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amuel/Desktop/Freelance/MediaROI/Travail/"/>
    </mc:Choice>
  </mc:AlternateContent>
  <xr:revisionPtr revIDLastSave="0" documentId="13_ncr:1_{53EBBC5C-6DB8-0E4C-A353-D3CDC59E0852}" xr6:coauthVersionLast="47" xr6:coauthVersionMax="47" xr10:uidLastSave="{00000000-0000-0000-0000-000000000000}"/>
  <bookViews>
    <workbookView xWindow="0" yWindow="500" windowWidth="51200" windowHeight="26600" activeTab="9" xr2:uid="{00000000-000D-0000-FFFF-FFFF00000000}"/>
  </bookViews>
  <sheets>
    <sheet name="not_null_count" sheetId="1" r:id="rId1"/>
    <sheet name="correlations" sheetId="2" r:id="rId2"/>
    <sheet name="variances" sheetId="3" r:id="rId3"/>
    <sheet name="spend_fractions" sheetId="4" r:id="rId4"/>
    <sheet name="variance_inflation_factors" sheetId="5" r:id="rId5"/>
    <sheet name="predictions" sheetId="6" r:id="rId6"/>
    <sheet name="mmm_stats" sheetId="7" r:id="rId7"/>
    <sheet name="contribution par jour-semaine" sheetId="8" r:id="rId8"/>
    <sheet name="contribution_transpose" sheetId="9" r:id="rId9"/>
    <sheet name="mmm_results" sheetId="10" r:id="rId10"/>
    <sheet name="saturation_curves" sheetId="11" r:id="rId11"/>
    <sheet name="saturation_transpose" sheetId="12" r:id="rId12"/>
    <sheet name="budget_optimization" sheetId="13" r:id="rId13"/>
    <sheet name="results_optimization" sheetId="14" r:id="rId14"/>
    <sheet name="saturation_curves_50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4" l="1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C501" i="12"/>
  <c r="A501" i="12"/>
  <c r="G500" i="12"/>
  <c r="C500" i="12"/>
  <c r="A500" i="12"/>
  <c r="G499" i="12"/>
  <c r="C499" i="12"/>
  <c r="A499" i="12"/>
  <c r="G498" i="12"/>
  <c r="C498" i="12"/>
  <c r="A498" i="12"/>
  <c r="G497" i="12"/>
  <c r="C497" i="12"/>
  <c r="A497" i="12"/>
  <c r="G496" i="12"/>
  <c r="C496" i="12"/>
  <c r="A496" i="12"/>
  <c r="G495" i="12"/>
  <c r="C495" i="12"/>
  <c r="A495" i="12"/>
  <c r="G494" i="12"/>
  <c r="C494" i="12"/>
  <c r="A494" i="12"/>
  <c r="G493" i="12"/>
  <c r="C493" i="12"/>
  <c r="A493" i="12"/>
  <c r="G492" i="12"/>
  <c r="C492" i="12"/>
  <c r="A492" i="12"/>
  <c r="G491" i="12"/>
  <c r="C491" i="12"/>
  <c r="A491" i="12"/>
  <c r="G490" i="12"/>
  <c r="C490" i="12"/>
  <c r="A490" i="12"/>
  <c r="G489" i="12"/>
  <c r="C489" i="12"/>
  <c r="A489" i="12"/>
  <c r="G488" i="12"/>
  <c r="C488" i="12"/>
  <c r="A488" i="12"/>
  <c r="G487" i="12"/>
  <c r="C487" i="12"/>
  <c r="A487" i="12"/>
  <c r="G486" i="12"/>
  <c r="C486" i="12"/>
  <c r="A486" i="12"/>
  <c r="G485" i="12"/>
  <c r="C485" i="12"/>
  <c r="A485" i="12"/>
  <c r="G484" i="12"/>
  <c r="C484" i="12"/>
  <c r="A484" i="12"/>
  <c r="G483" i="12"/>
  <c r="C483" i="12"/>
  <c r="A483" i="12"/>
  <c r="G482" i="12"/>
  <c r="C482" i="12"/>
  <c r="A482" i="12"/>
  <c r="G481" i="12"/>
  <c r="C481" i="12"/>
  <c r="A481" i="12"/>
  <c r="G480" i="12"/>
  <c r="C480" i="12"/>
  <c r="A480" i="12"/>
  <c r="G479" i="12"/>
  <c r="C479" i="12"/>
  <c r="A479" i="12"/>
  <c r="G478" i="12"/>
  <c r="C478" i="12"/>
  <c r="A478" i="12"/>
  <c r="G477" i="12"/>
  <c r="C477" i="12"/>
  <c r="A477" i="12"/>
  <c r="G476" i="12"/>
  <c r="C476" i="12"/>
  <c r="A476" i="12"/>
  <c r="G475" i="12"/>
  <c r="C475" i="12"/>
  <c r="A475" i="12"/>
  <c r="G474" i="12"/>
  <c r="C474" i="12"/>
  <c r="A474" i="12"/>
  <c r="G473" i="12"/>
  <c r="C473" i="12"/>
  <c r="A473" i="12"/>
  <c r="G472" i="12"/>
  <c r="C472" i="12"/>
  <c r="A472" i="12"/>
  <c r="G471" i="12"/>
  <c r="C471" i="12"/>
  <c r="A471" i="12"/>
  <c r="G470" i="12"/>
  <c r="C470" i="12"/>
  <c r="A470" i="12"/>
  <c r="G469" i="12"/>
  <c r="C469" i="12"/>
  <c r="A469" i="12"/>
  <c r="G468" i="12"/>
  <c r="C468" i="12"/>
  <c r="A468" i="12"/>
  <c r="G467" i="12"/>
  <c r="C467" i="12"/>
  <c r="A467" i="12"/>
  <c r="G466" i="12"/>
  <c r="C466" i="12"/>
  <c r="A466" i="12"/>
  <c r="G465" i="12"/>
  <c r="C465" i="12"/>
  <c r="A465" i="12"/>
  <c r="G464" i="12"/>
  <c r="C464" i="12"/>
  <c r="A464" i="12"/>
  <c r="G463" i="12"/>
  <c r="C463" i="12"/>
  <c r="A463" i="12"/>
  <c r="G462" i="12"/>
  <c r="C462" i="12"/>
  <c r="A462" i="12"/>
  <c r="G461" i="12"/>
  <c r="C461" i="12"/>
  <c r="A461" i="12"/>
  <c r="G460" i="12"/>
  <c r="C460" i="12"/>
  <c r="A460" i="12"/>
  <c r="G459" i="12"/>
  <c r="C459" i="12"/>
  <c r="A459" i="12"/>
  <c r="G458" i="12"/>
  <c r="C458" i="12"/>
  <c r="A458" i="12"/>
  <c r="G457" i="12"/>
  <c r="C457" i="12"/>
  <c r="A457" i="12"/>
  <c r="G456" i="12"/>
  <c r="C456" i="12"/>
  <c r="A456" i="12"/>
  <c r="G455" i="12"/>
  <c r="C455" i="12"/>
  <c r="A455" i="12"/>
  <c r="G454" i="12"/>
  <c r="C454" i="12"/>
  <c r="A454" i="12"/>
  <c r="G453" i="12"/>
  <c r="C453" i="12"/>
  <c r="A453" i="12"/>
  <c r="G452" i="12"/>
  <c r="C452" i="12"/>
  <c r="A452" i="12"/>
  <c r="G451" i="12"/>
  <c r="C451" i="12"/>
  <c r="A451" i="12"/>
  <c r="G450" i="12"/>
  <c r="C450" i="12"/>
  <c r="A450" i="12"/>
  <c r="G449" i="12"/>
  <c r="C449" i="12"/>
  <c r="A449" i="12"/>
  <c r="G448" i="12"/>
  <c r="C448" i="12"/>
  <c r="A448" i="12"/>
  <c r="G447" i="12"/>
  <c r="C447" i="12"/>
  <c r="A447" i="12"/>
  <c r="G446" i="12"/>
  <c r="C446" i="12"/>
  <c r="A446" i="12"/>
  <c r="G445" i="12"/>
  <c r="C445" i="12"/>
  <c r="A445" i="12"/>
  <c r="G444" i="12"/>
  <c r="C444" i="12"/>
  <c r="A444" i="12"/>
  <c r="G443" i="12"/>
  <c r="C443" i="12"/>
  <c r="A443" i="12"/>
  <c r="G442" i="12"/>
  <c r="C442" i="12"/>
  <c r="A442" i="12"/>
  <c r="G441" i="12"/>
  <c r="C441" i="12"/>
  <c r="A441" i="12"/>
  <c r="G440" i="12"/>
  <c r="C440" i="12"/>
  <c r="A440" i="12"/>
  <c r="G439" i="12"/>
  <c r="C439" i="12"/>
  <c r="A439" i="12"/>
  <c r="G438" i="12"/>
  <c r="C438" i="12"/>
  <c r="A438" i="12"/>
  <c r="G437" i="12"/>
  <c r="C437" i="12"/>
  <c r="A437" i="12"/>
  <c r="G436" i="12"/>
  <c r="C436" i="12"/>
  <c r="A436" i="12"/>
  <c r="G435" i="12"/>
  <c r="C435" i="12"/>
  <c r="A435" i="12"/>
  <c r="G434" i="12"/>
  <c r="C434" i="12"/>
  <c r="A434" i="12"/>
  <c r="G433" i="12"/>
  <c r="C433" i="12"/>
  <c r="A433" i="12"/>
  <c r="G432" i="12"/>
  <c r="C432" i="12"/>
  <c r="A432" i="12"/>
  <c r="G431" i="12"/>
  <c r="C431" i="12"/>
  <c r="A431" i="12"/>
  <c r="G430" i="12"/>
  <c r="C430" i="12"/>
  <c r="A430" i="12"/>
  <c r="G429" i="12"/>
  <c r="C429" i="12"/>
  <c r="A429" i="12"/>
  <c r="G428" i="12"/>
  <c r="C428" i="12"/>
  <c r="A428" i="12"/>
  <c r="G427" i="12"/>
  <c r="C427" i="12"/>
  <c r="A427" i="12"/>
  <c r="G426" i="12"/>
  <c r="C426" i="12"/>
  <c r="A426" i="12"/>
  <c r="G425" i="12"/>
  <c r="C425" i="12"/>
  <c r="A425" i="12"/>
  <c r="G424" i="12"/>
  <c r="C424" i="12"/>
  <c r="A424" i="12"/>
  <c r="G423" i="12"/>
  <c r="C423" i="12"/>
  <c r="A423" i="12"/>
  <c r="G422" i="12"/>
  <c r="C422" i="12"/>
  <c r="A422" i="12"/>
  <c r="G421" i="12"/>
  <c r="C421" i="12"/>
  <c r="A421" i="12"/>
  <c r="G420" i="12"/>
  <c r="C420" i="12"/>
  <c r="A420" i="12"/>
  <c r="G419" i="12"/>
  <c r="C419" i="12"/>
  <c r="A419" i="12"/>
  <c r="G418" i="12"/>
  <c r="C418" i="12"/>
  <c r="A418" i="12"/>
  <c r="G417" i="12"/>
  <c r="C417" i="12"/>
  <c r="A417" i="12"/>
  <c r="G416" i="12"/>
  <c r="C416" i="12"/>
  <c r="A416" i="12"/>
  <c r="G415" i="12"/>
  <c r="C415" i="12"/>
  <c r="A415" i="12"/>
  <c r="G414" i="12"/>
  <c r="C414" i="12"/>
  <c r="A414" i="12"/>
  <c r="G413" i="12"/>
  <c r="C413" i="12"/>
  <c r="A413" i="12"/>
  <c r="G412" i="12"/>
  <c r="C412" i="12"/>
  <c r="A412" i="12"/>
  <c r="G411" i="12"/>
  <c r="C411" i="12"/>
  <c r="A411" i="12"/>
  <c r="G410" i="12"/>
  <c r="C410" i="12"/>
  <c r="A410" i="12"/>
  <c r="G409" i="12"/>
  <c r="C409" i="12"/>
  <c r="A409" i="12"/>
  <c r="G408" i="12"/>
  <c r="C408" i="12"/>
  <c r="A408" i="12"/>
  <c r="G407" i="12"/>
  <c r="C407" i="12"/>
  <c r="A407" i="12"/>
  <c r="G406" i="12"/>
  <c r="C406" i="12"/>
  <c r="A406" i="12"/>
  <c r="G405" i="12"/>
  <c r="C405" i="12"/>
  <c r="A405" i="12"/>
  <c r="G404" i="12"/>
  <c r="C404" i="12"/>
  <c r="A404" i="12"/>
  <c r="G403" i="12"/>
  <c r="C403" i="12"/>
  <c r="A403" i="12"/>
  <c r="G402" i="12"/>
  <c r="C402" i="12"/>
  <c r="A402" i="12"/>
  <c r="G401" i="12"/>
  <c r="C401" i="12"/>
  <c r="A401" i="12"/>
  <c r="G400" i="12"/>
  <c r="C400" i="12"/>
  <c r="A400" i="12"/>
  <c r="G399" i="12"/>
  <c r="C399" i="12"/>
  <c r="A399" i="12"/>
  <c r="G398" i="12"/>
  <c r="C398" i="12"/>
  <c r="A398" i="12"/>
  <c r="G397" i="12"/>
  <c r="C397" i="12"/>
  <c r="A397" i="12"/>
  <c r="G396" i="12"/>
  <c r="C396" i="12"/>
  <c r="A396" i="12"/>
  <c r="G395" i="12"/>
  <c r="C395" i="12"/>
  <c r="A395" i="12"/>
  <c r="G394" i="12"/>
  <c r="C394" i="12"/>
  <c r="A394" i="12"/>
  <c r="G393" i="12"/>
  <c r="C393" i="12"/>
  <c r="A393" i="12"/>
  <c r="G392" i="12"/>
  <c r="C392" i="12"/>
  <c r="A392" i="12"/>
  <c r="G391" i="12"/>
  <c r="C391" i="12"/>
  <c r="A391" i="12"/>
  <c r="G390" i="12"/>
  <c r="C390" i="12"/>
  <c r="A390" i="12"/>
  <c r="G389" i="12"/>
  <c r="C389" i="12"/>
  <c r="A389" i="12"/>
  <c r="G388" i="12"/>
  <c r="C388" i="12"/>
  <c r="A388" i="12"/>
  <c r="G387" i="12"/>
  <c r="C387" i="12"/>
  <c r="A387" i="12"/>
  <c r="G386" i="12"/>
  <c r="C386" i="12"/>
  <c r="A386" i="12"/>
  <c r="G385" i="12"/>
  <c r="C385" i="12"/>
  <c r="A385" i="12"/>
  <c r="G384" i="12"/>
  <c r="C384" i="12"/>
  <c r="A384" i="12"/>
  <c r="G383" i="12"/>
  <c r="C383" i="12"/>
  <c r="A383" i="12"/>
  <c r="G382" i="12"/>
  <c r="C382" i="12"/>
  <c r="A382" i="12"/>
  <c r="G381" i="12"/>
  <c r="C381" i="12"/>
  <c r="A381" i="12"/>
  <c r="G380" i="12"/>
  <c r="C380" i="12"/>
  <c r="A380" i="12"/>
  <c r="G379" i="12"/>
  <c r="C379" i="12"/>
  <c r="A379" i="12"/>
  <c r="G378" i="12"/>
  <c r="C378" i="12"/>
  <c r="A378" i="12"/>
  <c r="G377" i="12"/>
  <c r="C377" i="12"/>
  <c r="A377" i="12"/>
  <c r="G376" i="12"/>
  <c r="C376" i="12"/>
  <c r="A376" i="12"/>
  <c r="G375" i="12"/>
  <c r="C375" i="12"/>
  <c r="A375" i="12"/>
  <c r="G374" i="12"/>
  <c r="C374" i="12"/>
  <c r="A374" i="12"/>
  <c r="G373" i="12"/>
  <c r="C373" i="12"/>
  <c r="A373" i="12"/>
  <c r="G372" i="12"/>
  <c r="C372" i="12"/>
  <c r="A372" i="12"/>
  <c r="G371" i="12"/>
  <c r="C371" i="12"/>
  <c r="A371" i="12"/>
  <c r="G370" i="12"/>
  <c r="C370" i="12"/>
  <c r="A370" i="12"/>
  <c r="G369" i="12"/>
  <c r="C369" i="12"/>
  <c r="A369" i="12"/>
  <c r="G368" i="12"/>
  <c r="C368" i="12"/>
  <c r="A368" i="12"/>
  <c r="G367" i="12"/>
  <c r="C367" i="12"/>
  <c r="A367" i="12"/>
  <c r="G366" i="12"/>
  <c r="C366" i="12"/>
  <c r="A366" i="12"/>
  <c r="G365" i="12"/>
  <c r="C365" i="12"/>
  <c r="A365" i="12"/>
  <c r="G364" i="12"/>
  <c r="C364" i="12"/>
  <c r="A364" i="12"/>
  <c r="G363" i="12"/>
  <c r="C363" i="12"/>
  <c r="A363" i="12"/>
  <c r="G362" i="12"/>
  <c r="C362" i="12"/>
  <c r="A362" i="12"/>
  <c r="G361" i="12"/>
  <c r="C361" i="12"/>
  <c r="A361" i="12"/>
  <c r="G360" i="12"/>
  <c r="C360" i="12"/>
  <c r="A360" i="12"/>
  <c r="G359" i="12"/>
  <c r="C359" i="12"/>
  <c r="A359" i="12"/>
  <c r="G358" i="12"/>
  <c r="C358" i="12"/>
  <c r="A358" i="12"/>
  <c r="G357" i="12"/>
  <c r="C357" i="12"/>
  <c r="A357" i="12"/>
  <c r="G356" i="12"/>
  <c r="C356" i="12"/>
  <c r="A356" i="12"/>
  <c r="G355" i="12"/>
  <c r="C355" i="12"/>
  <c r="A355" i="12"/>
  <c r="G354" i="12"/>
  <c r="C354" i="12"/>
  <c r="A354" i="12"/>
  <c r="G353" i="12"/>
  <c r="C353" i="12"/>
  <c r="A353" i="12"/>
  <c r="G352" i="12"/>
  <c r="C352" i="12"/>
  <c r="A352" i="12"/>
  <c r="G351" i="12"/>
  <c r="C351" i="12"/>
  <c r="A351" i="12"/>
  <c r="G350" i="12"/>
  <c r="C350" i="12"/>
  <c r="A350" i="12"/>
  <c r="G349" i="12"/>
  <c r="C349" i="12"/>
  <c r="A349" i="12"/>
  <c r="G348" i="12"/>
  <c r="C348" i="12"/>
  <c r="A348" i="12"/>
  <c r="G347" i="12"/>
  <c r="C347" i="12"/>
  <c r="A347" i="12"/>
  <c r="G346" i="12"/>
  <c r="C346" i="12"/>
  <c r="A346" i="12"/>
  <c r="G345" i="12"/>
  <c r="C345" i="12"/>
  <c r="A345" i="12"/>
  <c r="G344" i="12"/>
  <c r="C344" i="12"/>
  <c r="A344" i="12"/>
  <c r="G343" i="12"/>
  <c r="C343" i="12"/>
  <c r="A343" i="12"/>
  <c r="G342" i="12"/>
  <c r="C342" i="12"/>
  <c r="A342" i="12"/>
  <c r="G341" i="12"/>
  <c r="C341" i="12"/>
  <c r="A341" i="12"/>
  <c r="G340" i="12"/>
  <c r="C340" i="12"/>
  <c r="A340" i="12"/>
  <c r="G339" i="12"/>
  <c r="C339" i="12"/>
  <c r="A339" i="12"/>
  <c r="G338" i="12"/>
  <c r="C338" i="12"/>
  <c r="A338" i="12"/>
  <c r="G337" i="12"/>
  <c r="C337" i="12"/>
  <c r="A337" i="12"/>
  <c r="G336" i="12"/>
  <c r="C336" i="12"/>
  <c r="A336" i="12"/>
  <c r="G335" i="12"/>
  <c r="C335" i="12"/>
  <c r="A335" i="12"/>
  <c r="G334" i="12"/>
  <c r="C334" i="12"/>
  <c r="A334" i="12"/>
  <c r="G333" i="12"/>
  <c r="C333" i="12"/>
  <c r="A333" i="12"/>
  <c r="G332" i="12"/>
  <c r="C332" i="12"/>
  <c r="A332" i="12"/>
  <c r="G331" i="12"/>
  <c r="C331" i="12"/>
  <c r="A331" i="12"/>
  <c r="G330" i="12"/>
  <c r="C330" i="12"/>
  <c r="A330" i="12"/>
  <c r="G329" i="12"/>
  <c r="C329" i="12"/>
  <c r="A329" i="12"/>
  <c r="G328" i="12"/>
  <c r="C328" i="12"/>
  <c r="A328" i="12"/>
  <c r="G327" i="12"/>
  <c r="C327" i="12"/>
  <c r="A327" i="12"/>
  <c r="G326" i="12"/>
  <c r="C326" i="12"/>
  <c r="A326" i="12"/>
  <c r="G325" i="12"/>
  <c r="C325" i="12"/>
  <c r="A325" i="12"/>
  <c r="G324" i="12"/>
  <c r="C324" i="12"/>
  <c r="A324" i="12"/>
  <c r="G323" i="12"/>
  <c r="C323" i="12"/>
  <c r="A323" i="12"/>
  <c r="G322" i="12"/>
  <c r="C322" i="12"/>
  <c r="A322" i="12"/>
  <c r="G321" i="12"/>
  <c r="C321" i="12"/>
  <c r="A321" i="12"/>
  <c r="G320" i="12"/>
  <c r="C320" i="12"/>
  <c r="A320" i="12"/>
  <c r="G319" i="12"/>
  <c r="C319" i="12"/>
  <c r="A319" i="12"/>
  <c r="G318" i="12"/>
  <c r="C318" i="12"/>
  <c r="A318" i="12"/>
  <c r="G317" i="12"/>
  <c r="C317" i="12"/>
  <c r="A317" i="12"/>
  <c r="G316" i="12"/>
  <c r="C316" i="12"/>
  <c r="A316" i="12"/>
  <c r="G315" i="12"/>
  <c r="C315" i="12"/>
  <c r="A315" i="12"/>
  <c r="G314" i="12"/>
  <c r="C314" i="12"/>
  <c r="A314" i="12"/>
  <c r="G313" i="12"/>
  <c r="C313" i="12"/>
  <c r="A313" i="12"/>
  <c r="G312" i="12"/>
  <c r="C312" i="12"/>
  <c r="A312" i="12"/>
  <c r="G311" i="12"/>
  <c r="C311" i="12"/>
  <c r="A311" i="12"/>
  <c r="G310" i="12"/>
  <c r="C310" i="12"/>
  <c r="A310" i="12"/>
  <c r="G309" i="12"/>
  <c r="C309" i="12"/>
  <c r="A309" i="12"/>
  <c r="G308" i="12"/>
  <c r="C308" i="12"/>
  <c r="A308" i="12"/>
  <c r="G307" i="12"/>
  <c r="C307" i="12"/>
  <c r="A307" i="12"/>
  <c r="G306" i="12"/>
  <c r="C306" i="12"/>
  <c r="A306" i="12"/>
  <c r="G305" i="12"/>
  <c r="C305" i="12"/>
  <c r="A305" i="12"/>
  <c r="G304" i="12"/>
  <c r="C304" i="12"/>
  <c r="A304" i="12"/>
  <c r="G303" i="12"/>
  <c r="C303" i="12"/>
  <c r="A303" i="12"/>
  <c r="G302" i="12"/>
  <c r="C302" i="12"/>
  <c r="A302" i="12"/>
  <c r="G301" i="12"/>
  <c r="C301" i="12"/>
  <c r="A301" i="12"/>
  <c r="G300" i="12"/>
  <c r="C300" i="12"/>
  <c r="A300" i="12"/>
  <c r="G299" i="12"/>
  <c r="C299" i="12"/>
  <c r="A299" i="12"/>
  <c r="G298" i="12"/>
  <c r="C298" i="12"/>
  <c r="A298" i="12"/>
  <c r="G297" i="12"/>
  <c r="C297" i="12"/>
  <c r="A297" i="12"/>
  <c r="G296" i="12"/>
  <c r="C296" i="12"/>
  <c r="A296" i="12"/>
  <c r="G295" i="12"/>
  <c r="C295" i="12"/>
  <c r="A295" i="12"/>
  <c r="G294" i="12"/>
  <c r="C294" i="12"/>
  <c r="A294" i="12"/>
  <c r="G293" i="12"/>
  <c r="C293" i="12"/>
  <c r="A293" i="12"/>
  <c r="G292" i="12"/>
  <c r="C292" i="12"/>
  <c r="A292" i="12"/>
  <c r="G291" i="12"/>
  <c r="C291" i="12"/>
  <c r="A291" i="12"/>
  <c r="G290" i="12"/>
  <c r="C290" i="12"/>
  <c r="A290" i="12"/>
  <c r="G289" i="12"/>
  <c r="C289" i="12"/>
  <c r="A289" i="12"/>
  <c r="G288" i="12"/>
  <c r="C288" i="12"/>
  <c r="A288" i="12"/>
  <c r="G287" i="12"/>
  <c r="C287" i="12"/>
  <c r="A287" i="12"/>
  <c r="G286" i="12"/>
  <c r="C286" i="12"/>
  <c r="A286" i="12"/>
  <c r="G285" i="12"/>
  <c r="C285" i="12"/>
  <c r="A285" i="12"/>
  <c r="G284" i="12"/>
  <c r="C284" i="12"/>
  <c r="A284" i="12"/>
  <c r="G283" i="12"/>
  <c r="C283" i="12"/>
  <c r="A283" i="12"/>
  <c r="G282" i="12"/>
  <c r="C282" i="12"/>
  <c r="A282" i="12"/>
  <c r="G281" i="12"/>
  <c r="C281" i="12"/>
  <c r="A281" i="12"/>
  <c r="G280" i="12"/>
  <c r="C280" i="12"/>
  <c r="A280" i="12"/>
  <c r="G279" i="12"/>
  <c r="C279" i="12"/>
  <c r="A279" i="12"/>
  <c r="G278" i="12"/>
  <c r="C278" i="12"/>
  <c r="A278" i="12"/>
  <c r="G277" i="12"/>
  <c r="C277" i="12"/>
  <c r="A277" i="12"/>
  <c r="G276" i="12"/>
  <c r="C276" i="12"/>
  <c r="A276" i="12"/>
  <c r="G275" i="12"/>
  <c r="C275" i="12"/>
  <c r="A275" i="12"/>
  <c r="G274" i="12"/>
  <c r="C274" i="12"/>
  <c r="A274" i="12"/>
  <c r="G273" i="12"/>
  <c r="C273" i="12"/>
  <c r="A273" i="12"/>
  <c r="G272" i="12"/>
  <c r="C272" i="12"/>
  <c r="A272" i="12"/>
  <c r="G271" i="12"/>
  <c r="C271" i="12"/>
  <c r="A271" i="12"/>
  <c r="G270" i="12"/>
  <c r="C270" i="12"/>
  <c r="A270" i="12"/>
  <c r="G269" i="12"/>
  <c r="C269" i="12"/>
  <c r="A269" i="12"/>
  <c r="G268" i="12"/>
  <c r="C268" i="12"/>
  <c r="A268" i="12"/>
  <c r="G267" i="12"/>
  <c r="C267" i="12"/>
  <c r="A267" i="12"/>
  <c r="G266" i="12"/>
  <c r="C266" i="12"/>
  <c r="A266" i="12"/>
  <c r="G265" i="12"/>
  <c r="C265" i="12"/>
  <c r="A265" i="12"/>
  <c r="G264" i="12"/>
  <c r="C264" i="12"/>
  <c r="A264" i="12"/>
  <c r="G263" i="12"/>
  <c r="C263" i="12"/>
  <c r="A263" i="12"/>
  <c r="G262" i="12"/>
  <c r="C262" i="12"/>
  <c r="A262" i="12"/>
  <c r="G261" i="12"/>
  <c r="C261" i="12"/>
  <c r="A261" i="12"/>
  <c r="G260" i="12"/>
  <c r="C260" i="12"/>
  <c r="A260" i="12"/>
  <c r="G259" i="12"/>
  <c r="C259" i="12"/>
  <c r="A259" i="12"/>
  <c r="G258" i="12"/>
  <c r="C258" i="12"/>
  <c r="A258" i="12"/>
  <c r="G257" i="12"/>
  <c r="C257" i="12"/>
  <c r="A257" i="12"/>
  <c r="G256" i="12"/>
  <c r="C256" i="12"/>
  <c r="A256" i="12"/>
  <c r="G255" i="12"/>
  <c r="C255" i="12"/>
  <c r="A255" i="12"/>
  <c r="G254" i="12"/>
  <c r="C254" i="12"/>
  <c r="A254" i="12"/>
  <c r="G253" i="12"/>
  <c r="C253" i="12"/>
  <c r="A253" i="12"/>
  <c r="G252" i="12"/>
  <c r="C252" i="12"/>
  <c r="A252" i="12"/>
  <c r="G251" i="12"/>
  <c r="C251" i="12"/>
  <c r="A251" i="12"/>
  <c r="G250" i="12"/>
  <c r="C250" i="12"/>
  <c r="A250" i="12"/>
  <c r="G249" i="12"/>
  <c r="C249" i="12"/>
  <c r="A249" i="12"/>
  <c r="G248" i="12"/>
  <c r="C248" i="12"/>
  <c r="A248" i="12"/>
  <c r="G247" i="12"/>
  <c r="C247" i="12"/>
  <c r="A247" i="12"/>
  <c r="G246" i="12"/>
  <c r="C246" i="12"/>
  <c r="A246" i="12"/>
  <c r="G245" i="12"/>
  <c r="C245" i="12"/>
  <c r="A245" i="12"/>
  <c r="G244" i="12"/>
  <c r="C244" i="12"/>
  <c r="A244" i="12"/>
  <c r="G243" i="12"/>
  <c r="C243" i="12"/>
  <c r="A243" i="12"/>
  <c r="G242" i="12"/>
  <c r="C242" i="12"/>
  <c r="A242" i="12"/>
  <c r="G241" i="12"/>
  <c r="C241" i="12"/>
  <c r="A241" i="12"/>
  <c r="G240" i="12"/>
  <c r="C240" i="12"/>
  <c r="A240" i="12"/>
  <c r="G239" i="12"/>
  <c r="C239" i="12"/>
  <c r="A239" i="12"/>
  <c r="G238" i="12"/>
  <c r="C238" i="12"/>
  <c r="A238" i="12"/>
  <c r="G237" i="12"/>
  <c r="C237" i="12"/>
  <c r="A237" i="12"/>
  <c r="G236" i="12"/>
  <c r="C236" i="12"/>
  <c r="A236" i="12"/>
  <c r="G235" i="12"/>
  <c r="C235" i="12"/>
  <c r="A235" i="12"/>
  <c r="G234" i="12"/>
  <c r="C234" i="12"/>
  <c r="A234" i="12"/>
  <c r="G233" i="12"/>
  <c r="C233" i="12"/>
  <c r="A233" i="12"/>
  <c r="G232" i="12"/>
  <c r="C232" i="12"/>
  <c r="A232" i="12"/>
  <c r="G231" i="12"/>
  <c r="C231" i="12"/>
  <c r="A231" i="12"/>
  <c r="G230" i="12"/>
  <c r="C230" i="12"/>
  <c r="A230" i="12"/>
  <c r="G229" i="12"/>
  <c r="C229" i="12"/>
  <c r="A229" i="12"/>
  <c r="G228" i="12"/>
  <c r="C228" i="12"/>
  <c r="A228" i="12"/>
  <c r="G227" i="12"/>
  <c r="C227" i="12"/>
  <c r="A227" i="12"/>
  <c r="G226" i="12"/>
  <c r="C226" i="12"/>
  <c r="A226" i="12"/>
  <c r="G225" i="12"/>
  <c r="C225" i="12"/>
  <c r="A225" i="12"/>
  <c r="G224" i="12"/>
  <c r="C224" i="12"/>
  <c r="A224" i="12"/>
  <c r="G223" i="12"/>
  <c r="C223" i="12"/>
  <c r="A223" i="12"/>
  <c r="G222" i="12"/>
  <c r="C222" i="12"/>
  <c r="A222" i="12"/>
  <c r="G221" i="12"/>
  <c r="C221" i="12"/>
  <c r="A221" i="12"/>
  <c r="G220" i="12"/>
  <c r="C220" i="12"/>
  <c r="A220" i="12"/>
  <c r="G219" i="12"/>
  <c r="C219" i="12"/>
  <c r="A219" i="12"/>
  <c r="G218" i="12"/>
  <c r="C218" i="12"/>
  <c r="A218" i="12"/>
  <c r="G217" i="12"/>
  <c r="C217" i="12"/>
  <c r="A217" i="12"/>
  <c r="G216" i="12"/>
  <c r="C216" i="12"/>
  <c r="A216" i="12"/>
  <c r="G215" i="12"/>
  <c r="C215" i="12"/>
  <c r="A215" i="12"/>
  <c r="G214" i="12"/>
  <c r="C214" i="12"/>
  <c r="A214" i="12"/>
  <c r="G213" i="12"/>
  <c r="C213" i="12"/>
  <c r="A213" i="12"/>
  <c r="G212" i="12"/>
  <c r="C212" i="12"/>
  <c r="A212" i="12"/>
  <c r="G211" i="12"/>
  <c r="C211" i="12"/>
  <c r="A211" i="12"/>
  <c r="G210" i="12"/>
  <c r="C210" i="12"/>
  <c r="A210" i="12"/>
  <c r="G209" i="12"/>
  <c r="C209" i="12"/>
  <c r="A209" i="12"/>
  <c r="G208" i="12"/>
  <c r="C208" i="12"/>
  <c r="A208" i="12"/>
  <c r="G207" i="12"/>
  <c r="C207" i="12"/>
  <c r="A207" i="12"/>
  <c r="G206" i="12"/>
  <c r="C206" i="12"/>
  <c r="A206" i="12"/>
  <c r="G205" i="12"/>
  <c r="C205" i="12"/>
  <c r="A205" i="12"/>
  <c r="G204" i="12"/>
  <c r="C204" i="12"/>
  <c r="A204" i="12"/>
  <c r="G203" i="12"/>
  <c r="C203" i="12"/>
  <c r="A203" i="12"/>
  <c r="G202" i="12"/>
  <c r="C202" i="12"/>
  <c r="A202" i="12"/>
  <c r="G201" i="12"/>
  <c r="C201" i="12"/>
  <c r="A201" i="12"/>
  <c r="G200" i="12"/>
  <c r="C200" i="12"/>
  <c r="A200" i="12"/>
  <c r="G199" i="12"/>
  <c r="C199" i="12"/>
  <c r="A199" i="12"/>
  <c r="G198" i="12"/>
  <c r="C198" i="12"/>
  <c r="A198" i="12"/>
  <c r="G197" i="12"/>
  <c r="C197" i="12"/>
  <c r="A197" i="12"/>
  <c r="G196" i="12"/>
  <c r="C196" i="12"/>
  <c r="A196" i="12"/>
  <c r="G195" i="12"/>
  <c r="C195" i="12"/>
  <c r="A195" i="12"/>
  <c r="G194" i="12"/>
  <c r="C194" i="12"/>
  <c r="A194" i="12"/>
  <c r="G193" i="12"/>
  <c r="C193" i="12"/>
  <c r="A193" i="12"/>
  <c r="G192" i="12"/>
  <c r="C192" i="12"/>
  <c r="A192" i="12"/>
  <c r="G191" i="12"/>
  <c r="C191" i="12"/>
  <c r="A191" i="12"/>
  <c r="G190" i="12"/>
  <c r="C190" i="12"/>
  <c r="A190" i="12"/>
  <c r="G189" i="12"/>
  <c r="C189" i="12"/>
  <c r="A189" i="12"/>
  <c r="G188" i="12"/>
  <c r="C188" i="12"/>
  <c r="A188" i="12"/>
  <c r="G187" i="12"/>
  <c r="C187" i="12"/>
  <c r="A187" i="12"/>
  <c r="G186" i="12"/>
  <c r="C186" i="12"/>
  <c r="A186" i="12"/>
  <c r="G185" i="12"/>
  <c r="C185" i="12"/>
  <c r="A185" i="12"/>
  <c r="G184" i="12"/>
  <c r="C184" i="12"/>
  <c r="A184" i="12"/>
  <c r="G183" i="12"/>
  <c r="C183" i="12"/>
  <c r="A183" i="12"/>
  <c r="G182" i="12"/>
  <c r="C182" i="12"/>
  <c r="A182" i="12"/>
  <c r="G181" i="12"/>
  <c r="C181" i="12"/>
  <c r="A181" i="12"/>
  <c r="G180" i="12"/>
  <c r="C180" i="12"/>
  <c r="A180" i="12"/>
  <c r="G179" i="12"/>
  <c r="C179" i="12"/>
  <c r="A179" i="12"/>
  <c r="G178" i="12"/>
  <c r="C178" i="12"/>
  <c r="A178" i="12"/>
  <c r="G177" i="12"/>
  <c r="C177" i="12"/>
  <c r="A177" i="12"/>
  <c r="G176" i="12"/>
  <c r="C176" i="12"/>
  <c r="A176" i="12"/>
  <c r="G175" i="12"/>
  <c r="C175" i="12"/>
  <c r="A175" i="12"/>
  <c r="G174" i="12"/>
  <c r="C174" i="12"/>
  <c r="A174" i="12"/>
  <c r="G173" i="12"/>
  <c r="C173" i="12"/>
  <c r="A173" i="12"/>
  <c r="G172" i="12"/>
  <c r="C172" i="12"/>
  <c r="A172" i="12"/>
  <c r="G171" i="12"/>
  <c r="C171" i="12"/>
  <c r="A171" i="12"/>
  <c r="G170" i="12"/>
  <c r="C170" i="12"/>
  <c r="A170" i="12"/>
  <c r="G169" i="12"/>
  <c r="C169" i="12"/>
  <c r="A169" i="12"/>
  <c r="G168" i="12"/>
  <c r="C168" i="12"/>
  <c r="A168" i="12"/>
  <c r="G167" i="12"/>
  <c r="C167" i="12"/>
  <c r="A167" i="12"/>
  <c r="G166" i="12"/>
  <c r="C166" i="12"/>
  <c r="A166" i="12"/>
  <c r="G165" i="12"/>
  <c r="C165" i="12"/>
  <c r="A165" i="12"/>
  <c r="G164" i="12"/>
  <c r="C164" i="12"/>
  <c r="A164" i="12"/>
  <c r="G163" i="12"/>
  <c r="C163" i="12"/>
  <c r="A163" i="12"/>
  <c r="G162" i="12"/>
  <c r="C162" i="12"/>
  <c r="A162" i="12"/>
  <c r="G161" i="12"/>
  <c r="C161" i="12"/>
  <c r="A161" i="12"/>
  <c r="G160" i="12"/>
  <c r="C160" i="12"/>
  <c r="A160" i="12"/>
  <c r="G159" i="12"/>
  <c r="C159" i="12"/>
  <c r="A159" i="12"/>
  <c r="G158" i="12"/>
  <c r="C158" i="12"/>
  <c r="A158" i="12"/>
  <c r="G157" i="12"/>
  <c r="C157" i="12"/>
  <c r="A157" i="12"/>
  <c r="G156" i="12"/>
  <c r="C156" i="12"/>
  <c r="A156" i="12"/>
  <c r="G155" i="12"/>
  <c r="C155" i="12"/>
  <c r="A155" i="12"/>
  <c r="G154" i="12"/>
  <c r="C154" i="12"/>
  <c r="A154" i="12"/>
  <c r="G153" i="12"/>
  <c r="C153" i="12"/>
  <c r="A153" i="12"/>
  <c r="G152" i="12"/>
  <c r="C152" i="12"/>
  <c r="A152" i="12"/>
  <c r="G151" i="12"/>
  <c r="C151" i="12"/>
  <c r="A151" i="12"/>
  <c r="G150" i="12"/>
  <c r="C150" i="12"/>
  <c r="A150" i="12"/>
  <c r="G149" i="12"/>
  <c r="C149" i="12"/>
  <c r="A149" i="12"/>
  <c r="G148" i="12"/>
  <c r="C148" i="12"/>
  <c r="A148" i="12"/>
  <c r="G147" i="12"/>
  <c r="C147" i="12"/>
  <c r="A147" i="12"/>
  <c r="G146" i="12"/>
  <c r="C146" i="12"/>
  <c r="A146" i="12"/>
  <c r="G145" i="12"/>
  <c r="C145" i="12"/>
  <c r="A145" i="12"/>
  <c r="G144" i="12"/>
  <c r="C144" i="12"/>
  <c r="A144" i="12"/>
  <c r="G143" i="12"/>
  <c r="C143" i="12"/>
  <c r="A143" i="12"/>
  <c r="G142" i="12"/>
  <c r="C142" i="12"/>
  <c r="A142" i="12"/>
  <c r="G141" i="12"/>
  <c r="C141" i="12"/>
  <c r="A141" i="12"/>
  <c r="G140" i="12"/>
  <c r="C140" i="12"/>
  <c r="A140" i="12"/>
  <c r="G139" i="12"/>
  <c r="C139" i="12"/>
  <c r="A139" i="12"/>
  <c r="G138" i="12"/>
  <c r="C138" i="12"/>
  <c r="A138" i="12"/>
  <c r="G137" i="12"/>
  <c r="C137" i="12"/>
  <c r="A137" i="12"/>
  <c r="G136" i="12"/>
  <c r="C136" i="12"/>
  <c r="A136" i="12"/>
  <c r="G135" i="12"/>
  <c r="C135" i="12"/>
  <c r="A135" i="12"/>
  <c r="G134" i="12"/>
  <c r="C134" i="12"/>
  <c r="A134" i="12"/>
  <c r="G133" i="12"/>
  <c r="C133" i="12"/>
  <c r="A133" i="12"/>
  <c r="G132" i="12"/>
  <c r="C132" i="12"/>
  <c r="A132" i="12"/>
  <c r="G131" i="12"/>
  <c r="C131" i="12"/>
  <c r="A131" i="12"/>
  <c r="G130" i="12"/>
  <c r="C130" i="12"/>
  <c r="A130" i="12"/>
  <c r="G129" i="12"/>
  <c r="C129" i="12"/>
  <c r="A129" i="12"/>
  <c r="G128" i="12"/>
  <c r="C128" i="12"/>
  <c r="A128" i="12"/>
  <c r="G127" i="12"/>
  <c r="C127" i="12"/>
  <c r="A127" i="12"/>
  <c r="G126" i="12"/>
  <c r="C126" i="12"/>
  <c r="A126" i="12"/>
  <c r="G125" i="12"/>
  <c r="C125" i="12"/>
  <c r="A125" i="12"/>
  <c r="G124" i="12"/>
  <c r="C124" i="12"/>
  <c r="A124" i="12"/>
  <c r="G123" i="12"/>
  <c r="C123" i="12"/>
  <c r="A123" i="12"/>
  <c r="G122" i="12"/>
  <c r="C122" i="12"/>
  <c r="A122" i="12"/>
  <c r="G121" i="12"/>
  <c r="C121" i="12"/>
  <c r="A121" i="12"/>
  <c r="G120" i="12"/>
  <c r="C120" i="12"/>
  <c r="A120" i="12"/>
  <c r="G119" i="12"/>
  <c r="C119" i="12"/>
  <c r="A119" i="12"/>
  <c r="G118" i="12"/>
  <c r="C118" i="12"/>
  <c r="A118" i="12"/>
  <c r="G117" i="12"/>
  <c r="C117" i="12"/>
  <c r="A117" i="12"/>
  <c r="G116" i="12"/>
  <c r="C116" i="12"/>
  <c r="A116" i="12"/>
  <c r="G115" i="12"/>
  <c r="C115" i="12"/>
  <c r="A115" i="12"/>
  <c r="G114" i="12"/>
  <c r="C114" i="12"/>
  <c r="A114" i="12"/>
  <c r="G113" i="12"/>
  <c r="C113" i="12"/>
  <c r="A113" i="12"/>
  <c r="G112" i="12"/>
  <c r="C112" i="12"/>
  <c r="A112" i="12"/>
  <c r="G111" i="12"/>
  <c r="C111" i="12"/>
  <c r="A111" i="12"/>
  <c r="G110" i="12"/>
  <c r="C110" i="12"/>
  <c r="A110" i="12"/>
  <c r="G109" i="12"/>
  <c r="C109" i="12"/>
  <c r="A109" i="12"/>
  <c r="G108" i="12"/>
  <c r="C108" i="12"/>
  <c r="A108" i="12"/>
  <c r="G107" i="12"/>
  <c r="C107" i="12"/>
  <c r="A107" i="12"/>
  <c r="G106" i="12"/>
  <c r="C106" i="12"/>
  <c r="A106" i="12"/>
  <c r="G105" i="12"/>
  <c r="C105" i="12"/>
  <c r="A105" i="12"/>
  <c r="G104" i="12"/>
  <c r="C104" i="12"/>
  <c r="A104" i="12"/>
  <c r="G103" i="12"/>
  <c r="C103" i="12"/>
  <c r="A103" i="12"/>
  <c r="G102" i="12"/>
  <c r="C102" i="12"/>
  <c r="A102" i="12"/>
  <c r="G101" i="12"/>
  <c r="C101" i="12"/>
  <c r="A101" i="12"/>
  <c r="G100" i="12"/>
  <c r="C100" i="12"/>
  <c r="A100" i="12"/>
  <c r="G99" i="12"/>
  <c r="C99" i="12"/>
  <c r="A99" i="12"/>
  <c r="G98" i="12"/>
  <c r="C98" i="12"/>
  <c r="A98" i="12"/>
  <c r="G97" i="12"/>
  <c r="C97" i="12"/>
  <c r="A97" i="12"/>
  <c r="G96" i="12"/>
  <c r="C96" i="12"/>
  <c r="A96" i="12"/>
  <c r="G95" i="12"/>
  <c r="C95" i="12"/>
  <c r="A95" i="12"/>
  <c r="G94" i="12"/>
  <c r="C94" i="12"/>
  <c r="A94" i="12"/>
  <c r="G93" i="12"/>
  <c r="C93" i="12"/>
  <c r="A93" i="12"/>
  <c r="G92" i="12"/>
  <c r="C92" i="12"/>
  <c r="A92" i="12"/>
  <c r="G91" i="12"/>
  <c r="C91" i="12"/>
  <c r="A91" i="12"/>
  <c r="G90" i="12"/>
  <c r="C90" i="12"/>
  <c r="A90" i="12"/>
  <c r="G89" i="12"/>
  <c r="C89" i="12"/>
  <c r="A89" i="12"/>
  <c r="G88" i="12"/>
  <c r="C88" i="12"/>
  <c r="A88" i="12"/>
  <c r="G87" i="12"/>
  <c r="C87" i="12"/>
  <c r="A87" i="12"/>
  <c r="G86" i="12"/>
  <c r="C86" i="12"/>
  <c r="A86" i="12"/>
  <c r="G85" i="12"/>
  <c r="C85" i="12"/>
  <c r="A85" i="12"/>
  <c r="G84" i="12"/>
  <c r="C84" i="12"/>
  <c r="A84" i="12"/>
  <c r="G83" i="12"/>
  <c r="C83" i="12"/>
  <c r="A83" i="12"/>
  <c r="G82" i="12"/>
  <c r="C82" i="12"/>
  <c r="A82" i="12"/>
  <c r="G81" i="12"/>
  <c r="C81" i="12"/>
  <c r="A81" i="12"/>
  <c r="G80" i="12"/>
  <c r="C80" i="12"/>
  <c r="A80" i="12"/>
  <c r="G79" i="12"/>
  <c r="C79" i="12"/>
  <c r="A79" i="12"/>
  <c r="G78" i="12"/>
  <c r="C78" i="12"/>
  <c r="A78" i="12"/>
  <c r="G77" i="12"/>
  <c r="C77" i="12"/>
  <c r="A77" i="12"/>
  <c r="G76" i="12"/>
  <c r="C76" i="12"/>
  <c r="A76" i="12"/>
  <c r="G75" i="12"/>
  <c r="C75" i="12"/>
  <c r="A75" i="12"/>
  <c r="G74" i="12"/>
  <c r="C74" i="12"/>
  <c r="A74" i="12"/>
  <c r="G73" i="12"/>
  <c r="C73" i="12"/>
  <c r="A73" i="12"/>
  <c r="G72" i="12"/>
  <c r="C72" i="12"/>
  <c r="A72" i="12"/>
  <c r="G71" i="12"/>
  <c r="C71" i="12"/>
  <c r="A71" i="12"/>
  <c r="G70" i="12"/>
  <c r="C70" i="12"/>
  <c r="A70" i="12"/>
  <c r="G69" i="12"/>
  <c r="C69" i="12"/>
  <c r="A69" i="12"/>
  <c r="G68" i="12"/>
  <c r="C68" i="12"/>
  <c r="A68" i="12"/>
  <c r="G67" i="12"/>
  <c r="C67" i="12"/>
  <c r="A67" i="12"/>
  <c r="G66" i="12"/>
  <c r="C66" i="12"/>
  <c r="A66" i="12"/>
  <c r="G65" i="12"/>
  <c r="C65" i="12"/>
  <c r="A65" i="12"/>
  <c r="G64" i="12"/>
  <c r="C64" i="12"/>
  <c r="A64" i="12"/>
  <c r="G63" i="12"/>
  <c r="C63" i="12"/>
  <c r="A63" i="12"/>
  <c r="G62" i="12"/>
  <c r="C62" i="12"/>
  <c r="A62" i="12"/>
  <c r="G61" i="12"/>
  <c r="C61" i="12"/>
  <c r="A61" i="12"/>
  <c r="G60" i="12"/>
  <c r="C60" i="12"/>
  <c r="A60" i="12"/>
  <c r="G59" i="12"/>
  <c r="C59" i="12"/>
  <c r="A59" i="12"/>
  <c r="G58" i="12"/>
  <c r="C58" i="12"/>
  <c r="A58" i="12"/>
  <c r="G57" i="12"/>
  <c r="C57" i="12"/>
  <c r="A57" i="12"/>
  <c r="G56" i="12"/>
  <c r="C56" i="12"/>
  <c r="A56" i="12"/>
  <c r="G55" i="12"/>
  <c r="C55" i="12"/>
  <c r="A55" i="12"/>
  <c r="G54" i="12"/>
  <c r="C54" i="12"/>
  <c r="A54" i="12"/>
  <c r="G53" i="12"/>
  <c r="C53" i="12"/>
  <c r="A53" i="12"/>
  <c r="G52" i="12"/>
  <c r="C52" i="12"/>
  <c r="A52" i="12"/>
  <c r="G51" i="12"/>
  <c r="C51" i="12"/>
  <c r="A51" i="12"/>
  <c r="G50" i="12"/>
  <c r="C50" i="12"/>
  <c r="A50" i="12"/>
  <c r="G49" i="12"/>
  <c r="C49" i="12"/>
  <c r="A49" i="12"/>
  <c r="G48" i="12"/>
  <c r="C48" i="12"/>
  <c r="A48" i="12"/>
  <c r="G47" i="12"/>
  <c r="C47" i="12"/>
  <c r="A47" i="12"/>
  <c r="G46" i="12"/>
  <c r="C46" i="12"/>
  <c r="A46" i="12"/>
  <c r="G45" i="12"/>
  <c r="C45" i="12"/>
  <c r="A45" i="12"/>
  <c r="G44" i="12"/>
  <c r="C44" i="12"/>
  <c r="A44" i="12"/>
  <c r="G43" i="12"/>
  <c r="C43" i="12"/>
  <c r="A43" i="12"/>
  <c r="G42" i="12"/>
  <c r="C42" i="12"/>
  <c r="A42" i="12"/>
  <c r="G41" i="12"/>
  <c r="C41" i="12"/>
  <c r="A41" i="12"/>
  <c r="G40" i="12"/>
  <c r="C40" i="12"/>
  <c r="A40" i="12"/>
  <c r="G39" i="12"/>
  <c r="C39" i="12"/>
  <c r="A39" i="12"/>
  <c r="G38" i="12"/>
  <c r="C38" i="12"/>
  <c r="A38" i="12"/>
  <c r="G37" i="12"/>
  <c r="C37" i="12"/>
  <c r="A37" i="12"/>
  <c r="G36" i="12"/>
  <c r="C36" i="12"/>
  <c r="A36" i="12"/>
  <c r="G35" i="12"/>
  <c r="C35" i="12"/>
  <c r="A35" i="12"/>
  <c r="G34" i="12"/>
  <c r="C34" i="12"/>
  <c r="A34" i="12"/>
  <c r="G33" i="12"/>
  <c r="C33" i="12"/>
  <c r="A33" i="12"/>
  <c r="G32" i="12"/>
  <c r="C32" i="12"/>
  <c r="A32" i="12"/>
  <c r="G31" i="12"/>
  <c r="C31" i="12"/>
  <c r="A31" i="12"/>
  <c r="G30" i="12"/>
  <c r="C30" i="12"/>
  <c r="A30" i="12"/>
  <c r="G29" i="12"/>
  <c r="C29" i="12"/>
  <c r="A29" i="12"/>
  <c r="G28" i="12"/>
  <c r="C28" i="12"/>
  <c r="A28" i="12"/>
  <c r="G27" i="12"/>
  <c r="C27" i="12"/>
  <c r="A27" i="12"/>
  <c r="G26" i="12"/>
  <c r="C26" i="12"/>
  <c r="A26" i="12"/>
  <c r="G25" i="12"/>
  <c r="C25" i="12"/>
  <c r="A25" i="12"/>
  <c r="G24" i="12"/>
  <c r="C24" i="12"/>
  <c r="A24" i="12"/>
  <c r="G23" i="12"/>
  <c r="C23" i="12"/>
  <c r="A23" i="12"/>
  <c r="G22" i="12"/>
  <c r="C22" i="12"/>
  <c r="A22" i="12"/>
  <c r="G21" i="12"/>
  <c r="C21" i="12"/>
  <c r="A21" i="12"/>
  <c r="G20" i="12"/>
  <c r="C20" i="12"/>
  <c r="A20" i="12"/>
  <c r="G19" i="12"/>
  <c r="C19" i="12"/>
  <c r="A19" i="12"/>
  <c r="G18" i="12"/>
  <c r="C18" i="12"/>
  <c r="A18" i="12"/>
  <c r="G17" i="12"/>
  <c r="C17" i="12"/>
  <c r="A17" i="12"/>
  <c r="G16" i="12"/>
  <c r="C16" i="12"/>
  <c r="A16" i="12"/>
  <c r="G15" i="12"/>
  <c r="C15" i="12"/>
  <c r="A15" i="12"/>
  <c r="G14" i="12"/>
  <c r="C14" i="12"/>
  <c r="A14" i="12"/>
  <c r="G13" i="12"/>
  <c r="C13" i="12"/>
  <c r="A13" i="12"/>
  <c r="G12" i="12"/>
  <c r="C12" i="12"/>
  <c r="A12" i="12"/>
  <c r="G11" i="12"/>
  <c r="C11" i="12"/>
  <c r="A11" i="12"/>
  <c r="G10" i="12"/>
  <c r="C10" i="12"/>
  <c r="A10" i="12"/>
  <c r="G9" i="12"/>
  <c r="C9" i="12"/>
  <c r="A9" i="12"/>
  <c r="G8" i="12"/>
  <c r="C8" i="12"/>
  <c r="A8" i="12"/>
  <c r="G7" i="12"/>
  <c r="C7" i="12"/>
  <c r="A7" i="12"/>
  <c r="G6" i="12"/>
  <c r="C6" i="12"/>
  <c r="A6" i="12"/>
  <c r="G5" i="12"/>
  <c r="C5" i="12"/>
  <c r="A5" i="12"/>
  <c r="G4" i="12"/>
  <c r="C4" i="12"/>
  <c r="A4" i="12"/>
  <c r="G3" i="12"/>
  <c r="C3" i="12"/>
  <c r="A3" i="12"/>
  <c r="G2" i="12"/>
  <c r="C2" i="12"/>
  <c r="A2" i="12"/>
  <c r="D19711" i="9"/>
  <c r="E19711" i="9" s="1"/>
  <c r="E19710" i="9"/>
  <c r="D19710" i="9"/>
  <c r="E19709" i="9"/>
  <c r="D19709" i="9"/>
  <c r="D19708" i="9"/>
  <c r="E19708" i="9" s="1"/>
  <c r="D19707" i="9"/>
  <c r="E19707" i="9" s="1"/>
  <c r="E19706" i="9"/>
  <c r="D19706" i="9"/>
  <c r="E19705" i="9"/>
  <c r="D19705" i="9"/>
  <c r="D19704" i="9"/>
  <c r="E19704" i="9" s="1"/>
  <c r="D19703" i="9"/>
  <c r="E19703" i="9" s="1"/>
  <c r="E19702" i="9"/>
  <c r="D19702" i="9"/>
  <c r="E19701" i="9"/>
  <c r="D19701" i="9"/>
  <c r="E19700" i="9"/>
  <c r="D19700" i="9"/>
  <c r="E19699" i="9"/>
  <c r="D19699" i="9"/>
  <c r="D19698" i="9"/>
  <c r="E19698" i="9" s="1"/>
  <c r="D19697" i="9"/>
  <c r="E19697" i="9" s="1"/>
  <c r="E19696" i="9"/>
  <c r="D19696" i="9"/>
  <c r="E19695" i="9"/>
  <c r="D19695" i="9"/>
  <c r="D19694" i="9"/>
  <c r="E19694" i="9" s="1"/>
  <c r="D19693" i="9"/>
  <c r="E19693" i="9" s="1"/>
  <c r="E19692" i="9"/>
  <c r="D19692" i="9"/>
  <c r="E19691" i="9"/>
  <c r="D19691" i="9"/>
  <c r="E19690" i="9"/>
  <c r="D19690" i="9"/>
  <c r="E19689" i="9"/>
  <c r="D19689" i="9"/>
  <c r="D19688" i="9"/>
  <c r="E19688" i="9" s="1"/>
  <c r="D19687" i="9"/>
  <c r="E19687" i="9" s="1"/>
  <c r="E19686" i="9"/>
  <c r="D19686" i="9"/>
  <c r="E19685" i="9"/>
  <c r="D19685" i="9"/>
  <c r="D19684" i="9"/>
  <c r="E19684" i="9" s="1"/>
  <c r="D19683" i="9"/>
  <c r="E19683" i="9" s="1"/>
  <c r="E19682" i="9"/>
  <c r="D19682" i="9"/>
  <c r="E19681" i="9"/>
  <c r="D19681" i="9"/>
  <c r="E19680" i="9"/>
  <c r="D19680" i="9"/>
  <c r="E19679" i="9"/>
  <c r="D19679" i="9"/>
  <c r="D19678" i="9"/>
  <c r="E19678" i="9" s="1"/>
  <c r="D19677" i="9"/>
  <c r="E19677" i="9" s="1"/>
  <c r="E19676" i="9"/>
  <c r="D19676" i="9"/>
  <c r="E19675" i="9"/>
  <c r="D19675" i="9"/>
  <c r="D19674" i="9"/>
  <c r="E19674" i="9" s="1"/>
  <c r="D19673" i="9"/>
  <c r="E19673" i="9" s="1"/>
  <c r="E19672" i="9"/>
  <c r="D19672" i="9"/>
  <c r="E19671" i="9"/>
  <c r="D19671" i="9"/>
  <c r="E19670" i="9"/>
  <c r="D19670" i="9"/>
  <c r="E19669" i="9"/>
  <c r="D19669" i="9"/>
  <c r="D19668" i="9"/>
  <c r="E19668" i="9" s="1"/>
  <c r="D19667" i="9"/>
  <c r="E19667" i="9" s="1"/>
  <c r="E19666" i="9"/>
  <c r="D19666" i="9"/>
  <c r="E19665" i="9"/>
  <c r="D19665" i="9"/>
  <c r="D19664" i="9"/>
  <c r="E19664" i="9" s="1"/>
  <c r="D19663" i="9"/>
  <c r="E19663" i="9" s="1"/>
  <c r="E19662" i="9"/>
  <c r="D19662" i="9"/>
  <c r="E19661" i="9"/>
  <c r="D19661" i="9"/>
  <c r="E19660" i="9"/>
  <c r="D19660" i="9"/>
  <c r="E19659" i="9"/>
  <c r="D19659" i="9"/>
  <c r="D19658" i="9"/>
  <c r="E19658" i="9" s="1"/>
  <c r="D19657" i="9"/>
  <c r="E19657" i="9" s="1"/>
  <c r="E19656" i="9"/>
  <c r="D19656" i="9"/>
  <c r="E19655" i="9"/>
  <c r="D19655" i="9"/>
  <c r="D19654" i="9"/>
  <c r="E19654" i="9" s="1"/>
  <c r="D19653" i="9"/>
  <c r="E19653" i="9" s="1"/>
  <c r="E19652" i="9"/>
  <c r="D19652" i="9"/>
  <c r="E19651" i="9"/>
  <c r="D19651" i="9"/>
  <c r="E19650" i="9"/>
  <c r="D19650" i="9"/>
  <c r="E19649" i="9"/>
  <c r="D19649" i="9"/>
  <c r="D19648" i="9"/>
  <c r="E19648" i="9" s="1"/>
  <c r="D19647" i="9"/>
  <c r="E19647" i="9" s="1"/>
  <c r="E19646" i="9"/>
  <c r="D19646" i="9"/>
  <c r="E19645" i="9"/>
  <c r="D19645" i="9"/>
  <c r="D19644" i="9"/>
  <c r="E19644" i="9" s="1"/>
  <c r="D19643" i="9"/>
  <c r="E19643" i="9" s="1"/>
  <c r="E19642" i="9"/>
  <c r="D19642" i="9"/>
  <c r="E19641" i="9"/>
  <c r="D19641" i="9"/>
  <c r="E19640" i="9"/>
  <c r="D19640" i="9"/>
  <c r="E19639" i="9"/>
  <c r="D19639" i="9"/>
  <c r="D19638" i="9"/>
  <c r="E19638" i="9" s="1"/>
  <c r="D19637" i="9"/>
  <c r="E19637" i="9" s="1"/>
  <c r="E19636" i="9"/>
  <c r="D19636" i="9"/>
  <c r="E19635" i="9"/>
  <c r="D19635" i="9"/>
  <c r="D19634" i="9"/>
  <c r="E19634" i="9" s="1"/>
  <c r="D19633" i="9"/>
  <c r="E19633" i="9" s="1"/>
  <c r="E19632" i="9"/>
  <c r="D19632" i="9"/>
  <c r="E19631" i="9"/>
  <c r="D19631" i="9"/>
  <c r="E19630" i="9"/>
  <c r="D19630" i="9"/>
  <c r="E19629" i="9"/>
  <c r="D19629" i="9"/>
  <c r="D19628" i="9"/>
  <c r="E19628" i="9" s="1"/>
  <c r="D19627" i="9"/>
  <c r="E19627" i="9" s="1"/>
  <c r="E19626" i="9"/>
  <c r="D19626" i="9"/>
  <c r="E19625" i="9"/>
  <c r="D19625" i="9"/>
  <c r="D19624" i="9"/>
  <c r="E19624" i="9" s="1"/>
  <c r="D19623" i="9"/>
  <c r="E19623" i="9" s="1"/>
  <c r="E19622" i="9"/>
  <c r="D19622" i="9"/>
  <c r="E19621" i="9"/>
  <c r="D19621" i="9"/>
  <c r="E19620" i="9"/>
  <c r="D19620" i="9"/>
  <c r="E19619" i="9"/>
  <c r="D19619" i="9"/>
  <c r="D19618" i="9"/>
  <c r="E19618" i="9" s="1"/>
  <c r="D19617" i="9"/>
  <c r="E19617" i="9" s="1"/>
  <c r="E19616" i="9"/>
  <c r="D19616" i="9"/>
  <c r="E19615" i="9"/>
  <c r="D19615" i="9"/>
  <c r="D19614" i="9"/>
  <c r="E19614" i="9" s="1"/>
  <c r="D19613" i="9"/>
  <c r="E19613" i="9" s="1"/>
  <c r="E19612" i="9"/>
  <c r="D19612" i="9"/>
  <c r="E19611" i="9"/>
  <c r="D19611" i="9"/>
  <c r="E19610" i="9"/>
  <c r="D19610" i="9"/>
  <c r="E19609" i="9"/>
  <c r="D19609" i="9"/>
  <c r="D19608" i="9"/>
  <c r="E19608" i="9" s="1"/>
  <c r="D19607" i="9"/>
  <c r="E19607" i="9" s="1"/>
  <c r="E19606" i="9"/>
  <c r="D19606" i="9"/>
  <c r="E19605" i="9"/>
  <c r="D19605" i="9"/>
  <c r="D19604" i="9"/>
  <c r="E19604" i="9" s="1"/>
  <c r="D19603" i="9"/>
  <c r="E19603" i="9" s="1"/>
  <c r="E19602" i="9"/>
  <c r="D19602" i="9"/>
  <c r="E19601" i="9"/>
  <c r="D19601" i="9"/>
  <c r="E19600" i="9"/>
  <c r="D19600" i="9"/>
  <c r="E19599" i="9"/>
  <c r="D19599" i="9"/>
  <c r="D19598" i="9"/>
  <c r="E19598" i="9" s="1"/>
  <c r="D19597" i="9"/>
  <c r="E19597" i="9" s="1"/>
  <c r="E19596" i="9"/>
  <c r="D19596" i="9"/>
  <c r="E19595" i="9"/>
  <c r="D19595" i="9"/>
  <c r="D19594" i="9"/>
  <c r="E19594" i="9" s="1"/>
  <c r="D19593" i="9"/>
  <c r="E19593" i="9" s="1"/>
  <c r="E19592" i="9"/>
  <c r="D19592" i="9"/>
  <c r="E19591" i="9"/>
  <c r="D19591" i="9"/>
  <c r="E19590" i="9"/>
  <c r="D19590" i="9"/>
  <c r="E19589" i="9"/>
  <c r="D19589" i="9"/>
  <c r="D19588" i="9"/>
  <c r="E19588" i="9" s="1"/>
  <c r="D19587" i="9"/>
  <c r="E19587" i="9" s="1"/>
  <c r="E19586" i="9"/>
  <c r="D19586" i="9"/>
  <c r="E19585" i="9"/>
  <c r="D19585" i="9"/>
  <c r="D19584" i="9"/>
  <c r="E19584" i="9" s="1"/>
  <c r="D19583" i="9"/>
  <c r="E19583" i="9" s="1"/>
  <c r="E19582" i="9"/>
  <c r="D19582" i="9"/>
  <c r="E19581" i="9"/>
  <c r="D19581" i="9"/>
  <c r="E19580" i="9"/>
  <c r="D19580" i="9"/>
  <c r="E19579" i="9"/>
  <c r="D19579" i="9"/>
  <c r="D19578" i="9"/>
  <c r="E19578" i="9" s="1"/>
  <c r="D19577" i="9"/>
  <c r="E19577" i="9" s="1"/>
  <c r="E19576" i="9"/>
  <c r="D19576" i="9"/>
  <c r="E19575" i="9"/>
  <c r="D19575" i="9"/>
  <c r="D19574" i="9"/>
  <c r="E19574" i="9" s="1"/>
  <c r="D19573" i="9"/>
  <c r="E19573" i="9" s="1"/>
  <c r="E19572" i="9"/>
  <c r="D19572" i="9"/>
  <c r="E19571" i="9"/>
  <c r="D19571" i="9"/>
  <c r="E19570" i="9"/>
  <c r="D19570" i="9"/>
  <c r="E19569" i="9"/>
  <c r="D19569" i="9"/>
  <c r="D19568" i="9"/>
  <c r="E19568" i="9" s="1"/>
  <c r="D19567" i="9"/>
  <c r="E19567" i="9" s="1"/>
  <c r="E19566" i="9"/>
  <c r="D19566" i="9"/>
  <c r="E19565" i="9"/>
  <c r="D19565" i="9"/>
  <c r="D19564" i="9"/>
  <c r="E19564" i="9" s="1"/>
  <c r="D19563" i="9"/>
  <c r="E19563" i="9" s="1"/>
  <c r="D19562" i="9"/>
  <c r="E19562" i="9" s="1"/>
  <c r="E19561" i="9"/>
  <c r="D19561" i="9"/>
  <c r="E19560" i="9"/>
  <c r="D19560" i="9"/>
  <c r="E19559" i="9"/>
  <c r="D19559" i="9"/>
  <c r="D19558" i="9"/>
  <c r="E19558" i="9" s="1"/>
  <c r="D19557" i="9"/>
  <c r="E19557" i="9" s="1"/>
  <c r="E19556" i="9"/>
  <c r="D19556" i="9"/>
  <c r="E19555" i="9"/>
  <c r="D19555" i="9"/>
  <c r="E19554" i="9"/>
  <c r="D19554" i="9"/>
  <c r="D19553" i="9"/>
  <c r="E19553" i="9" s="1"/>
  <c r="E19552" i="9"/>
  <c r="D19552" i="9"/>
  <c r="E19551" i="9"/>
  <c r="D19551" i="9"/>
  <c r="E19550" i="9"/>
  <c r="D19550" i="9"/>
  <c r="E19549" i="9"/>
  <c r="D19549" i="9"/>
  <c r="E19548" i="9"/>
  <c r="D19548" i="9"/>
  <c r="D19547" i="9"/>
  <c r="E19547" i="9" s="1"/>
  <c r="E19546" i="9"/>
  <c r="D19546" i="9"/>
  <c r="E19545" i="9"/>
  <c r="D19545" i="9"/>
  <c r="D19544" i="9"/>
  <c r="E19544" i="9" s="1"/>
  <c r="D19543" i="9"/>
  <c r="E19543" i="9" s="1"/>
  <c r="D19542" i="9"/>
  <c r="E19542" i="9" s="1"/>
  <c r="E19541" i="9"/>
  <c r="D19541" i="9"/>
  <c r="E19540" i="9"/>
  <c r="D19540" i="9"/>
  <c r="D19539" i="9"/>
  <c r="E19539" i="9" s="1"/>
  <c r="E19538" i="9"/>
  <c r="D19538" i="9"/>
  <c r="D19537" i="9"/>
  <c r="E19537" i="9" s="1"/>
  <c r="E19536" i="9"/>
  <c r="D19536" i="9"/>
  <c r="D19535" i="9"/>
  <c r="E19535" i="9" s="1"/>
  <c r="D19534" i="9"/>
  <c r="E19534" i="9" s="1"/>
  <c r="D19533" i="9"/>
  <c r="E19533" i="9" s="1"/>
  <c r="D19532" i="9"/>
  <c r="E19532" i="9" s="1"/>
  <c r="E19531" i="9"/>
  <c r="D19531" i="9"/>
  <c r="E19530" i="9"/>
  <c r="D19530" i="9"/>
  <c r="D19529" i="9"/>
  <c r="E19529" i="9" s="1"/>
  <c r="D19528" i="9"/>
  <c r="E19528" i="9" s="1"/>
  <c r="D19527" i="9"/>
  <c r="E19527" i="9" s="1"/>
  <c r="E19526" i="9"/>
  <c r="D19526" i="9"/>
  <c r="D19525" i="9"/>
  <c r="E19525" i="9" s="1"/>
  <c r="D19524" i="9"/>
  <c r="E19524" i="9" s="1"/>
  <c r="E19523" i="9"/>
  <c r="D19523" i="9"/>
  <c r="E19522" i="9"/>
  <c r="D19522" i="9"/>
  <c r="E19521" i="9"/>
  <c r="D19521" i="9"/>
  <c r="D19520" i="9"/>
  <c r="E19520" i="9" s="1"/>
  <c r="D19519" i="9"/>
  <c r="E19519" i="9" s="1"/>
  <c r="D19518" i="9"/>
  <c r="E19518" i="9" s="1"/>
  <c r="D19517" i="9"/>
  <c r="E19517" i="9" s="1"/>
  <c r="D19516" i="9"/>
  <c r="E19516" i="9" s="1"/>
  <c r="D19515" i="9"/>
  <c r="E19515" i="9" s="1"/>
  <c r="D19514" i="9"/>
  <c r="E19514" i="9" s="1"/>
  <c r="E19513" i="9"/>
  <c r="D19513" i="9"/>
  <c r="D19512" i="9"/>
  <c r="E19512" i="9" s="1"/>
  <c r="E19511" i="9"/>
  <c r="D19511" i="9"/>
  <c r="D19510" i="9"/>
  <c r="E19510" i="9" s="1"/>
  <c r="D19509" i="9"/>
  <c r="E19509" i="9" s="1"/>
  <c r="E19508" i="9"/>
  <c r="D19508" i="9"/>
  <c r="D19507" i="9"/>
  <c r="E19507" i="9" s="1"/>
  <c r="D19506" i="9"/>
  <c r="E19506" i="9" s="1"/>
  <c r="D19505" i="9"/>
  <c r="E19505" i="9" s="1"/>
  <c r="D19504" i="9"/>
  <c r="E19504" i="9" s="1"/>
  <c r="E19503" i="9"/>
  <c r="D19503" i="9"/>
  <c r="D19502" i="9"/>
  <c r="E19502" i="9" s="1"/>
  <c r="E19501" i="9"/>
  <c r="D19501" i="9"/>
  <c r="E19500" i="9"/>
  <c r="D19500" i="9"/>
  <c r="E19499" i="9"/>
  <c r="D19499" i="9"/>
  <c r="E19498" i="9"/>
  <c r="D19498" i="9"/>
  <c r="D19497" i="9"/>
  <c r="E19497" i="9" s="1"/>
  <c r="E19496" i="9"/>
  <c r="D19496" i="9"/>
  <c r="E19495" i="9"/>
  <c r="D19495" i="9"/>
  <c r="D19494" i="9"/>
  <c r="E19494" i="9" s="1"/>
  <c r="D19493" i="9"/>
  <c r="E19493" i="9" s="1"/>
  <c r="D19492" i="9"/>
  <c r="E19492" i="9" s="1"/>
  <c r="E19491" i="9"/>
  <c r="D19491" i="9"/>
  <c r="E19490" i="9"/>
  <c r="D19490" i="9"/>
  <c r="D19489" i="9"/>
  <c r="E19489" i="9" s="1"/>
  <c r="E19488" i="9"/>
  <c r="D19488" i="9"/>
  <c r="D19487" i="9"/>
  <c r="E19487" i="9" s="1"/>
  <c r="E19486" i="9"/>
  <c r="D19486" i="9"/>
  <c r="D19485" i="9"/>
  <c r="E19485" i="9" s="1"/>
  <c r="D19484" i="9"/>
  <c r="E19484" i="9" s="1"/>
  <c r="D19483" i="9"/>
  <c r="E19483" i="9" s="1"/>
  <c r="D19482" i="9"/>
  <c r="E19482" i="9" s="1"/>
  <c r="E19481" i="9"/>
  <c r="D19481" i="9"/>
  <c r="E19480" i="9"/>
  <c r="D19480" i="9"/>
  <c r="D19479" i="9"/>
  <c r="E19479" i="9" s="1"/>
  <c r="D19478" i="9"/>
  <c r="E19478" i="9" s="1"/>
  <c r="D19477" i="9"/>
  <c r="E19477" i="9" s="1"/>
  <c r="E19476" i="9"/>
  <c r="D19476" i="9"/>
  <c r="D19475" i="9"/>
  <c r="E19475" i="9" s="1"/>
  <c r="D19474" i="9"/>
  <c r="E19474" i="9" s="1"/>
  <c r="E19473" i="9"/>
  <c r="D19473" i="9"/>
  <c r="E19472" i="9"/>
  <c r="D19472" i="9"/>
  <c r="E19471" i="9"/>
  <c r="D19471" i="9"/>
  <c r="D19470" i="9"/>
  <c r="E19470" i="9" s="1"/>
  <c r="D19469" i="9"/>
  <c r="E19469" i="9" s="1"/>
  <c r="D19468" i="9"/>
  <c r="E19468" i="9" s="1"/>
  <c r="D19467" i="9"/>
  <c r="E19467" i="9" s="1"/>
  <c r="D19466" i="9"/>
  <c r="E19466" i="9" s="1"/>
  <c r="D19465" i="9"/>
  <c r="E19465" i="9" s="1"/>
  <c r="D19464" i="9"/>
  <c r="E19464" i="9" s="1"/>
  <c r="E19463" i="9"/>
  <c r="D19463" i="9"/>
  <c r="D19462" i="9"/>
  <c r="E19462" i="9" s="1"/>
  <c r="E19461" i="9"/>
  <c r="D19461" i="9"/>
  <c r="D19460" i="9"/>
  <c r="E19460" i="9" s="1"/>
  <c r="D19459" i="9"/>
  <c r="E19459" i="9" s="1"/>
  <c r="E19458" i="9"/>
  <c r="D19458" i="9"/>
  <c r="D19457" i="9"/>
  <c r="E19457" i="9" s="1"/>
  <c r="D19456" i="9"/>
  <c r="E19456" i="9" s="1"/>
  <c r="D19455" i="9"/>
  <c r="E19455" i="9" s="1"/>
  <c r="D19454" i="9"/>
  <c r="E19454" i="9" s="1"/>
  <c r="E19453" i="9"/>
  <c r="D19453" i="9"/>
  <c r="D19452" i="9"/>
  <c r="E19452" i="9" s="1"/>
  <c r="E19451" i="9"/>
  <c r="D19451" i="9"/>
  <c r="E19450" i="9"/>
  <c r="D19450" i="9"/>
  <c r="E19449" i="9"/>
  <c r="D19449" i="9"/>
  <c r="E19448" i="9"/>
  <c r="D19448" i="9"/>
  <c r="D19447" i="9"/>
  <c r="E19447" i="9" s="1"/>
  <c r="E19446" i="9"/>
  <c r="D19446" i="9"/>
  <c r="E19445" i="9"/>
  <c r="D19445" i="9"/>
  <c r="D19444" i="9"/>
  <c r="E19444" i="9" s="1"/>
  <c r="D19443" i="9"/>
  <c r="E19443" i="9" s="1"/>
  <c r="D19442" i="9"/>
  <c r="E19442" i="9" s="1"/>
  <c r="E19441" i="9"/>
  <c r="D19441" i="9"/>
  <c r="E19440" i="9"/>
  <c r="D19440" i="9"/>
  <c r="D19439" i="9"/>
  <c r="E19439" i="9" s="1"/>
  <c r="E19438" i="9"/>
  <c r="D19438" i="9"/>
  <c r="D19437" i="9"/>
  <c r="E19437" i="9" s="1"/>
  <c r="E19436" i="9"/>
  <c r="D19436" i="9"/>
  <c r="D19435" i="9"/>
  <c r="E19435" i="9" s="1"/>
  <c r="D19434" i="9"/>
  <c r="E19434" i="9" s="1"/>
  <c r="D19433" i="9"/>
  <c r="E19433" i="9" s="1"/>
  <c r="D19432" i="9"/>
  <c r="E19432" i="9" s="1"/>
  <c r="E19431" i="9"/>
  <c r="D19431" i="9"/>
  <c r="E19430" i="9"/>
  <c r="D19430" i="9"/>
  <c r="D19429" i="9"/>
  <c r="E19429" i="9" s="1"/>
  <c r="D19428" i="9"/>
  <c r="E19428" i="9" s="1"/>
  <c r="D19427" i="9"/>
  <c r="E19427" i="9" s="1"/>
  <c r="E19426" i="9"/>
  <c r="D19426" i="9"/>
  <c r="D19425" i="9"/>
  <c r="E19425" i="9" s="1"/>
  <c r="D19424" i="9"/>
  <c r="E19424" i="9" s="1"/>
  <c r="E19423" i="9"/>
  <c r="D19423" i="9"/>
  <c r="E19422" i="9"/>
  <c r="D19422" i="9"/>
  <c r="E19421" i="9"/>
  <c r="D19421" i="9"/>
  <c r="D19420" i="9"/>
  <c r="E19420" i="9" s="1"/>
  <c r="D19419" i="9"/>
  <c r="E19419" i="9" s="1"/>
  <c r="D19418" i="9"/>
  <c r="E19418" i="9" s="1"/>
  <c r="D19417" i="9"/>
  <c r="E19417" i="9" s="1"/>
  <c r="D19416" i="9"/>
  <c r="E19416" i="9" s="1"/>
  <c r="D19415" i="9"/>
  <c r="E19415" i="9" s="1"/>
  <c r="D19414" i="9"/>
  <c r="E19414" i="9" s="1"/>
  <c r="E19413" i="9"/>
  <c r="D19413" i="9"/>
  <c r="D19412" i="9"/>
  <c r="E19412" i="9" s="1"/>
  <c r="E19411" i="9"/>
  <c r="D19411" i="9"/>
  <c r="D19410" i="9"/>
  <c r="E19410" i="9" s="1"/>
  <c r="D19409" i="9"/>
  <c r="E19409" i="9" s="1"/>
  <c r="E19408" i="9"/>
  <c r="D19408" i="9"/>
  <c r="D19407" i="9"/>
  <c r="E19407" i="9" s="1"/>
  <c r="D19406" i="9"/>
  <c r="E19406" i="9" s="1"/>
  <c r="D19405" i="9"/>
  <c r="E19405" i="9" s="1"/>
  <c r="D19404" i="9"/>
  <c r="E19404" i="9" s="1"/>
  <c r="E19403" i="9"/>
  <c r="D19403" i="9"/>
  <c r="D19402" i="9"/>
  <c r="E19402" i="9" s="1"/>
  <c r="E19401" i="9"/>
  <c r="D19401" i="9"/>
  <c r="E19400" i="9"/>
  <c r="D19400" i="9"/>
  <c r="E19399" i="9"/>
  <c r="D19399" i="9"/>
  <c r="E19398" i="9"/>
  <c r="D19398" i="9"/>
  <c r="D19397" i="9"/>
  <c r="E19397" i="9" s="1"/>
  <c r="E19396" i="9"/>
  <c r="D19396" i="9"/>
  <c r="E19395" i="9"/>
  <c r="D19395" i="9"/>
  <c r="D19394" i="9"/>
  <c r="E19394" i="9" s="1"/>
  <c r="D19393" i="9"/>
  <c r="E19393" i="9" s="1"/>
  <c r="D19392" i="9"/>
  <c r="E19392" i="9" s="1"/>
  <c r="E19391" i="9"/>
  <c r="D19391" i="9"/>
  <c r="E19390" i="9"/>
  <c r="D19390" i="9"/>
  <c r="D19389" i="9"/>
  <c r="E19389" i="9" s="1"/>
  <c r="E19388" i="9"/>
  <c r="D19388" i="9"/>
  <c r="D19387" i="9"/>
  <c r="E19387" i="9" s="1"/>
  <c r="E19386" i="9"/>
  <c r="D19386" i="9"/>
  <c r="D19385" i="9"/>
  <c r="E19385" i="9" s="1"/>
  <c r="D19384" i="9"/>
  <c r="E19384" i="9" s="1"/>
  <c r="D19383" i="9"/>
  <c r="E19383" i="9" s="1"/>
  <c r="D19382" i="9"/>
  <c r="E19382" i="9" s="1"/>
  <c r="E19381" i="9"/>
  <c r="D19381" i="9"/>
  <c r="E19380" i="9"/>
  <c r="D19380" i="9"/>
  <c r="D19379" i="9"/>
  <c r="E19379" i="9" s="1"/>
  <c r="D19378" i="9"/>
  <c r="E19378" i="9" s="1"/>
  <c r="D19377" i="9"/>
  <c r="E19377" i="9" s="1"/>
  <c r="E19376" i="9"/>
  <c r="D19376" i="9"/>
  <c r="D19375" i="9"/>
  <c r="E19375" i="9" s="1"/>
  <c r="D19374" i="9"/>
  <c r="E19374" i="9" s="1"/>
  <c r="E19373" i="9"/>
  <c r="D19373" i="9"/>
  <c r="E19372" i="9"/>
  <c r="D19372" i="9"/>
  <c r="E19371" i="9"/>
  <c r="D19371" i="9"/>
  <c r="D19370" i="9"/>
  <c r="E19370" i="9" s="1"/>
  <c r="D19369" i="9"/>
  <c r="E19369" i="9" s="1"/>
  <c r="D19368" i="9"/>
  <c r="E19368" i="9" s="1"/>
  <c r="D19367" i="9"/>
  <c r="E19367" i="9" s="1"/>
  <c r="D19366" i="9"/>
  <c r="E19366" i="9" s="1"/>
  <c r="D19365" i="9"/>
  <c r="E19365" i="9" s="1"/>
  <c r="D19364" i="9"/>
  <c r="E19364" i="9" s="1"/>
  <c r="E19363" i="9"/>
  <c r="D19363" i="9"/>
  <c r="D19362" i="9"/>
  <c r="E19362" i="9" s="1"/>
  <c r="E19361" i="9"/>
  <c r="D19361" i="9"/>
  <c r="D19360" i="9"/>
  <c r="E19360" i="9" s="1"/>
  <c r="D19359" i="9"/>
  <c r="E19359" i="9" s="1"/>
  <c r="E19358" i="9"/>
  <c r="D19358" i="9"/>
  <c r="D19357" i="9"/>
  <c r="E19357" i="9" s="1"/>
  <c r="D19356" i="9"/>
  <c r="E19356" i="9" s="1"/>
  <c r="D19355" i="9"/>
  <c r="E19355" i="9" s="1"/>
  <c r="D19354" i="9"/>
  <c r="E19354" i="9" s="1"/>
  <c r="E19353" i="9"/>
  <c r="D19353" i="9"/>
  <c r="D19352" i="9"/>
  <c r="E19352" i="9" s="1"/>
  <c r="E19351" i="9"/>
  <c r="D19351" i="9"/>
  <c r="E19350" i="9"/>
  <c r="D19350" i="9"/>
  <c r="E19349" i="9"/>
  <c r="D19349" i="9"/>
  <c r="E19348" i="9"/>
  <c r="D19348" i="9"/>
  <c r="D19347" i="9"/>
  <c r="E19347" i="9" s="1"/>
  <c r="E19346" i="9"/>
  <c r="D19346" i="9"/>
  <c r="E19345" i="9"/>
  <c r="D19345" i="9"/>
  <c r="D19344" i="9"/>
  <c r="E19344" i="9" s="1"/>
  <c r="D19343" i="9"/>
  <c r="E19343" i="9" s="1"/>
  <c r="D19342" i="9"/>
  <c r="E19342" i="9" s="1"/>
  <c r="E19341" i="9"/>
  <c r="D19341" i="9"/>
  <c r="E19340" i="9"/>
  <c r="D19340" i="9"/>
  <c r="D19339" i="9"/>
  <c r="E19339" i="9" s="1"/>
  <c r="E19338" i="9"/>
  <c r="D19338" i="9"/>
  <c r="D19337" i="9"/>
  <c r="E19337" i="9" s="1"/>
  <c r="E19336" i="9"/>
  <c r="D19336" i="9"/>
  <c r="D19335" i="9"/>
  <c r="E19335" i="9" s="1"/>
  <c r="D19334" i="9"/>
  <c r="E19334" i="9" s="1"/>
  <c r="D19333" i="9"/>
  <c r="E19333" i="9" s="1"/>
  <c r="D19332" i="9"/>
  <c r="E19332" i="9" s="1"/>
  <c r="E19331" i="9"/>
  <c r="D19331" i="9"/>
  <c r="E19330" i="9"/>
  <c r="D19330" i="9"/>
  <c r="D19329" i="9"/>
  <c r="E19329" i="9" s="1"/>
  <c r="D19328" i="9"/>
  <c r="E19328" i="9" s="1"/>
  <c r="D19327" i="9"/>
  <c r="E19327" i="9" s="1"/>
  <c r="E19326" i="9"/>
  <c r="D19326" i="9"/>
  <c r="D19325" i="9"/>
  <c r="E19325" i="9" s="1"/>
  <c r="D19324" i="9"/>
  <c r="E19324" i="9" s="1"/>
  <c r="E19323" i="9"/>
  <c r="D19323" i="9"/>
  <c r="E19322" i="9"/>
  <c r="D19322" i="9"/>
  <c r="E19321" i="9"/>
  <c r="D19321" i="9"/>
  <c r="D19320" i="9"/>
  <c r="E19320" i="9" s="1"/>
  <c r="D19319" i="9"/>
  <c r="E19319" i="9" s="1"/>
  <c r="D19318" i="9"/>
  <c r="E19318" i="9" s="1"/>
  <c r="D19317" i="9"/>
  <c r="E19317" i="9" s="1"/>
  <c r="D19316" i="9"/>
  <c r="E19316" i="9" s="1"/>
  <c r="D19315" i="9"/>
  <c r="E19315" i="9" s="1"/>
  <c r="D19314" i="9"/>
  <c r="E19314" i="9" s="1"/>
  <c r="E19313" i="9"/>
  <c r="D19313" i="9"/>
  <c r="D19312" i="9"/>
  <c r="E19312" i="9" s="1"/>
  <c r="E19311" i="9"/>
  <c r="D19311" i="9"/>
  <c r="D19310" i="9"/>
  <c r="E19310" i="9" s="1"/>
  <c r="D19309" i="9"/>
  <c r="E19309" i="9" s="1"/>
  <c r="E19308" i="9"/>
  <c r="D19308" i="9"/>
  <c r="D19307" i="9"/>
  <c r="E19307" i="9" s="1"/>
  <c r="D19306" i="9"/>
  <c r="E19306" i="9" s="1"/>
  <c r="D19305" i="9"/>
  <c r="E19305" i="9" s="1"/>
  <c r="D19304" i="9"/>
  <c r="E19304" i="9" s="1"/>
  <c r="E19303" i="9"/>
  <c r="D19303" i="9"/>
  <c r="D19302" i="9"/>
  <c r="E19302" i="9" s="1"/>
  <c r="E19301" i="9"/>
  <c r="D19301" i="9"/>
  <c r="E19300" i="9"/>
  <c r="D19300" i="9"/>
  <c r="E19299" i="9"/>
  <c r="D19299" i="9"/>
  <c r="E19298" i="9"/>
  <c r="D19298" i="9"/>
  <c r="D19297" i="9"/>
  <c r="E19297" i="9" s="1"/>
  <c r="E19296" i="9"/>
  <c r="D19296" i="9"/>
  <c r="E19295" i="9"/>
  <c r="D19295" i="9"/>
  <c r="D19294" i="9"/>
  <c r="E19294" i="9" s="1"/>
  <c r="D19293" i="9"/>
  <c r="E19293" i="9" s="1"/>
  <c r="D19292" i="9"/>
  <c r="E19292" i="9" s="1"/>
  <c r="E19291" i="9"/>
  <c r="D19291" i="9"/>
  <c r="E19290" i="9"/>
  <c r="D19290" i="9"/>
  <c r="D19289" i="9"/>
  <c r="E19289" i="9" s="1"/>
  <c r="E19288" i="9"/>
  <c r="D19288" i="9"/>
  <c r="D19287" i="9"/>
  <c r="E19287" i="9" s="1"/>
  <c r="E19286" i="9"/>
  <c r="D19286" i="9"/>
  <c r="D19285" i="9"/>
  <c r="E19285" i="9" s="1"/>
  <c r="D19284" i="9"/>
  <c r="E19284" i="9" s="1"/>
  <c r="D19283" i="9"/>
  <c r="E19283" i="9" s="1"/>
  <c r="D19282" i="9"/>
  <c r="E19282" i="9" s="1"/>
  <c r="E19281" i="9"/>
  <c r="D19281" i="9"/>
  <c r="E19280" i="9"/>
  <c r="D19280" i="9"/>
  <c r="D19279" i="9"/>
  <c r="E19279" i="9" s="1"/>
  <c r="D19278" i="9"/>
  <c r="E19278" i="9" s="1"/>
  <c r="D19277" i="9"/>
  <c r="E19277" i="9" s="1"/>
  <c r="E19276" i="9"/>
  <c r="D19276" i="9"/>
  <c r="D19275" i="9"/>
  <c r="E19275" i="9" s="1"/>
  <c r="D19274" i="9"/>
  <c r="E19274" i="9" s="1"/>
  <c r="E19273" i="9"/>
  <c r="D19273" i="9"/>
  <c r="E19272" i="9"/>
  <c r="D19272" i="9"/>
  <c r="E19271" i="9"/>
  <c r="D19271" i="9"/>
  <c r="D19270" i="9"/>
  <c r="E19270" i="9" s="1"/>
  <c r="D19269" i="9"/>
  <c r="E19269" i="9" s="1"/>
  <c r="D19268" i="9"/>
  <c r="E19268" i="9" s="1"/>
  <c r="D19267" i="9"/>
  <c r="E19267" i="9" s="1"/>
  <c r="D19266" i="9"/>
  <c r="E19266" i="9" s="1"/>
  <c r="D19265" i="9"/>
  <c r="E19265" i="9" s="1"/>
  <c r="D19264" i="9"/>
  <c r="E19264" i="9" s="1"/>
  <c r="E19263" i="9"/>
  <c r="D19263" i="9"/>
  <c r="D19262" i="9"/>
  <c r="E19262" i="9" s="1"/>
  <c r="E19261" i="9"/>
  <c r="D19261" i="9"/>
  <c r="D19260" i="9"/>
  <c r="E19260" i="9" s="1"/>
  <c r="D19259" i="9"/>
  <c r="E19259" i="9" s="1"/>
  <c r="E19258" i="9"/>
  <c r="D19258" i="9"/>
  <c r="D19257" i="9"/>
  <c r="E19257" i="9" s="1"/>
  <c r="D19256" i="9"/>
  <c r="E19256" i="9" s="1"/>
  <c r="D19255" i="9"/>
  <c r="E19255" i="9" s="1"/>
  <c r="D19254" i="9"/>
  <c r="E19254" i="9" s="1"/>
  <c r="E19253" i="9"/>
  <c r="D19253" i="9"/>
  <c r="D19252" i="9"/>
  <c r="E19252" i="9" s="1"/>
  <c r="E19251" i="9"/>
  <c r="D19251" i="9"/>
  <c r="E19250" i="9"/>
  <c r="D19250" i="9"/>
  <c r="E19249" i="9"/>
  <c r="D19249" i="9"/>
  <c r="E19248" i="9"/>
  <c r="D19248" i="9"/>
  <c r="D19247" i="9"/>
  <c r="E19247" i="9" s="1"/>
  <c r="E19246" i="9"/>
  <c r="D19246" i="9"/>
  <c r="E19245" i="9"/>
  <c r="D19245" i="9"/>
  <c r="D19244" i="9"/>
  <c r="E19244" i="9" s="1"/>
  <c r="D19243" i="9"/>
  <c r="E19243" i="9" s="1"/>
  <c r="D19242" i="9"/>
  <c r="E19242" i="9" s="1"/>
  <c r="E19241" i="9"/>
  <c r="D19241" i="9"/>
  <c r="E19240" i="9"/>
  <c r="D19240" i="9"/>
  <c r="D19239" i="9"/>
  <c r="E19239" i="9" s="1"/>
  <c r="E19238" i="9"/>
  <c r="D19238" i="9"/>
  <c r="D19237" i="9"/>
  <c r="E19237" i="9" s="1"/>
  <c r="E19236" i="9"/>
  <c r="D19236" i="9"/>
  <c r="D19235" i="9"/>
  <c r="E19235" i="9" s="1"/>
  <c r="D19234" i="9"/>
  <c r="E19234" i="9" s="1"/>
  <c r="D19233" i="9"/>
  <c r="E19233" i="9" s="1"/>
  <c r="D19232" i="9"/>
  <c r="E19232" i="9" s="1"/>
  <c r="E19231" i="9"/>
  <c r="D19231" i="9"/>
  <c r="E19230" i="9"/>
  <c r="D19230" i="9"/>
  <c r="D19229" i="9"/>
  <c r="E19229" i="9" s="1"/>
  <c r="D19228" i="9"/>
  <c r="E19228" i="9" s="1"/>
  <c r="D19227" i="9"/>
  <c r="E19227" i="9" s="1"/>
  <c r="E19226" i="9"/>
  <c r="D19226" i="9"/>
  <c r="D19225" i="9"/>
  <c r="E19225" i="9" s="1"/>
  <c r="D19224" i="9"/>
  <c r="E19224" i="9" s="1"/>
  <c r="E19223" i="9"/>
  <c r="D19223" i="9"/>
  <c r="E19222" i="9"/>
  <c r="D19222" i="9"/>
  <c r="E19221" i="9"/>
  <c r="D19221" i="9"/>
  <c r="D19220" i="9"/>
  <c r="E19220" i="9" s="1"/>
  <c r="D19219" i="9"/>
  <c r="E19219" i="9" s="1"/>
  <c r="D19218" i="9"/>
  <c r="E19218" i="9" s="1"/>
  <c r="D19217" i="9"/>
  <c r="E19217" i="9" s="1"/>
  <c r="D19216" i="9"/>
  <c r="E19216" i="9" s="1"/>
  <c r="D19215" i="9"/>
  <c r="E19215" i="9" s="1"/>
  <c r="D19214" i="9"/>
  <c r="E19214" i="9" s="1"/>
  <c r="E19213" i="9"/>
  <c r="D19213" i="9"/>
  <c r="D19212" i="9"/>
  <c r="E19212" i="9" s="1"/>
  <c r="E19211" i="9"/>
  <c r="D19211" i="9"/>
  <c r="D19210" i="9"/>
  <c r="E19210" i="9" s="1"/>
  <c r="D19209" i="9"/>
  <c r="E19209" i="9" s="1"/>
  <c r="E19208" i="9"/>
  <c r="D19208" i="9"/>
  <c r="D19207" i="9"/>
  <c r="E19207" i="9" s="1"/>
  <c r="D19206" i="9"/>
  <c r="E19206" i="9" s="1"/>
  <c r="D19205" i="9"/>
  <c r="E19205" i="9" s="1"/>
  <c r="D19204" i="9"/>
  <c r="E19204" i="9" s="1"/>
  <c r="E19203" i="9"/>
  <c r="D19203" i="9"/>
  <c r="D19202" i="9"/>
  <c r="E19202" i="9" s="1"/>
  <c r="E19201" i="9"/>
  <c r="D19201" i="9"/>
  <c r="E19200" i="9"/>
  <c r="D19200" i="9"/>
  <c r="E19199" i="9"/>
  <c r="D19199" i="9"/>
  <c r="E19198" i="9"/>
  <c r="D19198" i="9"/>
  <c r="D19197" i="9"/>
  <c r="E19197" i="9" s="1"/>
  <c r="E19196" i="9"/>
  <c r="D19196" i="9"/>
  <c r="E19195" i="9"/>
  <c r="D19195" i="9"/>
  <c r="D19194" i="9"/>
  <c r="E19194" i="9" s="1"/>
  <c r="D19193" i="9"/>
  <c r="E19193" i="9" s="1"/>
  <c r="D19192" i="9"/>
  <c r="E19192" i="9" s="1"/>
  <c r="E19191" i="9"/>
  <c r="D19191" i="9"/>
  <c r="E19190" i="9"/>
  <c r="D19190" i="9"/>
  <c r="D19189" i="9"/>
  <c r="E19189" i="9" s="1"/>
  <c r="E19188" i="9"/>
  <c r="D19188" i="9"/>
  <c r="D19187" i="9"/>
  <c r="E19187" i="9" s="1"/>
  <c r="E19186" i="9"/>
  <c r="D19186" i="9"/>
  <c r="D19185" i="9"/>
  <c r="E19185" i="9" s="1"/>
  <c r="D19184" i="9"/>
  <c r="E19184" i="9" s="1"/>
  <c r="D19183" i="9"/>
  <c r="E19183" i="9" s="1"/>
  <c r="D19182" i="9"/>
  <c r="E19182" i="9" s="1"/>
  <c r="E19181" i="9"/>
  <c r="D19181" i="9"/>
  <c r="E19180" i="9"/>
  <c r="D19180" i="9"/>
  <c r="D19179" i="9"/>
  <c r="E19179" i="9" s="1"/>
  <c r="D19178" i="9"/>
  <c r="E19178" i="9" s="1"/>
  <c r="D19177" i="9"/>
  <c r="E19177" i="9" s="1"/>
  <c r="E19176" i="9"/>
  <c r="D19176" i="9"/>
  <c r="D19175" i="9"/>
  <c r="E19175" i="9" s="1"/>
  <c r="D19174" i="9"/>
  <c r="E19174" i="9" s="1"/>
  <c r="E19173" i="9"/>
  <c r="D19173" i="9"/>
  <c r="E19172" i="9"/>
  <c r="D19172" i="9"/>
  <c r="E19171" i="9"/>
  <c r="D19171" i="9"/>
  <c r="D19170" i="9"/>
  <c r="E19170" i="9" s="1"/>
  <c r="D19169" i="9"/>
  <c r="E19169" i="9" s="1"/>
  <c r="D19168" i="9"/>
  <c r="E19168" i="9" s="1"/>
  <c r="D19167" i="9"/>
  <c r="E19167" i="9" s="1"/>
  <c r="D19166" i="9"/>
  <c r="E19166" i="9" s="1"/>
  <c r="D19165" i="9"/>
  <c r="E19165" i="9" s="1"/>
  <c r="D19164" i="9"/>
  <c r="E19164" i="9" s="1"/>
  <c r="E19163" i="9"/>
  <c r="D19163" i="9"/>
  <c r="D19162" i="9"/>
  <c r="E19162" i="9" s="1"/>
  <c r="E19161" i="9"/>
  <c r="D19161" i="9"/>
  <c r="D19160" i="9"/>
  <c r="E19160" i="9" s="1"/>
  <c r="D19159" i="9"/>
  <c r="E19159" i="9" s="1"/>
  <c r="E19158" i="9"/>
  <c r="D19158" i="9"/>
  <c r="D19157" i="9"/>
  <c r="E19157" i="9" s="1"/>
  <c r="D19156" i="9"/>
  <c r="E19156" i="9" s="1"/>
  <c r="D19155" i="9"/>
  <c r="E19155" i="9" s="1"/>
  <c r="D19154" i="9"/>
  <c r="E19154" i="9" s="1"/>
  <c r="E19153" i="9"/>
  <c r="D19153" i="9"/>
  <c r="D19152" i="9"/>
  <c r="E19152" i="9" s="1"/>
  <c r="E19151" i="9"/>
  <c r="D19151" i="9"/>
  <c r="E19150" i="9"/>
  <c r="D19150" i="9"/>
  <c r="E19149" i="9"/>
  <c r="D19149" i="9"/>
  <c r="E19148" i="9"/>
  <c r="D19148" i="9"/>
  <c r="D19147" i="9"/>
  <c r="E19147" i="9" s="1"/>
  <c r="E19146" i="9"/>
  <c r="D19146" i="9"/>
  <c r="E19145" i="9"/>
  <c r="D19145" i="9"/>
  <c r="D19144" i="9"/>
  <c r="E19144" i="9" s="1"/>
  <c r="D19143" i="9"/>
  <c r="E19143" i="9" s="1"/>
  <c r="D19142" i="9"/>
  <c r="E19142" i="9" s="1"/>
  <c r="E19141" i="9"/>
  <c r="D19141" i="9"/>
  <c r="E19140" i="9"/>
  <c r="D19140" i="9"/>
  <c r="D19139" i="9"/>
  <c r="E19139" i="9" s="1"/>
  <c r="E19138" i="9"/>
  <c r="D19138" i="9"/>
  <c r="D19137" i="9"/>
  <c r="E19137" i="9" s="1"/>
  <c r="E19136" i="9"/>
  <c r="D19136" i="9"/>
  <c r="D19135" i="9"/>
  <c r="E19135" i="9" s="1"/>
  <c r="D19134" i="9"/>
  <c r="E19134" i="9" s="1"/>
  <c r="D19133" i="9"/>
  <c r="E19133" i="9" s="1"/>
  <c r="D19132" i="9"/>
  <c r="E19132" i="9" s="1"/>
  <c r="E19131" i="9"/>
  <c r="D19131" i="9"/>
  <c r="E19130" i="9"/>
  <c r="D19130" i="9"/>
  <c r="D19129" i="9"/>
  <c r="E19129" i="9" s="1"/>
  <c r="D19128" i="9"/>
  <c r="E19128" i="9" s="1"/>
  <c r="D19127" i="9"/>
  <c r="E19127" i="9" s="1"/>
  <c r="E19126" i="9"/>
  <c r="D19126" i="9"/>
  <c r="D19125" i="9"/>
  <c r="E19125" i="9" s="1"/>
  <c r="D19124" i="9"/>
  <c r="E19124" i="9" s="1"/>
  <c r="E19123" i="9"/>
  <c r="D19123" i="9"/>
  <c r="E19122" i="9"/>
  <c r="D19122" i="9"/>
  <c r="E19121" i="9"/>
  <c r="D19121" i="9"/>
  <c r="D19120" i="9"/>
  <c r="E19120" i="9" s="1"/>
  <c r="D19119" i="9"/>
  <c r="E19119" i="9" s="1"/>
  <c r="D19118" i="9"/>
  <c r="E19118" i="9" s="1"/>
  <c r="D19117" i="9"/>
  <c r="E19117" i="9" s="1"/>
  <c r="D19116" i="9"/>
  <c r="E19116" i="9" s="1"/>
  <c r="D19115" i="9"/>
  <c r="E19115" i="9" s="1"/>
  <c r="D19114" i="9"/>
  <c r="E19114" i="9" s="1"/>
  <c r="E19113" i="9"/>
  <c r="D19113" i="9"/>
  <c r="D19112" i="9"/>
  <c r="E19112" i="9" s="1"/>
  <c r="E19111" i="9"/>
  <c r="D19111" i="9"/>
  <c r="D19110" i="9"/>
  <c r="E19110" i="9" s="1"/>
  <c r="D19109" i="9"/>
  <c r="E19109" i="9" s="1"/>
  <c r="E19108" i="9"/>
  <c r="D19108" i="9"/>
  <c r="D19107" i="9"/>
  <c r="E19107" i="9" s="1"/>
  <c r="D19106" i="9"/>
  <c r="E19106" i="9" s="1"/>
  <c r="D19105" i="9"/>
  <c r="E19105" i="9" s="1"/>
  <c r="D19104" i="9"/>
  <c r="E19104" i="9" s="1"/>
  <c r="E19103" i="9"/>
  <c r="D19103" i="9"/>
  <c r="D19102" i="9"/>
  <c r="E19102" i="9" s="1"/>
  <c r="E19101" i="9"/>
  <c r="D19101" i="9"/>
  <c r="E19100" i="9"/>
  <c r="D19100" i="9"/>
  <c r="E19099" i="9"/>
  <c r="D19099" i="9"/>
  <c r="E19098" i="9"/>
  <c r="D19098" i="9"/>
  <c r="D19097" i="9"/>
  <c r="E19097" i="9" s="1"/>
  <c r="E19096" i="9"/>
  <c r="D19096" i="9"/>
  <c r="E19095" i="9"/>
  <c r="D19095" i="9"/>
  <c r="D19094" i="9"/>
  <c r="E19094" i="9" s="1"/>
  <c r="D19093" i="9"/>
  <c r="E19093" i="9" s="1"/>
  <c r="D19092" i="9"/>
  <c r="E19092" i="9" s="1"/>
  <c r="E19091" i="9"/>
  <c r="D19091" i="9"/>
  <c r="E19090" i="9"/>
  <c r="D19090" i="9"/>
  <c r="D19089" i="9"/>
  <c r="E19089" i="9" s="1"/>
  <c r="E19088" i="9"/>
  <c r="D19088" i="9"/>
  <c r="D19087" i="9"/>
  <c r="E19087" i="9" s="1"/>
  <c r="E19086" i="9"/>
  <c r="D19086" i="9"/>
  <c r="D19085" i="9"/>
  <c r="E19085" i="9" s="1"/>
  <c r="D19084" i="9"/>
  <c r="E19084" i="9" s="1"/>
  <c r="D19083" i="9"/>
  <c r="E19083" i="9" s="1"/>
  <c r="D19082" i="9"/>
  <c r="E19082" i="9" s="1"/>
  <c r="E19081" i="9"/>
  <c r="D19081" i="9"/>
  <c r="E19080" i="9"/>
  <c r="D19080" i="9"/>
  <c r="D19079" i="9"/>
  <c r="E19079" i="9" s="1"/>
  <c r="D19078" i="9"/>
  <c r="E19078" i="9" s="1"/>
  <c r="D19077" i="9"/>
  <c r="E19077" i="9" s="1"/>
  <c r="E19076" i="9"/>
  <c r="D19076" i="9"/>
  <c r="D19075" i="9"/>
  <c r="E19075" i="9" s="1"/>
  <c r="D19074" i="9"/>
  <c r="E19074" i="9" s="1"/>
  <c r="D19073" i="9"/>
  <c r="E19073" i="9" s="1"/>
  <c r="E19072" i="9"/>
  <c r="D19072" i="9"/>
  <c r="E19071" i="9"/>
  <c r="D19071" i="9"/>
  <c r="D19070" i="9"/>
  <c r="E19070" i="9" s="1"/>
  <c r="E19069" i="9"/>
  <c r="D19069" i="9"/>
  <c r="D19068" i="9"/>
  <c r="E19068" i="9" s="1"/>
  <c r="D19067" i="9"/>
  <c r="E19067" i="9" s="1"/>
  <c r="D19066" i="9"/>
  <c r="E19066" i="9" s="1"/>
  <c r="E19065" i="9"/>
  <c r="D19065" i="9"/>
  <c r="D19064" i="9"/>
  <c r="E19064" i="9" s="1"/>
  <c r="E19063" i="9"/>
  <c r="D19063" i="9"/>
  <c r="D19062" i="9"/>
  <c r="E19062" i="9" s="1"/>
  <c r="E19061" i="9"/>
  <c r="D19061" i="9"/>
  <c r="D19060" i="9"/>
  <c r="E19060" i="9" s="1"/>
  <c r="D19059" i="9"/>
  <c r="E19059" i="9" s="1"/>
  <c r="D19058" i="9"/>
  <c r="E19058" i="9" s="1"/>
  <c r="D19057" i="9"/>
  <c r="E19057" i="9" s="1"/>
  <c r="D19056" i="9"/>
  <c r="E19056" i="9" s="1"/>
  <c r="D19055" i="9"/>
  <c r="E19055" i="9" s="1"/>
  <c r="D19054" i="9"/>
  <c r="E19054" i="9" s="1"/>
  <c r="E19053" i="9"/>
  <c r="D19053" i="9"/>
  <c r="D19052" i="9"/>
  <c r="E19052" i="9" s="1"/>
  <c r="E19051" i="9"/>
  <c r="D19051" i="9"/>
  <c r="D19050" i="9"/>
  <c r="E19050" i="9" s="1"/>
  <c r="E19049" i="9"/>
  <c r="D19049" i="9"/>
  <c r="E19048" i="9"/>
  <c r="D19048" i="9"/>
  <c r="D19047" i="9"/>
  <c r="E19047" i="9" s="1"/>
  <c r="D19046" i="9"/>
  <c r="E19046" i="9" s="1"/>
  <c r="E19045" i="9"/>
  <c r="D19045" i="9"/>
  <c r="D19044" i="9"/>
  <c r="E19044" i="9" s="1"/>
  <c r="D19043" i="9"/>
  <c r="E19043" i="9" s="1"/>
  <c r="D19042" i="9"/>
  <c r="E19042" i="9" s="1"/>
  <c r="E19041" i="9"/>
  <c r="D19041" i="9"/>
  <c r="E19040" i="9"/>
  <c r="D19040" i="9"/>
  <c r="D19039" i="9"/>
  <c r="E19039" i="9" s="1"/>
  <c r="E19038" i="9"/>
  <c r="D19038" i="9"/>
  <c r="D19037" i="9"/>
  <c r="E19037" i="9" s="1"/>
  <c r="E19036" i="9"/>
  <c r="D19036" i="9"/>
  <c r="D19035" i="9"/>
  <c r="E19035" i="9" s="1"/>
  <c r="D19034" i="9"/>
  <c r="E19034" i="9" s="1"/>
  <c r="D19033" i="9"/>
  <c r="E19033" i="9" s="1"/>
  <c r="D19032" i="9"/>
  <c r="E19032" i="9" s="1"/>
  <c r="E19031" i="9"/>
  <c r="D19031" i="9"/>
  <c r="E19030" i="9"/>
  <c r="D19030" i="9"/>
  <c r="D19029" i="9"/>
  <c r="E19029" i="9" s="1"/>
  <c r="D19028" i="9"/>
  <c r="E19028" i="9" s="1"/>
  <c r="D19027" i="9"/>
  <c r="E19027" i="9" s="1"/>
  <c r="E19026" i="9"/>
  <c r="D19026" i="9"/>
  <c r="D19025" i="9"/>
  <c r="E19025" i="9" s="1"/>
  <c r="D19024" i="9"/>
  <c r="E19024" i="9" s="1"/>
  <c r="D19023" i="9"/>
  <c r="E19023" i="9" s="1"/>
  <c r="E19022" i="9"/>
  <c r="D19022" i="9"/>
  <c r="E19021" i="9"/>
  <c r="D19021" i="9"/>
  <c r="D19020" i="9"/>
  <c r="E19020" i="9" s="1"/>
  <c r="D19019" i="9"/>
  <c r="E19019" i="9" s="1"/>
  <c r="D19018" i="9"/>
  <c r="E19018" i="9" s="1"/>
  <c r="D19017" i="9"/>
  <c r="E19017" i="9" s="1"/>
  <c r="D19016" i="9"/>
  <c r="E19016" i="9" s="1"/>
  <c r="E19015" i="9"/>
  <c r="D19015" i="9"/>
  <c r="D19014" i="9"/>
  <c r="E19014" i="9" s="1"/>
  <c r="E19013" i="9"/>
  <c r="D19013" i="9"/>
  <c r="D19012" i="9"/>
  <c r="E19012" i="9" s="1"/>
  <c r="E19011" i="9"/>
  <c r="D19011" i="9"/>
  <c r="D19010" i="9"/>
  <c r="E19010" i="9" s="1"/>
  <c r="D19009" i="9"/>
  <c r="E19009" i="9" s="1"/>
  <c r="D19008" i="9"/>
  <c r="E19008" i="9" s="1"/>
  <c r="D19007" i="9"/>
  <c r="E19007" i="9" s="1"/>
  <c r="D19006" i="9"/>
  <c r="E19006" i="9" s="1"/>
  <c r="D19005" i="9"/>
  <c r="E19005" i="9" s="1"/>
  <c r="D19004" i="9"/>
  <c r="E19004" i="9" s="1"/>
  <c r="E19003" i="9"/>
  <c r="D19003" i="9"/>
  <c r="D19002" i="9"/>
  <c r="E19002" i="9" s="1"/>
  <c r="E19001" i="9"/>
  <c r="D19001" i="9"/>
  <c r="D19000" i="9"/>
  <c r="E19000" i="9" s="1"/>
  <c r="E18999" i="9"/>
  <c r="D18999" i="9"/>
  <c r="E18998" i="9"/>
  <c r="D18998" i="9"/>
  <c r="D18997" i="9"/>
  <c r="E18997" i="9" s="1"/>
  <c r="E18996" i="9"/>
  <c r="D18996" i="9"/>
  <c r="E18995" i="9"/>
  <c r="D18995" i="9"/>
  <c r="D18994" i="9"/>
  <c r="E18994" i="9" s="1"/>
  <c r="D18993" i="9"/>
  <c r="E18993" i="9" s="1"/>
  <c r="E18992" i="9"/>
  <c r="D18992" i="9"/>
  <c r="E18991" i="9"/>
  <c r="D18991" i="9"/>
  <c r="E18990" i="9"/>
  <c r="D18990" i="9"/>
  <c r="D18989" i="9"/>
  <c r="E18989" i="9" s="1"/>
  <c r="E18988" i="9"/>
  <c r="D18988" i="9"/>
  <c r="D18987" i="9"/>
  <c r="E18987" i="9" s="1"/>
  <c r="E18986" i="9"/>
  <c r="D18986" i="9"/>
  <c r="D18985" i="9"/>
  <c r="E18985" i="9" s="1"/>
  <c r="D18984" i="9"/>
  <c r="E18984" i="9" s="1"/>
  <c r="D18983" i="9"/>
  <c r="E18983" i="9" s="1"/>
  <c r="D18982" i="9"/>
  <c r="E18982" i="9" s="1"/>
  <c r="E18981" i="9"/>
  <c r="D18981" i="9"/>
  <c r="E18980" i="9"/>
  <c r="D18980" i="9"/>
  <c r="E18979" i="9"/>
  <c r="D18979" i="9"/>
  <c r="D18978" i="9"/>
  <c r="E18978" i="9" s="1"/>
  <c r="D18977" i="9"/>
  <c r="E18977" i="9" s="1"/>
  <c r="D18976" i="9"/>
  <c r="E18976" i="9" s="1"/>
  <c r="D18975" i="9"/>
  <c r="E18975" i="9" s="1"/>
  <c r="D18974" i="9"/>
  <c r="E18974" i="9" s="1"/>
  <c r="E18973" i="9"/>
  <c r="D18973" i="9"/>
  <c r="D18972" i="9"/>
  <c r="E18972" i="9" s="1"/>
  <c r="E18971" i="9"/>
  <c r="D18971" i="9"/>
  <c r="E18970" i="9"/>
  <c r="D18970" i="9"/>
  <c r="D18969" i="9"/>
  <c r="E18969" i="9" s="1"/>
  <c r="D18968" i="9"/>
  <c r="E18968" i="9" s="1"/>
  <c r="D18967" i="9"/>
  <c r="E18967" i="9" s="1"/>
  <c r="E18966" i="9"/>
  <c r="D18966" i="9"/>
  <c r="D18965" i="9"/>
  <c r="E18965" i="9" s="1"/>
  <c r="D18964" i="9"/>
  <c r="E18964" i="9" s="1"/>
  <c r="D18963" i="9"/>
  <c r="E18963" i="9" s="1"/>
  <c r="E18962" i="9"/>
  <c r="D18962" i="9"/>
  <c r="E18961" i="9"/>
  <c r="D18961" i="9"/>
  <c r="D18960" i="9"/>
  <c r="E18960" i="9" s="1"/>
  <c r="E18959" i="9"/>
  <c r="D18959" i="9"/>
  <c r="D18958" i="9"/>
  <c r="E18958" i="9" s="1"/>
  <c r="D18957" i="9"/>
  <c r="E18957" i="9" s="1"/>
  <c r="D18956" i="9"/>
  <c r="E18956" i="9" s="1"/>
  <c r="E18955" i="9"/>
  <c r="D18955" i="9"/>
  <c r="D18954" i="9"/>
  <c r="E18954" i="9" s="1"/>
  <c r="D18953" i="9"/>
  <c r="E18953" i="9" s="1"/>
  <c r="E18952" i="9"/>
  <c r="D18952" i="9"/>
  <c r="E18951" i="9"/>
  <c r="D18951" i="9"/>
  <c r="D18950" i="9"/>
  <c r="E18950" i="9" s="1"/>
  <c r="D18949" i="9"/>
  <c r="E18949" i="9" s="1"/>
  <c r="E18948" i="9"/>
  <c r="D18948" i="9"/>
  <c r="D18947" i="9"/>
  <c r="E18947" i="9" s="1"/>
  <c r="D18946" i="9"/>
  <c r="E18946" i="9" s="1"/>
  <c r="E18945" i="9"/>
  <c r="D18945" i="9"/>
  <c r="D18944" i="9"/>
  <c r="E18944" i="9" s="1"/>
  <c r="E18943" i="9"/>
  <c r="D18943" i="9"/>
  <c r="D18942" i="9"/>
  <c r="E18942" i="9" s="1"/>
  <c r="E18941" i="9"/>
  <c r="D18941" i="9"/>
  <c r="D18940" i="9"/>
  <c r="E18940" i="9" s="1"/>
  <c r="D18939" i="9"/>
  <c r="E18939" i="9" s="1"/>
  <c r="D18938" i="9"/>
  <c r="E18938" i="9" s="1"/>
  <c r="E18937" i="9"/>
  <c r="D18937" i="9"/>
  <c r="E18936" i="9"/>
  <c r="D18936" i="9"/>
  <c r="D18935" i="9"/>
  <c r="E18935" i="9" s="1"/>
  <c r="D18934" i="9"/>
  <c r="E18934" i="9" s="1"/>
  <c r="D18933" i="9"/>
  <c r="E18933" i="9" s="1"/>
  <c r="D18932" i="9"/>
  <c r="E18932" i="9" s="1"/>
  <c r="E18931" i="9"/>
  <c r="D18931" i="9"/>
  <c r="E18930" i="9"/>
  <c r="D18930" i="9"/>
  <c r="E18929" i="9"/>
  <c r="D18929" i="9"/>
  <c r="D18928" i="9"/>
  <c r="E18928" i="9" s="1"/>
  <c r="D18927" i="9"/>
  <c r="E18927" i="9" s="1"/>
  <c r="D18926" i="9"/>
  <c r="E18926" i="9" s="1"/>
  <c r="D18925" i="9"/>
  <c r="E18925" i="9" s="1"/>
  <c r="D18924" i="9"/>
  <c r="E18924" i="9" s="1"/>
  <c r="E18923" i="9"/>
  <c r="D18923" i="9"/>
  <c r="D18922" i="9"/>
  <c r="E18922" i="9" s="1"/>
  <c r="E18921" i="9"/>
  <c r="D18921" i="9"/>
  <c r="D18920" i="9"/>
  <c r="E18920" i="9" s="1"/>
  <c r="D18919" i="9"/>
  <c r="E18919" i="9" s="1"/>
  <c r="D18918" i="9"/>
  <c r="E18918" i="9" s="1"/>
  <c r="D18917" i="9"/>
  <c r="E18917" i="9" s="1"/>
  <c r="E18916" i="9"/>
  <c r="D18916" i="9"/>
  <c r="D18915" i="9"/>
  <c r="E18915" i="9" s="1"/>
  <c r="D18914" i="9"/>
  <c r="E18914" i="9" s="1"/>
  <c r="E18913" i="9"/>
  <c r="D18913" i="9"/>
  <c r="E18912" i="9"/>
  <c r="D18912" i="9"/>
  <c r="E18911" i="9"/>
  <c r="D18911" i="9"/>
  <c r="D18910" i="9"/>
  <c r="E18910" i="9" s="1"/>
  <c r="E18909" i="9"/>
  <c r="D18909" i="9"/>
  <c r="D18908" i="9"/>
  <c r="E18908" i="9" s="1"/>
  <c r="D18907" i="9"/>
  <c r="E18907" i="9" s="1"/>
  <c r="D18906" i="9"/>
  <c r="E18906" i="9" s="1"/>
  <c r="E18905" i="9"/>
  <c r="D18905" i="9"/>
  <c r="D18904" i="9"/>
  <c r="E18904" i="9" s="1"/>
  <c r="D18903" i="9"/>
  <c r="E18903" i="9" s="1"/>
  <c r="D18902" i="9"/>
  <c r="E18902" i="9" s="1"/>
  <c r="E18901" i="9"/>
  <c r="D18901" i="9"/>
  <c r="D18900" i="9"/>
  <c r="E18900" i="9" s="1"/>
  <c r="E18899" i="9"/>
  <c r="D18899" i="9"/>
  <c r="E18898" i="9"/>
  <c r="D18898" i="9"/>
  <c r="D18897" i="9"/>
  <c r="E18897" i="9" s="1"/>
  <c r="D18896" i="9"/>
  <c r="E18896" i="9" s="1"/>
  <c r="D18895" i="9"/>
  <c r="E18895" i="9" s="1"/>
  <c r="D18894" i="9"/>
  <c r="E18894" i="9" s="1"/>
  <c r="E18893" i="9"/>
  <c r="D18893" i="9"/>
  <c r="D18892" i="9"/>
  <c r="E18892" i="9" s="1"/>
  <c r="E18891" i="9"/>
  <c r="D18891" i="9"/>
  <c r="D18890" i="9"/>
  <c r="E18890" i="9" s="1"/>
  <c r="D18889" i="9"/>
  <c r="E18889" i="9" s="1"/>
  <c r="E18888" i="9"/>
  <c r="D18888" i="9"/>
  <c r="E18887" i="9"/>
  <c r="D18887" i="9"/>
  <c r="E18886" i="9"/>
  <c r="D18886" i="9"/>
  <c r="D18885" i="9"/>
  <c r="E18885" i="9" s="1"/>
  <c r="D18884" i="9"/>
  <c r="E18884" i="9" s="1"/>
  <c r="D18883" i="9"/>
  <c r="E18883" i="9" s="1"/>
  <c r="D18882" i="9"/>
  <c r="E18882" i="9" s="1"/>
  <c r="E18881" i="9"/>
  <c r="D18881" i="9"/>
  <c r="E18880" i="9"/>
  <c r="D18880" i="9"/>
  <c r="E18879" i="9"/>
  <c r="D18879" i="9"/>
  <c r="D18878" i="9"/>
  <c r="E18878" i="9" s="1"/>
  <c r="E18877" i="9"/>
  <c r="D18877" i="9"/>
  <c r="D18876" i="9"/>
  <c r="E18876" i="9" s="1"/>
  <c r="D18875" i="9"/>
  <c r="E18875" i="9" s="1"/>
  <c r="D18874" i="9"/>
  <c r="E18874" i="9" s="1"/>
  <c r="E18873" i="9"/>
  <c r="D18873" i="9"/>
  <c r="D18872" i="9"/>
  <c r="E18872" i="9" s="1"/>
  <c r="E18871" i="9"/>
  <c r="D18871" i="9"/>
  <c r="E18870" i="9"/>
  <c r="D18870" i="9"/>
  <c r="D18869" i="9"/>
  <c r="E18869" i="9" s="1"/>
  <c r="D18868" i="9"/>
  <c r="E18868" i="9" s="1"/>
  <c r="D18867" i="9"/>
  <c r="E18867" i="9" s="1"/>
  <c r="E18866" i="9"/>
  <c r="D18866" i="9"/>
  <c r="D18865" i="9"/>
  <c r="E18865" i="9" s="1"/>
  <c r="D18864" i="9"/>
  <c r="E18864" i="9" s="1"/>
  <c r="D18863" i="9"/>
  <c r="E18863" i="9" s="1"/>
  <c r="E18862" i="9"/>
  <c r="D18862" i="9"/>
  <c r="E18861" i="9"/>
  <c r="D18861" i="9"/>
  <c r="D18860" i="9"/>
  <c r="E18860" i="9" s="1"/>
  <c r="E18859" i="9"/>
  <c r="D18859" i="9"/>
  <c r="D18858" i="9"/>
  <c r="E18858" i="9" s="1"/>
  <c r="D18857" i="9"/>
  <c r="E18857" i="9" s="1"/>
  <c r="E18856" i="9"/>
  <c r="D18856" i="9"/>
  <c r="E18855" i="9"/>
  <c r="D18855" i="9"/>
  <c r="D18854" i="9"/>
  <c r="E18854" i="9" s="1"/>
  <c r="D18853" i="9"/>
  <c r="E18853" i="9" s="1"/>
  <c r="D18852" i="9"/>
  <c r="E18852" i="9" s="1"/>
  <c r="D18851" i="9"/>
  <c r="E18851" i="9" s="1"/>
  <c r="D18850" i="9"/>
  <c r="E18850" i="9" s="1"/>
  <c r="E18849" i="9"/>
  <c r="D18849" i="9"/>
  <c r="E18848" i="9"/>
  <c r="D18848" i="9"/>
  <c r="E18847" i="9"/>
  <c r="D18847" i="9"/>
  <c r="D18846" i="9"/>
  <c r="E18846" i="9" s="1"/>
  <c r="E18845" i="9"/>
  <c r="D18845" i="9"/>
  <c r="D18844" i="9"/>
  <c r="E18844" i="9" s="1"/>
  <c r="D18843" i="9"/>
  <c r="E18843" i="9" s="1"/>
  <c r="D18842" i="9"/>
  <c r="E18842" i="9" s="1"/>
  <c r="D18841" i="9"/>
  <c r="E18841" i="9" s="1"/>
  <c r="D18840" i="9"/>
  <c r="E18840" i="9" s="1"/>
  <c r="D18839" i="9"/>
  <c r="E18839" i="9" s="1"/>
  <c r="E18838" i="9"/>
  <c r="D18838" i="9"/>
  <c r="E18837" i="9"/>
  <c r="D18837" i="9"/>
  <c r="D18836" i="9"/>
  <c r="E18836" i="9" s="1"/>
  <c r="E18835" i="9"/>
  <c r="D18835" i="9"/>
  <c r="D18834" i="9"/>
  <c r="E18834" i="9" s="1"/>
  <c r="D18833" i="9"/>
  <c r="E18833" i="9" s="1"/>
  <c r="E18832" i="9"/>
  <c r="D18832" i="9"/>
  <c r="D18831" i="9"/>
  <c r="E18831" i="9" s="1"/>
  <c r="D18830" i="9"/>
  <c r="E18830" i="9" s="1"/>
  <c r="D18829" i="9"/>
  <c r="E18829" i="9" s="1"/>
  <c r="E18828" i="9"/>
  <c r="D18828" i="9"/>
  <c r="E18827" i="9"/>
  <c r="D18827" i="9"/>
  <c r="D18826" i="9"/>
  <c r="E18826" i="9" s="1"/>
  <c r="E18825" i="9"/>
  <c r="D18825" i="9"/>
  <c r="D18824" i="9"/>
  <c r="E18824" i="9" s="1"/>
  <c r="D18823" i="9"/>
  <c r="E18823" i="9" s="1"/>
  <c r="D18822" i="9"/>
  <c r="E18822" i="9" s="1"/>
  <c r="D18821" i="9"/>
  <c r="E18821" i="9" s="1"/>
  <c r="D18820" i="9"/>
  <c r="E18820" i="9" s="1"/>
  <c r="E18819" i="9"/>
  <c r="D18819" i="9"/>
  <c r="E18818" i="9"/>
  <c r="D18818" i="9"/>
  <c r="E18817" i="9"/>
  <c r="D18817" i="9"/>
  <c r="D18816" i="9"/>
  <c r="E18816" i="9" s="1"/>
  <c r="E18815" i="9"/>
  <c r="D18815" i="9"/>
  <c r="D18814" i="9"/>
  <c r="E18814" i="9" s="1"/>
  <c r="D18813" i="9"/>
  <c r="E18813" i="9" s="1"/>
  <c r="E18812" i="9"/>
  <c r="D18812" i="9"/>
  <c r="D18811" i="9"/>
  <c r="E18811" i="9" s="1"/>
  <c r="D18810" i="9"/>
  <c r="E18810" i="9" s="1"/>
  <c r="D18809" i="9"/>
  <c r="E18809" i="9" s="1"/>
  <c r="E18808" i="9"/>
  <c r="D18808" i="9"/>
  <c r="E18807" i="9"/>
  <c r="D18807" i="9"/>
  <c r="D18806" i="9"/>
  <c r="E18806" i="9" s="1"/>
  <c r="E18805" i="9"/>
  <c r="D18805" i="9"/>
  <c r="D18804" i="9"/>
  <c r="E18804" i="9" s="1"/>
  <c r="D18803" i="9"/>
  <c r="E18803" i="9" s="1"/>
  <c r="E18802" i="9"/>
  <c r="D18802" i="9"/>
  <c r="D18801" i="9"/>
  <c r="E18801" i="9" s="1"/>
  <c r="D18800" i="9"/>
  <c r="E18800" i="9" s="1"/>
  <c r="E18799" i="9"/>
  <c r="D18799" i="9"/>
  <c r="E18798" i="9"/>
  <c r="D18798" i="9"/>
  <c r="E18797" i="9"/>
  <c r="D18797" i="9"/>
  <c r="D18796" i="9"/>
  <c r="E18796" i="9" s="1"/>
  <c r="E18795" i="9"/>
  <c r="D18795" i="9"/>
  <c r="D18794" i="9"/>
  <c r="E18794" i="9" s="1"/>
  <c r="D18793" i="9"/>
  <c r="E18793" i="9" s="1"/>
  <c r="D18792" i="9"/>
  <c r="E18792" i="9" s="1"/>
  <c r="D18791" i="9"/>
  <c r="E18791" i="9" s="1"/>
  <c r="D18790" i="9"/>
  <c r="E18790" i="9" s="1"/>
  <c r="D18789" i="9"/>
  <c r="E18789" i="9" s="1"/>
  <c r="E18788" i="9"/>
  <c r="D18788" i="9"/>
  <c r="E18787" i="9"/>
  <c r="D18787" i="9"/>
  <c r="D18786" i="9"/>
  <c r="E18786" i="9" s="1"/>
  <c r="E18785" i="9"/>
  <c r="D18785" i="9"/>
  <c r="D18784" i="9"/>
  <c r="E18784" i="9" s="1"/>
  <c r="D18783" i="9"/>
  <c r="E18783" i="9" s="1"/>
  <c r="D18782" i="9"/>
  <c r="E18782" i="9" s="1"/>
  <c r="D18781" i="9"/>
  <c r="E18781" i="9" s="1"/>
  <c r="D18780" i="9"/>
  <c r="E18780" i="9" s="1"/>
  <c r="E18779" i="9"/>
  <c r="D18779" i="9"/>
  <c r="E18778" i="9"/>
  <c r="D18778" i="9"/>
  <c r="E18777" i="9"/>
  <c r="D18777" i="9"/>
  <c r="D18776" i="9"/>
  <c r="E18776" i="9" s="1"/>
  <c r="E18775" i="9"/>
  <c r="D18775" i="9"/>
  <c r="D18774" i="9"/>
  <c r="E18774" i="9" s="1"/>
  <c r="D18773" i="9"/>
  <c r="E18773" i="9" s="1"/>
  <c r="E18772" i="9"/>
  <c r="D18772" i="9"/>
  <c r="D18771" i="9"/>
  <c r="E18771" i="9" s="1"/>
  <c r="E18770" i="9"/>
  <c r="D18770" i="9"/>
  <c r="E18769" i="9"/>
  <c r="D18769" i="9"/>
  <c r="E18768" i="9"/>
  <c r="D18768" i="9"/>
  <c r="E18767" i="9"/>
  <c r="D18767" i="9"/>
  <c r="D18766" i="9"/>
  <c r="E18766" i="9" s="1"/>
  <c r="E18765" i="9"/>
  <c r="D18765" i="9"/>
  <c r="D18764" i="9"/>
  <c r="E18764" i="9" s="1"/>
  <c r="D18763" i="9"/>
  <c r="E18763" i="9" s="1"/>
  <c r="E18762" i="9"/>
  <c r="D18762" i="9"/>
  <c r="D18761" i="9"/>
  <c r="E18761" i="9" s="1"/>
  <c r="E18760" i="9"/>
  <c r="D18760" i="9"/>
  <c r="D18759" i="9"/>
  <c r="E18759" i="9" s="1"/>
  <c r="E18758" i="9"/>
  <c r="D18758" i="9"/>
  <c r="E18757" i="9"/>
  <c r="D18757" i="9"/>
  <c r="D18756" i="9"/>
  <c r="E18756" i="9" s="1"/>
  <c r="E18755" i="9"/>
  <c r="D18755" i="9"/>
  <c r="D18754" i="9"/>
  <c r="E18754" i="9" s="1"/>
  <c r="D18753" i="9"/>
  <c r="E18753" i="9" s="1"/>
  <c r="E18752" i="9"/>
  <c r="D18752" i="9"/>
  <c r="D18751" i="9"/>
  <c r="E18751" i="9" s="1"/>
  <c r="E18750" i="9"/>
  <c r="D18750" i="9"/>
  <c r="D18749" i="9"/>
  <c r="E18749" i="9" s="1"/>
  <c r="E18748" i="9"/>
  <c r="D18748" i="9"/>
  <c r="E18747" i="9"/>
  <c r="D18747" i="9"/>
  <c r="D18746" i="9"/>
  <c r="E18746" i="9" s="1"/>
  <c r="E18745" i="9"/>
  <c r="D18745" i="9"/>
  <c r="D18744" i="9"/>
  <c r="E18744" i="9" s="1"/>
  <c r="D18743" i="9"/>
  <c r="E18743" i="9" s="1"/>
  <c r="E18742" i="9"/>
  <c r="D18742" i="9"/>
  <c r="D18741" i="9"/>
  <c r="E18741" i="9" s="1"/>
  <c r="E18740" i="9"/>
  <c r="D18740" i="9"/>
  <c r="D18739" i="9"/>
  <c r="E18739" i="9" s="1"/>
  <c r="E18738" i="9"/>
  <c r="D18738" i="9"/>
  <c r="E18737" i="9"/>
  <c r="D18737" i="9"/>
  <c r="D18736" i="9"/>
  <c r="E18736" i="9" s="1"/>
  <c r="E18735" i="9"/>
  <c r="D18735" i="9"/>
  <c r="D18734" i="9"/>
  <c r="E18734" i="9" s="1"/>
  <c r="D18733" i="9"/>
  <c r="E18733" i="9" s="1"/>
  <c r="E18732" i="9"/>
  <c r="D18732" i="9"/>
  <c r="D18731" i="9"/>
  <c r="E18731" i="9" s="1"/>
  <c r="E18730" i="9"/>
  <c r="D18730" i="9"/>
  <c r="D18729" i="9"/>
  <c r="E18729" i="9" s="1"/>
  <c r="E18728" i="9"/>
  <c r="D18728" i="9"/>
  <c r="E18727" i="9"/>
  <c r="D18727" i="9"/>
  <c r="D18726" i="9"/>
  <c r="E18726" i="9" s="1"/>
  <c r="E18725" i="9"/>
  <c r="D18725" i="9"/>
  <c r="D18724" i="9"/>
  <c r="E18724" i="9" s="1"/>
  <c r="D18723" i="9"/>
  <c r="E18723" i="9" s="1"/>
  <c r="E18722" i="9"/>
  <c r="D18722" i="9"/>
  <c r="D18721" i="9"/>
  <c r="E18721" i="9" s="1"/>
  <c r="E18720" i="9"/>
  <c r="D18720" i="9"/>
  <c r="D18719" i="9"/>
  <c r="E18719" i="9" s="1"/>
  <c r="E18718" i="9"/>
  <c r="D18718" i="9"/>
  <c r="E18717" i="9"/>
  <c r="D18717" i="9"/>
  <c r="D18716" i="9"/>
  <c r="E18716" i="9" s="1"/>
  <c r="D18715" i="9"/>
  <c r="E18715" i="9" s="1"/>
  <c r="D18714" i="9"/>
  <c r="E18714" i="9" s="1"/>
  <c r="D18713" i="9"/>
  <c r="E18713" i="9" s="1"/>
  <c r="D18712" i="9"/>
  <c r="E18712" i="9" s="1"/>
  <c r="D18711" i="9"/>
  <c r="E18711" i="9" s="1"/>
  <c r="E18710" i="9"/>
  <c r="D18710" i="9"/>
  <c r="E18709" i="9"/>
  <c r="D18709" i="9"/>
  <c r="E18708" i="9"/>
  <c r="D18708" i="9"/>
  <c r="E18707" i="9"/>
  <c r="D18707" i="9"/>
  <c r="D18706" i="9"/>
  <c r="E18706" i="9" s="1"/>
  <c r="D18705" i="9"/>
  <c r="E18705" i="9" s="1"/>
  <c r="D18704" i="9"/>
  <c r="E18704" i="9" s="1"/>
  <c r="D18703" i="9"/>
  <c r="E18703" i="9" s="1"/>
  <c r="D18702" i="9"/>
  <c r="E18702" i="9" s="1"/>
  <c r="D18701" i="9"/>
  <c r="E18701" i="9" s="1"/>
  <c r="E18700" i="9"/>
  <c r="D18700" i="9"/>
  <c r="D18699" i="9"/>
  <c r="E18699" i="9" s="1"/>
  <c r="E18698" i="9"/>
  <c r="D18698" i="9"/>
  <c r="E18697" i="9"/>
  <c r="D18697" i="9"/>
  <c r="D18696" i="9"/>
  <c r="E18696" i="9" s="1"/>
  <c r="E18695" i="9"/>
  <c r="D18695" i="9"/>
  <c r="D18694" i="9"/>
  <c r="E18694" i="9" s="1"/>
  <c r="D18693" i="9"/>
  <c r="E18693" i="9" s="1"/>
  <c r="E18692" i="9"/>
  <c r="D18692" i="9"/>
  <c r="D18691" i="9"/>
  <c r="E18691" i="9" s="1"/>
  <c r="E18690" i="9"/>
  <c r="D18690" i="9"/>
  <c r="E18689" i="9"/>
  <c r="D18689" i="9"/>
  <c r="E18688" i="9"/>
  <c r="D18688" i="9"/>
  <c r="E18687" i="9"/>
  <c r="D18687" i="9"/>
  <c r="D18686" i="9"/>
  <c r="E18686" i="9" s="1"/>
  <c r="D18685" i="9"/>
  <c r="E18685" i="9" s="1"/>
  <c r="D18684" i="9"/>
  <c r="E18684" i="9" s="1"/>
  <c r="D18683" i="9"/>
  <c r="E18683" i="9" s="1"/>
  <c r="E18682" i="9"/>
  <c r="D18682" i="9"/>
  <c r="D18681" i="9"/>
  <c r="E18681" i="9" s="1"/>
  <c r="E18680" i="9"/>
  <c r="D18680" i="9"/>
  <c r="D18679" i="9"/>
  <c r="E18679" i="9" s="1"/>
  <c r="E18678" i="9"/>
  <c r="D18678" i="9"/>
  <c r="E18677" i="9"/>
  <c r="D18677" i="9"/>
  <c r="D18676" i="9"/>
  <c r="E18676" i="9" s="1"/>
  <c r="E18675" i="9"/>
  <c r="D18675" i="9"/>
  <c r="D18674" i="9"/>
  <c r="E18674" i="9" s="1"/>
  <c r="D18673" i="9"/>
  <c r="E18673" i="9" s="1"/>
  <c r="E18672" i="9"/>
  <c r="D18672" i="9"/>
  <c r="D18671" i="9"/>
  <c r="E18671" i="9" s="1"/>
  <c r="E18670" i="9"/>
  <c r="D18670" i="9"/>
  <c r="D18669" i="9"/>
  <c r="E18669" i="9" s="1"/>
  <c r="E18668" i="9"/>
  <c r="D18668" i="9"/>
  <c r="E18667" i="9"/>
  <c r="D18667" i="9"/>
  <c r="D18666" i="9"/>
  <c r="E18666" i="9" s="1"/>
  <c r="D18665" i="9"/>
  <c r="E18665" i="9" s="1"/>
  <c r="D18664" i="9"/>
  <c r="E18664" i="9" s="1"/>
  <c r="D18663" i="9"/>
  <c r="E18663" i="9" s="1"/>
  <c r="D18662" i="9"/>
  <c r="E18662" i="9" s="1"/>
  <c r="D18661" i="9"/>
  <c r="E18661" i="9" s="1"/>
  <c r="E18660" i="9"/>
  <c r="D18660" i="9"/>
  <c r="E18659" i="9"/>
  <c r="D18659" i="9"/>
  <c r="E18658" i="9"/>
  <c r="D18658" i="9"/>
  <c r="E18657" i="9"/>
  <c r="D18657" i="9"/>
  <c r="D18656" i="9"/>
  <c r="E18656" i="9" s="1"/>
  <c r="D18655" i="9"/>
  <c r="E18655" i="9" s="1"/>
  <c r="D18654" i="9"/>
  <c r="E18654" i="9" s="1"/>
  <c r="D18653" i="9"/>
  <c r="E18653" i="9" s="1"/>
  <c r="D18652" i="9"/>
  <c r="E18652" i="9" s="1"/>
  <c r="D18651" i="9"/>
  <c r="E18651" i="9" s="1"/>
  <c r="E18650" i="9"/>
  <c r="D18650" i="9"/>
  <c r="E18649" i="9"/>
  <c r="D18649" i="9"/>
  <c r="E18648" i="9"/>
  <c r="D18648" i="9"/>
  <c r="E18647" i="9"/>
  <c r="D18647" i="9"/>
  <c r="D18646" i="9"/>
  <c r="E18646" i="9" s="1"/>
  <c r="D18645" i="9"/>
  <c r="E18645" i="9" s="1"/>
  <c r="D18644" i="9"/>
  <c r="E18644" i="9" s="1"/>
  <c r="D18643" i="9"/>
  <c r="E18643" i="9" s="1"/>
  <c r="E18642" i="9"/>
  <c r="D18642" i="9"/>
  <c r="D18641" i="9"/>
  <c r="E18641" i="9" s="1"/>
  <c r="E18640" i="9"/>
  <c r="D18640" i="9"/>
  <c r="E18639" i="9"/>
  <c r="D18639" i="9"/>
  <c r="E18638" i="9"/>
  <c r="D18638" i="9"/>
  <c r="E18637" i="9"/>
  <c r="D18637" i="9"/>
  <c r="D18636" i="9"/>
  <c r="E18636" i="9" s="1"/>
  <c r="E18635" i="9"/>
  <c r="D18635" i="9"/>
  <c r="D18634" i="9"/>
  <c r="E18634" i="9" s="1"/>
  <c r="D18633" i="9"/>
  <c r="E18633" i="9" s="1"/>
  <c r="D18632" i="9"/>
  <c r="E18632" i="9" s="1"/>
  <c r="D18631" i="9"/>
  <c r="E18631" i="9" s="1"/>
  <c r="E18630" i="9"/>
  <c r="D18630" i="9"/>
  <c r="D18629" i="9"/>
  <c r="E18629" i="9" s="1"/>
  <c r="E18628" i="9"/>
  <c r="D18628" i="9"/>
  <c r="E18627" i="9"/>
  <c r="D18627" i="9"/>
  <c r="D18626" i="9"/>
  <c r="E18626" i="9" s="1"/>
  <c r="E18625" i="9"/>
  <c r="D18625" i="9"/>
  <c r="D18624" i="9"/>
  <c r="E18624" i="9" s="1"/>
  <c r="D18623" i="9"/>
  <c r="E18623" i="9" s="1"/>
  <c r="E18622" i="9"/>
  <c r="D18622" i="9"/>
  <c r="D18621" i="9"/>
  <c r="E18621" i="9" s="1"/>
  <c r="E18620" i="9"/>
  <c r="D18620" i="9"/>
  <c r="D18619" i="9"/>
  <c r="E18619" i="9" s="1"/>
  <c r="E18618" i="9"/>
  <c r="D18618" i="9"/>
  <c r="E18617" i="9"/>
  <c r="D18617" i="9"/>
  <c r="D18616" i="9"/>
  <c r="E18616" i="9" s="1"/>
  <c r="D18615" i="9"/>
  <c r="E18615" i="9" s="1"/>
  <c r="D18614" i="9"/>
  <c r="E18614" i="9" s="1"/>
  <c r="D18613" i="9"/>
  <c r="E18613" i="9" s="1"/>
  <c r="D18612" i="9"/>
  <c r="E18612" i="9" s="1"/>
  <c r="D18611" i="9"/>
  <c r="E18611" i="9" s="1"/>
  <c r="E18610" i="9"/>
  <c r="D18610" i="9"/>
  <c r="E18609" i="9"/>
  <c r="D18609" i="9"/>
  <c r="E18608" i="9"/>
  <c r="D18608" i="9"/>
  <c r="E18607" i="9"/>
  <c r="D18607" i="9"/>
  <c r="D18606" i="9"/>
  <c r="E18606" i="9" s="1"/>
  <c r="D18605" i="9"/>
  <c r="E18605" i="9" s="1"/>
  <c r="D18604" i="9"/>
  <c r="E18604" i="9" s="1"/>
  <c r="D18603" i="9"/>
  <c r="E18603" i="9" s="1"/>
  <c r="D18602" i="9"/>
  <c r="E18602" i="9" s="1"/>
  <c r="D18601" i="9"/>
  <c r="E18601" i="9" s="1"/>
  <c r="E18600" i="9"/>
  <c r="D18600" i="9"/>
  <c r="D18599" i="9"/>
  <c r="E18599" i="9" s="1"/>
  <c r="E18598" i="9"/>
  <c r="D18598" i="9"/>
  <c r="E18597" i="9"/>
  <c r="D18597" i="9"/>
  <c r="D18596" i="9"/>
  <c r="E18596" i="9" s="1"/>
  <c r="E18595" i="9"/>
  <c r="D18595" i="9"/>
  <c r="D18594" i="9"/>
  <c r="E18594" i="9" s="1"/>
  <c r="D18593" i="9"/>
  <c r="E18593" i="9" s="1"/>
  <c r="D18592" i="9"/>
  <c r="E18592" i="9" s="1"/>
  <c r="D18591" i="9"/>
  <c r="E18591" i="9" s="1"/>
  <c r="E18590" i="9"/>
  <c r="D18590" i="9"/>
  <c r="E18589" i="9"/>
  <c r="D18589" i="9"/>
  <c r="E18588" i="9"/>
  <c r="D18588" i="9"/>
  <c r="E18587" i="9"/>
  <c r="D18587" i="9"/>
  <c r="D18586" i="9"/>
  <c r="E18586" i="9" s="1"/>
  <c r="D18585" i="9"/>
  <c r="E18585" i="9" s="1"/>
  <c r="D18584" i="9"/>
  <c r="E18584" i="9" s="1"/>
  <c r="D18583" i="9"/>
  <c r="E18583" i="9" s="1"/>
  <c r="E18582" i="9"/>
  <c r="D18582" i="9"/>
  <c r="D18581" i="9"/>
  <c r="E18581" i="9" s="1"/>
  <c r="E18580" i="9"/>
  <c r="D18580" i="9"/>
  <c r="D18579" i="9"/>
  <c r="E18579" i="9" s="1"/>
  <c r="E18578" i="9"/>
  <c r="D18578" i="9"/>
  <c r="D18577" i="9"/>
  <c r="E18577" i="9" s="1"/>
  <c r="D18576" i="9"/>
  <c r="E18576" i="9" s="1"/>
  <c r="D18575" i="9"/>
  <c r="E18575" i="9" s="1"/>
  <c r="D18574" i="9"/>
  <c r="E18574" i="9" s="1"/>
  <c r="D18573" i="9"/>
  <c r="E18573" i="9" s="1"/>
  <c r="D18572" i="9"/>
  <c r="E18572" i="9" s="1"/>
  <c r="D18571" i="9"/>
  <c r="E18571" i="9" s="1"/>
  <c r="E18570" i="9"/>
  <c r="D18570" i="9"/>
  <c r="E18569" i="9"/>
  <c r="D18569" i="9"/>
  <c r="E18568" i="9"/>
  <c r="D18568" i="9"/>
  <c r="D18567" i="9"/>
  <c r="E18567" i="9" s="1"/>
  <c r="D18566" i="9"/>
  <c r="E18566" i="9" s="1"/>
  <c r="E18565" i="9"/>
  <c r="D18565" i="9"/>
  <c r="D18564" i="9"/>
  <c r="E18564" i="9" s="1"/>
  <c r="D18563" i="9"/>
  <c r="E18563" i="9" s="1"/>
  <c r="D18562" i="9"/>
  <c r="E18562" i="9" s="1"/>
  <c r="D18561" i="9"/>
  <c r="E18561" i="9" s="1"/>
  <c r="E18560" i="9"/>
  <c r="D18560" i="9"/>
  <c r="D18559" i="9"/>
  <c r="E18559" i="9" s="1"/>
  <c r="E18558" i="9"/>
  <c r="D18558" i="9"/>
  <c r="D18557" i="9"/>
  <c r="E18557" i="9" s="1"/>
  <c r="D18556" i="9"/>
  <c r="E18556" i="9" s="1"/>
  <c r="E18555" i="9"/>
  <c r="D18555" i="9"/>
  <c r="D18554" i="9"/>
  <c r="E18554" i="9" s="1"/>
  <c r="D18553" i="9"/>
  <c r="E18553" i="9" s="1"/>
  <c r="D18552" i="9"/>
  <c r="E18552" i="9" s="1"/>
  <c r="D18551" i="9"/>
  <c r="E18551" i="9" s="1"/>
  <c r="E18550" i="9"/>
  <c r="D18550" i="9"/>
  <c r="E18549" i="9"/>
  <c r="D18549" i="9"/>
  <c r="E18548" i="9"/>
  <c r="D18548" i="9"/>
  <c r="E18547" i="9"/>
  <c r="D18547" i="9"/>
  <c r="D18546" i="9"/>
  <c r="E18546" i="9" s="1"/>
  <c r="D18545" i="9"/>
  <c r="E18545" i="9" s="1"/>
  <c r="D18544" i="9"/>
  <c r="E18544" i="9" s="1"/>
  <c r="D18543" i="9"/>
  <c r="E18543" i="9" s="1"/>
  <c r="E18542" i="9"/>
  <c r="D18542" i="9"/>
  <c r="D18541" i="9"/>
  <c r="E18541" i="9" s="1"/>
  <c r="E18540" i="9"/>
  <c r="D18540" i="9"/>
  <c r="D18539" i="9"/>
  <c r="E18539" i="9" s="1"/>
  <c r="E18538" i="9"/>
  <c r="D18538" i="9"/>
  <c r="D18537" i="9"/>
  <c r="E18537" i="9" s="1"/>
  <c r="E18536" i="9"/>
  <c r="D18536" i="9"/>
  <c r="D18535" i="9"/>
  <c r="E18535" i="9" s="1"/>
  <c r="D18534" i="9"/>
  <c r="E18534" i="9" s="1"/>
  <c r="D18533" i="9"/>
  <c r="E18533" i="9" s="1"/>
  <c r="D18532" i="9"/>
  <c r="E18532" i="9" s="1"/>
  <c r="D18531" i="9"/>
  <c r="E18531" i="9" s="1"/>
  <c r="E18530" i="9"/>
  <c r="D18530" i="9"/>
  <c r="E18529" i="9"/>
  <c r="D18529" i="9"/>
  <c r="E18528" i="9"/>
  <c r="D18528" i="9"/>
  <c r="E18527" i="9"/>
  <c r="D18527" i="9"/>
  <c r="D18526" i="9"/>
  <c r="E18526" i="9" s="1"/>
  <c r="E18525" i="9"/>
  <c r="D18525" i="9"/>
  <c r="D18524" i="9"/>
  <c r="E18524" i="9" s="1"/>
  <c r="D18523" i="9"/>
  <c r="E18523" i="9" s="1"/>
  <c r="D18522" i="9"/>
  <c r="E18522" i="9" s="1"/>
  <c r="D18521" i="9"/>
  <c r="E18521" i="9" s="1"/>
  <c r="E18520" i="9"/>
  <c r="D18520" i="9"/>
  <c r="D18519" i="9"/>
  <c r="E18519" i="9" s="1"/>
  <c r="E18518" i="9"/>
  <c r="D18518" i="9"/>
  <c r="E18517" i="9"/>
  <c r="D18517" i="9"/>
  <c r="D18516" i="9"/>
  <c r="E18516" i="9" s="1"/>
  <c r="D18515" i="9"/>
  <c r="E18515" i="9" s="1"/>
  <c r="D18514" i="9"/>
  <c r="E18514" i="9" s="1"/>
  <c r="D18513" i="9"/>
  <c r="E18513" i="9" s="1"/>
  <c r="E18512" i="9"/>
  <c r="D18512" i="9"/>
  <c r="D18511" i="9"/>
  <c r="E18511" i="9" s="1"/>
  <c r="E18510" i="9"/>
  <c r="D18510" i="9"/>
  <c r="D18509" i="9"/>
  <c r="E18509" i="9" s="1"/>
  <c r="E18508" i="9"/>
  <c r="D18508" i="9"/>
  <c r="E18507" i="9"/>
  <c r="D18507" i="9"/>
  <c r="E18506" i="9"/>
  <c r="D18506" i="9"/>
  <c r="D18505" i="9"/>
  <c r="E18505" i="9" s="1"/>
  <c r="D18504" i="9"/>
  <c r="E18504" i="9" s="1"/>
  <c r="D18503" i="9"/>
  <c r="E18503" i="9" s="1"/>
  <c r="D18502" i="9"/>
  <c r="E18502" i="9" s="1"/>
  <c r="D18501" i="9"/>
  <c r="E18501" i="9" s="1"/>
  <c r="E18500" i="9"/>
  <c r="D18500" i="9"/>
  <c r="D18499" i="9"/>
  <c r="E18499" i="9" s="1"/>
  <c r="E18498" i="9"/>
  <c r="D18498" i="9"/>
  <c r="D18497" i="9"/>
  <c r="E18497" i="9" s="1"/>
  <c r="E18496" i="9"/>
  <c r="D18496" i="9"/>
  <c r="D18495" i="9"/>
  <c r="E18495" i="9" s="1"/>
  <c r="D18494" i="9"/>
  <c r="E18494" i="9" s="1"/>
  <c r="D18493" i="9"/>
  <c r="E18493" i="9" s="1"/>
  <c r="D18492" i="9"/>
  <c r="E18492" i="9" s="1"/>
  <c r="D18491" i="9"/>
  <c r="E18491" i="9" s="1"/>
  <c r="E18490" i="9"/>
  <c r="D18490" i="9"/>
  <c r="D18489" i="9"/>
  <c r="E18489" i="9" s="1"/>
  <c r="E18488" i="9"/>
  <c r="D18488" i="9"/>
  <c r="D18487" i="9"/>
  <c r="E18487" i="9" s="1"/>
  <c r="D18486" i="9"/>
  <c r="E18486" i="9" s="1"/>
  <c r="D18485" i="9"/>
  <c r="E18485" i="9" s="1"/>
  <c r="D18484" i="9"/>
  <c r="E18484" i="9" s="1"/>
  <c r="D18483" i="9"/>
  <c r="E18483" i="9" s="1"/>
  <c r="D18482" i="9"/>
  <c r="E18482" i="9" s="1"/>
  <c r="D18481" i="9"/>
  <c r="E18481" i="9" s="1"/>
  <c r="E18480" i="9"/>
  <c r="D18480" i="9"/>
  <c r="D18479" i="9"/>
  <c r="E18479" i="9" s="1"/>
  <c r="E18478" i="9"/>
  <c r="D18478" i="9"/>
  <c r="D18477" i="9"/>
  <c r="E18477" i="9" s="1"/>
  <c r="E18476" i="9"/>
  <c r="D18476" i="9"/>
  <c r="E18475" i="9"/>
  <c r="D18475" i="9"/>
  <c r="D18474" i="9"/>
  <c r="E18474" i="9" s="1"/>
  <c r="D18473" i="9"/>
  <c r="E18473" i="9" s="1"/>
  <c r="E18472" i="9"/>
  <c r="D18472" i="9"/>
  <c r="D18471" i="9"/>
  <c r="E18471" i="9" s="1"/>
  <c r="E18470" i="9"/>
  <c r="D18470" i="9"/>
  <c r="E18469" i="9"/>
  <c r="D18469" i="9"/>
  <c r="E18468" i="9"/>
  <c r="D18468" i="9"/>
  <c r="E18467" i="9"/>
  <c r="D18467" i="9"/>
  <c r="D18466" i="9"/>
  <c r="E18466" i="9" s="1"/>
  <c r="E18465" i="9"/>
  <c r="D18465" i="9"/>
  <c r="D18464" i="9"/>
  <c r="E18464" i="9" s="1"/>
  <c r="E18463" i="9"/>
  <c r="D18463" i="9"/>
  <c r="D18462" i="9"/>
  <c r="E18462" i="9" s="1"/>
  <c r="D18461" i="9"/>
  <c r="E18461" i="9" s="1"/>
  <c r="E18460" i="9"/>
  <c r="D18460" i="9"/>
  <c r="D18459" i="9"/>
  <c r="E18459" i="9" s="1"/>
  <c r="E18458" i="9"/>
  <c r="D18458" i="9"/>
  <c r="E18457" i="9"/>
  <c r="D18457" i="9"/>
  <c r="D18456" i="9"/>
  <c r="E18456" i="9" s="1"/>
  <c r="E18455" i="9"/>
  <c r="D18455" i="9"/>
  <c r="D18454" i="9"/>
  <c r="E18454" i="9" s="1"/>
  <c r="E18453" i="9"/>
  <c r="D18453" i="9"/>
  <c r="D18452" i="9"/>
  <c r="E18452" i="9" s="1"/>
  <c r="D18451" i="9"/>
  <c r="E18451" i="9" s="1"/>
  <c r="E18450" i="9"/>
  <c r="D18450" i="9"/>
  <c r="E18449" i="9"/>
  <c r="D18449" i="9"/>
  <c r="E18448" i="9"/>
  <c r="D18448" i="9"/>
  <c r="E18447" i="9"/>
  <c r="D18447" i="9"/>
  <c r="E18446" i="9"/>
  <c r="D18446" i="9"/>
  <c r="E18445" i="9"/>
  <c r="D18445" i="9"/>
  <c r="D18444" i="9"/>
  <c r="E18444" i="9" s="1"/>
  <c r="E18443" i="9"/>
  <c r="D18443" i="9"/>
  <c r="E18442" i="9"/>
  <c r="D18442" i="9"/>
  <c r="D18441" i="9"/>
  <c r="E18441" i="9" s="1"/>
  <c r="E18440" i="9"/>
  <c r="D18440" i="9"/>
  <c r="D18439" i="9"/>
  <c r="E18439" i="9" s="1"/>
  <c r="E18438" i="9"/>
  <c r="D18438" i="9"/>
  <c r="E18437" i="9"/>
  <c r="D18437" i="9"/>
  <c r="D18436" i="9"/>
  <c r="E18436" i="9" s="1"/>
  <c r="D18435" i="9"/>
  <c r="E18435" i="9" s="1"/>
  <c r="D18434" i="9"/>
  <c r="E18434" i="9" s="1"/>
  <c r="E18433" i="9"/>
  <c r="D18433" i="9"/>
  <c r="D18432" i="9"/>
  <c r="E18432" i="9" s="1"/>
  <c r="D18431" i="9"/>
  <c r="E18431" i="9" s="1"/>
  <c r="E18430" i="9"/>
  <c r="D18430" i="9"/>
  <c r="D18429" i="9"/>
  <c r="E18429" i="9" s="1"/>
  <c r="E18428" i="9"/>
  <c r="D18428" i="9"/>
  <c r="E18427" i="9"/>
  <c r="D18427" i="9"/>
  <c r="E18426" i="9"/>
  <c r="D18426" i="9"/>
  <c r="E18425" i="9"/>
  <c r="D18425" i="9"/>
  <c r="E18424" i="9"/>
  <c r="D18424" i="9"/>
  <c r="E18423" i="9"/>
  <c r="D18423" i="9"/>
  <c r="E18422" i="9"/>
  <c r="D18422" i="9"/>
  <c r="D18421" i="9"/>
  <c r="E18421" i="9" s="1"/>
  <c r="D18420" i="9"/>
  <c r="E18420" i="9" s="1"/>
  <c r="E18419" i="9"/>
  <c r="D18419" i="9"/>
  <c r="E18418" i="9"/>
  <c r="D18418" i="9"/>
  <c r="E18417" i="9"/>
  <c r="D18417" i="9"/>
  <c r="D18416" i="9"/>
  <c r="E18416" i="9" s="1"/>
  <c r="E18415" i="9"/>
  <c r="D18415" i="9"/>
  <c r="E18414" i="9"/>
  <c r="D18414" i="9"/>
  <c r="D18413" i="9"/>
  <c r="E18413" i="9" s="1"/>
  <c r="E18412" i="9"/>
  <c r="D18412" i="9"/>
  <c r="D18411" i="9"/>
  <c r="E18411" i="9" s="1"/>
  <c r="D18410" i="9"/>
  <c r="E18410" i="9" s="1"/>
  <c r="E18409" i="9"/>
  <c r="D18409" i="9"/>
  <c r="E18408" i="9"/>
  <c r="D18408" i="9"/>
  <c r="E18407" i="9"/>
  <c r="D18407" i="9"/>
  <c r="D18406" i="9"/>
  <c r="E18406" i="9" s="1"/>
  <c r="E18405" i="9"/>
  <c r="D18405" i="9"/>
  <c r="D18404" i="9"/>
  <c r="E18404" i="9" s="1"/>
  <c r="D18403" i="9"/>
  <c r="E18403" i="9" s="1"/>
  <c r="E18402" i="9"/>
  <c r="D18402" i="9"/>
  <c r="E18401" i="9"/>
  <c r="D18401" i="9"/>
  <c r="E18400" i="9"/>
  <c r="D18400" i="9"/>
  <c r="D18399" i="9"/>
  <c r="E18399" i="9" s="1"/>
  <c r="E18398" i="9"/>
  <c r="D18398" i="9"/>
  <c r="D18397" i="9"/>
  <c r="E18397" i="9" s="1"/>
  <c r="E18396" i="9"/>
  <c r="D18396" i="9"/>
  <c r="E18395" i="9"/>
  <c r="D18395" i="9"/>
  <c r="D18394" i="9"/>
  <c r="E18394" i="9" s="1"/>
  <c r="D18393" i="9"/>
  <c r="E18393" i="9" s="1"/>
  <c r="E18392" i="9"/>
  <c r="D18392" i="9"/>
  <c r="E18391" i="9"/>
  <c r="D18391" i="9"/>
  <c r="E18390" i="9"/>
  <c r="D18390" i="9"/>
  <c r="D18389" i="9"/>
  <c r="E18389" i="9" s="1"/>
  <c r="E18388" i="9"/>
  <c r="D18388" i="9"/>
  <c r="D18387" i="9"/>
  <c r="E18387" i="9" s="1"/>
  <c r="E18386" i="9"/>
  <c r="D18386" i="9"/>
  <c r="E18385" i="9"/>
  <c r="D18385" i="9"/>
  <c r="D18384" i="9"/>
  <c r="E18384" i="9" s="1"/>
  <c r="D18383" i="9"/>
  <c r="E18383" i="9" s="1"/>
  <c r="E18382" i="9"/>
  <c r="D18382" i="9"/>
  <c r="E18381" i="9"/>
  <c r="D18381" i="9"/>
  <c r="E18380" i="9"/>
  <c r="D18380" i="9"/>
  <c r="D18379" i="9"/>
  <c r="E18379" i="9" s="1"/>
  <c r="E18378" i="9"/>
  <c r="D18378" i="9"/>
  <c r="D18377" i="9"/>
  <c r="E18377" i="9" s="1"/>
  <c r="E18376" i="9"/>
  <c r="D18376" i="9"/>
  <c r="E18375" i="9"/>
  <c r="D18375" i="9"/>
  <c r="D18374" i="9"/>
  <c r="E18374" i="9" s="1"/>
  <c r="D18373" i="9"/>
  <c r="E18373" i="9" s="1"/>
  <c r="E18372" i="9"/>
  <c r="D18372" i="9"/>
  <c r="E18371" i="9"/>
  <c r="D18371" i="9"/>
  <c r="E18370" i="9"/>
  <c r="D18370" i="9"/>
  <c r="D18369" i="9"/>
  <c r="E18369" i="9" s="1"/>
  <c r="E18368" i="9"/>
  <c r="D18368" i="9"/>
  <c r="D18367" i="9"/>
  <c r="E18367" i="9" s="1"/>
  <c r="E18366" i="9"/>
  <c r="D18366" i="9"/>
  <c r="E18365" i="9"/>
  <c r="D18365" i="9"/>
  <c r="D18364" i="9"/>
  <c r="E18364" i="9" s="1"/>
  <c r="D18363" i="9"/>
  <c r="E18363" i="9" s="1"/>
  <c r="E18362" i="9"/>
  <c r="D18362" i="9"/>
  <c r="E18361" i="9"/>
  <c r="D18361" i="9"/>
  <c r="E18360" i="9"/>
  <c r="D18360" i="9"/>
  <c r="D18359" i="9"/>
  <c r="E18359" i="9" s="1"/>
  <c r="E18358" i="9"/>
  <c r="D18358" i="9"/>
  <c r="D18357" i="9"/>
  <c r="E18357" i="9" s="1"/>
  <c r="E18356" i="9"/>
  <c r="D18356" i="9"/>
  <c r="E18355" i="9"/>
  <c r="D18355" i="9"/>
  <c r="D18354" i="9"/>
  <c r="E18354" i="9" s="1"/>
  <c r="D18353" i="9"/>
  <c r="E18353" i="9" s="1"/>
  <c r="E18352" i="9"/>
  <c r="D18352" i="9"/>
  <c r="E18351" i="9"/>
  <c r="D18351" i="9"/>
  <c r="E18350" i="9"/>
  <c r="D18350" i="9"/>
  <c r="D18349" i="9"/>
  <c r="E18349" i="9" s="1"/>
  <c r="E18348" i="9"/>
  <c r="D18348" i="9"/>
  <c r="D18347" i="9"/>
  <c r="E18347" i="9" s="1"/>
  <c r="E18346" i="9"/>
  <c r="D18346" i="9"/>
  <c r="E18345" i="9"/>
  <c r="D18345" i="9"/>
  <c r="D18344" i="9"/>
  <c r="E18344" i="9" s="1"/>
  <c r="D18343" i="9"/>
  <c r="E18343" i="9" s="1"/>
  <c r="E18342" i="9"/>
  <c r="D18342" i="9"/>
  <c r="E18341" i="9"/>
  <c r="D18341" i="9"/>
  <c r="E18340" i="9"/>
  <c r="D18340" i="9"/>
  <c r="D18339" i="9"/>
  <c r="E18339" i="9" s="1"/>
  <c r="E18338" i="9"/>
  <c r="D18338" i="9"/>
  <c r="D18337" i="9"/>
  <c r="E18337" i="9" s="1"/>
  <c r="E18336" i="9"/>
  <c r="D18336" i="9"/>
  <c r="E18335" i="9"/>
  <c r="D18335" i="9"/>
  <c r="D18334" i="9"/>
  <c r="E18334" i="9" s="1"/>
  <c r="D18333" i="9"/>
  <c r="E18333" i="9" s="1"/>
  <c r="E18332" i="9"/>
  <c r="D18332" i="9"/>
  <c r="E18331" i="9"/>
  <c r="D18331" i="9"/>
  <c r="E18330" i="9"/>
  <c r="D18330" i="9"/>
  <c r="D18329" i="9"/>
  <c r="E18329" i="9" s="1"/>
  <c r="E18328" i="9"/>
  <c r="D18328" i="9"/>
  <c r="D18327" i="9"/>
  <c r="E18327" i="9" s="1"/>
  <c r="E18326" i="9"/>
  <c r="D18326" i="9"/>
  <c r="E18325" i="9"/>
  <c r="D18325" i="9"/>
  <c r="D18324" i="9"/>
  <c r="E18324" i="9" s="1"/>
  <c r="D18323" i="9"/>
  <c r="E18323" i="9" s="1"/>
  <c r="E18322" i="9"/>
  <c r="D18322" i="9"/>
  <c r="E18321" i="9"/>
  <c r="D18321" i="9"/>
  <c r="E18320" i="9"/>
  <c r="D18320" i="9"/>
  <c r="D18319" i="9"/>
  <c r="E18319" i="9" s="1"/>
  <c r="E18318" i="9"/>
  <c r="D18318" i="9"/>
  <c r="D18317" i="9"/>
  <c r="E18317" i="9" s="1"/>
  <c r="E18316" i="9"/>
  <c r="D18316" i="9"/>
  <c r="E18315" i="9"/>
  <c r="D18315" i="9"/>
  <c r="D18314" i="9"/>
  <c r="E18314" i="9" s="1"/>
  <c r="D18313" i="9"/>
  <c r="E18313" i="9" s="1"/>
  <c r="E18312" i="9"/>
  <c r="D18312" i="9"/>
  <c r="E18311" i="9"/>
  <c r="D18311" i="9"/>
  <c r="E18310" i="9"/>
  <c r="D18310" i="9"/>
  <c r="D18309" i="9"/>
  <c r="E18309" i="9" s="1"/>
  <c r="E18308" i="9"/>
  <c r="D18308" i="9"/>
  <c r="D18307" i="9"/>
  <c r="E18307" i="9" s="1"/>
  <c r="E18306" i="9"/>
  <c r="D18306" i="9"/>
  <c r="E18305" i="9"/>
  <c r="D18305" i="9"/>
  <c r="D18304" i="9"/>
  <c r="E18304" i="9" s="1"/>
  <c r="D18303" i="9"/>
  <c r="E18303" i="9" s="1"/>
  <c r="E18302" i="9"/>
  <c r="D18302" i="9"/>
  <c r="E18301" i="9"/>
  <c r="D18301" i="9"/>
  <c r="E18300" i="9"/>
  <c r="D18300" i="9"/>
  <c r="D18299" i="9"/>
  <c r="E18299" i="9" s="1"/>
  <c r="E18298" i="9"/>
  <c r="D18298" i="9"/>
  <c r="D18297" i="9"/>
  <c r="E18297" i="9" s="1"/>
  <c r="E18296" i="9"/>
  <c r="D18296" i="9"/>
  <c r="E18295" i="9"/>
  <c r="D18295" i="9"/>
  <c r="D18294" i="9"/>
  <c r="E18294" i="9" s="1"/>
  <c r="D18293" i="9"/>
  <c r="E18293" i="9" s="1"/>
  <c r="E18292" i="9"/>
  <c r="D18292" i="9"/>
  <c r="E18291" i="9"/>
  <c r="D18291" i="9"/>
  <c r="E18290" i="9"/>
  <c r="D18290" i="9"/>
  <c r="D18289" i="9"/>
  <c r="E18289" i="9" s="1"/>
  <c r="E18288" i="9"/>
  <c r="D18288" i="9"/>
  <c r="D18287" i="9"/>
  <c r="E18287" i="9" s="1"/>
  <c r="E18286" i="9"/>
  <c r="D18286" i="9"/>
  <c r="E18285" i="9"/>
  <c r="D18285" i="9"/>
  <c r="E18284" i="9"/>
  <c r="D18284" i="9"/>
  <c r="D18283" i="9"/>
  <c r="E18283" i="9" s="1"/>
  <c r="D18282" i="9"/>
  <c r="E18282" i="9" s="1"/>
  <c r="E18281" i="9"/>
  <c r="D18281" i="9"/>
  <c r="E18280" i="9"/>
  <c r="D18280" i="9"/>
  <c r="D18279" i="9"/>
  <c r="E18279" i="9" s="1"/>
  <c r="E18278" i="9"/>
  <c r="D18278" i="9"/>
  <c r="D18277" i="9"/>
  <c r="E18277" i="9" s="1"/>
  <c r="E18276" i="9"/>
  <c r="D18276" i="9"/>
  <c r="D18275" i="9"/>
  <c r="E18275" i="9" s="1"/>
  <c r="E18274" i="9"/>
  <c r="D18274" i="9"/>
  <c r="D18273" i="9"/>
  <c r="E18273" i="9" s="1"/>
  <c r="E18272" i="9"/>
  <c r="D18272" i="9"/>
  <c r="E18271" i="9"/>
  <c r="D18271" i="9"/>
  <c r="E18270" i="9"/>
  <c r="D18270" i="9"/>
  <c r="D18269" i="9"/>
  <c r="E18269" i="9" s="1"/>
  <c r="E18268" i="9"/>
  <c r="D18268" i="9"/>
  <c r="D18267" i="9"/>
  <c r="E18267" i="9" s="1"/>
  <c r="E18266" i="9"/>
  <c r="D18266" i="9"/>
  <c r="E18265" i="9"/>
  <c r="D18265" i="9"/>
  <c r="E18264" i="9"/>
  <c r="D18264" i="9"/>
  <c r="D18263" i="9"/>
  <c r="E18263" i="9" s="1"/>
  <c r="D18262" i="9"/>
  <c r="E18262" i="9" s="1"/>
  <c r="E18261" i="9"/>
  <c r="D18261" i="9"/>
  <c r="E18260" i="9"/>
  <c r="D18260" i="9"/>
  <c r="D18259" i="9"/>
  <c r="E18259" i="9" s="1"/>
  <c r="E18258" i="9"/>
  <c r="D18258" i="9"/>
  <c r="D18257" i="9"/>
  <c r="E18257" i="9" s="1"/>
  <c r="E18256" i="9"/>
  <c r="D18256" i="9"/>
  <c r="D18255" i="9"/>
  <c r="E18255" i="9" s="1"/>
  <c r="E18254" i="9"/>
  <c r="D18254" i="9"/>
  <c r="D18253" i="9"/>
  <c r="E18253" i="9" s="1"/>
  <c r="D18252" i="9"/>
  <c r="E18252" i="9" s="1"/>
  <c r="E18251" i="9"/>
  <c r="D18251" i="9"/>
  <c r="E18250" i="9"/>
  <c r="D18250" i="9"/>
  <c r="D18249" i="9"/>
  <c r="E18249" i="9" s="1"/>
  <c r="E18248" i="9"/>
  <c r="D18248" i="9"/>
  <c r="D18247" i="9"/>
  <c r="E18247" i="9" s="1"/>
  <c r="E18246" i="9"/>
  <c r="D18246" i="9"/>
  <c r="E18245" i="9"/>
  <c r="D18245" i="9"/>
  <c r="E18244" i="9"/>
  <c r="D18244" i="9"/>
  <c r="D18243" i="9"/>
  <c r="E18243" i="9" s="1"/>
  <c r="D18242" i="9"/>
  <c r="E18242" i="9" s="1"/>
  <c r="E18241" i="9"/>
  <c r="D18241" i="9"/>
  <c r="E18240" i="9"/>
  <c r="D18240" i="9"/>
  <c r="D18239" i="9"/>
  <c r="E18239" i="9" s="1"/>
  <c r="E18238" i="9"/>
  <c r="D18238" i="9"/>
  <c r="D18237" i="9"/>
  <c r="E18237" i="9" s="1"/>
  <c r="E18236" i="9"/>
  <c r="D18236" i="9"/>
  <c r="D18235" i="9"/>
  <c r="E18235" i="9" s="1"/>
  <c r="E18234" i="9"/>
  <c r="D18234" i="9"/>
  <c r="D18233" i="9"/>
  <c r="E18233" i="9" s="1"/>
  <c r="E18232" i="9"/>
  <c r="D18232" i="9"/>
  <c r="E18231" i="9"/>
  <c r="D18231" i="9"/>
  <c r="E18230" i="9"/>
  <c r="D18230" i="9"/>
  <c r="D18229" i="9"/>
  <c r="E18229" i="9" s="1"/>
  <c r="E18228" i="9"/>
  <c r="D18228" i="9"/>
  <c r="D18227" i="9"/>
  <c r="E18227" i="9" s="1"/>
  <c r="E18226" i="9"/>
  <c r="D18226" i="9"/>
  <c r="E18225" i="9"/>
  <c r="D18225" i="9"/>
  <c r="D18224" i="9"/>
  <c r="E18224" i="9" s="1"/>
  <c r="D18223" i="9"/>
  <c r="E18223" i="9" s="1"/>
  <c r="E18222" i="9"/>
  <c r="D18222" i="9"/>
  <c r="E18221" i="9"/>
  <c r="D18221" i="9"/>
  <c r="E18220" i="9"/>
  <c r="D18220" i="9"/>
  <c r="D18219" i="9"/>
  <c r="E18219" i="9" s="1"/>
  <c r="E18218" i="9"/>
  <c r="D18218" i="9"/>
  <c r="D18217" i="9"/>
  <c r="E18217" i="9" s="1"/>
  <c r="E18216" i="9"/>
  <c r="D18216" i="9"/>
  <c r="E18215" i="9"/>
  <c r="D18215" i="9"/>
  <c r="D18214" i="9"/>
  <c r="E18214" i="9" s="1"/>
  <c r="D18213" i="9"/>
  <c r="E18213" i="9" s="1"/>
  <c r="E18212" i="9"/>
  <c r="D18212" i="9"/>
  <c r="E18211" i="9"/>
  <c r="D18211" i="9"/>
  <c r="E18210" i="9"/>
  <c r="D18210" i="9"/>
  <c r="D18209" i="9"/>
  <c r="E18209" i="9" s="1"/>
  <c r="E18208" i="9"/>
  <c r="D18208" i="9"/>
  <c r="D18207" i="9"/>
  <c r="E18207" i="9" s="1"/>
  <c r="E18206" i="9"/>
  <c r="D18206" i="9"/>
  <c r="E18205" i="9"/>
  <c r="D18205" i="9"/>
  <c r="D18204" i="9"/>
  <c r="E18204" i="9" s="1"/>
  <c r="D18203" i="9"/>
  <c r="E18203" i="9" s="1"/>
  <c r="E18202" i="9"/>
  <c r="D18202" i="9"/>
  <c r="E18201" i="9"/>
  <c r="D18201" i="9"/>
  <c r="E18200" i="9"/>
  <c r="D18200" i="9"/>
  <c r="D18199" i="9"/>
  <c r="E18199" i="9" s="1"/>
  <c r="E18198" i="9"/>
  <c r="D18198" i="9"/>
  <c r="D18197" i="9"/>
  <c r="E18197" i="9" s="1"/>
  <c r="E18196" i="9"/>
  <c r="D18196" i="9"/>
  <c r="E18195" i="9"/>
  <c r="D18195" i="9"/>
  <c r="D18194" i="9"/>
  <c r="E18194" i="9" s="1"/>
  <c r="D18193" i="9"/>
  <c r="E18193" i="9" s="1"/>
  <c r="E18192" i="9"/>
  <c r="D18192" i="9"/>
  <c r="E18191" i="9"/>
  <c r="D18191" i="9"/>
  <c r="E18190" i="9"/>
  <c r="D18190" i="9"/>
  <c r="D18189" i="9"/>
  <c r="E18189" i="9" s="1"/>
  <c r="E18188" i="9"/>
  <c r="D18188" i="9"/>
  <c r="D18187" i="9"/>
  <c r="E18187" i="9" s="1"/>
  <c r="E18186" i="9"/>
  <c r="D18186" i="9"/>
  <c r="E18185" i="9"/>
  <c r="D18185" i="9"/>
  <c r="D18184" i="9"/>
  <c r="E18184" i="9" s="1"/>
  <c r="D18183" i="9"/>
  <c r="E18183" i="9" s="1"/>
  <c r="E18182" i="9"/>
  <c r="D18182" i="9"/>
  <c r="E18181" i="9"/>
  <c r="D18181" i="9"/>
  <c r="E18180" i="9"/>
  <c r="D18180" i="9"/>
  <c r="D18179" i="9"/>
  <c r="E18179" i="9" s="1"/>
  <c r="E18178" i="9"/>
  <c r="D18178" i="9"/>
  <c r="D18177" i="9"/>
  <c r="E18177" i="9" s="1"/>
  <c r="E18176" i="9"/>
  <c r="D18176" i="9"/>
  <c r="E18175" i="9"/>
  <c r="D18175" i="9"/>
  <c r="D18174" i="9"/>
  <c r="E18174" i="9" s="1"/>
  <c r="D18173" i="9"/>
  <c r="E18173" i="9" s="1"/>
  <c r="E18172" i="9"/>
  <c r="D18172" i="9"/>
  <c r="E18171" i="9"/>
  <c r="D18171" i="9"/>
  <c r="E18170" i="9"/>
  <c r="D18170" i="9"/>
  <c r="D18169" i="9"/>
  <c r="E18169" i="9" s="1"/>
  <c r="E18168" i="9"/>
  <c r="D18168" i="9"/>
  <c r="D18167" i="9"/>
  <c r="E18167" i="9" s="1"/>
  <c r="E18166" i="9"/>
  <c r="D18166" i="9"/>
  <c r="E18165" i="9"/>
  <c r="D18165" i="9"/>
  <c r="E18164" i="9"/>
  <c r="D18164" i="9"/>
  <c r="D18163" i="9"/>
  <c r="E18163" i="9" s="1"/>
  <c r="D18162" i="9"/>
  <c r="E18162" i="9" s="1"/>
  <c r="E18161" i="9"/>
  <c r="D18161" i="9"/>
  <c r="E18160" i="9"/>
  <c r="D18160" i="9"/>
  <c r="D18159" i="9"/>
  <c r="E18159" i="9" s="1"/>
  <c r="E18158" i="9"/>
  <c r="D18158" i="9"/>
  <c r="D18157" i="9"/>
  <c r="E18157" i="9" s="1"/>
  <c r="E18156" i="9"/>
  <c r="D18156" i="9"/>
  <c r="D18155" i="9"/>
  <c r="E18155" i="9" s="1"/>
  <c r="E18154" i="9"/>
  <c r="D18154" i="9"/>
  <c r="D18153" i="9"/>
  <c r="E18153" i="9" s="1"/>
  <c r="E18152" i="9"/>
  <c r="D18152" i="9"/>
  <c r="E18151" i="9"/>
  <c r="D18151" i="9"/>
  <c r="E18150" i="9"/>
  <c r="D18150" i="9"/>
  <c r="D18149" i="9"/>
  <c r="E18149" i="9" s="1"/>
  <c r="E18148" i="9"/>
  <c r="D18148" i="9"/>
  <c r="D18147" i="9"/>
  <c r="E18147" i="9" s="1"/>
  <c r="E18146" i="9"/>
  <c r="D18146" i="9"/>
  <c r="D18145" i="9"/>
  <c r="E18145" i="9" s="1"/>
  <c r="D18144" i="9"/>
  <c r="E18144" i="9" s="1"/>
  <c r="D18143" i="9"/>
  <c r="E18143" i="9" s="1"/>
  <c r="E18142" i="9"/>
  <c r="D18142" i="9"/>
  <c r="E18141" i="9"/>
  <c r="D18141" i="9"/>
  <c r="E18140" i="9"/>
  <c r="D18140" i="9"/>
  <c r="D18139" i="9"/>
  <c r="E18139" i="9" s="1"/>
  <c r="E18138" i="9"/>
  <c r="D18138" i="9"/>
  <c r="D18137" i="9"/>
  <c r="E18137" i="9" s="1"/>
  <c r="E18136" i="9"/>
  <c r="D18136" i="9"/>
  <c r="D18135" i="9"/>
  <c r="E18135" i="9" s="1"/>
  <c r="D18134" i="9"/>
  <c r="E18134" i="9" s="1"/>
  <c r="D18133" i="9"/>
  <c r="E18133" i="9" s="1"/>
  <c r="E18132" i="9"/>
  <c r="D18132" i="9"/>
  <c r="E18131" i="9"/>
  <c r="D18131" i="9"/>
  <c r="E18130" i="9"/>
  <c r="D18130" i="9"/>
  <c r="D18129" i="9"/>
  <c r="E18129" i="9" s="1"/>
  <c r="E18128" i="9"/>
  <c r="D18128" i="9"/>
  <c r="D18127" i="9"/>
  <c r="E18127" i="9" s="1"/>
  <c r="E18126" i="9"/>
  <c r="D18126" i="9"/>
  <c r="D18125" i="9"/>
  <c r="E18125" i="9" s="1"/>
  <c r="D18124" i="9"/>
  <c r="E18124" i="9" s="1"/>
  <c r="D18123" i="9"/>
  <c r="E18123" i="9" s="1"/>
  <c r="E18122" i="9"/>
  <c r="D18122" i="9"/>
  <c r="E18121" i="9"/>
  <c r="D18121" i="9"/>
  <c r="E18120" i="9"/>
  <c r="D18120" i="9"/>
  <c r="D18119" i="9"/>
  <c r="E18119" i="9" s="1"/>
  <c r="E18118" i="9"/>
  <c r="D18118" i="9"/>
  <c r="D18117" i="9"/>
  <c r="E18117" i="9" s="1"/>
  <c r="E18116" i="9"/>
  <c r="D18116" i="9"/>
  <c r="D18115" i="9"/>
  <c r="E18115" i="9" s="1"/>
  <c r="E18114" i="9"/>
  <c r="D18114" i="9"/>
  <c r="D18113" i="9"/>
  <c r="E18113" i="9" s="1"/>
  <c r="D18112" i="9"/>
  <c r="E18112" i="9" s="1"/>
  <c r="E18111" i="9"/>
  <c r="D18111" i="9"/>
  <c r="E18110" i="9"/>
  <c r="D18110" i="9"/>
  <c r="D18109" i="9"/>
  <c r="E18109" i="9" s="1"/>
  <c r="E18108" i="9"/>
  <c r="D18108" i="9"/>
  <c r="D18107" i="9"/>
  <c r="E18107" i="9" s="1"/>
  <c r="E18106" i="9"/>
  <c r="D18106" i="9"/>
  <c r="D18105" i="9"/>
  <c r="E18105" i="9" s="1"/>
  <c r="D18104" i="9"/>
  <c r="E18104" i="9" s="1"/>
  <c r="D18103" i="9"/>
  <c r="E18103" i="9" s="1"/>
  <c r="D18102" i="9"/>
  <c r="E18102" i="9" s="1"/>
  <c r="E18101" i="9"/>
  <c r="D18101" i="9"/>
  <c r="E18100" i="9"/>
  <c r="D18100" i="9"/>
  <c r="D18099" i="9"/>
  <c r="E18099" i="9" s="1"/>
  <c r="E18098" i="9"/>
  <c r="D18098" i="9"/>
  <c r="D18097" i="9"/>
  <c r="E18097" i="9" s="1"/>
  <c r="E18096" i="9"/>
  <c r="D18096" i="9"/>
  <c r="D18095" i="9"/>
  <c r="E18095" i="9" s="1"/>
  <c r="D18094" i="9"/>
  <c r="E18094" i="9" s="1"/>
  <c r="D18093" i="9"/>
  <c r="E18093" i="9" s="1"/>
  <c r="D18092" i="9"/>
  <c r="E18092" i="9" s="1"/>
  <c r="E18091" i="9"/>
  <c r="D18091" i="9"/>
  <c r="E18090" i="9"/>
  <c r="D18090" i="9"/>
  <c r="D18089" i="9"/>
  <c r="E18089" i="9" s="1"/>
  <c r="E18088" i="9"/>
  <c r="D18088" i="9"/>
  <c r="D18087" i="9"/>
  <c r="E18087" i="9" s="1"/>
  <c r="E18086" i="9"/>
  <c r="D18086" i="9"/>
  <c r="D18085" i="9"/>
  <c r="E18085" i="9" s="1"/>
  <c r="D18084" i="9"/>
  <c r="E18084" i="9" s="1"/>
  <c r="D18083" i="9"/>
  <c r="E18083" i="9" s="1"/>
  <c r="D18082" i="9"/>
  <c r="E18082" i="9" s="1"/>
  <c r="E18081" i="9"/>
  <c r="D18081" i="9"/>
  <c r="E18080" i="9"/>
  <c r="D18080" i="9"/>
  <c r="D18079" i="9"/>
  <c r="E18079" i="9" s="1"/>
  <c r="E18078" i="9"/>
  <c r="D18078" i="9"/>
  <c r="D18077" i="9"/>
  <c r="E18077" i="9" s="1"/>
  <c r="E18076" i="9"/>
  <c r="D18076" i="9"/>
  <c r="D18075" i="9"/>
  <c r="E18075" i="9" s="1"/>
  <c r="D18074" i="9"/>
  <c r="E18074" i="9" s="1"/>
  <c r="D18073" i="9"/>
  <c r="E18073" i="9" s="1"/>
  <c r="D18072" i="9"/>
  <c r="E18072" i="9" s="1"/>
  <c r="E18071" i="9"/>
  <c r="D18071" i="9"/>
  <c r="E18070" i="9"/>
  <c r="D18070" i="9"/>
  <c r="D18069" i="9"/>
  <c r="E18069" i="9" s="1"/>
  <c r="E18068" i="9"/>
  <c r="D18068" i="9"/>
  <c r="D18067" i="9"/>
  <c r="E18067" i="9" s="1"/>
  <c r="E18066" i="9"/>
  <c r="D18066" i="9"/>
  <c r="D18065" i="9"/>
  <c r="E18065" i="9" s="1"/>
  <c r="D18064" i="9"/>
  <c r="E18064" i="9" s="1"/>
  <c r="D18063" i="9"/>
  <c r="E18063" i="9" s="1"/>
  <c r="D18062" i="9"/>
  <c r="E18062" i="9" s="1"/>
  <c r="E18061" i="9"/>
  <c r="D18061" i="9"/>
  <c r="E18060" i="9"/>
  <c r="D18060" i="9"/>
  <c r="D18059" i="9"/>
  <c r="E18059" i="9" s="1"/>
  <c r="E18058" i="9"/>
  <c r="D18058" i="9"/>
  <c r="D18057" i="9"/>
  <c r="E18057" i="9" s="1"/>
  <c r="E18056" i="9"/>
  <c r="D18056" i="9"/>
  <c r="D18055" i="9"/>
  <c r="E18055" i="9" s="1"/>
  <c r="D18054" i="9"/>
  <c r="E18054" i="9" s="1"/>
  <c r="D18053" i="9"/>
  <c r="E18053" i="9" s="1"/>
  <c r="D18052" i="9"/>
  <c r="E18052" i="9" s="1"/>
  <c r="E18051" i="9"/>
  <c r="D18051" i="9"/>
  <c r="E18050" i="9"/>
  <c r="D18050" i="9"/>
  <c r="D18049" i="9"/>
  <c r="E18049" i="9" s="1"/>
  <c r="E18048" i="9"/>
  <c r="D18048" i="9"/>
  <c r="D18047" i="9"/>
  <c r="E18047" i="9" s="1"/>
  <c r="E18046" i="9"/>
  <c r="D18046" i="9"/>
  <c r="D18045" i="9"/>
  <c r="E18045" i="9" s="1"/>
  <c r="D18044" i="9"/>
  <c r="E18044" i="9" s="1"/>
  <c r="D18043" i="9"/>
  <c r="E18043" i="9" s="1"/>
  <c r="D18042" i="9"/>
  <c r="E18042" i="9" s="1"/>
  <c r="E18041" i="9"/>
  <c r="D18041" i="9"/>
  <c r="E18040" i="9"/>
  <c r="D18040" i="9"/>
  <c r="D18039" i="9"/>
  <c r="E18039" i="9" s="1"/>
  <c r="E18038" i="9"/>
  <c r="D18038" i="9"/>
  <c r="D18037" i="9"/>
  <c r="E18037" i="9" s="1"/>
  <c r="E18036" i="9"/>
  <c r="D18036" i="9"/>
  <c r="D18035" i="9"/>
  <c r="E18035" i="9" s="1"/>
  <c r="D18034" i="9"/>
  <c r="E18034" i="9" s="1"/>
  <c r="D18033" i="9"/>
  <c r="E18033" i="9" s="1"/>
  <c r="D18032" i="9"/>
  <c r="E18032" i="9" s="1"/>
  <c r="E18031" i="9"/>
  <c r="D18031" i="9"/>
  <c r="E18030" i="9"/>
  <c r="D18030" i="9"/>
  <c r="D18029" i="9"/>
  <c r="E18029" i="9" s="1"/>
  <c r="E18028" i="9"/>
  <c r="D18028" i="9"/>
  <c r="D18027" i="9"/>
  <c r="E18027" i="9" s="1"/>
  <c r="E18026" i="9"/>
  <c r="D18026" i="9"/>
  <c r="D18025" i="9"/>
  <c r="E18025" i="9" s="1"/>
  <c r="D18024" i="9"/>
  <c r="E18024" i="9" s="1"/>
  <c r="D18023" i="9"/>
  <c r="E18023" i="9" s="1"/>
  <c r="D18022" i="9"/>
  <c r="E18022" i="9" s="1"/>
  <c r="E18021" i="9"/>
  <c r="D18021" i="9"/>
  <c r="E18020" i="9"/>
  <c r="D18020" i="9"/>
  <c r="D18019" i="9"/>
  <c r="E18019" i="9" s="1"/>
  <c r="E18018" i="9"/>
  <c r="D18018" i="9"/>
  <c r="D18017" i="9"/>
  <c r="E18017" i="9" s="1"/>
  <c r="E18016" i="9"/>
  <c r="D18016" i="9"/>
  <c r="D18015" i="9"/>
  <c r="E18015" i="9" s="1"/>
  <c r="D18014" i="9"/>
  <c r="E18014" i="9" s="1"/>
  <c r="D18013" i="9"/>
  <c r="E18013" i="9" s="1"/>
  <c r="D18012" i="9"/>
  <c r="E18012" i="9" s="1"/>
  <c r="E18011" i="9"/>
  <c r="D18011" i="9"/>
  <c r="E18010" i="9"/>
  <c r="D18010" i="9"/>
  <c r="D18009" i="9"/>
  <c r="E18009" i="9" s="1"/>
  <c r="E18008" i="9"/>
  <c r="D18008" i="9"/>
  <c r="D18007" i="9"/>
  <c r="E18007" i="9" s="1"/>
  <c r="E18006" i="9"/>
  <c r="D18006" i="9"/>
  <c r="D18005" i="9"/>
  <c r="E18005" i="9" s="1"/>
  <c r="E18004" i="9"/>
  <c r="D18004" i="9"/>
  <c r="D18003" i="9"/>
  <c r="E18003" i="9" s="1"/>
  <c r="E18002" i="9"/>
  <c r="D18002" i="9"/>
  <c r="E18001" i="9"/>
  <c r="D18001" i="9"/>
  <c r="E18000" i="9"/>
  <c r="D18000" i="9"/>
  <c r="D17999" i="9"/>
  <c r="E17999" i="9" s="1"/>
  <c r="E17998" i="9"/>
  <c r="D17998" i="9"/>
  <c r="D17997" i="9"/>
  <c r="E17997" i="9" s="1"/>
  <c r="E17996" i="9"/>
  <c r="D17996" i="9"/>
  <c r="E17995" i="9"/>
  <c r="D17995" i="9"/>
  <c r="E17994" i="9"/>
  <c r="D17994" i="9"/>
  <c r="D17993" i="9"/>
  <c r="E17993" i="9" s="1"/>
  <c r="E17992" i="9"/>
  <c r="D17992" i="9"/>
  <c r="E17991" i="9"/>
  <c r="D17991" i="9"/>
  <c r="E17990" i="9"/>
  <c r="D17990" i="9"/>
  <c r="D17989" i="9"/>
  <c r="E17989" i="9" s="1"/>
  <c r="E17988" i="9"/>
  <c r="D17988" i="9"/>
  <c r="D17987" i="9"/>
  <c r="E17987" i="9" s="1"/>
  <c r="E17986" i="9"/>
  <c r="D17986" i="9"/>
  <c r="E17985" i="9"/>
  <c r="D17985" i="9"/>
  <c r="E17984" i="9"/>
  <c r="D17984" i="9"/>
  <c r="D17983" i="9"/>
  <c r="E17983" i="9" s="1"/>
  <c r="E17982" i="9"/>
  <c r="D17982" i="9"/>
  <c r="E17981" i="9"/>
  <c r="D17981" i="9"/>
  <c r="E17980" i="9"/>
  <c r="D17980" i="9"/>
  <c r="D17979" i="9"/>
  <c r="E17979" i="9" s="1"/>
  <c r="E17978" i="9"/>
  <c r="D17978" i="9"/>
  <c r="D17977" i="9"/>
  <c r="E17977" i="9" s="1"/>
  <c r="E17976" i="9"/>
  <c r="D17976" i="9"/>
  <c r="E17975" i="9"/>
  <c r="D17975" i="9"/>
  <c r="D17974" i="9"/>
  <c r="E17974" i="9" s="1"/>
  <c r="D17973" i="9"/>
  <c r="E17973" i="9" s="1"/>
  <c r="E17972" i="9"/>
  <c r="D17972" i="9"/>
  <c r="E17971" i="9"/>
  <c r="D17971" i="9"/>
  <c r="E17970" i="9"/>
  <c r="D17970" i="9"/>
  <c r="D17969" i="9"/>
  <c r="E17969" i="9" s="1"/>
  <c r="E17968" i="9"/>
  <c r="D17968" i="9"/>
  <c r="D17967" i="9"/>
  <c r="E17967" i="9" s="1"/>
  <c r="E17966" i="9"/>
  <c r="D17966" i="9"/>
  <c r="E17965" i="9"/>
  <c r="D17965" i="9"/>
  <c r="D17964" i="9"/>
  <c r="E17964" i="9" s="1"/>
  <c r="D17963" i="9"/>
  <c r="E17963" i="9" s="1"/>
  <c r="E17962" i="9"/>
  <c r="D17962" i="9"/>
  <c r="E17961" i="9"/>
  <c r="D17961" i="9"/>
  <c r="E17960" i="9"/>
  <c r="D17960" i="9"/>
  <c r="D17959" i="9"/>
  <c r="E17959" i="9" s="1"/>
  <c r="E17958" i="9"/>
  <c r="D17958" i="9"/>
  <c r="D17957" i="9"/>
  <c r="E17957" i="9" s="1"/>
  <c r="E17956" i="9"/>
  <c r="D17956" i="9"/>
  <c r="E17955" i="9"/>
  <c r="D17955" i="9"/>
  <c r="D17954" i="9"/>
  <c r="E17954" i="9" s="1"/>
  <c r="D17953" i="9"/>
  <c r="E17953" i="9" s="1"/>
  <c r="D17952" i="9"/>
  <c r="E17952" i="9" s="1"/>
  <c r="E17951" i="9"/>
  <c r="D17951" i="9"/>
  <c r="E17950" i="9"/>
  <c r="D17950" i="9"/>
  <c r="D17949" i="9"/>
  <c r="E17949" i="9" s="1"/>
  <c r="E17948" i="9"/>
  <c r="D17948" i="9"/>
  <c r="D17947" i="9"/>
  <c r="E17947" i="9" s="1"/>
  <c r="E17946" i="9"/>
  <c r="D17946" i="9"/>
  <c r="D17945" i="9"/>
  <c r="E17945" i="9" s="1"/>
  <c r="D17944" i="9"/>
  <c r="E17944" i="9" s="1"/>
  <c r="D17943" i="9"/>
  <c r="E17943" i="9" s="1"/>
  <c r="E17942" i="9"/>
  <c r="D17942" i="9"/>
  <c r="E17941" i="9"/>
  <c r="D17941" i="9"/>
  <c r="E17940" i="9"/>
  <c r="D17940" i="9"/>
  <c r="D17939" i="9"/>
  <c r="E17939" i="9" s="1"/>
  <c r="E17938" i="9"/>
  <c r="D17938" i="9"/>
  <c r="D17937" i="9"/>
  <c r="E17937" i="9" s="1"/>
  <c r="E17936" i="9"/>
  <c r="D17936" i="9"/>
  <c r="E17935" i="9"/>
  <c r="D17935" i="9"/>
  <c r="D17934" i="9"/>
  <c r="E17934" i="9" s="1"/>
  <c r="D17933" i="9"/>
  <c r="E17933" i="9" s="1"/>
  <c r="E17932" i="9"/>
  <c r="D17932" i="9"/>
  <c r="E17931" i="9"/>
  <c r="D17931" i="9"/>
  <c r="E17930" i="9"/>
  <c r="D17930" i="9"/>
  <c r="D17929" i="9"/>
  <c r="E17929" i="9" s="1"/>
  <c r="E17928" i="9"/>
  <c r="D17928" i="9"/>
  <c r="D17927" i="9"/>
  <c r="E17927" i="9" s="1"/>
  <c r="E17926" i="9"/>
  <c r="D17926" i="9"/>
  <c r="E17925" i="9"/>
  <c r="D17925" i="9"/>
  <c r="D17924" i="9"/>
  <c r="E17924" i="9" s="1"/>
  <c r="D17923" i="9"/>
  <c r="E17923" i="9" s="1"/>
  <c r="E17922" i="9"/>
  <c r="D17922" i="9"/>
  <c r="E17921" i="9"/>
  <c r="D17921" i="9"/>
  <c r="E17920" i="9"/>
  <c r="D17920" i="9"/>
  <c r="D17919" i="9"/>
  <c r="E17919" i="9" s="1"/>
  <c r="E17918" i="9"/>
  <c r="D17918" i="9"/>
  <c r="D17917" i="9"/>
  <c r="E17917" i="9" s="1"/>
  <c r="E17916" i="9"/>
  <c r="D17916" i="9"/>
  <c r="E17915" i="9"/>
  <c r="D17915" i="9"/>
  <c r="D17914" i="9"/>
  <c r="E17914" i="9" s="1"/>
  <c r="D17913" i="9"/>
  <c r="E17913" i="9" s="1"/>
  <c r="E17912" i="9"/>
  <c r="D17912" i="9"/>
  <c r="E17911" i="9"/>
  <c r="D17911" i="9"/>
  <c r="E17910" i="9"/>
  <c r="D17910" i="9"/>
  <c r="D17909" i="9"/>
  <c r="E17909" i="9" s="1"/>
  <c r="E17908" i="9"/>
  <c r="D17908" i="9"/>
  <c r="D17907" i="9"/>
  <c r="E17907" i="9" s="1"/>
  <c r="E17906" i="9"/>
  <c r="D17906" i="9"/>
  <c r="E17905" i="9"/>
  <c r="D17905" i="9"/>
  <c r="D17904" i="9"/>
  <c r="E17904" i="9" s="1"/>
  <c r="D17903" i="9"/>
  <c r="E17903" i="9" s="1"/>
  <c r="E17902" i="9"/>
  <c r="D17902" i="9"/>
  <c r="E17901" i="9"/>
  <c r="D17901" i="9"/>
  <c r="E17900" i="9"/>
  <c r="D17900" i="9"/>
  <c r="D17899" i="9"/>
  <c r="E17899" i="9" s="1"/>
  <c r="E17898" i="9"/>
  <c r="D17898" i="9"/>
  <c r="D17897" i="9"/>
  <c r="E17897" i="9" s="1"/>
  <c r="E17896" i="9"/>
  <c r="D17896" i="9"/>
  <c r="E17895" i="9"/>
  <c r="D17895" i="9"/>
  <c r="D17894" i="9"/>
  <c r="E17894" i="9" s="1"/>
  <c r="D17893" i="9"/>
  <c r="E17893" i="9" s="1"/>
  <c r="E17892" i="9"/>
  <c r="D17892" i="9"/>
  <c r="E17891" i="9"/>
  <c r="D17891" i="9"/>
  <c r="E17890" i="9"/>
  <c r="D17890" i="9"/>
  <c r="D17889" i="9"/>
  <c r="E17889" i="9" s="1"/>
  <c r="E17888" i="9"/>
  <c r="D17888" i="9"/>
  <c r="D17887" i="9"/>
  <c r="E17887" i="9" s="1"/>
  <c r="E17886" i="9"/>
  <c r="D17886" i="9"/>
  <c r="E17885" i="9"/>
  <c r="D17885" i="9"/>
  <c r="D17884" i="9"/>
  <c r="E17884" i="9" s="1"/>
  <c r="D17883" i="9"/>
  <c r="E17883" i="9" s="1"/>
  <c r="E17882" i="9"/>
  <c r="D17882" i="9"/>
  <c r="E17881" i="9"/>
  <c r="D17881" i="9"/>
  <c r="E17880" i="9"/>
  <c r="D17880" i="9"/>
  <c r="D17879" i="9"/>
  <c r="E17879" i="9" s="1"/>
  <c r="E17878" i="9"/>
  <c r="D17878" i="9"/>
  <c r="D17877" i="9"/>
  <c r="E17877" i="9" s="1"/>
  <c r="E17876" i="9"/>
  <c r="D17876" i="9"/>
  <c r="E17875" i="9"/>
  <c r="D17875" i="9"/>
  <c r="D17874" i="9"/>
  <c r="E17874" i="9" s="1"/>
  <c r="D17873" i="9"/>
  <c r="E17873" i="9" s="1"/>
  <c r="E17872" i="9"/>
  <c r="D17872" i="9"/>
  <c r="E17871" i="9"/>
  <c r="D17871" i="9"/>
  <c r="E17870" i="9"/>
  <c r="D17870" i="9"/>
  <c r="D17869" i="9"/>
  <c r="E17869" i="9" s="1"/>
  <c r="E17868" i="9"/>
  <c r="D17868" i="9"/>
  <c r="D17867" i="9"/>
  <c r="E17867" i="9" s="1"/>
  <c r="E17866" i="9"/>
  <c r="D17866" i="9"/>
  <c r="E17865" i="9"/>
  <c r="D17865" i="9"/>
  <c r="D17864" i="9"/>
  <c r="E17864" i="9" s="1"/>
  <c r="D17863" i="9"/>
  <c r="E17863" i="9" s="1"/>
  <c r="E17862" i="9"/>
  <c r="D17862" i="9"/>
  <c r="E17861" i="9"/>
  <c r="D17861" i="9"/>
  <c r="E17860" i="9"/>
  <c r="D17860" i="9"/>
  <c r="D17859" i="9"/>
  <c r="E17859" i="9" s="1"/>
  <c r="E17858" i="9"/>
  <c r="D17858" i="9"/>
  <c r="D17857" i="9"/>
  <c r="E17857" i="9" s="1"/>
  <c r="E17856" i="9"/>
  <c r="D17856" i="9"/>
  <c r="D17855" i="9"/>
  <c r="E17855" i="9" s="1"/>
  <c r="D17854" i="9"/>
  <c r="E17854" i="9" s="1"/>
  <c r="D17853" i="9"/>
  <c r="E17853" i="9" s="1"/>
  <c r="E17852" i="9"/>
  <c r="D17852" i="9"/>
  <c r="E17851" i="9"/>
  <c r="D17851" i="9"/>
  <c r="E17850" i="9"/>
  <c r="D17850" i="9"/>
  <c r="D17849" i="9"/>
  <c r="E17849" i="9" s="1"/>
  <c r="E17848" i="9"/>
  <c r="D17848" i="9"/>
  <c r="D17847" i="9"/>
  <c r="E17847" i="9" s="1"/>
  <c r="E17846" i="9"/>
  <c r="D17846" i="9"/>
  <c r="E17845" i="9"/>
  <c r="D17845" i="9"/>
  <c r="D17844" i="9"/>
  <c r="E17844" i="9" s="1"/>
  <c r="D17843" i="9"/>
  <c r="E17843" i="9" s="1"/>
  <c r="E17842" i="9"/>
  <c r="D17842" i="9"/>
  <c r="E17841" i="9"/>
  <c r="D17841" i="9"/>
  <c r="E17840" i="9"/>
  <c r="D17840" i="9"/>
  <c r="D17839" i="9"/>
  <c r="E17839" i="9" s="1"/>
  <c r="E17838" i="9"/>
  <c r="D17838" i="9"/>
  <c r="D17837" i="9"/>
  <c r="E17837" i="9" s="1"/>
  <c r="E17836" i="9"/>
  <c r="D17836" i="9"/>
  <c r="E17835" i="9"/>
  <c r="D17835" i="9"/>
  <c r="D17834" i="9"/>
  <c r="E17834" i="9" s="1"/>
  <c r="D17833" i="9"/>
  <c r="E17833" i="9" s="1"/>
  <c r="E17832" i="9"/>
  <c r="D17832" i="9"/>
  <c r="E17831" i="9"/>
  <c r="D17831" i="9"/>
  <c r="E17830" i="9"/>
  <c r="D17830" i="9"/>
  <c r="D17829" i="9"/>
  <c r="E17829" i="9" s="1"/>
  <c r="E17828" i="9"/>
  <c r="D17828" i="9"/>
  <c r="D17827" i="9"/>
  <c r="E17827" i="9" s="1"/>
  <c r="E17826" i="9"/>
  <c r="D17826" i="9"/>
  <c r="E17825" i="9"/>
  <c r="D17825" i="9"/>
  <c r="D17824" i="9"/>
  <c r="E17824" i="9" s="1"/>
  <c r="D17823" i="9"/>
  <c r="E17823" i="9" s="1"/>
  <c r="E17822" i="9"/>
  <c r="D17822" i="9"/>
  <c r="E17821" i="9"/>
  <c r="D17821" i="9"/>
  <c r="E17820" i="9"/>
  <c r="D17820" i="9"/>
  <c r="D17819" i="9"/>
  <c r="E17819" i="9" s="1"/>
  <c r="E17818" i="9"/>
  <c r="D17818" i="9"/>
  <c r="E17817" i="9"/>
  <c r="D17817" i="9"/>
  <c r="E17816" i="9"/>
  <c r="D17816" i="9"/>
  <c r="D17815" i="9"/>
  <c r="E17815" i="9" s="1"/>
  <c r="E17814" i="9"/>
  <c r="D17814" i="9"/>
  <c r="D17813" i="9"/>
  <c r="E17813" i="9" s="1"/>
  <c r="E17812" i="9"/>
  <c r="D17812" i="9"/>
  <c r="D17811" i="9"/>
  <c r="E17811" i="9" s="1"/>
  <c r="E17810" i="9"/>
  <c r="D17810" i="9"/>
  <c r="E17809" i="9"/>
  <c r="D17809" i="9"/>
  <c r="E17808" i="9"/>
  <c r="D17808" i="9"/>
  <c r="D17807" i="9"/>
  <c r="E17807" i="9" s="1"/>
  <c r="D17806" i="9"/>
  <c r="E17806" i="9" s="1"/>
  <c r="E17805" i="9"/>
  <c r="D17805" i="9"/>
  <c r="D17804" i="9"/>
  <c r="E17804" i="9" s="1"/>
  <c r="D17803" i="9"/>
  <c r="E17803" i="9" s="1"/>
  <c r="E17802" i="9"/>
  <c r="D17802" i="9"/>
  <c r="D17801" i="9"/>
  <c r="E17801" i="9" s="1"/>
  <c r="E17800" i="9"/>
  <c r="D17800" i="9"/>
  <c r="D17799" i="9"/>
  <c r="E17799" i="9" s="1"/>
  <c r="E17798" i="9"/>
  <c r="D17798" i="9"/>
  <c r="D17797" i="9"/>
  <c r="E17797" i="9" s="1"/>
  <c r="D17796" i="9"/>
  <c r="E17796" i="9" s="1"/>
  <c r="E17795" i="9"/>
  <c r="D17795" i="9"/>
  <c r="D17794" i="9"/>
  <c r="E17794" i="9" s="1"/>
  <c r="D17793" i="9"/>
  <c r="E17793" i="9" s="1"/>
  <c r="E17792" i="9"/>
  <c r="D17792" i="9"/>
  <c r="E17791" i="9"/>
  <c r="D17791" i="9"/>
  <c r="E17790" i="9"/>
  <c r="D17790" i="9"/>
  <c r="E17789" i="9"/>
  <c r="D17789" i="9"/>
  <c r="E17788" i="9"/>
  <c r="D17788" i="9"/>
  <c r="D17787" i="9"/>
  <c r="E17787" i="9" s="1"/>
  <c r="D17786" i="9"/>
  <c r="E17786" i="9" s="1"/>
  <c r="E17785" i="9"/>
  <c r="D17785" i="9"/>
  <c r="E17784" i="9"/>
  <c r="D17784" i="9"/>
  <c r="D17783" i="9"/>
  <c r="E17783" i="9" s="1"/>
  <c r="E17782" i="9"/>
  <c r="D17782" i="9"/>
  <c r="D17781" i="9"/>
  <c r="E17781" i="9" s="1"/>
  <c r="E17780" i="9"/>
  <c r="D17780" i="9"/>
  <c r="D17779" i="9"/>
  <c r="E17779" i="9" s="1"/>
  <c r="E17778" i="9"/>
  <c r="D17778" i="9"/>
  <c r="E17777" i="9"/>
  <c r="D17777" i="9"/>
  <c r="D17776" i="9"/>
  <c r="E17776" i="9" s="1"/>
  <c r="D17775" i="9"/>
  <c r="E17775" i="9" s="1"/>
  <c r="D17774" i="9"/>
  <c r="E17774" i="9" s="1"/>
  <c r="D17773" i="9"/>
  <c r="E17773" i="9" s="1"/>
  <c r="E17772" i="9"/>
  <c r="D17772" i="9"/>
  <c r="D17771" i="9"/>
  <c r="E17771" i="9" s="1"/>
  <c r="E17770" i="9"/>
  <c r="D17770" i="9"/>
  <c r="D17769" i="9"/>
  <c r="E17769" i="9" s="1"/>
  <c r="E17768" i="9"/>
  <c r="D17768" i="9"/>
  <c r="D17767" i="9"/>
  <c r="E17767" i="9" s="1"/>
  <c r="E17766" i="9"/>
  <c r="D17766" i="9"/>
  <c r="E17765" i="9"/>
  <c r="D17765" i="9"/>
  <c r="D17764" i="9"/>
  <c r="E17764" i="9" s="1"/>
  <c r="D17763" i="9"/>
  <c r="E17763" i="9" s="1"/>
  <c r="E17762" i="9"/>
  <c r="D17762" i="9"/>
  <c r="D17761" i="9"/>
  <c r="E17761" i="9" s="1"/>
  <c r="E17760" i="9"/>
  <c r="D17760" i="9"/>
  <c r="E17759" i="9"/>
  <c r="D17759" i="9"/>
  <c r="E17758" i="9"/>
  <c r="D17758" i="9"/>
  <c r="E17757" i="9"/>
  <c r="D17757" i="9"/>
  <c r="D17756" i="9"/>
  <c r="E17756" i="9" s="1"/>
  <c r="E17755" i="9"/>
  <c r="D17755" i="9"/>
  <c r="D17754" i="9"/>
  <c r="E17754" i="9" s="1"/>
  <c r="D17753" i="9"/>
  <c r="E17753" i="9" s="1"/>
  <c r="E17752" i="9"/>
  <c r="D17752" i="9"/>
  <c r="D17751" i="9"/>
  <c r="E17751" i="9" s="1"/>
  <c r="E17750" i="9"/>
  <c r="D17750" i="9"/>
  <c r="D17749" i="9"/>
  <c r="E17749" i="9" s="1"/>
  <c r="E17748" i="9"/>
  <c r="D17748" i="9"/>
  <c r="D17747" i="9"/>
  <c r="E17747" i="9" s="1"/>
  <c r="E17746" i="9"/>
  <c r="D17746" i="9"/>
  <c r="E17745" i="9"/>
  <c r="D17745" i="9"/>
  <c r="D17744" i="9"/>
  <c r="E17744" i="9" s="1"/>
  <c r="D17743" i="9"/>
  <c r="E17743" i="9" s="1"/>
  <c r="E17742" i="9"/>
  <c r="D17742" i="9"/>
  <c r="E17741" i="9"/>
  <c r="D17741" i="9"/>
  <c r="E17740" i="9"/>
  <c r="D17740" i="9"/>
  <c r="D17739" i="9"/>
  <c r="E17739" i="9" s="1"/>
  <c r="E17738" i="9"/>
  <c r="D17738" i="9"/>
  <c r="D17737" i="9"/>
  <c r="E17737" i="9" s="1"/>
  <c r="D17736" i="9"/>
  <c r="E17736" i="9" s="1"/>
  <c r="E17735" i="9"/>
  <c r="D17735" i="9"/>
  <c r="E17734" i="9"/>
  <c r="D17734" i="9"/>
  <c r="D17733" i="9"/>
  <c r="E17733" i="9" s="1"/>
  <c r="E17732" i="9"/>
  <c r="D17732" i="9"/>
  <c r="D17731" i="9"/>
  <c r="E17731" i="9" s="1"/>
  <c r="E17730" i="9"/>
  <c r="D17730" i="9"/>
  <c r="D17729" i="9"/>
  <c r="E17729" i="9" s="1"/>
  <c r="E17728" i="9"/>
  <c r="D17728" i="9"/>
  <c r="E17727" i="9"/>
  <c r="D17727" i="9"/>
  <c r="D17726" i="9"/>
  <c r="E17726" i="9" s="1"/>
  <c r="E17725" i="9"/>
  <c r="D17725" i="9"/>
  <c r="D17724" i="9"/>
  <c r="E17724" i="9" s="1"/>
  <c r="D17723" i="9"/>
  <c r="E17723" i="9" s="1"/>
  <c r="E17722" i="9"/>
  <c r="D17722" i="9"/>
  <c r="E17721" i="9"/>
  <c r="D17721" i="9"/>
  <c r="E17720" i="9"/>
  <c r="D17720" i="9"/>
  <c r="D17719" i="9"/>
  <c r="E17719" i="9" s="1"/>
  <c r="D17718" i="9"/>
  <c r="E17718" i="9" s="1"/>
  <c r="D17717" i="9"/>
  <c r="E17717" i="9" s="1"/>
  <c r="E17716" i="9"/>
  <c r="D17716" i="9"/>
  <c r="E17715" i="9"/>
  <c r="D17715" i="9"/>
  <c r="E17714" i="9"/>
  <c r="D17714" i="9"/>
  <c r="D17713" i="9"/>
  <c r="E17713" i="9" s="1"/>
  <c r="E17712" i="9"/>
  <c r="D17712" i="9"/>
  <c r="D17711" i="9"/>
  <c r="E17711" i="9" s="1"/>
  <c r="E17710" i="9"/>
  <c r="D17710" i="9"/>
  <c r="E17709" i="9"/>
  <c r="D17709" i="9"/>
  <c r="E17708" i="9"/>
  <c r="D17708" i="9"/>
  <c r="D17707" i="9"/>
  <c r="E17707" i="9" s="1"/>
  <c r="D17706" i="9"/>
  <c r="E17706" i="9" s="1"/>
  <c r="E17705" i="9"/>
  <c r="D17705" i="9"/>
  <c r="D17704" i="9"/>
  <c r="E17704" i="9" s="1"/>
  <c r="D17703" i="9"/>
  <c r="E17703" i="9" s="1"/>
  <c r="E17702" i="9"/>
  <c r="D17702" i="9"/>
  <c r="D17701" i="9"/>
  <c r="E17701" i="9" s="1"/>
  <c r="E17700" i="9"/>
  <c r="D17700" i="9"/>
  <c r="D17699" i="9"/>
  <c r="E17699" i="9" s="1"/>
  <c r="E17698" i="9"/>
  <c r="D17698" i="9"/>
  <c r="D17697" i="9"/>
  <c r="E17697" i="9" s="1"/>
  <c r="D17696" i="9"/>
  <c r="E17696" i="9" s="1"/>
  <c r="E17695" i="9"/>
  <c r="D17695" i="9"/>
  <c r="D17694" i="9"/>
  <c r="E17694" i="9" s="1"/>
  <c r="D17693" i="9"/>
  <c r="E17693" i="9" s="1"/>
  <c r="E17692" i="9"/>
  <c r="D17692" i="9"/>
  <c r="E17691" i="9"/>
  <c r="D17691" i="9"/>
  <c r="E17690" i="9"/>
  <c r="D17690" i="9"/>
  <c r="E17689" i="9"/>
  <c r="D17689" i="9"/>
  <c r="E17688" i="9"/>
  <c r="D17688" i="9"/>
  <c r="D17687" i="9"/>
  <c r="E17687" i="9" s="1"/>
  <c r="D17686" i="9"/>
  <c r="E17686" i="9" s="1"/>
  <c r="E17685" i="9"/>
  <c r="D17685" i="9"/>
  <c r="E17684" i="9"/>
  <c r="D17684" i="9"/>
  <c r="D17683" i="9"/>
  <c r="E17683" i="9" s="1"/>
  <c r="D17682" i="9"/>
  <c r="E17682" i="9" s="1"/>
  <c r="D17681" i="9"/>
  <c r="E17681" i="9" s="1"/>
  <c r="E17680" i="9"/>
  <c r="D17680" i="9"/>
  <c r="D17679" i="9"/>
  <c r="E17679" i="9" s="1"/>
  <c r="E17678" i="9"/>
  <c r="D17678" i="9"/>
  <c r="E17677" i="9"/>
  <c r="D17677" i="9"/>
  <c r="D17676" i="9"/>
  <c r="E17676" i="9" s="1"/>
  <c r="D17675" i="9"/>
  <c r="E17675" i="9" s="1"/>
  <c r="D17674" i="9"/>
  <c r="E17674" i="9" s="1"/>
  <c r="D17673" i="9"/>
  <c r="E17673" i="9" s="1"/>
  <c r="E17672" i="9"/>
  <c r="D17672" i="9"/>
  <c r="D17671" i="9"/>
  <c r="E17671" i="9" s="1"/>
  <c r="E17670" i="9"/>
  <c r="D17670" i="9"/>
  <c r="D17669" i="9"/>
  <c r="E17669" i="9" s="1"/>
  <c r="E17668" i="9"/>
  <c r="D17668" i="9"/>
  <c r="D17667" i="9"/>
  <c r="E17667" i="9" s="1"/>
  <c r="E17666" i="9"/>
  <c r="D17666" i="9"/>
  <c r="E17665" i="9"/>
  <c r="D17665" i="9"/>
  <c r="E17664" i="9"/>
  <c r="D17664" i="9"/>
  <c r="D17663" i="9"/>
  <c r="E17663" i="9" s="1"/>
  <c r="E17662" i="9"/>
  <c r="D17662" i="9"/>
  <c r="D17661" i="9"/>
  <c r="E17661" i="9" s="1"/>
  <c r="E17660" i="9"/>
  <c r="D17660" i="9"/>
  <c r="E17659" i="9"/>
  <c r="D17659" i="9"/>
  <c r="E17658" i="9"/>
  <c r="D17658" i="9"/>
  <c r="D17657" i="9"/>
  <c r="E17657" i="9" s="1"/>
  <c r="E17656" i="9"/>
  <c r="D17656" i="9"/>
  <c r="D17655" i="9"/>
  <c r="E17655" i="9" s="1"/>
  <c r="E17654" i="9"/>
  <c r="D17654" i="9"/>
  <c r="D17653" i="9"/>
  <c r="E17653" i="9" s="1"/>
  <c r="E17652" i="9"/>
  <c r="D17652" i="9"/>
  <c r="D17651" i="9"/>
  <c r="E17651" i="9" s="1"/>
  <c r="E17650" i="9"/>
  <c r="D17650" i="9"/>
  <c r="E17649" i="9"/>
  <c r="D17649" i="9"/>
  <c r="E17648" i="9"/>
  <c r="D17648" i="9"/>
  <c r="D17647" i="9"/>
  <c r="E17647" i="9" s="1"/>
  <c r="E17646" i="9"/>
  <c r="D17646" i="9"/>
  <c r="D17645" i="9"/>
  <c r="E17645" i="9" s="1"/>
  <c r="E17644" i="9"/>
  <c r="D17644" i="9"/>
  <c r="D17643" i="9"/>
  <c r="E17643" i="9" s="1"/>
  <c r="E17642" i="9"/>
  <c r="D17642" i="9"/>
  <c r="D17641" i="9"/>
  <c r="E17641" i="9" s="1"/>
  <c r="E17640" i="9"/>
  <c r="D17640" i="9"/>
  <c r="E17639" i="9"/>
  <c r="D17639" i="9"/>
  <c r="E17638" i="9"/>
  <c r="D17638" i="9"/>
  <c r="E17637" i="9"/>
  <c r="D17637" i="9"/>
  <c r="E17636" i="9"/>
  <c r="D17636" i="9"/>
  <c r="D17635" i="9"/>
  <c r="E17635" i="9" s="1"/>
  <c r="D17634" i="9"/>
  <c r="E17634" i="9" s="1"/>
  <c r="D17633" i="9"/>
  <c r="E17633" i="9" s="1"/>
  <c r="E17632" i="9"/>
  <c r="D17632" i="9"/>
  <c r="D17631" i="9"/>
  <c r="E17631" i="9" s="1"/>
  <c r="E17630" i="9"/>
  <c r="D17630" i="9"/>
  <c r="E17629" i="9"/>
  <c r="D17629" i="9"/>
  <c r="E17628" i="9"/>
  <c r="D17628" i="9"/>
  <c r="D17627" i="9"/>
  <c r="E17627" i="9" s="1"/>
  <c r="E17626" i="9"/>
  <c r="D17626" i="9"/>
  <c r="D17625" i="9"/>
  <c r="E17625" i="9" s="1"/>
  <c r="E17624" i="9"/>
  <c r="D17624" i="9"/>
  <c r="D17623" i="9"/>
  <c r="E17623" i="9" s="1"/>
  <c r="E17622" i="9"/>
  <c r="D17622" i="9"/>
  <c r="D17621" i="9"/>
  <c r="E17621" i="9" s="1"/>
  <c r="E17620" i="9"/>
  <c r="D17620" i="9"/>
  <c r="E17619" i="9"/>
  <c r="D17619" i="9"/>
  <c r="E17618" i="9"/>
  <c r="D17618" i="9"/>
  <c r="E17617" i="9"/>
  <c r="D17617" i="9"/>
  <c r="E17616" i="9"/>
  <c r="D17616" i="9"/>
  <c r="D17615" i="9"/>
  <c r="E17615" i="9" s="1"/>
  <c r="D17614" i="9"/>
  <c r="E17614" i="9" s="1"/>
  <c r="D17613" i="9"/>
  <c r="E17613" i="9" s="1"/>
  <c r="E17612" i="9"/>
  <c r="D17612" i="9"/>
  <c r="D17611" i="9"/>
  <c r="E17611" i="9" s="1"/>
  <c r="E17610" i="9"/>
  <c r="D17610" i="9"/>
  <c r="E17609" i="9"/>
  <c r="D17609" i="9"/>
  <c r="E17608" i="9"/>
  <c r="D17608" i="9"/>
  <c r="E17607" i="9"/>
  <c r="D17607" i="9"/>
  <c r="E17606" i="9"/>
  <c r="D17606" i="9"/>
  <c r="D17605" i="9"/>
  <c r="E17605" i="9" s="1"/>
  <c r="D17604" i="9"/>
  <c r="E17604" i="9" s="1"/>
  <c r="D17603" i="9"/>
  <c r="E17603" i="9" s="1"/>
  <c r="E17602" i="9"/>
  <c r="D17602" i="9"/>
  <c r="D17601" i="9"/>
  <c r="E17601" i="9" s="1"/>
  <c r="E17600" i="9"/>
  <c r="D17600" i="9"/>
  <c r="E17599" i="9"/>
  <c r="D17599" i="9"/>
  <c r="E17598" i="9"/>
  <c r="D17598" i="9"/>
  <c r="E17597" i="9"/>
  <c r="D17597" i="9"/>
  <c r="E17596" i="9"/>
  <c r="D17596" i="9"/>
  <c r="D17595" i="9"/>
  <c r="E17595" i="9" s="1"/>
  <c r="D17594" i="9"/>
  <c r="E17594" i="9" s="1"/>
  <c r="D17593" i="9"/>
  <c r="E17593" i="9" s="1"/>
  <c r="E17592" i="9"/>
  <c r="D17592" i="9"/>
  <c r="D17591" i="9"/>
  <c r="E17591" i="9" s="1"/>
  <c r="E17590" i="9"/>
  <c r="D17590" i="9"/>
  <c r="E17589" i="9"/>
  <c r="D17589" i="9"/>
  <c r="E17588" i="9"/>
  <c r="D17588" i="9"/>
  <c r="D17587" i="9"/>
  <c r="E17587" i="9" s="1"/>
  <c r="E17586" i="9"/>
  <c r="D17586" i="9"/>
  <c r="D17585" i="9"/>
  <c r="E17585" i="9" s="1"/>
  <c r="E17584" i="9"/>
  <c r="D17584" i="9"/>
  <c r="D17583" i="9"/>
  <c r="E17583" i="9" s="1"/>
  <c r="E17582" i="9"/>
  <c r="D17582" i="9"/>
  <c r="D17581" i="9"/>
  <c r="E17581" i="9" s="1"/>
  <c r="E17580" i="9"/>
  <c r="D17580" i="9"/>
  <c r="E17579" i="9"/>
  <c r="D17579" i="9"/>
  <c r="E17578" i="9"/>
  <c r="D17578" i="9"/>
  <c r="E17577" i="9"/>
  <c r="D17577" i="9"/>
  <c r="E17576" i="9"/>
  <c r="D17576" i="9"/>
  <c r="D17575" i="9"/>
  <c r="E17575" i="9" s="1"/>
  <c r="D17574" i="9"/>
  <c r="E17574" i="9" s="1"/>
  <c r="D17573" i="9"/>
  <c r="E17573" i="9" s="1"/>
  <c r="E17572" i="9"/>
  <c r="D17572" i="9"/>
  <c r="D17571" i="9"/>
  <c r="E17571" i="9" s="1"/>
  <c r="E17570" i="9"/>
  <c r="D17570" i="9"/>
  <c r="E17569" i="9"/>
  <c r="D17569" i="9"/>
  <c r="E17568" i="9"/>
  <c r="D17568" i="9"/>
  <c r="D17567" i="9"/>
  <c r="E17567" i="9" s="1"/>
  <c r="E17566" i="9"/>
  <c r="D17566" i="9"/>
  <c r="D17565" i="9"/>
  <c r="E17565" i="9" s="1"/>
  <c r="E17564" i="9"/>
  <c r="D17564" i="9"/>
  <c r="D17563" i="9"/>
  <c r="E17563" i="9" s="1"/>
  <c r="E17562" i="9"/>
  <c r="D17562" i="9"/>
  <c r="D17561" i="9"/>
  <c r="E17561" i="9" s="1"/>
  <c r="E17560" i="9"/>
  <c r="D17560" i="9"/>
  <c r="E17559" i="9"/>
  <c r="D17559" i="9"/>
  <c r="E17558" i="9"/>
  <c r="D17558" i="9"/>
  <c r="D17557" i="9"/>
  <c r="E17557" i="9" s="1"/>
  <c r="E17556" i="9"/>
  <c r="D17556" i="9"/>
  <c r="D17555" i="9"/>
  <c r="E17555" i="9" s="1"/>
  <c r="E17554" i="9"/>
  <c r="D17554" i="9"/>
  <c r="D17553" i="9"/>
  <c r="E17553" i="9" s="1"/>
  <c r="E17552" i="9"/>
  <c r="D17552" i="9"/>
  <c r="D17551" i="9"/>
  <c r="E17551" i="9" s="1"/>
  <c r="E17550" i="9"/>
  <c r="D17550" i="9"/>
  <c r="E17549" i="9"/>
  <c r="D17549" i="9"/>
  <c r="E17548" i="9"/>
  <c r="D17548" i="9"/>
  <c r="D17547" i="9"/>
  <c r="E17547" i="9" s="1"/>
  <c r="E17546" i="9"/>
  <c r="D17546" i="9"/>
  <c r="D17545" i="9"/>
  <c r="E17545" i="9" s="1"/>
  <c r="E17544" i="9"/>
  <c r="D17544" i="9"/>
  <c r="D17543" i="9"/>
  <c r="E17543" i="9" s="1"/>
  <c r="E17542" i="9"/>
  <c r="D17542" i="9"/>
  <c r="D17541" i="9"/>
  <c r="E17541" i="9" s="1"/>
  <c r="E17540" i="9"/>
  <c r="D17540" i="9"/>
  <c r="E17539" i="9"/>
  <c r="D17539" i="9"/>
  <c r="E17538" i="9"/>
  <c r="D17538" i="9"/>
  <c r="E17537" i="9"/>
  <c r="D17537" i="9"/>
  <c r="E17536" i="9"/>
  <c r="D17536" i="9"/>
  <c r="D17535" i="9"/>
  <c r="E17535" i="9" s="1"/>
  <c r="D17534" i="9"/>
  <c r="E17534" i="9" s="1"/>
  <c r="D17533" i="9"/>
  <c r="E17533" i="9" s="1"/>
  <c r="E17532" i="9"/>
  <c r="D17532" i="9"/>
  <c r="D17531" i="9"/>
  <c r="E17531" i="9" s="1"/>
  <c r="E17530" i="9"/>
  <c r="D17530" i="9"/>
  <c r="E17529" i="9"/>
  <c r="D17529" i="9"/>
  <c r="E17528" i="9"/>
  <c r="D17528" i="9"/>
  <c r="D17527" i="9"/>
  <c r="E17527" i="9" s="1"/>
  <c r="D17526" i="9"/>
  <c r="E17526" i="9" s="1"/>
  <c r="D17525" i="9"/>
  <c r="E17525" i="9" s="1"/>
  <c r="E17524" i="9"/>
  <c r="D17524" i="9"/>
  <c r="D17523" i="9"/>
  <c r="E17523" i="9" s="1"/>
  <c r="E17522" i="9"/>
  <c r="D17522" i="9"/>
  <c r="D17521" i="9"/>
  <c r="E17521" i="9" s="1"/>
  <c r="E17520" i="9"/>
  <c r="D17520" i="9"/>
  <c r="E17519" i="9"/>
  <c r="D17519" i="9"/>
  <c r="E17518" i="9"/>
  <c r="D17518" i="9"/>
  <c r="D17517" i="9"/>
  <c r="E17517" i="9" s="1"/>
  <c r="D17516" i="9"/>
  <c r="E17516" i="9" s="1"/>
  <c r="D17515" i="9"/>
  <c r="E17515" i="9" s="1"/>
  <c r="E17514" i="9"/>
  <c r="D17514" i="9"/>
  <c r="D17513" i="9"/>
  <c r="E17513" i="9" s="1"/>
  <c r="E17512" i="9"/>
  <c r="D17512" i="9"/>
  <c r="D17511" i="9"/>
  <c r="E17511" i="9" s="1"/>
  <c r="D17510" i="9"/>
  <c r="E17510" i="9" s="1"/>
  <c r="E17509" i="9"/>
  <c r="D17509" i="9"/>
  <c r="E17508" i="9"/>
  <c r="D17508" i="9"/>
  <c r="E17507" i="9"/>
  <c r="D17507" i="9"/>
  <c r="E17506" i="9"/>
  <c r="D17506" i="9"/>
  <c r="D17505" i="9"/>
  <c r="E17505" i="9" s="1"/>
  <c r="D17504" i="9"/>
  <c r="E17504" i="9" s="1"/>
  <c r="E17503" i="9"/>
  <c r="D17503" i="9"/>
  <c r="E17502" i="9"/>
  <c r="D17502" i="9"/>
  <c r="D17501" i="9"/>
  <c r="E17501" i="9" s="1"/>
  <c r="E17500" i="9"/>
  <c r="D17500" i="9"/>
  <c r="E17499" i="9"/>
  <c r="D17499" i="9"/>
  <c r="E17498" i="9"/>
  <c r="D17498" i="9"/>
  <c r="D17497" i="9"/>
  <c r="E17497" i="9" s="1"/>
  <c r="D17496" i="9"/>
  <c r="E17496" i="9" s="1"/>
  <c r="D17495" i="9"/>
  <c r="E17495" i="9" s="1"/>
  <c r="E17494" i="9"/>
  <c r="D17494" i="9"/>
  <c r="D17493" i="9"/>
  <c r="E17493" i="9" s="1"/>
  <c r="E17492" i="9"/>
  <c r="D17492" i="9"/>
  <c r="D17491" i="9"/>
  <c r="E17491" i="9" s="1"/>
  <c r="D17490" i="9"/>
  <c r="E17490" i="9" s="1"/>
  <c r="E17489" i="9"/>
  <c r="D17489" i="9"/>
  <c r="E17488" i="9"/>
  <c r="D17488" i="9"/>
  <c r="E17487" i="9"/>
  <c r="D17487" i="9"/>
  <c r="E17486" i="9"/>
  <c r="D17486" i="9"/>
  <c r="D17485" i="9"/>
  <c r="E17485" i="9" s="1"/>
  <c r="E17484" i="9"/>
  <c r="D17484" i="9"/>
  <c r="E17483" i="9"/>
  <c r="D17483" i="9"/>
  <c r="E17482" i="9"/>
  <c r="D17482" i="9"/>
  <c r="D17481" i="9"/>
  <c r="E17481" i="9" s="1"/>
  <c r="D17480" i="9"/>
  <c r="E17480" i="9" s="1"/>
  <c r="E17479" i="9"/>
  <c r="D17479" i="9"/>
  <c r="E17478" i="9"/>
  <c r="D17478" i="9"/>
  <c r="D17477" i="9"/>
  <c r="E17477" i="9" s="1"/>
  <c r="E17476" i="9"/>
  <c r="D17476" i="9"/>
  <c r="D17475" i="9"/>
  <c r="E17475" i="9" s="1"/>
  <c r="E17474" i="9"/>
  <c r="D17474" i="9"/>
  <c r="E17473" i="9"/>
  <c r="D17473" i="9"/>
  <c r="E17472" i="9"/>
  <c r="D17472" i="9"/>
  <c r="D17471" i="9"/>
  <c r="E17471" i="9" s="1"/>
  <c r="D17470" i="9"/>
  <c r="E17470" i="9" s="1"/>
  <c r="D17469" i="9"/>
  <c r="E17469" i="9" s="1"/>
  <c r="E17468" i="9"/>
  <c r="D17468" i="9"/>
  <c r="D17467" i="9"/>
  <c r="E17467" i="9" s="1"/>
  <c r="D17466" i="9"/>
  <c r="E17466" i="9" s="1"/>
  <c r="D17465" i="9"/>
  <c r="E17465" i="9" s="1"/>
  <c r="E17464" i="9"/>
  <c r="D17464" i="9"/>
  <c r="D17463" i="9"/>
  <c r="E17463" i="9" s="1"/>
  <c r="E17462" i="9"/>
  <c r="D17462" i="9"/>
  <c r="D17461" i="9"/>
  <c r="E17461" i="9" s="1"/>
  <c r="D17460" i="9"/>
  <c r="E17460" i="9" s="1"/>
  <c r="E17459" i="9"/>
  <c r="D17459" i="9"/>
  <c r="E17458" i="9"/>
  <c r="D17458" i="9"/>
  <c r="E17457" i="9"/>
  <c r="D17457" i="9"/>
  <c r="E17456" i="9"/>
  <c r="D17456" i="9"/>
  <c r="D17455" i="9"/>
  <c r="E17455" i="9" s="1"/>
  <c r="D17454" i="9"/>
  <c r="E17454" i="9" s="1"/>
  <c r="D17453" i="9"/>
  <c r="E17453" i="9" s="1"/>
  <c r="E17452" i="9"/>
  <c r="D17452" i="9"/>
  <c r="D17451" i="9"/>
  <c r="E17451" i="9" s="1"/>
  <c r="E17450" i="9"/>
  <c r="D17450" i="9"/>
  <c r="E17449" i="9"/>
  <c r="D17449" i="9"/>
  <c r="E17448" i="9"/>
  <c r="D17448" i="9"/>
  <c r="D17447" i="9"/>
  <c r="E17447" i="9" s="1"/>
  <c r="D17446" i="9"/>
  <c r="E17446" i="9" s="1"/>
  <c r="D17445" i="9"/>
  <c r="E17445" i="9" s="1"/>
  <c r="E17444" i="9"/>
  <c r="D17444" i="9"/>
  <c r="D17443" i="9"/>
  <c r="E17443" i="9" s="1"/>
  <c r="E17442" i="9"/>
  <c r="D17442" i="9"/>
  <c r="D17441" i="9"/>
  <c r="E17441" i="9" s="1"/>
  <c r="D17440" i="9"/>
  <c r="E17440" i="9" s="1"/>
  <c r="D17439" i="9"/>
  <c r="E17439" i="9" s="1"/>
  <c r="E17438" i="9"/>
  <c r="D17438" i="9"/>
  <c r="D17437" i="9"/>
  <c r="E17437" i="9" s="1"/>
  <c r="E17436" i="9"/>
  <c r="D17436" i="9"/>
  <c r="D17435" i="9"/>
  <c r="E17435" i="9" s="1"/>
  <c r="E17434" i="9"/>
  <c r="D17434" i="9"/>
  <c r="D17433" i="9"/>
  <c r="E17433" i="9" s="1"/>
  <c r="E17432" i="9"/>
  <c r="D17432" i="9"/>
  <c r="D17431" i="9"/>
  <c r="E17431" i="9" s="1"/>
  <c r="E17430" i="9"/>
  <c r="D17430" i="9"/>
  <c r="E17429" i="9"/>
  <c r="D17429" i="9"/>
  <c r="E17428" i="9"/>
  <c r="D17428" i="9"/>
  <c r="D17427" i="9"/>
  <c r="E17427" i="9" s="1"/>
  <c r="E17426" i="9"/>
  <c r="D17426" i="9"/>
  <c r="D17425" i="9"/>
  <c r="E17425" i="9" s="1"/>
  <c r="E17424" i="9"/>
  <c r="D17424" i="9"/>
  <c r="E17423" i="9"/>
  <c r="D17423" i="9"/>
  <c r="E17422" i="9"/>
  <c r="D17422" i="9"/>
  <c r="D17421" i="9"/>
  <c r="E17421" i="9" s="1"/>
  <c r="D17420" i="9"/>
  <c r="E17420" i="9" s="1"/>
  <c r="E17419" i="9"/>
  <c r="D17419" i="9"/>
  <c r="E17418" i="9"/>
  <c r="D17418" i="9"/>
  <c r="D17417" i="9"/>
  <c r="E17417" i="9" s="1"/>
  <c r="D17416" i="9"/>
  <c r="E17416" i="9" s="1"/>
  <c r="D17415" i="9"/>
  <c r="E17415" i="9" s="1"/>
  <c r="E17414" i="9"/>
  <c r="D17414" i="9"/>
  <c r="D17413" i="9"/>
  <c r="E17413" i="9" s="1"/>
  <c r="E17412" i="9"/>
  <c r="D17412" i="9"/>
  <c r="D17411" i="9"/>
  <c r="E17411" i="9" s="1"/>
  <c r="D17410" i="9"/>
  <c r="E17410" i="9" s="1"/>
  <c r="E17409" i="9"/>
  <c r="D17409" i="9"/>
  <c r="E17408" i="9"/>
  <c r="D17408" i="9"/>
  <c r="E17407" i="9"/>
  <c r="D17407" i="9"/>
  <c r="E17406" i="9"/>
  <c r="D17406" i="9"/>
  <c r="D17405" i="9"/>
  <c r="E17405" i="9" s="1"/>
  <c r="D17404" i="9"/>
  <c r="E17404" i="9" s="1"/>
  <c r="D17403" i="9"/>
  <c r="E17403" i="9" s="1"/>
  <c r="E17402" i="9"/>
  <c r="D17402" i="9"/>
  <c r="D17401" i="9"/>
  <c r="E17401" i="9" s="1"/>
  <c r="D17400" i="9"/>
  <c r="E17400" i="9" s="1"/>
  <c r="E17399" i="9"/>
  <c r="D17399" i="9"/>
  <c r="E17398" i="9"/>
  <c r="D17398" i="9"/>
  <c r="D17397" i="9"/>
  <c r="E17397" i="9" s="1"/>
  <c r="E17396" i="9"/>
  <c r="D17396" i="9"/>
  <c r="D17395" i="9"/>
  <c r="E17395" i="9" s="1"/>
  <c r="E17394" i="9"/>
  <c r="D17394" i="9"/>
  <c r="D17393" i="9"/>
  <c r="E17393" i="9" s="1"/>
  <c r="E17392" i="9"/>
  <c r="D17392" i="9"/>
  <c r="D17391" i="9"/>
  <c r="E17391" i="9" s="1"/>
  <c r="D17390" i="9"/>
  <c r="E17390" i="9" s="1"/>
  <c r="D17389" i="9"/>
  <c r="E17389" i="9" s="1"/>
  <c r="E17388" i="9"/>
  <c r="D17388" i="9"/>
  <c r="D17387" i="9"/>
  <c r="E17387" i="9" s="1"/>
  <c r="E17386" i="9"/>
  <c r="D17386" i="9"/>
  <c r="D17385" i="9"/>
  <c r="E17385" i="9" s="1"/>
  <c r="D17384" i="9"/>
  <c r="E17384" i="9" s="1"/>
  <c r="D17383" i="9"/>
  <c r="E17383" i="9" s="1"/>
  <c r="E17382" i="9"/>
  <c r="D17382" i="9"/>
  <c r="D17381" i="9"/>
  <c r="E17381" i="9" s="1"/>
  <c r="E17380" i="9"/>
  <c r="D17380" i="9"/>
  <c r="E17379" i="9"/>
  <c r="D17379" i="9"/>
  <c r="E17378" i="9"/>
  <c r="D17378" i="9"/>
  <c r="E17377" i="9"/>
  <c r="D17377" i="9"/>
  <c r="E17376" i="9"/>
  <c r="D17376" i="9"/>
  <c r="D17375" i="9"/>
  <c r="E17375" i="9" s="1"/>
  <c r="E17374" i="9"/>
  <c r="D17374" i="9"/>
  <c r="D17373" i="9"/>
  <c r="E17373" i="9" s="1"/>
  <c r="E17372" i="9"/>
  <c r="D17372" i="9"/>
  <c r="D17371" i="9"/>
  <c r="E17371" i="9" s="1"/>
  <c r="D17370" i="9"/>
  <c r="E17370" i="9" s="1"/>
  <c r="D17369" i="9"/>
  <c r="E17369" i="9" s="1"/>
  <c r="E17368" i="9"/>
  <c r="D17368" i="9"/>
  <c r="D17367" i="9"/>
  <c r="E17367" i="9" s="1"/>
  <c r="D17366" i="9"/>
  <c r="E17366" i="9" s="1"/>
  <c r="D17365" i="9"/>
  <c r="E17365" i="9" s="1"/>
  <c r="E17364" i="9"/>
  <c r="D17364" i="9"/>
  <c r="D17363" i="9"/>
  <c r="E17363" i="9" s="1"/>
  <c r="E17362" i="9"/>
  <c r="D17362" i="9"/>
  <c r="D17361" i="9"/>
  <c r="E17361" i="9" s="1"/>
  <c r="D17360" i="9"/>
  <c r="E17360" i="9" s="1"/>
  <c r="E17359" i="9"/>
  <c r="D17359" i="9"/>
  <c r="E17358" i="9"/>
  <c r="D17358" i="9"/>
  <c r="D17357" i="9"/>
  <c r="E17357" i="9" s="1"/>
  <c r="E17356" i="9"/>
  <c r="D17356" i="9"/>
  <c r="D17355" i="9"/>
  <c r="E17355" i="9" s="1"/>
  <c r="D17354" i="9"/>
  <c r="E17354" i="9" s="1"/>
  <c r="E17353" i="9"/>
  <c r="D17353" i="9"/>
  <c r="E17352" i="9"/>
  <c r="D17352" i="9"/>
  <c r="D17351" i="9"/>
  <c r="E17351" i="9" s="1"/>
  <c r="E17350" i="9"/>
  <c r="D17350" i="9"/>
  <c r="E17349" i="9"/>
  <c r="D17349" i="9"/>
  <c r="E17348" i="9"/>
  <c r="D17348" i="9"/>
  <c r="D17347" i="9"/>
  <c r="E17347" i="9" s="1"/>
  <c r="E17346" i="9"/>
  <c r="D17346" i="9"/>
  <c r="D17345" i="9"/>
  <c r="E17345" i="9" s="1"/>
  <c r="E17344" i="9"/>
  <c r="D17344" i="9"/>
  <c r="D17343" i="9"/>
  <c r="E17343" i="9" s="1"/>
  <c r="E17342" i="9"/>
  <c r="D17342" i="9"/>
  <c r="D17341" i="9"/>
  <c r="E17341" i="9" s="1"/>
  <c r="D17340" i="9"/>
  <c r="E17340" i="9" s="1"/>
  <c r="D17339" i="9"/>
  <c r="E17339" i="9" s="1"/>
  <c r="E17338" i="9"/>
  <c r="D17338" i="9"/>
  <c r="D17337" i="9"/>
  <c r="E17337" i="9" s="1"/>
  <c r="E17336" i="9"/>
  <c r="D17336" i="9"/>
  <c r="D17335" i="9"/>
  <c r="E17335" i="9" s="1"/>
  <c r="D17334" i="9"/>
  <c r="E17334" i="9" s="1"/>
  <c r="D17333" i="9"/>
  <c r="E17333" i="9" s="1"/>
  <c r="E17332" i="9"/>
  <c r="D17332" i="9"/>
  <c r="D17331" i="9"/>
  <c r="E17331" i="9" s="1"/>
  <c r="D17330" i="9"/>
  <c r="E17330" i="9" s="1"/>
  <c r="E17329" i="9"/>
  <c r="D17329" i="9"/>
  <c r="E17328" i="9"/>
  <c r="D17328" i="9"/>
  <c r="E17327" i="9"/>
  <c r="D17327" i="9"/>
  <c r="E17326" i="9"/>
  <c r="D17326" i="9"/>
  <c r="D17325" i="9"/>
  <c r="E17325" i="9" s="1"/>
  <c r="E17324" i="9"/>
  <c r="D17324" i="9"/>
  <c r="E17323" i="9"/>
  <c r="D17323" i="9"/>
  <c r="E17322" i="9"/>
  <c r="D17322" i="9"/>
  <c r="D17321" i="9"/>
  <c r="E17321" i="9" s="1"/>
  <c r="D17320" i="9"/>
  <c r="E17320" i="9" s="1"/>
  <c r="D17319" i="9"/>
  <c r="E17319" i="9" s="1"/>
  <c r="E17318" i="9"/>
  <c r="D17318" i="9"/>
  <c r="D17317" i="9"/>
  <c r="E17317" i="9" s="1"/>
  <c r="D17316" i="9"/>
  <c r="E17316" i="9" s="1"/>
  <c r="D17315" i="9"/>
  <c r="E17315" i="9" s="1"/>
  <c r="E17314" i="9"/>
  <c r="D17314" i="9"/>
  <c r="D17313" i="9"/>
  <c r="E17313" i="9" s="1"/>
  <c r="E17312" i="9"/>
  <c r="D17312" i="9"/>
  <c r="D17311" i="9"/>
  <c r="E17311" i="9" s="1"/>
  <c r="D17310" i="9"/>
  <c r="E17310" i="9" s="1"/>
  <c r="E17309" i="9"/>
  <c r="D17309" i="9"/>
  <c r="E17308" i="9"/>
  <c r="D17308" i="9"/>
  <c r="E17307" i="9"/>
  <c r="D17307" i="9"/>
  <c r="E17306" i="9"/>
  <c r="D17306" i="9"/>
  <c r="D17305" i="9"/>
  <c r="E17305" i="9" s="1"/>
  <c r="D17304" i="9"/>
  <c r="E17304" i="9" s="1"/>
  <c r="E17303" i="9"/>
  <c r="D17303" i="9"/>
  <c r="E17302" i="9"/>
  <c r="D17302" i="9"/>
  <c r="D17301" i="9"/>
  <c r="E17301" i="9" s="1"/>
  <c r="E17300" i="9"/>
  <c r="D17300" i="9"/>
  <c r="E17299" i="9"/>
  <c r="D17299" i="9"/>
  <c r="E17298" i="9"/>
  <c r="D17298" i="9"/>
  <c r="D17297" i="9"/>
  <c r="E17297" i="9" s="1"/>
  <c r="D17296" i="9"/>
  <c r="E17296" i="9" s="1"/>
  <c r="D17295" i="9"/>
  <c r="E17295" i="9" s="1"/>
  <c r="E17294" i="9"/>
  <c r="D17294" i="9"/>
  <c r="D17293" i="9"/>
  <c r="E17293" i="9" s="1"/>
  <c r="E17292" i="9"/>
  <c r="D17292" i="9"/>
  <c r="D17291" i="9"/>
  <c r="E17291" i="9" s="1"/>
  <c r="D17290" i="9"/>
  <c r="E17290" i="9" s="1"/>
  <c r="D17289" i="9"/>
  <c r="E17289" i="9" s="1"/>
  <c r="E17288" i="9"/>
  <c r="D17288" i="9"/>
  <c r="D17287" i="9"/>
  <c r="E17287" i="9" s="1"/>
  <c r="E17286" i="9"/>
  <c r="D17286" i="9"/>
  <c r="D17285" i="9"/>
  <c r="E17285" i="9" s="1"/>
  <c r="E17284" i="9"/>
  <c r="D17284" i="9"/>
  <c r="D17283" i="9"/>
  <c r="E17283" i="9" s="1"/>
  <c r="E17282" i="9"/>
  <c r="D17282" i="9"/>
  <c r="D17281" i="9"/>
  <c r="E17281" i="9" s="1"/>
  <c r="E17280" i="9"/>
  <c r="D17280" i="9"/>
  <c r="E17279" i="9"/>
  <c r="D17279" i="9"/>
  <c r="E17278" i="9"/>
  <c r="D17278" i="9"/>
  <c r="D17277" i="9"/>
  <c r="E17277" i="9" s="1"/>
  <c r="E17276" i="9"/>
  <c r="D17276" i="9"/>
  <c r="D17275" i="9"/>
  <c r="E17275" i="9" s="1"/>
  <c r="E17274" i="9"/>
  <c r="D17274" i="9"/>
  <c r="D17273" i="9"/>
  <c r="E17273" i="9" s="1"/>
  <c r="E17272" i="9"/>
  <c r="D17272" i="9"/>
  <c r="D17271" i="9"/>
  <c r="E17271" i="9" s="1"/>
  <c r="D17270" i="9"/>
  <c r="E17270" i="9" s="1"/>
  <c r="E17269" i="9"/>
  <c r="D17269" i="9"/>
  <c r="E17268" i="9"/>
  <c r="D17268" i="9"/>
  <c r="E17267" i="9"/>
  <c r="D17267" i="9"/>
  <c r="D17266" i="9"/>
  <c r="E17266" i="9" s="1"/>
  <c r="E17265" i="9"/>
  <c r="D17265" i="9"/>
  <c r="D17264" i="9"/>
  <c r="E17264" i="9" s="1"/>
  <c r="D17263" i="9"/>
  <c r="E17263" i="9" s="1"/>
  <c r="E17262" i="9"/>
  <c r="D17262" i="9"/>
  <c r="E17261" i="9"/>
  <c r="D17261" i="9"/>
  <c r="D17260" i="9"/>
  <c r="E17260" i="9" s="1"/>
  <c r="E17259" i="9"/>
  <c r="D17259" i="9"/>
  <c r="D17258" i="9"/>
  <c r="E17258" i="9" s="1"/>
  <c r="E17257" i="9"/>
  <c r="D17257" i="9"/>
  <c r="D17256" i="9"/>
  <c r="E17256" i="9" s="1"/>
  <c r="E17255" i="9"/>
  <c r="D17255" i="9"/>
  <c r="D17254" i="9"/>
  <c r="E17254" i="9" s="1"/>
  <c r="D17253" i="9"/>
  <c r="E17253" i="9" s="1"/>
  <c r="E17252" i="9"/>
  <c r="D17252" i="9"/>
  <c r="E17251" i="9"/>
  <c r="D17251" i="9"/>
  <c r="D17250" i="9"/>
  <c r="E17250" i="9" s="1"/>
  <c r="E17249" i="9"/>
  <c r="D17249" i="9"/>
  <c r="D17248" i="9"/>
  <c r="E17248" i="9" s="1"/>
  <c r="E17247" i="9"/>
  <c r="D17247" i="9"/>
  <c r="D17246" i="9"/>
  <c r="E17246" i="9" s="1"/>
  <c r="E17245" i="9"/>
  <c r="D17245" i="9"/>
  <c r="D17244" i="9"/>
  <c r="E17244" i="9" s="1"/>
  <c r="D17243" i="9"/>
  <c r="E17243" i="9" s="1"/>
  <c r="E17242" i="9"/>
  <c r="D17242" i="9"/>
  <c r="E17241" i="9"/>
  <c r="D17241" i="9"/>
  <c r="D17240" i="9"/>
  <c r="E17240" i="9" s="1"/>
  <c r="E17239" i="9"/>
  <c r="D17239" i="9"/>
  <c r="D17238" i="9"/>
  <c r="E17238" i="9" s="1"/>
  <c r="E17237" i="9"/>
  <c r="D17237" i="9"/>
  <c r="D17236" i="9"/>
  <c r="E17236" i="9" s="1"/>
  <c r="E17235" i="9"/>
  <c r="D17235" i="9"/>
  <c r="D17234" i="9"/>
  <c r="E17234" i="9" s="1"/>
  <c r="D17233" i="9"/>
  <c r="E17233" i="9" s="1"/>
  <c r="E17232" i="9"/>
  <c r="D17232" i="9"/>
  <c r="E17231" i="9"/>
  <c r="D17231" i="9"/>
  <c r="D17230" i="9"/>
  <c r="E17230" i="9" s="1"/>
  <c r="E17229" i="9"/>
  <c r="D17229" i="9"/>
  <c r="D17228" i="9"/>
  <c r="E17228" i="9" s="1"/>
  <c r="E17227" i="9"/>
  <c r="D17227" i="9"/>
  <c r="D17226" i="9"/>
  <c r="E17226" i="9" s="1"/>
  <c r="E17225" i="9"/>
  <c r="D17225" i="9"/>
  <c r="D17224" i="9"/>
  <c r="E17224" i="9" s="1"/>
  <c r="D17223" i="9"/>
  <c r="E17223" i="9" s="1"/>
  <c r="E17222" i="9"/>
  <c r="D17222" i="9"/>
  <c r="E17221" i="9"/>
  <c r="D17221" i="9"/>
  <c r="D17220" i="9"/>
  <c r="E17220" i="9" s="1"/>
  <c r="E17219" i="9"/>
  <c r="D17219" i="9"/>
  <c r="D17218" i="9"/>
  <c r="E17218" i="9" s="1"/>
  <c r="E17217" i="9"/>
  <c r="D17217" i="9"/>
  <c r="D17216" i="9"/>
  <c r="E17216" i="9" s="1"/>
  <c r="E17215" i="9"/>
  <c r="D17215" i="9"/>
  <c r="D17214" i="9"/>
  <c r="E17214" i="9" s="1"/>
  <c r="D17213" i="9"/>
  <c r="E17213" i="9" s="1"/>
  <c r="E17212" i="9"/>
  <c r="D17212" i="9"/>
  <c r="E17211" i="9"/>
  <c r="D17211" i="9"/>
  <c r="D17210" i="9"/>
  <c r="E17210" i="9" s="1"/>
  <c r="E17209" i="9"/>
  <c r="D17209" i="9"/>
  <c r="D17208" i="9"/>
  <c r="E17208" i="9" s="1"/>
  <c r="E17207" i="9"/>
  <c r="D17207" i="9"/>
  <c r="D17206" i="9"/>
  <c r="E17206" i="9" s="1"/>
  <c r="E17205" i="9"/>
  <c r="D17205" i="9"/>
  <c r="D17204" i="9"/>
  <c r="E17204" i="9" s="1"/>
  <c r="D17203" i="9"/>
  <c r="E17203" i="9" s="1"/>
  <c r="E17202" i="9"/>
  <c r="D17202" i="9"/>
  <c r="E17201" i="9"/>
  <c r="D17201" i="9"/>
  <c r="D17200" i="9"/>
  <c r="E17200" i="9" s="1"/>
  <c r="E17199" i="9"/>
  <c r="D17199" i="9"/>
  <c r="D17198" i="9"/>
  <c r="E17198" i="9" s="1"/>
  <c r="E17197" i="9"/>
  <c r="D17197" i="9"/>
  <c r="D17196" i="9"/>
  <c r="E17196" i="9" s="1"/>
  <c r="E17195" i="9"/>
  <c r="D17195" i="9"/>
  <c r="D17194" i="9"/>
  <c r="E17194" i="9" s="1"/>
  <c r="D17193" i="9"/>
  <c r="E17193" i="9" s="1"/>
  <c r="E17192" i="9"/>
  <c r="D17192" i="9"/>
  <c r="E17191" i="9"/>
  <c r="D17191" i="9"/>
  <c r="D17190" i="9"/>
  <c r="E17190" i="9" s="1"/>
  <c r="E17189" i="9"/>
  <c r="D17189" i="9"/>
  <c r="D17188" i="9"/>
  <c r="E17188" i="9" s="1"/>
  <c r="E17187" i="9"/>
  <c r="D17187" i="9"/>
  <c r="D17186" i="9"/>
  <c r="E17186" i="9" s="1"/>
  <c r="E17185" i="9"/>
  <c r="D17185" i="9"/>
  <c r="D17184" i="9"/>
  <c r="E17184" i="9" s="1"/>
  <c r="D17183" i="9"/>
  <c r="E17183" i="9" s="1"/>
  <c r="E17182" i="9"/>
  <c r="D17182" i="9"/>
  <c r="E17181" i="9"/>
  <c r="D17181" i="9"/>
  <c r="D17180" i="9"/>
  <c r="E17180" i="9" s="1"/>
  <c r="E17179" i="9"/>
  <c r="D17179" i="9"/>
  <c r="D17178" i="9"/>
  <c r="E17178" i="9" s="1"/>
  <c r="E17177" i="9"/>
  <c r="D17177" i="9"/>
  <c r="D17176" i="9"/>
  <c r="E17176" i="9" s="1"/>
  <c r="E17175" i="9"/>
  <c r="D17175" i="9"/>
  <c r="D17174" i="9"/>
  <c r="E17174" i="9" s="1"/>
  <c r="D17173" i="9"/>
  <c r="E17173" i="9" s="1"/>
  <c r="E17172" i="9"/>
  <c r="D17172" i="9"/>
  <c r="E17171" i="9"/>
  <c r="D17171" i="9"/>
  <c r="D17170" i="9"/>
  <c r="E17170" i="9" s="1"/>
  <c r="E17169" i="9"/>
  <c r="D17169" i="9"/>
  <c r="D17168" i="9"/>
  <c r="E17168" i="9" s="1"/>
  <c r="E17167" i="9"/>
  <c r="D17167" i="9"/>
  <c r="D17166" i="9"/>
  <c r="E17166" i="9" s="1"/>
  <c r="E17165" i="9"/>
  <c r="D17165" i="9"/>
  <c r="D17164" i="9"/>
  <c r="E17164" i="9" s="1"/>
  <c r="D17163" i="9"/>
  <c r="E17163" i="9" s="1"/>
  <c r="E17162" i="9"/>
  <c r="D17162" i="9"/>
  <c r="E17161" i="9"/>
  <c r="D17161" i="9"/>
  <c r="D17160" i="9"/>
  <c r="E17160" i="9" s="1"/>
  <c r="E17159" i="9"/>
  <c r="D17159" i="9"/>
  <c r="D17158" i="9"/>
  <c r="E17158" i="9" s="1"/>
  <c r="E17157" i="9"/>
  <c r="D17157" i="9"/>
  <c r="D17156" i="9"/>
  <c r="E17156" i="9" s="1"/>
  <c r="E17155" i="9"/>
  <c r="D17155" i="9"/>
  <c r="D17154" i="9"/>
  <c r="E17154" i="9" s="1"/>
  <c r="D17153" i="9"/>
  <c r="E17153" i="9" s="1"/>
  <c r="E17152" i="9"/>
  <c r="D17152" i="9"/>
  <c r="E17151" i="9"/>
  <c r="D17151" i="9"/>
  <c r="D17150" i="9"/>
  <c r="E17150" i="9" s="1"/>
  <c r="E17149" i="9"/>
  <c r="D17149" i="9"/>
  <c r="D17148" i="9"/>
  <c r="E17148" i="9" s="1"/>
  <c r="E17147" i="9"/>
  <c r="D17147" i="9"/>
  <c r="D17146" i="9"/>
  <c r="E17146" i="9" s="1"/>
  <c r="E17145" i="9"/>
  <c r="D17145" i="9"/>
  <c r="D17144" i="9"/>
  <c r="E17144" i="9" s="1"/>
  <c r="D17143" i="9"/>
  <c r="E17143" i="9" s="1"/>
  <c r="E17142" i="9"/>
  <c r="D17142" i="9"/>
  <c r="E17141" i="9"/>
  <c r="D17141" i="9"/>
  <c r="D17140" i="9"/>
  <c r="E17140" i="9" s="1"/>
  <c r="E17139" i="9"/>
  <c r="D17139" i="9"/>
  <c r="D17138" i="9"/>
  <c r="E17138" i="9" s="1"/>
  <c r="E17137" i="9"/>
  <c r="D17137" i="9"/>
  <c r="D17136" i="9"/>
  <c r="E17136" i="9" s="1"/>
  <c r="E17135" i="9"/>
  <c r="D17135" i="9"/>
  <c r="D17134" i="9"/>
  <c r="E17134" i="9" s="1"/>
  <c r="D17133" i="9"/>
  <c r="E17133" i="9" s="1"/>
  <c r="E17132" i="9"/>
  <c r="D17132" i="9"/>
  <c r="E17131" i="9"/>
  <c r="D17131" i="9"/>
  <c r="D17130" i="9"/>
  <c r="E17130" i="9" s="1"/>
  <c r="E17129" i="9"/>
  <c r="D17129" i="9"/>
  <c r="D17128" i="9"/>
  <c r="E17128" i="9" s="1"/>
  <c r="E17127" i="9"/>
  <c r="D17127" i="9"/>
  <c r="D17126" i="9"/>
  <c r="E17126" i="9" s="1"/>
  <c r="E17125" i="9"/>
  <c r="D17125" i="9"/>
  <c r="D17124" i="9"/>
  <c r="E17124" i="9" s="1"/>
  <c r="D17123" i="9"/>
  <c r="E17123" i="9" s="1"/>
  <c r="E17122" i="9"/>
  <c r="D17122" i="9"/>
  <c r="E17121" i="9"/>
  <c r="D17121" i="9"/>
  <c r="D17120" i="9"/>
  <c r="E17120" i="9" s="1"/>
  <c r="E17119" i="9"/>
  <c r="D17119" i="9"/>
  <c r="D17118" i="9"/>
  <c r="E17118" i="9" s="1"/>
  <c r="E17117" i="9"/>
  <c r="D17117" i="9"/>
  <c r="D17116" i="9"/>
  <c r="E17116" i="9" s="1"/>
  <c r="E17115" i="9"/>
  <c r="D17115" i="9"/>
  <c r="D17114" i="9"/>
  <c r="E17114" i="9" s="1"/>
  <c r="D17113" i="9"/>
  <c r="E17113" i="9" s="1"/>
  <c r="E17112" i="9"/>
  <c r="D17112" i="9"/>
  <c r="E17111" i="9"/>
  <c r="D17111" i="9"/>
  <c r="D17110" i="9"/>
  <c r="E17110" i="9" s="1"/>
  <c r="E17109" i="9"/>
  <c r="D17109" i="9"/>
  <c r="D17108" i="9"/>
  <c r="E17108" i="9" s="1"/>
  <c r="E17107" i="9"/>
  <c r="D17107" i="9"/>
  <c r="D17106" i="9"/>
  <c r="E17106" i="9" s="1"/>
  <c r="E17105" i="9"/>
  <c r="D17105" i="9"/>
  <c r="D17104" i="9"/>
  <c r="E17104" i="9" s="1"/>
  <c r="D17103" i="9"/>
  <c r="E17103" i="9" s="1"/>
  <c r="E17102" i="9"/>
  <c r="D17102" i="9"/>
  <c r="E17101" i="9"/>
  <c r="D17101" i="9"/>
  <c r="D17100" i="9"/>
  <c r="E17100" i="9" s="1"/>
  <c r="E17099" i="9"/>
  <c r="D17099" i="9"/>
  <c r="D17098" i="9"/>
  <c r="E17098" i="9" s="1"/>
  <c r="E17097" i="9"/>
  <c r="D17097" i="9"/>
  <c r="D17096" i="9"/>
  <c r="E17096" i="9" s="1"/>
  <c r="E17095" i="9"/>
  <c r="D17095" i="9"/>
  <c r="D17094" i="9"/>
  <c r="E17094" i="9" s="1"/>
  <c r="D17093" i="9"/>
  <c r="E17093" i="9" s="1"/>
  <c r="E17092" i="9"/>
  <c r="D17092" i="9"/>
  <c r="E17091" i="9"/>
  <c r="D17091" i="9"/>
  <c r="D17090" i="9"/>
  <c r="E17090" i="9" s="1"/>
  <c r="E17089" i="9"/>
  <c r="D17089" i="9"/>
  <c r="D17088" i="9"/>
  <c r="E17088" i="9" s="1"/>
  <c r="E17087" i="9"/>
  <c r="D17087" i="9"/>
  <c r="E17086" i="9"/>
  <c r="D17086" i="9"/>
  <c r="E17085" i="9"/>
  <c r="D17085" i="9"/>
  <c r="D17084" i="9"/>
  <c r="E17084" i="9" s="1"/>
  <c r="D17083" i="9"/>
  <c r="E17083" i="9" s="1"/>
  <c r="E17082" i="9"/>
  <c r="D17082" i="9"/>
  <c r="E17081" i="9"/>
  <c r="D17081" i="9"/>
  <c r="D17080" i="9"/>
  <c r="E17080" i="9" s="1"/>
  <c r="D17079" i="9"/>
  <c r="E17079" i="9" s="1"/>
  <c r="D17078" i="9"/>
  <c r="E17078" i="9" s="1"/>
  <c r="E17077" i="9"/>
  <c r="D17077" i="9"/>
  <c r="E17076" i="9"/>
  <c r="D17076" i="9"/>
  <c r="E17075" i="9"/>
  <c r="D17075" i="9"/>
  <c r="D17074" i="9"/>
  <c r="E17074" i="9" s="1"/>
  <c r="D17073" i="9"/>
  <c r="E17073" i="9" s="1"/>
  <c r="D17072" i="9"/>
  <c r="E17072" i="9" s="1"/>
  <c r="E17071" i="9"/>
  <c r="D17071" i="9"/>
  <c r="D17070" i="9"/>
  <c r="E17070" i="9" s="1"/>
  <c r="D17069" i="9"/>
  <c r="E17069" i="9" s="1"/>
  <c r="D17068" i="9"/>
  <c r="E17068" i="9" s="1"/>
  <c r="E17067" i="9"/>
  <c r="D17067" i="9"/>
  <c r="E17066" i="9"/>
  <c r="D17066" i="9"/>
  <c r="E17065" i="9"/>
  <c r="D17065" i="9"/>
  <c r="D17064" i="9"/>
  <c r="E17064" i="9" s="1"/>
  <c r="D17063" i="9"/>
  <c r="E17063" i="9" s="1"/>
  <c r="D17062" i="9"/>
  <c r="E17062" i="9" s="1"/>
  <c r="E17061" i="9"/>
  <c r="D17061" i="9"/>
  <c r="D17060" i="9"/>
  <c r="E17060" i="9" s="1"/>
  <c r="E17059" i="9"/>
  <c r="D17059" i="9"/>
  <c r="D17058" i="9"/>
  <c r="E17058" i="9" s="1"/>
  <c r="E17057" i="9"/>
  <c r="D17057" i="9"/>
  <c r="D17056" i="9"/>
  <c r="E17056" i="9" s="1"/>
  <c r="E17055" i="9"/>
  <c r="D17055" i="9"/>
  <c r="D17054" i="9"/>
  <c r="E17054" i="9" s="1"/>
  <c r="D17053" i="9"/>
  <c r="E17053" i="9" s="1"/>
  <c r="E17052" i="9"/>
  <c r="D17052" i="9"/>
  <c r="E17051" i="9"/>
  <c r="D17051" i="9"/>
  <c r="D17050" i="9"/>
  <c r="E17050" i="9" s="1"/>
  <c r="E17049" i="9"/>
  <c r="D17049" i="9"/>
  <c r="D17048" i="9"/>
  <c r="E17048" i="9" s="1"/>
  <c r="E17047" i="9"/>
  <c r="D17047" i="9"/>
  <c r="D17046" i="9"/>
  <c r="E17046" i="9" s="1"/>
  <c r="E17045" i="9"/>
  <c r="D17045" i="9"/>
  <c r="D17044" i="9"/>
  <c r="E17044" i="9" s="1"/>
  <c r="D17043" i="9"/>
  <c r="E17043" i="9" s="1"/>
  <c r="E17042" i="9"/>
  <c r="D17042" i="9"/>
  <c r="E17041" i="9"/>
  <c r="D17041" i="9"/>
  <c r="D17040" i="9"/>
  <c r="E17040" i="9" s="1"/>
  <c r="E17039" i="9"/>
  <c r="D17039" i="9"/>
  <c r="D17038" i="9"/>
  <c r="E17038" i="9" s="1"/>
  <c r="E17037" i="9"/>
  <c r="D17037" i="9"/>
  <c r="E17036" i="9"/>
  <c r="D17036" i="9"/>
  <c r="E17035" i="9"/>
  <c r="D17035" i="9"/>
  <c r="D17034" i="9"/>
  <c r="E17034" i="9" s="1"/>
  <c r="D17033" i="9"/>
  <c r="E17033" i="9" s="1"/>
  <c r="E17032" i="9"/>
  <c r="D17032" i="9"/>
  <c r="E17031" i="9"/>
  <c r="D17031" i="9"/>
  <c r="D17030" i="9"/>
  <c r="E17030" i="9" s="1"/>
  <c r="D17029" i="9"/>
  <c r="E17029" i="9" s="1"/>
  <c r="D17028" i="9"/>
  <c r="E17028" i="9" s="1"/>
  <c r="E17027" i="9"/>
  <c r="D17027" i="9"/>
  <c r="E17026" i="9"/>
  <c r="D17026" i="9"/>
  <c r="E17025" i="9"/>
  <c r="D17025" i="9"/>
  <c r="D17024" i="9"/>
  <c r="E17024" i="9" s="1"/>
  <c r="D17023" i="9"/>
  <c r="E17023" i="9" s="1"/>
  <c r="D17022" i="9"/>
  <c r="E17022" i="9" s="1"/>
  <c r="E17021" i="9"/>
  <c r="D17021" i="9"/>
  <c r="D17020" i="9"/>
  <c r="E17020" i="9" s="1"/>
  <c r="D17019" i="9"/>
  <c r="E17019" i="9" s="1"/>
  <c r="D17018" i="9"/>
  <c r="E17018" i="9" s="1"/>
  <c r="E17017" i="9"/>
  <c r="D17017" i="9"/>
  <c r="E17016" i="9"/>
  <c r="D17016" i="9"/>
  <c r="E17015" i="9"/>
  <c r="D17015" i="9"/>
  <c r="D17014" i="9"/>
  <c r="E17014" i="9" s="1"/>
  <c r="D17013" i="9"/>
  <c r="E17013" i="9" s="1"/>
  <c r="D17012" i="9"/>
  <c r="E17012" i="9" s="1"/>
  <c r="E17011" i="9"/>
  <c r="D17011" i="9"/>
  <c r="D17010" i="9"/>
  <c r="E17010" i="9" s="1"/>
  <c r="E17009" i="9"/>
  <c r="D17009" i="9"/>
  <c r="D17008" i="9"/>
  <c r="E17008" i="9" s="1"/>
  <c r="E17007" i="9"/>
  <c r="D17007" i="9"/>
  <c r="D17006" i="9"/>
  <c r="E17006" i="9" s="1"/>
  <c r="E17005" i="9"/>
  <c r="D17005" i="9"/>
  <c r="D17004" i="9"/>
  <c r="E17004" i="9" s="1"/>
  <c r="D17003" i="9"/>
  <c r="E17003" i="9" s="1"/>
  <c r="E17002" i="9"/>
  <c r="D17002" i="9"/>
  <c r="E17001" i="9"/>
  <c r="D17001" i="9"/>
  <c r="D17000" i="9"/>
  <c r="E17000" i="9" s="1"/>
  <c r="E16999" i="9"/>
  <c r="D16999" i="9"/>
  <c r="D16998" i="9"/>
  <c r="E16998" i="9" s="1"/>
  <c r="E16997" i="9"/>
  <c r="D16997" i="9"/>
  <c r="D16996" i="9"/>
  <c r="E16996" i="9" s="1"/>
  <c r="E16995" i="9"/>
  <c r="D16995" i="9"/>
  <c r="D16994" i="9"/>
  <c r="E16994" i="9" s="1"/>
  <c r="D16993" i="9"/>
  <c r="E16993" i="9" s="1"/>
  <c r="E16992" i="9"/>
  <c r="D16992" i="9"/>
  <c r="E16991" i="9"/>
  <c r="D16991" i="9"/>
  <c r="D16990" i="9"/>
  <c r="E16990" i="9" s="1"/>
  <c r="E16989" i="9"/>
  <c r="D16989" i="9"/>
  <c r="D16988" i="9"/>
  <c r="E16988" i="9" s="1"/>
  <c r="E16987" i="9"/>
  <c r="D16987" i="9"/>
  <c r="E16986" i="9"/>
  <c r="D16986" i="9"/>
  <c r="E16985" i="9"/>
  <c r="D16985" i="9"/>
  <c r="D16984" i="9"/>
  <c r="E16984" i="9" s="1"/>
  <c r="D16983" i="9"/>
  <c r="E16983" i="9" s="1"/>
  <c r="E16982" i="9"/>
  <c r="D16982" i="9"/>
  <c r="E16981" i="9"/>
  <c r="D16981" i="9"/>
  <c r="D16980" i="9"/>
  <c r="E16980" i="9" s="1"/>
  <c r="D16979" i="9"/>
  <c r="E16979" i="9" s="1"/>
  <c r="D16978" i="9"/>
  <c r="E16978" i="9" s="1"/>
  <c r="E16977" i="9"/>
  <c r="D16977" i="9"/>
  <c r="E16976" i="9"/>
  <c r="D16976" i="9"/>
  <c r="E16975" i="9"/>
  <c r="D16975" i="9"/>
  <c r="D16974" i="9"/>
  <c r="E16974" i="9" s="1"/>
  <c r="D16973" i="9"/>
  <c r="E16973" i="9" s="1"/>
  <c r="D16972" i="9"/>
  <c r="E16972" i="9" s="1"/>
  <c r="E16971" i="9"/>
  <c r="D16971" i="9"/>
  <c r="D16970" i="9"/>
  <c r="E16970" i="9" s="1"/>
  <c r="D16969" i="9"/>
  <c r="E16969" i="9" s="1"/>
  <c r="D16968" i="9"/>
  <c r="E16968" i="9" s="1"/>
  <c r="E16967" i="9"/>
  <c r="D16967" i="9"/>
  <c r="E16966" i="9"/>
  <c r="D16966" i="9"/>
  <c r="E16965" i="9"/>
  <c r="D16965" i="9"/>
  <c r="D16964" i="9"/>
  <c r="E16964" i="9" s="1"/>
  <c r="D16963" i="9"/>
  <c r="E16963" i="9" s="1"/>
  <c r="D16962" i="9"/>
  <c r="E16962" i="9" s="1"/>
  <c r="E16961" i="9"/>
  <c r="D16961" i="9"/>
  <c r="D16960" i="9"/>
  <c r="E16960" i="9" s="1"/>
  <c r="E16959" i="9"/>
  <c r="D16959" i="9"/>
  <c r="D16958" i="9"/>
  <c r="E16958" i="9" s="1"/>
  <c r="E16957" i="9"/>
  <c r="D16957" i="9"/>
  <c r="D16956" i="9"/>
  <c r="E16956" i="9" s="1"/>
  <c r="E16955" i="9"/>
  <c r="D16955" i="9"/>
  <c r="D16954" i="9"/>
  <c r="E16954" i="9" s="1"/>
  <c r="D16953" i="9"/>
  <c r="E16953" i="9" s="1"/>
  <c r="E16952" i="9"/>
  <c r="D16952" i="9"/>
  <c r="E16951" i="9"/>
  <c r="D16951" i="9"/>
  <c r="D16950" i="9"/>
  <c r="E16950" i="9" s="1"/>
  <c r="E16949" i="9"/>
  <c r="D16949" i="9"/>
  <c r="D16948" i="9"/>
  <c r="E16948" i="9" s="1"/>
  <c r="E16947" i="9"/>
  <c r="D16947" i="9"/>
  <c r="D16946" i="9"/>
  <c r="E16946" i="9" s="1"/>
  <c r="D16945" i="9"/>
  <c r="E16945" i="9" s="1"/>
  <c r="D16944" i="9"/>
  <c r="E16944" i="9" s="1"/>
  <c r="D16943" i="9"/>
  <c r="E16943" i="9" s="1"/>
  <c r="E16942" i="9"/>
  <c r="D16942" i="9"/>
  <c r="E16941" i="9"/>
  <c r="D16941" i="9"/>
  <c r="D16940" i="9"/>
  <c r="E16940" i="9" s="1"/>
  <c r="E16939" i="9"/>
  <c r="D16939" i="9"/>
  <c r="D16938" i="9"/>
  <c r="E16938" i="9" s="1"/>
  <c r="E16937" i="9"/>
  <c r="D16937" i="9"/>
  <c r="E16936" i="9"/>
  <c r="D16936" i="9"/>
  <c r="E16935" i="9"/>
  <c r="D16935" i="9"/>
  <c r="D16934" i="9"/>
  <c r="E16934" i="9" s="1"/>
  <c r="D16933" i="9"/>
  <c r="E16933" i="9" s="1"/>
  <c r="D16932" i="9"/>
  <c r="E16932" i="9" s="1"/>
  <c r="E16931" i="9"/>
  <c r="D16931" i="9"/>
  <c r="D16930" i="9"/>
  <c r="E16930" i="9" s="1"/>
  <c r="E16929" i="9"/>
  <c r="D16929" i="9"/>
  <c r="E16928" i="9"/>
  <c r="D16928" i="9"/>
  <c r="E16927" i="9"/>
  <c r="D16927" i="9"/>
  <c r="D16926" i="9"/>
  <c r="E16926" i="9" s="1"/>
  <c r="E16925" i="9"/>
  <c r="D16925" i="9"/>
  <c r="D16924" i="9"/>
  <c r="E16924" i="9" s="1"/>
  <c r="D16923" i="9"/>
  <c r="E16923" i="9" s="1"/>
  <c r="E16922" i="9"/>
  <c r="D16922" i="9"/>
  <c r="E16921" i="9"/>
  <c r="D16921" i="9"/>
  <c r="D16920" i="9"/>
  <c r="E16920" i="9" s="1"/>
  <c r="D16919" i="9"/>
  <c r="E16919" i="9" s="1"/>
  <c r="D16918" i="9"/>
  <c r="E16918" i="9" s="1"/>
  <c r="E16917" i="9"/>
  <c r="D16917" i="9"/>
  <c r="E16916" i="9"/>
  <c r="D16916" i="9"/>
  <c r="D16915" i="9"/>
  <c r="E16915" i="9" s="1"/>
  <c r="D16914" i="9"/>
  <c r="E16914" i="9" s="1"/>
  <c r="D16913" i="9"/>
  <c r="E16913" i="9" s="1"/>
  <c r="E16912" i="9"/>
  <c r="D16912" i="9"/>
  <c r="D16911" i="9"/>
  <c r="E16911" i="9" s="1"/>
  <c r="D16910" i="9"/>
  <c r="E16910" i="9" s="1"/>
  <c r="D16909" i="9"/>
  <c r="E16909" i="9" s="1"/>
  <c r="D16908" i="9"/>
  <c r="E16908" i="9" s="1"/>
  <c r="E16907" i="9"/>
  <c r="D16907" i="9"/>
  <c r="D16906" i="9"/>
  <c r="E16906" i="9" s="1"/>
  <c r="E16905" i="9"/>
  <c r="D16905" i="9"/>
  <c r="E16904" i="9"/>
  <c r="D16904" i="9"/>
  <c r="E16903" i="9"/>
  <c r="D16903" i="9"/>
  <c r="E16902" i="9"/>
  <c r="D16902" i="9"/>
  <c r="E16901" i="9"/>
  <c r="D16901" i="9"/>
  <c r="D16900" i="9"/>
  <c r="E16900" i="9" s="1"/>
  <c r="D16899" i="9"/>
  <c r="E16899" i="9" s="1"/>
  <c r="E16898" i="9"/>
  <c r="D16898" i="9"/>
  <c r="E16897" i="9"/>
  <c r="D16897" i="9"/>
  <c r="E16896" i="9"/>
  <c r="D16896" i="9"/>
  <c r="D16895" i="9"/>
  <c r="E16895" i="9" s="1"/>
  <c r="D16894" i="9"/>
  <c r="E16894" i="9" s="1"/>
  <c r="E16893" i="9"/>
  <c r="D16893" i="9"/>
  <c r="E16892" i="9"/>
  <c r="D16892" i="9"/>
  <c r="E16891" i="9"/>
  <c r="D16891" i="9"/>
  <c r="D16890" i="9"/>
  <c r="E16890" i="9" s="1"/>
  <c r="D16889" i="9"/>
  <c r="E16889" i="9" s="1"/>
  <c r="E16888" i="9"/>
  <c r="D16888" i="9"/>
  <c r="E16887" i="9"/>
  <c r="D16887" i="9"/>
  <c r="E16886" i="9"/>
  <c r="D16886" i="9"/>
  <c r="D16885" i="9"/>
  <c r="E16885" i="9" s="1"/>
  <c r="D16884" i="9"/>
  <c r="E16884" i="9" s="1"/>
  <c r="E16883" i="9"/>
  <c r="D16883" i="9"/>
  <c r="E16882" i="9"/>
  <c r="D16882" i="9"/>
  <c r="E16881" i="9"/>
  <c r="D16881" i="9"/>
  <c r="D16880" i="9"/>
  <c r="E16880" i="9" s="1"/>
  <c r="D16879" i="9"/>
  <c r="E16879" i="9" s="1"/>
  <c r="E16878" i="9"/>
  <c r="D16878" i="9"/>
  <c r="E16877" i="9"/>
  <c r="D16877" i="9"/>
  <c r="E16876" i="9"/>
  <c r="D16876" i="9"/>
  <c r="D16875" i="9"/>
  <c r="E16875" i="9" s="1"/>
  <c r="D16874" i="9"/>
  <c r="E16874" i="9" s="1"/>
  <c r="E16873" i="9"/>
  <c r="D16873" i="9"/>
  <c r="E16872" i="9"/>
  <c r="D16872" i="9"/>
  <c r="E16871" i="9"/>
  <c r="D16871" i="9"/>
  <c r="D16870" i="9"/>
  <c r="E16870" i="9" s="1"/>
  <c r="D16869" i="9"/>
  <c r="E16869" i="9" s="1"/>
  <c r="E16868" i="9"/>
  <c r="D16868" i="9"/>
  <c r="E16867" i="9"/>
  <c r="D16867" i="9"/>
  <c r="E16866" i="9"/>
  <c r="D16866" i="9"/>
  <c r="D16865" i="9"/>
  <c r="E16865" i="9" s="1"/>
  <c r="D16864" i="9"/>
  <c r="E16864" i="9" s="1"/>
  <c r="E16863" i="9"/>
  <c r="D16863" i="9"/>
  <c r="E16862" i="9"/>
  <c r="D16862" i="9"/>
  <c r="E16861" i="9"/>
  <c r="D16861" i="9"/>
  <c r="D16860" i="9"/>
  <c r="E16860" i="9" s="1"/>
  <c r="D16859" i="9"/>
  <c r="E16859" i="9" s="1"/>
  <c r="E16858" i="9"/>
  <c r="D16858" i="9"/>
  <c r="E16857" i="9"/>
  <c r="D16857" i="9"/>
  <c r="E16856" i="9"/>
  <c r="D16856" i="9"/>
  <c r="D16855" i="9"/>
  <c r="E16855" i="9" s="1"/>
  <c r="D16854" i="9"/>
  <c r="E16854" i="9" s="1"/>
  <c r="E16853" i="9"/>
  <c r="D16853" i="9"/>
  <c r="E16852" i="9"/>
  <c r="D16852" i="9"/>
  <c r="E16851" i="9"/>
  <c r="D16851" i="9"/>
  <c r="D16850" i="9"/>
  <c r="E16850" i="9" s="1"/>
  <c r="D16849" i="9"/>
  <c r="E16849" i="9" s="1"/>
  <c r="E16848" i="9"/>
  <c r="D16848" i="9"/>
  <c r="E16847" i="9"/>
  <c r="D16847" i="9"/>
  <c r="E16846" i="9"/>
  <c r="D16846" i="9"/>
  <c r="D16845" i="9"/>
  <c r="E16845" i="9" s="1"/>
  <c r="D16844" i="9"/>
  <c r="E16844" i="9" s="1"/>
  <c r="E16843" i="9"/>
  <c r="D16843" i="9"/>
  <c r="E16842" i="9"/>
  <c r="D16842" i="9"/>
  <c r="E16841" i="9"/>
  <c r="D16841" i="9"/>
  <c r="D16840" i="9"/>
  <c r="E16840" i="9" s="1"/>
  <c r="D16839" i="9"/>
  <c r="E16839" i="9" s="1"/>
  <c r="E16838" i="9"/>
  <c r="D16838" i="9"/>
  <c r="E16837" i="9"/>
  <c r="D16837" i="9"/>
  <c r="E16836" i="9"/>
  <c r="D16836" i="9"/>
  <c r="D16835" i="9"/>
  <c r="E16835" i="9" s="1"/>
  <c r="D16834" i="9"/>
  <c r="E16834" i="9" s="1"/>
  <c r="E16833" i="9"/>
  <c r="D16833" i="9"/>
  <c r="E16832" i="9"/>
  <c r="D16832" i="9"/>
  <c r="E16831" i="9"/>
  <c r="D16831" i="9"/>
  <c r="D16830" i="9"/>
  <c r="E16830" i="9" s="1"/>
  <c r="D16829" i="9"/>
  <c r="E16829" i="9" s="1"/>
  <c r="E16828" i="9"/>
  <c r="D16828" i="9"/>
  <c r="E16827" i="9"/>
  <c r="D16827" i="9"/>
  <c r="E16826" i="9"/>
  <c r="D16826" i="9"/>
  <c r="D16825" i="9"/>
  <c r="E16825" i="9" s="1"/>
  <c r="D16824" i="9"/>
  <c r="E16824" i="9" s="1"/>
  <c r="E16823" i="9"/>
  <c r="D16823" i="9"/>
  <c r="E16822" i="9"/>
  <c r="D16822" i="9"/>
  <c r="E16821" i="9"/>
  <c r="D16821" i="9"/>
  <c r="D16820" i="9"/>
  <c r="E16820" i="9" s="1"/>
  <c r="D16819" i="9"/>
  <c r="E16819" i="9" s="1"/>
  <c r="E16818" i="9"/>
  <c r="D16818" i="9"/>
  <c r="E16817" i="9"/>
  <c r="D16817" i="9"/>
  <c r="E16816" i="9"/>
  <c r="D16816" i="9"/>
  <c r="D16815" i="9"/>
  <c r="E16815" i="9" s="1"/>
  <c r="D16814" i="9"/>
  <c r="E16814" i="9" s="1"/>
  <c r="E16813" i="9"/>
  <c r="D16813" i="9"/>
  <c r="E16812" i="9"/>
  <c r="D16812" i="9"/>
  <c r="E16811" i="9"/>
  <c r="D16811" i="9"/>
  <c r="D16810" i="9"/>
  <c r="E16810" i="9" s="1"/>
  <c r="D16809" i="9"/>
  <c r="E16809" i="9" s="1"/>
  <c r="E16808" i="9"/>
  <c r="D16808" i="9"/>
  <c r="E16807" i="9"/>
  <c r="D16807" i="9"/>
  <c r="E16806" i="9"/>
  <c r="D16806" i="9"/>
  <c r="D16805" i="9"/>
  <c r="E16805" i="9" s="1"/>
  <c r="D16804" i="9"/>
  <c r="E16804" i="9" s="1"/>
  <c r="E16803" i="9"/>
  <c r="D16803" i="9"/>
  <c r="E16802" i="9"/>
  <c r="D16802" i="9"/>
  <c r="E16801" i="9"/>
  <c r="D16801" i="9"/>
  <c r="D16800" i="9"/>
  <c r="E16800" i="9" s="1"/>
  <c r="D16799" i="9"/>
  <c r="E16799" i="9" s="1"/>
  <c r="E16798" i="9"/>
  <c r="D16798" i="9"/>
  <c r="E16797" i="9"/>
  <c r="D16797" i="9"/>
  <c r="E16796" i="9"/>
  <c r="D16796" i="9"/>
  <c r="D16795" i="9"/>
  <c r="E16795" i="9" s="1"/>
  <c r="D16794" i="9"/>
  <c r="E16794" i="9" s="1"/>
  <c r="E16793" i="9"/>
  <c r="D16793" i="9"/>
  <c r="E16792" i="9"/>
  <c r="D16792" i="9"/>
  <c r="E16791" i="9"/>
  <c r="D16791" i="9"/>
  <c r="D16790" i="9"/>
  <c r="E16790" i="9" s="1"/>
  <c r="D16789" i="9"/>
  <c r="E16789" i="9" s="1"/>
  <c r="E16788" i="9"/>
  <c r="D16788" i="9"/>
  <c r="E16787" i="9"/>
  <c r="D16787" i="9"/>
  <c r="E16786" i="9"/>
  <c r="D16786" i="9"/>
  <c r="D16785" i="9"/>
  <c r="E16785" i="9" s="1"/>
  <c r="D16784" i="9"/>
  <c r="E16784" i="9" s="1"/>
  <c r="E16783" i="9"/>
  <c r="D16783" i="9"/>
  <c r="E16782" i="9"/>
  <c r="D16782" i="9"/>
  <c r="E16781" i="9"/>
  <c r="D16781" i="9"/>
  <c r="D16780" i="9"/>
  <c r="E16780" i="9" s="1"/>
  <c r="D16779" i="9"/>
  <c r="E16779" i="9" s="1"/>
  <c r="E16778" i="9"/>
  <c r="D16778" i="9"/>
  <c r="E16777" i="9"/>
  <c r="D16777" i="9"/>
  <c r="E16776" i="9"/>
  <c r="D16776" i="9"/>
  <c r="D16775" i="9"/>
  <c r="E16775" i="9" s="1"/>
  <c r="D16774" i="9"/>
  <c r="E16774" i="9" s="1"/>
  <c r="E16773" i="9"/>
  <c r="D16773" i="9"/>
  <c r="E16772" i="9"/>
  <c r="D16772" i="9"/>
  <c r="E16771" i="9"/>
  <c r="D16771" i="9"/>
  <c r="D16770" i="9"/>
  <c r="E16770" i="9" s="1"/>
  <c r="D16769" i="9"/>
  <c r="E16769" i="9" s="1"/>
  <c r="E16768" i="9"/>
  <c r="D16768" i="9"/>
  <c r="E16767" i="9"/>
  <c r="D16767" i="9"/>
  <c r="E16766" i="9"/>
  <c r="D16766" i="9"/>
  <c r="D16765" i="9"/>
  <c r="E16765" i="9" s="1"/>
  <c r="D16764" i="9"/>
  <c r="E16764" i="9" s="1"/>
  <c r="E16763" i="9"/>
  <c r="D16763" i="9"/>
  <c r="E16762" i="9"/>
  <c r="D16762" i="9"/>
  <c r="E16761" i="9"/>
  <c r="D16761" i="9"/>
  <c r="D16760" i="9"/>
  <c r="E16760" i="9" s="1"/>
  <c r="D16759" i="9"/>
  <c r="E16759" i="9" s="1"/>
  <c r="E16758" i="9"/>
  <c r="D16758" i="9"/>
  <c r="E16757" i="9"/>
  <c r="D16757" i="9"/>
  <c r="E16756" i="9"/>
  <c r="D16756" i="9"/>
  <c r="D16755" i="9"/>
  <c r="E16755" i="9" s="1"/>
  <c r="D16754" i="9"/>
  <c r="E16754" i="9" s="1"/>
  <c r="E16753" i="9"/>
  <c r="D16753" i="9"/>
  <c r="E16752" i="9"/>
  <c r="D16752" i="9"/>
  <c r="E16751" i="9"/>
  <c r="D16751" i="9"/>
  <c r="D16750" i="9"/>
  <c r="E16750" i="9" s="1"/>
  <c r="D16749" i="9"/>
  <c r="E16749" i="9" s="1"/>
  <c r="E16748" i="9"/>
  <c r="D16748" i="9"/>
  <c r="E16747" i="9"/>
  <c r="D16747" i="9"/>
  <c r="E16746" i="9"/>
  <c r="D16746" i="9"/>
  <c r="D16745" i="9"/>
  <c r="E16745" i="9" s="1"/>
  <c r="D16744" i="9"/>
  <c r="E16744" i="9" s="1"/>
  <c r="E16743" i="9"/>
  <c r="D16743" i="9"/>
  <c r="E16742" i="9"/>
  <c r="D16742" i="9"/>
  <c r="E16741" i="9"/>
  <c r="D16741" i="9"/>
  <c r="D16740" i="9"/>
  <c r="E16740" i="9" s="1"/>
  <c r="D16739" i="9"/>
  <c r="E16739" i="9" s="1"/>
  <c r="E16738" i="9"/>
  <c r="D16738" i="9"/>
  <c r="E16737" i="9"/>
  <c r="D16737" i="9"/>
  <c r="E16736" i="9"/>
  <c r="D16736" i="9"/>
  <c r="D16735" i="9"/>
  <c r="E16735" i="9" s="1"/>
  <c r="D16734" i="9"/>
  <c r="E16734" i="9" s="1"/>
  <c r="E16733" i="9"/>
  <c r="D16733" i="9"/>
  <c r="E16732" i="9"/>
  <c r="D16732" i="9"/>
  <c r="E16731" i="9"/>
  <c r="D16731" i="9"/>
  <c r="D16730" i="9"/>
  <c r="E16730" i="9" s="1"/>
  <c r="D16729" i="9"/>
  <c r="E16729" i="9" s="1"/>
  <c r="E16728" i="9"/>
  <c r="D16728" i="9"/>
  <c r="E16727" i="9"/>
  <c r="D16727" i="9"/>
  <c r="E16726" i="9"/>
  <c r="D16726" i="9"/>
  <c r="D16725" i="9"/>
  <c r="E16725" i="9" s="1"/>
  <c r="D16724" i="9"/>
  <c r="E16724" i="9" s="1"/>
  <c r="E16723" i="9"/>
  <c r="D16723" i="9"/>
  <c r="E16722" i="9"/>
  <c r="D16722" i="9"/>
  <c r="E16721" i="9"/>
  <c r="D16721" i="9"/>
  <c r="D16720" i="9"/>
  <c r="E16720" i="9" s="1"/>
  <c r="D16719" i="9"/>
  <c r="E16719" i="9" s="1"/>
  <c r="E16718" i="9"/>
  <c r="D16718" i="9"/>
  <c r="E16717" i="9"/>
  <c r="D16717" i="9"/>
  <c r="E16716" i="9"/>
  <c r="D16716" i="9"/>
  <c r="D16715" i="9"/>
  <c r="E16715" i="9" s="1"/>
  <c r="D16714" i="9"/>
  <c r="E16714" i="9" s="1"/>
  <c r="E16713" i="9"/>
  <c r="D16713" i="9"/>
  <c r="E16712" i="9"/>
  <c r="D16712" i="9"/>
  <c r="E16711" i="9"/>
  <c r="D16711" i="9"/>
  <c r="D16710" i="9"/>
  <c r="E16710" i="9" s="1"/>
  <c r="D16709" i="9"/>
  <c r="E16709" i="9" s="1"/>
  <c r="E16708" i="9"/>
  <c r="D16708" i="9"/>
  <c r="E16707" i="9"/>
  <c r="D16707" i="9"/>
  <c r="E16706" i="9"/>
  <c r="D16706" i="9"/>
  <c r="D16705" i="9"/>
  <c r="E16705" i="9" s="1"/>
  <c r="D16704" i="9"/>
  <c r="E16704" i="9" s="1"/>
  <c r="D16703" i="9"/>
  <c r="E16703" i="9" s="1"/>
  <c r="E16702" i="9"/>
  <c r="D16702" i="9"/>
  <c r="E16701" i="9"/>
  <c r="D16701" i="9"/>
  <c r="D16700" i="9"/>
  <c r="E16700" i="9" s="1"/>
  <c r="D16699" i="9"/>
  <c r="E16699" i="9" s="1"/>
  <c r="E16698" i="9"/>
  <c r="D16698" i="9"/>
  <c r="E16697" i="9"/>
  <c r="D16697" i="9"/>
  <c r="E16696" i="9"/>
  <c r="D16696" i="9"/>
  <c r="D16695" i="9"/>
  <c r="E16695" i="9" s="1"/>
  <c r="D16694" i="9"/>
  <c r="E16694" i="9" s="1"/>
  <c r="D16693" i="9"/>
  <c r="E16693" i="9" s="1"/>
  <c r="E16692" i="9"/>
  <c r="D16692" i="9"/>
  <c r="E16691" i="9"/>
  <c r="D16691" i="9"/>
  <c r="D16690" i="9"/>
  <c r="E16690" i="9" s="1"/>
  <c r="D16689" i="9"/>
  <c r="E16689" i="9" s="1"/>
  <c r="E16688" i="9"/>
  <c r="D16688" i="9"/>
  <c r="E16687" i="9"/>
  <c r="D16687" i="9"/>
  <c r="E16686" i="9"/>
  <c r="D16686" i="9"/>
  <c r="D16685" i="9"/>
  <c r="E16685" i="9" s="1"/>
  <c r="D16684" i="9"/>
  <c r="E16684" i="9" s="1"/>
  <c r="D16683" i="9"/>
  <c r="E16683" i="9" s="1"/>
  <c r="E16682" i="9"/>
  <c r="D16682" i="9"/>
  <c r="E16681" i="9"/>
  <c r="D16681" i="9"/>
  <c r="D16680" i="9"/>
  <c r="E16680" i="9" s="1"/>
  <c r="D16679" i="9"/>
  <c r="E16679" i="9" s="1"/>
  <c r="E16678" i="9"/>
  <c r="D16678" i="9"/>
  <c r="E16677" i="9"/>
  <c r="D16677" i="9"/>
  <c r="E16676" i="9"/>
  <c r="D16676" i="9"/>
  <c r="D16675" i="9"/>
  <c r="E16675" i="9" s="1"/>
  <c r="D16674" i="9"/>
  <c r="E16674" i="9" s="1"/>
  <c r="D16673" i="9"/>
  <c r="E16673" i="9" s="1"/>
  <c r="E16672" i="9"/>
  <c r="D16672" i="9"/>
  <c r="E16671" i="9"/>
  <c r="D16671" i="9"/>
  <c r="D16670" i="9"/>
  <c r="E16670" i="9" s="1"/>
  <c r="D16669" i="9"/>
  <c r="E16669" i="9" s="1"/>
  <c r="E16668" i="9"/>
  <c r="D16668" i="9"/>
  <c r="E16667" i="9"/>
  <c r="D16667" i="9"/>
  <c r="E16666" i="9"/>
  <c r="D16666" i="9"/>
  <c r="D16665" i="9"/>
  <c r="E16665" i="9" s="1"/>
  <c r="D16664" i="9"/>
  <c r="E16664" i="9" s="1"/>
  <c r="D16663" i="9"/>
  <c r="E16663" i="9" s="1"/>
  <c r="E16662" i="9"/>
  <c r="D16662" i="9"/>
  <c r="E16661" i="9"/>
  <c r="D16661" i="9"/>
  <c r="D16660" i="9"/>
  <c r="E16660" i="9" s="1"/>
  <c r="D16659" i="9"/>
  <c r="E16659" i="9" s="1"/>
  <c r="E16658" i="9"/>
  <c r="D16658" i="9"/>
  <c r="E16657" i="9"/>
  <c r="D16657" i="9"/>
  <c r="E16656" i="9"/>
  <c r="D16656" i="9"/>
  <c r="D16655" i="9"/>
  <c r="E16655" i="9" s="1"/>
  <c r="D16654" i="9"/>
  <c r="E16654" i="9" s="1"/>
  <c r="D16653" i="9"/>
  <c r="E16653" i="9" s="1"/>
  <c r="E16652" i="9"/>
  <c r="D16652" i="9"/>
  <c r="E16651" i="9"/>
  <c r="D16651" i="9"/>
  <c r="D16650" i="9"/>
  <c r="E16650" i="9" s="1"/>
  <c r="D16649" i="9"/>
  <c r="E16649" i="9" s="1"/>
  <c r="E16648" i="9"/>
  <c r="D16648" i="9"/>
  <c r="E16647" i="9"/>
  <c r="D16647" i="9"/>
  <c r="E16646" i="9"/>
  <c r="D16646" i="9"/>
  <c r="D16645" i="9"/>
  <c r="E16645" i="9" s="1"/>
  <c r="D16644" i="9"/>
  <c r="E16644" i="9" s="1"/>
  <c r="D16643" i="9"/>
  <c r="E16643" i="9" s="1"/>
  <c r="E16642" i="9"/>
  <c r="D16642" i="9"/>
  <c r="E16641" i="9"/>
  <c r="D16641" i="9"/>
  <c r="D16640" i="9"/>
  <c r="E16640" i="9" s="1"/>
  <c r="D16639" i="9"/>
  <c r="E16639" i="9" s="1"/>
  <c r="E16638" i="9"/>
  <c r="D16638" i="9"/>
  <c r="E16637" i="9"/>
  <c r="D16637" i="9"/>
  <c r="E16636" i="9"/>
  <c r="D16636" i="9"/>
  <c r="D16635" i="9"/>
  <c r="E16635" i="9" s="1"/>
  <c r="D16634" i="9"/>
  <c r="E16634" i="9" s="1"/>
  <c r="D16633" i="9"/>
  <c r="E16633" i="9" s="1"/>
  <c r="E16632" i="9"/>
  <c r="D16632" i="9"/>
  <c r="E16631" i="9"/>
  <c r="D16631" i="9"/>
  <c r="D16630" i="9"/>
  <c r="E16630" i="9" s="1"/>
  <c r="D16629" i="9"/>
  <c r="E16629" i="9" s="1"/>
  <c r="E16628" i="9"/>
  <c r="D16628" i="9"/>
  <c r="E16627" i="9"/>
  <c r="D16627" i="9"/>
  <c r="E16626" i="9"/>
  <c r="D16626" i="9"/>
  <c r="D16625" i="9"/>
  <c r="E16625" i="9" s="1"/>
  <c r="D16624" i="9"/>
  <c r="E16624" i="9" s="1"/>
  <c r="D16623" i="9"/>
  <c r="E16623" i="9" s="1"/>
  <c r="E16622" i="9"/>
  <c r="D16622" i="9"/>
  <c r="E16621" i="9"/>
  <c r="D16621" i="9"/>
  <c r="D16620" i="9"/>
  <c r="E16620" i="9" s="1"/>
  <c r="D16619" i="9"/>
  <c r="E16619" i="9" s="1"/>
  <c r="E16618" i="9"/>
  <c r="D16618" i="9"/>
  <c r="E16617" i="9"/>
  <c r="D16617" i="9"/>
  <c r="E16616" i="9"/>
  <c r="D16616" i="9"/>
  <c r="D16615" i="9"/>
  <c r="E16615" i="9" s="1"/>
  <c r="D16614" i="9"/>
  <c r="E16614" i="9" s="1"/>
  <c r="D16613" i="9"/>
  <c r="E16613" i="9" s="1"/>
  <c r="E16612" i="9"/>
  <c r="D16612" i="9"/>
  <c r="E16611" i="9"/>
  <c r="D16611" i="9"/>
  <c r="D16610" i="9"/>
  <c r="E16610" i="9" s="1"/>
  <c r="D16609" i="9"/>
  <c r="E16609" i="9" s="1"/>
  <c r="E16608" i="9"/>
  <c r="D16608" i="9"/>
  <c r="E16607" i="9"/>
  <c r="D16607" i="9"/>
  <c r="E16606" i="9"/>
  <c r="D16606" i="9"/>
  <c r="D16605" i="9"/>
  <c r="E16605" i="9" s="1"/>
  <c r="D16604" i="9"/>
  <c r="E16604" i="9" s="1"/>
  <c r="D16603" i="9"/>
  <c r="E16603" i="9" s="1"/>
  <c r="E16602" i="9"/>
  <c r="D16602" i="9"/>
  <c r="E16601" i="9"/>
  <c r="D16601" i="9"/>
  <c r="D16600" i="9"/>
  <c r="E16600" i="9" s="1"/>
  <c r="D16599" i="9"/>
  <c r="E16599" i="9" s="1"/>
  <c r="E16598" i="9"/>
  <c r="D16598" i="9"/>
  <c r="E16597" i="9"/>
  <c r="D16597" i="9"/>
  <c r="E16596" i="9"/>
  <c r="D16596" i="9"/>
  <c r="D16595" i="9"/>
  <c r="E16595" i="9" s="1"/>
  <c r="D16594" i="9"/>
  <c r="E16594" i="9" s="1"/>
  <c r="D16593" i="9"/>
  <c r="E16593" i="9" s="1"/>
  <c r="E16592" i="9"/>
  <c r="D16592" i="9"/>
  <c r="E16591" i="9"/>
  <c r="D16591" i="9"/>
  <c r="D16590" i="9"/>
  <c r="E16590" i="9" s="1"/>
  <c r="D16589" i="9"/>
  <c r="E16589" i="9" s="1"/>
  <c r="E16588" i="9"/>
  <c r="D16588" i="9"/>
  <c r="E16587" i="9"/>
  <c r="D16587" i="9"/>
  <c r="E16586" i="9"/>
  <c r="D16586" i="9"/>
  <c r="D16585" i="9"/>
  <c r="E16585" i="9" s="1"/>
  <c r="D16584" i="9"/>
  <c r="E16584" i="9" s="1"/>
  <c r="D16583" i="9"/>
  <c r="E16583" i="9" s="1"/>
  <c r="E16582" i="9"/>
  <c r="D16582" i="9"/>
  <c r="E16581" i="9"/>
  <c r="D16581" i="9"/>
  <c r="D16580" i="9"/>
  <c r="E16580" i="9" s="1"/>
  <c r="D16579" i="9"/>
  <c r="E16579" i="9" s="1"/>
  <c r="E16578" i="9"/>
  <c r="D16578" i="9"/>
  <c r="E16577" i="9"/>
  <c r="D16577" i="9"/>
  <c r="E16576" i="9"/>
  <c r="D16576" i="9"/>
  <c r="D16575" i="9"/>
  <c r="E16575" i="9" s="1"/>
  <c r="D16574" i="9"/>
  <c r="E16574" i="9" s="1"/>
  <c r="D16573" i="9"/>
  <c r="E16573" i="9" s="1"/>
  <c r="E16572" i="9"/>
  <c r="D16572" i="9"/>
  <c r="E16571" i="9"/>
  <c r="D16571" i="9"/>
  <c r="D16570" i="9"/>
  <c r="E16570" i="9" s="1"/>
  <c r="D16569" i="9"/>
  <c r="E16569" i="9" s="1"/>
  <c r="E16568" i="9"/>
  <c r="D16568" i="9"/>
  <c r="E16567" i="9"/>
  <c r="D16567" i="9"/>
  <c r="E16566" i="9"/>
  <c r="D16566" i="9"/>
  <c r="D16565" i="9"/>
  <c r="E16565" i="9" s="1"/>
  <c r="D16564" i="9"/>
  <c r="E16564" i="9" s="1"/>
  <c r="D16563" i="9"/>
  <c r="E16563" i="9" s="1"/>
  <c r="E16562" i="9"/>
  <c r="D16562" i="9"/>
  <c r="E16561" i="9"/>
  <c r="D16561" i="9"/>
  <c r="D16560" i="9"/>
  <c r="E16560" i="9" s="1"/>
  <c r="D16559" i="9"/>
  <c r="E16559" i="9" s="1"/>
  <c r="E16558" i="9"/>
  <c r="D16558" i="9"/>
  <c r="E16557" i="9"/>
  <c r="D16557" i="9"/>
  <c r="E16556" i="9"/>
  <c r="D16556" i="9"/>
  <c r="D16555" i="9"/>
  <c r="E16555" i="9" s="1"/>
  <c r="D16554" i="9"/>
  <c r="E16554" i="9" s="1"/>
  <c r="D16553" i="9"/>
  <c r="E16553" i="9" s="1"/>
  <c r="E16552" i="9"/>
  <c r="D16552" i="9"/>
  <c r="E16551" i="9"/>
  <c r="D16551" i="9"/>
  <c r="D16550" i="9"/>
  <c r="E16550" i="9" s="1"/>
  <c r="D16549" i="9"/>
  <c r="E16549" i="9" s="1"/>
  <c r="E16548" i="9"/>
  <c r="D16548" i="9"/>
  <c r="E16547" i="9"/>
  <c r="D16547" i="9"/>
  <c r="E16546" i="9"/>
  <c r="D16546" i="9"/>
  <c r="D16545" i="9"/>
  <c r="E16545" i="9" s="1"/>
  <c r="D16544" i="9"/>
  <c r="E16544" i="9" s="1"/>
  <c r="D16543" i="9"/>
  <c r="E16543" i="9" s="1"/>
  <c r="E16542" i="9"/>
  <c r="D16542" i="9"/>
  <c r="E16541" i="9"/>
  <c r="D16541" i="9"/>
  <c r="D16540" i="9"/>
  <c r="E16540" i="9" s="1"/>
  <c r="D16539" i="9"/>
  <c r="E16539" i="9" s="1"/>
  <c r="E16538" i="9"/>
  <c r="D16538" i="9"/>
  <c r="E16537" i="9"/>
  <c r="D16537" i="9"/>
  <c r="E16536" i="9"/>
  <c r="D16536" i="9"/>
  <c r="D16535" i="9"/>
  <c r="E16535" i="9" s="1"/>
  <c r="D16534" i="9"/>
  <c r="E16534" i="9" s="1"/>
  <c r="D16533" i="9"/>
  <c r="E16533" i="9" s="1"/>
  <c r="E16532" i="9"/>
  <c r="D16532" i="9"/>
  <c r="E16531" i="9"/>
  <c r="D16531" i="9"/>
  <c r="D16530" i="9"/>
  <c r="E16530" i="9" s="1"/>
  <c r="D16529" i="9"/>
  <c r="E16529" i="9" s="1"/>
  <c r="E16528" i="9"/>
  <c r="D16528" i="9"/>
  <c r="E16527" i="9"/>
  <c r="D16527" i="9"/>
  <c r="E16526" i="9"/>
  <c r="D16526" i="9"/>
  <c r="D16525" i="9"/>
  <c r="E16525" i="9" s="1"/>
  <c r="D16524" i="9"/>
  <c r="E16524" i="9" s="1"/>
  <c r="D16523" i="9"/>
  <c r="E16523" i="9" s="1"/>
  <c r="E16522" i="9"/>
  <c r="D16522" i="9"/>
  <c r="E16521" i="9"/>
  <c r="D16521" i="9"/>
  <c r="D16520" i="9"/>
  <c r="E16520" i="9" s="1"/>
  <c r="D16519" i="9"/>
  <c r="E16519" i="9" s="1"/>
  <c r="E16518" i="9"/>
  <c r="D16518" i="9"/>
  <c r="E16517" i="9"/>
  <c r="D16517" i="9"/>
  <c r="E16516" i="9"/>
  <c r="D16516" i="9"/>
  <c r="D16515" i="9"/>
  <c r="E16515" i="9" s="1"/>
  <c r="D16514" i="9"/>
  <c r="E16514" i="9" s="1"/>
  <c r="D16513" i="9"/>
  <c r="E16513" i="9" s="1"/>
  <c r="E16512" i="9"/>
  <c r="D16512" i="9"/>
  <c r="E16511" i="9"/>
  <c r="D16511" i="9"/>
  <c r="D16510" i="9"/>
  <c r="E16510" i="9" s="1"/>
  <c r="D16509" i="9"/>
  <c r="E16509" i="9" s="1"/>
  <c r="E16508" i="9"/>
  <c r="D16508" i="9"/>
  <c r="E16507" i="9"/>
  <c r="D16507" i="9"/>
  <c r="D16506" i="9"/>
  <c r="E16506" i="9" s="1"/>
  <c r="D16505" i="9"/>
  <c r="E16505" i="9" s="1"/>
  <c r="D16504" i="9"/>
  <c r="E16504" i="9" s="1"/>
  <c r="E16503" i="9"/>
  <c r="D16503" i="9"/>
  <c r="E16502" i="9"/>
  <c r="D16502" i="9"/>
  <c r="E16501" i="9"/>
  <c r="D16501" i="9"/>
  <c r="D16500" i="9"/>
  <c r="E16500" i="9" s="1"/>
  <c r="E16499" i="9"/>
  <c r="D16499" i="9"/>
  <c r="E16498" i="9"/>
  <c r="D16498" i="9"/>
  <c r="E16497" i="9"/>
  <c r="D16497" i="9"/>
  <c r="E16496" i="9"/>
  <c r="D16496" i="9"/>
  <c r="D16495" i="9"/>
  <c r="E16495" i="9" s="1"/>
  <c r="D16494" i="9"/>
  <c r="E16494" i="9" s="1"/>
  <c r="D16493" i="9"/>
  <c r="E16493" i="9" s="1"/>
  <c r="E16492" i="9"/>
  <c r="D16492" i="9"/>
  <c r="E16491" i="9"/>
  <c r="D16491" i="9"/>
  <c r="D16490" i="9"/>
  <c r="E16490" i="9" s="1"/>
  <c r="D16489" i="9"/>
  <c r="E16489" i="9" s="1"/>
  <c r="E16488" i="9"/>
  <c r="D16488" i="9"/>
  <c r="E16487" i="9"/>
  <c r="D16487" i="9"/>
  <c r="D16486" i="9"/>
  <c r="E16486" i="9" s="1"/>
  <c r="D16485" i="9"/>
  <c r="E16485" i="9" s="1"/>
  <c r="D16484" i="9"/>
  <c r="E16484" i="9" s="1"/>
  <c r="E16483" i="9"/>
  <c r="D16483" i="9"/>
  <c r="E16482" i="9"/>
  <c r="D16482" i="9"/>
  <c r="E16481" i="9"/>
  <c r="D16481" i="9"/>
  <c r="D16480" i="9"/>
  <c r="E16480" i="9" s="1"/>
  <c r="E16479" i="9"/>
  <c r="D16479" i="9"/>
  <c r="E16478" i="9"/>
  <c r="D16478" i="9"/>
  <c r="E16477" i="9"/>
  <c r="D16477" i="9"/>
  <c r="E16476" i="9"/>
  <c r="D16476" i="9"/>
  <c r="D16475" i="9"/>
  <c r="E16475" i="9" s="1"/>
  <c r="D16474" i="9"/>
  <c r="E16474" i="9" s="1"/>
  <c r="D16473" i="9"/>
  <c r="E16473" i="9" s="1"/>
  <c r="E16472" i="9"/>
  <c r="D16472" i="9"/>
  <c r="E16471" i="9"/>
  <c r="D16471" i="9"/>
  <c r="D16470" i="9"/>
  <c r="E16470" i="9" s="1"/>
  <c r="D16469" i="9"/>
  <c r="E16469" i="9" s="1"/>
  <c r="E16468" i="9"/>
  <c r="D16468" i="9"/>
  <c r="E16467" i="9"/>
  <c r="D16467" i="9"/>
  <c r="E16466" i="9"/>
  <c r="D16466" i="9"/>
  <c r="D16465" i="9"/>
  <c r="E16465" i="9" s="1"/>
  <c r="D16464" i="9"/>
  <c r="E16464" i="9" s="1"/>
  <c r="D16463" i="9"/>
  <c r="E16463" i="9" s="1"/>
  <c r="E16462" i="9"/>
  <c r="D16462" i="9"/>
  <c r="E16461" i="9"/>
  <c r="D16461" i="9"/>
  <c r="D16460" i="9"/>
  <c r="E16460" i="9" s="1"/>
  <c r="D16459" i="9"/>
  <c r="E16459" i="9" s="1"/>
  <c r="E16458" i="9"/>
  <c r="D16458" i="9"/>
  <c r="E16457" i="9"/>
  <c r="D16457" i="9"/>
  <c r="D16456" i="9"/>
  <c r="E16456" i="9" s="1"/>
  <c r="D16455" i="9"/>
  <c r="E16455" i="9" s="1"/>
  <c r="D16454" i="9"/>
  <c r="E16454" i="9" s="1"/>
  <c r="E16453" i="9"/>
  <c r="D16453" i="9"/>
  <c r="E16452" i="9"/>
  <c r="D16452" i="9"/>
  <c r="E16451" i="9"/>
  <c r="D16451" i="9"/>
  <c r="D16450" i="9"/>
  <c r="E16450" i="9" s="1"/>
  <c r="E16449" i="9"/>
  <c r="D16449" i="9"/>
  <c r="E16448" i="9"/>
  <c r="D16448" i="9"/>
  <c r="E16447" i="9"/>
  <c r="D16447" i="9"/>
  <c r="E16446" i="9"/>
  <c r="D16446" i="9"/>
  <c r="D16445" i="9"/>
  <c r="E16445" i="9" s="1"/>
  <c r="D16444" i="9"/>
  <c r="E16444" i="9" s="1"/>
  <c r="D16443" i="9"/>
  <c r="E16443" i="9" s="1"/>
  <c r="E16442" i="9"/>
  <c r="D16442" i="9"/>
  <c r="E16441" i="9"/>
  <c r="D16441" i="9"/>
  <c r="D16440" i="9"/>
  <c r="E16440" i="9" s="1"/>
  <c r="D16439" i="9"/>
  <c r="E16439" i="9" s="1"/>
  <c r="E16438" i="9"/>
  <c r="D16438" i="9"/>
  <c r="E16437" i="9"/>
  <c r="D16437" i="9"/>
  <c r="D16436" i="9"/>
  <c r="E16436" i="9" s="1"/>
  <c r="D16435" i="9"/>
  <c r="E16435" i="9" s="1"/>
  <c r="D16434" i="9"/>
  <c r="E16434" i="9" s="1"/>
  <c r="E16433" i="9"/>
  <c r="D16433" i="9"/>
  <c r="E16432" i="9"/>
  <c r="D16432" i="9"/>
  <c r="E16431" i="9"/>
  <c r="D16431" i="9"/>
  <c r="D16430" i="9"/>
  <c r="E16430" i="9" s="1"/>
  <c r="E16429" i="9"/>
  <c r="D16429" i="9"/>
  <c r="E16428" i="9"/>
  <c r="D16428" i="9"/>
  <c r="E16427" i="9"/>
  <c r="D16427" i="9"/>
  <c r="E16426" i="9"/>
  <c r="D16426" i="9"/>
  <c r="D16425" i="9"/>
  <c r="E16425" i="9" s="1"/>
  <c r="D16424" i="9"/>
  <c r="E16424" i="9" s="1"/>
  <c r="D16423" i="9"/>
  <c r="E16423" i="9" s="1"/>
  <c r="E16422" i="9"/>
  <c r="D16422" i="9"/>
  <c r="E16421" i="9"/>
  <c r="D16421" i="9"/>
  <c r="D16420" i="9"/>
  <c r="E16420" i="9" s="1"/>
  <c r="D16419" i="9"/>
  <c r="E16419" i="9" s="1"/>
  <c r="E16418" i="9"/>
  <c r="D16418" i="9"/>
  <c r="E16417" i="9"/>
  <c r="D16417" i="9"/>
  <c r="E16416" i="9"/>
  <c r="D16416" i="9"/>
  <c r="D16415" i="9"/>
  <c r="E16415" i="9" s="1"/>
  <c r="D16414" i="9"/>
  <c r="E16414" i="9" s="1"/>
  <c r="D16413" i="9"/>
  <c r="E16413" i="9" s="1"/>
  <c r="E16412" i="9"/>
  <c r="D16412" i="9"/>
  <c r="E16411" i="9"/>
  <c r="D16411" i="9"/>
  <c r="D16410" i="9"/>
  <c r="E16410" i="9" s="1"/>
  <c r="D16409" i="9"/>
  <c r="E16409" i="9" s="1"/>
  <c r="E16408" i="9"/>
  <c r="D16408" i="9"/>
  <c r="E16407" i="9"/>
  <c r="D16407" i="9"/>
  <c r="D16406" i="9"/>
  <c r="E16406" i="9" s="1"/>
  <c r="D16405" i="9"/>
  <c r="E16405" i="9" s="1"/>
  <c r="D16404" i="9"/>
  <c r="E16404" i="9" s="1"/>
  <c r="E16403" i="9"/>
  <c r="D16403" i="9"/>
  <c r="E16402" i="9"/>
  <c r="D16402" i="9"/>
  <c r="E16401" i="9"/>
  <c r="D16401" i="9"/>
  <c r="D16400" i="9"/>
  <c r="E16400" i="9" s="1"/>
  <c r="E16399" i="9"/>
  <c r="D16399" i="9"/>
  <c r="E16398" i="9"/>
  <c r="D16398" i="9"/>
  <c r="E16397" i="9"/>
  <c r="D16397" i="9"/>
  <c r="E16396" i="9"/>
  <c r="D16396" i="9"/>
  <c r="D16395" i="9"/>
  <c r="E16395" i="9" s="1"/>
  <c r="D16394" i="9"/>
  <c r="E16394" i="9" s="1"/>
  <c r="D16393" i="9"/>
  <c r="E16393" i="9" s="1"/>
  <c r="E16392" i="9"/>
  <c r="D16392" i="9"/>
  <c r="E16391" i="9"/>
  <c r="D16391" i="9"/>
  <c r="D16390" i="9"/>
  <c r="E16390" i="9" s="1"/>
  <c r="D16389" i="9"/>
  <c r="E16389" i="9" s="1"/>
  <c r="E16388" i="9"/>
  <c r="D16388" i="9"/>
  <c r="E16387" i="9"/>
  <c r="D16387" i="9"/>
  <c r="D16386" i="9"/>
  <c r="E16386" i="9" s="1"/>
  <c r="D16385" i="9"/>
  <c r="E16385" i="9" s="1"/>
  <c r="D16384" i="9"/>
  <c r="E16384" i="9" s="1"/>
  <c r="E16383" i="9"/>
  <c r="D16383" i="9"/>
  <c r="E16382" i="9"/>
  <c r="D16382" i="9"/>
  <c r="E16381" i="9"/>
  <c r="D16381" i="9"/>
  <c r="D16380" i="9"/>
  <c r="E16380" i="9" s="1"/>
  <c r="E16379" i="9"/>
  <c r="D16379" i="9"/>
  <c r="E16378" i="9"/>
  <c r="D16378" i="9"/>
  <c r="E16377" i="9"/>
  <c r="D16377" i="9"/>
  <c r="E16376" i="9"/>
  <c r="D16376" i="9"/>
  <c r="D16375" i="9"/>
  <c r="E16375" i="9" s="1"/>
  <c r="D16374" i="9"/>
  <c r="E16374" i="9" s="1"/>
  <c r="D16373" i="9"/>
  <c r="E16373" i="9" s="1"/>
  <c r="E16372" i="9"/>
  <c r="D16372" i="9"/>
  <c r="E16371" i="9"/>
  <c r="D16371" i="9"/>
  <c r="D16370" i="9"/>
  <c r="E16370" i="9" s="1"/>
  <c r="D16369" i="9"/>
  <c r="E16369" i="9" s="1"/>
  <c r="E16368" i="9"/>
  <c r="D16368" i="9"/>
  <c r="E16367" i="9"/>
  <c r="D16367" i="9"/>
  <c r="E16366" i="9"/>
  <c r="D16366" i="9"/>
  <c r="D16365" i="9"/>
  <c r="E16365" i="9" s="1"/>
  <c r="D16364" i="9"/>
  <c r="E16364" i="9" s="1"/>
  <c r="D16363" i="9"/>
  <c r="E16363" i="9" s="1"/>
  <c r="E16362" i="9"/>
  <c r="D16362" i="9"/>
  <c r="E16361" i="9"/>
  <c r="D16361" i="9"/>
  <c r="D16360" i="9"/>
  <c r="E16360" i="9" s="1"/>
  <c r="D16359" i="9"/>
  <c r="E16359" i="9" s="1"/>
  <c r="E16358" i="9"/>
  <c r="D16358" i="9"/>
  <c r="E16357" i="9"/>
  <c r="D16357" i="9"/>
  <c r="D16356" i="9"/>
  <c r="E16356" i="9" s="1"/>
  <c r="D16355" i="9"/>
  <c r="E16355" i="9" s="1"/>
  <c r="D16354" i="9"/>
  <c r="E16354" i="9" s="1"/>
  <c r="E16353" i="9"/>
  <c r="D16353" i="9"/>
  <c r="E16352" i="9"/>
  <c r="D16352" i="9"/>
  <c r="E16351" i="9"/>
  <c r="D16351" i="9"/>
  <c r="D16350" i="9"/>
  <c r="E16350" i="9" s="1"/>
  <c r="E16349" i="9"/>
  <c r="D16349" i="9"/>
  <c r="E16348" i="9"/>
  <c r="D16348" i="9"/>
  <c r="E16347" i="9"/>
  <c r="D16347" i="9"/>
  <c r="E16346" i="9"/>
  <c r="D16346" i="9"/>
  <c r="D16345" i="9"/>
  <c r="E16345" i="9" s="1"/>
  <c r="D16344" i="9"/>
  <c r="E16344" i="9" s="1"/>
  <c r="D16343" i="9"/>
  <c r="E16343" i="9" s="1"/>
  <c r="E16342" i="9"/>
  <c r="D16342" i="9"/>
  <c r="E16341" i="9"/>
  <c r="D16341" i="9"/>
  <c r="D16340" i="9"/>
  <c r="E16340" i="9" s="1"/>
  <c r="D16339" i="9"/>
  <c r="E16339" i="9" s="1"/>
  <c r="E16338" i="9"/>
  <c r="D16338" i="9"/>
  <c r="E16337" i="9"/>
  <c r="D16337" i="9"/>
  <c r="D16336" i="9"/>
  <c r="E16336" i="9" s="1"/>
  <c r="D16335" i="9"/>
  <c r="E16335" i="9" s="1"/>
  <c r="D16334" i="9"/>
  <c r="E16334" i="9" s="1"/>
  <c r="E16333" i="9"/>
  <c r="D16333" i="9"/>
  <c r="E16332" i="9"/>
  <c r="D16332" i="9"/>
  <c r="E16331" i="9"/>
  <c r="D16331" i="9"/>
  <c r="D16330" i="9"/>
  <c r="E16330" i="9" s="1"/>
  <c r="E16329" i="9"/>
  <c r="D16329" i="9"/>
  <c r="E16328" i="9"/>
  <c r="D16328" i="9"/>
  <c r="E16327" i="9"/>
  <c r="D16327" i="9"/>
  <c r="E16326" i="9"/>
  <c r="D16326" i="9"/>
  <c r="D16325" i="9"/>
  <c r="E16325" i="9" s="1"/>
  <c r="D16324" i="9"/>
  <c r="E16324" i="9" s="1"/>
  <c r="D16323" i="9"/>
  <c r="E16323" i="9" s="1"/>
  <c r="E16322" i="9"/>
  <c r="D16322" i="9"/>
  <c r="E16321" i="9"/>
  <c r="D16321" i="9"/>
  <c r="D16320" i="9"/>
  <c r="E16320" i="9" s="1"/>
  <c r="D16319" i="9"/>
  <c r="E16319" i="9" s="1"/>
  <c r="E16318" i="9"/>
  <c r="D16318" i="9"/>
  <c r="E16317" i="9"/>
  <c r="D16317" i="9"/>
  <c r="E16316" i="9"/>
  <c r="D16316" i="9"/>
  <c r="D16315" i="9"/>
  <c r="E16315" i="9" s="1"/>
  <c r="D16314" i="9"/>
  <c r="E16314" i="9" s="1"/>
  <c r="D16313" i="9"/>
  <c r="E16313" i="9" s="1"/>
  <c r="E16312" i="9"/>
  <c r="D16312" i="9"/>
  <c r="E16311" i="9"/>
  <c r="D16311" i="9"/>
  <c r="D16310" i="9"/>
  <c r="E16310" i="9" s="1"/>
  <c r="D16309" i="9"/>
  <c r="E16309" i="9" s="1"/>
  <c r="E16308" i="9"/>
  <c r="D16308" i="9"/>
  <c r="E16307" i="9"/>
  <c r="D16307" i="9"/>
  <c r="D16306" i="9"/>
  <c r="E16306" i="9" s="1"/>
  <c r="D16305" i="9"/>
  <c r="E16305" i="9" s="1"/>
  <c r="D16304" i="9"/>
  <c r="E16304" i="9" s="1"/>
  <c r="E16303" i="9"/>
  <c r="D16303" i="9"/>
  <c r="E16302" i="9"/>
  <c r="D16302" i="9"/>
  <c r="E16301" i="9"/>
  <c r="D16301" i="9"/>
  <c r="D16300" i="9"/>
  <c r="E16300" i="9" s="1"/>
  <c r="E16299" i="9"/>
  <c r="D16299" i="9"/>
  <c r="E16298" i="9"/>
  <c r="D16298" i="9"/>
  <c r="E16297" i="9"/>
  <c r="D16297" i="9"/>
  <c r="E16296" i="9"/>
  <c r="D16296" i="9"/>
  <c r="D16295" i="9"/>
  <c r="E16295" i="9" s="1"/>
  <c r="D16294" i="9"/>
  <c r="E16294" i="9" s="1"/>
  <c r="D16293" i="9"/>
  <c r="E16293" i="9" s="1"/>
  <c r="E16292" i="9"/>
  <c r="D16292" i="9"/>
  <c r="E16291" i="9"/>
  <c r="D16291" i="9"/>
  <c r="D16290" i="9"/>
  <c r="E16290" i="9" s="1"/>
  <c r="D16289" i="9"/>
  <c r="E16289" i="9" s="1"/>
  <c r="E16288" i="9"/>
  <c r="D16288" i="9"/>
  <c r="E16287" i="9"/>
  <c r="D16287" i="9"/>
  <c r="D16286" i="9"/>
  <c r="E16286" i="9" s="1"/>
  <c r="D16285" i="9"/>
  <c r="E16285" i="9" s="1"/>
  <c r="D16284" i="9"/>
  <c r="E16284" i="9" s="1"/>
  <c r="E16283" i="9"/>
  <c r="D16283" i="9"/>
  <c r="E16282" i="9"/>
  <c r="D16282" i="9"/>
  <c r="E16281" i="9"/>
  <c r="D16281" i="9"/>
  <c r="D16280" i="9"/>
  <c r="E16280" i="9" s="1"/>
  <c r="E16279" i="9"/>
  <c r="D16279" i="9"/>
  <c r="E16278" i="9"/>
  <c r="D16278" i="9"/>
  <c r="E16277" i="9"/>
  <c r="D16277" i="9"/>
  <c r="E16276" i="9"/>
  <c r="D16276" i="9"/>
  <c r="D16275" i="9"/>
  <c r="E16275" i="9" s="1"/>
  <c r="D16274" i="9"/>
  <c r="E16274" i="9" s="1"/>
  <c r="D16273" i="9"/>
  <c r="E16273" i="9" s="1"/>
  <c r="E16272" i="9"/>
  <c r="D16272" i="9"/>
  <c r="E16271" i="9"/>
  <c r="D16271" i="9"/>
  <c r="D16270" i="9"/>
  <c r="E16270" i="9" s="1"/>
  <c r="D16269" i="9"/>
  <c r="E16269" i="9" s="1"/>
  <c r="E16268" i="9"/>
  <c r="D16268" i="9"/>
  <c r="E16267" i="9"/>
  <c r="D16267" i="9"/>
  <c r="E16266" i="9"/>
  <c r="D16266" i="9"/>
  <c r="D16265" i="9"/>
  <c r="E16265" i="9" s="1"/>
  <c r="D16264" i="9"/>
  <c r="E16264" i="9" s="1"/>
  <c r="D16263" i="9"/>
  <c r="E16263" i="9" s="1"/>
  <c r="E16262" i="9"/>
  <c r="D16262" i="9"/>
  <c r="E16261" i="9"/>
  <c r="D16261" i="9"/>
  <c r="D16260" i="9"/>
  <c r="E16260" i="9" s="1"/>
  <c r="D16259" i="9"/>
  <c r="E16259" i="9" s="1"/>
  <c r="E16258" i="9"/>
  <c r="D16258" i="9"/>
  <c r="E16257" i="9"/>
  <c r="D16257" i="9"/>
  <c r="D16256" i="9"/>
  <c r="E16256" i="9" s="1"/>
  <c r="D16255" i="9"/>
  <c r="E16255" i="9" s="1"/>
  <c r="D16254" i="9"/>
  <c r="E16254" i="9" s="1"/>
  <c r="E16253" i="9"/>
  <c r="D16253" i="9"/>
  <c r="E16252" i="9"/>
  <c r="D16252" i="9"/>
  <c r="E16251" i="9"/>
  <c r="D16251" i="9"/>
  <c r="D16250" i="9"/>
  <c r="E16250" i="9" s="1"/>
  <c r="E16249" i="9"/>
  <c r="D16249" i="9"/>
  <c r="E16248" i="9"/>
  <c r="D16248" i="9"/>
  <c r="E16247" i="9"/>
  <c r="D16247" i="9"/>
  <c r="E16246" i="9"/>
  <c r="D16246" i="9"/>
  <c r="D16245" i="9"/>
  <c r="E16245" i="9" s="1"/>
  <c r="D16244" i="9"/>
  <c r="E16244" i="9" s="1"/>
  <c r="D16243" i="9"/>
  <c r="E16243" i="9" s="1"/>
  <c r="E16242" i="9"/>
  <c r="D16242" i="9"/>
  <c r="E16241" i="9"/>
  <c r="D16241" i="9"/>
  <c r="D16240" i="9"/>
  <c r="E16240" i="9" s="1"/>
  <c r="E16239" i="9"/>
  <c r="D16239" i="9"/>
  <c r="D16238" i="9"/>
  <c r="E16238" i="9" s="1"/>
  <c r="E16237" i="9"/>
  <c r="D16237" i="9"/>
  <c r="E16236" i="9"/>
  <c r="D16236" i="9"/>
  <c r="D16235" i="9"/>
  <c r="E16235" i="9" s="1"/>
  <c r="D16234" i="9"/>
  <c r="E16234" i="9" s="1"/>
  <c r="D16233" i="9"/>
  <c r="E16233" i="9" s="1"/>
  <c r="E16232" i="9"/>
  <c r="D16232" i="9"/>
  <c r="E16231" i="9"/>
  <c r="D16231" i="9"/>
  <c r="D16230" i="9"/>
  <c r="E16230" i="9" s="1"/>
  <c r="E16229" i="9"/>
  <c r="D16229" i="9"/>
  <c r="D16228" i="9"/>
  <c r="E16228" i="9" s="1"/>
  <c r="E16227" i="9"/>
  <c r="D16227" i="9"/>
  <c r="E16226" i="9"/>
  <c r="D16226" i="9"/>
  <c r="D16225" i="9"/>
  <c r="E16225" i="9" s="1"/>
  <c r="D16224" i="9"/>
  <c r="E16224" i="9" s="1"/>
  <c r="E16223" i="9"/>
  <c r="D16223" i="9"/>
  <c r="E16222" i="9"/>
  <c r="D16222" i="9"/>
  <c r="E16221" i="9"/>
  <c r="D16221" i="9"/>
  <c r="D16220" i="9"/>
  <c r="E16220" i="9" s="1"/>
  <c r="E16219" i="9"/>
  <c r="D16219" i="9"/>
  <c r="E16218" i="9"/>
  <c r="D16218" i="9"/>
  <c r="E16217" i="9"/>
  <c r="D16217" i="9"/>
  <c r="D16216" i="9"/>
  <c r="E16216" i="9" s="1"/>
  <c r="D16215" i="9"/>
  <c r="E16215" i="9" s="1"/>
  <c r="D16214" i="9"/>
  <c r="E16214" i="9" s="1"/>
  <c r="E16213" i="9"/>
  <c r="D16213" i="9"/>
  <c r="E16212" i="9"/>
  <c r="D16212" i="9"/>
  <c r="E16211" i="9"/>
  <c r="D16211" i="9"/>
  <c r="D16210" i="9"/>
  <c r="E16210" i="9" s="1"/>
  <c r="D16209" i="9"/>
  <c r="E16209" i="9" s="1"/>
  <c r="E16208" i="9"/>
  <c r="D16208" i="9"/>
  <c r="E16207" i="9"/>
  <c r="D16207" i="9"/>
  <c r="D16206" i="9"/>
  <c r="E16206" i="9" s="1"/>
  <c r="D16205" i="9"/>
  <c r="E16205" i="9" s="1"/>
  <c r="D16204" i="9"/>
  <c r="E16204" i="9" s="1"/>
  <c r="D16203" i="9"/>
  <c r="E16203" i="9" s="1"/>
  <c r="E16202" i="9"/>
  <c r="D16202" i="9"/>
  <c r="E16201" i="9"/>
  <c r="D16201" i="9"/>
  <c r="D16200" i="9"/>
  <c r="E16200" i="9" s="1"/>
  <c r="D16199" i="9"/>
  <c r="E16199" i="9" s="1"/>
  <c r="E16198" i="9"/>
  <c r="D16198" i="9"/>
  <c r="E16197" i="9"/>
  <c r="D16197" i="9"/>
  <c r="D16196" i="9"/>
  <c r="E16196" i="9" s="1"/>
  <c r="D16195" i="9"/>
  <c r="E16195" i="9" s="1"/>
  <c r="D16194" i="9"/>
  <c r="E16194" i="9" s="1"/>
  <c r="D16193" i="9"/>
  <c r="E16193" i="9" s="1"/>
  <c r="E16192" i="9"/>
  <c r="D16192" i="9"/>
  <c r="E16191" i="9"/>
  <c r="D16191" i="9"/>
  <c r="D16190" i="9"/>
  <c r="E16190" i="9" s="1"/>
  <c r="E16189" i="9"/>
  <c r="D16189" i="9"/>
  <c r="D16188" i="9"/>
  <c r="E16188" i="9" s="1"/>
  <c r="E16187" i="9"/>
  <c r="D16187" i="9"/>
  <c r="E16186" i="9"/>
  <c r="D16186" i="9"/>
  <c r="D16185" i="9"/>
  <c r="E16185" i="9" s="1"/>
  <c r="D16184" i="9"/>
  <c r="E16184" i="9" s="1"/>
  <c r="D16183" i="9"/>
  <c r="E16183" i="9" s="1"/>
  <c r="E16182" i="9"/>
  <c r="D16182" i="9"/>
  <c r="E16181" i="9"/>
  <c r="D16181" i="9"/>
  <c r="D16180" i="9"/>
  <c r="E16180" i="9" s="1"/>
  <c r="E16179" i="9"/>
  <c r="D16179" i="9"/>
  <c r="D16178" i="9"/>
  <c r="E16178" i="9" s="1"/>
  <c r="E16177" i="9"/>
  <c r="D16177" i="9"/>
  <c r="E16176" i="9"/>
  <c r="D16176" i="9"/>
  <c r="D16175" i="9"/>
  <c r="E16175" i="9" s="1"/>
  <c r="D16174" i="9"/>
  <c r="E16174" i="9" s="1"/>
  <c r="E16173" i="9"/>
  <c r="D16173" i="9"/>
  <c r="E16172" i="9"/>
  <c r="D16172" i="9"/>
  <c r="E16171" i="9"/>
  <c r="D16171" i="9"/>
  <c r="D16170" i="9"/>
  <c r="E16170" i="9" s="1"/>
  <c r="E16169" i="9"/>
  <c r="D16169" i="9"/>
  <c r="E16168" i="9"/>
  <c r="D16168" i="9"/>
  <c r="E16167" i="9"/>
  <c r="D16167" i="9"/>
  <c r="D16166" i="9"/>
  <c r="E16166" i="9" s="1"/>
  <c r="D16165" i="9"/>
  <c r="E16165" i="9" s="1"/>
  <c r="D16164" i="9"/>
  <c r="E16164" i="9" s="1"/>
  <c r="E16163" i="9"/>
  <c r="D16163" i="9"/>
  <c r="E16162" i="9"/>
  <c r="D16162" i="9"/>
  <c r="E16161" i="9"/>
  <c r="D16161" i="9"/>
  <c r="D16160" i="9"/>
  <c r="E16160" i="9" s="1"/>
  <c r="D16159" i="9"/>
  <c r="E16159" i="9" s="1"/>
  <c r="E16158" i="9"/>
  <c r="D16158" i="9"/>
  <c r="E16157" i="9"/>
  <c r="D16157" i="9"/>
  <c r="D16156" i="9"/>
  <c r="E16156" i="9" s="1"/>
  <c r="D16155" i="9"/>
  <c r="E16155" i="9" s="1"/>
  <c r="D16154" i="9"/>
  <c r="E16154" i="9" s="1"/>
  <c r="D16153" i="9"/>
  <c r="E16153" i="9" s="1"/>
  <c r="E16152" i="9"/>
  <c r="D16152" i="9"/>
  <c r="E16151" i="9"/>
  <c r="D16151" i="9"/>
  <c r="D16150" i="9"/>
  <c r="E16150" i="9" s="1"/>
  <c r="D16149" i="9"/>
  <c r="E16149" i="9" s="1"/>
  <c r="E16148" i="9"/>
  <c r="D16148" i="9"/>
  <c r="E16147" i="9"/>
  <c r="D16147" i="9"/>
  <c r="D16146" i="9"/>
  <c r="E16146" i="9" s="1"/>
  <c r="D16145" i="9"/>
  <c r="E16145" i="9" s="1"/>
  <c r="D16144" i="9"/>
  <c r="E16144" i="9" s="1"/>
  <c r="D16143" i="9"/>
  <c r="E16143" i="9" s="1"/>
  <c r="E16142" i="9"/>
  <c r="D16142" i="9"/>
  <c r="E16141" i="9"/>
  <c r="D16141" i="9"/>
  <c r="D16140" i="9"/>
  <c r="E16140" i="9" s="1"/>
  <c r="E16139" i="9"/>
  <c r="D16139" i="9"/>
  <c r="D16138" i="9"/>
  <c r="E16138" i="9" s="1"/>
  <c r="E16137" i="9"/>
  <c r="D16137" i="9"/>
  <c r="E16136" i="9"/>
  <c r="D16136" i="9"/>
  <c r="D16135" i="9"/>
  <c r="E16135" i="9" s="1"/>
  <c r="D16134" i="9"/>
  <c r="E16134" i="9" s="1"/>
  <c r="D16133" i="9"/>
  <c r="E16133" i="9" s="1"/>
  <c r="E16132" i="9"/>
  <c r="D16132" i="9"/>
  <c r="E16131" i="9"/>
  <c r="D16131" i="9"/>
  <c r="D16130" i="9"/>
  <c r="E16130" i="9" s="1"/>
  <c r="E16129" i="9"/>
  <c r="D16129" i="9"/>
  <c r="D16128" i="9"/>
  <c r="E16128" i="9" s="1"/>
  <c r="E16127" i="9"/>
  <c r="D16127" i="9"/>
  <c r="E16126" i="9"/>
  <c r="D16126" i="9"/>
  <c r="D16125" i="9"/>
  <c r="E16125" i="9" s="1"/>
  <c r="D16124" i="9"/>
  <c r="E16124" i="9" s="1"/>
  <c r="E16123" i="9"/>
  <c r="D16123" i="9"/>
  <c r="E16122" i="9"/>
  <c r="D16122" i="9"/>
  <c r="E16121" i="9"/>
  <c r="D16121" i="9"/>
  <c r="D16120" i="9"/>
  <c r="E16120" i="9" s="1"/>
  <c r="D16119" i="9"/>
  <c r="E16119" i="9" s="1"/>
  <c r="E16118" i="9"/>
  <c r="D16118" i="9"/>
  <c r="D16117" i="9"/>
  <c r="E16117" i="9" s="1"/>
  <c r="D16116" i="9"/>
  <c r="E16116" i="9" s="1"/>
  <c r="D16115" i="9"/>
  <c r="E16115" i="9" s="1"/>
  <c r="D16114" i="9"/>
  <c r="E16114" i="9" s="1"/>
  <c r="D16113" i="9"/>
  <c r="E16113" i="9" s="1"/>
  <c r="E16112" i="9"/>
  <c r="D16112" i="9"/>
  <c r="E16111" i="9"/>
  <c r="D16111" i="9"/>
  <c r="D16110" i="9"/>
  <c r="E16110" i="9" s="1"/>
  <c r="D16109" i="9"/>
  <c r="E16109" i="9" s="1"/>
  <c r="E16108" i="9"/>
  <c r="D16108" i="9"/>
  <c r="D16107" i="9"/>
  <c r="E16107" i="9" s="1"/>
  <c r="D16106" i="9"/>
  <c r="E16106" i="9" s="1"/>
  <c r="D16105" i="9"/>
  <c r="E16105" i="9" s="1"/>
  <c r="D16104" i="9"/>
  <c r="E16104" i="9" s="1"/>
  <c r="D16103" i="9"/>
  <c r="E16103" i="9" s="1"/>
  <c r="D16102" i="9"/>
  <c r="E16102" i="9" s="1"/>
  <c r="E16101" i="9"/>
  <c r="D16101" i="9"/>
  <c r="E16100" i="9"/>
  <c r="D16100" i="9"/>
  <c r="E16099" i="9"/>
  <c r="D16099" i="9"/>
  <c r="E16098" i="9"/>
  <c r="D16098" i="9"/>
  <c r="D16097" i="9"/>
  <c r="E16097" i="9" s="1"/>
  <c r="D16096" i="9"/>
  <c r="E16096" i="9" s="1"/>
  <c r="D16095" i="9"/>
  <c r="E16095" i="9" s="1"/>
  <c r="D16094" i="9"/>
  <c r="E16094" i="9" s="1"/>
  <c r="E16093" i="9"/>
  <c r="D16093" i="9"/>
  <c r="E16092" i="9"/>
  <c r="D16092" i="9"/>
  <c r="E16091" i="9"/>
  <c r="D16091" i="9"/>
  <c r="D16090" i="9"/>
  <c r="E16090" i="9" s="1"/>
  <c r="D16089" i="9"/>
  <c r="E16089" i="9" s="1"/>
  <c r="D16088" i="9"/>
  <c r="E16088" i="9" s="1"/>
  <c r="E16087" i="9"/>
  <c r="D16087" i="9"/>
  <c r="E16086" i="9"/>
  <c r="D16086" i="9"/>
  <c r="E16085" i="9"/>
  <c r="D16085" i="9"/>
  <c r="D16084" i="9"/>
  <c r="E16084" i="9" s="1"/>
  <c r="D16083" i="9"/>
  <c r="E16083" i="9" s="1"/>
  <c r="E16082" i="9"/>
  <c r="D16082" i="9"/>
  <c r="E16081" i="9"/>
  <c r="D16081" i="9"/>
  <c r="E16080" i="9"/>
  <c r="D16080" i="9"/>
  <c r="E16079" i="9"/>
  <c r="D16079" i="9"/>
  <c r="E16078" i="9"/>
  <c r="D16078" i="9"/>
  <c r="D16077" i="9"/>
  <c r="E16077" i="9" s="1"/>
  <c r="D16076" i="9"/>
  <c r="E16076" i="9" s="1"/>
  <c r="E16075" i="9"/>
  <c r="D16075" i="9"/>
  <c r="D16074" i="9"/>
  <c r="E16074" i="9" s="1"/>
  <c r="D16073" i="9"/>
  <c r="E16073" i="9" s="1"/>
  <c r="D16072" i="9"/>
  <c r="E16072" i="9" s="1"/>
  <c r="E16071" i="9"/>
  <c r="D16071" i="9"/>
  <c r="D16070" i="9"/>
  <c r="E16070" i="9" s="1"/>
  <c r="D16069" i="9"/>
  <c r="E16069" i="9" s="1"/>
  <c r="E16068" i="9"/>
  <c r="D16068" i="9"/>
  <c r="E16067" i="9"/>
  <c r="D16067" i="9"/>
  <c r="D16066" i="9"/>
  <c r="E16066" i="9" s="1"/>
  <c r="D16065" i="9"/>
  <c r="E16065" i="9" s="1"/>
  <c r="D16064" i="9"/>
  <c r="E16064" i="9" s="1"/>
  <c r="E16063" i="9"/>
  <c r="D16063" i="9"/>
  <c r="E16062" i="9"/>
  <c r="D16062" i="9"/>
  <c r="E16061" i="9"/>
  <c r="D16061" i="9"/>
  <c r="E16060" i="9"/>
  <c r="D16060" i="9"/>
  <c r="D16059" i="9"/>
  <c r="E16059" i="9" s="1"/>
  <c r="D16058" i="9"/>
  <c r="E16058" i="9" s="1"/>
  <c r="E16057" i="9"/>
  <c r="D16057" i="9"/>
  <c r="E16056" i="9"/>
  <c r="D16056" i="9"/>
  <c r="E16055" i="9"/>
  <c r="D16055" i="9"/>
  <c r="D16054" i="9"/>
  <c r="E16054" i="9" s="1"/>
  <c r="D16053" i="9"/>
  <c r="E16053" i="9" s="1"/>
  <c r="D16052" i="9"/>
  <c r="E16052" i="9" s="1"/>
  <c r="E16051" i="9"/>
  <c r="D16051" i="9"/>
  <c r="E16050" i="9"/>
  <c r="D16050" i="9"/>
  <c r="E16049" i="9"/>
  <c r="D16049" i="9"/>
  <c r="E16048" i="9"/>
  <c r="D16048" i="9"/>
  <c r="D16047" i="9"/>
  <c r="E16047" i="9" s="1"/>
  <c r="D16046" i="9"/>
  <c r="E16046" i="9" s="1"/>
  <c r="D16045" i="9"/>
  <c r="E16045" i="9" s="1"/>
  <c r="D16044" i="9"/>
  <c r="E16044" i="9" s="1"/>
  <c r="E16043" i="9"/>
  <c r="D16043" i="9"/>
  <c r="E16042" i="9"/>
  <c r="D16042" i="9"/>
  <c r="E16041" i="9"/>
  <c r="D16041" i="9"/>
  <c r="D16040" i="9"/>
  <c r="E16040" i="9" s="1"/>
  <c r="D16039" i="9"/>
  <c r="E16039" i="9" s="1"/>
  <c r="D16038" i="9"/>
  <c r="E16038" i="9" s="1"/>
  <c r="E16037" i="9"/>
  <c r="D16037" i="9"/>
  <c r="E16036" i="9"/>
  <c r="D16036" i="9"/>
  <c r="E16035" i="9"/>
  <c r="D16035" i="9"/>
  <c r="D16034" i="9"/>
  <c r="E16034" i="9" s="1"/>
  <c r="D16033" i="9"/>
  <c r="E16033" i="9" s="1"/>
  <c r="E16032" i="9"/>
  <c r="D16032" i="9"/>
  <c r="E16031" i="9"/>
  <c r="D16031" i="9"/>
  <c r="E16030" i="9"/>
  <c r="D16030" i="9"/>
  <c r="E16029" i="9"/>
  <c r="D16029" i="9"/>
  <c r="E16028" i="9"/>
  <c r="D16028" i="9"/>
  <c r="D16027" i="9"/>
  <c r="E16027" i="9" s="1"/>
  <c r="D16026" i="9"/>
  <c r="E16026" i="9" s="1"/>
  <c r="E16025" i="9"/>
  <c r="D16025" i="9"/>
  <c r="D16024" i="9"/>
  <c r="E16024" i="9" s="1"/>
  <c r="D16023" i="9"/>
  <c r="E16023" i="9" s="1"/>
  <c r="E16022" i="9"/>
  <c r="D16022" i="9"/>
  <c r="E16021" i="9"/>
  <c r="D16021" i="9"/>
  <c r="D16020" i="9"/>
  <c r="E16020" i="9" s="1"/>
  <c r="D16019" i="9"/>
  <c r="E16019" i="9" s="1"/>
  <c r="E16018" i="9"/>
  <c r="D16018" i="9"/>
  <c r="E16017" i="9"/>
  <c r="D16017" i="9"/>
  <c r="D16016" i="9"/>
  <c r="E16016" i="9" s="1"/>
  <c r="D16015" i="9"/>
  <c r="E16015" i="9" s="1"/>
  <c r="D16014" i="9"/>
  <c r="E16014" i="9" s="1"/>
  <c r="E16013" i="9"/>
  <c r="D16013" i="9"/>
  <c r="E16012" i="9"/>
  <c r="D16012" i="9"/>
  <c r="E16011" i="9"/>
  <c r="D16011" i="9"/>
  <c r="E16010" i="9"/>
  <c r="D16010" i="9"/>
  <c r="D16009" i="9"/>
  <c r="E16009" i="9" s="1"/>
  <c r="E16008" i="9"/>
  <c r="D16008" i="9"/>
  <c r="E16007" i="9"/>
  <c r="D16007" i="9"/>
  <c r="E16006" i="9"/>
  <c r="D16006" i="9"/>
  <c r="E16005" i="9"/>
  <c r="D16005" i="9"/>
  <c r="D16004" i="9"/>
  <c r="E16004" i="9" s="1"/>
  <c r="D16003" i="9"/>
  <c r="E16003" i="9" s="1"/>
  <c r="D16002" i="9"/>
  <c r="E16002" i="9" s="1"/>
  <c r="E16001" i="9"/>
  <c r="D16001" i="9"/>
  <c r="E16000" i="9"/>
  <c r="D16000" i="9"/>
  <c r="E15999" i="9"/>
  <c r="D15999" i="9"/>
  <c r="E15998" i="9"/>
  <c r="D15998" i="9"/>
  <c r="D15997" i="9"/>
  <c r="E15997" i="9" s="1"/>
  <c r="D15996" i="9"/>
  <c r="E15996" i="9" s="1"/>
  <c r="D15995" i="9"/>
  <c r="E15995" i="9" s="1"/>
  <c r="D15994" i="9"/>
  <c r="E15994" i="9" s="1"/>
  <c r="E15993" i="9"/>
  <c r="D15993" i="9"/>
  <c r="E15992" i="9"/>
  <c r="D15992" i="9"/>
  <c r="E15991" i="9"/>
  <c r="D15991" i="9"/>
  <c r="E15990" i="9"/>
  <c r="D15990" i="9"/>
  <c r="D15989" i="9"/>
  <c r="E15989" i="9" s="1"/>
  <c r="D15988" i="9"/>
  <c r="E15988" i="9" s="1"/>
  <c r="E15987" i="9"/>
  <c r="D15987" i="9"/>
  <c r="E15986" i="9"/>
  <c r="D15986" i="9"/>
  <c r="E15985" i="9"/>
  <c r="D15985" i="9"/>
  <c r="D15984" i="9"/>
  <c r="E15984" i="9" s="1"/>
  <c r="D15983" i="9"/>
  <c r="E15983" i="9" s="1"/>
  <c r="E15982" i="9"/>
  <c r="D15982" i="9"/>
  <c r="E15981" i="9"/>
  <c r="D15981" i="9"/>
  <c r="E15980" i="9"/>
  <c r="D15980" i="9"/>
  <c r="E15979" i="9"/>
  <c r="D15979" i="9"/>
  <c r="E15978" i="9"/>
  <c r="D15978" i="9"/>
  <c r="D15977" i="9"/>
  <c r="E15977" i="9" s="1"/>
  <c r="D15976" i="9"/>
  <c r="E15976" i="9" s="1"/>
  <c r="E15975" i="9"/>
  <c r="D15975" i="9"/>
  <c r="D15974" i="9"/>
  <c r="E15974" i="9" s="1"/>
  <c r="D15973" i="9"/>
  <c r="E15973" i="9" s="1"/>
  <c r="E15972" i="9"/>
  <c r="D15972" i="9"/>
  <c r="E15971" i="9"/>
  <c r="D15971" i="9"/>
  <c r="D15970" i="9"/>
  <c r="E15970" i="9" s="1"/>
  <c r="D15969" i="9"/>
  <c r="E15969" i="9" s="1"/>
  <c r="E15968" i="9"/>
  <c r="D15968" i="9"/>
  <c r="E15967" i="9"/>
  <c r="D15967" i="9"/>
  <c r="D15966" i="9"/>
  <c r="E15966" i="9" s="1"/>
  <c r="E15965" i="9"/>
  <c r="D15965" i="9"/>
  <c r="D15964" i="9"/>
  <c r="E15964" i="9" s="1"/>
  <c r="E15963" i="9"/>
  <c r="D15963" i="9"/>
  <c r="E15962" i="9"/>
  <c r="D15962" i="9"/>
  <c r="E15961" i="9"/>
  <c r="D15961" i="9"/>
  <c r="E15960" i="9"/>
  <c r="D15960" i="9"/>
  <c r="D15959" i="9"/>
  <c r="E15959" i="9" s="1"/>
  <c r="D15958" i="9"/>
  <c r="E15958" i="9" s="1"/>
  <c r="E15957" i="9"/>
  <c r="D15957" i="9"/>
  <c r="E15956" i="9"/>
  <c r="D15956" i="9"/>
  <c r="E15955" i="9"/>
  <c r="D15955" i="9"/>
  <c r="D15954" i="9"/>
  <c r="E15954" i="9" s="1"/>
  <c r="D15953" i="9"/>
  <c r="E15953" i="9" s="1"/>
  <c r="D15952" i="9"/>
  <c r="E15952" i="9" s="1"/>
  <c r="E15951" i="9"/>
  <c r="D15951" i="9"/>
  <c r="E15950" i="9"/>
  <c r="D15950" i="9"/>
  <c r="E15949" i="9"/>
  <c r="D15949" i="9"/>
  <c r="E15948" i="9"/>
  <c r="D15948" i="9"/>
  <c r="E15947" i="9"/>
  <c r="D15947" i="9"/>
  <c r="D15946" i="9"/>
  <c r="E15946" i="9" s="1"/>
  <c r="D15945" i="9"/>
  <c r="E15945" i="9" s="1"/>
  <c r="D15944" i="9"/>
  <c r="E15944" i="9" s="1"/>
  <c r="D15943" i="9"/>
  <c r="E15943" i="9" s="1"/>
  <c r="E15942" i="9"/>
  <c r="D15942" i="9"/>
  <c r="E15941" i="9"/>
  <c r="D15941" i="9"/>
  <c r="E15940" i="9"/>
  <c r="D15940" i="9"/>
  <c r="D15939" i="9"/>
  <c r="E15939" i="9" s="1"/>
  <c r="D15938" i="9"/>
  <c r="E15938" i="9" s="1"/>
  <c r="E15937" i="9"/>
  <c r="D15937" i="9"/>
  <c r="E15936" i="9"/>
  <c r="D15936" i="9"/>
  <c r="E15935" i="9"/>
  <c r="D15935" i="9"/>
  <c r="D15934" i="9"/>
  <c r="E15934" i="9" s="1"/>
  <c r="D15933" i="9"/>
  <c r="E15933" i="9" s="1"/>
  <c r="E15932" i="9"/>
  <c r="D15932" i="9"/>
  <c r="E15931" i="9"/>
  <c r="D15931" i="9"/>
  <c r="E15930" i="9"/>
  <c r="D15930" i="9"/>
  <c r="D15929" i="9"/>
  <c r="E15929" i="9" s="1"/>
  <c r="E15928" i="9"/>
  <c r="D15928" i="9"/>
  <c r="D15927" i="9"/>
  <c r="E15927" i="9" s="1"/>
  <c r="D15926" i="9"/>
  <c r="E15926" i="9" s="1"/>
  <c r="E15925" i="9"/>
  <c r="D15925" i="9"/>
  <c r="D15924" i="9"/>
  <c r="E15924" i="9" s="1"/>
  <c r="D15923" i="9"/>
  <c r="E15923" i="9" s="1"/>
  <c r="E15922" i="9"/>
  <c r="D15922" i="9"/>
  <c r="E15921" i="9"/>
  <c r="D15921" i="9"/>
  <c r="D15920" i="9"/>
  <c r="E15920" i="9" s="1"/>
  <c r="D15919" i="9"/>
  <c r="E15919" i="9" s="1"/>
  <c r="E15918" i="9"/>
  <c r="D15918" i="9"/>
  <c r="E15917" i="9"/>
  <c r="D15917" i="9"/>
  <c r="D15916" i="9"/>
  <c r="E15916" i="9" s="1"/>
  <c r="E15915" i="9"/>
  <c r="D15915" i="9"/>
  <c r="D15914" i="9"/>
  <c r="E15914" i="9" s="1"/>
  <c r="E15913" i="9"/>
  <c r="D15913" i="9"/>
  <c r="E15912" i="9"/>
  <c r="D15912" i="9"/>
  <c r="E15911" i="9"/>
  <c r="D15911" i="9"/>
  <c r="E15910" i="9"/>
  <c r="D15910" i="9"/>
  <c r="D15909" i="9"/>
  <c r="E15909" i="9" s="1"/>
  <c r="D15908" i="9"/>
  <c r="E15908" i="9" s="1"/>
  <c r="E15907" i="9"/>
  <c r="D15907" i="9"/>
  <c r="E15906" i="9"/>
  <c r="D15906" i="9"/>
  <c r="E15905" i="9"/>
  <c r="D15905" i="9"/>
  <c r="D15904" i="9"/>
  <c r="E15904" i="9" s="1"/>
  <c r="D15903" i="9"/>
  <c r="E15903" i="9" s="1"/>
  <c r="D15902" i="9"/>
  <c r="E15902" i="9" s="1"/>
  <c r="E15901" i="9"/>
  <c r="D15901" i="9"/>
  <c r="E15900" i="9"/>
  <c r="D15900" i="9"/>
  <c r="E15899" i="9"/>
  <c r="D15899" i="9"/>
  <c r="E15898" i="9"/>
  <c r="D15898" i="9"/>
  <c r="E15897" i="9"/>
  <c r="D15897" i="9"/>
  <c r="D15896" i="9"/>
  <c r="E15896" i="9" s="1"/>
  <c r="D15895" i="9"/>
  <c r="E15895" i="9" s="1"/>
  <c r="D15894" i="9"/>
  <c r="E15894" i="9" s="1"/>
  <c r="D15893" i="9"/>
  <c r="E15893" i="9" s="1"/>
  <c r="E15892" i="9"/>
  <c r="D15892" i="9"/>
  <c r="E15891" i="9"/>
  <c r="D15891" i="9"/>
  <c r="E15890" i="9"/>
  <c r="D15890" i="9"/>
  <c r="D15889" i="9"/>
  <c r="E15889" i="9" s="1"/>
  <c r="D15888" i="9"/>
  <c r="E15888" i="9" s="1"/>
  <c r="E15887" i="9"/>
  <c r="D15887" i="9"/>
  <c r="E15886" i="9"/>
  <c r="D15886" i="9"/>
  <c r="E15885" i="9"/>
  <c r="D15885" i="9"/>
  <c r="D15884" i="9"/>
  <c r="E15884" i="9" s="1"/>
  <c r="D15883" i="9"/>
  <c r="E15883" i="9" s="1"/>
  <c r="E15882" i="9"/>
  <c r="D15882" i="9"/>
  <c r="E15881" i="9"/>
  <c r="D15881" i="9"/>
  <c r="E15880" i="9"/>
  <c r="D15880" i="9"/>
  <c r="D15879" i="9"/>
  <c r="E15879" i="9" s="1"/>
  <c r="E15878" i="9"/>
  <c r="D15878" i="9"/>
  <c r="D15877" i="9"/>
  <c r="E15877" i="9" s="1"/>
  <c r="D15876" i="9"/>
  <c r="E15876" i="9" s="1"/>
  <c r="E15875" i="9"/>
  <c r="D15875" i="9"/>
  <c r="D15874" i="9"/>
  <c r="E15874" i="9" s="1"/>
  <c r="D15873" i="9"/>
  <c r="E15873" i="9" s="1"/>
  <c r="E15872" i="9"/>
  <c r="D15872" i="9"/>
  <c r="E15871" i="9"/>
  <c r="D15871" i="9"/>
  <c r="D15870" i="9"/>
  <c r="E15870" i="9" s="1"/>
  <c r="D15869" i="9"/>
  <c r="E15869" i="9" s="1"/>
  <c r="E15868" i="9"/>
  <c r="D15868" i="9"/>
  <c r="E15867" i="9"/>
  <c r="D15867" i="9"/>
  <c r="D15866" i="9"/>
  <c r="E15866" i="9" s="1"/>
  <c r="E15865" i="9"/>
  <c r="D15865" i="9"/>
  <c r="D15864" i="9"/>
  <c r="E15864" i="9" s="1"/>
  <c r="E15863" i="9"/>
  <c r="D15863" i="9"/>
  <c r="E15862" i="9"/>
  <c r="D15862" i="9"/>
  <c r="E15861" i="9"/>
  <c r="D15861" i="9"/>
  <c r="E15860" i="9"/>
  <c r="D15860" i="9"/>
  <c r="D15859" i="9"/>
  <c r="E15859" i="9" s="1"/>
  <c r="D15858" i="9"/>
  <c r="E15858" i="9" s="1"/>
  <c r="E15857" i="9"/>
  <c r="D15857" i="9"/>
  <c r="E15856" i="9"/>
  <c r="D15856" i="9"/>
  <c r="E15855" i="9"/>
  <c r="D15855" i="9"/>
  <c r="D15854" i="9"/>
  <c r="E15854" i="9" s="1"/>
  <c r="D15853" i="9"/>
  <c r="E15853" i="9" s="1"/>
  <c r="D15852" i="9"/>
  <c r="E15852" i="9" s="1"/>
  <c r="E15851" i="9"/>
  <c r="D15851" i="9"/>
  <c r="E15850" i="9"/>
  <c r="D15850" i="9"/>
  <c r="E15849" i="9"/>
  <c r="D15849" i="9"/>
  <c r="E15848" i="9"/>
  <c r="D15848" i="9"/>
  <c r="E15847" i="9"/>
  <c r="D15847" i="9"/>
  <c r="D15846" i="9"/>
  <c r="E15846" i="9" s="1"/>
  <c r="D15845" i="9"/>
  <c r="E15845" i="9" s="1"/>
  <c r="D15844" i="9"/>
  <c r="E15844" i="9" s="1"/>
  <c r="D15843" i="9"/>
  <c r="E15843" i="9" s="1"/>
  <c r="E15842" i="9"/>
  <c r="D15842" i="9"/>
  <c r="E15841" i="9"/>
  <c r="D15841" i="9"/>
  <c r="E15840" i="9"/>
  <c r="D15840" i="9"/>
  <c r="D15839" i="9"/>
  <c r="E15839" i="9" s="1"/>
  <c r="D15838" i="9"/>
  <c r="E15838" i="9" s="1"/>
  <c r="E15837" i="9"/>
  <c r="D15837" i="9"/>
  <c r="E15836" i="9"/>
  <c r="D15836" i="9"/>
  <c r="E15835" i="9"/>
  <c r="D15835" i="9"/>
  <c r="D15834" i="9"/>
  <c r="E15834" i="9" s="1"/>
  <c r="D15833" i="9"/>
  <c r="E15833" i="9" s="1"/>
  <c r="E15832" i="9"/>
  <c r="D15832" i="9"/>
  <c r="E15831" i="9"/>
  <c r="D15831" i="9"/>
  <c r="E15830" i="9"/>
  <c r="D15830" i="9"/>
  <c r="D15829" i="9"/>
  <c r="E15829" i="9" s="1"/>
  <c r="E15828" i="9"/>
  <c r="D15828" i="9"/>
  <c r="D15827" i="9"/>
  <c r="E15827" i="9" s="1"/>
  <c r="D15826" i="9"/>
  <c r="E15826" i="9" s="1"/>
  <c r="E15825" i="9"/>
  <c r="D15825" i="9"/>
  <c r="D15824" i="9"/>
  <c r="E15824" i="9" s="1"/>
  <c r="D15823" i="9"/>
  <c r="E15823" i="9" s="1"/>
  <c r="E15822" i="9"/>
  <c r="D15822" i="9"/>
  <c r="E15821" i="9"/>
  <c r="D15821" i="9"/>
  <c r="D15820" i="9"/>
  <c r="E15820" i="9" s="1"/>
  <c r="D15819" i="9"/>
  <c r="E15819" i="9" s="1"/>
  <c r="E15818" i="9"/>
  <c r="D15818" i="9"/>
  <c r="E15817" i="9"/>
  <c r="D15817" i="9"/>
  <c r="D15816" i="9"/>
  <c r="E15816" i="9" s="1"/>
  <c r="E15815" i="9"/>
  <c r="D15815" i="9"/>
  <c r="D15814" i="9"/>
  <c r="E15814" i="9" s="1"/>
  <c r="E15813" i="9"/>
  <c r="D15813" i="9"/>
  <c r="E15812" i="9"/>
  <c r="D15812" i="9"/>
  <c r="E15811" i="9"/>
  <c r="D15811" i="9"/>
  <c r="E15810" i="9"/>
  <c r="D15810" i="9"/>
  <c r="D15809" i="9"/>
  <c r="E15809" i="9" s="1"/>
  <c r="D15808" i="9"/>
  <c r="E15808" i="9" s="1"/>
  <c r="E15807" i="9"/>
  <c r="D15807" i="9"/>
  <c r="E15806" i="9"/>
  <c r="D15806" i="9"/>
  <c r="E15805" i="9"/>
  <c r="D15805" i="9"/>
  <c r="D15804" i="9"/>
  <c r="E15804" i="9" s="1"/>
  <c r="D15803" i="9"/>
  <c r="E15803" i="9" s="1"/>
  <c r="D15802" i="9"/>
  <c r="E15802" i="9" s="1"/>
  <c r="E15801" i="9"/>
  <c r="D15801" i="9"/>
  <c r="E15800" i="9"/>
  <c r="D15800" i="9"/>
  <c r="E15799" i="9"/>
  <c r="D15799" i="9"/>
  <c r="E15798" i="9"/>
  <c r="D15798" i="9"/>
  <c r="E15797" i="9"/>
  <c r="D15797" i="9"/>
  <c r="D15796" i="9"/>
  <c r="E15796" i="9" s="1"/>
  <c r="D15795" i="9"/>
  <c r="E15795" i="9" s="1"/>
  <c r="D15794" i="9"/>
  <c r="E15794" i="9" s="1"/>
  <c r="D15793" i="9"/>
  <c r="E15793" i="9" s="1"/>
  <c r="E15792" i="9"/>
  <c r="D15792" i="9"/>
  <c r="E15791" i="9"/>
  <c r="D15791" i="9"/>
  <c r="E15790" i="9"/>
  <c r="D15790" i="9"/>
  <c r="D15789" i="9"/>
  <c r="E15789" i="9" s="1"/>
  <c r="D15788" i="9"/>
  <c r="E15788" i="9" s="1"/>
  <c r="E15787" i="9"/>
  <c r="D15787" i="9"/>
  <c r="E15786" i="9"/>
  <c r="D15786" i="9"/>
  <c r="E15785" i="9"/>
  <c r="D15785" i="9"/>
  <c r="D15784" i="9"/>
  <c r="E15784" i="9" s="1"/>
  <c r="D15783" i="9"/>
  <c r="E15783" i="9" s="1"/>
  <c r="E15782" i="9"/>
  <c r="D15782" i="9"/>
  <c r="E15781" i="9"/>
  <c r="D15781" i="9"/>
  <c r="E15780" i="9"/>
  <c r="D15780" i="9"/>
  <c r="D15779" i="9"/>
  <c r="E15779" i="9" s="1"/>
  <c r="E15778" i="9"/>
  <c r="D15778" i="9"/>
  <c r="D15777" i="9"/>
  <c r="E15777" i="9" s="1"/>
  <c r="D15776" i="9"/>
  <c r="E15776" i="9" s="1"/>
  <c r="E15775" i="9"/>
  <c r="D15775" i="9"/>
  <c r="D15774" i="9"/>
  <c r="E15774" i="9" s="1"/>
  <c r="D15773" i="9"/>
  <c r="E15773" i="9" s="1"/>
  <c r="E15772" i="9"/>
  <c r="D15772" i="9"/>
  <c r="E15771" i="9"/>
  <c r="D15771" i="9"/>
  <c r="D15770" i="9"/>
  <c r="E15770" i="9" s="1"/>
  <c r="D15769" i="9"/>
  <c r="E15769" i="9" s="1"/>
  <c r="E15768" i="9"/>
  <c r="D15768" i="9"/>
  <c r="E15767" i="9"/>
  <c r="D15767" i="9"/>
  <c r="D15766" i="9"/>
  <c r="E15766" i="9" s="1"/>
  <c r="E15765" i="9"/>
  <c r="D15765" i="9"/>
  <c r="D15764" i="9"/>
  <c r="E15764" i="9" s="1"/>
  <c r="E15763" i="9"/>
  <c r="D15763" i="9"/>
  <c r="E15762" i="9"/>
  <c r="D15762" i="9"/>
  <c r="E15761" i="9"/>
  <c r="D15761" i="9"/>
  <c r="E15760" i="9"/>
  <c r="D15760" i="9"/>
  <c r="D15759" i="9"/>
  <c r="E15759" i="9" s="1"/>
  <c r="D15758" i="9"/>
  <c r="E15758" i="9" s="1"/>
  <c r="E15757" i="9"/>
  <c r="D15757" i="9"/>
  <c r="E15756" i="9"/>
  <c r="D15756" i="9"/>
  <c r="E15755" i="9"/>
  <c r="D15755" i="9"/>
  <c r="D15754" i="9"/>
  <c r="E15754" i="9" s="1"/>
  <c r="D15753" i="9"/>
  <c r="E15753" i="9" s="1"/>
  <c r="D15752" i="9"/>
  <c r="E15752" i="9" s="1"/>
  <c r="E15751" i="9"/>
  <c r="D15751" i="9"/>
  <c r="E15750" i="9"/>
  <c r="D15750" i="9"/>
  <c r="E15749" i="9"/>
  <c r="D15749" i="9"/>
  <c r="E15748" i="9"/>
  <c r="D15748" i="9"/>
  <c r="E15747" i="9"/>
  <c r="D15747" i="9"/>
  <c r="D15746" i="9"/>
  <c r="E15746" i="9" s="1"/>
  <c r="D15745" i="9"/>
  <c r="E15745" i="9" s="1"/>
  <c r="D15744" i="9"/>
  <c r="E15744" i="9" s="1"/>
  <c r="D15743" i="9"/>
  <c r="E15743" i="9" s="1"/>
  <c r="E15742" i="9"/>
  <c r="D15742" i="9"/>
  <c r="E15741" i="9"/>
  <c r="D15741" i="9"/>
  <c r="E15740" i="9"/>
  <c r="D15740" i="9"/>
  <c r="D15739" i="9"/>
  <c r="E15739" i="9" s="1"/>
  <c r="D15738" i="9"/>
  <c r="E15738" i="9" s="1"/>
  <c r="D15737" i="9"/>
  <c r="E15737" i="9" s="1"/>
  <c r="E15736" i="9"/>
  <c r="D15736" i="9"/>
  <c r="E15735" i="9"/>
  <c r="D15735" i="9"/>
  <c r="E15734" i="9"/>
  <c r="D15734" i="9"/>
  <c r="E15733" i="9"/>
  <c r="D15733" i="9"/>
  <c r="E15732" i="9"/>
  <c r="D15732" i="9"/>
  <c r="D15731" i="9"/>
  <c r="E15731" i="9" s="1"/>
  <c r="E15730" i="9"/>
  <c r="D15730" i="9"/>
  <c r="D15729" i="9"/>
  <c r="E15729" i="9" s="1"/>
  <c r="D15728" i="9"/>
  <c r="E15728" i="9" s="1"/>
  <c r="D15727" i="9"/>
  <c r="E15727" i="9" s="1"/>
  <c r="E15726" i="9"/>
  <c r="D15726" i="9"/>
  <c r="E15725" i="9"/>
  <c r="D15725" i="9"/>
  <c r="E15724" i="9"/>
  <c r="D15724" i="9"/>
  <c r="E15723" i="9"/>
  <c r="D15723" i="9"/>
  <c r="E15722" i="9"/>
  <c r="D15722" i="9"/>
  <c r="D15721" i="9"/>
  <c r="E15721" i="9" s="1"/>
  <c r="E15720" i="9"/>
  <c r="D15720" i="9"/>
  <c r="D15719" i="9"/>
  <c r="E15719" i="9" s="1"/>
  <c r="D15718" i="9"/>
  <c r="E15718" i="9" s="1"/>
  <c r="D15717" i="9"/>
  <c r="E15717" i="9" s="1"/>
  <c r="E15716" i="9"/>
  <c r="D15716" i="9"/>
  <c r="E15715" i="9"/>
  <c r="D15715" i="9"/>
  <c r="E15714" i="9"/>
  <c r="D15714" i="9"/>
  <c r="E15713" i="9"/>
  <c r="D15713" i="9"/>
  <c r="E15712" i="9"/>
  <c r="D15712" i="9"/>
  <c r="D15711" i="9"/>
  <c r="E15711" i="9" s="1"/>
  <c r="E15710" i="9"/>
  <c r="D15710" i="9"/>
  <c r="D15709" i="9"/>
  <c r="E15709" i="9" s="1"/>
  <c r="D15708" i="9"/>
  <c r="E15708" i="9" s="1"/>
  <c r="D15707" i="9"/>
  <c r="E15707" i="9" s="1"/>
  <c r="E15706" i="9"/>
  <c r="D15706" i="9"/>
  <c r="E15705" i="9"/>
  <c r="D15705" i="9"/>
  <c r="E15704" i="9"/>
  <c r="D15704" i="9"/>
  <c r="E15703" i="9"/>
  <c r="D15703" i="9"/>
  <c r="E15702" i="9"/>
  <c r="D15702" i="9"/>
  <c r="D15701" i="9"/>
  <c r="E15701" i="9" s="1"/>
  <c r="E15700" i="9"/>
  <c r="D15700" i="9"/>
  <c r="D15699" i="9"/>
  <c r="E15699" i="9" s="1"/>
  <c r="D15698" i="9"/>
  <c r="E15698" i="9" s="1"/>
  <c r="D15697" i="9"/>
  <c r="E15697" i="9" s="1"/>
  <c r="E15696" i="9"/>
  <c r="D15696" i="9"/>
  <c r="E15695" i="9"/>
  <c r="D15695" i="9"/>
  <c r="E15694" i="9"/>
  <c r="D15694" i="9"/>
  <c r="E15693" i="9"/>
  <c r="D15693" i="9"/>
  <c r="E15692" i="9"/>
  <c r="D15692" i="9"/>
  <c r="D15691" i="9"/>
  <c r="E15691" i="9" s="1"/>
  <c r="E15690" i="9"/>
  <c r="D15690" i="9"/>
  <c r="D15689" i="9"/>
  <c r="E15689" i="9" s="1"/>
  <c r="D15688" i="9"/>
  <c r="E15688" i="9" s="1"/>
  <c r="D15687" i="9"/>
  <c r="E15687" i="9" s="1"/>
  <c r="E15686" i="9"/>
  <c r="D15686" i="9"/>
  <c r="E15685" i="9"/>
  <c r="D15685" i="9"/>
  <c r="E15684" i="9"/>
  <c r="D15684" i="9"/>
  <c r="E15683" i="9"/>
  <c r="D15683" i="9"/>
  <c r="E15682" i="9"/>
  <c r="D15682" i="9"/>
  <c r="D15681" i="9"/>
  <c r="E15681" i="9" s="1"/>
  <c r="E15680" i="9"/>
  <c r="D15680" i="9"/>
  <c r="D15679" i="9"/>
  <c r="E15679" i="9" s="1"/>
  <c r="D15678" i="9"/>
  <c r="E15678" i="9" s="1"/>
  <c r="D15677" i="9"/>
  <c r="E15677" i="9" s="1"/>
  <c r="E15676" i="9"/>
  <c r="D15676" i="9"/>
  <c r="E15675" i="9"/>
  <c r="D15675" i="9"/>
  <c r="E15674" i="9"/>
  <c r="D15674" i="9"/>
  <c r="E15673" i="9"/>
  <c r="D15673" i="9"/>
  <c r="E15672" i="9"/>
  <c r="D15672" i="9"/>
  <c r="D15671" i="9"/>
  <c r="E15671" i="9" s="1"/>
  <c r="E15670" i="9"/>
  <c r="D15670" i="9"/>
  <c r="D15669" i="9"/>
  <c r="E15669" i="9" s="1"/>
  <c r="D15668" i="9"/>
  <c r="E15668" i="9" s="1"/>
  <c r="D15667" i="9"/>
  <c r="E15667" i="9" s="1"/>
  <c r="E15666" i="9"/>
  <c r="D15666" i="9"/>
  <c r="E15665" i="9"/>
  <c r="D15665" i="9"/>
  <c r="E15664" i="9"/>
  <c r="D15664" i="9"/>
  <c r="E15663" i="9"/>
  <c r="D15663" i="9"/>
  <c r="E15662" i="9"/>
  <c r="D15662" i="9"/>
  <c r="D15661" i="9"/>
  <c r="E15661" i="9" s="1"/>
  <c r="E15660" i="9"/>
  <c r="D15660" i="9"/>
  <c r="D15659" i="9"/>
  <c r="E15659" i="9" s="1"/>
  <c r="D15658" i="9"/>
  <c r="E15658" i="9" s="1"/>
  <c r="D15657" i="9"/>
  <c r="E15657" i="9" s="1"/>
  <c r="E15656" i="9"/>
  <c r="D15656" i="9"/>
  <c r="E15655" i="9"/>
  <c r="D15655" i="9"/>
  <c r="E15654" i="9"/>
  <c r="D15654" i="9"/>
  <c r="E15653" i="9"/>
  <c r="D15653" i="9"/>
  <c r="E15652" i="9"/>
  <c r="D15652" i="9"/>
  <c r="D15651" i="9"/>
  <c r="E15651" i="9" s="1"/>
  <c r="E15650" i="9"/>
  <c r="D15650" i="9"/>
  <c r="D15649" i="9"/>
  <c r="E15649" i="9" s="1"/>
  <c r="D15648" i="9"/>
  <c r="E15648" i="9" s="1"/>
  <c r="D15647" i="9"/>
  <c r="E15647" i="9" s="1"/>
  <c r="E15646" i="9"/>
  <c r="D15646" i="9"/>
  <c r="E15645" i="9"/>
  <c r="D15645" i="9"/>
  <c r="E15644" i="9"/>
  <c r="D15644" i="9"/>
  <c r="E15643" i="9"/>
  <c r="D15643" i="9"/>
  <c r="E15642" i="9"/>
  <c r="D15642" i="9"/>
  <c r="D15641" i="9"/>
  <c r="E15641" i="9" s="1"/>
  <c r="E15640" i="9"/>
  <c r="D15640" i="9"/>
  <c r="D15639" i="9"/>
  <c r="E15639" i="9" s="1"/>
  <c r="D15638" i="9"/>
  <c r="E15638" i="9" s="1"/>
  <c r="D15637" i="9"/>
  <c r="E15637" i="9" s="1"/>
  <c r="E15636" i="9"/>
  <c r="D15636" i="9"/>
  <c r="E15635" i="9"/>
  <c r="D15635" i="9"/>
  <c r="E15634" i="9"/>
  <c r="D15634" i="9"/>
  <c r="E15633" i="9"/>
  <c r="D15633" i="9"/>
  <c r="E15632" i="9"/>
  <c r="D15632" i="9"/>
  <c r="D15631" i="9"/>
  <c r="E15631" i="9" s="1"/>
  <c r="E15630" i="9"/>
  <c r="D15630" i="9"/>
  <c r="D15629" i="9"/>
  <c r="E15629" i="9" s="1"/>
  <c r="D15628" i="9"/>
  <c r="E15628" i="9" s="1"/>
  <c r="D15627" i="9"/>
  <c r="E15627" i="9" s="1"/>
  <c r="E15626" i="9"/>
  <c r="D15626" i="9"/>
  <c r="E15625" i="9"/>
  <c r="D15625" i="9"/>
  <c r="E15624" i="9"/>
  <c r="D15624" i="9"/>
  <c r="E15623" i="9"/>
  <c r="D15623" i="9"/>
  <c r="E15622" i="9"/>
  <c r="D15622" i="9"/>
  <c r="D15621" i="9"/>
  <c r="E15621" i="9" s="1"/>
  <c r="E15620" i="9"/>
  <c r="D15620" i="9"/>
  <c r="D15619" i="9"/>
  <c r="E15619" i="9" s="1"/>
  <c r="D15618" i="9"/>
  <c r="E15618" i="9" s="1"/>
  <c r="D15617" i="9"/>
  <c r="E15617" i="9" s="1"/>
  <c r="E15616" i="9"/>
  <c r="D15616" i="9"/>
  <c r="E15615" i="9"/>
  <c r="D15615" i="9"/>
  <c r="E15614" i="9"/>
  <c r="D15614" i="9"/>
  <c r="E15613" i="9"/>
  <c r="D15613" i="9"/>
  <c r="E15612" i="9"/>
  <c r="D15612" i="9"/>
  <c r="D15611" i="9"/>
  <c r="E15611" i="9" s="1"/>
  <c r="E15610" i="9"/>
  <c r="D15610" i="9"/>
  <c r="D15609" i="9"/>
  <c r="E15609" i="9" s="1"/>
  <c r="D15608" i="9"/>
  <c r="E15608" i="9" s="1"/>
  <c r="D15607" i="9"/>
  <c r="E15607" i="9" s="1"/>
  <c r="E15606" i="9"/>
  <c r="D15606" i="9"/>
  <c r="E15605" i="9"/>
  <c r="D15605" i="9"/>
  <c r="E15604" i="9"/>
  <c r="D15604" i="9"/>
  <c r="E15603" i="9"/>
  <c r="D15603" i="9"/>
  <c r="E15602" i="9"/>
  <c r="D15602" i="9"/>
  <c r="D15601" i="9"/>
  <c r="E15601" i="9" s="1"/>
  <c r="E15600" i="9"/>
  <c r="D15600" i="9"/>
  <c r="D15599" i="9"/>
  <c r="E15599" i="9" s="1"/>
  <c r="D15598" i="9"/>
  <c r="E15598" i="9" s="1"/>
  <c r="D15597" i="9"/>
  <c r="E15597" i="9" s="1"/>
  <c r="E15596" i="9"/>
  <c r="D15596" i="9"/>
  <c r="E15595" i="9"/>
  <c r="D15595" i="9"/>
  <c r="E15594" i="9"/>
  <c r="D15594" i="9"/>
  <c r="E15593" i="9"/>
  <c r="D15593" i="9"/>
  <c r="E15592" i="9"/>
  <c r="D15592" i="9"/>
  <c r="D15591" i="9"/>
  <c r="E15591" i="9" s="1"/>
  <c r="E15590" i="9"/>
  <c r="D15590" i="9"/>
  <c r="D15589" i="9"/>
  <c r="E15589" i="9" s="1"/>
  <c r="D15588" i="9"/>
  <c r="E15588" i="9" s="1"/>
  <c r="D15587" i="9"/>
  <c r="E15587" i="9" s="1"/>
  <c r="E15586" i="9"/>
  <c r="D15586" i="9"/>
  <c r="E15585" i="9"/>
  <c r="D15585" i="9"/>
  <c r="E15584" i="9"/>
  <c r="D15584" i="9"/>
  <c r="E15583" i="9"/>
  <c r="D15583" i="9"/>
  <c r="E15582" i="9"/>
  <c r="D15582" i="9"/>
  <c r="D15581" i="9"/>
  <c r="E15581" i="9" s="1"/>
  <c r="E15580" i="9"/>
  <c r="D15580" i="9"/>
  <c r="D15579" i="9"/>
  <c r="E15579" i="9" s="1"/>
  <c r="D15578" i="9"/>
  <c r="E15578" i="9" s="1"/>
  <c r="D15577" i="9"/>
  <c r="E15577" i="9" s="1"/>
  <c r="E15576" i="9"/>
  <c r="D15576" i="9"/>
  <c r="E15575" i="9"/>
  <c r="D15575" i="9"/>
  <c r="E15574" i="9"/>
  <c r="D15574" i="9"/>
  <c r="E15573" i="9"/>
  <c r="D15573" i="9"/>
  <c r="E15572" i="9"/>
  <c r="D15572" i="9"/>
  <c r="D15571" i="9"/>
  <c r="E15571" i="9" s="1"/>
  <c r="E15570" i="9"/>
  <c r="D15570" i="9"/>
  <c r="D15569" i="9"/>
  <c r="E15569" i="9" s="1"/>
  <c r="D15568" i="9"/>
  <c r="E15568" i="9" s="1"/>
  <c r="D15567" i="9"/>
  <c r="E15567" i="9" s="1"/>
  <c r="E15566" i="9"/>
  <c r="D15566" i="9"/>
  <c r="E15565" i="9"/>
  <c r="D15565" i="9"/>
  <c r="E15564" i="9"/>
  <c r="D15564" i="9"/>
  <c r="E15563" i="9"/>
  <c r="D15563" i="9"/>
  <c r="E15562" i="9"/>
  <c r="D15562" i="9"/>
  <c r="D15561" i="9"/>
  <c r="E15561" i="9" s="1"/>
  <c r="E15560" i="9"/>
  <c r="D15560" i="9"/>
  <c r="D15559" i="9"/>
  <c r="E15559" i="9" s="1"/>
  <c r="D15558" i="9"/>
  <c r="E15558" i="9" s="1"/>
  <c r="D15557" i="9"/>
  <c r="E15557" i="9" s="1"/>
  <c r="E15556" i="9"/>
  <c r="D15556" i="9"/>
  <c r="E15555" i="9"/>
  <c r="D15555" i="9"/>
  <c r="E15554" i="9"/>
  <c r="D15554" i="9"/>
  <c r="E15553" i="9"/>
  <c r="D15553" i="9"/>
  <c r="E15552" i="9"/>
  <c r="D15552" i="9"/>
  <c r="D15551" i="9"/>
  <c r="E15551" i="9" s="1"/>
  <c r="E15550" i="9"/>
  <c r="D15550" i="9"/>
  <c r="D15549" i="9"/>
  <c r="E15549" i="9" s="1"/>
  <c r="D15548" i="9"/>
  <c r="E15548" i="9" s="1"/>
  <c r="D15547" i="9"/>
  <c r="E15547" i="9" s="1"/>
  <c r="E15546" i="9"/>
  <c r="D15546" i="9"/>
  <c r="E15545" i="9"/>
  <c r="D15545" i="9"/>
  <c r="E15544" i="9"/>
  <c r="D15544" i="9"/>
  <c r="E15543" i="9"/>
  <c r="D15543" i="9"/>
  <c r="E15542" i="9"/>
  <c r="D15542" i="9"/>
  <c r="D15541" i="9"/>
  <c r="E15541" i="9" s="1"/>
  <c r="E15540" i="9"/>
  <c r="D15540" i="9"/>
  <c r="D15539" i="9"/>
  <c r="E15539" i="9" s="1"/>
  <c r="D15538" i="9"/>
  <c r="E15538" i="9" s="1"/>
  <c r="D15537" i="9"/>
  <c r="E15537" i="9" s="1"/>
  <c r="E15536" i="9"/>
  <c r="D15536" i="9"/>
  <c r="E15535" i="9"/>
  <c r="D15535" i="9"/>
  <c r="E15534" i="9"/>
  <c r="D15534" i="9"/>
  <c r="E15533" i="9"/>
  <c r="D15533" i="9"/>
  <c r="E15532" i="9"/>
  <c r="D15532" i="9"/>
  <c r="D15531" i="9"/>
  <c r="E15531" i="9" s="1"/>
  <c r="E15530" i="9"/>
  <c r="D15530" i="9"/>
  <c r="D15529" i="9"/>
  <c r="E15529" i="9" s="1"/>
  <c r="D15528" i="9"/>
  <c r="E15528" i="9" s="1"/>
  <c r="D15527" i="9"/>
  <c r="E15527" i="9" s="1"/>
  <c r="E15526" i="9"/>
  <c r="D15526" i="9"/>
  <c r="E15525" i="9"/>
  <c r="D15525" i="9"/>
  <c r="E15524" i="9"/>
  <c r="D15524" i="9"/>
  <c r="E15523" i="9"/>
  <c r="D15523" i="9"/>
  <c r="E15522" i="9"/>
  <c r="D15522" i="9"/>
  <c r="D15521" i="9"/>
  <c r="E15521" i="9" s="1"/>
  <c r="E15520" i="9"/>
  <c r="D15520" i="9"/>
  <c r="D15519" i="9"/>
  <c r="E15519" i="9" s="1"/>
  <c r="D15518" i="9"/>
  <c r="E15518" i="9" s="1"/>
  <c r="D15517" i="9"/>
  <c r="E15517" i="9" s="1"/>
  <c r="E15516" i="9"/>
  <c r="D15516" i="9"/>
  <c r="E15515" i="9"/>
  <c r="D15515" i="9"/>
  <c r="E15514" i="9"/>
  <c r="D15514" i="9"/>
  <c r="E15513" i="9"/>
  <c r="D15513" i="9"/>
  <c r="E15512" i="9"/>
  <c r="D15512" i="9"/>
  <c r="D15511" i="9"/>
  <c r="E15511" i="9" s="1"/>
  <c r="E15510" i="9"/>
  <c r="D15510" i="9"/>
  <c r="D15509" i="9"/>
  <c r="E15509" i="9" s="1"/>
  <c r="D15508" i="9"/>
  <c r="E15508" i="9" s="1"/>
  <c r="D15507" i="9"/>
  <c r="E15507" i="9" s="1"/>
  <c r="E15506" i="9"/>
  <c r="D15506" i="9"/>
  <c r="E15505" i="9"/>
  <c r="D15505" i="9"/>
  <c r="E15504" i="9"/>
  <c r="D15504" i="9"/>
  <c r="E15503" i="9"/>
  <c r="D15503" i="9"/>
  <c r="E15502" i="9"/>
  <c r="D15502" i="9"/>
  <c r="D15501" i="9"/>
  <c r="E15501" i="9" s="1"/>
  <c r="E15500" i="9"/>
  <c r="D15500" i="9"/>
  <c r="D15499" i="9"/>
  <c r="E15499" i="9" s="1"/>
  <c r="D15498" i="9"/>
  <c r="E15498" i="9" s="1"/>
  <c r="D15497" i="9"/>
  <c r="E15497" i="9" s="1"/>
  <c r="E15496" i="9"/>
  <c r="D15496" i="9"/>
  <c r="E15495" i="9"/>
  <c r="D15495" i="9"/>
  <c r="E15494" i="9"/>
  <c r="D15494" i="9"/>
  <c r="E15493" i="9"/>
  <c r="D15493" i="9"/>
  <c r="E15492" i="9"/>
  <c r="D15492" i="9"/>
  <c r="D15491" i="9"/>
  <c r="E15491" i="9" s="1"/>
  <c r="E15490" i="9"/>
  <c r="D15490" i="9"/>
  <c r="D15489" i="9"/>
  <c r="E15489" i="9" s="1"/>
  <c r="D15488" i="9"/>
  <c r="E15488" i="9" s="1"/>
  <c r="D15487" i="9"/>
  <c r="E15487" i="9" s="1"/>
  <c r="E15486" i="9"/>
  <c r="D15486" i="9"/>
  <c r="E15485" i="9"/>
  <c r="D15485" i="9"/>
  <c r="E15484" i="9"/>
  <c r="D15484" i="9"/>
  <c r="E15483" i="9"/>
  <c r="D15483" i="9"/>
  <c r="E15482" i="9"/>
  <c r="D15482" i="9"/>
  <c r="D15481" i="9"/>
  <c r="E15481" i="9" s="1"/>
  <c r="E15480" i="9"/>
  <c r="D15480" i="9"/>
  <c r="D15479" i="9"/>
  <c r="E15479" i="9" s="1"/>
  <c r="D15478" i="9"/>
  <c r="E15478" i="9" s="1"/>
  <c r="D15477" i="9"/>
  <c r="E15477" i="9" s="1"/>
  <c r="E15476" i="9"/>
  <c r="D15476" i="9"/>
  <c r="E15475" i="9"/>
  <c r="D15475" i="9"/>
  <c r="E15474" i="9"/>
  <c r="D15474" i="9"/>
  <c r="E15473" i="9"/>
  <c r="D15473" i="9"/>
  <c r="E15472" i="9"/>
  <c r="D15472" i="9"/>
  <c r="D15471" i="9"/>
  <c r="E15471" i="9" s="1"/>
  <c r="E15470" i="9"/>
  <c r="D15470" i="9"/>
  <c r="D15469" i="9"/>
  <c r="E15469" i="9" s="1"/>
  <c r="D15468" i="9"/>
  <c r="E15468" i="9" s="1"/>
  <c r="D15467" i="9"/>
  <c r="E15467" i="9" s="1"/>
  <c r="E15466" i="9"/>
  <c r="D15466" i="9"/>
  <c r="E15465" i="9"/>
  <c r="D15465" i="9"/>
  <c r="E15464" i="9"/>
  <c r="D15464" i="9"/>
  <c r="E15463" i="9"/>
  <c r="D15463" i="9"/>
  <c r="E15462" i="9"/>
  <c r="D15462" i="9"/>
  <c r="D15461" i="9"/>
  <c r="E15461" i="9" s="1"/>
  <c r="E15460" i="9"/>
  <c r="D15460" i="9"/>
  <c r="D15459" i="9"/>
  <c r="E15459" i="9" s="1"/>
  <c r="D15458" i="9"/>
  <c r="E15458" i="9" s="1"/>
  <c r="D15457" i="9"/>
  <c r="E15457" i="9" s="1"/>
  <c r="E15456" i="9"/>
  <c r="D15456" i="9"/>
  <c r="E15455" i="9"/>
  <c r="D15455" i="9"/>
  <c r="E15454" i="9"/>
  <c r="D15454" i="9"/>
  <c r="E15453" i="9"/>
  <c r="D15453" i="9"/>
  <c r="E15452" i="9"/>
  <c r="D15452" i="9"/>
  <c r="D15451" i="9"/>
  <c r="E15451" i="9" s="1"/>
  <c r="E15450" i="9"/>
  <c r="D15450" i="9"/>
  <c r="D15449" i="9"/>
  <c r="E15449" i="9" s="1"/>
  <c r="D15448" i="9"/>
  <c r="E15448" i="9" s="1"/>
  <c r="D15447" i="9"/>
  <c r="E15447" i="9" s="1"/>
  <c r="E15446" i="9"/>
  <c r="D15446" i="9"/>
  <c r="E15445" i="9"/>
  <c r="D15445" i="9"/>
  <c r="E15444" i="9"/>
  <c r="D15444" i="9"/>
  <c r="E15443" i="9"/>
  <c r="D15443" i="9"/>
  <c r="E15442" i="9"/>
  <c r="D15442" i="9"/>
  <c r="D15441" i="9"/>
  <c r="E15441" i="9" s="1"/>
  <c r="E15440" i="9"/>
  <c r="D15440" i="9"/>
  <c r="D15439" i="9"/>
  <c r="E15439" i="9" s="1"/>
  <c r="D15438" i="9"/>
  <c r="E15438" i="9" s="1"/>
  <c r="D15437" i="9"/>
  <c r="E15437" i="9" s="1"/>
  <c r="E15436" i="9"/>
  <c r="D15436" i="9"/>
  <c r="E15435" i="9"/>
  <c r="D15435" i="9"/>
  <c r="E15434" i="9"/>
  <c r="D15434" i="9"/>
  <c r="E15433" i="9"/>
  <c r="D15433" i="9"/>
  <c r="E15432" i="9"/>
  <c r="D15432" i="9"/>
  <c r="D15431" i="9"/>
  <c r="E15431" i="9" s="1"/>
  <c r="E15430" i="9"/>
  <c r="D15430" i="9"/>
  <c r="D15429" i="9"/>
  <c r="E15429" i="9" s="1"/>
  <c r="D15428" i="9"/>
  <c r="E15428" i="9" s="1"/>
  <c r="D15427" i="9"/>
  <c r="E15427" i="9" s="1"/>
  <c r="E15426" i="9"/>
  <c r="D15426" i="9"/>
  <c r="E15425" i="9"/>
  <c r="D15425" i="9"/>
  <c r="E15424" i="9"/>
  <c r="D15424" i="9"/>
  <c r="E15423" i="9"/>
  <c r="D15423" i="9"/>
  <c r="D15422" i="9"/>
  <c r="E15422" i="9" s="1"/>
  <c r="D15421" i="9"/>
  <c r="E15421" i="9" s="1"/>
  <c r="D15420" i="9"/>
  <c r="E15420" i="9" s="1"/>
  <c r="D15419" i="9"/>
  <c r="E15419" i="9" s="1"/>
  <c r="D15418" i="9"/>
  <c r="E15418" i="9" s="1"/>
  <c r="D15417" i="9"/>
  <c r="E15417" i="9" s="1"/>
  <c r="E15416" i="9"/>
  <c r="D15416" i="9"/>
  <c r="E15415" i="9"/>
  <c r="D15415" i="9"/>
  <c r="E15414" i="9"/>
  <c r="D15414" i="9"/>
  <c r="D15413" i="9"/>
  <c r="E15413" i="9" s="1"/>
  <c r="E15412" i="9"/>
  <c r="D15412" i="9"/>
  <c r="D15411" i="9"/>
  <c r="E15411" i="9" s="1"/>
  <c r="D15410" i="9"/>
  <c r="E15410" i="9" s="1"/>
  <c r="D15409" i="9"/>
  <c r="E15409" i="9" s="1"/>
  <c r="D15408" i="9"/>
  <c r="E15408" i="9" s="1"/>
  <c r="D15407" i="9"/>
  <c r="E15407" i="9" s="1"/>
  <c r="E15406" i="9"/>
  <c r="D15406" i="9"/>
  <c r="E15405" i="9"/>
  <c r="D15405" i="9"/>
  <c r="E15404" i="9"/>
  <c r="D15404" i="9"/>
  <c r="E15403" i="9"/>
  <c r="D15403" i="9"/>
  <c r="D15402" i="9"/>
  <c r="E15402" i="9" s="1"/>
  <c r="D15401" i="9"/>
  <c r="E15401" i="9" s="1"/>
  <c r="E15400" i="9"/>
  <c r="D15400" i="9"/>
  <c r="D15399" i="9"/>
  <c r="E15399" i="9" s="1"/>
  <c r="D15398" i="9"/>
  <c r="E15398" i="9" s="1"/>
  <c r="D15397" i="9"/>
  <c r="E15397" i="9" s="1"/>
  <c r="E15396" i="9"/>
  <c r="D15396" i="9"/>
  <c r="E15395" i="9"/>
  <c r="D15395" i="9"/>
  <c r="E15394" i="9"/>
  <c r="D15394" i="9"/>
  <c r="D15393" i="9"/>
  <c r="E15393" i="9" s="1"/>
  <c r="D15392" i="9"/>
  <c r="E15392" i="9" s="1"/>
  <c r="D15391" i="9"/>
  <c r="E15391" i="9" s="1"/>
  <c r="E15390" i="9"/>
  <c r="D15390" i="9"/>
  <c r="D15389" i="9"/>
  <c r="E15389" i="9" s="1"/>
  <c r="D15388" i="9"/>
  <c r="E15388" i="9" s="1"/>
  <c r="D15387" i="9"/>
  <c r="E15387" i="9" s="1"/>
  <c r="E15386" i="9"/>
  <c r="D15386" i="9"/>
  <c r="E15385" i="9"/>
  <c r="D15385" i="9"/>
  <c r="E15384" i="9"/>
  <c r="D15384" i="9"/>
  <c r="D15383" i="9"/>
  <c r="E15383" i="9" s="1"/>
  <c r="E15382" i="9"/>
  <c r="D15382" i="9"/>
  <c r="D15381" i="9"/>
  <c r="E15381" i="9" s="1"/>
  <c r="D15380" i="9"/>
  <c r="E15380" i="9" s="1"/>
  <c r="D15379" i="9"/>
  <c r="E15379" i="9" s="1"/>
  <c r="D15378" i="9"/>
  <c r="E15378" i="9" s="1"/>
  <c r="D15377" i="9"/>
  <c r="E15377" i="9" s="1"/>
  <c r="E15376" i="9"/>
  <c r="D15376" i="9"/>
  <c r="E15375" i="9"/>
  <c r="D15375" i="9"/>
  <c r="E15374" i="9"/>
  <c r="D15374" i="9"/>
  <c r="E15373" i="9"/>
  <c r="D15373" i="9"/>
  <c r="D15372" i="9"/>
  <c r="E15372" i="9" s="1"/>
  <c r="D15371" i="9"/>
  <c r="E15371" i="9" s="1"/>
  <c r="D15370" i="9"/>
  <c r="E15370" i="9" s="1"/>
  <c r="D15369" i="9"/>
  <c r="E15369" i="9" s="1"/>
  <c r="D15368" i="9"/>
  <c r="E15368" i="9" s="1"/>
  <c r="D15367" i="9"/>
  <c r="E15367" i="9" s="1"/>
  <c r="E15366" i="9"/>
  <c r="D15366" i="9"/>
  <c r="E15365" i="9"/>
  <c r="D15365" i="9"/>
  <c r="E15364" i="9"/>
  <c r="D15364" i="9"/>
  <c r="D15363" i="9"/>
  <c r="E15363" i="9" s="1"/>
  <c r="E15362" i="9"/>
  <c r="D15362" i="9"/>
  <c r="D15361" i="9"/>
  <c r="E15361" i="9" s="1"/>
  <c r="E15360" i="9"/>
  <c r="D15360" i="9"/>
  <c r="D15359" i="9"/>
  <c r="E15359" i="9" s="1"/>
  <c r="D15358" i="9"/>
  <c r="E15358" i="9" s="1"/>
  <c r="D15357" i="9"/>
  <c r="E15357" i="9" s="1"/>
  <c r="E15356" i="9"/>
  <c r="D15356" i="9"/>
  <c r="E15355" i="9"/>
  <c r="D15355" i="9"/>
  <c r="E15354" i="9"/>
  <c r="D15354" i="9"/>
  <c r="E15353" i="9"/>
  <c r="D15353" i="9"/>
  <c r="D15352" i="9"/>
  <c r="E15352" i="9" s="1"/>
  <c r="D15351" i="9"/>
  <c r="E15351" i="9" s="1"/>
  <c r="E15350" i="9"/>
  <c r="D15350" i="9"/>
  <c r="D15349" i="9"/>
  <c r="E15349" i="9" s="1"/>
  <c r="D15348" i="9"/>
  <c r="E15348" i="9" s="1"/>
  <c r="D15347" i="9"/>
  <c r="E15347" i="9" s="1"/>
  <c r="E15346" i="9"/>
  <c r="D15346" i="9"/>
  <c r="E15345" i="9"/>
  <c r="D15345" i="9"/>
  <c r="E15344" i="9"/>
  <c r="D15344" i="9"/>
  <c r="D15343" i="9"/>
  <c r="E15343" i="9" s="1"/>
  <c r="E15342" i="9"/>
  <c r="D15342" i="9"/>
  <c r="D15341" i="9"/>
  <c r="E15341" i="9" s="1"/>
  <c r="E15340" i="9"/>
  <c r="D15340" i="9"/>
  <c r="D15339" i="9"/>
  <c r="E15339" i="9" s="1"/>
  <c r="D15338" i="9"/>
  <c r="E15338" i="9" s="1"/>
  <c r="D15337" i="9"/>
  <c r="E15337" i="9" s="1"/>
  <c r="E15336" i="9"/>
  <c r="D15336" i="9"/>
  <c r="E15335" i="9"/>
  <c r="D15335" i="9"/>
  <c r="E15334" i="9"/>
  <c r="D15334" i="9"/>
  <c r="D15333" i="9"/>
  <c r="E15333" i="9" s="1"/>
  <c r="E15332" i="9"/>
  <c r="D15332" i="9"/>
  <c r="D15331" i="9"/>
  <c r="E15331" i="9" s="1"/>
  <c r="D15330" i="9"/>
  <c r="E15330" i="9" s="1"/>
  <c r="D15329" i="9"/>
  <c r="E15329" i="9" s="1"/>
  <c r="D15328" i="9"/>
  <c r="E15328" i="9" s="1"/>
  <c r="D15327" i="9"/>
  <c r="E15327" i="9" s="1"/>
  <c r="E15326" i="9"/>
  <c r="D15326" i="9"/>
  <c r="E15325" i="9"/>
  <c r="D15325" i="9"/>
  <c r="E15324" i="9"/>
  <c r="D15324" i="9"/>
  <c r="E15323" i="9"/>
  <c r="D15323" i="9"/>
  <c r="D15322" i="9"/>
  <c r="E15322" i="9" s="1"/>
  <c r="D15321" i="9"/>
  <c r="E15321" i="9" s="1"/>
  <c r="E15320" i="9"/>
  <c r="D15320" i="9"/>
  <c r="D15319" i="9"/>
  <c r="E15319" i="9" s="1"/>
  <c r="D15318" i="9"/>
  <c r="E15318" i="9" s="1"/>
  <c r="D15317" i="9"/>
  <c r="E15317" i="9" s="1"/>
  <c r="E15316" i="9"/>
  <c r="D15316" i="9"/>
  <c r="E15315" i="9"/>
  <c r="D15315" i="9"/>
  <c r="E15314" i="9"/>
  <c r="D15314" i="9"/>
  <c r="D15313" i="9"/>
  <c r="E15313" i="9" s="1"/>
  <c r="E15312" i="9"/>
  <c r="D15312" i="9"/>
  <c r="D15311" i="9"/>
  <c r="E15311" i="9" s="1"/>
  <c r="D15310" i="9"/>
  <c r="E15310" i="9" s="1"/>
  <c r="D15309" i="9"/>
  <c r="E15309" i="9" s="1"/>
  <c r="D15308" i="9"/>
  <c r="E15308" i="9" s="1"/>
  <c r="D15307" i="9"/>
  <c r="E15307" i="9" s="1"/>
  <c r="E15306" i="9"/>
  <c r="D15306" i="9"/>
  <c r="E15305" i="9"/>
  <c r="D15305" i="9"/>
  <c r="E15304" i="9"/>
  <c r="D15304" i="9"/>
  <c r="E15303" i="9"/>
  <c r="D15303" i="9"/>
  <c r="D15302" i="9"/>
  <c r="E15302" i="9" s="1"/>
  <c r="D15301" i="9"/>
  <c r="E15301" i="9" s="1"/>
  <c r="E15300" i="9"/>
  <c r="D15300" i="9"/>
  <c r="D15299" i="9"/>
  <c r="E15299" i="9" s="1"/>
  <c r="D15298" i="9"/>
  <c r="E15298" i="9" s="1"/>
  <c r="D15297" i="9"/>
  <c r="E15297" i="9" s="1"/>
  <c r="E15296" i="9"/>
  <c r="D15296" i="9"/>
  <c r="E15295" i="9"/>
  <c r="D15295" i="9"/>
  <c r="E15294" i="9"/>
  <c r="D15294" i="9"/>
  <c r="D15293" i="9"/>
  <c r="E15293" i="9" s="1"/>
  <c r="D15292" i="9"/>
  <c r="E15292" i="9" s="1"/>
  <c r="D15291" i="9"/>
  <c r="E15291" i="9" s="1"/>
  <c r="E15290" i="9"/>
  <c r="D15290" i="9"/>
  <c r="D15289" i="9"/>
  <c r="E15289" i="9" s="1"/>
  <c r="D15288" i="9"/>
  <c r="E15288" i="9" s="1"/>
  <c r="D15287" i="9"/>
  <c r="E15287" i="9" s="1"/>
  <c r="E15286" i="9"/>
  <c r="D15286" i="9"/>
  <c r="E15285" i="9"/>
  <c r="D15285" i="9"/>
  <c r="E15284" i="9"/>
  <c r="D15284" i="9"/>
  <c r="D15283" i="9"/>
  <c r="E15283" i="9" s="1"/>
  <c r="E15282" i="9"/>
  <c r="D15282" i="9"/>
  <c r="D15281" i="9"/>
  <c r="E15281" i="9" s="1"/>
  <c r="D15280" i="9"/>
  <c r="E15280" i="9" s="1"/>
  <c r="D15279" i="9"/>
  <c r="E15279" i="9" s="1"/>
  <c r="D15278" i="9"/>
  <c r="E15278" i="9" s="1"/>
  <c r="D15277" i="9"/>
  <c r="E15277" i="9" s="1"/>
  <c r="E15276" i="9"/>
  <c r="D15276" i="9"/>
  <c r="E15275" i="9"/>
  <c r="D15275" i="9"/>
  <c r="E15274" i="9"/>
  <c r="D15274" i="9"/>
  <c r="E15273" i="9"/>
  <c r="D15273" i="9"/>
  <c r="D15272" i="9"/>
  <c r="E15272" i="9" s="1"/>
  <c r="E15271" i="9"/>
  <c r="D15271" i="9"/>
  <c r="D15270" i="9"/>
  <c r="E15270" i="9" s="1"/>
  <c r="D15269" i="9"/>
  <c r="E15269" i="9" s="1"/>
  <c r="D15268" i="9"/>
  <c r="E15268" i="9" s="1"/>
  <c r="D15267" i="9"/>
  <c r="E15267" i="9" s="1"/>
  <c r="E15266" i="9"/>
  <c r="D15266" i="9"/>
  <c r="E15265" i="9"/>
  <c r="D15265" i="9"/>
  <c r="E15264" i="9"/>
  <c r="D15264" i="9"/>
  <c r="E15263" i="9"/>
  <c r="D15263" i="9"/>
  <c r="D15262" i="9"/>
  <c r="E15262" i="9" s="1"/>
  <c r="D15261" i="9"/>
  <c r="E15261" i="9" s="1"/>
  <c r="E15260" i="9"/>
  <c r="D15260" i="9"/>
  <c r="D15259" i="9"/>
  <c r="E15259" i="9" s="1"/>
  <c r="D15258" i="9"/>
  <c r="E15258" i="9" s="1"/>
  <c r="D15257" i="9"/>
  <c r="E15257" i="9" s="1"/>
  <c r="E15256" i="9"/>
  <c r="D15256" i="9"/>
  <c r="E15255" i="9"/>
  <c r="D15255" i="9"/>
  <c r="E15254" i="9"/>
  <c r="D15254" i="9"/>
  <c r="D15253" i="9"/>
  <c r="E15253" i="9" s="1"/>
  <c r="E15252" i="9"/>
  <c r="D15252" i="9"/>
  <c r="D15251" i="9"/>
  <c r="E15251" i="9" s="1"/>
  <c r="E15250" i="9"/>
  <c r="D15250" i="9"/>
  <c r="D15249" i="9"/>
  <c r="E15249" i="9" s="1"/>
  <c r="D15248" i="9"/>
  <c r="E15248" i="9" s="1"/>
  <c r="D15247" i="9"/>
  <c r="E15247" i="9" s="1"/>
  <c r="E15246" i="9"/>
  <c r="D15246" i="9"/>
  <c r="E15245" i="9"/>
  <c r="D15245" i="9"/>
  <c r="E15244" i="9"/>
  <c r="D15244" i="9"/>
  <c r="D15243" i="9"/>
  <c r="E15243" i="9" s="1"/>
  <c r="E15242" i="9"/>
  <c r="D15242" i="9"/>
  <c r="D15241" i="9"/>
  <c r="E15241" i="9" s="1"/>
  <c r="D15240" i="9"/>
  <c r="E15240" i="9" s="1"/>
  <c r="D15239" i="9"/>
  <c r="E15239" i="9" s="1"/>
  <c r="D15238" i="9"/>
  <c r="E15238" i="9" s="1"/>
  <c r="D15237" i="9"/>
  <c r="E15237" i="9" s="1"/>
  <c r="E15236" i="9"/>
  <c r="D15236" i="9"/>
  <c r="E15235" i="9"/>
  <c r="D15235" i="9"/>
  <c r="E15234" i="9"/>
  <c r="D15234" i="9"/>
  <c r="D15233" i="9"/>
  <c r="E15233" i="9" s="1"/>
  <c r="D15232" i="9"/>
  <c r="E15232" i="9" s="1"/>
  <c r="E15231" i="9"/>
  <c r="D15231" i="9"/>
  <c r="D15230" i="9"/>
  <c r="E15230" i="9" s="1"/>
  <c r="D15229" i="9"/>
  <c r="E15229" i="9" s="1"/>
  <c r="D15228" i="9"/>
  <c r="E15228" i="9" s="1"/>
  <c r="D15227" i="9"/>
  <c r="E15227" i="9" s="1"/>
  <c r="E15226" i="9"/>
  <c r="D15226" i="9"/>
  <c r="E15225" i="9"/>
  <c r="D15225" i="9"/>
  <c r="E15224" i="9"/>
  <c r="D15224" i="9"/>
  <c r="E15223" i="9"/>
  <c r="D15223" i="9"/>
  <c r="D15222" i="9"/>
  <c r="E15222" i="9" s="1"/>
  <c r="E15221" i="9"/>
  <c r="D15221" i="9"/>
  <c r="D15220" i="9"/>
  <c r="E15220" i="9" s="1"/>
  <c r="D15219" i="9"/>
  <c r="E15219" i="9" s="1"/>
  <c r="D15218" i="9"/>
  <c r="E15218" i="9" s="1"/>
  <c r="D15217" i="9"/>
  <c r="E15217" i="9" s="1"/>
  <c r="E15216" i="9"/>
  <c r="D15216" i="9"/>
  <c r="E15215" i="9"/>
  <c r="D15215" i="9"/>
  <c r="E15214" i="9"/>
  <c r="D15214" i="9"/>
  <c r="E15213" i="9"/>
  <c r="D15213" i="9"/>
  <c r="D15212" i="9"/>
  <c r="E15212" i="9" s="1"/>
  <c r="E15211" i="9"/>
  <c r="D15211" i="9"/>
  <c r="E15210" i="9"/>
  <c r="D15210" i="9"/>
  <c r="D15209" i="9"/>
  <c r="E15209" i="9" s="1"/>
  <c r="D15208" i="9"/>
  <c r="E15208" i="9" s="1"/>
  <c r="D15207" i="9"/>
  <c r="E15207" i="9" s="1"/>
  <c r="E15206" i="9"/>
  <c r="D15206" i="9"/>
  <c r="E15205" i="9"/>
  <c r="D15205" i="9"/>
  <c r="E15204" i="9"/>
  <c r="D15204" i="9"/>
  <c r="D15203" i="9"/>
  <c r="E15203" i="9" s="1"/>
  <c r="E15202" i="9"/>
  <c r="D15202" i="9"/>
  <c r="D15201" i="9"/>
  <c r="E15201" i="9" s="1"/>
  <c r="E15200" i="9"/>
  <c r="D15200" i="9"/>
  <c r="D15199" i="9"/>
  <c r="E15199" i="9" s="1"/>
  <c r="D15198" i="9"/>
  <c r="E15198" i="9" s="1"/>
  <c r="D15197" i="9"/>
  <c r="E15197" i="9" s="1"/>
  <c r="E15196" i="9"/>
  <c r="D15196" i="9"/>
  <c r="E15195" i="9"/>
  <c r="D15195" i="9"/>
  <c r="E15194" i="9"/>
  <c r="D15194" i="9"/>
  <c r="D15193" i="9"/>
  <c r="E15193" i="9" s="1"/>
  <c r="E15192" i="9"/>
  <c r="D15192" i="9"/>
  <c r="D15191" i="9"/>
  <c r="E15191" i="9" s="1"/>
  <c r="E15190" i="9"/>
  <c r="D15190" i="9"/>
  <c r="D15189" i="9"/>
  <c r="E15189" i="9" s="1"/>
  <c r="D15188" i="9"/>
  <c r="E15188" i="9" s="1"/>
  <c r="D15187" i="9"/>
  <c r="E15187" i="9" s="1"/>
  <c r="E15186" i="9"/>
  <c r="D15186" i="9"/>
  <c r="E15185" i="9"/>
  <c r="D15185" i="9"/>
  <c r="E15184" i="9"/>
  <c r="D15184" i="9"/>
  <c r="D15183" i="9"/>
  <c r="E15183" i="9" s="1"/>
  <c r="D15182" i="9"/>
  <c r="E15182" i="9" s="1"/>
  <c r="E15181" i="9"/>
  <c r="D15181" i="9"/>
  <c r="D15180" i="9"/>
  <c r="E15180" i="9" s="1"/>
  <c r="D15179" i="9"/>
  <c r="E15179" i="9" s="1"/>
  <c r="D15178" i="9"/>
  <c r="E15178" i="9" s="1"/>
  <c r="D15177" i="9"/>
  <c r="E15177" i="9" s="1"/>
  <c r="E15176" i="9"/>
  <c r="D15176" i="9"/>
  <c r="E15175" i="9"/>
  <c r="D15175" i="9"/>
  <c r="E15174" i="9"/>
  <c r="D15174" i="9"/>
  <c r="E15173" i="9"/>
  <c r="D15173" i="9"/>
  <c r="D15172" i="9"/>
  <c r="E15172" i="9" s="1"/>
  <c r="E15171" i="9"/>
  <c r="D15171" i="9"/>
  <c r="D15170" i="9"/>
  <c r="E15170" i="9" s="1"/>
  <c r="D15169" i="9"/>
  <c r="E15169" i="9" s="1"/>
  <c r="D15168" i="9"/>
  <c r="E15168" i="9" s="1"/>
  <c r="D15167" i="9"/>
  <c r="E15167" i="9" s="1"/>
  <c r="E15166" i="9"/>
  <c r="D15166" i="9"/>
  <c r="E15165" i="9"/>
  <c r="D15165" i="9"/>
  <c r="E15164" i="9"/>
  <c r="D15164" i="9"/>
  <c r="E15163" i="9"/>
  <c r="D15163" i="9"/>
  <c r="D15162" i="9"/>
  <c r="E15162" i="9" s="1"/>
  <c r="D15161" i="9"/>
  <c r="E15161" i="9" s="1"/>
  <c r="E15160" i="9"/>
  <c r="D15160" i="9"/>
  <c r="D15159" i="9"/>
  <c r="E15159" i="9" s="1"/>
  <c r="D15158" i="9"/>
  <c r="E15158" i="9" s="1"/>
  <c r="D15157" i="9"/>
  <c r="E15157" i="9" s="1"/>
  <c r="E15156" i="9"/>
  <c r="D15156" i="9"/>
  <c r="E15155" i="9"/>
  <c r="D15155" i="9"/>
  <c r="E15154" i="9"/>
  <c r="D15154" i="9"/>
  <c r="E15153" i="9"/>
  <c r="D15153" i="9"/>
  <c r="E15152" i="9"/>
  <c r="D15152" i="9"/>
  <c r="D15151" i="9"/>
  <c r="E15151" i="9" s="1"/>
  <c r="E15150" i="9"/>
  <c r="D15150" i="9"/>
  <c r="D15149" i="9"/>
  <c r="E15149" i="9" s="1"/>
  <c r="D15148" i="9"/>
  <c r="E15148" i="9" s="1"/>
  <c r="D15147" i="9"/>
  <c r="E15147" i="9" s="1"/>
  <c r="E15146" i="9"/>
  <c r="D15146" i="9"/>
  <c r="E15145" i="9"/>
  <c r="D15145" i="9"/>
  <c r="E15144" i="9"/>
  <c r="D15144" i="9"/>
  <c r="D15143" i="9"/>
  <c r="E15143" i="9" s="1"/>
  <c r="E15142" i="9"/>
  <c r="D15142" i="9"/>
  <c r="D15141" i="9"/>
  <c r="E15141" i="9" s="1"/>
  <c r="D15140" i="9"/>
  <c r="E15140" i="9" s="1"/>
  <c r="D15139" i="9"/>
  <c r="E15139" i="9" s="1"/>
  <c r="D15138" i="9"/>
  <c r="E15138" i="9" s="1"/>
  <c r="D15137" i="9"/>
  <c r="E15137" i="9" s="1"/>
  <c r="E15136" i="9"/>
  <c r="D15136" i="9"/>
  <c r="E15135" i="9"/>
  <c r="D15135" i="9"/>
  <c r="E15134" i="9"/>
  <c r="D15134" i="9"/>
  <c r="D15133" i="9"/>
  <c r="E15133" i="9" s="1"/>
  <c r="D15132" i="9"/>
  <c r="E15132" i="9" s="1"/>
  <c r="E15131" i="9"/>
  <c r="D15131" i="9"/>
  <c r="D15130" i="9"/>
  <c r="E15130" i="9" s="1"/>
  <c r="D15129" i="9"/>
  <c r="E15129" i="9" s="1"/>
  <c r="D15128" i="9"/>
  <c r="E15128" i="9" s="1"/>
  <c r="D15127" i="9"/>
  <c r="E15127" i="9" s="1"/>
  <c r="E15126" i="9"/>
  <c r="D15126" i="9"/>
  <c r="E15125" i="9"/>
  <c r="D15125" i="9"/>
  <c r="E15124" i="9"/>
  <c r="D15124" i="9"/>
  <c r="E15123" i="9"/>
  <c r="D15123" i="9"/>
  <c r="D15122" i="9"/>
  <c r="E15122" i="9" s="1"/>
  <c r="E15121" i="9"/>
  <c r="D15121" i="9"/>
  <c r="D15120" i="9"/>
  <c r="E15120" i="9" s="1"/>
  <c r="D15119" i="9"/>
  <c r="E15119" i="9" s="1"/>
  <c r="D15118" i="9"/>
  <c r="E15118" i="9" s="1"/>
  <c r="D15117" i="9"/>
  <c r="E15117" i="9" s="1"/>
  <c r="E15116" i="9"/>
  <c r="D15116" i="9"/>
  <c r="E15115" i="9"/>
  <c r="D15115" i="9"/>
  <c r="E15114" i="9"/>
  <c r="D15114" i="9"/>
  <c r="E15113" i="9"/>
  <c r="D15113" i="9"/>
  <c r="D15112" i="9"/>
  <c r="E15112" i="9" s="1"/>
  <c r="D15111" i="9"/>
  <c r="E15111" i="9" s="1"/>
  <c r="E15110" i="9"/>
  <c r="D15110" i="9"/>
  <c r="D15109" i="9"/>
  <c r="E15109" i="9" s="1"/>
  <c r="D15108" i="9"/>
  <c r="E15108" i="9" s="1"/>
  <c r="D15107" i="9"/>
  <c r="E15107" i="9" s="1"/>
  <c r="E15106" i="9"/>
  <c r="D15106" i="9"/>
  <c r="E15105" i="9"/>
  <c r="D15105" i="9"/>
  <c r="E15104" i="9"/>
  <c r="D15104" i="9"/>
  <c r="D15103" i="9"/>
  <c r="E15103" i="9" s="1"/>
  <c r="E15102" i="9"/>
  <c r="D15102" i="9"/>
  <c r="D15101" i="9"/>
  <c r="E15101" i="9" s="1"/>
  <c r="E15100" i="9"/>
  <c r="D15100" i="9"/>
  <c r="D15099" i="9"/>
  <c r="E15099" i="9" s="1"/>
  <c r="D15098" i="9"/>
  <c r="E15098" i="9" s="1"/>
  <c r="D15097" i="9"/>
  <c r="E15097" i="9" s="1"/>
  <c r="E15096" i="9"/>
  <c r="D15096" i="9"/>
  <c r="E15095" i="9"/>
  <c r="D15095" i="9"/>
  <c r="E15094" i="9"/>
  <c r="D15094" i="9"/>
  <c r="D15093" i="9"/>
  <c r="E15093" i="9" s="1"/>
  <c r="D15092" i="9"/>
  <c r="E15092" i="9" s="1"/>
  <c r="D15091" i="9"/>
  <c r="E15091" i="9" s="1"/>
  <c r="D15090" i="9"/>
  <c r="E15090" i="9" s="1"/>
  <c r="D15089" i="9"/>
  <c r="E15089" i="9" s="1"/>
  <c r="D15088" i="9"/>
  <c r="E15088" i="9" s="1"/>
  <c r="D15087" i="9"/>
  <c r="E15087" i="9" s="1"/>
  <c r="E15086" i="9"/>
  <c r="D15086" i="9"/>
  <c r="E15085" i="9"/>
  <c r="D15085" i="9"/>
  <c r="E15084" i="9"/>
  <c r="D15084" i="9"/>
  <c r="D15083" i="9"/>
  <c r="E15083" i="9" s="1"/>
  <c r="D15082" i="9"/>
  <c r="E15082" i="9" s="1"/>
  <c r="E15081" i="9"/>
  <c r="D15081" i="9"/>
  <c r="D15080" i="9"/>
  <c r="E15080" i="9" s="1"/>
  <c r="D15079" i="9"/>
  <c r="E15079" i="9" s="1"/>
  <c r="D15078" i="9"/>
  <c r="E15078" i="9" s="1"/>
  <c r="D15077" i="9"/>
  <c r="E15077" i="9" s="1"/>
  <c r="E15076" i="9"/>
  <c r="D15076" i="9"/>
  <c r="E15075" i="9"/>
  <c r="D15075" i="9"/>
  <c r="E15074" i="9"/>
  <c r="D15074" i="9"/>
  <c r="E15073" i="9"/>
  <c r="D15073" i="9"/>
  <c r="D15072" i="9"/>
  <c r="E15072" i="9" s="1"/>
  <c r="D15071" i="9"/>
  <c r="E15071" i="9" s="1"/>
  <c r="D15070" i="9"/>
  <c r="E15070" i="9" s="1"/>
  <c r="D15069" i="9"/>
  <c r="E15069" i="9" s="1"/>
  <c r="D15068" i="9"/>
  <c r="E15068" i="9" s="1"/>
  <c r="D15067" i="9"/>
  <c r="E15067" i="9" s="1"/>
  <c r="E15066" i="9"/>
  <c r="D15066" i="9"/>
  <c r="E15065" i="9"/>
  <c r="D15065" i="9"/>
  <c r="E15064" i="9"/>
  <c r="D15064" i="9"/>
  <c r="D15063" i="9"/>
  <c r="E15063" i="9" s="1"/>
  <c r="D15062" i="9"/>
  <c r="E15062" i="9" s="1"/>
  <c r="E15061" i="9"/>
  <c r="D15061" i="9"/>
  <c r="E15060" i="9"/>
  <c r="D15060" i="9"/>
  <c r="D15059" i="9"/>
  <c r="E15059" i="9" s="1"/>
  <c r="D15058" i="9"/>
  <c r="E15058" i="9" s="1"/>
  <c r="D15057" i="9"/>
  <c r="E15057" i="9" s="1"/>
  <c r="E15056" i="9"/>
  <c r="D15056" i="9"/>
  <c r="E15055" i="9"/>
  <c r="D15055" i="9"/>
  <c r="E15054" i="9"/>
  <c r="D15054" i="9"/>
  <c r="D15053" i="9"/>
  <c r="E15053" i="9" s="1"/>
  <c r="E15052" i="9"/>
  <c r="D15052" i="9"/>
  <c r="D15051" i="9"/>
  <c r="E15051" i="9" s="1"/>
  <c r="E15050" i="9"/>
  <c r="D15050" i="9"/>
  <c r="D15049" i="9"/>
  <c r="E15049" i="9" s="1"/>
  <c r="D15048" i="9"/>
  <c r="E15048" i="9" s="1"/>
  <c r="D15047" i="9"/>
  <c r="E15047" i="9" s="1"/>
  <c r="E15046" i="9"/>
  <c r="D15046" i="9"/>
  <c r="E15045" i="9"/>
  <c r="D15045" i="9"/>
  <c r="E15044" i="9"/>
  <c r="D15044" i="9"/>
  <c r="D15043" i="9"/>
  <c r="E15043" i="9" s="1"/>
  <c r="D15042" i="9"/>
  <c r="E15042" i="9" s="1"/>
  <c r="E15041" i="9"/>
  <c r="D15041" i="9"/>
  <c r="E15040" i="9"/>
  <c r="D15040" i="9"/>
  <c r="D15039" i="9"/>
  <c r="E15039" i="9" s="1"/>
  <c r="D15038" i="9"/>
  <c r="E15038" i="9" s="1"/>
  <c r="D15037" i="9"/>
  <c r="E15037" i="9" s="1"/>
  <c r="E15036" i="9"/>
  <c r="D15036" i="9"/>
  <c r="E15035" i="9"/>
  <c r="D15035" i="9"/>
  <c r="D15034" i="9"/>
  <c r="E15034" i="9" s="1"/>
  <c r="E15033" i="9"/>
  <c r="D15033" i="9"/>
  <c r="D15032" i="9"/>
  <c r="E15032" i="9" s="1"/>
  <c r="D15031" i="9"/>
  <c r="E15031" i="9" s="1"/>
  <c r="D15030" i="9"/>
  <c r="E15030" i="9" s="1"/>
  <c r="D15029" i="9"/>
  <c r="E15029" i="9" s="1"/>
  <c r="D15028" i="9"/>
  <c r="E15028" i="9" s="1"/>
  <c r="D15027" i="9"/>
  <c r="E15027" i="9" s="1"/>
  <c r="E15026" i="9"/>
  <c r="D15026" i="9"/>
  <c r="E15025" i="9"/>
  <c r="D15025" i="9"/>
  <c r="E15024" i="9"/>
  <c r="D15024" i="9"/>
  <c r="D15023" i="9"/>
  <c r="E15023" i="9" s="1"/>
  <c r="D15022" i="9"/>
  <c r="E15022" i="9" s="1"/>
  <c r="E15021" i="9"/>
  <c r="D15021" i="9"/>
  <c r="E15020" i="9"/>
  <c r="D15020" i="9"/>
  <c r="D15019" i="9"/>
  <c r="E15019" i="9" s="1"/>
  <c r="D15018" i="9"/>
  <c r="E15018" i="9" s="1"/>
  <c r="E15017" i="9"/>
  <c r="D15017" i="9"/>
  <c r="E15016" i="9"/>
  <c r="D15016" i="9"/>
  <c r="E15015" i="9"/>
  <c r="D15015" i="9"/>
  <c r="E15014" i="9"/>
  <c r="D15014" i="9"/>
  <c r="D15013" i="9"/>
  <c r="E15013" i="9" s="1"/>
  <c r="D15012" i="9"/>
  <c r="E15012" i="9" s="1"/>
  <c r="D15011" i="9"/>
  <c r="E15011" i="9" s="1"/>
  <c r="E15010" i="9"/>
  <c r="D15010" i="9"/>
  <c r="D15009" i="9"/>
  <c r="E15009" i="9" s="1"/>
  <c r="D15008" i="9"/>
  <c r="E15008" i="9" s="1"/>
  <c r="D15007" i="9"/>
  <c r="E15007" i="9" s="1"/>
  <c r="E15006" i="9"/>
  <c r="D15006" i="9"/>
  <c r="E15005" i="9"/>
  <c r="D15005" i="9"/>
  <c r="E15004" i="9"/>
  <c r="D15004" i="9"/>
  <c r="D15003" i="9"/>
  <c r="E15003" i="9" s="1"/>
  <c r="E15002" i="9"/>
  <c r="D15002" i="9"/>
  <c r="D15001" i="9"/>
  <c r="E15001" i="9" s="1"/>
  <c r="E15000" i="9"/>
  <c r="D15000" i="9"/>
  <c r="D14999" i="9"/>
  <c r="E14999" i="9" s="1"/>
  <c r="D14998" i="9"/>
  <c r="E14998" i="9" s="1"/>
  <c r="D14997" i="9"/>
  <c r="E14997" i="9" s="1"/>
  <c r="E14996" i="9"/>
  <c r="D14996" i="9"/>
  <c r="E14995" i="9"/>
  <c r="D14995" i="9"/>
  <c r="E14994" i="9"/>
  <c r="D14994" i="9"/>
  <c r="D14993" i="9"/>
  <c r="E14993" i="9" s="1"/>
  <c r="D14992" i="9"/>
  <c r="E14992" i="9" s="1"/>
  <c r="D14991" i="9"/>
  <c r="E14991" i="9" s="1"/>
  <c r="E14990" i="9"/>
  <c r="D14990" i="9"/>
  <c r="D14989" i="9"/>
  <c r="E14989" i="9" s="1"/>
  <c r="D14988" i="9"/>
  <c r="E14988" i="9" s="1"/>
  <c r="D14987" i="9"/>
  <c r="E14987" i="9" s="1"/>
  <c r="E14986" i="9"/>
  <c r="D14986" i="9"/>
  <c r="E14985" i="9"/>
  <c r="D14985" i="9"/>
  <c r="E14984" i="9"/>
  <c r="D14984" i="9"/>
  <c r="E14983" i="9"/>
  <c r="D14983" i="9"/>
  <c r="D14982" i="9"/>
  <c r="E14982" i="9" s="1"/>
  <c r="D14981" i="9"/>
  <c r="E14981" i="9" s="1"/>
  <c r="D14980" i="9"/>
  <c r="E14980" i="9" s="1"/>
  <c r="D14979" i="9"/>
  <c r="E14979" i="9" s="1"/>
  <c r="D14978" i="9"/>
  <c r="E14978" i="9" s="1"/>
  <c r="D14977" i="9"/>
  <c r="E14977" i="9" s="1"/>
  <c r="E14976" i="9"/>
  <c r="D14976" i="9"/>
  <c r="E14975" i="9"/>
  <c r="D14975" i="9"/>
  <c r="E14974" i="9"/>
  <c r="D14974" i="9"/>
  <c r="D14973" i="9"/>
  <c r="E14973" i="9" s="1"/>
  <c r="E14972" i="9"/>
  <c r="D14972" i="9"/>
  <c r="E14971" i="9"/>
  <c r="D14971" i="9"/>
  <c r="E14970" i="9"/>
  <c r="D14970" i="9"/>
  <c r="D14969" i="9"/>
  <c r="E14969" i="9" s="1"/>
  <c r="D14968" i="9"/>
  <c r="E14968" i="9" s="1"/>
  <c r="E14967" i="9"/>
  <c r="D14967" i="9"/>
  <c r="E14966" i="9"/>
  <c r="D14966" i="9"/>
  <c r="E14965" i="9"/>
  <c r="D14965" i="9"/>
  <c r="D14964" i="9"/>
  <c r="E14964" i="9" s="1"/>
  <c r="D14963" i="9"/>
  <c r="E14963" i="9" s="1"/>
  <c r="D14962" i="9"/>
  <c r="E14962" i="9" s="1"/>
  <c r="D14961" i="9"/>
  <c r="E14961" i="9" s="1"/>
  <c r="E14960" i="9"/>
  <c r="D14960" i="9"/>
  <c r="D14959" i="9"/>
  <c r="E14959" i="9" s="1"/>
  <c r="D14958" i="9"/>
  <c r="E14958" i="9" s="1"/>
  <c r="D14957" i="9"/>
  <c r="E14957" i="9" s="1"/>
  <c r="E14956" i="9"/>
  <c r="D14956" i="9"/>
  <c r="E14955" i="9"/>
  <c r="D14955" i="9"/>
  <c r="E14954" i="9"/>
  <c r="D14954" i="9"/>
  <c r="D14953" i="9"/>
  <c r="E14953" i="9" s="1"/>
  <c r="E14952" i="9"/>
  <c r="D14952" i="9"/>
  <c r="D14951" i="9"/>
  <c r="E14951" i="9" s="1"/>
  <c r="E14950" i="9"/>
  <c r="D14950" i="9"/>
  <c r="D14949" i="9"/>
  <c r="E14949" i="9" s="1"/>
  <c r="D14948" i="9"/>
  <c r="E14948" i="9" s="1"/>
  <c r="D14947" i="9"/>
  <c r="E14947" i="9" s="1"/>
  <c r="E14946" i="9"/>
  <c r="D14946" i="9"/>
  <c r="E14945" i="9"/>
  <c r="D14945" i="9"/>
  <c r="E14944" i="9"/>
  <c r="D14944" i="9"/>
  <c r="D14943" i="9"/>
  <c r="E14943" i="9" s="1"/>
  <c r="D14942" i="9"/>
  <c r="E14942" i="9" s="1"/>
  <c r="D14941" i="9"/>
  <c r="E14941" i="9" s="1"/>
  <c r="E14940" i="9"/>
  <c r="D14940" i="9"/>
  <c r="D14939" i="9"/>
  <c r="E14939" i="9" s="1"/>
  <c r="D14938" i="9"/>
  <c r="E14938" i="9" s="1"/>
  <c r="D14937" i="9"/>
  <c r="E14937" i="9" s="1"/>
  <c r="E14936" i="9"/>
  <c r="D14936" i="9"/>
  <c r="E14935" i="9"/>
  <c r="D14935" i="9"/>
  <c r="E14934" i="9"/>
  <c r="D14934" i="9"/>
  <c r="E14933" i="9"/>
  <c r="D14933" i="9"/>
  <c r="D14932" i="9"/>
  <c r="E14932" i="9" s="1"/>
  <c r="D14931" i="9"/>
  <c r="E14931" i="9" s="1"/>
  <c r="E14930" i="9"/>
  <c r="D14930" i="9"/>
  <c r="D14929" i="9"/>
  <c r="E14929" i="9" s="1"/>
  <c r="D14928" i="9"/>
  <c r="E14928" i="9" s="1"/>
  <c r="D14927" i="9"/>
  <c r="E14927" i="9" s="1"/>
  <c r="E14926" i="9"/>
  <c r="D14926" i="9"/>
  <c r="E14925" i="9"/>
  <c r="D14925" i="9"/>
  <c r="E14924" i="9"/>
  <c r="D14924" i="9"/>
  <c r="D14923" i="9"/>
  <c r="E14923" i="9" s="1"/>
  <c r="D14922" i="9"/>
  <c r="E14922" i="9" s="1"/>
  <c r="E14921" i="9"/>
  <c r="D14921" i="9"/>
  <c r="E14920" i="9"/>
  <c r="D14920" i="9"/>
  <c r="D14919" i="9"/>
  <c r="E14919" i="9" s="1"/>
  <c r="D14918" i="9"/>
  <c r="E14918" i="9" s="1"/>
  <c r="E14917" i="9"/>
  <c r="D14917" i="9"/>
  <c r="E14916" i="9"/>
  <c r="D14916" i="9"/>
  <c r="E14915" i="9"/>
  <c r="D14915" i="9"/>
  <c r="E14914" i="9"/>
  <c r="D14914" i="9"/>
  <c r="D14913" i="9"/>
  <c r="E14913" i="9" s="1"/>
  <c r="D14912" i="9"/>
  <c r="E14912" i="9" s="1"/>
  <c r="D14911" i="9"/>
  <c r="E14911" i="9" s="1"/>
  <c r="D14910" i="9"/>
  <c r="E14910" i="9" s="1"/>
  <c r="D14909" i="9"/>
  <c r="E14909" i="9" s="1"/>
  <c r="D14908" i="9"/>
  <c r="E14908" i="9" s="1"/>
  <c r="D14907" i="9"/>
  <c r="E14907" i="9" s="1"/>
  <c r="E14906" i="9"/>
  <c r="D14906" i="9"/>
  <c r="E14905" i="9"/>
  <c r="D14905" i="9"/>
  <c r="E14904" i="9"/>
  <c r="D14904" i="9"/>
  <c r="E14903" i="9"/>
  <c r="D14903" i="9"/>
  <c r="E14902" i="9"/>
  <c r="D14902" i="9"/>
  <c r="D14901" i="9"/>
  <c r="E14901" i="9" s="1"/>
  <c r="E14900" i="9"/>
  <c r="D14900" i="9"/>
  <c r="D14899" i="9"/>
  <c r="E14899" i="9" s="1"/>
  <c r="D14898" i="9"/>
  <c r="E14898" i="9" s="1"/>
  <c r="E14897" i="9"/>
  <c r="D14897" i="9"/>
  <c r="D14896" i="9"/>
  <c r="E14896" i="9" s="1"/>
  <c r="E14895" i="9"/>
  <c r="D14895" i="9"/>
  <c r="D14894" i="9"/>
  <c r="E14894" i="9" s="1"/>
  <c r="E14893" i="9"/>
  <c r="D14893" i="9"/>
  <c r="D14892" i="9"/>
  <c r="E14892" i="9" s="1"/>
  <c r="E14891" i="9"/>
  <c r="D14891" i="9"/>
  <c r="E14890" i="9"/>
  <c r="D14890" i="9"/>
  <c r="D14889" i="9"/>
  <c r="E14889" i="9" s="1"/>
  <c r="D14888" i="9"/>
  <c r="E14888" i="9" s="1"/>
  <c r="E14887" i="9"/>
  <c r="D14887" i="9"/>
  <c r="D14886" i="9"/>
  <c r="E14886" i="9" s="1"/>
  <c r="E14885" i="9"/>
  <c r="D14885" i="9"/>
  <c r="E14884" i="9"/>
  <c r="D14884" i="9"/>
  <c r="E14883" i="9"/>
  <c r="D14883" i="9"/>
  <c r="D14882" i="9"/>
  <c r="E14882" i="9" s="1"/>
  <c r="E14881" i="9"/>
  <c r="D14881" i="9"/>
  <c r="E14880" i="9"/>
  <c r="D14880" i="9"/>
  <c r="D14879" i="9"/>
  <c r="E14879" i="9" s="1"/>
  <c r="D14878" i="9"/>
  <c r="E14878" i="9" s="1"/>
  <c r="E14877" i="9"/>
  <c r="D14877" i="9"/>
  <c r="D14876" i="9"/>
  <c r="E14876" i="9" s="1"/>
  <c r="E14875" i="9"/>
  <c r="D14875" i="9"/>
  <c r="D14874" i="9"/>
  <c r="E14874" i="9" s="1"/>
  <c r="E14873" i="9"/>
  <c r="D14873" i="9"/>
  <c r="D14872" i="9"/>
  <c r="E14872" i="9" s="1"/>
  <c r="D14871" i="9"/>
  <c r="E14871" i="9" s="1"/>
  <c r="D14870" i="9"/>
  <c r="E14870" i="9" s="1"/>
  <c r="D14869" i="9"/>
  <c r="E14869" i="9" s="1"/>
  <c r="D14868" i="9"/>
  <c r="E14868" i="9" s="1"/>
  <c r="E14867" i="9"/>
  <c r="D14867" i="9"/>
  <c r="E14866" i="9"/>
  <c r="D14866" i="9"/>
  <c r="E14865" i="9"/>
  <c r="D14865" i="9"/>
  <c r="D14864" i="9"/>
  <c r="E14864" i="9" s="1"/>
  <c r="D14863" i="9"/>
  <c r="E14863" i="9" s="1"/>
  <c r="D14862" i="9"/>
  <c r="E14862" i="9" s="1"/>
  <c r="D14861" i="9"/>
  <c r="E14861" i="9" s="1"/>
  <c r="D14860" i="9"/>
  <c r="E14860" i="9" s="1"/>
  <c r="E14859" i="9"/>
  <c r="D14859" i="9"/>
  <c r="D14858" i="9"/>
  <c r="E14858" i="9" s="1"/>
  <c r="E14857" i="9"/>
  <c r="D14857" i="9"/>
  <c r="E14856" i="9"/>
  <c r="D14856" i="9"/>
  <c r="E14855" i="9"/>
  <c r="D14855" i="9"/>
  <c r="D14854" i="9"/>
  <c r="E14854" i="9" s="1"/>
  <c r="D14853" i="9"/>
  <c r="E14853" i="9" s="1"/>
  <c r="E14852" i="9"/>
  <c r="D14852" i="9"/>
  <c r="D14851" i="9"/>
  <c r="E14851" i="9" s="1"/>
  <c r="E14850" i="9"/>
  <c r="D14850" i="9"/>
  <c r="D14849" i="9"/>
  <c r="E14849" i="9" s="1"/>
  <c r="D14848" i="9"/>
  <c r="E14848" i="9" s="1"/>
  <c r="E14847" i="9"/>
  <c r="D14847" i="9"/>
  <c r="D14846" i="9"/>
  <c r="E14846" i="9" s="1"/>
  <c r="E14845" i="9"/>
  <c r="D14845" i="9"/>
  <c r="D14844" i="9"/>
  <c r="E14844" i="9" s="1"/>
  <c r="E14843" i="9"/>
  <c r="D14843" i="9"/>
  <c r="E14842" i="9"/>
  <c r="D14842" i="9"/>
  <c r="E14841" i="9"/>
  <c r="D14841" i="9"/>
  <c r="E14840" i="9"/>
  <c r="D14840" i="9"/>
  <c r="D14839" i="9"/>
  <c r="E14839" i="9" s="1"/>
  <c r="D14838" i="9"/>
  <c r="E14838" i="9" s="1"/>
  <c r="E14837" i="9"/>
  <c r="D14837" i="9"/>
  <c r="D14836" i="9"/>
  <c r="E14836" i="9" s="1"/>
  <c r="E14835" i="9"/>
  <c r="D14835" i="9"/>
  <c r="E14834" i="9"/>
  <c r="D14834" i="9"/>
  <c r="E14833" i="9"/>
  <c r="D14833" i="9"/>
  <c r="D14832" i="9"/>
  <c r="E14832" i="9" s="1"/>
  <c r="E14831" i="9"/>
  <c r="D14831" i="9"/>
  <c r="E14830" i="9"/>
  <c r="D14830" i="9"/>
  <c r="D14829" i="9"/>
  <c r="E14829" i="9" s="1"/>
  <c r="D14828" i="9"/>
  <c r="E14828" i="9" s="1"/>
  <c r="E14827" i="9"/>
  <c r="D14827" i="9"/>
  <c r="D14826" i="9"/>
  <c r="E14826" i="9" s="1"/>
  <c r="E14825" i="9"/>
  <c r="D14825" i="9"/>
  <c r="D14824" i="9"/>
  <c r="E14824" i="9" s="1"/>
  <c r="E14823" i="9"/>
  <c r="D14823" i="9"/>
  <c r="D14822" i="9"/>
  <c r="E14822" i="9" s="1"/>
  <c r="D14821" i="9"/>
  <c r="E14821" i="9" s="1"/>
  <c r="E14820" i="9"/>
  <c r="D14820" i="9"/>
  <c r="D14819" i="9"/>
  <c r="E14819" i="9" s="1"/>
  <c r="D14818" i="9"/>
  <c r="E14818" i="9" s="1"/>
  <c r="D14817" i="9"/>
  <c r="E14817" i="9" s="1"/>
  <c r="E14816" i="9"/>
  <c r="D14816" i="9"/>
  <c r="E14815" i="9"/>
  <c r="D14815" i="9"/>
  <c r="D14814" i="9"/>
  <c r="E14814" i="9" s="1"/>
  <c r="D14813" i="9"/>
  <c r="E14813" i="9" s="1"/>
  <c r="D14812" i="9"/>
  <c r="E14812" i="9" s="1"/>
  <c r="D14811" i="9"/>
  <c r="E14811" i="9" s="1"/>
  <c r="E14810" i="9"/>
  <c r="D14810" i="9"/>
  <c r="E14809" i="9"/>
  <c r="D14809" i="9"/>
  <c r="D14808" i="9"/>
  <c r="E14808" i="9" s="1"/>
  <c r="E14807" i="9"/>
  <c r="D14807" i="9"/>
  <c r="E14806" i="9"/>
  <c r="D14806" i="9"/>
  <c r="E14805" i="9"/>
  <c r="D14805" i="9"/>
  <c r="D14804" i="9"/>
  <c r="E14804" i="9" s="1"/>
  <c r="D14803" i="9"/>
  <c r="E14803" i="9" s="1"/>
  <c r="E14802" i="9"/>
  <c r="D14802" i="9"/>
  <c r="D14801" i="9"/>
  <c r="E14801" i="9" s="1"/>
  <c r="E14800" i="9"/>
  <c r="D14800" i="9"/>
  <c r="D14799" i="9"/>
  <c r="E14799" i="9" s="1"/>
  <c r="D14798" i="9"/>
  <c r="E14798" i="9" s="1"/>
  <c r="E14797" i="9"/>
  <c r="D14797" i="9"/>
  <c r="D14796" i="9"/>
  <c r="E14796" i="9" s="1"/>
  <c r="E14795" i="9"/>
  <c r="D14795" i="9"/>
  <c r="D14794" i="9"/>
  <c r="E14794" i="9" s="1"/>
  <c r="E14793" i="9"/>
  <c r="D14793" i="9"/>
  <c r="D14792" i="9"/>
  <c r="E14792" i="9" s="1"/>
  <c r="E14791" i="9"/>
  <c r="D14791" i="9"/>
  <c r="E14790" i="9"/>
  <c r="D14790" i="9"/>
  <c r="D14789" i="9"/>
  <c r="E14789" i="9" s="1"/>
  <c r="D14788" i="9"/>
  <c r="E14788" i="9" s="1"/>
  <c r="D14787" i="9"/>
  <c r="E14787" i="9" s="1"/>
  <c r="E14786" i="9"/>
  <c r="D14786" i="9"/>
  <c r="E14785" i="9"/>
  <c r="D14785" i="9"/>
  <c r="E14784" i="9"/>
  <c r="D14784" i="9"/>
  <c r="D14783" i="9"/>
  <c r="E14783" i="9" s="1"/>
  <c r="E14782" i="9"/>
  <c r="D14782" i="9"/>
  <c r="D14781" i="9"/>
  <c r="E14781" i="9" s="1"/>
  <c r="E14780" i="9"/>
  <c r="D14780" i="9"/>
  <c r="D14779" i="9"/>
  <c r="E14779" i="9" s="1"/>
  <c r="D14778" i="9"/>
  <c r="E14778" i="9" s="1"/>
  <c r="D14777" i="9"/>
  <c r="E14777" i="9" s="1"/>
  <c r="E14776" i="9"/>
  <c r="D14776" i="9"/>
  <c r="D14775" i="9"/>
  <c r="E14775" i="9" s="1"/>
  <c r="E14774" i="9"/>
  <c r="D14774" i="9"/>
  <c r="D14773" i="9"/>
  <c r="E14773" i="9" s="1"/>
  <c r="E14772" i="9"/>
  <c r="D14772" i="9"/>
  <c r="D14771" i="9"/>
  <c r="E14771" i="9" s="1"/>
  <c r="E14770" i="9"/>
  <c r="D14770" i="9"/>
  <c r="D14769" i="9"/>
  <c r="E14769" i="9" s="1"/>
  <c r="E14768" i="9"/>
  <c r="D14768" i="9"/>
  <c r="D14767" i="9"/>
  <c r="E14767" i="9" s="1"/>
  <c r="E14766" i="9"/>
  <c r="D14766" i="9"/>
  <c r="D14765" i="9"/>
  <c r="E14765" i="9" s="1"/>
  <c r="E14764" i="9"/>
  <c r="D14764" i="9"/>
  <c r="D14763" i="9"/>
  <c r="E14763" i="9" s="1"/>
  <c r="E14762" i="9"/>
  <c r="D14762" i="9"/>
  <c r="D14761" i="9"/>
  <c r="E14761" i="9" s="1"/>
  <c r="E14760" i="9"/>
  <c r="D14760" i="9"/>
  <c r="D14759" i="9"/>
  <c r="E14759" i="9" s="1"/>
  <c r="D14758" i="9"/>
  <c r="E14758" i="9" s="1"/>
  <c r="D14757" i="9"/>
  <c r="E14757" i="9" s="1"/>
  <c r="E14756" i="9"/>
  <c r="D14756" i="9"/>
  <c r="E14755" i="9"/>
  <c r="D14755" i="9"/>
  <c r="E14754" i="9"/>
  <c r="D14754" i="9"/>
  <c r="D14753" i="9"/>
  <c r="E14753" i="9" s="1"/>
  <c r="D14752" i="9"/>
  <c r="E14752" i="9" s="1"/>
  <c r="D14751" i="9"/>
  <c r="E14751" i="9" s="1"/>
  <c r="E14750" i="9"/>
  <c r="D14750" i="9"/>
  <c r="D14749" i="9"/>
  <c r="E14749" i="9" s="1"/>
  <c r="D14748" i="9"/>
  <c r="E14748" i="9" s="1"/>
  <c r="D14747" i="9"/>
  <c r="E14747" i="9" s="1"/>
  <c r="E14746" i="9"/>
  <c r="D14746" i="9"/>
  <c r="E14745" i="9"/>
  <c r="D14745" i="9"/>
  <c r="E14744" i="9"/>
  <c r="D14744" i="9"/>
  <c r="D14743" i="9"/>
  <c r="E14743" i="9" s="1"/>
  <c r="D14742" i="9"/>
  <c r="E14742" i="9" s="1"/>
  <c r="E14741" i="9"/>
  <c r="D14741" i="9"/>
  <c r="E14740" i="9"/>
  <c r="D14740" i="9"/>
  <c r="D14739" i="9"/>
  <c r="E14739" i="9" s="1"/>
  <c r="D14738" i="9"/>
  <c r="E14738" i="9" s="1"/>
  <c r="D14737" i="9"/>
  <c r="E14737" i="9" s="1"/>
  <c r="E14736" i="9"/>
  <c r="D14736" i="9"/>
  <c r="E14735" i="9"/>
  <c r="D14735" i="9"/>
  <c r="E14734" i="9"/>
  <c r="D14734" i="9"/>
  <c r="D14733" i="9"/>
  <c r="E14733" i="9" s="1"/>
  <c r="E14732" i="9"/>
  <c r="D14732" i="9"/>
  <c r="D14731" i="9"/>
  <c r="E14731" i="9" s="1"/>
  <c r="E14730" i="9"/>
  <c r="D14730" i="9"/>
  <c r="D14729" i="9"/>
  <c r="E14729" i="9" s="1"/>
  <c r="D14728" i="9"/>
  <c r="E14728" i="9" s="1"/>
  <c r="D14727" i="9"/>
  <c r="E14727" i="9" s="1"/>
  <c r="E14726" i="9"/>
  <c r="D14726" i="9"/>
  <c r="D14725" i="9"/>
  <c r="E14725" i="9" s="1"/>
  <c r="E14724" i="9"/>
  <c r="D14724" i="9"/>
  <c r="D14723" i="9"/>
  <c r="E14723" i="9" s="1"/>
  <c r="E14722" i="9"/>
  <c r="D14722" i="9"/>
  <c r="D14721" i="9"/>
  <c r="E14721" i="9" s="1"/>
  <c r="E14720" i="9"/>
  <c r="D14720" i="9"/>
  <c r="D14719" i="9"/>
  <c r="E14719" i="9" s="1"/>
  <c r="E14718" i="9"/>
  <c r="D14718" i="9"/>
  <c r="D14717" i="9"/>
  <c r="E14717" i="9" s="1"/>
  <c r="E14716" i="9"/>
  <c r="D14716" i="9"/>
  <c r="D14715" i="9"/>
  <c r="E14715" i="9" s="1"/>
  <c r="E14714" i="9"/>
  <c r="D14714" i="9"/>
  <c r="D14713" i="9"/>
  <c r="E14713" i="9" s="1"/>
  <c r="D14712" i="9"/>
  <c r="E14712" i="9" s="1"/>
  <c r="D14711" i="9"/>
  <c r="E14711" i="9" s="1"/>
  <c r="E14710" i="9"/>
  <c r="D14710" i="9"/>
  <c r="D14709" i="9"/>
  <c r="E14709" i="9" s="1"/>
  <c r="D14708" i="9"/>
  <c r="E14708" i="9" s="1"/>
  <c r="D14707" i="9"/>
  <c r="E14707" i="9" s="1"/>
  <c r="E14706" i="9"/>
  <c r="D14706" i="9"/>
  <c r="E14705" i="9"/>
  <c r="D14705" i="9"/>
  <c r="E14704" i="9"/>
  <c r="D14704" i="9"/>
  <c r="D14703" i="9"/>
  <c r="E14703" i="9" s="1"/>
  <c r="D14702" i="9"/>
  <c r="E14702" i="9" s="1"/>
  <c r="E14701" i="9"/>
  <c r="D14701" i="9"/>
  <c r="E14700" i="9"/>
  <c r="D14700" i="9"/>
  <c r="D14699" i="9"/>
  <c r="E14699" i="9" s="1"/>
  <c r="D14698" i="9"/>
  <c r="E14698" i="9" s="1"/>
  <c r="D14697" i="9"/>
  <c r="E14697" i="9" s="1"/>
  <c r="E14696" i="9"/>
  <c r="D14696" i="9"/>
  <c r="D14695" i="9"/>
  <c r="E14695" i="9" s="1"/>
  <c r="E14694" i="9"/>
  <c r="D14694" i="9"/>
  <c r="D14693" i="9"/>
  <c r="E14693" i="9" s="1"/>
  <c r="D14692" i="9"/>
  <c r="E14692" i="9" s="1"/>
  <c r="D14691" i="9"/>
  <c r="E14691" i="9" s="1"/>
  <c r="E14690" i="9"/>
  <c r="D14690" i="9"/>
  <c r="D14689" i="9"/>
  <c r="E14689" i="9" s="1"/>
  <c r="D14688" i="9"/>
  <c r="E14688" i="9" s="1"/>
  <c r="D14687" i="9"/>
  <c r="E14687" i="9" s="1"/>
  <c r="E14686" i="9"/>
  <c r="D14686" i="9"/>
  <c r="E14685" i="9"/>
  <c r="D14685" i="9"/>
  <c r="E14684" i="9"/>
  <c r="D14684" i="9"/>
  <c r="D14683" i="9"/>
  <c r="E14683" i="9" s="1"/>
  <c r="D14682" i="9"/>
  <c r="E14682" i="9" s="1"/>
  <c r="E14681" i="9"/>
  <c r="D14681" i="9"/>
  <c r="E14680" i="9"/>
  <c r="D14680" i="9"/>
  <c r="D14679" i="9"/>
  <c r="E14679" i="9" s="1"/>
  <c r="D14678" i="9"/>
  <c r="E14678" i="9" s="1"/>
  <c r="D14677" i="9"/>
  <c r="E14677" i="9" s="1"/>
  <c r="E14676" i="9"/>
  <c r="D14676" i="9"/>
  <c r="E14675" i="9"/>
  <c r="D14675" i="9"/>
  <c r="E14674" i="9"/>
  <c r="D14674" i="9"/>
  <c r="D14673" i="9"/>
  <c r="E14673" i="9" s="1"/>
  <c r="E14672" i="9"/>
  <c r="D14672" i="9"/>
  <c r="E14671" i="9"/>
  <c r="D14671" i="9"/>
  <c r="E14670" i="9"/>
  <c r="D14670" i="9"/>
  <c r="D14669" i="9"/>
  <c r="E14669" i="9" s="1"/>
  <c r="E14668" i="9"/>
  <c r="D14668" i="9"/>
  <c r="D14667" i="9"/>
  <c r="E14667" i="9" s="1"/>
  <c r="E14666" i="9"/>
  <c r="D14666" i="9"/>
  <c r="D14665" i="9"/>
  <c r="E14665" i="9" s="1"/>
  <c r="E14664" i="9"/>
  <c r="D14664" i="9"/>
  <c r="D14663" i="9"/>
  <c r="E14663" i="9" s="1"/>
  <c r="D14662" i="9"/>
  <c r="E14662" i="9" s="1"/>
  <c r="D14661" i="9"/>
  <c r="E14661" i="9" s="1"/>
  <c r="E14660" i="9"/>
  <c r="D14660" i="9"/>
  <c r="D14659" i="9"/>
  <c r="E14659" i="9" s="1"/>
  <c r="D14658" i="9"/>
  <c r="E14658" i="9" s="1"/>
  <c r="D14657" i="9"/>
  <c r="E14657" i="9" s="1"/>
  <c r="E14656" i="9"/>
  <c r="D14656" i="9"/>
  <c r="E14655" i="9"/>
  <c r="D14655" i="9"/>
  <c r="E14654" i="9"/>
  <c r="D14654" i="9"/>
  <c r="D14653" i="9"/>
  <c r="E14653" i="9" s="1"/>
  <c r="D14652" i="9"/>
  <c r="E14652" i="9" s="1"/>
  <c r="E14651" i="9"/>
  <c r="D14651" i="9"/>
  <c r="E14650" i="9"/>
  <c r="D14650" i="9"/>
  <c r="D14649" i="9"/>
  <c r="E14649" i="9" s="1"/>
  <c r="D14648" i="9"/>
  <c r="E14648" i="9" s="1"/>
  <c r="D14647" i="9"/>
  <c r="E14647" i="9" s="1"/>
  <c r="E14646" i="9"/>
  <c r="D14646" i="9"/>
  <c r="D14645" i="9"/>
  <c r="E14645" i="9" s="1"/>
  <c r="E14644" i="9"/>
  <c r="D14644" i="9"/>
  <c r="D14643" i="9"/>
  <c r="E14643" i="9" s="1"/>
  <c r="D14642" i="9"/>
  <c r="E14642" i="9" s="1"/>
  <c r="D14641" i="9"/>
  <c r="E14641" i="9" s="1"/>
  <c r="E14640" i="9"/>
  <c r="D14640" i="9"/>
  <c r="D14639" i="9"/>
  <c r="E14639" i="9" s="1"/>
  <c r="D14638" i="9"/>
  <c r="E14638" i="9" s="1"/>
  <c r="D14637" i="9"/>
  <c r="E14637" i="9" s="1"/>
  <c r="E14636" i="9"/>
  <c r="D14636" i="9"/>
  <c r="E14635" i="9"/>
  <c r="D14635" i="9"/>
  <c r="E14634" i="9"/>
  <c r="D14634" i="9"/>
  <c r="D14633" i="9"/>
  <c r="E14633" i="9" s="1"/>
  <c r="D14632" i="9"/>
  <c r="E14632" i="9" s="1"/>
  <c r="E14631" i="9"/>
  <c r="D14631" i="9"/>
  <c r="E14630" i="9"/>
  <c r="D14630" i="9"/>
  <c r="D14629" i="9"/>
  <c r="E14629" i="9" s="1"/>
  <c r="D14628" i="9"/>
  <c r="E14628" i="9" s="1"/>
  <c r="D14627" i="9"/>
  <c r="E14627" i="9" s="1"/>
  <c r="E14626" i="9"/>
  <c r="D14626" i="9"/>
  <c r="E14625" i="9"/>
  <c r="D14625" i="9"/>
  <c r="E14624" i="9"/>
  <c r="D14624" i="9"/>
  <c r="D14623" i="9"/>
  <c r="E14623" i="9" s="1"/>
  <c r="E14622" i="9"/>
  <c r="D14622" i="9"/>
  <c r="E14621" i="9"/>
  <c r="D14621" i="9"/>
  <c r="E14620" i="9"/>
  <c r="D14620" i="9"/>
  <c r="D14619" i="9"/>
  <c r="E14619" i="9" s="1"/>
  <c r="E14618" i="9"/>
  <c r="D14618" i="9"/>
  <c r="D14617" i="9"/>
  <c r="E14617" i="9" s="1"/>
  <c r="E14616" i="9"/>
  <c r="D14616" i="9"/>
  <c r="D14615" i="9"/>
  <c r="E14615" i="9" s="1"/>
  <c r="E14614" i="9"/>
  <c r="D14614" i="9"/>
  <c r="D14613" i="9"/>
  <c r="E14613" i="9" s="1"/>
  <c r="D14612" i="9"/>
  <c r="E14612" i="9" s="1"/>
  <c r="D14611" i="9"/>
  <c r="E14611" i="9" s="1"/>
  <c r="E14610" i="9"/>
  <c r="D14610" i="9"/>
  <c r="D14609" i="9"/>
  <c r="E14609" i="9" s="1"/>
  <c r="D14608" i="9"/>
  <c r="E14608" i="9" s="1"/>
  <c r="D14607" i="9"/>
  <c r="E14607" i="9" s="1"/>
  <c r="E14606" i="9"/>
  <c r="D14606" i="9"/>
  <c r="E14605" i="9"/>
  <c r="D14605" i="9"/>
  <c r="E14604" i="9"/>
  <c r="D14604" i="9"/>
  <c r="D14603" i="9"/>
  <c r="E14603" i="9" s="1"/>
  <c r="D14602" i="9"/>
  <c r="E14602" i="9" s="1"/>
  <c r="E14601" i="9"/>
  <c r="D14601" i="9"/>
  <c r="E14600" i="9"/>
  <c r="D14600" i="9"/>
  <c r="D14599" i="9"/>
  <c r="E14599" i="9" s="1"/>
  <c r="D14598" i="9"/>
  <c r="E14598" i="9" s="1"/>
  <c r="D14597" i="9"/>
  <c r="E14597" i="9" s="1"/>
  <c r="E14596" i="9"/>
  <c r="D14596" i="9"/>
  <c r="D14595" i="9"/>
  <c r="E14595" i="9" s="1"/>
  <c r="E14594" i="9"/>
  <c r="D14594" i="9"/>
  <c r="D14593" i="9"/>
  <c r="E14593" i="9" s="1"/>
  <c r="D14592" i="9"/>
  <c r="E14592" i="9" s="1"/>
  <c r="D14591" i="9"/>
  <c r="E14591" i="9" s="1"/>
  <c r="E14590" i="9"/>
  <c r="D14590" i="9"/>
  <c r="D14589" i="9"/>
  <c r="E14589" i="9" s="1"/>
  <c r="D14588" i="9"/>
  <c r="E14588" i="9" s="1"/>
  <c r="D14587" i="9"/>
  <c r="E14587" i="9" s="1"/>
  <c r="E14586" i="9"/>
  <c r="D14586" i="9"/>
  <c r="E14585" i="9"/>
  <c r="D14585" i="9"/>
  <c r="E14584" i="9"/>
  <c r="D14584" i="9"/>
  <c r="D14583" i="9"/>
  <c r="E14583" i="9" s="1"/>
  <c r="D14582" i="9"/>
  <c r="E14582" i="9" s="1"/>
  <c r="E14581" i="9"/>
  <c r="D14581" i="9"/>
  <c r="E14580" i="9"/>
  <c r="D14580" i="9"/>
  <c r="D14579" i="9"/>
  <c r="E14579" i="9" s="1"/>
  <c r="D14578" i="9"/>
  <c r="E14578" i="9" s="1"/>
  <c r="D14577" i="9"/>
  <c r="E14577" i="9" s="1"/>
  <c r="E14576" i="9"/>
  <c r="D14576" i="9"/>
  <c r="E14575" i="9"/>
  <c r="D14575" i="9"/>
  <c r="E14574" i="9"/>
  <c r="D14574" i="9"/>
  <c r="D14573" i="9"/>
  <c r="E14573" i="9" s="1"/>
  <c r="E14572" i="9"/>
  <c r="D14572" i="9"/>
  <c r="E14571" i="9"/>
  <c r="D14571" i="9"/>
  <c r="E14570" i="9"/>
  <c r="D14570" i="9"/>
  <c r="D14569" i="9"/>
  <c r="E14569" i="9" s="1"/>
  <c r="E14568" i="9"/>
  <c r="D14568" i="9"/>
  <c r="D14567" i="9"/>
  <c r="E14567" i="9" s="1"/>
  <c r="E14566" i="9"/>
  <c r="D14566" i="9"/>
  <c r="D14565" i="9"/>
  <c r="E14565" i="9" s="1"/>
  <c r="E14564" i="9"/>
  <c r="D14564" i="9"/>
  <c r="D14563" i="9"/>
  <c r="E14563" i="9" s="1"/>
  <c r="D14562" i="9"/>
  <c r="E14562" i="9" s="1"/>
  <c r="D14561" i="9"/>
  <c r="E14561" i="9" s="1"/>
  <c r="E14560" i="9"/>
  <c r="D14560" i="9"/>
  <c r="D14559" i="9"/>
  <c r="E14559" i="9" s="1"/>
  <c r="D14558" i="9"/>
  <c r="E14558" i="9" s="1"/>
  <c r="D14557" i="9"/>
  <c r="E14557" i="9" s="1"/>
  <c r="E14556" i="9"/>
  <c r="D14556" i="9"/>
  <c r="E14555" i="9"/>
  <c r="D14555" i="9"/>
  <c r="E14554" i="9"/>
  <c r="D14554" i="9"/>
  <c r="D14553" i="9"/>
  <c r="E14553" i="9" s="1"/>
  <c r="D14552" i="9"/>
  <c r="E14552" i="9" s="1"/>
  <c r="E14551" i="9"/>
  <c r="D14551" i="9"/>
  <c r="E14550" i="9"/>
  <c r="D14550" i="9"/>
  <c r="D14549" i="9"/>
  <c r="E14549" i="9" s="1"/>
  <c r="D14548" i="9"/>
  <c r="E14548" i="9" s="1"/>
  <c r="D14547" i="9"/>
  <c r="E14547" i="9" s="1"/>
  <c r="E14546" i="9"/>
  <c r="D14546" i="9"/>
  <c r="D14545" i="9"/>
  <c r="E14545" i="9" s="1"/>
  <c r="E14544" i="9"/>
  <c r="D14544" i="9"/>
  <c r="D14543" i="9"/>
  <c r="E14543" i="9" s="1"/>
  <c r="D14542" i="9"/>
  <c r="E14542" i="9" s="1"/>
  <c r="D14541" i="9"/>
  <c r="E14541" i="9" s="1"/>
  <c r="E14540" i="9"/>
  <c r="D14540" i="9"/>
  <c r="D14539" i="9"/>
  <c r="E14539" i="9" s="1"/>
  <c r="D14538" i="9"/>
  <c r="E14538" i="9" s="1"/>
  <c r="D14537" i="9"/>
  <c r="E14537" i="9" s="1"/>
  <c r="E14536" i="9"/>
  <c r="D14536" i="9"/>
  <c r="E14535" i="9"/>
  <c r="D14535" i="9"/>
  <c r="E14534" i="9"/>
  <c r="D14534" i="9"/>
  <c r="D14533" i="9"/>
  <c r="E14533" i="9" s="1"/>
  <c r="D14532" i="9"/>
  <c r="E14532" i="9" s="1"/>
  <c r="E14531" i="9"/>
  <c r="D14531" i="9"/>
  <c r="E14530" i="9"/>
  <c r="D14530" i="9"/>
  <c r="D14529" i="9"/>
  <c r="E14529" i="9" s="1"/>
  <c r="D14528" i="9"/>
  <c r="E14528" i="9" s="1"/>
  <c r="D14527" i="9"/>
  <c r="E14527" i="9" s="1"/>
  <c r="E14526" i="9"/>
  <c r="D14526" i="9"/>
  <c r="E14525" i="9"/>
  <c r="D14525" i="9"/>
  <c r="E14524" i="9"/>
  <c r="D14524" i="9"/>
  <c r="D14523" i="9"/>
  <c r="E14523" i="9" s="1"/>
  <c r="E14522" i="9"/>
  <c r="D14522" i="9"/>
  <c r="E14521" i="9"/>
  <c r="D14521" i="9"/>
  <c r="E14520" i="9"/>
  <c r="D14520" i="9"/>
  <c r="D14519" i="9"/>
  <c r="E14519" i="9" s="1"/>
  <c r="E14518" i="9"/>
  <c r="D14518" i="9"/>
  <c r="D14517" i="9"/>
  <c r="E14517" i="9" s="1"/>
  <c r="E14516" i="9"/>
  <c r="D14516" i="9"/>
  <c r="D14515" i="9"/>
  <c r="E14515" i="9" s="1"/>
  <c r="E14514" i="9"/>
  <c r="D14514" i="9"/>
  <c r="E14513" i="9"/>
  <c r="D14513" i="9"/>
  <c r="D14512" i="9"/>
  <c r="E14512" i="9" s="1"/>
  <c r="D14511" i="9"/>
  <c r="E14511" i="9" s="1"/>
  <c r="E14510" i="9"/>
  <c r="D14510" i="9"/>
  <c r="D14509" i="9"/>
  <c r="E14509" i="9" s="1"/>
  <c r="D14508" i="9"/>
  <c r="E14508" i="9" s="1"/>
  <c r="D14507" i="9"/>
  <c r="E14507" i="9" s="1"/>
  <c r="E14506" i="9"/>
  <c r="D14506" i="9"/>
  <c r="E14505" i="9"/>
  <c r="D14505" i="9"/>
  <c r="E14504" i="9"/>
  <c r="D14504" i="9"/>
  <c r="E14503" i="9"/>
  <c r="D14503" i="9"/>
  <c r="E14502" i="9"/>
  <c r="D14502" i="9"/>
  <c r="D14501" i="9"/>
  <c r="E14501" i="9" s="1"/>
  <c r="D14500" i="9"/>
  <c r="E14500" i="9" s="1"/>
  <c r="D14499" i="9"/>
  <c r="E14499" i="9" s="1"/>
  <c r="E14498" i="9"/>
  <c r="D14498" i="9"/>
  <c r="D14497" i="9"/>
  <c r="E14497" i="9" s="1"/>
  <c r="E14496" i="9"/>
  <c r="D14496" i="9"/>
  <c r="E14495" i="9"/>
  <c r="D14495" i="9"/>
  <c r="E14494" i="9"/>
  <c r="D14494" i="9"/>
  <c r="D14493" i="9"/>
  <c r="E14493" i="9" s="1"/>
  <c r="D14492" i="9"/>
  <c r="E14492" i="9" s="1"/>
  <c r="E14491" i="9"/>
  <c r="D14491" i="9"/>
  <c r="D14490" i="9"/>
  <c r="E14490" i="9" s="1"/>
  <c r="D14489" i="9"/>
  <c r="E14489" i="9" s="1"/>
  <c r="D14488" i="9"/>
  <c r="E14488" i="9" s="1"/>
  <c r="D14487" i="9"/>
  <c r="E14487" i="9" s="1"/>
  <c r="E14486" i="9"/>
  <c r="D14486" i="9"/>
  <c r="D14485" i="9"/>
  <c r="E14485" i="9" s="1"/>
  <c r="E14484" i="9"/>
  <c r="D14484" i="9"/>
  <c r="E14483" i="9"/>
  <c r="D14483" i="9"/>
  <c r="E14482" i="9"/>
  <c r="D14482" i="9"/>
  <c r="D14481" i="9"/>
  <c r="E14481" i="9" s="1"/>
  <c r="D14480" i="9"/>
  <c r="E14480" i="9" s="1"/>
  <c r="D14479" i="9"/>
  <c r="E14479" i="9" s="1"/>
  <c r="E14478" i="9"/>
  <c r="D14478" i="9"/>
  <c r="D14477" i="9"/>
  <c r="E14477" i="9" s="1"/>
  <c r="E14476" i="9"/>
  <c r="D14476" i="9"/>
  <c r="E14475" i="9"/>
  <c r="D14475" i="9"/>
  <c r="E14474" i="9"/>
  <c r="D14474" i="9"/>
  <c r="D14473" i="9"/>
  <c r="E14473" i="9" s="1"/>
  <c r="E14472" i="9"/>
  <c r="D14472" i="9"/>
  <c r="D14471" i="9"/>
  <c r="E14471" i="9" s="1"/>
  <c r="D14470" i="9"/>
  <c r="E14470" i="9" s="1"/>
  <c r="D14469" i="9"/>
  <c r="E14469" i="9" s="1"/>
  <c r="E14468" i="9"/>
  <c r="D14468" i="9"/>
  <c r="D14467" i="9"/>
  <c r="E14467" i="9" s="1"/>
  <c r="E14466" i="9"/>
  <c r="D14466" i="9"/>
  <c r="D14465" i="9"/>
  <c r="E14465" i="9" s="1"/>
  <c r="E14464" i="9"/>
  <c r="D14464" i="9"/>
  <c r="E14463" i="9"/>
  <c r="D14463" i="9"/>
  <c r="D14462" i="9"/>
  <c r="E14462" i="9" s="1"/>
  <c r="D14461" i="9"/>
  <c r="E14461" i="9" s="1"/>
  <c r="E14460" i="9"/>
  <c r="D14460" i="9"/>
  <c r="D14459" i="9"/>
  <c r="E14459" i="9" s="1"/>
  <c r="D14458" i="9"/>
  <c r="E14458" i="9" s="1"/>
  <c r="D14457" i="9"/>
  <c r="E14457" i="9" s="1"/>
  <c r="E14456" i="9"/>
  <c r="D14456" i="9"/>
  <c r="E14455" i="9"/>
  <c r="D14455" i="9"/>
  <c r="E14454" i="9"/>
  <c r="D14454" i="9"/>
  <c r="E14453" i="9"/>
  <c r="D14453" i="9"/>
  <c r="E14452" i="9"/>
  <c r="D14452" i="9"/>
  <c r="D14451" i="9"/>
  <c r="E14451" i="9" s="1"/>
  <c r="D14450" i="9"/>
  <c r="E14450" i="9" s="1"/>
  <c r="D14449" i="9"/>
  <c r="E14449" i="9" s="1"/>
  <c r="E14448" i="9"/>
  <c r="D14448" i="9"/>
  <c r="D14447" i="9"/>
  <c r="E14447" i="9" s="1"/>
  <c r="E14446" i="9"/>
  <c r="D14446" i="9"/>
  <c r="E14445" i="9"/>
  <c r="D14445" i="9"/>
  <c r="E14444" i="9"/>
  <c r="D14444" i="9"/>
  <c r="D14443" i="9"/>
  <c r="E14443" i="9" s="1"/>
  <c r="D14442" i="9"/>
  <c r="E14442" i="9" s="1"/>
  <c r="E14441" i="9"/>
  <c r="D14441" i="9"/>
  <c r="D14440" i="9"/>
  <c r="E14440" i="9" s="1"/>
  <c r="D14439" i="9"/>
  <c r="E14439" i="9" s="1"/>
  <c r="D14438" i="9"/>
  <c r="E14438" i="9" s="1"/>
  <c r="D14437" i="9"/>
  <c r="E14437" i="9" s="1"/>
  <c r="E14436" i="9"/>
  <c r="D14436" i="9"/>
  <c r="D14435" i="9"/>
  <c r="E14435" i="9" s="1"/>
  <c r="E14434" i="9"/>
  <c r="D14434" i="9"/>
  <c r="E14433" i="9"/>
  <c r="D14433" i="9"/>
  <c r="E14432" i="9"/>
  <c r="D14432" i="9"/>
  <c r="D14431" i="9"/>
  <c r="E14431" i="9" s="1"/>
  <c r="D14430" i="9"/>
  <c r="E14430" i="9" s="1"/>
  <c r="D14429" i="9"/>
  <c r="E14429" i="9" s="1"/>
  <c r="E14428" i="9"/>
  <c r="D14428" i="9"/>
  <c r="D14427" i="9"/>
  <c r="E14427" i="9" s="1"/>
  <c r="E14426" i="9"/>
  <c r="D14426" i="9"/>
  <c r="E14425" i="9"/>
  <c r="D14425" i="9"/>
  <c r="E14424" i="9"/>
  <c r="D14424" i="9"/>
  <c r="D14423" i="9"/>
  <c r="E14423" i="9" s="1"/>
  <c r="E14422" i="9"/>
  <c r="D14422" i="9"/>
  <c r="D14421" i="9"/>
  <c r="E14421" i="9" s="1"/>
  <c r="D14420" i="9"/>
  <c r="E14420" i="9" s="1"/>
  <c r="D14419" i="9"/>
  <c r="E14419" i="9" s="1"/>
  <c r="E14418" i="9"/>
  <c r="D14418" i="9"/>
  <c r="D14417" i="9"/>
  <c r="E14417" i="9" s="1"/>
  <c r="E14416" i="9"/>
  <c r="D14416" i="9"/>
  <c r="D14415" i="9"/>
  <c r="E14415" i="9" s="1"/>
  <c r="E14414" i="9"/>
  <c r="D14414" i="9"/>
  <c r="E14413" i="9"/>
  <c r="D14413" i="9"/>
  <c r="D14412" i="9"/>
  <c r="E14412" i="9" s="1"/>
  <c r="D14411" i="9"/>
  <c r="E14411" i="9" s="1"/>
  <c r="E14410" i="9"/>
  <c r="D14410" i="9"/>
  <c r="D14409" i="9"/>
  <c r="E14409" i="9" s="1"/>
  <c r="D14408" i="9"/>
  <c r="E14408" i="9" s="1"/>
  <c r="D14407" i="9"/>
  <c r="E14407" i="9" s="1"/>
  <c r="E14406" i="9"/>
  <c r="D14406" i="9"/>
  <c r="E14405" i="9"/>
  <c r="D14405" i="9"/>
  <c r="E14404" i="9"/>
  <c r="D14404" i="9"/>
  <c r="E14403" i="9"/>
  <c r="D14403" i="9"/>
  <c r="E14402" i="9"/>
  <c r="D14402" i="9"/>
  <c r="D14401" i="9"/>
  <c r="E14401" i="9" s="1"/>
  <c r="D14400" i="9"/>
  <c r="E14400" i="9" s="1"/>
  <c r="D14399" i="9"/>
  <c r="E14399" i="9" s="1"/>
  <c r="E14398" i="9"/>
  <c r="D14398" i="9"/>
  <c r="D14397" i="9"/>
  <c r="E14397" i="9" s="1"/>
  <c r="E14396" i="9"/>
  <c r="D14396" i="9"/>
  <c r="E14395" i="9"/>
  <c r="D14395" i="9"/>
  <c r="E14394" i="9"/>
  <c r="D14394" i="9"/>
  <c r="D14393" i="9"/>
  <c r="E14393" i="9" s="1"/>
  <c r="D14392" i="9"/>
  <c r="E14392" i="9" s="1"/>
  <c r="E14391" i="9"/>
  <c r="D14391" i="9"/>
  <c r="D14390" i="9"/>
  <c r="E14390" i="9" s="1"/>
  <c r="D14389" i="9"/>
  <c r="E14389" i="9" s="1"/>
  <c r="D14388" i="9"/>
  <c r="E14388" i="9" s="1"/>
  <c r="D14387" i="9"/>
  <c r="E14387" i="9" s="1"/>
  <c r="E14386" i="9"/>
  <c r="D14386" i="9"/>
  <c r="D14385" i="9"/>
  <c r="E14385" i="9" s="1"/>
  <c r="E14384" i="9"/>
  <c r="D14384" i="9"/>
  <c r="E14383" i="9"/>
  <c r="D14383" i="9"/>
  <c r="E14382" i="9"/>
  <c r="D14382" i="9"/>
  <c r="D14381" i="9"/>
  <c r="E14381" i="9" s="1"/>
  <c r="D14380" i="9"/>
  <c r="E14380" i="9" s="1"/>
  <c r="D14379" i="9"/>
  <c r="E14379" i="9" s="1"/>
  <c r="E14378" i="9"/>
  <c r="D14378" i="9"/>
  <c r="D14377" i="9"/>
  <c r="E14377" i="9" s="1"/>
  <c r="E14376" i="9"/>
  <c r="D14376" i="9"/>
  <c r="E14375" i="9"/>
  <c r="D14375" i="9"/>
  <c r="E14374" i="9"/>
  <c r="D14374" i="9"/>
  <c r="D14373" i="9"/>
  <c r="E14373" i="9" s="1"/>
  <c r="E14372" i="9"/>
  <c r="D14372" i="9"/>
  <c r="D14371" i="9"/>
  <c r="E14371" i="9" s="1"/>
  <c r="D14370" i="9"/>
  <c r="E14370" i="9" s="1"/>
  <c r="D14369" i="9"/>
  <c r="E14369" i="9" s="1"/>
  <c r="E14368" i="9"/>
  <c r="D14368" i="9"/>
  <c r="D14367" i="9"/>
  <c r="E14367" i="9" s="1"/>
  <c r="E14366" i="9"/>
  <c r="D14366" i="9"/>
  <c r="D14365" i="9"/>
  <c r="E14365" i="9" s="1"/>
  <c r="E14364" i="9"/>
  <c r="D14364" i="9"/>
  <c r="E14363" i="9"/>
  <c r="D14363" i="9"/>
  <c r="D14362" i="9"/>
  <c r="E14362" i="9" s="1"/>
  <c r="D14361" i="9"/>
  <c r="E14361" i="9" s="1"/>
  <c r="E14360" i="9"/>
  <c r="D14360" i="9"/>
  <c r="E14359" i="9"/>
  <c r="D14359" i="9"/>
  <c r="D14358" i="9"/>
  <c r="E14358" i="9" s="1"/>
  <c r="D14357" i="9"/>
  <c r="E14357" i="9" s="1"/>
  <c r="E14356" i="9"/>
  <c r="D14356" i="9"/>
  <c r="D14355" i="9"/>
  <c r="E14355" i="9" s="1"/>
  <c r="E14354" i="9"/>
  <c r="D14354" i="9"/>
  <c r="E14353" i="9"/>
  <c r="D14353" i="9"/>
  <c r="E14352" i="9"/>
  <c r="D14352" i="9"/>
  <c r="D14351" i="9"/>
  <c r="E14351" i="9" s="1"/>
  <c r="D14350" i="9"/>
  <c r="E14350" i="9" s="1"/>
  <c r="E14349" i="9"/>
  <c r="D14349" i="9"/>
  <c r="D14348" i="9"/>
  <c r="E14348" i="9" s="1"/>
  <c r="D14347" i="9"/>
  <c r="E14347" i="9" s="1"/>
  <c r="E14346" i="9"/>
  <c r="D14346" i="9"/>
  <c r="D14345" i="9"/>
  <c r="E14345" i="9" s="1"/>
  <c r="E14344" i="9"/>
  <c r="D14344" i="9"/>
  <c r="D14343" i="9"/>
  <c r="E14343" i="9" s="1"/>
  <c r="E14342" i="9"/>
  <c r="D14342" i="9"/>
  <c r="D14341" i="9"/>
  <c r="E14341" i="9" s="1"/>
  <c r="D14340" i="9"/>
  <c r="E14340" i="9" s="1"/>
  <c r="E14339" i="9"/>
  <c r="D14339" i="9"/>
  <c r="D14338" i="9"/>
  <c r="E14338" i="9" s="1"/>
  <c r="D14337" i="9"/>
  <c r="E14337" i="9" s="1"/>
  <c r="D14336" i="9"/>
  <c r="E14336" i="9" s="1"/>
  <c r="E14335" i="9"/>
  <c r="D14335" i="9"/>
  <c r="E14334" i="9"/>
  <c r="D14334" i="9"/>
  <c r="D14333" i="9"/>
  <c r="E14333" i="9" s="1"/>
  <c r="E14332" i="9"/>
  <c r="D14332" i="9"/>
  <c r="D14331" i="9"/>
  <c r="E14331" i="9" s="1"/>
  <c r="D14330" i="9"/>
  <c r="E14330" i="9" s="1"/>
  <c r="D14329" i="9"/>
  <c r="E14329" i="9" s="1"/>
  <c r="E14328" i="9"/>
  <c r="D14328" i="9"/>
  <c r="D14327" i="9"/>
  <c r="E14327" i="9" s="1"/>
  <c r="D14326" i="9"/>
  <c r="E14326" i="9" s="1"/>
  <c r="D14325" i="9"/>
  <c r="E14325" i="9" s="1"/>
  <c r="E14324" i="9"/>
  <c r="D14324" i="9"/>
  <c r="D14323" i="9"/>
  <c r="E14323" i="9" s="1"/>
  <c r="D14322" i="9"/>
  <c r="E14322" i="9" s="1"/>
  <c r="E14321" i="9"/>
  <c r="D14321" i="9"/>
  <c r="D14320" i="9"/>
  <c r="E14320" i="9" s="1"/>
  <c r="D14319" i="9"/>
  <c r="E14319" i="9" s="1"/>
  <c r="D14318" i="9"/>
  <c r="E14318" i="9" s="1"/>
  <c r="D14317" i="9"/>
  <c r="E14317" i="9" s="1"/>
  <c r="E14316" i="9"/>
  <c r="D14316" i="9"/>
  <c r="D14315" i="9"/>
  <c r="E14315" i="9" s="1"/>
  <c r="E14314" i="9"/>
  <c r="D14314" i="9"/>
  <c r="D14313" i="9"/>
  <c r="E14313" i="9" s="1"/>
  <c r="D14312" i="9"/>
  <c r="E14312" i="9" s="1"/>
  <c r="D14311" i="9"/>
  <c r="E14311" i="9" s="1"/>
  <c r="E14310" i="9"/>
  <c r="D14310" i="9"/>
  <c r="E14309" i="9"/>
  <c r="D14309" i="9"/>
  <c r="D14308" i="9"/>
  <c r="E14308" i="9" s="1"/>
  <c r="D14307" i="9"/>
  <c r="E14307" i="9" s="1"/>
  <c r="E14306" i="9"/>
  <c r="D14306" i="9"/>
  <c r="D14305" i="9"/>
  <c r="E14305" i="9" s="1"/>
  <c r="E14304" i="9"/>
  <c r="D14304" i="9"/>
  <c r="E14303" i="9"/>
  <c r="D14303" i="9"/>
  <c r="E14302" i="9"/>
  <c r="D14302" i="9"/>
  <c r="D14301" i="9"/>
  <c r="E14301" i="9" s="1"/>
  <c r="D14300" i="9"/>
  <c r="E14300" i="9" s="1"/>
  <c r="E14299" i="9"/>
  <c r="D14299" i="9"/>
  <c r="D14298" i="9"/>
  <c r="E14298" i="9" s="1"/>
  <c r="D14297" i="9"/>
  <c r="E14297" i="9" s="1"/>
  <c r="E14296" i="9"/>
  <c r="D14296" i="9"/>
  <c r="D14295" i="9"/>
  <c r="E14295" i="9" s="1"/>
  <c r="E14294" i="9"/>
  <c r="D14294" i="9"/>
  <c r="D14293" i="9"/>
  <c r="E14293" i="9" s="1"/>
  <c r="E14292" i="9"/>
  <c r="D14292" i="9"/>
  <c r="D14291" i="9"/>
  <c r="E14291" i="9" s="1"/>
  <c r="D14290" i="9"/>
  <c r="E14290" i="9" s="1"/>
  <c r="E14289" i="9"/>
  <c r="D14289" i="9"/>
  <c r="D14288" i="9"/>
  <c r="E14288" i="9" s="1"/>
  <c r="D14287" i="9"/>
  <c r="E14287" i="9" s="1"/>
  <c r="D14286" i="9"/>
  <c r="E14286" i="9" s="1"/>
  <c r="E14285" i="9"/>
  <c r="D14285" i="9"/>
  <c r="E14284" i="9"/>
  <c r="D14284" i="9"/>
  <c r="D14283" i="9"/>
  <c r="E14283" i="9" s="1"/>
  <c r="E14282" i="9"/>
  <c r="D14282" i="9"/>
  <c r="D14281" i="9"/>
  <c r="E14281" i="9" s="1"/>
  <c r="D14280" i="9"/>
  <c r="E14280" i="9" s="1"/>
  <c r="D14279" i="9"/>
  <c r="E14279" i="9" s="1"/>
  <c r="E14278" i="9"/>
  <c r="D14278" i="9"/>
  <c r="D14277" i="9"/>
  <c r="E14277" i="9" s="1"/>
  <c r="D14276" i="9"/>
  <c r="E14276" i="9" s="1"/>
  <c r="D14275" i="9"/>
  <c r="E14275" i="9" s="1"/>
  <c r="E14274" i="9"/>
  <c r="D14274" i="9"/>
  <c r="D14273" i="9"/>
  <c r="E14273" i="9" s="1"/>
  <c r="D14272" i="9"/>
  <c r="E14272" i="9" s="1"/>
  <c r="E14271" i="9"/>
  <c r="D14271" i="9"/>
  <c r="E14270" i="9"/>
  <c r="D14270" i="9"/>
  <c r="D14269" i="9"/>
  <c r="E14269" i="9" s="1"/>
  <c r="E14268" i="9"/>
  <c r="D14268" i="9"/>
  <c r="D14267" i="9"/>
  <c r="E14267" i="9" s="1"/>
  <c r="D14266" i="9"/>
  <c r="E14266" i="9" s="1"/>
  <c r="E14265" i="9"/>
  <c r="D14265" i="9"/>
  <c r="E14264" i="9"/>
  <c r="D14264" i="9"/>
  <c r="D14263" i="9"/>
  <c r="E14263" i="9" s="1"/>
  <c r="D14262" i="9"/>
  <c r="E14262" i="9" s="1"/>
  <c r="E14261" i="9"/>
  <c r="D14261" i="9"/>
  <c r="E14260" i="9"/>
  <c r="D14260" i="9"/>
  <c r="D14259" i="9"/>
  <c r="E14259" i="9" s="1"/>
  <c r="E14258" i="9"/>
  <c r="D14258" i="9"/>
  <c r="D14257" i="9"/>
  <c r="E14257" i="9" s="1"/>
  <c r="D14256" i="9"/>
  <c r="E14256" i="9" s="1"/>
  <c r="E14255" i="9"/>
  <c r="D14255" i="9"/>
  <c r="E14254" i="9"/>
  <c r="D14254" i="9"/>
  <c r="D14253" i="9"/>
  <c r="E14253" i="9" s="1"/>
  <c r="D14252" i="9"/>
  <c r="E14252" i="9" s="1"/>
  <c r="E14251" i="9"/>
  <c r="D14251" i="9"/>
  <c r="E14250" i="9"/>
  <c r="D14250" i="9"/>
  <c r="D14249" i="9"/>
  <c r="E14249" i="9" s="1"/>
  <c r="E14248" i="9"/>
  <c r="D14248" i="9"/>
  <c r="D14247" i="9"/>
  <c r="E14247" i="9" s="1"/>
  <c r="D14246" i="9"/>
  <c r="E14246" i="9" s="1"/>
  <c r="D14245" i="9"/>
  <c r="E14245" i="9" s="1"/>
  <c r="E14244" i="9"/>
  <c r="D14244" i="9"/>
  <c r="D14243" i="9"/>
  <c r="E14243" i="9" s="1"/>
  <c r="D14242" i="9"/>
  <c r="E14242" i="9" s="1"/>
  <c r="E14241" i="9"/>
  <c r="D14241" i="9"/>
  <c r="E14240" i="9"/>
  <c r="D14240" i="9"/>
  <c r="D14239" i="9"/>
  <c r="E14239" i="9" s="1"/>
  <c r="E14238" i="9"/>
  <c r="D14238" i="9"/>
  <c r="D14237" i="9"/>
  <c r="E14237" i="9" s="1"/>
  <c r="D14236" i="9"/>
  <c r="E14236" i="9" s="1"/>
  <c r="D14235" i="9"/>
  <c r="E14235" i="9" s="1"/>
  <c r="E14234" i="9"/>
  <c r="D14234" i="9"/>
  <c r="D14233" i="9"/>
  <c r="E14233" i="9" s="1"/>
  <c r="D14232" i="9"/>
  <c r="E14232" i="9" s="1"/>
  <c r="E14231" i="9"/>
  <c r="D14231" i="9"/>
  <c r="E14230" i="9"/>
  <c r="D14230" i="9"/>
  <c r="D14229" i="9"/>
  <c r="E14229" i="9" s="1"/>
  <c r="E14228" i="9"/>
  <c r="D14228" i="9"/>
  <c r="D14227" i="9"/>
  <c r="E14227" i="9" s="1"/>
  <c r="D14226" i="9"/>
  <c r="E14226" i="9" s="1"/>
  <c r="D14225" i="9"/>
  <c r="E14225" i="9" s="1"/>
  <c r="E14224" i="9"/>
  <c r="D14224" i="9"/>
  <c r="D14223" i="9"/>
  <c r="E14223" i="9" s="1"/>
  <c r="D14222" i="9"/>
  <c r="E14222" i="9" s="1"/>
  <c r="E14221" i="9"/>
  <c r="D14221" i="9"/>
  <c r="E14220" i="9"/>
  <c r="D14220" i="9"/>
  <c r="D14219" i="9"/>
  <c r="E14219" i="9" s="1"/>
  <c r="E14218" i="9"/>
  <c r="D14218" i="9"/>
  <c r="D14217" i="9"/>
  <c r="E14217" i="9" s="1"/>
  <c r="D14216" i="9"/>
  <c r="E14216" i="9" s="1"/>
  <c r="D14215" i="9"/>
  <c r="E14215" i="9" s="1"/>
  <c r="E14214" i="9"/>
  <c r="D14214" i="9"/>
  <c r="D14213" i="9"/>
  <c r="E14213" i="9" s="1"/>
  <c r="D14212" i="9"/>
  <c r="E14212" i="9" s="1"/>
  <c r="E14211" i="9"/>
  <c r="D14211" i="9"/>
  <c r="E14210" i="9"/>
  <c r="D14210" i="9"/>
  <c r="D14209" i="9"/>
  <c r="E14209" i="9" s="1"/>
  <c r="E14208" i="9"/>
  <c r="D14208" i="9"/>
  <c r="D14207" i="9"/>
  <c r="E14207" i="9" s="1"/>
  <c r="D14206" i="9"/>
  <c r="E14206" i="9" s="1"/>
  <c r="E14205" i="9"/>
  <c r="D14205" i="9"/>
  <c r="E14204" i="9"/>
  <c r="D14204" i="9"/>
  <c r="D14203" i="9"/>
  <c r="E14203" i="9" s="1"/>
  <c r="D14202" i="9"/>
  <c r="E14202" i="9" s="1"/>
  <c r="E14201" i="9"/>
  <c r="D14201" i="9"/>
  <c r="E14200" i="9"/>
  <c r="D14200" i="9"/>
  <c r="D14199" i="9"/>
  <c r="E14199" i="9" s="1"/>
  <c r="E14198" i="9"/>
  <c r="D14198" i="9"/>
  <c r="D14197" i="9"/>
  <c r="E14197" i="9" s="1"/>
  <c r="D14196" i="9"/>
  <c r="E14196" i="9" s="1"/>
  <c r="E14195" i="9"/>
  <c r="D14195" i="9"/>
  <c r="E14194" i="9"/>
  <c r="D14194" i="9"/>
  <c r="D14193" i="9"/>
  <c r="E14193" i="9" s="1"/>
  <c r="D14192" i="9"/>
  <c r="E14192" i="9" s="1"/>
  <c r="E14191" i="9"/>
  <c r="D14191" i="9"/>
  <c r="E14190" i="9"/>
  <c r="D14190" i="9"/>
  <c r="D14189" i="9"/>
  <c r="E14189" i="9" s="1"/>
  <c r="E14188" i="9"/>
  <c r="D14188" i="9"/>
  <c r="D14187" i="9"/>
  <c r="E14187" i="9" s="1"/>
  <c r="D14186" i="9"/>
  <c r="E14186" i="9" s="1"/>
  <c r="D14185" i="9"/>
  <c r="E14185" i="9" s="1"/>
  <c r="E14184" i="9"/>
  <c r="D14184" i="9"/>
  <c r="D14183" i="9"/>
  <c r="E14183" i="9" s="1"/>
  <c r="D14182" i="9"/>
  <c r="E14182" i="9" s="1"/>
  <c r="E14181" i="9"/>
  <c r="D14181" i="9"/>
  <c r="E14180" i="9"/>
  <c r="D14180" i="9"/>
  <c r="D14179" i="9"/>
  <c r="E14179" i="9" s="1"/>
  <c r="E14178" i="9"/>
  <c r="D14178" i="9"/>
  <c r="D14177" i="9"/>
  <c r="E14177" i="9" s="1"/>
  <c r="D14176" i="9"/>
  <c r="E14176" i="9" s="1"/>
  <c r="E14175" i="9"/>
  <c r="D14175" i="9"/>
  <c r="E14174" i="9"/>
  <c r="D14174" i="9"/>
  <c r="D14173" i="9"/>
  <c r="E14173" i="9" s="1"/>
  <c r="E14172" i="9"/>
  <c r="D14172" i="9"/>
  <c r="E14171" i="9"/>
  <c r="D14171" i="9"/>
  <c r="E14170" i="9"/>
  <c r="D14170" i="9"/>
  <c r="D14169" i="9"/>
  <c r="E14169" i="9" s="1"/>
  <c r="E14168" i="9"/>
  <c r="D14168" i="9"/>
  <c r="D14167" i="9"/>
  <c r="E14167" i="9" s="1"/>
  <c r="D14166" i="9"/>
  <c r="E14166" i="9" s="1"/>
  <c r="D14165" i="9"/>
  <c r="E14165" i="9" s="1"/>
  <c r="E14164" i="9"/>
  <c r="D14164" i="9"/>
  <c r="D14163" i="9"/>
  <c r="E14163" i="9" s="1"/>
  <c r="D14162" i="9"/>
  <c r="E14162" i="9" s="1"/>
  <c r="E14161" i="9"/>
  <c r="D14161" i="9"/>
  <c r="E14160" i="9"/>
  <c r="D14160" i="9"/>
  <c r="D14159" i="9"/>
  <c r="E14159" i="9" s="1"/>
  <c r="E14158" i="9"/>
  <c r="D14158" i="9"/>
  <c r="D14157" i="9"/>
  <c r="E14157" i="9" s="1"/>
  <c r="D14156" i="9"/>
  <c r="E14156" i="9" s="1"/>
  <c r="D14155" i="9"/>
  <c r="E14155" i="9" s="1"/>
  <c r="E14154" i="9"/>
  <c r="D14154" i="9"/>
  <c r="D14153" i="9"/>
  <c r="E14153" i="9" s="1"/>
  <c r="E14152" i="9"/>
  <c r="D14152" i="9"/>
  <c r="E14151" i="9"/>
  <c r="D14151" i="9"/>
  <c r="E14150" i="9"/>
  <c r="D14150" i="9"/>
  <c r="D14149" i="9"/>
  <c r="E14149" i="9" s="1"/>
  <c r="E14148" i="9"/>
  <c r="D14148" i="9"/>
  <c r="D14147" i="9"/>
  <c r="E14147" i="9" s="1"/>
  <c r="D14146" i="9"/>
  <c r="E14146" i="9" s="1"/>
  <c r="D14145" i="9"/>
  <c r="E14145" i="9" s="1"/>
  <c r="E14144" i="9"/>
  <c r="D14144" i="9"/>
  <c r="E14143" i="9"/>
  <c r="D14143" i="9"/>
  <c r="E14142" i="9"/>
  <c r="D14142" i="9"/>
  <c r="E14141" i="9"/>
  <c r="D14141" i="9"/>
  <c r="E14140" i="9"/>
  <c r="D14140" i="9"/>
  <c r="E14139" i="9"/>
  <c r="D14139" i="9"/>
  <c r="E14138" i="9"/>
  <c r="D14138" i="9"/>
  <c r="D14137" i="9"/>
  <c r="E14137" i="9" s="1"/>
  <c r="D14136" i="9"/>
  <c r="E14136" i="9" s="1"/>
  <c r="D14135" i="9"/>
  <c r="E14135" i="9" s="1"/>
  <c r="E14134" i="9"/>
  <c r="D14134" i="9"/>
  <c r="E14133" i="9"/>
  <c r="D14133" i="9"/>
  <c r="E14132" i="9"/>
  <c r="D14132" i="9"/>
  <c r="E14131" i="9"/>
  <c r="D14131" i="9"/>
  <c r="E14130" i="9"/>
  <c r="D14130" i="9"/>
  <c r="E14129" i="9"/>
  <c r="D14129" i="9"/>
  <c r="E14128" i="9"/>
  <c r="D14128" i="9"/>
  <c r="D14127" i="9"/>
  <c r="E14127" i="9" s="1"/>
  <c r="D14126" i="9"/>
  <c r="E14126" i="9" s="1"/>
  <c r="E14125" i="9"/>
  <c r="D14125" i="9"/>
  <c r="E14124" i="9"/>
  <c r="D14124" i="9"/>
  <c r="E14123" i="9"/>
  <c r="D14123" i="9"/>
  <c r="D14122" i="9"/>
  <c r="E14122" i="9" s="1"/>
  <c r="E14121" i="9"/>
  <c r="D14121" i="9"/>
  <c r="E14120" i="9"/>
  <c r="D14120" i="9"/>
  <c r="D14119" i="9"/>
  <c r="E14119" i="9" s="1"/>
  <c r="E14118" i="9"/>
  <c r="D14118" i="9"/>
  <c r="D14117" i="9"/>
  <c r="E14117" i="9" s="1"/>
  <c r="D14116" i="9"/>
  <c r="E14116" i="9" s="1"/>
  <c r="E14115" i="9"/>
  <c r="D14115" i="9"/>
  <c r="E14114" i="9"/>
  <c r="D14114" i="9"/>
  <c r="E14113" i="9"/>
  <c r="D14113" i="9"/>
  <c r="D14112" i="9"/>
  <c r="E14112" i="9" s="1"/>
  <c r="E14111" i="9"/>
  <c r="D14111" i="9"/>
  <c r="E14110" i="9"/>
  <c r="D14110" i="9"/>
  <c r="D14109" i="9"/>
  <c r="E14109" i="9" s="1"/>
  <c r="E14108" i="9"/>
  <c r="D14108" i="9"/>
  <c r="D14107" i="9"/>
  <c r="E14107" i="9" s="1"/>
  <c r="D14106" i="9"/>
  <c r="E14106" i="9" s="1"/>
  <c r="D14105" i="9"/>
  <c r="E14105" i="9" s="1"/>
  <c r="E14104" i="9"/>
  <c r="D14104" i="9"/>
  <c r="E14103" i="9"/>
  <c r="D14103" i="9"/>
  <c r="D14102" i="9"/>
  <c r="E14102" i="9" s="1"/>
  <c r="E14101" i="9"/>
  <c r="D14101" i="9"/>
  <c r="E14100" i="9"/>
  <c r="D14100" i="9"/>
  <c r="D14099" i="9"/>
  <c r="E14099" i="9" s="1"/>
  <c r="E14098" i="9"/>
  <c r="D14098" i="9"/>
  <c r="D14097" i="9"/>
  <c r="E14097" i="9" s="1"/>
  <c r="D14096" i="9"/>
  <c r="E14096" i="9" s="1"/>
  <c r="D14095" i="9"/>
  <c r="E14095" i="9" s="1"/>
  <c r="E14094" i="9"/>
  <c r="D14094" i="9"/>
  <c r="E14093" i="9"/>
  <c r="D14093" i="9"/>
  <c r="E14092" i="9"/>
  <c r="D14092" i="9"/>
  <c r="E14091" i="9"/>
  <c r="D14091" i="9"/>
  <c r="E14090" i="9"/>
  <c r="D14090" i="9"/>
  <c r="E14089" i="9"/>
  <c r="D14089" i="9"/>
  <c r="E14088" i="9"/>
  <c r="D14088" i="9"/>
  <c r="D14087" i="9"/>
  <c r="E14087" i="9" s="1"/>
  <c r="D14086" i="9"/>
  <c r="E14086" i="9" s="1"/>
  <c r="D14085" i="9"/>
  <c r="E14085" i="9" s="1"/>
  <c r="E14084" i="9"/>
  <c r="D14084" i="9"/>
  <c r="E14083" i="9"/>
  <c r="D14083" i="9"/>
  <c r="E14082" i="9"/>
  <c r="D14082" i="9"/>
  <c r="E14081" i="9"/>
  <c r="D14081" i="9"/>
  <c r="E14080" i="9"/>
  <c r="D14080" i="9"/>
  <c r="E14079" i="9"/>
  <c r="D14079" i="9"/>
  <c r="E14078" i="9"/>
  <c r="D14078" i="9"/>
  <c r="D14077" i="9"/>
  <c r="E14077" i="9" s="1"/>
  <c r="D14076" i="9"/>
  <c r="E14076" i="9" s="1"/>
  <c r="E14075" i="9"/>
  <c r="D14075" i="9"/>
  <c r="E14074" i="9"/>
  <c r="D14074" i="9"/>
  <c r="E14073" i="9"/>
  <c r="D14073" i="9"/>
  <c r="E14072" i="9"/>
  <c r="D14072" i="9"/>
  <c r="E14071" i="9"/>
  <c r="D14071" i="9"/>
  <c r="E14070" i="9"/>
  <c r="D14070" i="9"/>
  <c r="D14069" i="9"/>
  <c r="E14069" i="9" s="1"/>
  <c r="E14068" i="9"/>
  <c r="D14068" i="9"/>
  <c r="D14067" i="9"/>
  <c r="E14067" i="9" s="1"/>
  <c r="D14066" i="9"/>
  <c r="E14066" i="9" s="1"/>
  <c r="E14065" i="9"/>
  <c r="D14065" i="9"/>
  <c r="E14064" i="9"/>
  <c r="D14064" i="9"/>
  <c r="E14063" i="9"/>
  <c r="D14063" i="9"/>
  <c r="D14062" i="9"/>
  <c r="E14062" i="9" s="1"/>
  <c r="E14061" i="9"/>
  <c r="D14061" i="9"/>
  <c r="E14060" i="9"/>
  <c r="D14060" i="9"/>
  <c r="D14059" i="9"/>
  <c r="E14059" i="9" s="1"/>
  <c r="E14058" i="9"/>
  <c r="D14058" i="9"/>
  <c r="D14057" i="9"/>
  <c r="E14057" i="9" s="1"/>
  <c r="D14056" i="9"/>
  <c r="E14056" i="9" s="1"/>
  <c r="D14055" i="9"/>
  <c r="E14055" i="9" s="1"/>
  <c r="E14054" i="9"/>
  <c r="D14054" i="9"/>
  <c r="E14053" i="9"/>
  <c r="D14053" i="9"/>
  <c r="D14052" i="9"/>
  <c r="E14052" i="9" s="1"/>
  <c r="E14051" i="9"/>
  <c r="D14051" i="9"/>
  <c r="E14050" i="9"/>
  <c r="D14050" i="9"/>
  <c r="D14049" i="9"/>
  <c r="E14049" i="9" s="1"/>
  <c r="E14048" i="9"/>
  <c r="D14048" i="9"/>
  <c r="D14047" i="9"/>
  <c r="E14047" i="9" s="1"/>
  <c r="D14046" i="9"/>
  <c r="E14046" i="9" s="1"/>
  <c r="D14045" i="9"/>
  <c r="E14045" i="9" s="1"/>
  <c r="E14044" i="9"/>
  <c r="D14044" i="9"/>
  <c r="E14043" i="9"/>
  <c r="D14043" i="9"/>
  <c r="E14042" i="9"/>
  <c r="D14042" i="9"/>
  <c r="E14041" i="9"/>
  <c r="D14041" i="9"/>
  <c r="E14040" i="9"/>
  <c r="D14040" i="9"/>
  <c r="E14039" i="9"/>
  <c r="D14039" i="9"/>
  <c r="E14038" i="9"/>
  <c r="D14038" i="9"/>
  <c r="D14037" i="9"/>
  <c r="E14037" i="9" s="1"/>
  <c r="D14036" i="9"/>
  <c r="E14036" i="9" s="1"/>
  <c r="D14035" i="9"/>
  <c r="E14035" i="9" s="1"/>
  <c r="E14034" i="9"/>
  <c r="D14034" i="9"/>
  <c r="E14033" i="9"/>
  <c r="D14033" i="9"/>
  <c r="E14032" i="9"/>
  <c r="D14032" i="9"/>
  <c r="E14031" i="9"/>
  <c r="D14031" i="9"/>
  <c r="E14030" i="9"/>
  <c r="D14030" i="9"/>
  <c r="E14029" i="9"/>
  <c r="D14029" i="9"/>
  <c r="E14028" i="9"/>
  <c r="D14028" i="9"/>
  <c r="D14027" i="9"/>
  <c r="E14027" i="9" s="1"/>
  <c r="D14026" i="9"/>
  <c r="E14026" i="9" s="1"/>
  <c r="E14025" i="9"/>
  <c r="D14025" i="9"/>
  <c r="E14024" i="9"/>
  <c r="D14024" i="9"/>
  <c r="E14023" i="9"/>
  <c r="D14023" i="9"/>
  <c r="E14022" i="9"/>
  <c r="D14022" i="9"/>
  <c r="E14021" i="9"/>
  <c r="D14021" i="9"/>
  <c r="E14020" i="9"/>
  <c r="D14020" i="9"/>
  <c r="D14019" i="9"/>
  <c r="E14019" i="9" s="1"/>
  <c r="E14018" i="9"/>
  <c r="D14018" i="9"/>
  <c r="D14017" i="9"/>
  <c r="E14017" i="9" s="1"/>
  <c r="D14016" i="9"/>
  <c r="E14016" i="9" s="1"/>
  <c r="E14015" i="9"/>
  <c r="D14015" i="9"/>
  <c r="E14014" i="9"/>
  <c r="D14014" i="9"/>
  <c r="E14013" i="9"/>
  <c r="D14013" i="9"/>
  <c r="D14012" i="9"/>
  <c r="E14012" i="9" s="1"/>
  <c r="E14011" i="9"/>
  <c r="D14011" i="9"/>
  <c r="E14010" i="9"/>
  <c r="D14010" i="9"/>
  <c r="D14009" i="9"/>
  <c r="E14009" i="9" s="1"/>
  <c r="E14008" i="9"/>
  <c r="D14008" i="9"/>
  <c r="D14007" i="9"/>
  <c r="E14007" i="9" s="1"/>
  <c r="D14006" i="9"/>
  <c r="E14006" i="9" s="1"/>
  <c r="D14005" i="9"/>
  <c r="E14005" i="9" s="1"/>
  <c r="E14004" i="9"/>
  <c r="D14004" i="9"/>
  <c r="E14003" i="9"/>
  <c r="D14003" i="9"/>
  <c r="D14002" i="9"/>
  <c r="E14002" i="9" s="1"/>
  <c r="E14001" i="9"/>
  <c r="D14001" i="9"/>
  <c r="E14000" i="9"/>
  <c r="D14000" i="9"/>
  <c r="D13999" i="9"/>
  <c r="E13999" i="9" s="1"/>
  <c r="E13998" i="9"/>
  <c r="D13998" i="9"/>
  <c r="D13997" i="9"/>
  <c r="E13997" i="9" s="1"/>
  <c r="D13996" i="9"/>
  <c r="E13996" i="9" s="1"/>
  <c r="D13995" i="9"/>
  <c r="E13995" i="9" s="1"/>
  <c r="E13994" i="9"/>
  <c r="D13994" i="9"/>
  <c r="E13993" i="9"/>
  <c r="D13993" i="9"/>
  <c r="E13992" i="9"/>
  <c r="D13992" i="9"/>
  <c r="E13991" i="9"/>
  <c r="D13991" i="9"/>
  <c r="E13990" i="9"/>
  <c r="D13990" i="9"/>
  <c r="E13989" i="9"/>
  <c r="D13989" i="9"/>
  <c r="E13988" i="9"/>
  <c r="D13988" i="9"/>
  <c r="D13987" i="9"/>
  <c r="E13987" i="9" s="1"/>
  <c r="D13986" i="9"/>
  <c r="E13986" i="9" s="1"/>
  <c r="D13985" i="9"/>
  <c r="E13985" i="9" s="1"/>
  <c r="E13984" i="9"/>
  <c r="D13984" i="9"/>
  <c r="E13983" i="9"/>
  <c r="D13983" i="9"/>
  <c r="E13982" i="9"/>
  <c r="D13982" i="9"/>
  <c r="E13981" i="9"/>
  <c r="D13981" i="9"/>
  <c r="E13980" i="9"/>
  <c r="D13980" i="9"/>
  <c r="E13979" i="9"/>
  <c r="D13979" i="9"/>
  <c r="E13978" i="9"/>
  <c r="D13978" i="9"/>
  <c r="D13977" i="9"/>
  <c r="E13977" i="9" s="1"/>
  <c r="D13976" i="9"/>
  <c r="E13976" i="9" s="1"/>
  <c r="E13975" i="9"/>
  <c r="D13975" i="9"/>
  <c r="E13974" i="9"/>
  <c r="D13974" i="9"/>
  <c r="E13973" i="9"/>
  <c r="D13973" i="9"/>
  <c r="E13972" i="9"/>
  <c r="D13972" i="9"/>
  <c r="E13971" i="9"/>
  <c r="D13971" i="9"/>
  <c r="E13970" i="9"/>
  <c r="D13970" i="9"/>
  <c r="D13969" i="9"/>
  <c r="E13969" i="9" s="1"/>
  <c r="E13968" i="9"/>
  <c r="D13968" i="9"/>
  <c r="D13967" i="9"/>
  <c r="E13967" i="9" s="1"/>
  <c r="D13966" i="9"/>
  <c r="E13966" i="9" s="1"/>
  <c r="E13965" i="9"/>
  <c r="D13965" i="9"/>
  <c r="E13964" i="9"/>
  <c r="D13964" i="9"/>
  <c r="E13963" i="9"/>
  <c r="D13963" i="9"/>
  <c r="D13962" i="9"/>
  <c r="E13962" i="9" s="1"/>
  <c r="E13961" i="9"/>
  <c r="D13961" i="9"/>
  <c r="E13960" i="9"/>
  <c r="D13960" i="9"/>
  <c r="D13959" i="9"/>
  <c r="E13959" i="9" s="1"/>
  <c r="E13958" i="9"/>
  <c r="D13958" i="9"/>
  <c r="D13957" i="9"/>
  <c r="E13957" i="9" s="1"/>
  <c r="D13956" i="9"/>
  <c r="E13956" i="9" s="1"/>
  <c r="D13955" i="9"/>
  <c r="E13955" i="9" s="1"/>
  <c r="E13954" i="9"/>
  <c r="D13954" i="9"/>
  <c r="E13953" i="9"/>
  <c r="D13953" i="9"/>
  <c r="D13952" i="9"/>
  <c r="E13952" i="9" s="1"/>
  <c r="E13951" i="9"/>
  <c r="D13951" i="9"/>
  <c r="E13950" i="9"/>
  <c r="D13950" i="9"/>
  <c r="D13949" i="9"/>
  <c r="E13949" i="9" s="1"/>
  <c r="E13948" i="9"/>
  <c r="D13948" i="9"/>
  <c r="D13947" i="9"/>
  <c r="E13947" i="9" s="1"/>
  <c r="D13946" i="9"/>
  <c r="E13946" i="9" s="1"/>
  <c r="D13945" i="9"/>
  <c r="E13945" i="9" s="1"/>
  <c r="E13944" i="9"/>
  <c r="D13944" i="9"/>
  <c r="E13943" i="9"/>
  <c r="D13943" i="9"/>
  <c r="E13942" i="9"/>
  <c r="D13942" i="9"/>
  <c r="E13941" i="9"/>
  <c r="D13941" i="9"/>
  <c r="E13940" i="9"/>
  <c r="D13940" i="9"/>
  <c r="E13939" i="9"/>
  <c r="D13939" i="9"/>
  <c r="E13938" i="9"/>
  <c r="D13938" i="9"/>
  <c r="D13937" i="9"/>
  <c r="E13937" i="9" s="1"/>
  <c r="D13936" i="9"/>
  <c r="E13936" i="9" s="1"/>
  <c r="D13935" i="9"/>
  <c r="E13935" i="9" s="1"/>
  <c r="E13934" i="9"/>
  <c r="D13934" i="9"/>
  <c r="E13933" i="9"/>
  <c r="D13933" i="9"/>
  <c r="E13932" i="9"/>
  <c r="D13932" i="9"/>
  <c r="E13931" i="9"/>
  <c r="D13931" i="9"/>
  <c r="E13930" i="9"/>
  <c r="D13930" i="9"/>
  <c r="E13929" i="9"/>
  <c r="D13929" i="9"/>
  <c r="E13928" i="9"/>
  <c r="D13928" i="9"/>
  <c r="D13927" i="9"/>
  <c r="E13927" i="9" s="1"/>
  <c r="D13926" i="9"/>
  <c r="E13926" i="9" s="1"/>
  <c r="E13925" i="9"/>
  <c r="D13925" i="9"/>
  <c r="E13924" i="9"/>
  <c r="D13924" i="9"/>
  <c r="E13923" i="9"/>
  <c r="D13923" i="9"/>
  <c r="E13922" i="9"/>
  <c r="D13922" i="9"/>
  <c r="E13921" i="9"/>
  <c r="D13921" i="9"/>
  <c r="E13920" i="9"/>
  <c r="D13920" i="9"/>
  <c r="D13919" i="9"/>
  <c r="E13919" i="9" s="1"/>
  <c r="E13918" i="9"/>
  <c r="D13918" i="9"/>
  <c r="D13917" i="9"/>
  <c r="E13917" i="9" s="1"/>
  <c r="D13916" i="9"/>
  <c r="E13916" i="9" s="1"/>
  <c r="E13915" i="9"/>
  <c r="D13915" i="9"/>
  <c r="E13914" i="9"/>
  <c r="D13914" i="9"/>
  <c r="E13913" i="9"/>
  <c r="D13913" i="9"/>
  <c r="D13912" i="9"/>
  <c r="E13912" i="9" s="1"/>
  <c r="E13911" i="9"/>
  <c r="D13911" i="9"/>
  <c r="E13910" i="9"/>
  <c r="D13910" i="9"/>
  <c r="D13909" i="9"/>
  <c r="E13909" i="9" s="1"/>
  <c r="E13908" i="9"/>
  <c r="D13908" i="9"/>
  <c r="D13907" i="9"/>
  <c r="E13907" i="9" s="1"/>
  <c r="D13906" i="9"/>
  <c r="E13906" i="9" s="1"/>
  <c r="D13905" i="9"/>
  <c r="E13905" i="9" s="1"/>
  <c r="E13904" i="9"/>
  <c r="D13904" i="9"/>
  <c r="E13903" i="9"/>
  <c r="D13903" i="9"/>
  <c r="D13902" i="9"/>
  <c r="E13902" i="9" s="1"/>
  <c r="E13901" i="9"/>
  <c r="D13901" i="9"/>
  <c r="E13900" i="9"/>
  <c r="D13900" i="9"/>
  <c r="D13899" i="9"/>
  <c r="E13899" i="9" s="1"/>
  <c r="E13898" i="9"/>
  <c r="D13898" i="9"/>
  <c r="D13897" i="9"/>
  <c r="E13897" i="9" s="1"/>
  <c r="D13896" i="9"/>
  <c r="E13896" i="9" s="1"/>
  <c r="D13895" i="9"/>
  <c r="E13895" i="9" s="1"/>
  <c r="E13894" i="9"/>
  <c r="D13894" i="9"/>
  <c r="E13893" i="9"/>
  <c r="D13893" i="9"/>
  <c r="E13892" i="9"/>
  <c r="D13892" i="9"/>
  <c r="E13891" i="9"/>
  <c r="D13891" i="9"/>
  <c r="E13890" i="9"/>
  <c r="D13890" i="9"/>
  <c r="E13889" i="9"/>
  <c r="D13889" i="9"/>
  <c r="E13888" i="9"/>
  <c r="D13888" i="9"/>
  <c r="D13887" i="9"/>
  <c r="E13887" i="9" s="1"/>
  <c r="D13886" i="9"/>
  <c r="E13886" i="9" s="1"/>
  <c r="D13885" i="9"/>
  <c r="E13885" i="9" s="1"/>
  <c r="E13884" i="9"/>
  <c r="D13884" i="9"/>
  <c r="E13883" i="9"/>
  <c r="D13883" i="9"/>
  <c r="E13882" i="9"/>
  <c r="D13882" i="9"/>
  <c r="E13881" i="9"/>
  <c r="D13881" i="9"/>
  <c r="E13880" i="9"/>
  <c r="D13880" i="9"/>
  <c r="E13879" i="9"/>
  <c r="D13879" i="9"/>
  <c r="E13878" i="9"/>
  <c r="D13878" i="9"/>
  <c r="D13877" i="9"/>
  <c r="E13877" i="9" s="1"/>
  <c r="D13876" i="9"/>
  <c r="E13876" i="9" s="1"/>
  <c r="E13875" i="9"/>
  <c r="D13875" i="9"/>
  <c r="E13874" i="9"/>
  <c r="D13874" i="9"/>
  <c r="E13873" i="9"/>
  <c r="D13873" i="9"/>
  <c r="E13872" i="9"/>
  <c r="D13872" i="9"/>
  <c r="E13871" i="9"/>
  <c r="D13871" i="9"/>
  <c r="E13870" i="9"/>
  <c r="D13870" i="9"/>
  <c r="D13869" i="9"/>
  <c r="E13869" i="9" s="1"/>
  <c r="E13868" i="9"/>
  <c r="D13868" i="9"/>
  <c r="D13867" i="9"/>
  <c r="E13867" i="9" s="1"/>
  <c r="D13866" i="9"/>
  <c r="E13866" i="9" s="1"/>
  <c r="E13865" i="9"/>
  <c r="D13865" i="9"/>
  <c r="E13864" i="9"/>
  <c r="D13864" i="9"/>
  <c r="E13863" i="9"/>
  <c r="D13863" i="9"/>
  <c r="D13862" i="9"/>
  <c r="E13862" i="9" s="1"/>
  <c r="E13861" i="9"/>
  <c r="D13861" i="9"/>
  <c r="E13860" i="9"/>
  <c r="D13860" i="9"/>
  <c r="D13859" i="9"/>
  <c r="E13859" i="9" s="1"/>
  <c r="E13858" i="9"/>
  <c r="D13858" i="9"/>
  <c r="D13857" i="9"/>
  <c r="E13857" i="9" s="1"/>
  <c r="D13856" i="9"/>
  <c r="E13856" i="9" s="1"/>
  <c r="D13855" i="9"/>
  <c r="E13855" i="9" s="1"/>
  <c r="E13854" i="9"/>
  <c r="D13854" i="9"/>
  <c r="E13853" i="9"/>
  <c r="D13853" i="9"/>
  <c r="D13852" i="9"/>
  <c r="E13852" i="9" s="1"/>
  <c r="E13851" i="9"/>
  <c r="D13851" i="9"/>
  <c r="E13850" i="9"/>
  <c r="D13850" i="9"/>
  <c r="D13849" i="9"/>
  <c r="E13849" i="9" s="1"/>
  <c r="E13848" i="9"/>
  <c r="D13848" i="9"/>
  <c r="D13847" i="9"/>
  <c r="E13847" i="9" s="1"/>
  <c r="D13846" i="9"/>
  <c r="E13846" i="9" s="1"/>
  <c r="D13845" i="9"/>
  <c r="E13845" i="9" s="1"/>
  <c r="E13844" i="9"/>
  <c r="D13844" i="9"/>
  <c r="E13843" i="9"/>
  <c r="D13843" i="9"/>
  <c r="E13842" i="9"/>
  <c r="D13842" i="9"/>
  <c r="E13841" i="9"/>
  <c r="D13841" i="9"/>
  <c r="E13840" i="9"/>
  <c r="D13840" i="9"/>
  <c r="E13839" i="9"/>
  <c r="D13839" i="9"/>
  <c r="E13838" i="9"/>
  <c r="D13838" i="9"/>
  <c r="D13837" i="9"/>
  <c r="E13837" i="9" s="1"/>
  <c r="D13836" i="9"/>
  <c r="E13836" i="9" s="1"/>
  <c r="D13835" i="9"/>
  <c r="E13835" i="9" s="1"/>
  <c r="E13834" i="9"/>
  <c r="D13834" i="9"/>
  <c r="E13833" i="9"/>
  <c r="D13833" i="9"/>
  <c r="E13832" i="9"/>
  <c r="D13832" i="9"/>
  <c r="E13831" i="9"/>
  <c r="D13831" i="9"/>
  <c r="E13830" i="9"/>
  <c r="D13830" i="9"/>
  <c r="E13829" i="9"/>
  <c r="D13829" i="9"/>
  <c r="E13828" i="9"/>
  <c r="D13828" i="9"/>
  <c r="D13827" i="9"/>
  <c r="E13827" i="9" s="1"/>
  <c r="D13826" i="9"/>
  <c r="E13826" i="9" s="1"/>
  <c r="E13825" i="9"/>
  <c r="D13825" i="9"/>
  <c r="E13824" i="9"/>
  <c r="D13824" i="9"/>
  <c r="E13823" i="9"/>
  <c r="D13823" i="9"/>
  <c r="E13822" i="9"/>
  <c r="D13822" i="9"/>
  <c r="E13821" i="9"/>
  <c r="D13821" i="9"/>
  <c r="E13820" i="9"/>
  <c r="D13820" i="9"/>
  <c r="D13819" i="9"/>
  <c r="E13819" i="9" s="1"/>
  <c r="E13818" i="9"/>
  <c r="D13818" i="9"/>
  <c r="D13817" i="9"/>
  <c r="E13817" i="9" s="1"/>
  <c r="D13816" i="9"/>
  <c r="E13816" i="9" s="1"/>
  <c r="E13815" i="9"/>
  <c r="D13815" i="9"/>
  <c r="E13814" i="9"/>
  <c r="D13814" i="9"/>
  <c r="E13813" i="9"/>
  <c r="D13813" i="9"/>
  <c r="D13812" i="9"/>
  <c r="E13812" i="9" s="1"/>
  <c r="E13811" i="9"/>
  <c r="D13811" i="9"/>
  <c r="E13810" i="9"/>
  <c r="D13810" i="9"/>
  <c r="D13809" i="9"/>
  <c r="E13809" i="9" s="1"/>
  <c r="E13808" i="9"/>
  <c r="D13808" i="9"/>
  <c r="D13807" i="9"/>
  <c r="E13807" i="9" s="1"/>
  <c r="D13806" i="9"/>
  <c r="E13806" i="9" s="1"/>
  <c r="D13805" i="9"/>
  <c r="E13805" i="9" s="1"/>
  <c r="E13804" i="9"/>
  <c r="D13804" i="9"/>
  <c r="E13803" i="9"/>
  <c r="D13803" i="9"/>
  <c r="D13802" i="9"/>
  <c r="E13802" i="9" s="1"/>
  <c r="E13801" i="9"/>
  <c r="D13801" i="9"/>
  <c r="E13800" i="9"/>
  <c r="D13800" i="9"/>
  <c r="D13799" i="9"/>
  <c r="E13799" i="9" s="1"/>
  <c r="E13798" i="9"/>
  <c r="D13798" i="9"/>
  <c r="D13797" i="9"/>
  <c r="E13797" i="9" s="1"/>
  <c r="D13796" i="9"/>
  <c r="E13796" i="9" s="1"/>
  <c r="D13795" i="9"/>
  <c r="E13795" i="9" s="1"/>
  <c r="E13794" i="9"/>
  <c r="D13794" i="9"/>
  <c r="E13793" i="9"/>
  <c r="D13793" i="9"/>
  <c r="E13792" i="9"/>
  <c r="D13792" i="9"/>
  <c r="E13791" i="9"/>
  <c r="D13791" i="9"/>
  <c r="E13790" i="9"/>
  <c r="D13790" i="9"/>
  <c r="E13789" i="9"/>
  <c r="D13789" i="9"/>
  <c r="E13788" i="9"/>
  <c r="D13788" i="9"/>
  <c r="D13787" i="9"/>
  <c r="E13787" i="9" s="1"/>
  <c r="D13786" i="9"/>
  <c r="E13786" i="9" s="1"/>
  <c r="D13785" i="9"/>
  <c r="E13785" i="9" s="1"/>
  <c r="E13784" i="9"/>
  <c r="D13784" i="9"/>
  <c r="E13783" i="9"/>
  <c r="D13783" i="9"/>
  <c r="E13782" i="9"/>
  <c r="D13782" i="9"/>
  <c r="E13781" i="9"/>
  <c r="D13781" i="9"/>
  <c r="E13780" i="9"/>
  <c r="D13780" i="9"/>
  <c r="E13779" i="9"/>
  <c r="D13779" i="9"/>
  <c r="E13778" i="9"/>
  <c r="D13778" i="9"/>
  <c r="D13777" i="9"/>
  <c r="E13777" i="9" s="1"/>
  <c r="D13776" i="9"/>
  <c r="E13776" i="9" s="1"/>
  <c r="E13775" i="9"/>
  <c r="D13775" i="9"/>
  <c r="E13774" i="9"/>
  <c r="D13774" i="9"/>
  <c r="E13773" i="9"/>
  <c r="D13773" i="9"/>
  <c r="E13772" i="9"/>
  <c r="D13772" i="9"/>
  <c r="E13771" i="9"/>
  <c r="D13771" i="9"/>
  <c r="E13770" i="9"/>
  <c r="D13770" i="9"/>
  <c r="D13769" i="9"/>
  <c r="E13769" i="9" s="1"/>
  <c r="E13768" i="9"/>
  <c r="D13768" i="9"/>
  <c r="D13767" i="9"/>
  <c r="E13767" i="9" s="1"/>
  <c r="D13766" i="9"/>
  <c r="E13766" i="9" s="1"/>
  <c r="E13765" i="9"/>
  <c r="D13765" i="9"/>
  <c r="E13764" i="9"/>
  <c r="D13764" i="9"/>
  <c r="E13763" i="9"/>
  <c r="D13763" i="9"/>
  <c r="D13762" i="9"/>
  <c r="E13762" i="9" s="1"/>
  <c r="E13761" i="9"/>
  <c r="D13761" i="9"/>
  <c r="E13760" i="9"/>
  <c r="D13760" i="9"/>
  <c r="D13759" i="9"/>
  <c r="E13759" i="9" s="1"/>
  <c r="E13758" i="9"/>
  <c r="D13758" i="9"/>
  <c r="D13757" i="9"/>
  <c r="E13757" i="9" s="1"/>
  <c r="D13756" i="9"/>
  <c r="E13756" i="9" s="1"/>
  <c r="D13755" i="9"/>
  <c r="E13755" i="9" s="1"/>
  <c r="E13754" i="9"/>
  <c r="D13754" i="9"/>
  <c r="E13753" i="9"/>
  <c r="D13753" i="9"/>
  <c r="D13752" i="9"/>
  <c r="E13752" i="9" s="1"/>
  <c r="E13751" i="9"/>
  <c r="D13751" i="9"/>
  <c r="E13750" i="9"/>
  <c r="D13750" i="9"/>
  <c r="D13749" i="9"/>
  <c r="E13749" i="9" s="1"/>
  <c r="E13748" i="9"/>
  <c r="D13748" i="9"/>
  <c r="D13747" i="9"/>
  <c r="E13747" i="9" s="1"/>
  <c r="D13746" i="9"/>
  <c r="E13746" i="9" s="1"/>
  <c r="D13745" i="9"/>
  <c r="E13745" i="9" s="1"/>
  <c r="E13744" i="9"/>
  <c r="D13744" i="9"/>
  <c r="E13743" i="9"/>
  <c r="D13743" i="9"/>
  <c r="E13742" i="9"/>
  <c r="D13742" i="9"/>
  <c r="E13741" i="9"/>
  <c r="D13741" i="9"/>
  <c r="E13740" i="9"/>
  <c r="D13740" i="9"/>
  <c r="E13739" i="9"/>
  <c r="D13739" i="9"/>
  <c r="E13738" i="9"/>
  <c r="D13738" i="9"/>
  <c r="D13737" i="9"/>
  <c r="E13737" i="9" s="1"/>
  <c r="D13736" i="9"/>
  <c r="E13736" i="9" s="1"/>
  <c r="D13735" i="9"/>
  <c r="E13735" i="9" s="1"/>
  <c r="E13734" i="9"/>
  <c r="D13734" i="9"/>
  <c r="E13733" i="9"/>
  <c r="D13733" i="9"/>
  <c r="E13732" i="9"/>
  <c r="D13732" i="9"/>
  <c r="E13731" i="9"/>
  <c r="D13731" i="9"/>
  <c r="E13730" i="9"/>
  <c r="D13730" i="9"/>
  <c r="E13729" i="9"/>
  <c r="D13729" i="9"/>
  <c r="E13728" i="9"/>
  <c r="D13728" i="9"/>
  <c r="D13727" i="9"/>
  <c r="E13727" i="9" s="1"/>
  <c r="D13726" i="9"/>
  <c r="E13726" i="9" s="1"/>
  <c r="E13725" i="9"/>
  <c r="D13725" i="9"/>
  <c r="E13724" i="9"/>
  <c r="D13724" i="9"/>
  <c r="E13723" i="9"/>
  <c r="D13723" i="9"/>
  <c r="E13722" i="9"/>
  <c r="D13722" i="9"/>
  <c r="E13721" i="9"/>
  <c r="D13721" i="9"/>
  <c r="E13720" i="9"/>
  <c r="D13720" i="9"/>
  <c r="D13719" i="9"/>
  <c r="E13719" i="9" s="1"/>
  <c r="E13718" i="9"/>
  <c r="D13718" i="9"/>
  <c r="D13717" i="9"/>
  <c r="E13717" i="9" s="1"/>
  <c r="D13716" i="9"/>
  <c r="E13716" i="9" s="1"/>
  <c r="E13715" i="9"/>
  <c r="D13715" i="9"/>
  <c r="E13714" i="9"/>
  <c r="D13714" i="9"/>
  <c r="E13713" i="9"/>
  <c r="D13713" i="9"/>
  <c r="D13712" i="9"/>
  <c r="E13712" i="9" s="1"/>
  <c r="E13711" i="9"/>
  <c r="D13711" i="9"/>
  <c r="E13710" i="9"/>
  <c r="D13710" i="9"/>
  <c r="D13709" i="9"/>
  <c r="E13709" i="9" s="1"/>
  <c r="E13708" i="9"/>
  <c r="D13708" i="9"/>
  <c r="D13707" i="9"/>
  <c r="E13707" i="9" s="1"/>
  <c r="D13706" i="9"/>
  <c r="E13706" i="9" s="1"/>
  <c r="D13705" i="9"/>
  <c r="E13705" i="9" s="1"/>
  <c r="E13704" i="9"/>
  <c r="D13704" i="9"/>
  <c r="E13703" i="9"/>
  <c r="D13703" i="9"/>
  <c r="D13702" i="9"/>
  <c r="E13702" i="9" s="1"/>
  <c r="E13701" i="9"/>
  <c r="D13701" i="9"/>
  <c r="E13700" i="9"/>
  <c r="D13700" i="9"/>
  <c r="D13699" i="9"/>
  <c r="E13699" i="9" s="1"/>
  <c r="E13698" i="9"/>
  <c r="D13698" i="9"/>
  <c r="D13697" i="9"/>
  <c r="E13697" i="9" s="1"/>
  <c r="D13696" i="9"/>
  <c r="E13696" i="9" s="1"/>
  <c r="D13695" i="9"/>
  <c r="E13695" i="9" s="1"/>
  <c r="E13694" i="9"/>
  <c r="D13694" i="9"/>
  <c r="E13693" i="9"/>
  <c r="D13693" i="9"/>
  <c r="E13692" i="9"/>
  <c r="D13692" i="9"/>
  <c r="E13691" i="9"/>
  <c r="D13691" i="9"/>
  <c r="E13690" i="9"/>
  <c r="D13690" i="9"/>
  <c r="E13689" i="9"/>
  <c r="D13689" i="9"/>
  <c r="E13688" i="9"/>
  <c r="D13688" i="9"/>
  <c r="D13687" i="9"/>
  <c r="E13687" i="9" s="1"/>
  <c r="D13686" i="9"/>
  <c r="E13686" i="9" s="1"/>
  <c r="D13685" i="9"/>
  <c r="E13685" i="9" s="1"/>
  <c r="E13684" i="9"/>
  <c r="D13684" i="9"/>
  <c r="E13683" i="9"/>
  <c r="D13683" i="9"/>
  <c r="E13682" i="9"/>
  <c r="D13682" i="9"/>
  <c r="E13681" i="9"/>
  <c r="D13681" i="9"/>
  <c r="E13680" i="9"/>
  <c r="D13680" i="9"/>
  <c r="E13679" i="9"/>
  <c r="D13679" i="9"/>
  <c r="E13678" i="9"/>
  <c r="D13678" i="9"/>
  <c r="D13677" i="9"/>
  <c r="E13677" i="9" s="1"/>
  <c r="D13676" i="9"/>
  <c r="E13676" i="9" s="1"/>
  <c r="E13675" i="9"/>
  <c r="D13675" i="9"/>
  <c r="E13674" i="9"/>
  <c r="D13674" i="9"/>
  <c r="E13673" i="9"/>
  <c r="D13673" i="9"/>
  <c r="E13672" i="9"/>
  <c r="D13672" i="9"/>
  <c r="E13671" i="9"/>
  <c r="D13671" i="9"/>
  <c r="E13670" i="9"/>
  <c r="D13670" i="9"/>
  <c r="D13669" i="9"/>
  <c r="E13669" i="9" s="1"/>
  <c r="E13668" i="9"/>
  <c r="D13668" i="9"/>
  <c r="D13667" i="9"/>
  <c r="E13667" i="9" s="1"/>
  <c r="D13666" i="9"/>
  <c r="E13666" i="9" s="1"/>
  <c r="E13665" i="9"/>
  <c r="D13665" i="9"/>
  <c r="E13664" i="9"/>
  <c r="D13664" i="9"/>
  <c r="E13663" i="9"/>
  <c r="D13663" i="9"/>
  <c r="D13662" i="9"/>
  <c r="E13662" i="9" s="1"/>
  <c r="E13661" i="9"/>
  <c r="D13661" i="9"/>
  <c r="E13660" i="9"/>
  <c r="D13660" i="9"/>
  <c r="D13659" i="9"/>
  <c r="E13659" i="9" s="1"/>
  <c r="E13658" i="9"/>
  <c r="D13658" i="9"/>
  <c r="D13657" i="9"/>
  <c r="E13657" i="9" s="1"/>
  <c r="D13656" i="9"/>
  <c r="E13656" i="9" s="1"/>
  <c r="D13655" i="9"/>
  <c r="E13655" i="9" s="1"/>
  <c r="E13654" i="9"/>
  <c r="D13654" i="9"/>
  <c r="E13653" i="9"/>
  <c r="D13653" i="9"/>
  <c r="D13652" i="9"/>
  <c r="E13652" i="9" s="1"/>
  <c r="E13651" i="9"/>
  <c r="D13651" i="9"/>
  <c r="E13650" i="9"/>
  <c r="D13650" i="9"/>
  <c r="D13649" i="9"/>
  <c r="E13649" i="9" s="1"/>
  <c r="E13648" i="9"/>
  <c r="D13648" i="9"/>
  <c r="D13647" i="9"/>
  <c r="E13647" i="9" s="1"/>
  <c r="D13646" i="9"/>
  <c r="E13646" i="9" s="1"/>
  <c r="D13645" i="9"/>
  <c r="E13645" i="9" s="1"/>
  <c r="E13644" i="9"/>
  <c r="D13644" i="9"/>
  <c r="E13643" i="9"/>
  <c r="D13643" i="9"/>
  <c r="E13642" i="9"/>
  <c r="D13642" i="9"/>
  <c r="E13641" i="9"/>
  <c r="D13641" i="9"/>
  <c r="E13640" i="9"/>
  <c r="D13640" i="9"/>
  <c r="E13639" i="9"/>
  <c r="D13639" i="9"/>
  <c r="E13638" i="9"/>
  <c r="D13638" i="9"/>
  <c r="D13637" i="9"/>
  <c r="E13637" i="9" s="1"/>
  <c r="D13636" i="9"/>
  <c r="E13636" i="9" s="1"/>
  <c r="D13635" i="9"/>
  <c r="E13635" i="9" s="1"/>
  <c r="E13634" i="9"/>
  <c r="D13634" i="9"/>
  <c r="E13633" i="9"/>
  <c r="D13633" i="9"/>
  <c r="E13632" i="9"/>
  <c r="D13632" i="9"/>
  <c r="E13631" i="9"/>
  <c r="D13631" i="9"/>
  <c r="E13630" i="9"/>
  <c r="D13630" i="9"/>
  <c r="E13629" i="9"/>
  <c r="D13629" i="9"/>
  <c r="E13628" i="9"/>
  <c r="D13628" i="9"/>
  <c r="D13627" i="9"/>
  <c r="E13627" i="9" s="1"/>
  <c r="D13626" i="9"/>
  <c r="E13626" i="9" s="1"/>
  <c r="E13625" i="9"/>
  <c r="D13625" i="9"/>
  <c r="E13624" i="9"/>
  <c r="D13624" i="9"/>
  <c r="E13623" i="9"/>
  <c r="D13623" i="9"/>
  <c r="E13622" i="9"/>
  <c r="D13622" i="9"/>
  <c r="E13621" i="9"/>
  <c r="D13621" i="9"/>
  <c r="E13620" i="9"/>
  <c r="D13620" i="9"/>
  <c r="D13619" i="9"/>
  <c r="E13619" i="9" s="1"/>
  <c r="E13618" i="9"/>
  <c r="D13618" i="9"/>
  <c r="D13617" i="9"/>
  <c r="E13617" i="9" s="1"/>
  <c r="D13616" i="9"/>
  <c r="E13616" i="9" s="1"/>
  <c r="E13615" i="9"/>
  <c r="D13615" i="9"/>
  <c r="E13614" i="9"/>
  <c r="D13614" i="9"/>
  <c r="E13613" i="9"/>
  <c r="D13613" i="9"/>
  <c r="D13612" i="9"/>
  <c r="E13612" i="9" s="1"/>
  <c r="E13611" i="9"/>
  <c r="D13611" i="9"/>
  <c r="E13610" i="9"/>
  <c r="D13610" i="9"/>
  <c r="D13609" i="9"/>
  <c r="E13609" i="9" s="1"/>
  <c r="E13608" i="9"/>
  <c r="D13608" i="9"/>
  <c r="D13607" i="9"/>
  <c r="E13607" i="9" s="1"/>
  <c r="D13606" i="9"/>
  <c r="E13606" i="9" s="1"/>
  <c r="D13605" i="9"/>
  <c r="E13605" i="9" s="1"/>
  <c r="E13604" i="9"/>
  <c r="D13604" i="9"/>
  <c r="E13603" i="9"/>
  <c r="D13603" i="9"/>
  <c r="D13602" i="9"/>
  <c r="E13602" i="9" s="1"/>
  <c r="E13601" i="9"/>
  <c r="D13601" i="9"/>
  <c r="E13600" i="9"/>
  <c r="D13600" i="9"/>
  <c r="D13599" i="9"/>
  <c r="E13599" i="9" s="1"/>
  <c r="E13598" i="9"/>
  <c r="D13598" i="9"/>
  <c r="D13597" i="9"/>
  <c r="E13597" i="9" s="1"/>
  <c r="D13596" i="9"/>
  <c r="E13596" i="9" s="1"/>
  <c r="D13595" i="9"/>
  <c r="E13595" i="9" s="1"/>
  <c r="E13594" i="9"/>
  <c r="D13594" i="9"/>
  <c r="E13593" i="9"/>
  <c r="D13593" i="9"/>
  <c r="E13592" i="9"/>
  <c r="D13592" i="9"/>
  <c r="E13591" i="9"/>
  <c r="D13591" i="9"/>
  <c r="E13590" i="9"/>
  <c r="D13590" i="9"/>
  <c r="E13589" i="9"/>
  <c r="D13589" i="9"/>
  <c r="E13588" i="9"/>
  <c r="D13588" i="9"/>
  <c r="D13587" i="9"/>
  <c r="E13587" i="9" s="1"/>
  <c r="D13586" i="9"/>
  <c r="E13586" i="9" s="1"/>
  <c r="D13585" i="9"/>
  <c r="E13585" i="9" s="1"/>
  <c r="E13584" i="9"/>
  <c r="D13584" i="9"/>
  <c r="E13583" i="9"/>
  <c r="D13583" i="9"/>
  <c r="E13582" i="9"/>
  <c r="D13582" i="9"/>
  <c r="E13581" i="9"/>
  <c r="D13581" i="9"/>
  <c r="E13580" i="9"/>
  <c r="D13580" i="9"/>
  <c r="E13579" i="9"/>
  <c r="D13579" i="9"/>
  <c r="E13578" i="9"/>
  <c r="D13578" i="9"/>
  <c r="D13577" i="9"/>
  <c r="E13577" i="9" s="1"/>
  <c r="D13576" i="9"/>
  <c r="E13576" i="9" s="1"/>
  <c r="E13575" i="9"/>
  <c r="D13575" i="9"/>
  <c r="E13574" i="9"/>
  <c r="D13574" i="9"/>
  <c r="E13573" i="9"/>
  <c r="D13573" i="9"/>
  <c r="E13572" i="9"/>
  <c r="D13572" i="9"/>
  <c r="E13571" i="9"/>
  <c r="D13571" i="9"/>
  <c r="E13570" i="9"/>
  <c r="D13570" i="9"/>
  <c r="D13569" i="9"/>
  <c r="E13569" i="9" s="1"/>
  <c r="E13568" i="9"/>
  <c r="D13568" i="9"/>
  <c r="D13567" i="9"/>
  <c r="E13567" i="9" s="1"/>
  <c r="D13566" i="9"/>
  <c r="E13566" i="9" s="1"/>
  <c r="E13565" i="9"/>
  <c r="D13565" i="9"/>
  <c r="E13564" i="9"/>
  <c r="D13564" i="9"/>
  <c r="E13563" i="9"/>
  <c r="D13563" i="9"/>
  <c r="D13562" i="9"/>
  <c r="E13562" i="9" s="1"/>
  <c r="E13561" i="9"/>
  <c r="D13561" i="9"/>
  <c r="E13560" i="9"/>
  <c r="D13560" i="9"/>
  <c r="D13559" i="9"/>
  <c r="E13559" i="9" s="1"/>
  <c r="E13558" i="9"/>
  <c r="D13558" i="9"/>
  <c r="D13557" i="9"/>
  <c r="E13557" i="9" s="1"/>
  <c r="D13556" i="9"/>
  <c r="E13556" i="9" s="1"/>
  <c r="D13555" i="9"/>
  <c r="E13555" i="9" s="1"/>
  <c r="E13554" i="9"/>
  <c r="D13554" i="9"/>
  <c r="E13553" i="9"/>
  <c r="D13553" i="9"/>
  <c r="D13552" i="9"/>
  <c r="E13552" i="9" s="1"/>
  <c r="E13551" i="9"/>
  <c r="D13551" i="9"/>
  <c r="E13550" i="9"/>
  <c r="D13550" i="9"/>
  <c r="D13549" i="9"/>
  <c r="E13549" i="9" s="1"/>
  <c r="E13548" i="9"/>
  <c r="D13548" i="9"/>
  <c r="D13547" i="9"/>
  <c r="E13547" i="9" s="1"/>
  <c r="D13546" i="9"/>
  <c r="E13546" i="9" s="1"/>
  <c r="D13545" i="9"/>
  <c r="E13545" i="9" s="1"/>
  <c r="E13544" i="9"/>
  <c r="D13544" i="9"/>
  <c r="E13543" i="9"/>
  <c r="D13543" i="9"/>
  <c r="E13542" i="9"/>
  <c r="D13542" i="9"/>
  <c r="E13541" i="9"/>
  <c r="D13541" i="9"/>
  <c r="E13540" i="9"/>
  <c r="D13540" i="9"/>
  <c r="E13539" i="9"/>
  <c r="D13539" i="9"/>
  <c r="E13538" i="9"/>
  <c r="D13538" i="9"/>
  <c r="D13537" i="9"/>
  <c r="E13537" i="9" s="1"/>
  <c r="D13536" i="9"/>
  <c r="E13536" i="9" s="1"/>
  <c r="D13535" i="9"/>
  <c r="E13535" i="9" s="1"/>
  <c r="E13534" i="9"/>
  <c r="D13534" i="9"/>
  <c r="E13533" i="9"/>
  <c r="D13533" i="9"/>
  <c r="E13532" i="9"/>
  <c r="D13532" i="9"/>
  <c r="E13531" i="9"/>
  <c r="D13531" i="9"/>
  <c r="E13530" i="9"/>
  <c r="D13530" i="9"/>
  <c r="E13529" i="9"/>
  <c r="D13529" i="9"/>
  <c r="E13528" i="9"/>
  <c r="D13528" i="9"/>
  <c r="D13527" i="9"/>
  <c r="E13527" i="9" s="1"/>
  <c r="D13526" i="9"/>
  <c r="E13526" i="9" s="1"/>
  <c r="E13525" i="9"/>
  <c r="D13525" i="9"/>
  <c r="E13524" i="9"/>
  <c r="D13524" i="9"/>
  <c r="E13523" i="9"/>
  <c r="D13523" i="9"/>
  <c r="E13522" i="9"/>
  <c r="D13522" i="9"/>
  <c r="E13521" i="9"/>
  <c r="D13521" i="9"/>
  <c r="E13520" i="9"/>
  <c r="D13520" i="9"/>
  <c r="D13519" i="9"/>
  <c r="E13519" i="9" s="1"/>
  <c r="E13518" i="9"/>
  <c r="D13518" i="9"/>
  <c r="D13517" i="9"/>
  <c r="E13517" i="9" s="1"/>
  <c r="D13516" i="9"/>
  <c r="E13516" i="9" s="1"/>
  <c r="E13515" i="9"/>
  <c r="D13515" i="9"/>
  <c r="E13514" i="9"/>
  <c r="D13514" i="9"/>
  <c r="E13513" i="9"/>
  <c r="D13513" i="9"/>
  <c r="D13512" i="9"/>
  <c r="E13512" i="9" s="1"/>
  <c r="E13511" i="9"/>
  <c r="D13511" i="9"/>
  <c r="E13510" i="9"/>
  <c r="D13510" i="9"/>
  <c r="D13509" i="9"/>
  <c r="E13509" i="9" s="1"/>
  <c r="E13508" i="9"/>
  <c r="D13508" i="9"/>
  <c r="D13507" i="9"/>
  <c r="E13507" i="9" s="1"/>
  <c r="D13506" i="9"/>
  <c r="E13506" i="9" s="1"/>
  <c r="D13505" i="9"/>
  <c r="E13505" i="9" s="1"/>
  <c r="E13504" i="9"/>
  <c r="D13504" i="9"/>
  <c r="E13503" i="9"/>
  <c r="D13503" i="9"/>
  <c r="D13502" i="9"/>
  <c r="E13502" i="9" s="1"/>
  <c r="E13501" i="9"/>
  <c r="D13501" i="9"/>
  <c r="E13500" i="9"/>
  <c r="D13500" i="9"/>
  <c r="D13499" i="9"/>
  <c r="E13499" i="9" s="1"/>
  <c r="E13498" i="9"/>
  <c r="D13498" i="9"/>
  <c r="D13497" i="9"/>
  <c r="E13497" i="9" s="1"/>
  <c r="D13496" i="9"/>
  <c r="E13496" i="9" s="1"/>
  <c r="D13495" i="9"/>
  <c r="E13495" i="9" s="1"/>
  <c r="E13494" i="9"/>
  <c r="D13494" i="9"/>
  <c r="E13493" i="9"/>
  <c r="D13493" i="9"/>
  <c r="E13492" i="9"/>
  <c r="D13492" i="9"/>
  <c r="E13491" i="9"/>
  <c r="D13491" i="9"/>
  <c r="E13490" i="9"/>
  <c r="D13490" i="9"/>
  <c r="E13489" i="9"/>
  <c r="D13489" i="9"/>
  <c r="E13488" i="9"/>
  <c r="D13488" i="9"/>
  <c r="D13487" i="9"/>
  <c r="E13487" i="9" s="1"/>
  <c r="D13486" i="9"/>
  <c r="E13486" i="9" s="1"/>
  <c r="D13485" i="9"/>
  <c r="E13485" i="9" s="1"/>
  <c r="E13484" i="9"/>
  <c r="D13484" i="9"/>
  <c r="E13483" i="9"/>
  <c r="D13483" i="9"/>
  <c r="E13482" i="9"/>
  <c r="D13482" i="9"/>
  <c r="E13481" i="9"/>
  <c r="D13481" i="9"/>
  <c r="E13480" i="9"/>
  <c r="D13480" i="9"/>
  <c r="E13479" i="9"/>
  <c r="D13479" i="9"/>
  <c r="E13478" i="9"/>
  <c r="D13478" i="9"/>
  <c r="D13477" i="9"/>
  <c r="E13477" i="9" s="1"/>
  <c r="D13476" i="9"/>
  <c r="E13476" i="9" s="1"/>
  <c r="E13475" i="9"/>
  <c r="D13475" i="9"/>
  <c r="E13474" i="9"/>
  <c r="D13474" i="9"/>
  <c r="E13473" i="9"/>
  <c r="D13473" i="9"/>
  <c r="E13472" i="9"/>
  <c r="D13472" i="9"/>
  <c r="E13471" i="9"/>
  <c r="D13471" i="9"/>
  <c r="E13470" i="9"/>
  <c r="D13470" i="9"/>
  <c r="D13469" i="9"/>
  <c r="E13469" i="9" s="1"/>
  <c r="E13468" i="9"/>
  <c r="D13468" i="9"/>
  <c r="D13467" i="9"/>
  <c r="E13467" i="9" s="1"/>
  <c r="D13466" i="9"/>
  <c r="E13466" i="9" s="1"/>
  <c r="E13465" i="9"/>
  <c r="D13465" i="9"/>
  <c r="E13464" i="9"/>
  <c r="D13464" i="9"/>
  <c r="E13463" i="9"/>
  <c r="D13463" i="9"/>
  <c r="D13462" i="9"/>
  <c r="E13462" i="9" s="1"/>
  <c r="E13461" i="9"/>
  <c r="D13461" i="9"/>
  <c r="E13460" i="9"/>
  <c r="D13460" i="9"/>
  <c r="D13459" i="9"/>
  <c r="E13459" i="9" s="1"/>
  <c r="E13458" i="9"/>
  <c r="D13458" i="9"/>
  <c r="D13457" i="9"/>
  <c r="E13457" i="9" s="1"/>
  <c r="D13456" i="9"/>
  <c r="E13456" i="9" s="1"/>
  <c r="D13455" i="9"/>
  <c r="E13455" i="9" s="1"/>
  <c r="E13454" i="9"/>
  <c r="D13454" i="9"/>
  <c r="E13453" i="9"/>
  <c r="D13453" i="9"/>
  <c r="D13452" i="9"/>
  <c r="E13452" i="9" s="1"/>
  <c r="E13451" i="9"/>
  <c r="D13451" i="9"/>
  <c r="E13450" i="9"/>
  <c r="D13450" i="9"/>
  <c r="D13449" i="9"/>
  <c r="E13449" i="9" s="1"/>
  <c r="E13448" i="9"/>
  <c r="D13448" i="9"/>
  <c r="D13447" i="9"/>
  <c r="E13447" i="9" s="1"/>
  <c r="D13446" i="9"/>
  <c r="E13446" i="9" s="1"/>
  <c r="D13445" i="9"/>
  <c r="E13445" i="9" s="1"/>
  <c r="E13444" i="9"/>
  <c r="D13444" i="9"/>
  <c r="E13443" i="9"/>
  <c r="D13443" i="9"/>
  <c r="E13442" i="9"/>
  <c r="D13442" i="9"/>
  <c r="E13441" i="9"/>
  <c r="D13441" i="9"/>
  <c r="E13440" i="9"/>
  <c r="D13440" i="9"/>
  <c r="E13439" i="9"/>
  <c r="D13439" i="9"/>
  <c r="E13438" i="9"/>
  <c r="D13438" i="9"/>
  <c r="D13437" i="9"/>
  <c r="E13437" i="9" s="1"/>
  <c r="D13436" i="9"/>
  <c r="E13436" i="9" s="1"/>
  <c r="D13435" i="9"/>
  <c r="E13435" i="9" s="1"/>
  <c r="E13434" i="9"/>
  <c r="D13434" i="9"/>
  <c r="E13433" i="9"/>
  <c r="D13433" i="9"/>
  <c r="E13432" i="9"/>
  <c r="D13432" i="9"/>
  <c r="E13431" i="9"/>
  <c r="D13431" i="9"/>
  <c r="E13430" i="9"/>
  <c r="D13430" i="9"/>
  <c r="E13429" i="9"/>
  <c r="D13429" i="9"/>
  <c r="E13428" i="9"/>
  <c r="D13428" i="9"/>
  <c r="D13427" i="9"/>
  <c r="E13427" i="9" s="1"/>
  <c r="D13426" i="9"/>
  <c r="E13426" i="9" s="1"/>
  <c r="E13425" i="9"/>
  <c r="D13425" i="9"/>
  <c r="E13424" i="9"/>
  <c r="D13424" i="9"/>
  <c r="E13423" i="9"/>
  <c r="D13423" i="9"/>
  <c r="E13422" i="9"/>
  <c r="D13422" i="9"/>
  <c r="E13421" i="9"/>
  <c r="D13421" i="9"/>
  <c r="E13420" i="9"/>
  <c r="D13420" i="9"/>
  <c r="D13419" i="9"/>
  <c r="E13419" i="9" s="1"/>
  <c r="E13418" i="9"/>
  <c r="D13418" i="9"/>
  <c r="D13417" i="9"/>
  <c r="E13417" i="9" s="1"/>
  <c r="D13416" i="9"/>
  <c r="E13416" i="9" s="1"/>
  <c r="E13415" i="9"/>
  <c r="D13415" i="9"/>
  <c r="E13414" i="9"/>
  <c r="D13414" i="9"/>
  <c r="E13413" i="9"/>
  <c r="D13413" i="9"/>
  <c r="D13412" i="9"/>
  <c r="E13412" i="9" s="1"/>
  <c r="E13411" i="9"/>
  <c r="D13411" i="9"/>
  <c r="E13410" i="9"/>
  <c r="D13410" i="9"/>
  <c r="D13409" i="9"/>
  <c r="E13409" i="9" s="1"/>
  <c r="E13408" i="9"/>
  <c r="D13408" i="9"/>
  <c r="D13407" i="9"/>
  <c r="E13407" i="9" s="1"/>
  <c r="D13406" i="9"/>
  <c r="E13406" i="9" s="1"/>
  <c r="D13405" i="9"/>
  <c r="E13405" i="9" s="1"/>
  <c r="E13404" i="9"/>
  <c r="D13404" i="9"/>
  <c r="E13403" i="9"/>
  <c r="D13403" i="9"/>
  <c r="D13402" i="9"/>
  <c r="E13402" i="9" s="1"/>
  <c r="E13401" i="9"/>
  <c r="D13401" i="9"/>
  <c r="E13400" i="9"/>
  <c r="D13400" i="9"/>
  <c r="D13399" i="9"/>
  <c r="E13399" i="9" s="1"/>
  <c r="E13398" i="9"/>
  <c r="D13398" i="9"/>
  <c r="D13397" i="9"/>
  <c r="E13397" i="9" s="1"/>
  <c r="D13396" i="9"/>
  <c r="E13396" i="9" s="1"/>
  <c r="D13395" i="9"/>
  <c r="E13395" i="9" s="1"/>
  <c r="E13394" i="9"/>
  <c r="D13394" i="9"/>
  <c r="E13393" i="9"/>
  <c r="D13393" i="9"/>
  <c r="E13392" i="9"/>
  <c r="D13392" i="9"/>
  <c r="E13391" i="9"/>
  <c r="D13391" i="9"/>
  <c r="E13390" i="9"/>
  <c r="D13390" i="9"/>
  <c r="E13389" i="9"/>
  <c r="D13389" i="9"/>
  <c r="E13388" i="9"/>
  <c r="D13388" i="9"/>
  <c r="D13387" i="9"/>
  <c r="E13387" i="9" s="1"/>
  <c r="D13386" i="9"/>
  <c r="E13386" i="9" s="1"/>
  <c r="D13385" i="9"/>
  <c r="E13385" i="9" s="1"/>
  <c r="E13384" i="9"/>
  <c r="D13384" i="9"/>
  <c r="E13383" i="9"/>
  <c r="D13383" i="9"/>
  <c r="E13382" i="9"/>
  <c r="D13382" i="9"/>
  <c r="E13381" i="9"/>
  <c r="D13381" i="9"/>
  <c r="E13380" i="9"/>
  <c r="D13380" i="9"/>
  <c r="E13379" i="9"/>
  <c r="D13379" i="9"/>
  <c r="E13378" i="9"/>
  <c r="D13378" i="9"/>
  <c r="D13377" i="9"/>
  <c r="E13377" i="9" s="1"/>
  <c r="D13376" i="9"/>
  <c r="E13376" i="9" s="1"/>
  <c r="E13375" i="9"/>
  <c r="D13375" i="9"/>
  <c r="E13374" i="9"/>
  <c r="D13374" i="9"/>
  <c r="E13373" i="9"/>
  <c r="D13373" i="9"/>
  <c r="E13372" i="9"/>
  <c r="D13372" i="9"/>
  <c r="E13371" i="9"/>
  <c r="D13371" i="9"/>
  <c r="E13370" i="9"/>
  <c r="D13370" i="9"/>
  <c r="D13369" i="9"/>
  <c r="E13369" i="9" s="1"/>
  <c r="E13368" i="9"/>
  <c r="D13368" i="9"/>
  <c r="D13367" i="9"/>
  <c r="E13367" i="9" s="1"/>
  <c r="D13366" i="9"/>
  <c r="E13366" i="9" s="1"/>
  <c r="E13365" i="9"/>
  <c r="D13365" i="9"/>
  <c r="E13364" i="9"/>
  <c r="D13364" i="9"/>
  <c r="E13363" i="9"/>
  <c r="D13363" i="9"/>
  <c r="E13362" i="9"/>
  <c r="D13362" i="9"/>
  <c r="E13361" i="9"/>
  <c r="D13361" i="9"/>
  <c r="E13360" i="9"/>
  <c r="D13360" i="9"/>
  <c r="E13359" i="9"/>
  <c r="D13359" i="9"/>
  <c r="E13358" i="9"/>
  <c r="D13358" i="9"/>
  <c r="D13357" i="9"/>
  <c r="E13357" i="9" s="1"/>
  <c r="D13356" i="9"/>
  <c r="E13356" i="9" s="1"/>
  <c r="E13355" i="9"/>
  <c r="D13355" i="9"/>
  <c r="E13354" i="9"/>
  <c r="D13354" i="9"/>
  <c r="E13353" i="9"/>
  <c r="D13353" i="9"/>
  <c r="E13352" i="9"/>
  <c r="D13352" i="9"/>
  <c r="E13351" i="9"/>
  <c r="D13351" i="9"/>
  <c r="E13350" i="9"/>
  <c r="D13350" i="9"/>
  <c r="E13349" i="9"/>
  <c r="D13349" i="9"/>
  <c r="E13348" i="9"/>
  <c r="D13348" i="9"/>
  <c r="D13347" i="9"/>
  <c r="E13347" i="9" s="1"/>
  <c r="D13346" i="9"/>
  <c r="E13346" i="9" s="1"/>
  <c r="D13345" i="9"/>
  <c r="E13345" i="9" s="1"/>
  <c r="E13344" i="9"/>
  <c r="D13344" i="9"/>
  <c r="E13343" i="9"/>
  <c r="D13343" i="9"/>
  <c r="D13342" i="9"/>
  <c r="E13342" i="9" s="1"/>
  <c r="E13341" i="9"/>
  <c r="D13341" i="9"/>
  <c r="E13340" i="9"/>
  <c r="D13340" i="9"/>
  <c r="E13339" i="9"/>
  <c r="D13339" i="9"/>
  <c r="D13338" i="9"/>
  <c r="E13338" i="9" s="1"/>
  <c r="D13337" i="9"/>
  <c r="E13337" i="9" s="1"/>
  <c r="D13336" i="9"/>
  <c r="E13336" i="9" s="1"/>
  <c r="D13335" i="9"/>
  <c r="E13335" i="9" s="1"/>
  <c r="E13334" i="9"/>
  <c r="D13334" i="9"/>
  <c r="E13333" i="9"/>
  <c r="D13333" i="9"/>
  <c r="D13332" i="9"/>
  <c r="E13332" i="9" s="1"/>
  <c r="E13331" i="9"/>
  <c r="D13331" i="9"/>
  <c r="E13330" i="9"/>
  <c r="D13330" i="9"/>
  <c r="D13329" i="9"/>
  <c r="E13329" i="9" s="1"/>
  <c r="D13328" i="9"/>
  <c r="E13328" i="9" s="1"/>
  <c r="D13327" i="9"/>
  <c r="E13327" i="9" s="1"/>
  <c r="D13326" i="9"/>
  <c r="E13326" i="9" s="1"/>
  <c r="D13325" i="9"/>
  <c r="E13325" i="9" s="1"/>
  <c r="E13324" i="9"/>
  <c r="D13324" i="9"/>
  <c r="E13323" i="9"/>
  <c r="D13323" i="9"/>
  <c r="E13322" i="9"/>
  <c r="D13322" i="9"/>
  <c r="E13321" i="9"/>
  <c r="D13321" i="9"/>
  <c r="E13320" i="9"/>
  <c r="D13320" i="9"/>
  <c r="D13319" i="9"/>
  <c r="E13319" i="9" s="1"/>
  <c r="E13318" i="9"/>
  <c r="D13318" i="9"/>
  <c r="D13317" i="9"/>
  <c r="E13317" i="9" s="1"/>
  <c r="D13316" i="9"/>
  <c r="E13316" i="9" s="1"/>
  <c r="D13315" i="9"/>
  <c r="E13315" i="9" s="1"/>
  <c r="E13314" i="9"/>
  <c r="D13314" i="9"/>
  <c r="E13313" i="9"/>
  <c r="D13313" i="9"/>
  <c r="E13312" i="9"/>
  <c r="D13312" i="9"/>
  <c r="E13311" i="9"/>
  <c r="D13311" i="9"/>
  <c r="E13310" i="9"/>
  <c r="D13310" i="9"/>
  <c r="D13309" i="9"/>
  <c r="E13309" i="9" s="1"/>
  <c r="E13308" i="9"/>
  <c r="D13308" i="9"/>
  <c r="D13307" i="9"/>
  <c r="E13307" i="9" s="1"/>
  <c r="D13306" i="9"/>
  <c r="E13306" i="9" s="1"/>
  <c r="E13305" i="9"/>
  <c r="D13305" i="9"/>
  <c r="E13304" i="9"/>
  <c r="D13304" i="9"/>
  <c r="E13303" i="9"/>
  <c r="D13303" i="9"/>
  <c r="E13302" i="9"/>
  <c r="D13302" i="9"/>
  <c r="E13301" i="9"/>
  <c r="D13301" i="9"/>
  <c r="E13300" i="9"/>
  <c r="D13300" i="9"/>
  <c r="D13299" i="9"/>
  <c r="E13299" i="9" s="1"/>
  <c r="E13298" i="9"/>
  <c r="D13298" i="9"/>
  <c r="D13297" i="9"/>
  <c r="E13297" i="9" s="1"/>
  <c r="D13296" i="9"/>
  <c r="E13296" i="9" s="1"/>
  <c r="D13295" i="9"/>
  <c r="E13295" i="9" s="1"/>
  <c r="E13294" i="9"/>
  <c r="D13294" i="9"/>
  <c r="E13293" i="9"/>
  <c r="D13293" i="9"/>
  <c r="E13292" i="9"/>
  <c r="D13292" i="9"/>
  <c r="E13291" i="9"/>
  <c r="D13291" i="9"/>
  <c r="E13290" i="9"/>
  <c r="D13290" i="9"/>
  <c r="D13289" i="9"/>
  <c r="E13289" i="9" s="1"/>
  <c r="E13288" i="9"/>
  <c r="D13288" i="9"/>
  <c r="D13287" i="9"/>
  <c r="E13287" i="9" s="1"/>
  <c r="D13286" i="9"/>
  <c r="E13286" i="9" s="1"/>
  <c r="E13285" i="9"/>
  <c r="D13285" i="9"/>
  <c r="E13284" i="9"/>
  <c r="D13284" i="9"/>
  <c r="E13283" i="9"/>
  <c r="D13283" i="9"/>
  <c r="E13282" i="9"/>
  <c r="D13282" i="9"/>
  <c r="E13281" i="9"/>
  <c r="D13281" i="9"/>
  <c r="E13280" i="9"/>
  <c r="D13280" i="9"/>
  <c r="D13279" i="9"/>
  <c r="E13279" i="9" s="1"/>
  <c r="E13278" i="9"/>
  <c r="D13278" i="9"/>
  <c r="D13277" i="9"/>
  <c r="E13277" i="9" s="1"/>
  <c r="D13276" i="9"/>
  <c r="E13276" i="9" s="1"/>
  <c r="D13275" i="9"/>
  <c r="E13275" i="9" s="1"/>
  <c r="E13274" i="9"/>
  <c r="D13274" i="9"/>
  <c r="E13273" i="9"/>
  <c r="D13273" i="9"/>
  <c r="E13272" i="9"/>
  <c r="D13272" i="9"/>
  <c r="E13271" i="9"/>
  <c r="D13271" i="9"/>
  <c r="E13270" i="9"/>
  <c r="D13270" i="9"/>
  <c r="D13269" i="9"/>
  <c r="E13269" i="9" s="1"/>
  <c r="E13268" i="9"/>
  <c r="D13268" i="9"/>
  <c r="D13267" i="9"/>
  <c r="E13267" i="9" s="1"/>
  <c r="D13266" i="9"/>
  <c r="E13266" i="9" s="1"/>
  <c r="E13265" i="9"/>
  <c r="D13265" i="9"/>
  <c r="E13264" i="9"/>
  <c r="D13264" i="9"/>
  <c r="E13263" i="9"/>
  <c r="D13263" i="9"/>
  <c r="E13262" i="9"/>
  <c r="D13262" i="9"/>
  <c r="E13261" i="9"/>
  <c r="D13261" i="9"/>
  <c r="E13260" i="9"/>
  <c r="D13260" i="9"/>
  <c r="D13259" i="9"/>
  <c r="E13259" i="9" s="1"/>
  <c r="E13258" i="9"/>
  <c r="D13258" i="9"/>
  <c r="D13257" i="9"/>
  <c r="E13257" i="9" s="1"/>
  <c r="D13256" i="9"/>
  <c r="E13256" i="9" s="1"/>
  <c r="D13255" i="9"/>
  <c r="E13255" i="9" s="1"/>
  <c r="E13254" i="9"/>
  <c r="D13254" i="9"/>
  <c r="E13253" i="9"/>
  <c r="D13253" i="9"/>
  <c r="E13252" i="9"/>
  <c r="D13252" i="9"/>
  <c r="E13251" i="9"/>
  <c r="D13251" i="9"/>
  <c r="E13250" i="9"/>
  <c r="D13250" i="9"/>
  <c r="D13249" i="9"/>
  <c r="E13249" i="9" s="1"/>
  <c r="E13248" i="9"/>
  <c r="D13248" i="9"/>
  <c r="D13247" i="9"/>
  <c r="E13247" i="9" s="1"/>
  <c r="D13246" i="9"/>
  <c r="E13246" i="9" s="1"/>
  <c r="E13245" i="9"/>
  <c r="D13245" i="9"/>
  <c r="E13244" i="9"/>
  <c r="D13244" i="9"/>
  <c r="E13243" i="9"/>
  <c r="D13243" i="9"/>
  <c r="E13242" i="9"/>
  <c r="D13242" i="9"/>
  <c r="E13241" i="9"/>
  <c r="D13241" i="9"/>
  <c r="E13240" i="9"/>
  <c r="D13240" i="9"/>
  <c r="D13239" i="9"/>
  <c r="E13239" i="9" s="1"/>
  <c r="E13238" i="9"/>
  <c r="D13238" i="9"/>
  <c r="D13237" i="9"/>
  <c r="E13237" i="9" s="1"/>
  <c r="D13236" i="9"/>
  <c r="E13236" i="9" s="1"/>
  <c r="D13235" i="9"/>
  <c r="E13235" i="9" s="1"/>
  <c r="E13234" i="9"/>
  <c r="D13234" i="9"/>
  <c r="E13233" i="9"/>
  <c r="D13233" i="9"/>
  <c r="E13232" i="9"/>
  <c r="D13232" i="9"/>
  <c r="E13231" i="9"/>
  <c r="D13231" i="9"/>
  <c r="E13230" i="9"/>
  <c r="D13230" i="9"/>
  <c r="D13229" i="9"/>
  <c r="E13229" i="9" s="1"/>
  <c r="E13228" i="9"/>
  <c r="D13228" i="9"/>
  <c r="D13227" i="9"/>
  <c r="E13227" i="9" s="1"/>
  <c r="D13226" i="9"/>
  <c r="E13226" i="9" s="1"/>
  <c r="E13225" i="9"/>
  <c r="D13225" i="9"/>
  <c r="E13224" i="9"/>
  <c r="D13224" i="9"/>
  <c r="E13223" i="9"/>
  <c r="D13223" i="9"/>
  <c r="E13222" i="9"/>
  <c r="D13222" i="9"/>
  <c r="E13221" i="9"/>
  <c r="D13221" i="9"/>
  <c r="E13220" i="9"/>
  <c r="D13220" i="9"/>
  <c r="D13219" i="9"/>
  <c r="E13219" i="9" s="1"/>
  <c r="E13218" i="9"/>
  <c r="D13218" i="9"/>
  <c r="D13217" i="9"/>
  <c r="E13217" i="9" s="1"/>
  <c r="D13216" i="9"/>
  <c r="E13216" i="9" s="1"/>
  <c r="D13215" i="9"/>
  <c r="E13215" i="9" s="1"/>
  <c r="E13214" i="9"/>
  <c r="D13214" i="9"/>
  <c r="E13213" i="9"/>
  <c r="D13213" i="9"/>
  <c r="E13212" i="9"/>
  <c r="D13212" i="9"/>
  <c r="E13211" i="9"/>
  <c r="D13211" i="9"/>
  <c r="E13210" i="9"/>
  <c r="D13210" i="9"/>
  <c r="D13209" i="9"/>
  <c r="E13209" i="9" s="1"/>
  <c r="E13208" i="9"/>
  <c r="D13208" i="9"/>
  <c r="D13207" i="9"/>
  <c r="E13207" i="9" s="1"/>
  <c r="D13206" i="9"/>
  <c r="E13206" i="9" s="1"/>
  <c r="E13205" i="9"/>
  <c r="D13205" i="9"/>
  <c r="E13204" i="9"/>
  <c r="D13204" i="9"/>
  <c r="E13203" i="9"/>
  <c r="D13203" i="9"/>
  <c r="E13202" i="9"/>
  <c r="D13202" i="9"/>
  <c r="E13201" i="9"/>
  <c r="D13201" i="9"/>
  <c r="E13200" i="9"/>
  <c r="D13200" i="9"/>
  <c r="D13199" i="9"/>
  <c r="E13199" i="9" s="1"/>
  <c r="E13198" i="9"/>
  <c r="D13198" i="9"/>
  <c r="D13197" i="9"/>
  <c r="E13197" i="9" s="1"/>
  <c r="D13196" i="9"/>
  <c r="E13196" i="9" s="1"/>
  <c r="D13195" i="9"/>
  <c r="E13195" i="9" s="1"/>
  <c r="E13194" i="9"/>
  <c r="D13194" i="9"/>
  <c r="E13193" i="9"/>
  <c r="D13193" i="9"/>
  <c r="E13192" i="9"/>
  <c r="D13192" i="9"/>
  <c r="E13191" i="9"/>
  <c r="D13191" i="9"/>
  <c r="E13190" i="9"/>
  <c r="D13190" i="9"/>
  <c r="D13189" i="9"/>
  <c r="E13189" i="9" s="1"/>
  <c r="E13188" i="9"/>
  <c r="D13188" i="9"/>
  <c r="D13187" i="9"/>
  <c r="E13187" i="9" s="1"/>
  <c r="D13186" i="9"/>
  <c r="E13186" i="9" s="1"/>
  <c r="E13185" i="9"/>
  <c r="D13185" i="9"/>
  <c r="E13184" i="9"/>
  <c r="D13184" i="9"/>
  <c r="E13183" i="9"/>
  <c r="D13183" i="9"/>
  <c r="E13182" i="9"/>
  <c r="D13182" i="9"/>
  <c r="E13181" i="9"/>
  <c r="D13181" i="9"/>
  <c r="E13180" i="9"/>
  <c r="D13180" i="9"/>
  <c r="D13179" i="9"/>
  <c r="E13179" i="9" s="1"/>
  <c r="E13178" i="9"/>
  <c r="D13178" i="9"/>
  <c r="D13177" i="9"/>
  <c r="E13177" i="9" s="1"/>
  <c r="D13176" i="9"/>
  <c r="E13176" i="9" s="1"/>
  <c r="D13175" i="9"/>
  <c r="E13175" i="9" s="1"/>
  <c r="E13174" i="9"/>
  <c r="D13174" i="9"/>
  <c r="E13173" i="9"/>
  <c r="D13173" i="9"/>
  <c r="E13172" i="9"/>
  <c r="D13172" i="9"/>
  <c r="E13171" i="9"/>
  <c r="D13171" i="9"/>
  <c r="E13170" i="9"/>
  <c r="D13170" i="9"/>
  <c r="D13169" i="9"/>
  <c r="E13169" i="9" s="1"/>
  <c r="E13168" i="9"/>
  <c r="D13168" i="9"/>
  <c r="D13167" i="9"/>
  <c r="E13167" i="9" s="1"/>
  <c r="D13166" i="9"/>
  <c r="E13166" i="9" s="1"/>
  <c r="E13165" i="9"/>
  <c r="D13165" i="9"/>
  <c r="E13164" i="9"/>
  <c r="D13164" i="9"/>
  <c r="E13163" i="9"/>
  <c r="D13163" i="9"/>
  <c r="E13162" i="9"/>
  <c r="D13162" i="9"/>
  <c r="E13161" i="9"/>
  <c r="D13161" i="9"/>
  <c r="E13160" i="9"/>
  <c r="D13160" i="9"/>
  <c r="D13159" i="9"/>
  <c r="E13159" i="9" s="1"/>
  <c r="E13158" i="9"/>
  <c r="D13158" i="9"/>
  <c r="D13157" i="9"/>
  <c r="E13157" i="9" s="1"/>
  <c r="D13156" i="9"/>
  <c r="E13156" i="9" s="1"/>
  <c r="D13155" i="9"/>
  <c r="E13155" i="9" s="1"/>
  <c r="E13154" i="9"/>
  <c r="D13154" i="9"/>
  <c r="E13153" i="9"/>
  <c r="D13153" i="9"/>
  <c r="E13152" i="9"/>
  <c r="D13152" i="9"/>
  <c r="E13151" i="9"/>
  <c r="D13151" i="9"/>
  <c r="E13150" i="9"/>
  <c r="D13150" i="9"/>
  <c r="D13149" i="9"/>
  <c r="E13149" i="9" s="1"/>
  <c r="E13148" i="9"/>
  <c r="D13148" i="9"/>
  <c r="D13147" i="9"/>
  <c r="E13147" i="9" s="1"/>
  <c r="D13146" i="9"/>
  <c r="E13146" i="9" s="1"/>
  <c r="E13145" i="9"/>
  <c r="D13145" i="9"/>
  <c r="E13144" i="9"/>
  <c r="D13144" i="9"/>
  <c r="E13143" i="9"/>
  <c r="D13143" i="9"/>
  <c r="E13142" i="9"/>
  <c r="D13142" i="9"/>
  <c r="E13141" i="9"/>
  <c r="D13141" i="9"/>
  <c r="E13140" i="9"/>
  <c r="D13140" i="9"/>
  <c r="D13139" i="9"/>
  <c r="E13139" i="9" s="1"/>
  <c r="E13138" i="9"/>
  <c r="D13138" i="9"/>
  <c r="D13137" i="9"/>
  <c r="E13137" i="9" s="1"/>
  <c r="D13136" i="9"/>
  <c r="E13136" i="9" s="1"/>
  <c r="D13135" i="9"/>
  <c r="E13135" i="9" s="1"/>
  <c r="E13134" i="9"/>
  <c r="D13134" i="9"/>
  <c r="E13133" i="9"/>
  <c r="D13133" i="9"/>
  <c r="E13132" i="9"/>
  <c r="D13132" i="9"/>
  <c r="E13131" i="9"/>
  <c r="D13131" i="9"/>
  <c r="E13130" i="9"/>
  <c r="D13130" i="9"/>
  <c r="D13129" i="9"/>
  <c r="E13129" i="9" s="1"/>
  <c r="E13128" i="9"/>
  <c r="D13128" i="9"/>
  <c r="D13127" i="9"/>
  <c r="E13127" i="9" s="1"/>
  <c r="D13126" i="9"/>
  <c r="E13126" i="9" s="1"/>
  <c r="E13125" i="9"/>
  <c r="D13125" i="9"/>
  <c r="E13124" i="9"/>
  <c r="D13124" i="9"/>
  <c r="E13123" i="9"/>
  <c r="D13123" i="9"/>
  <c r="E13122" i="9"/>
  <c r="D13122" i="9"/>
  <c r="E13121" i="9"/>
  <c r="D13121" i="9"/>
  <c r="E13120" i="9"/>
  <c r="D13120" i="9"/>
  <c r="D13119" i="9"/>
  <c r="E13119" i="9" s="1"/>
  <c r="E13118" i="9"/>
  <c r="D13118" i="9"/>
  <c r="D13117" i="9"/>
  <c r="E13117" i="9" s="1"/>
  <c r="D13116" i="9"/>
  <c r="E13116" i="9" s="1"/>
  <c r="D13115" i="9"/>
  <c r="E13115" i="9" s="1"/>
  <c r="E13114" i="9"/>
  <c r="D13114" i="9"/>
  <c r="E13113" i="9"/>
  <c r="D13113" i="9"/>
  <c r="E13112" i="9"/>
  <c r="D13112" i="9"/>
  <c r="E13111" i="9"/>
  <c r="D13111" i="9"/>
  <c r="E13110" i="9"/>
  <c r="D13110" i="9"/>
  <c r="D13109" i="9"/>
  <c r="E13109" i="9" s="1"/>
  <c r="E13108" i="9"/>
  <c r="D13108" i="9"/>
  <c r="D13107" i="9"/>
  <c r="E13107" i="9" s="1"/>
  <c r="D13106" i="9"/>
  <c r="E13106" i="9" s="1"/>
  <c r="E13105" i="9"/>
  <c r="D13105" i="9"/>
  <c r="E13104" i="9"/>
  <c r="D13104" i="9"/>
  <c r="E13103" i="9"/>
  <c r="D13103" i="9"/>
  <c r="E13102" i="9"/>
  <c r="D13102" i="9"/>
  <c r="E13101" i="9"/>
  <c r="D13101" i="9"/>
  <c r="E13100" i="9"/>
  <c r="D13100" i="9"/>
  <c r="D13099" i="9"/>
  <c r="E13099" i="9" s="1"/>
  <c r="E13098" i="9"/>
  <c r="D13098" i="9"/>
  <c r="D13097" i="9"/>
  <c r="E13097" i="9" s="1"/>
  <c r="D13096" i="9"/>
  <c r="E13096" i="9" s="1"/>
  <c r="D13095" i="9"/>
  <c r="E13095" i="9" s="1"/>
  <c r="E13094" i="9"/>
  <c r="D13094" i="9"/>
  <c r="E13093" i="9"/>
  <c r="D13093" i="9"/>
  <c r="E13092" i="9"/>
  <c r="D13092" i="9"/>
  <c r="E13091" i="9"/>
  <c r="D13091" i="9"/>
  <c r="E13090" i="9"/>
  <c r="D13090" i="9"/>
  <c r="D13089" i="9"/>
  <c r="E13089" i="9" s="1"/>
  <c r="E13088" i="9"/>
  <c r="D13088" i="9"/>
  <c r="D13087" i="9"/>
  <c r="E13087" i="9" s="1"/>
  <c r="D13086" i="9"/>
  <c r="E13086" i="9" s="1"/>
  <c r="E13085" i="9"/>
  <c r="D13085" i="9"/>
  <c r="E13084" i="9"/>
  <c r="D13084" i="9"/>
  <c r="E13083" i="9"/>
  <c r="D13083" i="9"/>
  <c r="E13082" i="9"/>
  <c r="D13082" i="9"/>
  <c r="E13081" i="9"/>
  <c r="D13081" i="9"/>
  <c r="E13080" i="9"/>
  <c r="D13080" i="9"/>
  <c r="D13079" i="9"/>
  <c r="E13079" i="9" s="1"/>
  <c r="E13078" i="9"/>
  <c r="D13078" i="9"/>
  <c r="D13077" i="9"/>
  <c r="E13077" i="9" s="1"/>
  <c r="D13076" i="9"/>
  <c r="E13076" i="9" s="1"/>
  <c r="D13075" i="9"/>
  <c r="E13075" i="9" s="1"/>
  <c r="E13074" i="9"/>
  <c r="D13074" i="9"/>
  <c r="E13073" i="9"/>
  <c r="D13073" i="9"/>
  <c r="E13072" i="9"/>
  <c r="D13072" i="9"/>
  <c r="E13071" i="9"/>
  <c r="D13071" i="9"/>
  <c r="E13070" i="9"/>
  <c r="D13070" i="9"/>
  <c r="D13069" i="9"/>
  <c r="E13069" i="9" s="1"/>
  <c r="E13068" i="9"/>
  <c r="D13068" i="9"/>
  <c r="D13067" i="9"/>
  <c r="E13067" i="9" s="1"/>
  <c r="D13066" i="9"/>
  <c r="E13066" i="9" s="1"/>
  <c r="E13065" i="9"/>
  <c r="D13065" i="9"/>
  <c r="E13064" i="9"/>
  <c r="D13064" i="9"/>
  <c r="E13063" i="9"/>
  <c r="D13063" i="9"/>
  <c r="E13062" i="9"/>
  <c r="D13062" i="9"/>
  <c r="E13061" i="9"/>
  <c r="D13061" i="9"/>
  <c r="E13060" i="9"/>
  <c r="D13060" i="9"/>
  <c r="D13059" i="9"/>
  <c r="E13059" i="9" s="1"/>
  <c r="E13058" i="9"/>
  <c r="D13058" i="9"/>
  <c r="D13057" i="9"/>
  <c r="E13057" i="9" s="1"/>
  <c r="D13056" i="9"/>
  <c r="E13056" i="9" s="1"/>
  <c r="D13055" i="9"/>
  <c r="E13055" i="9" s="1"/>
  <c r="E13054" i="9"/>
  <c r="D13054" i="9"/>
  <c r="E13053" i="9"/>
  <c r="D13053" i="9"/>
  <c r="D13052" i="9"/>
  <c r="E13052" i="9" s="1"/>
  <c r="E13051" i="9"/>
  <c r="D13051" i="9"/>
  <c r="E13050" i="9"/>
  <c r="D13050" i="9"/>
  <c r="E13049" i="9"/>
  <c r="D13049" i="9"/>
  <c r="D13048" i="9"/>
  <c r="E13048" i="9" s="1"/>
  <c r="D13047" i="9"/>
  <c r="E13047" i="9" s="1"/>
  <c r="D13046" i="9"/>
  <c r="E13046" i="9" s="1"/>
  <c r="E13045" i="9"/>
  <c r="D13045" i="9"/>
  <c r="E13044" i="9"/>
  <c r="D13044" i="9"/>
  <c r="E13043" i="9"/>
  <c r="D13043" i="9"/>
  <c r="D13042" i="9"/>
  <c r="E13042" i="9" s="1"/>
  <c r="E13041" i="9"/>
  <c r="D13041" i="9"/>
  <c r="D13040" i="9"/>
  <c r="E13040" i="9" s="1"/>
  <c r="E13039" i="9"/>
  <c r="D13039" i="9"/>
  <c r="D13038" i="9"/>
  <c r="E13038" i="9" s="1"/>
  <c r="D13037" i="9"/>
  <c r="E13037" i="9" s="1"/>
  <c r="D13036" i="9"/>
  <c r="E13036" i="9" s="1"/>
  <c r="E13035" i="9"/>
  <c r="D13035" i="9"/>
  <c r="E13034" i="9"/>
  <c r="D13034" i="9"/>
  <c r="E13033" i="9"/>
  <c r="D13033" i="9"/>
  <c r="E13032" i="9"/>
  <c r="D13032" i="9"/>
  <c r="E13031" i="9"/>
  <c r="D13031" i="9"/>
  <c r="E13030" i="9"/>
  <c r="D13030" i="9"/>
  <c r="E13029" i="9"/>
  <c r="D13029" i="9"/>
  <c r="E13028" i="9"/>
  <c r="D13028" i="9"/>
  <c r="D13027" i="9"/>
  <c r="E13027" i="9" s="1"/>
  <c r="D13026" i="9"/>
  <c r="E13026" i="9" s="1"/>
  <c r="E13025" i="9"/>
  <c r="D13025" i="9"/>
  <c r="E13024" i="9"/>
  <c r="D13024" i="9"/>
  <c r="E13023" i="9"/>
  <c r="D13023" i="9"/>
  <c r="D13022" i="9"/>
  <c r="E13022" i="9" s="1"/>
  <c r="D13021" i="9"/>
  <c r="E13021" i="9" s="1"/>
  <c r="E13020" i="9"/>
  <c r="D13020" i="9"/>
  <c r="E13019" i="9"/>
  <c r="D13019" i="9"/>
  <c r="D13018" i="9"/>
  <c r="E13018" i="9" s="1"/>
  <c r="D13017" i="9"/>
  <c r="E13017" i="9" s="1"/>
  <c r="D13016" i="9"/>
  <c r="E13016" i="9" s="1"/>
  <c r="E13015" i="9"/>
  <c r="D13015" i="9"/>
  <c r="E13014" i="9"/>
  <c r="D13014" i="9"/>
  <c r="E13013" i="9"/>
  <c r="D13013" i="9"/>
  <c r="E13012" i="9"/>
  <c r="D13012" i="9"/>
  <c r="E13011" i="9"/>
  <c r="D13011" i="9"/>
  <c r="E13010" i="9"/>
  <c r="D13010" i="9"/>
  <c r="D13009" i="9"/>
  <c r="E13009" i="9" s="1"/>
  <c r="E13008" i="9"/>
  <c r="D13008" i="9"/>
  <c r="D13007" i="9"/>
  <c r="E13007" i="9" s="1"/>
  <c r="D13006" i="9"/>
  <c r="E13006" i="9" s="1"/>
  <c r="D13005" i="9"/>
  <c r="E13005" i="9" s="1"/>
  <c r="E13004" i="9"/>
  <c r="D13004" i="9"/>
  <c r="E13003" i="9"/>
  <c r="D13003" i="9"/>
  <c r="D13002" i="9"/>
  <c r="E13002" i="9" s="1"/>
  <c r="E13001" i="9"/>
  <c r="D13001" i="9"/>
  <c r="E13000" i="9"/>
  <c r="D13000" i="9"/>
  <c r="E12999" i="9"/>
  <c r="D12999" i="9"/>
  <c r="D12998" i="9"/>
  <c r="E12998" i="9" s="1"/>
  <c r="D12997" i="9"/>
  <c r="E12997" i="9" s="1"/>
  <c r="D12996" i="9"/>
  <c r="E12996" i="9" s="1"/>
  <c r="E12995" i="9"/>
  <c r="D12995" i="9"/>
  <c r="E12994" i="9"/>
  <c r="D12994" i="9"/>
  <c r="E12993" i="9"/>
  <c r="D12993" i="9"/>
  <c r="D12992" i="9"/>
  <c r="E12992" i="9" s="1"/>
  <c r="E12991" i="9"/>
  <c r="D12991" i="9"/>
  <c r="D12990" i="9"/>
  <c r="E12990" i="9" s="1"/>
  <c r="E12989" i="9"/>
  <c r="D12989" i="9"/>
  <c r="D12988" i="9"/>
  <c r="E12988" i="9" s="1"/>
  <c r="D12987" i="9"/>
  <c r="E12987" i="9" s="1"/>
  <c r="D12986" i="9"/>
  <c r="E12986" i="9" s="1"/>
  <c r="E12985" i="9"/>
  <c r="D12985" i="9"/>
  <c r="E12984" i="9"/>
  <c r="D12984" i="9"/>
  <c r="E12983" i="9"/>
  <c r="D12983" i="9"/>
  <c r="E12982" i="9"/>
  <c r="D12982" i="9"/>
  <c r="E12981" i="9"/>
  <c r="D12981" i="9"/>
  <c r="E12980" i="9"/>
  <c r="D12980" i="9"/>
  <c r="E12979" i="9"/>
  <c r="D12979" i="9"/>
  <c r="E12978" i="9"/>
  <c r="D12978" i="9"/>
  <c r="D12977" i="9"/>
  <c r="E12977" i="9" s="1"/>
  <c r="D12976" i="9"/>
  <c r="E12976" i="9" s="1"/>
  <c r="E12975" i="9"/>
  <c r="D12975" i="9"/>
  <c r="E12974" i="9"/>
  <c r="D12974" i="9"/>
  <c r="E12973" i="9"/>
  <c r="D12973" i="9"/>
  <c r="D12972" i="9"/>
  <c r="E12972" i="9" s="1"/>
  <c r="D12971" i="9"/>
  <c r="E12971" i="9" s="1"/>
  <c r="E12970" i="9"/>
  <c r="D12970" i="9"/>
  <c r="E12969" i="9"/>
  <c r="D12969" i="9"/>
  <c r="D12968" i="9"/>
  <c r="E12968" i="9" s="1"/>
  <c r="D12967" i="9"/>
  <c r="E12967" i="9" s="1"/>
  <c r="D12966" i="9"/>
  <c r="E12966" i="9" s="1"/>
  <c r="E12965" i="9"/>
  <c r="D12965" i="9"/>
  <c r="E12964" i="9"/>
  <c r="D12964" i="9"/>
  <c r="E12963" i="9"/>
  <c r="D12963" i="9"/>
  <c r="E12962" i="9"/>
  <c r="D12962" i="9"/>
  <c r="E12961" i="9"/>
  <c r="D12961" i="9"/>
  <c r="E12960" i="9"/>
  <c r="D12960" i="9"/>
  <c r="D12959" i="9"/>
  <c r="E12959" i="9" s="1"/>
  <c r="E12958" i="9"/>
  <c r="D12958" i="9"/>
  <c r="D12957" i="9"/>
  <c r="E12957" i="9" s="1"/>
  <c r="D12956" i="9"/>
  <c r="E12956" i="9" s="1"/>
  <c r="D12955" i="9"/>
  <c r="E12955" i="9" s="1"/>
  <c r="E12954" i="9"/>
  <c r="D12954" i="9"/>
  <c r="E12953" i="9"/>
  <c r="D12953" i="9"/>
  <c r="D12952" i="9"/>
  <c r="E12952" i="9" s="1"/>
  <c r="E12951" i="9"/>
  <c r="D12951" i="9"/>
  <c r="E12950" i="9"/>
  <c r="D12950" i="9"/>
  <c r="E12949" i="9"/>
  <c r="D12949" i="9"/>
  <c r="D12948" i="9"/>
  <c r="E12948" i="9" s="1"/>
  <c r="D12947" i="9"/>
  <c r="E12947" i="9" s="1"/>
  <c r="D12946" i="9"/>
  <c r="E12946" i="9" s="1"/>
  <c r="E12945" i="9"/>
  <c r="D12945" i="9"/>
  <c r="E12944" i="9"/>
  <c r="D12944" i="9"/>
  <c r="E12943" i="9"/>
  <c r="D12943" i="9"/>
  <c r="D12942" i="9"/>
  <c r="E12942" i="9" s="1"/>
  <c r="E12941" i="9"/>
  <c r="D12941" i="9"/>
  <c r="D12940" i="9"/>
  <c r="E12940" i="9" s="1"/>
  <c r="E12939" i="9"/>
  <c r="D12939" i="9"/>
  <c r="D12938" i="9"/>
  <c r="E12938" i="9" s="1"/>
  <c r="D12937" i="9"/>
  <c r="E12937" i="9" s="1"/>
  <c r="D12936" i="9"/>
  <c r="E12936" i="9" s="1"/>
  <c r="E12935" i="9"/>
  <c r="D12935" i="9"/>
  <c r="E12934" i="9"/>
  <c r="D12934" i="9"/>
  <c r="E12933" i="9"/>
  <c r="D12933" i="9"/>
  <c r="E12932" i="9"/>
  <c r="D12932" i="9"/>
  <c r="E12931" i="9"/>
  <c r="D12931" i="9"/>
  <c r="E12930" i="9"/>
  <c r="D12930" i="9"/>
  <c r="E12929" i="9"/>
  <c r="D12929" i="9"/>
  <c r="E12928" i="9"/>
  <c r="D12928" i="9"/>
  <c r="D12927" i="9"/>
  <c r="E12927" i="9" s="1"/>
  <c r="D12926" i="9"/>
  <c r="E12926" i="9" s="1"/>
  <c r="E12925" i="9"/>
  <c r="D12925" i="9"/>
  <c r="E12924" i="9"/>
  <c r="D12924" i="9"/>
  <c r="E12923" i="9"/>
  <c r="D12923" i="9"/>
  <c r="D12922" i="9"/>
  <c r="E12922" i="9" s="1"/>
  <c r="D12921" i="9"/>
  <c r="E12921" i="9" s="1"/>
  <c r="E12920" i="9"/>
  <c r="D12920" i="9"/>
  <c r="E12919" i="9"/>
  <c r="D12919" i="9"/>
  <c r="D12918" i="9"/>
  <c r="E12918" i="9" s="1"/>
  <c r="D12917" i="9"/>
  <c r="E12917" i="9" s="1"/>
  <c r="D12916" i="9"/>
  <c r="E12916" i="9" s="1"/>
  <c r="E12915" i="9"/>
  <c r="D12915" i="9"/>
  <c r="E12914" i="9"/>
  <c r="D12914" i="9"/>
  <c r="E12913" i="9"/>
  <c r="D12913" i="9"/>
  <c r="E12912" i="9"/>
  <c r="D12912" i="9"/>
  <c r="E12911" i="9"/>
  <c r="D12911" i="9"/>
  <c r="E12910" i="9"/>
  <c r="D12910" i="9"/>
  <c r="D12909" i="9"/>
  <c r="E12909" i="9" s="1"/>
  <c r="E12908" i="9"/>
  <c r="D12908" i="9"/>
  <c r="D12907" i="9"/>
  <c r="E12907" i="9" s="1"/>
  <c r="D12906" i="9"/>
  <c r="E12906" i="9" s="1"/>
  <c r="D12905" i="9"/>
  <c r="E12905" i="9" s="1"/>
  <c r="E12904" i="9"/>
  <c r="D12904" i="9"/>
  <c r="E12903" i="9"/>
  <c r="D12903" i="9"/>
  <c r="D12902" i="9"/>
  <c r="E12902" i="9" s="1"/>
  <c r="E12901" i="9"/>
  <c r="D12901" i="9"/>
  <c r="E12900" i="9"/>
  <c r="D12900" i="9"/>
  <c r="E12899" i="9"/>
  <c r="D12899" i="9"/>
  <c r="D12898" i="9"/>
  <c r="E12898" i="9" s="1"/>
  <c r="D12897" i="9"/>
  <c r="E12897" i="9" s="1"/>
  <c r="D12896" i="9"/>
  <c r="E12896" i="9" s="1"/>
  <c r="E12895" i="9"/>
  <c r="D12895" i="9"/>
  <c r="E12894" i="9"/>
  <c r="D12894" i="9"/>
  <c r="E12893" i="9"/>
  <c r="D12893" i="9"/>
  <c r="D12892" i="9"/>
  <c r="E12892" i="9" s="1"/>
  <c r="E12891" i="9"/>
  <c r="D12891" i="9"/>
  <c r="D12890" i="9"/>
  <c r="E12890" i="9" s="1"/>
  <c r="E12889" i="9"/>
  <c r="D12889" i="9"/>
  <c r="D12888" i="9"/>
  <c r="E12888" i="9" s="1"/>
  <c r="D12887" i="9"/>
  <c r="E12887" i="9" s="1"/>
  <c r="D12886" i="9"/>
  <c r="E12886" i="9" s="1"/>
  <c r="E12885" i="9"/>
  <c r="D12885" i="9"/>
  <c r="E12884" i="9"/>
  <c r="D12884" i="9"/>
  <c r="E12883" i="9"/>
  <c r="D12883" i="9"/>
  <c r="E12882" i="9"/>
  <c r="D12882" i="9"/>
  <c r="E12881" i="9"/>
  <c r="D12881" i="9"/>
  <c r="E12880" i="9"/>
  <c r="D12880" i="9"/>
  <c r="E12879" i="9"/>
  <c r="D12879" i="9"/>
  <c r="E12878" i="9"/>
  <c r="D12878" i="9"/>
  <c r="D12877" i="9"/>
  <c r="E12877" i="9" s="1"/>
  <c r="D12876" i="9"/>
  <c r="E12876" i="9" s="1"/>
  <c r="E12875" i="9"/>
  <c r="D12875" i="9"/>
  <c r="E12874" i="9"/>
  <c r="D12874" i="9"/>
  <c r="E12873" i="9"/>
  <c r="D12873" i="9"/>
  <c r="D12872" i="9"/>
  <c r="E12872" i="9" s="1"/>
  <c r="D12871" i="9"/>
  <c r="E12871" i="9" s="1"/>
  <c r="E12870" i="9"/>
  <c r="D12870" i="9"/>
  <c r="E12869" i="9"/>
  <c r="D12869" i="9"/>
  <c r="D12868" i="9"/>
  <c r="E12868" i="9" s="1"/>
  <c r="D12867" i="9"/>
  <c r="E12867" i="9" s="1"/>
  <c r="D12866" i="9"/>
  <c r="E12866" i="9" s="1"/>
  <c r="E12865" i="9"/>
  <c r="D12865" i="9"/>
  <c r="E12864" i="9"/>
  <c r="D12864" i="9"/>
  <c r="E12863" i="9"/>
  <c r="D12863" i="9"/>
  <c r="E12862" i="9"/>
  <c r="D12862" i="9"/>
  <c r="E12861" i="9"/>
  <c r="D12861" i="9"/>
  <c r="E12860" i="9"/>
  <c r="D12860" i="9"/>
  <c r="D12859" i="9"/>
  <c r="E12859" i="9" s="1"/>
  <c r="E12858" i="9"/>
  <c r="D12858" i="9"/>
  <c r="D12857" i="9"/>
  <c r="E12857" i="9" s="1"/>
  <c r="D12856" i="9"/>
  <c r="E12856" i="9" s="1"/>
  <c r="D12855" i="9"/>
  <c r="E12855" i="9" s="1"/>
  <c r="E12854" i="9"/>
  <c r="D12854" i="9"/>
  <c r="E12853" i="9"/>
  <c r="D12853" i="9"/>
  <c r="D12852" i="9"/>
  <c r="E12852" i="9" s="1"/>
  <c r="E12851" i="9"/>
  <c r="D12851" i="9"/>
  <c r="E12850" i="9"/>
  <c r="D12850" i="9"/>
  <c r="E12849" i="9"/>
  <c r="D12849" i="9"/>
  <c r="D12848" i="9"/>
  <c r="E12848" i="9" s="1"/>
  <c r="D12847" i="9"/>
  <c r="E12847" i="9" s="1"/>
  <c r="D12846" i="9"/>
  <c r="E12846" i="9" s="1"/>
  <c r="E12845" i="9"/>
  <c r="D12845" i="9"/>
  <c r="E12844" i="9"/>
  <c r="D12844" i="9"/>
  <c r="E12843" i="9"/>
  <c r="D12843" i="9"/>
  <c r="D12842" i="9"/>
  <c r="E12842" i="9" s="1"/>
  <c r="E12841" i="9"/>
  <c r="D12841" i="9"/>
  <c r="D12840" i="9"/>
  <c r="E12840" i="9" s="1"/>
  <c r="E12839" i="9"/>
  <c r="D12839" i="9"/>
  <c r="D12838" i="9"/>
  <c r="E12838" i="9" s="1"/>
  <c r="D12837" i="9"/>
  <c r="E12837" i="9" s="1"/>
  <c r="D12836" i="9"/>
  <c r="E12836" i="9" s="1"/>
  <c r="E12835" i="9"/>
  <c r="D12835" i="9"/>
  <c r="E12834" i="9"/>
  <c r="D12834" i="9"/>
  <c r="E12833" i="9"/>
  <c r="D12833" i="9"/>
  <c r="E12832" i="9"/>
  <c r="D12832" i="9"/>
  <c r="E12831" i="9"/>
  <c r="D12831" i="9"/>
  <c r="E12830" i="9"/>
  <c r="D12830" i="9"/>
  <c r="E12829" i="9"/>
  <c r="D12829" i="9"/>
  <c r="E12828" i="9"/>
  <c r="D12828" i="9"/>
  <c r="D12827" i="9"/>
  <c r="E12827" i="9" s="1"/>
  <c r="D12826" i="9"/>
  <c r="E12826" i="9" s="1"/>
  <c r="E12825" i="9"/>
  <c r="D12825" i="9"/>
  <c r="E12824" i="9"/>
  <c r="D12824" i="9"/>
  <c r="E12823" i="9"/>
  <c r="D12823" i="9"/>
  <c r="D12822" i="9"/>
  <c r="E12822" i="9" s="1"/>
  <c r="D12821" i="9"/>
  <c r="E12821" i="9" s="1"/>
  <c r="E12820" i="9"/>
  <c r="D12820" i="9"/>
  <c r="E12819" i="9"/>
  <c r="D12819" i="9"/>
  <c r="D12818" i="9"/>
  <c r="E12818" i="9" s="1"/>
  <c r="D12817" i="9"/>
  <c r="E12817" i="9" s="1"/>
  <c r="D12816" i="9"/>
  <c r="E12816" i="9" s="1"/>
  <c r="E12815" i="9"/>
  <c r="D12815" i="9"/>
  <c r="E12814" i="9"/>
  <c r="D12814" i="9"/>
  <c r="E12813" i="9"/>
  <c r="D12813" i="9"/>
  <c r="E12812" i="9"/>
  <c r="D12812" i="9"/>
  <c r="E12811" i="9"/>
  <c r="D12811" i="9"/>
  <c r="E12810" i="9"/>
  <c r="D12810" i="9"/>
  <c r="D12809" i="9"/>
  <c r="E12809" i="9" s="1"/>
  <c r="E12808" i="9"/>
  <c r="D12808" i="9"/>
  <c r="D12807" i="9"/>
  <c r="E12807" i="9" s="1"/>
  <c r="D12806" i="9"/>
  <c r="E12806" i="9" s="1"/>
  <c r="D12805" i="9"/>
  <c r="E12805" i="9" s="1"/>
  <c r="E12804" i="9"/>
  <c r="D12804" i="9"/>
  <c r="E12803" i="9"/>
  <c r="D12803" i="9"/>
  <c r="D12802" i="9"/>
  <c r="E12802" i="9" s="1"/>
  <c r="E12801" i="9"/>
  <c r="D12801" i="9"/>
  <c r="E12800" i="9"/>
  <c r="D12800" i="9"/>
  <c r="E12799" i="9"/>
  <c r="D12799" i="9"/>
  <c r="D12798" i="9"/>
  <c r="E12798" i="9" s="1"/>
  <c r="D12797" i="9"/>
  <c r="E12797" i="9" s="1"/>
  <c r="D12796" i="9"/>
  <c r="E12796" i="9" s="1"/>
  <c r="E12795" i="9"/>
  <c r="D12795" i="9"/>
  <c r="E12794" i="9"/>
  <c r="D12794" i="9"/>
  <c r="E12793" i="9"/>
  <c r="D12793" i="9"/>
  <c r="D12792" i="9"/>
  <c r="E12792" i="9" s="1"/>
  <c r="E12791" i="9"/>
  <c r="D12791" i="9"/>
  <c r="D12790" i="9"/>
  <c r="E12790" i="9" s="1"/>
  <c r="E12789" i="9"/>
  <c r="D12789" i="9"/>
  <c r="D12788" i="9"/>
  <c r="E12788" i="9" s="1"/>
  <c r="D12787" i="9"/>
  <c r="E12787" i="9" s="1"/>
  <c r="D12786" i="9"/>
  <c r="E12786" i="9" s="1"/>
  <c r="E12785" i="9"/>
  <c r="D12785" i="9"/>
  <c r="E12784" i="9"/>
  <c r="D12784" i="9"/>
  <c r="E12783" i="9"/>
  <c r="D12783" i="9"/>
  <c r="E12782" i="9"/>
  <c r="D12782" i="9"/>
  <c r="E12781" i="9"/>
  <c r="D12781" i="9"/>
  <c r="E12780" i="9"/>
  <c r="D12780" i="9"/>
  <c r="E12779" i="9"/>
  <c r="D12779" i="9"/>
  <c r="E12778" i="9"/>
  <c r="D12778" i="9"/>
  <c r="D12777" i="9"/>
  <c r="E12777" i="9" s="1"/>
  <c r="D12776" i="9"/>
  <c r="E12776" i="9" s="1"/>
  <c r="E12775" i="9"/>
  <c r="D12775" i="9"/>
  <c r="E12774" i="9"/>
  <c r="D12774" i="9"/>
  <c r="E12773" i="9"/>
  <c r="D12773" i="9"/>
  <c r="D12772" i="9"/>
  <c r="E12772" i="9" s="1"/>
  <c r="D12771" i="9"/>
  <c r="E12771" i="9" s="1"/>
  <c r="E12770" i="9"/>
  <c r="D12770" i="9"/>
  <c r="E12769" i="9"/>
  <c r="D12769" i="9"/>
  <c r="D12768" i="9"/>
  <c r="E12768" i="9" s="1"/>
  <c r="D12767" i="9"/>
  <c r="E12767" i="9" s="1"/>
  <c r="D12766" i="9"/>
  <c r="E12766" i="9" s="1"/>
  <c r="D12765" i="9"/>
  <c r="E12765" i="9" s="1"/>
  <c r="E12764" i="9"/>
  <c r="D12764" i="9"/>
  <c r="E12763" i="9"/>
  <c r="D12763" i="9"/>
  <c r="E12762" i="9"/>
  <c r="D12762" i="9"/>
  <c r="D12761" i="9"/>
  <c r="E12761" i="9" s="1"/>
  <c r="D12760" i="9"/>
  <c r="E12760" i="9" s="1"/>
  <c r="E12759" i="9"/>
  <c r="D12759" i="9"/>
  <c r="D12758" i="9"/>
  <c r="E12758" i="9" s="1"/>
  <c r="E12757" i="9"/>
  <c r="D12757" i="9"/>
  <c r="D12756" i="9"/>
  <c r="E12756" i="9" s="1"/>
  <c r="E12755" i="9"/>
  <c r="D12755" i="9"/>
  <c r="E12754" i="9"/>
  <c r="D12754" i="9"/>
  <c r="E12753" i="9"/>
  <c r="D12753" i="9"/>
  <c r="E12752" i="9"/>
  <c r="D12752" i="9"/>
  <c r="D12751" i="9"/>
  <c r="E12751" i="9" s="1"/>
  <c r="E12750" i="9"/>
  <c r="D12750" i="9"/>
  <c r="D12749" i="9"/>
  <c r="E12749" i="9" s="1"/>
  <c r="E12748" i="9"/>
  <c r="D12748" i="9"/>
  <c r="E12747" i="9"/>
  <c r="D12747" i="9"/>
  <c r="D12746" i="9"/>
  <c r="E12746" i="9" s="1"/>
  <c r="D12745" i="9"/>
  <c r="E12745" i="9" s="1"/>
  <c r="E12744" i="9"/>
  <c r="D12744" i="9"/>
  <c r="E12743" i="9"/>
  <c r="D12743" i="9"/>
  <c r="D12742" i="9"/>
  <c r="E12742" i="9" s="1"/>
  <c r="E12741" i="9"/>
  <c r="D12741" i="9"/>
  <c r="E12740" i="9"/>
  <c r="D12740" i="9"/>
  <c r="E12739" i="9"/>
  <c r="D12739" i="9"/>
  <c r="D12738" i="9"/>
  <c r="E12738" i="9" s="1"/>
  <c r="E12737" i="9"/>
  <c r="D12737" i="9"/>
  <c r="D12736" i="9"/>
  <c r="E12736" i="9" s="1"/>
  <c r="D12735" i="9"/>
  <c r="E12735" i="9" s="1"/>
  <c r="E12734" i="9"/>
  <c r="D12734" i="9"/>
  <c r="E12733" i="9"/>
  <c r="D12733" i="9"/>
  <c r="E12732" i="9"/>
  <c r="D12732" i="9"/>
  <c r="D12731" i="9"/>
  <c r="E12731" i="9" s="1"/>
  <c r="E12730" i="9"/>
  <c r="D12730" i="9"/>
  <c r="E12729" i="9"/>
  <c r="D12729" i="9"/>
  <c r="D12728" i="9"/>
  <c r="E12728" i="9" s="1"/>
  <c r="E12727" i="9"/>
  <c r="D12727" i="9"/>
  <c r="D12726" i="9"/>
  <c r="E12726" i="9" s="1"/>
  <c r="D12725" i="9"/>
  <c r="E12725" i="9" s="1"/>
  <c r="D12724" i="9"/>
  <c r="E12724" i="9" s="1"/>
  <c r="E12723" i="9"/>
  <c r="D12723" i="9"/>
  <c r="E12722" i="9"/>
  <c r="D12722" i="9"/>
  <c r="D12721" i="9"/>
  <c r="E12721" i="9" s="1"/>
  <c r="E12720" i="9"/>
  <c r="D12720" i="9"/>
  <c r="E12719" i="9"/>
  <c r="D12719" i="9"/>
  <c r="D12718" i="9"/>
  <c r="E12718" i="9" s="1"/>
  <c r="D12717" i="9"/>
  <c r="E12717" i="9" s="1"/>
  <c r="D12716" i="9"/>
  <c r="E12716" i="9" s="1"/>
  <c r="D12715" i="9"/>
  <c r="E12715" i="9" s="1"/>
  <c r="E12714" i="9"/>
  <c r="D12714" i="9"/>
  <c r="E12713" i="9"/>
  <c r="D12713" i="9"/>
  <c r="E12712" i="9"/>
  <c r="D12712" i="9"/>
  <c r="D12711" i="9"/>
  <c r="E12711" i="9" s="1"/>
  <c r="D12710" i="9"/>
  <c r="E12710" i="9" s="1"/>
  <c r="D12709" i="9"/>
  <c r="E12709" i="9" s="1"/>
  <c r="D12708" i="9"/>
  <c r="E12708" i="9" s="1"/>
  <c r="E12707" i="9"/>
  <c r="D12707" i="9"/>
  <c r="D12706" i="9"/>
  <c r="E12706" i="9" s="1"/>
  <c r="E12705" i="9"/>
  <c r="D12705" i="9"/>
  <c r="E12704" i="9"/>
  <c r="D12704" i="9"/>
  <c r="E12703" i="9"/>
  <c r="D12703" i="9"/>
  <c r="E12702" i="9"/>
  <c r="D12702" i="9"/>
  <c r="D12701" i="9"/>
  <c r="E12701" i="9" s="1"/>
  <c r="E12700" i="9"/>
  <c r="D12700" i="9"/>
  <c r="D12699" i="9"/>
  <c r="E12699" i="9" s="1"/>
  <c r="E12698" i="9"/>
  <c r="D12698" i="9"/>
  <c r="E12697" i="9"/>
  <c r="D12697" i="9"/>
  <c r="D12696" i="9"/>
  <c r="E12696" i="9" s="1"/>
  <c r="D12695" i="9"/>
  <c r="E12695" i="9" s="1"/>
  <c r="E12694" i="9"/>
  <c r="D12694" i="9"/>
  <c r="E12693" i="9"/>
  <c r="D12693" i="9"/>
  <c r="D12692" i="9"/>
  <c r="E12692" i="9" s="1"/>
  <c r="E12691" i="9"/>
  <c r="D12691" i="9"/>
  <c r="E12690" i="9"/>
  <c r="D12690" i="9"/>
  <c r="E12689" i="9"/>
  <c r="D12689" i="9"/>
  <c r="D12688" i="9"/>
  <c r="E12688" i="9" s="1"/>
  <c r="E12687" i="9"/>
  <c r="D12687" i="9"/>
  <c r="D12686" i="9"/>
  <c r="E12686" i="9" s="1"/>
  <c r="D12685" i="9"/>
  <c r="E12685" i="9" s="1"/>
  <c r="E12684" i="9"/>
  <c r="D12684" i="9"/>
  <c r="D12683" i="9"/>
  <c r="E12683" i="9" s="1"/>
  <c r="E12682" i="9"/>
  <c r="D12682" i="9"/>
  <c r="E12681" i="9"/>
  <c r="D12681" i="9"/>
  <c r="E12680" i="9"/>
  <c r="D12680" i="9"/>
  <c r="D12679" i="9"/>
  <c r="E12679" i="9" s="1"/>
  <c r="D12678" i="9"/>
  <c r="E12678" i="9" s="1"/>
  <c r="E12677" i="9"/>
  <c r="D12677" i="9"/>
  <c r="E12676" i="9"/>
  <c r="D12676" i="9"/>
  <c r="D12675" i="9"/>
  <c r="E12675" i="9" s="1"/>
  <c r="D12674" i="9"/>
  <c r="E12674" i="9" s="1"/>
  <c r="D12673" i="9"/>
  <c r="E12673" i="9" s="1"/>
  <c r="E12672" i="9"/>
  <c r="D12672" i="9"/>
  <c r="D12671" i="9"/>
  <c r="E12671" i="9" s="1"/>
  <c r="E12670" i="9"/>
  <c r="D12670" i="9"/>
  <c r="D12669" i="9"/>
  <c r="E12669" i="9" s="1"/>
  <c r="D12668" i="9"/>
  <c r="E12668" i="9" s="1"/>
  <c r="E12667" i="9"/>
  <c r="D12667" i="9"/>
  <c r="E12666" i="9"/>
  <c r="D12666" i="9"/>
  <c r="D12665" i="9"/>
  <c r="E12665" i="9" s="1"/>
  <c r="E12664" i="9"/>
  <c r="D12664" i="9"/>
  <c r="D12663" i="9"/>
  <c r="E12663" i="9" s="1"/>
  <c r="E12662" i="9"/>
  <c r="D12662" i="9"/>
  <c r="E12661" i="9"/>
  <c r="D12661" i="9"/>
  <c r="E12660" i="9"/>
  <c r="D12660" i="9"/>
  <c r="D12659" i="9"/>
  <c r="E12659" i="9" s="1"/>
  <c r="D12658" i="9"/>
  <c r="E12658" i="9" s="1"/>
  <c r="E12657" i="9"/>
  <c r="D12657" i="9"/>
  <c r="E12656" i="9"/>
  <c r="D12656" i="9"/>
  <c r="D12655" i="9"/>
  <c r="E12655" i="9" s="1"/>
  <c r="D12654" i="9"/>
  <c r="E12654" i="9" s="1"/>
  <c r="D12653" i="9"/>
  <c r="E12653" i="9" s="1"/>
  <c r="E12652" i="9"/>
  <c r="D12652" i="9"/>
  <c r="D12651" i="9"/>
  <c r="E12651" i="9" s="1"/>
  <c r="E12650" i="9"/>
  <c r="D12650" i="9"/>
  <c r="D12649" i="9"/>
  <c r="E12649" i="9" s="1"/>
  <c r="D12648" i="9"/>
  <c r="E12648" i="9" s="1"/>
  <c r="E12647" i="9"/>
  <c r="D12647" i="9"/>
  <c r="E12646" i="9"/>
  <c r="D12646" i="9"/>
  <c r="D12645" i="9"/>
  <c r="E12645" i="9" s="1"/>
  <c r="D12644" i="9"/>
  <c r="E12644" i="9" s="1"/>
  <c r="D12643" i="9"/>
  <c r="E12643" i="9" s="1"/>
  <c r="E12642" i="9"/>
  <c r="D12642" i="9"/>
  <c r="D12641" i="9"/>
  <c r="E12641" i="9" s="1"/>
  <c r="E12640" i="9"/>
  <c r="D12640" i="9"/>
  <c r="D12639" i="9"/>
  <c r="E12639" i="9" s="1"/>
  <c r="D12638" i="9"/>
  <c r="E12638" i="9" s="1"/>
  <c r="E12637" i="9"/>
  <c r="D12637" i="9"/>
  <c r="E12636" i="9"/>
  <c r="D12636" i="9"/>
  <c r="D12635" i="9"/>
  <c r="E12635" i="9" s="1"/>
  <c r="E12634" i="9"/>
  <c r="D12634" i="9"/>
  <c r="D12633" i="9"/>
  <c r="E12633" i="9" s="1"/>
  <c r="E12632" i="9"/>
  <c r="D12632" i="9"/>
  <c r="E12631" i="9"/>
  <c r="D12631" i="9"/>
  <c r="E12630" i="9"/>
  <c r="D12630" i="9"/>
  <c r="D12629" i="9"/>
  <c r="E12629" i="9" s="1"/>
  <c r="D12628" i="9"/>
  <c r="E12628" i="9" s="1"/>
  <c r="E12627" i="9"/>
  <c r="D12627" i="9"/>
  <c r="E12626" i="9"/>
  <c r="D12626" i="9"/>
  <c r="D12625" i="9"/>
  <c r="E12625" i="9" s="1"/>
  <c r="D12624" i="9"/>
  <c r="E12624" i="9" s="1"/>
  <c r="D12623" i="9"/>
  <c r="E12623" i="9" s="1"/>
  <c r="E12622" i="9"/>
  <c r="D12622" i="9"/>
  <c r="D12621" i="9"/>
  <c r="E12621" i="9" s="1"/>
  <c r="E12620" i="9"/>
  <c r="D12620" i="9"/>
  <c r="D12619" i="9"/>
  <c r="E12619" i="9" s="1"/>
  <c r="D12618" i="9"/>
  <c r="E12618" i="9" s="1"/>
  <c r="E12617" i="9"/>
  <c r="D12617" i="9"/>
  <c r="E12616" i="9"/>
  <c r="D12616" i="9"/>
  <c r="D12615" i="9"/>
  <c r="E12615" i="9" s="1"/>
  <c r="E12614" i="9"/>
  <c r="D12614" i="9"/>
  <c r="D12613" i="9"/>
  <c r="E12613" i="9" s="1"/>
  <c r="E12612" i="9"/>
  <c r="D12612" i="9"/>
  <c r="E12611" i="9"/>
  <c r="D12611" i="9"/>
  <c r="E12610" i="9"/>
  <c r="D12610" i="9"/>
  <c r="D12609" i="9"/>
  <c r="E12609" i="9" s="1"/>
  <c r="D12608" i="9"/>
  <c r="E12608" i="9" s="1"/>
  <c r="E12607" i="9"/>
  <c r="D12607" i="9"/>
  <c r="E12606" i="9"/>
  <c r="D12606" i="9"/>
  <c r="D12605" i="9"/>
  <c r="E12605" i="9" s="1"/>
  <c r="D12604" i="9"/>
  <c r="E12604" i="9" s="1"/>
  <c r="D12603" i="9"/>
  <c r="E12603" i="9" s="1"/>
  <c r="E12602" i="9"/>
  <c r="D12602" i="9"/>
  <c r="E12601" i="9"/>
  <c r="D12601" i="9"/>
  <c r="E12600" i="9"/>
  <c r="D12600" i="9"/>
  <c r="D12599" i="9"/>
  <c r="E12599" i="9" s="1"/>
  <c r="D12598" i="9"/>
  <c r="E12598" i="9" s="1"/>
  <c r="E12597" i="9"/>
  <c r="D12597" i="9"/>
  <c r="E12596" i="9"/>
  <c r="D12596" i="9"/>
  <c r="D12595" i="9"/>
  <c r="E12595" i="9" s="1"/>
  <c r="D12594" i="9"/>
  <c r="E12594" i="9" s="1"/>
  <c r="D12593" i="9"/>
  <c r="E12593" i="9" s="1"/>
  <c r="E12592" i="9"/>
  <c r="D12592" i="9"/>
  <c r="D12591" i="9"/>
  <c r="E12591" i="9" s="1"/>
  <c r="E12590" i="9"/>
  <c r="D12590" i="9"/>
  <c r="D12589" i="9"/>
  <c r="E12589" i="9" s="1"/>
  <c r="D12588" i="9"/>
  <c r="E12588" i="9" s="1"/>
  <c r="E12587" i="9"/>
  <c r="D12587" i="9"/>
  <c r="E12586" i="9"/>
  <c r="D12586" i="9"/>
  <c r="D12585" i="9"/>
  <c r="E12585" i="9" s="1"/>
  <c r="E12584" i="9"/>
  <c r="D12584" i="9"/>
  <c r="D12583" i="9"/>
  <c r="E12583" i="9" s="1"/>
  <c r="E12582" i="9"/>
  <c r="D12582" i="9"/>
  <c r="E12581" i="9"/>
  <c r="D12581" i="9"/>
  <c r="E12580" i="9"/>
  <c r="D12580" i="9"/>
  <c r="D12579" i="9"/>
  <c r="E12579" i="9" s="1"/>
  <c r="D12578" i="9"/>
  <c r="E12578" i="9" s="1"/>
  <c r="E12577" i="9"/>
  <c r="D12577" i="9"/>
  <c r="E12576" i="9"/>
  <c r="D12576" i="9"/>
  <c r="D12575" i="9"/>
  <c r="E12575" i="9" s="1"/>
  <c r="D12574" i="9"/>
  <c r="E12574" i="9" s="1"/>
  <c r="D12573" i="9"/>
  <c r="E12573" i="9" s="1"/>
  <c r="E12572" i="9"/>
  <c r="D12572" i="9"/>
  <c r="D12571" i="9"/>
  <c r="E12571" i="9" s="1"/>
  <c r="E12570" i="9"/>
  <c r="D12570" i="9"/>
  <c r="D12569" i="9"/>
  <c r="E12569" i="9" s="1"/>
  <c r="D12568" i="9"/>
  <c r="E12568" i="9" s="1"/>
  <c r="E12567" i="9"/>
  <c r="D12567" i="9"/>
  <c r="E12566" i="9"/>
  <c r="D12566" i="9"/>
  <c r="D12565" i="9"/>
  <c r="E12565" i="9" s="1"/>
  <c r="E12564" i="9"/>
  <c r="D12564" i="9"/>
  <c r="D12563" i="9"/>
  <c r="E12563" i="9" s="1"/>
  <c r="E12562" i="9"/>
  <c r="D12562" i="9"/>
  <c r="E12561" i="9"/>
  <c r="D12561" i="9"/>
  <c r="E12560" i="9"/>
  <c r="D12560" i="9"/>
  <c r="D12559" i="9"/>
  <c r="E12559" i="9" s="1"/>
  <c r="D12558" i="9"/>
  <c r="E12558" i="9" s="1"/>
  <c r="E12557" i="9"/>
  <c r="D12557" i="9"/>
  <c r="E12556" i="9"/>
  <c r="D12556" i="9"/>
  <c r="D12555" i="9"/>
  <c r="E12555" i="9" s="1"/>
  <c r="E12554" i="9"/>
  <c r="D12554" i="9"/>
  <c r="D12553" i="9"/>
  <c r="E12553" i="9" s="1"/>
  <c r="E12552" i="9"/>
  <c r="D12552" i="9"/>
  <c r="D12551" i="9"/>
  <c r="E12551" i="9" s="1"/>
  <c r="E12550" i="9"/>
  <c r="D12550" i="9"/>
  <c r="D12549" i="9"/>
  <c r="E12549" i="9" s="1"/>
  <c r="D12548" i="9"/>
  <c r="E12548" i="9" s="1"/>
  <c r="E12547" i="9"/>
  <c r="D12547" i="9"/>
  <c r="E12546" i="9"/>
  <c r="D12546" i="9"/>
  <c r="D12545" i="9"/>
  <c r="E12545" i="9" s="1"/>
  <c r="D12544" i="9"/>
  <c r="E12544" i="9" s="1"/>
  <c r="D12543" i="9"/>
  <c r="E12543" i="9" s="1"/>
  <c r="E12542" i="9"/>
  <c r="D12542" i="9"/>
  <c r="D12541" i="9"/>
  <c r="E12541" i="9" s="1"/>
  <c r="E12540" i="9"/>
  <c r="D12540" i="9"/>
  <c r="D12539" i="9"/>
  <c r="E12539" i="9" s="1"/>
  <c r="E12538" i="9"/>
  <c r="D12538" i="9"/>
  <c r="E12537" i="9"/>
  <c r="D12537" i="9"/>
  <c r="E12536" i="9"/>
  <c r="D12536" i="9"/>
  <c r="D12535" i="9"/>
  <c r="E12535" i="9" s="1"/>
  <c r="E12534" i="9"/>
  <c r="D12534" i="9"/>
  <c r="D12533" i="9"/>
  <c r="E12533" i="9" s="1"/>
  <c r="E12532" i="9"/>
  <c r="D12532" i="9"/>
  <c r="E12531" i="9"/>
  <c r="D12531" i="9"/>
  <c r="E12530" i="9"/>
  <c r="D12530" i="9"/>
  <c r="D12529" i="9"/>
  <c r="E12529" i="9" s="1"/>
  <c r="D12528" i="9"/>
  <c r="E12528" i="9" s="1"/>
  <c r="E12527" i="9"/>
  <c r="D12527" i="9"/>
  <c r="E12526" i="9"/>
  <c r="D12526" i="9"/>
  <c r="D12525" i="9"/>
  <c r="E12525" i="9" s="1"/>
  <c r="E12524" i="9"/>
  <c r="D12524" i="9"/>
  <c r="D12523" i="9"/>
  <c r="E12523" i="9" s="1"/>
  <c r="E12522" i="9"/>
  <c r="D12522" i="9"/>
  <c r="D12521" i="9"/>
  <c r="E12521" i="9" s="1"/>
  <c r="E12520" i="9"/>
  <c r="D12520" i="9"/>
  <c r="D12519" i="9"/>
  <c r="E12519" i="9" s="1"/>
  <c r="E12518" i="9"/>
  <c r="D12518" i="9"/>
  <c r="E12517" i="9"/>
  <c r="D12517" i="9"/>
  <c r="E12516" i="9"/>
  <c r="D12516" i="9"/>
  <c r="D12515" i="9"/>
  <c r="E12515" i="9" s="1"/>
  <c r="D12514" i="9"/>
  <c r="E12514" i="9" s="1"/>
  <c r="D12513" i="9"/>
  <c r="E12513" i="9" s="1"/>
  <c r="E12512" i="9"/>
  <c r="D12512" i="9"/>
  <c r="E12511" i="9"/>
  <c r="D12511" i="9"/>
  <c r="E12510" i="9"/>
  <c r="D12510" i="9"/>
  <c r="D12509" i="9"/>
  <c r="E12509" i="9" s="1"/>
  <c r="D12508" i="9"/>
  <c r="E12508" i="9" s="1"/>
  <c r="E12507" i="9"/>
  <c r="D12507" i="9"/>
  <c r="E12506" i="9"/>
  <c r="D12506" i="9"/>
  <c r="D12505" i="9"/>
  <c r="E12505" i="9" s="1"/>
  <c r="E12504" i="9"/>
  <c r="D12504" i="9"/>
  <c r="D12503" i="9"/>
  <c r="E12503" i="9" s="1"/>
  <c r="E12502" i="9"/>
  <c r="D12502" i="9"/>
  <c r="D12501" i="9"/>
  <c r="E12501" i="9" s="1"/>
  <c r="E12500" i="9"/>
  <c r="D12500" i="9"/>
  <c r="D12499" i="9"/>
  <c r="E12499" i="9" s="1"/>
  <c r="D12498" i="9"/>
  <c r="E12498" i="9" s="1"/>
  <c r="E12497" i="9"/>
  <c r="D12497" i="9"/>
  <c r="E12496" i="9"/>
  <c r="D12496" i="9"/>
  <c r="D12495" i="9"/>
  <c r="E12495" i="9" s="1"/>
  <c r="D12494" i="9"/>
  <c r="E12494" i="9" s="1"/>
  <c r="D12493" i="9"/>
  <c r="E12493" i="9" s="1"/>
  <c r="E12492" i="9"/>
  <c r="D12492" i="9"/>
  <c r="E12491" i="9"/>
  <c r="D12491" i="9"/>
  <c r="E12490" i="9"/>
  <c r="D12490" i="9"/>
  <c r="D12489" i="9"/>
  <c r="E12489" i="9" s="1"/>
  <c r="E12488" i="9"/>
  <c r="D12488" i="9"/>
  <c r="E12487" i="9"/>
  <c r="D12487" i="9"/>
  <c r="E12486" i="9"/>
  <c r="D12486" i="9"/>
  <c r="D12485" i="9"/>
  <c r="E12485" i="9" s="1"/>
  <c r="D12484" i="9"/>
  <c r="E12484" i="9" s="1"/>
  <c r="D12483" i="9"/>
  <c r="E12483" i="9" s="1"/>
  <c r="E12482" i="9"/>
  <c r="D12482" i="9"/>
  <c r="E12481" i="9"/>
  <c r="D12481" i="9"/>
  <c r="E12480" i="9"/>
  <c r="D12480" i="9"/>
  <c r="D12479" i="9"/>
  <c r="E12479" i="9" s="1"/>
  <c r="D12478" i="9"/>
  <c r="E12478" i="9" s="1"/>
  <c r="E12477" i="9"/>
  <c r="D12477" i="9"/>
  <c r="E12476" i="9"/>
  <c r="D12476" i="9"/>
  <c r="D12475" i="9"/>
  <c r="E12475" i="9" s="1"/>
  <c r="E12474" i="9"/>
  <c r="D12474" i="9"/>
  <c r="D12473" i="9"/>
  <c r="E12473" i="9" s="1"/>
  <c r="E12472" i="9"/>
  <c r="D12472" i="9"/>
  <c r="D12471" i="9"/>
  <c r="E12471" i="9" s="1"/>
  <c r="E12470" i="9"/>
  <c r="D12470" i="9"/>
  <c r="D12469" i="9"/>
  <c r="E12469" i="9" s="1"/>
  <c r="E12468" i="9"/>
  <c r="D12468" i="9"/>
  <c r="E12467" i="9"/>
  <c r="D12467" i="9"/>
  <c r="E12466" i="9"/>
  <c r="D12466" i="9"/>
  <c r="D12465" i="9"/>
  <c r="E12465" i="9" s="1"/>
  <c r="D12464" i="9"/>
  <c r="E12464" i="9" s="1"/>
  <c r="D12463" i="9"/>
  <c r="E12463" i="9" s="1"/>
  <c r="E12462" i="9"/>
  <c r="D12462" i="9"/>
  <c r="E12461" i="9"/>
  <c r="D12461" i="9"/>
  <c r="E12460" i="9"/>
  <c r="D12460" i="9"/>
  <c r="D12459" i="9"/>
  <c r="E12459" i="9" s="1"/>
  <c r="D12458" i="9"/>
  <c r="E12458" i="9" s="1"/>
  <c r="E12457" i="9"/>
  <c r="D12457" i="9"/>
  <c r="E12456" i="9"/>
  <c r="D12456" i="9"/>
  <c r="D12455" i="9"/>
  <c r="E12455" i="9" s="1"/>
  <c r="E12454" i="9"/>
  <c r="D12454" i="9"/>
  <c r="D12453" i="9"/>
  <c r="E12453" i="9" s="1"/>
  <c r="E12452" i="9"/>
  <c r="D12452" i="9"/>
  <c r="D12451" i="9"/>
  <c r="E12451" i="9" s="1"/>
  <c r="E12450" i="9"/>
  <c r="D12450" i="9"/>
  <c r="D12449" i="9"/>
  <c r="E12449" i="9" s="1"/>
  <c r="E12448" i="9"/>
  <c r="D12448" i="9"/>
  <c r="E12447" i="9"/>
  <c r="D12447" i="9"/>
  <c r="E12446" i="9"/>
  <c r="D12446" i="9"/>
  <c r="D12445" i="9"/>
  <c r="E12445" i="9" s="1"/>
  <c r="D12444" i="9"/>
  <c r="E12444" i="9" s="1"/>
  <c r="D12443" i="9"/>
  <c r="E12443" i="9" s="1"/>
  <c r="E12442" i="9"/>
  <c r="D12442" i="9"/>
  <c r="D12441" i="9"/>
  <c r="E12441" i="9" s="1"/>
  <c r="E12440" i="9"/>
  <c r="D12440" i="9"/>
  <c r="D12439" i="9"/>
  <c r="E12439" i="9" s="1"/>
  <c r="E12438" i="9"/>
  <c r="D12438" i="9"/>
  <c r="E12437" i="9"/>
  <c r="D12437" i="9"/>
  <c r="E12436" i="9"/>
  <c r="D12436" i="9"/>
  <c r="D12435" i="9"/>
  <c r="E12435" i="9" s="1"/>
  <c r="E12434" i="9"/>
  <c r="D12434" i="9"/>
  <c r="D12433" i="9"/>
  <c r="E12433" i="9" s="1"/>
  <c r="E12432" i="9"/>
  <c r="D12432" i="9"/>
  <c r="E12431" i="9"/>
  <c r="D12431" i="9"/>
  <c r="E12430" i="9"/>
  <c r="D12430" i="9"/>
  <c r="D12429" i="9"/>
  <c r="E12429" i="9" s="1"/>
  <c r="D12428" i="9"/>
  <c r="E12428" i="9" s="1"/>
  <c r="E12427" i="9"/>
  <c r="D12427" i="9"/>
  <c r="E12426" i="9"/>
  <c r="D12426" i="9"/>
  <c r="D12425" i="9"/>
  <c r="E12425" i="9" s="1"/>
  <c r="E12424" i="9"/>
  <c r="D12424" i="9"/>
  <c r="D12423" i="9"/>
  <c r="E12423" i="9" s="1"/>
  <c r="E12422" i="9"/>
  <c r="D12422" i="9"/>
  <c r="D12421" i="9"/>
  <c r="E12421" i="9" s="1"/>
  <c r="E12420" i="9"/>
  <c r="D12420" i="9"/>
  <c r="D12419" i="9"/>
  <c r="E12419" i="9" s="1"/>
  <c r="E12418" i="9"/>
  <c r="D12418" i="9"/>
  <c r="E12417" i="9"/>
  <c r="D12417" i="9"/>
  <c r="E12416" i="9"/>
  <c r="D12416" i="9"/>
  <c r="D12415" i="9"/>
  <c r="E12415" i="9" s="1"/>
  <c r="D12414" i="9"/>
  <c r="E12414" i="9" s="1"/>
  <c r="D12413" i="9"/>
  <c r="E12413" i="9" s="1"/>
  <c r="E12412" i="9"/>
  <c r="D12412" i="9"/>
  <c r="E12411" i="9"/>
  <c r="D12411" i="9"/>
  <c r="E12410" i="9"/>
  <c r="D12410" i="9"/>
  <c r="D12409" i="9"/>
  <c r="E12409" i="9" s="1"/>
  <c r="D12408" i="9"/>
  <c r="E12408" i="9" s="1"/>
  <c r="E12407" i="9"/>
  <c r="D12407" i="9"/>
  <c r="E12406" i="9"/>
  <c r="D12406" i="9"/>
  <c r="D12405" i="9"/>
  <c r="E12405" i="9" s="1"/>
  <c r="E12404" i="9"/>
  <c r="D12404" i="9"/>
  <c r="D12403" i="9"/>
  <c r="E12403" i="9" s="1"/>
  <c r="E12402" i="9"/>
  <c r="D12402" i="9"/>
  <c r="D12401" i="9"/>
  <c r="E12401" i="9" s="1"/>
  <c r="E12400" i="9"/>
  <c r="D12400" i="9"/>
  <c r="D12399" i="9"/>
  <c r="E12399" i="9" s="1"/>
  <c r="D12398" i="9"/>
  <c r="E12398" i="9" s="1"/>
  <c r="E12397" i="9"/>
  <c r="D12397" i="9"/>
  <c r="E12396" i="9"/>
  <c r="D12396" i="9"/>
  <c r="D12395" i="9"/>
  <c r="E12395" i="9" s="1"/>
  <c r="D12394" i="9"/>
  <c r="E12394" i="9" s="1"/>
  <c r="D12393" i="9"/>
  <c r="E12393" i="9" s="1"/>
  <c r="E12392" i="9"/>
  <c r="D12392" i="9"/>
  <c r="E12391" i="9"/>
  <c r="D12391" i="9"/>
  <c r="E12390" i="9"/>
  <c r="D12390" i="9"/>
  <c r="D12389" i="9"/>
  <c r="E12389" i="9" s="1"/>
  <c r="E12388" i="9"/>
  <c r="D12388" i="9"/>
  <c r="E12387" i="9"/>
  <c r="D12387" i="9"/>
  <c r="E12386" i="9"/>
  <c r="D12386" i="9"/>
  <c r="D12385" i="9"/>
  <c r="E12385" i="9" s="1"/>
  <c r="D12384" i="9"/>
  <c r="E12384" i="9" s="1"/>
  <c r="D12383" i="9"/>
  <c r="E12383" i="9" s="1"/>
  <c r="E12382" i="9"/>
  <c r="D12382" i="9"/>
  <c r="E12381" i="9"/>
  <c r="D12381" i="9"/>
  <c r="E12380" i="9"/>
  <c r="D12380" i="9"/>
  <c r="D12379" i="9"/>
  <c r="E12379" i="9" s="1"/>
  <c r="D12378" i="9"/>
  <c r="E12378" i="9" s="1"/>
  <c r="E12377" i="9"/>
  <c r="D12377" i="9"/>
  <c r="E12376" i="9"/>
  <c r="D12376" i="9"/>
  <c r="D12375" i="9"/>
  <c r="E12375" i="9" s="1"/>
  <c r="E12374" i="9"/>
  <c r="D12374" i="9"/>
  <c r="D12373" i="9"/>
  <c r="E12373" i="9" s="1"/>
  <c r="E12372" i="9"/>
  <c r="D12372" i="9"/>
  <c r="D12371" i="9"/>
  <c r="E12371" i="9" s="1"/>
  <c r="E12370" i="9"/>
  <c r="D12370" i="9"/>
  <c r="D12369" i="9"/>
  <c r="E12369" i="9" s="1"/>
  <c r="E12368" i="9"/>
  <c r="D12368" i="9"/>
  <c r="E12367" i="9"/>
  <c r="D12367" i="9"/>
  <c r="E12366" i="9"/>
  <c r="D12366" i="9"/>
  <c r="D12365" i="9"/>
  <c r="E12365" i="9" s="1"/>
  <c r="D12364" i="9"/>
  <c r="E12364" i="9" s="1"/>
  <c r="D12363" i="9"/>
  <c r="E12363" i="9" s="1"/>
  <c r="E12362" i="9"/>
  <c r="D12362" i="9"/>
  <c r="E12361" i="9"/>
  <c r="D12361" i="9"/>
  <c r="E12360" i="9"/>
  <c r="D12360" i="9"/>
  <c r="D12359" i="9"/>
  <c r="E12359" i="9" s="1"/>
  <c r="D12358" i="9"/>
  <c r="E12358" i="9" s="1"/>
  <c r="E12357" i="9"/>
  <c r="D12357" i="9"/>
  <c r="E12356" i="9"/>
  <c r="D12356" i="9"/>
  <c r="D12355" i="9"/>
  <c r="E12355" i="9" s="1"/>
  <c r="E12354" i="9"/>
  <c r="D12354" i="9"/>
  <c r="D12353" i="9"/>
  <c r="E12353" i="9" s="1"/>
  <c r="E12352" i="9"/>
  <c r="D12352" i="9"/>
  <c r="D12351" i="9"/>
  <c r="E12351" i="9" s="1"/>
  <c r="E12350" i="9"/>
  <c r="D12350" i="9"/>
  <c r="D12349" i="9"/>
  <c r="E12349" i="9" s="1"/>
  <c r="E12348" i="9"/>
  <c r="D12348" i="9"/>
  <c r="E12347" i="9"/>
  <c r="D12347" i="9"/>
  <c r="E12346" i="9"/>
  <c r="D12346" i="9"/>
  <c r="D12345" i="9"/>
  <c r="E12345" i="9" s="1"/>
  <c r="D12344" i="9"/>
  <c r="E12344" i="9" s="1"/>
  <c r="D12343" i="9"/>
  <c r="E12343" i="9" s="1"/>
  <c r="E12342" i="9"/>
  <c r="D12342" i="9"/>
  <c r="D12341" i="9"/>
  <c r="E12341" i="9" s="1"/>
  <c r="E12340" i="9"/>
  <c r="D12340" i="9"/>
  <c r="D12339" i="9"/>
  <c r="E12339" i="9" s="1"/>
  <c r="E12338" i="9"/>
  <c r="D12338" i="9"/>
  <c r="E12337" i="9"/>
  <c r="D12337" i="9"/>
  <c r="E12336" i="9"/>
  <c r="D12336" i="9"/>
  <c r="D12335" i="9"/>
  <c r="E12335" i="9" s="1"/>
  <c r="E12334" i="9"/>
  <c r="D12334" i="9"/>
  <c r="D12333" i="9"/>
  <c r="E12333" i="9" s="1"/>
  <c r="E12332" i="9"/>
  <c r="D12332" i="9"/>
  <c r="E12331" i="9"/>
  <c r="D12331" i="9"/>
  <c r="E12330" i="9"/>
  <c r="D12330" i="9"/>
  <c r="D12329" i="9"/>
  <c r="E12329" i="9" s="1"/>
  <c r="D12328" i="9"/>
  <c r="E12328" i="9" s="1"/>
  <c r="E12327" i="9"/>
  <c r="D12327" i="9"/>
  <c r="E12326" i="9"/>
  <c r="D12326" i="9"/>
  <c r="D12325" i="9"/>
  <c r="E12325" i="9" s="1"/>
  <c r="E12324" i="9"/>
  <c r="D12324" i="9"/>
  <c r="D12323" i="9"/>
  <c r="E12323" i="9" s="1"/>
  <c r="E12322" i="9"/>
  <c r="D12322" i="9"/>
  <c r="D12321" i="9"/>
  <c r="E12321" i="9" s="1"/>
  <c r="E12320" i="9"/>
  <c r="D12320" i="9"/>
  <c r="D12319" i="9"/>
  <c r="E12319" i="9" s="1"/>
  <c r="E12318" i="9"/>
  <c r="D12318" i="9"/>
  <c r="E12317" i="9"/>
  <c r="D12317" i="9"/>
  <c r="E12316" i="9"/>
  <c r="D12316" i="9"/>
  <c r="D12315" i="9"/>
  <c r="E12315" i="9" s="1"/>
  <c r="D12314" i="9"/>
  <c r="E12314" i="9" s="1"/>
  <c r="D12313" i="9"/>
  <c r="E12313" i="9" s="1"/>
  <c r="E12312" i="9"/>
  <c r="D12312" i="9"/>
  <c r="E12311" i="9"/>
  <c r="D12311" i="9"/>
  <c r="E12310" i="9"/>
  <c r="D12310" i="9"/>
  <c r="D12309" i="9"/>
  <c r="E12309" i="9" s="1"/>
  <c r="D12308" i="9"/>
  <c r="E12308" i="9" s="1"/>
  <c r="E12307" i="9"/>
  <c r="D12307" i="9"/>
  <c r="E12306" i="9"/>
  <c r="D12306" i="9"/>
  <c r="D12305" i="9"/>
  <c r="E12305" i="9" s="1"/>
  <c r="E12304" i="9"/>
  <c r="D12304" i="9"/>
  <c r="D12303" i="9"/>
  <c r="E12303" i="9" s="1"/>
  <c r="E12302" i="9"/>
  <c r="D12302" i="9"/>
  <c r="D12301" i="9"/>
  <c r="E12301" i="9" s="1"/>
  <c r="E12300" i="9"/>
  <c r="D12300" i="9"/>
  <c r="D12299" i="9"/>
  <c r="E12299" i="9" s="1"/>
  <c r="D12298" i="9"/>
  <c r="E12298" i="9" s="1"/>
  <c r="E12297" i="9"/>
  <c r="D12297" i="9"/>
  <c r="E12296" i="9"/>
  <c r="D12296" i="9"/>
  <c r="D12295" i="9"/>
  <c r="E12295" i="9" s="1"/>
  <c r="D12294" i="9"/>
  <c r="E12294" i="9" s="1"/>
  <c r="D12293" i="9"/>
  <c r="E12293" i="9" s="1"/>
  <c r="E12292" i="9"/>
  <c r="D12292" i="9"/>
  <c r="E12291" i="9"/>
  <c r="D12291" i="9"/>
  <c r="E12290" i="9"/>
  <c r="D12290" i="9"/>
  <c r="D12289" i="9"/>
  <c r="E12289" i="9" s="1"/>
  <c r="E12288" i="9"/>
  <c r="D12288" i="9"/>
  <c r="E12287" i="9"/>
  <c r="D12287" i="9"/>
  <c r="E12286" i="9"/>
  <c r="D12286" i="9"/>
  <c r="D12285" i="9"/>
  <c r="E12285" i="9" s="1"/>
  <c r="D12284" i="9"/>
  <c r="E12284" i="9" s="1"/>
  <c r="D12283" i="9"/>
  <c r="E12283" i="9" s="1"/>
  <c r="E12282" i="9"/>
  <c r="D12282" i="9"/>
  <c r="E12281" i="9"/>
  <c r="D12281" i="9"/>
  <c r="E12280" i="9"/>
  <c r="D12280" i="9"/>
  <c r="D12279" i="9"/>
  <c r="E12279" i="9" s="1"/>
  <c r="D12278" i="9"/>
  <c r="E12278" i="9" s="1"/>
  <c r="E12277" i="9"/>
  <c r="D12277" i="9"/>
  <c r="E12276" i="9"/>
  <c r="D12276" i="9"/>
  <c r="D12275" i="9"/>
  <c r="E12275" i="9" s="1"/>
  <c r="E12274" i="9"/>
  <c r="D12274" i="9"/>
  <c r="D12273" i="9"/>
  <c r="E12273" i="9" s="1"/>
  <c r="E12272" i="9"/>
  <c r="D12272" i="9"/>
  <c r="D12271" i="9"/>
  <c r="E12271" i="9" s="1"/>
  <c r="E12270" i="9"/>
  <c r="D12270" i="9"/>
  <c r="D12269" i="9"/>
  <c r="E12269" i="9" s="1"/>
  <c r="E12268" i="9"/>
  <c r="D12268" i="9"/>
  <c r="E12267" i="9"/>
  <c r="D12267" i="9"/>
  <c r="E12266" i="9"/>
  <c r="D12266" i="9"/>
  <c r="D12265" i="9"/>
  <c r="E12265" i="9" s="1"/>
  <c r="D12264" i="9"/>
  <c r="E12264" i="9" s="1"/>
  <c r="D12263" i="9"/>
  <c r="E12263" i="9" s="1"/>
  <c r="E12262" i="9"/>
  <c r="D12262" i="9"/>
  <c r="E12261" i="9"/>
  <c r="D12261" i="9"/>
  <c r="E12260" i="9"/>
  <c r="D12260" i="9"/>
  <c r="D12259" i="9"/>
  <c r="E12259" i="9" s="1"/>
  <c r="D12258" i="9"/>
  <c r="E12258" i="9" s="1"/>
  <c r="E12257" i="9"/>
  <c r="D12257" i="9"/>
  <c r="E12256" i="9"/>
  <c r="D12256" i="9"/>
  <c r="D12255" i="9"/>
  <c r="E12255" i="9" s="1"/>
  <c r="E12254" i="9"/>
  <c r="D12254" i="9"/>
  <c r="D12253" i="9"/>
  <c r="E12253" i="9" s="1"/>
  <c r="E12252" i="9"/>
  <c r="D12252" i="9"/>
  <c r="D12251" i="9"/>
  <c r="E12251" i="9" s="1"/>
  <c r="E12250" i="9"/>
  <c r="D12250" i="9"/>
  <c r="D12249" i="9"/>
  <c r="E12249" i="9" s="1"/>
  <c r="E12248" i="9"/>
  <c r="D12248" i="9"/>
  <c r="E12247" i="9"/>
  <c r="D12247" i="9"/>
  <c r="E12246" i="9"/>
  <c r="D12246" i="9"/>
  <c r="D12245" i="9"/>
  <c r="E12245" i="9" s="1"/>
  <c r="D12244" i="9"/>
  <c r="E12244" i="9" s="1"/>
  <c r="D12243" i="9"/>
  <c r="E12243" i="9" s="1"/>
  <c r="E12242" i="9"/>
  <c r="D12242" i="9"/>
  <c r="D12241" i="9"/>
  <c r="E12241" i="9" s="1"/>
  <c r="E12240" i="9"/>
  <c r="D12240" i="9"/>
  <c r="D12239" i="9"/>
  <c r="E12239" i="9" s="1"/>
  <c r="E12238" i="9"/>
  <c r="D12238" i="9"/>
  <c r="E12237" i="9"/>
  <c r="D12237" i="9"/>
  <c r="E12236" i="9"/>
  <c r="D12236" i="9"/>
  <c r="D12235" i="9"/>
  <c r="E12235" i="9" s="1"/>
  <c r="E12234" i="9"/>
  <c r="D12234" i="9"/>
  <c r="D12233" i="9"/>
  <c r="E12233" i="9" s="1"/>
  <c r="E12232" i="9"/>
  <c r="D12232" i="9"/>
  <c r="E12231" i="9"/>
  <c r="D12231" i="9"/>
  <c r="E12230" i="9"/>
  <c r="D12230" i="9"/>
  <c r="D12229" i="9"/>
  <c r="E12229" i="9" s="1"/>
  <c r="D12228" i="9"/>
  <c r="E12228" i="9" s="1"/>
  <c r="E12227" i="9"/>
  <c r="D12227" i="9"/>
  <c r="E12226" i="9"/>
  <c r="D12226" i="9"/>
  <c r="D12225" i="9"/>
  <c r="E12225" i="9" s="1"/>
  <c r="E12224" i="9"/>
  <c r="D12224" i="9"/>
  <c r="D12223" i="9"/>
  <c r="E12223" i="9" s="1"/>
  <c r="E12222" i="9"/>
  <c r="D12222" i="9"/>
  <c r="D12221" i="9"/>
  <c r="E12221" i="9" s="1"/>
  <c r="E12220" i="9"/>
  <c r="D12220" i="9"/>
  <c r="D12219" i="9"/>
  <c r="E12219" i="9" s="1"/>
  <c r="E12218" i="9"/>
  <c r="D12218" i="9"/>
  <c r="E12217" i="9"/>
  <c r="D12217" i="9"/>
  <c r="E12216" i="9"/>
  <c r="D12216" i="9"/>
  <c r="D12215" i="9"/>
  <c r="E12215" i="9" s="1"/>
  <c r="D12214" i="9"/>
  <c r="E12214" i="9" s="1"/>
  <c r="D12213" i="9"/>
  <c r="E12213" i="9" s="1"/>
  <c r="E12212" i="9"/>
  <c r="D12212" i="9"/>
  <c r="E12211" i="9"/>
  <c r="D12211" i="9"/>
  <c r="E12210" i="9"/>
  <c r="D12210" i="9"/>
  <c r="D12209" i="9"/>
  <c r="E12209" i="9" s="1"/>
  <c r="D12208" i="9"/>
  <c r="E12208" i="9" s="1"/>
  <c r="E12207" i="9"/>
  <c r="D12207" i="9"/>
  <c r="E12206" i="9"/>
  <c r="D12206" i="9"/>
  <c r="D12205" i="9"/>
  <c r="E12205" i="9" s="1"/>
  <c r="E12204" i="9"/>
  <c r="D12204" i="9"/>
  <c r="D12203" i="9"/>
  <c r="E12203" i="9" s="1"/>
  <c r="E12202" i="9"/>
  <c r="D12202" i="9"/>
  <c r="D12201" i="9"/>
  <c r="E12201" i="9" s="1"/>
  <c r="E12200" i="9"/>
  <c r="D12200" i="9"/>
  <c r="D12199" i="9"/>
  <c r="E12199" i="9" s="1"/>
  <c r="D12198" i="9"/>
  <c r="E12198" i="9" s="1"/>
  <c r="E12197" i="9"/>
  <c r="D12197" i="9"/>
  <c r="E12196" i="9"/>
  <c r="D12196" i="9"/>
  <c r="D12195" i="9"/>
  <c r="E12195" i="9" s="1"/>
  <c r="D12194" i="9"/>
  <c r="E12194" i="9" s="1"/>
  <c r="D12193" i="9"/>
  <c r="E12193" i="9" s="1"/>
  <c r="E12192" i="9"/>
  <c r="D12192" i="9"/>
  <c r="E12191" i="9"/>
  <c r="D12191" i="9"/>
  <c r="E12190" i="9"/>
  <c r="D12190" i="9"/>
  <c r="D12189" i="9"/>
  <c r="E12189" i="9" s="1"/>
  <c r="E12188" i="9"/>
  <c r="D12188" i="9"/>
  <c r="E12187" i="9"/>
  <c r="D12187" i="9"/>
  <c r="E12186" i="9"/>
  <c r="D12186" i="9"/>
  <c r="D12185" i="9"/>
  <c r="E12185" i="9" s="1"/>
  <c r="D12184" i="9"/>
  <c r="E12184" i="9" s="1"/>
  <c r="D12183" i="9"/>
  <c r="E12183" i="9" s="1"/>
  <c r="E12182" i="9"/>
  <c r="D12182" i="9"/>
  <c r="E12181" i="9"/>
  <c r="D12181" i="9"/>
  <c r="E12180" i="9"/>
  <c r="D12180" i="9"/>
  <c r="D12179" i="9"/>
  <c r="E12179" i="9" s="1"/>
  <c r="D12178" i="9"/>
  <c r="E12178" i="9" s="1"/>
  <c r="E12177" i="9"/>
  <c r="D12177" i="9"/>
  <c r="E12176" i="9"/>
  <c r="D12176" i="9"/>
  <c r="D12175" i="9"/>
  <c r="E12175" i="9" s="1"/>
  <c r="E12174" i="9"/>
  <c r="D12174" i="9"/>
  <c r="D12173" i="9"/>
  <c r="E12173" i="9" s="1"/>
  <c r="E12172" i="9"/>
  <c r="D12172" i="9"/>
  <c r="D12171" i="9"/>
  <c r="E12171" i="9" s="1"/>
  <c r="E12170" i="9"/>
  <c r="D12170" i="9"/>
  <c r="D12169" i="9"/>
  <c r="E12169" i="9" s="1"/>
  <c r="E12168" i="9"/>
  <c r="D12168" i="9"/>
  <c r="E12167" i="9"/>
  <c r="D12167" i="9"/>
  <c r="E12166" i="9"/>
  <c r="D12166" i="9"/>
  <c r="D12165" i="9"/>
  <c r="E12165" i="9" s="1"/>
  <c r="D12164" i="9"/>
  <c r="E12164" i="9" s="1"/>
  <c r="D12163" i="9"/>
  <c r="E12163" i="9" s="1"/>
  <c r="E12162" i="9"/>
  <c r="D12162" i="9"/>
  <c r="E12161" i="9"/>
  <c r="D12161" i="9"/>
  <c r="E12160" i="9"/>
  <c r="D12160" i="9"/>
  <c r="D12159" i="9"/>
  <c r="E12159" i="9" s="1"/>
  <c r="D12158" i="9"/>
  <c r="E12158" i="9" s="1"/>
  <c r="E12157" i="9"/>
  <c r="D12157" i="9"/>
  <c r="E12156" i="9"/>
  <c r="D12156" i="9"/>
  <c r="D12155" i="9"/>
  <c r="E12155" i="9" s="1"/>
  <c r="E12154" i="9"/>
  <c r="D12154" i="9"/>
  <c r="D12153" i="9"/>
  <c r="E12153" i="9" s="1"/>
  <c r="E12152" i="9"/>
  <c r="D12152" i="9"/>
  <c r="D12151" i="9"/>
  <c r="E12151" i="9" s="1"/>
  <c r="E12150" i="9"/>
  <c r="D12150" i="9"/>
  <c r="D12149" i="9"/>
  <c r="E12149" i="9" s="1"/>
  <c r="E12148" i="9"/>
  <c r="D12148" i="9"/>
  <c r="E12147" i="9"/>
  <c r="D12147" i="9"/>
  <c r="E12146" i="9"/>
  <c r="D12146" i="9"/>
  <c r="D12145" i="9"/>
  <c r="E12145" i="9" s="1"/>
  <c r="D12144" i="9"/>
  <c r="E12144" i="9" s="1"/>
  <c r="D12143" i="9"/>
  <c r="E12143" i="9" s="1"/>
  <c r="E12142" i="9"/>
  <c r="D12142" i="9"/>
  <c r="D12141" i="9"/>
  <c r="E12141" i="9" s="1"/>
  <c r="E12140" i="9"/>
  <c r="D12140" i="9"/>
  <c r="D12139" i="9"/>
  <c r="E12139" i="9" s="1"/>
  <c r="E12138" i="9"/>
  <c r="D12138" i="9"/>
  <c r="E12137" i="9"/>
  <c r="D12137" i="9"/>
  <c r="E12136" i="9"/>
  <c r="D12136" i="9"/>
  <c r="D12135" i="9"/>
  <c r="E12135" i="9" s="1"/>
  <c r="E12134" i="9"/>
  <c r="D12134" i="9"/>
  <c r="D12133" i="9"/>
  <c r="E12133" i="9" s="1"/>
  <c r="E12132" i="9"/>
  <c r="D12132" i="9"/>
  <c r="E12131" i="9"/>
  <c r="D12131" i="9"/>
  <c r="E12130" i="9"/>
  <c r="D12130" i="9"/>
  <c r="D12129" i="9"/>
  <c r="E12129" i="9" s="1"/>
  <c r="D12128" i="9"/>
  <c r="E12128" i="9" s="1"/>
  <c r="E12127" i="9"/>
  <c r="D12127" i="9"/>
  <c r="E12126" i="9"/>
  <c r="D12126" i="9"/>
  <c r="D12125" i="9"/>
  <c r="E12125" i="9" s="1"/>
  <c r="E12124" i="9"/>
  <c r="D12124" i="9"/>
  <c r="D12123" i="9"/>
  <c r="E12123" i="9" s="1"/>
  <c r="E12122" i="9"/>
  <c r="D12122" i="9"/>
  <c r="D12121" i="9"/>
  <c r="E12121" i="9" s="1"/>
  <c r="E12120" i="9"/>
  <c r="D12120" i="9"/>
  <c r="D12119" i="9"/>
  <c r="E12119" i="9" s="1"/>
  <c r="E12118" i="9"/>
  <c r="D12118" i="9"/>
  <c r="E12117" i="9"/>
  <c r="D12117" i="9"/>
  <c r="E12116" i="9"/>
  <c r="D12116" i="9"/>
  <c r="D12115" i="9"/>
  <c r="E12115" i="9" s="1"/>
  <c r="D12114" i="9"/>
  <c r="E12114" i="9" s="1"/>
  <c r="D12113" i="9"/>
  <c r="E12113" i="9" s="1"/>
  <c r="E12112" i="9"/>
  <c r="D12112" i="9"/>
  <c r="E12111" i="9"/>
  <c r="D12111" i="9"/>
  <c r="E12110" i="9"/>
  <c r="D12110" i="9"/>
  <c r="D12109" i="9"/>
  <c r="E12109" i="9" s="1"/>
  <c r="D12108" i="9"/>
  <c r="E12108" i="9" s="1"/>
  <c r="E12107" i="9"/>
  <c r="D12107" i="9"/>
  <c r="E12106" i="9"/>
  <c r="D12106" i="9"/>
  <c r="D12105" i="9"/>
  <c r="E12105" i="9" s="1"/>
  <c r="E12104" i="9"/>
  <c r="D12104" i="9"/>
  <c r="D12103" i="9"/>
  <c r="E12103" i="9" s="1"/>
  <c r="E12102" i="9"/>
  <c r="D12102" i="9"/>
  <c r="D12101" i="9"/>
  <c r="E12101" i="9" s="1"/>
  <c r="E12100" i="9"/>
  <c r="D12100" i="9"/>
  <c r="D12099" i="9"/>
  <c r="E12099" i="9" s="1"/>
  <c r="D12098" i="9"/>
  <c r="E12098" i="9" s="1"/>
  <c r="E12097" i="9"/>
  <c r="D12097" i="9"/>
  <c r="E12096" i="9"/>
  <c r="D12096" i="9"/>
  <c r="D12095" i="9"/>
  <c r="E12095" i="9" s="1"/>
  <c r="D12094" i="9"/>
  <c r="E12094" i="9" s="1"/>
  <c r="D12093" i="9"/>
  <c r="E12093" i="9" s="1"/>
  <c r="E12092" i="9"/>
  <c r="D12092" i="9"/>
  <c r="E12091" i="9"/>
  <c r="D12091" i="9"/>
  <c r="E12090" i="9"/>
  <c r="D12090" i="9"/>
  <c r="D12089" i="9"/>
  <c r="E12089" i="9" s="1"/>
  <c r="E12088" i="9"/>
  <c r="D12088" i="9"/>
  <c r="E12087" i="9"/>
  <c r="D12087" i="9"/>
  <c r="E12086" i="9"/>
  <c r="D12086" i="9"/>
  <c r="D12085" i="9"/>
  <c r="E12085" i="9" s="1"/>
  <c r="D12084" i="9"/>
  <c r="E12084" i="9" s="1"/>
  <c r="D12083" i="9"/>
  <c r="E12083" i="9" s="1"/>
  <c r="E12082" i="9"/>
  <c r="D12082" i="9"/>
  <c r="E12081" i="9"/>
  <c r="D12081" i="9"/>
  <c r="E12080" i="9"/>
  <c r="D12080" i="9"/>
  <c r="D12079" i="9"/>
  <c r="E12079" i="9" s="1"/>
  <c r="D12078" i="9"/>
  <c r="E12078" i="9" s="1"/>
  <c r="E12077" i="9"/>
  <c r="D12077" i="9"/>
  <c r="E12076" i="9"/>
  <c r="D12076" i="9"/>
  <c r="D12075" i="9"/>
  <c r="E12075" i="9" s="1"/>
  <c r="E12074" i="9"/>
  <c r="D12074" i="9"/>
  <c r="D12073" i="9"/>
  <c r="E12073" i="9" s="1"/>
  <c r="E12072" i="9"/>
  <c r="D12072" i="9"/>
  <c r="D12071" i="9"/>
  <c r="E12071" i="9" s="1"/>
  <c r="E12070" i="9"/>
  <c r="D12070" i="9"/>
  <c r="D12069" i="9"/>
  <c r="E12069" i="9" s="1"/>
  <c r="E12068" i="9"/>
  <c r="D12068" i="9"/>
  <c r="E12067" i="9"/>
  <c r="D12067" i="9"/>
  <c r="E12066" i="9"/>
  <c r="D12066" i="9"/>
  <c r="D12065" i="9"/>
  <c r="E12065" i="9" s="1"/>
  <c r="D12064" i="9"/>
  <c r="E12064" i="9" s="1"/>
  <c r="D12063" i="9"/>
  <c r="E12063" i="9" s="1"/>
  <c r="E12062" i="9"/>
  <c r="D12062" i="9"/>
  <c r="E12061" i="9"/>
  <c r="D12061" i="9"/>
  <c r="E12060" i="9"/>
  <c r="D12060" i="9"/>
  <c r="D12059" i="9"/>
  <c r="E12059" i="9" s="1"/>
  <c r="D12058" i="9"/>
  <c r="E12058" i="9" s="1"/>
  <c r="E12057" i="9"/>
  <c r="D12057" i="9"/>
  <c r="E12056" i="9"/>
  <c r="D12056" i="9"/>
  <c r="D12055" i="9"/>
  <c r="E12055" i="9" s="1"/>
  <c r="E12054" i="9"/>
  <c r="D12054" i="9"/>
  <c r="D12053" i="9"/>
  <c r="E12053" i="9" s="1"/>
  <c r="E12052" i="9"/>
  <c r="D12052" i="9"/>
  <c r="D12051" i="9"/>
  <c r="E12051" i="9" s="1"/>
  <c r="E12050" i="9"/>
  <c r="D12050" i="9"/>
  <c r="D12049" i="9"/>
  <c r="E12049" i="9" s="1"/>
  <c r="E12048" i="9"/>
  <c r="D12048" i="9"/>
  <c r="E12047" i="9"/>
  <c r="D12047" i="9"/>
  <c r="E12046" i="9"/>
  <c r="D12046" i="9"/>
  <c r="D12045" i="9"/>
  <c r="E12045" i="9" s="1"/>
  <c r="D12044" i="9"/>
  <c r="E12044" i="9" s="1"/>
  <c r="D12043" i="9"/>
  <c r="E12043" i="9" s="1"/>
  <c r="E12042" i="9"/>
  <c r="D12042" i="9"/>
  <c r="D12041" i="9"/>
  <c r="E12041" i="9" s="1"/>
  <c r="E12040" i="9"/>
  <c r="D12040" i="9"/>
  <c r="D12039" i="9"/>
  <c r="E12039" i="9" s="1"/>
  <c r="E12038" i="9"/>
  <c r="D12038" i="9"/>
  <c r="E12037" i="9"/>
  <c r="D12037" i="9"/>
  <c r="E12036" i="9"/>
  <c r="D12036" i="9"/>
  <c r="D12035" i="9"/>
  <c r="E12035" i="9" s="1"/>
  <c r="E12034" i="9"/>
  <c r="D12034" i="9"/>
  <c r="D12033" i="9"/>
  <c r="E12033" i="9" s="1"/>
  <c r="E12032" i="9"/>
  <c r="D12032" i="9"/>
  <c r="E12031" i="9"/>
  <c r="D12031" i="9"/>
  <c r="E12030" i="9"/>
  <c r="D12030" i="9"/>
  <c r="D12029" i="9"/>
  <c r="E12029" i="9" s="1"/>
  <c r="D12028" i="9"/>
  <c r="E12028" i="9" s="1"/>
  <c r="E12027" i="9"/>
  <c r="D12027" i="9"/>
  <c r="E12026" i="9"/>
  <c r="D12026" i="9"/>
  <c r="D12025" i="9"/>
  <c r="E12025" i="9" s="1"/>
  <c r="E12024" i="9"/>
  <c r="D12024" i="9"/>
  <c r="D12023" i="9"/>
  <c r="E12023" i="9" s="1"/>
  <c r="E12022" i="9"/>
  <c r="D12022" i="9"/>
  <c r="D12021" i="9"/>
  <c r="E12021" i="9" s="1"/>
  <c r="E12020" i="9"/>
  <c r="D12020" i="9"/>
  <c r="D12019" i="9"/>
  <c r="E12019" i="9" s="1"/>
  <c r="E12018" i="9"/>
  <c r="D12018" i="9"/>
  <c r="E12017" i="9"/>
  <c r="D12017" i="9"/>
  <c r="E12016" i="9"/>
  <c r="D12016" i="9"/>
  <c r="D12015" i="9"/>
  <c r="E12015" i="9" s="1"/>
  <c r="D12014" i="9"/>
  <c r="E12014" i="9" s="1"/>
  <c r="D12013" i="9"/>
  <c r="E12013" i="9" s="1"/>
  <c r="E12012" i="9"/>
  <c r="D12012" i="9"/>
  <c r="E12011" i="9"/>
  <c r="D12011" i="9"/>
  <c r="E12010" i="9"/>
  <c r="D12010" i="9"/>
  <c r="D12009" i="9"/>
  <c r="E12009" i="9" s="1"/>
  <c r="D12008" i="9"/>
  <c r="E12008" i="9" s="1"/>
  <c r="E12007" i="9"/>
  <c r="D12007" i="9"/>
  <c r="E12006" i="9"/>
  <c r="D12006" i="9"/>
  <c r="D12005" i="9"/>
  <c r="E12005" i="9" s="1"/>
  <c r="E12004" i="9"/>
  <c r="D12004" i="9"/>
  <c r="D12003" i="9"/>
  <c r="E12003" i="9" s="1"/>
  <c r="E12002" i="9"/>
  <c r="D12002" i="9"/>
  <c r="D12001" i="9"/>
  <c r="E12001" i="9" s="1"/>
  <c r="E12000" i="9"/>
  <c r="D12000" i="9"/>
  <c r="D11999" i="9"/>
  <c r="E11999" i="9" s="1"/>
  <c r="D11998" i="9"/>
  <c r="E11998" i="9" s="1"/>
  <c r="E11997" i="9"/>
  <c r="D11997" i="9"/>
  <c r="E11996" i="9"/>
  <c r="D11996" i="9"/>
  <c r="D11995" i="9"/>
  <c r="E11995" i="9" s="1"/>
  <c r="D11994" i="9"/>
  <c r="E11994" i="9" s="1"/>
  <c r="D11993" i="9"/>
  <c r="E11993" i="9" s="1"/>
  <c r="E11992" i="9"/>
  <c r="D11992" i="9"/>
  <c r="D11991" i="9"/>
  <c r="E11991" i="9" s="1"/>
  <c r="E11990" i="9"/>
  <c r="D11990" i="9"/>
  <c r="D11989" i="9"/>
  <c r="E11989" i="9" s="1"/>
  <c r="E11988" i="9"/>
  <c r="D11988" i="9"/>
  <c r="E11987" i="9"/>
  <c r="D11987" i="9"/>
  <c r="E11986" i="9"/>
  <c r="D11986" i="9"/>
  <c r="D11985" i="9"/>
  <c r="E11985" i="9" s="1"/>
  <c r="D11984" i="9"/>
  <c r="E11984" i="9" s="1"/>
  <c r="D11983" i="9"/>
  <c r="E11983" i="9" s="1"/>
  <c r="E11982" i="9"/>
  <c r="D11982" i="9"/>
  <c r="E11981" i="9"/>
  <c r="D11981" i="9"/>
  <c r="E11980" i="9"/>
  <c r="D11980" i="9"/>
  <c r="D11979" i="9"/>
  <c r="E11979" i="9" s="1"/>
  <c r="D11978" i="9"/>
  <c r="E11978" i="9" s="1"/>
  <c r="E11977" i="9"/>
  <c r="D11977" i="9"/>
  <c r="E11976" i="9"/>
  <c r="D11976" i="9"/>
  <c r="D11975" i="9"/>
  <c r="E11975" i="9" s="1"/>
  <c r="E11974" i="9"/>
  <c r="D11974" i="9"/>
  <c r="D11973" i="9"/>
  <c r="E11973" i="9" s="1"/>
  <c r="E11972" i="9"/>
  <c r="D11972" i="9"/>
  <c r="D11971" i="9"/>
  <c r="E11971" i="9" s="1"/>
  <c r="E11970" i="9"/>
  <c r="D11970" i="9"/>
  <c r="D11969" i="9"/>
  <c r="E11969" i="9" s="1"/>
  <c r="E11968" i="9"/>
  <c r="D11968" i="9"/>
  <c r="E11967" i="9"/>
  <c r="D11967" i="9"/>
  <c r="E11966" i="9"/>
  <c r="D11966" i="9"/>
  <c r="D11965" i="9"/>
  <c r="E11965" i="9" s="1"/>
  <c r="D11964" i="9"/>
  <c r="E11964" i="9" s="1"/>
  <c r="D11963" i="9"/>
  <c r="E11963" i="9" s="1"/>
  <c r="E11962" i="9"/>
  <c r="D11962" i="9"/>
  <c r="E11961" i="9"/>
  <c r="D11961" i="9"/>
  <c r="E11960" i="9"/>
  <c r="D11960" i="9"/>
  <c r="D11959" i="9"/>
  <c r="E11959" i="9" s="1"/>
  <c r="D11958" i="9"/>
  <c r="E11958" i="9" s="1"/>
  <c r="E11957" i="9"/>
  <c r="D11957" i="9"/>
  <c r="E11956" i="9"/>
  <c r="D11956" i="9"/>
  <c r="D11955" i="9"/>
  <c r="E11955" i="9" s="1"/>
  <c r="E11954" i="9"/>
  <c r="D11954" i="9"/>
  <c r="D11953" i="9"/>
  <c r="E11953" i="9" s="1"/>
  <c r="E11952" i="9"/>
  <c r="D11952" i="9"/>
  <c r="D11951" i="9"/>
  <c r="E11951" i="9" s="1"/>
  <c r="E11950" i="9"/>
  <c r="D11950" i="9"/>
  <c r="D11949" i="9"/>
  <c r="E11949" i="9" s="1"/>
  <c r="D11948" i="9"/>
  <c r="E11948" i="9" s="1"/>
  <c r="E11947" i="9"/>
  <c r="D11947" i="9"/>
  <c r="E11946" i="9"/>
  <c r="D11946" i="9"/>
  <c r="D11945" i="9"/>
  <c r="E11945" i="9" s="1"/>
  <c r="D11944" i="9"/>
  <c r="E11944" i="9" s="1"/>
  <c r="D11943" i="9"/>
  <c r="E11943" i="9" s="1"/>
  <c r="E11942" i="9"/>
  <c r="D11942" i="9"/>
  <c r="D11941" i="9"/>
  <c r="E11941" i="9" s="1"/>
  <c r="E11940" i="9"/>
  <c r="D11940" i="9"/>
  <c r="D11939" i="9"/>
  <c r="E11939" i="9" s="1"/>
  <c r="E11938" i="9"/>
  <c r="D11938" i="9"/>
  <c r="E11937" i="9"/>
  <c r="D11937" i="9"/>
  <c r="E11936" i="9"/>
  <c r="D11936" i="9"/>
  <c r="D11935" i="9"/>
  <c r="E11935" i="9" s="1"/>
  <c r="D11934" i="9"/>
  <c r="E11934" i="9" s="1"/>
  <c r="D11933" i="9"/>
  <c r="E11933" i="9" s="1"/>
  <c r="E11932" i="9"/>
  <c r="D11932" i="9"/>
  <c r="E11931" i="9"/>
  <c r="D11931" i="9"/>
  <c r="E11930" i="9"/>
  <c r="D11930" i="9"/>
  <c r="D11929" i="9"/>
  <c r="E11929" i="9" s="1"/>
  <c r="D11928" i="9"/>
  <c r="E11928" i="9" s="1"/>
  <c r="E11927" i="9"/>
  <c r="D11927" i="9"/>
  <c r="E11926" i="9"/>
  <c r="D11926" i="9"/>
  <c r="D11925" i="9"/>
  <c r="E11925" i="9" s="1"/>
  <c r="E11924" i="9"/>
  <c r="D11924" i="9"/>
  <c r="D11923" i="9"/>
  <c r="E11923" i="9" s="1"/>
  <c r="E11922" i="9"/>
  <c r="D11922" i="9"/>
  <c r="D11921" i="9"/>
  <c r="E11921" i="9" s="1"/>
  <c r="E11920" i="9"/>
  <c r="D11920" i="9"/>
  <c r="D11919" i="9"/>
  <c r="E11919" i="9" s="1"/>
  <c r="E11918" i="9"/>
  <c r="D11918" i="9"/>
  <c r="E11917" i="9"/>
  <c r="D11917" i="9"/>
  <c r="E11916" i="9"/>
  <c r="D11916" i="9"/>
  <c r="D11915" i="9"/>
  <c r="E11915" i="9" s="1"/>
  <c r="D11914" i="9"/>
  <c r="E11914" i="9" s="1"/>
  <c r="D11913" i="9"/>
  <c r="E11913" i="9" s="1"/>
  <c r="E11912" i="9"/>
  <c r="D11912" i="9"/>
  <c r="E11911" i="9"/>
  <c r="D11911" i="9"/>
  <c r="E11910" i="9"/>
  <c r="D11910" i="9"/>
  <c r="D11909" i="9"/>
  <c r="E11909" i="9" s="1"/>
  <c r="D11908" i="9"/>
  <c r="E11908" i="9" s="1"/>
  <c r="E11907" i="9"/>
  <c r="D11907" i="9"/>
  <c r="E11906" i="9"/>
  <c r="D11906" i="9"/>
  <c r="D11905" i="9"/>
  <c r="E11905" i="9" s="1"/>
  <c r="E11904" i="9"/>
  <c r="D11904" i="9"/>
  <c r="D11903" i="9"/>
  <c r="E11903" i="9" s="1"/>
  <c r="E11902" i="9"/>
  <c r="D11902" i="9"/>
  <c r="D11901" i="9"/>
  <c r="E11901" i="9" s="1"/>
  <c r="E11900" i="9"/>
  <c r="D11900" i="9"/>
  <c r="D11899" i="9"/>
  <c r="E11899" i="9" s="1"/>
  <c r="D11898" i="9"/>
  <c r="E11898" i="9" s="1"/>
  <c r="E11897" i="9"/>
  <c r="D11897" i="9"/>
  <c r="E11896" i="9"/>
  <c r="D11896" i="9"/>
  <c r="D11895" i="9"/>
  <c r="E11895" i="9" s="1"/>
  <c r="D11894" i="9"/>
  <c r="E11894" i="9" s="1"/>
  <c r="D11893" i="9"/>
  <c r="E11893" i="9" s="1"/>
  <c r="E11892" i="9"/>
  <c r="D11892" i="9"/>
  <c r="D11891" i="9"/>
  <c r="E11891" i="9" s="1"/>
  <c r="E11890" i="9"/>
  <c r="D11890" i="9"/>
  <c r="D11889" i="9"/>
  <c r="E11889" i="9" s="1"/>
  <c r="E11888" i="9"/>
  <c r="D11888" i="9"/>
  <c r="E11887" i="9"/>
  <c r="D11887" i="9"/>
  <c r="E11886" i="9"/>
  <c r="D11886" i="9"/>
  <c r="D11885" i="9"/>
  <c r="E11885" i="9" s="1"/>
  <c r="D11884" i="9"/>
  <c r="E11884" i="9" s="1"/>
  <c r="D11883" i="9"/>
  <c r="E11883" i="9" s="1"/>
  <c r="E11882" i="9"/>
  <c r="D11882" i="9"/>
  <c r="E11881" i="9"/>
  <c r="D11881" i="9"/>
  <c r="E11880" i="9"/>
  <c r="D11880" i="9"/>
  <c r="D11879" i="9"/>
  <c r="E11879" i="9" s="1"/>
  <c r="D11878" i="9"/>
  <c r="E11878" i="9" s="1"/>
  <c r="E11877" i="9"/>
  <c r="D11877" i="9"/>
  <c r="E11876" i="9"/>
  <c r="D11876" i="9"/>
  <c r="D11875" i="9"/>
  <c r="E11875" i="9" s="1"/>
  <c r="E11874" i="9"/>
  <c r="D11874" i="9"/>
  <c r="D11873" i="9"/>
  <c r="E11873" i="9" s="1"/>
  <c r="E11872" i="9"/>
  <c r="D11872" i="9"/>
  <c r="D11871" i="9"/>
  <c r="E11871" i="9" s="1"/>
  <c r="E11870" i="9"/>
  <c r="D11870" i="9"/>
  <c r="D11869" i="9"/>
  <c r="E11869" i="9" s="1"/>
  <c r="E11868" i="9"/>
  <c r="D11868" i="9"/>
  <c r="E11867" i="9"/>
  <c r="D11867" i="9"/>
  <c r="E11866" i="9"/>
  <c r="D11866" i="9"/>
  <c r="D11865" i="9"/>
  <c r="E11865" i="9" s="1"/>
  <c r="D11864" i="9"/>
  <c r="E11864" i="9" s="1"/>
  <c r="D11863" i="9"/>
  <c r="E11863" i="9" s="1"/>
  <c r="E11862" i="9"/>
  <c r="D11862" i="9"/>
  <c r="E11861" i="9"/>
  <c r="D11861" i="9"/>
  <c r="E11860" i="9"/>
  <c r="D11860" i="9"/>
  <c r="D11859" i="9"/>
  <c r="E11859" i="9" s="1"/>
  <c r="D11858" i="9"/>
  <c r="E11858" i="9" s="1"/>
  <c r="E11857" i="9"/>
  <c r="D11857" i="9"/>
  <c r="E11856" i="9"/>
  <c r="D11856" i="9"/>
  <c r="D11855" i="9"/>
  <c r="E11855" i="9" s="1"/>
  <c r="E11854" i="9"/>
  <c r="D11854" i="9"/>
  <c r="D11853" i="9"/>
  <c r="E11853" i="9" s="1"/>
  <c r="E11852" i="9"/>
  <c r="D11852" i="9"/>
  <c r="D11851" i="9"/>
  <c r="E11851" i="9" s="1"/>
  <c r="E11850" i="9"/>
  <c r="D11850" i="9"/>
  <c r="D11849" i="9"/>
  <c r="E11849" i="9" s="1"/>
  <c r="D11848" i="9"/>
  <c r="E11848" i="9" s="1"/>
  <c r="E11847" i="9"/>
  <c r="D11847" i="9"/>
  <c r="E11846" i="9"/>
  <c r="D11846" i="9"/>
  <c r="D11845" i="9"/>
  <c r="E11845" i="9" s="1"/>
  <c r="D11844" i="9"/>
  <c r="E11844" i="9" s="1"/>
  <c r="D11843" i="9"/>
  <c r="E11843" i="9" s="1"/>
  <c r="E11842" i="9"/>
  <c r="D11842" i="9"/>
  <c r="D11841" i="9"/>
  <c r="E11841" i="9" s="1"/>
  <c r="E11840" i="9"/>
  <c r="D11840" i="9"/>
  <c r="D11839" i="9"/>
  <c r="E11839" i="9" s="1"/>
  <c r="E11838" i="9"/>
  <c r="D11838" i="9"/>
  <c r="E11837" i="9"/>
  <c r="D11837" i="9"/>
  <c r="E11836" i="9"/>
  <c r="D11836" i="9"/>
  <c r="D11835" i="9"/>
  <c r="E11835" i="9" s="1"/>
  <c r="D11834" i="9"/>
  <c r="E11834" i="9" s="1"/>
  <c r="D11833" i="9"/>
  <c r="E11833" i="9" s="1"/>
  <c r="E11832" i="9"/>
  <c r="D11832" i="9"/>
  <c r="E11831" i="9"/>
  <c r="D11831" i="9"/>
  <c r="E11830" i="9"/>
  <c r="D11830" i="9"/>
  <c r="D11829" i="9"/>
  <c r="E11829" i="9" s="1"/>
  <c r="D11828" i="9"/>
  <c r="E11828" i="9" s="1"/>
  <c r="E11827" i="9"/>
  <c r="D11827" i="9"/>
  <c r="E11826" i="9"/>
  <c r="D11826" i="9"/>
  <c r="D11825" i="9"/>
  <c r="E11825" i="9" s="1"/>
  <c r="E11824" i="9"/>
  <c r="D11824" i="9"/>
  <c r="D11823" i="9"/>
  <c r="E11823" i="9" s="1"/>
  <c r="E11822" i="9"/>
  <c r="D11822" i="9"/>
  <c r="D11821" i="9"/>
  <c r="E11821" i="9" s="1"/>
  <c r="E11820" i="9"/>
  <c r="D11820" i="9"/>
  <c r="D11819" i="9"/>
  <c r="E11819" i="9" s="1"/>
  <c r="E11818" i="9"/>
  <c r="D11818" i="9"/>
  <c r="E11817" i="9"/>
  <c r="D11817" i="9"/>
  <c r="E11816" i="9"/>
  <c r="D11816" i="9"/>
  <c r="D11815" i="9"/>
  <c r="E11815" i="9" s="1"/>
  <c r="D11814" i="9"/>
  <c r="E11814" i="9" s="1"/>
  <c r="D11813" i="9"/>
  <c r="E11813" i="9" s="1"/>
  <c r="E11812" i="9"/>
  <c r="D11812" i="9"/>
  <c r="E11811" i="9"/>
  <c r="D11811" i="9"/>
  <c r="E11810" i="9"/>
  <c r="D11810" i="9"/>
  <c r="D11809" i="9"/>
  <c r="E11809" i="9" s="1"/>
  <c r="D11808" i="9"/>
  <c r="E11808" i="9" s="1"/>
  <c r="E11807" i="9"/>
  <c r="D11807" i="9"/>
  <c r="E11806" i="9"/>
  <c r="D11806" i="9"/>
  <c r="D11805" i="9"/>
  <c r="E11805" i="9" s="1"/>
  <c r="E11804" i="9"/>
  <c r="D11804" i="9"/>
  <c r="D11803" i="9"/>
  <c r="E11803" i="9" s="1"/>
  <c r="E11802" i="9"/>
  <c r="D11802" i="9"/>
  <c r="D11801" i="9"/>
  <c r="E11801" i="9" s="1"/>
  <c r="E11800" i="9"/>
  <c r="D11800" i="9"/>
  <c r="D11799" i="9"/>
  <c r="E11799" i="9" s="1"/>
  <c r="D11798" i="9"/>
  <c r="E11798" i="9" s="1"/>
  <c r="E11797" i="9"/>
  <c r="D11797" i="9"/>
  <c r="E11796" i="9"/>
  <c r="D11796" i="9"/>
  <c r="D11795" i="9"/>
  <c r="E11795" i="9" s="1"/>
  <c r="D11794" i="9"/>
  <c r="E11794" i="9" s="1"/>
  <c r="D11793" i="9"/>
  <c r="E11793" i="9" s="1"/>
  <c r="E11792" i="9"/>
  <c r="D11792" i="9"/>
  <c r="D11791" i="9"/>
  <c r="E11791" i="9" s="1"/>
  <c r="E11790" i="9"/>
  <c r="D11790" i="9"/>
  <c r="D11789" i="9"/>
  <c r="E11789" i="9" s="1"/>
  <c r="E11788" i="9"/>
  <c r="D11788" i="9"/>
  <c r="E11787" i="9"/>
  <c r="D11787" i="9"/>
  <c r="E11786" i="9"/>
  <c r="D11786" i="9"/>
  <c r="D11785" i="9"/>
  <c r="E11785" i="9" s="1"/>
  <c r="D11784" i="9"/>
  <c r="E11784" i="9" s="1"/>
  <c r="D11783" i="9"/>
  <c r="E11783" i="9" s="1"/>
  <c r="E11782" i="9"/>
  <c r="D11782" i="9"/>
  <c r="E11781" i="9"/>
  <c r="D11781" i="9"/>
  <c r="E11780" i="9"/>
  <c r="D11780" i="9"/>
  <c r="D11779" i="9"/>
  <c r="E11779" i="9" s="1"/>
  <c r="D11778" i="9"/>
  <c r="E11778" i="9" s="1"/>
  <c r="E11777" i="9"/>
  <c r="D11777" i="9"/>
  <c r="E11776" i="9"/>
  <c r="D11776" i="9"/>
  <c r="D11775" i="9"/>
  <c r="E11775" i="9" s="1"/>
  <c r="E11774" i="9"/>
  <c r="D11774" i="9"/>
  <c r="D11773" i="9"/>
  <c r="E11773" i="9" s="1"/>
  <c r="E11772" i="9"/>
  <c r="D11772" i="9"/>
  <c r="D11771" i="9"/>
  <c r="E11771" i="9" s="1"/>
  <c r="E11770" i="9"/>
  <c r="D11770" i="9"/>
  <c r="D11769" i="9"/>
  <c r="E11769" i="9" s="1"/>
  <c r="E11768" i="9"/>
  <c r="D11768" i="9"/>
  <c r="E11767" i="9"/>
  <c r="D11767" i="9"/>
  <c r="E11766" i="9"/>
  <c r="D11766" i="9"/>
  <c r="D11765" i="9"/>
  <c r="E11765" i="9" s="1"/>
  <c r="D11764" i="9"/>
  <c r="E11764" i="9" s="1"/>
  <c r="D11763" i="9"/>
  <c r="E11763" i="9" s="1"/>
  <c r="E11762" i="9"/>
  <c r="D11762" i="9"/>
  <c r="E11761" i="9"/>
  <c r="D11761" i="9"/>
  <c r="E11760" i="9"/>
  <c r="D11760" i="9"/>
  <c r="D11759" i="9"/>
  <c r="E11759" i="9" s="1"/>
  <c r="D11758" i="9"/>
  <c r="E11758" i="9" s="1"/>
  <c r="E11757" i="9"/>
  <c r="D11757" i="9"/>
  <c r="E11756" i="9"/>
  <c r="D11756" i="9"/>
  <c r="D11755" i="9"/>
  <c r="E11755" i="9" s="1"/>
  <c r="E11754" i="9"/>
  <c r="D11754" i="9"/>
  <c r="D11753" i="9"/>
  <c r="E11753" i="9" s="1"/>
  <c r="E11752" i="9"/>
  <c r="D11752" i="9"/>
  <c r="D11751" i="9"/>
  <c r="E11751" i="9" s="1"/>
  <c r="E11750" i="9"/>
  <c r="D11750" i="9"/>
  <c r="D11749" i="9"/>
  <c r="E11749" i="9" s="1"/>
  <c r="E11748" i="9"/>
  <c r="D11748" i="9"/>
  <c r="E11747" i="9"/>
  <c r="D11747" i="9"/>
  <c r="E11746" i="9"/>
  <c r="D11746" i="9"/>
  <c r="D11745" i="9"/>
  <c r="E11745" i="9" s="1"/>
  <c r="D11744" i="9"/>
  <c r="E11744" i="9" s="1"/>
  <c r="D11743" i="9"/>
  <c r="E11743" i="9" s="1"/>
  <c r="E11742" i="9"/>
  <c r="D11742" i="9"/>
  <c r="E11741" i="9"/>
  <c r="D11741" i="9"/>
  <c r="E11740" i="9"/>
  <c r="D11740" i="9"/>
  <c r="D11739" i="9"/>
  <c r="E11739" i="9" s="1"/>
  <c r="E11738" i="9"/>
  <c r="D11738" i="9"/>
  <c r="E11737" i="9"/>
  <c r="D11737" i="9"/>
  <c r="E11736" i="9"/>
  <c r="D11736" i="9"/>
  <c r="D11735" i="9"/>
  <c r="E11735" i="9" s="1"/>
  <c r="E11734" i="9"/>
  <c r="D11734" i="9"/>
  <c r="D11733" i="9"/>
  <c r="E11733" i="9" s="1"/>
  <c r="E11732" i="9"/>
  <c r="D11732" i="9"/>
  <c r="E11731" i="9"/>
  <c r="D11731" i="9"/>
  <c r="E11730" i="9"/>
  <c r="D11730" i="9"/>
  <c r="D11729" i="9"/>
  <c r="E11729" i="9" s="1"/>
  <c r="D11728" i="9"/>
  <c r="E11728" i="9" s="1"/>
  <c r="E11727" i="9"/>
  <c r="D11727" i="9"/>
  <c r="E11726" i="9"/>
  <c r="D11726" i="9"/>
  <c r="D11725" i="9"/>
  <c r="E11725" i="9" s="1"/>
  <c r="E11724" i="9"/>
  <c r="D11724" i="9"/>
  <c r="D11723" i="9"/>
  <c r="E11723" i="9" s="1"/>
  <c r="E11722" i="9"/>
  <c r="D11722" i="9"/>
  <c r="D11721" i="9"/>
  <c r="E11721" i="9" s="1"/>
  <c r="E11720" i="9"/>
  <c r="D11720" i="9"/>
  <c r="D11719" i="9"/>
  <c r="E11719" i="9" s="1"/>
  <c r="E11718" i="9"/>
  <c r="D11718" i="9"/>
  <c r="E11717" i="9"/>
  <c r="D11717" i="9"/>
  <c r="E11716" i="9"/>
  <c r="D11716" i="9"/>
  <c r="D11715" i="9"/>
  <c r="E11715" i="9" s="1"/>
  <c r="D11714" i="9"/>
  <c r="E11714" i="9" s="1"/>
  <c r="D11713" i="9"/>
  <c r="E11713" i="9" s="1"/>
  <c r="E11712" i="9"/>
  <c r="D11712" i="9"/>
  <c r="E11711" i="9"/>
  <c r="D11711" i="9"/>
  <c r="E11710" i="9"/>
  <c r="D11710" i="9"/>
  <c r="D11709" i="9"/>
  <c r="E11709" i="9" s="1"/>
  <c r="D11708" i="9"/>
  <c r="E11708" i="9" s="1"/>
  <c r="E11707" i="9"/>
  <c r="D11707" i="9"/>
  <c r="E11706" i="9"/>
  <c r="D11706" i="9"/>
  <c r="D11705" i="9"/>
  <c r="E11705" i="9" s="1"/>
  <c r="E11704" i="9"/>
  <c r="D11704" i="9"/>
  <c r="D11703" i="9"/>
  <c r="E11703" i="9" s="1"/>
  <c r="E11702" i="9"/>
  <c r="D11702" i="9"/>
  <c r="D11701" i="9"/>
  <c r="E11701" i="9" s="1"/>
  <c r="E11700" i="9"/>
  <c r="D11700" i="9"/>
  <c r="D11699" i="9"/>
  <c r="E11699" i="9" s="1"/>
  <c r="D11698" i="9"/>
  <c r="E11698" i="9" s="1"/>
  <c r="E11697" i="9"/>
  <c r="D11697" i="9"/>
  <c r="E11696" i="9"/>
  <c r="D11696" i="9"/>
  <c r="D11695" i="9"/>
  <c r="E11695" i="9" s="1"/>
  <c r="D11694" i="9"/>
  <c r="E11694" i="9" s="1"/>
  <c r="D11693" i="9"/>
  <c r="E11693" i="9" s="1"/>
  <c r="E11692" i="9"/>
  <c r="D11692" i="9"/>
  <c r="E11691" i="9"/>
  <c r="D11691" i="9"/>
  <c r="E11690" i="9"/>
  <c r="D11690" i="9"/>
  <c r="D11689" i="9"/>
  <c r="E11689" i="9" s="1"/>
  <c r="D11688" i="9"/>
  <c r="E11688" i="9" s="1"/>
  <c r="E11687" i="9"/>
  <c r="D11687" i="9"/>
  <c r="E11686" i="9"/>
  <c r="D11686" i="9"/>
  <c r="D11685" i="9"/>
  <c r="E11685" i="9" s="1"/>
  <c r="D11684" i="9"/>
  <c r="E11684" i="9" s="1"/>
  <c r="D11683" i="9"/>
  <c r="E11683" i="9" s="1"/>
  <c r="E11682" i="9"/>
  <c r="D11682" i="9"/>
  <c r="E11681" i="9"/>
  <c r="D11681" i="9"/>
  <c r="E11680" i="9"/>
  <c r="D11680" i="9"/>
  <c r="D11679" i="9"/>
  <c r="E11679" i="9" s="1"/>
  <c r="D11678" i="9"/>
  <c r="E11678" i="9" s="1"/>
  <c r="E11677" i="9"/>
  <c r="D11677" i="9"/>
  <c r="E11676" i="9"/>
  <c r="D11676" i="9"/>
  <c r="D11675" i="9"/>
  <c r="E11675" i="9" s="1"/>
  <c r="D11674" i="9"/>
  <c r="E11674" i="9" s="1"/>
  <c r="D11673" i="9"/>
  <c r="E11673" i="9" s="1"/>
  <c r="E11672" i="9"/>
  <c r="D11672" i="9"/>
  <c r="D11671" i="9"/>
  <c r="E11671" i="9" s="1"/>
  <c r="E11670" i="9"/>
  <c r="D11670" i="9"/>
  <c r="D11669" i="9"/>
  <c r="E11669" i="9" s="1"/>
  <c r="E11668" i="9"/>
  <c r="D11668" i="9"/>
  <c r="E11667" i="9"/>
  <c r="D11667" i="9"/>
  <c r="E11666" i="9"/>
  <c r="D11666" i="9"/>
  <c r="D11665" i="9"/>
  <c r="E11665" i="9" s="1"/>
  <c r="E11664" i="9"/>
  <c r="D11664" i="9"/>
  <c r="D11663" i="9"/>
  <c r="E11663" i="9" s="1"/>
  <c r="E11662" i="9"/>
  <c r="D11662" i="9"/>
  <c r="D11661" i="9"/>
  <c r="E11661" i="9" s="1"/>
  <c r="E11660" i="9"/>
  <c r="D11660" i="9"/>
  <c r="D11659" i="9"/>
  <c r="E11659" i="9" s="1"/>
  <c r="E11658" i="9"/>
  <c r="D11658" i="9"/>
  <c r="E11657" i="9"/>
  <c r="D11657" i="9"/>
  <c r="E11656" i="9"/>
  <c r="D11656" i="9"/>
  <c r="D11655" i="9"/>
  <c r="E11655" i="9" s="1"/>
  <c r="E11654" i="9"/>
  <c r="D11654" i="9"/>
  <c r="D11653" i="9"/>
  <c r="E11653" i="9" s="1"/>
  <c r="E11652" i="9"/>
  <c r="D11652" i="9"/>
  <c r="D11651" i="9"/>
  <c r="E11651" i="9" s="1"/>
  <c r="E11650" i="9"/>
  <c r="D11650" i="9"/>
  <c r="D11649" i="9"/>
  <c r="E11649" i="9" s="1"/>
  <c r="E11648" i="9"/>
  <c r="D11648" i="9"/>
  <c r="E11647" i="9"/>
  <c r="D11647" i="9"/>
  <c r="E11646" i="9"/>
  <c r="D11646" i="9"/>
  <c r="D11645" i="9"/>
  <c r="E11645" i="9" s="1"/>
  <c r="E11644" i="9"/>
  <c r="D11644" i="9"/>
  <c r="D11643" i="9"/>
  <c r="E11643" i="9" s="1"/>
  <c r="E11642" i="9"/>
  <c r="D11642" i="9"/>
  <c r="E11641" i="9"/>
  <c r="D11641" i="9"/>
  <c r="E11640" i="9"/>
  <c r="D11640" i="9"/>
  <c r="D11639" i="9"/>
  <c r="E11639" i="9" s="1"/>
  <c r="D11638" i="9"/>
  <c r="E11638" i="9" s="1"/>
  <c r="E11637" i="9"/>
  <c r="D11637" i="9"/>
  <c r="E11636" i="9"/>
  <c r="D11636" i="9"/>
  <c r="D11635" i="9"/>
  <c r="E11635" i="9" s="1"/>
  <c r="D11634" i="9"/>
  <c r="E11634" i="9" s="1"/>
  <c r="D11633" i="9"/>
  <c r="E11633" i="9" s="1"/>
  <c r="E11632" i="9"/>
  <c r="D11632" i="9"/>
  <c r="E11631" i="9"/>
  <c r="D11631" i="9"/>
  <c r="E11630" i="9"/>
  <c r="D11630" i="9"/>
  <c r="D11629" i="9"/>
  <c r="E11629" i="9" s="1"/>
  <c r="D11628" i="9"/>
  <c r="E11628" i="9" s="1"/>
  <c r="D11627" i="9"/>
  <c r="E11627" i="9" s="1"/>
  <c r="E11626" i="9"/>
  <c r="D11626" i="9"/>
  <c r="D11625" i="9"/>
  <c r="E11625" i="9" s="1"/>
  <c r="D11624" i="9"/>
  <c r="E11624" i="9" s="1"/>
  <c r="D11623" i="9"/>
  <c r="E11623" i="9" s="1"/>
  <c r="E11622" i="9"/>
  <c r="D11622" i="9"/>
  <c r="E11621" i="9"/>
  <c r="D11621" i="9"/>
  <c r="E11620" i="9"/>
  <c r="D11620" i="9"/>
  <c r="D11619" i="9"/>
  <c r="E11619" i="9" s="1"/>
  <c r="D11618" i="9"/>
  <c r="E11618" i="9" s="1"/>
  <c r="D11617" i="9"/>
  <c r="E11617" i="9" s="1"/>
  <c r="E11616" i="9"/>
  <c r="D11616" i="9"/>
  <c r="D11615" i="9"/>
  <c r="E11615" i="9" s="1"/>
  <c r="D11614" i="9"/>
  <c r="E11614" i="9" s="1"/>
  <c r="D11613" i="9"/>
  <c r="E11613" i="9" s="1"/>
  <c r="E11612" i="9"/>
  <c r="D11612" i="9"/>
  <c r="D11611" i="9"/>
  <c r="E11611" i="9" s="1"/>
  <c r="E11610" i="9"/>
  <c r="D11610" i="9"/>
  <c r="D11609" i="9"/>
  <c r="E11609" i="9" s="1"/>
  <c r="D11608" i="9"/>
  <c r="E11608" i="9" s="1"/>
  <c r="E11607" i="9"/>
  <c r="D11607" i="9"/>
  <c r="E11606" i="9"/>
  <c r="D11606" i="9"/>
  <c r="D11605" i="9"/>
  <c r="E11605" i="9" s="1"/>
  <c r="E11604" i="9"/>
  <c r="D11604" i="9"/>
  <c r="D11603" i="9"/>
  <c r="E11603" i="9" s="1"/>
  <c r="E11602" i="9"/>
  <c r="D11602" i="9"/>
  <c r="D11601" i="9"/>
  <c r="E11601" i="9" s="1"/>
  <c r="E11600" i="9"/>
  <c r="D11600" i="9"/>
  <c r="D11599" i="9"/>
  <c r="E11599" i="9" s="1"/>
  <c r="E11598" i="9"/>
  <c r="D11598" i="9"/>
  <c r="E11597" i="9"/>
  <c r="D11597" i="9"/>
  <c r="E11596" i="9"/>
  <c r="D11596" i="9"/>
  <c r="D11595" i="9"/>
  <c r="E11595" i="9" s="1"/>
  <c r="E11594" i="9"/>
  <c r="D11594" i="9"/>
  <c r="D11593" i="9"/>
  <c r="E11593" i="9" s="1"/>
  <c r="E11592" i="9"/>
  <c r="D11592" i="9"/>
  <c r="E11591" i="9"/>
  <c r="D11591" i="9"/>
  <c r="E11590" i="9"/>
  <c r="D11590" i="9"/>
  <c r="D11589" i="9"/>
  <c r="E11589" i="9" s="1"/>
  <c r="E11588" i="9"/>
  <c r="D11588" i="9"/>
  <c r="D11587" i="9"/>
  <c r="E11587" i="9" s="1"/>
  <c r="E11586" i="9"/>
  <c r="D11586" i="9"/>
  <c r="D11585" i="9"/>
  <c r="E11585" i="9" s="1"/>
  <c r="E11584" i="9"/>
  <c r="D11584" i="9"/>
  <c r="D11583" i="9"/>
  <c r="E11583" i="9" s="1"/>
  <c r="E11582" i="9"/>
  <c r="D11582" i="9"/>
  <c r="E11581" i="9"/>
  <c r="D11581" i="9"/>
  <c r="E11580" i="9"/>
  <c r="D11580" i="9"/>
  <c r="D11579" i="9"/>
  <c r="E11579" i="9" s="1"/>
  <c r="D11578" i="9"/>
  <c r="E11578" i="9" s="1"/>
  <c r="D11577" i="9"/>
  <c r="E11577" i="9" s="1"/>
  <c r="E11576" i="9"/>
  <c r="D11576" i="9"/>
  <c r="D11575" i="9"/>
  <c r="E11575" i="9" s="1"/>
  <c r="D11574" i="9"/>
  <c r="E11574" i="9" s="1"/>
  <c r="D11573" i="9"/>
  <c r="E11573" i="9" s="1"/>
  <c r="E11572" i="9"/>
  <c r="D11572" i="9"/>
  <c r="E11571" i="9"/>
  <c r="D11571" i="9"/>
  <c r="E11570" i="9"/>
  <c r="D11570" i="9"/>
  <c r="D11569" i="9"/>
  <c r="E11569" i="9" s="1"/>
  <c r="D11568" i="9"/>
  <c r="E11568" i="9" s="1"/>
  <c r="D11567" i="9"/>
  <c r="E11567" i="9" s="1"/>
  <c r="E11566" i="9"/>
  <c r="D11566" i="9"/>
  <c r="D11565" i="9"/>
  <c r="E11565" i="9" s="1"/>
  <c r="D11564" i="9"/>
  <c r="E11564" i="9" s="1"/>
  <c r="D11563" i="9"/>
  <c r="E11563" i="9" s="1"/>
  <c r="E11562" i="9"/>
  <c r="D11562" i="9"/>
  <c r="D11561" i="9"/>
  <c r="E11561" i="9" s="1"/>
  <c r="E11560" i="9"/>
  <c r="D11560" i="9"/>
  <c r="D11559" i="9"/>
  <c r="E11559" i="9" s="1"/>
  <c r="D11558" i="9"/>
  <c r="E11558" i="9" s="1"/>
  <c r="E11557" i="9"/>
  <c r="D11557" i="9"/>
  <c r="E11556" i="9"/>
  <c r="D11556" i="9"/>
  <c r="D11555" i="9"/>
  <c r="E11555" i="9" s="1"/>
  <c r="D11554" i="9"/>
  <c r="E11554" i="9" s="1"/>
  <c r="D11553" i="9"/>
  <c r="E11553" i="9" s="1"/>
  <c r="E11552" i="9"/>
  <c r="D11552" i="9"/>
  <c r="D11551" i="9"/>
  <c r="E11551" i="9" s="1"/>
  <c r="E11550" i="9"/>
  <c r="D11550" i="9"/>
  <c r="D11549" i="9"/>
  <c r="E11549" i="9" s="1"/>
  <c r="E11548" i="9"/>
  <c r="D11548" i="9"/>
  <c r="E11547" i="9"/>
  <c r="D11547" i="9"/>
  <c r="E11546" i="9"/>
  <c r="D11546" i="9"/>
  <c r="D11545" i="9"/>
  <c r="E11545" i="9" s="1"/>
  <c r="E11544" i="9"/>
  <c r="D11544" i="9"/>
  <c r="D11543" i="9"/>
  <c r="E11543" i="9" s="1"/>
  <c r="E11542" i="9"/>
  <c r="D11542" i="9"/>
  <c r="D11541" i="9"/>
  <c r="E11541" i="9" s="1"/>
  <c r="E11540" i="9"/>
  <c r="D11540" i="9"/>
  <c r="D11539" i="9"/>
  <c r="E11539" i="9" s="1"/>
  <c r="E11538" i="9"/>
  <c r="D11538" i="9"/>
  <c r="D11537" i="9"/>
  <c r="E11537" i="9" s="1"/>
  <c r="E11536" i="9"/>
  <c r="D11536" i="9"/>
  <c r="D11535" i="9"/>
  <c r="E11535" i="9" s="1"/>
  <c r="E11534" i="9"/>
  <c r="D11534" i="9"/>
  <c r="D11533" i="9"/>
  <c r="E11533" i="9" s="1"/>
  <c r="E11532" i="9"/>
  <c r="D11532" i="9"/>
  <c r="E11531" i="9"/>
  <c r="D11531" i="9"/>
  <c r="E11530" i="9"/>
  <c r="D11530" i="9"/>
  <c r="D11529" i="9"/>
  <c r="E11529" i="9" s="1"/>
  <c r="D11528" i="9"/>
  <c r="E11528" i="9" s="1"/>
  <c r="D11527" i="9"/>
  <c r="E11527" i="9" s="1"/>
  <c r="E11526" i="9"/>
  <c r="D11526" i="9"/>
  <c r="D11525" i="9"/>
  <c r="E11525" i="9" s="1"/>
  <c r="D11524" i="9"/>
  <c r="E11524" i="9" s="1"/>
  <c r="D11523" i="9"/>
  <c r="E11523" i="9" s="1"/>
  <c r="E11522" i="9"/>
  <c r="D11522" i="9"/>
  <c r="E11521" i="9"/>
  <c r="D11521" i="9"/>
  <c r="E11520" i="9"/>
  <c r="D11520" i="9"/>
  <c r="D11519" i="9"/>
  <c r="E11519" i="9" s="1"/>
  <c r="E11518" i="9"/>
  <c r="D11518" i="9"/>
  <c r="E11517" i="9"/>
  <c r="D11517" i="9"/>
  <c r="E11516" i="9"/>
  <c r="D11516" i="9"/>
  <c r="D11515" i="9"/>
  <c r="E11515" i="9" s="1"/>
  <c r="E11514" i="9"/>
  <c r="D11514" i="9"/>
  <c r="D11513" i="9"/>
  <c r="E11513" i="9" s="1"/>
  <c r="E11512" i="9"/>
  <c r="D11512" i="9"/>
  <c r="D11511" i="9"/>
  <c r="E11511" i="9" s="1"/>
  <c r="E11510" i="9"/>
  <c r="D11510" i="9"/>
  <c r="D11509" i="9"/>
  <c r="E11509" i="9" s="1"/>
  <c r="D11508" i="9"/>
  <c r="E11508" i="9" s="1"/>
  <c r="D11507" i="9"/>
  <c r="E11507" i="9" s="1"/>
  <c r="E11506" i="9"/>
  <c r="D11506" i="9"/>
  <c r="D11505" i="9"/>
  <c r="E11505" i="9" s="1"/>
  <c r="D11504" i="9"/>
  <c r="E11504" i="9" s="1"/>
  <c r="D11503" i="9"/>
  <c r="E11503" i="9" s="1"/>
  <c r="E11502" i="9"/>
  <c r="D11502" i="9"/>
  <c r="D11501" i="9"/>
  <c r="E11501" i="9" s="1"/>
  <c r="E11500" i="9"/>
  <c r="D11500" i="9"/>
  <c r="D11499" i="9"/>
  <c r="E11499" i="9" s="1"/>
  <c r="E11498" i="9"/>
  <c r="D11498" i="9"/>
  <c r="D11497" i="9"/>
  <c r="E11497" i="9" s="1"/>
  <c r="E11496" i="9"/>
  <c r="D11496" i="9"/>
  <c r="D11495" i="9"/>
  <c r="E11495" i="9" s="1"/>
  <c r="E11494" i="9"/>
  <c r="D11494" i="9"/>
  <c r="D11493" i="9"/>
  <c r="E11493" i="9" s="1"/>
  <c r="E11492" i="9"/>
  <c r="D11492" i="9"/>
  <c r="E11491" i="9"/>
  <c r="D11491" i="9"/>
  <c r="E11490" i="9"/>
  <c r="D11490" i="9"/>
  <c r="D11489" i="9"/>
  <c r="E11489" i="9" s="1"/>
  <c r="D11488" i="9"/>
  <c r="E11488" i="9" s="1"/>
  <c r="E11487" i="9"/>
  <c r="D11487" i="9"/>
  <c r="E11486" i="9"/>
  <c r="D11486" i="9"/>
  <c r="D11485" i="9"/>
  <c r="E11485" i="9" s="1"/>
  <c r="D11484" i="9"/>
  <c r="E11484" i="9" s="1"/>
  <c r="D11483" i="9"/>
  <c r="E11483" i="9" s="1"/>
  <c r="E11482" i="9"/>
  <c r="D11482" i="9"/>
  <c r="D11481" i="9"/>
  <c r="E11481" i="9" s="1"/>
  <c r="E11480" i="9"/>
  <c r="D11480" i="9"/>
  <c r="D11479" i="9"/>
  <c r="E11479" i="9" s="1"/>
  <c r="D11478" i="9"/>
  <c r="E11478" i="9" s="1"/>
  <c r="D11477" i="9"/>
  <c r="E11477" i="9" s="1"/>
  <c r="E11476" i="9"/>
  <c r="D11476" i="9"/>
  <c r="D11475" i="9"/>
  <c r="E11475" i="9" s="1"/>
  <c r="D11474" i="9"/>
  <c r="E11474" i="9" s="1"/>
  <c r="D11473" i="9"/>
  <c r="E11473" i="9" s="1"/>
  <c r="E11472" i="9"/>
  <c r="D11472" i="9"/>
  <c r="E11471" i="9"/>
  <c r="D11471" i="9"/>
  <c r="E11470" i="9"/>
  <c r="D11470" i="9"/>
  <c r="D11469" i="9"/>
  <c r="E11469" i="9" s="1"/>
  <c r="E11468" i="9"/>
  <c r="D11468" i="9"/>
  <c r="E11467" i="9"/>
  <c r="D11467" i="9"/>
  <c r="E11466" i="9"/>
  <c r="D11466" i="9"/>
  <c r="D11465" i="9"/>
  <c r="E11465" i="9" s="1"/>
  <c r="E11464" i="9"/>
  <c r="D11464" i="9"/>
  <c r="D11463" i="9"/>
  <c r="E11463" i="9" s="1"/>
  <c r="E11462" i="9"/>
  <c r="D11462" i="9"/>
  <c r="D11461" i="9"/>
  <c r="E11461" i="9" s="1"/>
  <c r="E11460" i="9"/>
  <c r="D11460" i="9"/>
  <c r="D11459" i="9"/>
  <c r="E11459" i="9" s="1"/>
  <c r="D11458" i="9"/>
  <c r="E11458" i="9" s="1"/>
  <c r="D11457" i="9"/>
  <c r="E11457" i="9" s="1"/>
  <c r="E11456" i="9"/>
  <c r="D11456" i="9"/>
  <c r="D11455" i="9"/>
  <c r="E11455" i="9" s="1"/>
  <c r="D11454" i="9"/>
  <c r="E11454" i="9" s="1"/>
  <c r="D11453" i="9"/>
  <c r="E11453" i="9" s="1"/>
  <c r="E11452" i="9"/>
  <c r="D11452" i="9"/>
  <c r="D11451" i="9"/>
  <c r="E11451" i="9" s="1"/>
  <c r="E11450" i="9"/>
  <c r="D11450" i="9"/>
  <c r="D11449" i="9"/>
  <c r="E11449" i="9" s="1"/>
  <c r="E11448" i="9"/>
  <c r="D11448" i="9"/>
  <c r="D11447" i="9"/>
  <c r="E11447" i="9" s="1"/>
  <c r="E11446" i="9"/>
  <c r="D11446" i="9"/>
  <c r="D11445" i="9"/>
  <c r="E11445" i="9" s="1"/>
  <c r="E11444" i="9"/>
  <c r="D11444" i="9"/>
  <c r="D11443" i="9"/>
  <c r="E11443" i="9" s="1"/>
  <c r="E11442" i="9"/>
  <c r="D11442" i="9"/>
  <c r="E11441" i="9"/>
  <c r="D11441" i="9"/>
  <c r="E11440" i="9"/>
  <c r="D11440" i="9"/>
  <c r="D11439" i="9"/>
  <c r="E11439" i="9" s="1"/>
  <c r="D11438" i="9"/>
  <c r="E11438" i="9" s="1"/>
  <c r="E11437" i="9"/>
  <c r="D11437" i="9"/>
  <c r="E11436" i="9"/>
  <c r="D11436" i="9"/>
  <c r="D11435" i="9"/>
  <c r="E11435" i="9" s="1"/>
  <c r="D11434" i="9"/>
  <c r="E11434" i="9" s="1"/>
  <c r="E11433" i="9"/>
  <c r="D11433" i="9"/>
  <c r="E11432" i="9"/>
  <c r="D11432" i="9"/>
  <c r="E11431" i="9"/>
  <c r="D11431" i="9"/>
  <c r="E11430" i="9"/>
  <c r="D11430" i="9"/>
  <c r="D11429" i="9"/>
  <c r="E11429" i="9" s="1"/>
  <c r="E11428" i="9"/>
  <c r="D11428" i="9"/>
  <c r="E11427" i="9"/>
  <c r="D11427" i="9"/>
  <c r="E11426" i="9"/>
  <c r="D11426" i="9"/>
  <c r="D11425" i="9"/>
  <c r="E11425" i="9" s="1"/>
  <c r="E11424" i="9"/>
  <c r="D11424" i="9"/>
  <c r="D11423" i="9"/>
  <c r="E11423" i="9" s="1"/>
  <c r="E11422" i="9"/>
  <c r="D11422" i="9"/>
  <c r="D11421" i="9"/>
  <c r="E11421" i="9" s="1"/>
  <c r="D11420" i="9"/>
  <c r="E11420" i="9" s="1"/>
  <c r="D11419" i="9"/>
  <c r="E11419" i="9" s="1"/>
  <c r="E11418" i="9"/>
  <c r="D11418" i="9"/>
  <c r="D11417" i="9"/>
  <c r="E11417" i="9" s="1"/>
  <c r="E11416" i="9"/>
  <c r="D11416" i="9"/>
  <c r="D11415" i="9"/>
  <c r="E11415" i="9" s="1"/>
  <c r="D11414" i="9"/>
  <c r="E11414" i="9" s="1"/>
  <c r="E11413" i="9"/>
  <c r="D11413" i="9"/>
  <c r="E11412" i="9"/>
  <c r="D11412" i="9"/>
  <c r="E11411" i="9"/>
  <c r="D11411" i="9"/>
  <c r="E11410" i="9"/>
  <c r="D11410" i="9"/>
  <c r="D11409" i="9"/>
  <c r="E11409" i="9" s="1"/>
  <c r="D11408" i="9"/>
  <c r="E11408" i="9" s="1"/>
  <c r="D11407" i="9"/>
  <c r="E11407" i="9" s="1"/>
  <c r="E11406" i="9"/>
  <c r="D11406" i="9"/>
  <c r="D11405" i="9"/>
  <c r="E11405" i="9" s="1"/>
  <c r="E11404" i="9"/>
  <c r="D11404" i="9"/>
  <c r="E11403" i="9"/>
  <c r="D11403" i="9"/>
  <c r="E11402" i="9"/>
  <c r="D11402" i="9"/>
  <c r="D11401" i="9"/>
  <c r="E11401" i="9" s="1"/>
  <c r="E11400" i="9"/>
  <c r="D11400" i="9"/>
  <c r="E11399" i="9"/>
  <c r="D11399" i="9"/>
  <c r="D11398" i="9"/>
  <c r="E11398" i="9" s="1"/>
  <c r="E11397" i="9"/>
  <c r="D11397" i="9"/>
  <c r="E11396" i="9"/>
  <c r="D11396" i="9"/>
  <c r="D11395" i="9"/>
  <c r="E11395" i="9" s="1"/>
  <c r="E11394" i="9"/>
  <c r="D11394" i="9"/>
  <c r="D11393" i="9"/>
  <c r="E11393" i="9" s="1"/>
  <c r="E11392" i="9"/>
  <c r="D11392" i="9"/>
  <c r="D11391" i="9"/>
  <c r="E11391" i="9" s="1"/>
  <c r="E11390" i="9"/>
  <c r="D11390" i="9"/>
  <c r="E11389" i="9"/>
  <c r="D11389" i="9"/>
  <c r="E11388" i="9"/>
  <c r="D11388" i="9"/>
  <c r="E11387" i="9"/>
  <c r="D11387" i="9"/>
  <c r="D11386" i="9"/>
  <c r="E11386" i="9" s="1"/>
  <c r="D11385" i="9"/>
  <c r="E11385" i="9" s="1"/>
  <c r="D11384" i="9"/>
  <c r="E11384" i="9" s="1"/>
  <c r="D11383" i="9"/>
  <c r="E11383" i="9" s="1"/>
  <c r="E11382" i="9"/>
  <c r="D11382" i="9"/>
  <c r="E11381" i="9"/>
  <c r="D11381" i="9"/>
  <c r="E11380" i="9"/>
  <c r="D11380" i="9"/>
  <c r="D11379" i="9"/>
  <c r="E11379" i="9" s="1"/>
  <c r="E11378" i="9"/>
  <c r="D11378" i="9"/>
  <c r="D11377" i="9"/>
  <c r="E11377" i="9" s="1"/>
  <c r="D11376" i="9"/>
  <c r="E11376" i="9" s="1"/>
  <c r="D11375" i="9"/>
  <c r="E11375" i="9" s="1"/>
  <c r="D11374" i="9"/>
  <c r="E11374" i="9" s="1"/>
  <c r="D11373" i="9"/>
  <c r="E11373" i="9" s="1"/>
  <c r="E11372" i="9"/>
  <c r="D11372" i="9"/>
  <c r="E11371" i="9"/>
  <c r="D11371" i="9"/>
  <c r="D11370" i="9"/>
  <c r="E11370" i="9" s="1"/>
  <c r="D11369" i="9"/>
  <c r="E11369" i="9" s="1"/>
  <c r="D11368" i="9"/>
  <c r="E11368" i="9" s="1"/>
  <c r="D11367" i="9"/>
  <c r="E11367" i="9" s="1"/>
  <c r="D11366" i="9"/>
  <c r="E11366" i="9" s="1"/>
  <c r="D11365" i="9"/>
  <c r="E11365" i="9" s="1"/>
  <c r="E11364" i="9"/>
  <c r="D11364" i="9"/>
  <c r="E11363" i="9"/>
  <c r="D11363" i="9"/>
  <c r="E11362" i="9"/>
  <c r="D11362" i="9"/>
  <c r="D11361" i="9"/>
  <c r="E11361" i="9" s="1"/>
  <c r="D11360" i="9"/>
  <c r="E11360" i="9" s="1"/>
  <c r="D11359" i="9"/>
  <c r="E11359" i="9" s="1"/>
  <c r="D11358" i="9"/>
  <c r="E11358" i="9" s="1"/>
  <c r="D11357" i="9"/>
  <c r="E11357" i="9" s="1"/>
  <c r="E11356" i="9"/>
  <c r="D11356" i="9"/>
  <c r="D11355" i="9"/>
  <c r="E11355" i="9" s="1"/>
  <c r="E11354" i="9"/>
  <c r="D11354" i="9"/>
  <c r="E11353" i="9"/>
  <c r="D11353" i="9"/>
  <c r="E11352" i="9"/>
  <c r="D11352" i="9"/>
  <c r="D11351" i="9"/>
  <c r="E11351" i="9" s="1"/>
  <c r="E11350" i="9"/>
  <c r="D11350" i="9"/>
  <c r="E11349" i="9"/>
  <c r="D11349" i="9"/>
  <c r="D11348" i="9"/>
  <c r="E11348" i="9" s="1"/>
  <c r="E11347" i="9"/>
  <c r="D11347" i="9"/>
  <c r="E11346" i="9"/>
  <c r="D11346" i="9"/>
  <c r="D11345" i="9"/>
  <c r="E11345" i="9" s="1"/>
  <c r="E11344" i="9"/>
  <c r="D11344" i="9"/>
  <c r="D11343" i="9"/>
  <c r="E11343" i="9" s="1"/>
  <c r="E11342" i="9"/>
  <c r="D11342" i="9"/>
  <c r="D11341" i="9"/>
  <c r="E11341" i="9" s="1"/>
  <c r="E11340" i="9"/>
  <c r="D11340" i="9"/>
  <c r="E11339" i="9"/>
  <c r="D11339" i="9"/>
  <c r="E11338" i="9"/>
  <c r="D11338" i="9"/>
  <c r="E11337" i="9"/>
  <c r="D11337" i="9"/>
  <c r="D11336" i="9"/>
  <c r="E11336" i="9" s="1"/>
  <c r="D11335" i="9"/>
  <c r="E11335" i="9" s="1"/>
  <c r="D11334" i="9"/>
  <c r="E11334" i="9" s="1"/>
  <c r="D11333" i="9"/>
  <c r="E11333" i="9" s="1"/>
  <c r="E11332" i="9"/>
  <c r="D11332" i="9"/>
  <c r="E11331" i="9"/>
  <c r="D11331" i="9"/>
  <c r="E11330" i="9"/>
  <c r="D11330" i="9"/>
  <c r="D11329" i="9"/>
  <c r="E11329" i="9" s="1"/>
  <c r="E11328" i="9"/>
  <c r="D11328" i="9"/>
  <c r="D11327" i="9"/>
  <c r="E11327" i="9" s="1"/>
  <c r="D11326" i="9"/>
  <c r="E11326" i="9" s="1"/>
  <c r="D11325" i="9"/>
  <c r="E11325" i="9" s="1"/>
  <c r="D11324" i="9"/>
  <c r="E11324" i="9" s="1"/>
  <c r="D11323" i="9"/>
  <c r="E11323" i="9" s="1"/>
  <c r="E11322" i="9"/>
  <c r="D11322" i="9"/>
  <c r="E11321" i="9"/>
  <c r="D11321" i="9"/>
  <c r="D11320" i="9"/>
  <c r="E11320" i="9" s="1"/>
  <c r="D11319" i="9"/>
  <c r="E11319" i="9" s="1"/>
  <c r="D11318" i="9"/>
  <c r="E11318" i="9" s="1"/>
  <c r="D11317" i="9"/>
  <c r="E11317" i="9" s="1"/>
  <c r="D11316" i="9"/>
  <c r="E11316" i="9" s="1"/>
  <c r="D11315" i="9"/>
  <c r="E11315" i="9" s="1"/>
  <c r="D11314" i="9"/>
  <c r="E11314" i="9" s="1"/>
  <c r="E11313" i="9"/>
  <c r="D11313" i="9"/>
  <c r="E11312" i="9"/>
  <c r="D11312" i="9"/>
  <c r="D11311" i="9"/>
  <c r="E11311" i="9" s="1"/>
  <c r="D11310" i="9"/>
  <c r="E11310" i="9" s="1"/>
  <c r="D11309" i="9"/>
  <c r="E11309" i="9" s="1"/>
  <c r="D11308" i="9"/>
  <c r="E11308" i="9" s="1"/>
  <c r="E11307" i="9"/>
  <c r="D11307" i="9"/>
  <c r="E11306" i="9"/>
  <c r="D11306" i="9"/>
  <c r="D11305" i="9"/>
  <c r="E11305" i="9" s="1"/>
  <c r="E11304" i="9"/>
  <c r="D11304" i="9"/>
  <c r="E11303" i="9"/>
  <c r="D11303" i="9"/>
  <c r="E11302" i="9"/>
  <c r="D11302" i="9"/>
  <c r="D11301" i="9"/>
  <c r="E11301" i="9" s="1"/>
  <c r="D11300" i="9"/>
  <c r="E11300" i="9" s="1"/>
  <c r="E11299" i="9"/>
  <c r="D11299" i="9"/>
  <c r="D11298" i="9"/>
  <c r="E11298" i="9" s="1"/>
  <c r="E11297" i="9"/>
  <c r="D11297" i="9"/>
  <c r="E11296" i="9"/>
  <c r="D11296" i="9"/>
  <c r="D11295" i="9"/>
  <c r="E11295" i="9" s="1"/>
  <c r="E11294" i="9"/>
  <c r="D11294" i="9"/>
  <c r="D11293" i="9"/>
  <c r="E11293" i="9" s="1"/>
  <c r="E11292" i="9"/>
  <c r="D11292" i="9"/>
  <c r="D11291" i="9"/>
  <c r="E11291" i="9" s="1"/>
  <c r="E11290" i="9"/>
  <c r="D11290" i="9"/>
  <c r="E11289" i="9"/>
  <c r="D11289" i="9"/>
  <c r="E11288" i="9"/>
  <c r="D11288" i="9"/>
  <c r="E11287" i="9"/>
  <c r="D11287" i="9"/>
  <c r="D11286" i="9"/>
  <c r="E11286" i="9" s="1"/>
  <c r="D11285" i="9"/>
  <c r="E11285" i="9" s="1"/>
  <c r="D11284" i="9"/>
  <c r="E11284" i="9" s="1"/>
  <c r="D11283" i="9"/>
  <c r="E11283" i="9" s="1"/>
  <c r="E11282" i="9"/>
  <c r="D11282" i="9"/>
  <c r="E11281" i="9"/>
  <c r="D11281" i="9"/>
  <c r="E11280" i="9"/>
  <c r="D11280" i="9"/>
  <c r="D11279" i="9"/>
  <c r="E11279" i="9" s="1"/>
  <c r="E11278" i="9"/>
  <c r="D11278" i="9"/>
  <c r="D11277" i="9"/>
  <c r="E11277" i="9" s="1"/>
  <c r="D11276" i="9"/>
  <c r="E11276" i="9" s="1"/>
  <c r="D11275" i="9"/>
  <c r="E11275" i="9" s="1"/>
  <c r="D11274" i="9"/>
  <c r="E11274" i="9" s="1"/>
  <c r="D11273" i="9"/>
  <c r="E11273" i="9" s="1"/>
  <c r="E11272" i="9"/>
  <c r="D11272" i="9"/>
  <c r="E11271" i="9"/>
  <c r="D11271" i="9"/>
  <c r="D11270" i="9"/>
  <c r="E11270" i="9" s="1"/>
  <c r="D11269" i="9"/>
  <c r="E11269" i="9" s="1"/>
  <c r="D11268" i="9"/>
  <c r="E11268" i="9" s="1"/>
  <c r="D11267" i="9"/>
  <c r="E11267" i="9" s="1"/>
  <c r="D11266" i="9"/>
  <c r="E11266" i="9" s="1"/>
  <c r="D11265" i="9"/>
  <c r="E11265" i="9" s="1"/>
  <c r="E11264" i="9"/>
  <c r="D11264" i="9"/>
  <c r="E11263" i="9"/>
  <c r="D11263" i="9"/>
  <c r="E11262" i="9"/>
  <c r="D11262" i="9"/>
  <c r="D11261" i="9"/>
  <c r="E11261" i="9" s="1"/>
  <c r="D11260" i="9"/>
  <c r="E11260" i="9" s="1"/>
  <c r="D11259" i="9"/>
  <c r="E11259" i="9" s="1"/>
  <c r="D11258" i="9"/>
  <c r="E11258" i="9" s="1"/>
  <c r="E11257" i="9"/>
  <c r="D11257" i="9"/>
  <c r="E11256" i="9"/>
  <c r="D11256" i="9"/>
  <c r="D11255" i="9"/>
  <c r="E11255" i="9" s="1"/>
  <c r="E11254" i="9"/>
  <c r="D11254" i="9"/>
  <c r="E11253" i="9"/>
  <c r="D11253" i="9"/>
  <c r="E11252" i="9"/>
  <c r="D11252" i="9"/>
  <c r="D11251" i="9"/>
  <c r="E11251" i="9" s="1"/>
  <c r="D11250" i="9"/>
  <c r="E11250" i="9" s="1"/>
  <c r="E11249" i="9"/>
  <c r="D11249" i="9"/>
  <c r="D11248" i="9"/>
  <c r="E11248" i="9" s="1"/>
  <c r="E11247" i="9"/>
  <c r="D11247" i="9"/>
  <c r="E11246" i="9"/>
  <c r="D11246" i="9"/>
  <c r="D11245" i="9"/>
  <c r="E11245" i="9" s="1"/>
  <c r="E11244" i="9"/>
  <c r="D11244" i="9"/>
  <c r="D11243" i="9"/>
  <c r="E11243" i="9" s="1"/>
  <c r="E11242" i="9"/>
  <c r="D11242" i="9"/>
  <c r="D11241" i="9"/>
  <c r="E11241" i="9" s="1"/>
  <c r="E11240" i="9"/>
  <c r="D11240" i="9"/>
  <c r="E11239" i="9"/>
  <c r="D11239" i="9"/>
  <c r="E11238" i="9"/>
  <c r="D11238" i="9"/>
  <c r="E11237" i="9"/>
  <c r="D11237" i="9"/>
  <c r="D11236" i="9"/>
  <c r="E11236" i="9" s="1"/>
  <c r="D11235" i="9"/>
  <c r="E11235" i="9" s="1"/>
  <c r="D11234" i="9"/>
  <c r="E11234" i="9" s="1"/>
  <c r="D11233" i="9"/>
  <c r="E11233" i="9" s="1"/>
  <c r="E11232" i="9"/>
  <c r="D11232" i="9"/>
  <c r="E11231" i="9"/>
  <c r="D11231" i="9"/>
  <c r="E11230" i="9"/>
  <c r="D11230" i="9"/>
  <c r="D11229" i="9"/>
  <c r="E11229" i="9" s="1"/>
  <c r="E11228" i="9"/>
  <c r="D11228" i="9"/>
  <c r="D11227" i="9"/>
  <c r="E11227" i="9" s="1"/>
  <c r="D11226" i="9"/>
  <c r="E11226" i="9" s="1"/>
  <c r="D11225" i="9"/>
  <c r="E11225" i="9" s="1"/>
  <c r="D11224" i="9"/>
  <c r="E11224" i="9" s="1"/>
  <c r="D11223" i="9"/>
  <c r="E11223" i="9" s="1"/>
  <c r="E11222" i="9"/>
  <c r="D11222" i="9"/>
  <c r="E11221" i="9"/>
  <c r="D11221" i="9"/>
  <c r="D11220" i="9"/>
  <c r="E11220" i="9" s="1"/>
  <c r="D11219" i="9"/>
  <c r="E11219" i="9" s="1"/>
  <c r="D11218" i="9"/>
  <c r="E11218" i="9" s="1"/>
  <c r="D11217" i="9"/>
  <c r="E11217" i="9" s="1"/>
  <c r="D11216" i="9"/>
  <c r="E11216" i="9" s="1"/>
  <c r="D11215" i="9"/>
  <c r="E11215" i="9" s="1"/>
  <c r="E11214" i="9"/>
  <c r="D11214" i="9"/>
  <c r="E11213" i="9"/>
  <c r="D11213" i="9"/>
  <c r="E11212" i="9"/>
  <c r="D11212" i="9"/>
  <c r="D11211" i="9"/>
  <c r="E11211" i="9" s="1"/>
  <c r="D11210" i="9"/>
  <c r="E11210" i="9" s="1"/>
  <c r="D11209" i="9"/>
  <c r="E11209" i="9" s="1"/>
  <c r="D11208" i="9"/>
  <c r="E11208" i="9" s="1"/>
  <c r="E11207" i="9"/>
  <c r="D11207" i="9"/>
  <c r="E11206" i="9"/>
  <c r="D11206" i="9"/>
  <c r="D11205" i="9"/>
  <c r="E11205" i="9" s="1"/>
  <c r="E11204" i="9"/>
  <c r="D11204" i="9"/>
  <c r="E11203" i="9"/>
  <c r="D11203" i="9"/>
  <c r="E11202" i="9"/>
  <c r="D11202" i="9"/>
  <c r="D11201" i="9"/>
  <c r="E11201" i="9" s="1"/>
  <c r="D11200" i="9"/>
  <c r="E11200" i="9" s="1"/>
  <c r="E11199" i="9"/>
  <c r="D11199" i="9"/>
  <c r="D11198" i="9"/>
  <c r="E11198" i="9" s="1"/>
  <c r="E11197" i="9"/>
  <c r="D11197" i="9"/>
  <c r="E11196" i="9"/>
  <c r="D11196" i="9"/>
  <c r="D11195" i="9"/>
  <c r="E11195" i="9" s="1"/>
  <c r="E11194" i="9"/>
  <c r="D11194" i="9"/>
  <c r="D11193" i="9"/>
  <c r="E11193" i="9" s="1"/>
  <c r="E11192" i="9"/>
  <c r="D11192" i="9"/>
  <c r="D11191" i="9"/>
  <c r="E11191" i="9" s="1"/>
  <c r="E11190" i="9"/>
  <c r="D11190" i="9"/>
  <c r="E11189" i="9"/>
  <c r="D11189" i="9"/>
  <c r="E11188" i="9"/>
  <c r="D11188" i="9"/>
  <c r="E11187" i="9"/>
  <c r="D11187" i="9"/>
  <c r="D11186" i="9"/>
  <c r="E11186" i="9" s="1"/>
  <c r="D11185" i="9"/>
  <c r="E11185" i="9" s="1"/>
  <c r="D11184" i="9"/>
  <c r="E11184" i="9" s="1"/>
  <c r="D11183" i="9"/>
  <c r="E11183" i="9" s="1"/>
  <c r="E11182" i="9"/>
  <c r="D11182" i="9"/>
  <c r="E11181" i="9"/>
  <c r="D11181" i="9"/>
  <c r="E11180" i="9"/>
  <c r="D11180" i="9"/>
  <c r="D11179" i="9"/>
  <c r="E11179" i="9" s="1"/>
  <c r="E11178" i="9"/>
  <c r="D11178" i="9"/>
  <c r="D11177" i="9"/>
  <c r="E11177" i="9" s="1"/>
  <c r="D11176" i="9"/>
  <c r="E11176" i="9" s="1"/>
  <c r="D11175" i="9"/>
  <c r="E11175" i="9" s="1"/>
  <c r="D11174" i="9"/>
  <c r="E11174" i="9" s="1"/>
  <c r="D11173" i="9"/>
  <c r="E11173" i="9" s="1"/>
  <c r="E11172" i="9"/>
  <c r="D11172" i="9"/>
  <c r="E11171" i="9"/>
  <c r="D11171" i="9"/>
  <c r="D11170" i="9"/>
  <c r="E11170" i="9" s="1"/>
  <c r="D11169" i="9"/>
  <c r="E11169" i="9" s="1"/>
  <c r="D11168" i="9"/>
  <c r="E11168" i="9" s="1"/>
  <c r="D11167" i="9"/>
  <c r="E11167" i="9" s="1"/>
  <c r="D11166" i="9"/>
  <c r="E11166" i="9" s="1"/>
  <c r="D11165" i="9"/>
  <c r="E11165" i="9" s="1"/>
  <c r="E11164" i="9"/>
  <c r="D11164" i="9"/>
  <c r="E11163" i="9"/>
  <c r="D11163" i="9"/>
  <c r="E11162" i="9"/>
  <c r="D11162" i="9"/>
  <c r="D11161" i="9"/>
  <c r="E11161" i="9" s="1"/>
  <c r="D11160" i="9"/>
  <c r="E11160" i="9" s="1"/>
  <c r="D11159" i="9"/>
  <c r="E11159" i="9" s="1"/>
  <c r="D11158" i="9"/>
  <c r="E11158" i="9" s="1"/>
  <c r="D11157" i="9"/>
  <c r="E11157" i="9" s="1"/>
  <c r="E11156" i="9"/>
  <c r="D11156" i="9"/>
  <c r="D11155" i="9"/>
  <c r="E11155" i="9" s="1"/>
  <c r="E11154" i="9"/>
  <c r="D11154" i="9"/>
  <c r="E11153" i="9"/>
  <c r="D11153" i="9"/>
  <c r="E11152" i="9"/>
  <c r="D11152" i="9"/>
  <c r="D11151" i="9"/>
  <c r="E11151" i="9" s="1"/>
  <c r="E11150" i="9"/>
  <c r="D11150" i="9"/>
  <c r="E11149" i="9"/>
  <c r="D11149" i="9"/>
  <c r="D11148" i="9"/>
  <c r="E11148" i="9" s="1"/>
  <c r="E11147" i="9"/>
  <c r="D11147" i="9"/>
  <c r="E11146" i="9"/>
  <c r="D11146" i="9"/>
  <c r="D11145" i="9"/>
  <c r="E11145" i="9" s="1"/>
  <c r="E11144" i="9"/>
  <c r="D11144" i="9"/>
  <c r="D11143" i="9"/>
  <c r="E11143" i="9" s="1"/>
  <c r="E11142" i="9"/>
  <c r="D11142" i="9"/>
  <c r="D11141" i="9"/>
  <c r="E11141" i="9" s="1"/>
  <c r="E11140" i="9"/>
  <c r="D11140" i="9"/>
  <c r="E11139" i="9"/>
  <c r="D11139" i="9"/>
  <c r="E11138" i="9"/>
  <c r="D11138" i="9"/>
  <c r="E11137" i="9"/>
  <c r="D11137" i="9"/>
  <c r="D11136" i="9"/>
  <c r="E11136" i="9" s="1"/>
  <c r="D11135" i="9"/>
  <c r="E11135" i="9" s="1"/>
  <c r="D11134" i="9"/>
  <c r="E11134" i="9" s="1"/>
  <c r="D11133" i="9"/>
  <c r="E11133" i="9" s="1"/>
  <c r="E11132" i="9"/>
  <c r="D11132" i="9"/>
  <c r="E11131" i="9"/>
  <c r="D11131" i="9"/>
  <c r="E11130" i="9"/>
  <c r="D11130" i="9"/>
  <c r="D11129" i="9"/>
  <c r="E11129" i="9" s="1"/>
  <c r="E11128" i="9"/>
  <c r="D11128" i="9"/>
  <c r="D11127" i="9"/>
  <c r="E11127" i="9" s="1"/>
  <c r="D11126" i="9"/>
  <c r="E11126" i="9" s="1"/>
  <c r="D11125" i="9"/>
  <c r="E11125" i="9" s="1"/>
  <c r="D11124" i="9"/>
  <c r="E11124" i="9" s="1"/>
  <c r="D11123" i="9"/>
  <c r="E11123" i="9" s="1"/>
  <c r="E11122" i="9"/>
  <c r="D11122" i="9"/>
  <c r="E11121" i="9"/>
  <c r="D11121" i="9"/>
  <c r="D11120" i="9"/>
  <c r="E11120" i="9" s="1"/>
  <c r="D11119" i="9"/>
  <c r="E11119" i="9" s="1"/>
  <c r="D11118" i="9"/>
  <c r="E11118" i="9" s="1"/>
  <c r="D11117" i="9"/>
  <c r="E11117" i="9" s="1"/>
  <c r="D11116" i="9"/>
  <c r="E11116" i="9" s="1"/>
  <c r="D11115" i="9"/>
  <c r="E11115" i="9" s="1"/>
  <c r="E11114" i="9"/>
  <c r="D11114" i="9"/>
  <c r="E11113" i="9"/>
  <c r="D11113" i="9"/>
  <c r="E11112" i="9"/>
  <c r="D11112" i="9"/>
  <c r="D11111" i="9"/>
  <c r="E11111" i="9" s="1"/>
  <c r="D11110" i="9"/>
  <c r="E11110" i="9" s="1"/>
  <c r="D11109" i="9"/>
  <c r="E11109" i="9" s="1"/>
  <c r="D11108" i="9"/>
  <c r="E11108" i="9" s="1"/>
  <c r="D11107" i="9"/>
  <c r="E11107" i="9" s="1"/>
  <c r="E11106" i="9"/>
  <c r="D11106" i="9"/>
  <c r="D11105" i="9"/>
  <c r="E11105" i="9" s="1"/>
  <c r="E11104" i="9"/>
  <c r="D11104" i="9"/>
  <c r="E11103" i="9"/>
  <c r="D11103" i="9"/>
  <c r="E11102" i="9"/>
  <c r="D11102" i="9"/>
  <c r="D11101" i="9"/>
  <c r="E11101" i="9" s="1"/>
  <c r="E11100" i="9"/>
  <c r="D11100" i="9"/>
  <c r="E11099" i="9"/>
  <c r="D11099" i="9"/>
  <c r="D11098" i="9"/>
  <c r="E11098" i="9" s="1"/>
  <c r="E11097" i="9"/>
  <c r="D11097" i="9"/>
  <c r="E11096" i="9"/>
  <c r="D11096" i="9"/>
  <c r="D11095" i="9"/>
  <c r="E11095" i="9" s="1"/>
  <c r="E11094" i="9"/>
  <c r="D11094" i="9"/>
  <c r="D11093" i="9"/>
  <c r="E11093" i="9" s="1"/>
  <c r="E11092" i="9"/>
  <c r="D11092" i="9"/>
  <c r="D11091" i="9"/>
  <c r="E11091" i="9" s="1"/>
  <c r="E11090" i="9"/>
  <c r="D11090" i="9"/>
  <c r="E11089" i="9"/>
  <c r="D11089" i="9"/>
  <c r="E11088" i="9"/>
  <c r="D11088" i="9"/>
  <c r="E11087" i="9"/>
  <c r="D11087" i="9"/>
  <c r="D11086" i="9"/>
  <c r="E11086" i="9" s="1"/>
  <c r="D11085" i="9"/>
  <c r="E11085" i="9" s="1"/>
  <c r="D11084" i="9"/>
  <c r="E11084" i="9" s="1"/>
  <c r="D11083" i="9"/>
  <c r="E11083" i="9" s="1"/>
  <c r="E11082" i="9"/>
  <c r="D11082" i="9"/>
  <c r="E11081" i="9"/>
  <c r="D11081" i="9"/>
  <c r="E11080" i="9"/>
  <c r="D11080" i="9"/>
  <c r="D11079" i="9"/>
  <c r="E11079" i="9" s="1"/>
  <c r="E11078" i="9"/>
  <c r="D11078" i="9"/>
  <c r="D11077" i="9"/>
  <c r="E11077" i="9" s="1"/>
  <c r="D11076" i="9"/>
  <c r="E11076" i="9" s="1"/>
  <c r="D11075" i="9"/>
  <c r="E11075" i="9" s="1"/>
  <c r="D11074" i="9"/>
  <c r="E11074" i="9" s="1"/>
  <c r="D11073" i="9"/>
  <c r="E11073" i="9" s="1"/>
  <c r="E11072" i="9"/>
  <c r="D11072" i="9"/>
  <c r="E11071" i="9"/>
  <c r="D11071" i="9"/>
  <c r="D11070" i="9"/>
  <c r="E11070" i="9" s="1"/>
  <c r="D11069" i="9"/>
  <c r="E11069" i="9" s="1"/>
  <c r="D11068" i="9"/>
  <c r="E11068" i="9" s="1"/>
  <c r="D11067" i="9"/>
  <c r="E11067" i="9" s="1"/>
  <c r="D11066" i="9"/>
  <c r="E11066" i="9" s="1"/>
  <c r="D11065" i="9"/>
  <c r="E11065" i="9" s="1"/>
  <c r="D11064" i="9"/>
  <c r="E11064" i="9" s="1"/>
  <c r="E11063" i="9"/>
  <c r="D11063" i="9"/>
  <c r="E11062" i="9"/>
  <c r="D11062" i="9"/>
  <c r="D11061" i="9"/>
  <c r="E11061" i="9" s="1"/>
  <c r="D11060" i="9"/>
  <c r="E11060" i="9" s="1"/>
  <c r="D11059" i="9"/>
  <c r="E11059" i="9" s="1"/>
  <c r="D11058" i="9"/>
  <c r="E11058" i="9" s="1"/>
  <c r="E11057" i="9"/>
  <c r="D11057" i="9"/>
  <c r="E11056" i="9"/>
  <c r="D11056" i="9"/>
  <c r="D11055" i="9"/>
  <c r="E11055" i="9" s="1"/>
  <c r="E11054" i="9"/>
  <c r="D11054" i="9"/>
  <c r="D11053" i="9"/>
  <c r="E11053" i="9" s="1"/>
  <c r="E11052" i="9"/>
  <c r="D11052" i="9"/>
  <c r="D11051" i="9"/>
  <c r="E11051" i="9" s="1"/>
  <c r="D11050" i="9"/>
  <c r="E11050" i="9" s="1"/>
  <c r="E11049" i="9"/>
  <c r="D11049" i="9"/>
  <c r="D11048" i="9"/>
  <c r="E11048" i="9" s="1"/>
  <c r="E11047" i="9"/>
  <c r="D11047" i="9"/>
  <c r="E11046" i="9"/>
  <c r="D11046" i="9"/>
  <c r="D11045" i="9"/>
  <c r="E11045" i="9" s="1"/>
  <c r="E11044" i="9"/>
  <c r="D11044" i="9"/>
  <c r="D11043" i="9"/>
  <c r="E11043" i="9" s="1"/>
  <c r="E11042" i="9"/>
  <c r="D11042" i="9"/>
  <c r="D11041" i="9"/>
  <c r="E11041" i="9" s="1"/>
  <c r="E11040" i="9"/>
  <c r="D11040" i="9"/>
  <c r="E11039" i="9"/>
  <c r="D11039" i="9"/>
  <c r="E11038" i="9"/>
  <c r="D11038" i="9"/>
  <c r="E11037" i="9"/>
  <c r="D11037" i="9"/>
  <c r="D11036" i="9"/>
  <c r="E11036" i="9" s="1"/>
  <c r="D11035" i="9"/>
  <c r="E11035" i="9" s="1"/>
  <c r="D11034" i="9"/>
  <c r="E11034" i="9" s="1"/>
  <c r="D11033" i="9"/>
  <c r="E11033" i="9" s="1"/>
  <c r="E11032" i="9"/>
  <c r="D11032" i="9"/>
  <c r="E11031" i="9"/>
  <c r="D11031" i="9"/>
  <c r="E11030" i="9"/>
  <c r="D11030" i="9"/>
  <c r="D11029" i="9"/>
  <c r="E11029" i="9" s="1"/>
  <c r="D11028" i="9"/>
  <c r="E11028" i="9" s="1"/>
  <c r="D11027" i="9"/>
  <c r="E11027" i="9" s="1"/>
  <c r="D11026" i="9"/>
  <c r="E11026" i="9" s="1"/>
  <c r="D11025" i="9"/>
  <c r="E11025" i="9" s="1"/>
  <c r="E11024" i="9"/>
  <c r="D11024" i="9"/>
  <c r="D11023" i="9"/>
  <c r="E11023" i="9" s="1"/>
  <c r="E11022" i="9"/>
  <c r="D11022" i="9"/>
  <c r="D11021" i="9"/>
  <c r="E11021" i="9" s="1"/>
  <c r="D11020" i="9"/>
  <c r="E11020" i="9" s="1"/>
  <c r="D11019" i="9"/>
  <c r="E11019" i="9" s="1"/>
  <c r="D11018" i="9"/>
  <c r="E11018" i="9" s="1"/>
  <c r="E11017" i="9"/>
  <c r="D11017" i="9"/>
  <c r="D11016" i="9"/>
  <c r="E11016" i="9" s="1"/>
  <c r="D11015" i="9"/>
  <c r="E11015" i="9" s="1"/>
  <c r="D11014" i="9"/>
  <c r="E11014" i="9" s="1"/>
  <c r="E11013" i="9"/>
  <c r="D11013" i="9"/>
  <c r="E11012" i="9"/>
  <c r="D11012" i="9"/>
  <c r="D11011" i="9"/>
  <c r="E11011" i="9" s="1"/>
  <c r="D11010" i="9"/>
  <c r="E11010" i="9" s="1"/>
  <c r="D11009" i="9"/>
  <c r="E11009" i="9" s="1"/>
  <c r="D11008" i="9"/>
  <c r="E11008" i="9" s="1"/>
  <c r="D11007" i="9"/>
  <c r="E11007" i="9" s="1"/>
  <c r="E11006" i="9"/>
  <c r="D11006" i="9"/>
  <c r="D11005" i="9"/>
  <c r="E11005" i="9" s="1"/>
  <c r="E11004" i="9"/>
  <c r="D11004" i="9"/>
  <c r="E11003" i="9"/>
  <c r="D11003" i="9"/>
  <c r="D11002" i="9"/>
  <c r="E11002" i="9" s="1"/>
  <c r="D11001" i="9"/>
  <c r="E11001" i="9" s="1"/>
  <c r="E11000" i="9"/>
  <c r="D11000" i="9"/>
  <c r="E10999" i="9"/>
  <c r="D10999" i="9"/>
  <c r="E10998" i="9"/>
  <c r="D10998" i="9"/>
  <c r="D10997" i="9"/>
  <c r="E10997" i="9" s="1"/>
  <c r="E10996" i="9"/>
  <c r="D10996" i="9"/>
  <c r="D10995" i="9"/>
  <c r="E10995" i="9" s="1"/>
  <c r="E10994" i="9"/>
  <c r="D10994" i="9"/>
  <c r="E10993" i="9"/>
  <c r="D10993" i="9"/>
  <c r="D10992" i="9"/>
  <c r="E10992" i="9" s="1"/>
  <c r="D10991" i="9"/>
  <c r="E10991" i="9" s="1"/>
  <c r="E10990" i="9"/>
  <c r="D10990" i="9"/>
  <c r="E10989" i="9"/>
  <c r="D10989" i="9"/>
  <c r="E10988" i="9"/>
  <c r="D10988" i="9"/>
  <c r="D10987" i="9"/>
  <c r="E10987" i="9" s="1"/>
  <c r="E10986" i="9"/>
  <c r="D10986" i="9"/>
  <c r="D10985" i="9"/>
  <c r="E10985" i="9" s="1"/>
  <c r="E10984" i="9"/>
  <c r="D10984" i="9"/>
  <c r="D10983" i="9"/>
  <c r="E10983" i="9" s="1"/>
  <c r="D10982" i="9"/>
  <c r="E10982" i="9" s="1"/>
  <c r="D10981" i="9"/>
  <c r="E10981" i="9" s="1"/>
  <c r="E10980" i="9"/>
  <c r="D10980" i="9"/>
  <c r="E10979" i="9"/>
  <c r="D10979" i="9"/>
  <c r="E10978" i="9"/>
  <c r="D10978" i="9"/>
  <c r="D10977" i="9"/>
  <c r="E10977" i="9" s="1"/>
  <c r="E10976" i="9"/>
  <c r="D10976" i="9"/>
  <c r="D10975" i="9"/>
  <c r="E10975" i="9" s="1"/>
  <c r="E10974" i="9"/>
  <c r="D10974" i="9"/>
  <c r="E10973" i="9"/>
  <c r="D10973" i="9"/>
  <c r="D10972" i="9"/>
  <c r="E10972" i="9" s="1"/>
  <c r="D10971" i="9"/>
  <c r="E10971" i="9" s="1"/>
  <c r="E10970" i="9"/>
  <c r="D10970" i="9"/>
  <c r="E10969" i="9"/>
  <c r="D10969" i="9"/>
  <c r="E10968" i="9"/>
  <c r="D10968" i="9"/>
  <c r="D10967" i="9"/>
  <c r="E10967" i="9" s="1"/>
  <c r="E10966" i="9"/>
  <c r="D10966" i="9"/>
  <c r="D10965" i="9"/>
  <c r="E10965" i="9" s="1"/>
  <c r="E10964" i="9"/>
  <c r="D10964" i="9"/>
  <c r="E10963" i="9"/>
  <c r="D10963" i="9"/>
  <c r="D10962" i="9"/>
  <c r="E10962" i="9" s="1"/>
  <c r="D10961" i="9"/>
  <c r="E10961" i="9" s="1"/>
  <c r="D10960" i="9"/>
  <c r="E10960" i="9" s="1"/>
  <c r="E10959" i="9"/>
  <c r="D10959" i="9"/>
  <c r="E10958" i="9"/>
  <c r="D10958" i="9"/>
  <c r="D10957" i="9"/>
  <c r="E10957" i="9" s="1"/>
  <c r="D10956" i="9"/>
  <c r="E10956" i="9" s="1"/>
  <c r="D10955" i="9"/>
  <c r="E10955" i="9" s="1"/>
  <c r="E10954" i="9"/>
  <c r="D10954" i="9"/>
  <c r="E10953" i="9"/>
  <c r="D10953" i="9"/>
  <c r="D10952" i="9"/>
  <c r="E10952" i="9" s="1"/>
  <c r="D10951" i="9"/>
  <c r="E10951" i="9" s="1"/>
  <c r="E10950" i="9"/>
  <c r="D10950" i="9"/>
  <c r="E10949" i="9"/>
  <c r="D10949" i="9"/>
  <c r="E10948" i="9"/>
  <c r="D10948" i="9"/>
  <c r="D10947" i="9"/>
  <c r="E10947" i="9" s="1"/>
  <c r="E10946" i="9"/>
  <c r="D10946" i="9"/>
  <c r="D10945" i="9"/>
  <c r="E10945" i="9" s="1"/>
  <c r="E10944" i="9"/>
  <c r="D10944" i="9"/>
  <c r="E10943" i="9"/>
  <c r="D10943" i="9"/>
  <c r="D10942" i="9"/>
  <c r="E10942" i="9" s="1"/>
  <c r="D10941" i="9"/>
  <c r="E10941" i="9" s="1"/>
  <c r="E10940" i="9"/>
  <c r="D10940" i="9"/>
  <c r="E10939" i="9"/>
  <c r="D10939" i="9"/>
  <c r="E10938" i="9"/>
  <c r="D10938" i="9"/>
  <c r="D10937" i="9"/>
  <c r="E10937" i="9" s="1"/>
  <c r="E10936" i="9"/>
  <c r="D10936" i="9"/>
  <c r="D10935" i="9"/>
  <c r="E10935" i="9" s="1"/>
  <c r="E10934" i="9"/>
  <c r="D10934" i="9"/>
  <c r="D10933" i="9"/>
  <c r="E10933" i="9" s="1"/>
  <c r="D10932" i="9"/>
  <c r="E10932" i="9" s="1"/>
  <c r="D10931" i="9"/>
  <c r="E10931" i="9" s="1"/>
  <c r="D10930" i="9"/>
  <c r="E10930" i="9" s="1"/>
  <c r="E10929" i="9"/>
  <c r="D10929" i="9"/>
  <c r="E10928" i="9"/>
  <c r="D10928" i="9"/>
  <c r="D10927" i="9"/>
  <c r="E10927" i="9" s="1"/>
  <c r="D10926" i="9"/>
  <c r="E10926" i="9" s="1"/>
  <c r="D10925" i="9"/>
  <c r="E10925" i="9" s="1"/>
  <c r="E10924" i="9"/>
  <c r="D10924" i="9"/>
  <c r="E10923" i="9"/>
  <c r="D10923" i="9"/>
  <c r="D10922" i="9"/>
  <c r="E10922" i="9" s="1"/>
  <c r="D10921" i="9"/>
  <c r="E10921" i="9" s="1"/>
  <c r="D10920" i="9"/>
  <c r="E10920" i="9" s="1"/>
  <c r="E10919" i="9"/>
  <c r="D10919" i="9"/>
  <c r="E10918" i="9"/>
  <c r="D10918" i="9"/>
  <c r="D10917" i="9"/>
  <c r="E10917" i="9" s="1"/>
  <c r="E10916" i="9"/>
  <c r="D10916" i="9"/>
  <c r="E10915" i="9"/>
  <c r="D10915" i="9"/>
  <c r="E10914" i="9"/>
  <c r="D10914" i="9"/>
  <c r="E10913" i="9"/>
  <c r="D10913" i="9"/>
  <c r="D10912" i="9"/>
  <c r="E10912" i="9" s="1"/>
  <c r="D10911" i="9"/>
  <c r="E10911" i="9" s="1"/>
  <c r="E10910" i="9"/>
  <c r="D10910" i="9"/>
  <c r="E10909" i="9"/>
  <c r="D10909" i="9"/>
  <c r="E10908" i="9"/>
  <c r="D10908" i="9"/>
  <c r="D10907" i="9"/>
  <c r="E10907" i="9" s="1"/>
  <c r="D10906" i="9"/>
  <c r="E10906" i="9" s="1"/>
  <c r="D10905" i="9"/>
  <c r="E10905" i="9" s="1"/>
  <c r="E10904" i="9"/>
  <c r="D10904" i="9"/>
  <c r="D10903" i="9"/>
  <c r="E10903" i="9" s="1"/>
  <c r="D10902" i="9"/>
  <c r="E10902" i="9" s="1"/>
  <c r="D10901" i="9"/>
  <c r="E10901" i="9" s="1"/>
  <c r="E10900" i="9"/>
  <c r="D10900" i="9"/>
  <c r="E10899" i="9"/>
  <c r="D10899" i="9"/>
  <c r="E10898" i="9"/>
  <c r="D10898" i="9"/>
  <c r="D10897" i="9"/>
  <c r="E10897" i="9" s="1"/>
  <c r="D10896" i="9"/>
  <c r="E10896" i="9" s="1"/>
  <c r="E10895" i="9"/>
  <c r="D10895" i="9"/>
  <c r="E10894" i="9"/>
  <c r="D10894" i="9"/>
  <c r="D10893" i="9"/>
  <c r="E10893" i="9" s="1"/>
  <c r="D10892" i="9"/>
  <c r="E10892" i="9" s="1"/>
  <c r="D10891" i="9"/>
  <c r="E10891" i="9" s="1"/>
  <c r="D10890" i="9"/>
  <c r="E10890" i="9" s="1"/>
  <c r="E10889" i="9"/>
  <c r="D10889" i="9"/>
  <c r="E10888" i="9"/>
  <c r="D10888" i="9"/>
  <c r="D10887" i="9"/>
  <c r="E10887" i="9" s="1"/>
  <c r="E10886" i="9"/>
  <c r="D10886" i="9"/>
  <c r="E10885" i="9"/>
  <c r="D10885" i="9"/>
  <c r="E10884" i="9"/>
  <c r="D10884" i="9"/>
  <c r="D10883" i="9"/>
  <c r="E10883" i="9" s="1"/>
  <c r="D10882" i="9"/>
  <c r="E10882" i="9" s="1"/>
  <c r="D10881" i="9"/>
  <c r="E10881" i="9" s="1"/>
  <c r="D10880" i="9"/>
  <c r="E10880" i="9" s="1"/>
  <c r="E10879" i="9"/>
  <c r="D10879" i="9"/>
  <c r="E10878" i="9"/>
  <c r="D10878" i="9"/>
  <c r="D10877" i="9"/>
  <c r="E10877" i="9" s="1"/>
  <c r="E10876" i="9"/>
  <c r="D10876" i="9"/>
  <c r="D10875" i="9"/>
  <c r="E10875" i="9" s="1"/>
  <c r="E10874" i="9"/>
  <c r="D10874" i="9"/>
  <c r="E10873" i="9"/>
  <c r="D10873" i="9"/>
  <c r="D10872" i="9"/>
  <c r="E10872" i="9" s="1"/>
  <c r="D10871" i="9"/>
  <c r="E10871" i="9" s="1"/>
  <c r="D10870" i="9"/>
  <c r="E10870" i="9" s="1"/>
  <c r="E10869" i="9"/>
  <c r="D10869" i="9"/>
  <c r="E10868" i="9"/>
  <c r="D10868" i="9"/>
  <c r="D10867" i="9"/>
  <c r="E10867" i="9" s="1"/>
  <c r="E10866" i="9"/>
  <c r="D10866" i="9"/>
  <c r="E10865" i="9"/>
  <c r="D10865" i="9"/>
  <c r="E10864" i="9"/>
  <c r="D10864" i="9"/>
  <c r="E10863" i="9"/>
  <c r="D10863" i="9"/>
  <c r="D10862" i="9"/>
  <c r="E10862" i="9" s="1"/>
  <c r="D10861" i="9"/>
  <c r="E10861" i="9" s="1"/>
  <c r="E10860" i="9"/>
  <c r="D10860" i="9"/>
  <c r="E10859" i="9"/>
  <c r="D10859" i="9"/>
  <c r="E10858" i="9"/>
  <c r="D10858" i="9"/>
  <c r="D10857" i="9"/>
  <c r="E10857" i="9" s="1"/>
  <c r="E10856" i="9"/>
  <c r="D10856" i="9"/>
  <c r="E10855" i="9"/>
  <c r="D10855" i="9"/>
  <c r="D10854" i="9"/>
  <c r="E10854" i="9" s="1"/>
  <c r="D10853" i="9"/>
  <c r="E10853" i="9" s="1"/>
  <c r="D10852" i="9"/>
  <c r="E10852" i="9" s="1"/>
  <c r="D10851" i="9"/>
  <c r="E10851" i="9" s="1"/>
  <c r="D10850" i="9"/>
  <c r="E10850" i="9" s="1"/>
  <c r="E10849" i="9"/>
  <c r="D10849" i="9"/>
  <c r="E10848" i="9"/>
  <c r="D10848" i="9"/>
  <c r="E10847" i="9"/>
  <c r="D10847" i="9"/>
  <c r="E10846" i="9"/>
  <c r="D10846" i="9"/>
  <c r="E10845" i="9"/>
  <c r="D10845" i="9"/>
  <c r="E10844" i="9"/>
  <c r="D10844" i="9"/>
  <c r="E10843" i="9"/>
  <c r="D10843" i="9"/>
  <c r="D10842" i="9"/>
  <c r="E10842" i="9" s="1"/>
  <c r="D10841" i="9"/>
  <c r="E10841" i="9" s="1"/>
  <c r="E10840" i="9"/>
  <c r="D10840" i="9"/>
  <c r="E10839" i="9"/>
  <c r="D10839" i="9"/>
  <c r="E10838" i="9"/>
  <c r="D10838" i="9"/>
  <c r="E10837" i="9"/>
  <c r="D10837" i="9"/>
  <c r="E10836" i="9"/>
  <c r="D10836" i="9"/>
  <c r="D10835" i="9"/>
  <c r="E10835" i="9" s="1"/>
  <c r="E10834" i="9"/>
  <c r="D10834" i="9"/>
  <c r="E10833" i="9"/>
  <c r="D10833" i="9"/>
  <c r="D10832" i="9"/>
  <c r="E10832" i="9" s="1"/>
  <c r="D10831" i="9"/>
  <c r="E10831" i="9" s="1"/>
  <c r="E10830" i="9"/>
  <c r="D10830" i="9"/>
  <c r="E10829" i="9"/>
  <c r="D10829" i="9"/>
  <c r="E10828" i="9"/>
  <c r="D10828" i="9"/>
  <c r="D10827" i="9"/>
  <c r="E10827" i="9" s="1"/>
  <c r="E10826" i="9"/>
  <c r="D10826" i="9"/>
  <c r="E10825" i="9"/>
  <c r="D10825" i="9"/>
  <c r="E10824" i="9"/>
  <c r="D10824" i="9"/>
  <c r="D10823" i="9"/>
  <c r="E10823" i="9" s="1"/>
  <c r="D10822" i="9"/>
  <c r="E10822" i="9" s="1"/>
  <c r="D10821" i="9"/>
  <c r="E10821" i="9" s="1"/>
  <c r="E10820" i="9"/>
  <c r="D10820" i="9"/>
  <c r="E10819" i="9"/>
  <c r="D10819" i="9"/>
  <c r="E10818" i="9"/>
  <c r="D10818" i="9"/>
  <c r="D10817" i="9"/>
  <c r="E10817" i="9" s="1"/>
  <c r="D10816" i="9"/>
  <c r="E10816" i="9" s="1"/>
  <c r="E10815" i="9"/>
  <c r="D10815" i="9"/>
  <c r="E10814" i="9"/>
  <c r="D10814" i="9"/>
  <c r="D10813" i="9"/>
  <c r="E10813" i="9" s="1"/>
  <c r="D10812" i="9"/>
  <c r="E10812" i="9" s="1"/>
  <c r="D10811" i="9"/>
  <c r="E10811" i="9" s="1"/>
  <c r="E10810" i="9"/>
  <c r="D10810" i="9"/>
  <c r="E10809" i="9"/>
  <c r="D10809" i="9"/>
  <c r="E10808" i="9"/>
  <c r="D10808" i="9"/>
  <c r="E10807" i="9"/>
  <c r="D10807" i="9"/>
  <c r="E10806" i="9"/>
  <c r="D10806" i="9"/>
  <c r="D10805" i="9"/>
  <c r="E10805" i="9" s="1"/>
  <c r="E10804" i="9"/>
  <c r="D10804" i="9"/>
  <c r="D10803" i="9"/>
  <c r="E10803" i="9" s="1"/>
  <c r="D10802" i="9"/>
  <c r="E10802" i="9" s="1"/>
  <c r="D10801" i="9"/>
  <c r="E10801" i="9" s="1"/>
  <c r="E10800" i="9"/>
  <c r="D10800" i="9"/>
  <c r="E10799" i="9"/>
  <c r="D10799" i="9"/>
  <c r="E10798" i="9"/>
  <c r="D10798" i="9"/>
  <c r="E10797" i="9"/>
  <c r="D10797" i="9"/>
  <c r="E10796" i="9"/>
  <c r="D10796" i="9"/>
  <c r="D10795" i="9"/>
  <c r="E10795" i="9" s="1"/>
  <c r="E10794" i="9"/>
  <c r="D10794" i="9"/>
  <c r="D10793" i="9"/>
  <c r="E10793" i="9" s="1"/>
  <c r="D10792" i="9"/>
  <c r="E10792" i="9" s="1"/>
  <c r="D10791" i="9"/>
  <c r="E10791" i="9" s="1"/>
  <c r="E10790" i="9"/>
  <c r="D10790" i="9"/>
  <c r="E10789" i="9"/>
  <c r="D10789" i="9"/>
  <c r="E10788" i="9"/>
  <c r="D10788" i="9"/>
  <c r="E10787" i="9"/>
  <c r="D10787" i="9"/>
  <c r="E10786" i="9"/>
  <c r="D10786" i="9"/>
  <c r="D10785" i="9"/>
  <c r="E10785" i="9" s="1"/>
  <c r="E10784" i="9"/>
  <c r="D10784" i="9"/>
  <c r="D10783" i="9"/>
  <c r="E10783" i="9" s="1"/>
  <c r="D10782" i="9"/>
  <c r="E10782" i="9" s="1"/>
  <c r="D10781" i="9"/>
  <c r="E10781" i="9" s="1"/>
  <c r="E10780" i="9"/>
  <c r="D10780" i="9"/>
  <c r="E10779" i="9"/>
  <c r="D10779" i="9"/>
  <c r="E10778" i="9"/>
  <c r="D10778" i="9"/>
  <c r="E10777" i="9"/>
  <c r="D10777" i="9"/>
  <c r="E10776" i="9"/>
  <c r="D10776" i="9"/>
  <c r="D10775" i="9"/>
  <c r="E10775" i="9" s="1"/>
  <c r="E10774" i="9"/>
  <c r="D10774" i="9"/>
  <c r="D10773" i="9"/>
  <c r="E10773" i="9" s="1"/>
  <c r="D10772" i="9"/>
  <c r="E10772" i="9" s="1"/>
  <c r="D10771" i="9"/>
  <c r="E10771" i="9" s="1"/>
  <c r="E10770" i="9"/>
  <c r="D10770" i="9"/>
  <c r="E10769" i="9"/>
  <c r="D10769" i="9"/>
  <c r="E10768" i="9"/>
  <c r="D10768" i="9"/>
  <c r="E10767" i="9"/>
  <c r="D10767" i="9"/>
  <c r="E10766" i="9"/>
  <c r="D10766" i="9"/>
  <c r="D10765" i="9"/>
  <c r="E10765" i="9" s="1"/>
  <c r="E10764" i="9"/>
  <c r="D10764" i="9"/>
  <c r="D10763" i="9"/>
  <c r="E10763" i="9" s="1"/>
  <c r="D10762" i="9"/>
  <c r="E10762" i="9" s="1"/>
  <c r="D10761" i="9"/>
  <c r="E10761" i="9" s="1"/>
  <c r="E10760" i="9"/>
  <c r="D10760" i="9"/>
  <c r="E10759" i="9"/>
  <c r="D10759" i="9"/>
  <c r="E10758" i="9"/>
  <c r="D10758" i="9"/>
  <c r="E10757" i="9"/>
  <c r="D10757" i="9"/>
  <c r="E10756" i="9"/>
  <c r="D10756" i="9"/>
  <c r="D10755" i="9"/>
  <c r="E10755" i="9" s="1"/>
  <c r="E10754" i="9"/>
  <c r="D10754" i="9"/>
  <c r="D10753" i="9"/>
  <c r="E10753" i="9" s="1"/>
  <c r="D10752" i="9"/>
  <c r="E10752" i="9" s="1"/>
  <c r="D10751" i="9"/>
  <c r="E10751" i="9" s="1"/>
  <c r="E10750" i="9"/>
  <c r="D10750" i="9"/>
  <c r="E10749" i="9"/>
  <c r="D10749" i="9"/>
  <c r="E10748" i="9"/>
  <c r="D10748" i="9"/>
  <c r="E10747" i="9"/>
  <c r="D10747" i="9"/>
  <c r="E10746" i="9"/>
  <c r="D10746" i="9"/>
  <c r="D10745" i="9"/>
  <c r="E10745" i="9" s="1"/>
  <c r="E10744" i="9"/>
  <c r="D10744" i="9"/>
  <c r="D10743" i="9"/>
  <c r="E10743" i="9" s="1"/>
  <c r="D10742" i="9"/>
  <c r="E10742" i="9" s="1"/>
  <c r="D10741" i="9"/>
  <c r="E10741" i="9" s="1"/>
  <c r="E10740" i="9"/>
  <c r="D10740" i="9"/>
  <c r="E10739" i="9"/>
  <c r="D10739" i="9"/>
  <c r="E10738" i="9"/>
  <c r="D10738" i="9"/>
  <c r="E10737" i="9"/>
  <c r="D10737" i="9"/>
  <c r="E10736" i="9"/>
  <c r="D10736" i="9"/>
  <c r="D10735" i="9"/>
  <c r="E10735" i="9" s="1"/>
  <c r="E10734" i="9"/>
  <c r="D10734" i="9"/>
  <c r="D10733" i="9"/>
  <c r="E10733" i="9" s="1"/>
  <c r="D10732" i="9"/>
  <c r="E10732" i="9" s="1"/>
  <c r="D10731" i="9"/>
  <c r="E10731" i="9" s="1"/>
  <c r="E10730" i="9"/>
  <c r="D10730" i="9"/>
  <c r="E10729" i="9"/>
  <c r="D10729" i="9"/>
  <c r="E10728" i="9"/>
  <c r="D10728" i="9"/>
  <c r="E10727" i="9"/>
  <c r="D10727" i="9"/>
  <c r="E10726" i="9"/>
  <c r="D10726" i="9"/>
  <c r="D10725" i="9"/>
  <c r="E10725" i="9" s="1"/>
  <c r="E10724" i="9"/>
  <c r="D10724" i="9"/>
  <c r="D10723" i="9"/>
  <c r="E10723" i="9" s="1"/>
  <c r="D10722" i="9"/>
  <c r="E10722" i="9" s="1"/>
  <c r="D10721" i="9"/>
  <c r="E10721" i="9" s="1"/>
  <c r="E10720" i="9"/>
  <c r="D10720" i="9"/>
  <c r="E10719" i="9"/>
  <c r="D10719" i="9"/>
  <c r="E10718" i="9"/>
  <c r="D10718" i="9"/>
  <c r="E10717" i="9"/>
  <c r="D10717" i="9"/>
  <c r="E10716" i="9"/>
  <c r="D10716" i="9"/>
  <c r="D10715" i="9"/>
  <c r="E10715" i="9" s="1"/>
  <c r="E10714" i="9"/>
  <c r="D10714" i="9"/>
  <c r="D10713" i="9"/>
  <c r="E10713" i="9" s="1"/>
  <c r="D10712" i="9"/>
  <c r="E10712" i="9" s="1"/>
  <c r="D10711" i="9"/>
  <c r="E10711" i="9" s="1"/>
  <c r="E10710" i="9"/>
  <c r="D10710" i="9"/>
  <c r="E10709" i="9"/>
  <c r="D10709" i="9"/>
  <c r="E10708" i="9"/>
  <c r="D10708" i="9"/>
  <c r="E10707" i="9"/>
  <c r="D10707" i="9"/>
  <c r="E10706" i="9"/>
  <c r="D10706" i="9"/>
  <c r="D10705" i="9"/>
  <c r="E10705" i="9" s="1"/>
  <c r="E10704" i="9"/>
  <c r="D10704" i="9"/>
  <c r="D10703" i="9"/>
  <c r="E10703" i="9" s="1"/>
  <c r="D10702" i="9"/>
  <c r="E10702" i="9" s="1"/>
  <c r="D10701" i="9"/>
  <c r="E10701" i="9" s="1"/>
  <c r="E10700" i="9"/>
  <c r="D10700" i="9"/>
  <c r="E10699" i="9"/>
  <c r="D10699" i="9"/>
  <c r="E10698" i="9"/>
  <c r="D10698" i="9"/>
  <c r="E10697" i="9"/>
  <c r="D10697" i="9"/>
  <c r="E10696" i="9"/>
  <c r="D10696" i="9"/>
  <c r="D10695" i="9"/>
  <c r="E10695" i="9" s="1"/>
  <c r="E10694" i="9"/>
  <c r="D10694" i="9"/>
  <c r="D10693" i="9"/>
  <c r="E10693" i="9" s="1"/>
  <c r="D10692" i="9"/>
  <c r="E10692" i="9" s="1"/>
  <c r="D10691" i="9"/>
  <c r="E10691" i="9" s="1"/>
  <c r="E10690" i="9"/>
  <c r="D10690" i="9"/>
  <c r="E10689" i="9"/>
  <c r="D10689" i="9"/>
  <c r="E10688" i="9"/>
  <c r="D10688" i="9"/>
  <c r="E10687" i="9"/>
  <c r="D10687" i="9"/>
  <c r="E10686" i="9"/>
  <c r="D10686" i="9"/>
  <c r="D10685" i="9"/>
  <c r="E10685" i="9" s="1"/>
  <c r="E10684" i="9"/>
  <c r="D10684" i="9"/>
  <c r="D10683" i="9"/>
  <c r="E10683" i="9" s="1"/>
  <c r="D10682" i="9"/>
  <c r="E10682" i="9" s="1"/>
  <c r="D10681" i="9"/>
  <c r="E10681" i="9" s="1"/>
  <c r="E10680" i="9"/>
  <c r="D10680" i="9"/>
  <c r="E10679" i="9"/>
  <c r="D10679" i="9"/>
  <c r="E10678" i="9"/>
  <c r="D10678" i="9"/>
  <c r="E10677" i="9"/>
  <c r="D10677" i="9"/>
  <c r="E10676" i="9"/>
  <c r="D10676" i="9"/>
  <c r="D10675" i="9"/>
  <c r="E10675" i="9" s="1"/>
  <c r="E10674" i="9"/>
  <c r="D10674" i="9"/>
  <c r="D10673" i="9"/>
  <c r="E10673" i="9" s="1"/>
  <c r="D10672" i="9"/>
  <c r="E10672" i="9" s="1"/>
  <c r="D10671" i="9"/>
  <c r="E10671" i="9" s="1"/>
  <c r="E10670" i="9"/>
  <c r="D10670" i="9"/>
  <c r="E10669" i="9"/>
  <c r="D10669" i="9"/>
  <c r="E10668" i="9"/>
  <c r="D10668" i="9"/>
  <c r="E10667" i="9"/>
  <c r="D10667" i="9"/>
  <c r="E10666" i="9"/>
  <c r="D10666" i="9"/>
  <c r="D10665" i="9"/>
  <c r="E10665" i="9" s="1"/>
  <c r="E10664" i="9"/>
  <c r="D10664" i="9"/>
  <c r="D10663" i="9"/>
  <c r="E10663" i="9" s="1"/>
  <c r="D10662" i="9"/>
  <c r="E10662" i="9" s="1"/>
  <c r="D10661" i="9"/>
  <c r="E10661" i="9" s="1"/>
  <c r="E10660" i="9"/>
  <c r="D10660" i="9"/>
  <c r="E10659" i="9"/>
  <c r="D10659" i="9"/>
  <c r="E10658" i="9"/>
  <c r="D10658" i="9"/>
  <c r="E10657" i="9"/>
  <c r="D10657" i="9"/>
  <c r="E10656" i="9"/>
  <c r="D10656" i="9"/>
  <c r="D10655" i="9"/>
  <c r="E10655" i="9" s="1"/>
  <c r="E10654" i="9"/>
  <c r="D10654" i="9"/>
  <c r="D10653" i="9"/>
  <c r="E10653" i="9" s="1"/>
  <c r="D10652" i="9"/>
  <c r="E10652" i="9" s="1"/>
  <c r="D10651" i="9"/>
  <c r="E10651" i="9" s="1"/>
  <c r="E10650" i="9"/>
  <c r="D10650" i="9"/>
  <c r="E10649" i="9"/>
  <c r="D10649" i="9"/>
  <c r="E10648" i="9"/>
  <c r="D10648" i="9"/>
  <c r="E10647" i="9"/>
  <c r="D10647" i="9"/>
  <c r="E10646" i="9"/>
  <c r="D10646" i="9"/>
  <c r="D10645" i="9"/>
  <c r="E10645" i="9" s="1"/>
  <c r="E10644" i="9"/>
  <c r="D10644" i="9"/>
  <c r="D10643" i="9"/>
  <c r="E10643" i="9" s="1"/>
  <c r="D10642" i="9"/>
  <c r="E10642" i="9" s="1"/>
  <c r="D10641" i="9"/>
  <c r="E10641" i="9" s="1"/>
  <c r="E10640" i="9"/>
  <c r="D10640" i="9"/>
  <c r="E10639" i="9"/>
  <c r="D10639" i="9"/>
  <c r="E10638" i="9"/>
  <c r="D10638" i="9"/>
  <c r="E10637" i="9"/>
  <c r="D10637" i="9"/>
  <c r="E10636" i="9"/>
  <c r="D10636" i="9"/>
  <c r="D10635" i="9"/>
  <c r="E10635" i="9" s="1"/>
  <c r="E10634" i="9"/>
  <c r="D10634" i="9"/>
  <c r="D10633" i="9"/>
  <c r="E10633" i="9" s="1"/>
  <c r="D10632" i="9"/>
  <c r="E10632" i="9" s="1"/>
  <c r="D10631" i="9"/>
  <c r="E10631" i="9" s="1"/>
  <c r="E10630" i="9"/>
  <c r="D10630" i="9"/>
  <c r="E10629" i="9"/>
  <c r="D10629" i="9"/>
  <c r="E10628" i="9"/>
  <c r="D10628" i="9"/>
  <c r="E10627" i="9"/>
  <c r="D10627" i="9"/>
  <c r="E10626" i="9"/>
  <c r="D10626" i="9"/>
  <c r="D10625" i="9"/>
  <c r="E10625" i="9" s="1"/>
  <c r="E10624" i="9"/>
  <c r="D10624" i="9"/>
  <c r="D10623" i="9"/>
  <c r="E10623" i="9" s="1"/>
  <c r="D10622" i="9"/>
  <c r="E10622" i="9" s="1"/>
  <c r="D10621" i="9"/>
  <c r="E10621" i="9" s="1"/>
  <c r="E10620" i="9"/>
  <c r="D10620" i="9"/>
  <c r="E10619" i="9"/>
  <c r="D10619" i="9"/>
  <c r="E10618" i="9"/>
  <c r="D10618" i="9"/>
  <c r="E10617" i="9"/>
  <c r="D10617" i="9"/>
  <c r="D10616" i="9"/>
  <c r="E10616" i="9" s="1"/>
  <c r="D10615" i="9"/>
  <c r="E10615" i="9" s="1"/>
  <c r="E10614" i="9"/>
  <c r="D10614" i="9"/>
  <c r="D10613" i="9"/>
  <c r="E10613" i="9" s="1"/>
  <c r="D10612" i="9"/>
  <c r="E10612" i="9" s="1"/>
  <c r="D10611" i="9"/>
  <c r="E10611" i="9" s="1"/>
  <c r="E10610" i="9"/>
  <c r="D10610" i="9"/>
  <c r="E10609" i="9"/>
  <c r="D10609" i="9"/>
  <c r="E10608" i="9"/>
  <c r="D10608" i="9"/>
  <c r="E10607" i="9"/>
  <c r="D10607" i="9"/>
  <c r="D10606" i="9"/>
  <c r="E10606" i="9" s="1"/>
  <c r="D10605" i="9"/>
  <c r="E10605" i="9" s="1"/>
  <c r="E10604" i="9"/>
  <c r="D10604" i="9"/>
  <c r="D10603" i="9"/>
  <c r="E10603" i="9" s="1"/>
  <c r="D10602" i="9"/>
  <c r="E10602" i="9" s="1"/>
  <c r="D10601" i="9"/>
  <c r="E10601" i="9" s="1"/>
  <c r="E10600" i="9"/>
  <c r="D10600" i="9"/>
  <c r="E10599" i="9"/>
  <c r="D10599" i="9"/>
  <c r="E10598" i="9"/>
  <c r="D10598" i="9"/>
  <c r="E10597" i="9"/>
  <c r="D10597" i="9"/>
  <c r="D10596" i="9"/>
  <c r="E10596" i="9" s="1"/>
  <c r="D10595" i="9"/>
  <c r="E10595" i="9" s="1"/>
  <c r="E10594" i="9"/>
  <c r="D10594" i="9"/>
  <c r="D10593" i="9"/>
  <c r="E10593" i="9" s="1"/>
  <c r="D10592" i="9"/>
  <c r="E10592" i="9" s="1"/>
  <c r="D10591" i="9"/>
  <c r="E10591" i="9" s="1"/>
  <c r="E10590" i="9"/>
  <c r="D10590" i="9"/>
  <c r="E10589" i="9"/>
  <c r="D10589" i="9"/>
  <c r="E10588" i="9"/>
  <c r="D10588" i="9"/>
  <c r="E10587" i="9"/>
  <c r="D10587" i="9"/>
  <c r="D10586" i="9"/>
  <c r="E10586" i="9" s="1"/>
  <c r="D10585" i="9"/>
  <c r="E10585" i="9" s="1"/>
  <c r="E10584" i="9"/>
  <c r="D10584" i="9"/>
  <c r="D10583" i="9"/>
  <c r="E10583" i="9" s="1"/>
  <c r="D10582" i="9"/>
  <c r="E10582" i="9" s="1"/>
  <c r="D10581" i="9"/>
  <c r="E10581" i="9" s="1"/>
  <c r="E10580" i="9"/>
  <c r="D10580" i="9"/>
  <c r="E10579" i="9"/>
  <c r="D10579" i="9"/>
  <c r="E10578" i="9"/>
  <c r="D10578" i="9"/>
  <c r="E10577" i="9"/>
  <c r="D10577" i="9"/>
  <c r="D10576" i="9"/>
  <c r="E10576" i="9" s="1"/>
  <c r="D10575" i="9"/>
  <c r="E10575" i="9" s="1"/>
  <c r="E10574" i="9"/>
  <c r="D10574" i="9"/>
  <c r="D10573" i="9"/>
  <c r="E10573" i="9" s="1"/>
  <c r="D10572" i="9"/>
  <c r="E10572" i="9" s="1"/>
  <c r="D10571" i="9"/>
  <c r="E10571" i="9" s="1"/>
  <c r="E10570" i="9"/>
  <c r="D10570" i="9"/>
  <c r="E10569" i="9"/>
  <c r="D10569" i="9"/>
  <c r="E10568" i="9"/>
  <c r="D10568" i="9"/>
  <c r="E10567" i="9"/>
  <c r="D10567" i="9"/>
  <c r="D10566" i="9"/>
  <c r="E10566" i="9" s="1"/>
  <c r="D10565" i="9"/>
  <c r="E10565" i="9" s="1"/>
  <c r="E10564" i="9"/>
  <c r="D10564" i="9"/>
  <c r="D10563" i="9"/>
  <c r="E10563" i="9" s="1"/>
  <c r="D10562" i="9"/>
  <c r="E10562" i="9" s="1"/>
  <c r="D10561" i="9"/>
  <c r="E10561" i="9" s="1"/>
  <c r="E10560" i="9"/>
  <c r="D10560" i="9"/>
  <c r="E10559" i="9"/>
  <c r="D10559" i="9"/>
  <c r="D10558" i="9"/>
  <c r="E10558" i="9" s="1"/>
  <c r="E10557" i="9"/>
  <c r="D10557" i="9"/>
  <c r="D10556" i="9"/>
  <c r="E10556" i="9" s="1"/>
  <c r="D10555" i="9"/>
  <c r="E10555" i="9" s="1"/>
  <c r="E10554" i="9"/>
  <c r="D10554" i="9"/>
  <c r="D10553" i="9"/>
  <c r="E10553" i="9" s="1"/>
  <c r="D10552" i="9"/>
  <c r="E10552" i="9" s="1"/>
  <c r="D10551" i="9"/>
  <c r="E10551" i="9" s="1"/>
  <c r="E10550" i="9"/>
  <c r="D10550" i="9"/>
  <c r="E10549" i="9"/>
  <c r="D10549" i="9"/>
  <c r="E10548" i="9"/>
  <c r="D10548" i="9"/>
  <c r="E10547" i="9"/>
  <c r="D10547" i="9"/>
  <c r="D10546" i="9"/>
  <c r="E10546" i="9" s="1"/>
  <c r="D10545" i="9"/>
  <c r="E10545" i="9" s="1"/>
  <c r="E10544" i="9"/>
  <c r="D10544" i="9"/>
  <c r="D10543" i="9"/>
  <c r="E10543" i="9" s="1"/>
  <c r="D10542" i="9"/>
  <c r="E10542" i="9" s="1"/>
  <c r="D10541" i="9"/>
  <c r="E10541" i="9" s="1"/>
  <c r="E10540" i="9"/>
  <c r="D10540" i="9"/>
  <c r="E10539" i="9"/>
  <c r="D10539" i="9"/>
  <c r="E10538" i="9"/>
  <c r="D10538" i="9"/>
  <c r="E10537" i="9"/>
  <c r="D10537" i="9"/>
  <c r="D10536" i="9"/>
  <c r="E10536" i="9" s="1"/>
  <c r="D10535" i="9"/>
  <c r="E10535" i="9" s="1"/>
  <c r="E10534" i="9"/>
  <c r="D10534" i="9"/>
  <c r="D10533" i="9"/>
  <c r="E10533" i="9" s="1"/>
  <c r="D10532" i="9"/>
  <c r="E10532" i="9" s="1"/>
  <c r="D10531" i="9"/>
  <c r="E10531" i="9" s="1"/>
  <c r="E10530" i="9"/>
  <c r="D10530" i="9"/>
  <c r="E10529" i="9"/>
  <c r="D10529" i="9"/>
  <c r="E10528" i="9"/>
  <c r="D10528" i="9"/>
  <c r="E10527" i="9"/>
  <c r="D10527" i="9"/>
  <c r="D10526" i="9"/>
  <c r="E10526" i="9" s="1"/>
  <c r="D10525" i="9"/>
  <c r="E10525" i="9" s="1"/>
  <c r="E10524" i="9"/>
  <c r="D10524" i="9"/>
  <c r="D10523" i="9"/>
  <c r="E10523" i="9" s="1"/>
  <c r="D10522" i="9"/>
  <c r="E10522" i="9" s="1"/>
  <c r="D10521" i="9"/>
  <c r="E10521" i="9" s="1"/>
  <c r="E10520" i="9"/>
  <c r="D10520" i="9"/>
  <c r="E10519" i="9"/>
  <c r="D10519" i="9"/>
  <c r="D10518" i="9"/>
  <c r="E10518" i="9" s="1"/>
  <c r="E10517" i="9"/>
  <c r="D10517" i="9"/>
  <c r="D10516" i="9"/>
  <c r="E10516" i="9" s="1"/>
  <c r="D10515" i="9"/>
  <c r="E10515" i="9" s="1"/>
  <c r="E10514" i="9"/>
  <c r="D10514" i="9"/>
  <c r="D10513" i="9"/>
  <c r="E10513" i="9" s="1"/>
  <c r="D10512" i="9"/>
  <c r="E10512" i="9" s="1"/>
  <c r="E10511" i="9"/>
  <c r="D10511" i="9"/>
  <c r="E10510" i="9"/>
  <c r="D10510" i="9"/>
  <c r="E10509" i="9"/>
  <c r="D10509" i="9"/>
  <c r="D10508" i="9"/>
  <c r="E10508" i="9" s="1"/>
  <c r="D10507" i="9"/>
  <c r="E10507" i="9" s="1"/>
  <c r="D10506" i="9"/>
  <c r="E10506" i="9" s="1"/>
  <c r="D10505" i="9"/>
  <c r="E10505" i="9" s="1"/>
  <c r="E10504" i="9"/>
  <c r="D10504" i="9"/>
  <c r="D10503" i="9"/>
  <c r="E10503" i="9" s="1"/>
  <c r="D10502" i="9"/>
  <c r="E10502" i="9" s="1"/>
  <c r="E10501" i="9"/>
  <c r="D10501" i="9"/>
  <c r="E10500" i="9"/>
  <c r="D10500" i="9"/>
  <c r="E10499" i="9"/>
  <c r="D10499" i="9"/>
  <c r="D10498" i="9"/>
  <c r="E10498" i="9" s="1"/>
  <c r="D10497" i="9"/>
  <c r="E10497" i="9" s="1"/>
  <c r="D10496" i="9"/>
  <c r="E10496" i="9" s="1"/>
  <c r="D10495" i="9"/>
  <c r="E10495" i="9" s="1"/>
  <c r="E10494" i="9"/>
  <c r="D10494" i="9"/>
  <c r="D10493" i="9"/>
  <c r="E10493" i="9" s="1"/>
  <c r="D10492" i="9"/>
  <c r="E10492" i="9" s="1"/>
  <c r="E10491" i="9"/>
  <c r="D10491" i="9"/>
  <c r="E10490" i="9"/>
  <c r="D10490" i="9"/>
  <c r="E10489" i="9"/>
  <c r="D10489" i="9"/>
  <c r="D10488" i="9"/>
  <c r="E10488" i="9" s="1"/>
  <c r="D10487" i="9"/>
  <c r="E10487" i="9" s="1"/>
  <c r="D10486" i="9"/>
  <c r="E10486" i="9" s="1"/>
  <c r="D10485" i="9"/>
  <c r="E10485" i="9" s="1"/>
  <c r="E10484" i="9"/>
  <c r="D10484" i="9"/>
  <c r="D10483" i="9"/>
  <c r="E10483" i="9" s="1"/>
  <c r="D10482" i="9"/>
  <c r="E10482" i="9" s="1"/>
  <c r="E10481" i="9"/>
  <c r="D10481" i="9"/>
  <c r="E10480" i="9"/>
  <c r="D10480" i="9"/>
  <c r="E10479" i="9"/>
  <c r="D10479" i="9"/>
  <c r="D10478" i="9"/>
  <c r="E10478" i="9" s="1"/>
  <c r="D10477" i="9"/>
  <c r="E10477" i="9" s="1"/>
  <c r="D10476" i="9"/>
  <c r="E10476" i="9" s="1"/>
  <c r="D10475" i="9"/>
  <c r="E10475" i="9" s="1"/>
  <c r="E10474" i="9"/>
  <c r="D10474" i="9"/>
  <c r="D10473" i="9"/>
  <c r="E10473" i="9" s="1"/>
  <c r="D10472" i="9"/>
  <c r="E10472" i="9" s="1"/>
  <c r="E10471" i="9"/>
  <c r="D10471" i="9"/>
  <c r="E10470" i="9"/>
  <c r="D10470" i="9"/>
  <c r="E10469" i="9"/>
  <c r="D10469" i="9"/>
  <c r="D10468" i="9"/>
  <c r="E10468" i="9" s="1"/>
  <c r="D10467" i="9"/>
  <c r="E10467" i="9" s="1"/>
  <c r="D10466" i="9"/>
  <c r="E10466" i="9" s="1"/>
  <c r="D10465" i="9"/>
  <c r="E10465" i="9" s="1"/>
  <c r="E10464" i="9"/>
  <c r="D10464" i="9"/>
  <c r="D10463" i="9"/>
  <c r="E10463" i="9" s="1"/>
  <c r="D10462" i="9"/>
  <c r="E10462" i="9" s="1"/>
  <c r="E10461" i="9"/>
  <c r="D10461" i="9"/>
  <c r="E10460" i="9"/>
  <c r="D10460" i="9"/>
  <c r="E10459" i="9"/>
  <c r="D10459" i="9"/>
  <c r="D10458" i="9"/>
  <c r="E10458" i="9" s="1"/>
  <c r="D10457" i="9"/>
  <c r="E10457" i="9" s="1"/>
  <c r="D10456" i="9"/>
  <c r="E10456" i="9" s="1"/>
  <c r="D10455" i="9"/>
  <c r="E10455" i="9" s="1"/>
  <c r="E10454" i="9"/>
  <c r="D10454" i="9"/>
  <c r="D10453" i="9"/>
  <c r="E10453" i="9" s="1"/>
  <c r="D10452" i="9"/>
  <c r="E10452" i="9" s="1"/>
  <c r="E10451" i="9"/>
  <c r="D10451" i="9"/>
  <c r="E10450" i="9"/>
  <c r="D10450" i="9"/>
  <c r="E10449" i="9"/>
  <c r="D10449" i="9"/>
  <c r="D10448" i="9"/>
  <c r="E10448" i="9" s="1"/>
  <c r="D10447" i="9"/>
  <c r="E10447" i="9" s="1"/>
  <c r="D10446" i="9"/>
  <c r="E10446" i="9" s="1"/>
  <c r="D10445" i="9"/>
  <c r="E10445" i="9" s="1"/>
  <c r="E10444" i="9"/>
  <c r="D10444" i="9"/>
  <c r="D10443" i="9"/>
  <c r="E10443" i="9" s="1"/>
  <c r="D10442" i="9"/>
  <c r="E10442" i="9" s="1"/>
  <c r="E10441" i="9"/>
  <c r="D10441" i="9"/>
  <c r="E10440" i="9"/>
  <c r="D10440" i="9"/>
  <c r="E10439" i="9"/>
  <c r="D10439" i="9"/>
  <c r="D10438" i="9"/>
  <c r="E10438" i="9" s="1"/>
  <c r="D10437" i="9"/>
  <c r="E10437" i="9" s="1"/>
  <c r="D10436" i="9"/>
  <c r="E10436" i="9" s="1"/>
  <c r="D10435" i="9"/>
  <c r="E10435" i="9" s="1"/>
  <c r="E10434" i="9"/>
  <c r="D10434" i="9"/>
  <c r="D10433" i="9"/>
  <c r="E10433" i="9" s="1"/>
  <c r="D10432" i="9"/>
  <c r="E10432" i="9" s="1"/>
  <c r="E10431" i="9"/>
  <c r="D10431" i="9"/>
  <c r="E10430" i="9"/>
  <c r="D10430" i="9"/>
  <c r="E10429" i="9"/>
  <c r="D10429" i="9"/>
  <c r="D10428" i="9"/>
  <c r="E10428" i="9" s="1"/>
  <c r="D10427" i="9"/>
  <c r="E10427" i="9" s="1"/>
  <c r="D10426" i="9"/>
  <c r="E10426" i="9" s="1"/>
  <c r="D10425" i="9"/>
  <c r="E10425" i="9" s="1"/>
  <c r="E10424" i="9"/>
  <c r="D10424" i="9"/>
  <c r="D10423" i="9"/>
  <c r="E10423" i="9" s="1"/>
  <c r="D10422" i="9"/>
  <c r="E10422" i="9" s="1"/>
  <c r="E10421" i="9"/>
  <c r="D10421" i="9"/>
  <c r="E10420" i="9"/>
  <c r="D10420" i="9"/>
  <c r="E10419" i="9"/>
  <c r="D10419" i="9"/>
  <c r="D10418" i="9"/>
  <c r="E10418" i="9" s="1"/>
  <c r="D10417" i="9"/>
  <c r="E10417" i="9" s="1"/>
  <c r="D10416" i="9"/>
  <c r="E10416" i="9" s="1"/>
  <c r="D10415" i="9"/>
  <c r="E10415" i="9" s="1"/>
  <c r="E10414" i="9"/>
  <c r="D10414" i="9"/>
  <c r="D10413" i="9"/>
  <c r="E10413" i="9" s="1"/>
  <c r="D10412" i="9"/>
  <c r="E10412" i="9" s="1"/>
  <c r="E10411" i="9"/>
  <c r="D10411" i="9"/>
  <c r="E10410" i="9"/>
  <c r="D10410" i="9"/>
  <c r="E10409" i="9"/>
  <c r="D10409" i="9"/>
  <c r="D10408" i="9"/>
  <c r="E10408" i="9" s="1"/>
  <c r="D10407" i="9"/>
  <c r="E10407" i="9" s="1"/>
  <c r="D10406" i="9"/>
  <c r="E10406" i="9" s="1"/>
  <c r="D10405" i="9"/>
  <c r="E10405" i="9" s="1"/>
  <c r="E10404" i="9"/>
  <c r="D10404" i="9"/>
  <c r="D10403" i="9"/>
  <c r="E10403" i="9" s="1"/>
  <c r="D10402" i="9"/>
  <c r="E10402" i="9" s="1"/>
  <c r="E10401" i="9"/>
  <c r="D10401" i="9"/>
  <c r="E10400" i="9"/>
  <c r="D10400" i="9"/>
  <c r="E10399" i="9"/>
  <c r="D10399" i="9"/>
  <c r="D10398" i="9"/>
  <c r="E10398" i="9" s="1"/>
  <c r="D10397" i="9"/>
  <c r="E10397" i="9" s="1"/>
  <c r="D10396" i="9"/>
  <c r="E10396" i="9" s="1"/>
  <c r="D10395" i="9"/>
  <c r="E10395" i="9" s="1"/>
  <c r="E10394" i="9"/>
  <c r="D10394" i="9"/>
  <c r="D10393" i="9"/>
  <c r="E10393" i="9" s="1"/>
  <c r="D10392" i="9"/>
  <c r="E10392" i="9" s="1"/>
  <c r="E10391" i="9"/>
  <c r="D10391" i="9"/>
  <c r="E10390" i="9"/>
  <c r="D10390" i="9"/>
  <c r="E10389" i="9"/>
  <c r="D10389" i="9"/>
  <c r="D10388" i="9"/>
  <c r="E10388" i="9" s="1"/>
  <c r="D10387" i="9"/>
  <c r="E10387" i="9" s="1"/>
  <c r="D10386" i="9"/>
  <c r="E10386" i="9" s="1"/>
  <c r="D10385" i="9"/>
  <c r="E10385" i="9" s="1"/>
  <c r="E10384" i="9"/>
  <c r="D10384" i="9"/>
  <c r="D10383" i="9"/>
  <c r="E10383" i="9" s="1"/>
  <c r="D10382" i="9"/>
  <c r="E10382" i="9" s="1"/>
  <c r="E10381" i="9"/>
  <c r="D10381" i="9"/>
  <c r="E10380" i="9"/>
  <c r="D10380" i="9"/>
  <c r="E10379" i="9"/>
  <c r="D10379" i="9"/>
  <c r="D10378" i="9"/>
  <c r="E10378" i="9" s="1"/>
  <c r="D10377" i="9"/>
  <c r="E10377" i="9" s="1"/>
  <c r="D10376" i="9"/>
  <c r="E10376" i="9" s="1"/>
  <c r="D10375" i="9"/>
  <c r="E10375" i="9" s="1"/>
  <c r="E10374" i="9"/>
  <c r="D10374" i="9"/>
  <c r="D10373" i="9"/>
  <c r="E10373" i="9" s="1"/>
  <c r="D10372" i="9"/>
  <c r="E10372" i="9" s="1"/>
  <c r="E10371" i="9"/>
  <c r="D10371" i="9"/>
  <c r="E10370" i="9"/>
  <c r="D10370" i="9"/>
  <c r="E10369" i="9"/>
  <c r="D10369" i="9"/>
  <c r="D10368" i="9"/>
  <c r="E10368" i="9" s="1"/>
  <c r="D10367" i="9"/>
  <c r="E10367" i="9" s="1"/>
  <c r="D10366" i="9"/>
  <c r="E10366" i="9" s="1"/>
  <c r="D10365" i="9"/>
  <c r="E10365" i="9" s="1"/>
  <c r="E10364" i="9"/>
  <c r="D10364" i="9"/>
  <c r="D10363" i="9"/>
  <c r="E10363" i="9" s="1"/>
  <c r="D10362" i="9"/>
  <c r="E10362" i="9" s="1"/>
  <c r="E10361" i="9"/>
  <c r="D10361" i="9"/>
  <c r="E10360" i="9"/>
  <c r="D10360" i="9"/>
  <c r="E10359" i="9"/>
  <c r="D10359" i="9"/>
  <c r="D10358" i="9"/>
  <c r="E10358" i="9" s="1"/>
  <c r="D10357" i="9"/>
  <c r="E10357" i="9" s="1"/>
  <c r="D10356" i="9"/>
  <c r="E10356" i="9" s="1"/>
  <c r="D10355" i="9"/>
  <c r="E10355" i="9" s="1"/>
  <c r="E10354" i="9"/>
  <c r="D10354" i="9"/>
  <c r="D10353" i="9"/>
  <c r="E10353" i="9" s="1"/>
  <c r="D10352" i="9"/>
  <c r="E10352" i="9" s="1"/>
  <c r="E10351" i="9"/>
  <c r="D10351" i="9"/>
  <c r="E10350" i="9"/>
  <c r="D10350" i="9"/>
  <c r="E10349" i="9"/>
  <c r="D10349" i="9"/>
  <c r="D10348" i="9"/>
  <c r="E10348" i="9" s="1"/>
  <c r="D10347" i="9"/>
  <c r="E10347" i="9" s="1"/>
  <c r="D10346" i="9"/>
  <c r="E10346" i="9" s="1"/>
  <c r="D10345" i="9"/>
  <c r="E10345" i="9" s="1"/>
  <c r="E10344" i="9"/>
  <c r="D10344" i="9"/>
  <c r="D10343" i="9"/>
  <c r="E10343" i="9" s="1"/>
  <c r="D10342" i="9"/>
  <c r="E10342" i="9" s="1"/>
  <c r="E10341" i="9"/>
  <c r="D10341" i="9"/>
  <c r="E10340" i="9"/>
  <c r="D10340" i="9"/>
  <c r="E10339" i="9"/>
  <c r="D10339" i="9"/>
  <c r="D10338" i="9"/>
  <c r="E10338" i="9" s="1"/>
  <c r="D10337" i="9"/>
  <c r="E10337" i="9" s="1"/>
  <c r="D10336" i="9"/>
  <c r="E10336" i="9" s="1"/>
  <c r="D10335" i="9"/>
  <c r="E10335" i="9" s="1"/>
  <c r="E10334" i="9"/>
  <c r="D10334" i="9"/>
  <c r="D10333" i="9"/>
  <c r="E10333" i="9" s="1"/>
  <c r="D10332" i="9"/>
  <c r="E10332" i="9" s="1"/>
  <c r="E10331" i="9"/>
  <c r="D10331" i="9"/>
  <c r="E10330" i="9"/>
  <c r="D10330" i="9"/>
  <c r="E10329" i="9"/>
  <c r="D10329" i="9"/>
  <c r="D10328" i="9"/>
  <c r="E10328" i="9" s="1"/>
  <c r="D10327" i="9"/>
  <c r="E10327" i="9" s="1"/>
  <c r="D10326" i="9"/>
  <c r="E10326" i="9" s="1"/>
  <c r="D10325" i="9"/>
  <c r="E10325" i="9" s="1"/>
  <c r="E10324" i="9"/>
  <c r="D10324" i="9"/>
  <c r="D10323" i="9"/>
  <c r="E10323" i="9" s="1"/>
  <c r="D10322" i="9"/>
  <c r="E10322" i="9" s="1"/>
  <c r="E10321" i="9"/>
  <c r="D10321" i="9"/>
  <c r="E10320" i="9"/>
  <c r="D10320" i="9"/>
  <c r="E10319" i="9"/>
  <c r="D10319" i="9"/>
  <c r="D10318" i="9"/>
  <c r="E10318" i="9" s="1"/>
  <c r="D10317" i="9"/>
  <c r="E10317" i="9" s="1"/>
  <c r="D10316" i="9"/>
  <c r="E10316" i="9" s="1"/>
  <c r="D10315" i="9"/>
  <c r="E10315" i="9" s="1"/>
  <c r="E10314" i="9"/>
  <c r="D10314" i="9"/>
  <c r="D10313" i="9"/>
  <c r="E10313" i="9" s="1"/>
  <c r="D10312" i="9"/>
  <c r="E10312" i="9" s="1"/>
  <c r="E10311" i="9"/>
  <c r="D10311" i="9"/>
  <c r="E10310" i="9"/>
  <c r="D10310" i="9"/>
  <c r="E10309" i="9"/>
  <c r="D10309" i="9"/>
  <c r="D10308" i="9"/>
  <c r="E10308" i="9" s="1"/>
  <c r="D10307" i="9"/>
  <c r="E10307" i="9" s="1"/>
  <c r="D10306" i="9"/>
  <c r="E10306" i="9" s="1"/>
  <c r="D10305" i="9"/>
  <c r="E10305" i="9" s="1"/>
  <c r="E10304" i="9"/>
  <c r="D10304" i="9"/>
  <c r="D10303" i="9"/>
  <c r="E10303" i="9" s="1"/>
  <c r="D10302" i="9"/>
  <c r="E10302" i="9" s="1"/>
  <c r="E10301" i="9"/>
  <c r="D10301" i="9"/>
  <c r="E10300" i="9"/>
  <c r="D10300" i="9"/>
  <c r="E10299" i="9"/>
  <c r="D10299" i="9"/>
  <c r="D10298" i="9"/>
  <c r="E10298" i="9" s="1"/>
  <c r="D10297" i="9"/>
  <c r="E10297" i="9" s="1"/>
  <c r="D10296" i="9"/>
  <c r="E10296" i="9" s="1"/>
  <c r="D10295" i="9"/>
  <c r="E10295" i="9" s="1"/>
  <c r="E10294" i="9"/>
  <c r="D10294" i="9"/>
  <c r="D10293" i="9"/>
  <c r="E10293" i="9" s="1"/>
  <c r="D10292" i="9"/>
  <c r="E10292" i="9" s="1"/>
  <c r="E10291" i="9"/>
  <c r="D10291" i="9"/>
  <c r="E10290" i="9"/>
  <c r="D10290" i="9"/>
  <c r="E10289" i="9"/>
  <c r="D10289" i="9"/>
  <c r="D10288" i="9"/>
  <c r="E10288" i="9" s="1"/>
  <c r="D10287" i="9"/>
  <c r="E10287" i="9" s="1"/>
  <c r="D10286" i="9"/>
  <c r="E10286" i="9" s="1"/>
  <c r="D10285" i="9"/>
  <c r="E10285" i="9" s="1"/>
  <c r="E10284" i="9"/>
  <c r="D10284" i="9"/>
  <c r="D10283" i="9"/>
  <c r="E10283" i="9" s="1"/>
  <c r="D10282" i="9"/>
  <c r="E10282" i="9" s="1"/>
  <c r="E10281" i="9"/>
  <c r="D10281" i="9"/>
  <c r="E10280" i="9"/>
  <c r="D10280" i="9"/>
  <c r="E10279" i="9"/>
  <c r="D10279" i="9"/>
  <c r="D10278" i="9"/>
  <c r="E10278" i="9" s="1"/>
  <c r="D10277" i="9"/>
  <c r="E10277" i="9" s="1"/>
  <c r="D10276" i="9"/>
  <c r="E10276" i="9" s="1"/>
  <c r="D10275" i="9"/>
  <c r="E10275" i="9" s="1"/>
  <c r="E10274" i="9"/>
  <c r="D10274" i="9"/>
  <c r="D10273" i="9"/>
  <c r="E10273" i="9" s="1"/>
  <c r="D10272" i="9"/>
  <c r="E10272" i="9" s="1"/>
  <c r="E10271" i="9"/>
  <c r="D10271" i="9"/>
  <c r="E10270" i="9"/>
  <c r="D10270" i="9"/>
  <c r="E10269" i="9"/>
  <c r="D10269" i="9"/>
  <c r="D10268" i="9"/>
  <c r="E10268" i="9" s="1"/>
  <c r="D10267" i="9"/>
  <c r="E10267" i="9" s="1"/>
  <c r="D10266" i="9"/>
  <c r="E10266" i="9" s="1"/>
  <c r="D10265" i="9"/>
  <c r="E10265" i="9" s="1"/>
  <c r="E10264" i="9"/>
  <c r="D10264" i="9"/>
  <c r="D10263" i="9"/>
  <c r="E10263" i="9" s="1"/>
  <c r="D10262" i="9"/>
  <c r="E10262" i="9" s="1"/>
  <c r="E10261" i="9"/>
  <c r="D10261" i="9"/>
  <c r="E10260" i="9"/>
  <c r="D10260" i="9"/>
  <c r="E10259" i="9"/>
  <c r="D10259" i="9"/>
  <c r="D10258" i="9"/>
  <c r="E10258" i="9" s="1"/>
  <c r="D10257" i="9"/>
  <c r="E10257" i="9" s="1"/>
  <c r="D10256" i="9"/>
  <c r="E10256" i="9" s="1"/>
  <c r="D10255" i="9"/>
  <c r="E10255" i="9" s="1"/>
  <c r="E10254" i="9"/>
  <c r="D10254" i="9"/>
  <c r="D10253" i="9"/>
  <c r="E10253" i="9" s="1"/>
  <c r="D10252" i="9"/>
  <c r="E10252" i="9" s="1"/>
  <c r="E10251" i="9"/>
  <c r="D10251" i="9"/>
  <c r="E10250" i="9"/>
  <c r="D10250" i="9"/>
  <c r="E10249" i="9"/>
  <c r="D10249" i="9"/>
  <c r="D10248" i="9"/>
  <c r="E10248" i="9" s="1"/>
  <c r="D10247" i="9"/>
  <c r="E10247" i="9" s="1"/>
  <c r="D10246" i="9"/>
  <c r="E10246" i="9" s="1"/>
  <c r="D10245" i="9"/>
  <c r="E10245" i="9" s="1"/>
  <c r="E10244" i="9"/>
  <c r="D10244" i="9"/>
  <c r="D10243" i="9"/>
  <c r="E10243" i="9" s="1"/>
  <c r="D10242" i="9"/>
  <c r="E10242" i="9" s="1"/>
  <c r="E10241" i="9"/>
  <c r="D10241" i="9"/>
  <c r="E10240" i="9"/>
  <c r="D10240" i="9"/>
  <c r="E10239" i="9"/>
  <c r="D10239" i="9"/>
  <c r="D10238" i="9"/>
  <c r="E10238" i="9" s="1"/>
  <c r="D10237" i="9"/>
  <c r="E10237" i="9" s="1"/>
  <c r="D10236" i="9"/>
  <c r="E10236" i="9" s="1"/>
  <c r="D10235" i="9"/>
  <c r="E10235" i="9" s="1"/>
  <c r="E10234" i="9"/>
  <c r="D10234" i="9"/>
  <c r="D10233" i="9"/>
  <c r="E10233" i="9" s="1"/>
  <c r="D10232" i="9"/>
  <c r="E10232" i="9" s="1"/>
  <c r="E10231" i="9"/>
  <c r="D10231" i="9"/>
  <c r="E10230" i="9"/>
  <c r="D10230" i="9"/>
  <c r="E10229" i="9"/>
  <c r="D10229" i="9"/>
  <c r="D10228" i="9"/>
  <c r="E10228" i="9" s="1"/>
  <c r="D10227" i="9"/>
  <c r="E10227" i="9" s="1"/>
  <c r="D10226" i="9"/>
  <c r="E10226" i="9" s="1"/>
  <c r="D10225" i="9"/>
  <c r="E10225" i="9" s="1"/>
  <c r="E10224" i="9"/>
  <c r="D10224" i="9"/>
  <c r="D10223" i="9"/>
  <c r="E10223" i="9" s="1"/>
  <c r="D10222" i="9"/>
  <c r="E10222" i="9" s="1"/>
  <c r="E10221" i="9"/>
  <c r="D10221" i="9"/>
  <c r="E10220" i="9"/>
  <c r="D10220" i="9"/>
  <c r="E10219" i="9"/>
  <c r="D10219" i="9"/>
  <c r="D10218" i="9"/>
  <c r="E10218" i="9" s="1"/>
  <c r="D10217" i="9"/>
  <c r="E10217" i="9" s="1"/>
  <c r="D10216" i="9"/>
  <c r="E10216" i="9" s="1"/>
  <c r="D10215" i="9"/>
  <c r="E10215" i="9" s="1"/>
  <c r="E10214" i="9"/>
  <c r="D10214" i="9"/>
  <c r="D10213" i="9"/>
  <c r="E10213" i="9" s="1"/>
  <c r="D10212" i="9"/>
  <c r="E10212" i="9" s="1"/>
  <c r="E10211" i="9"/>
  <c r="D10211" i="9"/>
  <c r="E10210" i="9"/>
  <c r="D10210" i="9"/>
  <c r="E10209" i="9"/>
  <c r="D10209" i="9"/>
  <c r="D10208" i="9"/>
  <c r="E10208" i="9" s="1"/>
  <c r="D10207" i="9"/>
  <c r="E10207" i="9" s="1"/>
  <c r="D10206" i="9"/>
  <c r="E10206" i="9" s="1"/>
  <c r="D10205" i="9"/>
  <c r="E10205" i="9" s="1"/>
  <c r="E10204" i="9"/>
  <c r="D10204" i="9"/>
  <c r="D10203" i="9"/>
  <c r="E10203" i="9" s="1"/>
  <c r="D10202" i="9"/>
  <c r="E10202" i="9" s="1"/>
  <c r="E10201" i="9"/>
  <c r="D10201" i="9"/>
  <c r="E10200" i="9"/>
  <c r="D10200" i="9"/>
  <c r="E10199" i="9"/>
  <c r="D10199" i="9"/>
  <c r="D10198" i="9"/>
  <c r="E10198" i="9" s="1"/>
  <c r="D10197" i="9"/>
  <c r="E10197" i="9" s="1"/>
  <c r="D10196" i="9"/>
  <c r="E10196" i="9" s="1"/>
  <c r="D10195" i="9"/>
  <c r="E10195" i="9" s="1"/>
  <c r="E10194" i="9"/>
  <c r="D10194" i="9"/>
  <c r="D10193" i="9"/>
  <c r="E10193" i="9" s="1"/>
  <c r="D10192" i="9"/>
  <c r="E10192" i="9" s="1"/>
  <c r="E10191" i="9"/>
  <c r="D10191" i="9"/>
  <c r="E10190" i="9"/>
  <c r="D10190" i="9"/>
  <c r="E10189" i="9"/>
  <c r="D10189" i="9"/>
  <c r="D10188" i="9"/>
  <c r="E10188" i="9" s="1"/>
  <c r="D10187" i="9"/>
  <c r="E10187" i="9" s="1"/>
  <c r="D10186" i="9"/>
  <c r="E10186" i="9" s="1"/>
  <c r="D10185" i="9"/>
  <c r="E10185" i="9" s="1"/>
  <c r="E10184" i="9"/>
  <c r="D10184" i="9"/>
  <c r="D10183" i="9"/>
  <c r="E10183" i="9" s="1"/>
  <c r="D10182" i="9"/>
  <c r="E10182" i="9" s="1"/>
  <c r="E10181" i="9"/>
  <c r="D10181" i="9"/>
  <c r="E10180" i="9"/>
  <c r="D10180" i="9"/>
  <c r="E10179" i="9"/>
  <c r="D10179" i="9"/>
  <c r="D10178" i="9"/>
  <c r="E10178" i="9" s="1"/>
  <c r="D10177" i="9"/>
  <c r="E10177" i="9" s="1"/>
  <c r="D10176" i="9"/>
  <c r="E10176" i="9" s="1"/>
  <c r="D10175" i="9"/>
  <c r="E10175" i="9" s="1"/>
  <c r="E10174" i="9"/>
  <c r="D10174" i="9"/>
  <c r="D10173" i="9"/>
  <c r="E10173" i="9" s="1"/>
  <c r="D10172" i="9"/>
  <c r="E10172" i="9" s="1"/>
  <c r="E10171" i="9"/>
  <c r="D10171" i="9"/>
  <c r="E10170" i="9"/>
  <c r="D10170" i="9"/>
  <c r="E10169" i="9"/>
  <c r="D10169" i="9"/>
  <c r="D10168" i="9"/>
  <c r="E10168" i="9" s="1"/>
  <c r="D10167" i="9"/>
  <c r="E10167" i="9" s="1"/>
  <c r="D10166" i="9"/>
  <c r="E10166" i="9" s="1"/>
  <c r="D10165" i="9"/>
  <c r="E10165" i="9" s="1"/>
  <c r="E10164" i="9"/>
  <c r="D10164" i="9"/>
  <c r="D10163" i="9"/>
  <c r="E10163" i="9" s="1"/>
  <c r="D10162" i="9"/>
  <c r="E10162" i="9" s="1"/>
  <c r="E10161" i="9"/>
  <c r="D10161" i="9"/>
  <c r="E10160" i="9"/>
  <c r="D10160" i="9"/>
  <c r="E10159" i="9"/>
  <c r="D10159" i="9"/>
  <c r="D10158" i="9"/>
  <c r="E10158" i="9" s="1"/>
  <c r="D10157" i="9"/>
  <c r="E10157" i="9" s="1"/>
  <c r="D10156" i="9"/>
  <c r="E10156" i="9" s="1"/>
  <c r="D10155" i="9"/>
  <c r="E10155" i="9" s="1"/>
  <c r="E10154" i="9"/>
  <c r="D10154" i="9"/>
  <c r="D10153" i="9"/>
  <c r="E10153" i="9" s="1"/>
  <c r="D10152" i="9"/>
  <c r="E10152" i="9" s="1"/>
  <c r="E10151" i="9"/>
  <c r="D10151" i="9"/>
  <c r="E10150" i="9"/>
  <c r="D10150" i="9"/>
  <c r="E10149" i="9"/>
  <c r="D10149" i="9"/>
  <c r="D10148" i="9"/>
  <c r="E10148" i="9" s="1"/>
  <c r="D10147" i="9"/>
  <c r="E10147" i="9" s="1"/>
  <c r="D10146" i="9"/>
  <c r="E10146" i="9" s="1"/>
  <c r="D10145" i="9"/>
  <c r="E10145" i="9" s="1"/>
  <c r="E10144" i="9"/>
  <c r="D10144" i="9"/>
  <c r="D10143" i="9"/>
  <c r="E10143" i="9" s="1"/>
  <c r="D10142" i="9"/>
  <c r="E10142" i="9" s="1"/>
  <c r="E10141" i="9"/>
  <c r="D10141" i="9"/>
  <c r="E10140" i="9"/>
  <c r="D10140" i="9"/>
  <c r="E10139" i="9"/>
  <c r="D10139" i="9"/>
  <c r="D10138" i="9"/>
  <c r="E10138" i="9" s="1"/>
  <c r="D10137" i="9"/>
  <c r="E10137" i="9" s="1"/>
  <c r="D10136" i="9"/>
  <c r="E10136" i="9" s="1"/>
  <c r="D10135" i="9"/>
  <c r="E10135" i="9" s="1"/>
  <c r="E10134" i="9"/>
  <c r="D10134" i="9"/>
  <c r="D10133" i="9"/>
  <c r="E10133" i="9" s="1"/>
  <c r="D10132" i="9"/>
  <c r="E10132" i="9" s="1"/>
  <c r="E10131" i="9"/>
  <c r="D10131" i="9"/>
  <c r="E10130" i="9"/>
  <c r="D10130" i="9"/>
  <c r="E10129" i="9"/>
  <c r="D10129" i="9"/>
  <c r="D10128" i="9"/>
  <c r="E10128" i="9" s="1"/>
  <c r="D10127" i="9"/>
  <c r="E10127" i="9" s="1"/>
  <c r="D10126" i="9"/>
  <c r="E10126" i="9" s="1"/>
  <c r="D10125" i="9"/>
  <c r="E10125" i="9" s="1"/>
  <c r="E10124" i="9"/>
  <c r="D10124" i="9"/>
  <c r="D10123" i="9"/>
  <c r="E10123" i="9" s="1"/>
  <c r="D10122" i="9"/>
  <c r="E10122" i="9" s="1"/>
  <c r="E10121" i="9"/>
  <c r="D10121" i="9"/>
  <c r="E10120" i="9"/>
  <c r="D10120" i="9"/>
  <c r="E10119" i="9"/>
  <c r="D10119" i="9"/>
  <c r="D10118" i="9"/>
  <c r="E10118" i="9" s="1"/>
  <c r="D10117" i="9"/>
  <c r="E10117" i="9" s="1"/>
  <c r="D10116" i="9"/>
  <c r="E10116" i="9" s="1"/>
  <c r="D10115" i="9"/>
  <c r="E10115" i="9" s="1"/>
  <c r="E10114" i="9"/>
  <c r="D10114" i="9"/>
  <c r="D10113" i="9"/>
  <c r="E10113" i="9" s="1"/>
  <c r="D10112" i="9"/>
  <c r="E10112" i="9" s="1"/>
  <c r="E10111" i="9"/>
  <c r="D10111" i="9"/>
  <c r="E10110" i="9"/>
  <c r="D10110" i="9"/>
  <c r="E10109" i="9"/>
  <c r="D10109" i="9"/>
  <c r="D10108" i="9"/>
  <c r="E10108" i="9" s="1"/>
  <c r="D10107" i="9"/>
  <c r="E10107" i="9" s="1"/>
  <c r="D10106" i="9"/>
  <c r="E10106" i="9" s="1"/>
  <c r="D10105" i="9"/>
  <c r="E10105" i="9" s="1"/>
  <c r="E10104" i="9"/>
  <c r="D10104" i="9"/>
  <c r="D10103" i="9"/>
  <c r="E10103" i="9" s="1"/>
  <c r="D10102" i="9"/>
  <c r="E10102" i="9" s="1"/>
  <c r="E10101" i="9"/>
  <c r="D10101" i="9"/>
  <c r="E10100" i="9"/>
  <c r="D10100" i="9"/>
  <c r="E10099" i="9"/>
  <c r="D10099" i="9"/>
  <c r="D10098" i="9"/>
  <c r="E10098" i="9" s="1"/>
  <c r="D10097" i="9"/>
  <c r="E10097" i="9" s="1"/>
  <c r="D10096" i="9"/>
  <c r="E10096" i="9" s="1"/>
  <c r="D10095" i="9"/>
  <c r="E10095" i="9" s="1"/>
  <c r="E10094" i="9"/>
  <c r="D10094" i="9"/>
  <c r="D10093" i="9"/>
  <c r="E10093" i="9" s="1"/>
  <c r="D10092" i="9"/>
  <c r="E10092" i="9" s="1"/>
  <c r="E10091" i="9"/>
  <c r="D10091" i="9"/>
  <c r="E10090" i="9"/>
  <c r="D10090" i="9"/>
  <c r="E10089" i="9"/>
  <c r="D10089" i="9"/>
  <c r="D10088" i="9"/>
  <c r="E10088" i="9" s="1"/>
  <c r="D10087" i="9"/>
  <c r="E10087" i="9" s="1"/>
  <c r="D10086" i="9"/>
  <c r="E10086" i="9" s="1"/>
  <c r="D10085" i="9"/>
  <c r="E10085" i="9" s="1"/>
  <c r="E10084" i="9"/>
  <c r="D10084" i="9"/>
  <c r="D10083" i="9"/>
  <c r="E10083" i="9" s="1"/>
  <c r="D10082" i="9"/>
  <c r="E10082" i="9" s="1"/>
  <c r="E10081" i="9"/>
  <c r="D10081" i="9"/>
  <c r="E10080" i="9"/>
  <c r="D10080" i="9"/>
  <c r="E10079" i="9"/>
  <c r="D10079" i="9"/>
  <c r="D10078" i="9"/>
  <c r="E10078" i="9" s="1"/>
  <c r="D10077" i="9"/>
  <c r="E10077" i="9" s="1"/>
  <c r="D10076" i="9"/>
  <c r="E10076" i="9" s="1"/>
  <c r="D10075" i="9"/>
  <c r="E10075" i="9" s="1"/>
  <c r="E10074" i="9"/>
  <c r="D10074" i="9"/>
  <c r="D10073" i="9"/>
  <c r="E10073" i="9" s="1"/>
  <c r="D10072" i="9"/>
  <c r="E10072" i="9" s="1"/>
  <c r="E10071" i="9"/>
  <c r="D10071" i="9"/>
  <c r="E10070" i="9"/>
  <c r="D10070" i="9"/>
  <c r="E10069" i="9"/>
  <c r="D10069" i="9"/>
  <c r="D10068" i="9"/>
  <c r="E10068" i="9" s="1"/>
  <c r="D10067" i="9"/>
  <c r="E10067" i="9" s="1"/>
  <c r="D10066" i="9"/>
  <c r="E10066" i="9" s="1"/>
  <c r="D10065" i="9"/>
  <c r="E10065" i="9" s="1"/>
  <c r="E10064" i="9"/>
  <c r="D10064" i="9"/>
  <c r="D10063" i="9"/>
  <c r="E10063" i="9" s="1"/>
  <c r="D10062" i="9"/>
  <c r="E10062" i="9" s="1"/>
  <c r="E10061" i="9"/>
  <c r="D10061" i="9"/>
  <c r="E10060" i="9"/>
  <c r="D10060" i="9"/>
  <c r="E10059" i="9"/>
  <c r="D10059" i="9"/>
  <c r="D10058" i="9"/>
  <c r="E10058" i="9" s="1"/>
  <c r="D10057" i="9"/>
  <c r="E10057" i="9" s="1"/>
  <c r="D10056" i="9"/>
  <c r="E10056" i="9" s="1"/>
  <c r="D10055" i="9"/>
  <c r="E10055" i="9" s="1"/>
  <c r="E10054" i="9"/>
  <c r="D10054" i="9"/>
  <c r="D10053" i="9"/>
  <c r="E10053" i="9" s="1"/>
  <c r="D10052" i="9"/>
  <c r="E10052" i="9" s="1"/>
  <c r="E10051" i="9"/>
  <c r="D10051" i="9"/>
  <c r="E10050" i="9"/>
  <c r="D10050" i="9"/>
  <c r="E10049" i="9"/>
  <c r="D10049" i="9"/>
  <c r="D10048" i="9"/>
  <c r="E10048" i="9" s="1"/>
  <c r="D10047" i="9"/>
  <c r="E10047" i="9" s="1"/>
  <c r="D10046" i="9"/>
  <c r="E10046" i="9" s="1"/>
  <c r="D10045" i="9"/>
  <c r="E10045" i="9" s="1"/>
  <c r="E10044" i="9"/>
  <c r="D10044" i="9"/>
  <c r="D10043" i="9"/>
  <c r="E10043" i="9" s="1"/>
  <c r="D10042" i="9"/>
  <c r="E10042" i="9" s="1"/>
  <c r="E10041" i="9"/>
  <c r="D10041" i="9"/>
  <c r="E10040" i="9"/>
  <c r="D10040" i="9"/>
  <c r="E10039" i="9"/>
  <c r="D10039" i="9"/>
  <c r="D10038" i="9"/>
  <c r="E10038" i="9" s="1"/>
  <c r="D10037" i="9"/>
  <c r="E10037" i="9" s="1"/>
  <c r="D10036" i="9"/>
  <c r="E10036" i="9" s="1"/>
  <c r="D10035" i="9"/>
  <c r="E10035" i="9" s="1"/>
  <c r="E10034" i="9"/>
  <c r="D10034" i="9"/>
  <c r="D10033" i="9"/>
  <c r="E10033" i="9" s="1"/>
  <c r="D10032" i="9"/>
  <c r="E10032" i="9" s="1"/>
  <c r="E10031" i="9"/>
  <c r="D10031" i="9"/>
  <c r="E10030" i="9"/>
  <c r="D10030" i="9"/>
  <c r="E10029" i="9"/>
  <c r="D10029" i="9"/>
  <c r="D10028" i="9"/>
  <c r="E10028" i="9" s="1"/>
  <c r="D10027" i="9"/>
  <c r="E10027" i="9" s="1"/>
  <c r="D10026" i="9"/>
  <c r="E10026" i="9" s="1"/>
  <c r="D10025" i="9"/>
  <c r="E10025" i="9" s="1"/>
  <c r="E10024" i="9"/>
  <c r="D10024" i="9"/>
  <c r="D10023" i="9"/>
  <c r="E10023" i="9" s="1"/>
  <c r="D10022" i="9"/>
  <c r="E10022" i="9" s="1"/>
  <c r="E10021" i="9"/>
  <c r="D10021" i="9"/>
  <c r="E10020" i="9"/>
  <c r="D10020" i="9"/>
  <c r="E10019" i="9"/>
  <c r="D10019" i="9"/>
  <c r="D10018" i="9"/>
  <c r="E10018" i="9" s="1"/>
  <c r="D10017" i="9"/>
  <c r="E10017" i="9" s="1"/>
  <c r="D10016" i="9"/>
  <c r="E10016" i="9" s="1"/>
  <c r="D10015" i="9"/>
  <c r="E10015" i="9" s="1"/>
  <c r="E10014" i="9"/>
  <c r="D10014" i="9"/>
  <c r="D10013" i="9"/>
  <c r="E10013" i="9" s="1"/>
  <c r="D10012" i="9"/>
  <c r="E10012" i="9" s="1"/>
  <c r="E10011" i="9"/>
  <c r="D10011" i="9"/>
  <c r="E10010" i="9"/>
  <c r="D10010" i="9"/>
  <c r="E10009" i="9"/>
  <c r="D10009" i="9"/>
  <c r="D10008" i="9"/>
  <c r="E10008" i="9" s="1"/>
  <c r="D10007" i="9"/>
  <c r="E10007" i="9" s="1"/>
  <c r="D10006" i="9"/>
  <c r="E10006" i="9" s="1"/>
  <c r="D10005" i="9"/>
  <c r="E10005" i="9" s="1"/>
  <c r="E10004" i="9"/>
  <c r="D10004" i="9"/>
  <c r="D10003" i="9"/>
  <c r="E10003" i="9" s="1"/>
  <c r="D10002" i="9"/>
  <c r="E10002" i="9" s="1"/>
  <c r="E10001" i="9"/>
  <c r="D10001" i="9"/>
  <c r="E10000" i="9"/>
  <c r="D10000" i="9"/>
  <c r="E9999" i="9"/>
  <c r="D9999" i="9"/>
  <c r="D9998" i="9"/>
  <c r="E9998" i="9" s="1"/>
  <c r="D9997" i="9"/>
  <c r="E9997" i="9" s="1"/>
  <c r="D9996" i="9"/>
  <c r="E9996" i="9" s="1"/>
  <c r="D9995" i="9"/>
  <c r="E9995" i="9" s="1"/>
  <c r="E9994" i="9"/>
  <c r="D9994" i="9"/>
  <c r="D9993" i="9"/>
  <c r="E9993" i="9" s="1"/>
  <c r="D9992" i="9"/>
  <c r="E9992" i="9" s="1"/>
  <c r="E9991" i="9"/>
  <c r="D9991" i="9"/>
  <c r="E9990" i="9"/>
  <c r="D9990" i="9"/>
  <c r="E9989" i="9"/>
  <c r="D9989" i="9"/>
  <c r="D9988" i="9"/>
  <c r="E9988" i="9" s="1"/>
  <c r="D9987" i="9"/>
  <c r="E9987" i="9" s="1"/>
  <c r="D9986" i="9"/>
  <c r="E9986" i="9" s="1"/>
  <c r="D9985" i="9"/>
  <c r="E9985" i="9" s="1"/>
  <c r="E9984" i="9"/>
  <c r="D9984" i="9"/>
  <c r="D9983" i="9"/>
  <c r="E9983" i="9" s="1"/>
  <c r="D9982" i="9"/>
  <c r="E9982" i="9" s="1"/>
  <c r="E9981" i="9"/>
  <c r="D9981" i="9"/>
  <c r="E9980" i="9"/>
  <c r="D9980" i="9"/>
  <c r="E9979" i="9"/>
  <c r="D9979" i="9"/>
  <c r="D9978" i="9"/>
  <c r="E9978" i="9" s="1"/>
  <c r="D9977" i="9"/>
  <c r="E9977" i="9" s="1"/>
  <c r="D9976" i="9"/>
  <c r="E9976" i="9" s="1"/>
  <c r="D9975" i="9"/>
  <c r="E9975" i="9" s="1"/>
  <c r="E9974" i="9"/>
  <c r="D9974" i="9"/>
  <c r="D9973" i="9"/>
  <c r="E9973" i="9" s="1"/>
  <c r="D9972" i="9"/>
  <c r="E9972" i="9" s="1"/>
  <c r="E9971" i="9"/>
  <c r="D9971" i="9"/>
  <c r="E9970" i="9"/>
  <c r="D9970" i="9"/>
  <c r="E9969" i="9"/>
  <c r="D9969" i="9"/>
  <c r="D9968" i="9"/>
  <c r="E9968" i="9" s="1"/>
  <c r="D9967" i="9"/>
  <c r="E9967" i="9" s="1"/>
  <c r="D9966" i="9"/>
  <c r="E9966" i="9" s="1"/>
  <c r="D9965" i="9"/>
  <c r="E9965" i="9" s="1"/>
  <c r="E9964" i="9"/>
  <c r="D9964" i="9"/>
  <c r="D9963" i="9"/>
  <c r="E9963" i="9" s="1"/>
  <c r="D9962" i="9"/>
  <c r="E9962" i="9" s="1"/>
  <c r="E9961" i="9"/>
  <c r="D9961" i="9"/>
  <c r="E9960" i="9"/>
  <c r="D9960" i="9"/>
  <c r="E9959" i="9"/>
  <c r="D9959" i="9"/>
  <c r="D9958" i="9"/>
  <c r="E9958" i="9" s="1"/>
  <c r="D9957" i="9"/>
  <c r="E9957" i="9" s="1"/>
  <c r="D9956" i="9"/>
  <c r="E9956" i="9" s="1"/>
  <c r="D9955" i="9"/>
  <c r="E9955" i="9" s="1"/>
  <c r="E9954" i="9"/>
  <c r="D9954" i="9"/>
  <c r="D9953" i="9"/>
  <c r="E9953" i="9" s="1"/>
  <c r="D9952" i="9"/>
  <c r="E9952" i="9" s="1"/>
  <c r="E9951" i="9"/>
  <c r="D9951" i="9"/>
  <c r="E9950" i="9"/>
  <c r="D9950" i="9"/>
  <c r="E9949" i="9"/>
  <c r="D9949" i="9"/>
  <c r="D9948" i="9"/>
  <c r="E9948" i="9" s="1"/>
  <c r="D9947" i="9"/>
  <c r="E9947" i="9" s="1"/>
  <c r="D9946" i="9"/>
  <c r="E9946" i="9" s="1"/>
  <c r="D9945" i="9"/>
  <c r="E9945" i="9" s="1"/>
  <c r="E9944" i="9"/>
  <c r="D9944" i="9"/>
  <c r="D9943" i="9"/>
  <c r="E9943" i="9" s="1"/>
  <c r="D9942" i="9"/>
  <c r="E9942" i="9" s="1"/>
  <c r="D9941" i="9"/>
  <c r="E9941" i="9" s="1"/>
  <c r="E9940" i="9"/>
  <c r="D9940" i="9"/>
  <c r="E9939" i="9"/>
  <c r="D9939" i="9"/>
  <c r="E9938" i="9"/>
  <c r="D9938" i="9"/>
  <c r="D9937" i="9"/>
  <c r="E9937" i="9" s="1"/>
  <c r="D9936" i="9"/>
  <c r="E9936" i="9" s="1"/>
  <c r="E9935" i="9"/>
  <c r="D9935" i="9"/>
  <c r="E9934" i="9"/>
  <c r="D9934" i="9"/>
  <c r="D9933" i="9"/>
  <c r="E9933" i="9" s="1"/>
  <c r="D9932" i="9"/>
  <c r="E9932" i="9" s="1"/>
  <c r="E9931" i="9"/>
  <c r="D9931" i="9"/>
  <c r="E9930" i="9"/>
  <c r="D9930" i="9"/>
  <c r="E9929" i="9"/>
  <c r="D9929" i="9"/>
  <c r="E9928" i="9"/>
  <c r="D9928" i="9"/>
  <c r="D9927" i="9"/>
  <c r="E9927" i="9" s="1"/>
  <c r="D9926" i="9"/>
  <c r="E9926" i="9" s="1"/>
  <c r="E9925" i="9"/>
  <c r="D9925" i="9"/>
  <c r="E9924" i="9"/>
  <c r="D9924" i="9"/>
  <c r="D9923" i="9"/>
  <c r="E9923" i="9" s="1"/>
  <c r="D9922" i="9"/>
  <c r="E9922" i="9" s="1"/>
  <c r="E9921" i="9"/>
  <c r="D9921" i="9"/>
  <c r="E9920" i="9"/>
  <c r="D9920" i="9"/>
  <c r="E9919" i="9"/>
  <c r="D9919" i="9"/>
  <c r="D9918" i="9"/>
  <c r="E9918" i="9" s="1"/>
  <c r="D9917" i="9"/>
  <c r="E9917" i="9" s="1"/>
  <c r="D9916" i="9"/>
  <c r="E9916" i="9" s="1"/>
  <c r="E9915" i="9"/>
  <c r="D9915" i="9"/>
  <c r="E9914" i="9"/>
  <c r="D9914" i="9"/>
  <c r="D9913" i="9"/>
  <c r="E9913" i="9" s="1"/>
  <c r="D9912" i="9"/>
  <c r="E9912" i="9" s="1"/>
  <c r="E9911" i="9"/>
  <c r="D9911" i="9"/>
  <c r="E9910" i="9"/>
  <c r="D9910" i="9"/>
  <c r="E9909" i="9"/>
  <c r="D9909" i="9"/>
  <c r="D9908" i="9"/>
  <c r="E9908" i="9" s="1"/>
  <c r="D9907" i="9"/>
  <c r="E9907" i="9" s="1"/>
  <c r="D9906" i="9"/>
  <c r="E9906" i="9" s="1"/>
  <c r="E9905" i="9"/>
  <c r="D9905" i="9"/>
  <c r="E9904" i="9"/>
  <c r="D9904" i="9"/>
  <c r="D9903" i="9"/>
  <c r="E9903" i="9" s="1"/>
  <c r="D9902" i="9"/>
  <c r="E9902" i="9" s="1"/>
  <c r="E9901" i="9"/>
  <c r="D9901" i="9"/>
  <c r="E9900" i="9"/>
  <c r="D9900" i="9"/>
  <c r="E9899" i="9"/>
  <c r="D9899" i="9"/>
  <c r="D9898" i="9"/>
  <c r="E9898" i="9" s="1"/>
  <c r="D9897" i="9"/>
  <c r="E9897" i="9" s="1"/>
  <c r="D9896" i="9"/>
  <c r="E9896" i="9" s="1"/>
  <c r="D9895" i="9"/>
  <c r="E9895" i="9" s="1"/>
  <c r="E9894" i="9"/>
  <c r="D9894" i="9"/>
  <c r="D9893" i="9"/>
  <c r="E9893" i="9" s="1"/>
  <c r="D9892" i="9"/>
  <c r="E9892" i="9" s="1"/>
  <c r="D9891" i="9"/>
  <c r="E9891" i="9" s="1"/>
  <c r="E9890" i="9"/>
  <c r="D9890" i="9"/>
  <c r="E9889" i="9"/>
  <c r="D9889" i="9"/>
  <c r="E9888" i="9"/>
  <c r="D9888" i="9"/>
  <c r="D9887" i="9"/>
  <c r="E9887" i="9" s="1"/>
  <c r="D9886" i="9"/>
  <c r="E9886" i="9" s="1"/>
  <c r="E9885" i="9"/>
  <c r="D9885" i="9"/>
  <c r="E9884" i="9"/>
  <c r="D9884" i="9"/>
  <c r="D9883" i="9"/>
  <c r="E9883" i="9" s="1"/>
  <c r="D9882" i="9"/>
  <c r="E9882" i="9" s="1"/>
  <c r="E9881" i="9"/>
  <c r="D9881" i="9"/>
  <c r="E9880" i="9"/>
  <c r="D9880" i="9"/>
  <c r="E9879" i="9"/>
  <c r="D9879" i="9"/>
  <c r="E9878" i="9"/>
  <c r="D9878" i="9"/>
  <c r="D9877" i="9"/>
  <c r="E9877" i="9" s="1"/>
  <c r="D9876" i="9"/>
  <c r="E9876" i="9" s="1"/>
  <c r="E9875" i="9"/>
  <c r="D9875" i="9"/>
  <c r="E9874" i="9"/>
  <c r="D9874" i="9"/>
  <c r="D9873" i="9"/>
  <c r="E9873" i="9" s="1"/>
  <c r="D9872" i="9"/>
  <c r="E9872" i="9" s="1"/>
  <c r="E9871" i="9"/>
  <c r="D9871" i="9"/>
  <c r="E9870" i="9"/>
  <c r="D9870" i="9"/>
  <c r="E9869" i="9"/>
  <c r="D9869" i="9"/>
  <c r="D9868" i="9"/>
  <c r="E9868" i="9" s="1"/>
  <c r="D9867" i="9"/>
  <c r="E9867" i="9" s="1"/>
  <c r="D9866" i="9"/>
  <c r="E9866" i="9" s="1"/>
  <c r="E9865" i="9"/>
  <c r="D9865" i="9"/>
  <c r="E9864" i="9"/>
  <c r="D9864" i="9"/>
  <c r="D9863" i="9"/>
  <c r="E9863" i="9" s="1"/>
  <c r="D9862" i="9"/>
  <c r="E9862" i="9" s="1"/>
  <c r="D9861" i="9"/>
  <c r="E9861" i="9" s="1"/>
  <c r="E9860" i="9"/>
  <c r="D9860" i="9"/>
  <c r="E9859" i="9"/>
  <c r="D9859" i="9"/>
  <c r="D9858" i="9"/>
  <c r="E9858" i="9" s="1"/>
  <c r="D9857" i="9"/>
  <c r="E9857" i="9" s="1"/>
  <c r="D9856" i="9"/>
  <c r="E9856" i="9" s="1"/>
  <c r="E9855" i="9"/>
  <c r="D9855" i="9"/>
  <c r="E9854" i="9"/>
  <c r="D9854" i="9"/>
  <c r="D9853" i="9"/>
  <c r="E9853" i="9" s="1"/>
  <c r="D9852" i="9"/>
  <c r="E9852" i="9" s="1"/>
  <c r="E9851" i="9"/>
  <c r="D9851" i="9"/>
  <c r="E9850" i="9"/>
  <c r="D9850" i="9"/>
  <c r="E9849" i="9"/>
  <c r="D9849" i="9"/>
  <c r="D9848" i="9"/>
  <c r="E9848" i="9" s="1"/>
  <c r="D9847" i="9"/>
  <c r="E9847" i="9" s="1"/>
  <c r="D9846" i="9"/>
  <c r="E9846" i="9" s="1"/>
  <c r="D9845" i="9"/>
  <c r="E9845" i="9" s="1"/>
  <c r="E9844" i="9"/>
  <c r="D9844" i="9"/>
  <c r="D9843" i="9"/>
  <c r="E9843" i="9" s="1"/>
  <c r="D9842" i="9"/>
  <c r="E9842" i="9" s="1"/>
  <c r="D9841" i="9"/>
  <c r="E9841" i="9" s="1"/>
  <c r="E9840" i="9"/>
  <c r="D9840" i="9"/>
  <c r="E9839" i="9"/>
  <c r="D9839" i="9"/>
  <c r="E9838" i="9"/>
  <c r="D9838" i="9"/>
  <c r="D9837" i="9"/>
  <c r="E9837" i="9" s="1"/>
  <c r="D9836" i="9"/>
  <c r="E9836" i="9" s="1"/>
  <c r="E9835" i="9"/>
  <c r="D9835" i="9"/>
  <c r="E9834" i="9"/>
  <c r="D9834" i="9"/>
  <c r="D9833" i="9"/>
  <c r="E9833" i="9" s="1"/>
  <c r="D9832" i="9"/>
  <c r="E9832" i="9" s="1"/>
  <c r="E9831" i="9"/>
  <c r="D9831" i="9"/>
  <c r="E9830" i="9"/>
  <c r="D9830" i="9"/>
  <c r="E9829" i="9"/>
  <c r="D9829" i="9"/>
  <c r="E9828" i="9"/>
  <c r="D9828" i="9"/>
  <c r="D9827" i="9"/>
  <c r="E9827" i="9" s="1"/>
  <c r="D9826" i="9"/>
  <c r="E9826" i="9" s="1"/>
  <c r="E9825" i="9"/>
  <c r="D9825" i="9"/>
  <c r="E9824" i="9"/>
  <c r="D9824" i="9"/>
  <c r="D9823" i="9"/>
  <c r="E9823" i="9" s="1"/>
  <c r="D9822" i="9"/>
  <c r="E9822" i="9" s="1"/>
  <c r="E9821" i="9"/>
  <c r="D9821" i="9"/>
  <c r="E9820" i="9"/>
  <c r="D9820" i="9"/>
  <c r="E9819" i="9"/>
  <c r="D9819" i="9"/>
  <c r="E9818" i="9"/>
  <c r="D9818" i="9"/>
  <c r="D9817" i="9"/>
  <c r="E9817" i="9" s="1"/>
  <c r="E9816" i="9"/>
  <c r="D9816" i="9"/>
  <c r="E9815" i="9"/>
  <c r="D9815" i="9"/>
  <c r="E9814" i="9"/>
  <c r="D9814" i="9"/>
  <c r="D9813" i="9"/>
  <c r="E9813" i="9" s="1"/>
  <c r="D9812" i="9"/>
  <c r="E9812" i="9" s="1"/>
  <c r="E9811" i="9"/>
  <c r="D9811" i="9"/>
  <c r="E9810" i="9"/>
  <c r="D9810" i="9"/>
  <c r="E9809" i="9"/>
  <c r="D9809" i="9"/>
  <c r="E9808" i="9"/>
  <c r="D9808" i="9"/>
  <c r="D9807" i="9"/>
  <c r="E9807" i="9" s="1"/>
  <c r="D9806" i="9"/>
  <c r="E9806" i="9" s="1"/>
  <c r="E9805" i="9"/>
  <c r="D9805" i="9"/>
  <c r="E9804" i="9"/>
  <c r="D9804" i="9"/>
  <c r="D9803" i="9"/>
  <c r="E9803" i="9" s="1"/>
  <c r="D9802" i="9"/>
  <c r="E9802" i="9" s="1"/>
  <c r="E9801" i="9"/>
  <c r="D9801" i="9"/>
  <c r="E9800" i="9"/>
  <c r="D9800" i="9"/>
  <c r="E9799" i="9"/>
  <c r="D9799" i="9"/>
  <c r="D9798" i="9"/>
  <c r="E9798" i="9" s="1"/>
  <c r="D9797" i="9"/>
  <c r="E9797" i="9" s="1"/>
  <c r="E9796" i="9"/>
  <c r="D9796" i="9"/>
  <c r="D9795" i="9"/>
  <c r="E9795" i="9" s="1"/>
  <c r="E9794" i="9"/>
  <c r="D9794" i="9"/>
  <c r="D9793" i="9"/>
  <c r="E9793" i="9" s="1"/>
  <c r="D9792" i="9"/>
  <c r="E9792" i="9" s="1"/>
  <c r="E9791" i="9"/>
  <c r="D9791" i="9"/>
  <c r="E9790" i="9"/>
  <c r="D9790" i="9"/>
  <c r="E9789" i="9"/>
  <c r="D9789" i="9"/>
  <c r="E9788" i="9"/>
  <c r="D9788" i="9"/>
  <c r="D9787" i="9"/>
  <c r="E9787" i="9" s="1"/>
  <c r="E9786" i="9"/>
  <c r="D9786" i="9"/>
  <c r="D9785" i="9"/>
  <c r="E9785" i="9" s="1"/>
  <c r="E9784" i="9"/>
  <c r="D9784" i="9"/>
  <c r="D9783" i="9"/>
  <c r="E9783" i="9" s="1"/>
  <c r="D9782" i="9"/>
  <c r="E9782" i="9" s="1"/>
  <c r="D9781" i="9"/>
  <c r="E9781" i="9" s="1"/>
  <c r="E9780" i="9"/>
  <c r="D9780" i="9"/>
  <c r="E9779" i="9"/>
  <c r="D9779" i="9"/>
  <c r="E9778" i="9"/>
  <c r="D9778" i="9"/>
  <c r="D9777" i="9"/>
  <c r="E9777" i="9" s="1"/>
  <c r="E9776" i="9"/>
  <c r="D9776" i="9"/>
  <c r="E9775" i="9"/>
  <c r="D9775" i="9"/>
  <c r="E9774" i="9"/>
  <c r="D9774" i="9"/>
  <c r="D9773" i="9"/>
  <c r="E9773" i="9" s="1"/>
  <c r="D9772" i="9"/>
  <c r="E9772" i="9" s="1"/>
  <c r="E9771" i="9"/>
  <c r="D9771" i="9"/>
  <c r="E9770" i="9"/>
  <c r="D9770" i="9"/>
  <c r="E9769" i="9"/>
  <c r="D9769" i="9"/>
  <c r="E9768" i="9"/>
  <c r="D9768" i="9"/>
  <c r="D9767" i="9"/>
  <c r="E9767" i="9" s="1"/>
  <c r="E9766" i="9"/>
  <c r="D9766" i="9"/>
  <c r="E9765" i="9"/>
  <c r="D9765" i="9"/>
  <c r="E9764" i="9"/>
  <c r="D9764" i="9"/>
  <c r="D9763" i="9"/>
  <c r="E9763" i="9" s="1"/>
  <c r="D9762" i="9"/>
  <c r="E9762" i="9" s="1"/>
  <c r="E9761" i="9"/>
  <c r="D9761" i="9"/>
  <c r="E9760" i="9"/>
  <c r="D9760" i="9"/>
  <c r="E9759" i="9"/>
  <c r="D9759" i="9"/>
  <c r="E9758" i="9"/>
  <c r="D9758" i="9"/>
  <c r="D9757" i="9"/>
  <c r="E9757" i="9" s="1"/>
  <c r="D9756" i="9"/>
  <c r="E9756" i="9" s="1"/>
  <c r="D9755" i="9"/>
  <c r="E9755" i="9" s="1"/>
  <c r="E9754" i="9"/>
  <c r="D9754" i="9"/>
  <c r="D9753" i="9"/>
  <c r="E9753" i="9" s="1"/>
  <c r="D9752" i="9"/>
  <c r="E9752" i="9" s="1"/>
  <c r="D9751" i="9"/>
  <c r="E9751" i="9" s="1"/>
  <c r="E9750" i="9"/>
  <c r="D9750" i="9"/>
  <c r="E9749" i="9"/>
  <c r="D9749" i="9"/>
  <c r="E9748" i="9"/>
  <c r="D9748" i="9"/>
  <c r="E9747" i="9"/>
  <c r="D9747" i="9"/>
  <c r="E9746" i="9"/>
  <c r="D9746" i="9"/>
  <c r="D9745" i="9"/>
  <c r="E9745" i="9" s="1"/>
  <c r="E9744" i="9"/>
  <c r="D9744" i="9"/>
  <c r="D9743" i="9"/>
  <c r="E9743" i="9" s="1"/>
  <c r="D9742" i="9"/>
  <c r="E9742" i="9" s="1"/>
  <c r="D9741" i="9"/>
  <c r="E9741" i="9" s="1"/>
  <c r="E9740" i="9"/>
  <c r="D9740" i="9"/>
  <c r="E9739" i="9"/>
  <c r="D9739" i="9"/>
  <c r="D9738" i="9"/>
  <c r="E9738" i="9" s="1"/>
  <c r="D9737" i="9"/>
  <c r="E9737" i="9" s="1"/>
  <c r="D9736" i="9"/>
  <c r="E9736" i="9" s="1"/>
  <c r="E9735" i="9"/>
  <c r="D9735" i="9"/>
  <c r="D9734" i="9"/>
  <c r="E9734" i="9" s="1"/>
  <c r="D9733" i="9"/>
  <c r="E9733" i="9" s="1"/>
  <c r="D9732" i="9"/>
  <c r="E9732" i="9" s="1"/>
  <c r="E9731" i="9"/>
  <c r="D9731" i="9"/>
  <c r="E9730" i="9"/>
  <c r="D9730" i="9"/>
  <c r="E9729" i="9"/>
  <c r="D9729" i="9"/>
  <c r="D9728" i="9"/>
  <c r="E9728" i="9" s="1"/>
  <c r="E9727" i="9"/>
  <c r="D9727" i="9"/>
  <c r="D9726" i="9"/>
  <c r="E9726" i="9" s="1"/>
  <c r="D9725" i="9"/>
  <c r="E9725" i="9" s="1"/>
  <c r="D9724" i="9"/>
  <c r="E9724" i="9" s="1"/>
  <c r="D9723" i="9"/>
  <c r="E9723" i="9" s="1"/>
  <c r="D9722" i="9"/>
  <c r="E9722" i="9" s="1"/>
  <c r="D9721" i="9"/>
  <c r="E9721" i="9" s="1"/>
  <c r="E9720" i="9"/>
  <c r="D9720" i="9"/>
  <c r="E9719" i="9"/>
  <c r="D9719" i="9"/>
  <c r="E9718" i="9"/>
  <c r="D9718" i="9"/>
  <c r="D9717" i="9"/>
  <c r="E9717" i="9" s="1"/>
  <c r="E9716" i="9"/>
  <c r="D9716" i="9"/>
  <c r="E9715" i="9"/>
  <c r="D9715" i="9"/>
  <c r="E9714" i="9"/>
  <c r="D9714" i="9"/>
  <c r="D9713" i="9"/>
  <c r="E9713" i="9" s="1"/>
  <c r="D9712" i="9"/>
  <c r="E9712" i="9" s="1"/>
  <c r="E9711" i="9"/>
  <c r="D9711" i="9"/>
  <c r="E9710" i="9"/>
  <c r="D9710" i="9"/>
  <c r="E9709" i="9"/>
  <c r="D9709" i="9"/>
  <c r="E9708" i="9"/>
  <c r="D9708" i="9"/>
  <c r="D9707" i="9"/>
  <c r="E9707" i="9" s="1"/>
  <c r="D9706" i="9"/>
  <c r="E9706" i="9" s="1"/>
  <c r="D9705" i="9"/>
  <c r="E9705" i="9" s="1"/>
  <c r="E9704" i="9"/>
  <c r="D9704" i="9"/>
  <c r="D9703" i="9"/>
  <c r="E9703" i="9" s="1"/>
  <c r="D9702" i="9"/>
  <c r="E9702" i="9" s="1"/>
  <c r="D9701" i="9"/>
  <c r="E9701" i="9" s="1"/>
  <c r="E9700" i="9"/>
  <c r="D9700" i="9"/>
  <c r="E9699" i="9"/>
  <c r="D9699" i="9"/>
  <c r="E9698" i="9"/>
  <c r="D9698" i="9"/>
  <c r="E9697" i="9"/>
  <c r="D9697" i="9"/>
  <c r="E9696" i="9"/>
  <c r="D9696" i="9"/>
  <c r="D9695" i="9"/>
  <c r="E9695" i="9" s="1"/>
  <c r="E9694" i="9"/>
  <c r="D9694" i="9"/>
  <c r="D9693" i="9"/>
  <c r="E9693" i="9" s="1"/>
  <c r="D9692" i="9"/>
  <c r="E9692" i="9" s="1"/>
  <c r="D9691" i="9"/>
  <c r="E9691" i="9" s="1"/>
  <c r="E9690" i="9"/>
  <c r="D9690" i="9"/>
  <c r="E9689" i="9"/>
  <c r="D9689" i="9"/>
  <c r="D9688" i="9"/>
  <c r="E9688" i="9" s="1"/>
  <c r="D9687" i="9"/>
  <c r="E9687" i="9" s="1"/>
  <c r="D9686" i="9"/>
  <c r="E9686" i="9" s="1"/>
  <c r="E9685" i="9"/>
  <c r="D9685" i="9"/>
  <c r="D9684" i="9"/>
  <c r="E9684" i="9" s="1"/>
  <c r="D9683" i="9"/>
  <c r="E9683" i="9" s="1"/>
  <c r="D9682" i="9"/>
  <c r="E9682" i="9" s="1"/>
  <c r="E9681" i="9"/>
  <c r="D9681" i="9"/>
  <c r="E9680" i="9"/>
  <c r="D9680" i="9"/>
  <c r="E9679" i="9"/>
  <c r="D9679" i="9"/>
  <c r="E9678" i="9"/>
  <c r="D9678" i="9"/>
  <c r="E9677" i="9"/>
  <c r="D9677" i="9"/>
  <c r="D9676" i="9"/>
  <c r="E9676" i="9" s="1"/>
  <c r="D9675" i="9"/>
  <c r="E9675" i="9" s="1"/>
  <c r="E9674" i="9"/>
  <c r="D9674" i="9"/>
  <c r="D9673" i="9"/>
  <c r="E9673" i="9" s="1"/>
  <c r="D9672" i="9"/>
  <c r="E9672" i="9" s="1"/>
  <c r="D9671" i="9"/>
  <c r="E9671" i="9" s="1"/>
  <c r="E9670" i="9"/>
  <c r="D9670" i="9"/>
  <c r="E9669" i="9"/>
  <c r="D9669" i="9"/>
  <c r="E9668" i="9"/>
  <c r="D9668" i="9"/>
  <c r="D9667" i="9"/>
  <c r="E9667" i="9" s="1"/>
  <c r="E9666" i="9"/>
  <c r="D9666" i="9"/>
  <c r="E9665" i="9"/>
  <c r="D9665" i="9"/>
  <c r="E9664" i="9"/>
  <c r="D9664" i="9"/>
  <c r="D9663" i="9"/>
  <c r="E9663" i="9" s="1"/>
  <c r="D9662" i="9"/>
  <c r="E9662" i="9" s="1"/>
  <c r="E9661" i="9"/>
  <c r="D9661" i="9"/>
  <c r="E9660" i="9"/>
  <c r="D9660" i="9"/>
  <c r="E9659" i="9"/>
  <c r="D9659" i="9"/>
  <c r="E9658" i="9"/>
  <c r="D9658" i="9"/>
  <c r="D9657" i="9"/>
  <c r="E9657" i="9" s="1"/>
  <c r="D9656" i="9"/>
  <c r="E9656" i="9" s="1"/>
  <c r="D9655" i="9"/>
  <c r="E9655" i="9" s="1"/>
  <c r="E9654" i="9"/>
  <c r="D9654" i="9"/>
  <c r="D9653" i="9"/>
  <c r="E9653" i="9" s="1"/>
  <c r="D9652" i="9"/>
  <c r="E9652" i="9" s="1"/>
  <c r="E9651" i="9"/>
  <c r="D9651" i="9"/>
  <c r="E9650" i="9"/>
  <c r="D9650" i="9"/>
  <c r="E9649" i="9"/>
  <c r="D9649" i="9"/>
  <c r="E9648" i="9"/>
  <c r="D9648" i="9"/>
  <c r="E9647" i="9"/>
  <c r="D9647" i="9"/>
  <c r="E9646" i="9"/>
  <c r="D9646" i="9"/>
  <c r="D9645" i="9"/>
  <c r="E9645" i="9" s="1"/>
  <c r="E9644" i="9"/>
  <c r="D9644" i="9"/>
  <c r="D9643" i="9"/>
  <c r="E9643" i="9" s="1"/>
  <c r="D9642" i="9"/>
  <c r="E9642" i="9" s="1"/>
  <c r="D9641" i="9"/>
  <c r="E9641" i="9" s="1"/>
  <c r="E9640" i="9"/>
  <c r="D9640" i="9"/>
  <c r="E9639" i="9"/>
  <c r="D9639" i="9"/>
  <c r="D9638" i="9"/>
  <c r="E9638" i="9" s="1"/>
  <c r="D9637" i="9"/>
  <c r="E9637" i="9" s="1"/>
  <c r="D9636" i="9"/>
  <c r="E9636" i="9" s="1"/>
  <c r="E9635" i="9"/>
  <c r="D9635" i="9"/>
  <c r="D9634" i="9"/>
  <c r="E9634" i="9" s="1"/>
  <c r="D9633" i="9"/>
  <c r="E9633" i="9" s="1"/>
  <c r="D9632" i="9"/>
  <c r="E9632" i="9" s="1"/>
  <c r="E9631" i="9"/>
  <c r="D9631" i="9"/>
  <c r="E9630" i="9"/>
  <c r="D9630" i="9"/>
  <c r="E9629" i="9"/>
  <c r="D9629" i="9"/>
  <c r="D9628" i="9"/>
  <c r="E9628" i="9" s="1"/>
  <c r="E9627" i="9"/>
  <c r="D9627" i="9"/>
  <c r="D9626" i="9"/>
  <c r="E9626" i="9" s="1"/>
  <c r="D9625" i="9"/>
  <c r="E9625" i="9" s="1"/>
  <c r="E9624" i="9"/>
  <c r="D9624" i="9"/>
  <c r="D9623" i="9"/>
  <c r="E9623" i="9" s="1"/>
  <c r="D9622" i="9"/>
  <c r="E9622" i="9" s="1"/>
  <c r="D9621" i="9"/>
  <c r="E9621" i="9" s="1"/>
  <c r="E9620" i="9"/>
  <c r="D9620" i="9"/>
  <c r="E9619" i="9"/>
  <c r="D9619" i="9"/>
  <c r="E9618" i="9"/>
  <c r="D9618" i="9"/>
  <c r="D9617" i="9"/>
  <c r="E9617" i="9" s="1"/>
  <c r="E9616" i="9"/>
  <c r="D9616" i="9"/>
  <c r="E9615" i="9"/>
  <c r="D9615" i="9"/>
  <c r="E9614" i="9"/>
  <c r="D9614" i="9"/>
  <c r="D9613" i="9"/>
  <c r="E9613" i="9" s="1"/>
  <c r="D9612" i="9"/>
  <c r="E9612" i="9" s="1"/>
  <c r="E9611" i="9"/>
  <c r="D9611" i="9"/>
  <c r="E9610" i="9"/>
  <c r="D9610" i="9"/>
  <c r="E9609" i="9"/>
  <c r="D9609" i="9"/>
  <c r="E9608" i="9"/>
  <c r="D9608" i="9"/>
  <c r="D9607" i="9"/>
  <c r="E9607" i="9" s="1"/>
  <c r="D9606" i="9"/>
  <c r="E9606" i="9" s="1"/>
  <c r="D9605" i="9"/>
  <c r="E9605" i="9" s="1"/>
  <c r="E9604" i="9"/>
  <c r="D9604" i="9"/>
  <c r="D9603" i="9"/>
  <c r="E9603" i="9" s="1"/>
  <c r="D9602" i="9"/>
  <c r="E9602" i="9" s="1"/>
  <c r="E9601" i="9"/>
  <c r="D9601" i="9"/>
  <c r="E9600" i="9"/>
  <c r="D9600" i="9"/>
  <c r="E9599" i="9"/>
  <c r="D9599" i="9"/>
  <c r="D9598" i="9"/>
  <c r="E9598" i="9" s="1"/>
  <c r="E9597" i="9"/>
  <c r="D9597" i="9"/>
  <c r="E9596" i="9"/>
  <c r="D9596" i="9"/>
  <c r="D9595" i="9"/>
  <c r="E9595" i="9" s="1"/>
  <c r="E9594" i="9"/>
  <c r="D9594" i="9"/>
  <c r="D9593" i="9"/>
  <c r="E9593" i="9" s="1"/>
  <c r="D9592" i="9"/>
  <c r="E9592" i="9" s="1"/>
  <c r="D9591" i="9"/>
  <c r="E9591" i="9" s="1"/>
  <c r="E9590" i="9"/>
  <c r="D9590" i="9"/>
  <c r="E9589" i="9"/>
  <c r="D9589" i="9"/>
  <c r="D9588" i="9"/>
  <c r="E9588" i="9" s="1"/>
  <c r="D9587" i="9"/>
  <c r="E9587" i="9" s="1"/>
  <c r="D9586" i="9"/>
  <c r="E9586" i="9" s="1"/>
  <c r="E9585" i="9"/>
  <c r="D9585" i="9"/>
  <c r="D9584" i="9"/>
  <c r="E9584" i="9" s="1"/>
  <c r="D9583" i="9"/>
  <c r="E9583" i="9" s="1"/>
  <c r="D9582" i="9"/>
  <c r="E9582" i="9" s="1"/>
  <c r="E9581" i="9"/>
  <c r="D9581" i="9"/>
  <c r="E9580" i="9"/>
  <c r="D9580" i="9"/>
  <c r="E9579" i="9"/>
  <c r="D9579" i="9"/>
  <c r="E9578" i="9"/>
  <c r="D9578" i="9"/>
  <c r="E9577" i="9"/>
  <c r="D9577" i="9"/>
  <c r="D9576" i="9"/>
  <c r="E9576" i="9" s="1"/>
  <c r="D9575" i="9"/>
  <c r="E9575" i="9" s="1"/>
  <c r="E9574" i="9"/>
  <c r="D9574" i="9"/>
  <c r="D9573" i="9"/>
  <c r="E9573" i="9" s="1"/>
  <c r="D9572" i="9"/>
  <c r="E9572" i="9" s="1"/>
  <c r="D9571" i="9"/>
  <c r="E9571" i="9" s="1"/>
  <c r="E9570" i="9"/>
  <c r="D9570" i="9"/>
  <c r="E9569" i="9"/>
  <c r="D9569" i="9"/>
  <c r="E9568" i="9"/>
  <c r="D9568" i="9"/>
  <c r="E9567" i="9"/>
  <c r="D9567" i="9"/>
  <c r="E9566" i="9"/>
  <c r="D9566" i="9"/>
  <c r="E9565" i="9"/>
  <c r="D9565" i="9"/>
  <c r="E9564" i="9"/>
  <c r="D9564" i="9"/>
  <c r="D9563" i="9"/>
  <c r="E9563" i="9" s="1"/>
  <c r="D9562" i="9"/>
  <c r="E9562" i="9" s="1"/>
  <c r="E9561" i="9"/>
  <c r="D9561" i="9"/>
  <c r="E9560" i="9"/>
  <c r="D9560" i="9"/>
  <c r="E9559" i="9"/>
  <c r="D9559" i="9"/>
  <c r="E9558" i="9"/>
  <c r="D9558" i="9"/>
  <c r="D9557" i="9"/>
  <c r="E9557" i="9" s="1"/>
  <c r="D9556" i="9"/>
  <c r="E9556" i="9" s="1"/>
  <c r="D9555" i="9"/>
  <c r="E9555" i="9" s="1"/>
  <c r="E9554" i="9"/>
  <c r="D9554" i="9"/>
  <c r="D9553" i="9"/>
  <c r="E9553" i="9" s="1"/>
  <c r="D9552" i="9"/>
  <c r="E9552" i="9" s="1"/>
  <c r="D9551" i="9"/>
  <c r="E9551" i="9" s="1"/>
  <c r="E9550" i="9"/>
  <c r="D9550" i="9"/>
  <c r="E9549" i="9"/>
  <c r="D9549" i="9"/>
  <c r="D9548" i="9"/>
  <c r="E9548" i="9" s="1"/>
  <c r="E9547" i="9"/>
  <c r="D9547" i="9"/>
  <c r="E9546" i="9"/>
  <c r="D9546" i="9"/>
  <c r="D9545" i="9"/>
  <c r="E9545" i="9" s="1"/>
  <c r="E9544" i="9"/>
  <c r="D9544" i="9"/>
  <c r="D9543" i="9"/>
  <c r="E9543" i="9" s="1"/>
  <c r="D9542" i="9"/>
  <c r="E9542" i="9" s="1"/>
  <c r="D9541" i="9"/>
  <c r="E9541" i="9" s="1"/>
  <c r="E9540" i="9"/>
  <c r="D9540" i="9"/>
  <c r="E9539" i="9"/>
  <c r="D9539" i="9"/>
  <c r="D9538" i="9"/>
  <c r="E9538" i="9" s="1"/>
  <c r="D9537" i="9"/>
  <c r="E9537" i="9" s="1"/>
  <c r="E9536" i="9"/>
  <c r="D9536" i="9"/>
  <c r="E9535" i="9"/>
  <c r="D9535" i="9"/>
  <c r="D9534" i="9"/>
  <c r="E9534" i="9" s="1"/>
  <c r="D9533" i="9"/>
  <c r="E9533" i="9" s="1"/>
  <c r="D9532" i="9"/>
  <c r="E9532" i="9" s="1"/>
  <c r="E9531" i="9"/>
  <c r="D9531" i="9"/>
  <c r="E9530" i="9"/>
  <c r="D9530" i="9"/>
  <c r="E9529" i="9"/>
  <c r="D9529" i="9"/>
  <c r="E9528" i="9"/>
  <c r="D9528" i="9"/>
  <c r="E9527" i="9"/>
  <c r="D9527" i="9"/>
  <c r="D9526" i="9"/>
  <c r="E9526" i="9" s="1"/>
  <c r="D9525" i="9"/>
  <c r="E9525" i="9" s="1"/>
  <c r="D9524" i="9"/>
  <c r="E9524" i="9" s="1"/>
  <c r="D9523" i="9"/>
  <c r="E9523" i="9" s="1"/>
  <c r="D9522" i="9"/>
  <c r="E9522" i="9" s="1"/>
  <c r="D9521" i="9"/>
  <c r="E9521" i="9" s="1"/>
  <c r="E9520" i="9"/>
  <c r="D9520" i="9"/>
  <c r="E9519" i="9"/>
  <c r="D9519" i="9"/>
  <c r="E9518" i="9"/>
  <c r="D9518" i="9"/>
  <c r="E9517" i="9"/>
  <c r="D9517" i="9"/>
  <c r="E9516" i="9"/>
  <c r="D9516" i="9"/>
  <c r="E9515" i="9"/>
  <c r="D9515" i="9"/>
  <c r="E9514" i="9"/>
  <c r="D9514" i="9"/>
  <c r="D9513" i="9"/>
  <c r="E9513" i="9" s="1"/>
  <c r="D9512" i="9"/>
  <c r="E9512" i="9" s="1"/>
  <c r="E9511" i="9"/>
  <c r="D9511" i="9"/>
  <c r="E9510" i="9"/>
  <c r="D9510" i="9"/>
  <c r="E9509" i="9"/>
  <c r="D9509" i="9"/>
  <c r="E9508" i="9"/>
  <c r="D9508" i="9"/>
  <c r="D9507" i="9"/>
  <c r="E9507" i="9" s="1"/>
  <c r="D9506" i="9"/>
  <c r="E9506" i="9" s="1"/>
  <c r="E9505" i="9"/>
  <c r="D9505" i="9"/>
  <c r="E9504" i="9"/>
  <c r="D9504" i="9"/>
  <c r="D9503" i="9"/>
  <c r="E9503" i="9" s="1"/>
  <c r="D9502" i="9"/>
  <c r="E9502" i="9" s="1"/>
  <c r="D9501" i="9"/>
  <c r="E9501" i="9" s="1"/>
  <c r="E9500" i="9"/>
  <c r="D9500" i="9"/>
  <c r="E9499" i="9"/>
  <c r="D9499" i="9"/>
  <c r="E9498" i="9"/>
  <c r="D9498" i="9"/>
  <c r="E9497" i="9"/>
  <c r="D9497" i="9"/>
  <c r="E9496" i="9"/>
  <c r="D9496" i="9"/>
  <c r="D9495" i="9"/>
  <c r="E9495" i="9" s="1"/>
  <c r="D9494" i="9"/>
  <c r="E9494" i="9" s="1"/>
  <c r="D9493" i="9"/>
  <c r="E9493" i="9" s="1"/>
  <c r="D9492" i="9"/>
  <c r="E9492" i="9" s="1"/>
  <c r="D9491" i="9"/>
  <c r="E9491" i="9" s="1"/>
  <c r="D9490" i="9"/>
  <c r="E9490" i="9" s="1"/>
  <c r="E9489" i="9"/>
  <c r="D9489" i="9"/>
  <c r="D9488" i="9"/>
  <c r="E9488" i="9" s="1"/>
  <c r="D9487" i="9"/>
  <c r="E9487" i="9" s="1"/>
  <c r="E9486" i="9"/>
  <c r="D9486" i="9"/>
  <c r="E9485" i="9"/>
  <c r="D9485" i="9"/>
  <c r="D9484" i="9"/>
  <c r="E9484" i="9" s="1"/>
  <c r="D9483" i="9"/>
  <c r="E9483" i="9" s="1"/>
  <c r="D9482" i="9"/>
  <c r="E9482" i="9" s="1"/>
  <c r="E9481" i="9"/>
  <c r="D9481" i="9"/>
  <c r="E9480" i="9"/>
  <c r="D9480" i="9"/>
  <c r="E9479" i="9"/>
  <c r="D9479" i="9"/>
  <c r="E9478" i="9"/>
  <c r="D9478" i="9"/>
  <c r="D9477" i="9"/>
  <c r="E9477" i="9" s="1"/>
  <c r="E9476" i="9"/>
  <c r="D9476" i="9"/>
  <c r="D9475" i="9"/>
  <c r="E9475" i="9" s="1"/>
  <c r="E9474" i="9"/>
  <c r="D9474" i="9"/>
  <c r="E9473" i="9"/>
  <c r="D9473" i="9"/>
  <c r="D9472" i="9"/>
  <c r="E9472" i="9" s="1"/>
  <c r="E9471" i="9"/>
  <c r="D9471" i="9"/>
  <c r="D9470" i="9"/>
  <c r="E9470" i="9" s="1"/>
  <c r="E9469" i="9"/>
  <c r="D9469" i="9"/>
  <c r="D9468" i="9"/>
  <c r="E9468" i="9" s="1"/>
  <c r="E9467" i="9"/>
  <c r="D9467" i="9"/>
  <c r="E9466" i="9"/>
  <c r="D9466" i="9"/>
  <c r="E9465" i="9"/>
  <c r="D9465" i="9"/>
  <c r="E9464" i="9"/>
  <c r="D9464" i="9"/>
  <c r="D9463" i="9"/>
  <c r="E9463" i="9" s="1"/>
  <c r="D9462" i="9"/>
  <c r="E9462" i="9" s="1"/>
  <c r="D9461" i="9"/>
  <c r="E9461" i="9" s="1"/>
  <c r="E9460" i="9"/>
  <c r="D9460" i="9"/>
  <c r="E9459" i="9"/>
  <c r="D9459" i="9"/>
  <c r="E9458" i="9"/>
  <c r="D9458" i="9"/>
  <c r="E9457" i="9"/>
  <c r="D9457" i="9"/>
  <c r="D9456" i="9"/>
  <c r="E9456" i="9" s="1"/>
  <c r="E9455" i="9"/>
  <c r="D9455" i="9"/>
  <c r="D9454" i="9"/>
  <c r="E9454" i="9" s="1"/>
  <c r="E9453" i="9"/>
  <c r="D9453" i="9"/>
  <c r="D9452" i="9"/>
  <c r="E9452" i="9" s="1"/>
  <c r="D9451" i="9"/>
  <c r="E9451" i="9" s="1"/>
  <c r="D9450" i="9"/>
  <c r="E9450" i="9" s="1"/>
  <c r="E9449" i="9"/>
  <c r="D9449" i="9"/>
  <c r="E9448" i="9"/>
  <c r="D9448" i="9"/>
  <c r="D9447" i="9"/>
  <c r="E9447" i="9" s="1"/>
  <c r="E9446" i="9"/>
  <c r="D9446" i="9"/>
  <c r="D9445" i="9"/>
  <c r="E9445" i="9" s="1"/>
  <c r="D9444" i="9"/>
  <c r="E9444" i="9" s="1"/>
  <c r="E9443" i="9"/>
  <c r="D9443" i="9"/>
  <c r="D9442" i="9"/>
  <c r="E9442" i="9" s="1"/>
  <c r="D9441" i="9"/>
  <c r="E9441" i="9" s="1"/>
  <c r="E9440" i="9"/>
  <c r="D9440" i="9"/>
  <c r="E9439" i="9"/>
  <c r="D9439" i="9"/>
  <c r="D9438" i="9"/>
  <c r="E9438" i="9" s="1"/>
  <c r="D9437" i="9"/>
  <c r="E9437" i="9" s="1"/>
  <c r="D9436" i="9"/>
  <c r="E9436" i="9" s="1"/>
  <c r="E9435" i="9"/>
  <c r="D9435" i="9"/>
  <c r="D9434" i="9"/>
  <c r="E9434" i="9" s="1"/>
  <c r="D9433" i="9"/>
  <c r="E9433" i="9" s="1"/>
  <c r="D9432" i="9"/>
  <c r="E9432" i="9" s="1"/>
  <c r="E9431" i="9"/>
  <c r="D9431" i="9"/>
  <c r="E9430" i="9"/>
  <c r="D9430" i="9"/>
  <c r="E9429" i="9"/>
  <c r="D9429" i="9"/>
  <c r="E9428" i="9"/>
  <c r="D9428" i="9"/>
  <c r="D9427" i="9"/>
  <c r="E9427" i="9" s="1"/>
  <c r="D9426" i="9"/>
  <c r="E9426" i="9" s="1"/>
  <c r="E9425" i="9"/>
  <c r="D9425" i="9"/>
  <c r="E9424" i="9"/>
  <c r="D9424" i="9"/>
  <c r="E9423" i="9"/>
  <c r="D9423" i="9"/>
  <c r="D9422" i="9"/>
  <c r="E9422" i="9" s="1"/>
  <c r="E9421" i="9"/>
  <c r="D9421" i="9"/>
  <c r="D9420" i="9"/>
  <c r="E9420" i="9" s="1"/>
  <c r="E9419" i="9"/>
  <c r="D9419" i="9"/>
  <c r="E9418" i="9"/>
  <c r="D9418" i="9"/>
  <c r="E9417" i="9"/>
  <c r="D9417" i="9"/>
  <c r="E9416" i="9"/>
  <c r="D9416" i="9"/>
  <c r="D9415" i="9"/>
  <c r="E9415" i="9" s="1"/>
  <c r="E9414" i="9"/>
  <c r="D9414" i="9"/>
  <c r="D9413" i="9"/>
  <c r="E9413" i="9" s="1"/>
  <c r="D9412" i="9"/>
  <c r="E9412" i="9" s="1"/>
  <c r="E9411" i="9"/>
  <c r="D9411" i="9"/>
  <c r="E9410" i="9"/>
  <c r="D9410" i="9"/>
  <c r="E9409" i="9"/>
  <c r="D9409" i="9"/>
  <c r="E9408" i="9"/>
  <c r="D9408" i="9"/>
  <c r="E9407" i="9"/>
  <c r="D9407" i="9"/>
  <c r="D9406" i="9"/>
  <c r="E9406" i="9" s="1"/>
  <c r="E9405" i="9"/>
  <c r="D9405" i="9"/>
  <c r="E9404" i="9"/>
  <c r="D9404" i="9"/>
  <c r="E9403" i="9"/>
  <c r="D9403" i="9"/>
  <c r="D9402" i="9"/>
  <c r="E9402" i="9" s="1"/>
  <c r="D9401" i="9"/>
  <c r="E9401" i="9" s="1"/>
  <c r="D9400" i="9"/>
  <c r="E9400" i="9" s="1"/>
  <c r="E9399" i="9"/>
  <c r="D9399" i="9"/>
  <c r="E9398" i="9"/>
  <c r="D9398" i="9"/>
  <c r="E9397" i="9"/>
  <c r="D9397" i="9"/>
  <c r="E9396" i="9"/>
  <c r="D9396" i="9"/>
  <c r="D9395" i="9"/>
  <c r="E9395" i="9" s="1"/>
  <c r="D9394" i="9"/>
  <c r="E9394" i="9" s="1"/>
  <c r="D9393" i="9"/>
  <c r="E9393" i="9" s="1"/>
  <c r="D9392" i="9"/>
  <c r="E9392" i="9" s="1"/>
  <c r="D9391" i="9"/>
  <c r="E9391" i="9" s="1"/>
  <c r="D9390" i="9"/>
  <c r="E9390" i="9" s="1"/>
  <c r="E9389" i="9"/>
  <c r="D9389" i="9"/>
  <c r="D9388" i="9"/>
  <c r="E9388" i="9" s="1"/>
  <c r="D9387" i="9"/>
  <c r="E9387" i="9" s="1"/>
  <c r="E9386" i="9"/>
  <c r="D9386" i="9"/>
  <c r="E9385" i="9"/>
  <c r="D9385" i="9"/>
  <c r="D9384" i="9"/>
  <c r="E9384" i="9" s="1"/>
  <c r="E9383" i="9"/>
  <c r="D9383" i="9"/>
  <c r="D9382" i="9"/>
  <c r="E9382" i="9" s="1"/>
  <c r="E9381" i="9"/>
  <c r="D9381" i="9"/>
  <c r="E9380" i="9"/>
  <c r="D9380" i="9"/>
  <c r="E9379" i="9"/>
  <c r="D9379" i="9"/>
  <c r="E9378" i="9"/>
  <c r="D9378" i="9"/>
  <c r="D9377" i="9"/>
  <c r="E9377" i="9" s="1"/>
  <c r="E9376" i="9"/>
  <c r="D9376" i="9"/>
  <c r="D9375" i="9"/>
  <c r="E9375" i="9" s="1"/>
  <c r="E9374" i="9"/>
  <c r="D9374" i="9"/>
  <c r="E9373" i="9"/>
  <c r="D9373" i="9"/>
  <c r="D9372" i="9"/>
  <c r="E9372" i="9" s="1"/>
  <c r="E9371" i="9"/>
  <c r="D9371" i="9"/>
  <c r="D9370" i="9"/>
  <c r="E9370" i="9" s="1"/>
  <c r="E9369" i="9"/>
  <c r="D9369" i="9"/>
  <c r="D9368" i="9"/>
  <c r="E9368" i="9" s="1"/>
  <c r="E9367" i="9"/>
  <c r="D9367" i="9"/>
  <c r="E9366" i="9"/>
  <c r="D9366" i="9"/>
  <c r="D9365" i="9"/>
  <c r="E9365" i="9" s="1"/>
  <c r="E9364" i="9"/>
  <c r="D9364" i="9"/>
  <c r="D9363" i="9"/>
  <c r="E9363" i="9" s="1"/>
  <c r="D9362" i="9"/>
  <c r="E9362" i="9" s="1"/>
  <c r="D9361" i="9"/>
  <c r="E9361" i="9" s="1"/>
  <c r="E9360" i="9"/>
  <c r="D9360" i="9"/>
  <c r="E9359" i="9"/>
  <c r="D9359" i="9"/>
  <c r="D9358" i="9"/>
  <c r="E9358" i="9" s="1"/>
  <c r="E9357" i="9"/>
  <c r="D9357" i="9"/>
  <c r="D9356" i="9"/>
  <c r="E9356" i="9" s="1"/>
  <c r="E9355" i="9"/>
  <c r="D9355" i="9"/>
  <c r="D9354" i="9"/>
  <c r="E9354" i="9" s="1"/>
  <c r="E9353" i="9"/>
  <c r="D9353" i="9"/>
  <c r="D9352" i="9"/>
  <c r="E9352" i="9" s="1"/>
  <c r="D9351" i="9"/>
  <c r="E9351" i="9" s="1"/>
  <c r="E9350" i="9"/>
  <c r="D9350" i="9"/>
  <c r="E9349" i="9"/>
  <c r="D9349" i="9"/>
  <c r="E9348" i="9"/>
  <c r="D9348" i="9"/>
  <c r="D9347" i="9"/>
  <c r="E9347" i="9" s="1"/>
  <c r="E9346" i="9"/>
  <c r="D9346" i="9"/>
  <c r="D9345" i="9"/>
  <c r="E9345" i="9" s="1"/>
  <c r="D9344" i="9"/>
  <c r="E9344" i="9" s="1"/>
  <c r="E9343" i="9"/>
  <c r="D9343" i="9"/>
  <c r="D9342" i="9"/>
  <c r="E9342" i="9" s="1"/>
  <c r="D9341" i="9"/>
  <c r="E9341" i="9" s="1"/>
  <c r="E9340" i="9"/>
  <c r="D9340" i="9"/>
  <c r="E9339" i="9"/>
  <c r="D9339" i="9"/>
  <c r="D9338" i="9"/>
  <c r="E9338" i="9" s="1"/>
  <c r="D9337" i="9"/>
  <c r="E9337" i="9" s="1"/>
  <c r="D9336" i="9"/>
  <c r="E9336" i="9" s="1"/>
  <c r="E9335" i="9"/>
  <c r="D9335" i="9"/>
  <c r="D9334" i="9"/>
  <c r="E9334" i="9" s="1"/>
  <c r="D9333" i="9"/>
  <c r="E9333" i="9" s="1"/>
  <c r="D9332" i="9"/>
  <c r="E9332" i="9" s="1"/>
  <c r="E9331" i="9"/>
  <c r="D9331" i="9"/>
  <c r="E9330" i="9"/>
  <c r="D9330" i="9"/>
  <c r="E9329" i="9"/>
  <c r="D9329" i="9"/>
  <c r="E9328" i="9"/>
  <c r="D9328" i="9"/>
  <c r="D9327" i="9"/>
  <c r="E9327" i="9" s="1"/>
  <c r="D9326" i="9"/>
  <c r="E9326" i="9" s="1"/>
  <c r="E9325" i="9"/>
  <c r="D9325" i="9"/>
  <c r="E9324" i="9"/>
  <c r="D9324" i="9"/>
  <c r="E9323" i="9"/>
  <c r="D9323" i="9"/>
  <c r="D9322" i="9"/>
  <c r="E9322" i="9" s="1"/>
  <c r="E9321" i="9"/>
  <c r="D9321" i="9"/>
  <c r="D9320" i="9"/>
  <c r="E9320" i="9" s="1"/>
  <c r="E9319" i="9"/>
  <c r="D9319" i="9"/>
  <c r="E9318" i="9"/>
  <c r="D9318" i="9"/>
  <c r="E9317" i="9"/>
  <c r="D9317" i="9"/>
  <c r="E9316" i="9"/>
  <c r="D9316" i="9"/>
  <c r="E9315" i="9"/>
  <c r="D9315" i="9"/>
  <c r="E9314" i="9"/>
  <c r="D9314" i="9"/>
  <c r="D9313" i="9"/>
  <c r="E9313" i="9" s="1"/>
  <c r="D9312" i="9"/>
  <c r="E9312" i="9" s="1"/>
  <c r="D9311" i="9"/>
  <c r="E9311" i="9" s="1"/>
  <c r="E9310" i="9"/>
  <c r="D9310" i="9"/>
  <c r="E9309" i="9"/>
  <c r="D9309" i="9"/>
  <c r="E9308" i="9"/>
  <c r="D9308" i="9"/>
  <c r="E9307" i="9"/>
  <c r="D9307" i="9"/>
  <c r="D9306" i="9"/>
  <c r="E9306" i="9" s="1"/>
  <c r="E9305" i="9"/>
  <c r="D9305" i="9"/>
  <c r="E9304" i="9"/>
  <c r="D9304" i="9"/>
  <c r="E9303" i="9"/>
  <c r="D9303" i="9"/>
  <c r="D9302" i="9"/>
  <c r="E9302" i="9" s="1"/>
  <c r="D9301" i="9"/>
  <c r="E9301" i="9" s="1"/>
  <c r="D9300" i="9"/>
  <c r="E9300" i="9" s="1"/>
  <c r="E9299" i="9"/>
  <c r="D9299" i="9"/>
  <c r="E9298" i="9"/>
  <c r="D9298" i="9"/>
  <c r="E9297" i="9"/>
  <c r="D9297" i="9"/>
  <c r="E9296" i="9"/>
  <c r="D9296" i="9"/>
  <c r="D9295" i="9"/>
  <c r="E9295" i="9" s="1"/>
  <c r="D9294" i="9"/>
  <c r="E9294" i="9" s="1"/>
  <c r="D9293" i="9"/>
  <c r="E9293" i="9" s="1"/>
  <c r="D9292" i="9"/>
  <c r="E9292" i="9" s="1"/>
  <c r="D9291" i="9"/>
  <c r="E9291" i="9" s="1"/>
  <c r="E9290" i="9"/>
  <c r="D9290" i="9"/>
  <c r="E9289" i="9"/>
  <c r="D9289" i="9"/>
  <c r="D9288" i="9"/>
  <c r="E9288" i="9" s="1"/>
  <c r="D9287" i="9"/>
  <c r="E9287" i="9" s="1"/>
  <c r="E9286" i="9"/>
  <c r="D9286" i="9"/>
  <c r="E9285" i="9"/>
  <c r="D9285" i="9"/>
  <c r="D9284" i="9"/>
  <c r="E9284" i="9" s="1"/>
  <c r="E9283" i="9"/>
  <c r="D9283" i="9"/>
  <c r="D9282" i="9"/>
  <c r="E9282" i="9" s="1"/>
  <c r="E9281" i="9"/>
  <c r="D9281" i="9"/>
  <c r="E9280" i="9"/>
  <c r="D9280" i="9"/>
  <c r="E9279" i="9"/>
  <c r="D9279" i="9"/>
  <c r="E9278" i="9"/>
  <c r="D9278" i="9"/>
  <c r="D9277" i="9"/>
  <c r="E9277" i="9" s="1"/>
  <c r="E9276" i="9"/>
  <c r="D9276" i="9"/>
  <c r="E9275" i="9"/>
  <c r="D9275" i="9"/>
  <c r="E9274" i="9"/>
  <c r="D9274" i="9"/>
  <c r="E9273" i="9"/>
  <c r="D9273" i="9"/>
  <c r="D9272" i="9"/>
  <c r="E9272" i="9" s="1"/>
  <c r="E9271" i="9"/>
  <c r="D9271" i="9"/>
  <c r="D9270" i="9"/>
  <c r="E9270" i="9" s="1"/>
  <c r="E9269" i="9"/>
  <c r="D9269" i="9"/>
  <c r="D9268" i="9"/>
  <c r="E9268" i="9" s="1"/>
  <c r="E9267" i="9"/>
  <c r="D9267" i="9"/>
  <c r="E9266" i="9"/>
  <c r="D9266" i="9"/>
  <c r="D9265" i="9"/>
  <c r="E9265" i="9" s="1"/>
  <c r="E9264" i="9"/>
  <c r="D9264" i="9"/>
  <c r="D9263" i="9"/>
  <c r="E9263" i="9" s="1"/>
  <c r="D9262" i="9"/>
  <c r="E9262" i="9" s="1"/>
  <c r="E9261" i="9"/>
  <c r="D9261" i="9"/>
  <c r="E9260" i="9"/>
  <c r="D9260" i="9"/>
  <c r="E9259" i="9"/>
  <c r="D9259" i="9"/>
  <c r="D9258" i="9"/>
  <c r="E9258" i="9" s="1"/>
  <c r="E9257" i="9"/>
  <c r="D9257" i="9"/>
  <c r="D9256" i="9"/>
  <c r="E9256" i="9" s="1"/>
  <c r="E9255" i="9"/>
  <c r="D9255" i="9"/>
  <c r="D9254" i="9"/>
  <c r="E9254" i="9" s="1"/>
  <c r="E9253" i="9"/>
  <c r="D9253" i="9"/>
  <c r="D9252" i="9"/>
  <c r="E9252" i="9" s="1"/>
  <c r="D9251" i="9"/>
  <c r="E9251" i="9" s="1"/>
  <c r="E9250" i="9"/>
  <c r="D9250" i="9"/>
  <c r="E9249" i="9"/>
  <c r="D9249" i="9"/>
  <c r="E9248" i="9"/>
  <c r="D9248" i="9"/>
  <c r="E9247" i="9"/>
  <c r="D9247" i="9"/>
  <c r="E9246" i="9"/>
  <c r="D9246" i="9"/>
  <c r="D9245" i="9"/>
  <c r="E9245" i="9" s="1"/>
  <c r="D9244" i="9"/>
  <c r="E9244" i="9" s="1"/>
  <c r="E9243" i="9"/>
  <c r="D9243" i="9"/>
  <c r="D9242" i="9"/>
  <c r="E9242" i="9" s="1"/>
  <c r="D9241" i="9"/>
  <c r="E9241" i="9" s="1"/>
  <c r="D9240" i="9"/>
  <c r="E9240" i="9" s="1"/>
  <c r="E9239" i="9"/>
  <c r="D9239" i="9"/>
  <c r="D9238" i="9"/>
  <c r="E9238" i="9" s="1"/>
  <c r="D9237" i="9"/>
  <c r="E9237" i="9" s="1"/>
  <c r="E9236" i="9"/>
  <c r="D9236" i="9"/>
  <c r="E9235" i="9"/>
  <c r="D9235" i="9"/>
  <c r="D9234" i="9"/>
  <c r="E9234" i="9" s="1"/>
  <c r="D9233" i="9"/>
  <c r="E9233" i="9" s="1"/>
  <c r="D9232" i="9"/>
  <c r="E9232" i="9" s="1"/>
  <c r="E9231" i="9"/>
  <c r="D9231" i="9"/>
  <c r="E9230" i="9"/>
  <c r="D9230" i="9"/>
  <c r="E9229" i="9"/>
  <c r="D9229" i="9"/>
  <c r="E9228" i="9"/>
  <c r="D9228" i="9"/>
  <c r="D9227" i="9"/>
  <c r="E9227" i="9" s="1"/>
  <c r="E9226" i="9"/>
  <c r="D9226" i="9"/>
  <c r="D9225" i="9"/>
  <c r="E9225" i="9" s="1"/>
  <c r="E9224" i="9"/>
  <c r="D9224" i="9"/>
  <c r="E9223" i="9"/>
  <c r="D9223" i="9"/>
  <c r="D9222" i="9"/>
  <c r="E9222" i="9" s="1"/>
  <c r="E9221" i="9"/>
  <c r="D9221" i="9"/>
  <c r="D9220" i="9"/>
  <c r="E9220" i="9" s="1"/>
  <c r="E9219" i="9"/>
  <c r="D9219" i="9"/>
  <c r="D9218" i="9"/>
  <c r="E9218" i="9" s="1"/>
  <c r="E9217" i="9"/>
  <c r="D9217" i="9"/>
  <c r="E9216" i="9"/>
  <c r="D9216" i="9"/>
  <c r="E9215" i="9"/>
  <c r="D9215" i="9"/>
  <c r="E9214" i="9"/>
  <c r="D9214" i="9"/>
  <c r="D9213" i="9"/>
  <c r="E9213" i="9" s="1"/>
  <c r="D9212" i="9"/>
  <c r="E9212" i="9" s="1"/>
  <c r="D9211" i="9"/>
  <c r="E9211" i="9" s="1"/>
  <c r="E9210" i="9"/>
  <c r="D9210" i="9"/>
  <c r="E9209" i="9"/>
  <c r="D9209" i="9"/>
  <c r="E9208" i="9"/>
  <c r="D9208" i="9"/>
  <c r="E9207" i="9"/>
  <c r="D9207" i="9"/>
  <c r="D9206" i="9"/>
  <c r="E9206" i="9" s="1"/>
  <c r="E9205" i="9"/>
  <c r="D9205" i="9"/>
  <c r="D9204" i="9"/>
  <c r="E9204" i="9" s="1"/>
  <c r="E9203" i="9"/>
  <c r="D9203" i="9"/>
  <c r="D9202" i="9"/>
  <c r="E9202" i="9" s="1"/>
  <c r="D9201" i="9"/>
  <c r="E9201" i="9" s="1"/>
  <c r="D9200" i="9"/>
  <c r="E9200" i="9" s="1"/>
  <c r="E9199" i="9"/>
  <c r="D9199" i="9"/>
  <c r="E9198" i="9"/>
  <c r="D9198" i="9"/>
  <c r="D9197" i="9"/>
  <c r="E9197" i="9" s="1"/>
  <c r="E9196" i="9"/>
  <c r="D9196" i="9"/>
  <c r="D9195" i="9"/>
  <c r="E9195" i="9" s="1"/>
  <c r="D9194" i="9"/>
  <c r="E9194" i="9" s="1"/>
  <c r="E9193" i="9"/>
  <c r="D9193" i="9"/>
  <c r="D9192" i="9"/>
  <c r="E9192" i="9" s="1"/>
  <c r="D9191" i="9"/>
  <c r="E9191" i="9" s="1"/>
  <c r="E9190" i="9"/>
  <c r="D9190" i="9"/>
  <c r="E9189" i="9"/>
  <c r="D9189" i="9"/>
  <c r="D9188" i="9"/>
  <c r="E9188" i="9" s="1"/>
  <c r="D9187" i="9"/>
  <c r="E9187" i="9" s="1"/>
  <c r="D9186" i="9"/>
  <c r="E9186" i="9" s="1"/>
  <c r="E9185" i="9"/>
  <c r="D9185" i="9"/>
  <c r="D9184" i="9"/>
  <c r="E9184" i="9" s="1"/>
  <c r="D9183" i="9"/>
  <c r="E9183" i="9" s="1"/>
  <c r="D9182" i="9"/>
  <c r="E9182" i="9" s="1"/>
  <c r="E9181" i="9"/>
  <c r="D9181" i="9"/>
  <c r="E9180" i="9"/>
  <c r="D9180" i="9"/>
  <c r="E9179" i="9"/>
  <c r="D9179" i="9"/>
  <c r="E9178" i="9"/>
  <c r="D9178" i="9"/>
  <c r="D9177" i="9"/>
  <c r="E9177" i="9" s="1"/>
  <c r="D9176" i="9"/>
  <c r="E9176" i="9" s="1"/>
  <c r="E9175" i="9"/>
  <c r="D9175" i="9"/>
  <c r="E9174" i="9"/>
  <c r="D9174" i="9"/>
  <c r="E9173" i="9"/>
  <c r="D9173" i="9"/>
  <c r="D9172" i="9"/>
  <c r="E9172" i="9" s="1"/>
  <c r="E9171" i="9"/>
  <c r="D9171" i="9"/>
  <c r="D9170" i="9"/>
  <c r="E9170" i="9" s="1"/>
  <c r="E9169" i="9"/>
  <c r="D9169" i="9"/>
  <c r="E9168" i="9"/>
  <c r="D9168" i="9"/>
  <c r="E9167" i="9"/>
  <c r="D9167" i="9"/>
  <c r="E9166" i="9"/>
  <c r="D9166" i="9"/>
  <c r="D9165" i="9"/>
  <c r="E9165" i="9" s="1"/>
  <c r="E9164" i="9"/>
  <c r="D9164" i="9"/>
  <c r="D9163" i="9"/>
  <c r="E9163" i="9" s="1"/>
  <c r="D9162" i="9"/>
  <c r="E9162" i="9" s="1"/>
  <c r="E9161" i="9"/>
  <c r="D9161" i="9"/>
  <c r="E9160" i="9"/>
  <c r="D9160" i="9"/>
  <c r="E9159" i="9"/>
  <c r="D9159" i="9"/>
  <c r="E9158" i="9"/>
  <c r="D9158" i="9"/>
  <c r="E9157" i="9"/>
  <c r="D9157" i="9"/>
  <c r="D9156" i="9"/>
  <c r="E9156" i="9" s="1"/>
  <c r="E9155" i="9"/>
  <c r="D9155" i="9"/>
  <c r="E9154" i="9"/>
  <c r="D9154" i="9"/>
  <c r="E9153" i="9"/>
  <c r="D9153" i="9"/>
  <c r="D9152" i="9"/>
  <c r="E9152" i="9" s="1"/>
  <c r="D9151" i="9"/>
  <c r="E9151" i="9" s="1"/>
  <c r="D9150" i="9"/>
  <c r="E9150" i="9" s="1"/>
  <c r="E9149" i="9"/>
  <c r="D9149" i="9"/>
  <c r="E9148" i="9"/>
  <c r="D9148" i="9"/>
  <c r="E9147" i="9"/>
  <c r="D9147" i="9"/>
  <c r="E9146" i="9"/>
  <c r="D9146" i="9"/>
  <c r="D9145" i="9"/>
  <c r="E9145" i="9" s="1"/>
  <c r="E9144" i="9"/>
  <c r="D9144" i="9"/>
  <c r="E9143" i="9"/>
  <c r="D9143" i="9"/>
  <c r="D9142" i="9"/>
  <c r="E9142" i="9" s="1"/>
  <c r="D9141" i="9"/>
  <c r="E9141" i="9" s="1"/>
  <c r="E9140" i="9"/>
  <c r="D9140" i="9"/>
  <c r="E9139" i="9"/>
  <c r="D9139" i="9"/>
  <c r="E9138" i="9"/>
  <c r="D9138" i="9"/>
  <c r="D9137" i="9"/>
  <c r="E9137" i="9" s="1"/>
  <c r="E9136" i="9"/>
  <c r="D9136" i="9"/>
  <c r="D9135" i="9"/>
  <c r="E9135" i="9" s="1"/>
  <c r="D9134" i="9"/>
  <c r="E9134" i="9" s="1"/>
  <c r="E9133" i="9"/>
  <c r="D9133" i="9"/>
  <c r="D9132" i="9"/>
  <c r="E9132" i="9" s="1"/>
  <c r="D9131" i="9"/>
  <c r="E9131" i="9" s="1"/>
  <c r="E9130" i="9"/>
  <c r="D9130" i="9"/>
  <c r="E9129" i="9"/>
  <c r="D9129" i="9"/>
  <c r="E9128" i="9"/>
  <c r="D9128" i="9"/>
  <c r="D9127" i="9"/>
  <c r="E9127" i="9" s="1"/>
  <c r="E9126" i="9"/>
  <c r="D9126" i="9"/>
  <c r="D9125" i="9"/>
  <c r="E9125" i="9" s="1"/>
  <c r="D9124" i="9"/>
  <c r="E9124" i="9" s="1"/>
  <c r="E9123" i="9"/>
  <c r="D9123" i="9"/>
  <c r="D9122" i="9"/>
  <c r="E9122" i="9" s="1"/>
  <c r="D9121" i="9"/>
  <c r="E9121" i="9" s="1"/>
  <c r="E9120" i="9"/>
  <c r="D9120" i="9"/>
  <c r="E9119" i="9"/>
  <c r="D9119" i="9"/>
  <c r="E9118" i="9"/>
  <c r="D9118" i="9"/>
  <c r="D9117" i="9"/>
  <c r="E9117" i="9" s="1"/>
  <c r="E9116" i="9"/>
  <c r="D9116" i="9"/>
  <c r="D9115" i="9"/>
  <c r="E9115" i="9" s="1"/>
  <c r="E9114" i="9"/>
  <c r="D9114" i="9"/>
  <c r="E9113" i="9"/>
  <c r="D9113" i="9"/>
  <c r="D9112" i="9"/>
  <c r="E9112" i="9" s="1"/>
  <c r="D9111" i="9"/>
  <c r="E9111" i="9" s="1"/>
  <c r="D9110" i="9"/>
  <c r="E9110" i="9" s="1"/>
  <c r="E9109" i="9"/>
  <c r="D9109" i="9"/>
  <c r="E9108" i="9"/>
  <c r="D9108" i="9"/>
  <c r="E9107" i="9"/>
  <c r="D9107" i="9"/>
  <c r="E9106" i="9"/>
  <c r="D9106" i="9"/>
  <c r="D9105" i="9"/>
  <c r="E9105" i="9" s="1"/>
  <c r="E9104" i="9"/>
  <c r="D9104" i="9"/>
  <c r="E9103" i="9"/>
  <c r="D9103" i="9"/>
  <c r="D9102" i="9"/>
  <c r="E9102" i="9" s="1"/>
  <c r="D9101" i="9"/>
  <c r="E9101" i="9" s="1"/>
  <c r="D9100" i="9"/>
  <c r="E9100" i="9" s="1"/>
  <c r="E9099" i="9"/>
  <c r="D9099" i="9"/>
  <c r="E9098" i="9"/>
  <c r="D9098" i="9"/>
  <c r="E9097" i="9"/>
  <c r="D9097" i="9"/>
  <c r="E9096" i="9"/>
  <c r="D9096" i="9"/>
  <c r="D9095" i="9"/>
  <c r="E9095" i="9" s="1"/>
  <c r="D9094" i="9"/>
  <c r="E9094" i="9" s="1"/>
  <c r="E9093" i="9"/>
  <c r="D9093" i="9"/>
  <c r="D9092" i="9"/>
  <c r="E9092" i="9" s="1"/>
  <c r="D9091" i="9"/>
  <c r="E9091" i="9" s="1"/>
  <c r="E9090" i="9"/>
  <c r="D9090" i="9"/>
  <c r="E9089" i="9"/>
  <c r="D9089" i="9"/>
  <c r="E9088" i="9"/>
  <c r="D9088" i="9"/>
  <c r="E9087" i="9"/>
  <c r="D9087" i="9"/>
  <c r="E9086" i="9"/>
  <c r="D9086" i="9"/>
  <c r="D9085" i="9"/>
  <c r="E9085" i="9" s="1"/>
  <c r="D9084" i="9"/>
  <c r="E9084" i="9" s="1"/>
  <c r="E9083" i="9"/>
  <c r="D9083" i="9"/>
  <c r="D9082" i="9"/>
  <c r="E9082" i="9" s="1"/>
  <c r="D9081" i="9"/>
  <c r="E9081" i="9" s="1"/>
  <c r="E9080" i="9"/>
  <c r="D9080" i="9"/>
  <c r="E9079" i="9"/>
  <c r="D9079" i="9"/>
  <c r="E9078" i="9"/>
  <c r="D9078" i="9"/>
  <c r="D9077" i="9"/>
  <c r="E9077" i="9" s="1"/>
  <c r="E9076" i="9"/>
  <c r="D9076" i="9"/>
  <c r="D9075" i="9"/>
  <c r="E9075" i="9" s="1"/>
  <c r="D9074" i="9"/>
  <c r="E9074" i="9" s="1"/>
  <c r="E9073" i="9"/>
  <c r="D9073" i="9"/>
  <c r="D9072" i="9"/>
  <c r="E9072" i="9" s="1"/>
  <c r="D9071" i="9"/>
  <c r="E9071" i="9" s="1"/>
  <c r="D9070" i="9"/>
  <c r="E9070" i="9" s="1"/>
  <c r="E9069" i="9"/>
  <c r="D9069" i="9"/>
  <c r="E9068" i="9"/>
  <c r="D9068" i="9"/>
  <c r="D9067" i="9"/>
  <c r="E9067" i="9" s="1"/>
  <c r="E9066" i="9"/>
  <c r="D9066" i="9"/>
  <c r="D9065" i="9"/>
  <c r="E9065" i="9" s="1"/>
  <c r="E9064" i="9"/>
  <c r="D9064" i="9"/>
  <c r="E9063" i="9"/>
  <c r="D9063" i="9"/>
  <c r="D9062" i="9"/>
  <c r="E9062" i="9" s="1"/>
  <c r="D9061" i="9"/>
  <c r="E9061" i="9" s="1"/>
  <c r="D9060" i="9"/>
  <c r="E9060" i="9" s="1"/>
  <c r="E9059" i="9"/>
  <c r="D9059" i="9"/>
  <c r="E9058" i="9"/>
  <c r="D9058" i="9"/>
  <c r="E9057" i="9"/>
  <c r="D9057" i="9"/>
  <c r="E9056" i="9"/>
  <c r="D9056" i="9"/>
  <c r="D9055" i="9"/>
  <c r="E9055" i="9" s="1"/>
  <c r="E9054" i="9"/>
  <c r="D9054" i="9"/>
  <c r="E9053" i="9"/>
  <c r="D9053" i="9"/>
  <c r="D9052" i="9"/>
  <c r="E9052" i="9" s="1"/>
  <c r="D9051" i="9"/>
  <c r="E9051" i="9" s="1"/>
  <c r="D9050" i="9"/>
  <c r="E9050" i="9" s="1"/>
  <c r="E9049" i="9"/>
  <c r="D9049" i="9"/>
  <c r="E9048" i="9"/>
  <c r="D9048" i="9"/>
  <c r="E9047" i="9"/>
  <c r="D9047" i="9"/>
  <c r="E9046" i="9"/>
  <c r="D9046" i="9"/>
  <c r="D9045" i="9"/>
  <c r="E9045" i="9" s="1"/>
  <c r="E9044" i="9"/>
  <c r="D9044" i="9"/>
  <c r="E9043" i="9"/>
  <c r="D9043" i="9"/>
  <c r="D9042" i="9"/>
  <c r="E9042" i="9" s="1"/>
  <c r="D9041" i="9"/>
  <c r="E9041" i="9" s="1"/>
  <c r="E9040" i="9"/>
  <c r="D9040" i="9"/>
  <c r="E9039" i="9"/>
  <c r="D9039" i="9"/>
  <c r="E9038" i="9"/>
  <c r="D9038" i="9"/>
  <c r="D9037" i="9"/>
  <c r="E9037" i="9" s="1"/>
  <c r="E9036" i="9"/>
  <c r="D9036" i="9"/>
  <c r="D9035" i="9"/>
  <c r="E9035" i="9" s="1"/>
  <c r="D9034" i="9"/>
  <c r="E9034" i="9" s="1"/>
  <c r="E9033" i="9"/>
  <c r="D9033" i="9"/>
  <c r="D9032" i="9"/>
  <c r="E9032" i="9" s="1"/>
  <c r="D9031" i="9"/>
  <c r="E9031" i="9" s="1"/>
  <c r="E9030" i="9"/>
  <c r="D9030" i="9"/>
  <c r="E9029" i="9"/>
  <c r="D9029" i="9"/>
  <c r="E9028" i="9"/>
  <c r="D9028" i="9"/>
  <c r="D9027" i="9"/>
  <c r="E9027" i="9" s="1"/>
  <c r="E9026" i="9"/>
  <c r="D9026" i="9"/>
  <c r="D9025" i="9"/>
  <c r="E9025" i="9" s="1"/>
  <c r="D9024" i="9"/>
  <c r="E9024" i="9" s="1"/>
  <c r="E9023" i="9"/>
  <c r="D9023" i="9"/>
  <c r="D9022" i="9"/>
  <c r="E9022" i="9" s="1"/>
  <c r="D9021" i="9"/>
  <c r="E9021" i="9" s="1"/>
  <c r="E9020" i="9"/>
  <c r="D9020" i="9"/>
  <c r="E9019" i="9"/>
  <c r="D9019" i="9"/>
  <c r="E9018" i="9"/>
  <c r="D9018" i="9"/>
  <c r="D9017" i="9"/>
  <c r="E9017" i="9" s="1"/>
  <c r="E9016" i="9"/>
  <c r="D9016" i="9"/>
  <c r="D9015" i="9"/>
  <c r="E9015" i="9" s="1"/>
  <c r="E9014" i="9"/>
  <c r="D9014" i="9"/>
  <c r="E9013" i="9"/>
  <c r="D9013" i="9"/>
  <c r="D9012" i="9"/>
  <c r="E9012" i="9" s="1"/>
  <c r="D9011" i="9"/>
  <c r="E9011" i="9" s="1"/>
  <c r="D9010" i="9"/>
  <c r="E9010" i="9" s="1"/>
  <c r="E9009" i="9"/>
  <c r="D9009" i="9"/>
  <c r="E9008" i="9"/>
  <c r="D9008" i="9"/>
  <c r="E9007" i="9"/>
  <c r="D9007" i="9"/>
  <c r="E9006" i="9"/>
  <c r="D9006" i="9"/>
  <c r="D9005" i="9"/>
  <c r="E9005" i="9" s="1"/>
  <c r="E9004" i="9"/>
  <c r="D9004" i="9"/>
  <c r="E9003" i="9"/>
  <c r="D9003" i="9"/>
  <c r="D9002" i="9"/>
  <c r="E9002" i="9" s="1"/>
  <c r="D9001" i="9"/>
  <c r="E9001" i="9" s="1"/>
  <c r="D9000" i="9"/>
  <c r="E9000" i="9" s="1"/>
  <c r="E8999" i="9"/>
  <c r="D8999" i="9"/>
  <c r="E8998" i="9"/>
  <c r="D8998" i="9"/>
  <c r="E8997" i="9"/>
  <c r="D8997" i="9"/>
  <c r="E8996" i="9"/>
  <c r="D8996" i="9"/>
  <c r="D8995" i="9"/>
  <c r="E8995" i="9" s="1"/>
  <c r="D8994" i="9"/>
  <c r="E8994" i="9" s="1"/>
  <c r="E8993" i="9"/>
  <c r="D8993" i="9"/>
  <c r="D8992" i="9"/>
  <c r="E8992" i="9" s="1"/>
  <c r="D8991" i="9"/>
  <c r="E8991" i="9" s="1"/>
  <c r="E8990" i="9"/>
  <c r="D8990" i="9"/>
  <c r="E8989" i="9"/>
  <c r="D8989" i="9"/>
  <c r="E8988" i="9"/>
  <c r="D8988" i="9"/>
  <c r="D8987" i="9"/>
  <c r="E8987" i="9" s="1"/>
  <c r="E8986" i="9"/>
  <c r="D8986" i="9"/>
  <c r="D8985" i="9"/>
  <c r="E8985" i="9" s="1"/>
  <c r="D8984" i="9"/>
  <c r="E8984" i="9" s="1"/>
  <c r="E8983" i="9"/>
  <c r="D8983" i="9"/>
  <c r="D8982" i="9"/>
  <c r="E8982" i="9" s="1"/>
  <c r="D8981" i="9"/>
  <c r="E8981" i="9" s="1"/>
  <c r="D8980" i="9"/>
  <c r="E8980" i="9" s="1"/>
  <c r="E8979" i="9"/>
  <c r="D8979" i="9"/>
  <c r="E8978" i="9"/>
  <c r="D8978" i="9"/>
  <c r="E8977" i="9"/>
  <c r="D8977" i="9"/>
  <c r="E8976" i="9"/>
  <c r="D8976" i="9"/>
  <c r="D8975" i="9"/>
  <c r="E8975" i="9" s="1"/>
  <c r="E8974" i="9"/>
  <c r="D8974" i="9"/>
  <c r="D8973" i="9"/>
  <c r="E8973" i="9" s="1"/>
  <c r="D8972" i="9"/>
  <c r="E8972" i="9" s="1"/>
  <c r="D8971" i="9"/>
  <c r="E8971" i="9" s="1"/>
  <c r="D8970" i="9"/>
  <c r="E8970" i="9" s="1"/>
  <c r="E8969" i="9"/>
  <c r="D8969" i="9"/>
  <c r="E8968" i="9"/>
  <c r="D8968" i="9"/>
  <c r="D8967" i="9"/>
  <c r="E8967" i="9" s="1"/>
  <c r="E8966" i="9"/>
  <c r="D8966" i="9"/>
  <c r="D8965" i="9"/>
  <c r="E8965" i="9" s="1"/>
  <c r="D8964" i="9"/>
  <c r="E8964" i="9" s="1"/>
  <c r="E8963" i="9"/>
  <c r="D8963" i="9"/>
  <c r="D8962" i="9"/>
  <c r="E8962" i="9" s="1"/>
  <c r="D8961" i="9"/>
  <c r="E8961" i="9" s="1"/>
  <c r="E8960" i="9"/>
  <c r="D8960" i="9"/>
  <c r="E8959" i="9"/>
  <c r="D8959" i="9"/>
  <c r="E8958" i="9"/>
  <c r="D8958" i="9"/>
  <c r="D8957" i="9"/>
  <c r="E8957" i="9" s="1"/>
  <c r="E8956" i="9"/>
  <c r="D8956" i="9"/>
  <c r="D8955" i="9"/>
  <c r="E8955" i="9" s="1"/>
  <c r="E8954" i="9"/>
  <c r="D8954" i="9"/>
  <c r="D8953" i="9"/>
  <c r="E8953" i="9" s="1"/>
  <c r="D8952" i="9"/>
  <c r="E8952" i="9" s="1"/>
  <c r="D8951" i="9"/>
  <c r="E8951" i="9" s="1"/>
  <c r="D8950" i="9"/>
  <c r="E8950" i="9" s="1"/>
  <c r="E8949" i="9"/>
  <c r="D8949" i="9"/>
  <c r="E8948" i="9"/>
  <c r="D8948" i="9"/>
  <c r="E8947" i="9"/>
  <c r="D8947" i="9"/>
  <c r="E8946" i="9"/>
  <c r="D8946" i="9"/>
  <c r="D8945" i="9"/>
  <c r="E8945" i="9" s="1"/>
  <c r="D8944" i="9"/>
  <c r="E8944" i="9" s="1"/>
  <c r="E8943" i="9"/>
  <c r="D8943" i="9"/>
  <c r="D8942" i="9"/>
  <c r="E8942" i="9" s="1"/>
  <c r="D8941" i="9"/>
  <c r="E8941" i="9" s="1"/>
  <c r="E8940" i="9"/>
  <c r="D8940" i="9"/>
  <c r="E8939" i="9"/>
  <c r="D8939" i="9"/>
  <c r="E8938" i="9"/>
  <c r="D8938" i="9"/>
  <c r="D8937" i="9"/>
  <c r="E8937" i="9" s="1"/>
  <c r="E8936" i="9"/>
  <c r="D8936" i="9"/>
  <c r="D8935" i="9"/>
  <c r="E8935" i="9" s="1"/>
  <c r="D8934" i="9"/>
  <c r="E8934" i="9" s="1"/>
  <c r="E8933" i="9"/>
  <c r="D8933" i="9"/>
  <c r="D8932" i="9"/>
  <c r="E8932" i="9" s="1"/>
  <c r="D8931" i="9"/>
  <c r="E8931" i="9" s="1"/>
  <c r="D8930" i="9"/>
  <c r="E8930" i="9" s="1"/>
  <c r="E8929" i="9"/>
  <c r="D8929" i="9"/>
  <c r="E8928" i="9"/>
  <c r="D8928" i="9"/>
  <c r="E8927" i="9"/>
  <c r="D8927" i="9"/>
  <c r="E8926" i="9"/>
  <c r="D8926" i="9"/>
  <c r="D8925" i="9"/>
  <c r="E8925" i="9" s="1"/>
  <c r="E8924" i="9"/>
  <c r="D8924" i="9"/>
  <c r="D8923" i="9"/>
  <c r="E8923" i="9" s="1"/>
  <c r="D8922" i="9"/>
  <c r="E8922" i="9" s="1"/>
  <c r="D8921" i="9"/>
  <c r="E8921" i="9" s="1"/>
  <c r="D8920" i="9"/>
  <c r="E8920" i="9" s="1"/>
  <c r="E8919" i="9"/>
  <c r="D8919" i="9"/>
  <c r="E8918" i="9"/>
  <c r="D8918" i="9"/>
  <c r="D8917" i="9"/>
  <c r="E8917" i="9" s="1"/>
  <c r="E8916" i="9"/>
  <c r="D8916" i="9"/>
  <c r="D8915" i="9"/>
  <c r="E8915" i="9" s="1"/>
  <c r="D8914" i="9"/>
  <c r="E8914" i="9" s="1"/>
  <c r="E8913" i="9"/>
  <c r="D8913" i="9"/>
  <c r="D8912" i="9"/>
  <c r="E8912" i="9" s="1"/>
  <c r="D8911" i="9"/>
  <c r="E8911" i="9" s="1"/>
  <c r="E8910" i="9"/>
  <c r="D8910" i="9"/>
  <c r="E8909" i="9"/>
  <c r="D8909" i="9"/>
  <c r="E8908" i="9"/>
  <c r="D8908" i="9"/>
  <c r="D8907" i="9"/>
  <c r="E8907" i="9" s="1"/>
  <c r="E8906" i="9"/>
  <c r="D8906" i="9"/>
  <c r="D8905" i="9"/>
  <c r="E8905" i="9" s="1"/>
  <c r="E8904" i="9"/>
  <c r="D8904" i="9"/>
  <c r="D8903" i="9"/>
  <c r="E8903" i="9" s="1"/>
  <c r="D8902" i="9"/>
  <c r="E8902" i="9" s="1"/>
  <c r="D8901" i="9"/>
  <c r="E8901" i="9" s="1"/>
  <c r="D8900" i="9"/>
  <c r="E8900" i="9" s="1"/>
  <c r="E8899" i="9"/>
  <c r="D8899" i="9"/>
  <c r="E8898" i="9"/>
  <c r="D8898" i="9"/>
  <c r="E8897" i="9"/>
  <c r="D8897" i="9"/>
  <c r="E8896" i="9"/>
  <c r="D8896" i="9"/>
  <c r="D8895" i="9"/>
  <c r="E8895" i="9" s="1"/>
  <c r="D8894" i="9"/>
  <c r="E8894" i="9" s="1"/>
  <c r="E8893" i="9"/>
  <c r="D8893" i="9"/>
  <c r="D8892" i="9"/>
  <c r="E8892" i="9" s="1"/>
  <c r="D8891" i="9"/>
  <c r="E8891" i="9" s="1"/>
  <c r="E8890" i="9"/>
  <c r="D8890" i="9"/>
  <c r="E8889" i="9"/>
  <c r="D8889" i="9"/>
  <c r="E8888" i="9"/>
  <c r="D8888" i="9"/>
  <c r="D8887" i="9"/>
  <c r="E8887" i="9" s="1"/>
  <c r="E8886" i="9"/>
  <c r="D8886" i="9"/>
  <c r="D8885" i="9"/>
  <c r="E8885" i="9" s="1"/>
  <c r="D8884" i="9"/>
  <c r="E8884" i="9" s="1"/>
  <c r="E8883" i="9"/>
  <c r="D8883" i="9"/>
  <c r="D8882" i="9"/>
  <c r="E8882" i="9" s="1"/>
  <c r="D8881" i="9"/>
  <c r="E8881" i="9" s="1"/>
  <c r="D8880" i="9"/>
  <c r="E8880" i="9" s="1"/>
  <c r="E8879" i="9"/>
  <c r="D8879" i="9"/>
  <c r="E8878" i="9"/>
  <c r="D8878" i="9"/>
  <c r="E8877" i="9"/>
  <c r="D8877" i="9"/>
  <c r="E8876" i="9"/>
  <c r="D8876" i="9"/>
  <c r="D8875" i="9"/>
  <c r="E8875" i="9" s="1"/>
  <c r="E8874" i="9"/>
  <c r="D8874" i="9"/>
  <c r="D8873" i="9"/>
  <c r="E8873" i="9" s="1"/>
  <c r="D8872" i="9"/>
  <c r="E8872" i="9" s="1"/>
  <c r="D8871" i="9"/>
  <c r="E8871" i="9" s="1"/>
  <c r="D8870" i="9"/>
  <c r="E8870" i="9" s="1"/>
  <c r="E8869" i="9"/>
  <c r="D8869" i="9"/>
  <c r="E8868" i="9"/>
  <c r="D8868" i="9"/>
  <c r="D8867" i="9"/>
  <c r="E8867" i="9" s="1"/>
  <c r="E8866" i="9"/>
  <c r="D8866" i="9"/>
  <c r="D8865" i="9"/>
  <c r="E8865" i="9" s="1"/>
  <c r="D8864" i="9"/>
  <c r="E8864" i="9" s="1"/>
  <c r="E8863" i="9"/>
  <c r="D8863" i="9"/>
  <c r="D8862" i="9"/>
  <c r="E8862" i="9" s="1"/>
  <c r="D8861" i="9"/>
  <c r="E8861" i="9" s="1"/>
  <c r="E8860" i="9"/>
  <c r="D8860" i="9"/>
  <c r="E8859" i="9"/>
  <c r="D8859" i="9"/>
  <c r="E8858" i="9"/>
  <c r="D8858" i="9"/>
  <c r="D8857" i="9"/>
  <c r="E8857" i="9" s="1"/>
  <c r="E8856" i="9"/>
  <c r="D8856" i="9"/>
  <c r="D8855" i="9"/>
  <c r="E8855" i="9" s="1"/>
  <c r="E8854" i="9"/>
  <c r="D8854" i="9"/>
  <c r="D8853" i="9"/>
  <c r="E8853" i="9" s="1"/>
  <c r="D8852" i="9"/>
  <c r="E8852" i="9" s="1"/>
  <c r="D8851" i="9"/>
  <c r="E8851" i="9" s="1"/>
  <c r="D8850" i="9"/>
  <c r="E8850" i="9" s="1"/>
  <c r="E8849" i="9"/>
  <c r="D8849" i="9"/>
  <c r="E8848" i="9"/>
  <c r="D8848" i="9"/>
  <c r="E8847" i="9"/>
  <c r="D8847" i="9"/>
  <c r="E8846" i="9"/>
  <c r="D8846" i="9"/>
  <c r="D8845" i="9"/>
  <c r="E8845" i="9" s="1"/>
  <c r="D8844" i="9"/>
  <c r="E8844" i="9" s="1"/>
  <c r="E8843" i="9"/>
  <c r="D8843" i="9"/>
  <c r="D8842" i="9"/>
  <c r="E8842" i="9" s="1"/>
  <c r="D8841" i="9"/>
  <c r="E8841" i="9" s="1"/>
  <c r="E8840" i="9"/>
  <c r="D8840" i="9"/>
  <c r="E8839" i="9"/>
  <c r="D8839" i="9"/>
  <c r="E8838" i="9"/>
  <c r="D8838" i="9"/>
  <c r="D8837" i="9"/>
  <c r="E8837" i="9" s="1"/>
  <c r="E8836" i="9"/>
  <c r="D8836" i="9"/>
  <c r="D8835" i="9"/>
  <c r="E8835" i="9" s="1"/>
  <c r="D8834" i="9"/>
  <c r="E8834" i="9" s="1"/>
  <c r="E8833" i="9"/>
  <c r="D8833" i="9"/>
  <c r="D8832" i="9"/>
  <c r="E8832" i="9" s="1"/>
  <c r="D8831" i="9"/>
  <c r="E8831" i="9" s="1"/>
  <c r="D8830" i="9"/>
  <c r="E8830" i="9" s="1"/>
  <c r="E8829" i="9"/>
  <c r="D8829" i="9"/>
  <c r="E8828" i="9"/>
  <c r="D8828" i="9"/>
  <c r="E8827" i="9"/>
  <c r="D8827" i="9"/>
  <c r="E8826" i="9"/>
  <c r="D8826" i="9"/>
  <c r="D8825" i="9"/>
  <c r="E8825" i="9" s="1"/>
  <c r="E8824" i="9"/>
  <c r="D8824" i="9"/>
  <c r="D8823" i="9"/>
  <c r="E8823" i="9" s="1"/>
  <c r="D8822" i="9"/>
  <c r="E8822" i="9" s="1"/>
  <c r="D8821" i="9"/>
  <c r="E8821" i="9" s="1"/>
  <c r="D8820" i="9"/>
  <c r="E8820" i="9" s="1"/>
  <c r="E8819" i="9"/>
  <c r="D8819" i="9"/>
  <c r="E8818" i="9"/>
  <c r="D8818" i="9"/>
  <c r="D8817" i="9"/>
  <c r="E8817" i="9" s="1"/>
  <c r="E8816" i="9"/>
  <c r="D8816" i="9"/>
  <c r="D8815" i="9"/>
  <c r="E8815" i="9" s="1"/>
  <c r="D8814" i="9"/>
  <c r="E8814" i="9" s="1"/>
  <c r="E8813" i="9"/>
  <c r="D8813" i="9"/>
  <c r="D8812" i="9"/>
  <c r="E8812" i="9" s="1"/>
  <c r="D8811" i="9"/>
  <c r="E8811" i="9" s="1"/>
  <c r="E8810" i="9"/>
  <c r="D8810" i="9"/>
  <c r="E8809" i="9"/>
  <c r="D8809" i="9"/>
  <c r="E8808" i="9"/>
  <c r="D8808" i="9"/>
  <c r="D8807" i="9"/>
  <c r="E8807" i="9" s="1"/>
  <c r="E8806" i="9"/>
  <c r="D8806" i="9"/>
  <c r="D8805" i="9"/>
  <c r="E8805" i="9" s="1"/>
  <c r="E8804" i="9"/>
  <c r="D8804" i="9"/>
  <c r="D8803" i="9"/>
  <c r="E8803" i="9" s="1"/>
  <c r="D8802" i="9"/>
  <c r="E8802" i="9" s="1"/>
  <c r="D8801" i="9"/>
  <c r="E8801" i="9" s="1"/>
  <c r="D8800" i="9"/>
  <c r="E8800" i="9" s="1"/>
  <c r="E8799" i="9"/>
  <c r="D8799" i="9"/>
  <c r="E8798" i="9"/>
  <c r="D8798" i="9"/>
  <c r="E8797" i="9"/>
  <c r="D8797" i="9"/>
  <c r="E8796" i="9"/>
  <c r="D8796" i="9"/>
  <c r="D8795" i="9"/>
  <c r="E8795" i="9" s="1"/>
  <c r="D8794" i="9"/>
  <c r="E8794" i="9" s="1"/>
  <c r="E8793" i="9"/>
  <c r="D8793" i="9"/>
  <c r="D8792" i="9"/>
  <c r="E8792" i="9" s="1"/>
  <c r="D8791" i="9"/>
  <c r="E8791" i="9" s="1"/>
  <c r="E8790" i="9"/>
  <c r="D8790" i="9"/>
  <c r="E8789" i="9"/>
  <c r="D8789" i="9"/>
  <c r="E8788" i="9"/>
  <c r="D8788" i="9"/>
  <c r="D8787" i="9"/>
  <c r="E8787" i="9" s="1"/>
  <c r="E8786" i="9"/>
  <c r="D8786" i="9"/>
  <c r="D8785" i="9"/>
  <c r="E8785" i="9" s="1"/>
  <c r="D8784" i="9"/>
  <c r="E8784" i="9" s="1"/>
  <c r="E8783" i="9"/>
  <c r="D8783" i="9"/>
  <c r="D8782" i="9"/>
  <c r="E8782" i="9" s="1"/>
  <c r="D8781" i="9"/>
  <c r="E8781" i="9" s="1"/>
  <c r="D8780" i="9"/>
  <c r="E8780" i="9" s="1"/>
  <c r="E8779" i="9"/>
  <c r="D8779" i="9"/>
  <c r="E8778" i="9"/>
  <c r="D8778" i="9"/>
  <c r="E8777" i="9"/>
  <c r="D8777" i="9"/>
  <c r="E8776" i="9"/>
  <c r="D8776" i="9"/>
  <c r="D8775" i="9"/>
  <c r="E8775" i="9" s="1"/>
  <c r="E8774" i="9"/>
  <c r="D8774" i="9"/>
  <c r="D8773" i="9"/>
  <c r="E8773" i="9" s="1"/>
  <c r="D8772" i="9"/>
  <c r="E8772" i="9" s="1"/>
  <c r="D8771" i="9"/>
  <c r="E8771" i="9" s="1"/>
  <c r="D8770" i="9"/>
  <c r="E8770" i="9" s="1"/>
  <c r="E8769" i="9"/>
  <c r="D8769" i="9"/>
  <c r="E8768" i="9"/>
  <c r="D8768" i="9"/>
  <c r="D8767" i="9"/>
  <c r="E8767" i="9" s="1"/>
  <c r="E8766" i="9"/>
  <c r="D8766" i="9"/>
  <c r="D8765" i="9"/>
  <c r="E8765" i="9" s="1"/>
  <c r="D8764" i="9"/>
  <c r="E8764" i="9" s="1"/>
  <c r="E8763" i="9"/>
  <c r="D8763" i="9"/>
  <c r="D8762" i="9"/>
  <c r="E8762" i="9" s="1"/>
  <c r="D8761" i="9"/>
  <c r="E8761" i="9" s="1"/>
  <c r="E8760" i="9"/>
  <c r="D8760" i="9"/>
  <c r="E8759" i="9"/>
  <c r="D8759" i="9"/>
  <c r="E8758" i="9"/>
  <c r="D8758" i="9"/>
  <c r="D8757" i="9"/>
  <c r="E8757" i="9" s="1"/>
  <c r="E8756" i="9"/>
  <c r="D8756" i="9"/>
  <c r="D8755" i="9"/>
  <c r="E8755" i="9" s="1"/>
  <c r="E8754" i="9"/>
  <c r="D8754" i="9"/>
  <c r="D8753" i="9"/>
  <c r="E8753" i="9" s="1"/>
  <c r="D8752" i="9"/>
  <c r="E8752" i="9" s="1"/>
  <c r="D8751" i="9"/>
  <c r="E8751" i="9" s="1"/>
  <c r="D8750" i="9"/>
  <c r="E8750" i="9" s="1"/>
  <c r="E8749" i="9"/>
  <c r="D8749" i="9"/>
  <c r="E8748" i="9"/>
  <c r="D8748" i="9"/>
  <c r="E8747" i="9"/>
  <c r="D8747" i="9"/>
  <c r="E8746" i="9"/>
  <c r="D8746" i="9"/>
  <c r="D8745" i="9"/>
  <c r="E8745" i="9" s="1"/>
  <c r="D8744" i="9"/>
  <c r="E8744" i="9" s="1"/>
  <c r="E8743" i="9"/>
  <c r="D8743" i="9"/>
  <c r="D8742" i="9"/>
  <c r="E8742" i="9" s="1"/>
  <c r="D8741" i="9"/>
  <c r="E8741" i="9" s="1"/>
  <c r="E8740" i="9"/>
  <c r="D8740" i="9"/>
  <c r="E8739" i="9"/>
  <c r="D8739" i="9"/>
  <c r="E8738" i="9"/>
  <c r="D8738" i="9"/>
  <c r="D8737" i="9"/>
  <c r="E8737" i="9" s="1"/>
  <c r="E8736" i="9"/>
  <c r="D8736" i="9"/>
  <c r="D8735" i="9"/>
  <c r="E8735" i="9" s="1"/>
  <c r="D8734" i="9"/>
  <c r="E8734" i="9" s="1"/>
  <c r="E8733" i="9"/>
  <c r="D8733" i="9"/>
  <c r="D8732" i="9"/>
  <c r="E8732" i="9" s="1"/>
  <c r="D8731" i="9"/>
  <c r="E8731" i="9" s="1"/>
  <c r="D8730" i="9"/>
  <c r="E8730" i="9" s="1"/>
  <c r="E8729" i="9"/>
  <c r="D8729" i="9"/>
  <c r="E8728" i="9"/>
  <c r="D8728" i="9"/>
  <c r="E8727" i="9"/>
  <c r="D8727" i="9"/>
  <c r="E8726" i="9"/>
  <c r="D8726" i="9"/>
  <c r="D8725" i="9"/>
  <c r="E8725" i="9" s="1"/>
  <c r="E8724" i="9"/>
  <c r="D8724" i="9"/>
  <c r="D8723" i="9"/>
  <c r="E8723" i="9" s="1"/>
  <c r="D8722" i="9"/>
  <c r="E8722" i="9" s="1"/>
  <c r="D8721" i="9"/>
  <c r="E8721" i="9" s="1"/>
  <c r="E8720" i="9"/>
  <c r="D8720" i="9"/>
  <c r="E8719" i="9"/>
  <c r="D8719" i="9"/>
  <c r="E8718" i="9"/>
  <c r="D8718" i="9"/>
  <c r="D8717" i="9"/>
  <c r="E8717" i="9" s="1"/>
  <c r="E8716" i="9"/>
  <c r="D8716" i="9"/>
  <c r="D8715" i="9"/>
  <c r="E8715" i="9" s="1"/>
  <c r="D8714" i="9"/>
  <c r="E8714" i="9" s="1"/>
  <c r="D8713" i="9"/>
  <c r="E8713" i="9" s="1"/>
  <c r="D8712" i="9"/>
  <c r="E8712" i="9" s="1"/>
  <c r="D8711" i="9"/>
  <c r="E8711" i="9" s="1"/>
  <c r="D8710" i="9"/>
  <c r="E8710" i="9" s="1"/>
  <c r="E8709" i="9"/>
  <c r="D8709" i="9"/>
  <c r="E8708" i="9"/>
  <c r="D8708" i="9"/>
  <c r="E8707" i="9"/>
  <c r="D8707" i="9"/>
  <c r="D8706" i="9"/>
  <c r="E8706" i="9" s="1"/>
  <c r="D8705" i="9"/>
  <c r="E8705" i="9" s="1"/>
  <c r="D8704" i="9"/>
  <c r="E8704" i="9" s="1"/>
  <c r="E8703" i="9"/>
  <c r="D8703" i="9"/>
  <c r="D8702" i="9"/>
  <c r="E8702" i="9" s="1"/>
  <c r="D8701" i="9"/>
  <c r="E8701" i="9" s="1"/>
  <c r="E8700" i="9"/>
  <c r="D8700" i="9"/>
  <c r="E8699" i="9"/>
  <c r="D8699" i="9"/>
  <c r="E8698" i="9"/>
  <c r="D8698" i="9"/>
  <c r="D8697" i="9"/>
  <c r="E8697" i="9" s="1"/>
  <c r="D8696" i="9"/>
  <c r="E8696" i="9" s="1"/>
  <c r="D8695" i="9"/>
  <c r="E8695" i="9" s="1"/>
  <c r="E8694" i="9"/>
  <c r="D8694" i="9"/>
  <c r="D8693" i="9"/>
  <c r="E8693" i="9" s="1"/>
  <c r="D8692" i="9"/>
  <c r="E8692" i="9" s="1"/>
  <c r="D8691" i="9"/>
  <c r="E8691" i="9" s="1"/>
  <c r="E8690" i="9"/>
  <c r="D8690" i="9"/>
  <c r="E8689" i="9"/>
  <c r="D8689" i="9"/>
  <c r="E8688" i="9"/>
  <c r="D8688" i="9"/>
  <c r="D8687" i="9"/>
  <c r="E8687" i="9" s="1"/>
  <c r="E8686" i="9"/>
  <c r="D8686" i="9"/>
  <c r="D8685" i="9"/>
  <c r="E8685" i="9" s="1"/>
  <c r="D8684" i="9"/>
  <c r="E8684" i="9" s="1"/>
  <c r="D8683" i="9"/>
  <c r="E8683" i="9" s="1"/>
  <c r="D8682" i="9"/>
  <c r="E8682" i="9" s="1"/>
  <c r="D8681" i="9"/>
  <c r="E8681" i="9" s="1"/>
  <c r="D8680" i="9"/>
  <c r="E8680" i="9" s="1"/>
  <c r="E8679" i="9"/>
  <c r="D8679" i="9"/>
  <c r="E8678" i="9"/>
  <c r="D8678" i="9"/>
  <c r="E8677" i="9"/>
  <c r="D8677" i="9"/>
  <c r="E8676" i="9"/>
  <c r="D8676" i="9"/>
  <c r="D8675" i="9"/>
  <c r="E8675" i="9" s="1"/>
  <c r="D8674" i="9"/>
  <c r="E8674" i="9" s="1"/>
  <c r="E8673" i="9"/>
  <c r="D8673" i="9"/>
  <c r="D8672" i="9"/>
  <c r="E8672" i="9" s="1"/>
  <c r="D8671" i="9"/>
  <c r="E8671" i="9" s="1"/>
  <c r="D8670" i="9"/>
  <c r="E8670" i="9" s="1"/>
  <c r="E8669" i="9"/>
  <c r="D8669" i="9"/>
  <c r="E8668" i="9"/>
  <c r="D8668" i="9"/>
  <c r="E8667" i="9"/>
  <c r="D8667" i="9"/>
  <c r="D8666" i="9"/>
  <c r="E8666" i="9" s="1"/>
  <c r="D8665" i="9"/>
  <c r="E8665" i="9" s="1"/>
  <c r="E8664" i="9"/>
  <c r="D8664" i="9"/>
  <c r="E8663" i="9"/>
  <c r="D8663" i="9"/>
  <c r="D8662" i="9"/>
  <c r="E8662" i="9" s="1"/>
  <c r="D8661" i="9"/>
  <c r="E8661" i="9" s="1"/>
  <c r="E8660" i="9"/>
  <c r="D8660" i="9"/>
  <c r="E8659" i="9"/>
  <c r="D8659" i="9"/>
  <c r="E8658" i="9"/>
  <c r="D8658" i="9"/>
  <c r="E8657" i="9"/>
  <c r="D8657" i="9"/>
  <c r="D8656" i="9"/>
  <c r="E8656" i="9" s="1"/>
  <c r="D8655" i="9"/>
  <c r="E8655" i="9" s="1"/>
  <c r="E8654" i="9"/>
  <c r="D8654" i="9"/>
  <c r="D8653" i="9"/>
  <c r="E8653" i="9" s="1"/>
  <c r="D8652" i="9"/>
  <c r="E8652" i="9" s="1"/>
  <c r="D8651" i="9"/>
  <c r="E8651" i="9" s="1"/>
  <c r="E8650" i="9"/>
  <c r="D8650" i="9"/>
  <c r="E8649" i="9"/>
  <c r="D8649" i="9"/>
  <c r="E8648" i="9"/>
  <c r="D8648" i="9"/>
  <c r="D8647" i="9"/>
  <c r="E8647" i="9" s="1"/>
  <c r="D8646" i="9"/>
  <c r="E8646" i="9" s="1"/>
  <c r="D8645" i="9"/>
  <c r="E8645" i="9" s="1"/>
  <c r="D8644" i="9"/>
  <c r="E8644" i="9" s="1"/>
  <c r="D8643" i="9"/>
  <c r="E8643" i="9" s="1"/>
  <c r="D8642" i="9"/>
  <c r="E8642" i="9" s="1"/>
  <c r="D8641" i="9"/>
  <c r="E8641" i="9" s="1"/>
  <c r="D8640" i="9"/>
  <c r="E8640" i="9" s="1"/>
  <c r="E8639" i="9"/>
  <c r="D8639" i="9"/>
  <c r="E8638" i="9"/>
  <c r="D8638" i="9"/>
  <c r="D8637" i="9"/>
  <c r="E8637" i="9" s="1"/>
  <c r="E8636" i="9"/>
  <c r="D8636" i="9"/>
  <c r="D8635" i="9"/>
  <c r="E8635" i="9" s="1"/>
  <c r="D8634" i="9"/>
  <c r="E8634" i="9" s="1"/>
  <c r="D8633" i="9"/>
  <c r="E8633" i="9" s="1"/>
  <c r="D8632" i="9"/>
  <c r="E8632" i="9" s="1"/>
  <c r="D8631" i="9"/>
  <c r="E8631" i="9" s="1"/>
  <c r="D8630" i="9"/>
  <c r="E8630" i="9" s="1"/>
  <c r="E8629" i="9"/>
  <c r="D8629" i="9"/>
  <c r="E8628" i="9"/>
  <c r="D8628" i="9"/>
  <c r="E8627" i="9"/>
  <c r="D8627" i="9"/>
  <c r="E8626" i="9"/>
  <c r="D8626" i="9"/>
  <c r="D8625" i="9"/>
  <c r="E8625" i="9" s="1"/>
  <c r="D8624" i="9"/>
  <c r="E8624" i="9" s="1"/>
  <c r="E8623" i="9"/>
  <c r="D8623" i="9"/>
  <c r="D8622" i="9"/>
  <c r="E8622" i="9" s="1"/>
  <c r="D8621" i="9"/>
  <c r="E8621" i="9" s="1"/>
  <c r="D8620" i="9"/>
  <c r="E8620" i="9" s="1"/>
  <c r="E8619" i="9"/>
  <c r="D8619" i="9"/>
  <c r="E8618" i="9"/>
  <c r="D8618" i="9"/>
  <c r="E8617" i="9"/>
  <c r="D8617" i="9"/>
  <c r="D8616" i="9"/>
  <c r="E8616" i="9" s="1"/>
  <c r="D8615" i="9"/>
  <c r="E8615" i="9" s="1"/>
  <c r="E8614" i="9"/>
  <c r="D8614" i="9"/>
  <c r="E8613" i="9"/>
  <c r="D8613" i="9"/>
  <c r="D8612" i="9"/>
  <c r="E8612" i="9" s="1"/>
  <c r="D8611" i="9"/>
  <c r="E8611" i="9" s="1"/>
  <c r="E8610" i="9"/>
  <c r="D8610" i="9"/>
  <c r="E8609" i="9"/>
  <c r="D8609" i="9"/>
  <c r="E8608" i="9"/>
  <c r="D8608" i="9"/>
  <c r="D8607" i="9"/>
  <c r="E8607" i="9" s="1"/>
  <c r="D8606" i="9"/>
  <c r="E8606" i="9" s="1"/>
  <c r="D8605" i="9"/>
  <c r="E8605" i="9" s="1"/>
  <c r="E8604" i="9"/>
  <c r="D8604" i="9"/>
  <c r="D8603" i="9"/>
  <c r="E8603" i="9" s="1"/>
  <c r="D8602" i="9"/>
  <c r="E8602" i="9" s="1"/>
  <c r="D8601" i="9"/>
  <c r="E8601" i="9" s="1"/>
  <c r="E8600" i="9"/>
  <c r="D8600" i="9"/>
  <c r="E8599" i="9"/>
  <c r="D8599" i="9"/>
  <c r="E8598" i="9"/>
  <c r="D8598" i="9"/>
  <c r="D8597" i="9"/>
  <c r="E8597" i="9" s="1"/>
  <c r="D8596" i="9"/>
  <c r="E8596" i="9" s="1"/>
  <c r="D8595" i="9"/>
  <c r="E8595" i="9" s="1"/>
  <c r="D8594" i="9"/>
  <c r="E8594" i="9" s="1"/>
  <c r="D8593" i="9"/>
  <c r="E8593" i="9" s="1"/>
  <c r="D8592" i="9"/>
  <c r="E8592" i="9" s="1"/>
  <c r="D8591" i="9"/>
  <c r="E8591" i="9" s="1"/>
  <c r="D8590" i="9"/>
  <c r="E8590" i="9" s="1"/>
  <c r="E8589" i="9"/>
  <c r="D8589" i="9"/>
  <c r="E8588" i="9"/>
  <c r="D8588" i="9"/>
  <c r="D8587" i="9"/>
  <c r="E8587" i="9" s="1"/>
  <c r="E8586" i="9"/>
  <c r="D8586" i="9"/>
  <c r="D8585" i="9"/>
  <c r="E8585" i="9" s="1"/>
  <c r="D8584" i="9"/>
  <c r="E8584" i="9" s="1"/>
  <c r="D8583" i="9"/>
  <c r="E8583" i="9" s="1"/>
  <c r="D8582" i="9"/>
  <c r="E8582" i="9" s="1"/>
  <c r="D8581" i="9"/>
  <c r="E8581" i="9" s="1"/>
  <c r="D8580" i="9"/>
  <c r="E8580" i="9" s="1"/>
  <c r="E8579" i="9"/>
  <c r="D8579" i="9"/>
  <c r="E8578" i="9"/>
  <c r="D8578" i="9"/>
  <c r="E8577" i="9"/>
  <c r="D8577" i="9"/>
  <c r="E8576" i="9"/>
  <c r="D8576" i="9"/>
  <c r="D8575" i="9"/>
  <c r="E8575" i="9" s="1"/>
  <c r="D8574" i="9"/>
  <c r="E8574" i="9" s="1"/>
  <c r="E8573" i="9"/>
  <c r="D8573" i="9"/>
  <c r="D8572" i="9"/>
  <c r="E8572" i="9" s="1"/>
  <c r="D8571" i="9"/>
  <c r="E8571" i="9" s="1"/>
  <c r="D8570" i="9"/>
  <c r="E8570" i="9" s="1"/>
  <c r="E8569" i="9"/>
  <c r="D8569" i="9"/>
  <c r="E8568" i="9"/>
  <c r="D8568" i="9"/>
  <c r="E8567" i="9"/>
  <c r="D8567" i="9"/>
  <c r="D8566" i="9"/>
  <c r="E8566" i="9" s="1"/>
  <c r="D8565" i="9"/>
  <c r="E8565" i="9" s="1"/>
  <c r="E8564" i="9"/>
  <c r="D8564" i="9"/>
  <c r="E8563" i="9"/>
  <c r="D8563" i="9"/>
  <c r="D8562" i="9"/>
  <c r="E8562" i="9" s="1"/>
  <c r="D8561" i="9"/>
  <c r="E8561" i="9" s="1"/>
  <c r="E8560" i="9"/>
  <c r="D8560" i="9"/>
  <c r="E8559" i="9"/>
  <c r="D8559" i="9"/>
  <c r="E8558" i="9"/>
  <c r="D8558" i="9"/>
  <c r="D8557" i="9"/>
  <c r="E8557" i="9" s="1"/>
  <c r="D8556" i="9"/>
  <c r="E8556" i="9" s="1"/>
  <c r="D8555" i="9"/>
  <c r="E8555" i="9" s="1"/>
  <c r="E8554" i="9"/>
  <c r="D8554" i="9"/>
  <c r="D8553" i="9"/>
  <c r="E8553" i="9" s="1"/>
  <c r="D8552" i="9"/>
  <c r="E8552" i="9" s="1"/>
  <c r="D8551" i="9"/>
  <c r="E8551" i="9" s="1"/>
  <c r="E8550" i="9"/>
  <c r="D8550" i="9"/>
  <c r="E8549" i="9"/>
  <c r="D8549" i="9"/>
  <c r="E8548" i="9"/>
  <c r="D8548" i="9"/>
  <c r="D8547" i="9"/>
  <c r="E8547" i="9" s="1"/>
  <c r="D8546" i="9"/>
  <c r="E8546" i="9" s="1"/>
  <c r="D8545" i="9"/>
  <c r="E8545" i="9" s="1"/>
  <c r="D8544" i="9"/>
  <c r="E8544" i="9" s="1"/>
  <c r="D8543" i="9"/>
  <c r="E8543" i="9" s="1"/>
  <c r="D8542" i="9"/>
  <c r="E8542" i="9" s="1"/>
  <c r="D8541" i="9"/>
  <c r="E8541" i="9" s="1"/>
  <c r="D8540" i="9"/>
  <c r="E8540" i="9" s="1"/>
  <c r="E8539" i="9"/>
  <c r="D8539" i="9"/>
  <c r="E8538" i="9"/>
  <c r="D8538" i="9"/>
  <c r="D8537" i="9"/>
  <c r="E8537" i="9" s="1"/>
  <c r="E8536" i="9"/>
  <c r="D8536" i="9"/>
  <c r="D8535" i="9"/>
  <c r="E8535" i="9" s="1"/>
  <c r="D8534" i="9"/>
  <c r="E8534" i="9" s="1"/>
  <c r="D8533" i="9"/>
  <c r="E8533" i="9" s="1"/>
  <c r="D8532" i="9"/>
  <c r="E8532" i="9" s="1"/>
  <c r="D8531" i="9"/>
  <c r="E8531" i="9" s="1"/>
  <c r="D8530" i="9"/>
  <c r="E8530" i="9" s="1"/>
  <c r="E8529" i="9"/>
  <c r="D8529" i="9"/>
  <c r="E8528" i="9"/>
  <c r="D8528" i="9"/>
  <c r="E8527" i="9"/>
  <c r="D8527" i="9"/>
  <c r="E8526" i="9"/>
  <c r="D8526" i="9"/>
  <c r="D8525" i="9"/>
  <c r="E8525" i="9" s="1"/>
  <c r="D8524" i="9"/>
  <c r="E8524" i="9" s="1"/>
  <c r="E8523" i="9"/>
  <c r="D8523" i="9"/>
  <c r="D8522" i="9"/>
  <c r="E8522" i="9" s="1"/>
  <c r="D8521" i="9"/>
  <c r="E8521" i="9" s="1"/>
  <c r="D8520" i="9"/>
  <c r="E8520" i="9" s="1"/>
  <c r="E8519" i="9"/>
  <c r="D8519" i="9"/>
  <c r="E8518" i="9"/>
  <c r="D8518" i="9"/>
  <c r="E8517" i="9"/>
  <c r="D8517" i="9"/>
  <c r="D8516" i="9"/>
  <c r="E8516" i="9" s="1"/>
  <c r="E8515" i="9"/>
  <c r="D8515" i="9"/>
  <c r="D8514" i="9"/>
  <c r="E8514" i="9" s="1"/>
  <c r="E8513" i="9"/>
  <c r="D8513" i="9"/>
  <c r="D8512" i="9"/>
  <c r="E8512" i="9" s="1"/>
  <c r="E8511" i="9"/>
  <c r="D8511" i="9"/>
  <c r="D8510" i="9"/>
  <c r="E8510" i="9" s="1"/>
  <c r="E8509" i="9"/>
  <c r="D8509" i="9"/>
  <c r="D8508" i="9"/>
  <c r="E8508" i="9" s="1"/>
  <c r="D8507" i="9"/>
  <c r="E8507" i="9" s="1"/>
  <c r="E8506" i="9"/>
  <c r="D8506" i="9"/>
  <c r="D8505" i="9"/>
  <c r="E8505" i="9" s="1"/>
  <c r="E8504" i="9"/>
  <c r="D8504" i="9"/>
  <c r="D8503" i="9"/>
  <c r="E8503" i="9" s="1"/>
  <c r="D8502" i="9"/>
  <c r="E8502" i="9" s="1"/>
  <c r="D8501" i="9"/>
  <c r="E8501" i="9" s="1"/>
  <c r="E8500" i="9"/>
  <c r="D8500" i="9"/>
  <c r="E8499" i="9"/>
  <c r="D8499" i="9"/>
  <c r="D8498" i="9"/>
  <c r="E8498" i="9" s="1"/>
  <c r="E8497" i="9"/>
  <c r="D8497" i="9"/>
  <c r="D8496" i="9"/>
  <c r="E8496" i="9" s="1"/>
  <c r="E8495" i="9"/>
  <c r="D8495" i="9"/>
  <c r="D8494" i="9"/>
  <c r="E8494" i="9" s="1"/>
  <c r="E8493" i="9"/>
  <c r="D8493" i="9"/>
  <c r="D8492" i="9"/>
  <c r="E8492" i="9" s="1"/>
  <c r="D8491" i="9"/>
  <c r="E8491" i="9" s="1"/>
  <c r="D8490" i="9"/>
  <c r="E8490" i="9" s="1"/>
  <c r="E8489" i="9"/>
  <c r="D8489" i="9"/>
  <c r="E8488" i="9"/>
  <c r="D8488" i="9"/>
  <c r="D8487" i="9"/>
  <c r="E8487" i="9" s="1"/>
  <c r="E8486" i="9"/>
  <c r="D8486" i="9"/>
  <c r="D8485" i="9"/>
  <c r="E8485" i="9" s="1"/>
  <c r="D8484" i="9"/>
  <c r="E8484" i="9" s="1"/>
  <c r="D8483" i="9"/>
  <c r="E8483" i="9" s="1"/>
  <c r="D8482" i="9"/>
  <c r="E8482" i="9" s="1"/>
  <c r="E8481" i="9"/>
  <c r="D8481" i="9"/>
  <c r="D8480" i="9"/>
  <c r="E8480" i="9" s="1"/>
  <c r="E8479" i="9"/>
  <c r="D8479" i="9"/>
  <c r="D8478" i="9"/>
  <c r="E8478" i="9" s="1"/>
  <c r="D8477" i="9"/>
  <c r="E8477" i="9" s="1"/>
  <c r="D8476" i="9"/>
  <c r="E8476" i="9" s="1"/>
  <c r="E8475" i="9"/>
  <c r="D8475" i="9"/>
  <c r="E8474" i="9"/>
  <c r="D8474" i="9"/>
  <c r="D8473" i="9"/>
  <c r="E8473" i="9" s="1"/>
  <c r="D8472" i="9"/>
  <c r="E8472" i="9" s="1"/>
  <c r="D8471" i="9"/>
  <c r="E8471" i="9" s="1"/>
  <c r="E8470" i="9"/>
  <c r="D8470" i="9"/>
  <c r="E8469" i="9"/>
  <c r="D8469" i="9"/>
  <c r="E8468" i="9"/>
  <c r="D8468" i="9"/>
  <c r="E8467" i="9"/>
  <c r="D8467" i="9"/>
  <c r="D8466" i="9"/>
  <c r="E8466" i="9" s="1"/>
  <c r="D8465" i="9"/>
  <c r="E8465" i="9" s="1"/>
  <c r="D8464" i="9"/>
  <c r="E8464" i="9" s="1"/>
  <c r="E8463" i="9"/>
  <c r="D8463" i="9"/>
  <c r="D8462" i="9"/>
  <c r="E8462" i="9" s="1"/>
  <c r="E8461" i="9"/>
  <c r="D8461" i="9"/>
  <c r="D8460" i="9"/>
  <c r="E8460" i="9" s="1"/>
  <c r="E8459" i="9"/>
  <c r="D8459" i="9"/>
  <c r="D8458" i="9"/>
  <c r="E8458" i="9" s="1"/>
  <c r="D8457" i="9"/>
  <c r="E8457" i="9" s="1"/>
  <c r="E8456" i="9"/>
  <c r="D8456" i="9"/>
  <c r="D8455" i="9"/>
  <c r="E8455" i="9" s="1"/>
  <c r="E8454" i="9"/>
  <c r="D8454" i="9"/>
  <c r="D8453" i="9"/>
  <c r="E8453" i="9" s="1"/>
  <c r="D8452" i="9"/>
  <c r="E8452" i="9" s="1"/>
  <c r="D8451" i="9"/>
  <c r="E8451" i="9" s="1"/>
  <c r="E8450" i="9"/>
  <c r="D8450" i="9"/>
  <c r="E8449" i="9"/>
  <c r="D8449" i="9"/>
  <c r="D8448" i="9"/>
  <c r="E8448" i="9" s="1"/>
  <c r="E8447" i="9"/>
  <c r="D8447" i="9"/>
  <c r="D8446" i="9"/>
  <c r="E8446" i="9" s="1"/>
  <c r="E8445" i="9"/>
  <c r="D8445" i="9"/>
  <c r="D8444" i="9"/>
  <c r="E8444" i="9" s="1"/>
  <c r="E8443" i="9"/>
  <c r="D8443" i="9"/>
  <c r="D8442" i="9"/>
  <c r="E8442" i="9" s="1"/>
  <c r="D8441" i="9"/>
  <c r="E8441" i="9" s="1"/>
  <c r="D8440" i="9"/>
  <c r="E8440" i="9" s="1"/>
  <c r="E8439" i="9"/>
  <c r="D8439" i="9"/>
  <c r="E8438" i="9"/>
  <c r="D8438" i="9"/>
  <c r="D8437" i="9"/>
  <c r="E8437" i="9" s="1"/>
  <c r="E8436" i="9"/>
  <c r="D8436" i="9"/>
  <c r="D8435" i="9"/>
  <c r="E8435" i="9" s="1"/>
  <c r="D8434" i="9"/>
  <c r="E8434" i="9" s="1"/>
  <c r="D8433" i="9"/>
  <c r="E8433" i="9" s="1"/>
  <c r="D8432" i="9"/>
  <c r="E8432" i="9" s="1"/>
  <c r="E8431" i="9"/>
  <c r="D8431" i="9"/>
  <c r="D8430" i="9"/>
  <c r="E8430" i="9" s="1"/>
  <c r="E8429" i="9"/>
  <c r="D8429" i="9"/>
  <c r="D8428" i="9"/>
  <c r="E8428" i="9" s="1"/>
  <c r="D8427" i="9"/>
  <c r="E8427" i="9" s="1"/>
  <c r="D8426" i="9"/>
  <c r="E8426" i="9" s="1"/>
  <c r="E8425" i="9"/>
  <c r="D8425" i="9"/>
  <c r="E8424" i="9"/>
  <c r="D8424" i="9"/>
  <c r="D8423" i="9"/>
  <c r="E8423" i="9" s="1"/>
  <c r="D8422" i="9"/>
  <c r="E8422" i="9" s="1"/>
  <c r="D8421" i="9"/>
  <c r="E8421" i="9" s="1"/>
  <c r="E8420" i="9"/>
  <c r="D8420" i="9"/>
  <c r="E8419" i="9"/>
  <c r="D8419" i="9"/>
  <c r="E8418" i="9"/>
  <c r="D8418" i="9"/>
  <c r="E8417" i="9"/>
  <c r="D8417" i="9"/>
  <c r="D8416" i="9"/>
  <c r="E8416" i="9" s="1"/>
  <c r="D8415" i="9"/>
  <c r="E8415" i="9" s="1"/>
  <c r="D8414" i="9"/>
  <c r="E8414" i="9" s="1"/>
  <c r="E8413" i="9"/>
  <c r="D8413" i="9"/>
  <c r="D8412" i="9"/>
  <c r="E8412" i="9" s="1"/>
  <c r="E8411" i="9"/>
  <c r="D8411" i="9"/>
  <c r="D8410" i="9"/>
  <c r="E8410" i="9" s="1"/>
  <c r="E8409" i="9"/>
  <c r="D8409" i="9"/>
  <c r="D8408" i="9"/>
  <c r="E8408" i="9" s="1"/>
  <c r="D8407" i="9"/>
  <c r="E8407" i="9" s="1"/>
  <c r="E8406" i="9"/>
  <c r="D8406" i="9"/>
  <c r="D8405" i="9"/>
  <c r="E8405" i="9" s="1"/>
  <c r="D8404" i="9"/>
  <c r="E8404" i="9" s="1"/>
  <c r="D8403" i="9"/>
  <c r="E8403" i="9" s="1"/>
  <c r="D8402" i="9"/>
  <c r="E8402" i="9" s="1"/>
  <c r="D8401" i="9"/>
  <c r="E8401" i="9" s="1"/>
  <c r="E8400" i="9"/>
  <c r="D8400" i="9"/>
  <c r="E8399" i="9"/>
  <c r="D8399" i="9"/>
  <c r="D8398" i="9"/>
  <c r="E8398" i="9" s="1"/>
  <c r="D8397" i="9"/>
  <c r="E8397" i="9" s="1"/>
  <c r="D8396" i="9"/>
  <c r="E8396" i="9" s="1"/>
  <c r="E8395" i="9"/>
  <c r="D8395" i="9"/>
  <c r="D8394" i="9"/>
  <c r="E8394" i="9" s="1"/>
  <c r="E8393" i="9"/>
  <c r="D8393" i="9"/>
  <c r="D8392" i="9"/>
  <c r="E8392" i="9" s="1"/>
  <c r="D8391" i="9"/>
  <c r="E8391" i="9" s="1"/>
  <c r="E8390" i="9"/>
  <c r="D8390" i="9"/>
  <c r="E8389" i="9"/>
  <c r="D8389" i="9"/>
  <c r="E8388" i="9"/>
  <c r="D8388" i="9"/>
  <c r="D8387" i="9"/>
  <c r="E8387" i="9" s="1"/>
  <c r="E8386" i="9"/>
  <c r="D8386" i="9"/>
  <c r="D8385" i="9"/>
  <c r="E8385" i="9" s="1"/>
  <c r="D8384" i="9"/>
  <c r="E8384" i="9" s="1"/>
  <c r="E8383" i="9"/>
  <c r="D8383" i="9"/>
  <c r="D8382" i="9"/>
  <c r="E8382" i="9" s="1"/>
  <c r="E8381" i="9"/>
  <c r="D8381" i="9"/>
  <c r="D8380" i="9"/>
  <c r="E8380" i="9" s="1"/>
  <c r="E8379" i="9"/>
  <c r="D8379" i="9"/>
  <c r="D8378" i="9"/>
  <c r="E8378" i="9" s="1"/>
  <c r="D8377" i="9"/>
  <c r="E8377" i="9" s="1"/>
  <c r="D8376" i="9"/>
  <c r="E8376" i="9" s="1"/>
  <c r="E8375" i="9"/>
  <c r="D8375" i="9"/>
  <c r="E8374" i="9"/>
  <c r="D8374" i="9"/>
  <c r="D8373" i="9"/>
  <c r="E8373" i="9" s="1"/>
  <c r="D8372" i="9"/>
  <c r="E8372" i="9" s="1"/>
  <c r="D8371" i="9"/>
  <c r="E8371" i="9" s="1"/>
  <c r="E8370" i="9"/>
  <c r="D8370" i="9"/>
  <c r="E8369" i="9"/>
  <c r="D8369" i="9"/>
  <c r="E8368" i="9"/>
  <c r="D8368" i="9"/>
  <c r="E8367" i="9"/>
  <c r="D8367" i="9"/>
  <c r="D8366" i="9"/>
  <c r="E8366" i="9" s="1"/>
  <c r="D8365" i="9"/>
  <c r="E8365" i="9" s="1"/>
  <c r="D8364" i="9"/>
  <c r="E8364" i="9" s="1"/>
  <c r="E8363" i="9"/>
  <c r="D8363" i="9"/>
  <c r="D8362" i="9"/>
  <c r="E8362" i="9" s="1"/>
  <c r="D8361" i="9"/>
  <c r="E8361" i="9" s="1"/>
  <c r="D8360" i="9"/>
  <c r="E8360" i="9" s="1"/>
  <c r="E8359" i="9"/>
  <c r="D8359" i="9"/>
  <c r="E8358" i="9"/>
  <c r="D8358" i="9"/>
  <c r="D8357" i="9"/>
  <c r="E8357" i="9" s="1"/>
  <c r="E8356" i="9"/>
  <c r="D8356" i="9"/>
  <c r="D8355" i="9"/>
  <c r="E8355" i="9" s="1"/>
  <c r="D8354" i="9"/>
  <c r="E8354" i="9" s="1"/>
  <c r="D8353" i="9"/>
  <c r="E8353" i="9" s="1"/>
  <c r="D8352" i="9"/>
  <c r="E8352" i="9" s="1"/>
  <c r="E8351" i="9"/>
  <c r="D8351" i="9"/>
  <c r="E8350" i="9"/>
  <c r="D8350" i="9"/>
  <c r="E8349" i="9"/>
  <c r="D8349" i="9"/>
  <c r="D8348" i="9"/>
  <c r="E8348" i="9" s="1"/>
  <c r="D8347" i="9"/>
  <c r="E8347" i="9" s="1"/>
  <c r="D8346" i="9"/>
  <c r="E8346" i="9" s="1"/>
  <c r="E8345" i="9"/>
  <c r="D8345" i="9"/>
  <c r="E8344" i="9"/>
  <c r="D8344" i="9"/>
  <c r="E8343" i="9"/>
  <c r="D8343" i="9"/>
  <c r="D8342" i="9"/>
  <c r="E8342" i="9" s="1"/>
  <c r="D8341" i="9"/>
  <c r="E8341" i="9" s="1"/>
  <c r="D8340" i="9"/>
  <c r="E8340" i="9" s="1"/>
  <c r="E8339" i="9"/>
  <c r="D8339" i="9"/>
  <c r="E8338" i="9"/>
  <c r="D8338" i="9"/>
  <c r="D8337" i="9"/>
  <c r="E8337" i="9" s="1"/>
  <c r="E8336" i="9"/>
  <c r="D8336" i="9"/>
  <c r="D8335" i="9"/>
  <c r="E8335" i="9" s="1"/>
  <c r="D8334" i="9"/>
  <c r="E8334" i="9" s="1"/>
  <c r="E8333" i="9"/>
  <c r="D8333" i="9"/>
  <c r="D8332" i="9"/>
  <c r="E8332" i="9" s="1"/>
  <c r="E8331" i="9"/>
  <c r="D8331" i="9"/>
  <c r="D8330" i="9"/>
  <c r="E8330" i="9" s="1"/>
  <c r="E8329" i="9"/>
  <c r="D8329" i="9"/>
  <c r="D8328" i="9"/>
  <c r="E8328" i="9" s="1"/>
  <c r="D8327" i="9"/>
  <c r="E8327" i="9" s="1"/>
  <c r="E8326" i="9"/>
  <c r="D8326" i="9"/>
  <c r="E8325" i="9"/>
  <c r="D8325" i="9"/>
  <c r="E8324" i="9"/>
  <c r="D8324" i="9"/>
  <c r="D8323" i="9"/>
  <c r="E8323" i="9" s="1"/>
  <c r="D8322" i="9"/>
  <c r="E8322" i="9" s="1"/>
  <c r="D8321" i="9"/>
  <c r="E8321" i="9" s="1"/>
  <c r="E8320" i="9"/>
  <c r="D8320" i="9"/>
  <c r="E8319" i="9"/>
  <c r="D8319" i="9"/>
  <c r="E8318" i="9"/>
  <c r="D8318" i="9"/>
  <c r="E8317" i="9"/>
  <c r="D8317" i="9"/>
  <c r="D8316" i="9"/>
  <c r="E8316" i="9" s="1"/>
  <c r="E8315" i="9"/>
  <c r="D8315" i="9"/>
  <c r="D8314" i="9"/>
  <c r="E8314" i="9" s="1"/>
  <c r="E8313" i="9"/>
  <c r="D8313" i="9"/>
  <c r="D8312" i="9"/>
  <c r="E8312" i="9" s="1"/>
  <c r="D8311" i="9"/>
  <c r="E8311" i="9" s="1"/>
  <c r="D8310" i="9"/>
  <c r="E8310" i="9" s="1"/>
  <c r="E8309" i="9"/>
  <c r="D8309" i="9"/>
  <c r="E8308" i="9"/>
  <c r="D8308" i="9"/>
  <c r="D8307" i="9"/>
  <c r="E8307" i="9" s="1"/>
  <c r="E8306" i="9"/>
  <c r="D8306" i="9"/>
  <c r="D8305" i="9"/>
  <c r="E8305" i="9" s="1"/>
  <c r="D8304" i="9"/>
  <c r="E8304" i="9" s="1"/>
  <c r="D8303" i="9"/>
  <c r="E8303" i="9" s="1"/>
  <c r="D8302" i="9"/>
  <c r="E8302" i="9" s="1"/>
  <c r="E8301" i="9"/>
  <c r="D8301" i="9"/>
  <c r="E8300" i="9"/>
  <c r="D8300" i="9"/>
  <c r="E8299" i="9"/>
  <c r="D8299" i="9"/>
  <c r="D8298" i="9"/>
  <c r="E8298" i="9" s="1"/>
  <c r="D8297" i="9"/>
  <c r="E8297" i="9" s="1"/>
  <c r="D8296" i="9"/>
  <c r="E8296" i="9" s="1"/>
  <c r="E8295" i="9"/>
  <c r="D8295" i="9"/>
  <c r="E8294" i="9"/>
  <c r="D8294" i="9"/>
  <c r="E8293" i="9"/>
  <c r="D8293" i="9"/>
  <c r="D8292" i="9"/>
  <c r="E8292" i="9" s="1"/>
  <c r="D8291" i="9"/>
  <c r="E8291" i="9" s="1"/>
  <c r="D8290" i="9"/>
  <c r="E8290" i="9" s="1"/>
  <c r="E8289" i="9"/>
  <c r="D8289" i="9"/>
  <c r="E8288" i="9"/>
  <c r="D8288" i="9"/>
  <c r="D8287" i="9"/>
  <c r="E8287" i="9" s="1"/>
  <c r="E8286" i="9"/>
  <c r="D8286" i="9"/>
  <c r="D8285" i="9"/>
  <c r="E8285" i="9" s="1"/>
  <c r="D8284" i="9"/>
  <c r="E8284" i="9" s="1"/>
  <c r="D8283" i="9"/>
  <c r="E8283" i="9" s="1"/>
  <c r="D8282" i="9"/>
  <c r="E8282" i="9" s="1"/>
  <c r="E8281" i="9"/>
  <c r="D8281" i="9"/>
  <c r="D8280" i="9"/>
  <c r="E8280" i="9" s="1"/>
  <c r="E8279" i="9"/>
  <c r="D8279" i="9"/>
  <c r="D8278" i="9"/>
  <c r="E8278" i="9" s="1"/>
  <c r="D8277" i="9"/>
  <c r="E8277" i="9" s="1"/>
  <c r="E8276" i="9"/>
  <c r="D8276" i="9"/>
  <c r="E8275" i="9"/>
  <c r="D8275" i="9"/>
  <c r="E8274" i="9"/>
  <c r="D8274" i="9"/>
  <c r="D8273" i="9"/>
  <c r="E8273" i="9" s="1"/>
  <c r="D8272" i="9"/>
  <c r="E8272" i="9" s="1"/>
  <c r="D8271" i="9"/>
  <c r="E8271" i="9" s="1"/>
  <c r="E8270" i="9"/>
  <c r="D8270" i="9"/>
  <c r="E8269" i="9"/>
  <c r="D8269" i="9"/>
  <c r="E8268" i="9"/>
  <c r="D8268" i="9"/>
  <c r="E8267" i="9"/>
  <c r="D8267" i="9"/>
  <c r="D8266" i="9"/>
  <c r="E8266" i="9" s="1"/>
  <c r="E8265" i="9"/>
  <c r="D8265" i="9"/>
  <c r="D8264" i="9"/>
  <c r="E8264" i="9" s="1"/>
  <c r="E8263" i="9"/>
  <c r="D8263" i="9"/>
  <c r="D8262" i="9"/>
  <c r="E8262" i="9" s="1"/>
  <c r="D8261" i="9"/>
  <c r="E8261" i="9" s="1"/>
  <c r="D8260" i="9"/>
  <c r="E8260" i="9" s="1"/>
  <c r="E8259" i="9"/>
  <c r="D8259" i="9"/>
  <c r="D8258" i="9"/>
  <c r="E8258" i="9" s="1"/>
  <c r="D8257" i="9"/>
  <c r="E8257" i="9" s="1"/>
  <c r="E8256" i="9"/>
  <c r="D8256" i="9"/>
  <c r="D8255" i="9"/>
  <c r="E8255" i="9" s="1"/>
  <c r="D8254" i="9"/>
  <c r="E8254" i="9" s="1"/>
  <c r="D8253" i="9"/>
  <c r="E8253" i="9" s="1"/>
  <c r="D8252" i="9"/>
  <c r="E8252" i="9" s="1"/>
  <c r="D8251" i="9"/>
  <c r="E8251" i="9" s="1"/>
  <c r="E8250" i="9"/>
  <c r="D8250" i="9"/>
  <c r="E8249" i="9"/>
  <c r="D8249" i="9"/>
  <c r="D8248" i="9"/>
  <c r="E8248" i="9" s="1"/>
  <c r="D8247" i="9"/>
  <c r="E8247" i="9" s="1"/>
  <c r="D8246" i="9"/>
  <c r="E8246" i="9" s="1"/>
  <c r="E8245" i="9"/>
  <c r="D8245" i="9"/>
  <c r="E8244" i="9"/>
  <c r="D8244" i="9"/>
  <c r="E8243" i="9"/>
  <c r="D8243" i="9"/>
  <c r="D8242" i="9"/>
  <c r="E8242" i="9" s="1"/>
  <c r="D8241" i="9"/>
  <c r="E8241" i="9" s="1"/>
  <c r="D8240" i="9"/>
  <c r="E8240" i="9" s="1"/>
  <c r="E8239" i="9"/>
  <c r="D8239" i="9"/>
  <c r="E8238" i="9"/>
  <c r="D8238" i="9"/>
  <c r="D8237" i="9"/>
  <c r="E8237" i="9" s="1"/>
  <c r="E8236" i="9"/>
  <c r="D8236" i="9"/>
  <c r="D8235" i="9"/>
  <c r="E8235" i="9" s="1"/>
  <c r="D8234" i="9"/>
  <c r="E8234" i="9" s="1"/>
  <c r="E8233" i="9"/>
  <c r="D8233" i="9"/>
  <c r="D8232" i="9"/>
  <c r="E8232" i="9" s="1"/>
  <c r="E8231" i="9"/>
  <c r="D8231" i="9"/>
  <c r="D8230" i="9"/>
  <c r="E8230" i="9" s="1"/>
  <c r="E8229" i="9"/>
  <c r="D8229" i="9"/>
  <c r="D8228" i="9"/>
  <c r="E8228" i="9" s="1"/>
  <c r="D8227" i="9"/>
  <c r="E8227" i="9" s="1"/>
  <c r="D8226" i="9"/>
  <c r="E8226" i="9" s="1"/>
  <c r="E8225" i="9"/>
  <c r="D8225" i="9"/>
  <c r="E8224" i="9"/>
  <c r="D8224" i="9"/>
  <c r="D8223" i="9"/>
  <c r="E8223" i="9" s="1"/>
  <c r="D8222" i="9"/>
  <c r="E8222" i="9" s="1"/>
  <c r="D8221" i="9"/>
  <c r="E8221" i="9" s="1"/>
  <c r="E8220" i="9"/>
  <c r="D8220" i="9"/>
  <c r="E8219" i="9"/>
  <c r="D8219" i="9"/>
  <c r="E8218" i="9"/>
  <c r="D8218" i="9"/>
  <c r="E8217" i="9"/>
  <c r="D8217" i="9"/>
  <c r="D8216" i="9"/>
  <c r="E8216" i="9" s="1"/>
  <c r="E8215" i="9"/>
  <c r="D8215" i="9"/>
  <c r="D8214" i="9"/>
  <c r="E8214" i="9" s="1"/>
  <c r="E8213" i="9"/>
  <c r="D8213" i="9"/>
  <c r="D8212" i="9"/>
  <c r="E8212" i="9" s="1"/>
  <c r="D8211" i="9"/>
  <c r="E8211" i="9" s="1"/>
  <c r="D8210" i="9"/>
  <c r="E8210" i="9" s="1"/>
  <c r="E8209" i="9"/>
  <c r="D8209" i="9"/>
  <c r="D8208" i="9"/>
  <c r="E8208" i="9" s="1"/>
  <c r="D8207" i="9"/>
  <c r="E8207" i="9" s="1"/>
  <c r="E8206" i="9"/>
  <c r="D8206" i="9"/>
  <c r="D8205" i="9"/>
  <c r="E8205" i="9" s="1"/>
  <c r="E8204" i="9"/>
  <c r="D8204" i="9"/>
  <c r="D8203" i="9"/>
  <c r="E8203" i="9" s="1"/>
  <c r="D8202" i="9"/>
  <c r="E8202" i="9" s="1"/>
  <c r="E8201" i="9"/>
  <c r="D8201" i="9"/>
  <c r="E8200" i="9"/>
  <c r="D8200" i="9"/>
  <c r="E8199" i="9"/>
  <c r="D8199" i="9"/>
  <c r="D8198" i="9"/>
  <c r="E8198" i="9" s="1"/>
  <c r="D8197" i="9"/>
  <c r="E8197" i="9" s="1"/>
  <c r="D8196" i="9"/>
  <c r="E8196" i="9" s="1"/>
  <c r="E8195" i="9"/>
  <c r="D8195" i="9"/>
  <c r="E8194" i="9"/>
  <c r="D8194" i="9"/>
  <c r="E8193" i="9"/>
  <c r="D8193" i="9"/>
  <c r="D8192" i="9"/>
  <c r="E8192" i="9" s="1"/>
  <c r="D8191" i="9"/>
  <c r="E8191" i="9" s="1"/>
  <c r="D8190" i="9"/>
  <c r="E8190" i="9" s="1"/>
  <c r="E8189" i="9"/>
  <c r="D8189" i="9"/>
  <c r="E8188" i="9"/>
  <c r="D8188" i="9"/>
  <c r="D8187" i="9"/>
  <c r="E8187" i="9" s="1"/>
  <c r="E8186" i="9"/>
  <c r="D8186" i="9"/>
  <c r="D8185" i="9"/>
  <c r="E8185" i="9" s="1"/>
  <c r="D8184" i="9"/>
  <c r="E8184" i="9" s="1"/>
  <c r="E8183" i="9"/>
  <c r="D8183" i="9"/>
  <c r="D8182" i="9"/>
  <c r="E8182" i="9" s="1"/>
  <c r="E8181" i="9"/>
  <c r="D8181" i="9"/>
  <c r="D8180" i="9"/>
  <c r="E8180" i="9" s="1"/>
  <c r="E8179" i="9"/>
  <c r="D8179" i="9"/>
  <c r="D8178" i="9"/>
  <c r="E8178" i="9" s="1"/>
  <c r="D8177" i="9"/>
  <c r="E8177" i="9" s="1"/>
  <c r="E8176" i="9"/>
  <c r="D8176" i="9"/>
  <c r="E8175" i="9"/>
  <c r="D8175" i="9"/>
  <c r="E8174" i="9"/>
  <c r="D8174" i="9"/>
  <c r="D8173" i="9"/>
  <c r="E8173" i="9" s="1"/>
  <c r="D8172" i="9"/>
  <c r="E8172" i="9" s="1"/>
  <c r="D8171" i="9"/>
  <c r="E8171" i="9" s="1"/>
  <c r="E8170" i="9"/>
  <c r="D8170" i="9"/>
  <c r="E8169" i="9"/>
  <c r="D8169" i="9"/>
  <c r="E8168" i="9"/>
  <c r="D8168" i="9"/>
  <c r="E8167" i="9"/>
  <c r="D8167" i="9"/>
  <c r="D8166" i="9"/>
  <c r="E8166" i="9" s="1"/>
  <c r="E8165" i="9"/>
  <c r="D8165" i="9"/>
  <c r="D8164" i="9"/>
  <c r="E8164" i="9" s="1"/>
  <c r="E8163" i="9"/>
  <c r="D8163" i="9"/>
  <c r="D8162" i="9"/>
  <c r="E8162" i="9" s="1"/>
  <c r="D8161" i="9"/>
  <c r="E8161" i="9" s="1"/>
  <c r="D8160" i="9"/>
  <c r="E8160" i="9" s="1"/>
  <c r="E8159" i="9"/>
  <c r="D8159" i="9"/>
  <c r="D8158" i="9"/>
  <c r="E8158" i="9" s="1"/>
  <c r="D8157" i="9"/>
  <c r="E8157" i="9" s="1"/>
  <c r="E8156" i="9"/>
  <c r="D8156" i="9"/>
  <c r="D8155" i="9"/>
  <c r="E8155" i="9" s="1"/>
  <c r="D8154" i="9"/>
  <c r="E8154" i="9" s="1"/>
  <c r="D8153" i="9"/>
  <c r="E8153" i="9" s="1"/>
  <c r="D8152" i="9"/>
  <c r="E8152" i="9" s="1"/>
  <c r="E8151" i="9"/>
  <c r="D8151" i="9"/>
  <c r="E8150" i="9"/>
  <c r="D8150" i="9"/>
  <c r="E8149" i="9"/>
  <c r="D8149" i="9"/>
  <c r="D8148" i="9"/>
  <c r="E8148" i="9" s="1"/>
  <c r="E8147" i="9"/>
  <c r="D8147" i="9"/>
  <c r="D8146" i="9"/>
  <c r="E8146" i="9" s="1"/>
  <c r="E8145" i="9"/>
  <c r="D8145" i="9"/>
  <c r="E8144" i="9"/>
  <c r="D8144" i="9"/>
  <c r="E8143" i="9"/>
  <c r="D8143" i="9"/>
  <c r="D8142" i="9"/>
  <c r="E8142" i="9" s="1"/>
  <c r="D8141" i="9"/>
  <c r="E8141" i="9" s="1"/>
  <c r="D8140" i="9"/>
  <c r="E8140" i="9" s="1"/>
  <c r="E8139" i="9"/>
  <c r="D8139" i="9"/>
  <c r="E8138" i="9"/>
  <c r="D8138" i="9"/>
  <c r="E8137" i="9"/>
  <c r="D8137" i="9"/>
  <c r="E8136" i="9"/>
  <c r="D8136" i="9"/>
  <c r="D8135" i="9"/>
  <c r="E8135" i="9" s="1"/>
  <c r="D8134" i="9"/>
  <c r="E8134" i="9" s="1"/>
  <c r="E8133" i="9"/>
  <c r="D8133" i="9"/>
  <c r="D8132" i="9"/>
  <c r="E8132" i="9" s="1"/>
  <c r="E8131" i="9"/>
  <c r="D8131" i="9"/>
  <c r="D8130" i="9"/>
  <c r="E8130" i="9" s="1"/>
  <c r="E8129" i="9"/>
  <c r="D8129" i="9"/>
  <c r="D8128" i="9"/>
  <c r="E8128" i="9" s="1"/>
  <c r="D8127" i="9"/>
  <c r="E8127" i="9" s="1"/>
  <c r="E8126" i="9"/>
  <c r="D8126" i="9"/>
  <c r="E8125" i="9"/>
  <c r="D8125" i="9"/>
  <c r="E8124" i="9"/>
  <c r="D8124" i="9"/>
  <c r="D8123" i="9"/>
  <c r="E8123" i="9" s="1"/>
  <c r="D8122" i="9"/>
  <c r="E8122" i="9" s="1"/>
  <c r="D8121" i="9"/>
  <c r="E8121" i="9" s="1"/>
  <c r="E8120" i="9"/>
  <c r="D8120" i="9"/>
  <c r="E8119" i="9"/>
  <c r="D8119" i="9"/>
  <c r="E8118" i="9"/>
  <c r="D8118" i="9"/>
  <c r="E8117" i="9"/>
  <c r="D8117" i="9"/>
  <c r="D8116" i="9"/>
  <c r="E8116" i="9" s="1"/>
  <c r="D8115" i="9"/>
  <c r="E8115" i="9" s="1"/>
  <c r="D8114" i="9"/>
  <c r="E8114" i="9" s="1"/>
  <c r="E8113" i="9"/>
  <c r="D8113" i="9"/>
  <c r="D8112" i="9"/>
  <c r="E8112" i="9" s="1"/>
  <c r="E8111" i="9"/>
  <c r="D8111" i="9"/>
  <c r="D8110" i="9"/>
  <c r="E8110" i="9" s="1"/>
  <c r="E8109" i="9"/>
  <c r="D8109" i="9"/>
  <c r="D8108" i="9"/>
  <c r="E8108" i="9" s="1"/>
  <c r="D8107" i="9"/>
  <c r="E8107" i="9" s="1"/>
  <c r="E8106" i="9"/>
  <c r="D8106" i="9"/>
  <c r="D8105" i="9"/>
  <c r="E8105" i="9" s="1"/>
  <c r="E8104" i="9"/>
  <c r="D8104" i="9"/>
  <c r="D8103" i="9"/>
  <c r="E8103" i="9" s="1"/>
  <c r="D8102" i="9"/>
  <c r="E8102" i="9" s="1"/>
  <c r="E8101" i="9"/>
  <c r="D8101" i="9"/>
  <c r="E8100" i="9"/>
  <c r="D8100" i="9"/>
  <c r="E8099" i="9"/>
  <c r="D8099" i="9"/>
  <c r="D8098" i="9"/>
  <c r="E8098" i="9" s="1"/>
  <c r="D8097" i="9"/>
  <c r="E8097" i="9" s="1"/>
  <c r="D8096" i="9"/>
  <c r="E8096" i="9" s="1"/>
  <c r="E8095" i="9"/>
  <c r="D8095" i="9"/>
  <c r="D8094" i="9"/>
  <c r="E8094" i="9" s="1"/>
  <c r="E8093" i="9"/>
  <c r="D8093" i="9"/>
  <c r="D8092" i="9"/>
  <c r="E8092" i="9" s="1"/>
  <c r="D8091" i="9"/>
  <c r="E8091" i="9" s="1"/>
  <c r="E8090" i="9"/>
  <c r="D8090" i="9"/>
  <c r="E8089" i="9"/>
  <c r="D8089" i="9"/>
  <c r="E8088" i="9"/>
  <c r="D8088" i="9"/>
  <c r="D8087" i="9"/>
  <c r="E8087" i="9" s="1"/>
  <c r="E8086" i="9"/>
  <c r="D8086" i="9"/>
  <c r="D8085" i="9"/>
  <c r="E8085" i="9" s="1"/>
  <c r="D8084" i="9"/>
  <c r="E8084" i="9" s="1"/>
  <c r="E8083" i="9"/>
  <c r="D8083" i="9"/>
  <c r="D8082" i="9"/>
  <c r="E8082" i="9" s="1"/>
  <c r="E8081" i="9"/>
  <c r="D8081" i="9"/>
  <c r="D8080" i="9"/>
  <c r="E8080" i="9" s="1"/>
  <c r="D8079" i="9"/>
  <c r="E8079" i="9" s="1"/>
  <c r="D8078" i="9"/>
  <c r="E8078" i="9" s="1"/>
  <c r="D8077" i="9"/>
  <c r="E8077" i="9" s="1"/>
  <c r="E8076" i="9"/>
  <c r="D8076" i="9"/>
  <c r="D8075" i="9"/>
  <c r="E8075" i="9" s="1"/>
  <c r="E8074" i="9"/>
  <c r="D8074" i="9"/>
  <c r="E8073" i="9"/>
  <c r="D8073" i="9"/>
  <c r="E8072" i="9"/>
  <c r="D8072" i="9"/>
  <c r="E8071" i="9"/>
  <c r="D8071" i="9"/>
  <c r="D8070" i="9"/>
  <c r="E8070" i="9" s="1"/>
  <c r="D8069" i="9"/>
  <c r="E8069" i="9" s="1"/>
  <c r="D8068" i="9"/>
  <c r="E8068" i="9" s="1"/>
  <c r="D8067" i="9"/>
  <c r="E8067" i="9" s="1"/>
  <c r="E8066" i="9"/>
  <c r="D8066" i="9"/>
  <c r="D8065" i="9"/>
  <c r="E8065" i="9" s="1"/>
  <c r="E8064" i="9"/>
  <c r="D8064" i="9"/>
  <c r="E8063" i="9"/>
  <c r="D8063" i="9"/>
  <c r="E8062" i="9"/>
  <c r="D8062" i="9"/>
  <c r="E8061" i="9"/>
  <c r="D8061" i="9"/>
  <c r="D8060" i="9"/>
  <c r="E8060" i="9" s="1"/>
  <c r="D8059" i="9"/>
  <c r="E8059" i="9" s="1"/>
  <c r="D8058" i="9"/>
  <c r="E8058" i="9" s="1"/>
  <c r="D8057" i="9"/>
  <c r="E8057" i="9" s="1"/>
  <c r="E8056" i="9"/>
  <c r="D8056" i="9"/>
  <c r="D8055" i="9"/>
  <c r="E8055" i="9" s="1"/>
  <c r="E8054" i="9"/>
  <c r="D8054" i="9"/>
  <c r="E8053" i="9"/>
  <c r="D8053" i="9"/>
  <c r="E8052" i="9"/>
  <c r="D8052" i="9"/>
  <c r="E8051" i="9"/>
  <c r="D8051" i="9"/>
  <c r="D8050" i="9"/>
  <c r="E8050" i="9" s="1"/>
  <c r="D8049" i="9"/>
  <c r="E8049" i="9" s="1"/>
  <c r="D8048" i="9"/>
  <c r="E8048" i="9" s="1"/>
  <c r="D8047" i="9"/>
  <c r="E8047" i="9" s="1"/>
  <c r="E8046" i="9"/>
  <c r="D8046" i="9"/>
  <c r="D8045" i="9"/>
  <c r="E8045" i="9" s="1"/>
  <c r="E8044" i="9"/>
  <c r="D8044" i="9"/>
  <c r="E8043" i="9"/>
  <c r="D8043" i="9"/>
  <c r="E8042" i="9"/>
  <c r="D8042" i="9"/>
  <c r="E8041" i="9"/>
  <c r="D8041" i="9"/>
  <c r="D8040" i="9"/>
  <c r="E8040" i="9" s="1"/>
  <c r="D8039" i="9"/>
  <c r="E8039" i="9" s="1"/>
  <c r="D8038" i="9"/>
  <c r="E8038" i="9" s="1"/>
  <c r="D8037" i="9"/>
  <c r="E8037" i="9" s="1"/>
  <c r="E8036" i="9"/>
  <c r="D8036" i="9"/>
  <c r="D8035" i="9"/>
  <c r="E8035" i="9" s="1"/>
  <c r="E8034" i="9"/>
  <c r="D8034" i="9"/>
  <c r="E8033" i="9"/>
  <c r="D8033" i="9"/>
  <c r="E8032" i="9"/>
  <c r="D8032" i="9"/>
  <c r="E8031" i="9"/>
  <c r="D8031" i="9"/>
  <c r="D8030" i="9"/>
  <c r="E8030" i="9" s="1"/>
  <c r="D8029" i="9"/>
  <c r="E8029" i="9" s="1"/>
  <c r="D8028" i="9"/>
  <c r="E8028" i="9" s="1"/>
  <c r="D8027" i="9"/>
  <c r="E8027" i="9" s="1"/>
  <c r="E8026" i="9"/>
  <c r="D8026" i="9"/>
  <c r="D8025" i="9"/>
  <c r="E8025" i="9" s="1"/>
  <c r="E8024" i="9"/>
  <c r="D8024" i="9"/>
  <c r="E8023" i="9"/>
  <c r="D8023" i="9"/>
  <c r="E8022" i="9"/>
  <c r="D8022" i="9"/>
  <c r="E8021" i="9"/>
  <c r="D8021" i="9"/>
  <c r="D8020" i="9"/>
  <c r="E8020" i="9" s="1"/>
  <c r="D8019" i="9"/>
  <c r="E8019" i="9" s="1"/>
  <c r="D8018" i="9"/>
  <c r="E8018" i="9" s="1"/>
  <c r="D8017" i="9"/>
  <c r="E8017" i="9" s="1"/>
  <c r="E8016" i="9"/>
  <c r="D8016" i="9"/>
  <c r="D8015" i="9"/>
  <c r="E8015" i="9" s="1"/>
  <c r="E8014" i="9"/>
  <c r="D8014" i="9"/>
  <c r="E8013" i="9"/>
  <c r="D8013" i="9"/>
  <c r="E8012" i="9"/>
  <c r="D8012" i="9"/>
  <c r="E8011" i="9"/>
  <c r="D8011" i="9"/>
  <c r="D8010" i="9"/>
  <c r="E8010" i="9" s="1"/>
  <c r="D8009" i="9"/>
  <c r="E8009" i="9" s="1"/>
  <c r="D8008" i="9"/>
  <c r="E8008" i="9" s="1"/>
  <c r="D8007" i="9"/>
  <c r="E8007" i="9" s="1"/>
  <c r="E8006" i="9"/>
  <c r="D8006" i="9"/>
  <c r="D8005" i="9"/>
  <c r="E8005" i="9" s="1"/>
  <c r="E8004" i="9"/>
  <c r="D8004" i="9"/>
  <c r="E8003" i="9"/>
  <c r="D8003" i="9"/>
  <c r="E8002" i="9"/>
  <c r="D8002" i="9"/>
  <c r="E8001" i="9"/>
  <c r="D8001" i="9"/>
  <c r="D8000" i="9"/>
  <c r="E8000" i="9" s="1"/>
  <c r="D7999" i="9"/>
  <c r="E7999" i="9" s="1"/>
  <c r="D7998" i="9"/>
  <c r="E7998" i="9" s="1"/>
  <c r="D7997" i="9"/>
  <c r="E7997" i="9" s="1"/>
  <c r="E7996" i="9"/>
  <c r="D7996" i="9"/>
  <c r="D7995" i="9"/>
  <c r="E7995" i="9" s="1"/>
  <c r="E7994" i="9"/>
  <c r="D7994" i="9"/>
  <c r="E7993" i="9"/>
  <c r="D7993" i="9"/>
  <c r="E7992" i="9"/>
  <c r="D7992" i="9"/>
  <c r="E7991" i="9"/>
  <c r="D7991" i="9"/>
  <c r="D7990" i="9"/>
  <c r="E7990" i="9" s="1"/>
  <c r="D7989" i="9"/>
  <c r="E7989" i="9" s="1"/>
  <c r="D7988" i="9"/>
  <c r="E7988" i="9" s="1"/>
  <c r="D7987" i="9"/>
  <c r="E7987" i="9" s="1"/>
  <c r="E7986" i="9"/>
  <c r="D7986" i="9"/>
  <c r="D7985" i="9"/>
  <c r="E7985" i="9" s="1"/>
  <c r="E7984" i="9"/>
  <c r="D7984" i="9"/>
  <c r="E7983" i="9"/>
  <c r="D7983" i="9"/>
  <c r="E7982" i="9"/>
  <c r="D7982" i="9"/>
  <c r="E7981" i="9"/>
  <c r="D7981" i="9"/>
  <c r="D7980" i="9"/>
  <c r="E7980" i="9" s="1"/>
  <c r="D7979" i="9"/>
  <c r="E7979" i="9" s="1"/>
  <c r="D7978" i="9"/>
  <c r="E7978" i="9" s="1"/>
  <c r="D7977" i="9"/>
  <c r="E7977" i="9" s="1"/>
  <c r="E7976" i="9"/>
  <c r="D7976" i="9"/>
  <c r="D7975" i="9"/>
  <c r="E7975" i="9" s="1"/>
  <c r="E7974" i="9"/>
  <c r="D7974" i="9"/>
  <c r="E7973" i="9"/>
  <c r="D7973" i="9"/>
  <c r="E7972" i="9"/>
  <c r="D7972" i="9"/>
  <c r="E7971" i="9"/>
  <c r="D7971" i="9"/>
  <c r="D7970" i="9"/>
  <c r="E7970" i="9" s="1"/>
  <c r="D7969" i="9"/>
  <c r="E7969" i="9" s="1"/>
  <c r="D7968" i="9"/>
  <c r="E7968" i="9" s="1"/>
  <c r="D7967" i="9"/>
  <c r="E7967" i="9" s="1"/>
  <c r="E7966" i="9"/>
  <c r="D7966" i="9"/>
  <c r="D7965" i="9"/>
  <c r="E7965" i="9" s="1"/>
  <c r="E7964" i="9"/>
  <c r="D7964" i="9"/>
  <c r="E7963" i="9"/>
  <c r="D7963" i="9"/>
  <c r="E7962" i="9"/>
  <c r="D7962" i="9"/>
  <c r="E7961" i="9"/>
  <c r="D7961" i="9"/>
  <c r="D7960" i="9"/>
  <c r="E7960" i="9" s="1"/>
  <c r="D7959" i="9"/>
  <c r="E7959" i="9" s="1"/>
  <c r="D7958" i="9"/>
  <c r="E7958" i="9" s="1"/>
  <c r="D7957" i="9"/>
  <c r="E7957" i="9" s="1"/>
  <c r="E7956" i="9"/>
  <c r="D7956" i="9"/>
  <c r="D7955" i="9"/>
  <c r="E7955" i="9" s="1"/>
  <c r="E7954" i="9"/>
  <c r="D7954" i="9"/>
  <c r="E7953" i="9"/>
  <c r="D7953" i="9"/>
  <c r="E7952" i="9"/>
  <c r="D7952" i="9"/>
  <c r="E7951" i="9"/>
  <c r="D7951" i="9"/>
  <c r="D7950" i="9"/>
  <c r="E7950" i="9" s="1"/>
  <c r="D7949" i="9"/>
  <c r="E7949" i="9" s="1"/>
  <c r="D7948" i="9"/>
  <c r="E7948" i="9" s="1"/>
  <c r="D7947" i="9"/>
  <c r="E7947" i="9" s="1"/>
  <c r="E7946" i="9"/>
  <c r="D7946" i="9"/>
  <c r="D7945" i="9"/>
  <c r="E7945" i="9" s="1"/>
  <c r="E7944" i="9"/>
  <c r="D7944" i="9"/>
  <c r="E7943" i="9"/>
  <c r="D7943" i="9"/>
  <c r="E7942" i="9"/>
  <c r="D7942" i="9"/>
  <c r="E7941" i="9"/>
  <c r="D7941" i="9"/>
  <c r="D7940" i="9"/>
  <c r="E7940" i="9" s="1"/>
  <c r="D7939" i="9"/>
  <c r="E7939" i="9" s="1"/>
  <c r="D7938" i="9"/>
  <c r="E7938" i="9" s="1"/>
  <c r="D7937" i="9"/>
  <c r="E7937" i="9" s="1"/>
  <c r="E7936" i="9"/>
  <c r="D7936" i="9"/>
  <c r="D7935" i="9"/>
  <c r="E7935" i="9" s="1"/>
  <c r="E7934" i="9"/>
  <c r="D7934" i="9"/>
  <c r="E7933" i="9"/>
  <c r="D7933" i="9"/>
  <c r="E7932" i="9"/>
  <c r="D7932" i="9"/>
  <c r="E7931" i="9"/>
  <c r="D7931" i="9"/>
  <c r="D7930" i="9"/>
  <c r="E7930" i="9" s="1"/>
  <c r="D7929" i="9"/>
  <c r="E7929" i="9" s="1"/>
  <c r="D7928" i="9"/>
  <c r="E7928" i="9" s="1"/>
  <c r="D7927" i="9"/>
  <c r="E7927" i="9" s="1"/>
  <c r="E7926" i="9"/>
  <c r="D7926" i="9"/>
  <c r="D7925" i="9"/>
  <c r="E7925" i="9" s="1"/>
  <c r="E7924" i="9"/>
  <c r="D7924" i="9"/>
  <c r="E7923" i="9"/>
  <c r="D7923" i="9"/>
  <c r="E7922" i="9"/>
  <c r="D7922" i="9"/>
  <c r="E7921" i="9"/>
  <c r="D7921" i="9"/>
  <c r="D7920" i="9"/>
  <c r="E7920" i="9" s="1"/>
  <c r="D7919" i="9"/>
  <c r="E7919" i="9" s="1"/>
  <c r="D7918" i="9"/>
  <c r="E7918" i="9" s="1"/>
  <c r="D7917" i="9"/>
  <c r="E7917" i="9" s="1"/>
  <c r="E7916" i="9"/>
  <c r="D7916" i="9"/>
  <c r="D7915" i="9"/>
  <c r="E7915" i="9" s="1"/>
  <c r="E7914" i="9"/>
  <c r="D7914" i="9"/>
  <c r="E7913" i="9"/>
  <c r="D7913" i="9"/>
  <c r="E7912" i="9"/>
  <c r="D7912" i="9"/>
  <c r="E7911" i="9"/>
  <c r="D7911" i="9"/>
  <c r="D7910" i="9"/>
  <c r="E7910" i="9" s="1"/>
  <c r="D7909" i="9"/>
  <c r="E7909" i="9" s="1"/>
  <c r="D7908" i="9"/>
  <c r="E7908" i="9" s="1"/>
  <c r="D7907" i="9"/>
  <c r="E7907" i="9" s="1"/>
  <c r="E7906" i="9"/>
  <c r="D7906" i="9"/>
  <c r="D7905" i="9"/>
  <c r="E7905" i="9" s="1"/>
  <c r="E7904" i="9"/>
  <c r="D7904" i="9"/>
  <c r="E7903" i="9"/>
  <c r="D7903" i="9"/>
  <c r="E7902" i="9"/>
  <c r="D7902" i="9"/>
  <c r="E7901" i="9"/>
  <c r="D7901" i="9"/>
  <c r="D7900" i="9"/>
  <c r="E7900" i="9" s="1"/>
  <c r="D7899" i="9"/>
  <c r="E7899" i="9" s="1"/>
  <c r="D7898" i="9"/>
  <c r="E7898" i="9" s="1"/>
  <c r="D7897" i="9"/>
  <c r="E7897" i="9" s="1"/>
  <c r="E7896" i="9"/>
  <c r="D7896" i="9"/>
  <c r="D7895" i="9"/>
  <c r="E7895" i="9" s="1"/>
  <c r="E7894" i="9"/>
  <c r="D7894" i="9"/>
  <c r="E7893" i="9"/>
  <c r="D7893" i="9"/>
  <c r="E7892" i="9"/>
  <c r="D7892" i="9"/>
  <c r="E7891" i="9"/>
  <c r="D7891" i="9"/>
  <c r="D7890" i="9"/>
  <c r="E7890" i="9" s="1"/>
  <c r="D7889" i="9"/>
  <c r="E7889" i="9" s="1"/>
  <c r="D7888" i="9"/>
  <c r="E7888" i="9" s="1"/>
  <c r="D7887" i="9"/>
  <c r="E7887" i="9" s="1"/>
  <c r="E7886" i="9"/>
  <c r="D7886" i="9"/>
  <c r="D7885" i="9"/>
  <c r="E7885" i="9" s="1"/>
  <c r="E7884" i="9"/>
  <c r="D7884" i="9"/>
  <c r="E7883" i="9"/>
  <c r="D7883" i="9"/>
  <c r="E7882" i="9"/>
  <c r="D7882" i="9"/>
  <c r="E7881" i="9"/>
  <c r="D7881" i="9"/>
  <c r="D7880" i="9"/>
  <c r="E7880" i="9" s="1"/>
  <c r="D7879" i="9"/>
  <c r="E7879" i="9" s="1"/>
  <c r="D7878" i="9"/>
  <c r="E7878" i="9" s="1"/>
  <c r="D7877" i="9"/>
  <c r="E7877" i="9" s="1"/>
  <c r="E7876" i="9"/>
  <c r="D7876" i="9"/>
  <c r="D7875" i="9"/>
  <c r="E7875" i="9" s="1"/>
  <c r="E7874" i="9"/>
  <c r="D7874" i="9"/>
  <c r="E7873" i="9"/>
  <c r="D7873" i="9"/>
  <c r="E7872" i="9"/>
  <c r="D7872" i="9"/>
  <c r="E7871" i="9"/>
  <c r="D7871" i="9"/>
  <c r="D7870" i="9"/>
  <c r="E7870" i="9" s="1"/>
  <c r="D7869" i="9"/>
  <c r="E7869" i="9" s="1"/>
  <c r="D7868" i="9"/>
  <c r="E7868" i="9" s="1"/>
  <c r="D7867" i="9"/>
  <c r="E7867" i="9" s="1"/>
  <c r="E7866" i="9"/>
  <c r="D7866" i="9"/>
  <c r="D7865" i="9"/>
  <c r="E7865" i="9" s="1"/>
  <c r="E7864" i="9"/>
  <c r="D7864" i="9"/>
  <c r="E7863" i="9"/>
  <c r="D7863" i="9"/>
  <c r="E7862" i="9"/>
  <c r="D7862" i="9"/>
  <c r="E7861" i="9"/>
  <c r="D7861" i="9"/>
  <c r="D7860" i="9"/>
  <c r="E7860" i="9" s="1"/>
  <c r="D7859" i="9"/>
  <c r="E7859" i="9" s="1"/>
  <c r="D7858" i="9"/>
  <c r="E7858" i="9" s="1"/>
  <c r="D7857" i="9"/>
  <c r="E7857" i="9" s="1"/>
  <c r="E7856" i="9"/>
  <c r="D7856" i="9"/>
  <c r="D7855" i="9"/>
  <c r="E7855" i="9" s="1"/>
  <c r="E7854" i="9"/>
  <c r="D7854" i="9"/>
  <c r="E7853" i="9"/>
  <c r="D7853" i="9"/>
  <c r="E7852" i="9"/>
  <c r="D7852" i="9"/>
  <c r="E7851" i="9"/>
  <c r="D7851" i="9"/>
  <c r="D7850" i="9"/>
  <c r="E7850" i="9" s="1"/>
  <c r="D7849" i="9"/>
  <c r="E7849" i="9" s="1"/>
  <c r="D7848" i="9"/>
  <c r="E7848" i="9" s="1"/>
  <c r="D7847" i="9"/>
  <c r="E7847" i="9" s="1"/>
  <c r="E7846" i="9"/>
  <c r="D7846" i="9"/>
  <c r="D7845" i="9"/>
  <c r="E7845" i="9" s="1"/>
  <c r="E7844" i="9"/>
  <c r="D7844" i="9"/>
  <c r="D7843" i="9"/>
  <c r="E7843" i="9" s="1"/>
  <c r="E7842" i="9"/>
  <c r="D7842" i="9"/>
  <c r="E7841" i="9"/>
  <c r="D7841" i="9"/>
  <c r="D7840" i="9"/>
  <c r="E7840" i="9" s="1"/>
  <c r="E7839" i="9"/>
  <c r="D7839" i="9"/>
  <c r="D7838" i="9"/>
  <c r="E7838" i="9" s="1"/>
  <c r="D7837" i="9"/>
  <c r="E7837" i="9" s="1"/>
  <c r="D7836" i="9"/>
  <c r="E7836" i="9" s="1"/>
  <c r="D7835" i="9"/>
  <c r="E7835" i="9" s="1"/>
  <c r="E7834" i="9"/>
  <c r="D7834" i="9"/>
  <c r="D7833" i="9"/>
  <c r="E7833" i="9" s="1"/>
  <c r="E7832" i="9"/>
  <c r="D7832" i="9"/>
  <c r="E7831" i="9"/>
  <c r="D7831" i="9"/>
  <c r="D7830" i="9"/>
  <c r="E7830" i="9" s="1"/>
  <c r="D7829" i="9"/>
  <c r="E7829" i="9" s="1"/>
  <c r="D7828" i="9"/>
  <c r="E7828" i="9" s="1"/>
  <c r="D7827" i="9"/>
  <c r="E7827" i="9" s="1"/>
  <c r="E7826" i="9"/>
  <c r="D7826" i="9"/>
  <c r="D7825" i="9"/>
  <c r="E7825" i="9" s="1"/>
  <c r="E7824" i="9"/>
  <c r="D7824" i="9"/>
  <c r="E7823" i="9"/>
  <c r="D7823" i="9"/>
  <c r="E7822" i="9"/>
  <c r="D7822" i="9"/>
  <c r="E7821" i="9"/>
  <c r="D7821" i="9"/>
  <c r="D7820" i="9"/>
  <c r="E7820" i="9" s="1"/>
  <c r="D7819" i="9"/>
  <c r="E7819" i="9" s="1"/>
  <c r="D7818" i="9"/>
  <c r="E7818" i="9" s="1"/>
  <c r="D7817" i="9"/>
  <c r="E7817" i="9" s="1"/>
  <c r="E7816" i="9"/>
  <c r="D7816" i="9"/>
  <c r="D7815" i="9"/>
  <c r="E7815" i="9" s="1"/>
  <c r="E7814" i="9"/>
  <c r="D7814" i="9"/>
  <c r="E7813" i="9"/>
  <c r="D7813" i="9"/>
  <c r="E7812" i="9"/>
  <c r="D7812" i="9"/>
  <c r="E7811" i="9"/>
  <c r="D7811" i="9"/>
  <c r="D7810" i="9"/>
  <c r="E7810" i="9" s="1"/>
  <c r="E7809" i="9"/>
  <c r="D7809" i="9"/>
  <c r="D7808" i="9"/>
  <c r="E7808" i="9" s="1"/>
  <c r="D7807" i="9"/>
  <c r="E7807" i="9" s="1"/>
  <c r="E7806" i="9"/>
  <c r="D7806" i="9"/>
  <c r="D7805" i="9"/>
  <c r="E7805" i="9" s="1"/>
  <c r="E7804" i="9"/>
  <c r="D7804" i="9"/>
  <c r="D7803" i="9"/>
  <c r="E7803" i="9" s="1"/>
  <c r="E7802" i="9"/>
  <c r="D7802" i="9"/>
  <c r="E7801" i="9"/>
  <c r="D7801" i="9"/>
  <c r="D7800" i="9"/>
  <c r="E7800" i="9" s="1"/>
  <c r="E7799" i="9"/>
  <c r="D7799" i="9"/>
  <c r="D7798" i="9"/>
  <c r="E7798" i="9" s="1"/>
  <c r="D7797" i="9"/>
  <c r="E7797" i="9" s="1"/>
  <c r="D7796" i="9"/>
  <c r="E7796" i="9" s="1"/>
  <c r="D7795" i="9"/>
  <c r="E7795" i="9" s="1"/>
  <c r="E7794" i="9"/>
  <c r="D7794" i="9"/>
  <c r="E7793" i="9"/>
  <c r="D7793" i="9"/>
  <c r="E7792" i="9"/>
  <c r="D7792" i="9"/>
  <c r="E7791" i="9"/>
  <c r="D7791" i="9"/>
  <c r="D7790" i="9"/>
  <c r="E7790" i="9" s="1"/>
  <c r="D7789" i="9"/>
  <c r="E7789" i="9" s="1"/>
  <c r="D7788" i="9"/>
  <c r="E7788" i="9" s="1"/>
  <c r="D7787" i="9"/>
  <c r="E7787" i="9" s="1"/>
  <c r="E7786" i="9"/>
  <c r="D7786" i="9"/>
  <c r="D7785" i="9"/>
  <c r="E7785" i="9" s="1"/>
  <c r="E7784" i="9"/>
  <c r="D7784" i="9"/>
  <c r="E7783" i="9"/>
  <c r="D7783" i="9"/>
  <c r="E7782" i="9"/>
  <c r="D7782" i="9"/>
  <c r="E7781" i="9"/>
  <c r="D7781" i="9"/>
  <c r="D7780" i="9"/>
  <c r="E7780" i="9" s="1"/>
  <c r="E7779" i="9"/>
  <c r="D7779" i="9"/>
  <c r="D7778" i="9"/>
  <c r="E7778" i="9" s="1"/>
  <c r="D7777" i="9"/>
  <c r="E7777" i="9" s="1"/>
  <c r="D7776" i="9"/>
  <c r="E7776" i="9" s="1"/>
  <c r="D7775" i="9"/>
  <c r="E7775" i="9" s="1"/>
  <c r="E7774" i="9"/>
  <c r="D7774" i="9"/>
  <c r="E7773" i="9"/>
  <c r="D7773" i="9"/>
  <c r="E7772" i="9"/>
  <c r="D7772" i="9"/>
  <c r="E7771" i="9"/>
  <c r="D7771" i="9"/>
  <c r="D7770" i="9"/>
  <c r="E7770" i="9" s="1"/>
  <c r="E7769" i="9"/>
  <c r="D7769" i="9"/>
  <c r="D7768" i="9"/>
  <c r="E7768" i="9" s="1"/>
  <c r="D7767" i="9"/>
  <c r="E7767" i="9" s="1"/>
  <c r="D7766" i="9"/>
  <c r="E7766" i="9" s="1"/>
  <c r="D7765" i="9"/>
  <c r="E7765" i="9" s="1"/>
  <c r="E7764" i="9"/>
  <c r="D7764" i="9"/>
  <c r="D7763" i="9"/>
  <c r="E7763" i="9" s="1"/>
  <c r="E7762" i="9"/>
  <c r="D7762" i="9"/>
  <c r="E7761" i="9"/>
  <c r="D7761" i="9"/>
  <c r="D7760" i="9"/>
  <c r="E7760" i="9" s="1"/>
  <c r="E7759" i="9"/>
  <c r="D7759" i="9"/>
  <c r="D7758" i="9"/>
  <c r="E7758" i="9" s="1"/>
  <c r="D7757" i="9"/>
  <c r="E7757" i="9" s="1"/>
  <c r="D7756" i="9"/>
  <c r="E7756" i="9" s="1"/>
  <c r="D7755" i="9"/>
  <c r="E7755" i="9" s="1"/>
  <c r="E7754" i="9"/>
  <c r="D7754" i="9"/>
  <c r="E7753" i="9"/>
  <c r="D7753" i="9"/>
  <c r="E7752" i="9"/>
  <c r="D7752" i="9"/>
  <c r="E7751" i="9"/>
  <c r="D7751" i="9"/>
  <c r="D7750" i="9"/>
  <c r="E7750" i="9" s="1"/>
  <c r="D7749" i="9"/>
  <c r="E7749" i="9" s="1"/>
  <c r="D7748" i="9"/>
  <c r="E7748" i="9" s="1"/>
  <c r="D7747" i="9"/>
  <c r="E7747" i="9" s="1"/>
  <c r="E7746" i="9"/>
  <c r="D7746" i="9"/>
  <c r="D7745" i="9"/>
  <c r="E7745" i="9" s="1"/>
  <c r="E7744" i="9"/>
  <c r="D7744" i="9"/>
  <c r="D7743" i="9"/>
  <c r="E7743" i="9" s="1"/>
  <c r="E7742" i="9"/>
  <c r="D7742" i="9"/>
  <c r="E7741" i="9"/>
  <c r="D7741" i="9"/>
  <c r="D7740" i="9"/>
  <c r="E7740" i="9" s="1"/>
  <c r="E7739" i="9"/>
  <c r="D7739" i="9"/>
  <c r="D7738" i="9"/>
  <c r="E7738" i="9" s="1"/>
  <c r="D7737" i="9"/>
  <c r="E7737" i="9" s="1"/>
  <c r="D7736" i="9"/>
  <c r="E7736" i="9" s="1"/>
  <c r="D7735" i="9"/>
  <c r="E7735" i="9" s="1"/>
  <c r="E7734" i="9"/>
  <c r="D7734" i="9"/>
  <c r="D7733" i="9"/>
  <c r="E7733" i="9" s="1"/>
  <c r="E7732" i="9"/>
  <c r="D7732" i="9"/>
  <c r="E7731" i="9"/>
  <c r="D7731" i="9"/>
  <c r="D7730" i="9"/>
  <c r="E7730" i="9" s="1"/>
  <c r="D7729" i="9"/>
  <c r="E7729" i="9" s="1"/>
  <c r="D7728" i="9"/>
  <c r="E7728" i="9" s="1"/>
  <c r="D7727" i="9"/>
  <c r="E7727" i="9" s="1"/>
  <c r="E7726" i="9"/>
  <c r="D7726" i="9"/>
  <c r="D7725" i="9"/>
  <c r="E7725" i="9" s="1"/>
  <c r="E7724" i="9"/>
  <c r="D7724" i="9"/>
  <c r="D7723" i="9"/>
  <c r="E7723" i="9" s="1"/>
  <c r="E7722" i="9"/>
  <c r="D7722" i="9"/>
  <c r="E7721" i="9"/>
  <c r="D7721" i="9"/>
  <c r="D7720" i="9"/>
  <c r="E7720" i="9" s="1"/>
  <c r="D7719" i="9"/>
  <c r="E7719" i="9" s="1"/>
  <c r="D7718" i="9"/>
  <c r="E7718" i="9" s="1"/>
  <c r="D7717" i="9"/>
  <c r="E7717" i="9" s="1"/>
  <c r="E7716" i="9"/>
  <c r="D7716" i="9"/>
  <c r="D7715" i="9"/>
  <c r="E7715" i="9" s="1"/>
  <c r="E7714" i="9"/>
  <c r="D7714" i="9"/>
  <c r="E7713" i="9"/>
  <c r="D7713" i="9"/>
  <c r="E7712" i="9"/>
  <c r="D7712" i="9"/>
  <c r="D7711" i="9"/>
  <c r="E7711" i="9" s="1"/>
  <c r="D7710" i="9"/>
  <c r="E7710" i="9" s="1"/>
  <c r="D7709" i="9"/>
  <c r="E7709" i="9" s="1"/>
  <c r="D7708" i="9"/>
  <c r="E7708" i="9" s="1"/>
  <c r="D7707" i="9"/>
  <c r="E7707" i="9" s="1"/>
  <c r="D7706" i="9"/>
  <c r="E7706" i="9" s="1"/>
  <c r="D7705" i="9"/>
  <c r="E7705" i="9" s="1"/>
  <c r="E7704" i="9"/>
  <c r="D7704" i="9"/>
  <c r="E7703" i="9"/>
  <c r="D7703" i="9"/>
  <c r="E7702" i="9"/>
  <c r="D7702" i="9"/>
  <c r="D7701" i="9"/>
  <c r="E7701" i="9" s="1"/>
  <c r="D7700" i="9"/>
  <c r="E7700" i="9" s="1"/>
  <c r="D7699" i="9"/>
  <c r="E7699" i="9" s="1"/>
  <c r="D7698" i="9"/>
  <c r="E7698" i="9" s="1"/>
  <c r="D7697" i="9"/>
  <c r="E7697" i="9" s="1"/>
  <c r="D7696" i="9"/>
  <c r="E7696" i="9" s="1"/>
  <c r="D7695" i="9"/>
  <c r="E7695" i="9" s="1"/>
  <c r="E7694" i="9"/>
  <c r="D7694" i="9"/>
  <c r="E7693" i="9"/>
  <c r="D7693" i="9"/>
  <c r="E7692" i="9"/>
  <c r="D7692" i="9"/>
  <c r="D7691" i="9"/>
  <c r="E7691" i="9" s="1"/>
  <c r="D7690" i="9"/>
  <c r="E7690" i="9" s="1"/>
  <c r="E7689" i="9"/>
  <c r="D7689" i="9"/>
  <c r="D7688" i="9"/>
  <c r="E7688" i="9" s="1"/>
  <c r="D7687" i="9"/>
  <c r="E7687" i="9" s="1"/>
  <c r="D7686" i="9"/>
  <c r="E7686" i="9" s="1"/>
  <c r="D7685" i="9"/>
  <c r="E7685" i="9" s="1"/>
  <c r="E7684" i="9"/>
  <c r="D7684" i="9"/>
  <c r="E7683" i="9"/>
  <c r="D7683" i="9"/>
  <c r="E7682" i="9"/>
  <c r="D7682" i="9"/>
  <c r="D7681" i="9"/>
  <c r="E7681" i="9" s="1"/>
  <c r="D7680" i="9"/>
  <c r="E7680" i="9" s="1"/>
  <c r="D7679" i="9"/>
  <c r="E7679" i="9" s="1"/>
  <c r="D7678" i="9"/>
  <c r="E7678" i="9" s="1"/>
  <c r="D7677" i="9"/>
  <c r="E7677" i="9" s="1"/>
  <c r="D7676" i="9"/>
  <c r="E7676" i="9" s="1"/>
  <c r="D7675" i="9"/>
  <c r="E7675" i="9" s="1"/>
  <c r="E7674" i="9"/>
  <c r="D7674" i="9"/>
  <c r="D7673" i="9"/>
  <c r="E7673" i="9" s="1"/>
  <c r="E7672" i="9"/>
  <c r="D7672" i="9"/>
  <c r="E7671" i="9"/>
  <c r="D7671" i="9"/>
  <c r="D7670" i="9"/>
  <c r="E7670" i="9" s="1"/>
  <c r="D7669" i="9"/>
  <c r="E7669" i="9" s="1"/>
  <c r="D7668" i="9"/>
  <c r="E7668" i="9" s="1"/>
  <c r="D7667" i="9"/>
  <c r="E7667" i="9" s="1"/>
  <c r="E7666" i="9"/>
  <c r="D7666" i="9"/>
  <c r="D7665" i="9"/>
  <c r="E7665" i="9" s="1"/>
  <c r="E7664" i="9"/>
  <c r="D7664" i="9"/>
  <c r="E7663" i="9"/>
  <c r="D7663" i="9"/>
  <c r="E7662" i="9"/>
  <c r="D7662" i="9"/>
  <c r="D7661" i="9"/>
  <c r="E7661" i="9" s="1"/>
  <c r="D7660" i="9"/>
  <c r="E7660" i="9" s="1"/>
  <c r="D7659" i="9"/>
  <c r="E7659" i="9" s="1"/>
  <c r="D7658" i="9"/>
  <c r="E7658" i="9" s="1"/>
  <c r="D7657" i="9"/>
  <c r="E7657" i="9" s="1"/>
  <c r="D7656" i="9"/>
  <c r="E7656" i="9" s="1"/>
  <c r="D7655" i="9"/>
  <c r="E7655" i="9" s="1"/>
  <c r="E7654" i="9"/>
  <c r="D7654" i="9"/>
  <c r="E7653" i="9"/>
  <c r="D7653" i="9"/>
  <c r="E7652" i="9"/>
  <c r="D7652" i="9"/>
  <c r="D7651" i="9"/>
  <c r="E7651" i="9" s="1"/>
  <c r="D7650" i="9"/>
  <c r="E7650" i="9" s="1"/>
  <c r="D7649" i="9"/>
  <c r="E7649" i="9" s="1"/>
  <c r="D7648" i="9"/>
  <c r="E7648" i="9" s="1"/>
  <c r="D7647" i="9"/>
  <c r="E7647" i="9" s="1"/>
  <c r="D7646" i="9"/>
  <c r="E7646" i="9" s="1"/>
  <c r="D7645" i="9"/>
  <c r="E7645" i="9" s="1"/>
  <c r="E7644" i="9"/>
  <c r="D7644" i="9"/>
  <c r="E7643" i="9"/>
  <c r="D7643" i="9"/>
  <c r="E7642" i="9"/>
  <c r="D7642" i="9"/>
  <c r="D7641" i="9"/>
  <c r="E7641" i="9" s="1"/>
  <c r="D7640" i="9"/>
  <c r="E7640" i="9" s="1"/>
  <c r="E7639" i="9"/>
  <c r="D7639" i="9"/>
  <c r="D7638" i="9"/>
  <c r="E7638" i="9" s="1"/>
  <c r="D7637" i="9"/>
  <c r="E7637" i="9" s="1"/>
  <c r="D7636" i="9"/>
  <c r="E7636" i="9" s="1"/>
  <c r="D7635" i="9"/>
  <c r="E7635" i="9" s="1"/>
  <c r="E7634" i="9"/>
  <c r="D7634" i="9"/>
  <c r="E7633" i="9"/>
  <c r="D7633" i="9"/>
  <c r="E7632" i="9"/>
  <c r="D7632" i="9"/>
  <c r="D7631" i="9"/>
  <c r="E7631" i="9" s="1"/>
  <c r="D7630" i="9"/>
  <c r="E7630" i="9" s="1"/>
  <c r="D7629" i="9"/>
  <c r="E7629" i="9" s="1"/>
  <c r="D7628" i="9"/>
  <c r="E7628" i="9" s="1"/>
  <c r="D7627" i="9"/>
  <c r="E7627" i="9" s="1"/>
  <c r="D7626" i="9"/>
  <c r="E7626" i="9" s="1"/>
  <c r="D7625" i="9"/>
  <c r="E7625" i="9" s="1"/>
  <c r="E7624" i="9"/>
  <c r="D7624" i="9"/>
  <c r="D7623" i="9"/>
  <c r="E7623" i="9" s="1"/>
  <c r="E7622" i="9"/>
  <c r="D7622" i="9"/>
  <c r="E7621" i="9"/>
  <c r="D7621" i="9"/>
  <c r="D7620" i="9"/>
  <c r="E7620" i="9" s="1"/>
  <c r="D7619" i="9"/>
  <c r="E7619" i="9" s="1"/>
  <c r="D7618" i="9"/>
  <c r="E7618" i="9" s="1"/>
  <c r="D7617" i="9"/>
  <c r="E7617" i="9" s="1"/>
  <c r="E7616" i="9"/>
  <c r="D7616" i="9"/>
  <c r="D7615" i="9"/>
  <c r="E7615" i="9" s="1"/>
  <c r="E7614" i="9"/>
  <c r="D7614" i="9"/>
  <c r="E7613" i="9"/>
  <c r="D7613" i="9"/>
  <c r="E7612" i="9"/>
  <c r="D7612" i="9"/>
  <c r="D7611" i="9"/>
  <c r="E7611" i="9" s="1"/>
  <c r="D7610" i="9"/>
  <c r="E7610" i="9" s="1"/>
  <c r="D7609" i="9"/>
  <c r="E7609" i="9" s="1"/>
  <c r="D7608" i="9"/>
  <c r="E7608" i="9" s="1"/>
  <c r="D7607" i="9"/>
  <c r="E7607" i="9" s="1"/>
  <c r="D7606" i="9"/>
  <c r="E7606" i="9" s="1"/>
  <c r="D7605" i="9"/>
  <c r="E7605" i="9" s="1"/>
  <c r="E7604" i="9"/>
  <c r="D7604" i="9"/>
  <c r="E7603" i="9"/>
  <c r="D7603" i="9"/>
  <c r="E7602" i="9"/>
  <c r="D7602" i="9"/>
  <c r="D7601" i="9"/>
  <c r="E7601" i="9" s="1"/>
  <c r="D7600" i="9"/>
  <c r="E7600" i="9" s="1"/>
  <c r="D7599" i="9"/>
  <c r="E7599" i="9" s="1"/>
  <c r="D7598" i="9"/>
  <c r="E7598" i="9" s="1"/>
  <c r="D7597" i="9"/>
  <c r="E7597" i="9" s="1"/>
  <c r="D7596" i="9"/>
  <c r="E7596" i="9" s="1"/>
  <c r="D7595" i="9"/>
  <c r="E7595" i="9" s="1"/>
  <c r="E7594" i="9"/>
  <c r="D7594" i="9"/>
  <c r="E7593" i="9"/>
  <c r="D7593" i="9"/>
  <c r="E7592" i="9"/>
  <c r="D7592" i="9"/>
  <c r="D7591" i="9"/>
  <c r="E7591" i="9" s="1"/>
  <c r="D7590" i="9"/>
  <c r="E7590" i="9" s="1"/>
  <c r="E7589" i="9"/>
  <c r="D7589" i="9"/>
  <c r="D7588" i="9"/>
  <c r="E7588" i="9" s="1"/>
  <c r="D7587" i="9"/>
  <c r="E7587" i="9" s="1"/>
  <c r="D7586" i="9"/>
  <c r="E7586" i="9" s="1"/>
  <c r="D7585" i="9"/>
  <c r="E7585" i="9" s="1"/>
  <c r="E7584" i="9"/>
  <c r="D7584" i="9"/>
  <c r="E7583" i="9"/>
  <c r="D7583" i="9"/>
  <c r="E7582" i="9"/>
  <c r="D7582" i="9"/>
  <c r="D7581" i="9"/>
  <c r="E7581" i="9" s="1"/>
  <c r="D7580" i="9"/>
  <c r="E7580" i="9" s="1"/>
  <c r="D7579" i="9"/>
  <c r="E7579" i="9" s="1"/>
  <c r="D7578" i="9"/>
  <c r="E7578" i="9" s="1"/>
  <c r="D7577" i="9"/>
  <c r="E7577" i="9" s="1"/>
  <c r="D7576" i="9"/>
  <c r="E7576" i="9" s="1"/>
  <c r="D7575" i="9"/>
  <c r="E7575" i="9" s="1"/>
  <c r="E7574" i="9"/>
  <c r="D7574" i="9"/>
  <c r="D7573" i="9"/>
  <c r="E7573" i="9" s="1"/>
  <c r="E7572" i="9"/>
  <c r="D7572" i="9"/>
  <c r="E7571" i="9"/>
  <c r="D7571" i="9"/>
  <c r="D7570" i="9"/>
  <c r="E7570" i="9" s="1"/>
  <c r="D7569" i="9"/>
  <c r="E7569" i="9" s="1"/>
  <c r="D7568" i="9"/>
  <c r="E7568" i="9" s="1"/>
  <c r="D7567" i="9"/>
  <c r="E7567" i="9" s="1"/>
  <c r="E7566" i="9"/>
  <c r="D7566" i="9"/>
  <c r="D7565" i="9"/>
  <c r="E7565" i="9" s="1"/>
  <c r="E7564" i="9"/>
  <c r="D7564" i="9"/>
  <c r="E7563" i="9"/>
  <c r="D7563" i="9"/>
  <c r="E7562" i="9"/>
  <c r="D7562" i="9"/>
  <c r="D7561" i="9"/>
  <c r="E7561" i="9" s="1"/>
  <c r="D7560" i="9"/>
  <c r="E7560" i="9" s="1"/>
  <c r="D7559" i="9"/>
  <c r="E7559" i="9" s="1"/>
  <c r="D7558" i="9"/>
  <c r="E7558" i="9" s="1"/>
  <c r="D7557" i="9"/>
  <c r="E7557" i="9" s="1"/>
  <c r="D7556" i="9"/>
  <c r="E7556" i="9" s="1"/>
  <c r="D7555" i="9"/>
  <c r="E7555" i="9" s="1"/>
  <c r="E7554" i="9"/>
  <c r="D7554" i="9"/>
  <c r="E7553" i="9"/>
  <c r="D7553" i="9"/>
  <c r="E7552" i="9"/>
  <c r="D7552" i="9"/>
  <c r="D7551" i="9"/>
  <c r="E7551" i="9" s="1"/>
  <c r="D7550" i="9"/>
  <c r="E7550" i="9" s="1"/>
  <c r="D7549" i="9"/>
  <c r="E7549" i="9" s="1"/>
  <c r="D7548" i="9"/>
  <c r="E7548" i="9" s="1"/>
  <c r="D7547" i="9"/>
  <c r="E7547" i="9" s="1"/>
  <c r="D7546" i="9"/>
  <c r="E7546" i="9" s="1"/>
  <c r="D7545" i="9"/>
  <c r="E7545" i="9" s="1"/>
  <c r="E7544" i="9"/>
  <c r="D7544" i="9"/>
  <c r="E7543" i="9"/>
  <c r="D7543" i="9"/>
  <c r="E7542" i="9"/>
  <c r="D7542" i="9"/>
  <c r="D7541" i="9"/>
  <c r="E7541" i="9" s="1"/>
  <c r="D7540" i="9"/>
  <c r="E7540" i="9" s="1"/>
  <c r="E7539" i="9"/>
  <c r="D7539" i="9"/>
  <c r="D7538" i="9"/>
  <c r="E7538" i="9" s="1"/>
  <c r="D7537" i="9"/>
  <c r="E7537" i="9" s="1"/>
  <c r="D7536" i="9"/>
  <c r="E7536" i="9" s="1"/>
  <c r="D7535" i="9"/>
  <c r="E7535" i="9" s="1"/>
  <c r="E7534" i="9"/>
  <c r="D7534" i="9"/>
  <c r="E7533" i="9"/>
  <c r="D7533" i="9"/>
  <c r="E7532" i="9"/>
  <c r="D7532" i="9"/>
  <c r="D7531" i="9"/>
  <c r="E7531" i="9" s="1"/>
  <c r="D7530" i="9"/>
  <c r="E7530" i="9" s="1"/>
  <c r="D7529" i="9"/>
  <c r="E7529" i="9" s="1"/>
  <c r="D7528" i="9"/>
  <c r="E7528" i="9" s="1"/>
  <c r="D7527" i="9"/>
  <c r="E7527" i="9" s="1"/>
  <c r="D7526" i="9"/>
  <c r="E7526" i="9" s="1"/>
  <c r="D7525" i="9"/>
  <c r="E7525" i="9" s="1"/>
  <c r="E7524" i="9"/>
  <c r="D7524" i="9"/>
  <c r="D7523" i="9"/>
  <c r="E7523" i="9" s="1"/>
  <c r="E7522" i="9"/>
  <c r="D7522" i="9"/>
  <c r="E7521" i="9"/>
  <c r="D7521" i="9"/>
  <c r="D7520" i="9"/>
  <c r="E7520" i="9" s="1"/>
  <c r="D7519" i="9"/>
  <c r="E7519" i="9" s="1"/>
  <c r="D7518" i="9"/>
  <c r="E7518" i="9" s="1"/>
  <c r="D7517" i="9"/>
  <c r="E7517" i="9" s="1"/>
  <c r="E7516" i="9"/>
  <c r="D7516" i="9"/>
  <c r="D7515" i="9"/>
  <c r="E7515" i="9" s="1"/>
  <c r="E7514" i="9"/>
  <c r="D7514" i="9"/>
  <c r="E7513" i="9"/>
  <c r="D7513" i="9"/>
  <c r="E7512" i="9"/>
  <c r="D7512" i="9"/>
  <c r="D7511" i="9"/>
  <c r="E7511" i="9" s="1"/>
  <c r="D7510" i="9"/>
  <c r="E7510" i="9" s="1"/>
  <c r="D7509" i="9"/>
  <c r="E7509" i="9" s="1"/>
  <c r="D7508" i="9"/>
  <c r="E7508" i="9" s="1"/>
  <c r="D7507" i="9"/>
  <c r="E7507" i="9" s="1"/>
  <c r="D7506" i="9"/>
  <c r="E7506" i="9" s="1"/>
  <c r="D7505" i="9"/>
  <c r="E7505" i="9" s="1"/>
  <c r="E7504" i="9"/>
  <c r="D7504" i="9"/>
  <c r="E7503" i="9"/>
  <c r="D7503" i="9"/>
  <c r="E7502" i="9"/>
  <c r="D7502" i="9"/>
  <c r="D7501" i="9"/>
  <c r="E7501" i="9" s="1"/>
  <c r="D7500" i="9"/>
  <c r="E7500" i="9" s="1"/>
  <c r="D7499" i="9"/>
  <c r="E7499" i="9" s="1"/>
  <c r="D7498" i="9"/>
  <c r="E7498" i="9" s="1"/>
  <c r="D7497" i="9"/>
  <c r="E7497" i="9" s="1"/>
  <c r="D7496" i="9"/>
  <c r="E7496" i="9" s="1"/>
  <c r="D7495" i="9"/>
  <c r="E7495" i="9" s="1"/>
  <c r="E7494" i="9"/>
  <c r="D7494" i="9"/>
  <c r="E7493" i="9"/>
  <c r="D7493" i="9"/>
  <c r="E7492" i="9"/>
  <c r="D7492" i="9"/>
  <c r="D7491" i="9"/>
  <c r="E7491" i="9" s="1"/>
  <c r="D7490" i="9"/>
  <c r="E7490" i="9" s="1"/>
  <c r="E7489" i="9"/>
  <c r="D7489" i="9"/>
  <c r="D7488" i="9"/>
  <c r="E7488" i="9" s="1"/>
  <c r="D7487" i="9"/>
  <c r="E7487" i="9" s="1"/>
  <c r="D7486" i="9"/>
  <c r="E7486" i="9" s="1"/>
  <c r="D7485" i="9"/>
  <c r="E7485" i="9" s="1"/>
  <c r="E7484" i="9"/>
  <c r="D7484" i="9"/>
  <c r="E7483" i="9"/>
  <c r="D7483" i="9"/>
  <c r="E7482" i="9"/>
  <c r="D7482" i="9"/>
  <c r="D7481" i="9"/>
  <c r="E7481" i="9" s="1"/>
  <c r="D7480" i="9"/>
  <c r="E7480" i="9" s="1"/>
  <c r="D7479" i="9"/>
  <c r="E7479" i="9" s="1"/>
  <c r="D7478" i="9"/>
  <c r="E7478" i="9" s="1"/>
  <c r="D7477" i="9"/>
  <c r="E7477" i="9" s="1"/>
  <c r="D7476" i="9"/>
  <c r="E7476" i="9" s="1"/>
  <c r="D7475" i="9"/>
  <c r="E7475" i="9" s="1"/>
  <c r="E7474" i="9"/>
  <c r="D7474" i="9"/>
  <c r="D7473" i="9"/>
  <c r="E7473" i="9" s="1"/>
  <c r="E7472" i="9"/>
  <c r="D7472" i="9"/>
  <c r="E7471" i="9"/>
  <c r="D7471" i="9"/>
  <c r="D7470" i="9"/>
  <c r="E7470" i="9" s="1"/>
  <c r="D7469" i="9"/>
  <c r="E7469" i="9" s="1"/>
  <c r="D7468" i="9"/>
  <c r="E7468" i="9" s="1"/>
  <c r="D7467" i="9"/>
  <c r="E7467" i="9" s="1"/>
  <c r="E7466" i="9"/>
  <c r="D7466" i="9"/>
  <c r="D7465" i="9"/>
  <c r="E7465" i="9" s="1"/>
  <c r="E7464" i="9"/>
  <c r="D7464" i="9"/>
  <c r="E7463" i="9"/>
  <c r="D7463" i="9"/>
  <c r="E7462" i="9"/>
  <c r="D7462" i="9"/>
  <c r="D7461" i="9"/>
  <c r="E7461" i="9" s="1"/>
  <c r="D7460" i="9"/>
  <c r="E7460" i="9" s="1"/>
  <c r="D7459" i="9"/>
  <c r="E7459" i="9" s="1"/>
  <c r="D7458" i="9"/>
  <c r="E7458" i="9" s="1"/>
  <c r="D7457" i="9"/>
  <c r="E7457" i="9" s="1"/>
  <c r="D7456" i="9"/>
  <c r="E7456" i="9" s="1"/>
  <c r="D7455" i="9"/>
  <c r="E7455" i="9" s="1"/>
  <c r="E7454" i="9"/>
  <c r="D7454" i="9"/>
  <c r="E7453" i="9"/>
  <c r="D7453" i="9"/>
  <c r="E7452" i="9"/>
  <c r="D7452" i="9"/>
  <c r="D7451" i="9"/>
  <c r="E7451" i="9" s="1"/>
  <c r="D7450" i="9"/>
  <c r="E7450" i="9" s="1"/>
  <c r="D7449" i="9"/>
  <c r="E7449" i="9" s="1"/>
  <c r="D7448" i="9"/>
  <c r="E7448" i="9" s="1"/>
  <c r="D7447" i="9"/>
  <c r="E7447" i="9" s="1"/>
  <c r="D7446" i="9"/>
  <c r="E7446" i="9" s="1"/>
  <c r="D7445" i="9"/>
  <c r="E7445" i="9" s="1"/>
  <c r="E7444" i="9"/>
  <c r="D7444" i="9"/>
  <c r="E7443" i="9"/>
  <c r="D7443" i="9"/>
  <c r="E7442" i="9"/>
  <c r="D7442" i="9"/>
  <c r="D7441" i="9"/>
  <c r="E7441" i="9" s="1"/>
  <c r="D7440" i="9"/>
  <c r="E7440" i="9" s="1"/>
  <c r="E7439" i="9"/>
  <c r="D7439" i="9"/>
  <c r="D7438" i="9"/>
  <c r="E7438" i="9" s="1"/>
  <c r="D7437" i="9"/>
  <c r="E7437" i="9" s="1"/>
  <c r="D7436" i="9"/>
  <c r="E7436" i="9" s="1"/>
  <c r="D7435" i="9"/>
  <c r="E7435" i="9" s="1"/>
  <c r="E7434" i="9"/>
  <c r="D7434" i="9"/>
  <c r="E7433" i="9"/>
  <c r="D7433" i="9"/>
  <c r="E7432" i="9"/>
  <c r="D7432" i="9"/>
  <c r="D7431" i="9"/>
  <c r="E7431" i="9" s="1"/>
  <c r="D7430" i="9"/>
  <c r="E7430" i="9" s="1"/>
  <c r="D7429" i="9"/>
  <c r="E7429" i="9" s="1"/>
  <c r="D7428" i="9"/>
  <c r="E7428" i="9" s="1"/>
  <c r="D7427" i="9"/>
  <c r="E7427" i="9" s="1"/>
  <c r="D7426" i="9"/>
  <c r="E7426" i="9" s="1"/>
  <c r="D7425" i="9"/>
  <c r="E7425" i="9" s="1"/>
  <c r="E7424" i="9"/>
  <c r="D7424" i="9"/>
  <c r="D7423" i="9"/>
  <c r="E7423" i="9" s="1"/>
  <c r="E7422" i="9"/>
  <c r="D7422" i="9"/>
  <c r="E7421" i="9"/>
  <c r="D7421" i="9"/>
  <c r="D7420" i="9"/>
  <c r="E7420" i="9" s="1"/>
  <c r="D7419" i="9"/>
  <c r="E7419" i="9" s="1"/>
  <c r="D7418" i="9"/>
  <c r="E7418" i="9" s="1"/>
  <c r="D7417" i="9"/>
  <c r="E7417" i="9" s="1"/>
  <c r="E7416" i="9"/>
  <c r="D7416" i="9"/>
  <c r="D7415" i="9"/>
  <c r="E7415" i="9" s="1"/>
  <c r="E7414" i="9"/>
  <c r="D7414" i="9"/>
  <c r="E7413" i="9"/>
  <c r="D7413" i="9"/>
  <c r="E7412" i="9"/>
  <c r="D7412" i="9"/>
  <c r="D7411" i="9"/>
  <c r="E7411" i="9" s="1"/>
  <c r="D7410" i="9"/>
  <c r="E7410" i="9" s="1"/>
  <c r="D7409" i="9"/>
  <c r="E7409" i="9" s="1"/>
  <c r="D7408" i="9"/>
  <c r="E7408" i="9" s="1"/>
  <c r="D7407" i="9"/>
  <c r="E7407" i="9" s="1"/>
  <c r="D7406" i="9"/>
  <c r="E7406" i="9" s="1"/>
  <c r="D7405" i="9"/>
  <c r="E7405" i="9" s="1"/>
  <c r="E7404" i="9"/>
  <c r="D7404" i="9"/>
  <c r="E7403" i="9"/>
  <c r="D7403" i="9"/>
  <c r="E7402" i="9"/>
  <c r="D7402" i="9"/>
  <c r="D7401" i="9"/>
  <c r="E7401" i="9" s="1"/>
  <c r="D7400" i="9"/>
  <c r="E7400" i="9" s="1"/>
  <c r="D7399" i="9"/>
  <c r="E7399" i="9" s="1"/>
  <c r="D7398" i="9"/>
  <c r="E7398" i="9" s="1"/>
  <c r="D7397" i="9"/>
  <c r="E7397" i="9" s="1"/>
  <c r="D7396" i="9"/>
  <c r="E7396" i="9" s="1"/>
  <c r="D7395" i="9"/>
  <c r="E7395" i="9" s="1"/>
  <c r="E7394" i="9"/>
  <c r="D7394" i="9"/>
  <c r="E7393" i="9"/>
  <c r="D7393" i="9"/>
  <c r="E7392" i="9"/>
  <c r="D7392" i="9"/>
  <c r="D7391" i="9"/>
  <c r="E7391" i="9" s="1"/>
  <c r="D7390" i="9"/>
  <c r="E7390" i="9" s="1"/>
  <c r="E7389" i="9"/>
  <c r="D7389" i="9"/>
  <c r="D7388" i="9"/>
  <c r="E7388" i="9" s="1"/>
  <c r="D7387" i="9"/>
  <c r="E7387" i="9" s="1"/>
  <c r="D7386" i="9"/>
  <c r="E7386" i="9" s="1"/>
  <c r="D7385" i="9"/>
  <c r="E7385" i="9" s="1"/>
  <c r="E7384" i="9"/>
  <c r="D7384" i="9"/>
  <c r="E7383" i="9"/>
  <c r="D7383" i="9"/>
  <c r="E7382" i="9"/>
  <c r="D7382" i="9"/>
  <c r="D7381" i="9"/>
  <c r="E7381" i="9" s="1"/>
  <c r="D7380" i="9"/>
  <c r="E7380" i="9" s="1"/>
  <c r="D7379" i="9"/>
  <c r="E7379" i="9" s="1"/>
  <c r="D7378" i="9"/>
  <c r="E7378" i="9" s="1"/>
  <c r="D7377" i="9"/>
  <c r="E7377" i="9" s="1"/>
  <c r="D7376" i="9"/>
  <c r="E7376" i="9" s="1"/>
  <c r="D7375" i="9"/>
  <c r="E7375" i="9" s="1"/>
  <c r="E7374" i="9"/>
  <c r="D7374" i="9"/>
  <c r="D7373" i="9"/>
  <c r="E7373" i="9" s="1"/>
  <c r="E7372" i="9"/>
  <c r="D7372" i="9"/>
  <c r="E7371" i="9"/>
  <c r="D7371" i="9"/>
  <c r="D7370" i="9"/>
  <c r="E7370" i="9" s="1"/>
  <c r="D7369" i="9"/>
  <c r="E7369" i="9" s="1"/>
  <c r="D7368" i="9"/>
  <c r="E7368" i="9" s="1"/>
  <c r="D7367" i="9"/>
  <c r="E7367" i="9" s="1"/>
  <c r="E7366" i="9"/>
  <c r="D7366" i="9"/>
  <c r="D7365" i="9"/>
  <c r="E7365" i="9" s="1"/>
  <c r="E7364" i="9"/>
  <c r="D7364" i="9"/>
  <c r="E7363" i="9"/>
  <c r="D7363" i="9"/>
  <c r="E7362" i="9"/>
  <c r="D7362" i="9"/>
  <c r="D7361" i="9"/>
  <c r="E7361" i="9" s="1"/>
  <c r="D7360" i="9"/>
  <c r="E7360" i="9" s="1"/>
  <c r="D7359" i="9"/>
  <c r="E7359" i="9" s="1"/>
  <c r="D7358" i="9"/>
  <c r="E7358" i="9" s="1"/>
  <c r="D7357" i="9"/>
  <c r="E7357" i="9" s="1"/>
  <c r="D7356" i="9"/>
  <c r="E7356" i="9" s="1"/>
  <c r="D7355" i="9"/>
  <c r="E7355" i="9" s="1"/>
  <c r="E7354" i="9"/>
  <c r="D7354" i="9"/>
  <c r="E7353" i="9"/>
  <c r="D7353" i="9"/>
  <c r="E7352" i="9"/>
  <c r="D7352" i="9"/>
  <c r="D7351" i="9"/>
  <c r="E7351" i="9" s="1"/>
  <c r="D7350" i="9"/>
  <c r="E7350" i="9" s="1"/>
  <c r="D7349" i="9"/>
  <c r="E7349" i="9" s="1"/>
  <c r="D7348" i="9"/>
  <c r="E7348" i="9" s="1"/>
  <c r="D7347" i="9"/>
  <c r="E7347" i="9" s="1"/>
  <c r="D7346" i="9"/>
  <c r="E7346" i="9" s="1"/>
  <c r="D7345" i="9"/>
  <c r="E7345" i="9" s="1"/>
  <c r="E7344" i="9"/>
  <c r="D7344" i="9"/>
  <c r="E7343" i="9"/>
  <c r="D7343" i="9"/>
  <c r="E7342" i="9"/>
  <c r="D7342" i="9"/>
  <c r="D7341" i="9"/>
  <c r="E7341" i="9" s="1"/>
  <c r="D7340" i="9"/>
  <c r="E7340" i="9" s="1"/>
  <c r="E7339" i="9"/>
  <c r="D7339" i="9"/>
  <c r="D7338" i="9"/>
  <c r="E7338" i="9" s="1"/>
  <c r="D7337" i="9"/>
  <c r="E7337" i="9" s="1"/>
  <c r="D7336" i="9"/>
  <c r="E7336" i="9" s="1"/>
  <c r="D7335" i="9"/>
  <c r="E7335" i="9" s="1"/>
  <c r="E7334" i="9"/>
  <c r="D7334" i="9"/>
  <c r="E7333" i="9"/>
  <c r="D7333" i="9"/>
  <c r="E7332" i="9"/>
  <c r="D7332" i="9"/>
  <c r="D7331" i="9"/>
  <c r="E7331" i="9" s="1"/>
  <c r="D7330" i="9"/>
  <c r="E7330" i="9" s="1"/>
  <c r="D7329" i="9"/>
  <c r="E7329" i="9" s="1"/>
  <c r="D7328" i="9"/>
  <c r="E7328" i="9" s="1"/>
  <c r="D7327" i="9"/>
  <c r="E7327" i="9" s="1"/>
  <c r="D7326" i="9"/>
  <c r="E7326" i="9" s="1"/>
  <c r="D7325" i="9"/>
  <c r="E7325" i="9" s="1"/>
  <c r="E7324" i="9"/>
  <c r="D7324" i="9"/>
  <c r="D7323" i="9"/>
  <c r="E7323" i="9" s="1"/>
  <c r="E7322" i="9"/>
  <c r="D7322" i="9"/>
  <c r="E7321" i="9"/>
  <c r="D7321" i="9"/>
  <c r="D7320" i="9"/>
  <c r="E7320" i="9" s="1"/>
  <c r="D7319" i="9"/>
  <c r="E7319" i="9" s="1"/>
  <c r="D7318" i="9"/>
  <c r="E7318" i="9" s="1"/>
  <c r="D7317" i="9"/>
  <c r="E7317" i="9" s="1"/>
  <c r="E7316" i="9"/>
  <c r="D7316" i="9"/>
  <c r="D7315" i="9"/>
  <c r="E7315" i="9" s="1"/>
  <c r="E7314" i="9"/>
  <c r="D7314" i="9"/>
  <c r="E7313" i="9"/>
  <c r="D7313" i="9"/>
  <c r="E7312" i="9"/>
  <c r="D7312" i="9"/>
  <c r="D7311" i="9"/>
  <c r="E7311" i="9" s="1"/>
  <c r="D7310" i="9"/>
  <c r="E7310" i="9" s="1"/>
  <c r="D7309" i="9"/>
  <c r="E7309" i="9" s="1"/>
  <c r="D7308" i="9"/>
  <c r="E7308" i="9" s="1"/>
  <c r="D7307" i="9"/>
  <c r="E7307" i="9" s="1"/>
  <c r="D7306" i="9"/>
  <c r="E7306" i="9" s="1"/>
  <c r="D7305" i="9"/>
  <c r="E7305" i="9" s="1"/>
  <c r="E7304" i="9"/>
  <c r="D7304" i="9"/>
  <c r="E7303" i="9"/>
  <c r="D7303" i="9"/>
  <c r="E7302" i="9"/>
  <c r="D7302" i="9"/>
  <c r="D7301" i="9"/>
  <c r="E7301" i="9" s="1"/>
  <c r="D7300" i="9"/>
  <c r="E7300" i="9" s="1"/>
  <c r="D7299" i="9"/>
  <c r="E7299" i="9" s="1"/>
  <c r="D7298" i="9"/>
  <c r="E7298" i="9" s="1"/>
  <c r="D7297" i="9"/>
  <c r="E7297" i="9" s="1"/>
  <c r="D7296" i="9"/>
  <c r="E7296" i="9" s="1"/>
  <c r="D7295" i="9"/>
  <c r="E7295" i="9" s="1"/>
  <c r="E7294" i="9"/>
  <c r="D7294" i="9"/>
  <c r="E7293" i="9"/>
  <c r="D7293" i="9"/>
  <c r="E7292" i="9"/>
  <c r="D7292" i="9"/>
  <c r="D7291" i="9"/>
  <c r="E7291" i="9" s="1"/>
  <c r="D7290" i="9"/>
  <c r="E7290" i="9" s="1"/>
  <c r="E7289" i="9"/>
  <c r="D7289" i="9"/>
  <c r="D7288" i="9"/>
  <c r="E7288" i="9" s="1"/>
  <c r="D7287" i="9"/>
  <c r="E7287" i="9" s="1"/>
  <c r="D7286" i="9"/>
  <c r="E7286" i="9" s="1"/>
  <c r="D7285" i="9"/>
  <c r="E7285" i="9" s="1"/>
  <c r="E7284" i="9"/>
  <c r="D7284" i="9"/>
  <c r="E7283" i="9"/>
  <c r="D7283" i="9"/>
  <c r="E7282" i="9"/>
  <c r="D7282" i="9"/>
  <c r="D7281" i="9"/>
  <c r="E7281" i="9" s="1"/>
  <c r="D7280" i="9"/>
  <c r="E7280" i="9" s="1"/>
  <c r="D7279" i="9"/>
  <c r="E7279" i="9" s="1"/>
  <c r="D7278" i="9"/>
  <c r="E7278" i="9" s="1"/>
  <c r="D7277" i="9"/>
  <c r="E7277" i="9" s="1"/>
  <c r="D7276" i="9"/>
  <c r="E7276" i="9" s="1"/>
  <c r="D7275" i="9"/>
  <c r="E7275" i="9" s="1"/>
  <c r="E7274" i="9"/>
  <c r="D7274" i="9"/>
  <c r="D7273" i="9"/>
  <c r="E7273" i="9" s="1"/>
  <c r="E7272" i="9"/>
  <c r="D7272" i="9"/>
  <c r="E7271" i="9"/>
  <c r="D7271" i="9"/>
  <c r="D7270" i="9"/>
  <c r="E7270" i="9" s="1"/>
  <c r="D7269" i="9"/>
  <c r="E7269" i="9" s="1"/>
  <c r="D7268" i="9"/>
  <c r="E7268" i="9" s="1"/>
  <c r="D7267" i="9"/>
  <c r="E7267" i="9" s="1"/>
  <c r="E7266" i="9"/>
  <c r="D7266" i="9"/>
  <c r="D7265" i="9"/>
  <c r="E7265" i="9" s="1"/>
  <c r="E7264" i="9"/>
  <c r="D7264" i="9"/>
  <c r="E7263" i="9"/>
  <c r="D7263" i="9"/>
  <c r="E7262" i="9"/>
  <c r="D7262" i="9"/>
  <c r="D7261" i="9"/>
  <c r="E7261" i="9" s="1"/>
  <c r="D7260" i="9"/>
  <c r="E7260" i="9" s="1"/>
  <c r="D7259" i="9"/>
  <c r="E7259" i="9" s="1"/>
  <c r="D7258" i="9"/>
  <c r="E7258" i="9" s="1"/>
  <c r="D7257" i="9"/>
  <c r="E7257" i="9" s="1"/>
  <c r="D7256" i="9"/>
  <c r="E7256" i="9" s="1"/>
  <c r="D7255" i="9"/>
  <c r="E7255" i="9" s="1"/>
  <c r="E7254" i="9"/>
  <c r="D7254" i="9"/>
  <c r="E7253" i="9"/>
  <c r="D7253" i="9"/>
  <c r="E7252" i="9"/>
  <c r="D7252" i="9"/>
  <c r="D7251" i="9"/>
  <c r="E7251" i="9" s="1"/>
  <c r="D7250" i="9"/>
  <c r="E7250" i="9" s="1"/>
  <c r="D7249" i="9"/>
  <c r="E7249" i="9" s="1"/>
  <c r="D7248" i="9"/>
  <c r="E7248" i="9" s="1"/>
  <c r="D7247" i="9"/>
  <c r="E7247" i="9" s="1"/>
  <c r="D7246" i="9"/>
  <c r="E7246" i="9" s="1"/>
  <c r="D7245" i="9"/>
  <c r="E7245" i="9" s="1"/>
  <c r="E7244" i="9"/>
  <c r="D7244" i="9"/>
  <c r="E7243" i="9"/>
  <c r="D7243" i="9"/>
  <c r="E7242" i="9"/>
  <c r="D7242" i="9"/>
  <c r="D7241" i="9"/>
  <c r="E7241" i="9" s="1"/>
  <c r="D7240" i="9"/>
  <c r="E7240" i="9" s="1"/>
  <c r="E7239" i="9"/>
  <c r="D7239" i="9"/>
  <c r="D7238" i="9"/>
  <c r="E7238" i="9" s="1"/>
  <c r="D7237" i="9"/>
  <c r="E7237" i="9" s="1"/>
  <c r="D7236" i="9"/>
  <c r="E7236" i="9" s="1"/>
  <c r="D7235" i="9"/>
  <c r="E7235" i="9" s="1"/>
  <c r="E7234" i="9"/>
  <c r="D7234" i="9"/>
  <c r="E7233" i="9"/>
  <c r="D7233" i="9"/>
  <c r="E7232" i="9"/>
  <c r="D7232" i="9"/>
  <c r="D7231" i="9"/>
  <c r="E7231" i="9" s="1"/>
  <c r="D7230" i="9"/>
  <c r="E7230" i="9" s="1"/>
  <c r="D7229" i="9"/>
  <c r="E7229" i="9" s="1"/>
  <c r="D7228" i="9"/>
  <c r="E7228" i="9" s="1"/>
  <c r="D7227" i="9"/>
  <c r="E7227" i="9" s="1"/>
  <c r="D7226" i="9"/>
  <c r="E7226" i="9" s="1"/>
  <c r="D7225" i="9"/>
  <c r="E7225" i="9" s="1"/>
  <c r="E7224" i="9"/>
  <c r="D7224" i="9"/>
  <c r="D7223" i="9"/>
  <c r="E7223" i="9" s="1"/>
  <c r="E7222" i="9"/>
  <c r="D7222" i="9"/>
  <c r="E7221" i="9"/>
  <c r="D7221" i="9"/>
  <c r="E7220" i="9"/>
  <c r="D7220" i="9"/>
  <c r="D7219" i="9"/>
  <c r="E7219" i="9" s="1"/>
  <c r="D7218" i="9"/>
  <c r="E7218" i="9" s="1"/>
  <c r="D7217" i="9"/>
  <c r="E7217" i="9" s="1"/>
  <c r="D7216" i="9"/>
  <c r="E7216" i="9" s="1"/>
  <c r="D7215" i="9"/>
  <c r="E7215" i="9" s="1"/>
  <c r="E7214" i="9"/>
  <c r="D7214" i="9"/>
  <c r="E7213" i="9"/>
  <c r="D7213" i="9"/>
  <c r="E7212" i="9"/>
  <c r="D7212" i="9"/>
  <c r="D7211" i="9"/>
  <c r="E7211" i="9" s="1"/>
  <c r="E7210" i="9"/>
  <c r="D7210" i="9"/>
  <c r="E7209" i="9"/>
  <c r="D7209" i="9"/>
  <c r="D7208" i="9"/>
  <c r="E7208" i="9" s="1"/>
  <c r="D7207" i="9"/>
  <c r="E7207" i="9" s="1"/>
  <c r="D7206" i="9"/>
  <c r="E7206" i="9" s="1"/>
  <c r="D7205" i="9"/>
  <c r="E7205" i="9" s="1"/>
  <c r="E7204" i="9"/>
  <c r="D7204" i="9"/>
  <c r="D7203" i="9"/>
  <c r="E7203" i="9" s="1"/>
  <c r="E7202" i="9"/>
  <c r="D7202" i="9"/>
  <c r="E7201" i="9"/>
  <c r="D7201" i="9"/>
  <c r="E7200" i="9"/>
  <c r="D7200" i="9"/>
  <c r="D7199" i="9"/>
  <c r="E7199" i="9" s="1"/>
  <c r="D7198" i="9"/>
  <c r="E7198" i="9" s="1"/>
  <c r="D7197" i="9"/>
  <c r="E7197" i="9" s="1"/>
  <c r="E7196" i="9"/>
  <c r="D7196" i="9"/>
  <c r="D7195" i="9"/>
  <c r="E7195" i="9" s="1"/>
  <c r="E7194" i="9"/>
  <c r="D7194" i="9"/>
  <c r="D7193" i="9"/>
  <c r="E7193" i="9" s="1"/>
  <c r="E7192" i="9"/>
  <c r="D7192" i="9"/>
  <c r="E7191" i="9"/>
  <c r="D7191" i="9"/>
  <c r="D7190" i="9"/>
  <c r="E7190" i="9" s="1"/>
  <c r="D7189" i="9"/>
  <c r="E7189" i="9" s="1"/>
  <c r="E7188" i="9"/>
  <c r="D7188" i="9"/>
  <c r="D7187" i="9"/>
  <c r="E7187" i="9" s="1"/>
  <c r="D7186" i="9"/>
  <c r="E7186" i="9" s="1"/>
  <c r="D7185" i="9"/>
  <c r="E7185" i="9" s="1"/>
  <c r="E7184" i="9"/>
  <c r="D7184" i="9"/>
  <c r="D7183" i="9"/>
  <c r="E7183" i="9" s="1"/>
  <c r="E7182" i="9"/>
  <c r="D7182" i="9"/>
  <c r="E7181" i="9"/>
  <c r="D7181" i="9"/>
  <c r="D7180" i="9"/>
  <c r="E7180" i="9" s="1"/>
  <c r="D7179" i="9"/>
  <c r="E7179" i="9" s="1"/>
  <c r="D7178" i="9"/>
  <c r="E7178" i="9" s="1"/>
  <c r="D7177" i="9"/>
  <c r="E7177" i="9" s="1"/>
  <c r="E7176" i="9"/>
  <c r="D7176" i="9"/>
  <c r="D7175" i="9"/>
  <c r="E7175" i="9" s="1"/>
  <c r="E7174" i="9"/>
  <c r="D7174" i="9"/>
  <c r="D7173" i="9"/>
  <c r="E7173" i="9" s="1"/>
  <c r="D7172" i="9"/>
  <c r="E7172" i="9" s="1"/>
  <c r="D7171" i="9"/>
  <c r="E7171" i="9" s="1"/>
  <c r="E7170" i="9"/>
  <c r="D7170" i="9"/>
  <c r="E7169" i="9"/>
  <c r="D7169" i="9"/>
  <c r="D7168" i="9"/>
  <c r="E7168" i="9" s="1"/>
  <c r="D7167" i="9"/>
  <c r="E7167" i="9" s="1"/>
  <c r="E7166" i="9"/>
  <c r="D7166" i="9"/>
  <c r="D7165" i="9"/>
  <c r="E7165" i="9" s="1"/>
  <c r="E7164" i="9"/>
  <c r="D7164" i="9"/>
  <c r="E7163" i="9"/>
  <c r="D7163" i="9"/>
  <c r="E7162" i="9"/>
  <c r="D7162" i="9"/>
  <c r="D7161" i="9"/>
  <c r="E7161" i="9" s="1"/>
  <c r="D7160" i="9"/>
  <c r="E7160" i="9" s="1"/>
  <c r="E7159" i="9"/>
  <c r="D7159" i="9"/>
  <c r="D7158" i="9"/>
  <c r="E7158" i="9" s="1"/>
  <c r="D7157" i="9"/>
  <c r="E7157" i="9" s="1"/>
  <c r="E7156" i="9"/>
  <c r="D7156" i="9"/>
  <c r="D7155" i="9"/>
  <c r="E7155" i="9" s="1"/>
  <c r="E7154" i="9"/>
  <c r="D7154" i="9"/>
  <c r="D7153" i="9"/>
  <c r="E7153" i="9" s="1"/>
  <c r="E7152" i="9"/>
  <c r="D7152" i="9"/>
  <c r="D7151" i="9"/>
  <c r="E7151" i="9" s="1"/>
  <c r="D7150" i="9"/>
  <c r="E7150" i="9" s="1"/>
  <c r="E7149" i="9"/>
  <c r="D7149" i="9"/>
  <c r="D7148" i="9"/>
  <c r="E7148" i="9" s="1"/>
  <c r="D7147" i="9"/>
  <c r="E7147" i="9" s="1"/>
  <c r="E7146" i="9"/>
  <c r="D7146" i="9"/>
  <c r="E7145" i="9"/>
  <c r="D7145" i="9"/>
  <c r="E7144" i="9"/>
  <c r="D7144" i="9"/>
  <c r="D7143" i="9"/>
  <c r="E7143" i="9" s="1"/>
  <c r="E7142" i="9"/>
  <c r="D7142" i="9"/>
  <c r="D7141" i="9"/>
  <c r="E7141" i="9" s="1"/>
  <c r="D7140" i="9"/>
  <c r="E7140" i="9" s="1"/>
  <c r="E7139" i="9"/>
  <c r="D7139" i="9"/>
  <c r="E7138" i="9"/>
  <c r="D7138" i="9"/>
  <c r="D7137" i="9"/>
  <c r="E7137" i="9" s="1"/>
  <c r="D7136" i="9"/>
  <c r="E7136" i="9" s="1"/>
  <c r="D7135" i="9"/>
  <c r="E7135" i="9" s="1"/>
  <c r="E7134" i="9"/>
  <c r="D7134" i="9"/>
  <c r="D7133" i="9"/>
  <c r="E7133" i="9" s="1"/>
  <c r="E7132" i="9"/>
  <c r="D7132" i="9"/>
  <c r="E7131" i="9"/>
  <c r="D7131" i="9"/>
  <c r="D7130" i="9"/>
  <c r="E7130" i="9" s="1"/>
  <c r="D7129" i="9"/>
  <c r="E7129" i="9" s="1"/>
  <c r="D7128" i="9"/>
  <c r="E7128" i="9" s="1"/>
  <c r="D7127" i="9"/>
  <c r="E7127" i="9" s="1"/>
  <c r="E7126" i="9"/>
  <c r="D7126" i="9"/>
  <c r="D7125" i="9"/>
  <c r="E7125" i="9" s="1"/>
  <c r="E7124" i="9"/>
  <c r="D7124" i="9"/>
  <c r="D7123" i="9"/>
  <c r="E7123" i="9" s="1"/>
  <c r="D7122" i="9"/>
  <c r="E7122" i="9" s="1"/>
  <c r="D7121" i="9"/>
  <c r="E7121" i="9" s="1"/>
  <c r="E7120" i="9"/>
  <c r="D7120" i="9"/>
  <c r="E7119" i="9"/>
  <c r="D7119" i="9"/>
  <c r="D7118" i="9"/>
  <c r="E7118" i="9" s="1"/>
  <c r="D7117" i="9"/>
  <c r="E7117" i="9" s="1"/>
  <c r="E7116" i="9"/>
  <c r="D7116" i="9"/>
  <c r="D7115" i="9"/>
  <c r="E7115" i="9" s="1"/>
  <c r="E7114" i="9"/>
  <c r="D7114" i="9"/>
  <c r="E7113" i="9"/>
  <c r="D7113" i="9"/>
  <c r="E7112" i="9"/>
  <c r="D7112" i="9"/>
  <c r="D7111" i="9"/>
  <c r="E7111" i="9" s="1"/>
  <c r="D7110" i="9"/>
  <c r="E7110" i="9" s="1"/>
  <c r="E7109" i="9"/>
  <c r="D7109" i="9"/>
  <c r="D7108" i="9"/>
  <c r="E7108" i="9" s="1"/>
  <c r="D7107" i="9"/>
  <c r="E7107" i="9" s="1"/>
  <c r="E7106" i="9"/>
  <c r="D7106" i="9"/>
  <c r="D7105" i="9"/>
  <c r="E7105" i="9" s="1"/>
  <c r="E7104" i="9"/>
  <c r="D7104" i="9"/>
  <c r="D7103" i="9"/>
  <c r="E7103" i="9" s="1"/>
  <c r="E7102" i="9"/>
  <c r="D7102" i="9"/>
  <c r="D7101" i="9"/>
  <c r="E7101" i="9" s="1"/>
  <c r="D7100" i="9"/>
  <c r="E7100" i="9" s="1"/>
  <c r="E7099" i="9"/>
  <c r="D7099" i="9"/>
  <c r="D7098" i="9"/>
  <c r="E7098" i="9" s="1"/>
  <c r="D7097" i="9"/>
  <c r="E7097" i="9" s="1"/>
  <c r="E7096" i="9"/>
  <c r="D7096" i="9"/>
  <c r="E7095" i="9"/>
  <c r="D7095" i="9"/>
  <c r="E7094" i="9"/>
  <c r="D7094" i="9"/>
  <c r="D7093" i="9"/>
  <c r="E7093" i="9" s="1"/>
  <c r="E7092" i="9"/>
  <c r="D7092" i="9"/>
  <c r="D7091" i="9"/>
  <c r="E7091" i="9" s="1"/>
  <c r="D7090" i="9"/>
  <c r="E7090" i="9" s="1"/>
  <c r="E7089" i="9"/>
  <c r="D7089" i="9"/>
  <c r="E7088" i="9"/>
  <c r="D7088" i="9"/>
  <c r="D7087" i="9"/>
  <c r="E7087" i="9" s="1"/>
  <c r="D7086" i="9"/>
  <c r="E7086" i="9" s="1"/>
  <c r="D7085" i="9"/>
  <c r="E7085" i="9" s="1"/>
  <c r="E7084" i="9"/>
  <c r="D7084" i="9"/>
  <c r="D7083" i="9"/>
  <c r="E7083" i="9" s="1"/>
  <c r="E7082" i="9"/>
  <c r="D7082" i="9"/>
  <c r="E7081" i="9"/>
  <c r="D7081" i="9"/>
  <c r="D7080" i="9"/>
  <c r="E7080" i="9" s="1"/>
  <c r="D7079" i="9"/>
  <c r="E7079" i="9" s="1"/>
  <c r="D7078" i="9"/>
  <c r="E7078" i="9" s="1"/>
  <c r="D7077" i="9"/>
  <c r="E7077" i="9" s="1"/>
  <c r="E7076" i="9"/>
  <c r="D7076" i="9"/>
  <c r="D7075" i="9"/>
  <c r="E7075" i="9" s="1"/>
  <c r="E7074" i="9"/>
  <c r="D7074" i="9"/>
  <c r="D7073" i="9"/>
  <c r="E7073" i="9" s="1"/>
  <c r="D7072" i="9"/>
  <c r="E7072" i="9" s="1"/>
  <c r="D7071" i="9"/>
  <c r="E7071" i="9" s="1"/>
  <c r="E7070" i="9"/>
  <c r="D7070" i="9"/>
  <c r="E7069" i="9"/>
  <c r="D7069" i="9"/>
  <c r="D7068" i="9"/>
  <c r="E7068" i="9" s="1"/>
  <c r="D7067" i="9"/>
  <c r="E7067" i="9" s="1"/>
  <c r="E7066" i="9"/>
  <c r="D7066" i="9"/>
  <c r="D7065" i="9"/>
  <c r="E7065" i="9" s="1"/>
  <c r="E7064" i="9"/>
  <c r="D7064" i="9"/>
  <c r="E7063" i="9"/>
  <c r="D7063" i="9"/>
  <c r="E7062" i="9"/>
  <c r="D7062" i="9"/>
  <c r="D7061" i="9"/>
  <c r="E7061" i="9" s="1"/>
  <c r="D7060" i="9"/>
  <c r="E7060" i="9" s="1"/>
  <c r="E7059" i="9"/>
  <c r="D7059" i="9"/>
  <c r="D7058" i="9"/>
  <c r="E7058" i="9" s="1"/>
  <c r="D7057" i="9"/>
  <c r="E7057" i="9" s="1"/>
  <c r="E7056" i="9"/>
  <c r="D7056" i="9"/>
  <c r="D7055" i="9"/>
  <c r="E7055" i="9" s="1"/>
  <c r="E7054" i="9"/>
  <c r="D7054" i="9"/>
  <c r="D7053" i="9"/>
  <c r="E7053" i="9" s="1"/>
  <c r="E7052" i="9"/>
  <c r="D7052" i="9"/>
  <c r="D7051" i="9"/>
  <c r="E7051" i="9" s="1"/>
  <c r="D7050" i="9"/>
  <c r="E7050" i="9" s="1"/>
  <c r="E7049" i="9"/>
  <c r="D7049" i="9"/>
  <c r="D7048" i="9"/>
  <c r="E7048" i="9" s="1"/>
  <c r="D7047" i="9"/>
  <c r="E7047" i="9" s="1"/>
  <c r="E7046" i="9"/>
  <c r="D7046" i="9"/>
  <c r="E7045" i="9"/>
  <c r="D7045" i="9"/>
  <c r="E7044" i="9"/>
  <c r="D7044" i="9"/>
  <c r="D7043" i="9"/>
  <c r="E7043" i="9" s="1"/>
  <c r="E7042" i="9"/>
  <c r="D7042" i="9"/>
  <c r="D7041" i="9"/>
  <c r="E7041" i="9" s="1"/>
  <c r="D7040" i="9"/>
  <c r="E7040" i="9" s="1"/>
  <c r="E7039" i="9"/>
  <c r="D7039" i="9"/>
  <c r="E7038" i="9"/>
  <c r="D7038" i="9"/>
  <c r="D7037" i="9"/>
  <c r="E7037" i="9" s="1"/>
  <c r="D7036" i="9"/>
  <c r="E7036" i="9" s="1"/>
  <c r="D7035" i="9"/>
  <c r="E7035" i="9" s="1"/>
  <c r="E7034" i="9"/>
  <c r="D7034" i="9"/>
  <c r="D7033" i="9"/>
  <c r="E7033" i="9" s="1"/>
  <c r="E7032" i="9"/>
  <c r="D7032" i="9"/>
  <c r="E7031" i="9"/>
  <c r="D7031" i="9"/>
  <c r="D7030" i="9"/>
  <c r="E7030" i="9" s="1"/>
  <c r="D7029" i="9"/>
  <c r="E7029" i="9" s="1"/>
  <c r="D7028" i="9"/>
  <c r="E7028" i="9" s="1"/>
  <c r="D7027" i="9"/>
  <c r="E7027" i="9" s="1"/>
  <c r="E7026" i="9"/>
  <c r="D7026" i="9"/>
  <c r="D7025" i="9"/>
  <c r="E7025" i="9" s="1"/>
  <c r="E7024" i="9"/>
  <c r="D7024" i="9"/>
  <c r="D7023" i="9"/>
  <c r="E7023" i="9" s="1"/>
  <c r="D7022" i="9"/>
  <c r="E7022" i="9" s="1"/>
  <c r="D7021" i="9"/>
  <c r="E7021" i="9" s="1"/>
  <c r="E7020" i="9"/>
  <c r="D7020" i="9"/>
  <c r="E7019" i="9"/>
  <c r="D7019" i="9"/>
  <c r="D7018" i="9"/>
  <c r="E7018" i="9" s="1"/>
  <c r="E7017" i="9"/>
  <c r="D7017" i="9"/>
  <c r="D7016" i="9"/>
  <c r="E7016" i="9" s="1"/>
  <c r="D7015" i="9"/>
  <c r="E7015" i="9" s="1"/>
  <c r="D7014" i="9"/>
  <c r="E7014" i="9" s="1"/>
  <c r="E7013" i="9"/>
  <c r="D7013" i="9"/>
  <c r="D7012" i="9"/>
  <c r="E7012" i="9" s="1"/>
  <c r="E7011" i="9"/>
  <c r="D7011" i="9"/>
  <c r="E7010" i="9"/>
  <c r="D7010" i="9"/>
  <c r="E7009" i="9"/>
  <c r="D7009" i="9"/>
  <c r="D7008" i="9"/>
  <c r="E7008" i="9" s="1"/>
  <c r="E7007" i="9"/>
  <c r="D7007" i="9"/>
  <c r="D7006" i="9"/>
  <c r="E7006" i="9" s="1"/>
  <c r="D7005" i="9"/>
  <c r="E7005" i="9" s="1"/>
  <c r="D7004" i="9"/>
  <c r="E7004" i="9" s="1"/>
  <c r="E7003" i="9"/>
  <c r="D7003" i="9"/>
  <c r="D7002" i="9"/>
  <c r="E7002" i="9" s="1"/>
  <c r="E7001" i="9"/>
  <c r="D7001" i="9"/>
  <c r="E7000" i="9"/>
  <c r="D7000" i="9"/>
  <c r="E6999" i="9"/>
  <c r="D6999" i="9"/>
  <c r="D6998" i="9"/>
  <c r="E6998" i="9" s="1"/>
  <c r="E6997" i="9"/>
  <c r="D6997" i="9"/>
  <c r="D6996" i="9"/>
  <c r="E6996" i="9" s="1"/>
  <c r="D6995" i="9"/>
  <c r="E6995" i="9" s="1"/>
  <c r="D6994" i="9"/>
  <c r="E6994" i="9" s="1"/>
  <c r="E6993" i="9"/>
  <c r="D6993" i="9"/>
  <c r="D6992" i="9"/>
  <c r="E6992" i="9" s="1"/>
  <c r="E6991" i="9"/>
  <c r="D6991" i="9"/>
  <c r="E6990" i="9"/>
  <c r="D6990" i="9"/>
  <c r="E6989" i="9"/>
  <c r="D6989" i="9"/>
  <c r="D6988" i="9"/>
  <c r="E6988" i="9" s="1"/>
  <c r="E6987" i="9"/>
  <c r="D6987" i="9"/>
  <c r="D6986" i="9"/>
  <c r="E6986" i="9" s="1"/>
  <c r="D6985" i="9"/>
  <c r="E6985" i="9" s="1"/>
  <c r="D6984" i="9"/>
  <c r="E6984" i="9" s="1"/>
  <c r="E6983" i="9"/>
  <c r="D6983" i="9"/>
  <c r="D6982" i="9"/>
  <c r="E6982" i="9" s="1"/>
  <c r="E6981" i="9"/>
  <c r="D6981" i="9"/>
  <c r="E6980" i="9"/>
  <c r="D6980" i="9"/>
  <c r="E6979" i="9"/>
  <c r="D6979" i="9"/>
  <c r="D6978" i="9"/>
  <c r="E6978" i="9" s="1"/>
  <c r="E6977" i="9"/>
  <c r="D6977" i="9"/>
  <c r="D6976" i="9"/>
  <c r="E6976" i="9" s="1"/>
  <c r="D6975" i="9"/>
  <c r="E6975" i="9" s="1"/>
  <c r="D6974" i="9"/>
  <c r="E6974" i="9" s="1"/>
  <c r="E6973" i="9"/>
  <c r="D6973" i="9"/>
  <c r="D6972" i="9"/>
  <c r="E6972" i="9" s="1"/>
  <c r="E6971" i="9"/>
  <c r="D6971" i="9"/>
  <c r="E6970" i="9"/>
  <c r="D6970" i="9"/>
  <c r="E6969" i="9"/>
  <c r="D6969" i="9"/>
  <c r="D6968" i="9"/>
  <c r="E6968" i="9" s="1"/>
  <c r="E6967" i="9"/>
  <c r="D6967" i="9"/>
  <c r="D6966" i="9"/>
  <c r="E6966" i="9" s="1"/>
  <c r="D6965" i="9"/>
  <c r="E6965" i="9" s="1"/>
  <c r="D6964" i="9"/>
  <c r="E6964" i="9" s="1"/>
  <c r="E6963" i="9"/>
  <c r="D6963" i="9"/>
  <c r="D6962" i="9"/>
  <c r="E6962" i="9" s="1"/>
  <c r="E6961" i="9"/>
  <c r="D6961" i="9"/>
  <c r="E6960" i="9"/>
  <c r="D6960" i="9"/>
  <c r="E6959" i="9"/>
  <c r="D6959" i="9"/>
  <c r="D6958" i="9"/>
  <c r="E6958" i="9" s="1"/>
  <c r="E6957" i="9"/>
  <c r="D6957" i="9"/>
  <c r="D6956" i="9"/>
  <c r="E6956" i="9" s="1"/>
  <c r="D6955" i="9"/>
  <c r="E6955" i="9" s="1"/>
  <c r="D6954" i="9"/>
  <c r="E6954" i="9" s="1"/>
  <c r="E6953" i="9"/>
  <c r="D6953" i="9"/>
  <c r="D6952" i="9"/>
  <c r="E6952" i="9" s="1"/>
  <c r="E6951" i="9"/>
  <c r="D6951" i="9"/>
  <c r="E6950" i="9"/>
  <c r="D6950" i="9"/>
  <c r="E6949" i="9"/>
  <c r="D6949" i="9"/>
  <c r="D6948" i="9"/>
  <c r="E6948" i="9" s="1"/>
  <c r="E6947" i="9"/>
  <c r="D6947" i="9"/>
  <c r="D6946" i="9"/>
  <c r="E6946" i="9" s="1"/>
  <c r="D6945" i="9"/>
  <c r="E6945" i="9" s="1"/>
  <c r="D6944" i="9"/>
  <c r="E6944" i="9" s="1"/>
  <c r="E6943" i="9"/>
  <c r="D6943" i="9"/>
  <c r="D6942" i="9"/>
  <c r="E6942" i="9" s="1"/>
  <c r="E6941" i="9"/>
  <c r="D6941" i="9"/>
  <c r="E6940" i="9"/>
  <c r="D6940" i="9"/>
  <c r="E6939" i="9"/>
  <c r="D6939" i="9"/>
  <c r="D6938" i="9"/>
  <c r="E6938" i="9" s="1"/>
  <c r="E6937" i="9"/>
  <c r="D6937" i="9"/>
  <c r="D6936" i="9"/>
  <c r="E6936" i="9" s="1"/>
  <c r="D6935" i="9"/>
  <c r="E6935" i="9" s="1"/>
  <c r="D6934" i="9"/>
  <c r="E6934" i="9" s="1"/>
  <c r="E6933" i="9"/>
  <c r="D6933" i="9"/>
  <c r="D6932" i="9"/>
  <c r="E6932" i="9" s="1"/>
  <c r="E6931" i="9"/>
  <c r="D6931" i="9"/>
  <c r="E6930" i="9"/>
  <c r="D6930" i="9"/>
  <c r="E6929" i="9"/>
  <c r="D6929" i="9"/>
  <c r="D6928" i="9"/>
  <c r="E6928" i="9" s="1"/>
  <c r="E6927" i="9"/>
  <c r="D6927" i="9"/>
  <c r="D6926" i="9"/>
  <c r="E6926" i="9" s="1"/>
  <c r="D6925" i="9"/>
  <c r="E6925" i="9" s="1"/>
  <c r="D6924" i="9"/>
  <c r="E6924" i="9" s="1"/>
  <c r="E6923" i="9"/>
  <c r="D6923" i="9"/>
  <c r="D6922" i="9"/>
  <c r="E6922" i="9" s="1"/>
  <c r="E6921" i="9"/>
  <c r="D6921" i="9"/>
  <c r="E6920" i="9"/>
  <c r="D6920" i="9"/>
  <c r="E6919" i="9"/>
  <c r="D6919" i="9"/>
  <c r="D6918" i="9"/>
  <c r="E6918" i="9" s="1"/>
  <c r="E6917" i="9"/>
  <c r="D6917" i="9"/>
  <c r="D6916" i="9"/>
  <c r="E6916" i="9" s="1"/>
  <c r="D6915" i="9"/>
  <c r="E6915" i="9" s="1"/>
  <c r="D6914" i="9"/>
  <c r="E6914" i="9" s="1"/>
  <c r="E6913" i="9"/>
  <c r="D6913" i="9"/>
  <c r="D6912" i="9"/>
  <c r="E6912" i="9" s="1"/>
  <c r="E6911" i="9"/>
  <c r="D6911" i="9"/>
  <c r="E6910" i="9"/>
  <c r="D6910" i="9"/>
  <c r="E6909" i="9"/>
  <c r="D6909" i="9"/>
  <c r="D6908" i="9"/>
  <c r="E6908" i="9" s="1"/>
  <c r="E6907" i="9"/>
  <c r="D6907" i="9"/>
  <c r="D6906" i="9"/>
  <c r="E6906" i="9" s="1"/>
  <c r="D6905" i="9"/>
  <c r="E6905" i="9" s="1"/>
  <c r="D6904" i="9"/>
  <c r="E6904" i="9" s="1"/>
  <c r="E6903" i="9"/>
  <c r="D6903" i="9"/>
  <c r="D6902" i="9"/>
  <c r="E6902" i="9" s="1"/>
  <c r="E6901" i="9"/>
  <c r="D6901" i="9"/>
  <c r="E6900" i="9"/>
  <c r="D6900" i="9"/>
  <c r="E6899" i="9"/>
  <c r="D6899" i="9"/>
  <c r="D6898" i="9"/>
  <c r="E6898" i="9" s="1"/>
  <c r="E6897" i="9"/>
  <c r="D6897" i="9"/>
  <c r="D6896" i="9"/>
  <c r="E6896" i="9" s="1"/>
  <c r="D6895" i="9"/>
  <c r="E6895" i="9" s="1"/>
  <c r="D6894" i="9"/>
  <c r="E6894" i="9" s="1"/>
  <c r="E6893" i="9"/>
  <c r="D6893" i="9"/>
  <c r="D6892" i="9"/>
  <c r="E6892" i="9" s="1"/>
  <c r="E6891" i="9"/>
  <c r="D6891" i="9"/>
  <c r="E6890" i="9"/>
  <c r="D6890" i="9"/>
  <c r="E6889" i="9"/>
  <c r="D6889" i="9"/>
  <c r="D6888" i="9"/>
  <c r="E6888" i="9" s="1"/>
  <c r="E6887" i="9"/>
  <c r="D6887" i="9"/>
  <c r="D6886" i="9"/>
  <c r="E6886" i="9" s="1"/>
  <c r="D6885" i="9"/>
  <c r="E6885" i="9" s="1"/>
  <c r="D6884" i="9"/>
  <c r="E6884" i="9" s="1"/>
  <c r="E6883" i="9"/>
  <c r="D6883" i="9"/>
  <c r="D6882" i="9"/>
  <c r="E6882" i="9" s="1"/>
  <c r="E6881" i="9"/>
  <c r="D6881" i="9"/>
  <c r="E6880" i="9"/>
  <c r="D6880" i="9"/>
  <c r="E6879" i="9"/>
  <c r="D6879" i="9"/>
  <c r="D6878" i="9"/>
  <c r="E6878" i="9" s="1"/>
  <c r="E6877" i="9"/>
  <c r="D6877" i="9"/>
  <c r="D6876" i="9"/>
  <c r="E6876" i="9" s="1"/>
  <c r="D6875" i="9"/>
  <c r="E6875" i="9" s="1"/>
  <c r="D6874" i="9"/>
  <c r="E6874" i="9" s="1"/>
  <c r="E6873" i="9"/>
  <c r="D6873" i="9"/>
  <c r="D6872" i="9"/>
  <c r="E6872" i="9" s="1"/>
  <c r="E6871" i="9"/>
  <c r="D6871" i="9"/>
  <c r="E6870" i="9"/>
  <c r="D6870" i="9"/>
  <c r="E6869" i="9"/>
  <c r="D6869" i="9"/>
  <c r="D6868" i="9"/>
  <c r="E6868" i="9" s="1"/>
  <c r="E6867" i="9"/>
  <c r="D6867" i="9"/>
  <c r="D6866" i="9"/>
  <c r="E6866" i="9" s="1"/>
  <c r="D6865" i="9"/>
  <c r="E6865" i="9" s="1"/>
  <c r="D6864" i="9"/>
  <c r="E6864" i="9" s="1"/>
  <c r="E6863" i="9"/>
  <c r="D6863" i="9"/>
  <c r="D6862" i="9"/>
  <c r="E6862" i="9" s="1"/>
  <c r="E6861" i="9"/>
  <c r="D6861" i="9"/>
  <c r="E6860" i="9"/>
  <c r="D6860" i="9"/>
  <c r="E6859" i="9"/>
  <c r="D6859" i="9"/>
  <c r="D6858" i="9"/>
  <c r="E6858" i="9" s="1"/>
  <c r="E6857" i="9"/>
  <c r="D6857" i="9"/>
  <c r="D6856" i="9"/>
  <c r="E6856" i="9" s="1"/>
  <c r="D6855" i="9"/>
  <c r="E6855" i="9" s="1"/>
  <c r="D6854" i="9"/>
  <c r="E6854" i="9" s="1"/>
  <c r="E6853" i="9"/>
  <c r="D6853" i="9"/>
  <c r="D6852" i="9"/>
  <c r="E6852" i="9" s="1"/>
  <c r="E6851" i="9"/>
  <c r="D6851" i="9"/>
  <c r="E6850" i="9"/>
  <c r="D6850" i="9"/>
  <c r="E6849" i="9"/>
  <c r="D6849" i="9"/>
  <c r="D6848" i="9"/>
  <c r="E6848" i="9" s="1"/>
  <c r="E6847" i="9"/>
  <c r="D6847" i="9"/>
  <c r="D6846" i="9"/>
  <c r="E6846" i="9" s="1"/>
  <c r="D6845" i="9"/>
  <c r="E6845" i="9" s="1"/>
  <c r="D6844" i="9"/>
  <c r="E6844" i="9" s="1"/>
  <c r="E6843" i="9"/>
  <c r="D6843" i="9"/>
  <c r="D6842" i="9"/>
  <c r="E6842" i="9" s="1"/>
  <c r="E6841" i="9"/>
  <c r="D6841" i="9"/>
  <c r="E6840" i="9"/>
  <c r="D6840" i="9"/>
  <c r="E6839" i="9"/>
  <c r="D6839" i="9"/>
  <c r="D6838" i="9"/>
  <c r="E6838" i="9" s="1"/>
  <c r="E6837" i="9"/>
  <c r="D6837" i="9"/>
  <c r="D6836" i="9"/>
  <c r="E6836" i="9" s="1"/>
  <c r="D6835" i="9"/>
  <c r="E6835" i="9" s="1"/>
  <c r="D6834" i="9"/>
  <c r="E6834" i="9" s="1"/>
  <c r="E6833" i="9"/>
  <c r="D6833" i="9"/>
  <c r="D6832" i="9"/>
  <c r="E6832" i="9" s="1"/>
  <c r="E6831" i="9"/>
  <c r="D6831" i="9"/>
  <c r="E6830" i="9"/>
  <c r="D6830" i="9"/>
  <c r="E6829" i="9"/>
  <c r="D6829" i="9"/>
  <c r="D6828" i="9"/>
  <c r="E6828" i="9" s="1"/>
  <c r="E6827" i="9"/>
  <c r="D6827" i="9"/>
  <c r="D6826" i="9"/>
  <c r="E6826" i="9" s="1"/>
  <c r="D6825" i="9"/>
  <c r="E6825" i="9" s="1"/>
  <c r="D6824" i="9"/>
  <c r="E6824" i="9" s="1"/>
  <c r="E6823" i="9"/>
  <c r="D6823" i="9"/>
  <c r="D6822" i="9"/>
  <c r="E6822" i="9" s="1"/>
  <c r="E6821" i="9"/>
  <c r="D6821" i="9"/>
  <c r="E6820" i="9"/>
  <c r="D6820" i="9"/>
  <c r="E6819" i="9"/>
  <c r="D6819" i="9"/>
  <c r="D6818" i="9"/>
  <c r="E6818" i="9" s="1"/>
  <c r="E6817" i="9"/>
  <c r="D6817" i="9"/>
  <c r="D6816" i="9"/>
  <c r="E6816" i="9" s="1"/>
  <c r="D6815" i="9"/>
  <c r="E6815" i="9" s="1"/>
  <c r="D6814" i="9"/>
  <c r="E6814" i="9" s="1"/>
  <c r="E6813" i="9"/>
  <c r="D6813" i="9"/>
  <c r="D6812" i="9"/>
  <c r="E6812" i="9" s="1"/>
  <c r="E6811" i="9"/>
  <c r="D6811" i="9"/>
  <c r="E6810" i="9"/>
  <c r="D6810" i="9"/>
  <c r="E6809" i="9"/>
  <c r="D6809" i="9"/>
  <c r="D6808" i="9"/>
  <c r="E6808" i="9" s="1"/>
  <c r="E6807" i="9"/>
  <c r="D6807" i="9"/>
  <c r="D6806" i="9"/>
  <c r="E6806" i="9" s="1"/>
  <c r="D6805" i="9"/>
  <c r="E6805" i="9" s="1"/>
  <c r="D6804" i="9"/>
  <c r="E6804" i="9" s="1"/>
  <c r="E6803" i="9"/>
  <c r="D6803" i="9"/>
  <c r="D6802" i="9"/>
  <c r="E6802" i="9" s="1"/>
  <c r="E6801" i="9"/>
  <c r="D6801" i="9"/>
  <c r="E6800" i="9"/>
  <c r="D6800" i="9"/>
  <c r="E6799" i="9"/>
  <c r="D6799" i="9"/>
  <c r="D6798" i="9"/>
  <c r="E6798" i="9" s="1"/>
  <c r="E6797" i="9"/>
  <c r="D6797" i="9"/>
  <c r="D6796" i="9"/>
  <c r="E6796" i="9" s="1"/>
  <c r="D6795" i="9"/>
  <c r="E6795" i="9" s="1"/>
  <c r="D6794" i="9"/>
  <c r="E6794" i="9" s="1"/>
  <c r="E6793" i="9"/>
  <c r="D6793" i="9"/>
  <c r="D6792" i="9"/>
  <c r="E6792" i="9" s="1"/>
  <c r="E6791" i="9"/>
  <c r="D6791" i="9"/>
  <c r="E6790" i="9"/>
  <c r="D6790" i="9"/>
  <c r="E6789" i="9"/>
  <c r="D6789" i="9"/>
  <c r="D6788" i="9"/>
  <c r="E6788" i="9" s="1"/>
  <c r="E6787" i="9"/>
  <c r="D6787" i="9"/>
  <c r="D6786" i="9"/>
  <c r="E6786" i="9" s="1"/>
  <c r="D6785" i="9"/>
  <c r="E6785" i="9" s="1"/>
  <c r="D6784" i="9"/>
  <c r="E6784" i="9" s="1"/>
  <c r="E6783" i="9"/>
  <c r="D6783" i="9"/>
  <c r="D6782" i="9"/>
  <c r="E6782" i="9" s="1"/>
  <c r="E6781" i="9"/>
  <c r="D6781" i="9"/>
  <c r="E6780" i="9"/>
  <c r="D6780" i="9"/>
  <c r="E6779" i="9"/>
  <c r="D6779" i="9"/>
  <c r="D6778" i="9"/>
  <c r="E6778" i="9" s="1"/>
  <c r="E6777" i="9"/>
  <c r="D6777" i="9"/>
  <c r="D6776" i="9"/>
  <c r="E6776" i="9" s="1"/>
  <c r="D6775" i="9"/>
  <c r="E6775" i="9" s="1"/>
  <c r="D6774" i="9"/>
  <c r="E6774" i="9" s="1"/>
  <c r="E6773" i="9"/>
  <c r="D6773" i="9"/>
  <c r="D6772" i="9"/>
  <c r="E6772" i="9" s="1"/>
  <c r="E6771" i="9"/>
  <c r="D6771" i="9"/>
  <c r="E6770" i="9"/>
  <c r="D6770" i="9"/>
  <c r="E6769" i="9"/>
  <c r="D6769" i="9"/>
  <c r="D6768" i="9"/>
  <c r="E6768" i="9" s="1"/>
  <c r="E6767" i="9"/>
  <c r="D6767" i="9"/>
  <c r="D6766" i="9"/>
  <c r="E6766" i="9" s="1"/>
  <c r="D6765" i="9"/>
  <c r="E6765" i="9" s="1"/>
  <c r="D6764" i="9"/>
  <c r="E6764" i="9" s="1"/>
  <c r="E6763" i="9"/>
  <c r="D6763" i="9"/>
  <c r="D6762" i="9"/>
  <c r="E6762" i="9" s="1"/>
  <c r="E6761" i="9"/>
  <c r="D6761" i="9"/>
  <c r="E6760" i="9"/>
  <c r="D6760" i="9"/>
  <c r="E6759" i="9"/>
  <c r="D6759" i="9"/>
  <c r="D6758" i="9"/>
  <c r="E6758" i="9" s="1"/>
  <c r="E6757" i="9"/>
  <c r="D6757" i="9"/>
  <c r="D6756" i="9"/>
  <c r="E6756" i="9" s="1"/>
  <c r="D6755" i="9"/>
  <c r="E6755" i="9" s="1"/>
  <c r="D6754" i="9"/>
  <c r="E6754" i="9" s="1"/>
  <c r="E6753" i="9"/>
  <c r="D6753" i="9"/>
  <c r="D6752" i="9"/>
  <c r="E6752" i="9" s="1"/>
  <c r="E6751" i="9"/>
  <c r="D6751" i="9"/>
  <c r="E6750" i="9"/>
  <c r="D6750" i="9"/>
  <c r="E6749" i="9"/>
  <c r="D6749" i="9"/>
  <c r="D6748" i="9"/>
  <c r="E6748" i="9" s="1"/>
  <c r="E6747" i="9"/>
  <c r="D6747" i="9"/>
  <c r="D6746" i="9"/>
  <c r="E6746" i="9" s="1"/>
  <c r="D6745" i="9"/>
  <c r="E6745" i="9" s="1"/>
  <c r="D6744" i="9"/>
  <c r="E6744" i="9" s="1"/>
  <c r="E6743" i="9"/>
  <c r="D6743" i="9"/>
  <c r="D6742" i="9"/>
  <c r="E6742" i="9" s="1"/>
  <c r="E6741" i="9"/>
  <c r="D6741" i="9"/>
  <c r="E6740" i="9"/>
  <c r="D6740" i="9"/>
  <c r="E6739" i="9"/>
  <c r="D6739" i="9"/>
  <c r="D6738" i="9"/>
  <c r="E6738" i="9" s="1"/>
  <c r="E6737" i="9"/>
  <c r="D6737" i="9"/>
  <c r="D6736" i="9"/>
  <c r="E6736" i="9" s="1"/>
  <c r="D6735" i="9"/>
  <c r="E6735" i="9" s="1"/>
  <c r="D6734" i="9"/>
  <c r="E6734" i="9" s="1"/>
  <c r="E6733" i="9"/>
  <c r="D6733" i="9"/>
  <c r="D6732" i="9"/>
  <c r="E6732" i="9" s="1"/>
  <c r="E6731" i="9"/>
  <c r="D6731" i="9"/>
  <c r="E6730" i="9"/>
  <c r="D6730" i="9"/>
  <c r="E6729" i="9"/>
  <c r="D6729" i="9"/>
  <c r="D6728" i="9"/>
  <c r="E6728" i="9" s="1"/>
  <c r="E6727" i="9"/>
  <c r="D6727" i="9"/>
  <c r="D6726" i="9"/>
  <c r="E6726" i="9" s="1"/>
  <c r="D6725" i="9"/>
  <c r="E6725" i="9" s="1"/>
  <c r="D6724" i="9"/>
  <c r="E6724" i="9" s="1"/>
  <c r="E6723" i="9"/>
  <c r="D6723" i="9"/>
  <c r="D6722" i="9"/>
  <c r="E6722" i="9" s="1"/>
  <c r="E6721" i="9"/>
  <c r="D6721" i="9"/>
  <c r="E6720" i="9"/>
  <c r="D6720" i="9"/>
  <c r="E6719" i="9"/>
  <c r="D6719" i="9"/>
  <c r="D6718" i="9"/>
  <c r="E6718" i="9" s="1"/>
  <c r="E6717" i="9"/>
  <c r="D6717" i="9"/>
  <c r="D6716" i="9"/>
  <c r="E6716" i="9" s="1"/>
  <c r="D6715" i="9"/>
  <c r="E6715" i="9" s="1"/>
  <c r="D6714" i="9"/>
  <c r="E6714" i="9" s="1"/>
  <c r="E6713" i="9"/>
  <c r="D6713" i="9"/>
  <c r="D6712" i="9"/>
  <c r="E6712" i="9" s="1"/>
  <c r="E6711" i="9"/>
  <c r="D6711" i="9"/>
  <c r="E6710" i="9"/>
  <c r="D6710" i="9"/>
  <c r="E6709" i="9"/>
  <c r="D6709" i="9"/>
  <c r="D6708" i="9"/>
  <c r="E6708" i="9" s="1"/>
  <c r="E6707" i="9"/>
  <c r="D6707" i="9"/>
  <c r="D6706" i="9"/>
  <c r="E6706" i="9" s="1"/>
  <c r="D6705" i="9"/>
  <c r="E6705" i="9" s="1"/>
  <c r="D6704" i="9"/>
  <c r="E6704" i="9" s="1"/>
  <c r="E6703" i="9"/>
  <c r="D6703" i="9"/>
  <c r="D6702" i="9"/>
  <c r="E6702" i="9" s="1"/>
  <c r="E6701" i="9"/>
  <c r="D6701" i="9"/>
  <c r="E6700" i="9"/>
  <c r="D6700" i="9"/>
  <c r="E6699" i="9"/>
  <c r="D6699" i="9"/>
  <c r="D6698" i="9"/>
  <c r="E6698" i="9" s="1"/>
  <c r="E6697" i="9"/>
  <c r="D6697" i="9"/>
  <c r="D6696" i="9"/>
  <c r="E6696" i="9" s="1"/>
  <c r="D6695" i="9"/>
  <c r="E6695" i="9" s="1"/>
  <c r="D6694" i="9"/>
  <c r="E6694" i="9" s="1"/>
  <c r="E6693" i="9"/>
  <c r="D6693" i="9"/>
  <c r="D6692" i="9"/>
  <c r="E6692" i="9" s="1"/>
  <c r="E6691" i="9"/>
  <c r="D6691" i="9"/>
  <c r="E6690" i="9"/>
  <c r="D6690" i="9"/>
  <c r="E6689" i="9"/>
  <c r="D6689" i="9"/>
  <c r="D6688" i="9"/>
  <c r="E6688" i="9" s="1"/>
  <c r="E6687" i="9"/>
  <c r="D6687" i="9"/>
  <c r="D6686" i="9"/>
  <c r="E6686" i="9" s="1"/>
  <c r="D6685" i="9"/>
  <c r="E6685" i="9" s="1"/>
  <c r="D6684" i="9"/>
  <c r="E6684" i="9" s="1"/>
  <c r="E6683" i="9"/>
  <c r="D6683" i="9"/>
  <c r="D6682" i="9"/>
  <c r="E6682" i="9" s="1"/>
  <c r="E6681" i="9"/>
  <c r="D6681" i="9"/>
  <c r="E6680" i="9"/>
  <c r="D6680" i="9"/>
  <c r="E6679" i="9"/>
  <c r="D6679" i="9"/>
  <c r="E6678" i="9"/>
  <c r="D6678" i="9"/>
  <c r="E6677" i="9"/>
  <c r="D6677" i="9"/>
  <c r="D6676" i="9"/>
  <c r="E6676" i="9" s="1"/>
  <c r="D6675" i="9"/>
  <c r="E6675" i="9" s="1"/>
  <c r="D6674" i="9"/>
  <c r="E6674" i="9" s="1"/>
  <c r="E6673" i="9"/>
  <c r="D6673" i="9"/>
  <c r="D6672" i="9"/>
  <c r="E6672" i="9" s="1"/>
  <c r="E6671" i="9"/>
  <c r="D6671" i="9"/>
  <c r="E6670" i="9"/>
  <c r="D6670" i="9"/>
  <c r="E6669" i="9"/>
  <c r="D6669" i="9"/>
  <c r="D6668" i="9"/>
  <c r="E6668" i="9" s="1"/>
  <c r="E6667" i="9"/>
  <c r="D6667" i="9"/>
  <c r="D6666" i="9"/>
  <c r="E6666" i="9" s="1"/>
  <c r="D6665" i="9"/>
  <c r="E6665" i="9" s="1"/>
  <c r="D6664" i="9"/>
  <c r="E6664" i="9" s="1"/>
  <c r="E6663" i="9"/>
  <c r="D6663" i="9"/>
  <c r="D6662" i="9"/>
  <c r="E6662" i="9" s="1"/>
  <c r="E6661" i="9"/>
  <c r="D6661" i="9"/>
  <c r="E6660" i="9"/>
  <c r="D6660" i="9"/>
  <c r="E6659" i="9"/>
  <c r="D6659" i="9"/>
  <c r="E6658" i="9"/>
  <c r="D6658" i="9"/>
  <c r="E6657" i="9"/>
  <c r="D6657" i="9"/>
  <c r="D6656" i="9"/>
  <c r="E6656" i="9" s="1"/>
  <c r="D6655" i="9"/>
  <c r="E6655" i="9" s="1"/>
  <c r="D6654" i="9"/>
  <c r="E6654" i="9" s="1"/>
  <c r="E6653" i="9"/>
  <c r="D6653" i="9"/>
  <c r="D6652" i="9"/>
  <c r="E6652" i="9" s="1"/>
  <c r="E6651" i="9"/>
  <c r="D6651" i="9"/>
  <c r="E6650" i="9"/>
  <c r="D6650" i="9"/>
  <c r="E6649" i="9"/>
  <c r="D6649" i="9"/>
  <c r="E6648" i="9"/>
  <c r="D6648" i="9"/>
  <c r="E6647" i="9"/>
  <c r="D6647" i="9"/>
  <c r="D6646" i="9"/>
  <c r="E6646" i="9" s="1"/>
  <c r="D6645" i="9"/>
  <c r="E6645" i="9" s="1"/>
  <c r="D6644" i="9"/>
  <c r="E6644" i="9" s="1"/>
  <c r="E6643" i="9"/>
  <c r="D6643" i="9"/>
  <c r="D6642" i="9"/>
  <c r="E6642" i="9" s="1"/>
  <c r="E6641" i="9"/>
  <c r="D6641" i="9"/>
  <c r="E6640" i="9"/>
  <c r="D6640" i="9"/>
  <c r="E6639" i="9"/>
  <c r="D6639" i="9"/>
  <c r="D6638" i="9"/>
  <c r="E6638" i="9" s="1"/>
  <c r="E6637" i="9"/>
  <c r="D6637" i="9"/>
  <c r="D6636" i="9"/>
  <c r="E6636" i="9" s="1"/>
  <c r="D6635" i="9"/>
  <c r="E6635" i="9" s="1"/>
  <c r="D6634" i="9"/>
  <c r="E6634" i="9" s="1"/>
  <c r="E6633" i="9"/>
  <c r="D6633" i="9"/>
  <c r="D6632" i="9"/>
  <c r="E6632" i="9" s="1"/>
  <c r="E6631" i="9"/>
  <c r="D6631" i="9"/>
  <c r="E6630" i="9"/>
  <c r="D6630" i="9"/>
  <c r="E6629" i="9"/>
  <c r="D6629" i="9"/>
  <c r="E6628" i="9"/>
  <c r="D6628" i="9"/>
  <c r="E6627" i="9"/>
  <c r="D6627" i="9"/>
  <c r="D6626" i="9"/>
  <c r="E6626" i="9" s="1"/>
  <c r="D6625" i="9"/>
  <c r="E6625" i="9" s="1"/>
  <c r="D6624" i="9"/>
  <c r="E6624" i="9" s="1"/>
  <c r="E6623" i="9"/>
  <c r="D6623" i="9"/>
  <c r="D6622" i="9"/>
  <c r="E6622" i="9" s="1"/>
  <c r="E6621" i="9"/>
  <c r="D6621" i="9"/>
  <c r="E6620" i="9"/>
  <c r="D6620" i="9"/>
  <c r="E6619" i="9"/>
  <c r="D6619" i="9"/>
  <c r="E6618" i="9"/>
  <c r="D6618" i="9"/>
  <c r="E6617" i="9"/>
  <c r="D6617" i="9"/>
  <c r="D6616" i="9"/>
  <c r="E6616" i="9" s="1"/>
  <c r="D6615" i="9"/>
  <c r="E6615" i="9" s="1"/>
  <c r="D6614" i="9"/>
  <c r="E6614" i="9" s="1"/>
  <c r="E6613" i="9"/>
  <c r="D6613" i="9"/>
  <c r="D6612" i="9"/>
  <c r="E6612" i="9" s="1"/>
  <c r="E6611" i="9"/>
  <c r="D6611" i="9"/>
  <c r="E6610" i="9"/>
  <c r="D6610" i="9"/>
  <c r="E6609" i="9"/>
  <c r="D6609" i="9"/>
  <c r="D6608" i="9"/>
  <c r="E6608" i="9" s="1"/>
  <c r="E6607" i="9"/>
  <c r="D6607" i="9"/>
  <c r="D6606" i="9"/>
  <c r="E6606" i="9" s="1"/>
  <c r="D6605" i="9"/>
  <c r="E6605" i="9" s="1"/>
  <c r="D6604" i="9"/>
  <c r="E6604" i="9" s="1"/>
  <c r="E6603" i="9"/>
  <c r="D6603" i="9"/>
  <c r="D6602" i="9"/>
  <c r="E6602" i="9" s="1"/>
  <c r="E6601" i="9"/>
  <c r="D6601" i="9"/>
  <c r="E6600" i="9"/>
  <c r="D6600" i="9"/>
  <c r="E6599" i="9"/>
  <c r="D6599" i="9"/>
  <c r="E6598" i="9"/>
  <c r="D6598" i="9"/>
  <c r="E6597" i="9"/>
  <c r="D6597" i="9"/>
  <c r="D6596" i="9"/>
  <c r="E6596" i="9" s="1"/>
  <c r="D6595" i="9"/>
  <c r="E6595" i="9" s="1"/>
  <c r="E6594" i="9"/>
  <c r="D6594" i="9"/>
  <c r="E6593" i="9"/>
  <c r="D6593" i="9"/>
  <c r="D6592" i="9"/>
  <c r="E6592" i="9" s="1"/>
  <c r="D6591" i="9"/>
  <c r="E6591" i="9" s="1"/>
  <c r="E6590" i="9"/>
  <c r="D6590" i="9"/>
  <c r="E6589" i="9"/>
  <c r="D6589" i="9"/>
  <c r="D6588" i="9"/>
  <c r="E6588" i="9" s="1"/>
  <c r="E6587" i="9"/>
  <c r="D6587" i="9"/>
  <c r="D6586" i="9"/>
  <c r="E6586" i="9" s="1"/>
  <c r="D6585" i="9"/>
  <c r="E6585" i="9" s="1"/>
  <c r="D6584" i="9"/>
  <c r="E6584" i="9" s="1"/>
  <c r="E6583" i="9"/>
  <c r="D6583" i="9"/>
  <c r="D6582" i="9"/>
  <c r="E6582" i="9" s="1"/>
  <c r="E6581" i="9"/>
  <c r="D6581" i="9"/>
  <c r="E6580" i="9"/>
  <c r="D6580" i="9"/>
  <c r="E6579" i="9"/>
  <c r="D6579" i="9"/>
  <c r="E6578" i="9"/>
  <c r="D6578" i="9"/>
  <c r="E6577" i="9"/>
  <c r="D6577" i="9"/>
  <c r="D6576" i="9"/>
  <c r="E6576" i="9" s="1"/>
  <c r="D6575" i="9"/>
  <c r="E6575" i="9" s="1"/>
  <c r="E6574" i="9"/>
  <c r="D6574" i="9"/>
  <c r="E6573" i="9"/>
  <c r="D6573" i="9"/>
  <c r="D6572" i="9"/>
  <c r="E6572" i="9" s="1"/>
  <c r="E6571" i="9"/>
  <c r="D6571" i="9"/>
  <c r="E6570" i="9"/>
  <c r="D6570" i="9"/>
  <c r="E6569" i="9"/>
  <c r="D6569" i="9"/>
  <c r="E6568" i="9"/>
  <c r="D6568" i="9"/>
  <c r="E6567" i="9"/>
  <c r="D6567" i="9"/>
  <c r="D6566" i="9"/>
  <c r="E6566" i="9" s="1"/>
  <c r="D6565" i="9"/>
  <c r="E6565" i="9" s="1"/>
  <c r="D6564" i="9"/>
  <c r="E6564" i="9" s="1"/>
  <c r="E6563" i="9"/>
  <c r="D6563" i="9"/>
  <c r="D6562" i="9"/>
  <c r="E6562" i="9" s="1"/>
  <c r="D6561" i="9"/>
  <c r="E6561" i="9" s="1"/>
  <c r="E6560" i="9"/>
  <c r="D6560" i="9"/>
  <c r="E6559" i="9"/>
  <c r="D6559" i="9"/>
  <c r="D6558" i="9"/>
  <c r="E6558" i="9" s="1"/>
  <c r="E6557" i="9"/>
  <c r="D6557" i="9"/>
  <c r="D6556" i="9"/>
  <c r="E6556" i="9" s="1"/>
  <c r="D6555" i="9"/>
  <c r="E6555" i="9" s="1"/>
  <c r="E6554" i="9"/>
  <c r="D6554" i="9"/>
  <c r="E6553" i="9"/>
  <c r="D6553" i="9"/>
  <c r="D6552" i="9"/>
  <c r="E6552" i="9" s="1"/>
  <c r="E6551" i="9"/>
  <c r="D6551" i="9"/>
  <c r="E6550" i="9"/>
  <c r="D6550" i="9"/>
  <c r="E6549" i="9"/>
  <c r="D6549" i="9"/>
  <c r="E6548" i="9"/>
  <c r="D6548" i="9"/>
  <c r="E6547" i="9"/>
  <c r="D6547" i="9"/>
  <c r="D6546" i="9"/>
  <c r="E6546" i="9" s="1"/>
  <c r="D6545" i="9"/>
  <c r="E6545" i="9" s="1"/>
  <c r="E6544" i="9"/>
  <c r="D6544" i="9"/>
  <c r="E6543" i="9"/>
  <c r="D6543" i="9"/>
  <c r="D6542" i="9"/>
  <c r="E6542" i="9" s="1"/>
  <c r="D6541" i="9"/>
  <c r="E6541" i="9" s="1"/>
  <c r="E6540" i="9"/>
  <c r="D6540" i="9"/>
  <c r="E6539" i="9"/>
  <c r="D6539" i="9"/>
  <c r="E6538" i="9"/>
  <c r="D6538" i="9"/>
  <c r="E6537" i="9"/>
  <c r="D6537" i="9"/>
  <c r="D6536" i="9"/>
  <c r="E6536" i="9" s="1"/>
  <c r="D6535" i="9"/>
  <c r="E6535" i="9" s="1"/>
  <c r="D6534" i="9"/>
  <c r="E6534" i="9" s="1"/>
  <c r="E6533" i="9"/>
  <c r="D6533" i="9"/>
  <c r="D6532" i="9"/>
  <c r="E6532" i="9" s="1"/>
  <c r="E6531" i="9"/>
  <c r="D6531" i="9"/>
  <c r="E6530" i="9"/>
  <c r="D6530" i="9"/>
  <c r="E6529" i="9"/>
  <c r="D6529" i="9"/>
  <c r="D6528" i="9"/>
  <c r="E6528" i="9" s="1"/>
  <c r="E6527" i="9"/>
  <c r="D6527" i="9"/>
  <c r="D6526" i="9"/>
  <c r="E6526" i="9" s="1"/>
  <c r="D6525" i="9"/>
  <c r="E6525" i="9" s="1"/>
  <c r="E6524" i="9"/>
  <c r="D6524" i="9"/>
  <c r="E6523" i="9"/>
  <c r="D6523" i="9"/>
  <c r="D6522" i="9"/>
  <c r="E6522" i="9" s="1"/>
  <c r="D6521" i="9"/>
  <c r="E6521" i="9" s="1"/>
  <c r="E6520" i="9"/>
  <c r="D6520" i="9"/>
  <c r="E6519" i="9"/>
  <c r="D6519" i="9"/>
  <c r="E6518" i="9"/>
  <c r="D6518" i="9"/>
  <c r="E6517" i="9"/>
  <c r="D6517" i="9"/>
  <c r="D6516" i="9"/>
  <c r="E6516" i="9" s="1"/>
  <c r="D6515" i="9"/>
  <c r="E6515" i="9" s="1"/>
  <c r="E6514" i="9"/>
  <c r="D6514" i="9"/>
  <c r="E6513" i="9"/>
  <c r="D6513" i="9"/>
  <c r="D6512" i="9"/>
  <c r="E6512" i="9" s="1"/>
  <c r="E6511" i="9"/>
  <c r="D6511" i="9"/>
  <c r="E6510" i="9"/>
  <c r="D6510" i="9"/>
  <c r="E6509" i="9"/>
  <c r="D6509" i="9"/>
  <c r="D6508" i="9"/>
  <c r="E6508" i="9" s="1"/>
  <c r="E6507" i="9"/>
  <c r="D6507" i="9"/>
  <c r="D6506" i="9"/>
  <c r="E6506" i="9" s="1"/>
  <c r="D6505" i="9"/>
  <c r="E6505" i="9" s="1"/>
  <c r="D6504" i="9"/>
  <c r="E6504" i="9" s="1"/>
  <c r="E6503" i="9"/>
  <c r="D6503" i="9"/>
  <c r="D6502" i="9"/>
  <c r="E6502" i="9" s="1"/>
  <c r="E6501" i="9"/>
  <c r="D6501" i="9"/>
  <c r="E6500" i="9"/>
  <c r="D6500" i="9"/>
  <c r="E6499" i="9"/>
  <c r="D6499" i="9"/>
  <c r="E6498" i="9"/>
  <c r="D6498" i="9"/>
  <c r="E6497" i="9"/>
  <c r="D6497" i="9"/>
  <c r="D6496" i="9"/>
  <c r="E6496" i="9" s="1"/>
  <c r="D6495" i="9"/>
  <c r="E6495" i="9" s="1"/>
  <c r="E6494" i="9"/>
  <c r="D6494" i="9"/>
  <c r="E6493" i="9"/>
  <c r="D6493" i="9"/>
  <c r="D6492" i="9"/>
  <c r="E6492" i="9" s="1"/>
  <c r="D6491" i="9"/>
  <c r="E6491" i="9" s="1"/>
  <c r="E6490" i="9"/>
  <c r="D6490" i="9"/>
  <c r="E6489" i="9"/>
  <c r="D6489" i="9"/>
  <c r="D6488" i="9"/>
  <c r="E6488" i="9" s="1"/>
  <c r="E6487" i="9"/>
  <c r="D6487" i="9"/>
  <c r="D6486" i="9"/>
  <c r="E6486" i="9" s="1"/>
  <c r="D6485" i="9"/>
  <c r="E6485" i="9" s="1"/>
  <c r="D6484" i="9"/>
  <c r="E6484" i="9" s="1"/>
  <c r="E6483" i="9"/>
  <c r="D6483" i="9"/>
  <c r="D6482" i="9"/>
  <c r="E6482" i="9" s="1"/>
  <c r="E6481" i="9"/>
  <c r="D6481" i="9"/>
  <c r="E6480" i="9"/>
  <c r="D6480" i="9"/>
  <c r="E6479" i="9"/>
  <c r="D6479" i="9"/>
  <c r="E6478" i="9"/>
  <c r="D6478" i="9"/>
  <c r="E6477" i="9"/>
  <c r="D6477" i="9"/>
  <c r="D6476" i="9"/>
  <c r="E6476" i="9" s="1"/>
  <c r="D6475" i="9"/>
  <c r="E6475" i="9" s="1"/>
  <c r="E6474" i="9"/>
  <c r="D6474" i="9"/>
  <c r="E6473" i="9"/>
  <c r="D6473" i="9"/>
  <c r="D6472" i="9"/>
  <c r="E6472" i="9" s="1"/>
  <c r="E6471" i="9"/>
  <c r="D6471" i="9"/>
  <c r="E6470" i="9"/>
  <c r="D6470" i="9"/>
  <c r="E6469" i="9"/>
  <c r="D6469" i="9"/>
  <c r="E6468" i="9"/>
  <c r="D6468" i="9"/>
  <c r="E6467" i="9"/>
  <c r="D6467" i="9"/>
  <c r="D6466" i="9"/>
  <c r="E6466" i="9" s="1"/>
  <c r="D6465" i="9"/>
  <c r="E6465" i="9" s="1"/>
  <c r="D6464" i="9"/>
  <c r="E6464" i="9" s="1"/>
  <c r="E6463" i="9"/>
  <c r="D6463" i="9"/>
  <c r="E6462" i="9"/>
  <c r="D6462" i="9"/>
  <c r="E6461" i="9"/>
  <c r="D6461" i="9"/>
  <c r="E6460" i="9"/>
  <c r="D6460" i="9"/>
  <c r="E6459" i="9"/>
  <c r="D6459" i="9"/>
  <c r="E6458" i="9"/>
  <c r="D6458" i="9"/>
  <c r="E6457" i="9"/>
  <c r="D6457" i="9"/>
  <c r="D6456" i="9"/>
  <c r="E6456" i="9" s="1"/>
  <c r="D6455" i="9"/>
  <c r="E6455" i="9" s="1"/>
  <c r="E6454" i="9"/>
  <c r="D6454" i="9"/>
  <c r="E6453" i="9"/>
  <c r="D6453" i="9"/>
  <c r="E6452" i="9"/>
  <c r="D6452" i="9"/>
  <c r="E6451" i="9"/>
  <c r="D6451" i="9"/>
  <c r="E6450" i="9"/>
  <c r="D6450" i="9"/>
  <c r="E6449" i="9"/>
  <c r="D6449" i="9"/>
  <c r="D6448" i="9"/>
  <c r="E6448" i="9" s="1"/>
  <c r="E6447" i="9"/>
  <c r="D6447" i="9"/>
  <c r="D6446" i="9"/>
  <c r="E6446" i="9" s="1"/>
  <c r="D6445" i="9"/>
  <c r="E6445" i="9" s="1"/>
  <c r="E6444" i="9"/>
  <c r="D6444" i="9"/>
  <c r="E6443" i="9"/>
  <c r="D6443" i="9"/>
  <c r="E6442" i="9"/>
  <c r="D6442" i="9"/>
  <c r="E6441" i="9"/>
  <c r="D6441" i="9"/>
  <c r="E6440" i="9"/>
  <c r="D6440" i="9"/>
  <c r="E6439" i="9"/>
  <c r="D6439" i="9"/>
  <c r="D6438" i="9"/>
  <c r="E6438" i="9" s="1"/>
  <c r="E6437" i="9"/>
  <c r="D6437" i="9"/>
  <c r="D6436" i="9"/>
  <c r="E6436" i="9" s="1"/>
  <c r="D6435" i="9"/>
  <c r="E6435" i="9" s="1"/>
  <c r="D6434" i="9"/>
  <c r="E6434" i="9" s="1"/>
  <c r="E6433" i="9"/>
  <c r="D6433" i="9"/>
  <c r="E6432" i="9"/>
  <c r="D6432" i="9"/>
  <c r="D6431" i="9"/>
  <c r="E6431" i="9" s="1"/>
  <c r="E6430" i="9"/>
  <c r="D6430" i="9"/>
  <c r="E6429" i="9"/>
  <c r="D6429" i="9"/>
  <c r="D6428" i="9"/>
  <c r="E6428" i="9" s="1"/>
  <c r="E6427" i="9"/>
  <c r="D6427" i="9"/>
  <c r="D6426" i="9"/>
  <c r="E6426" i="9" s="1"/>
  <c r="D6425" i="9"/>
  <c r="E6425" i="9" s="1"/>
  <c r="D6424" i="9"/>
  <c r="E6424" i="9" s="1"/>
  <c r="E6423" i="9"/>
  <c r="D6423" i="9"/>
  <c r="E6422" i="9"/>
  <c r="D6422" i="9"/>
  <c r="E6421" i="9"/>
  <c r="D6421" i="9"/>
  <c r="E6420" i="9"/>
  <c r="D6420" i="9"/>
  <c r="E6419" i="9"/>
  <c r="D6419" i="9"/>
  <c r="E6418" i="9"/>
  <c r="D6418" i="9"/>
  <c r="E6417" i="9"/>
  <c r="D6417" i="9"/>
  <c r="D6416" i="9"/>
  <c r="E6416" i="9" s="1"/>
  <c r="D6415" i="9"/>
  <c r="E6415" i="9" s="1"/>
  <c r="D6414" i="9"/>
  <c r="E6414" i="9" s="1"/>
  <c r="E6413" i="9"/>
  <c r="D6413" i="9"/>
  <c r="E6412" i="9"/>
  <c r="D6412" i="9"/>
  <c r="E6411" i="9"/>
  <c r="D6411" i="9"/>
  <c r="E6410" i="9"/>
  <c r="D6410" i="9"/>
  <c r="E6409" i="9"/>
  <c r="D6409" i="9"/>
  <c r="E6408" i="9"/>
  <c r="D6408" i="9"/>
  <c r="E6407" i="9"/>
  <c r="D6407" i="9"/>
  <c r="D6406" i="9"/>
  <c r="E6406" i="9" s="1"/>
  <c r="D6405" i="9"/>
  <c r="E6405" i="9" s="1"/>
  <c r="E6404" i="9"/>
  <c r="D6404" i="9"/>
  <c r="E6403" i="9"/>
  <c r="D6403" i="9"/>
  <c r="E6402" i="9"/>
  <c r="D6402" i="9"/>
  <c r="E6401" i="9"/>
  <c r="D6401" i="9"/>
  <c r="E6400" i="9"/>
  <c r="D6400" i="9"/>
  <c r="E6399" i="9"/>
  <c r="D6399" i="9"/>
  <c r="D6398" i="9"/>
  <c r="E6398" i="9" s="1"/>
  <c r="E6397" i="9"/>
  <c r="D6397" i="9"/>
  <c r="D6396" i="9"/>
  <c r="E6396" i="9" s="1"/>
  <c r="D6395" i="9"/>
  <c r="E6395" i="9" s="1"/>
  <c r="E6394" i="9"/>
  <c r="D6394" i="9"/>
  <c r="E6393" i="9"/>
  <c r="D6393" i="9"/>
  <c r="E6392" i="9"/>
  <c r="D6392" i="9"/>
  <c r="E6391" i="9"/>
  <c r="D6391" i="9"/>
  <c r="E6390" i="9"/>
  <c r="D6390" i="9"/>
  <c r="E6389" i="9"/>
  <c r="D6389" i="9"/>
  <c r="D6388" i="9"/>
  <c r="E6388" i="9" s="1"/>
  <c r="E6387" i="9"/>
  <c r="D6387" i="9"/>
  <c r="D6386" i="9"/>
  <c r="E6386" i="9" s="1"/>
  <c r="D6385" i="9"/>
  <c r="E6385" i="9" s="1"/>
  <c r="D6384" i="9"/>
  <c r="E6384" i="9" s="1"/>
  <c r="E6383" i="9"/>
  <c r="D6383" i="9"/>
  <c r="E6382" i="9"/>
  <c r="D6382" i="9"/>
  <c r="D6381" i="9"/>
  <c r="E6381" i="9" s="1"/>
  <c r="E6380" i="9"/>
  <c r="D6380" i="9"/>
  <c r="E6379" i="9"/>
  <c r="D6379" i="9"/>
  <c r="D6378" i="9"/>
  <c r="E6378" i="9" s="1"/>
  <c r="E6377" i="9"/>
  <c r="D6377" i="9"/>
  <c r="D6376" i="9"/>
  <c r="E6376" i="9" s="1"/>
  <c r="D6375" i="9"/>
  <c r="E6375" i="9" s="1"/>
  <c r="D6374" i="9"/>
  <c r="E6374" i="9" s="1"/>
  <c r="E6373" i="9"/>
  <c r="D6373" i="9"/>
  <c r="E6372" i="9"/>
  <c r="D6372" i="9"/>
  <c r="E6371" i="9"/>
  <c r="D6371" i="9"/>
  <c r="E6370" i="9"/>
  <c r="D6370" i="9"/>
  <c r="E6369" i="9"/>
  <c r="D6369" i="9"/>
  <c r="E6368" i="9"/>
  <c r="D6368" i="9"/>
  <c r="E6367" i="9"/>
  <c r="D6367" i="9"/>
  <c r="D6366" i="9"/>
  <c r="E6366" i="9" s="1"/>
  <c r="D6365" i="9"/>
  <c r="E6365" i="9" s="1"/>
  <c r="D6364" i="9"/>
  <c r="E6364" i="9" s="1"/>
  <c r="E6363" i="9"/>
  <c r="D6363" i="9"/>
  <c r="E6362" i="9"/>
  <c r="D6362" i="9"/>
  <c r="E6361" i="9"/>
  <c r="D6361" i="9"/>
  <c r="E6360" i="9"/>
  <c r="D6360" i="9"/>
  <c r="E6359" i="9"/>
  <c r="D6359" i="9"/>
  <c r="E6358" i="9"/>
  <c r="D6358" i="9"/>
  <c r="E6357" i="9"/>
  <c r="D6357" i="9"/>
  <c r="D6356" i="9"/>
  <c r="E6356" i="9" s="1"/>
  <c r="D6355" i="9"/>
  <c r="E6355" i="9" s="1"/>
  <c r="E6354" i="9"/>
  <c r="D6354" i="9"/>
  <c r="E6353" i="9"/>
  <c r="D6353" i="9"/>
  <c r="E6352" i="9"/>
  <c r="D6352" i="9"/>
  <c r="E6351" i="9"/>
  <c r="D6351" i="9"/>
  <c r="E6350" i="9"/>
  <c r="D6350" i="9"/>
  <c r="E6349" i="9"/>
  <c r="D6349" i="9"/>
  <c r="D6348" i="9"/>
  <c r="E6348" i="9" s="1"/>
  <c r="E6347" i="9"/>
  <c r="D6347" i="9"/>
  <c r="D6346" i="9"/>
  <c r="E6346" i="9" s="1"/>
  <c r="D6345" i="9"/>
  <c r="E6345" i="9" s="1"/>
  <c r="E6344" i="9"/>
  <c r="D6344" i="9"/>
  <c r="E6343" i="9"/>
  <c r="D6343" i="9"/>
  <c r="E6342" i="9"/>
  <c r="D6342" i="9"/>
  <c r="E6341" i="9"/>
  <c r="D6341" i="9"/>
  <c r="E6340" i="9"/>
  <c r="D6340" i="9"/>
  <c r="E6339" i="9"/>
  <c r="D6339" i="9"/>
  <c r="D6338" i="9"/>
  <c r="E6338" i="9" s="1"/>
  <c r="E6337" i="9"/>
  <c r="D6337" i="9"/>
  <c r="D6336" i="9"/>
  <c r="E6336" i="9" s="1"/>
  <c r="D6335" i="9"/>
  <c r="E6335" i="9" s="1"/>
  <c r="D6334" i="9"/>
  <c r="E6334" i="9" s="1"/>
  <c r="E6333" i="9"/>
  <c r="D6333" i="9"/>
  <c r="E6332" i="9"/>
  <c r="D6332" i="9"/>
  <c r="D6331" i="9"/>
  <c r="E6331" i="9" s="1"/>
  <c r="E6330" i="9"/>
  <c r="D6330" i="9"/>
  <c r="E6329" i="9"/>
  <c r="D6329" i="9"/>
  <c r="D6328" i="9"/>
  <c r="E6328" i="9" s="1"/>
  <c r="E6327" i="9"/>
  <c r="D6327" i="9"/>
  <c r="D6326" i="9"/>
  <c r="E6326" i="9" s="1"/>
  <c r="D6325" i="9"/>
  <c r="E6325" i="9" s="1"/>
  <c r="D6324" i="9"/>
  <c r="E6324" i="9" s="1"/>
  <c r="E6323" i="9"/>
  <c r="D6323" i="9"/>
  <c r="E6322" i="9"/>
  <c r="D6322" i="9"/>
  <c r="E6321" i="9"/>
  <c r="D6321" i="9"/>
  <c r="E6320" i="9"/>
  <c r="D6320" i="9"/>
  <c r="E6319" i="9"/>
  <c r="D6319" i="9"/>
  <c r="E6318" i="9"/>
  <c r="D6318" i="9"/>
  <c r="E6317" i="9"/>
  <c r="D6317" i="9"/>
  <c r="D6316" i="9"/>
  <c r="E6316" i="9" s="1"/>
  <c r="D6315" i="9"/>
  <c r="E6315" i="9" s="1"/>
  <c r="D6314" i="9"/>
  <c r="E6314" i="9" s="1"/>
  <c r="E6313" i="9"/>
  <c r="D6313" i="9"/>
  <c r="E6312" i="9"/>
  <c r="D6312" i="9"/>
  <c r="E6311" i="9"/>
  <c r="D6311" i="9"/>
  <c r="E6310" i="9"/>
  <c r="D6310" i="9"/>
  <c r="E6309" i="9"/>
  <c r="D6309" i="9"/>
  <c r="E6308" i="9"/>
  <c r="D6308" i="9"/>
  <c r="E6307" i="9"/>
  <c r="D6307" i="9"/>
  <c r="D6306" i="9"/>
  <c r="E6306" i="9" s="1"/>
  <c r="D6305" i="9"/>
  <c r="E6305" i="9" s="1"/>
  <c r="E6304" i="9"/>
  <c r="D6304" i="9"/>
  <c r="E6303" i="9"/>
  <c r="D6303" i="9"/>
  <c r="E6302" i="9"/>
  <c r="D6302" i="9"/>
  <c r="E6301" i="9"/>
  <c r="D6301" i="9"/>
  <c r="E6300" i="9"/>
  <c r="D6300" i="9"/>
  <c r="E6299" i="9"/>
  <c r="D6299" i="9"/>
  <c r="D6298" i="9"/>
  <c r="E6298" i="9" s="1"/>
  <c r="E6297" i="9"/>
  <c r="D6297" i="9"/>
  <c r="D6296" i="9"/>
  <c r="E6296" i="9" s="1"/>
  <c r="D6295" i="9"/>
  <c r="E6295" i="9" s="1"/>
  <c r="E6294" i="9"/>
  <c r="D6294" i="9"/>
  <c r="E6293" i="9"/>
  <c r="D6293" i="9"/>
  <c r="E6292" i="9"/>
  <c r="D6292" i="9"/>
  <c r="E6291" i="9"/>
  <c r="D6291" i="9"/>
  <c r="E6290" i="9"/>
  <c r="D6290" i="9"/>
  <c r="E6289" i="9"/>
  <c r="D6289" i="9"/>
  <c r="D6288" i="9"/>
  <c r="E6288" i="9" s="1"/>
  <c r="E6287" i="9"/>
  <c r="D6287" i="9"/>
  <c r="D6286" i="9"/>
  <c r="E6286" i="9" s="1"/>
  <c r="D6285" i="9"/>
  <c r="E6285" i="9" s="1"/>
  <c r="D6284" i="9"/>
  <c r="E6284" i="9" s="1"/>
  <c r="E6283" i="9"/>
  <c r="D6283" i="9"/>
  <c r="E6282" i="9"/>
  <c r="D6282" i="9"/>
  <c r="D6281" i="9"/>
  <c r="E6281" i="9" s="1"/>
  <c r="E6280" i="9"/>
  <c r="D6280" i="9"/>
  <c r="E6279" i="9"/>
  <c r="D6279" i="9"/>
  <c r="D6278" i="9"/>
  <c r="E6278" i="9" s="1"/>
  <c r="E6277" i="9"/>
  <c r="D6277" i="9"/>
  <c r="D6276" i="9"/>
  <c r="E6276" i="9" s="1"/>
  <c r="D6275" i="9"/>
  <c r="E6275" i="9" s="1"/>
  <c r="D6274" i="9"/>
  <c r="E6274" i="9" s="1"/>
  <c r="E6273" i="9"/>
  <c r="D6273" i="9"/>
  <c r="E6272" i="9"/>
  <c r="D6272" i="9"/>
  <c r="E6271" i="9"/>
  <c r="D6271" i="9"/>
  <c r="E6270" i="9"/>
  <c r="D6270" i="9"/>
  <c r="E6269" i="9"/>
  <c r="D6269" i="9"/>
  <c r="E6268" i="9"/>
  <c r="D6268" i="9"/>
  <c r="E6267" i="9"/>
  <c r="D6267" i="9"/>
  <c r="D6266" i="9"/>
  <c r="E6266" i="9" s="1"/>
  <c r="D6265" i="9"/>
  <c r="E6265" i="9" s="1"/>
  <c r="D6264" i="9"/>
  <c r="E6264" i="9" s="1"/>
  <c r="E6263" i="9"/>
  <c r="D6263" i="9"/>
  <c r="E6262" i="9"/>
  <c r="D6262" i="9"/>
  <c r="E6261" i="9"/>
  <c r="D6261" i="9"/>
  <c r="E6260" i="9"/>
  <c r="D6260" i="9"/>
  <c r="E6259" i="9"/>
  <c r="D6259" i="9"/>
  <c r="E6258" i="9"/>
  <c r="D6258" i="9"/>
  <c r="E6257" i="9"/>
  <c r="D6257" i="9"/>
  <c r="D6256" i="9"/>
  <c r="E6256" i="9" s="1"/>
  <c r="D6255" i="9"/>
  <c r="E6255" i="9" s="1"/>
  <c r="E6254" i="9"/>
  <c r="D6254" i="9"/>
  <c r="E6253" i="9"/>
  <c r="D6253" i="9"/>
  <c r="E6252" i="9"/>
  <c r="D6252" i="9"/>
  <c r="E6251" i="9"/>
  <c r="D6251" i="9"/>
  <c r="E6250" i="9"/>
  <c r="D6250" i="9"/>
  <c r="E6249" i="9"/>
  <c r="D6249" i="9"/>
  <c r="D6248" i="9"/>
  <c r="E6248" i="9" s="1"/>
  <c r="E6247" i="9"/>
  <c r="D6247" i="9"/>
  <c r="D6246" i="9"/>
  <c r="E6246" i="9" s="1"/>
  <c r="D6245" i="9"/>
  <c r="E6245" i="9" s="1"/>
  <c r="E6244" i="9"/>
  <c r="D6244" i="9"/>
  <c r="E6243" i="9"/>
  <c r="D6243" i="9"/>
  <c r="E6242" i="9"/>
  <c r="D6242" i="9"/>
  <c r="E6241" i="9"/>
  <c r="D6241" i="9"/>
  <c r="E6240" i="9"/>
  <c r="D6240" i="9"/>
  <c r="E6239" i="9"/>
  <c r="D6239" i="9"/>
  <c r="D6238" i="9"/>
  <c r="E6238" i="9" s="1"/>
  <c r="E6237" i="9"/>
  <c r="D6237" i="9"/>
  <c r="D6236" i="9"/>
  <c r="E6236" i="9" s="1"/>
  <c r="D6235" i="9"/>
  <c r="E6235" i="9" s="1"/>
  <c r="D6234" i="9"/>
  <c r="E6234" i="9" s="1"/>
  <c r="E6233" i="9"/>
  <c r="D6233" i="9"/>
  <c r="E6232" i="9"/>
  <c r="D6232" i="9"/>
  <c r="D6231" i="9"/>
  <c r="E6231" i="9" s="1"/>
  <c r="E6230" i="9"/>
  <c r="D6230" i="9"/>
  <c r="E6229" i="9"/>
  <c r="D6229" i="9"/>
  <c r="D6228" i="9"/>
  <c r="E6228" i="9" s="1"/>
  <c r="E6227" i="9"/>
  <c r="D6227" i="9"/>
  <c r="D6226" i="9"/>
  <c r="E6226" i="9" s="1"/>
  <c r="D6225" i="9"/>
  <c r="E6225" i="9" s="1"/>
  <c r="D6224" i="9"/>
  <c r="E6224" i="9" s="1"/>
  <c r="E6223" i="9"/>
  <c r="D6223" i="9"/>
  <c r="E6222" i="9"/>
  <c r="D6222" i="9"/>
  <c r="E6221" i="9"/>
  <c r="D6221" i="9"/>
  <c r="E6220" i="9"/>
  <c r="D6220" i="9"/>
  <c r="E6219" i="9"/>
  <c r="D6219" i="9"/>
  <c r="E6218" i="9"/>
  <c r="D6218" i="9"/>
  <c r="E6217" i="9"/>
  <c r="D6217" i="9"/>
  <c r="D6216" i="9"/>
  <c r="E6216" i="9" s="1"/>
  <c r="D6215" i="9"/>
  <c r="E6215" i="9" s="1"/>
  <c r="D6214" i="9"/>
  <c r="E6214" i="9" s="1"/>
  <c r="E6213" i="9"/>
  <c r="D6213" i="9"/>
  <c r="E6212" i="9"/>
  <c r="D6212" i="9"/>
  <c r="E6211" i="9"/>
  <c r="D6211" i="9"/>
  <c r="E6210" i="9"/>
  <c r="D6210" i="9"/>
  <c r="E6209" i="9"/>
  <c r="D6209" i="9"/>
  <c r="E6208" i="9"/>
  <c r="D6208" i="9"/>
  <c r="E6207" i="9"/>
  <c r="D6207" i="9"/>
  <c r="D6206" i="9"/>
  <c r="E6206" i="9" s="1"/>
  <c r="D6205" i="9"/>
  <c r="E6205" i="9" s="1"/>
  <c r="E6204" i="9"/>
  <c r="D6204" i="9"/>
  <c r="E6203" i="9"/>
  <c r="D6203" i="9"/>
  <c r="E6202" i="9"/>
  <c r="D6202" i="9"/>
  <c r="E6201" i="9"/>
  <c r="D6201" i="9"/>
  <c r="E6200" i="9"/>
  <c r="D6200" i="9"/>
  <c r="E6199" i="9"/>
  <c r="D6199" i="9"/>
  <c r="D6198" i="9"/>
  <c r="E6198" i="9" s="1"/>
  <c r="E6197" i="9"/>
  <c r="D6197" i="9"/>
  <c r="D6196" i="9"/>
  <c r="E6196" i="9" s="1"/>
  <c r="D6195" i="9"/>
  <c r="E6195" i="9" s="1"/>
  <c r="E6194" i="9"/>
  <c r="D6194" i="9"/>
  <c r="E6193" i="9"/>
  <c r="D6193" i="9"/>
  <c r="E6192" i="9"/>
  <c r="D6192" i="9"/>
  <c r="E6191" i="9"/>
  <c r="D6191" i="9"/>
  <c r="E6190" i="9"/>
  <c r="D6190" i="9"/>
  <c r="E6189" i="9"/>
  <c r="D6189" i="9"/>
  <c r="D6188" i="9"/>
  <c r="E6188" i="9" s="1"/>
  <c r="E6187" i="9"/>
  <c r="D6187" i="9"/>
  <c r="D6186" i="9"/>
  <c r="E6186" i="9" s="1"/>
  <c r="D6185" i="9"/>
  <c r="E6185" i="9" s="1"/>
  <c r="D6184" i="9"/>
  <c r="E6184" i="9" s="1"/>
  <c r="E6183" i="9"/>
  <c r="D6183" i="9"/>
  <c r="E6182" i="9"/>
  <c r="D6182" i="9"/>
  <c r="D6181" i="9"/>
  <c r="E6181" i="9" s="1"/>
  <c r="E6180" i="9"/>
  <c r="D6180" i="9"/>
  <c r="E6179" i="9"/>
  <c r="D6179" i="9"/>
  <c r="D6178" i="9"/>
  <c r="E6178" i="9" s="1"/>
  <c r="E6177" i="9"/>
  <c r="D6177" i="9"/>
  <c r="D6176" i="9"/>
  <c r="E6176" i="9" s="1"/>
  <c r="D6175" i="9"/>
  <c r="E6175" i="9" s="1"/>
  <c r="D6174" i="9"/>
  <c r="E6174" i="9" s="1"/>
  <c r="E6173" i="9"/>
  <c r="D6173" i="9"/>
  <c r="E6172" i="9"/>
  <c r="D6172" i="9"/>
  <c r="E6171" i="9"/>
  <c r="D6171" i="9"/>
  <c r="E6170" i="9"/>
  <c r="D6170" i="9"/>
  <c r="E6169" i="9"/>
  <c r="D6169" i="9"/>
  <c r="E6168" i="9"/>
  <c r="D6168" i="9"/>
  <c r="E6167" i="9"/>
  <c r="D6167" i="9"/>
  <c r="D6166" i="9"/>
  <c r="E6166" i="9" s="1"/>
  <c r="D6165" i="9"/>
  <c r="E6165" i="9" s="1"/>
  <c r="D6164" i="9"/>
  <c r="E6164" i="9" s="1"/>
  <c r="E6163" i="9"/>
  <c r="D6163" i="9"/>
  <c r="E6162" i="9"/>
  <c r="D6162" i="9"/>
  <c r="E6161" i="9"/>
  <c r="D6161" i="9"/>
  <c r="E6160" i="9"/>
  <c r="D6160" i="9"/>
  <c r="E6159" i="9"/>
  <c r="D6159" i="9"/>
  <c r="E6158" i="9"/>
  <c r="D6158" i="9"/>
  <c r="E6157" i="9"/>
  <c r="D6157" i="9"/>
  <c r="D6156" i="9"/>
  <c r="E6156" i="9" s="1"/>
  <c r="D6155" i="9"/>
  <c r="E6155" i="9" s="1"/>
  <c r="E6154" i="9"/>
  <c r="D6154" i="9"/>
  <c r="E6153" i="9"/>
  <c r="D6153" i="9"/>
  <c r="E6152" i="9"/>
  <c r="D6152" i="9"/>
  <c r="E6151" i="9"/>
  <c r="D6151" i="9"/>
  <c r="E6150" i="9"/>
  <c r="D6150" i="9"/>
  <c r="E6149" i="9"/>
  <c r="D6149" i="9"/>
  <c r="D6148" i="9"/>
  <c r="E6148" i="9" s="1"/>
  <c r="E6147" i="9"/>
  <c r="D6147" i="9"/>
  <c r="D6146" i="9"/>
  <c r="E6146" i="9" s="1"/>
  <c r="D6145" i="9"/>
  <c r="E6145" i="9" s="1"/>
  <c r="E6144" i="9"/>
  <c r="D6144" i="9"/>
  <c r="E6143" i="9"/>
  <c r="D6143" i="9"/>
  <c r="E6142" i="9"/>
  <c r="D6142" i="9"/>
  <c r="D6141" i="9"/>
  <c r="E6141" i="9" s="1"/>
  <c r="E6140" i="9"/>
  <c r="D6140" i="9"/>
  <c r="E6139" i="9"/>
  <c r="D6139" i="9"/>
  <c r="D6138" i="9"/>
  <c r="E6138" i="9" s="1"/>
  <c r="E6137" i="9"/>
  <c r="D6137" i="9"/>
  <c r="D6136" i="9"/>
  <c r="E6136" i="9" s="1"/>
  <c r="D6135" i="9"/>
  <c r="E6135" i="9" s="1"/>
  <c r="D6134" i="9"/>
  <c r="E6134" i="9" s="1"/>
  <c r="E6133" i="9"/>
  <c r="D6133" i="9"/>
  <c r="E6132" i="9"/>
  <c r="D6132" i="9"/>
  <c r="D6131" i="9"/>
  <c r="E6131" i="9" s="1"/>
  <c r="E6130" i="9"/>
  <c r="D6130" i="9"/>
  <c r="E6129" i="9"/>
  <c r="D6129" i="9"/>
  <c r="D6128" i="9"/>
  <c r="E6128" i="9" s="1"/>
  <c r="E6127" i="9"/>
  <c r="D6127" i="9"/>
  <c r="D6126" i="9"/>
  <c r="E6126" i="9" s="1"/>
  <c r="D6125" i="9"/>
  <c r="E6125" i="9" s="1"/>
  <c r="D6124" i="9"/>
  <c r="E6124" i="9" s="1"/>
  <c r="E6123" i="9"/>
  <c r="D6123" i="9"/>
  <c r="E6122" i="9"/>
  <c r="D6122" i="9"/>
  <c r="E6121" i="9"/>
  <c r="D6121" i="9"/>
  <c r="E6120" i="9"/>
  <c r="D6120" i="9"/>
  <c r="E6119" i="9"/>
  <c r="D6119" i="9"/>
  <c r="E6118" i="9"/>
  <c r="D6118" i="9"/>
  <c r="E6117" i="9"/>
  <c r="D6117" i="9"/>
  <c r="D6116" i="9"/>
  <c r="E6116" i="9" s="1"/>
  <c r="D6115" i="9"/>
  <c r="E6115" i="9" s="1"/>
  <c r="D6114" i="9"/>
  <c r="E6114" i="9" s="1"/>
  <c r="E6113" i="9"/>
  <c r="D6113" i="9"/>
  <c r="E6112" i="9"/>
  <c r="D6112" i="9"/>
  <c r="E6111" i="9"/>
  <c r="D6111" i="9"/>
  <c r="E6110" i="9"/>
  <c r="D6110" i="9"/>
  <c r="E6109" i="9"/>
  <c r="D6109" i="9"/>
  <c r="E6108" i="9"/>
  <c r="D6108" i="9"/>
  <c r="E6107" i="9"/>
  <c r="D6107" i="9"/>
  <c r="D6106" i="9"/>
  <c r="E6106" i="9" s="1"/>
  <c r="D6105" i="9"/>
  <c r="E6105" i="9" s="1"/>
  <c r="E6104" i="9"/>
  <c r="D6104" i="9"/>
  <c r="E6103" i="9"/>
  <c r="D6103" i="9"/>
  <c r="E6102" i="9"/>
  <c r="D6102" i="9"/>
  <c r="E6101" i="9"/>
  <c r="D6101" i="9"/>
  <c r="E6100" i="9"/>
  <c r="D6100" i="9"/>
  <c r="E6099" i="9"/>
  <c r="D6099" i="9"/>
  <c r="D6098" i="9"/>
  <c r="E6098" i="9" s="1"/>
  <c r="E6097" i="9"/>
  <c r="D6097" i="9"/>
  <c r="D6096" i="9"/>
  <c r="E6096" i="9" s="1"/>
  <c r="D6095" i="9"/>
  <c r="E6095" i="9" s="1"/>
  <c r="E6094" i="9"/>
  <c r="D6094" i="9"/>
  <c r="E6093" i="9"/>
  <c r="D6093" i="9"/>
  <c r="E6092" i="9"/>
  <c r="D6092" i="9"/>
  <c r="D6091" i="9"/>
  <c r="E6091" i="9" s="1"/>
  <c r="E6090" i="9"/>
  <c r="D6090" i="9"/>
  <c r="E6089" i="9"/>
  <c r="D6089" i="9"/>
  <c r="D6088" i="9"/>
  <c r="E6088" i="9" s="1"/>
  <c r="E6087" i="9"/>
  <c r="D6087" i="9"/>
  <c r="D6086" i="9"/>
  <c r="E6086" i="9" s="1"/>
  <c r="D6085" i="9"/>
  <c r="E6085" i="9" s="1"/>
  <c r="D6084" i="9"/>
  <c r="E6084" i="9" s="1"/>
  <c r="E6083" i="9"/>
  <c r="D6083" i="9"/>
  <c r="E6082" i="9"/>
  <c r="D6082" i="9"/>
  <c r="D6081" i="9"/>
  <c r="E6081" i="9" s="1"/>
  <c r="E6080" i="9"/>
  <c r="D6080" i="9"/>
  <c r="E6079" i="9"/>
  <c r="D6079" i="9"/>
  <c r="D6078" i="9"/>
  <c r="E6078" i="9" s="1"/>
  <c r="E6077" i="9"/>
  <c r="D6077" i="9"/>
  <c r="D6076" i="9"/>
  <c r="E6076" i="9" s="1"/>
  <c r="D6075" i="9"/>
  <c r="E6075" i="9" s="1"/>
  <c r="D6074" i="9"/>
  <c r="E6074" i="9" s="1"/>
  <c r="E6073" i="9"/>
  <c r="D6073" i="9"/>
  <c r="E6072" i="9"/>
  <c r="D6072" i="9"/>
  <c r="E6071" i="9"/>
  <c r="D6071" i="9"/>
  <c r="E6070" i="9"/>
  <c r="D6070" i="9"/>
  <c r="E6069" i="9"/>
  <c r="D6069" i="9"/>
  <c r="E6068" i="9"/>
  <c r="D6068" i="9"/>
  <c r="E6067" i="9"/>
  <c r="D6067" i="9"/>
  <c r="D6066" i="9"/>
  <c r="E6066" i="9" s="1"/>
  <c r="D6065" i="9"/>
  <c r="E6065" i="9" s="1"/>
  <c r="D6064" i="9"/>
  <c r="E6064" i="9" s="1"/>
  <c r="E6063" i="9"/>
  <c r="D6063" i="9"/>
  <c r="E6062" i="9"/>
  <c r="D6062" i="9"/>
  <c r="E6061" i="9"/>
  <c r="D6061" i="9"/>
  <c r="E6060" i="9"/>
  <c r="D6060" i="9"/>
  <c r="E6059" i="9"/>
  <c r="D6059" i="9"/>
  <c r="E6058" i="9"/>
  <c r="D6058" i="9"/>
  <c r="E6057" i="9"/>
  <c r="D6057" i="9"/>
  <c r="D6056" i="9"/>
  <c r="E6056" i="9" s="1"/>
  <c r="D6055" i="9"/>
  <c r="E6055" i="9" s="1"/>
  <c r="E6054" i="9"/>
  <c r="D6054" i="9"/>
  <c r="E6053" i="9"/>
  <c r="D6053" i="9"/>
  <c r="E6052" i="9"/>
  <c r="D6052" i="9"/>
  <c r="E6051" i="9"/>
  <c r="D6051" i="9"/>
  <c r="E6050" i="9"/>
  <c r="D6050" i="9"/>
  <c r="E6049" i="9"/>
  <c r="D6049" i="9"/>
  <c r="D6048" i="9"/>
  <c r="E6048" i="9" s="1"/>
  <c r="E6047" i="9"/>
  <c r="D6047" i="9"/>
  <c r="D6046" i="9"/>
  <c r="E6046" i="9" s="1"/>
  <c r="D6045" i="9"/>
  <c r="E6045" i="9" s="1"/>
  <c r="E6044" i="9"/>
  <c r="D6044" i="9"/>
  <c r="E6043" i="9"/>
  <c r="D6043" i="9"/>
  <c r="E6042" i="9"/>
  <c r="D6042" i="9"/>
  <c r="D6041" i="9"/>
  <c r="E6041" i="9" s="1"/>
  <c r="E6040" i="9"/>
  <c r="D6040" i="9"/>
  <c r="E6039" i="9"/>
  <c r="D6039" i="9"/>
  <c r="D6038" i="9"/>
  <c r="E6038" i="9" s="1"/>
  <c r="E6037" i="9"/>
  <c r="D6037" i="9"/>
  <c r="D6036" i="9"/>
  <c r="E6036" i="9" s="1"/>
  <c r="D6035" i="9"/>
  <c r="E6035" i="9" s="1"/>
  <c r="D6034" i="9"/>
  <c r="E6034" i="9" s="1"/>
  <c r="E6033" i="9"/>
  <c r="D6033" i="9"/>
  <c r="E6032" i="9"/>
  <c r="D6032" i="9"/>
  <c r="D6031" i="9"/>
  <c r="E6031" i="9" s="1"/>
  <c r="E6030" i="9"/>
  <c r="D6030" i="9"/>
  <c r="E6029" i="9"/>
  <c r="D6029" i="9"/>
  <c r="D6028" i="9"/>
  <c r="E6028" i="9" s="1"/>
  <c r="E6027" i="9"/>
  <c r="D6027" i="9"/>
  <c r="D6026" i="9"/>
  <c r="E6026" i="9" s="1"/>
  <c r="D6025" i="9"/>
  <c r="E6025" i="9" s="1"/>
  <c r="D6024" i="9"/>
  <c r="E6024" i="9" s="1"/>
  <c r="E6023" i="9"/>
  <c r="D6023" i="9"/>
  <c r="E6022" i="9"/>
  <c r="D6022" i="9"/>
  <c r="E6021" i="9"/>
  <c r="D6021" i="9"/>
  <c r="E6020" i="9"/>
  <c r="D6020" i="9"/>
  <c r="E6019" i="9"/>
  <c r="D6019" i="9"/>
  <c r="E6018" i="9"/>
  <c r="D6018" i="9"/>
  <c r="E6017" i="9"/>
  <c r="D6017" i="9"/>
  <c r="D6016" i="9"/>
  <c r="E6016" i="9" s="1"/>
  <c r="D6015" i="9"/>
  <c r="E6015" i="9" s="1"/>
  <c r="D6014" i="9"/>
  <c r="E6014" i="9" s="1"/>
  <c r="E6013" i="9"/>
  <c r="D6013" i="9"/>
  <c r="E6012" i="9"/>
  <c r="D6012" i="9"/>
  <c r="E6011" i="9"/>
  <c r="D6011" i="9"/>
  <c r="E6010" i="9"/>
  <c r="D6010" i="9"/>
  <c r="E6009" i="9"/>
  <c r="D6009" i="9"/>
  <c r="E6008" i="9"/>
  <c r="D6008" i="9"/>
  <c r="E6007" i="9"/>
  <c r="D6007" i="9"/>
  <c r="D6006" i="9"/>
  <c r="E6006" i="9" s="1"/>
  <c r="D6005" i="9"/>
  <c r="E6005" i="9" s="1"/>
  <c r="E6004" i="9"/>
  <c r="D6004" i="9"/>
  <c r="E6003" i="9"/>
  <c r="D6003" i="9"/>
  <c r="E6002" i="9"/>
  <c r="D6002" i="9"/>
  <c r="E6001" i="9"/>
  <c r="D6001" i="9"/>
  <c r="E6000" i="9"/>
  <c r="D6000" i="9"/>
  <c r="E5999" i="9"/>
  <c r="D5999" i="9"/>
  <c r="D5998" i="9"/>
  <c r="E5998" i="9" s="1"/>
  <c r="E5997" i="9"/>
  <c r="D5997" i="9"/>
  <c r="D5996" i="9"/>
  <c r="E5996" i="9" s="1"/>
  <c r="D5995" i="9"/>
  <c r="E5995" i="9" s="1"/>
  <c r="E5994" i="9"/>
  <c r="D5994" i="9"/>
  <c r="E5993" i="9"/>
  <c r="D5993" i="9"/>
  <c r="E5992" i="9"/>
  <c r="D5992" i="9"/>
  <c r="E5991" i="9"/>
  <c r="D5991" i="9"/>
  <c r="E5990" i="9"/>
  <c r="D5990" i="9"/>
  <c r="E5989" i="9"/>
  <c r="D5989" i="9"/>
  <c r="D5988" i="9"/>
  <c r="E5988" i="9" s="1"/>
  <c r="E5987" i="9"/>
  <c r="D5987" i="9"/>
  <c r="D5986" i="9"/>
  <c r="E5986" i="9" s="1"/>
  <c r="D5985" i="9"/>
  <c r="E5985" i="9" s="1"/>
  <c r="D5984" i="9"/>
  <c r="E5984" i="9" s="1"/>
  <c r="E5983" i="9"/>
  <c r="D5983" i="9"/>
  <c r="E5982" i="9"/>
  <c r="D5982" i="9"/>
  <c r="D5981" i="9"/>
  <c r="E5981" i="9" s="1"/>
  <c r="E5980" i="9"/>
  <c r="D5980" i="9"/>
  <c r="E5979" i="9"/>
  <c r="D5979" i="9"/>
  <c r="D5978" i="9"/>
  <c r="E5978" i="9" s="1"/>
  <c r="E5977" i="9"/>
  <c r="D5977" i="9"/>
  <c r="D5976" i="9"/>
  <c r="E5976" i="9" s="1"/>
  <c r="D5975" i="9"/>
  <c r="E5975" i="9" s="1"/>
  <c r="D5974" i="9"/>
  <c r="E5974" i="9" s="1"/>
  <c r="E5973" i="9"/>
  <c r="D5973" i="9"/>
  <c r="E5972" i="9"/>
  <c r="D5972" i="9"/>
  <c r="E5971" i="9"/>
  <c r="D5971" i="9"/>
  <c r="E5970" i="9"/>
  <c r="D5970" i="9"/>
  <c r="E5969" i="9"/>
  <c r="D5969" i="9"/>
  <c r="E5968" i="9"/>
  <c r="D5968" i="9"/>
  <c r="E5967" i="9"/>
  <c r="D5967" i="9"/>
  <c r="D5966" i="9"/>
  <c r="E5966" i="9" s="1"/>
  <c r="D5965" i="9"/>
  <c r="E5965" i="9" s="1"/>
  <c r="D5964" i="9"/>
  <c r="E5964" i="9" s="1"/>
  <c r="E5963" i="9"/>
  <c r="D5963" i="9"/>
  <c r="E5962" i="9"/>
  <c r="D5962" i="9"/>
  <c r="E5961" i="9"/>
  <c r="D5961" i="9"/>
  <c r="E5960" i="9"/>
  <c r="D5960" i="9"/>
  <c r="E5959" i="9"/>
  <c r="D5959" i="9"/>
  <c r="E5958" i="9"/>
  <c r="D5958" i="9"/>
  <c r="E5957" i="9"/>
  <c r="D5957" i="9"/>
  <c r="D5956" i="9"/>
  <c r="E5956" i="9" s="1"/>
  <c r="D5955" i="9"/>
  <c r="E5955" i="9" s="1"/>
  <c r="E5954" i="9"/>
  <c r="D5954" i="9"/>
  <c r="E5953" i="9"/>
  <c r="D5953" i="9"/>
  <c r="E5952" i="9"/>
  <c r="D5952" i="9"/>
  <c r="E5951" i="9"/>
  <c r="D5951" i="9"/>
  <c r="E5950" i="9"/>
  <c r="D5950" i="9"/>
  <c r="E5949" i="9"/>
  <c r="D5949" i="9"/>
  <c r="D5948" i="9"/>
  <c r="E5948" i="9" s="1"/>
  <c r="E5947" i="9"/>
  <c r="D5947" i="9"/>
  <c r="D5946" i="9"/>
  <c r="E5946" i="9" s="1"/>
  <c r="D5945" i="9"/>
  <c r="E5945" i="9" s="1"/>
  <c r="E5944" i="9"/>
  <c r="D5944" i="9"/>
  <c r="E5943" i="9"/>
  <c r="D5943" i="9"/>
  <c r="E5942" i="9"/>
  <c r="D5942" i="9"/>
  <c r="E5941" i="9"/>
  <c r="D5941" i="9"/>
  <c r="E5940" i="9"/>
  <c r="D5940" i="9"/>
  <c r="E5939" i="9"/>
  <c r="D5939" i="9"/>
  <c r="D5938" i="9"/>
  <c r="E5938" i="9" s="1"/>
  <c r="E5937" i="9"/>
  <c r="D5937" i="9"/>
  <c r="D5936" i="9"/>
  <c r="E5936" i="9" s="1"/>
  <c r="D5935" i="9"/>
  <c r="E5935" i="9" s="1"/>
  <c r="D5934" i="9"/>
  <c r="E5934" i="9" s="1"/>
  <c r="E5933" i="9"/>
  <c r="D5933" i="9"/>
  <c r="E5932" i="9"/>
  <c r="D5932" i="9"/>
  <c r="D5931" i="9"/>
  <c r="E5931" i="9" s="1"/>
  <c r="E5930" i="9"/>
  <c r="D5930" i="9"/>
  <c r="E5929" i="9"/>
  <c r="D5929" i="9"/>
  <c r="D5928" i="9"/>
  <c r="E5928" i="9" s="1"/>
  <c r="E5927" i="9"/>
  <c r="D5927" i="9"/>
  <c r="D5926" i="9"/>
  <c r="E5926" i="9" s="1"/>
  <c r="D5925" i="9"/>
  <c r="E5925" i="9" s="1"/>
  <c r="D5924" i="9"/>
  <c r="E5924" i="9" s="1"/>
  <c r="E5923" i="9"/>
  <c r="D5923" i="9"/>
  <c r="E5922" i="9"/>
  <c r="D5922" i="9"/>
  <c r="E5921" i="9"/>
  <c r="D5921" i="9"/>
  <c r="E5920" i="9"/>
  <c r="D5920" i="9"/>
  <c r="E5919" i="9"/>
  <c r="D5919" i="9"/>
  <c r="E5918" i="9"/>
  <c r="D5918" i="9"/>
  <c r="E5917" i="9"/>
  <c r="D5917" i="9"/>
  <c r="D5916" i="9"/>
  <c r="E5916" i="9" s="1"/>
  <c r="D5915" i="9"/>
  <c r="E5915" i="9" s="1"/>
  <c r="D5914" i="9"/>
  <c r="E5914" i="9" s="1"/>
  <c r="E5913" i="9"/>
  <c r="D5913" i="9"/>
  <c r="E5912" i="9"/>
  <c r="D5912" i="9"/>
  <c r="E5911" i="9"/>
  <c r="D5911" i="9"/>
  <c r="E5910" i="9"/>
  <c r="D5910" i="9"/>
  <c r="E5909" i="9"/>
  <c r="D5909" i="9"/>
  <c r="E5908" i="9"/>
  <c r="D5908" i="9"/>
  <c r="E5907" i="9"/>
  <c r="D5907" i="9"/>
  <c r="D5906" i="9"/>
  <c r="E5906" i="9" s="1"/>
  <c r="D5905" i="9"/>
  <c r="E5905" i="9" s="1"/>
  <c r="E5904" i="9"/>
  <c r="D5904" i="9"/>
  <c r="E5903" i="9"/>
  <c r="D5903" i="9"/>
  <c r="E5902" i="9"/>
  <c r="D5902" i="9"/>
  <c r="E5901" i="9"/>
  <c r="D5901" i="9"/>
  <c r="E5900" i="9"/>
  <c r="D5900" i="9"/>
  <c r="E5899" i="9"/>
  <c r="D5899" i="9"/>
  <c r="D5898" i="9"/>
  <c r="E5898" i="9" s="1"/>
  <c r="E5897" i="9"/>
  <c r="D5897" i="9"/>
  <c r="D5896" i="9"/>
  <c r="E5896" i="9" s="1"/>
  <c r="D5895" i="9"/>
  <c r="E5895" i="9" s="1"/>
  <c r="E5894" i="9"/>
  <c r="D5894" i="9"/>
  <c r="E5893" i="9"/>
  <c r="D5893" i="9"/>
  <c r="E5892" i="9"/>
  <c r="D5892" i="9"/>
  <c r="D5891" i="9"/>
  <c r="E5891" i="9" s="1"/>
  <c r="E5890" i="9"/>
  <c r="D5890" i="9"/>
  <c r="E5889" i="9"/>
  <c r="D5889" i="9"/>
  <c r="D5888" i="9"/>
  <c r="E5888" i="9" s="1"/>
  <c r="E5887" i="9"/>
  <c r="D5887" i="9"/>
  <c r="D5886" i="9"/>
  <c r="E5886" i="9" s="1"/>
  <c r="D5885" i="9"/>
  <c r="E5885" i="9" s="1"/>
  <c r="D5884" i="9"/>
  <c r="E5884" i="9" s="1"/>
  <c r="E5883" i="9"/>
  <c r="D5883" i="9"/>
  <c r="E5882" i="9"/>
  <c r="D5882" i="9"/>
  <c r="D5881" i="9"/>
  <c r="E5881" i="9" s="1"/>
  <c r="E5880" i="9"/>
  <c r="D5880" i="9"/>
  <c r="E5879" i="9"/>
  <c r="D5879" i="9"/>
  <c r="D5878" i="9"/>
  <c r="E5878" i="9" s="1"/>
  <c r="E5877" i="9"/>
  <c r="D5877" i="9"/>
  <c r="D5876" i="9"/>
  <c r="E5876" i="9" s="1"/>
  <c r="D5875" i="9"/>
  <c r="E5875" i="9" s="1"/>
  <c r="D5874" i="9"/>
  <c r="E5874" i="9" s="1"/>
  <c r="E5873" i="9"/>
  <c r="D5873" i="9"/>
  <c r="E5872" i="9"/>
  <c r="D5872" i="9"/>
  <c r="E5871" i="9"/>
  <c r="D5871" i="9"/>
  <c r="E5870" i="9"/>
  <c r="D5870" i="9"/>
  <c r="E5869" i="9"/>
  <c r="D5869" i="9"/>
  <c r="E5868" i="9"/>
  <c r="D5868" i="9"/>
  <c r="E5867" i="9"/>
  <c r="D5867" i="9"/>
  <c r="D5866" i="9"/>
  <c r="E5866" i="9" s="1"/>
  <c r="D5865" i="9"/>
  <c r="E5865" i="9" s="1"/>
  <c r="D5864" i="9"/>
  <c r="E5864" i="9" s="1"/>
  <c r="E5863" i="9"/>
  <c r="D5863" i="9"/>
  <c r="E5862" i="9"/>
  <c r="D5862" i="9"/>
  <c r="E5861" i="9"/>
  <c r="D5861" i="9"/>
  <c r="E5860" i="9"/>
  <c r="D5860" i="9"/>
  <c r="E5859" i="9"/>
  <c r="D5859" i="9"/>
  <c r="E5858" i="9"/>
  <c r="D5858" i="9"/>
  <c r="E5857" i="9"/>
  <c r="D5857" i="9"/>
  <c r="D5856" i="9"/>
  <c r="E5856" i="9" s="1"/>
  <c r="D5855" i="9"/>
  <c r="E5855" i="9" s="1"/>
  <c r="E5854" i="9"/>
  <c r="D5854" i="9"/>
  <c r="E5853" i="9"/>
  <c r="D5853" i="9"/>
  <c r="E5852" i="9"/>
  <c r="D5852" i="9"/>
  <c r="E5851" i="9"/>
  <c r="D5851" i="9"/>
  <c r="E5850" i="9"/>
  <c r="D5850" i="9"/>
  <c r="E5849" i="9"/>
  <c r="D5849" i="9"/>
  <c r="D5848" i="9"/>
  <c r="E5848" i="9" s="1"/>
  <c r="E5847" i="9"/>
  <c r="D5847" i="9"/>
  <c r="D5846" i="9"/>
  <c r="E5846" i="9" s="1"/>
  <c r="D5845" i="9"/>
  <c r="E5845" i="9" s="1"/>
  <c r="E5844" i="9"/>
  <c r="D5844" i="9"/>
  <c r="E5843" i="9"/>
  <c r="D5843" i="9"/>
  <c r="E5842" i="9"/>
  <c r="D5842" i="9"/>
  <c r="E5841" i="9"/>
  <c r="D5841" i="9"/>
  <c r="E5840" i="9"/>
  <c r="D5840" i="9"/>
  <c r="E5839" i="9"/>
  <c r="D5839" i="9"/>
  <c r="D5838" i="9"/>
  <c r="E5838" i="9" s="1"/>
  <c r="E5837" i="9"/>
  <c r="D5837" i="9"/>
  <c r="D5836" i="9"/>
  <c r="E5836" i="9" s="1"/>
  <c r="D5835" i="9"/>
  <c r="E5835" i="9" s="1"/>
  <c r="D5834" i="9"/>
  <c r="E5834" i="9" s="1"/>
  <c r="E5833" i="9"/>
  <c r="D5833" i="9"/>
  <c r="E5832" i="9"/>
  <c r="D5832" i="9"/>
  <c r="D5831" i="9"/>
  <c r="E5831" i="9" s="1"/>
  <c r="E5830" i="9"/>
  <c r="D5830" i="9"/>
  <c r="E5829" i="9"/>
  <c r="D5829" i="9"/>
  <c r="D5828" i="9"/>
  <c r="E5828" i="9" s="1"/>
  <c r="E5827" i="9"/>
  <c r="D5827" i="9"/>
  <c r="D5826" i="9"/>
  <c r="E5826" i="9" s="1"/>
  <c r="D5825" i="9"/>
  <c r="E5825" i="9" s="1"/>
  <c r="D5824" i="9"/>
  <c r="E5824" i="9" s="1"/>
  <c r="E5823" i="9"/>
  <c r="D5823" i="9"/>
  <c r="E5822" i="9"/>
  <c r="D5822" i="9"/>
  <c r="E5821" i="9"/>
  <c r="D5821" i="9"/>
  <c r="E5820" i="9"/>
  <c r="D5820" i="9"/>
  <c r="E5819" i="9"/>
  <c r="D5819" i="9"/>
  <c r="E5818" i="9"/>
  <c r="D5818" i="9"/>
  <c r="E5817" i="9"/>
  <c r="D5817" i="9"/>
  <c r="D5816" i="9"/>
  <c r="E5816" i="9" s="1"/>
  <c r="D5815" i="9"/>
  <c r="E5815" i="9" s="1"/>
  <c r="D5814" i="9"/>
  <c r="E5814" i="9" s="1"/>
  <c r="E5813" i="9"/>
  <c r="D5813" i="9"/>
  <c r="E5812" i="9"/>
  <c r="D5812" i="9"/>
  <c r="E5811" i="9"/>
  <c r="D5811" i="9"/>
  <c r="E5810" i="9"/>
  <c r="D5810" i="9"/>
  <c r="E5809" i="9"/>
  <c r="D5809" i="9"/>
  <c r="E5808" i="9"/>
  <c r="D5808" i="9"/>
  <c r="E5807" i="9"/>
  <c r="D5807" i="9"/>
  <c r="D5806" i="9"/>
  <c r="E5806" i="9" s="1"/>
  <c r="D5805" i="9"/>
  <c r="E5805" i="9" s="1"/>
  <c r="E5804" i="9"/>
  <c r="D5804" i="9"/>
  <c r="E5803" i="9"/>
  <c r="D5803" i="9"/>
  <c r="E5802" i="9"/>
  <c r="D5802" i="9"/>
  <c r="E5801" i="9"/>
  <c r="D5801" i="9"/>
  <c r="E5800" i="9"/>
  <c r="D5800" i="9"/>
  <c r="E5799" i="9"/>
  <c r="D5799" i="9"/>
  <c r="D5798" i="9"/>
  <c r="E5798" i="9" s="1"/>
  <c r="E5797" i="9"/>
  <c r="D5797" i="9"/>
  <c r="D5796" i="9"/>
  <c r="E5796" i="9" s="1"/>
  <c r="D5795" i="9"/>
  <c r="E5795" i="9" s="1"/>
  <c r="E5794" i="9"/>
  <c r="D5794" i="9"/>
  <c r="E5793" i="9"/>
  <c r="D5793" i="9"/>
  <c r="E5792" i="9"/>
  <c r="D5792" i="9"/>
  <c r="E5791" i="9"/>
  <c r="D5791" i="9"/>
  <c r="E5790" i="9"/>
  <c r="D5790" i="9"/>
  <c r="E5789" i="9"/>
  <c r="D5789" i="9"/>
  <c r="D5788" i="9"/>
  <c r="E5788" i="9" s="1"/>
  <c r="E5787" i="9"/>
  <c r="D5787" i="9"/>
  <c r="D5786" i="9"/>
  <c r="E5786" i="9" s="1"/>
  <c r="D5785" i="9"/>
  <c r="E5785" i="9" s="1"/>
  <c r="D5784" i="9"/>
  <c r="E5784" i="9" s="1"/>
  <c r="E5783" i="9"/>
  <c r="D5783" i="9"/>
  <c r="E5782" i="9"/>
  <c r="D5782" i="9"/>
  <c r="D5781" i="9"/>
  <c r="E5781" i="9" s="1"/>
  <c r="E5780" i="9"/>
  <c r="D5780" i="9"/>
  <c r="E5779" i="9"/>
  <c r="D5779" i="9"/>
  <c r="D5778" i="9"/>
  <c r="E5778" i="9" s="1"/>
  <c r="E5777" i="9"/>
  <c r="D5777" i="9"/>
  <c r="D5776" i="9"/>
  <c r="E5776" i="9" s="1"/>
  <c r="D5775" i="9"/>
  <c r="E5775" i="9" s="1"/>
  <c r="D5774" i="9"/>
  <c r="E5774" i="9" s="1"/>
  <c r="E5773" i="9"/>
  <c r="D5773" i="9"/>
  <c r="E5772" i="9"/>
  <c r="D5772" i="9"/>
  <c r="E5771" i="9"/>
  <c r="D5771" i="9"/>
  <c r="E5770" i="9"/>
  <c r="D5770" i="9"/>
  <c r="E5769" i="9"/>
  <c r="D5769" i="9"/>
  <c r="E5768" i="9"/>
  <c r="D5768" i="9"/>
  <c r="E5767" i="9"/>
  <c r="D5767" i="9"/>
  <c r="D5766" i="9"/>
  <c r="E5766" i="9" s="1"/>
  <c r="D5765" i="9"/>
  <c r="E5765" i="9" s="1"/>
  <c r="D5764" i="9"/>
  <c r="E5764" i="9" s="1"/>
  <c r="E5763" i="9"/>
  <c r="D5763" i="9"/>
  <c r="E5762" i="9"/>
  <c r="D5762" i="9"/>
  <c r="E5761" i="9"/>
  <c r="D5761" i="9"/>
  <c r="E5760" i="9"/>
  <c r="D5760" i="9"/>
  <c r="E5759" i="9"/>
  <c r="D5759" i="9"/>
  <c r="E5758" i="9"/>
  <c r="D5758" i="9"/>
  <c r="E5757" i="9"/>
  <c r="D5757" i="9"/>
  <c r="D5756" i="9"/>
  <c r="E5756" i="9" s="1"/>
  <c r="D5755" i="9"/>
  <c r="E5755" i="9" s="1"/>
  <c r="E5754" i="9"/>
  <c r="D5754" i="9"/>
  <c r="E5753" i="9"/>
  <c r="D5753" i="9"/>
  <c r="E5752" i="9"/>
  <c r="D5752" i="9"/>
  <c r="E5751" i="9"/>
  <c r="D5751" i="9"/>
  <c r="E5750" i="9"/>
  <c r="D5750" i="9"/>
  <c r="E5749" i="9"/>
  <c r="D5749" i="9"/>
  <c r="D5748" i="9"/>
  <c r="E5748" i="9" s="1"/>
  <c r="E5747" i="9"/>
  <c r="D5747" i="9"/>
  <c r="D5746" i="9"/>
  <c r="E5746" i="9" s="1"/>
  <c r="D5745" i="9"/>
  <c r="E5745" i="9" s="1"/>
  <c r="E5744" i="9"/>
  <c r="D5744" i="9"/>
  <c r="E5743" i="9"/>
  <c r="D5743" i="9"/>
  <c r="E5742" i="9"/>
  <c r="D5742" i="9"/>
  <c r="D5741" i="9"/>
  <c r="E5741" i="9" s="1"/>
  <c r="E5740" i="9"/>
  <c r="D5740" i="9"/>
  <c r="E5739" i="9"/>
  <c r="D5739" i="9"/>
  <c r="D5738" i="9"/>
  <c r="E5738" i="9" s="1"/>
  <c r="E5737" i="9"/>
  <c r="D5737" i="9"/>
  <c r="D5736" i="9"/>
  <c r="E5736" i="9" s="1"/>
  <c r="D5735" i="9"/>
  <c r="E5735" i="9" s="1"/>
  <c r="D5734" i="9"/>
  <c r="E5734" i="9" s="1"/>
  <c r="E5733" i="9"/>
  <c r="D5733" i="9"/>
  <c r="E5732" i="9"/>
  <c r="D5732" i="9"/>
  <c r="D5731" i="9"/>
  <c r="E5731" i="9" s="1"/>
  <c r="E5730" i="9"/>
  <c r="D5730" i="9"/>
  <c r="E5729" i="9"/>
  <c r="D5729" i="9"/>
  <c r="D5728" i="9"/>
  <c r="E5728" i="9" s="1"/>
  <c r="E5727" i="9"/>
  <c r="D5727" i="9"/>
  <c r="D5726" i="9"/>
  <c r="E5726" i="9" s="1"/>
  <c r="D5725" i="9"/>
  <c r="E5725" i="9" s="1"/>
  <c r="D5724" i="9"/>
  <c r="E5724" i="9" s="1"/>
  <c r="E5723" i="9"/>
  <c r="D5723" i="9"/>
  <c r="E5722" i="9"/>
  <c r="D5722" i="9"/>
  <c r="E5721" i="9"/>
  <c r="D5721" i="9"/>
  <c r="E5720" i="9"/>
  <c r="D5720" i="9"/>
  <c r="E5719" i="9"/>
  <c r="D5719" i="9"/>
  <c r="E5718" i="9"/>
  <c r="D5718" i="9"/>
  <c r="E5717" i="9"/>
  <c r="D5717" i="9"/>
  <c r="D5716" i="9"/>
  <c r="E5716" i="9" s="1"/>
  <c r="D5715" i="9"/>
  <c r="E5715" i="9" s="1"/>
  <c r="D5714" i="9"/>
  <c r="E5714" i="9" s="1"/>
  <c r="E5713" i="9"/>
  <c r="D5713" i="9"/>
  <c r="E5712" i="9"/>
  <c r="D5712" i="9"/>
  <c r="E5711" i="9"/>
  <c r="D5711" i="9"/>
  <c r="E5710" i="9"/>
  <c r="D5710" i="9"/>
  <c r="E5709" i="9"/>
  <c r="D5709" i="9"/>
  <c r="E5708" i="9"/>
  <c r="D5708" i="9"/>
  <c r="E5707" i="9"/>
  <c r="D5707" i="9"/>
  <c r="D5706" i="9"/>
  <c r="E5706" i="9" s="1"/>
  <c r="D5705" i="9"/>
  <c r="E5705" i="9" s="1"/>
  <c r="E5704" i="9"/>
  <c r="D5704" i="9"/>
  <c r="E5703" i="9"/>
  <c r="D5703" i="9"/>
  <c r="E5702" i="9"/>
  <c r="D5702" i="9"/>
  <c r="D5701" i="9"/>
  <c r="E5701" i="9" s="1"/>
  <c r="E5700" i="9"/>
  <c r="D5700" i="9"/>
  <c r="E5699" i="9"/>
  <c r="D5699" i="9"/>
  <c r="E5698" i="9"/>
  <c r="D5698" i="9"/>
  <c r="D5697" i="9"/>
  <c r="E5697" i="9" s="1"/>
  <c r="D5696" i="9"/>
  <c r="E5696" i="9" s="1"/>
  <c r="D5695" i="9"/>
  <c r="E5695" i="9" s="1"/>
  <c r="E5694" i="9"/>
  <c r="D5694" i="9"/>
  <c r="E5693" i="9"/>
  <c r="D5693" i="9"/>
  <c r="E5692" i="9"/>
  <c r="D5692" i="9"/>
  <c r="D5691" i="9"/>
  <c r="E5691" i="9" s="1"/>
  <c r="E5690" i="9"/>
  <c r="D5690" i="9"/>
  <c r="E5689" i="9"/>
  <c r="D5689" i="9"/>
  <c r="D5688" i="9"/>
  <c r="E5688" i="9" s="1"/>
  <c r="D5687" i="9"/>
  <c r="E5687" i="9" s="1"/>
  <c r="D5686" i="9"/>
  <c r="E5686" i="9" s="1"/>
  <c r="D5685" i="9"/>
  <c r="E5685" i="9" s="1"/>
  <c r="D5684" i="9"/>
  <c r="E5684" i="9" s="1"/>
  <c r="E5683" i="9"/>
  <c r="D5683" i="9"/>
  <c r="E5682" i="9"/>
  <c r="D5682" i="9"/>
  <c r="D5681" i="9"/>
  <c r="E5681" i="9" s="1"/>
  <c r="E5680" i="9"/>
  <c r="D5680" i="9"/>
  <c r="E5679" i="9"/>
  <c r="D5679" i="9"/>
  <c r="D5678" i="9"/>
  <c r="E5678" i="9" s="1"/>
  <c r="D5677" i="9"/>
  <c r="E5677" i="9" s="1"/>
  <c r="D5676" i="9"/>
  <c r="E5676" i="9" s="1"/>
  <c r="D5675" i="9"/>
  <c r="E5675" i="9" s="1"/>
  <c r="E5674" i="9"/>
  <c r="D5674" i="9"/>
  <c r="E5673" i="9"/>
  <c r="D5673" i="9"/>
  <c r="E5672" i="9"/>
  <c r="D5672" i="9"/>
  <c r="E5671" i="9"/>
  <c r="D5671" i="9"/>
  <c r="E5670" i="9"/>
  <c r="D5670" i="9"/>
  <c r="E5669" i="9"/>
  <c r="D5669" i="9"/>
  <c r="D5668" i="9"/>
  <c r="E5668" i="9" s="1"/>
  <c r="E5667" i="9"/>
  <c r="D5667" i="9"/>
  <c r="D5666" i="9"/>
  <c r="E5666" i="9" s="1"/>
  <c r="D5665" i="9"/>
  <c r="E5665" i="9" s="1"/>
  <c r="E5664" i="9"/>
  <c r="D5664" i="9"/>
  <c r="E5663" i="9"/>
  <c r="D5663" i="9"/>
  <c r="E5662" i="9"/>
  <c r="D5662" i="9"/>
  <c r="D5661" i="9"/>
  <c r="E5661" i="9" s="1"/>
  <c r="D5660" i="9"/>
  <c r="E5660" i="9" s="1"/>
  <c r="E5659" i="9"/>
  <c r="D5659" i="9"/>
  <c r="D5658" i="9"/>
  <c r="E5658" i="9" s="1"/>
  <c r="D5657" i="9"/>
  <c r="E5657" i="9" s="1"/>
  <c r="D5656" i="9"/>
  <c r="E5656" i="9" s="1"/>
  <c r="D5655" i="9"/>
  <c r="E5655" i="9" s="1"/>
  <c r="E5654" i="9"/>
  <c r="D5654" i="9"/>
  <c r="E5653" i="9"/>
  <c r="D5653" i="9"/>
  <c r="E5652" i="9"/>
  <c r="D5652" i="9"/>
  <c r="D5651" i="9"/>
  <c r="E5651" i="9" s="1"/>
  <c r="D5650" i="9"/>
  <c r="E5650" i="9" s="1"/>
  <c r="E5649" i="9"/>
  <c r="D5649" i="9"/>
  <c r="E5648" i="9"/>
  <c r="D5648" i="9"/>
  <c r="D5647" i="9"/>
  <c r="E5647" i="9" s="1"/>
  <c r="D5646" i="9"/>
  <c r="E5646" i="9" s="1"/>
  <c r="D5645" i="9"/>
  <c r="E5645" i="9" s="1"/>
  <c r="E5644" i="9"/>
  <c r="D5644" i="9"/>
  <c r="E5643" i="9"/>
  <c r="D5643" i="9"/>
  <c r="E5642" i="9"/>
  <c r="D5642" i="9"/>
  <c r="D5641" i="9"/>
  <c r="E5641" i="9" s="1"/>
  <c r="D5640" i="9"/>
  <c r="E5640" i="9" s="1"/>
  <c r="E5639" i="9"/>
  <c r="D5639" i="9"/>
  <c r="D5638" i="9"/>
  <c r="E5638" i="9" s="1"/>
  <c r="D5637" i="9"/>
  <c r="E5637" i="9" s="1"/>
  <c r="D5636" i="9"/>
  <c r="E5636" i="9" s="1"/>
  <c r="D5635" i="9"/>
  <c r="E5635" i="9" s="1"/>
  <c r="E5634" i="9"/>
  <c r="D5634" i="9"/>
  <c r="E5633" i="9"/>
  <c r="D5633" i="9"/>
  <c r="E5632" i="9"/>
  <c r="D5632" i="9"/>
  <c r="D5631" i="9"/>
  <c r="E5631" i="9" s="1"/>
  <c r="E5630" i="9"/>
  <c r="D5630" i="9"/>
  <c r="E5629" i="9"/>
  <c r="D5629" i="9"/>
  <c r="E5628" i="9"/>
  <c r="D5628" i="9"/>
  <c r="D5627" i="9"/>
  <c r="E5627" i="9" s="1"/>
  <c r="D5626" i="9"/>
  <c r="E5626" i="9" s="1"/>
  <c r="D5625" i="9"/>
  <c r="E5625" i="9" s="1"/>
  <c r="E5624" i="9"/>
  <c r="D5624" i="9"/>
  <c r="E5623" i="9"/>
  <c r="D5623" i="9"/>
  <c r="E5622" i="9"/>
  <c r="D5622" i="9"/>
  <c r="D5621" i="9"/>
  <c r="E5621" i="9" s="1"/>
  <c r="D5620" i="9"/>
  <c r="E5620" i="9" s="1"/>
  <c r="E5619" i="9"/>
  <c r="D5619" i="9"/>
  <c r="D5618" i="9"/>
  <c r="E5618" i="9" s="1"/>
  <c r="D5617" i="9"/>
  <c r="E5617" i="9" s="1"/>
  <c r="D5616" i="9"/>
  <c r="E5616" i="9" s="1"/>
  <c r="D5615" i="9"/>
  <c r="E5615" i="9" s="1"/>
  <c r="E5614" i="9"/>
  <c r="D5614" i="9"/>
  <c r="E5613" i="9"/>
  <c r="D5613" i="9"/>
  <c r="E5612" i="9"/>
  <c r="D5612" i="9"/>
  <c r="D5611" i="9"/>
  <c r="E5611" i="9" s="1"/>
  <c r="D5610" i="9"/>
  <c r="E5610" i="9" s="1"/>
  <c r="E5609" i="9"/>
  <c r="D5609" i="9"/>
  <c r="E5608" i="9"/>
  <c r="D5608" i="9"/>
  <c r="D5607" i="9"/>
  <c r="E5607" i="9" s="1"/>
  <c r="D5606" i="9"/>
  <c r="E5606" i="9" s="1"/>
  <c r="D5605" i="9"/>
  <c r="E5605" i="9" s="1"/>
  <c r="E5604" i="9"/>
  <c r="D5604" i="9"/>
  <c r="E5603" i="9"/>
  <c r="D5603" i="9"/>
  <c r="E5602" i="9"/>
  <c r="D5602" i="9"/>
  <c r="D5601" i="9"/>
  <c r="E5601" i="9" s="1"/>
  <c r="D5600" i="9"/>
  <c r="E5600" i="9" s="1"/>
  <c r="E5599" i="9"/>
  <c r="D5599" i="9"/>
  <c r="D5598" i="9"/>
  <c r="E5598" i="9" s="1"/>
  <c r="D5597" i="9"/>
  <c r="E5597" i="9" s="1"/>
  <c r="D5596" i="9"/>
  <c r="E5596" i="9" s="1"/>
  <c r="D5595" i="9"/>
  <c r="E5595" i="9" s="1"/>
  <c r="E5594" i="9"/>
  <c r="D5594" i="9"/>
  <c r="E5593" i="9"/>
  <c r="D5593" i="9"/>
  <c r="E5592" i="9"/>
  <c r="D5592" i="9"/>
  <c r="D5591" i="9"/>
  <c r="E5591" i="9" s="1"/>
  <c r="E5590" i="9"/>
  <c r="D5590" i="9"/>
  <c r="E5589" i="9"/>
  <c r="D5589" i="9"/>
  <c r="E5588" i="9"/>
  <c r="D5588" i="9"/>
  <c r="D5587" i="9"/>
  <c r="E5587" i="9" s="1"/>
  <c r="D5586" i="9"/>
  <c r="E5586" i="9" s="1"/>
  <c r="D5585" i="9"/>
  <c r="E5585" i="9" s="1"/>
  <c r="E5584" i="9"/>
  <c r="D5584" i="9"/>
  <c r="E5583" i="9"/>
  <c r="D5583" i="9"/>
  <c r="E5582" i="9"/>
  <c r="D5582" i="9"/>
  <c r="D5581" i="9"/>
  <c r="E5581" i="9" s="1"/>
  <c r="D5580" i="9"/>
  <c r="E5580" i="9" s="1"/>
  <c r="E5579" i="9"/>
  <c r="D5579" i="9"/>
  <c r="D5578" i="9"/>
  <c r="E5578" i="9" s="1"/>
  <c r="D5577" i="9"/>
  <c r="E5577" i="9" s="1"/>
  <c r="D5576" i="9"/>
  <c r="E5576" i="9" s="1"/>
  <c r="D5575" i="9"/>
  <c r="E5575" i="9" s="1"/>
  <c r="E5574" i="9"/>
  <c r="D5574" i="9"/>
  <c r="E5573" i="9"/>
  <c r="D5573" i="9"/>
  <c r="E5572" i="9"/>
  <c r="D5572" i="9"/>
  <c r="D5571" i="9"/>
  <c r="E5571" i="9" s="1"/>
  <c r="D5570" i="9"/>
  <c r="E5570" i="9" s="1"/>
  <c r="E5569" i="9"/>
  <c r="D5569" i="9"/>
  <c r="E5568" i="9"/>
  <c r="D5568" i="9"/>
  <c r="D5567" i="9"/>
  <c r="E5567" i="9" s="1"/>
  <c r="D5566" i="9"/>
  <c r="E5566" i="9" s="1"/>
  <c r="D5565" i="9"/>
  <c r="E5565" i="9" s="1"/>
  <c r="E5564" i="9"/>
  <c r="D5564" i="9"/>
  <c r="E5563" i="9"/>
  <c r="D5563" i="9"/>
  <c r="E5562" i="9"/>
  <c r="D5562" i="9"/>
  <c r="D5561" i="9"/>
  <c r="E5561" i="9" s="1"/>
  <c r="D5560" i="9"/>
  <c r="E5560" i="9" s="1"/>
  <c r="E5559" i="9"/>
  <c r="D5559" i="9"/>
  <c r="D5558" i="9"/>
  <c r="E5558" i="9" s="1"/>
  <c r="D5557" i="9"/>
  <c r="E5557" i="9" s="1"/>
  <c r="D5556" i="9"/>
  <c r="E5556" i="9" s="1"/>
  <c r="D5555" i="9"/>
  <c r="E5555" i="9" s="1"/>
  <c r="E5554" i="9"/>
  <c r="D5554" i="9"/>
  <c r="E5553" i="9"/>
  <c r="D5553" i="9"/>
  <c r="E5552" i="9"/>
  <c r="D5552" i="9"/>
  <c r="D5551" i="9"/>
  <c r="E5551" i="9" s="1"/>
  <c r="D5550" i="9"/>
  <c r="E5550" i="9" s="1"/>
  <c r="E5549" i="9"/>
  <c r="D5549" i="9"/>
  <c r="E5548" i="9"/>
  <c r="D5548" i="9"/>
  <c r="D5547" i="9"/>
  <c r="E5547" i="9" s="1"/>
  <c r="D5546" i="9"/>
  <c r="E5546" i="9" s="1"/>
  <c r="D5545" i="9"/>
  <c r="E5545" i="9" s="1"/>
  <c r="E5544" i="9"/>
  <c r="D5544" i="9"/>
  <c r="E5543" i="9"/>
  <c r="D5543" i="9"/>
  <c r="E5542" i="9"/>
  <c r="D5542" i="9"/>
  <c r="D5541" i="9"/>
  <c r="E5541" i="9" s="1"/>
  <c r="D5540" i="9"/>
  <c r="E5540" i="9" s="1"/>
  <c r="E5539" i="9"/>
  <c r="D5539" i="9"/>
  <c r="D5538" i="9"/>
  <c r="E5538" i="9" s="1"/>
  <c r="D5537" i="9"/>
  <c r="E5537" i="9" s="1"/>
  <c r="D5536" i="9"/>
  <c r="E5536" i="9" s="1"/>
  <c r="D5535" i="9"/>
  <c r="E5535" i="9" s="1"/>
  <c r="E5534" i="9"/>
  <c r="D5534" i="9"/>
  <c r="E5533" i="9"/>
  <c r="D5533" i="9"/>
  <c r="E5532" i="9"/>
  <c r="D5532" i="9"/>
  <c r="D5531" i="9"/>
  <c r="E5531" i="9" s="1"/>
  <c r="D5530" i="9"/>
  <c r="E5530" i="9" s="1"/>
  <c r="E5529" i="9"/>
  <c r="D5529" i="9"/>
  <c r="E5528" i="9"/>
  <c r="D5528" i="9"/>
  <c r="D5527" i="9"/>
  <c r="E5527" i="9" s="1"/>
  <c r="D5526" i="9"/>
  <c r="E5526" i="9" s="1"/>
  <c r="D5525" i="9"/>
  <c r="E5525" i="9" s="1"/>
  <c r="E5524" i="9"/>
  <c r="D5524" i="9"/>
  <c r="E5523" i="9"/>
  <c r="D5523" i="9"/>
  <c r="E5522" i="9"/>
  <c r="D5522" i="9"/>
  <c r="D5521" i="9"/>
  <c r="E5521" i="9" s="1"/>
  <c r="D5520" i="9"/>
  <c r="E5520" i="9" s="1"/>
  <c r="E5519" i="9"/>
  <c r="D5519" i="9"/>
  <c r="D5518" i="9"/>
  <c r="E5518" i="9" s="1"/>
  <c r="D5517" i="9"/>
  <c r="E5517" i="9" s="1"/>
  <c r="D5516" i="9"/>
  <c r="E5516" i="9" s="1"/>
  <c r="D5515" i="9"/>
  <c r="E5515" i="9" s="1"/>
  <c r="E5514" i="9"/>
  <c r="D5514" i="9"/>
  <c r="E5513" i="9"/>
  <c r="D5513" i="9"/>
  <c r="E5512" i="9"/>
  <c r="D5512" i="9"/>
  <c r="D5511" i="9"/>
  <c r="E5511" i="9" s="1"/>
  <c r="D5510" i="9"/>
  <c r="E5510" i="9" s="1"/>
  <c r="E5509" i="9"/>
  <c r="D5509" i="9"/>
  <c r="E5508" i="9"/>
  <c r="D5508" i="9"/>
  <c r="D5507" i="9"/>
  <c r="E5507" i="9" s="1"/>
  <c r="D5506" i="9"/>
  <c r="E5506" i="9" s="1"/>
  <c r="D5505" i="9"/>
  <c r="E5505" i="9" s="1"/>
  <c r="E5504" i="9"/>
  <c r="D5504" i="9"/>
  <c r="E5503" i="9"/>
  <c r="D5503" i="9"/>
  <c r="E5502" i="9"/>
  <c r="D5502" i="9"/>
  <c r="D5501" i="9"/>
  <c r="E5501" i="9" s="1"/>
  <c r="D5500" i="9"/>
  <c r="E5500" i="9" s="1"/>
  <c r="E5499" i="9"/>
  <c r="D5499" i="9"/>
  <c r="D5498" i="9"/>
  <c r="E5498" i="9" s="1"/>
  <c r="D5497" i="9"/>
  <c r="E5497" i="9" s="1"/>
  <c r="D5496" i="9"/>
  <c r="E5496" i="9" s="1"/>
  <c r="D5495" i="9"/>
  <c r="E5495" i="9" s="1"/>
  <c r="E5494" i="9"/>
  <c r="D5494" i="9"/>
  <c r="E5493" i="9"/>
  <c r="D5493" i="9"/>
  <c r="E5492" i="9"/>
  <c r="D5492" i="9"/>
  <c r="D5491" i="9"/>
  <c r="E5491" i="9" s="1"/>
  <c r="D5490" i="9"/>
  <c r="E5490" i="9" s="1"/>
  <c r="E5489" i="9"/>
  <c r="D5489" i="9"/>
  <c r="E5488" i="9"/>
  <c r="D5488" i="9"/>
  <c r="D5487" i="9"/>
  <c r="E5487" i="9" s="1"/>
  <c r="D5486" i="9"/>
  <c r="E5486" i="9" s="1"/>
  <c r="D5485" i="9"/>
  <c r="E5485" i="9" s="1"/>
  <c r="E5484" i="9"/>
  <c r="D5484" i="9"/>
  <c r="E5483" i="9"/>
  <c r="D5483" i="9"/>
  <c r="E5482" i="9"/>
  <c r="D5482" i="9"/>
  <c r="D5481" i="9"/>
  <c r="E5481" i="9" s="1"/>
  <c r="D5480" i="9"/>
  <c r="E5480" i="9" s="1"/>
  <c r="E5479" i="9"/>
  <c r="D5479" i="9"/>
  <c r="D5478" i="9"/>
  <c r="E5478" i="9" s="1"/>
  <c r="D5477" i="9"/>
  <c r="E5477" i="9" s="1"/>
  <c r="D5476" i="9"/>
  <c r="E5476" i="9" s="1"/>
  <c r="D5475" i="9"/>
  <c r="E5475" i="9" s="1"/>
  <c r="E5474" i="9"/>
  <c r="D5474" i="9"/>
  <c r="E5473" i="9"/>
  <c r="D5473" i="9"/>
  <c r="E5472" i="9"/>
  <c r="D5472" i="9"/>
  <c r="D5471" i="9"/>
  <c r="E5471" i="9" s="1"/>
  <c r="D5470" i="9"/>
  <c r="E5470" i="9" s="1"/>
  <c r="E5469" i="9"/>
  <c r="D5469" i="9"/>
  <c r="E5468" i="9"/>
  <c r="D5468" i="9"/>
  <c r="D5467" i="9"/>
  <c r="E5467" i="9" s="1"/>
  <c r="D5466" i="9"/>
  <c r="E5466" i="9" s="1"/>
  <c r="D5465" i="9"/>
  <c r="E5465" i="9" s="1"/>
  <c r="E5464" i="9"/>
  <c r="D5464" i="9"/>
  <c r="E5463" i="9"/>
  <c r="D5463" i="9"/>
  <c r="E5462" i="9"/>
  <c r="D5462" i="9"/>
  <c r="D5461" i="9"/>
  <c r="E5461" i="9" s="1"/>
  <c r="D5460" i="9"/>
  <c r="E5460" i="9" s="1"/>
  <c r="E5459" i="9"/>
  <c r="D5459" i="9"/>
  <c r="D5458" i="9"/>
  <c r="E5458" i="9" s="1"/>
  <c r="D5457" i="9"/>
  <c r="E5457" i="9" s="1"/>
  <c r="D5456" i="9"/>
  <c r="E5456" i="9" s="1"/>
  <c r="D5455" i="9"/>
  <c r="E5455" i="9" s="1"/>
  <c r="E5454" i="9"/>
  <c r="D5454" i="9"/>
  <c r="E5453" i="9"/>
  <c r="D5453" i="9"/>
  <c r="E5452" i="9"/>
  <c r="D5452" i="9"/>
  <c r="D5451" i="9"/>
  <c r="E5451" i="9" s="1"/>
  <c r="E5450" i="9"/>
  <c r="D5450" i="9"/>
  <c r="E5449" i="9"/>
  <c r="D5449" i="9"/>
  <c r="E5448" i="9"/>
  <c r="D5448" i="9"/>
  <c r="D5447" i="9"/>
  <c r="E5447" i="9" s="1"/>
  <c r="D5446" i="9"/>
  <c r="E5446" i="9" s="1"/>
  <c r="D5445" i="9"/>
  <c r="E5445" i="9" s="1"/>
  <c r="E5444" i="9"/>
  <c r="D5444" i="9"/>
  <c r="E5443" i="9"/>
  <c r="D5443" i="9"/>
  <c r="E5442" i="9"/>
  <c r="D5442" i="9"/>
  <c r="D5441" i="9"/>
  <c r="E5441" i="9" s="1"/>
  <c r="D5440" i="9"/>
  <c r="E5440" i="9" s="1"/>
  <c r="E5439" i="9"/>
  <c r="D5439" i="9"/>
  <c r="D5438" i="9"/>
  <c r="E5438" i="9" s="1"/>
  <c r="D5437" i="9"/>
  <c r="E5437" i="9" s="1"/>
  <c r="D5436" i="9"/>
  <c r="E5436" i="9" s="1"/>
  <c r="D5435" i="9"/>
  <c r="E5435" i="9" s="1"/>
  <c r="E5434" i="9"/>
  <c r="D5434" i="9"/>
  <c r="E5433" i="9"/>
  <c r="D5433" i="9"/>
  <c r="E5432" i="9"/>
  <c r="D5432" i="9"/>
  <c r="D5431" i="9"/>
  <c r="E5431" i="9" s="1"/>
  <c r="D5430" i="9"/>
  <c r="E5430" i="9" s="1"/>
  <c r="E5429" i="9"/>
  <c r="D5429" i="9"/>
  <c r="E5428" i="9"/>
  <c r="D5428" i="9"/>
  <c r="D5427" i="9"/>
  <c r="E5427" i="9" s="1"/>
  <c r="D5426" i="9"/>
  <c r="E5426" i="9" s="1"/>
  <c r="D5425" i="9"/>
  <c r="E5425" i="9" s="1"/>
  <c r="E5424" i="9"/>
  <c r="D5424" i="9"/>
  <c r="E5423" i="9"/>
  <c r="D5423" i="9"/>
  <c r="E5422" i="9"/>
  <c r="D5422" i="9"/>
  <c r="D5421" i="9"/>
  <c r="E5421" i="9" s="1"/>
  <c r="D5420" i="9"/>
  <c r="E5420" i="9" s="1"/>
  <c r="E5419" i="9"/>
  <c r="D5419" i="9"/>
  <c r="D5418" i="9"/>
  <c r="E5418" i="9" s="1"/>
  <c r="D5417" i="9"/>
  <c r="E5417" i="9" s="1"/>
  <c r="D5416" i="9"/>
  <c r="E5416" i="9" s="1"/>
  <c r="D5415" i="9"/>
  <c r="E5415" i="9" s="1"/>
  <c r="E5414" i="9"/>
  <c r="D5414" i="9"/>
  <c r="E5413" i="9"/>
  <c r="D5413" i="9"/>
  <c r="E5412" i="9"/>
  <c r="D5412" i="9"/>
  <c r="D5411" i="9"/>
  <c r="E5411" i="9" s="1"/>
  <c r="D5410" i="9"/>
  <c r="E5410" i="9" s="1"/>
  <c r="E5409" i="9"/>
  <c r="D5409" i="9"/>
  <c r="E5408" i="9"/>
  <c r="D5408" i="9"/>
  <c r="D5407" i="9"/>
  <c r="E5407" i="9" s="1"/>
  <c r="D5406" i="9"/>
  <c r="E5406" i="9" s="1"/>
  <c r="D5405" i="9"/>
  <c r="E5405" i="9" s="1"/>
  <c r="E5404" i="9"/>
  <c r="D5404" i="9"/>
  <c r="E5403" i="9"/>
  <c r="D5403" i="9"/>
  <c r="E5402" i="9"/>
  <c r="D5402" i="9"/>
  <c r="D5401" i="9"/>
  <c r="E5401" i="9" s="1"/>
  <c r="D5400" i="9"/>
  <c r="E5400" i="9" s="1"/>
  <c r="E5399" i="9"/>
  <c r="D5399" i="9"/>
  <c r="D5398" i="9"/>
  <c r="E5398" i="9" s="1"/>
  <c r="D5397" i="9"/>
  <c r="E5397" i="9" s="1"/>
  <c r="D5396" i="9"/>
  <c r="E5396" i="9" s="1"/>
  <c r="D5395" i="9"/>
  <c r="E5395" i="9" s="1"/>
  <c r="E5394" i="9"/>
  <c r="D5394" i="9"/>
  <c r="E5393" i="9"/>
  <c r="D5393" i="9"/>
  <c r="E5392" i="9"/>
  <c r="D5392" i="9"/>
  <c r="D5391" i="9"/>
  <c r="E5391" i="9" s="1"/>
  <c r="D5390" i="9"/>
  <c r="E5390" i="9" s="1"/>
  <c r="E5389" i="9"/>
  <c r="D5389" i="9"/>
  <c r="E5388" i="9"/>
  <c r="D5388" i="9"/>
  <c r="D5387" i="9"/>
  <c r="E5387" i="9" s="1"/>
  <c r="D5386" i="9"/>
  <c r="E5386" i="9" s="1"/>
  <c r="D5385" i="9"/>
  <c r="E5385" i="9" s="1"/>
  <c r="E5384" i="9"/>
  <c r="D5384" i="9"/>
  <c r="E5383" i="9"/>
  <c r="D5383" i="9"/>
  <c r="E5382" i="9"/>
  <c r="D5382" i="9"/>
  <c r="D5381" i="9"/>
  <c r="E5381" i="9" s="1"/>
  <c r="D5380" i="9"/>
  <c r="E5380" i="9" s="1"/>
  <c r="E5379" i="9"/>
  <c r="D5379" i="9"/>
  <c r="D5378" i="9"/>
  <c r="E5378" i="9" s="1"/>
  <c r="D5377" i="9"/>
  <c r="E5377" i="9" s="1"/>
  <c r="D5376" i="9"/>
  <c r="E5376" i="9" s="1"/>
  <c r="D5375" i="9"/>
  <c r="E5375" i="9" s="1"/>
  <c r="E5374" i="9"/>
  <c r="D5374" i="9"/>
  <c r="E5373" i="9"/>
  <c r="D5373" i="9"/>
  <c r="E5372" i="9"/>
  <c r="D5372" i="9"/>
  <c r="D5371" i="9"/>
  <c r="E5371" i="9" s="1"/>
  <c r="D5370" i="9"/>
  <c r="E5370" i="9" s="1"/>
  <c r="E5369" i="9"/>
  <c r="D5369" i="9"/>
  <c r="E5368" i="9"/>
  <c r="D5368" i="9"/>
  <c r="D5367" i="9"/>
  <c r="E5367" i="9" s="1"/>
  <c r="D5366" i="9"/>
  <c r="E5366" i="9" s="1"/>
  <c r="D5365" i="9"/>
  <c r="E5365" i="9" s="1"/>
  <c r="E5364" i="9"/>
  <c r="D5364" i="9"/>
  <c r="E5363" i="9"/>
  <c r="D5363" i="9"/>
  <c r="E5362" i="9"/>
  <c r="D5362" i="9"/>
  <c r="D5361" i="9"/>
  <c r="E5361" i="9" s="1"/>
  <c r="D5360" i="9"/>
  <c r="E5360" i="9" s="1"/>
  <c r="E5359" i="9"/>
  <c r="D5359" i="9"/>
  <c r="D5358" i="9"/>
  <c r="E5358" i="9" s="1"/>
  <c r="D5357" i="9"/>
  <c r="E5357" i="9" s="1"/>
  <c r="D5356" i="9"/>
  <c r="E5356" i="9" s="1"/>
  <c r="D5355" i="9"/>
  <c r="E5355" i="9" s="1"/>
  <c r="E5354" i="9"/>
  <c r="D5354" i="9"/>
  <c r="E5353" i="9"/>
  <c r="D5353" i="9"/>
  <c r="E5352" i="9"/>
  <c r="D5352" i="9"/>
  <c r="D5351" i="9"/>
  <c r="E5351" i="9" s="1"/>
  <c r="D5350" i="9"/>
  <c r="E5350" i="9" s="1"/>
  <c r="E5349" i="9"/>
  <c r="D5349" i="9"/>
  <c r="E5348" i="9"/>
  <c r="D5348" i="9"/>
  <c r="D5347" i="9"/>
  <c r="E5347" i="9" s="1"/>
  <c r="D5346" i="9"/>
  <c r="E5346" i="9" s="1"/>
  <c r="D5345" i="9"/>
  <c r="E5345" i="9" s="1"/>
  <c r="E5344" i="9"/>
  <c r="D5344" i="9"/>
  <c r="E5343" i="9"/>
  <c r="D5343" i="9"/>
  <c r="E5342" i="9"/>
  <c r="D5342" i="9"/>
  <c r="D5341" i="9"/>
  <c r="E5341" i="9" s="1"/>
  <c r="D5340" i="9"/>
  <c r="E5340" i="9" s="1"/>
  <c r="E5339" i="9"/>
  <c r="D5339" i="9"/>
  <c r="D5338" i="9"/>
  <c r="E5338" i="9" s="1"/>
  <c r="D5337" i="9"/>
  <c r="E5337" i="9" s="1"/>
  <c r="D5336" i="9"/>
  <c r="E5336" i="9" s="1"/>
  <c r="D5335" i="9"/>
  <c r="E5335" i="9" s="1"/>
  <c r="E5334" i="9"/>
  <c r="D5334" i="9"/>
  <c r="E5333" i="9"/>
  <c r="D5333" i="9"/>
  <c r="E5332" i="9"/>
  <c r="D5332" i="9"/>
  <c r="D5331" i="9"/>
  <c r="E5331" i="9" s="1"/>
  <c r="D5330" i="9"/>
  <c r="E5330" i="9" s="1"/>
  <c r="E5329" i="9"/>
  <c r="D5329" i="9"/>
  <c r="E5328" i="9"/>
  <c r="D5328" i="9"/>
  <c r="D5327" i="9"/>
  <c r="E5327" i="9" s="1"/>
  <c r="D5326" i="9"/>
  <c r="E5326" i="9" s="1"/>
  <c r="D5325" i="9"/>
  <c r="E5325" i="9" s="1"/>
  <c r="E5324" i="9"/>
  <c r="D5324" i="9"/>
  <c r="E5323" i="9"/>
  <c r="D5323" i="9"/>
  <c r="E5322" i="9"/>
  <c r="D5322" i="9"/>
  <c r="D5321" i="9"/>
  <c r="E5321" i="9" s="1"/>
  <c r="D5320" i="9"/>
  <c r="E5320" i="9" s="1"/>
  <c r="E5319" i="9"/>
  <c r="D5319" i="9"/>
  <c r="D5318" i="9"/>
  <c r="E5318" i="9" s="1"/>
  <c r="D5317" i="9"/>
  <c r="E5317" i="9" s="1"/>
  <c r="D5316" i="9"/>
  <c r="E5316" i="9" s="1"/>
  <c r="D5315" i="9"/>
  <c r="E5315" i="9" s="1"/>
  <c r="E5314" i="9"/>
  <c r="D5314" i="9"/>
  <c r="E5313" i="9"/>
  <c r="D5313" i="9"/>
  <c r="E5312" i="9"/>
  <c r="D5312" i="9"/>
  <c r="D5311" i="9"/>
  <c r="E5311" i="9" s="1"/>
  <c r="D5310" i="9"/>
  <c r="E5310" i="9" s="1"/>
  <c r="E5309" i="9"/>
  <c r="D5309" i="9"/>
  <c r="E5308" i="9"/>
  <c r="D5308" i="9"/>
  <c r="D5307" i="9"/>
  <c r="E5307" i="9" s="1"/>
  <c r="D5306" i="9"/>
  <c r="E5306" i="9" s="1"/>
  <c r="D5305" i="9"/>
  <c r="E5305" i="9" s="1"/>
  <c r="E5304" i="9"/>
  <c r="D5304" i="9"/>
  <c r="E5303" i="9"/>
  <c r="D5303" i="9"/>
  <c r="E5302" i="9"/>
  <c r="D5302" i="9"/>
  <c r="D5301" i="9"/>
  <c r="E5301" i="9" s="1"/>
  <c r="D5300" i="9"/>
  <c r="E5300" i="9" s="1"/>
  <c r="E5299" i="9"/>
  <c r="D5299" i="9"/>
  <c r="D5298" i="9"/>
  <c r="E5298" i="9" s="1"/>
  <c r="D5297" i="9"/>
  <c r="E5297" i="9" s="1"/>
  <c r="D5296" i="9"/>
  <c r="E5296" i="9" s="1"/>
  <c r="D5295" i="9"/>
  <c r="E5295" i="9" s="1"/>
  <c r="E5294" i="9"/>
  <c r="D5294" i="9"/>
  <c r="E5293" i="9"/>
  <c r="D5293" i="9"/>
  <c r="E5292" i="9"/>
  <c r="D5292" i="9"/>
  <c r="D5291" i="9"/>
  <c r="E5291" i="9" s="1"/>
  <c r="D5290" i="9"/>
  <c r="E5290" i="9" s="1"/>
  <c r="E5289" i="9"/>
  <c r="D5289" i="9"/>
  <c r="E5288" i="9"/>
  <c r="D5288" i="9"/>
  <c r="D5287" i="9"/>
  <c r="E5287" i="9" s="1"/>
  <c r="D5286" i="9"/>
  <c r="E5286" i="9" s="1"/>
  <c r="D5285" i="9"/>
  <c r="E5285" i="9" s="1"/>
  <c r="E5284" i="9"/>
  <c r="D5284" i="9"/>
  <c r="E5283" i="9"/>
  <c r="D5283" i="9"/>
  <c r="E5282" i="9"/>
  <c r="D5282" i="9"/>
  <c r="D5281" i="9"/>
  <c r="E5281" i="9" s="1"/>
  <c r="D5280" i="9"/>
  <c r="E5280" i="9" s="1"/>
  <c r="E5279" i="9"/>
  <c r="D5279" i="9"/>
  <c r="D5278" i="9"/>
  <c r="E5278" i="9" s="1"/>
  <c r="D5277" i="9"/>
  <c r="E5277" i="9" s="1"/>
  <c r="D5276" i="9"/>
  <c r="E5276" i="9" s="1"/>
  <c r="D5275" i="9"/>
  <c r="E5275" i="9" s="1"/>
  <c r="E5274" i="9"/>
  <c r="D5274" i="9"/>
  <c r="E5273" i="9"/>
  <c r="D5273" i="9"/>
  <c r="E5272" i="9"/>
  <c r="D5272" i="9"/>
  <c r="D5271" i="9"/>
  <c r="E5271" i="9" s="1"/>
  <c r="D5270" i="9"/>
  <c r="E5270" i="9" s="1"/>
  <c r="E5269" i="9"/>
  <c r="D5269" i="9"/>
  <c r="E5268" i="9"/>
  <c r="D5268" i="9"/>
  <c r="D5267" i="9"/>
  <c r="E5267" i="9" s="1"/>
  <c r="D5266" i="9"/>
  <c r="E5266" i="9" s="1"/>
  <c r="D5265" i="9"/>
  <c r="E5265" i="9" s="1"/>
  <c r="E5264" i="9"/>
  <c r="D5264" i="9"/>
  <c r="E5263" i="9"/>
  <c r="D5263" i="9"/>
  <c r="E5262" i="9"/>
  <c r="D5262" i="9"/>
  <c r="D5261" i="9"/>
  <c r="E5261" i="9" s="1"/>
  <c r="D5260" i="9"/>
  <c r="E5260" i="9" s="1"/>
  <c r="E5259" i="9"/>
  <c r="D5259" i="9"/>
  <c r="D5258" i="9"/>
  <c r="E5258" i="9" s="1"/>
  <c r="D5257" i="9"/>
  <c r="E5257" i="9" s="1"/>
  <c r="D5256" i="9"/>
  <c r="E5256" i="9" s="1"/>
  <c r="D5255" i="9"/>
  <c r="E5255" i="9" s="1"/>
  <c r="E5254" i="9"/>
  <c r="D5254" i="9"/>
  <c r="E5253" i="9"/>
  <c r="D5253" i="9"/>
  <c r="E5252" i="9"/>
  <c r="D5252" i="9"/>
  <c r="D5251" i="9"/>
  <c r="E5251" i="9" s="1"/>
  <c r="E5250" i="9"/>
  <c r="D5250" i="9"/>
  <c r="E5249" i="9"/>
  <c r="D5249" i="9"/>
  <c r="E5248" i="9"/>
  <c r="D5248" i="9"/>
  <c r="D5247" i="9"/>
  <c r="E5247" i="9" s="1"/>
  <c r="D5246" i="9"/>
  <c r="E5246" i="9" s="1"/>
  <c r="D5245" i="9"/>
  <c r="E5245" i="9" s="1"/>
  <c r="E5244" i="9"/>
  <c r="D5244" i="9"/>
  <c r="E5243" i="9"/>
  <c r="D5243" i="9"/>
  <c r="E5242" i="9"/>
  <c r="D5242" i="9"/>
  <c r="D5241" i="9"/>
  <c r="E5241" i="9" s="1"/>
  <c r="D5240" i="9"/>
  <c r="E5240" i="9" s="1"/>
  <c r="E5239" i="9"/>
  <c r="D5239" i="9"/>
  <c r="D5238" i="9"/>
  <c r="E5238" i="9" s="1"/>
  <c r="D5237" i="9"/>
  <c r="E5237" i="9" s="1"/>
  <c r="D5236" i="9"/>
  <c r="E5236" i="9" s="1"/>
  <c r="D5235" i="9"/>
  <c r="E5235" i="9" s="1"/>
  <c r="E5234" i="9"/>
  <c r="D5234" i="9"/>
  <c r="E5233" i="9"/>
  <c r="D5233" i="9"/>
  <c r="E5232" i="9"/>
  <c r="D5232" i="9"/>
  <c r="D5231" i="9"/>
  <c r="E5231" i="9" s="1"/>
  <c r="D5230" i="9"/>
  <c r="E5230" i="9" s="1"/>
  <c r="E5229" i="9"/>
  <c r="D5229" i="9"/>
  <c r="E5228" i="9"/>
  <c r="D5228" i="9"/>
  <c r="D5227" i="9"/>
  <c r="E5227" i="9" s="1"/>
  <c r="D5226" i="9"/>
  <c r="E5226" i="9" s="1"/>
  <c r="D5225" i="9"/>
  <c r="E5225" i="9" s="1"/>
  <c r="E5224" i="9"/>
  <c r="D5224" i="9"/>
  <c r="E5223" i="9"/>
  <c r="D5223" i="9"/>
  <c r="E5222" i="9"/>
  <c r="D5222" i="9"/>
  <c r="D5221" i="9"/>
  <c r="E5221" i="9" s="1"/>
  <c r="D5220" i="9"/>
  <c r="E5220" i="9" s="1"/>
  <c r="E5219" i="9"/>
  <c r="D5219" i="9"/>
  <c r="D5218" i="9"/>
  <c r="E5218" i="9" s="1"/>
  <c r="D5217" i="9"/>
  <c r="E5217" i="9" s="1"/>
  <c r="D5216" i="9"/>
  <c r="E5216" i="9" s="1"/>
  <c r="D5215" i="9"/>
  <c r="E5215" i="9" s="1"/>
  <c r="E5214" i="9"/>
  <c r="D5214" i="9"/>
  <c r="E5213" i="9"/>
  <c r="D5213" i="9"/>
  <c r="E5212" i="9"/>
  <c r="D5212" i="9"/>
  <c r="D5211" i="9"/>
  <c r="E5211" i="9" s="1"/>
  <c r="D5210" i="9"/>
  <c r="E5210" i="9" s="1"/>
  <c r="E5209" i="9"/>
  <c r="D5209" i="9"/>
  <c r="E5208" i="9"/>
  <c r="D5208" i="9"/>
  <c r="D5207" i="9"/>
  <c r="E5207" i="9" s="1"/>
  <c r="D5206" i="9"/>
  <c r="E5206" i="9" s="1"/>
  <c r="D5205" i="9"/>
  <c r="E5205" i="9" s="1"/>
  <c r="E5204" i="9"/>
  <c r="D5204" i="9"/>
  <c r="E5203" i="9"/>
  <c r="D5203" i="9"/>
  <c r="E5202" i="9"/>
  <c r="D5202" i="9"/>
  <c r="D5201" i="9"/>
  <c r="E5201" i="9" s="1"/>
  <c r="D5200" i="9"/>
  <c r="E5200" i="9" s="1"/>
  <c r="E5199" i="9"/>
  <c r="D5199" i="9"/>
  <c r="D5198" i="9"/>
  <c r="E5198" i="9" s="1"/>
  <c r="D5197" i="9"/>
  <c r="E5197" i="9" s="1"/>
  <c r="D5196" i="9"/>
  <c r="E5196" i="9" s="1"/>
  <c r="D5195" i="9"/>
  <c r="E5195" i="9" s="1"/>
  <c r="E5194" i="9"/>
  <c r="D5194" i="9"/>
  <c r="E5193" i="9"/>
  <c r="D5193" i="9"/>
  <c r="E5192" i="9"/>
  <c r="D5192" i="9"/>
  <c r="D5191" i="9"/>
  <c r="E5191" i="9" s="1"/>
  <c r="D5190" i="9"/>
  <c r="E5190" i="9" s="1"/>
  <c r="E5189" i="9"/>
  <c r="D5189" i="9"/>
  <c r="E5188" i="9"/>
  <c r="D5188" i="9"/>
  <c r="D5187" i="9"/>
  <c r="E5187" i="9" s="1"/>
  <c r="D5186" i="9"/>
  <c r="E5186" i="9" s="1"/>
  <c r="D5185" i="9"/>
  <c r="E5185" i="9" s="1"/>
  <c r="E5184" i="9"/>
  <c r="D5184" i="9"/>
  <c r="E5183" i="9"/>
  <c r="D5183" i="9"/>
  <c r="E5182" i="9"/>
  <c r="D5182" i="9"/>
  <c r="D5181" i="9"/>
  <c r="E5181" i="9" s="1"/>
  <c r="D5180" i="9"/>
  <c r="E5180" i="9" s="1"/>
  <c r="E5179" i="9"/>
  <c r="D5179" i="9"/>
  <c r="D5178" i="9"/>
  <c r="E5178" i="9" s="1"/>
  <c r="D5177" i="9"/>
  <c r="E5177" i="9" s="1"/>
  <c r="D5176" i="9"/>
  <c r="E5176" i="9" s="1"/>
  <c r="D5175" i="9"/>
  <c r="E5175" i="9" s="1"/>
  <c r="D5174" i="9"/>
  <c r="E5174" i="9" s="1"/>
  <c r="E5173" i="9"/>
  <c r="D5173" i="9"/>
  <c r="E5172" i="9"/>
  <c r="D5172" i="9"/>
  <c r="E5171" i="9"/>
  <c r="D5171" i="9"/>
  <c r="E5170" i="9"/>
  <c r="D5170" i="9"/>
  <c r="E5169" i="9"/>
  <c r="D5169" i="9"/>
  <c r="D5168" i="9"/>
  <c r="E5168" i="9" s="1"/>
  <c r="E5167" i="9"/>
  <c r="D5167" i="9"/>
  <c r="D5166" i="9"/>
  <c r="E5166" i="9" s="1"/>
  <c r="D5165" i="9"/>
  <c r="E5165" i="9" s="1"/>
  <c r="D5164" i="9"/>
  <c r="E5164" i="9" s="1"/>
  <c r="E5163" i="9"/>
  <c r="D5163" i="9"/>
  <c r="E5162" i="9"/>
  <c r="D5162" i="9"/>
  <c r="E5161" i="9"/>
  <c r="D5161" i="9"/>
  <c r="D5160" i="9"/>
  <c r="E5160" i="9" s="1"/>
  <c r="D5159" i="9"/>
  <c r="E5159" i="9" s="1"/>
  <c r="E5158" i="9"/>
  <c r="D5158" i="9"/>
  <c r="E5157" i="9"/>
  <c r="D5157" i="9"/>
  <c r="D5156" i="9"/>
  <c r="E5156" i="9" s="1"/>
  <c r="D5155" i="9"/>
  <c r="E5155" i="9" s="1"/>
  <c r="E5154" i="9"/>
  <c r="D5154" i="9"/>
  <c r="E5153" i="9"/>
  <c r="D5153" i="9"/>
  <c r="E5152" i="9"/>
  <c r="D5152" i="9"/>
  <c r="E5151" i="9"/>
  <c r="D5151" i="9"/>
  <c r="E5150" i="9"/>
  <c r="D5150" i="9"/>
  <c r="D5149" i="9"/>
  <c r="E5149" i="9" s="1"/>
  <c r="D5148" i="9"/>
  <c r="E5148" i="9" s="1"/>
  <c r="E5147" i="9"/>
  <c r="D5147" i="9"/>
  <c r="D5146" i="9"/>
  <c r="E5146" i="9" s="1"/>
  <c r="D5145" i="9"/>
  <c r="E5145" i="9" s="1"/>
  <c r="D5144" i="9"/>
  <c r="E5144" i="9" s="1"/>
  <c r="E5143" i="9"/>
  <c r="D5143" i="9"/>
  <c r="E5142" i="9"/>
  <c r="D5142" i="9"/>
  <c r="E5141" i="9"/>
  <c r="D5141" i="9"/>
  <c r="D5140" i="9"/>
  <c r="E5140" i="9" s="1"/>
  <c r="E5139" i="9"/>
  <c r="D5139" i="9"/>
  <c r="E5138" i="9"/>
  <c r="D5138" i="9"/>
  <c r="E5137" i="9"/>
  <c r="D5137" i="9"/>
  <c r="D5136" i="9"/>
  <c r="E5136" i="9" s="1"/>
  <c r="D5135" i="9"/>
  <c r="E5135" i="9" s="1"/>
  <c r="E5134" i="9"/>
  <c r="D5134" i="9"/>
  <c r="E5133" i="9"/>
  <c r="D5133" i="9"/>
  <c r="E5132" i="9"/>
  <c r="D5132" i="9"/>
  <c r="D5131" i="9"/>
  <c r="E5131" i="9" s="1"/>
  <c r="D5130" i="9"/>
  <c r="E5130" i="9" s="1"/>
  <c r="D5129" i="9"/>
  <c r="E5129" i="9" s="1"/>
  <c r="D5128" i="9"/>
  <c r="E5128" i="9" s="1"/>
  <c r="D5127" i="9"/>
  <c r="E5127" i="9" s="1"/>
  <c r="D5126" i="9"/>
  <c r="E5126" i="9" s="1"/>
  <c r="D5125" i="9"/>
  <c r="E5125" i="9" s="1"/>
  <c r="D5124" i="9"/>
  <c r="E5124" i="9" s="1"/>
  <c r="E5123" i="9"/>
  <c r="D5123" i="9"/>
  <c r="E5122" i="9"/>
  <c r="D5122" i="9"/>
  <c r="E5121" i="9"/>
  <c r="D5121" i="9"/>
  <c r="E5120" i="9"/>
  <c r="D5120" i="9"/>
  <c r="E5119" i="9"/>
  <c r="D5119" i="9"/>
  <c r="D5118" i="9"/>
  <c r="E5118" i="9" s="1"/>
  <c r="E5117" i="9"/>
  <c r="D5117" i="9"/>
  <c r="D5116" i="9"/>
  <c r="E5116" i="9" s="1"/>
  <c r="D5115" i="9"/>
  <c r="E5115" i="9" s="1"/>
  <c r="D5114" i="9"/>
  <c r="E5114" i="9" s="1"/>
  <c r="E5113" i="9"/>
  <c r="D5113" i="9"/>
  <c r="E5112" i="9"/>
  <c r="D5112" i="9"/>
  <c r="E5111" i="9"/>
  <c r="D5111" i="9"/>
  <c r="D5110" i="9"/>
  <c r="E5110" i="9" s="1"/>
  <c r="D5109" i="9"/>
  <c r="E5109" i="9" s="1"/>
  <c r="E5108" i="9"/>
  <c r="D5108" i="9"/>
  <c r="E5107" i="9"/>
  <c r="D5107" i="9"/>
  <c r="D5106" i="9"/>
  <c r="E5106" i="9" s="1"/>
  <c r="D5105" i="9"/>
  <c r="E5105" i="9" s="1"/>
  <c r="E5104" i="9"/>
  <c r="D5104" i="9"/>
  <c r="E5103" i="9"/>
  <c r="D5103" i="9"/>
  <c r="E5102" i="9"/>
  <c r="D5102" i="9"/>
  <c r="D5101" i="9"/>
  <c r="E5101" i="9" s="1"/>
  <c r="E5100" i="9"/>
  <c r="D5100" i="9"/>
  <c r="D5099" i="9"/>
  <c r="E5099" i="9" s="1"/>
  <c r="D5098" i="9"/>
  <c r="E5098" i="9" s="1"/>
  <c r="E5097" i="9"/>
  <c r="D5097" i="9"/>
  <c r="D5096" i="9"/>
  <c r="E5096" i="9" s="1"/>
  <c r="D5095" i="9"/>
  <c r="E5095" i="9" s="1"/>
  <c r="D5094" i="9"/>
  <c r="E5094" i="9" s="1"/>
  <c r="E5093" i="9"/>
  <c r="D5093" i="9"/>
  <c r="E5092" i="9"/>
  <c r="D5092" i="9"/>
  <c r="E5091" i="9"/>
  <c r="D5091" i="9"/>
  <c r="D5090" i="9"/>
  <c r="E5090" i="9" s="1"/>
  <c r="E5089" i="9"/>
  <c r="D5089" i="9"/>
  <c r="E5088" i="9"/>
  <c r="D5088" i="9"/>
  <c r="E5087" i="9"/>
  <c r="D5087" i="9"/>
  <c r="D5086" i="9"/>
  <c r="E5086" i="9" s="1"/>
  <c r="D5085" i="9"/>
  <c r="E5085" i="9" s="1"/>
  <c r="E5084" i="9"/>
  <c r="D5084" i="9"/>
  <c r="E5083" i="9"/>
  <c r="D5083" i="9"/>
  <c r="E5082" i="9"/>
  <c r="D5082" i="9"/>
  <c r="D5081" i="9"/>
  <c r="E5081" i="9" s="1"/>
  <c r="D5080" i="9"/>
  <c r="E5080" i="9" s="1"/>
  <c r="D5079" i="9"/>
  <c r="E5079" i="9" s="1"/>
  <c r="D5078" i="9"/>
  <c r="E5078" i="9" s="1"/>
  <c r="D5077" i="9"/>
  <c r="E5077" i="9" s="1"/>
  <c r="D5076" i="9"/>
  <c r="E5076" i="9" s="1"/>
  <c r="D5075" i="9"/>
  <c r="E5075" i="9" s="1"/>
  <c r="D5074" i="9"/>
  <c r="E5074" i="9" s="1"/>
  <c r="E5073" i="9"/>
  <c r="D5073" i="9"/>
  <c r="E5072" i="9"/>
  <c r="D5072" i="9"/>
  <c r="E5071" i="9"/>
  <c r="D5071" i="9"/>
  <c r="E5070" i="9"/>
  <c r="D5070" i="9"/>
  <c r="E5069" i="9"/>
  <c r="D5069" i="9"/>
  <c r="D5068" i="9"/>
  <c r="E5068" i="9" s="1"/>
  <c r="E5067" i="9"/>
  <c r="D5067" i="9"/>
  <c r="D5066" i="9"/>
  <c r="E5066" i="9" s="1"/>
  <c r="D5065" i="9"/>
  <c r="E5065" i="9" s="1"/>
  <c r="D5064" i="9"/>
  <c r="E5064" i="9" s="1"/>
  <c r="E5063" i="9"/>
  <c r="D5063" i="9"/>
  <c r="E5062" i="9"/>
  <c r="D5062" i="9"/>
  <c r="E5061" i="9"/>
  <c r="D5061" i="9"/>
  <c r="D5060" i="9"/>
  <c r="E5060" i="9" s="1"/>
  <c r="D5059" i="9"/>
  <c r="E5059" i="9" s="1"/>
  <c r="E5058" i="9"/>
  <c r="D5058" i="9"/>
  <c r="E5057" i="9"/>
  <c r="D5057" i="9"/>
  <c r="D5056" i="9"/>
  <c r="E5056" i="9" s="1"/>
  <c r="D5055" i="9"/>
  <c r="E5055" i="9" s="1"/>
  <c r="E5054" i="9"/>
  <c r="D5054" i="9"/>
  <c r="E5053" i="9"/>
  <c r="D5053" i="9"/>
  <c r="E5052" i="9"/>
  <c r="D5052" i="9"/>
  <c r="E5051" i="9"/>
  <c r="D5051" i="9"/>
  <c r="E5050" i="9"/>
  <c r="D5050" i="9"/>
  <c r="D5049" i="9"/>
  <c r="E5049" i="9" s="1"/>
  <c r="D5048" i="9"/>
  <c r="E5048" i="9" s="1"/>
  <c r="E5047" i="9"/>
  <c r="D5047" i="9"/>
  <c r="D5046" i="9"/>
  <c r="E5046" i="9" s="1"/>
  <c r="D5045" i="9"/>
  <c r="E5045" i="9" s="1"/>
  <c r="D5044" i="9"/>
  <c r="E5044" i="9" s="1"/>
  <c r="E5043" i="9"/>
  <c r="D5043" i="9"/>
  <c r="E5042" i="9"/>
  <c r="D5042" i="9"/>
  <c r="E5041" i="9"/>
  <c r="D5041" i="9"/>
  <c r="D5040" i="9"/>
  <c r="E5040" i="9" s="1"/>
  <c r="E5039" i="9"/>
  <c r="D5039" i="9"/>
  <c r="E5038" i="9"/>
  <c r="D5038" i="9"/>
  <c r="E5037" i="9"/>
  <c r="D5037" i="9"/>
  <c r="D5036" i="9"/>
  <c r="E5036" i="9" s="1"/>
  <c r="D5035" i="9"/>
  <c r="E5035" i="9" s="1"/>
  <c r="E5034" i="9"/>
  <c r="D5034" i="9"/>
  <c r="E5033" i="9"/>
  <c r="D5033" i="9"/>
  <c r="E5032" i="9"/>
  <c r="D5032" i="9"/>
  <c r="D5031" i="9"/>
  <c r="E5031" i="9" s="1"/>
  <c r="D5030" i="9"/>
  <c r="E5030" i="9" s="1"/>
  <c r="D5029" i="9"/>
  <c r="E5029" i="9" s="1"/>
  <c r="D5028" i="9"/>
  <c r="E5028" i="9" s="1"/>
  <c r="D5027" i="9"/>
  <c r="E5027" i="9" s="1"/>
  <c r="D5026" i="9"/>
  <c r="E5026" i="9" s="1"/>
  <c r="D5025" i="9"/>
  <c r="E5025" i="9" s="1"/>
  <c r="D5024" i="9"/>
  <c r="E5024" i="9" s="1"/>
  <c r="E5023" i="9"/>
  <c r="D5023" i="9"/>
  <c r="E5022" i="9"/>
  <c r="D5022" i="9"/>
  <c r="E5021" i="9"/>
  <c r="D5021" i="9"/>
  <c r="E5020" i="9"/>
  <c r="D5020" i="9"/>
  <c r="E5019" i="9"/>
  <c r="D5019" i="9"/>
  <c r="D5018" i="9"/>
  <c r="E5018" i="9" s="1"/>
  <c r="E5017" i="9"/>
  <c r="D5017" i="9"/>
  <c r="D5016" i="9"/>
  <c r="E5016" i="9" s="1"/>
  <c r="D5015" i="9"/>
  <c r="E5015" i="9" s="1"/>
  <c r="D5014" i="9"/>
  <c r="E5014" i="9" s="1"/>
  <c r="E5013" i="9"/>
  <c r="D5013" i="9"/>
  <c r="E5012" i="9"/>
  <c r="D5012" i="9"/>
  <c r="E5011" i="9"/>
  <c r="D5011" i="9"/>
  <c r="D5010" i="9"/>
  <c r="E5010" i="9" s="1"/>
  <c r="D5009" i="9"/>
  <c r="E5009" i="9" s="1"/>
  <c r="E5008" i="9"/>
  <c r="D5008" i="9"/>
  <c r="E5007" i="9"/>
  <c r="D5007" i="9"/>
  <c r="D5006" i="9"/>
  <c r="E5006" i="9" s="1"/>
  <c r="D5005" i="9"/>
  <c r="E5005" i="9" s="1"/>
  <c r="E5004" i="9"/>
  <c r="D5004" i="9"/>
  <c r="E5003" i="9"/>
  <c r="D5003" i="9"/>
  <c r="E5002" i="9"/>
  <c r="D5002" i="9"/>
  <c r="E5001" i="9"/>
  <c r="D5001" i="9"/>
  <c r="E5000" i="9"/>
  <c r="D5000" i="9"/>
  <c r="D4999" i="9"/>
  <c r="E4999" i="9" s="1"/>
  <c r="D4998" i="9"/>
  <c r="E4998" i="9" s="1"/>
  <c r="D4997" i="9"/>
  <c r="E4997" i="9" s="1"/>
  <c r="D4996" i="9"/>
  <c r="E4996" i="9" s="1"/>
  <c r="D4995" i="9"/>
  <c r="E4995" i="9" s="1"/>
  <c r="D4994" i="9"/>
  <c r="E4994" i="9" s="1"/>
  <c r="E4993" i="9"/>
  <c r="D4993" i="9"/>
  <c r="E4992" i="9"/>
  <c r="D4992" i="9"/>
  <c r="E4991" i="9"/>
  <c r="D4991" i="9"/>
  <c r="D4990" i="9"/>
  <c r="E4990" i="9" s="1"/>
  <c r="E4989" i="9"/>
  <c r="D4989" i="9"/>
  <c r="E4988" i="9"/>
  <c r="D4988" i="9"/>
  <c r="E4987" i="9"/>
  <c r="D4987" i="9"/>
  <c r="D4986" i="9"/>
  <c r="E4986" i="9" s="1"/>
  <c r="D4985" i="9"/>
  <c r="E4985" i="9" s="1"/>
  <c r="E4984" i="9"/>
  <c r="D4984" i="9"/>
  <c r="E4983" i="9"/>
  <c r="D4983" i="9"/>
  <c r="E4982" i="9"/>
  <c r="D4982" i="9"/>
  <c r="D4981" i="9"/>
  <c r="E4981" i="9" s="1"/>
  <c r="D4980" i="9"/>
  <c r="E4980" i="9" s="1"/>
  <c r="D4979" i="9"/>
  <c r="E4979" i="9" s="1"/>
  <c r="D4978" i="9"/>
  <c r="E4978" i="9" s="1"/>
  <c r="D4977" i="9"/>
  <c r="E4977" i="9" s="1"/>
  <c r="D4976" i="9"/>
  <c r="E4976" i="9" s="1"/>
  <c r="D4975" i="9"/>
  <c r="E4975" i="9" s="1"/>
  <c r="D4974" i="9"/>
  <c r="E4974" i="9" s="1"/>
  <c r="E4973" i="9"/>
  <c r="D4973" i="9"/>
  <c r="E4972" i="9"/>
  <c r="D4972" i="9"/>
  <c r="E4971" i="9"/>
  <c r="D4971" i="9"/>
  <c r="E4970" i="9"/>
  <c r="D4970" i="9"/>
  <c r="E4969" i="9"/>
  <c r="D4969" i="9"/>
  <c r="D4968" i="9"/>
  <c r="E4968" i="9" s="1"/>
  <c r="E4967" i="9"/>
  <c r="D4967" i="9"/>
  <c r="D4966" i="9"/>
  <c r="E4966" i="9" s="1"/>
  <c r="D4965" i="9"/>
  <c r="E4965" i="9" s="1"/>
  <c r="D4964" i="9"/>
  <c r="E4964" i="9" s="1"/>
  <c r="E4963" i="9"/>
  <c r="D4963" i="9"/>
  <c r="E4962" i="9"/>
  <c r="D4962" i="9"/>
  <c r="E4961" i="9"/>
  <c r="D4961" i="9"/>
  <c r="D4960" i="9"/>
  <c r="E4960" i="9" s="1"/>
  <c r="D4959" i="9"/>
  <c r="E4959" i="9" s="1"/>
  <c r="E4958" i="9"/>
  <c r="D4958" i="9"/>
  <c r="E4957" i="9"/>
  <c r="D4957" i="9"/>
  <c r="D4956" i="9"/>
  <c r="E4956" i="9" s="1"/>
  <c r="D4955" i="9"/>
  <c r="E4955" i="9" s="1"/>
  <c r="E4954" i="9"/>
  <c r="D4954" i="9"/>
  <c r="E4953" i="9"/>
  <c r="D4953" i="9"/>
  <c r="E4952" i="9"/>
  <c r="D4952" i="9"/>
  <c r="E4951" i="9"/>
  <c r="D4951" i="9"/>
  <c r="E4950" i="9"/>
  <c r="D4950" i="9"/>
  <c r="D4949" i="9"/>
  <c r="E4949" i="9" s="1"/>
  <c r="D4948" i="9"/>
  <c r="E4948" i="9" s="1"/>
  <c r="E4947" i="9"/>
  <c r="D4947" i="9"/>
  <c r="D4946" i="9"/>
  <c r="E4946" i="9" s="1"/>
  <c r="D4945" i="9"/>
  <c r="E4945" i="9" s="1"/>
  <c r="D4944" i="9"/>
  <c r="E4944" i="9" s="1"/>
  <c r="E4943" i="9"/>
  <c r="D4943" i="9"/>
  <c r="E4942" i="9"/>
  <c r="D4942" i="9"/>
  <c r="E4941" i="9"/>
  <c r="D4941" i="9"/>
  <c r="D4940" i="9"/>
  <c r="E4940" i="9" s="1"/>
  <c r="E4939" i="9"/>
  <c r="D4939" i="9"/>
  <c r="E4938" i="9"/>
  <c r="D4938" i="9"/>
  <c r="E4937" i="9"/>
  <c r="D4937" i="9"/>
  <c r="D4936" i="9"/>
  <c r="E4936" i="9" s="1"/>
  <c r="D4935" i="9"/>
  <c r="E4935" i="9" s="1"/>
  <c r="E4934" i="9"/>
  <c r="D4934" i="9"/>
  <c r="E4933" i="9"/>
  <c r="D4933" i="9"/>
  <c r="E4932" i="9"/>
  <c r="D4932" i="9"/>
  <c r="D4931" i="9"/>
  <c r="E4931" i="9" s="1"/>
  <c r="D4930" i="9"/>
  <c r="E4930" i="9" s="1"/>
  <c r="D4929" i="9"/>
  <c r="E4929" i="9" s="1"/>
  <c r="D4928" i="9"/>
  <c r="E4928" i="9" s="1"/>
  <c r="D4927" i="9"/>
  <c r="E4927" i="9" s="1"/>
  <c r="D4926" i="9"/>
  <c r="E4926" i="9" s="1"/>
  <c r="D4925" i="9"/>
  <c r="E4925" i="9" s="1"/>
  <c r="D4924" i="9"/>
  <c r="E4924" i="9" s="1"/>
  <c r="E4923" i="9"/>
  <c r="D4923" i="9"/>
  <c r="E4922" i="9"/>
  <c r="D4922" i="9"/>
  <c r="E4921" i="9"/>
  <c r="D4921" i="9"/>
  <c r="E4920" i="9"/>
  <c r="D4920" i="9"/>
  <c r="E4919" i="9"/>
  <c r="D4919" i="9"/>
  <c r="D4918" i="9"/>
  <c r="E4918" i="9" s="1"/>
  <c r="E4917" i="9"/>
  <c r="D4917" i="9"/>
  <c r="D4916" i="9"/>
  <c r="E4916" i="9" s="1"/>
  <c r="D4915" i="9"/>
  <c r="E4915" i="9" s="1"/>
  <c r="D4914" i="9"/>
  <c r="E4914" i="9" s="1"/>
  <c r="E4913" i="9"/>
  <c r="D4913" i="9"/>
  <c r="E4912" i="9"/>
  <c r="D4912" i="9"/>
  <c r="E4911" i="9"/>
  <c r="D4911" i="9"/>
  <c r="D4910" i="9"/>
  <c r="E4910" i="9" s="1"/>
  <c r="D4909" i="9"/>
  <c r="E4909" i="9" s="1"/>
  <c r="E4908" i="9"/>
  <c r="D4908" i="9"/>
  <c r="E4907" i="9"/>
  <c r="D4907" i="9"/>
  <c r="D4906" i="9"/>
  <c r="E4906" i="9" s="1"/>
  <c r="D4905" i="9"/>
  <c r="E4905" i="9" s="1"/>
  <c r="E4904" i="9"/>
  <c r="D4904" i="9"/>
  <c r="E4903" i="9"/>
  <c r="D4903" i="9"/>
  <c r="E4902" i="9"/>
  <c r="D4902" i="9"/>
  <c r="E4901" i="9"/>
  <c r="D4901" i="9"/>
  <c r="E4900" i="9"/>
  <c r="D4900" i="9"/>
  <c r="D4899" i="9"/>
  <c r="E4899" i="9" s="1"/>
  <c r="D4898" i="9"/>
  <c r="E4898" i="9" s="1"/>
  <c r="E4897" i="9"/>
  <c r="D4897" i="9"/>
  <c r="D4896" i="9"/>
  <c r="E4896" i="9" s="1"/>
  <c r="D4895" i="9"/>
  <c r="E4895" i="9" s="1"/>
  <c r="D4894" i="9"/>
  <c r="E4894" i="9" s="1"/>
  <c r="E4893" i="9"/>
  <c r="D4893" i="9"/>
  <c r="E4892" i="9"/>
  <c r="D4892" i="9"/>
  <c r="E4891" i="9"/>
  <c r="D4891" i="9"/>
  <c r="D4890" i="9"/>
  <c r="E4890" i="9" s="1"/>
  <c r="E4889" i="9"/>
  <c r="D4889" i="9"/>
  <c r="E4888" i="9"/>
  <c r="D4888" i="9"/>
  <c r="E4887" i="9"/>
  <c r="D4887" i="9"/>
  <c r="D4886" i="9"/>
  <c r="E4886" i="9" s="1"/>
  <c r="D4885" i="9"/>
  <c r="E4885" i="9" s="1"/>
  <c r="E4884" i="9"/>
  <c r="D4884" i="9"/>
  <c r="E4883" i="9"/>
  <c r="D4883" i="9"/>
  <c r="E4882" i="9"/>
  <c r="D4882" i="9"/>
  <c r="D4881" i="9"/>
  <c r="E4881" i="9" s="1"/>
  <c r="D4880" i="9"/>
  <c r="E4880" i="9" s="1"/>
  <c r="D4879" i="9"/>
  <c r="E4879" i="9" s="1"/>
  <c r="D4878" i="9"/>
  <c r="E4878" i="9" s="1"/>
  <c r="D4877" i="9"/>
  <c r="E4877" i="9" s="1"/>
  <c r="D4876" i="9"/>
  <c r="E4876" i="9" s="1"/>
  <c r="D4875" i="9"/>
  <c r="E4875" i="9" s="1"/>
  <c r="D4874" i="9"/>
  <c r="E4874" i="9" s="1"/>
  <c r="E4873" i="9"/>
  <c r="D4873" i="9"/>
  <c r="E4872" i="9"/>
  <c r="D4872" i="9"/>
  <c r="E4871" i="9"/>
  <c r="D4871" i="9"/>
  <c r="E4870" i="9"/>
  <c r="D4870" i="9"/>
  <c r="E4869" i="9"/>
  <c r="D4869" i="9"/>
  <c r="D4868" i="9"/>
  <c r="E4868" i="9" s="1"/>
  <c r="E4867" i="9"/>
  <c r="D4867" i="9"/>
  <c r="D4866" i="9"/>
  <c r="E4866" i="9" s="1"/>
  <c r="D4865" i="9"/>
  <c r="E4865" i="9" s="1"/>
  <c r="D4864" i="9"/>
  <c r="E4864" i="9" s="1"/>
  <c r="E4863" i="9"/>
  <c r="D4863" i="9"/>
  <c r="E4862" i="9"/>
  <c r="D4862" i="9"/>
  <c r="E4861" i="9"/>
  <c r="D4861" i="9"/>
  <c r="D4860" i="9"/>
  <c r="E4860" i="9" s="1"/>
  <c r="D4859" i="9"/>
  <c r="E4859" i="9" s="1"/>
  <c r="E4858" i="9"/>
  <c r="D4858" i="9"/>
  <c r="E4857" i="9"/>
  <c r="D4857" i="9"/>
  <c r="D4856" i="9"/>
  <c r="E4856" i="9" s="1"/>
  <c r="D4855" i="9"/>
  <c r="E4855" i="9" s="1"/>
  <c r="E4854" i="9"/>
  <c r="D4854" i="9"/>
  <c r="E4853" i="9"/>
  <c r="D4853" i="9"/>
  <c r="E4852" i="9"/>
  <c r="D4852" i="9"/>
  <c r="D4851" i="9"/>
  <c r="E4851" i="9" s="1"/>
  <c r="E4850" i="9"/>
  <c r="D4850" i="9"/>
  <c r="D4849" i="9"/>
  <c r="E4849" i="9" s="1"/>
  <c r="D4848" i="9"/>
  <c r="E4848" i="9" s="1"/>
  <c r="E4847" i="9"/>
  <c r="D4847" i="9"/>
  <c r="D4846" i="9"/>
  <c r="E4846" i="9" s="1"/>
  <c r="D4845" i="9"/>
  <c r="E4845" i="9" s="1"/>
  <c r="D4844" i="9"/>
  <c r="E4844" i="9" s="1"/>
  <c r="E4843" i="9"/>
  <c r="D4843" i="9"/>
  <c r="E4842" i="9"/>
  <c r="D4842" i="9"/>
  <c r="E4841" i="9"/>
  <c r="D4841" i="9"/>
  <c r="D4840" i="9"/>
  <c r="E4840" i="9" s="1"/>
  <c r="D4839" i="9"/>
  <c r="E4839" i="9" s="1"/>
  <c r="D4838" i="9"/>
  <c r="E4838" i="9" s="1"/>
  <c r="E4837" i="9"/>
  <c r="D4837" i="9"/>
  <c r="E4836" i="9"/>
  <c r="D4836" i="9"/>
  <c r="E4835" i="9"/>
  <c r="D4835" i="9"/>
  <c r="D4834" i="9"/>
  <c r="E4834" i="9" s="1"/>
  <c r="D4833" i="9"/>
  <c r="E4833" i="9" s="1"/>
  <c r="E4832" i="9"/>
  <c r="D4832" i="9"/>
  <c r="E4831" i="9"/>
  <c r="D4831" i="9"/>
  <c r="D4830" i="9"/>
  <c r="E4830" i="9" s="1"/>
  <c r="D4829" i="9"/>
  <c r="E4829" i="9" s="1"/>
  <c r="D4828" i="9"/>
  <c r="E4828" i="9" s="1"/>
  <c r="E4827" i="9"/>
  <c r="D4827" i="9"/>
  <c r="E4826" i="9"/>
  <c r="D4826" i="9"/>
  <c r="E4825" i="9"/>
  <c r="D4825" i="9"/>
  <c r="D4824" i="9"/>
  <c r="E4824" i="9" s="1"/>
  <c r="D4823" i="9"/>
  <c r="E4823" i="9" s="1"/>
  <c r="E4822" i="9"/>
  <c r="D4822" i="9"/>
  <c r="E4821" i="9"/>
  <c r="D4821" i="9"/>
  <c r="D4820" i="9"/>
  <c r="E4820" i="9" s="1"/>
  <c r="D4819" i="9"/>
  <c r="E4819" i="9" s="1"/>
  <c r="D4818" i="9"/>
  <c r="E4818" i="9" s="1"/>
  <c r="E4817" i="9"/>
  <c r="D4817" i="9"/>
  <c r="E4816" i="9"/>
  <c r="D4816" i="9"/>
  <c r="E4815" i="9"/>
  <c r="D4815" i="9"/>
  <c r="D4814" i="9"/>
  <c r="E4814" i="9" s="1"/>
  <c r="E4813" i="9"/>
  <c r="D4813" i="9"/>
  <c r="E4812" i="9"/>
  <c r="D4812" i="9"/>
  <c r="E4811" i="9"/>
  <c r="D4811" i="9"/>
  <c r="D4810" i="9"/>
  <c r="E4810" i="9" s="1"/>
  <c r="D4809" i="9"/>
  <c r="E4809" i="9" s="1"/>
  <c r="D4808" i="9"/>
  <c r="E4808" i="9" s="1"/>
  <c r="E4807" i="9"/>
  <c r="D4807" i="9"/>
  <c r="E4806" i="9"/>
  <c r="D4806" i="9"/>
  <c r="E4805" i="9"/>
  <c r="D4805" i="9"/>
  <c r="D4804" i="9"/>
  <c r="E4804" i="9" s="1"/>
  <c r="E4803" i="9"/>
  <c r="D4803" i="9"/>
  <c r="E4802" i="9"/>
  <c r="D4802" i="9"/>
  <c r="E4801" i="9"/>
  <c r="D4801" i="9"/>
  <c r="D4800" i="9"/>
  <c r="E4800" i="9" s="1"/>
  <c r="D4799" i="9"/>
  <c r="E4799" i="9" s="1"/>
  <c r="D4798" i="9"/>
  <c r="E4798" i="9" s="1"/>
  <c r="E4797" i="9"/>
  <c r="D4797" i="9"/>
  <c r="E4796" i="9"/>
  <c r="D4796" i="9"/>
  <c r="E4795" i="9"/>
  <c r="D4795" i="9"/>
  <c r="D4794" i="9"/>
  <c r="E4794" i="9" s="1"/>
  <c r="E4793" i="9"/>
  <c r="D4793" i="9"/>
  <c r="E4792" i="9"/>
  <c r="D4792" i="9"/>
  <c r="E4791" i="9"/>
  <c r="D4791" i="9"/>
  <c r="D4790" i="9"/>
  <c r="E4790" i="9" s="1"/>
  <c r="D4789" i="9"/>
  <c r="E4789" i="9" s="1"/>
  <c r="D4788" i="9"/>
  <c r="E4788" i="9" s="1"/>
  <c r="E4787" i="9"/>
  <c r="D4787" i="9"/>
  <c r="E4786" i="9"/>
  <c r="D4786" i="9"/>
  <c r="E4785" i="9"/>
  <c r="D4785" i="9"/>
  <c r="D4784" i="9"/>
  <c r="E4784" i="9" s="1"/>
  <c r="D4783" i="9"/>
  <c r="E4783" i="9" s="1"/>
  <c r="E4782" i="9"/>
  <c r="D4782" i="9"/>
  <c r="E4781" i="9"/>
  <c r="D4781" i="9"/>
  <c r="D4780" i="9"/>
  <c r="E4780" i="9" s="1"/>
  <c r="D4779" i="9"/>
  <c r="E4779" i="9" s="1"/>
  <c r="D4778" i="9"/>
  <c r="E4778" i="9" s="1"/>
  <c r="E4777" i="9"/>
  <c r="D4777" i="9"/>
  <c r="E4776" i="9"/>
  <c r="D4776" i="9"/>
  <c r="E4775" i="9"/>
  <c r="D4775" i="9"/>
  <c r="D4774" i="9"/>
  <c r="E4774" i="9" s="1"/>
  <c r="D4773" i="9"/>
  <c r="E4773" i="9" s="1"/>
  <c r="E4772" i="9"/>
  <c r="D4772" i="9"/>
  <c r="E4771" i="9"/>
  <c r="D4771" i="9"/>
  <c r="D4770" i="9"/>
  <c r="E4770" i="9" s="1"/>
  <c r="D4769" i="9"/>
  <c r="E4769" i="9" s="1"/>
  <c r="D4768" i="9"/>
  <c r="E4768" i="9" s="1"/>
  <c r="E4767" i="9"/>
  <c r="D4767" i="9"/>
  <c r="E4766" i="9"/>
  <c r="D4766" i="9"/>
  <c r="E4765" i="9"/>
  <c r="D4765" i="9"/>
  <c r="D4764" i="9"/>
  <c r="E4764" i="9" s="1"/>
  <c r="D4763" i="9"/>
  <c r="E4763" i="9" s="1"/>
  <c r="E4762" i="9"/>
  <c r="D4762" i="9"/>
  <c r="E4761" i="9"/>
  <c r="D4761" i="9"/>
  <c r="D4760" i="9"/>
  <c r="E4760" i="9" s="1"/>
  <c r="D4759" i="9"/>
  <c r="E4759" i="9" s="1"/>
  <c r="D4758" i="9"/>
  <c r="E4758" i="9" s="1"/>
  <c r="E4757" i="9"/>
  <c r="D4757" i="9"/>
  <c r="E4756" i="9"/>
  <c r="D4756" i="9"/>
  <c r="E4755" i="9"/>
  <c r="D4755" i="9"/>
  <c r="D4754" i="9"/>
  <c r="E4754" i="9" s="1"/>
  <c r="E4753" i="9"/>
  <c r="D4753" i="9"/>
  <c r="E4752" i="9"/>
  <c r="D4752" i="9"/>
  <c r="E4751" i="9"/>
  <c r="D4751" i="9"/>
  <c r="D4750" i="9"/>
  <c r="E4750" i="9" s="1"/>
  <c r="D4749" i="9"/>
  <c r="E4749" i="9" s="1"/>
  <c r="D4748" i="9"/>
  <c r="E4748" i="9" s="1"/>
  <c r="E4747" i="9"/>
  <c r="D4747" i="9"/>
  <c r="E4746" i="9"/>
  <c r="D4746" i="9"/>
  <c r="E4745" i="9"/>
  <c r="D4745" i="9"/>
  <c r="D4744" i="9"/>
  <c r="E4744" i="9" s="1"/>
  <c r="D4743" i="9"/>
  <c r="E4743" i="9" s="1"/>
  <c r="E4742" i="9"/>
  <c r="D4742" i="9"/>
  <c r="E4741" i="9"/>
  <c r="D4741" i="9"/>
  <c r="D4740" i="9"/>
  <c r="E4740" i="9" s="1"/>
  <c r="D4739" i="9"/>
  <c r="E4739" i="9" s="1"/>
  <c r="D4738" i="9"/>
  <c r="E4738" i="9" s="1"/>
  <c r="E4737" i="9"/>
  <c r="D4737" i="9"/>
  <c r="E4736" i="9"/>
  <c r="D4736" i="9"/>
  <c r="E4735" i="9"/>
  <c r="D4735" i="9"/>
  <c r="D4734" i="9"/>
  <c r="E4734" i="9" s="1"/>
  <c r="D4733" i="9"/>
  <c r="E4733" i="9" s="1"/>
  <c r="E4732" i="9"/>
  <c r="D4732" i="9"/>
  <c r="E4731" i="9"/>
  <c r="D4731" i="9"/>
  <c r="D4730" i="9"/>
  <c r="E4730" i="9" s="1"/>
  <c r="D4729" i="9"/>
  <c r="E4729" i="9" s="1"/>
  <c r="D4728" i="9"/>
  <c r="E4728" i="9" s="1"/>
  <c r="E4727" i="9"/>
  <c r="D4727" i="9"/>
  <c r="E4726" i="9"/>
  <c r="D4726" i="9"/>
  <c r="E4725" i="9"/>
  <c r="D4725" i="9"/>
  <c r="D4724" i="9"/>
  <c r="E4724" i="9" s="1"/>
  <c r="D4723" i="9"/>
  <c r="E4723" i="9" s="1"/>
  <c r="E4722" i="9"/>
  <c r="D4722" i="9"/>
  <c r="E4721" i="9"/>
  <c r="D4721" i="9"/>
  <c r="D4720" i="9"/>
  <c r="E4720" i="9" s="1"/>
  <c r="D4719" i="9"/>
  <c r="E4719" i="9" s="1"/>
  <c r="D4718" i="9"/>
  <c r="E4718" i="9" s="1"/>
  <c r="E4717" i="9"/>
  <c r="D4717" i="9"/>
  <c r="E4716" i="9"/>
  <c r="D4716" i="9"/>
  <c r="E4715" i="9"/>
  <c r="D4715" i="9"/>
  <c r="D4714" i="9"/>
  <c r="E4714" i="9" s="1"/>
  <c r="E4713" i="9"/>
  <c r="D4713" i="9"/>
  <c r="E4712" i="9"/>
  <c r="D4712" i="9"/>
  <c r="E4711" i="9"/>
  <c r="D4711" i="9"/>
  <c r="D4710" i="9"/>
  <c r="E4710" i="9" s="1"/>
  <c r="D4709" i="9"/>
  <c r="E4709" i="9" s="1"/>
  <c r="D4708" i="9"/>
  <c r="E4708" i="9" s="1"/>
  <c r="E4707" i="9"/>
  <c r="D4707" i="9"/>
  <c r="E4706" i="9"/>
  <c r="D4706" i="9"/>
  <c r="E4705" i="9"/>
  <c r="D4705" i="9"/>
  <c r="D4704" i="9"/>
  <c r="E4704" i="9" s="1"/>
  <c r="E4703" i="9"/>
  <c r="D4703" i="9"/>
  <c r="E4702" i="9"/>
  <c r="D4702" i="9"/>
  <c r="E4701" i="9"/>
  <c r="D4701" i="9"/>
  <c r="D4700" i="9"/>
  <c r="E4700" i="9" s="1"/>
  <c r="D4699" i="9"/>
  <c r="E4699" i="9" s="1"/>
  <c r="D4698" i="9"/>
  <c r="E4698" i="9" s="1"/>
  <c r="E4697" i="9"/>
  <c r="D4697" i="9"/>
  <c r="E4696" i="9"/>
  <c r="D4696" i="9"/>
  <c r="E4695" i="9"/>
  <c r="D4695" i="9"/>
  <c r="D4694" i="9"/>
  <c r="E4694" i="9" s="1"/>
  <c r="E4693" i="9"/>
  <c r="D4693" i="9"/>
  <c r="E4692" i="9"/>
  <c r="D4692" i="9"/>
  <c r="E4691" i="9"/>
  <c r="D4691" i="9"/>
  <c r="D4690" i="9"/>
  <c r="E4690" i="9" s="1"/>
  <c r="D4689" i="9"/>
  <c r="E4689" i="9" s="1"/>
  <c r="D4688" i="9"/>
  <c r="E4688" i="9" s="1"/>
  <c r="E4687" i="9"/>
  <c r="D4687" i="9"/>
  <c r="E4686" i="9"/>
  <c r="D4686" i="9"/>
  <c r="E4685" i="9"/>
  <c r="D4685" i="9"/>
  <c r="D4684" i="9"/>
  <c r="E4684" i="9" s="1"/>
  <c r="D4683" i="9"/>
  <c r="E4683" i="9" s="1"/>
  <c r="E4682" i="9"/>
  <c r="D4682" i="9"/>
  <c r="E4681" i="9"/>
  <c r="D4681" i="9"/>
  <c r="D4680" i="9"/>
  <c r="E4680" i="9" s="1"/>
  <c r="D4679" i="9"/>
  <c r="E4679" i="9" s="1"/>
  <c r="D4678" i="9"/>
  <c r="E4678" i="9" s="1"/>
  <c r="E4677" i="9"/>
  <c r="D4677" i="9"/>
  <c r="E4676" i="9"/>
  <c r="D4676" i="9"/>
  <c r="E4675" i="9"/>
  <c r="D4675" i="9"/>
  <c r="D4674" i="9"/>
  <c r="E4674" i="9" s="1"/>
  <c r="D4673" i="9"/>
  <c r="E4673" i="9" s="1"/>
  <c r="E4672" i="9"/>
  <c r="D4672" i="9"/>
  <c r="E4671" i="9"/>
  <c r="D4671" i="9"/>
  <c r="D4670" i="9"/>
  <c r="E4670" i="9" s="1"/>
  <c r="D4669" i="9"/>
  <c r="E4669" i="9" s="1"/>
  <c r="D4668" i="9"/>
  <c r="E4668" i="9" s="1"/>
  <c r="E4667" i="9"/>
  <c r="D4667" i="9"/>
  <c r="E4666" i="9"/>
  <c r="D4666" i="9"/>
  <c r="E4665" i="9"/>
  <c r="D4665" i="9"/>
  <c r="D4664" i="9"/>
  <c r="E4664" i="9" s="1"/>
  <c r="D4663" i="9"/>
  <c r="E4663" i="9" s="1"/>
  <c r="E4662" i="9"/>
  <c r="D4662" i="9"/>
  <c r="E4661" i="9"/>
  <c r="D4661" i="9"/>
  <c r="D4660" i="9"/>
  <c r="E4660" i="9" s="1"/>
  <c r="D4659" i="9"/>
  <c r="E4659" i="9" s="1"/>
  <c r="D4658" i="9"/>
  <c r="E4658" i="9" s="1"/>
  <c r="E4657" i="9"/>
  <c r="D4657" i="9"/>
  <c r="E4656" i="9"/>
  <c r="D4656" i="9"/>
  <c r="E4655" i="9"/>
  <c r="D4655" i="9"/>
  <c r="D4654" i="9"/>
  <c r="E4654" i="9" s="1"/>
  <c r="E4653" i="9"/>
  <c r="D4653" i="9"/>
  <c r="E4652" i="9"/>
  <c r="D4652" i="9"/>
  <c r="E4651" i="9"/>
  <c r="D4651" i="9"/>
  <c r="D4650" i="9"/>
  <c r="E4650" i="9" s="1"/>
  <c r="D4649" i="9"/>
  <c r="E4649" i="9" s="1"/>
  <c r="D4648" i="9"/>
  <c r="E4648" i="9" s="1"/>
  <c r="E4647" i="9"/>
  <c r="D4647" i="9"/>
  <c r="E4646" i="9"/>
  <c r="D4646" i="9"/>
  <c r="E4645" i="9"/>
  <c r="D4645" i="9"/>
  <c r="D4644" i="9"/>
  <c r="E4644" i="9" s="1"/>
  <c r="D4643" i="9"/>
  <c r="E4643" i="9" s="1"/>
  <c r="E4642" i="9"/>
  <c r="D4642" i="9"/>
  <c r="E4641" i="9"/>
  <c r="D4641" i="9"/>
  <c r="D4640" i="9"/>
  <c r="E4640" i="9" s="1"/>
  <c r="D4639" i="9"/>
  <c r="E4639" i="9" s="1"/>
  <c r="D4638" i="9"/>
  <c r="E4638" i="9" s="1"/>
  <c r="E4637" i="9"/>
  <c r="D4637" i="9"/>
  <c r="E4636" i="9"/>
  <c r="D4636" i="9"/>
  <c r="E4635" i="9"/>
  <c r="D4635" i="9"/>
  <c r="D4634" i="9"/>
  <c r="E4634" i="9" s="1"/>
  <c r="D4633" i="9"/>
  <c r="E4633" i="9" s="1"/>
  <c r="E4632" i="9"/>
  <c r="D4632" i="9"/>
  <c r="E4631" i="9"/>
  <c r="D4631" i="9"/>
  <c r="D4630" i="9"/>
  <c r="E4630" i="9" s="1"/>
  <c r="D4629" i="9"/>
  <c r="E4629" i="9" s="1"/>
  <c r="D4628" i="9"/>
  <c r="E4628" i="9" s="1"/>
  <c r="E4627" i="9"/>
  <c r="D4627" i="9"/>
  <c r="E4626" i="9"/>
  <c r="D4626" i="9"/>
  <c r="E4625" i="9"/>
  <c r="D4625" i="9"/>
  <c r="D4624" i="9"/>
  <c r="E4624" i="9" s="1"/>
  <c r="D4623" i="9"/>
  <c r="E4623" i="9" s="1"/>
  <c r="E4622" i="9"/>
  <c r="D4622" i="9"/>
  <c r="E4621" i="9"/>
  <c r="D4621" i="9"/>
  <c r="D4620" i="9"/>
  <c r="E4620" i="9" s="1"/>
  <c r="D4619" i="9"/>
  <c r="E4619" i="9" s="1"/>
  <c r="D4618" i="9"/>
  <c r="E4618" i="9" s="1"/>
  <c r="E4617" i="9"/>
  <c r="D4617" i="9"/>
  <c r="E4616" i="9"/>
  <c r="D4616" i="9"/>
  <c r="E4615" i="9"/>
  <c r="D4615" i="9"/>
  <c r="D4614" i="9"/>
  <c r="E4614" i="9" s="1"/>
  <c r="E4613" i="9"/>
  <c r="D4613" i="9"/>
  <c r="E4612" i="9"/>
  <c r="D4612" i="9"/>
  <c r="E4611" i="9"/>
  <c r="D4611" i="9"/>
  <c r="D4610" i="9"/>
  <c r="E4610" i="9" s="1"/>
  <c r="D4609" i="9"/>
  <c r="E4609" i="9" s="1"/>
  <c r="D4608" i="9"/>
  <c r="E4608" i="9" s="1"/>
  <c r="E4607" i="9"/>
  <c r="D4607" i="9"/>
  <c r="E4606" i="9"/>
  <c r="D4606" i="9"/>
  <c r="E4605" i="9"/>
  <c r="D4605" i="9"/>
  <c r="D4604" i="9"/>
  <c r="E4604" i="9" s="1"/>
  <c r="E4603" i="9"/>
  <c r="D4603" i="9"/>
  <c r="E4602" i="9"/>
  <c r="D4602" i="9"/>
  <c r="E4601" i="9"/>
  <c r="D4601" i="9"/>
  <c r="D4600" i="9"/>
  <c r="E4600" i="9" s="1"/>
  <c r="D4599" i="9"/>
  <c r="E4599" i="9" s="1"/>
  <c r="D4598" i="9"/>
  <c r="E4598" i="9" s="1"/>
  <c r="E4597" i="9"/>
  <c r="D4597" i="9"/>
  <c r="E4596" i="9"/>
  <c r="D4596" i="9"/>
  <c r="E4595" i="9"/>
  <c r="D4595" i="9"/>
  <c r="D4594" i="9"/>
  <c r="E4594" i="9" s="1"/>
  <c r="E4593" i="9"/>
  <c r="D4593" i="9"/>
  <c r="E4592" i="9"/>
  <c r="D4592" i="9"/>
  <c r="E4591" i="9"/>
  <c r="D4591" i="9"/>
  <c r="D4590" i="9"/>
  <c r="E4590" i="9" s="1"/>
  <c r="D4589" i="9"/>
  <c r="E4589" i="9" s="1"/>
  <c r="D4588" i="9"/>
  <c r="E4588" i="9" s="1"/>
  <c r="E4587" i="9"/>
  <c r="D4587" i="9"/>
  <c r="E4586" i="9"/>
  <c r="D4586" i="9"/>
  <c r="E4585" i="9"/>
  <c r="D4585" i="9"/>
  <c r="D4584" i="9"/>
  <c r="E4584" i="9" s="1"/>
  <c r="D4583" i="9"/>
  <c r="E4583" i="9" s="1"/>
  <c r="E4582" i="9"/>
  <c r="D4582" i="9"/>
  <c r="E4581" i="9"/>
  <c r="D4581" i="9"/>
  <c r="D4580" i="9"/>
  <c r="E4580" i="9" s="1"/>
  <c r="D4579" i="9"/>
  <c r="E4579" i="9" s="1"/>
  <c r="D4578" i="9"/>
  <c r="E4578" i="9" s="1"/>
  <c r="E4577" i="9"/>
  <c r="D4577" i="9"/>
  <c r="E4576" i="9"/>
  <c r="D4576" i="9"/>
  <c r="E4575" i="9"/>
  <c r="D4575" i="9"/>
  <c r="D4574" i="9"/>
  <c r="E4574" i="9" s="1"/>
  <c r="E4573" i="9"/>
  <c r="D4573" i="9"/>
  <c r="E4572" i="9"/>
  <c r="D4572" i="9"/>
  <c r="E4571" i="9"/>
  <c r="D4571" i="9"/>
  <c r="D4570" i="9"/>
  <c r="E4570" i="9" s="1"/>
  <c r="D4569" i="9"/>
  <c r="E4569" i="9" s="1"/>
  <c r="D4568" i="9"/>
  <c r="E4568" i="9" s="1"/>
  <c r="E4567" i="9"/>
  <c r="D4567" i="9"/>
  <c r="E4566" i="9"/>
  <c r="D4566" i="9"/>
  <c r="E4565" i="9"/>
  <c r="D4565" i="9"/>
  <c r="D4564" i="9"/>
  <c r="E4564" i="9" s="1"/>
  <c r="D4563" i="9"/>
  <c r="E4563" i="9" s="1"/>
  <c r="E4562" i="9"/>
  <c r="D4562" i="9"/>
  <c r="E4561" i="9"/>
  <c r="D4561" i="9"/>
  <c r="D4560" i="9"/>
  <c r="E4560" i="9" s="1"/>
  <c r="D4559" i="9"/>
  <c r="E4559" i="9" s="1"/>
  <c r="D4558" i="9"/>
  <c r="E4558" i="9" s="1"/>
  <c r="E4557" i="9"/>
  <c r="D4557" i="9"/>
  <c r="E4556" i="9"/>
  <c r="D4556" i="9"/>
  <c r="E4555" i="9"/>
  <c r="D4555" i="9"/>
  <c r="D4554" i="9"/>
  <c r="E4554" i="9" s="1"/>
  <c r="E4553" i="9"/>
  <c r="D4553" i="9"/>
  <c r="E4552" i="9"/>
  <c r="D4552" i="9"/>
  <c r="E4551" i="9"/>
  <c r="D4551" i="9"/>
  <c r="D4550" i="9"/>
  <c r="E4550" i="9" s="1"/>
  <c r="D4549" i="9"/>
  <c r="E4549" i="9" s="1"/>
  <c r="D4548" i="9"/>
  <c r="E4548" i="9" s="1"/>
  <c r="E4547" i="9"/>
  <c r="D4547" i="9"/>
  <c r="E4546" i="9"/>
  <c r="D4546" i="9"/>
  <c r="E4545" i="9"/>
  <c r="D4545" i="9"/>
  <c r="D4544" i="9"/>
  <c r="E4544" i="9" s="1"/>
  <c r="D4543" i="9"/>
  <c r="E4543" i="9" s="1"/>
  <c r="E4542" i="9"/>
  <c r="D4542" i="9"/>
  <c r="E4541" i="9"/>
  <c r="D4541" i="9"/>
  <c r="D4540" i="9"/>
  <c r="E4540" i="9" s="1"/>
  <c r="D4539" i="9"/>
  <c r="E4539" i="9" s="1"/>
  <c r="D4538" i="9"/>
  <c r="E4538" i="9" s="1"/>
  <c r="E4537" i="9"/>
  <c r="D4537" i="9"/>
  <c r="E4536" i="9"/>
  <c r="D4536" i="9"/>
  <c r="E4535" i="9"/>
  <c r="D4535" i="9"/>
  <c r="D4534" i="9"/>
  <c r="E4534" i="9" s="1"/>
  <c r="E4533" i="9"/>
  <c r="D4533" i="9"/>
  <c r="E4532" i="9"/>
  <c r="D4532" i="9"/>
  <c r="E4531" i="9"/>
  <c r="D4531" i="9"/>
  <c r="D4530" i="9"/>
  <c r="E4530" i="9" s="1"/>
  <c r="D4529" i="9"/>
  <c r="E4529" i="9" s="1"/>
  <c r="D4528" i="9"/>
  <c r="E4528" i="9" s="1"/>
  <c r="E4527" i="9"/>
  <c r="D4527" i="9"/>
  <c r="E4526" i="9"/>
  <c r="D4526" i="9"/>
  <c r="E4525" i="9"/>
  <c r="D4525" i="9"/>
  <c r="D4524" i="9"/>
  <c r="E4524" i="9" s="1"/>
  <c r="D4523" i="9"/>
  <c r="E4523" i="9" s="1"/>
  <c r="E4522" i="9"/>
  <c r="D4522" i="9"/>
  <c r="E4521" i="9"/>
  <c r="D4521" i="9"/>
  <c r="D4520" i="9"/>
  <c r="E4520" i="9" s="1"/>
  <c r="D4519" i="9"/>
  <c r="E4519" i="9" s="1"/>
  <c r="D4518" i="9"/>
  <c r="E4518" i="9" s="1"/>
  <c r="E4517" i="9"/>
  <c r="D4517" i="9"/>
  <c r="E4516" i="9"/>
  <c r="D4516" i="9"/>
  <c r="E4515" i="9"/>
  <c r="D4515" i="9"/>
  <c r="D4514" i="9"/>
  <c r="E4514" i="9" s="1"/>
  <c r="E4513" i="9"/>
  <c r="D4513" i="9"/>
  <c r="D4512" i="9"/>
  <c r="E4512" i="9" s="1"/>
  <c r="E4511" i="9"/>
  <c r="D4511" i="9"/>
  <c r="D4510" i="9"/>
  <c r="E4510" i="9" s="1"/>
  <c r="D4509" i="9"/>
  <c r="E4509" i="9" s="1"/>
  <c r="D4508" i="9"/>
  <c r="E4508" i="9" s="1"/>
  <c r="E4507" i="9"/>
  <c r="D4507" i="9"/>
  <c r="E4506" i="9"/>
  <c r="D4506" i="9"/>
  <c r="E4505" i="9"/>
  <c r="D4505" i="9"/>
  <c r="D4504" i="9"/>
  <c r="E4504" i="9" s="1"/>
  <c r="D4503" i="9"/>
  <c r="E4503" i="9" s="1"/>
  <c r="D4502" i="9"/>
  <c r="E4502" i="9" s="1"/>
  <c r="E4501" i="9"/>
  <c r="D4501" i="9"/>
  <c r="D4500" i="9"/>
  <c r="E4500" i="9" s="1"/>
  <c r="D4499" i="9"/>
  <c r="E4499" i="9" s="1"/>
  <c r="D4498" i="9"/>
  <c r="E4498" i="9" s="1"/>
  <c r="E4497" i="9"/>
  <c r="D4497" i="9"/>
  <c r="E4496" i="9"/>
  <c r="D4496" i="9"/>
  <c r="E4495" i="9"/>
  <c r="D4495" i="9"/>
  <c r="D4494" i="9"/>
  <c r="E4494" i="9" s="1"/>
  <c r="D4493" i="9"/>
  <c r="E4493" i="9" s="1"/>
  <c r="D4492" i="9"/>
  <c r="E4492" i="9" s="1"/>
  <c r="E4491" i="9"/>
  <c r="D4491" i="9"/>
  <c r="D4490" i="9"/>
  <c r="E4490" i="9" s="1"/>
  <c r="D4489" i="9"/>
  <c r="E4489" i="9" s="1"/>
  <c r="D4488" i="9"/>
  <c r="E4488" i="9" s="1"/>
  <c r="E4487" i="9"/>
  <c r="D4487" i="9"/>
  <c r="E4486" i="9"/>
  <c r="D4486" i="9"/>
  <c r="E4485" i="9"/>
  <c r="D4485" i="9"/>
  <c r="D4484" i="9"/>
  <c r="E4484" i="9" s="1"/>
  <c r="D4483" i="9"/>
  <c r="E4483" i="9" s="1"/>
  <c r="D4482" i="9"/>
  <c r="E4482" i="9" s="1"/>
  <c r="E4481" i="9"/>
  <c r="D4481" i="9"/>
  <c r="D4480" i="9"/>
  <c r="E4480" i="9" s="1"/>
  <c r="D4479" i="9"/>
  <c r="E4479" i="9" s="1"/>
  <c r="D4478" i="9"/>
  <c r="E4478" i="9" s="1"/>
  <c r="E4477" i="9"/>
  <c r="D4477" i="9"/>
  <c r="E4476" i="9"/>
  <c r="D4476" i="9"/>
  <c r="E4475" i="9"/>
  <c r="D4475" i="9"/>
  <c r="D4474" i="9"/>
  <c r="E4474" i="9" s="1"/>
  <c r="D4473" i="9"/>
  <c r="E4473" i="9" s="1"/>
  <c r="E4472" i="9"/>
  <c r="D4472" i="9"/>
  <c r="E4471" i="9"/>
  <c r="D4471" i="9"/>
  <c r="D4470" i="9"/>
  <c r="E4470" i="9" s="1"/>
  <c r="D4469" i="9"/>
  <c r="E4469" i="9" s="1"/>
  <c r="D4468" i="9"/>
  <c r="E4468" i="9" s="1"/>
  <c r="E4467" i="9"/>
  <c r="D4467" i="9"/>
  <c r="E4466" i="9"/>
  <c r="D4466" i="9"/>
  <c r="E4465" i="9"/>
  <c r="D4465" i="9"/>
  <c r="D4464" i="9"/>
  <c r="E4464" i="9" s="1"/>
  <c r="E4463" i="9"/>
  <c r="D4463" i="9"/>
  <c r="D4462" i="9"/>
  <c r="E4462" i="9" s="1"/>
  <c r="E4461" i="9"/>
  <c r="D4461" i="9"/>
  <c r="D4460" i="9"/>
  <c r="E4460" i="9" s="1"/>
  <c r="D4459" i="9"/>
  <c r="E4459" i="9" s="1"/>
  <c r="D4458" i="9"/>
  <c r="E4458" i="9" s="1"/>
  <c r="E4457" i="9"/>
  <c r="D4457" i="9"/>
  <c r="E4456" i="9"/>
  <c r="D4456" i="9"/>
  <c r="E4455" i="9"/>
  <c r="D4455" i="9"/>
  <c r="D4454" i="9"/>
  <c r="E4454" i="9" s="1"/>
  <c r="D4453" i="9"/>
  <c r="E4453" i="9" s="1"/>
  <c r="D4452" i="9"/>
  <c r="E4452" i="9" s="1"/>
  <c r="E4451" i="9"/>
  <c r="D4451" i="9"/>
  <c r="D4450" i="9"/>
  <c r="E4450" i="9" s="1"/>
  <c r="D4449" i="9"/>
  <c r="E4449" i="9" s="1"/>
  <c r="D4448" i="9"/>
  <c r="E4448" i="9" s="1"/>
  <c r="E4447" i="9"/>
  <c r="D4447" i="9"/>
  <c r="E4446" i="9"/>
  <c r="D4446" i="9"/>
  <c r="E4445" i="9"/>
  <c r="D4445" i="9"/>
  <c r="D4444" i="9"/>
  <c r="E4444" i="9" s="1"/>
  <c r="D4443" i="9"/>
  <c r="E4443" i="9" s="1"/>
  <c r="D4442" i="9"/>
  <c r="E4442" i="9" s="1"/>
  <c r="E4441" i="9"/>
  <c r="D4441" i="9"/>
  <c r="D4440" i="9"/>
  <c r="E4440" i="9" s="1"/>
  <c r="D4439" i="9"/>
  <c r="E4439" i="9" s="1"/>
  <c r="D4438" i="9"/>
  <c r="E4438" i="9" s="1"/>
  <c r="E4437" i="9"/>
  <c r="D4437" i="9"/>
  <c r="E4436" i="9"/>
  <c r="D4436" i="9"/>
  <c r="E4435" i="9"/>
  <c r="D4435" i="9"/>
  <c r="D4434" i="9"/>
  <c r="E4434" i="9" s="1"/>
  <c r="D4433" i="9"/>
  <c r="E4433" i="9" s="1"/>
  <c r="D4432" i="9"/>
  <c r="E4432" i="9" s="1"/>
  <c r="E4431" i="9"/>
  <c r="D4431" i="9"/>
  <c r="D4430" i="9"/>
  <c r="E4430" i="9" s="1"/>
  <c r="D4429" i="9"/>
  <c r="E4429" i="9" s="1"/>
  <c r="D4428" i="9"/>
  <c r="E4428" i="9" s="1"/>
  <c r="E4427" i="9"/>
  <c r="D4427" i="9"/>
  <c r="E4426" i="9"/>
  <c r="D4426" i="9"/>
  <c r="E4425" i="9"/>
  <c r="D4425" i="9"/>
  <c r="D4424" i="9"/>
  <c r="E4424" i="9" s="1"/>
  <c r="D4423" i="9"/>
  <c r="E4423" i="9" s="1"/>
  <c r="E4422" i="9"/>
  <c r="D4422" i="9"/>
  <c r="E4421" i="9"/>
  <c r="D4421" i="9"/>
  <c r="D4420" i="9"/>
  <c r="E4420" i="9" s="1"/>
  <c r="D4419" i="9"/>
  <c r="E4419" i="9" s="1"/>
  <c r="D4418" i="9"/>
  <c r="E4418" i="9" s="1"/>
  <c r="E4417" i="9"/>
  <c r="D4417" i="9"/>
  <c r="E4416" i="9"/>
  <c r="D4416" i="9"/>
  <c r="E4415" i="9"/>
  <c r="D4415" i="9"/>
  <c r="D4414" i="9"/>
  <c r="E4414" i="9" s="1"/>
  <c r="D4413" i="9"/>
  <c r="E4413" i="9" s="1"/>
  <c r="D4412" i="9"/>
  <c r="E4412" i="9" s="1"/>
  <c r="E4411" i="9"/>
  <c r="D4411" i="9"/>
  <c r="D4410" i="9"/>
  <c r="E4410" i="9" s="1"/>
  <c r="D4409" i="9"/>
  <c r="E4409" i="9" s="1"/>
  <c r="D4408" i="9"/>
  <c r="E4408" i="9" s="1"/>
  <c r="E4407" i="9"/>
  <c r="D4407" i="9"/>
  <c r="E4406" i="9"/>
  <c r="D4406" i="9"/>
  <c r="E4405" i="9"/>
  <c r="D4405" i="9"/>
  <c r="D4404" i="9"/>
  <c r="E4404" i="9" s="1"/>
  <c r="D4403" i="9"/>
  <c r="E4403" i="9" s="1"/>
  <c r="D4402" i="9"/>
  <c r="E4402" i="9" s="1"/>
  <c r="E4401" i="9"/>
  <c r="D4401" i="9"/>
  <c r="D4400" i="9"/>
  <c r="E4400" i="9" s="1"/>
  <c r="D4399" i="9"/>
  <c r="E4399" i="9" s="1"/>
  <c r="D4398" i="9"/>
  <c r="E4398" i="9" s="1"/>
  <c r="E4397" i="9"/>
  <c r="D4397" i="9"/>
  <c r="E4396" i="9"/>
  <c r="D4396" i="9"/>
  <c r="E4395" i="9"/>
  <c r="D4395" i="9"/>
  <c r="D4394" i="9"/>
  <c r="E4394" i="9" s="1"/>
  <c r="D4393" i="9"/>
  <c r="E4393" i="9" s="1"/>
  <c r="D4392" i="9"/>
  <c r="E4392" i="9" s="1"/>
  <c r="E4391" i="9"/>
  <c r="D4391" i="9"/>
  <c r="D4390" i="9"/>
  <c r="E4390" i="9" s="1"/>
  <c r="D4389" i="9"/>
  <c r="E4389" i="9" s="1"/>
  <c r="D4388" i="9"/>
  <c r="E4388" i="9" s="1"/>
  <c r="E4387" i="9"/>
  <c r="D4387" i="9"/>
  <c r="E4386" i="9"/>
  <c r="D4386" i="9"/>
  <c r="E4385" i="9"/>
  <c r="D4385" i="9"/>
  <c r="D4384" i="9"/>
  <c r="E4384" i="9" s="1"/>
  <c r="D4383" i="9"/>
  <c r="E4383" i="9" s="1"/>
  <c r="D4382" i="9"/>
  <c r="E4382" i="9" s="1"/>
  <c r="E4381" i="9"/>
  <c r="D4381" i="9"/>
  <c r="D4380" i="9"/>
  <c r="E4380" i="9" s="1"/>
  <c r="D4379" i="9"/>
  <c r="E4379" i="9" s="1"/>
  <c r="D4378" i="9"/>
  <c r="E4378" i="9" s="1"/>
  <c r="E4377" i="9"/>
  <c r="D4377" i="9"/>
  <c r="E4376" i="9"/>
  <c r="D4376" i="9"/>
  <c r="E4375" i="9"/>
  <c r="D4375" i="9"/>
  <c r="D4374" i="9"/>
  <c r="E4374" i="9" s="1"/>
  <c r="D4373" i="9"/>
  <c r="E4373" i="9" s="1"/>
  <c r="E4372" i="9"/>
  <c r="D4372" i="9"/>
  <c r="E4371" i="9"/>
  <c r="D4371" i="9"/>
  <c r="D4370" i="9"/>
  <c r="E4370" i="9" s="1"/>
  <c r="D4369" i="9"/>
  <c r="E4369" i="9" s="1"/>
  <c r="D4368" i="9"/>
  <c r="E4368" i="9" s="1"/>
  <c r="E4367" i="9"/>
  <c r="D4367" i="9"/>
  <c r="E4366" i="9"/>
  <c r="D4366" i="9"/>
  <c r="E4365" i="9"/>
  <c r="D4365" i="9"/>
  <c r="D4364" i="9"/>
  <c r="E4364" i="9" s="1"/>
  <c r="D4363" i="9"/>
  <c r="E4363" i="9" s="1"/>
  <c r="D4362" i="9"/>
  <c r="E4362" i="9" s="1"/>
  <c r="E4361" i="9"/>
  <c r="D4361" i="9"/>
  <c r="D4360" i="9"/>
  <c r="E4360" i="9" s="1"/>
  <c r="D4359" i="9"/>
  <c r="E4359" i="9" s="1"/>
  <c r="D4358" i="9"/>
  <c r="E4358" i="9" s="1"/>
  <c r="E4357" i="9"/>
  <c r="D4357" i="9"/>
  <c r="E4356" i="9"/>
  <c r="D4356" i="9"/>
  <c r="E4355" i="9"/>
  <c r="D4355" i="9"/>
  <c r="D4354" i="9"/>
  <c r="E4354" i="9" s="1"/>
  <c r="D4353" i="9"/>
  <c r="E4353" i="9" s="1"/>
  <c r="D4352" i="9"/>
  <c r="E4352" i="9" s="1"/>
  <c r="E4351" i="9"/>
  <c r="D4351" i="9"/>
  <c r="D4350" i="9"/>
  <c r="E4350" i="9" s="1"/>
  <c r="D4349" i="9"/>
  <c r="E4349" i="9" s="1"/>
  <c r="D4348" i="9"/>
  <c r="E4348" i="9" s="1"/>
  <c r="E4347" i="9"/>
  <c r="D4347" i="9"/>
  <c r="E4346" i="9"/>
  <c r="D4346" i="9"/>
  <c r="E4345" i="9"/>
  <c r="D4345" i="9"/>
  <c r="D4344" i="9"/>
  <c r="E4344" i="9" s="1"/>
  <c r="D4343" i="9"/>
  <c r="E4343" i="9" s="1"/>
  <c r="D4342" i="9"/>
  <c r="E4342" i="9" s="1"/>
  <c r="E4341" i="9"/>
  <c r="D4341" i="9"/>
  <c r="D4340" i="9"/>
  <c r="E4340" i="9" s="1"/>
  <c r="D4339" i="9"/>
  <c r="E4339" i="9" s="1"/>
  <c r="D4338" i="9"/>
  <c r="E4338" i="9" s="1"/>
  <c r="E4337" i="9"/>
  <c r="D4337" i="9"/>
  <c r="E4336" i="9"/>
  <c r="D4336" i="9"/>
  <c r="E4335" i="9"/>
  <c r="D4335" i="9"/>
  <c r="D4334" i="9"/>
  <c r="E4334" i="9" s="1"/>
  <c r="D4333" i="9"/>
  <c r="E4333" i="9" s="1"/>
  <c r="D4332" i="9"/>
  <c r="E4332" i="9" s="1"/>
  <c r="E4331" i="9"/>
  <c r="D4331" i="9"/>
  <c r="D4330" i="9"/>
  <c r="E4330" i="9" s="1"/>
  <c r="D4329" i="9"/>
  <c r="E4329" i="9" s="1"/>
  <c r="D4328" i="9"/>
  <c r="E4328" i="9" s="1"/>
  <c r="E4327" i="9"/>
  <c r="D4327" i="9"/>
  <c r="E4326" i="9"/>
  <c r="D4326" i="9"/>
  <c r="E4325" i="9"/>
  <c r="D4325" i="9"/>
  <c r="D4324" i="9"/>
  <c r="E4324" i="9" s="1"/>
  <c r="D4323" i="9"/>
  <c r="E4323" i="9" s="1"/>
  <c r="D4322" i="9"/>
  <c r="E4322" i="9" s="1"/>
  <c r="E4321" i="9"/>
  <c r="D4321" i="9"/>
  <c r="D4320" i="9"/>
  <c r="E4320" i="9" s="1"/>
  <c r="D4319" i="9"/>
  <c r="E4319" i="9" s="1"/>
  <c r="D4318" i="9"/>
  <c r="E4318" i="9" s="1"/>
  <c r="E4317" i="9"/>
  <c r="D4317" i="9"/>
  <c r="E4316" i="9"/>
  <c r="D4316" i="9"/>
  <c r="E4315" i="9"/>
  <c r="D4315" i="9"/>
  <c r="D4314" i="9"/>
  <c r="E4314" i="9" s="1"/>
  <c r="D4313" i="9"/>
  <c r="E4313" i="9" s="1"/>
  <c r="D4312" i="9"/>
  <c r="E4312" i="9" s="1"/>
  <c r="E4311" i="9"/>
  <c r="D4311" i="9"/>
  <c r="D4310" i="9"/>
  <c r="E4310" i="9" s="1"/>
  <c r="D4309" i="9"/>
  <c r="E4309" i="9" s="1"/>
  <c r="D4308" i="9"/>
  <c r="E4308" i="9" s="1"/>
  <c r="E4307" i="9"/>
  <c r="D4307" i="9"/>
  <c r="E4306" i="9"/>
  <c r="D4306" i="9"/>
  <c r="E4305" i="9"/>
  <c r="D4305" i="9"/>
  <c r="D4304" i="9"/>
  <c r="E4304" i="9" s="1"/>
  <c r="D4303" i="9"/>
  <c r="E4303" i="9" s="1"/>
  <c r="D4302" i="9"/>
  <c r="E4302" i="9" s="1"/>
  <c r="E4301" i="9"/>
  <c r="D4301" i="9"/>
  <c r="D4300" i="9"/>
  <c r="E4300" i="9" s="1"/>
  <c r="D4299" i="9"/>
  <c r="E4299" i="9" s="1"/>
  <c r="D4298" i="9"/>
  <c r="E4298" i="9" s="1"/>
  <c r="E4297" i="9"/>
  <c r="D4297" i="9"/>
  <c r="E4296" i="9"/>
  <c r="D4296" i="9"/>
  <c r="E4295" i="9"/>
  <c r="D4295" i="9"/>
  <c r="D4294" i="9"/>
  <c r="E4294" i="9" s="1"/>
  <c r="D4293" i="9"/>
  <c r="E4293" i="9" s="1"/>
  <c r="D4292" i="9"/>
  <c r="E4292" i="9" s="1"/>
  <c r="E4291" i="9"/>
  <c r="D4291" i="9"/>
  <c r="D4290" i="9"/>
  <c r="E4290" i="9" s="1"/>
  <c r="D4289" i="9"/>
  <c r="E4289" i="9" s="1"/>
  <c r="D4288" i="9"/>
  <c r="E4288" i="9" s="1"/>
  <c r="E4287" i="9"/>
  <c r="D4287" i="9"/>
  <c r="E4286" i="9"/>
  <c r="D4286" i="9"/>
  <c r="E4285" i="9"/>
  <c r="D4285" i="9"/>
  <c r="D4284" i="9"/>
  <c r="E4284" i="9" s="1"/>
  <c r="D4283" i="9"/>
  <c r="E4283" i="9" s="1"/>
  <c r="D4282" i="9"/>
  <c r="E4282" i="9" s="1"/>
  <c r="E4281" i="9"/>
  <c r="D4281" i="9"/>
  <c r="D4280" i="9"/>
  <c r="E4280" i="9" s="1"/>
  <c r="D4279" i="9"/>
  <c r="E4279" i="9" s="1"/>
  <c r="D4278" i="9"/>
  <c r="E4278" i="9" s="1"/>
  <c r="E4277" i="9"/>
  <c r="D4277" i="9"/>
  <c r="E4276" i="9"/>
  <c r="D4276" i="9"/>
  <c r="E4275" i="9"/>
  <c r="D4275" i="9"/>
  <c r="D4274" i="9"/>
  <c r="E4274" i="9" s="1"/>
  <c r="D4273" i="9"/>
  <c r="E4273" i="9" s="1"/>
  <c r="D4272" i="9"/>
  <c r="E4272" i="9" s="1"/>
  <c r="E4271" i="9"/>
  <c r="D4271" i="9"/>
  <c r="D4270" i="9"/>
  <c r="E4270" i="9" s="1"/>
  <c r="D4269" i="9"/>
  <c r="E4269" i="9" s="1"/>
  <c r="D4268" i="9"/>
  <c r="E4268" i="9" s="1"/>
  <c r="E4267" i="9"/>
  <c r="D4267" i="9"/>
  <c r="E4266" i="9"/>
  <c r="D4266" i="9"/>
  <c r="E4265" i="9"/>
  <c r="D4265" i="9"/>
  <c r="D4264" i="9"/>
  <c r="E4264" i="9" s="1"/>
  <c r="D4263" i="9"/>
  <c r="E4263" i="9" s="1"/>
  <c r="D4262" i="9"/>
  <c r="E4262" i="9" s="1"/>
  <c r="E4261" i="9"/>
  <c r="D4261" i="9"/>
  <c r="D4260" i="9"/>
  <c r="E4260" i="9" s="1"/>
  <c r="D4259" i="9"/>
  <c r="E4259" i="9" s="1"/>
  <c r="D4258" i="9"/>
  <c r="E4258" i="9" s="1"/>
  <c r="E4257" i="9"/>
  <c r="D4257" i="9"/>
  <c r="E4256" i="9"/>
  <c r="D4256" i="9"/>
  <c r="E4255" i="9"/>
  <c r="D4255" i="9"/>
  <c r="D4254" i="9"/>
  <c r="E4254" i="9" s="1"/>
  <c r="D4253" i="9"/>
  <c r="E4253" i="9" s="1"/>
  <c r="D4252" i="9"/>
  <c r="E4252" i="9" s="1"/>
  <c r="E4251" i="9"/>
  <c r="D4251" i="9"/>
  <c r="D4250" i="9"/>
  <c r="E4250" i="9" s="1"/>
  <c r="D4249" i="9"/>
  <c r="E4249" i="9" s="1"/>
  <c r="D4248" i="9"/>
  <c r="E4248" i="9" s="1"/>
  <c r="E4247" i="9"/>
  <c r="D4247" i="9"/>
  <c r="E4246" i="9"/>
  <c r="D4246" i="9"/>
  <c r="E4245" i="9"/>
  <c r="D4245" i="9"/>
  <c r="D4244" i="9"/>
  <c r="E4244" i="9" s="1"/>
  <c r="D4243" i="9"/>
  <c r="E4243" i="9" s="1"/>
  <c r="D4242" i="9"/>
  <c r="E4242" i="9" s="1"/>
  <c r="E4241" i="9"/>
  <c r="D4241" i="9"/>
  <c r="D4240" i="9"/>
  <c r="E4240" i="9" s="1"/>
  <c r="D4239" i="9"/>
  <c r="E4239" i="9" s="1"/>
  <c r="D4238" i="9"/>
  <c r="E4238" i="9" s="1"/>
  <c r="E4237" i="9"/>
  <c r="D4237" i="9"/>
  <c r="E4236" i="9"/>
  <c r="D4236" i="9"/>
  <c r="E4235" i="9"/>
  <c r="D4235" i="9"/>
  <c r="D4234" i="9"/>
  <c r="E4234" i="9" s="1"/>
  <c r="D4233" i="9"/>
  <c r="E4233" i="9" s="1"/>
  <c r="D4232" i="9"/>
  <c r="E4232" i="9" s="1"/>
  <c r="B4231" i="9"/>
  <c r="A4231" i="9"/>
  <c r="D4231" i="9" s="1"/>
  <c r="E4231" i="9" s="1"/>
  <c r="B4230" i="9"/>
  <c r="A4230" i="9"/>
  <c r="D4230" i="9" s="1"/>
  <c r="E4230" i="9" s="1"/>
  <c r="B4229" i="9"/>
  <c r="A4229" i="9"/>
  <c r="D4229" i="9" s="1"/>
  <c r="E4229" i="9" s="1"/>
  <c r="B4228" i="9"/>
  <c r="A4228" i="9"/>
  <c r="D4228" i="9" s="1"/>
  <c r="E4228" i="9" s="1"/>
  <c r="B4227" i="9"/>
  <c r="A4227" i="9"/>
  <c r="B4226" i="9"/>
  <c r="A4226" i="9"/>
  <c r="D4226" i="9" s="1"/>
  <c r="E4226" i="9" s="1"/>
  <c r="B4225" i="9"/>
  <c r="A4225" i="9"/>
  <c r="D4224" i="9"/>
  <c r="E4224" i="9" s="1"/>
  <c r="B4224" i="9"/>
  <c r="A4224" i="9"/>
  <c r="B4223" i="9"/>
  <c r="A4223" i="9"/>
  <c r="D4223" i="9" s="1"/>
  <c r="E4223" i="9" s="1"/>
  <c r="D4222" i="9"/>
  <c r="E4222" i="9" s="1"/>
  <c r="B4222" i="9"/>
  <c r="A4222" i="9"/>
  <c r="E4221" i="9"/>
  <c r="B4221" i="9"/>
  <c r="A4221" i="9"/>
  <c r="D4221" i="9" s="1"/>
  <c r="B4220" i="9"/>
  <c r="A4220" i="9"/>
  <c r="D4220" i="9" s="1"/>
  <c r="E4220" i="9" s="1"/>
  <c r="B4219" i="9"/>
  <c r="A4219" i="9"/>
  <c r="D4218" i="9"/>
  <c r="E4218" i="9" s="1"/>
  <c r="B4218" i="9"/>
  <c r="A4218" i="9"/>
  <c r="B4217" i="9"/>
  <c r="A4217" i="9"/>
  <c r="B4216" i="9"/>
  <c r="A4216" i="9"/>
  <c r="D4216" i="9" s="1"/>
  <c r="E4216" i="9" s="1"/>
  <c r="B4215" i="9"/>
  <c r="A4215" i="9"/>
  <c r="D4215" i="9" s="1"/>
  <c r="E4215" i="9" s="1"/>
  <c r="B4214" i="9"/>
  <c r="A4214" i="9"/>
  <c r="D4214" i="9" s="1"/>
  <c r="E4214" i="9" s="1"/>
  <c r="B4213" i="9"/>
  <c r="A4213" i="9"/>
  <c r="D4213" i="9" s="1"/>
  <c r="E4213" i="9" s="1"/>
  <c r="D4212" i="9"/>
  <c r="E4212" i="9" s="1"/>
  <c r="B4212" i="9"/>
  <c r="A4212" i="9"/>
  <c r="B4211" i="9"/>
  <c r="A4211" i="9"/>
  <c r="D4211" i="9" s="1"/>
  <c r="E4211" i="9" s="1"/>
  <c r="D4210" i="9"/>
  <c r="E4210" i="9" s="1"/>
  <c r="B4210" i="9"/>
  <c r="A4210" i="9"/>
  <c r="B4209" i="9"/>
  <c r="A4209" i="9"/>
  <c r="D4209" i="9" s="1"/>
  <c r="E4209" i="9" s="1"/>
  <c r="B4208" i="9"/>
  <c r="A4208" i="9"/>
  <c r="D4208" i="9" s="1"/>
  <c r="E4208" i="9" s="1"/>
  <c r="B4207" i="9"/>
  <c r="A4207" i="9"/>
  <c r="B4206" i="9"/>
  <c r="A4206" i="9"/>
  <c r="D4206" i="9" s="1"/>
  <c r="E4206" i="9" s="1"/>
  <c r="B4205" i="9"/>
  <c r="A4205" i="9"/>
  <c r="B4204" i="9"/>
  <c r="A4204" i="9"/>
  <c r="D4204" i="9" s="1"/>
  <c r="E4204" i="9" s="1"/>
  <c r="E4203" i="9"/>
  <c r="B4203" i="9"/>
  <c r="A4203" i="9"/>
  <c r="D4203" i="9" s="1"/>
  <c r="E4202" i="9"/>
  <c r="D4202" i="9"/>
  <c r="B4202" i="9"/>
  <c r="A4202" i="9"/>
  <c r="B4201" i="9"/>
  <c r="A4201" i="9"/>
  <c r="D4201" i="9" s="1"/>
  <c r="E4201" i="9" s="1"/>
  <c r="B4200" i="9"/>
  <c r="A4200" i="9"/>
  <c r="D4200" i="9" s="1"/>
  <c r="E4200" i="9" s="1"/>
  <c r="B4199" i="9"/>
  <c r="A4199" i="9"/>
  <c r="B4198" i="9"/>
  <c r="A4198" i="9"/>
  <c r="D4198" i="9" s="1"/>
  <c r="E4198" i="9" s="1"/>
  <c r="B4197" i="9"/>
  <c r="A4197" i="9"/>
  <c r="D4196" i="9"/>
  <c r="E4196" i="9" s="1"/>
  <c r="B4196" i="9"/>
  <c r="A4196" i="9"/>
  <c r="B4195" i="9"/>
  <c r="A4195" i="9"/>
  <c r="D4195" i="9" s="1"/>
  <c r="E4195" i="9" s="1"/>
  <c r="E4194" i="9"/>
  <c r="D4194" i="9"/>
  <c r="B4194" i="9"/>
  <c r="A4194" i="9"/>
  <c r="E4193" i="9"/>
  <c r="B4193" i="9"/>
  <c r="A4193" i="9"/>
  <c r="D4193" i="9" s="1"/>
  <c r="B4192" i="9"/>
  <c r="A4192" i="9"/>
  <c r="D4192" i="9" s="1"/>
  <c r="E4192" i="9" s="1"/>
  <c r="E4191" i="9"/>
  <c r="B4191" i="9"/>
  <c r="A4191" i="9"/>
  <c r="D4191" i="9" s="1"/>
  <c r="D4190" i="9"/>
  <c r="E4190" i="9" s="1"/>
  <c r="B4190" i="9"/>
  <c r="A4190" i="9"/>
  <c r="B4189" i="9"/>
  <c r="A4189" i="9"/>
  <c r="D4189" i="9" s="1"/>
  <c r="E4189" i="9" s="1"/>
  <c r="B4188" i="9"/>
  <c r="A4188" i="9"/>
  <c r="D4188" i="9" s="1"/>
  <c r="E4188" i="9" s="1"/>
  <c r="B4187" i="9"/>
  <c r="A4187" i="9"/>
  <c r="E4186" i="9"/>
  <c r="D4186" i="9"/>
  <c r="B4186" i="9"/>
  <c r="A4186" i="9"/>
  <c r="B4185" i="9"/>
  <c r="A4185" i="9"/>
  <c r="E4184" i="9"/>
  <c r="D4184" i="9"/>
  <c r="B4184" i="9"/>
  <c r="A4184" i="9"/>
  <c r="E4183" i="9"/>
  <c r="B4183" i="9"/>
  <c r="A4183" i="9"/>
  <c r="D4183" i="9" s="1"/>
  <c r="B4182" i="9"/>
  <c r="A4182" i="9"/>
  <c r="D4182" i="9" s="1"/>
  <c r="E4182" i="9" s="1"/>
  <c r="E4181" i="9"/>
  <c r="B4181" i="9"/>
  <c r="A4181" i="9"/>
  <c r="D4181" i="9" s="1"/>
  <c r="D4180" i="9"/>
  <c r="E4180" i="9" s="1"/>
  <c r="B4180" i="9"/>
  <c r="A4180" i="9"/>
  <c r="B4179" i="9"/>
  <c r="A4179" i="9"/>
  <c r="D4179" i="9" s="1"/>
  <c r="E4179" i="9" s="1"/>
  <c r="B4178" i="9"/>
  <c r="A4178" i="9"/>
  <c r="D4178" i="9" s="1"/>
  <c r="E4178" i="9" s="1"/>
  <c r="B4177" i="9"/>
  <c r="A4177" i="9"/>
  <c r="E4176" i="9"/>
  <c r="D4176" i="9"/>
  <c r="B4176" i="9"/>
  <c r="A4176" i="9"/>
  <c r="B4175" i="9"/>
  <c r="A4175" i="9"/>
  <c r="D4175" i="9" s="1"/>
  <c r="E4175" i="9" s="1"/>
  <c r="B4174" i="9"/>
  <c r="A4174" i="9"/>
  <c r="D4174" i="9" s="1"/>
  <c r="E4174" i="9" s="1"/>
  <c r="E4173" i="9"/>
  <c r="B4173" i="9"/>
  <c r="A4173" i="9"/>
  <c r="D4173" i="9" s="1"/>
  <c r="B4172" i="9"/>
  <c r="A4172" i="9"/>
  <c r="D4172" i="9" s="1"/>
  <c r="E4172" i="9" s="1"/>
  <c r="B4171" i="9"/>
  <c r="A4171" i="9"/>
  <c r="D4171" i="9" s="1"/>
  <c r="E4171" i="9" s="1"/>
  <c r="D4170" i="9"/>
  <c r="E4170" i="9" s="1"/>
  <c r="B4170" i="9"/>
  <c r="A4170" i="9"/>
  <c r="B4169" i="9"/>
  <c r="A4169" i="9"/>
  <c r="D4169" i="9" s="1"/>
  <c r="E4169" i="9" s="1"/>
  <c r="B4168" i="9"/>
  <c r="A4168" i="9"/>
  <c r="D4168" i="9" s="1"/>
  <c r="E4168" i="9" s="1"/>
  <c r="B4167" i="9"/>
  <c r="A4167" i="9"/>
  <c r="D4167" i="9" s="1"/>
  <c r="E4167" i="9" s="1"/>
  <c r="B4166" i="9"/>
  <c r="A4166" i="9"/>
  <c r="D4166" i="9" s="1"/>
  <c r="E4166" i="9" s="1"/>
  <c r="B4165" i="9"/>
  <c r="A4165" i="9"/>
  <c r="D4164" i="9"/>
  <c r="E4164" i="9" s="1"/>
  <c r="B4164" i="9"/>
  <c r="A4164" i="9"/>
  <c r="B4163" i="9"/>
  <c r="A4163" i="9"/>
  <c r="D4163" i="9" s="1"/>
  <c r="E4163" i="9" s="1"/>
  <c r="B4162" i="9"/>
  <c r="A4162" i="9"/>
  <c r="D4162" i="9" s="1"/>
  <c r="E4162" i="9" s="1"/>
  <c r="B4161" i="9"/>
  <c r="A4161" i="9"/>
  <c r="D4161" i="9" s="1"/>
  <c r="E4161" i="9" s="1"/>
  <c r="B4160" i="9"/>
  <c r="A4160" i="9"/>
  <c r="D4160" i="9" s="1"/>
  <c r="E4160" i="9" s="1"/>
  <c r="B4159" i="9"/>
  <c r="A4159" i="9"/>
  <c r="D4159" i="9" s="1"/>
  <c r="E4159" i="9" s="1"/>
  <c r="D4158" i="9"/>
  <c r="E4158" i="9" s="1"/>
  <c r="B4158" i="9"/>
  <c r="A4158" i="9"/>
  <c r="B4157" i="9"/>
  <c r="A4157" i="9"/>
  <c r="B4156" i="9"/>
  <c r="A4156" i="9"/>
  <c r="D4156" i="9" s="1"/>
  <c r="E4156" i="9" s="1"/>
  <c r="B4155" i="9"/>
  <c r="A4155" i="9"/>
  <c r="D4154" i="9"/>
  <c r="E4154" i="9" s="1"/>
  <c r="B4154" i="9"/>
  <c r="A4154" i="9"/>
  <c r="B4153" i="9"/>
  <c r="A4153" i="9"/>
  <c r="D4153" i="9" s="1"/>
  <c r="E4153" i="9" s="1"/>
  <c r="B4152" i="9"/>
  <c r="A4152" i="9"/>
  <c r="D4152" i="9" s="1"/>
  <c r="E4152" i="9" s="1"/>
  <c r="B4151" i="9"/>
  <c r="A4151" i="9"/>
  <c r="D4151" i="9" s="1"/>
  <c r="E4151" i="9" s="1"/>
  <c r="D4150" i="9"/>
  <c r="E4150" i="9" s="1"/>
  <c r="B4150" i="9"/>
  <c r="A4150" i="9"/>
  <c r="B4149" i="9"/>
  <c r="A4149" i="9"/>
  <c r="D4149" i="9" s="1"/>
  <c r="E4149" i="9" s="1"/>
  <c r="E4148" i="9"/>
  <c r="D4148" i="9"/>
  <c r="B4148" i="9"/>
  <c r="A4148" i="9"/>
  <c r="B4147" i="9"/>
  <c r="A4147" i="9"/>
  <c r="D4147" i="9" s="1"/>
  <c r="E4147" i="9" s="1"/>
  <c r="B4146" i="9"/>
  <c r="A4146" i="9"/>
  <c r="D4146" i="9" s="1"/>
  <c r="E4146" i="9" s="1"/>
  <c r="B4145" i="9"/>
  <c r="A4145" i="9"/>
  <c r="B4144" i="9"/>
  <c r="A4144" i="9"/>
  <c r="D4144" i="9" s="1"/>
  <c r="E4144" i="9" s="1"/>
  <c r="B4143" i="9"/>
  <c r="A4143" i="9"/>
  <c r="B4142" i="9"/>
  <c r="A4142" i="9"/>
  <c r="D4142" i="9" s="1"/>
  <c r="E4142" i="9" s="1"/>
  <c r="E4141" i="9"/>
  <c r="B4141" i="9"/>
  <c r="A4141" i="9"/>
  <c r="D4141" i="9" s="1"/>
  <c r="D4140" i="9"/>
  <c r="E4140" i="9" s="1"/>
  <c r="B4140" i="9"/>
  <c r="A4140" i="9"/>
  <c r="B4139" i="9"/>
  <c r="A4139" i="9"/>
  <c r="D4139" i="9" s="1"/>
  <c r="E4139" i="9" s="1"/>
  <c r="B4138" i="9"/>
  <c r="A4138" i="9"/>
  <c r="D4138" i="9" s="1"/>
  <c r="E4138" i="9" s="1"/>
  <c r="B4137" i="9"/>
  <c r="A4137" i="9"/>
  <c r="D4136" i="9"/>
  <c r="E4136" i="9" s="1"/>
  <c r="B4136" i="9"/>
  <c r="A4136" i="9"/>
  <c r="B4135" i="9"/>
  <c r="A4135" i="9"/>
  <c r="D4135" i="9" s="1"/>
  <c r="E4135" i="9" s="1"/>
  <c r="E4134" i="9"/>
  <c r="D4134" i="9"/>
  <c r="B4134" i="9"/>
  <c r="A4134" i="9"/>
  <c r="E4133" i="9"/>
  <c r="B4133" i="9"/>
  <c r="A4133" i="9"/>
  <c r="D4133" i="9" s="1"/>
  <c r="B4132" i="9"/>
  <c r="A4132" i="9"/>
  <c r="D4132" i="9" s="1"/>
  <c r="E4132" i="9" s="1"/>
  <c r="B4131" i="9"/>
  <c r="A4131" i="9"/>
  <c r="D4130" i="9"/>
  <c r="E4130" i="9" s="1"/>
  <c r="B4130" i="9"/>
  <c r="A4130" i="9"/>
  <c r="B4129" i="9"/>
  <c r="A4129" i="9"/>
  <c r="D4129" i="9" s="1"/>
  <c r="E4129" i="9" s="1"/>
  <c r="B4128" i="9"/>
  <c r="A4128" i="9"/>
  <c r="D4128" i="9" s="1"/>
  <c r="E4128" i="9" s="1"/>
  <c r="B4127" i="9"/>
  <c r="A4127" i="9"/>
  <c r="D4127" i="9" s="1"/>
  <c r="E4127" i="9" s="1"/>
  <c r="D4126" i="9"/>
  <c r="E4126" i="9" s="1"/>
  <c r="B4126" i="9"/>
  <c r="A4126" i="9"/>
  <c r="B4125" i="9"/>
  <c r="A4125" i="9"/>
  <c r="D4124" i="9"/>
  <c r="E4124" i="9" s="1"/>
  <c r="B4124" i="9"/>
  <c r="A4124" i="9"/>
  <c r="B4123" i="9"/>
  <c r="A4123" i="9"/>
  <c r="D4123" i="9" s="1"/>
  <c r="E4123" i="9" s="1"/>
  <c r="B4122" i="9"/>
  <c r="A4122" i="9"/>
  <c r="D4122" i="9" s="1"/>
  <c r="E4122" i="9" s="1"/>
  <c r="B4121" i="9"/>
  <c r="A4121" i="9"/>
  <c r="D4121" i="9" s="1"/>
  <c r="E4121" i="9" s="1"/>
  <c r="D4120" i="9"/>
  <c r="E4120" i="9" s="1"/>
  <c r="B4120" i="9"/>
  <c r="A4120" i="9"/>
  <c r="B4119" i="9"/>
  <c r="A4119" i="9"/>
  <c r="D4119" i="9" s="1"/>
  <c r="E4119" i="9" s="1"/>
  <c r="B4118" i="9"/>
  <c r="A4118" i="9"/>
  <c r="D4118" i="9" s="1"/>
  <c r="E4118" i="9" s="1"/>
  <c r="B4117" i="9"/>
  <c r="A4117" i="9"/>
  <c r="D4116" i="9"/>
  <c r="E4116" i="9" s="1"/>
  <c r="B4116" i="9"/>
  <c r="A4116" i="9"/>
  <c r="B4115" i="9"/>
  <c r="A4115" i="9"/>
  <c r="D4115" i="9" s="1"/>
  <c r="E4115" i="9" s="1"/>
  <c r="D4114" i="9"/>
  <c r="E4114" i="9" s="1"/>
  <c r="B4114" i="9"/>
  <c r="A4114" i="9"/>
  <c r="E4113" i="9"/>
  <c r="B4113" i="9"/>
  <c r="A4113" i="9"/>
  <c r="D4113" i="9" s="1"/>
  <c r="B4112" i="9"/>
  <c r="A4112" i="9"/>
  <c r="D4112" i="9" s="1"/>
  <c r="E4112" i="9" s="1"/>
  <c r="B4111" i="9"/>
  <c r="A4111" i="9"/>
  <c r="D4111" i="9" s="1"/>
  <c r="E4111" i="9" s="1"/>
  <c r="D4110" i="9"/>
  <c r="E4110" i="9" s="1"/>
  <c r="B4110" i="9"/>
  <c r="A4110" i="9"/>
  <c r="B4109" i="9"/>
  <c r="A4109" i="9"/>
  <c r="B4108" i="9"/>
  <c r="A4108" i="9"/>
  <c r="D4108" i="9" s="1"/>
  <c r="E4108" i="9" s="1"/>
  <c r="B4107" i="9"/>
  <c r="A4107" i="9"/>
  <c r="D4107" i="9" s="1"/>
  <c r="E4107" i="9" s="1"/>
  <c r="D4106" i="9"/>
  <c r="E4106" i="9" s="1"/>
  <c r="B4106" i="9"/>
  <c r="A4106" i="9"/>
  <c r="B4105" i="9"/>
  <c r="A4105" i="9"/>
  <c r="D4104" i="9"/>
  <c r="E4104" i="9" s="1"/>
  <c r="B4104" i="9"/>
  <c r="A4104" i="9"/>
  <c r="E4103" i="9"/>
  <c r="B4103" i="9"/>
  <c r="A4103" i="9"/>
  <c r="D4103" i="9" s="1"/>
  <c r="B4102" i="9"/>
  <c r="A4102" i="9"/>
  <c r="D4102" i="9" s="1"/>
  <c r="E4102" i="9" s="1"/>
  <c r="B4101" i="9"/>
  <c r="A4101" i="9"/>
  <c r="D4101" i="9" s="1"/>
  <c r="E4101" i="9" s="1"/>
  <c r="D4100" i="9"/>
  <c r="E4100" i="9" s="1"/>
  <c r="B4100" i="9"/>
  <c r="A4100" i="9"/>
  <c r="B4099" i="9"/>
  <c r="A4099" i="9"/>
  <c r="B4098" i="9"/>
  <c r="A4098" i="9"/>
  <c r="D4098" i="9" s="1"/>
  <c r="E4098" i="9" s="1"/>
  <c r="E4097" i="9"/>
  <c r="B4097" i="9"/>
  <c r="A4097" i="9"/>
  <c r="D4097" i="9" s="1"/>
  <c r="D4096" i="9"/>
  <c r="E4096" i="9" s="1"/>
  <c r="B4096" i="9"/>
  <c r="A4096" i="9"/>
  <c r="B4095" i="9"/>
  <c r="A4095" i="9"/>
  <c r="D4095" i="9" s="1"/>
  <c r="E4095" i="9" s="1"/>
  <c r="D4094" i="9"/>
  <c r="E4094" i="9" s="1"/>
  <c r="B4094" i="9"/>
  <c r="A4094" i="9"/>
  <c r="E4093" i="9"/>
  <c r="B4093" i="9"/>
  <c r="A4093" i="9"/>
  <c r="D4093" i="9" s="1"/>
  <c r="B4092" i="9"/>
  <c r="A4092" i="9"/>
  <c r="D4092" i="9" s="1"/>
  <c r="E4092" i="9" s="1"/>
  <c r="B4091" i="9"/>
  <c r="A4091" i="9"/>
  <c r="D4091" i="9" s="1"/>
  <c r="E4091" i="9" s="1"/>
  <c r="D4090" i="9"/>
  <c r="E4090" i="9" s="1"/>
  <c r="B4090" i="9"/>
  <c r="A4090" i="9"/>
  <c r="B4089" i="9"/>
  <c r="A4089" i="9"/>
  <c r="B4088" i="9"/>
  <c r="A4088" i="9"/>
  <c r="D4088" i="9" s="1"/>
  <c r="E4088" i="9" s="1"/>
  <c r="B4087" i="9"/>
  <c r="A4087" i="9"/>
  <c r="D4087" i="9" s="1"/>
  <c r="E4087" i="9" s="1"/>
  <c r="B4086" i="9"/>
  <c r="A4086" i="9"/>
  <c r="D4086" i="9" s="1"/>
  <c r="E4086" i="9" s="1"/>
  <c r="E4085" i="9"/>
  <c r="B4085" i="9"/>
  <c r="A4085" i="9"/>
  <c r="D4085" i="9" s="1"/>
  <c r="B4084" i="9"/>
  <c r="A4084" i="9"/>
  <c r="D4084" i="9" s="1"/>
  <c r="E4084" i="9" s="1"/>
  <c r="E4083" i="9"/>
  <c r="B4083" i="9"/>
  <c r="A4083" i="9"/>
  <c r="D4083" i="9" s="1"/>
  <c r="D4082" i="9"/>
  <c r="E4082" i="9" s="1"/>
  <c r="B4082" i="9"/>
  <c r="A4082" i="9"/>
  <c r="B4081" i="9"/>
  <c r="A4081" i="9"/>
  <c r="D4081" i="9" s="1"/>
  <c r="E4081" i="9" s="1"/>
  <c r="D4080" i="9"/>
  <c r="E4080" i="9" s="1"/>
  <c r="B4080" i="9"/>
  <c r="A4080" i="9"/>
  <c r="B4079" i="9"/>
  <c r="A4079" i="9"/>
  <c r="D4078" i="9"/>
  <c r="E4078" i="9" s="1"/>
  <c r="B4078" i="9"/>
  <c r="A4078" i="9"/>
  <c r="B4077" i="9"/>
  <c r="A4077" i="9"/>
  <c r="D4077" i="9" s="1"/>
  <c r="E4077" i="9" s="1"/>
  <c r="D4076" i="9"/>
  <c r="E4076" i="9" s="1"/>
  <c r="B4076" i="9"/>
  <c r="A4076" i="9"/>
  <c r="E4075" i="9"/>
  <c r="B4075" i="9"/>
  <c r="A4075" i="9"/>
  <c r="D4075" i="9" s="1"/>
  <c r="B4074" i="9"/>
  <c r="A4074" i="9"/>
  <c r="D4074" i="9" s="1"/>
  <c r="E4074" i="9" s="1"/>
  <c r="E4073" i="9"/>
  <c r="B4073" i="9"/>
  <c r="A4073" i="9"/>
  <c r="D4073" i="9" s="1"/>
  <c r="D4072" i="9"/>
  <c r="E4072" i="9" s="1"/>
  <c r="B4072" i="9"/>
  <c r="A4072" i="9"/>
  <c r="B4071" i="9"/>
  <c r="A4071" i="9"/>
  <c r="D4071" i="9" s="1"/>
  <c r="E4071" i="9" s="1"/>
  <c r="B4070" i="9"/>
  <c r="A4070" i="9"/>
  <c r="D4070" i="9" s="1"/>
  <c r="E4070" i="9" s="1"/>
  <c r="B4069" i="9"/>
  <c r="A4069" i="9"/>
  <c r="D4068" i="9"/>
  <c r="E4068" i="9" s="1"/>
  <c r="B4068" i="9"/>
  <c r="A4068" i="9"/>
  <c r="B4067" i="9"/>
  <c r="A4067" i="9"/>
  <c r="D4067" i="9" s="1"/>
  <c r="E4067" i="9" s="1"/>
  <c r="D4066" i="9"/>
  <c r="E4066" i="9" s="1"/>
  <c r="B4066" i="9"/>
  <c r="A4066" i="9"/>
  <c r="E4065" i="9"/>
  <c r="B4065" i="9"/>
  <c r="A4065" i="9"/>
  <c r="D4065" i="9" s="1"/>
  <c r="B4064" i="9"/>
  <c r="A4064" i="9"/>
  <c r="D4064" i="9" s="1"/>
  <c r="E4064" i="9" s="1"/>
  <c r="B4063" i="9"/>
  <c r="A4063" i="9"/>
  <c r="D4063" i="9" s="1"/>
  <c r="E4063" i="9" s="1"/>
  <c r="B4062" i="9"/>
  <c r="A4062" i="9"/>
  <c r="D4062" i="9" s="1"/>
  <c r="E4062" i="9" s="1"/>
  <c r="B4061" i="9"/>
  <c r="A4061" i="9"/>
  <c r="D4061" i="9" s="1"/>
  <c r="E4061" i="9" s="1"/>
  <c r="B4060" i="9"/>
  <c r="A4060" i="9"/>
  <c r="D4060" i="9" s="1"/>
  <c r="E4060" i="9" s="1"/>
  <c r="B4059" i="9"/>
  <c r="A4059" i="9"/>
  <c r="B4058" i="9"/>
  <c r="A4058" i="9"/>
  <c r="D4058" i="9" s="1"/>
  <c r="E4058" i="9" s="1"/>
  <c r="E4057" i="9"/>
  <c r="B4057" i="9"/>
  <c r="A4057" i="9"/>
  <c r="D4057" i="9" s="1"/>
  <c r="B4056" i="9"/>
  <c r="A4056" i="9"/>
  <c r="D4056" i="9" s="1"/>
  <c r="E4056" i="9" s="1"/>
  <c r="E4055" i="9"/>
  <c r="B4055" i="9"/>
  <c r="A4055" i="9"/>
  <c r="D4055" i="9" s="1"/>
  <c r="D4054" i="9"/>
  <c r="E4054" i="9" s="1"/>
  <c r="B4054" i="9"/>
  <c r="A4054" i="9"/>
  <c r="B4053" i="9"/>
  <c r="A4053" i="9"/>
  <c r="D4053" i="9" s="1"/>
  <c r="E4053" i="9" s="1"/>
  <c r="D4052" i="9"/>
  <c r="E4052" i="9" s="1"/>
  <c r="B4052" i="9"/>
  <c r="A4052" i="9"/>
  <c r="E4051" i="9"/>
  <c r="B4051" i="9"/>
  <c r="A4051" i="9"/>
  <c r="D4051" i="9" s="1"/>
  <c r="B4050" i="9"/>
  <c r="A4050" i="9"/>
  <c r="D4050" i="9" s="1"/>
  <c r="E4050" i="9" s="1"/>
  <c r="B4049" i="9"/>
  <c r="A4049" i="9"/>
  <c r="D4048" i="9"/>
  <c r="E4048" i="9" s="1"/>
  <c r="B4048" i="9"/>
  <c r="A4048" i="9"/>
  <c r="E4047" i="9"/>
  <c r="B4047" i="9"/>
  <c r="A4047" i="9"/>
  <c r="D4047" i="9" s="1"/>
  <c r="B4046" i="9"/>
  <c r="A4046" i="9"/>
  <c r="D4046" i="9" s="1"/>
  <c r="E4046" i="9" s="1"/>
  <c r="E4045" i="9"/>
  <c r="B4045" i="9"/>
  <c r="A4045" i="9"/>
  <c r="D4045" i="9" s="1"/>
  <c r="D4044" i="9"/>
  <c r="E4044" i="9" s="1"/>
  <c r="B4044" i="9"/>
  <c r="A4044" i="9"/>
  <c r="B4043" i="9"/>
  <c r="A4043" i="9"/>
  <c r="D4043" i="9" s="1"/>
  <c r="E4043" i="9" s="1"/>
  <c r="B4042" i="9"/>
  <c r="A4042" i="9"/>
  <c r="D4042" i="9" s="1"/>
  <c r="E4042" i="9" s="1"/>
  <c r="B4041" i="9"/>
  <c r="A4041" i="9"/>
  <c r="D4041" i="9" s="1"/>
  <c r="E4041" i="9" s="1"/>
  <c r="D4040" i="9"/>
  <c r="E4040" i="9" s="1"/>
  <c r="B4040" i="9"/>
  <c r="A4040" i="9"/>
  <c r="B4039" i="9"/>
  <c r="A4039" i="9"/>
  <c r="B4038" i="9"/>
  <c r="A4038" i="9"/>
  <c r="D4038" i="9" s="1"/>
  <c r="E4038" i="9" s="1"/>
  <c r="B4037" i="9"/>
  <c r="A4037" i="9"/>
  <c r="D4037" i="9" s="1"/>
  <c r="E4037" i="9" s="1"/>
  <c r="D4036" i="9"/>
  <c r="E4036" i="9" s="1"/>
  <c r="B4036" i="9"/>
  <c r="A4036" i="9"/>
  <c r="B4035" i="9"/>
  <c r="A4035" i="9"/>
  <c r="D4035" i="9" s="1"/>
  <c r="E4035" i="9" s="1"/>
  <c r="D4034" i="9"/>
  <c r="E4034" i="9" s="1"/>
  <c r="B4034" i="9"/>
  <c r="A4034" i="9"/>
  <c r="E4033" i="9"/>
  <c r="B4033" i="9"/>
  <c r="A4033" i="9"/>
  <c r="D4033" i="9" s="1"/>
  <c r="B4032" i="9"/>
  <c r="A4032" i="9"/>
  <c r="D4032" i="9" s="1"/>
  <c r="E4032" i="9" s="1"/>
  <c r="B4031" i="9"/>
  <c r="A4031" i="9"/>
  <c r="D4031" i="9" s="1"/>
  <c r="E4031" i="9" s="1"/>
  <c r="B4030" i="9"/>
  <c r="A4030" i="9"/>
  <c r="D4030" i="9" s="1"/>
  <c r="E4030" i="9" s="1"/>
  <c r="B4029" i="9"/>
  <c r="A4029" i="9"/>
  <c r="B4028" i="9"/>
  <c r="A4028" i="9"/>
  <c r="D4028" i="9" s="1"/>
  <c r="E4028" i="9" s="1"/>
  <c r="E4027" i="9"/>
  <c r="B4027" i="9"/>
  <c r="A4027" i="9"/>
  <c r="D4027" i="9" s="1"/>
  <c r="D4026" i="9"/>
  <c r="E4026" i="9" s="1"/>
  <c r="B4026" i="9"/>
  <c r="A4026" i="9"/>
  <c r="B4025" i="9"/>
  <c r="A4025" i="9"/>
  <c r="D4025" i="9" s="1"/>
  <c r="E4025" i="9" s="1"/>
  <c r="B4024" i="9"/>
  <c r="A4024" i="9"/>
  <c r="D4024" i="9" s="1"/>
  <c r="E4024" i="9" s="1"/>
  <c r="B4023" i="9"/>
  <c r="A4023" i="9"/>
  <c r="D4023" i="9" s="1"/>
  <c r="E4023" i="9" s="1"/>
  <c r="D4022" i="9"/>
  <c r="E4022" i="9" s="1"/>
  <c r="B4022" i="9"/>
  <c r="A4022" i="9"/>
  <c r="B4021" i="9"/>
  <c r="A4021" i="9"/>
  <c r="D4021" i="9" s="1"/>
  <c r="E4021" i="9" s="1"/>
  <c r="B4020" i="9"/>
  <c r="A4020" i="9"/>
  <c r="D4020" i="9" s="1"/>
  <c r="E4020" i="9" s="1"/>
  <c r="B4019" i="9"/>
  <c r="A4019" i="9"/>
  <c r="B4018" i="9"/>
  <c r="A4018" i="9"/>
  <c r="D4018" i="9" s="1"/>
  <c r="E4018" i="9" s="1"/>
  <c r="B4017" i="9"/>
  <c r="A4017" i="9"/>
  <c r="D4017" i="9" s="1"/>
  <c r="E4017" i="9" s="1"/>
  <c r="B4016" i="9"/>
  <c r="A4016" i="9"/>
  <c r="D4016" i="9" s="1"/>
  <c r="E4016" i="9" s="1"/>
  <c r="E4015" i="9"/>
  <c r="B4015" i="9"/>
  <c r="A4015" i="9"/>
  <c r="D4015" i="9" s="1"/>
  <c r="B4014" i="9"/>
  <c r="A4014" i="9"/>
  <c r="D4014" i="9" s="1"/>
  <c r="E4014" i="9" s="1"/>
  <c r="E4013" i="9"/>
  <c r="B4013" i="9"/>
  <c r="A4013" i="9"/>
  <c r="D4013" i="9" s="1"/>
  <c r="D4012" i="9"/>
  <c r="E4012" i="9" s="1"/>
  <c r="B4012" i="9"/>
  <c r="A4012" i="9"/>
  <c r="B4011" i="9"/>
  <c r="A4011" i="9"/>
  <c r="D4011" i="9" s="1"/>
  <c r="E4011" i="9" s="1"/>
  <c r="D4010" i="9"/>
  <c r="E4010" i="9" s="1"/>
  <c r="B4010" i="9"/>
  <c r="A4010" i="9"/>
  <c r="B4009" i="9"/>
  <c r="A4009" i="9"/>
  <c r="D4008" i="9"/>
  <c r="E4008" i="9" s="1"/>
  <c r="B4008" i="9"/>
  <c r="A4008" i="9"/>
  <c r="B4007" i="9"/>
  <c r="A4007" i="9"/>
  <c r="D4007" i="9" s="1"/>
  <c r="E4007" i="9" s="1"/>
  <c r="D4006" i="9"/>
  <c r="E4006" i="9" s="1"/>
  <c r="B4006" i="9"/>
  <c r="A4006" i="9"/>
  <c r="E4005" i="9"/>
  <c r="B4005" i="9"/>
  <c r="A4005" i="9"/>
  <c r="D4005" i="9" s="1"/>
  <c r="B4004" i="9"/>
  <c r="A4004" i="9"/>
  <c r="D4004" i="9" s="1"/>
  <c r="E4004" i="9" s="1"/>
  <c r="E4003" i="9"/>
  <c r="B4003" i="9"/>
  <c r="A4003" i="9"/>
  <c r="D4003" i="9" s="1"/>
  <c r="D4002" i="9"/>
  <c r="E4002" i="9" s="1"/>
  <c r="B4002" i="9"/>
  <c r="A4002" i="9"/>
  <c r="B4001" i="9"/>
  <c r="A4001" i="9"/>
  <c r="D4001" i="9" s="1"/>
  <c r="E4001" i="9" s="1"/>
  <c r="B4000" i="9"/>
  <c r="A4000" i="9"/>
  <c r="D4000" i="9" s="1"/>
  <c r="E4000" i="9" s="1"/>
  <c r="B3999" i="9"/>
  <c r="A3999" i="9"/>
  <c r="D3998" i="9"/>
  <c r="E3998" i="9" s="1"/>
  <c r="B3998" i="9"/>
  <c r="A3998" i="9"/>
  <c r="B3997" i="9"/>
  <c r="A3997" i="9"/>
  <c r="D3997" i="9" s="1"/>
  <c r="E3997" i="9" s="1"/>
  <c r="B3996" i="9"/>
  <c r="A3996" i="9"/>
  <c r="D3996" i="9" s="1"/>
  <c r="E3996" i="9" s="1"/>
  <c r="B3995" i="9"/>
  <c r="A3995" i="9"/>
  <c r="D3995" i="9" s="1"/>
  <c r="E3995" i="9" s="1"/>
  <c r="D3994" i="9"/>
  <c r="E3994" i="9" s="1"/>
  <c r="B3994" i="9"/>
  <c r="A3994" i="9"/>
  <c r="B3993" i="9"/>
  <c r="A3993" i="9"/>
  <c r="D3993" i="9" s="1"/>
  <c r="E3993" i="9" s="1"/>
  <c r="B3992" i="9"/>
  <c r="A3992" i="9"/>
  <c r="D3992" i="9" s="1"/>
  <c r="E3992" i="9" s="1"/>
  <c r="B3991" i="9"/>
  <c r="A3991" i="9"/>
  <c r="D3991" i="9" s="1"/>
  <c r="E3991" i="9" s="1"/>
  <c r="B3990" i="9"/>
  <c r="A3990" i="9"/>
  <c r="D3990" i="9" s="1"/>
  <c r="E3990" i="9" s="1"/>
  <c r="B3989" i="9"/>
  <c r="A3989" i="9"/>
  <c r="D3988" i="9"/>
  <c r="E3988" i="9" s="1"/>
  <c r="B3988" i="9"/>
  <c r="A3988" i="9"/>
  <c r="E3987" i="9"/>
  <c r="B3987" i="9"/>
  <c r="A3987" i="9"/>
  <c r="D3987" i="9" s="1"/>
  <c r="B3986" i="9"/>
  <c r="A3986" i="9"/>
  <c r="D3986" i="9" s="1"/>
  <c r="E3986" i="9" s="1"/>
  <c r="E3985" i="9"/>
  <c r="B3985" i="9"/>
  <c r="A3985" i="9"/>
  <c r="D3985" i="9" s="1"/>
  <c r="B3984" i="9"/>
  <c r="A3984" i="9"/>
  <c r="D3984" i="9" s="1"/>
  <c r="E3984" i="9" s="1"/>
  <c r="B3983" i="9"/>
  <c r="A3983" i="9"/>
  <c r="D3983" i="9" s="1"/>
  <c r="E3983" i="9" s="1"/>
  <c r="B3982" i="9"/>
  <c r="A3982" i="9"/>
  <c r="D3982" i="9" s="1"/>
  <c r="E3982" i="9" s="1"/>
  <c r="B3981" i="9"/>
  <c r="A3981" i="9"/>
  <c r="D3981" i="9" s="1"/>
  <c r="E3981" i="9" s="1"/>
  <c r="D3980" i="9"/>
  <c r="E3980" i="9" s="1"/>
  <c r="B3980" i="9"/>
  <c r="A3980" i="9"/>
  <c r="B3979" i="9"/>
  <c r="A3979" i="9"/>
  <c r="D3978" i="9"/>
  <c r="E3978" i="9" s="1"/>
  <c r="B3978" i="9"/>
  <c r="A3978" i="9"/>
  <c r="E3977" i="9"/>
  <c r="B3977" i="9"/>
  <c r="A3977" i="9"/>
  <c r="D3977" i="9" s="1"/>
  <c r="B3976" i="9"/>
  <c r="A3976" i="9"/>
  <c r="D3976" i="9" s="1"/>
  <c r="E3976" i="9" s="1"/>
  <c r="B3975" i="9"/>
  <c r="A3975" i="9"/>
  <c r="D3975" i="9" s="1"/>
  <c r="E3975" i="9" s="1"/>
  <c r="B3974" i="9"/>
  <c r="A3974" i="9"/>
  <c r="D3974" i="9" s="1"/>
  <c r="E3974" i="9" s="1"/>
  <c r="E3973" i="9"/>
  <c r="B3973" i="9"/>
  <c r="A3973" i="9"/>
  <c r="D3973" i="9" s="1"/>
  <c r="B3972" i="9"/>
  <c r="A3972" i="9"/>
  <c r="D3972" i="9" s="1"/>
  <c r="E3972" i="9" s="1"/>
  <c r="B3971" i="9"/>
  <c r="A3971" i="9"/>
  <c r="D3971" i="9" s="1"/>
  <c r="E3971" i="9" s="1"/>
  <c r="D3970" i="9"/>
  <c r="E3970" i="9" s="1"/>
  <c r="B3970" i="9"/>
  <c r="A3970" i="9"/>
  <c r="B3969" i="9"/>
  <c r="A3969" i="9"/>
  <c r="B3968" i="9"/>
  <c r="A3968" i="9"/>
  <c r="D3968" i="9" s="1"/>
  <c r="E3968" i="9" s="1"/>
  <c r="B3967" i="9"/>
  <c r="A3967" i="9"/>
  <c r="D3967" i="9" s="1"/>
  <c r="E3967" i="9" s="1"/>
  <c r="D3966" i="9"/>
  <c r="E3966" i="9" s="1"/>
  <c r="B3966" i="9"/>
  <c r="A3966" i="9"/>
  <c r="B3965" i="9"/>
  <c r="A3965" i="9"/>
  <c r="D3965" i="9" s="1"/>
  <c r="E3965" i="9" s="1"/>
  <c r="D3964" i="9"/>
  <c r="E3964" i="9" s="1"/>
  <c r="B3964" i="9"/>
  <c r="A3964" i="9"/>
  <c r="E3963" i="9"/>
  <c r="B3963" i="9"/>
  <c r="A3963" i="9"/>
  <c r="D3963" i="9" s="1"/>
  <c r="B3962" i="9"/>
  <c r="A3962" i="9"/>
  <c r="D3962" i="9" s="1"/>
  <c r="E3962" i="9" s="1"/>
  <c r="B3961" i="9"/>
  <c r="A3961" i="9"/>
  <c r="B3960" i="9"/>
  <c r="A3960" i="9"/>
  <c r="D3960" i="9" s="1"/>
  <c r="E3960" i="9" s="1"/>
  <c r="B3959" i="9"/>
  <c r="A3959" i="9"/>
  <c r="B3958" i="9"/>
  <c r="A3958" i="9"/>
  <c r="D3958" i="9" s="1"/>
  <c r="E3958" i="9" s="1"/>
  <c r="E3957" i="9"/>
  <c r="B3957" i="9"/>
  <c r="A3957" i="9"/>
  <c r="D3957" i="9" s="1"/>
  <c r="D3956" i="9"/>
  <c r="E3956" i="9" s="1"/>
  <c r="B3956" i="9"/>
  <c r="A3956" i="9"/>
  <c r="B3955" i="9"/>
  <c r="A3955" i="9"/>
  <c r="D3955" i="9" s="1"/>
  <c r="E3955" i="9" s="1"/>
  <c r="B3954" i="9"/>
  <c r="A3954" i="9"/>
  <c r="D3954" i="9" s="1"/>
  <c r="E3954" i="9" s="1"/>
  <c r="B3953" i="9"/>
  <c r="A3953" i="9"/>
  <c r="D3953" i="9" s="1"/>
  <c r="E3953" i="9" s="1"/>
  <c r="D3952" i="9"/>
  <c r="E3952" i="9" s="1"/>
  <c r="B3952" i="9"/>
  <c r="A3952" i="9"/>
  <c r="B3951" i="9"/>
  <c r="A3951" i="9"/>
  <c r="D3951" i="9" s="1"/>
  <c r="E3951" i="9" s="1"/>
  <c r="B3950" i="9"/>
  <c r="A3950" i="9"/>
  <c r="D3950" i="9" s="1"/>
  <c r="E3950" i="9" s="1"/>
  <c r="B3949" i="9"/>
  <c r="A3949" i="9"/>
  <c r="B3948" i="9"/>
  <c r="A3948" i="9"/>
  <c r="D3948" i="9" s="1"/>
  <c r="E3948" i="9" s="1"/>
  <c r="B3947" i="9"/>
  <c r="A3947" i="9"/>
  <c r="D3947" i="9" s="1"/>
  <c r="E3947" i="9" s="1"/>
  <c r="B3946" i="9"/>
  <c r="A3946" i="9"/>
  <c r="D3946" i="9" s="1"/>
  <c r="E3946" i="9" s="1"/>
  <c r="E3945" i="9"/>
  <c r="B3945" i="9"/>
  <c r="A3945" i="9"/>
  <c r="D3945" i="9" s="1"/>
  <c r="B3944" i="9"/>
  <c r="A3944" i="9"/>
  <c r="D3944" i="9" s="1"/>
  <c r="E3944" i="9" s="1"/>
  <c r="E3943" i="9"/>
  <c r="B3943" i="9"/>
  <c r="A3943" i="9"/>
  <c r="D3943" i="9" s="1"/>
  <c r="D3942" i="9"/>
  <c r="E3942" i="9" s="1"/>
  <c r="B3942" i="9"/>
  <c r="A3942" i="9"/>
  <c r="B3941" i="9"/>
  <c r="A3941" i="9"/>
  <c r="D3941" i="9" s="1"/>
  <c r="E3941" i="9" s="1"/>
  <c r="B3940" i="9"/>
  <c r="A3940" i="9"/>
  <c r="D3940" i="9" s="1"/>
  <c r="E3940" i="9" s="1"/>
  <c r="B3939" i="9"/>
  <c r="A3939" i="9"/>
  <c r="D3938" i="9"/>
  <c r="E3938" i="9" s="1"/>
  <c r="B3938" i="9"/>
  <c r="A3938" i="9"/>
  <c r="B3937" i="9"/>
  <c r="A3937" i="9"/>
  <c r="D3937" i="9" s="1"/>
  <c r="E3937" i="9" s="1"/>
  <c r="D3936" i="9"/>
  <c r="E3936" i="9" s="1"/>
  <c r="B3936" i="9"/>
  <c r="A3936" i="9"/>
  <c r="E3935" i="9"/>
  <c r="B3935" i="9"/>
  <c r="A3935" i="9"/>
  <c r="D3935" i="9" s="1"/>
  <c r="B3934" i="9"/>
  <c r="A3934" i="9"/>
  <c r="D3934" i="9" s="1"/>
  <c r="E3934" i="9" s="1"/>
  <c r="B3933" i="9"/>
  <c r="A3933" i="9"/>
  <c r="D3933" i="9" s="1"/>
  <c r="E3933" i="9" s="1"/>
  <c r="B3932" i="9"/>
  <c r="A3932" i="9"/>
  <c r="D3932" i="9" s="1"/>
  <c r="E3932" i="9" s="1"/>
  <c r="B3931" i="9"/>
  <c r="A3931" i="9"/>
  <c r="B3930" i="9"/>
  <c r="A3930" i="9"/>
  <c r="D3930" i="9" s="1"/>
  <c r="E3930" i="9" s="1"/>
  <c r="B3929" i="9"/>
  <c r="A3929" i="9"/>
  <c r="B3928" i="9"/>
  <c r="A3928" i="9"/>
  <c r="D3928" i="9" s="1"/>
  <c r="E3928" i="9" s="1"/>
  <c r="E3927" i="9"/>
  <c r="B3927" i="9"/>
  <c r="A3927" i="9"/>
  <c r="D3927" i="9" s="1"/>
  <c r="B3926" i="9"/>
  <c r="A3926" i="9"/>
  <c r="D3926" i="9" s="1"/>
  <c r="E3926" i="9" s="1"/>
  <c r="E3925" i="9"/>
  <c r="B3925" i="9"/>
  <c r="A3925" i="9"/>
  <c r="D3925" i="9" s="1"/>
  <c r="D3924" i="9"/>
  <c r="E3924" i="9" s="1"/>
  <c r="B3924" i="9"/>
  <c r="A3924" i="9"/>
  <c r="B3923" i="9"/>
  <c r="A3923" i="9"/>
  <c r="D3923" i="9" s="1"/>
  <c r="E3923" i="9" s="1"/>
  <c r="D3922" i="9"/>
  <c r="E3922" i="9" s="1"/>
  <c r="B3922" i="9"/>
  <c r="A3922" i="9"/>
  <c r="B3921" i="9"/>
  <c r="A3921" i="9"/>
  <c r="D3921" i="9" s="1"/>
  <c r="E3921" i="9" s="1"/>
  <c r="B3920" i="9"/>
  <c r="A3920" i="9"/>
  <c r="D3920" i="9" s="1"/>
  <c r="E3920" i="9" s="1"/>
  <c r="B3919" i="9"/>
  <c r="A3919" i="9"/>
  <c r="D3918" i="9"/>
  <c r="E3918" i="9" s="1"/>
  <c r="B3918" i="9"/>
  <c r="A3918" i="9"/>
  <c r="E3917" i="9"/>
  <c r="B3917" i="9"/>
  <c r="A3917" i="9"/>
  <c r="D3917" i="9" s="1"/>
  <c r="B3916" i="9"/>
  <c r="A3916" i="9"/>
  <c r="D3916" i="9" s="1"/>
  <c r="E3916" i="9" s="1"/>
  <c r="E3915" i="9"/>
  <c r="B3915" i="9"/>
  <c r="A3915" i="9"/>
  <c r="D3915" i="9" s="1"/>
  <c r="D3914" i="9"/>
  <c r="E3914" i="9" s="1"/>
  <c r="B3914" i="9"/>
  <c r="A3914" i="9"/>
  <c r="B3913" i="9"/>
  <c r="A3913" i="9"/>
  <c r="D3913" i="9" s="1"/>
  <c r="E3913" i="9" s="1"/>
  <c r="B3912" i="9"/>
  <c r="A3912" i="9"/>
  <c r="D3912" i="9" s="1"/>
  <c r="E3912" i="9" s="1"/>
  <c r="B3911" i="9"/>
  <c r="A3911" i="9"/>
  <c r="D3911" i="9" s="1"/>
  <c r="E3911" i="9" s="1"/>
  <c r="D3910" i="9"/>
  <c r="E3910" i="9" s="1"/>
  <c r="B3910" i="9"/>
  <c r="A3910" i="9"/>
  <c r="B3909" i="9"/>
  <c r="A3909" i="9"/>
  <c r="D3908" i="9"/>
  <c r="E3908" i="9" s="1"/>
  <c r="B3908" i="9"/>
  <c r="A3908" i="9"/>
  <c r="E3907" i="9"/>
  <c r="B3907" i="9"/>
  <c r="A3907" i="9"/>
  <c r="D3907" i="9" s="1"/>
  <c r="B3906" i="9"/>
  <c r="A3906" i="9"/>
  <c r="D3906" i="9" s="1"/>
  <c r="E3906" i="9" s="1"/>
  <c r="B3905" i="9"/>
  <c r="A3905" i="9"/>
  <c r="D3905" i="9" s="1"/>
  <c r="E3905" i="9" s="1"/>
  <c r="B3904" i="9"/>
  <c r="A3904" i="9"/>
  <c r="D3904" i="9" s="1"/>
  <c r="E3904" i="9" s="1"/>
  <c r="E3903" i="9"/>
  <c r="B3903" i="9"/>
  <c r="A3903" i="9"/>
  <c r="D3903" i="9" s="1"/>
  <c r="B3902" i="9"/>
  <c r="A3902" i="9"/>
  <c r="D3902" i="9" s="1"/>
  <c r="E3902" i="9" s="1"/>
  <c r="B3901" i="9"/>
  <c r="A3901" i="9"/>
  <c r="D3901" i="9" s="1"/>
  <c r="E3901" i="9" s="1"/>
  <c r="B3900" i="9"/>
  <c r="A3900" i="9"/>
  <c r="D3900" i="9" s="1"/>
  <c r="E3900" i="9" s="1"/>
  <c r="B3899" i="9"/>
  <c r="A3899" i="9"/>
  <c r="B3898" i="9"/>
  <c r="A3898" i="9"/>
  <c r="D3898" i="9" s="1"/>
  <c r="E3898" i="9" s="1"/>
  <c r="B3897" i="9"/>
  <c r="A3897" i="9"/>
  <c r="D3897" i="9" s="1"/>
  <c r="E3897" i="9" s="1"/>
  <c r="D3896" i="9"/>
  <c r="E3896" i="9" s="1"/>
  <c r="B3896" i="9"/>
  <c r="A3896" i="9"/>
  <c r="B3895" i="9"/>
  <c r="A3895" i="9"/>
  <c r="D3895" i="9" s="1"/>
  <c r="E3895" i="9" s="1"/>
  <c r="D3894" i="9"/>
  <c r="E3894" i="9" s="1"/>
  <c r="B3894" i="9"/>
  <c r="A3894" i="9"/>
  <c r="B3893" i="9"/>
  <c r="A3893" i="9"/>
  <c r="D3893" i="9" s="1"/>
  <c r="E3893" i="9" s="1"/>
  <c r="B3892" i="9"/>
  <c r="A3892" i="9"/>
  <c r="D3892" i="9" s="1"/>
  <c r="E3892" i="9" s="1"/>
  <c r="B3891" i="9"/>
  <c r="A3891" i="9"/>
  <c r="D3891" i="9" s="1"/>
  <c r="E3891" i="9" s="1"/>
  <c r="D3890" i="9"/>
  <c r="E3890" i="9" s="1"/>
  <c r="B3890" i="9"/>
  <c r="A3890" i="9"/>
  <c r="B3889" i="9"/>
  <c r="A3889" i="9"/>
  <c r="B3888" i="9"/>
  <c r="A3888" i="9"/>
  <c r="D3888" i="9" s="1"/>
  <c r="E3888" i="9" s="1"/>
  <c r="B3887" i="9"/>
  <c r="A3887" i="9"/>
  <c r="D3887" i="9" s="1"/>
  <c r="E3887" i="9" s="1"/>
  <c r="B3886" i="9"/>
  <c r="A3886" i="9"/>
  <c r="D3886" i="9" s="1"/>
  <c r="E3886" i="9" s="1"/>
  <c r="E3885" i="9"/>
  <c r="B3885" i="9"/>
  <c r="A3885" i="9"/>
  <c r="D3885" i="9" s="1"/>
  <c r="B3884" i="9"/>
  <c r="A3884" i="9"/>
  <c r="D3884" i="9" s="1"/>
  <c r="E3884" i="9" s="1"/>
  <c r="B3883" i="9"/>
  <c r="A3883" i="9"/>
  <c r="D3883" i="9" s="1"/>
  <c r="E3883" i="9" s="1"/>
  <c r="D3882" i="9"/>
  <c r="E3882" i="9" s="1"/>
  <c r="B3882" i="9"/>
  <c r="A3882" i="9"/>
  <c r="B3881" i="9"/>
  <c r="A3881" i="9"/>
  <c r="D3881" i="9" s="1"/>
  <c r="E3881" i="9" s="1"/>
  <c r="D3880" i="9"/>
  <c r="E3880" i="9" s="1"/>
  <c r="B3880" i="9"/>
  <c r="A3880" i="9"/>
  <c r="B3879" i="9"/>
  <c r="A3879" i="9"/>
  <c r="D3878" i="9"/>
  <c r="E3878" i="9" s="1"/>
  <c r="B3878" i="9"/>
  <c r="A3878" i="9"/>
  <c r="B3877" i="9"/>
  <c r="A3877" i="9"/>
  <c r="D3877" i="9" s="1"/>
  <c r="E3877" i="9" s="1"/>
  <c r="B3876" i="9"/>
  <c r="A3876" i="9"/>
  <c r="D3876" i="9" s="1"/>
  <c r="E3876" i="9" s="1"/>
  <c r="E3875" i="9"/>
  <c r="B3875" i="9"/>
  <c r="A3875" i="9"/>
  <c r="D3875" i="9" s="1"/>
  <c r="B3874" i="9"/>
  <c r="A3874" i="9"/>
  <c r="D3874" i="9" s="1"/>
  <c r="E3874" i="9" s="1"/>
  <c r="E3873" i="9"/>
  <c r="B3873" i="9"/>
  <c r="A3873" i="9"/>
  <c r="D3873" i="9" s="1"/>
  <c r="D3872" i="9"/>
  <c r="E3872" i="9" s="1"/>
  <c r="B3872" i="9"/>
  <c r="A3872" i="9"/>
  <c r="B3871" i="9"/>
  <c r="A3871" i="9"/>
  <c r="D3871" i="9" s="1"/>
  <c r="E3871" i="9" s="1"/>
  <c r="D3870" i="9"/>
  <c r="E3870" i="9" s="1"/>
  <c r="B3870" i="9"/>
  <c r="A3870" i="9"/>
  <c r="B3869" i="9"/>
  <c r="A3869" i="9"/>
  <c r="D3868" i="9"/>
  <c r="E3868" i="9" s="1"/>
  <c r="B3868" i="9"/>
  <c r="A3868" i="9"/>
  <c r="B3867" i="9"/>
  <c r="A3867" i="9"/>
  <c r="D3867" i="9" s="1"/>
  <c r="E3867" i="9" s="1"/>
  <c r="D3866" i="9"/>
  <c r="E3866" i="9" s="1"/>
  <c r="B3866" i="9"/>
  <c r="A3866" i="9"/>
  <c r="B3865" i="9"/>
  <c r="A3865" i="9"/>
  <c r="D3865" i="9" s="1"/>
  <c r="E3865" i="9" s="1"/>
  <c r="B3864" i="9"/>
  <c r="A3864" i="9"/>
  <c r="D3864" i="9" s="1"/>
  <c r="E3864" i="9" s="1"/>
  <c r="E3863" i="9"/>
  <c r="B3863" i="9"/>
  <c r="A3863" i="9"/>
  <c r="D3863" i="9" s="1"/>
  <c r="B3862" i="9"/>
  <c r="A3862" i="9"/>
  <c r="D3862" i="9" s="1"/>
  <c r="E3862" i="9" s="1"/>
  <c r="B3861" i="9"/>
  <c r="A3861" i="9"/>
  <c r="B3860" i="9"/>
  <c r="A3860" i="9"/>
  <c r="D3860" i="9" s="1"/>
  <c r="E3860" i="9" s="1"/>
  <c r="B3859" i="9"/>
  <c r="A3859" i="9"/>
  <c r="B3858" i="9"/>
  <c r="A3858" i="9"/>
  <c r="D3858" i="9" s="1"/>
  <c r="E3858" i="9" s="1"/>
  <c r="E3857" i="9"/>
  <c r="B3857" i="9"/>
  <c r="A3857" i="9"/>
  <c r="D3857" i="9" s="1"/>
  <c r="B3856" i="9"/>
  <c r="A3856" i="9"/>
  <c r="D3856" i="9" s="1"/>
  <c r="E3856" i="9" s="1"/>
  <c r="B3855" i="9"/>
  <c r="A3855" i="9"/>
  <c r="D3855" i="9" s="1"/>
  <c r="E3855" i="9" s="1"/>
  <c r="D3854" i="9"/>
  <c r="E3854" i="9" s="1"/>
  <c r="B3854" i="9"/>
  <c r="A3854" i="9"/>
  <c r="B3853" i="9"/>
  <c r="A3853" i="9"/>
  <c r="D3853" i="9" s="1"/>
  <c r="E3853" i="9" s="1"/>
  <c r="D3852" i="9"/>
  <c r="E3852" i="9" s="1"/>
  <c r="B3852" i="9"/>
  <c r="A3852" i="9"/>
  <c r="E3851" i="9"/>
  <c r="B3851" i="9"/>
  <c r="A3851" i="9"/>
  <c r="D3851" i="9" s="1"/>
  <c r="B3850" i="9"/>
  <c r="A3850" i="9"/>
  <c r="D3850" i="9" s="1"/>
  <c r="E3850" i="9" s="1"/>
  <c r="B3849" i="9"/>
  <c r="A3849" i="9"/>
  <c r="B3848" i="9"/>
  <c r="A3848" i="9"/>
  <c r="D3848" i="9" s="1"/>
  <c r="E3848" i="9" s="1"/>
  <c r="E3847" i="9"/>
  <c r="B3847" i="9"/>
  <c r="A3847" i="9"/>
  <c r="D3847" i="9" s="1"/>
  <c r="B3846" i="9"/>
  <c r="A3846" i="9"/>
  <c r="D3846" i="9" s="1"/>
  <c r="E3846" i="9" s="1"/>
  <c r="E3845" i="9"/>
  <c r="B3845" i="9"/>
  <c r="A3845" i="9"/>
  <c r="D3845" i="9" s="1"/>
  <c r="D3844" i="9"/>
  <c r="E3844" i="9" s="1"/>
  <c r="B3844" i="9"/>
  <c r="A3844" i="9"/>
  <c r="B3843" i="9"/>
  <c r="A3843" i="9"/>
  <c r="D3843" i="9" s="1"/>
  <c r="E3843" i="9" s="1"/>
  <c r="D3842" i="9"/>
  <c r="E3842" i="9" s="1"/>
  <c r="B3842" i="9"/>
  <c r="A3842" i="9"/>
  <c r="B3841" i="9"/>
  <c r="A3841" i="9"/>
  <c r="D3841" i="9" s="1"/>
  <c r="E3841" i="9" s="1"/>
  <c r="D3840" i="9"/>
  <c r="E3840" i="9" s="1"/>
  <c r="B3840" i="9"/>
  <c r="A3840" i="9"/>
  <c r="B3839" i="9"/>
  <c r="A3839" i="9"/>
  <c r="D3838" i="9"/>
  <c r="E3838" i="9" s="1"/>
  <c r="B3838" i="9"/>
  <c r="A3838" i="9"/>
  <c r="B3837" i="9"/>
  <c r="A3837" i="9"/>
  <c r="D3837" i="9" s="1"/>
  <c r="E3837" i="9" s="1"/>
  <c r="D3836" i="9"/>
  <c r="E3836" i="9" s="1"/>
  <c r="B3836" i="9"/>
  <c r="A3836" i="9"/>
  <c r="B3835" i="9"/>
  <c r="A3835" i="9"/>
  <c r="D3835" i="9" s="1"/>
  <c r="E3835" i="9" s="1"/>
  <c r="D3834" i="9"/>
  <c r="E3834" i="9" s="1"/>
  <c r="B3834" i="9"/>
  <c r="A3834" i="9"/>
  <c r="E3833" i="9"/>
  <c r="B3833" i="9"/>
  <c r="A3833" i="9"/>
  <c r="D3833" i="9" s="1"/>
  <c r="B3832" i="9"/>
  <c r="A3832" i="9"/>
  <c r="D3832" i="9" s="1"/>
  <c r="E3832" i="9" s="1"/>
  <c r="B3831" i="9"/>
  <c r="A3831" i="9"/>
  <c r="B3830" i="9"/>
  <c r="A3830" i="9"/>
  <c r="D3830" i="9" s="1"/>
  <c r="E3830" i="9" s="1"/>
  <c r="B3829" i="9"/>
  <c r="A3829" i="9"/>
  <c r="B3828" i="9"/>
  <c r="A3828" i="9"/>
  <c r="D3828" i="9" s="1"/>
  <c r="E3828" i="9" s="1"/>
  <c r="E3827" i="9"/>
  <c r="B3827" i="9"/>
  <c r="A3827" i="9"/>
  <c r="D3827" i="9" s="1"/>
  <c r="D3826" i="9"/>
  <c r="E3826" i="9" s="1"/>
  <c r="B3826" i="9"/>
  <c r="A3826" i="9"/>
  <c r="B3825" i="9"/>
  <c r="A3825" i="9"/>
  <c r="D3825" i="9" s="1"/>
  <c r="E3825" i="9" s="1"/>
  <c r="B3824" i="9"/>
  <c r="A3824" i="9"/>
  <c r="D3824" i="9" s="1"/>
  <c r="E3824" i="9" s="1"/>
  <c r="B3823" i="9"/>
  <c r="A3823" i="9"/>
  <c r="D3823" i="9" s="1"/>
  <c r="E3823" i="9" s="1"/>
  <c r="D3822" i="9"/>
  <c r="E3822" i="9" s="1"/>
  <c r="B3822" i="9"/>
  <c r="A3822" i="9"/>
  <c r="B3821" i="9"/>
  <c r="A3821" i="9"/>
  <c r="D3821" i="9" s="1"/>
  <c r="E3821" i="9" s="1"/>
  <c r="B3820" i="9"/>
  <c r="A3820" i="9"/>
  <c r="D3820" i="9" s="1"/>
  <c r="E3820" i="9" s="1"/>
  <c r="B3819" i="9"/>
  <c r="A3819" i="9"/>
  <c r="B3818" i="9"/>
  <c r="A3818" i="9"/>
  <c r="D3818" i="9" s="1"/>
  <c r="E3818" i="9" s="1"/>
  <c r="B3817" i="9"/>
  <c r="A3817" i="9"/>
  <c r="D3817" i="9" s="1"/>
  <c r="E3817" i="9" s="1"/>
  <c r="B3816" i="9"/>
  <c r="A3816" i="9"/>
  <c r="D3816" i="9" s="1"/>
  <c r="E3816" i="9" s="1"/>
  <c r="E3815" i="9"/>
  <c r="B3815" i="9"/>
  <c r="A3815" i="9"/>
  <c r="D3815" i="9" s="1"/>
  <c r="B3814" i="9"/>
  <c r="A3814" i="9"/>
  <c r="D3814" i="9" s="1"/>
  <c r="E3814" i="9" s="1"/>
  <c r="B3813" i="9"/>
  <c r="A3813" i="9"/>
  <c r="D3813" i="9" s="1"/>
  <c r="E3813" i="9" s="1"/>
  <c r="D3812" i="9"/>
  <c r="E3812" i="9" s="1"/>
  <c r="B3812" i="9"/>
  <c r="A3812" i="9"/>
  <c r="B3811" i="9"/>
  <c r="A3811" i="9"/>
  <c r="D3811" i="9" s="1"/>
  <c r="E3811" i="9" s="1"/>
  <c r="D3810" i="9"/>
  <c r="E3810" i="9" s="1"/>
  <c r="B3810" i="9"/>
  <c r="A3810" i="9"/>
  <c r="B3809" i="9"/>
  <c r="A3809" i="9"/>
  <c r="D3808" i="9"/>
  <c r="E3808" i="9" s="1"/>
  <c r="B3808" i="9"/>
  <c r="A3808" i="9"/>
  <c r="B3807" i="9"/>
  <c r="A3807" i="9"/>
  <c r="D3807" i="9" s="1"/>
  <c r="E3807" i="9" s="1"/>
  <c r="D3806" i="9"/>
  <c r="E3806" i="9" s="1"/>
  <c r="B3806" i="9"/>
  <c r="A3806" i="9"/>
  <c r="E3805" i="9"/>
  <c r="B3805" i="9"/>
  <c r="A3805" i="9"/>
  <c r="D3805" i="9" s="1"/>
  <c r="B3804" i="9"/>
  <c r="A3804" i="9"/>
  <c r="D3804" i="9" s="1"/>
  <c r="E3804" i="9" s="1"/>
  <c r="E3803" i="9"/>
  <c r="B3803" i="9"/>
  <c r="A3803" i="9"/>
  <c r="D3803" i="9" s="1"/>
  <c r="D3802" i="9"/>
  <c r="E3802" i="9" s="1"/>
  <c r="B3802" i="9"/>
  <c r="A3802" i="9"/>
  <c r="B3801" i="9"/>
  <c r="A3801" i="9"/>
  <c r="D3801" i="9" s="1"/>
  <c r="E3801" i="9" s="1"/>
  <c r="B3800" i="9"/>
  <c r="A3800" i="9"/>
  <c r="D3800" i="9" s="1"/>
  <c r="E3800" i="9" s="1"/>
  <c r="B3799" i="9"/>
  <c r="A3799" i="9"/>
  <c r="D3798" i="9"/>
  <c r="E3798" i="9" s="1"/>
  <c r="B3798" i="9"/>
  <c r="A3798" i="9"/>
  <c r="B3797" i="9"/>
  <c r="A3797" i="9"/>
  <c r="D3797" i="9" s="1"/>
  <c r="E3797" i="9" s="1"/>
  <c r="B3796" i="9"/>
  <c r="A3796" i="9"/>
  <c r="D3796" i="9" s="1"/>
  <c r="E3796" i="9" s="1"/>
  <c r="B3795" i="9"/>
  <c r="A3795" i="9"/>
  <c r="D3795" i="9" s="1"/>
  <c r="E3795" i="9" s="1"/>
  <c r="D3794" i="9"/>
  <c r="E3794" i="9" s="1"/>
  <c r="B3794" i="9"/>
  <c r="A3794" i="9"/>
  <c r="B3793" i="9"/>
  <c r="A3793" i="9"/>
  <c r="D3793" i="9" s="1"/>
  <c r="E3793" i="9" s="1"/>
  <c r="B3792" i="9"/>
  <c r="A3792" i="9"/>
  <c r="D3792" i="9" s="1"/>
  <c r="E3792" i="9" s="1"/>
  <c r="B3791" i="9"/>
  <c r="A3791" i="9"/>
  <c r="D3791" i="9" s="1"/>
  <c r="E3791" i="9" s="1"/>
  <c r="B3790" i="9"/>
  <c r="A3790" i="9"/>
  <c r="D3790" i="9" s="1"/>
  <c r="E3790" i="9" s="1"/>
  <c r="B3789" i="9"/>
  <c r="A3789" i="9"/>
  <c r="B3788" i="9"/>
  <c r="A3788" i="9"/>
  <c r="D3788" i="9" s="1"/>
  <c r="E3788" i="9" s="1"/>
  <c r="E3787" i="9"/>
  <c r="B3787" i="9"/>
  <c r="A3787" i="9"/>
  <c r="D3787" i="9" s="1"/>
  <c r="B3786" i="9"/>
  <c r="A3786" i="9"/>
  <c r="D3786" i="9" s="1"/>
  <c r="E3786" i="9" s="1"/>
  <c r="E3785" i="9"/>
  <c r="B3785" i="9"/>
  <c r="A3785" i="9"/>
  <c r="D3785" i="9" s="1"/>
  <c r="B3784" i="9"/>
  <c r="A3784" i="9"/>
  <c r="D3784" i="9" s="1"/>
  <c r="E3784" i="9" s="1"/>
  <c r="B3783" i="9"/>
  <c r="A3783" i="9"/>
  <c r="D3783" i="9" s="1"/>
  <c r="E3783" i="9" s="1"/>
  <c r="D3782" i="9"/>
  <c r="E3782" i="9" s="1"/>
  <c r="B3782" i="9"/>
  <c r="A3782" i="9"/>
  <c r="B3781" i="9"/>
  <c r="A3781" i="9"/>
  <c r="D3781" i="9" s="1"/>
  <c r="E3781" i="9" s="1"/>
  <c r="D3780" i="9"/>
  <c r="E3780" i="9" s="1"/>
  <c r="B3780" i="9"/>
  <c r="A3780" i="9"/>
  <c r="B3779" i="9"/>
  <c r="A3779" i="9"/>
  <c r="D3778" i="9"/>
  <c r="E3778" i="9" s="1"/>
  <c r="B3778" i="9"/>
  <c r="A3778" i="9"/>
  <c r="B3777" i="9"/>
  <c r="A3777" i="9"/>
  <c r="D3777" i="9" s="1"/>
  <c r="E3777" i="9" s="1"/>
  <c r="B3776" i="9"/>
  <c r="A3776" i="9"/>
  <c r="D3776" i="9" s="1"/>
  <c r="E3776" i="9" s="1"/>
  <c r="E3775" i="9"/>
  <c r="B3775" i="9"/>
  <c r="A3775" i="9"/>
  <c r="D3775" i="9" s="1"/>
  <c r="B3774" i="9"/>
  <c r="A3774" i="9"/>
  <c r="D3774" i="9" s="1"/>
  <c r="E3774" i="9" s="1"/>
  <c r="E3773" i="9"/>
  <c r="B3773" i="9"/>
  <c r="A3773" i="9"/>
  <c r="D3773" i="9" s="1"/>
  <c r="B3772" i="9"/>
  <c r="A3772" i="9"/>
  <c r="D3772" i="9" s="1"/>
  <c r="E3772" i="9" s="1"/>
  <c r="E3771" i="9"/>
  <c r="B3771" i="9"/>
  <c r="A3771" i="9"/>
  <c r="D3771" i="9" s="1"/>
  <c r="D3770" i="9"/>
  <c r="E3770" i="9" s="1"/>
  <c r="B3770" i="9"/>
  <c r="A3770" i="9"/>
  <c r="B3769" i="9"/>
  <c r="A3769" i="9"/>
  <c r="D3768" i="9"/>
  <c r="E3768" i="9" s="1"/>
  <c r="B3768" i="9"/>
  <c r="A3768" i="9"/>
  <c r="B3767" i="9"/>
  <c r="A3767" i="9"/>
  <c r="D3767" i="9" s="1"/>
  <c r="E3767" i="9" s="1"/>
  <c r="D3766" i="9"/>
  <c r="E3766" i="9" s="1"/>
  <c r="B3766" i="9"/>
  <c r="A3766" i="9"/>
  <c r="B3765" i="9"/>
  <c r="A3765" i="9"/>
  <c r="D3765" i="9" s="1"/>
  <c r="E3765" i="9" s="1"/>
  <c r="D3764" i="9"/>
  <c r="E3764" i="9" s="1"/>
  <c r="B3764" i="9"/>
  <c r="A3764" i="9"/>
  <c r="E3763" i="9"/>
  <c r="B3763" i="9"/>
  <c r="A3763" i="9"/>
  <c r="D3763" i="9" s="1"/>
  <c r="B3762" i="9"/>
  <c r="A3762" i="9"/>
  <c r="D3762" i="9" s="1"/>
  <c r="E3762" i="9" s="1"/>
  <c r="B3761" i="9"/>
  <c r="A3761" i="9"/>
  <c r="B3760" i="9"/>
  <c r="A3760" i="9"/>
  <c r="D3760" i="9" s="1"/>
  <c r="E3760" i="9" s="1"/>
  <c r="B3759" i="9"/>
  <c r="A3759" i="9"/>
  <c r="B3758" i="9"/>
  <c r="A3758" i="9"/>
  <c r="D3758" i="9" s="1"/>
  <c r="E3758" i="9" s="1"/>
  <c r="E3757" i="9"/>
  <c r="B3757" i="9"/>
  <c r="A3757" i="9"/>
  <c r="D3757" i="9" s="1"/>
  <c r="B3756" i="9"/>
  <c r="A3756" i="9"/>
  <c r="D3756" i="9" s="1"/>
  <c r="E3756" i="9" s="1"/>
  <c r="B3755" i="9"/>
  <c r="A3755" i="9"/>
  <c r="D3755" i="9" s="1"/>
  <c r="E3755" i="9" s="1"/>
  <c r="D3754" i="9"/>
  <c r="E3754" i="9" s="1"/>
  <c r="B3754" i="9"/>
  <c r="A3754" i="9"/>
  <c r="B3753" i="9"/>
  <c r="A3753" i="9"/>
  <c r="D3753" i="9" s="1"/>
  <c r="E3753" i="9" s="1"/>
  <c r="D3752" i="9"/>
  <c r="E3752" i="9" s="1"/>
  <c r="B3752" i="9"/>
  <c r="A3752" i="9"/>
  <c r="B3751" i="9"/>
  <c r="A3751" i="9"/>
  <c r="D3751" i="9" s="1"/>
  <c r="E3751" i="9" s="1"/>
  <c r="D3750" i="9"/>
  <c r="E3750" i="9" s="1"/>
  <c r="B3750" i="9"/>
  <c r="A3750" i="9"/>
  <c r="B3749" i="9"/>
  <c r="A3749" i="9"/>
  <c r="B3748" i="9"/>
  <c r="A3748" i="9"/>
  <c r="D3748" i="9" s="1"/>
  <c r="E3748" i="9" s="1"/>
  <c r="E3747" i="9"/>
  <c r="B3747" i="9"/>
  <c r="A3747" i="9"/>
  <c r="D3747" i="9" s="1"/>
  <c r="B3746" i="9"/>
  <c r="A3746" i="9"/>
  <c r="D3746" i="9" s="1"/>
  <c r="E3746" i="9" s="1"/>
  <c r="E3745" i="9"/>
  <c r="B3745" i="9"/>
  <c r="A3745" i="9"/>
  <c r="D3745" i="9" s="1"/>
  <c r="B3744" i="9"/>
  <c r="A3744" i="9"/>
  <c r="D3744" i="9" s="1"/>
  <c r="E3744" i="9" s="1"/>
  <c r="E3743" i="9"/>
  <c r="B3743" i="9"/>
  <c r="A3743" i="9"/>
  <c r="D3743" i="9" s="1"/>
  <c r="D3742" i="9"/>
  <c r="E3742" i="9" s="1"/>
  <c r="B3742" i="9"/>
  <c r="A3742" i="9"/>
  <c r="B3741" i="9"/>
  <c r="A3741" i="9"/>
  <c r="D3741" i="9" s="1"/>
  <c r="E3741" i="9" s="1"/>
  <c r="B3740" i="9"/>
  <c r="A3740" i="9"/>
  <c r="D3740" i="9" s="1"/>
  <c r="E3740" i="9" s="1"/>
  <c r="B3739" i="9"/>
  <c r="A3739" i="9"/>
  <c r="D3738" i="9"/>
  <c r="E3738" i="9" s="1"/>
  <c r="B3738" i="9"/>
  <c r="A3738" i="9"/>
  <c r="B3737" i="9"/>
  <c r="A3737" i="9"/>
  <c r="D3737" i="9" s="1"/>
  <c r="E3737" i="9" s="1"/>
  <c r="D3736" i="9"/>
  <c r="E3736" i="9" s="1"/>
  <c r="B3736" i="9"/>
  <c r="A3736" i="9"/>
  <c r="E3735" i="9"/>
  <c r="B3735" i="9"/>
  <c r="A3735" i="9"/>
  <c r="D3735" i="9" s="1"/>
  <c r="B3734" i="9"/>
  <c r="A3734" i="9"/>
  <c r="D3734" i="9" s="1"/>
  <c r="E3734" i="9" s="1"/>
  <c r="B3733" i="9"/>
  <c r="A3733" i="9"/>
  <c r="D3733" i="9" s="1"/>
  <c r="E3733" i="9" s="1"/>
  <c r="B3732" i="9"/>
  <c r="A3732" i="9"/>
  <c r="D3732" i="9" s="1"/>
  <c r="E3732" i="9" s="1"/>
  <c r="B3731" i="9"/>
  <c r="A3731" i="9"/>
  <c r="B3730" i="9"/>
  <c r="A3730" i="9"/>
  <c r="D3730" i="9" s="1"/>
  <c r="E3730" i="9" s="1"/>
  <c r="B3729" i="9"/>
  <c r="A3729" i="9"/>
  <c r="B3728" i="9"/>
  <c r="A3728" i="9"/>
  <c r="D3728" i="9" s="1"/>
  <c r="E3728" i="9" s="1"/>
  <c r="E3727" i="9"/>
  <c r="B3727" i="9"/>
  <c r="A3727" i="9"/>
  <c r="D3727" i="9" s="1"/>
  <c r="B3726" i="9"/>
  <c r="A3726" i="9"/>
  <c r="D3726" i="9" s="1"/>
  <c r="E3726" i="9" s="1"/>
  <c r="E3725" i="9"/>
  <c r="B3725" i="9"/>
  <c r="A3725" i="9"/>
  <c r="D3725" i="9" s="1"/>
  <c r="D3724" i="9"/>
  <c r="E3724" i="9" s="1"/>
  <c r="B3724" i="9"/>
  <c r="A3724" i="9"/>
  <c r="B3723" i="9"/>
  <c r="A3723" i="9"/>
  <c r="D3723" i="9" s="1"/>
  <c r="E3723" i="9" s="1"/>
  <c r="D3722" i="9"/>
  <c r="E3722" i="9" s="1"/>
  <c r="B3722" i="9"/>
  <c r="A3722" i="9"/>
  <c r="B3721" i="9"/>
  <c r="A3721" i="9"/>
  <c r="D3721" i="9" s="1"/>
  <c r="E3721" i="9" s="1"/>
  <c r="B3720" i="9"/>
  <c r="A3720" i="9"/>
  <c r="D3720" i="9" s="1"/>
  <c r="E3720" i="9" s="1"/>
  <c r="B3719" i="9"/>
  <c r="A3719" i="9"/>
  <c r="D3718" i="9"/>
  <c r="E3718" i="9" s="1"/>
  <c r="B3718" i="9"/>
  <c r="A3718" i="9"/>
  <c r="E3717" i="9"/>
  <c r="B3717" i="9"/>
  <c r="A3717" i="9"/>
  <c r="D3717" i="9" s="1"/>
  <c r="B3716" i="9"/>
  <c r="A3716" i="9"/>
  <c r="D3716" i="9" s="1"/>
  <c r="E3716" i="9" s="1"/>
  <c r="E3715" i="9"/>
  <c r="B3715" i="9"/>
  <c r="A3715" i="9"/>
  <c r="D3715" i="9" s="1"/>
  <c r="D3714" i="9"/>
  <c r="E3714" i="9" s="1"/>
  <c r="B3714" i="9"/>
  <c r="A3714" i="9"/>
  <c r="B3713" i="9"/>
  <c r="A3713" i="9"/>
  <c r="D3713" i="9" s="1"/>
  <c r="E3713" i="9" s="1"/>
  <c r="B3712" i="9"/>
  <c r="A3712" i="9"/>
  <c r="D3712" i="9" s="1"/>
  <c r="E3712" i="9" s="1"/>
  <c r="B3711" i="9"/>
  <c r="A3711" i="9"/>
  <c r="D3711" i="9" s="1"/>
  <c r="E3711" i="9" s="1"/>
  <c r="D3710" i="9"/>
  <c r="E3710" i="9" s="1"/>
  <c r="B3710" i="9"/>
  <c r="A3710" i="9"/>
  <c r="B3709" i="9"/>
  <c r="A3709" i="9"/>
  <c r="D3708" i="9"/>
  <c r="E3708" i="9" s="1"/>
  <c r="B3708" i="9"/>
  <c r="A3708" i="9"/>
  <c r="E3707" i="9"/>
  <c r="B3707" i="9"/>
  <c r="A3707" i="9"/>
  <c r="D3707" i="9" s="1"/>
  <c r="B3706" i="9"/>
  <c r="A3706" i="9"/>
  <c r="D3706" i="9" s="1"/>
  <c r="E3706" i="9" s="1"/>
  <c r="B3705" i="9"/>
  <c r="A3705" i="9"/>
  <c r="D3705" i="9" s="1"/>
  <c r="E3705" i="9" s="1"/>
  <c r="B3704" i="9"/>
  <c r="A3704" i="9"/>
  <c r="D3704" i="9" s="1"/>
  <c r="E3704" i="9" s="1"/>
  <c r="E3703" i="9"/>
  <c r="B3703" i="9"/>
  <c r="A3703" i="9"/>
  <c r="D3703" i="9" s="1"/>
  <c r="B3702" i="9"/>
  <c r="A3702" i="9"/>
  <c r="D3702" i="9" s="1"/>
  <c r="E3702" i="9" s="1"/>
  <c r="B3701" i="9"/>
  <c r="A3701" i="9"/>
  <c r="D3701" i="9" s="1"/>
  <c r="E3701" i="9" s="1"/>
  <c r="B3700" i="9"/>
  <c r="A3700" i="9"/>
  <c r="D3700" i="9" s="1"/>
  <c r="E3700" i="9" s="1"/>
  <c r="B3699" i="9"/>
  <c r="A3699" i="9"/>
  <c r="B3698" i="9"/>
  <c r="A3698" i="9"/>
  <c r="D3698" i="9" s="1"/>
  <c r="E3698" i="9" s="1"/>
  <c r="B3697" i="9"/>
  <c r="A3697" i="9"/>
  <c r="D3697" i="9" s="1"/>
  <c r="E3697" i="9" s="1"/>
  <c r="D3696" i="9"/>
  <c r="E3696" i="9" s="1"/>
  <c r="B3696" i="9"/>
  <c r="A3696" i="9"/>
  <c r="B3695" i="9"/>
  <c r="A3695" i="9"/>
  <c r="D3695" i="9" s="1"/>
  <c r="E3695" i="9" s="1"/>
  <c r="D3694" i="9"/>
  <c r="E3694" i="9" s="1"/>
  <c r="B3694" i="9"/>
  <c r="A3694" i="9"/>
  <c r="B3693" i="9"/>
  <c r="A3693" i="9"/>
  <c r="D3693" i="9" s="1"/>
  <c r="E3693" i="9" s="1"/>
  <c r="B3692" i="9"/>
  <c r="A3692" i="9"/>
  <c r="D3692" i="9" s="1"/>
  <c r="E3692" i="9" s="1"/>
  <c r="B3691" i="9"/>
  <c r="A3691" i="9"/>
  <c r="D3691" i="9" s="1"/>
  <c r="E3691" i="9" s="1"/>
  <c r="D3690" i="9"/>
  <c r="E3690" i="9" s="1"/>
  <c r="B3690" i="9"/>
  <c r="A3690" i="9"/>
  <c r="B3689" i="9"/>
  <c r="A3689" i="9"/>
  <c r="B3688" i="9"/>
  <c r="A3688" i="9"/>
  <c r="D3688" i="9" s="1"/>
  <c r="E3688" i="9" s="1"/>
  <c r="E3687" i="9"/>
  <c r="B3687" i="9"/>
  <c r="A3687" i="9"/>
  <c r="D3687" i="9" s="1"/>
  <c r="B3686" i="9"/>
  <c r="A3686" i="9"/>
  <c r="D3686" i="9" s="1"/>
  <c r="E3686" i="9" s="1"/>
  <c r="E3685" i="9"/>
  <c r="B3685" i="9"/>
  <c r="A3685" i="9"/>
  <c r="D3685" i="9" s="1"/>
  <c r="B3684" i="9"/>
  <c r="A3684" i="9"/>
  <c r="D3684" i="9" s="1"/>
  <c r="E3684" i="9" s="1"/>
  <c r="E3683" i="9"/>
  <c r="B3683" i="9"/>
  <c r="A3683" i="9"/>
  <c r="D3683" i="9" s="1"/>
  <c r="D3682" i="9"/>
  <c r="E3682" i="9" s="1"/>
  <c r="B3682" i="9"/>
  <c r="A3682" i="9"/>
  <c r="B3681" i="9"/>
  <c r="A3681" i="9"/>
  <c r="D3681" i="9" s="1"/>
  <c r="E3681" i="9" s="1"/>
  <c r="D3680" i="9"/>
  <c r="E3680" i="9" s="1"/>
  <c r="B3680" i="9"/>
  <c r="A3680" i="9"/>
  <c r="B3679" i="9"/>
  <c r="A3679" i="9"/>
  <c r="D3678" i="9"/>
  <c r="E3678" i="9" s="1"/>
  <c r="B3678" i="9"/>
  <c r="A3678" i="9"/>
  <c r="B3677" i="9"/>
  <c r="A3677" i="9"/>
  <c r="D3677" i="9" s="1"/>
  <c r="E3677" i="9" s="1"/>
  <c r="B3676" i="9"/>
  <c r="A3676" i="9"/>
  <c r="D3676" i="9" s="1"/>
  <c r="E3676" i="9" s="1"/>
  <c r="E3675" i="9"/>
  <c r="B3675" i="9"/>
  <c r="A3675" i="9"/>
  <c r="D3675" i="9" s="1"/>
  <c r="B3674" i="9"/>
  <c r="A3674" i="9"/>
  <c r="D3674" i="9" s="1"/>
  <c r="E3674" i="9" s="1"/>
  <c r="E3673" i="9"/>
  <c r="B3673" i="9"/>
  <c r="A3673" i="9"/>
  <c r="D3673" i="9" s="1"/>
  <c r="D3672" i="9"/>
  <c r="E3672" i="9" s="1"/>
  <c r="B3672" i="9"/>
  <c r="A3672" i="9"/>
  <c r="B3671" i="9"/>
  <c r="A3671" i="9"/>
  <c r="D3671" i="9" s="1"/>
  <c r="E3671" i="9" s="1"/>
  <c r="D3670" i="9"/>
  <c r="E3670" i="9" s="1"/>
  <c r="B3670" i="9"/>
  <c r="A3670" i="9"/>
  <c r="B3669" i="9"/>
  <c r="A3669" i="9"/>
  <c r="D3668" i="9"/>
  <c r="E3668" i="9" s="1"/>
  <c r="B3668" i="9"/>
  <c r="A3668" i="9"/>
  <c r="B3667" i="9"/>
  <c r="A3667" i="9"/>
  <c r="D3667" i="9" s="1"/>
  <c r="E3667" i="9" s="1"/>
  <c r="D3666" i="9"/>
  <c r="E3666" i="9" s="1"/>
  <c r="B3666" i="9"/>
  <c r="A3666" i="9"/>
  <c r="B3665" i="9"/>
  <c r="A3665" i="9"/>
  <c r="D3665" i="9" s="1"/>
  <c r="E3665" i="9" s="1"/>
  <c r="B3664" i="9"/>
  <c r="A3664" i="9"/>
  <c r="B3663" i="9"/>
  <c r="A3663" i="9"/>
  <c r="D3663" i="9" s="1"/>
  <c r="E3663" i="9" s="1"/>
  <c r="D3662" i="9"/>
  <c r="E3662" i="9" s="1"/>
  <c r="B3662" i="9"/>
  <c r="A3662" i="9"/>
  <c r="B3661" i="9"/>
  <c r="A3661" i="9"/>
  <c r="B3660" i="9"/>
  <c r="A3660" i="9"/>
  <c r="D3660" i="9" s="1"/>
  <c r="E3660" i="9" s="1"/>
  <c r="B3659" i="9"/>
  <c r="A3659" i="9"/>
  <c r="D3658" i="9"/>
  <c r="E3658" i="9" s="1"/>
  <c r="B3658" i="9"/>
  <c r="A3658" i="9"/>
  <c r="E3657" i="9"/>
  <c r="B3657" i="9"/>
  <c r="A3657" i="9"/>
  <c r="D3657" i="9" s="1"/>
  <c r="B3656" i="9"/>
  <c r="A3656" i="9"/>
  <c r="D3656" i="9" s="1"/>
  <c r="E3656" i="9" s="1"/>
  <c r="E3655" i="9"/>
  <c r="B3655" i="9"/>
  <c r="A3655" i="9"/>
  <c r="D3655" i="9" s="1"/>
  <c r="B3654" i="9"/>
  <c r="A3654" i="9"/>
  <c r="E3653" i="9"/>
  <c r="B3653" i="9"/>
  <c r="A3653" i="9"/>
  <c r="D3653" i="9" s="1"/>
  <c r="B3652" i="9"/>
  <c r="A3652" i="9"/>
  <c r="D3652" i="9" s="1"/>
  <c r="E3652" i="9" s="1"/>
  <c r="B3651" i="9"/>
  <c r="A3651" i="9"/>
  <c r="D3651" i="9" s="1"/>
  <c r="E3651" i="9" s="1"/>
  <c r="D3650" i="9"/>
  <c r="E3650" i="9" s="1"/>
  <c r="B3650" i="9"/>
  <c r="A3650" i="9"/>
  <c r="B3649" i="9"/>
  <c r="A3649" i="9"/>
  <c r="B3648" i="9"/>
  <c r="A3648" i="9"/>
  <c r="D3648" i="9" s="1"/>
  <c r="E3648" i="9" s="1"/>
  <c r="E3647" i="9"/>
  <c r="B3647" i="9"/>
  <c r="A3647" i="9"/>
  <c r="D3647" i="9" s="1"/>
  <c r="D3646" i="9"/>
  <c r="E3646" i="9" s="1"/>
  <c r="B3646" i="9"/>
  <c r="A3646" i="9"/>
  <c r="B3645" i="9"/>
  <c r="A3645" i="9"/>
  <c r="D3645" i="9" s="1"/>
  <c r="E3645" i="9" s="1"/>
  <c r="B3644" i="9"/>
  <c r="A3644" i="9"/>
  <c r="B3643" i="9"/>
  <c r="A3643" i="9"/>
  <c r="D3643" i="9" s="1"/>
  <c r="E3643" i="9" s="1"/>
  <c r="D3642" i="9"/>
  <c r="E3642" i="9" s="1"/>
  <c r="B3642" i="9"/>
  <c r="A3642" i="9"/>
  <c r="B3641" i="9"/>
  <c r="A3641" i="9"/>
  <c r="D3641" i="9" s="1"/>
  <c r="E3641" i="9" s="1"/>
  <c r="B3640" i="9"/>
  <c r="A3640" i="9"/>
  <c r="D3640" i="9" s="1"/>
  <c r="E3640" i="9" s="1"/>
  <c r="B3639" i="9"/>
  <c r="A3639" i="9"/>
  <c r="B3638" i="9"/>
  <c r="A3638" i="9"/>
  <c r="D3638" i="9" s="1"/>
  <c r="E3638" i="9" s="1"/>
  <c r="E3637" i="9"/>
  <c r="B3637" i="9"/>
  <c r="A3637" i="9"/>
  <c r="D3637" i="9" s="1"/>
  <c r="B3636" i="9"/>
  <c r="A3636" i="9"/>
  <c r="E3635" i="9"/>
  <c r="B3635" i="9"/>
  <c r="A3635" i="9"/>
  <c r="D3635" i="9" s="1"/>
  <c r="B3634" i="9"/>
  <c r="A3634" i="9"/>
  <c r="E3633" i="9"/>
  <c r="B3633" i="9"/>
  <c r="A3633" i="9"/>
  <c r="D3633" i="9" s="1"/>
  <c r="B3632" i="9"/>
  <c r="A3632" i="9"/>
  <c r="D3632" i="9" s="1"/>
  <c r="E3632" i="9" s="1"/>
  <c r="E3631" i="9"/>
  <c r="B3631" i="9"/>
  <c r="A3631" i="9"/>
  <c r="D3631" i="9" s="1"/>
  <c r="B3630" i="9"/>
  <c r="A3630" i="9"/>
  <c r="D3630" i="9" s="1"/>
  <c r="E3630" i="9" s="1"/>
  <c r="B3629" i="9"/>
  <c r="A3629" i="9"/>
  <c r="B3628" i="9"/>
  <c r="A3628" i="9"/>
  <c r="D3628" i="9" s="1"/>
  <c r="E3628" i="9" s="1"/>
  <c r="B3627" i="9"/>
  <c r="A3627" i="9"/>
  <c r="D3627" i="9" s="1"/>
  <c r="E3627" i="9" s="1"/>
  <c r="B3626" i="9"/>
  <c r="A3626" i="9"/>
  <c r="D3626" i="9" s="1"/>
  <c r="E3626" i="9" s="1"/>
  <c r="E3625" i="9"/>
  <c r="B3625" i="9"/>
  <c r="A3625" i="9"/>
  <c r="D3625" i="9" s="1"/>
  <c r="B3624" i="9"/>
  <c r="A3624" i="9"/>
  <c r="B3623" i="9"/>
  <c r="A3623" i="9"/>
  <c r="D3623" i="9" s="1"/>
  <c r="E3623" i="9" s="1"/>
  <c r="B3622" i="9"/>
  <c r="A3622" i="9"/>
  <c r="D3622" i="9" s="1"/>
  <c r="E3622" i="9" s="1"/>
  <c r="B3621" i="9"/>
  <c r="A3621" i="9"/>
  <c r="D3621" i="9" s="1"/>
  <c r="E3621" i="9" s="1"/>
  <c r="D3620" i="9"/>
  <c r="E3620" i="9" s="1"/>
  <c r="B3620" i="9"/>
  <c r="A3620" i="9"/>
  <c r="B3619" i="9"/>
  <c r="A3619" i="9"/>
  <c r="D3618" i="9"/>
  <c r="E3618" i="9" s="1"/>
  <c r="B3618" i="9"/>
  <c r="A3618" i="9"/>
  <c r="B3617" i="9"/>
  <c r="A3617" i="9"/>
  <c r="D3616" i="9"/>
  <c r="E3616" i="9" s="1"/>
  <c r="B3616" i="9"/>
  <c r="A3616" i="9"/>
  <c r="B3615" i="9"/>
  <c r="A3615" i="9"/>
  <c r="D3615" i="9" s="1"/>
  <c r="E3615" i="9" s="1"/>
  <c r="B3614" i="9"/>
  <c r="A3614" i="9"/>
  <c r="D3614" i="9" s="1"/>
  <c r="E3614" i="9" s="1"/>
  <c r="B3613" i="9"/>
  <c r="A3613" i="9"/>
  <c r="D3613" i="9" s="1"/>
  <c r="E3613" i="9" s="1"/>
  <c r="B3612" i="9"/>
  <c r="A3612" i="9"/>
  <c r="D3612" i="9" s="1"/>
  <c r="E3612" i="9" s="1"/>
  <c r="B3611" i="9"/>
  <c r="A3611" i="9"/>
  <c r="D3611" i="9" s="1"/>
  <c r="E3611" i="9" s="1"/>
  <c r="B3610" i="9"/>
  <c r="A3610" i="9"/>
  <c r="D3610" i="9" s="1"/>
  <c r="E3610" i="9" s="1"/>
  <c r="E3609" i="9"/>
  <c r="B3609" i="9"/>
  <c r="A3609" i="9"/>
  <c r="D3609" i="9" s="1"/>
  <c r="B3608" i="9"/>
  <c r="A3608" i="9"/>
  <c r="B3607" i="9"/>
  <c r="A3607" i="9"/>
  <c r="D3607" i="9" s="1"/>
  <c r="E3607" i="9" s="1"/>
  <c r="B3606" i="9"/>
  <c r="A3606" i="9"/>
  <c r="E3605" i="9"/>
  <c r="B3605" i="9"/>
  <c r="A3605" i="9"/>
  <c r="D3605" i="9" s="1"/>
  <c r="B3604" i="9"/>
  <c r="A3604" i="9"/>
  <c r="D3604" i="9" s="1"/>
  <c r="E3604" i="9" s="1"/>
  <c r="E3603" i="9"/>
  <c r="B3603" i="9"/>
  <c r="A3603" i="9"/>
  <c r="D3603" i="9" s="1"/>
  <c r="B3602" i="9"/>
  <c r="A3602" i="9"/>
  <c r="D3602" i="9" s="1"/>
  <c r="E3602" i="9" s="1"/>
  <c r="B3601" i="9"/>
  <c r="A3601" i="9"/>
  <c r="B3600" i="9"/>
  <c r="A3600" i="9"/>
  <c r="D3600" i="9" s="1"/>
  <c r="E3600" i="9" s="1"/>
  <c r="B3599" i="9"/>
  <c r="A3599" i="9"/>
  <c r="B3598" i="9"/>
  <c r="A3598" i="9"/>
  <c r="D3598" i="9" s="1"/>
  <c r="E3598" i="9" s="1"/>
  <c r="B3597" i="9"/>
  <c r="A3597" i="9"/>
  <c r="B3596" i="9"/>
  <c r="A3596" i="9"/>
  <c r="D3596" i="9" s="1"/>
  <c r="E3596" i="9" s="1"/>
  <c r="B3595" i="9"/>
  <c r="A3595" i="9"/>
  <c r="D3595" i="9" s="1"/>
  <c r="E3595" i="9" s="1"/>
  <c r="D3594" i="9"/>
  <c r="E3594" i="9" s="1"/>
  <c r="B3594" i="9"/>
  <c r="A3594" i="9"/>
  <c r="B3593" i="9"/>
  <c r="A3593" i="9"/>
  <c r="D3593" i="9" s="1"/>
  <c r="E3593" i="9" s="1"/>
  <c r="B3592" i="9"/>
  <c r="A3592" i="9"/>
  <c r="D3592" i="9" s="1"/>
  <c r="E3592" i="9" s="1"/>
  <c r="B3591" i="9"/>
  <c r="A3591" i="9"/>
  <c r="D3591" i="9" s="1"/>
  <c r="E3591" i="9" s="1"/>
  <c r="B3590" i="9"/>
  <c r="A3590" i="9"/>
  <c r="D3590" i="9" s="1"/>
  <c r="E3590" i="9" s="1"/>
  <c r="B3589" i="9"/>
  <c r="A3589" i="9"/>
  <c r="D3589" i="9" s="1"/>
  <c r="E3589" i="9" s="1"/>
  <c r="B3588" i="9"/>
  <c r="A3588" i="9"/>
  <c r="B3587" i="9"/>
  <c r="A3587" i="9"/>
  <c r="D3587" i="9" s="1"/>
  <c r="E3587" i="9" s="1"/>
  <c r="B3586" i="9"/>
  <c r="A3586" i="9"/>
  <c r="B3585" i="9"/>
  <c r="A3585" i="9"/>
  <c r="D3585" i="9" s="1"/>
  <c r="E3585" i="9" s="1"/>
  <c r="D3584" i="9"/>
  <c r="E3584" i="9" s="1"/>
  <c r="B3584" i="9"/>
  <c r="A3584" i="9"/>
  <c r="B3583" i="9"/>
  <c r="A3583" i="9"/>
  <c r="B3582" i="9"/>
  <c r="A3582" i="9"/>
  <c r="D3582" i="9" s="1"/>
  <c r="E3582" i="9" s="1"/>
  <c r="B3581" i="9"/>
  <c r="A3581" i="9"/>
  <c r="D3581" i="9" s="1"/>
  <c r="E3581" i="9" s="1"/>
  <c r="E3580" i="9"/>
  <c r="D3580" i="9"/>
  <c r="B3580" i="9"/>
  <c r="A3580" i="9"/>
  <c r="B3579" i="9"/>
  <c r="A3579" i="9"/>
  <c r="B3578" i="9"/>
  <c r="A3578" i="9"/>
  <c r="D3578" i="9" s="1"/>
  <c r="E3578" i="9" s="1"/>
  <c r="B3577" i="9"/>
  <c r="A3577" i="9"/>
  <c r="D3576" i="9"/>
  <c r="E3576" i="9" s="1"/>
  <c r="B3576" i="9"/>
  <c r="A3576" i="9"/>
  <c r="E3575" i="9"/>
  <c r="B3575" i="9"/>
  <c r="A3575" i="9"/>
  <c r="D3575" i="9" s="1"/>
  <c r="B3574" i="9"/>
  <c r="A3574" i="9"/>
  <c r="D3574" i="9" s="1"/>
  <c r="E3574" i="9" s="1"/>
  <c r="B3573" i="9"/>
  <c r="A3573" i="9"/>
  <c r="D3573" i="9" s="1"/>
  <c r="E3573" i="9" s="1"/>
  <c r="B3572" i="9"/>
  <c r="A3572" i="9"/>
  <c r="D3572" i="9" s="1"/>
  <c r="E3572" i="9" s="1"/>
  <c r="E3571" i="9"/>
  <c r="B3571" i="9"/>
  <c r="A3571" i="9"/>
  <c r="D3571" i="9" s="1"/>
  <c r="B3570" i="9"/>
  <c r="A3570" i="9"/>
  <c r="D3570" i="9" s="1"/>
  <c r="E3570" i="9" s="1"/>
  <c r="E3569" i="9"/>
  <c r="B3569" i="9"/>
  <c r="A3569" i="9"/>
  <c r="D3569" i="9" s="1"/>
  <c r="B3568" i="9"/>
  <c r="A3568" i="9"/>
  <c r="E3567" i="9"/>
  <c r="B3567" i="9"/>
  <c r="A3567" i="9"/>
  <c r="D3567" i="9" s="1"/>
  <c r="B3566" i="9"/>
  <c r="A3566" i="9"/>
  <c r="E3565" i="9"/>
  <c r="B3565" i="9"/>
  <c r="A3565" i="9"/>
  <c r="D3565" i="9" s="1"/>
  <c r="D3564" i="9"/>
  <c r="E3564" i="9" s="1"/>
  <c r="B3564" i="9"/>
  <c r="A3564" i="9"/>
  <c r="B3563" i="9"/>
  <c r="A3563" i="9"/>
  <c r="D3563" i="9" s="1"/>
  <c r="E3563" i="9" s="1"/>
  <c r="B3562" i="9"/>
  <c r="A3562" i="9"/>
  <c r="D3562" i="9" s="1"/>
  <c r="E3562" i="9" s="1"/>
  <c r="B3561" i="9"/>
  <c r="A3561" i="9"/>
  <c r="D3561" i="9" s="1"/>
  <c r="E3561" i="9" s="1"/>
  <c r="D3560" i="9"/>
  <c r="E3560" i="9" s="1"/>
  <c r="B3560" i="9"/>
  <c r="A3560" i="9"/>
  <c r="B3559" i="9"/>
  <c r="A3559" i="9"/>
  <c r="B3558" i="9"/>
  <c r="A3558" i="9"/>
  <c r="D3558" i="9" s="1"/>
  <c r="E3558" i="9" s="1"/>
  <c r="B3557" i="9"/>
  <c r="A3557" i="9"/>
  <c r="D3556" i="9"/>
  <c r="E3556" i="9" s="1"/>
  <c r="B3556" i="9"/>
  <c r="A3556" i="9"/>
  <c r="B3555" i="9"/>
  <c r="A3555" i="9"/>
  <c r="D3555" i="9" s="1"/>
  <c r="E3555" i="9" s="1"/>
  <c r="B3554" i="9"/>
  <c r="A3554" i="9"/>
  <c r="D3554" i="9" s="1"/>
  <c r="E3554" i="9" s="1"/>
  <c r="B3553" i="9"/>
  <c r="A3553" i="9"/>
  <c r="D3553" i="9" s="1"/>
  <c r="E3553" i="9" s="1"/>
  <c r="B3552" i="9"/>
  <c r="A3552" i="9"/>
  <c r="B3551" i="9"/>
  <c r="A3551" i="9"/>
  <c r="D3551" i="9" s="1"/>
  <c r="E3551" i="9" s="1"/>
  <c r="B3550" i="9"/>
  <c r="A3550" i="9"/>
  <c r="D3550" i="9" s="1"/>
  <c r="E3550" i="9" s="1"/>
  <c r="B3549" i="9"/>
  <c r="A3549" i="9"/>
  <c r="D3549" i="9" s="1"/>
  <c r="E3549" i="9" s="1"/>
  <c r="B3548" i="9"/>
  <c r="A3548" i="9"/>
  <c r="B3547" i="9"/>
  <c r="A3547" i="9"/>
  <c r="D3547" i="9" s="1"/>
  <c r="E3547" i="9" s="1"/>
  <c r="B3546" i="9"/>
  <c r="A3546" i="9"/>
  <c r="B3545" i="9"/>
  <c r="A3545" i="9"/>
  <c r="D3545" i="9" s="1"/>
  <c r="E3545" i="9" s="1"/>
  <c r="B3544" i="9"/>
  <c r="A3544" i="9"/>
  <c r="D3544" i="9" s="1"/>
  <c r="E3544" i="9" s="1"/>
  <c r="E3543" i="9"/>
  <c r="B3543" i="9"/>
  <c r="A3543" i="9"/>
  <c r="D3543" i="9" s="1"/>
  <c r="B3542" i="9"/>
  <c r="A3542" i="9"/>
  <c r="D3542" i="9" s="1"/>
  <c r="E3542" i="9" s="1"/>
  <c r="B3541" i="9"/>
  <c r="A3541" i="9"/>
  <c r="D3541" i="9" s="1"/>
  <c r="E3541" i="9" s="1"/>
  <c r="B3540" i="9"/>
  <c r="A3540" i="9"/>
  <c r="D3540" i="9" s="1"/>
  <c r="E3540" i="9" s="1"/>
  <c r="B3539" i="9"/>
  <c r="A3539" i="9"/>
  <c r="B3538" i="9"/>
  <c r="A3538" i="9"/>
  <c r="D3538" i="9" s="1"/>
  <c r="E3538" i="9" s="1"/>
  <c r="B3537" i="9"/>
  <c r="A3537" i="9"/>
  <c r="B3536" i="9"/>
  <c r="A3536" i="9"/>
  <c r="D3536" i="9" s="1"/>
  <c r="E3536" i="9" s="1"/>
  <c r="E3535" i="9"/>
  <c r="B3535" i="9"/>
  <c r="A3535" i="9"/>
  <c r="D3535" i="9" s="1"/>
  <c r="D3534" i="9"/>
  <c r="E3534" i="9" s="1"/>
  <c r="B3534" i="9"/>
  <c r="A3534" i="9"/>
  <c r="B3533" i="9"/>
  <c r="A3533" i="9"/>
  <c r="D3533" i="9" s="1"/>
  <c r="E3533" i="9" s="1"/>
  <c r="B3532" i="9"/>
  <c r="A3532" i="9"/>
  <c r="D3532" i="9" s="1"/>
  <c r="E3532" i="9" s="1"/>
  <c r="B3531" i="9"/>
  <c r="A3531" i="9"/>
  <c r="D3531" i="9" s="1"/>
  <c r="E3531" i="9" s="1"/>
  <c r="B3530" i="9"/>
  <c r="A3530" i="9"/>
  <c r="B3529" i="9"/>
  <c r="A3529" i="9"/>
  <c r="D3529" i="9" s="1"/>
  <c r="E3529" i="9" s="1"/>
  <c r="B3528" i="9"/>
  <c r="A3528" i="9"/>
  <c r="B3527" i="9"/>
  <c r="A3527" i="9"/>
  <c r="D3527" i="9" s="1"/>
  <c r="E3527" i="9" s="1"/>
  <c r="B3526" i="9"/>
  <c r="A3526" i="9"/>
  <c r="B3525" i="9"/>
  <c r="A3525" i="9"/>
  <c r="D3525" i="9" s="1"/>
  <c r="E3525" i="9" s="1"/>
  <c r="D3524" i="9"/>
  <c r="E3524" i="9" s="1"/>
  <c r="B3524" i="9"/>
  <c r="A3524" i="9"/>
  <c r="B3523" i="9"/>
  <c r="A3523" i="9"/>
  <c r="D3523" i="9" s="1"/>
  <c r="E3523" i="9" s="1"/>
  <c r="B3522" i="9"/>
  <c r="A3522" i="9"/>
  <c r="D3522" i="9" s="1"/>
  <c r="E3522" i="9" s="1"/>
  <c r="B3521" i="9"/>
  <c r="A3521" i="9"/>
  <c r="D3521" i="9" s="1"/>
  <c r="E3521" i="9" s="1"/>
  <c r="D3520" i="9"/>
  <c r="E3520" i="9" s="1"/>
  <c r="B3520" i="9"/>
  <c r="A3520" i="9"/>
  <c r="B3519" i="9"/>
  <c r="A3519" i="9"/>
  <c r="D3518" i="9"/>
  <c r="E3518" i="9" s="1"/>
  <c r="B3518" i="9"/>
  <c r="A3518" i="9"/>
  <c r="B3517" i="9"/>
  <c r="A3517" i="9"/>
  <c r="E3516" i="9"/>
  <c r="D3516" i="9"/>
  <c r="B3516" i="9"/>
  <c r="A3516" i="9"/>
  <c r="B3515" i="9"/>
  <c r="A3515" i="9"/>
  <c r="D3515" i="9" s="1"/>
  <c r="E3515" i="9" s="1"/>
  <c r="B3514" i="9"/>
  <c r="A3514" i="9"/>
  <c r="D3514" i="9" s="1"/>
  <c r="E3514" i="9" s="1"/>
  <c r="B3513" i="9"/>
  <c r="A3513" i="9"/>
  <c r="D3513" i="9" s="1"/>
  <c r="E3513" i="9" s="1"/>
  <c r="D3512" i="9"/>
  <c r="E3512" i="9" s="1"/>
  <c r="B3512" i="9"/>
  <c r="A3512" i="9"/>
  <c r="E3511" i="9"/>
  <c r="B3511" i="9"/>
  <c r="A3511" i="9"/>
  <c r="D3511" i="9" s="1"/>
  <c r="B3510" i="9"/>
  <c r="A3510" i="9"/>
  <c r="D3510" i="9" s="1"/>
  <c r="E3510" i="9" s="1"/>
  <c r="E3509" i="9"/>
  <c r="B3509" i="9"/>
  <c r="A3509" i="9"/>
  <c r="D3509" i="9" s="1"/>
  <c r="B3508" i="9"/>
  <c r="A3508" i="9"/>
  <c r="E3507" i="9"/>
  <c r="B3507" i="9"/>
  <c r="A3507" i="9"/>
  <c r="D3507" i="9" s="1"/>
  <c r="B3506" i="9"/>
  <c r="A3506" i="9"/>
  <c r="E3505" i="9"/>
  <c r="B3505" i="9"/>
  <c r="A3505" i="9"/>
  <c r="D3505" i="9" s="1"/>
  <c r="B3504" i="9"/>
  <c r="A3504" i="9"/>
  <c r="D3504" i="9" s="1"/>
  <c r="E3504" i="9" s="1"/>
  <c r="B3503" i="9"/>
  <c r="A3503" i="9"/>
  <c r="D3503" i="9" s="1"/>
  <c r="E3503" i="9" s="1"/>
  <c r="B3502" i="9"/>
  <c r="A3502" i="9"/>
  <c r="D3502" i="9" s="1"/>
  <c r="E3502" i="9" s="1"/>
  <c r="B3501" i="9"/>
  <c r="A3501" i="9"/>
  <c r="D3500" i="9"/>
  <c r="E3500" i="9" s="1"/>
  <c r="B3500" i="9"/>
  <c r="A3500" i="9"/>
  <c r="B3499" i="9"/>
  <c r="A3499" i="9"/>
  <c r="D3498" i="9"/>
  <c r="E3498" i="9" s="1"/>
  <c r="B3498" i="9"/>
  <c r="A3498" i="9"/>
  <c r="B3497" i="9"/>
  <c r="A3497" i="9"/>
  <c r="D3496" i="9"/>
  <c r="E3496" i="9" s="1"/>
  <c r="B3496" i="9"/>
  <c r="A3496" i="9"/>
  <c r="B3495" i="9"/>
  <c r="A3495" i="9"/>
  <c r="D3495" i="9" s="1"/>
  <c r="E3495" i="9" s="1"/>
  <c r="E3494" i="9"/>
  <c r="D3494" i="9"/>
  <c r="B3494" i="9"/>
  <c r="A3494" i="9"/>
  <c r="B3493" i="9"/>
  <c r="A3493" i="9"/>
  <c r="D3493" i="9" s="1"/>
  <c r="E3493" i="9" s="1"/>
  <c r="B3492" i="9"/>
  <c r="A3492" i="9"/>
  <c r="D3492" i="9" s="1"/>
  <c r="E3492" i="9" s="1"/>
  <c r="B3491" i="9"/>
  <c r="A3491" i="9"/>
  <c r="D3491" i="9" s="1"/>
  <c r="E3491" i="9" s="1"/>
  <c r="B3490" i="9"/>
  <c r="A3490" i="9"/>
  <c r="D3490" i="9" s="1"/>
  <c r="E3490" i="9" s="1"/>
  <c r="B3489" i="9"/>
  <c r="A3489" i="9"/>
  <c r="D3489" i="9" s="1"/>
  <c r="E3489" i="9" s="1"/>
  <c r="B3488" i="9"/>
  <c r="A3488" i="9"/>
  <c r="B3487" i="9"/>
  <c r="A3487" i="9"/>
  <c r="D3487" i="9" s="1"/>
  <c r="E3487" i="9" s="1"/>
  <c r="B3486" i="9"/>
  <c r="A3486" i="9"/>
  <c r="B3485" i="9"/>
  <c r="A3485" i="9"/>
  <c r="D3485" i="9" s="1"/>
  <c r="E3485" i="9" s="1"/>
  <c r="D3484" i="9"/>
  <c r="E3484" i="9" s="1"/>
  <c r="B3484" i="9"/>
  <c r="A3484" i="9"/>
  <c r="B3483" i="9"/>
  <c r="A3483" i="9"/>
  <c r="B3482" i="9"/>
  <c r="A3482" i="9"/>
  <c r="D3482" i="9" s="1"/>
  <c r="E3482" i="9" s="1"/>
  <c r="B3481" i="9"/>
  <c r="A3481" i="9"/>
  <c r="D3481" i="9" s="1"/>
  <c r="E3481" i="9" s="1"/>
  <c r="E3480" i="9"/>
  <c r="D3480" i="9"/>
  <c r="B3480" i="9"/>
  <c r="A3480" i="9"/>
  <c r="B3479" i="9"/>
  <c r="A3479" i="9"/>
  <c r="D3478" i="9"/>
  <c r="E3478" i="9" s="1"/>
  <c r="B3478" i="9"/>
  <c r="A3478" i="9"/>
  <c r="B3477" i="9"/>
  <c r="A3477" i="9"/>
  <c r="B3476" i="9"/>
  <c r="A3476" i="9"/>
  <c r="D3476" i="9" s="1"/>
  <c r="E3476" i="9" s="1"/>
  <c r="B3475" i="9"/>
  <c r="A3475" i="9"/>
  <c r="D3475" i="9" s="1"/>
  <c r="E3475" i="9" s="1"/>
  <c r="B3474" i="9"/>
  <c r="A3474" i="9"/>
  <c r="D3474" i="9" s="1"/>
  <c r="E3474" i="9" s="1"/>
  <c r="B3473" i="9"/>
  <c r="A3473" i="9"/>
  <c r="D3473" i="9" s="1"/>
  <c r="E3473" i="9" s="1"/>
  <c r="D3472" i="9"/>
  <c r="E3472" i="9" s="1"/>
  <c r="B3472" i="9"/>
  <c r="A3472" i="9"/>
  <c r="E3471" i="9"/>
  <c r="B3471" i="9"/>
  <c r="A3471" i="9"/>
  <c r="D3471" i="9" s="1"/>
  <c r="B3470" i="9"/>
  <c r="A3470" i="9"/>
  <c r="D3470" i="9" s="1"/>
  <c r="E3470" i="9" s="1"/>
  <c r="B3469" i="9"/>
  <c r="A3469" i="9"/>
  <c r="B3468" i="9"/>
  <c r="A3468" i="9"/>
  <c r="B3467" i="9"/>
  <c r="A3467" i="9"/>
  <c r="D3467" i="9" s="1"/>
  <c r="E3467" i="9" s="1"/>
  <c r="B3466" i="9"/>
  <c r="A3466" i="9"/>
  <c r="E3465" i="9"/>
  <c r="B3465" i="9"/>
  <c r="A3465" i="9"/>
  <c r="D3465" i="9" s="1"/>
  <c r="D3464" i="9"/>
  <c r="E3464" i="9" s="1"/>
  <c r="B3464" i="9"/>
  <c r="A3464" i="9"/>
  <c r="E3463" i="9"/>
  <c r="B3463" i="9"/>
  <c r="A3463" i="9"/>
  <c r="D3463" i="9" s="1"/>
  <c r="B3462" i="9"/>
  <c r="A3462" i="9"/>
  <c r="D3462" i="9" s="1"/>
  <c r="E3462" i="9" s="1"/>
  <c r="B3461" i="9"/>
  <c r="A3461" i="9"/>
  <c r="E3460" i="9"/>
  <c r="D3460" i="9"/>
  <c r="B3460" i="9"/>
  <c r="A3460" i="9"/>
  <c r="B3459" i="9"/>
  <c r="A3459" i="9"/>
  <c r="B3458" i="9"/>
  <c r="A3458" i="9"/>
  <c r="B3457" i="9"/>
  <c r="A3457" i="9"/>
  <c r="D3456" i="9"/>
  <c r="E3456" i="9" s="1"/>
  <c r="B3456" i="9"/>
  <c r="A3456" i="9"/>
  <c r="E3455" i="9"/>
  <c r="B3455" i="9"/>
  <c r="A3455" i="9"/>
  <c r="D3455" i="9" s="1"/>
  <c r="D3454" i="9"/>
  <c r="E3454" i="9" s="1"/>
  <c r="B3454" i="9"/>
  <c r="A3454" i="9"/>
  <c r="B3453" i="9"/>
  <c r="A3453" i="9"/>
  <c r="D3453" i="9" s="1"/>
  <c r="E3453" i="9" s="1"/>
  <c r="D3452" i="9"/>
  <c r="E3452" i="9" s="1"/>
  <c r="B3452" i="9"/>
  <c r="A3452" i="9"/>
  <c r="B3451" i="9"/>
  <c r="A3451" i="9"/>
  <c r="D3451" i="9" s="1"/>
  <c r="E3451" i="9" s="1"/>
  <c r="B3450" i="9"/>
  <c r="A3450" i="9"/>
  <c r="D3450" i="9" s="1"/>
  <c r="E3450" i="9" s="1"/>
  <c r="B3449" i="9"/>
  <c r="A3449" i="9"/>
  <c r="B3448" i="9"/>
  <c r="A3448" i="9"/>
  <c r="E3447" i="9"/>
  <c r="B3447" i="9"/>
  <c r="A3447" i="9"/>
  <c r="D3447" i="9" s="1"/>
  <c r="B3446" i="9"/>
  <c r="A3446" i="9"/>
  <c r="E3445" i="9"/>
  <c r="B3445" i="9"/>
  <c r="A3445" i="9"/>
  <c r="D3445" i="9" s="1"/>
  <c r="D3444" i="9"/>
  <c r="E3444" i="9" s="1"/>
  <c r="B3444" i="9"/>
  <c r="A3444" i="9"/>
  <c r="B3443" i="9"/>
  <c r="A3443" i="9"/>
  <c r="D3443" i="9" s="1"/>
  <c r="E3443" i="9" s="1"/>
  <c r="B3442" i="9"/>
  <c r="A3442" i="9"/>
  <c r="D3442" i="9" s="1"/>
  <c r="E3442" i="9" s="1"/>
  <c r="B3441" i="9"/>
  <c r="A3441" i="9"/>
  <c r="D3441" i="9" s="1"/>
  <c r="E3441" i="9" s="1"/>
  <c r="E3440" i="9"/>
  <c r="D3440" i="9"/>
  <c r="B3440" i="9"/>
  <c r="A3440" i="9"/>
  <c r="B3439" i="9"/>
  <c r="A3439" i="9"/>
  <c r="D3438" i="9"/>
  <c r="E3438" i="9" s="1"/>
  <c r="B3438" i="9"/>
  <c r="A3438" i="9"/>
  <c r="B3437" i="9"/>
  <c r="A3437" i="9"/>
  <c r="E3436" i="9"/>
  <c r="D3436" i="9"/>
  <c r="B3436" i="9"/>
  <c r="A3436" i="9"/>
  <c r="B3435" i="9"/>
  <c r="A3435" i="9"/>
  <c r="D3435" i="9" s="1"/>
  <c r="E3435" i="9" s="1"/>
  <c r="B3434" i="9"/>
  <c r="A3434" i="9"/>
  <c r="D3434" i="9" s="1"/>
  <c r="E3434" i="9" s="1"/>
  <c r="B3433" i="9"/>
  <c r="A3433" i="9"/>
  <c r="D3433" i="9" s="1"/>
  <c r="E3433" i="9" s="1"/>
  <c r="B3432" i="9"/>
  <c r="A3432" i="9"/>
  <c r="B3431" i="9"/>
  <c r="A3431" i="9"/>
  <c r="D3431" i="9" s="1"/>
  <c r="E3431" i="9" s="1"/>
  <c r="B3430" i="9"/>
  <c r="A3430" i="9"/>
  <c r="D3430" i="9" s="1"/>
  <c r="E3430" i="9" s="1"/>
  <c r="B3429" i="9"/>
  <c r="A3429" i="9"/>
  <c r="B3428" i="9"/>
  <c r="A3428" i="9"/>
  <c r="B3427" i="9"/>
  <c r="A3427" i="9"/>
  <c r="D3427" i="9" s="1"/>
  <c r="E3427" i="9" s="1"/>
  <c r="B3426" i="9"/>
  <c r="A3426" i="9"/>
  <c r="E3425" i="9"/>
  <c r="B3425" i="9"/>
  <c r="A3425" i="9"/>
  <c r="D3425" i="9" s="1"/>
  <c r="D3424" i="9"/>
  <c r="E3424" i="9" s="1"/>
  <c r="B3424" i="9"/>
  <c r="A3424" i="9"/>
  <c r="B3423" i="9"/>
  <c r="A3423" i="9"/>
  <c r="D3423" i="9" s="1"/>
  <c r="E3423" i="9" s="1"/>
  <c r="B3422" i="9"/>
  <c r="A3422" i="9"/>
  <c r="D3422" i="9" s="1"/>
  <c r="E3422" i="9" s="1"/>
  <c r="B3421" i="9"/>
  <c r="A3421" i="9"/>
  <c r="D3421" i="9" s="1"/>
  <c r="E3421" i="9" s="1"/>
  <c r="E3420" i="9"/>
  <c r="D3420" i="9"/>
  <c r="B3420" i="9"/>
  <c r="A3420" i="9"/>
  <c r="B3419" i="9"/>
  <c r="A3419" i="9"/>
  <c r="B3418" i="9"/>
  <c r="A3418" i="9"/>
  <c r="D3418" i="9" s="1"/>
  <c r="E3418" i="9" s="1"/>
  <c r="B3417" i="9"/>
  <c r="A3417" i="9"/>
  <c r="D3416" i="9"/>
  <c r="E3416" i="9" s="1"/>
  <c r="B3416" i="9"/>
  <c r="A3416" i="9"/>
  <c r="E3415" i="9"/>
  <c r="B3415" i="9"/>
  <c r="A3415" i="9"/>
  <c r="D3415" i="9" s="1"/>
  <c r="B3414" i="9"/>
  <c r="A3414" i="9"/>
  <c r="D3414" i="9" s="1"/>
  <c r="E3414" i="9" s="1"/>
  <c r="B3413" i="9"/>
  <c r="A3413" i="9"/>
  <c r="D3413" i="9" s="1"/>
  <c r="E3413" i="9" s="1"/>
  <c r="B3412" i="9"/>
  <c r="A3412" i="9"/>
  <c r="D3412" i="9" s="1"/>
  <c r="E3412" i="9" s="1"/>
  <c r="E3411" i="9"/>
  <c r="B3411" i="9"/>
  <c r="A3411" i="9"/>
  <c r="D3411" i="9" s="1"/>
  <c r="B3410" i="9"/>
  <c r="A3410" i="9"/>
  <c r="D3410" i="9" s="1"/>
  <c r="E3410" i="9" s="1"/>
  <c r="B3409" i="9"/>
  <c r="A3409" i="9"/>
  <c r="B3408" i="9"/>
  <c r="A3408" i="9"/>
  <c r="B3407" i="9"/>
  <c r="A3407" i="9"/>
  <c r="D3407" i="9" s="1"/>
  <c r="E3407" i="9" s="1"/>
  <c r="B3406" i="9"/>
  <c r="A3406" i="9"/>
  <c r="E3405" i="9"/>
  <c r="B3405" i="9"/>
  <c r="A3405" i="9"/>
  <c r="D3405" i="9" s="1"/>
  <c r="D3404" i="9"/>
  <c r="E3404" i="9" s="1"/>
  <c r="B3404" i="9"/>
  <c r="A3404" i="9"/>
  <c r="E3403" i="9"/>
  <c r="B3403" i="9"/>
  <c r="A3403" i="9"/>
  <c r="D3403" i="9" s="1"/>
  <c r="B3402" i="9"/>
  <c r="A3402" i="9"/>
  <c r="D3402" i="9" s="1"/>
  <c r="E3402" i="9" s="1"/>
  <c r="B3401" i="9"/>
  <c r="A3401" i="9"/>
  <c r="D3401" i="9" s="1"/>
  <c r="E3401" i="9" s="1"/>
  <c r="E3400" i="9"/>
  <c r="B3400" i="9"/>
  <c r="A3400" i="9"/>
  <c r="D3400" i="9" s="1"/>
  <c r="B3399" i="9"/>
  <c r="A3399" i="9"/>
  <c r="B3398" i="9"/>
  <c r="A3398" i="9"/>
  <c r="D3398" i="9" s="1"/>
  <c r="E3398" i="9" s="1"/>
  <c r="B3397" i="9"/>
  <c r="A3397" i="9"/>
  <c r="D3396" i="9"/>
  <c r="E3396" i="9" s="1"/>
  <c r="B3396" i="9"/>
  <c r="A3396" i="9"/>
  <c r="B3395" i="9"/>
  <c r="A3395" i="9"/>
  <c r="D3395" i="9" s="1"/>
  <c r="E3395" i="9" s="1"/>
  <c r="E3394" i="9"/>
  <c r="D3394" i="9"/>
  <c r="B3394" i="9"/>
  <c r="A3394" i="9"/>
  <c r="B3393" i="9"/>
  <c r="A3393" i="9"/>
  <c r="D3393" i="9" s="1"/>
  <c r="E3393" i="9" s="1"/>
  <c r="B3392" i="9"/>
  <c r="A3392" i="9"/>
  <c r="D3392" i="9" s="1"/>
  <c r="E3392" i="9" s="1"/>
  <c r="B3391" i="9"/>
  <c r="A3391" i="9"/>
  <c r="D3391" i="9" s="1"/>
  <c r="E3391" i="9" s="1"/>
  <c r="B3390" i="9"/>
  <c r="A3390" i="9"/>
  <c r="B3389" i="9"/>
  <c r="A3389" i="9"/>
  <c r="B3388" i="9"/>
  <c r="A3388" i="9"/>
  <c r="B3387" i="9"/>
  <c r="A3387" i="9"/>
  <c r="D3387" i="9" s="1"/>
  <c r="E3387" i="9" s="1"/>
  <c r="B3386" i="9"/>
  <c r="A3386" i="9"/>
  <c r="B3385" i="9"/>
  <c r="A3385" i="9"/>
  <c r="D3385" i="9" s="1"/>
  <c r="E3385" i="9" s="1"/>
  <c r="D3384" i="9"/>
  <c r="E3384" i="9" s="1"/>
  <c r="B3384" i="9"/>
  <c r="A3384" i="9"/>
  <c r="B3383" i="9"/>
  <c r="A3383" i="9"/>
  <c r="D3383" i="9" s="1"/>
  <c r="E3383" i="9" s="1"/>
  <c r="B3382" i="9"/>
  <c r="A3382" i="9"/>
  <c r="D3382" i="9" s="1"/>
  <c r="E3382" i="9" s="1"/>
  <c r="B3381" i="9"/>
  <c r="A3381" i="9"/>
  <c r="D3381" i="9" s="1"/>
  <c r="E3381" i="9" s="1"/>
  <c r="E3380" i="9"/>
  <c r="B3380" i="9"/>
  <c r="A3380" i="9"/>
  <c r="D3380" i="9" s="1"/>
  <c r="B3379" i="9"/>
  <c r="A3379" i="9"/>
  <c r="D3378" i="9"/>
  <c r="E3378" i="9" s="1"/>
  <c r="B3378" i="9"/>
  <c r="A3378" i="9"/>
  <c r="B3377" i="9"/>
  <c r="A3377" i="9"/>
  <c r="D3376" i="9"/>
  <c r="E3376" i="9" s="1"/>
  <c r="B3376" i="9"/>
  <c r="A3376" i="9"/>
  <c r="E3375" i="9"/>
  <c r="B3375" i="9"/>
  <c r="A3375" i="9"/>
  <c r="D3375" i="9" s="1"/>
  <c r="D3374" i="9"/>
  <c r="E3374" i="9" s="1"/>
  <c r="B3374" i="9"/>
  <c r="A3374" i="9"/>
  <c r="B3373" i="9"/>
  <c r="A3373" i="9"/>
  <c r="D3373" i="9" s="1"/>
  <c r="E3373" i="9" s="1"/>
  <c r="B3372" i="9"/>
  <c r="A3372" i="9"/>
  <c r="B3371" i="9"/>
  <c r="A3371" i="9"/>
  <c r="D3371" i="9" s="1"/>
  <c r="E3371" i="9" s="1"/>
  <c r="B3370" i="9"/>
  <c r="A3370" i="9"/>
  <c r="D3370" i="9" s="1"/>
  <c r="E3370" i="9" s="1"/>
  <c r="B3369" i="9"/>
  <c r="A3369" i="9"/>
  <c r="B3368" i="9"/>
  <c r="A3368" i="9"/>
  <c r="E3367" i="9"/>
  <c r="B3367" i="9"/>
  <c r="A3367" i="9"/>
  <c r="D3367" i="9" s="1"/>
  <c r="B3366" i="9"/>
  <c r="A3366" i="9"/>
  <c r="E3365" i="9"/>
  <c r="B3365" i="9"/>
  <c r="A3365" i="9"/>
  <c r="D3365" i="9" s="1"/>
  <c r="B3364" i="9"/>
  <c r="A3364" i="9"/>
  <c r="D3364" i="9" s="1"/>
  <c r="E3364" i="9" s="1"/>
  <c r="B3363" i="9"/>
  <c r="A3363" i="9"/>
  <c r="B3362" i="9"/>
  <c r="A3362" i="9"/>
  <c r="D3362" i="9" s="1"/>
  <c r="E3362" i="9" s="1"/>
  <c r="B3361" i="9"/>
  <c r="A3361" i="9"/>
  <c r="D3361" i="9" s="1"/>
  <c r="E3361" i="9" s="1"/>
  <c r="B3360" i="9"/>
  <c r="A3360" i="9"/>
  <c r="D3360" i="9" s="1"/>
  <c r="E3360" i="9" s="1"/>
  <c r="B3359" i="9"/>
  <c r="A3359" i="9"/>
  <c r="B3358" i="9"/>
  <c r="A3358" i="9"/>
  <c r="B3357" i="9"/>
  <c r="A3357" i="9"/>
  <c r="D3356" i="9"/>
  <c r="E3356" i="9" s="1"/>
  <c r="B3356" i="9"/>
  <c r="A3356" i="9"/>
  <c r="E3355" i="9"/>
  <c r="B3355" i="9"/>
  <c r="A3355" i="9"/>
  <c r="D3355" i="9" s="1"/>
  <c r="D3354" i="9"/>
  <c r="E3354" i="9" s="1"/>
  <c r="B3354" i="9"/>
  <c r="A3354" i="9"/>
  <c r="B3353" i="9"/>
  <c r="A3353" i="9"/>
  <c r="D3353" i="9" s="1"/>
  <c r="E3353" i="9" s="1"/>
  <c r="B3352" i="9"/>
  <c r="A3352" i="9"/>
  <c r="D3352" i="9" s="1"/>
  <c r="E3352" i="9" s="1"/>
  <c r="B3351" i="9"/>
  <c r="A3351" i="9"/>
  <c r="D3351" i="9" s="1"/>
  <c r="E3351" i="9" s="1"/>
  <c r="B3350" i="9"/>
  <c r="A3350" i="9"/>
  <c r="D3350" i="9" s="1"/>
  <c r="E3350" i="9" s="1"/>
  <c r="B3349" i="9"/>
  <c r="A3349" i="9"/>
  <c r="B3348" i="9"/>
  <c r="A3348" i="9"/>
  <c r="B3347" i="9"/>
  <c r="A3347" i="9"/>
  <c r="D3347" i="9" s="1"/>
  <c r="E3347" i="9" s="1"/>
  <c r="B3346" i="9"/>
  <c r="A3346" i="9"/>
  <c r="B3345" i="9"/>
  <c r="A3345" i="9"/>
  <c r="D3345" i="9" s="1"/>
  <c r="E3345" i="9" s="1"/>
  <c r="D3344" i="9"/>
  <c r="E3344" i="9" s="1"/>
  <c r="B3344" i="9"/>
  <c r="A3344" i="9"/>
  <c r="B3343" i="9"/>
  <c r="A3343" i="9"/>
  <c r="D3343" i="9" s="1"/>
  <c r="E3343" i="9" s="1"/>
  <c r="B3342" i="9"/>
  <c r="A3342" i="9"/>
  <c r="D3342" i="9" s="1"/>
  <c r="E3342" i="9" s="1"/>
  <c r="B3341" i="9"/>
  <c r="A3341" i="9"/>
  <c r="D3341" i="9" s="1"/>
  <c r="E3341" i="9" s="1"/>
  <c r="E3340" i="9"/>
  <c r="D3340" i="9"/>
  <c r="B3340" i="9"/>
  <c r="A3340" i="9"/>
  <c r="B3339" i="9"/>
  <c r="A3339" i="9"/>
  <c r="B3338" i="9"/>
  <c r="A3338" i="9"/>
  <c r="B3337" i="9"/>
  <c r="A3337" i="9"/>
  <c r="D3336" i="9"/>
  <c r="E3336" i="9" s="1"/>
  <c r="B3336" i="9"/>
  <c r="A3336" i="9"/>
  <c r="B3335" i="9"/>
  <c r="A3335" i="9"/>
  <c r="D3335" i="9" s="1"/>
  <c r="E3335" i="9" s="1"/>
  <c r="D3334" i="9"/>
  <c r="E3334" i="9" s="1"/>
  <c r="B3334" i="9"/>
  <c r="A3334" i="9"/>
  <c r="B3333" i="9"/>
  <c r="A3333" i="9"/>
  <c r="D3333" i="9" s="1"/>
  <c r="E3333" i="9" s="1"/>
  <c r="D3332" i="9"/>
  <c r="E3332" i="9" s="1"/>
  <c r="B3332" i="9"/>
  <c r="A3332" i="9"/>
  <c r="B3331" i="9"/>
  <c r="A3331" i="9"/>
  <c r="D3331" i="9" s="1"/>
  <c r="E3331" i="9" s="1"/>
  <c r="B3330" i="9"/>
  <c r="A3330" i="9"/>
  <c r="B3329" i="9"/>
  <c r="A3329" i="9"/>
  <c r="B3328" i="9"/>
  <c r="A3328" i="9"/>
  <c r="B3327" i="9"/>
  <c r="A3327" i="9"/>
  <c r="D3327" i="9" s="1"/>
  <c r="E3327" i="9" s="1"/>
  <c r="B3326" i="9"/>
  <c r="A3326" i="9"/>
  <c r="B3325" i="9"/>
  <c r="A3325" i="9"/>
  <c r="D3325" i="9" s="1"/>
  <c r="E3325" i="9" s="1"/>
  <c r="D3324" i="9"/>
  <c r="E3324" i="9" s="1"/>
  <c r="B3324" i="9"/>
  <c r="A3324" i="9"/>
  <c r="B3323" i="9"/>
  <c r="A3323" i="9"/>
  <c r="D3323" i="9" s="1"/>
  <c r="E3323" i="9" s="1"/>
  <c r="B3322" i="9"/>
  <c r="A3322" i="9"/>
  <c r="D3322" i="9" s="1"/>
  <c r="E3322" i="9" s="1"/>
  <c r="B3321" i="9"/>
  <c r="A3321" i="9"/>
  <c r="E3320" i="9"/>
  <c r="D3320" i="9"/>
  <c r="B3320" i="9"/>
  <c r="A3320" i="9"/>
  <c r="B3319" i="9"/>
  <c r="A3319" i="9"/>
  <c r="B3318" i="9"/>
  <c r="A3318" i="9"/>
  <c r="B3317" i="9"/>
  <c r="A3317" i="9"/>
  <c r="E3316" i="9"/>
  <c r="D3316" i="9"/>
  <c r="B3316" i="9"/>
  <c r="A3316" i="9"/>
  <c r="B3315" i="9"/>
  <c r="A3315" i="9"/>
  <c r="D3315" i="9" s="1"/>
  <c r="E3315" i="9" s="1"/>
  <c r="B3314" i="9"/>
  <c r="A3314" i="9"/>
  <c r="D3314" i="9" s="1"/>
  <c r="E3314" i="9" s="1"/>
  <c r="B3313" i="9"/>
  <c r="A3313" i="9"/>
  <c r="D3313" i="9" s="1"/>
  <c r="E3313" i="9" s="1"/>
  <c r="B3312" i="9"/>
  <c r="A3312" i="9"/>
  <c r="D3312" i="9" s="1"/>
  <c r="E3312" i="9" s="1"/>
  <c r="E3311" i="9"/>
  <c r="B3311" i="9"/>
  <c r="A3311" i="9"/>
  <c r="D3311" i="9" s="1"/>
  <c r="B3310" i="9"/>
  <c r="A3310" i="9"/>
  <c r="D3310" i="9" s="1"/>
  <c r="E3310" i="9" s="1"/>
  <c r="B3309" i="9"/>
  <c r="A3309" i="9"/>
  <c r="B3308" i="9"/>
  <c r="A3308" i="9"/>
  <c r="B3307" i="9"/>
  <c r="A3307" i="9"/>
  <c r="D3307" i="9" s="1"/>
  <c r="E3307" i="9" s="1"/>
  <c r="B3306" i="9"/>
  <c r="A3306" i="9"/>
  <c r="B3305" i="9"/>
  <c r="A3305" i="9"/>
  <c r="D3305" i="9" s="1"/>
  <c r="E3305" i="9" s="1"/>
  <c r="D3304" i="9"/>
  <c r="E3304" i="9" s="1"/>
  <c r="B3304" i="9"/>
  <c r="A3304" i="9"/>
  <c r="B3303" i="9"/>
  <c r="A3303" i="9"/>
  <c r="B3302" i="9"/>
  <c r="A3302" i="9"/>
  <c r="D3302" i="9" s="1"/>
  <c r="E3302" i="9" s="1"/>
  <c r="B3301" i="9"/>
  <c r="A3301" i="9"/>
  <c r="D3301" i="9" s="1"/>
  <c r="E3301" i="9" s="1"/>
  <c r="E3300" i="9"/>
  <c r="D3300" i="9"/>
  <c r="B3300" i="9"/>
  <c r="A3300" i="9"/>
  <c r="B3299" i="9"/>
  <c r="A3299" i="9"/>
  <c r="B3298" i="9"/>
  <c r="A3298" i="9"/>
  <c r="B3297" i="9"/>
  <c r="A3297" i="9"/>
  <c r="E3296" i="9"/>
  <c r="D3296" i="9"/>
  <c r="B3296" i="9"/>
  <c r="A3296" i="9"/>
  <c r="E3295" i="9"/>
  <c r="B3295" i="9"/>
  <c r="A3295" i="9"/>
  <c r="D3295" i="9" s="1"/>
  <c r="B3294" i="9"/>
  <c r="A3294" i="9"/>
  <c r="D3294" i="9" s="1"/>
  <c r="E3294" i="9" s="1"/>
  <c r="B3293" i="9"/>
  <c r="A3293" i="9"/>
  <c r="D3293" i="9" s="1"/>
  <c r="E3293" i="9" s="1"/>
  <c r="B3292" i="9"/>
  <c r="A3292" i="9"/>
  <c r="D3292" i="9" s="1"/>
  <c r="E3292" i="9" s="1"/>
  <c r="E3291" i="9"/>
  <c r="B3291" i="9"/>
  <c r="A3291" i="9"/>
  <c r="D3291" i="9" s="1"/>
  <c r="B3290" i="9"/>
  <c r="A3290" i="9"/>
  <c r="D3290" i="9" s="1"/>
  <c r="E3290" i="9" s="1"/>
  <c r="B3289" i="9"/>
  <c r="A3289" i="9"/>
  <c r="B3288" i="9"/>
  <c r="A3288" i="9"/>
  <c r="B3287" i="9"/>
  <c r="A3287" i="9"/>
  <c r="D3287" i="9" s="1"/>
  <c r="E3287" i="9" s="1"/>
  <c r="B3286" i="9"/>
  <c r="A3286" i="9"/>
  <c r="B3285" i="9"/>
  <c r="A3285" i="9"/>
  <c r="D3285" i="9" s="1"/>
  <c r="E3285" i="9" s="1"/>
  <c r="D3284" i="9"/>
  <c r="E3284" i="9" s="1"/>
  <c r="B3284" i="9"/>
  <c r="A3284" i="9"/>
  <c r="E3283" i="9"/>
  <c r="B3283" i="9"/>
  <c r="A3283" i="9"/>
  <c r="D3283" i="9" s="1"/>
  <c r="B3282" i="9"/>
  <c r="A3282" i="9"/>
  <c r="D3282" i="9" s="1"/>
  <c r="E3282" i="9" s="1"/>
  <c r="B3281" i="9"/>
  <c r="A3281" i="9"/>
  <c r="D3281" i="9" s="1"/>
  <c r="E3281" i="9" s="1"/>
  <c r="D3280" i="9"/>
  <c r="E3280" i="9" s="1"/>
  <c r="B3280" i="9"/>
  <c r="A3280" i="9"/>
  <c r="B3279" i="9"/>
  <c r="A3279" i="9"/>
  <c r="B3278" i="9"/>
  <c r="A3278" i="9"/>
  <c r="D3278" i="9" s="1"/>
  <c r="E3278" i="9" s="1"/>
  <c r="B3277" i="9"/>
  <c r="A3277" i="9"/>
  <c r="B3276" i="9"/>
  <c r="A3276" i="9"/>
  <c r="D3276" i="9" s="1"/>
  <c r="E3276" i="9" s="1"/>
  <c r="E3275" i="9"/>
  <c r="B3275" i="9"/>
  <c r="A3275" i="9"/>
  <c r="D3275" i="9" s="1"/>
  <c r="B3274" i="9"/>
  <c r="A3274" i="9"/>
  <c r="D3274" i="9" s="1"/>
  <c r="E3274" i="9" s="1"/>
  <c r="B3273" i="9"/>
  <c r="A3273" i="9"/>
  <c r="D3273" i="9" s="1"/>
  <c r="E3273" i="9" s="1"/>
  <c r="D3272" i="9"/>
  <c r="E3272" i="9" s="1"/>
  <c r="B3272" i="9"/>
  <c r="A3272" i="9"/>
  <c r="E3271" i="9"/>
  <c r="B3271" i="9"/>
  <c r="A3271" i="9"/>
  <c r="D3271" i="9" s="1"/>
  <c r="B3270" i="9"/>
  <c r="A3270" i="9"/>
  <c r="D3270" i="9" s="1"/>
  <c r="E3270" i="9" s="1"/>
  <c r="B3269" i="9"/>
  <c r="A3269" i="9"/>
  <c r="B3268" i="9"/>
  <c r="A3268" i="9"/>
  <c r="B3267" i="9"/>
  <c r="A3267" i="9"/>
  <c r="D3267" i="9" s="1"/>
  <c r="E3267" i="9" s="1"/>
  <c r="B3266" i="9"/>
  <c r="A3266" i="9"/>
  <c r="B3265" i="9"/>
  <c r="A3265" i="9"/>
  <c r="D3265" i="9" s="1"/>
  <c r="E3265" i="9" s="1"/>
  <c r="D3264" i="9"/>
  <c r="E3264" i="9" s="1"/>
  <c r="B3264" i="9"/>
  <c r="A3264" i="9"/>
  <c r="E3263" i="9"/>
  <c r="B3263" i="9"/>
  <c r="A3263" i="9"/>
  <c r="D3263" i="9" s="1"/>
  <c r="B3262" i="9"/>
  <c r="A3262" i="9"/>
  <c r="D3262" i="9" s="1"/>
  <c r="E3262" i="9" s="1"/>
  <c r="B3261" i="9"/>
  <c r="A3261" i="9"/>
  <c r="B3260" i="9"/>
  <c r="A3260" i="9"/>
  <c r="D3260" i="9" s="1"/>
  <c r="E3260" i="9" s="1"/>
  <c r="B3259" i="9"/>
  <c r="A3259" i="9"/>
  <c r="B3258" i="9"/>
  <c r="A3258" i="9"/>
  <c r="B3257" i="9"/>
  <c r="A3257" i="9"/>
  <c r="D3256" i="9"/>
  <c r="E3256" i="9" s="1"/>
  <c r="B3256" i="9"/>
  <c r="A3256" i="9"/>
  <c r="E3255" i="9"/>
  <c r="B3255" i="9"/>
  <c r="A3255" i="9"/>
  <c r="D3255" i="9" s="1"/>
  <c r="D3254" i="9"/>
  <c r="E3254" i="9" s="1"/>
  <c r="B3254" i="9"/>
  <c r="A3254" i="9"/>
  <c r="B3253" i="9"/>
  <c r="A3253" i="9"/>
  <c r="D3253" i="9" s="1"/>
  <c r="E3253" i="9" s="1"/>
  <c r="B3252" i="9"/>
  <c r="A3252" i="9"/>
  <c r="D3252" i="9" s="1"/>
  <c r="E3252" i="9" s="1"/>
  <c r="E3251" i="9"/>
  <c r="B3251" i="9"/>
  <c r="A3251" i="9"/>
  <c r="D3251" i="9" s="1"/>
  <c r="B3250" i="9"/>
  <c r="A3250" i="9"/>
  <c r="D3250" i="9" s="1"/>
  <c r="E3250" i="9" s="1"/>
  <c r="B3249" i="9"/>
  <c r="A3249" i="9"/>
  <c r="B3248" i="9"/>
  <c r="A3248" i="9"/>
  <c r="B3247" i="9"/>
  <c r="A3247" i="9"/>
  <c r="D3247" i="9" s="1"/>
  <c r="E3247" i="9" s="1"/>
  <c r="B3246" i="9"/>
  <c r="A3246" i="9"/>
  <c r="B3245" i="9"/>
  <c r="A3245" i="9"/>
  <c r="D3245" i="9" s="1"/>
  <c r="E3245" i="9" s="1"/>
  <c r="D3244" i="9"/>
  <c r="E3244" i="9" s="1"/>
  <c r="B3244" i="9"/>
  <c r="A3244" i="9"/>
  <c r="B3243" i="9"/>
  <c r="A3243" i="9"/>
  <c r="D3243" i="9" s="1"/>
  <c r="E3243" i="9" s="1"/>
  <c r="E3242" i="9"/>
  <c r="B3242" i="9"/>
  <c r="A3242" i="9"/>
  <c r="D3242" i="9" s="1"/>
  <c r="B3241" i="9"/>
  <c r="A3241" i="9"/>
  <c r="D3241" i="9" s="1"/>
  <c r="E3241" i="9" s="1"/>
  <c r="D3240" i="9"/>
  <c r="E3240" i="9" s="1"/>
  <c r="B3240" i="9"/>
  <c r="A3240" i="9"/>
  <c r="B3239" i="9"/>
  <c r="A3239" i="9"/>
  <c r="B3238" i="9"/>
  <c r="A3238" i="9"/>
  <c r="B3237" i="9"/>
  <c r="A3237" i="9"/>
  <c r="D3236" i="9"/>
  <c r="E3236" i="9" s="1"/>
  <c r="B3236" i="9"/>
  <c r="A3236" i="9"/>
  <c r="E3235" i="9"/>
  <c r="B3235" i="9"/>
  <c r="A3235" i="9"/>
  <c r="D3235" i="9" s="1"/>
  <c r="B3234" i="9"/>
  <c r="A3234" i="9"/>
  <c r="D3234" i="9" s="1"/>
  <c r="E3234" i="9" s="1"/>
  <c r="B3233" i="9"/>
  <c r="A3233" i="9"/>
  <c r="D3233" i="9" s="1"/>
  <c r="E3233" i="9" s="1"/>
  <c r="B3232" i="9"/>
  <c r="A3232" i="9"/>
  <c r="D3232" i="9" s="1"/>
  <c r="E3232" i="9" s="1"/>
  <c r="E3231" i="9"/>
  <c r="B3231" i="9"/>
  <c r="A3231" i="9"/>
  <c r="D3231" i="9" s="1"/>
  <c r="B3230" i="9"/>
  <c r="A3230" i="9"/>
  <c r="D3230" i="9" s="1"/>
  <c r="E3230" i="9" s="1"/>
  <c r="B3229" i="9"/>
  <c r="A3229" i="9"/>
  <c r="D3229" i="9" s="1"/>
  <c r="E3229" i="9" s="1"/>
  <c r="B3228" i="9"/>
  <c r="A3228" i="9"/>
  <c r="E3227" i="9"/>
  <c r="B3227" i="9"/>
  <c r="A3227" i="9"/>
  <c r="D3227" i="9" s="1"/>
  <c r="B3226" i="9"/>
  <c r="A3226" i="9"/>
  <c r="B3225" i="9"/>
  <c r="A3225" i="9"/>
  <c r="D3225" i="9" s="1"/>
  <c r="E3225" i="9" s="1"/>
  <c r="B3224" i="9"/>
  <c r="A3224" i="9"/>
  <c r="D3224" i="9" s="1"/>
  <c r="E3224" i="9" s="1"/>
  <c r="B3223" i="9"/>
  <c r="A3223" i="9"/>
  <c r="E3222" i="9"/>
  <c r="B3222" i="9"/>
  <c r="A3222" i="9"/>
  <c r="D3222" i="9" s="1"/>
  <c r="B3221" i="9"/>
  <c r="A3221" i="9"/>
  <c r="D3221" i="9" s="1"/>
  <c r="E3221" i="9" s="1"/>
  <c r="B3220" i="9"/>
  <c r="A3220" i="9"/>
  <c r="D3220" i="9" s="1"/>
  <c r="E3220" i="9" s="1"/>
  <c r="B3219" i="9"/>
  <c r="A3219" i="9"/>
  <c r="D3218" i="9"/>
  <c r="E3218" i="9" s="1"/>
  <c r="B3218" i="9"/>
  <c r="A3218" i="9"/>
  <c r="B3217" i="9"/>
  <c r="A3217" i="9"/>
  <c r="B3216" i="9"/>
  <c r="A3216" i="9"/>
  <c r="D3216" i="9" s="1"/>
  <c r="E3216" i="9" s="1"/>
  <c r="E3215" i="9"/>
  <c r="B3215" i="9"/>
  <c r="A3215" i="9"/>
  <c r="D3215" i="9" s="1"/>
  <c r="D3214" i="9"/>
  <c r="E3214" i="9" s="1"/>
  <c r="B3214" i="9"/>
  <c r="A3214" i="9"/>
  <c r="B3213" i="9"/>
  <c r="A3213" i="9"/>
  <c r="D3213" i="9" s="1"/>
  <c r="E3213" i="9" s="1"/>
  <c r="B3212" i="9"/>
  <c r="A3212" i="9"/>
  <c r="D3212" i="9" s="1"/>
  <c r="E3212" i="9" s="1"/>
  <c r="E3211" i="9"/>
  <c r="B3211" i="9"/>
  <c r="A3211" i="9"/>
  <c r="D3211" i="9" s="1"/>
  <c r="B3210" i="9"/>
  <c r="A3210" i="9"/>
  <c r="D3210" i="9" s="1"/>
  <c r="E3210" i="9" s="1"/>
  <c r="B3209" i="9"/>
  <c r="A3209" i="9"/>
  <c r="D3209" i="9" s="1"/>
  <c r="E3209" i="9" s="1"/>
  <c r="B3208" i="9"/>
  <c r="A3208" i="9"/>
  <c r="B3207" i="9"/>
  <c r="A3207" i="9"/>
  <c r="D3207" i="9" s="1"/>
  <c r="E3207" i="9" s="1"/>
  <c r="B3206" i="9"/>
  <c r="A3206" i="9"/>
  <c r="E3205" i="9"/>
  <c r="B3205" i="9"/>
  <c r="A3205" i="9"/>
  <c r="D3205" i="9" s="1"/>
  <c r="B3204" i="9"/>
  <c r="A3204" i="9"/>
  <c r="D3204" i="9" s="1"/>
  <c r="E3204" i="9" s="1"/>
  <c r="B3203" i="9"/>
  <c r="A3203" i="9"/>
  <c r="D3203" i="9" s="1"/>
  <c r="E3203" i="9" s="1"/>
  <c r="B3202" i="9"/>
  <c r="A3202" i="9"/>
  <c r="D3202" i="9" s="1"/>
  <c r="E3202" i="9" s="1"/>
  <c r="B3201" i="9"/>
  <c r="A3201" i="9"/>
  <c r="D3201" i="9" s="1"/>
  <c r="E3201" i="9" s="1"/>
  <c r="B3200" i="9"/>
  <c r="A3200" i="9"/>
  <c r="D3200" i="9" s="1"/>
  <c r="E3200" i="9" s="1"/>
  <c r="B3199" i="9"/>
  <c r="A3199" i="9"/>
  <c r="D3198" i="9"/>
  <c r="E3198" i="9" s="1"/>
  <c r="B3198" i="9"/>
  <c r="A3198" i="9"/>
  <c r="B3197" i="9"/>
  <c r="A3197" i="9"/>
  <c r="D3196" i="9"/>
  <c r="E3196" i="9" s="1"/>
  <c r="B3196" i="9"/>
  <c r="A3196" i="9"/>
  <c r="B3195" i="9"/>
  <c r="A3195" i="9"/>
  <c r="D3195" i="9" s="1"/>
  <c r="E3195" i="9" s="1"/>
  <c r="E3194" i="9"/>
  <c r="B3194" i="9"/>
  <c r="A3194" i="9"/>
  <c r="D3194" i="9" s="1"/>
  <c r="B3193" i="9"/>
  <c r="A3193" i="9"/>
  <c r="D3193" i="9" s="1"/>
  <c r="E3193" i="9" s="1"/>
  <c r="B3192" i="9"/>
  <c r="A3192" i="9"/>
  <c r="D3192" i="9" s="1"/>
  <c r="E3192" i="9" s="1"/>
  <c r="E3191" i="9"/>
  <c r="B3191" i="9"/>
  <c r="A3191" i="9"/>
  <c r="D3191" i="9" s="1"/>
  <c r="B3190" i="9"/>
  <c r="A3190" i="9"/>
  <c r="D3190" i="9" s="1"/>
  <c r="E3190" i="9" s="1"/>
  <c r="B3189" i="9"/>
  <c r="A3189" i="9"/>
  <c r="D3189" i="9" s="1"/>
  <c r="E3189" i="9" s="1"/>
  <c r="B3188" i="9"/>
  <c r="A3188" i="9"/>
  <c r="B3187" i="9"/>
  <c r="A3187" i="9"/>
  <c r="D3187" i="9" s="1"/>
  <c r="E3187" i="9" s="1"/>
  <c r="B3186" i="9"/>
  <c r="A3186" i="9"/>
  <c r="E3185" i="9"/>
  <c r="B3185" i="9"/>
  <c r="A3185" i="9"/>
  <c r="D3185" i="9" s="1"/>
  <c r="D3184" i="9"/>
  <c r="E3184" i="9" s="1"/>
  <c r="B3184" i="9"/>
  <c r="A3184" i="9"/>
  <c r="B3183" i="9"/>
  <c r="A3183" i="9"/>
  <c r="D3183" i="9" s="1"/>
  <c r="E3183" i="9" s="1"/>
  <c r="E3182" i="9"/>
  <c r="B3182" i="9"/>
  <c r="A3182" i="9"/>
  <c r="D3182" i="9" s="1"/>
  <c r="B3181" i="9"/>
  <c r="A3181" i="9"/>
  <c r="D3181" i="9" s="1"/>
  <c r="E3181" i="9" s="1"/>
  <c r="D3180" i="9"/>
  <c r="E3180" i="9" s="1"/>
  <c r="B3180" i="9"/>
  <c r="A3180" i="9"/>
  <c r="B3179" i="9"/>
  <c r="A3179" i="9"/>
  <c r="B3178" i="9"/>
  <c r="A3178" i="9"/>
  <c r="B3177" i="9"/>
  <c r="A3177" i="9"/>
  <c r="D3176" i="9"/>
  <c r="E3176" i="9" s="1"/>
  <c r="B3176" i="9"/>
  <c r="A3176" i="9"/>
  <c r="E3175" i="9"/>
  <c r="B3175" i="9"/>
  <c r="A3175" i="9"/>
  <c r="D3175" i="9" s="1"/>
  <c r="D3174" i="9"/>
  <c r="E3174" i="9" s="1"/>
  <c r="B3174" i="9"/>
  <c r="A3174" i="9"/>
  <c r="B3173" i="9"/>
  <c r="A3173" i="9"/>
  <c r="D3173" i="9" s="1"/>
  <c r="E3173" i="9" s="1"/>
  <c r="B3172" i="9"/>
  <c r="A3172" i="9"/>
  <c r="D3172" i="9" s="1"/>
  <c r="E3172" i="9" s="1"/>
  <c r="E3171" i="9"/>
  <c r="B3171" i="9"/>
  <c r="A3171" i="9"/>
  <c r="D3171" i="9" s="1"/>
  <c r="B3170" i="9"/>
  <c r="A3170" i="9"/>
  <c r="D3170" i="9" s="1"/>
  <c r="E3170" i="9" s="1"/>
  <c r="B3169" i="9"/>
  <c r="A3169" i="9"/>
  <c r="B3168" i="9"/>
  <c r="A3168" i="9"/>
  <c r="B3167" i="9"/>
  <c r="A3167" i="9"/>
  <c r="D3167" i="9" s="1"/>
  <c r="E3167" i="9" s="1"/>
  <c r="B3166" i="9"/>
  <c r="A3166" i="9"/>
  <c r="E3165" i="9"/>
  <c r="B3165" i="9"/>
  <c r="A3165" i="9"/>
  <c r="D3165" i="9" s="1"/>
  <c r="B3164" i="9"/>
  <c r="A3164" i="9"/>
  <c r="D3164" i="9" s="1"/>
  <c r="E3164" i="9" s="1"/>
  <c r="B3163" i="9"/>
  <c r="A3163" i="9"/>
  <c r="D3163" i="9" s="1"/>
  <c r="E3163" i="9" s="1"/>
  <c r="B3162" i="9"/>
  <c r="A3162" i="9"/>
  <c r="D3162" i="9" s="1"/>
  <c r="E3162" i="9" s="1"/>
  <c r="B3161" i="9"/>
  <c r="A3161" i="9"/>
  <c r="D3161" i="9" s="1"/>
  <c r="E3161" i="9" s="1"/>
  <c r="B3160" i="9"/>
  <c r="A3160" i="9"/>
  <c r="D3160" i="9" s="1"/>
  <c r="E3160" i="9" s="1"/>
  <c r="B3159" i="9"/>
  <c r="A3159" i="9"/>
  <c r="B3158" i="9"/>
  <c r="A3158" i="9"/>
  <c r="B3157" i="9"/>
  <c r="A3157" i="9"/>
  <c r="B3156" i="9"/>
  <c r="A3156" i="9"/>
  <c r="D3156" i="9" s="1"/>
  <c r="E3156" i="9" s="1"/>
  <c r="B3155" i="9"/>
  <c r="A3155" i="9"/>
  <c r="D3155" i="9" s="1"/>
  <c r="E3155" i="9" s="1"/>
  <c r="E3154" i="9"/>
  <c r="D3154" i="9"/>
  <c r="B3154" i="9"/>
  <c r="A3154" i="9"/>
  <c r="B3153" i="9"/>
  <c r="A3153" i="9"/>
  <c r="D3153" i="9" s="1"/>
  <c r="E3153" i="9" s="1"/>
  <c r="B3152" i="9"/>
  <c r="A3152" i="9"/>
  <c r="D3152" i="9" s="1"/>
  <c r="E3152" i="9" s="1"/>
  <c r="B3151" i="9"/>
  <c r="A3151" i="9"/>
  <c r="D3151" i="9" s="1"/>
  <c r="E3151" i="9" s="1"/>
  <c r="B3150" i="9"/>
  <c r="A3150" i="9"/>
  <c r="D3150" i="9" s="1"/>
  <c r="E3150" i="9" s="1"/>
  <c r="B3149" i="9"/>
  <c r="A3149" i="9"/>
  <c r="D3149" i="9" s="1"/>
  <c r="E3149" i="9" s="1"/>
  <c r="B3148" i="9"/>
  <c r="A3148" i="9"/>
  <c r="B3147" i="9"/>
  <c r="A3147" i="9"/>
  <c r="D3147" i="9" s="1"/>
  <c r="E3147" i="9" s="1"/>
  <c r="B3146" i="9"/>
  <c r="A3146" i="9"/>
  <c r="E3145" i="9"/>
  <c r="B3145" i="9"/>
  <c r="A3145" i="9"/>
  <c r="D3145" i="9" s="1"/>
  <c r="B3144" i="9"/>
  <c r="A3144" i="9"/>
  <c r="D3144" i="9" s="1"/>
  <c r="E3144" i="9" s="1"/>
  <c r="B3143" i="9"/>
  <c r="A3143" i="9"/>
  <c r="D3143" i="9" s="1"/>
  <c r="E3143" i="9" s="1"/>
  <c r="B3142" i="9"/>
  <c r="A3142" i="9"/>
  <c r="D3142" i="9" s="1"/>
  <c r="E3142" i="9" s="1"/>
  <c r="B3141" i="9"/>
  <c r="A3141" i="9"/>
  <c r="D3141" i="9" s="1"/>
  <c r="E3141" i="9" s="1"/>
  <c r="E3140" i="9"/>
  <c r="D3140" i="9"/>
  <c r="B3140" i="9"/>
  <c r="A3140" i="9"/>
  <c r="B3139" i="9"/>
  <c r="A3139" i="9"/>
  <c r="B3138" i="9"/>
  <c r="A3138" i="9"/>
  <c r="B3137" i="9"/>
  <c r="A3137" i="9"/>
  <c r="E3136" i="9"/>
  <c r="D3136" i="9"/>
  <c r="B3136" i="9"/>
  <c r="A3136" i="9"/>
  <c r="E3135" i="9"/>
  <c r="B3135" i="9"/>
  <c r="A3135" i="9"/>
  <c r="D3135" i="9" s="1"/>
  <c r="D3134" i="9"/>
  <c r="E3134" i="9" s="1"/>
  <c r="B3134" i="9"/>
  <c r="A3134" i="9"/>
  <c r="B3133" i="9"/>
  <c r="A3133" i="9"/>
  <c r="D3133" i="9" s="1"/>
  <c r="E3133" i="9" s="1"/>
  <c r="B3132" i="9"/>
  <c r="A3132" i="9"/>
  <c r="E3131" i="9"/>
  <c r="B3131" i="9"/>
  <c r="A3131" i="9"/>
  <c r="D3131" i="9" s="1"/>
  <c r="B3130" i="9"/>
  <c r="A3130" i="9"/>
  <c r="D3130" i="9" s="1"/>
  <c r="E3130" i="9" s="1"/>
  <c r="B3129" i="9"/>
  <c r="A3129" i="9"/>
  <c r="D3129" i="9" s="1"/>
  <c r="E3129" i="9" s="1"/>
  <c r="B3128" i="9"/>
  <c r="A3128" i="9"/>
  <c r="B3127" i="9"/>
  <c r="A3127" i="9"/>
  <c r="D3127" i="9" s="1"/>
  <c r="E3127" i="9" s="1"/>
  <c r="B3126" i="9"/>
  <c r="A3126" i="9"/>
  <c r="E3125" i="9"/>
  <c r="B3125" i="9"/>
  <c r="A3125" i="9"/>
  <c r="D3125" i="9" s="1"/>
  <c r="D3124" i="9"/>
  <c r="E3124" i="9" s="1"/>
  <c r="B3124" i="9"/>
  <c r="A3124" i="9"/>
  <c r="B3123" i="9"/>
  <c r="A3123" i="9"/>
  <c r="D3123" i="9" s="1"/>
  <c r="E3123" i="9" s="1"/>
  <c r="B3122" i="9"/>
  <c r="A3122" i="9"/>
  <c r="D3122" i="9" s="1"/>
  <c r="E3122" i="9" s="1"/>
  <c r="B3121" i="9"/>
  <c r="A3121" i="9"/>
  <c r="D3121" i="9" s="1"/>
  <c r="E3121" i="9" s="1"/>
  <c r="B3120" i="9"/>
  <c r="A3120" i="9"/>
  <c r="D3120" i="9" s="1"/>
  <c r="E3120" i="9" s="1"/>
  <c r="B3119" i="9"/>
  <c r="A3119" i="9"/>
  <c r="B3118" i="9"/>
  <c r="A3118" i="9"/>
  <c r="B3117" i="9"/>
  <c r="A3117" i="9"/>
  <c r="B3116" i="9"/>
  <c r="A3116" i="9"/>
  <c r="D3116" i="9" s="1"/>
  <c r="E3116" i="9" s="1"/>
  <c r="B3115" i="9"/>
  <c r="A3115" i="9"/>
  <c r="D3115" i="9" s="1"/>
  <c r="E3115" i="9" s="1"/>
  <c r="E3114" i="9"/>
  <c r="D3114" i="9"/>
  <c r="B3114" i="9"/>
  <c r="A3114" i="9"/>
  <c r="B3113" i="9"/>
  <c r="A3113" i="9"/>
  <c r="D3113" i="9" s="1"/>
  <c r="E3113" i="9" s="1"/>
  <c r="B3112" i="9"/>
  <c r="A3112" i="9"/>
  <c r="D3112" i="9" s="1"/>
  <c r="E3112" i="9" s="1"/>
  <c r="E3111" i="9"/>
  <c r="B3111" i="9"/>
  <c r="A3111" i="9"/>
  <c r="D3111" i="9" s="1"/>
  <c r="B3110" i="9"/>
  <c r="A3110" i="9"/>
  <c r="D3110" i="9" s="1"/>
  <c r="E3110" i="9" s="1"/>
  <c r="B3109" i="9"/>
  <c r="A3109" i="9"/>
  <c r="D3109" i="9" s="1"/>
  <c r="E3109" i="9" s="1"/>
  <c r="B3108" i="9"/>
  <c r="A3108" i="9"/>
  <c r="B3107" i="9"/>
  <c r="A3107" i="9"/>
  <c r="D3107" i="9" s="1"/>
  <c r="E3107" i="9" s="1"/>
  <c r="B3106" i="9"/>
  <c r="A3106" i="9"/>
  <c r="E3105" i="9"/>
  <c r="B3105" i="9"/>
  <c r="A3105" i="9"/>
  <c r="D3105" i="9" s="1"/>
  <c r="B3104" i="9"/>
  <c r="A3104" i="9"/>
  <c r="D3104" i="9" s="1"/>
  <c r="E3104" i="9" s="1"/>
  <c r="B3103" i="9"/>
  <c r="A3103" i="9"/>
  <c r="D3103" i="9" s="1"/>
  <c r="E3103" i="9" s="1"/>
  <c r="E3102" i="9"/>
  <c r="B3102" i="9"/>
  <c r="A3102" i="9"/>
  <c r="D3102" i="9" s="1"/>
  <c r="B3101" i="9"/>
  <c r="A3101" i="9"/>
  <c r="D3101" i="9" s="1"/>
  <c r="E3101" i="9" s="1"/>
  <c r="B3100" i="9"/>
  <c r="A3100" i="9"/>
  <c r="D3100" i="9" s="1"/>
  <c r="E3100" i="9" s="1"/>
  <c r="B3099" i="9"/>
  <c r="A3099" i="9"/>
  <c r="D3098" i="9"/>
  <c r="E3098" i="9" s="1"/>
  <c r="B3098" i="9"/>
  <c r="A3098" i="9"/>
  <c r="B3097" i="9"/>
  <c r="A3097" i="9"/>
  <c r="B3096" i="9"/>
  <c r="A3096" i="9"/>
  <c r="D3096" i="9" s="1"/>
  <c r="E3096" i="9" s="1"/>
  <c r="E3095" i="9"/>
  <c r="B3095" i="9"/>
  <c r="A3095" i="9"/>
  <c r="D3095" i="9" s="1"/>
  <c r="D3094" i="9"/>
  <c r="E3094" i="9" s="1"/>
  <c r="B3094" i="9"/>
  <c r="A3094" i="9"/>
  <c r="B3093" i="9"/>
  <c r="A3093" i="9"/>
  <c r="D3093" i="9" s="1"/>
  <c r="E3093" i="9" s="1"/>
  <c r="B3092" i="9"/>
  <c r="A3092" i="9"/>
  <c r="D3092" i="9" s="1"/>
  <c r="E3092" i="9" s="1"/>
  <c r="E3091" i="9"/>
  <c r="B3091" i="9"/>
  <c r="A3091" i="9"/>
  <c r="D3091" i="9" s="1"/>
  <c r="B3090" i="9"/>
  <c r="A3090" i="9"/>
  <c r="D3090" i="9" s="1"/>
  <c r="E3090" i="9" s="1"/>
  <c r="B3089" i="9"/>
  <c r="A3089" i="9"/>
  <c r="D3089" i="9" s="1"/>
  <c r="E3089" i="9" s="1"/>
  <c r="B3088" i="9"/>
  <c r="A3088" i="9"/>
  <c r="B3087" i="9"/>
  <c r="A3087" i="9"/>
  <c r="D3087" i="9" s="1"/>
  <c r="E3087" i="9" s="1"/>
  <c r="B3086" i="9"/>
  <c r="A3086" i="9"/>
  <c r="E3085" i="9"/>
  <c r="B3085" i="9"/>
  <c r="A3085" i="9"/>
  <c r="D3085" i="9" s="1"/>
  <c r="B3084" i="9"/>
  <c r="A3084" i="9"/>
  <c r="D3084" i="9" s="1"/>
  <c r="E3084" i="9" s="1"/>
  <c r="B3083" i="9"/>
  <c r="A3083" i="9"/>
  <c r="D3083" i="9" s="1"/>
  <c r="E3083" i="9" s="1"/>
  <c r="E3082" i="9"/>
  <c r="B3082" i="9"/>
  <c r="A3082" i="9"/>
  <c r="D3082" i="9" s="1"/>
  <c r="B3081" i="9"/>
  <c r="A3081" i="9"/>
  <c r="D3081" i="9" s="1"/>
  <c r="E3081" i="9" s="1"/>
  <c r="B3080" i="9"/>
  <c r="A3080" i="9"/>
  <c r="D3080" i="9" s="1"/>
  <c r="E3080" i="9" s="1"/>
  <c r="B3079" i="9"/>
  <c r="A3079" i="9"/>
  <c r="D3078" i="9"/>
  <c r="E3078" i="9" s="1"/>
  <c r="B3078" i="9"/>
  <c r="A3078" i="9"/>
  <c r="B3077" i="9"/>
  <c r="A3077" i="9"/>
  <c r="B3076" i="9"/>
  <c r="A3076" i="9"/>
  <c r="D3076" i="9" s="1"/>
  <c r="E3076" i="9" s="1"/>
  <c r="E3075" i="9"/>
  <c r="B3075" i="9"/>
  <c r="A3075" i="9"/>
  <c r="D3075" i="9" s="1"/>
  <c r="B3074" i="9"/>
  <c r="A3074" i="9"/>
  <c r="D3074" i="9" s="1"/>
  <c r="E3074" i="9" s="1"/>
  <c r="B3073" i="9"/>
  <c r="A3073" i="9"/>
  <c r="D3073" i="9" s="1"/>
  <c r="E3073" i="9" s="1"/>
  <c r="B3072" i="9"/>
  <c r="A3072" i="9"/>
  <c r="D3072" i="9" s="1"/>
  <c r="E3072" i="9" s="1"/>
  <c r="B3071" i="9"/>
  <c r="A3071" i="9"/>
  <c r="D3071" i="9" s="1"/>
  <c r="E3071" i="9" s="1"/>
  <c r="B3070" i="9"/>
  <c r="A3070" i="9"/>
  <c r="D3070" i="9" s="1"/>
  <c r="E3070" i="9" s="1"/>
  <c r="B3069" i="9"/>
  <c r="A3069" i="9"/>
  <c r="D3069" i="9" s="1"/>
  <c r="E3069" i="9" s="1"/>
  <c r="B3068" i="9"/>
  <c r="A3068" i="9"/>
  <c r="B3067" i="9"/>
  <c r="A3067" i="9"/>
  <c r="D3067" i="9" s="1"/>
  <c r="E3067" i="9" s="1"/>
  <c r="B3066" i="9"/>
  <c r="A3066" i="9"/>
  <c r="E3065" i="9"/>
  <c r="B3065" i="9"/>
  <c r="A3065" i="9"/>
  <c r="D3065" i="9" s="1"/>
  <c r="B3064" i="9"/>
  <c r="A3064" i="9"/>
  <c r="D3064" i="9" s="1"/>
  <c r="E3064" i="9" s="1"/>
  <c r="B3063" i="9"/>
  <c r="A3063" i="9"/>
  <c r="E3062" i="9"/>
  <c r="B3062" i="9"/>
  <c r="A3062" i="9"/>
  <c r="D3062" i="9" s="1"/>
  <c r="B3061" i="9"/>
  <c r="A3061" i="9"/>
  <c r="D3061" i="9" s="1"/>
  <c r="E3061" i="9" s="1"/>
  <c r="B3060" i="9"/>
  <c r="A3060" i="9"/>
  <c r="D3060" i="9" s="1"/>
  <c r="E3060" i="9" s="1"/>
  <c r="B3059" i="9"/>
  <c r="A3059" i="9"/>
  <c r="B3058" i="9"/>
  <c r="A3058" i="9"/>
  <c r="B3057" i="9"/>
  <c r="A3057" i="9"/>
  <c r="B3056" i="9"/>
  <c r="A3056" i="9"/>
  <c r="D3056" i="9" s="1"/>
  <c r="E3056" i="9" s="1"/>
  <c r="B3055" i="9"/>
  <c r="A3055" i="9"/>
  <c r="D3055" i="9" s="1"/>
  <c r="E3055" i="9" s="1"/>
  <c r="B3054" i="9"/>
  <c r="A3054" i="9"/>
  <c r="D3054" i="9" s="1"/>
  <c r="E3054" i="9" s="1"/>
  <c r="B3053" i="9"/>
  <c r="A3053" i="9"/>
  <c r="D3053" i="9" s="1"/>
  <c r="E3053" i="9" s="1"/>
  <c r="B3052" i="9"/>
  <c r="A3052" i="9"/>
  <c r="D3052" i="9" s="1"/>
  <c r="E3052" i="9" s="1"/>
  <c r="E3051" i="9"/>
  <c r="B3051" i="9"/>
  <c r="A3051" i="9"/>
  <c r="D3051" i="9" s="1"/>
  <c r="B3050" i="9"/>
  <c r="A3050" i="9"/>
  <c r="D3050" i="9" s="1"/>
  <c r="E3050" i="9" s="1"/>
  <c r="B3049" i="9"/>
  <c r="A3049" i="9"/>
  <c r="D3049" i="9" s="1"/>
  <c r="E3049" i="9" s="1"/>
  <c r="B3048" i="9"/>
  <c r="A3048" i="9"/>
  <c r="B3047" i="9"/>
  <c r="A3047" i="9"/>
  <c r="D3047" i="9" s="1"/>
  <c r="E3047" i="9" s="1"/>
  <c r="B3046" i="9"/>
  <c r="A3046" i="9"/>
  <c r="E3045" i="9"/>
  <c r="B3045" i="9"/>
  <c r="A3045" i="9"/>
  <c r="D3045" i="9" s="1"/>
  <c r="B3044" i="9"/>
  <c r="A3044" i="9"/>
  <c r="D3044" i="9" s="1"/>
  <c r="E3044" i="9" s="1"/>
  <c r="B3043" i="9"/>
  <c r="A3043" i="9"/>
  <c r="D3043" i="9" s="1"/>
  <c r="E3043" i="9" s="1"/>
  <c r="E3042" i="9"/>
  <c r="B3042" i="9"/>
  <c r="A3042" i="9"/>
  <c r="D3042" i="9" s="1"/>
  <c r="B3041" i="9"/>
  <c r="A3041" i="9"/>
  <c r="D3041" i="9" s="1"/>
  <c r="E3041" i="9" s="1"/>
  <c r="B3040" i="9"/>
  <c r="A3040" i="9"/>
  <c r="D3040" i="9" s="1"/>
  <c r="E3040" i="9" s="1"/>
  <c r="B3039" i="9"/>
  <c r="A3039" i="9"/>
  <c r="B3038" i="9"/>
  <c r="A3038" i="9"/>
  <c r="B3037" i="9"/>
  <c r="A3037" i="9"/>
  <c r="B3036" i="9"/>
  <c r="A3036" i="9"/>
  <c r="D3036" i="9" s="1"/>
  <c r="E3036" i="9" s="1"/>
  <c r="B3035" i="9"/>
  <c r="A3035" i="9"/>
  <c r="D3035" i="9" s="1"/>
  <c r="E3035" i="9" s="1"/>
  <c r="B3034" i="9"/>
  <c r="A3034" i="9"/>
  <c r="D3034" i="9" s="1"/>
  <c r="E3034" i="9" s="1"/>
  <c r="B3033" i="9"/>
  <c r="A3033" i="9"/>
  <c r="D3033" i="9" s="1"/>
  <c r="E3033" i="9" s="1"/>
  <c r="B3032" i="9"/>
  <c r="A3032" i="9"/>
  <c r="D3032" i="9" s="1"/>
  <c r="E3032" i="9" s="1"/>
  <c r="B3031" i="9"/>
  <c r="A3031" i="9"/>
  <c r="B3030" i="9"/>
  <c r="A3030" i="9"/>
  <c r="D3030" i="9" s="1"/>
  <c r="E3030" i="9" s="1"/>
  <c r="B3029" i="9"/>
  <c r="A3029" i="9"/>
  <c r="D3029" i="9" s="1"/>
  <c r="E3029" i="9" s="1"/>
  <c r="B3028" i="9"/>
  <c r="A3028" i="9"/>
  <c r="B3027" i="9"/>
  <c r="A3027" i="9"/>
  <c r="D3027" i="9" s="1"/>
  <c r="E3027" i="9" s="1"/>
  <c r="B3026" i="9"/>
  <c r="A3026" i="9"/>
  <c r="D3026" i="9" s="1"/>
  <c r="E3026" i="9" s="1"/>
  <c r="B3025" i="9"/>
  <c r="A3025" i="9"/>
  <c r="D3025" i="9" s="1"/>
  <c r="E3025" i="9" s="1"/>
  <c r="D3024" i="9"/>
  <c r="E3024" i="9" s="1"/>
  <c r="B3024" i="9"/>
  <c r="A3024" i="9"/>
  <c r="B3023" i="9"/>
  <c r="A3023" i="9"/>
  <c r="D3023" i="9" s="1"/>
  <c r="E3023" i="9" s="1"/>
  <c r="B3022" i="9"/>
  <c r="A3022" i="9"/>
  <c r="D3022" i="9" s="1"/>
  <c r="E3022" i="9" s="1"/>
  <c r="B3021" i="9"/>
  <c r="A3021" i="9"/>
  <c r="B3020" i="9"/>
  <c r="A3020" i="9"/>
  <c r="B3019" i="9"/>
  <c r="A3019" i="9"/>
  <c r="B3018" i="9"/>
  <c r="A3018" i="9"/>
  <c r="D3018" i="9" s="1"/>
  <c r="E3018" i="9" s="1"/>
  <c r="B3017" i="9"/>
  <c r="A3017" i="9"/>
  <c r="E3016" i="9"/>
  <c r="D3016" i="9"/>
  <c r="B3016" i="9"/>
  <c r="A3016" i="9"/>
  <c r="B3015" i="9"/>
  <c r="A3015" i="9"/>
  <c r="D3015" i="9" s="1"/>
  <c r="E3015" i="9" s="1"/>
  <c r="D3014" i="9"/>
  <c r="E3014" i="9" s="1"/>
  <c r="B3014" i="9"/>
  <c r="A3014" i="9"/>
  <c r="B3013" i="9"/>
  <c r="A3013" i="9"/>
  <c r="D3013" i="9" s="1"/>
  <c r="E3013" i="9" s="1"/>
  <c r="B3012" i="9"/>
  <c r="A3012" i="9"/>
  <c r="D3012" i="9" s="1"/>
  <c r="E3012" i="9" s="1"/>
  <c r="B3011" i="9"/>
  <c r="A3011" i="9"/>
  <c r="B3010" i="9"/>
  <c r="A3010" i="9"/>
  <c r="D3010" i="9" s="1"/>
  <c r="E3010" i="9" s="1"/>
  <c r="B3009" i="9"/>
  <c r="A3009" i="9"/>
  <c r="D3009" i="9" s="1"/>
  <c r="E3009" i="9" s="1"/>
  <c r="B3008" i="9"/>
  <c r="A3008" i="9"/>
  <c r="B3007" i="9"/>
  <c r="A3007" i="9"/>
  <c r="D3007" i="9" s="1"/>
  <c r="E3007" i="9" s="1"/>
  <c r="D3006" i="9"/>
  <c r="E3006" i="9" s="1"/>
  <c r="B3006" i="9"/>
  <c r="A3006" i="9"/>
  <c r="B3005" i="9"/>
  <c r="A3005" i="9"/>
  <c r="D3005" i="9" s="1"/>
  <c r="E3005" i="9" s="1"/>
  <c r="D3004" i="9"/>
  <c r="E3004" i="9" s="1"/>
  <c r="B3004" i="9"/>
  <c r="A3004" i="9"/>
  <c r="B3003" i="9"/>
  <c r="A3003" i="9"/>
  <c r="E3002" i="9"/>
  <c r="B3002" i="9"/>
  <c r="A3002" i="9"/>
  <c r="D3002" i="9" s="1"/>
  <c r="B3001" i="9"/>
  <c r="A3001" i="9"/>
  <c r="D3001" i="9" s="1"/>
  <c r="E3001" i="9" s="1"/>
  <c r="B3000" i="9"/>
  <c r="A3000" i="9"/>
  <c r="B2999" i="9"/>
  <c r="A2999" i="9"/>
  <c r="B2998" i="9"/>
  <c r="A2998" i="9"/>
  <c r="D2998" i="9" s="1"/>
  <c r="E2998" i="9" s="1"/>
  <c r="B2997" i="9"/>
  <c r="A2997" i="9"/>
  <c r="D2996" i="9"/>
  <c r="E2996" i="9" s="1"/>
  <c r="B2996" i="9"/>
  <c r="A2996" i="9"/>
  <c r="B2995" i="9"/>
  <c r="A2995" i="9"/>
  <c r="D2995" i="9" s="1"/>
  <c r="E2995" i="9" s="1"/>
  <c r="D2994" i="9"/>
  <c r="E2994" i="9" s="1"/>
  <c r="B2994" i="9"/>
  <c r="A2994" i="9"/>
  <c r="B2993" i="9"/>
  <c r="A2993" i="9"/>
  <c r="D2993" i="9" s="1"/>
  <c r="E2993" i="9" s="1"/>
  <c r="B2992" i="9"/>
  <c r="A2992" i="9"/>
  <c r="D2992" i="9" s="1"/>
  <c r="E2992" i="9" s="1"/>
  <c r="B2991" i="9"/>
  <c r="A2991" i="9"/>
  <c r="B2990" i="9"/>
  <c r="A2990" i="9"/>
  <c r="D2990" i="9" s="1"/>
  <c r="E2990" i="9" s="1"/>
  <c r="B2989" i="9"/>
  <c r="A2989" i="9"/>
  <c r="D2989" i="9" s="1"/>
  <c r="E2989" i="9" s="1"/>
  <c r="B2988" i="9"/>
  <c r="A2988" i="9"/>
  <c r="B2987" i="9"/>
  <c r="A2987" i="9"/>
  <c r="D2987" i="9" s="1"/>
  <c r="E2987" i="9" s="1"/>
  <c r="B2986" i="9"/>
  <c r="A2986" i="9"/>
  <c r="B2985" i="9"/>
  <c r="A2985" i="9"/>
  <c r="D2984" i="9"/>
  <c r="E2984" i="9" s="1"/>
  <c r="B2984" i="9"/>
  <c r="A2984" i="9"/>
  <c r="B2983" i="9"/>
  <c r="A2983" i="9"/>
  <c r="B2982" i="9"/>
  <c r="A2982" i="9"/>
  <c r="D2982" i="9" s="1"/>
  <c r="E2982" i="9" s="1"/>
  <c r="B2981" i="9"/>
  <c r="A2981" i="9"/>
  <c r="D2981" i="9" s="1"/>
  <c r="E2981" i="9" s="1"/>
  <c r="B2980" i="9"/>
  <c r="A2980" i="9"/>
  <c r="B2979" i="9"/>
  <c r="A2979" i="9"/>
  <c r="B2978" i="9"/>
  <c r="A2978" i="9"/>
  <c r="D2978" i="9" s="1"/>
  <c r="E2978" i="9" s="1"/>
  <c r="B2977" i="9"/>
  <c r="A2977" i="9"/>
  <c r="E2976" i="9"/>
  <c r="D2976" i="9"/>
  <c r="B2976" i="9"/>
  <c r="A2976" i="9"/>
  <c r="B2975" i="9"/>
  <c r="A2975" i="9"/>
  <c r="D2975" i="9" s="1"/>
  <c r="E2975" i="9" s="1"/>
  <c r="B2974" i="9"/>
  <c r="A2974" i="9"/>
  <c r="D2974" i="9" s="1"/>
  <c r="E2974" i="9" s="1"/>
  <c r="B2973" i="9"/>
  <c r="A2973" i="9"/>
  <c r="D2973" i="9" s="1"/>
  <c r="E2973" i="9" s="1"/>
  <c r="B2972" i="9"/>
  <c r="A2972" i="9"/>
  <c r="D2972" i="9" s="1"/>
  <c r="E2972" i="9" s="1"/>
  <c r="B2971" i="9"/>
  <c r="A2971" i="9"/>
  <c r="B2970" i="9"/>
  <c r="A2970" i="9"/>
  <c r="B2969" i="9"/>
  <c r="A2969" i="9"/>
  <c r="B2968" i="9"/>
  <c r="A2968" i="9"/>
  <c r="E2967" i="9"/>
  <c r="B2967" i="9"/>
  <c r="A2967" i="9"/>
  <c r="D2967" i="9" s="1"/>
  <c r="B2966" i="9"/>
  <c r="A2966" i="9"/>
  <c r="D2966" i="9" s="1"/>
  <c r="E2966" i="9" s="1"/>
  <c r="B2965" i="9"/>
  <c r="A2965" i="9"/>
  <c r="D2965" i="9" s="1"/>
  <c r="E2965" i="9" s="1"/>
  <c r="D2964" i="9"/>
  <c r="E2964" i="9" s="1"/>
  <c r="B2964" i="9"/>
  <c r="A2964" i="9"/>
  <c r="B2963" i="9"/>
  <c r="A2963" i="9"/>
  <c r="B2962" i="9"/>
  <c r="A2962" i="9"/>
  <c r="D2962" i="9" s="1"/>
  <c r="E2962" i="9" s="1"/>
  <c r="B2961" i="9"/>
  <c r="A2961" i="9"/>
  <c r="D2961" i="9" s="1"/>
  <c r="E2961" i="9" s="1"/>
  <c r="B2960" i="9"/>
  <c r="A2960" i="9"/>
  <c r="B2959" i="9"/>
  <c r="A2959" i="9"/>
  <c r="B2958" i="9"/>
  <c r="A2958" i="9"/>
  <c r="D2958" i="9" s="1"/>
  <c r="E2958" i="9" s="1"/>
  <c r="B2957" i="9"/>
  <c r="A2957" i="9"/>
  <c r="D2956" i="9"/>
  <c r="E2956" i="9" s="1"/>
  <c r="B2956" i="9"/>
  <c r="A2956" i="9"/>
  <c r="E2955" i="9"/>
  <c r="B2955" i="9"/>
  <c r="A2955" i="9"/>
  <c r="D2955" i="9" s="1"/>
  <c r="B2954" i="9"/>
  <c r="A2954" i="9"/>
  <c r="B2953" i="9"/>
  <c r="A2953" i="9"/>
  <c r="D2953" i="9" s="1"/>
  <c r="E2953" i="9" s="1"/>
  <c r="B2952" i="9"/>
  <c r="A2952" i="9"/>
  <c r="D2952" i="9" s="1"/>
  <c r="E2952" i="9" s="1"/>
  <c r="B2951" i="9"/>
  <c r="A2951" i="9"/>
  <c r="B2950" i="9"/>
  <c r="A2950" i="9"/>
  <c r="D2950" i="9" s="1"/>
  <c r="E2950" i="9" s="1"/>
  <c r="B2949" i="9"/>
  <c r="A2949" i="9"/>
  <c r="B2948" i="9"/>
  <c r="A2948" i="9"/>
  <c r="D2948" i="9" s="1"/>
  <c r="E2948" i="9" s="1"/>
  <c r="E2947" i="9"/>
  <c r="B2947" i="9"/>
  <c r="A2947" i="9"/>
  <c r="D2947" i="9" s="1"/>
  <c r="D2946" i="9"/>
  <c r="E2946" i="9" s="1"/>
  <c r="B2946" i="9"/>
  <c r="A2946" i="9"/>
  <c r="B2945" i="9"/>
  <c r="A2945" i="9"/>
  <c r="D2944" i="9"/>
  <c r="E2944" i="9" s="1"/>
  <c r="B2944" i="9"/>
  <c r="A2944" i="9"/>
  <c r="E2943" i="9"/>
  <c r="B2943" i="9"/>
  <c r="A2943" i="9"/>
  <c r="D2943" i="9" s="1"/>
  <c r="B2942" i="9"/>
  <c r="A2942" i="9"/>
  <c r="D2942" i="9" s="1"/>
  <c r="E2942" i="9" s="1"/>
  <c r="B2941" i="9"/>
  <c r="A2941" i="9"/>
  <c r="D2941" i="9" s="1"/>
  <c r="E2941" i="9" s="1"/>
  <c r="B2940" i="9"/>
  <c r="A2940" i="9"/>
  <c r="E2939" i="9"/>
  <c r="B2939" i="9"/>
  <c r="A2939" i="9"/>
  <c r="D2939" i="9" s="1"/>
  <c r="B2938" i="9"/>
  <c r="A2938" i="9"/>
  <c r="D2938" i="9" s="1"/>
  <c r="E2938" i="9" s="1"/>
  <c r="B2937" i="9"/>
  <c r="A2937" i="9"/>
  <c r="D2937" i="9" s="1"/>
  <c r="E2937" i="9" s="1"/>
  <c r="D2936" i="9"/>
  <c r="E2936" i="9" s="1"/>
  <c r="B2936" i="9"/>
  <c r="A2936" i="9"/>
  <c r="B2935" i="9"/>
  <c r="A2935" i="9"/>
  <c r="D2935" i="9" s="1"/>
  <c r="E2935" i="9" s="1"/>
  <c r="B2934" i="9"/>
  <c r="A2934" i="9"/>
  <c r="D2934" i="9" s="1"/>
  <c r="E2934" i="9" s="1"/>
  <c r="B2933" i="9"/>
  <c r="A2933" i="9"/>
  <c r="B2932" i="9"/>
  <c r="A2932" i="9"/>
  <c r="D2932" i="9" s="1"/>
  <c r="E2932" i="9" s="1"/>
  <c r="B2931" i="9"/>
  <c r="A2931" i="9"/>
  <c r="B2930" i="9"/>
  <c r="A2930" i="9"/>
  <c r="D2930" i="9" s="1"/>
  <c r="E2930" i="9" s="1"/>
  <c r="B2929" i="9"/>
  <c r="A2929" i="9"/>
  <c r="D2929" i="9" s="1"/>
  <c r="E2929" i="9" s="1"/>
  <c r="B2928" i="9"/>
  <c r="A2928" i="9"/>
  <c r="D2928" i="9" s="1"/>
  <c r="E2928" i="9" s="1"/>
  <c r="E2927" i="9"/>
  <c r="B2927" i="9"/>
  <c r="A2927" i="9"/>
  <c r="D2927" i="9" s="1"/>
  <c r="B2926" i="9"/>
  <c r="A2926" i="9"/>
  <c r="B2925" i="9"/>
  <c r="A2925" i="9"/>
  <c r="D2925" i="9" s="1"/>
  <c r="E2925" i="9" s="1"/>
  <c r="D2924" i="9"/>
  <c r="E2924" i="9" s="1"/>
  <c r="B2924" i="9"/>
  <c r="A2924" i="9"/>
  <c r="B2923" i="9"/>
  <c r="A2923" i="9"/>
  <c r="B2922" i="9"/>
  <c r="A2922" i="9"/>
  <c r="D2922" i="9" s="1"/>
  <c r="E2922" i="9" s="1"/>
  <c r="B2921" i="9"/>
  <c r="A2921" i="9"/>
  <c r="B2920" i="9"/>
  <c r="A2920" i="9"/>
  <c r="E2919" i="9"/>
  <c r="B2919" i="9"/>
  <c r="A2919" i="9"/>
  <c r="D2919" i="9" s="1"/>
  <c r="B2918" i="9"/>
  <c r="A2918" i="9"/>
  <c r="D2918" i="9" s="1"/>
  <c r="E2918" i="9" s="1"/>
  <c r="B2917" i="9"/>
  <c r="A2917" i="9"/>
  <c r="D2917" i="9" s="1"/>
  <c r="E2917" i="9" s="1"/>
  <c r="D2916" i="9"/>
  <c r="E2916" i="9" s="1"/>
  <c r="B2916" i="9"/>
  <c r="A2916" i="9"/>
  <c r="B2915" i="9"/>
  <c r="A2915" i="9"/>
  <c r="D2915" i="9" s="1"/>
  <c r="E2915" i="9" s="1"/>
  <c r="B2914" i="9"/>
  <c r="A2914" i="9"/>
  <c r="D2914" i="9" s="1"/>
  <c r="E2914" i="9" s="1"/>
  <c r="B2913" i="9"/>
  <c r="A2913" i="9"/>
  <c r="D2913" i="9" s="1"/>
  <c r="E2913" i="9" s="1"/>
  <c r="B2912" i="9"/>
  <c r="A2912" i="9"/>
  <c r="B2911" i="9"/>
  <c r="A2911" i="9"/>
  <c r="B2910" i="9"/>
  <c r="A2910" i="9"/>
  <c r="D2910" i="9" s="1"/>
  <c r="E2910" i="9" s="1"/>
  <c r="B2909" i="9"/>
  <c r="A2909" i="9"/>
  <c r="D2909" i="9" s="1"/>
  <c r="E2909" i="9" s="1"/>
  <c r="B2908" i="9"/>
  <c r="A2908" i="9"/>
  <c r="E2907" i="9"/>
  <c r="B2907" i="9"/>
  <c r="A2907" i="9"/>
  <c r="D2907" i="9" s="1"/>
  <c r="B2906" i="9"/>
  <c r="A2906" i="9"/>
  <c r="D2906" i="9" s="1"/>
  <c r="E2906" i="9" s="1"/>
  <c r="B2905" i="9"/>
  <c r="A2905" i="9"/>
  <c r="D2904" i="9"/>
  <c r="E2904" i="9" s="1"/>
  <c r="B2904" i="9"/>
  <c r="A2904" i="9"/>
  <c r="E2903" i="9"/>
  <c r="B2903" i="9"/>
  <c r="A2903" i="9"/>
  <c r="D2903" i="9" s="1"/>
  <c r="B2902" i="9"/>
  <c r="A2902" i="9"/>
  <c r="B2901" i="9"/>
  <c r="A2901" i="9"/>
  <c r="D2901" i="9" s="1"/>
  <c r="E2901" i="9" s="1"/>
  <c r="B2900" i="9"/>
  <c r="A2900" i="9"/>
  <c r="E2899" i="9"/>
  <c r="D2899" i="9"/>
  <c r="B2899" i="9"/>
  <c r="A2899" i="9"/>
  <c r="B2898" i="9"/>
  <c r="A2898" i="9"/>
  <c r="B2897" i="9"/>
  <c r="A2897" i="9"/>
  <c r="D2897" i="9" s="1"/>
  <c r="E2897" i="9" s="1"/>
  <c r="E2896" i="9"/>
  <c r="B2896" i="9"/>
  <c r="A2896" i="9"/>
  <c r="D2896" i="9" s="1"/>
  <c r="B2895" i="9"/>
  <c r="A2895" i="9"/>
  <c r="D2895" i="9" s="1"/>
  <c r="E2895" i="9" s="1"/>
  <c r="B2894" i="9"/>
  <c r="A2894" i="9"/>
  <c r="D2894" i="9" s="1"/>
  <c r="E2894" i="9" s="1"/>
  <c r="B2893" i="9"/>
  <c r="A2893" i="9"/>
  <c r="B2892" i="9"/>
  <c r="A2892" i="9"/>
  <c r="B2891" i="9"/>
  <c r="A2891" i="9"/>
  <c r="B2890" i="9"/>
  <c r="A2890" i="9"/>
  <c r="D2890" i="9" s="1"/>
  <c r="E2890" i="9" s="1"/>
  <c r="B2889" i="9"/>
  <c r="A2889" i="9"/>
  <c r="B2888" i="9"/>
  <c r="A2888" i="9"/>
  <c r="B2887" i="9"/>
  <c r="A2887" i="9"/>
  <c r="D2887" i="9" s="1"/>
  <c r="E2887" i="9" s="1"/>
  <c r="B2886" i="9"/>
  <c r="A2886" i="9"/>
  <c r="D2886" i="9" s="1"/>
  <c r="E2886" i="9" s="1"/>
  <c r="B2885" i="9"/>
  <c r="A2885" i="9"/>
  <c r="D2885" i="9" s="1"/>
  <c r="E2885" i="9" s="1"/>
  <c r="E2884" i="9"/>
  <c r="B2884" i="9"/>
  <c r="A2884" i="9"/>
  <c r="D2884" i="9" s="1"/>
  <c r="B2883" i="9"/>
  <c r="A2883" i="9"/>
  <c r="D2883" i="9" s="1"/>
  <c r="E2883" i="9" s="1"/>
  <c r="B2882" i="9"/>
  <c r="A2882" i="9"/>
  <c r="D2882" i="9" s="1"/>
  <c r="E2882" i="9" s="1"/>
  <c r="E2881" i="9"/>
  <c r="B2881" i="9"/>
  <c r="A2881" i="9"/>
  <c r="D2881" i="9" s="1"/>
  <c r="B2880" i="9"/>
  <c r="A2880" i="9"/>
  <c r="B2879" i="9"/>
  <c r="A2879" i="9"/>
  <c r="D2879" i="9" s="1"/>
  <c r="E2879" i="9" s="1"/>
  <c r="B2878" i="9"/>
  <c r="A2878" i="9"/>
  <c r="D2877" i="9"/>
  <c r="E2877" i="9" s="1"/>
  <c r="B2877" i="9"/>
  <c r="A2877" i="9"/>
  <c r="E2876" i="9"/>
  <c r="B2876" i="9"/>
  <c r="A2876" i="9"/>
  <c r="D2876" i="9" s="1"/>
  <c r="B2875" i="9"/>
  <c r="A2875" i="9"/>
  <c r="D2875" i="9" s="1"/>
  <c r="E2875" i="9" s="1"/>
  <c r="B2874" i="9"/>
  <c r="A2874" i="9"/>
  <c r="D2874" i="9" s="1"/>
  <c r="E2874" i="9" s="1"/>
  <c r="D2873" i="9"/>
  <c r="E2873" i="9" s="1"/>
  <c r="B2873" i="9"/>
  <c r="A2873" i="9"/>
  <c r="B2872" i="9"/>
  <c r="A2872" i="9"/>
  <c r="D2872" i="9" s="1"/>
  <c r="E2872" i="9" s="1"/>
  <c r="B2871" i="9"/>
  <c r="A2871" i="9"/>
  <c r="D2871" i="9" s="1"/>
  <c r="E2871" i="9" s="1"/>
  <c r="B2870" i="9"/>
  <c r="A2870" i="9"/>
  <c r="D2870" i="9" s="1"/>
  <c r="E2870" i="9" s="1"/>
  <c r="B2869" i="9"/>
  <c r="A2869" i="9"/>
  <c r="B2868" i="9"/>
  <c r="A2868" i="9"/>
  <c r="D2868" i="9" s="1"/>
  <c r="E2868" i="9" s="1"/>
  <c r="B2867" i="9"/>
  <c r="A2867" i="9"/>
  <c r="D2867" i="9" s="1"/>
  <c r="E2867" i="9" s="1"/>
  <c r="E2866" i="9"/>
  <c r="B2866" i="9"/>
  <c r="A2866" i="9"/>
  <c r="D2866" i="9" s="1"/>
  <c r="B2865" i="9"/>
  <c r="A2865" i="9"/>
  <c r="D2865" i="9" s="1"/>
  <c r="E2865" i="9" s="1"/>
  <c r="B2864" i="9"/>
  <c r="A2864" i="9"/>
  <c r="D2864" i="9" s="1"/>
  <c r="E2864" i="9" s="1"/>
  <c r="B2863" i="9"/>
  <c r="A2863" i="9"/>
  <c r="D2863" i="9" s="1"/>
  <c r="E2863" i="9" s="1"/>
  <c r="B2862" i="9"/>
  <c r="A2862" i="9"/>
  <c r="D2862" i="9" s="1"/>
  <c r="E2862" i="9" s="1"/>
  <c r="B2861" i="9"/>
  <c r="A2861" i="9"/>
  <c r="D2861" i="9" s="1"/>
  <c r="E2861" i="9" s="1"/>
  <c r="B2860" i="9"/>
  <c r="A2860" i="9"/>
  <c r="B2859" i="9"/>
  <c r="A2859" i="9"/>
  <c r="D2859" i="9" s="1"/>
  <c r="E2859" i="9" s="1"/>
  <c r="B2858" i="9"/>
  <c r="A2858" i="9"/>
  <c r="B2857" i="9"/>
  <c r="A2857" i="9"/>
  <c r="D2857" i="9" s="1"/>
  <c r="E2857" i="9" s="1"/>
  <c r="B2856" i="9"/>
  <c r="A2856" i="9"/>
  <c r="D2856" i="9" s="1"/>
  <c r="E2856" i="9" s="1"/>
  <c r="E2855" i="9"/>
  <c r="D2855" i="9"/>
  <c r="B2855" i="9"/>
  <c r="A2855" i="9"/>
  <c r="B2854" i="9"/>
  <c r="A2854" i="9"/>
  <c r="D2854" i="9" s="1"/>
  <c r="E2854" i="9" s="1"/>
  <c r="B2853" i="9"/>
  <c r="A2853" i="9"/>
  <c r="D2853" i="9" s="1"/>
  <c r="E2853" i="9" s="1"/>
  <c r="B2852" i="9"/>
  <c r="A2852" i="9"/>
  <c r="D2852" i="9" s="1"/>
  <c r="E2852" i="9" s="1"/>
  <c r="B2851" i="9"/>
  <c r="A2851" i="9"/>
  <c r="D2851" i="9" s="1"/>
  <c r="E2851" i="9" s="1"/>
  <c r="E2850" i="9"/>
  <c r="B2850" i="9"/>
  <c r="A2850" i="9"/>
  <c r="D2850" i="9" s="1"/>
  <c r="B2849" i="9"/>
  <c r="A2849" i="9"/>
  <c r="B2848" i="9"/>
  <c r="A2848" i="9"/>
  <c r="D2848" i="9" s="1"/>
  <c r="E2848" i="9" s="1"/>
  <c r="B2847" i="9"/>
  <c r="A2847" i="9"/>
  <c r="E2846" i="9"/>
  <c r="B2846" i="9"/>
  <c r="A2846" i="9"/>
  <c r="D2846" i="9" s="1"/>
  <c r="B2845" i="9"/>
  <c r="A2845" i="9"/>
  <c r="D2845" i="9" s="1"/>
  <c r="E2845" i="9" s="1"/>
  <c r="B2844" i="9"/>
  <c r="A2844" i="9"/>
  <c r="D2843" i="9"/>
  <c r="E2843" i="9" s="1"/>
  <c r="B2843" i="9"/>
  <c r="A2843" i="9"/>
  <c r="B2842" i="9"/>
  <c r="A2842" i="9"/>
  <c r="D2842" i="9" s="1"/>
  <c r="E2842" i="9" s="1"/>
  <c r="B2841" i="9"/>
  <c r="A2841" i="9"/>
  <c r="B2840" i="9"/>
  <c r="A2840" i="9"/>
  <c r="E2839" i="9"/>
  <c r="D2839" i="9"/>
  <c r="B2839" i="9"/>
  <c r="A2839" i="9"/>
  <c r="B2838" i="9"/>
  <c r="A2838" i="9"/>
  <c r="B2837" i="9"/>
  <c r="A2837" i="9"/>
  <c r="B2836" i="9"/>
  <c r="A2836" i="9"/>
  <c r="D2836" i="9" s="1"/>
  <c r="E2836" i="9" s="1"/>
  <c r="D2835" i="9"/>
  <c r="E2835" i="9" s="1"/>
  <c r="B2835" i="9"/>
  <c r="A2835" i="9"/>
  <c r="B2834" i="9"/>
  <c r="A2834" i="9"/>
  <c r="D2834" i="9" s="1"/>
  <c r="E2834" i="9" s="1"/>
  <c r="B2833" i="9"/>
  <c r="A2833" i="9"/>
  <c r="B2832" i="9"/>
  <c r="A2832" i="9"/>
  <c r="D2832" i="9" s="1"/>
  <c r="E2832" i="9" s="1"/>
  <c r="B2831" i="9"/>
  <c r="A2831" i="9"/>
  <c r="D2831" i="9" s="1"/>
  <c r="E2831" i="9" s="1"/>
  <c r="E2830" i="9"/>
  <c r="B2830" i="9"/>
  <c r="A2830" i="9"/>
  <c r="D2830" i="9" s="1"/>
  <c r="B2829" i="9"/>
  <c r="A2829" i="9"/>
  <c r="E2828" i="9"/>
  <c r="B2828" i="9"/>
  <c r="A2828" i="9"/>
  <c r="D2828" i="9" s="1"/>
  <c r="D2827" i="9"/>
  <c r="E2827" i="9" s="1"/>
  <c r="B2827" i="9"/>
  <c r="A2827" i="9"/>
  <c r="B2826" i="9"/>
  <c r="A2826" i="9"/>
  <c r="D2826" i="9" s="1"/>
  <c r="E2826" i="9" s="1"/>
  <c r="B2825" i="9"/>
  <c r="A2825" i="9"/>
  <c r="D2825" i="9" s="1"/>
  <c r="E2825" i="9" s="1"/>
  <c r="E2824" i="9"/>
  <c r="B2824" i="9"/>
  <c r="A2824" i="9"/>
  <c r="D2824" i="9" s="1"/>
  <c r="B2823" i="9"/>
  <c r="A2823" i="9"/>
  <c r="D2823" i="9" s="1"/>
  <c r="E2823" i="9" s="1"/>
  <c r="B2822" i="9"/>
  <c r="A2822" i="9"/>
  <c r="D2822" i="9" s="1"/>
  <c r="E2822" i="9" s="1"/>
  <c r="B2821" i="9"/>
  <c r="A2821" i="9"/>
  <c r="D2821" i="9" s="1"/>
  <c r="E2821" i="9" s="1"/>
  <c r="B2820" i="9"/>
  <c r="A2820" i="9"/>
  <c r="B2819" i="9"/>
  <c r="A2819" i="9"/>
  <c r="D2819" i="9" s="1"/>
  <c r="E2819" i="9" s="1"/>
  <c r="B2818" i="9"/>
  <c r="A2818" i="9"/>
  <c r="D2817" i="9"/>
  <c r="E2817" i="9" s="1"/>
  <c r="B2817" i="9"/>
  <c r="A2817" i="9"/>
  <c r="E2816" i="9"/>
  <c r="B2816" i="9"/>
  <c r="A2816" i="9"/>
  <c r="D2816" i="9" s="1"/>
  <c r="B2815" i="9"/>
  <c r="A2815" i="9"/>
  <c r="D2815" i="9" s="1"/>
  <c r="E2815" i="9" s="1"/>
  <c r="B2814" i="9"/>
  <c r="A2814" i="9"/>
  <c r="D2814" i="9" s="1"/>
  <c r="E2814" i="9" s="1"/>
  <c r="D2813" i="9"/>
  <c r="E2813" i="9" s="1"/>
  <c r="B2813" i="9"/>
  <c r="A2813" i="9"/>
  <c r="B2812" i="9"/>
  <c r="A2812" i="9"/>
  <c r="D2812" i="9" s="1"/>
  <c r="E2812" i="9" s="1"/>
  <c r="B2811" i="9"/>
  <c r="A2811" i="9"/>
  <c r="D2811" i="9" s="1"/>
  <c r="E2811" i="9" s="1"/>
  <c r="B2810" i="9"/>
  <c r="A2810" i="9"/>
  <c r="D2810" i="9" s="1"/>
  <c r="E2810" i="9" s="1"/>
  <c r="B2809" i="9"/>
  <c r="A2809" i="9"/>
  <c r="B2808" i="9"/>
  <c r="A2808" i="9"/>
  <c r="D2808" i="9" s="1"/>
  <c r="E2808" i="9" s="1"/>
  <c r="B2807" i="9"/>
  <c r="A2807" i="9"/>
  <c r="D2807" i="9" s="1"/>
  <c r="E2807" i="9" s="1"/>
  <c r="B2806" i="9"/>
  <c r="A2806" i="9"/>
  <c r="D2806" i="9" s="1"/>
  <c r="E2806" i="9" s="1"/>
  <c r="E2805" i="9"/>
  <c r="D2805" i="9"/>
  <c r="B2805" i="9"/>
  <c r="A2805" i="9"/>
  <c r="B2804" i="9"/>
  <c r="A2804" i="9"/>
  <c r="D2804" i="9" s="1"/>
  <c r="E2804" i="9" s="1"/>
  <c r="D2803" i="9"/>
  <c r="E2803" i="9" s="1"/>
  <c r="B2803" i="9"/>
  <c r="A2803" i="9"/>
  <c r="B2802" i="9"/>
  <c r="A2802" i="9"/>
  <c r="B2801" i="9"/>
  <c r="A2801" i="9"/>
  <c r="D2801" i="9" s="1"/>
  <c r="E2801" i="9" s="1"/>
  <c r="B2800" i="9"/>
  <c r="A2800" i="9"/>
  <c r="B2799" i="9"/>
  <c r="A2799" i="9"/>
  <c r="D2799" i="9" s="1"/>
  <c r="E2799" i="9" s="1"/>
  <c r="B2798" i="9"/>
  <c r="A2798" i="9"/>
  <c r="B2797" i="9"/>
  <c r="A2797" i="9"/>
  <c r="D2797" i="9" s="1"/>
  <c r="E2797" i="9" s="1"/>
  <c r="B2796" i="9"/>
  <c r="A2796" i="9"/>
  <c r="D2796" i="9" s="1"/>
  <c r="E2796" i="9" s="1"/>
  <c r="B2795" i="9"/>
  <c r="A2795" i="9"/>
  <c r="D2795" i="9" s="1"/>
  <c r="E2795" i="9" s="1"/>
  <c r="E2794" i="9"/>
  <c r="B2794" i="9"/>
  <c r="A2794" i="9"/>
  <c r="D2794" i="9" s="1"/>
  <c r="B2793" i="9"/>
  <c r="A2793" i="9"/>
  <c r="B2792" i="9"/>
  <c r="A2792" i="9"/>
  <c r="B2791" i="9"/>
  <c r="A2791" i="9"/>
  <c r="E2790" i="9"/>
  <c r="B2790" i="9"/>
  <c r="A2790" i="9"/>
  <c r="D2790" i="9" s="1"/>
  <c r="B2789" i="9"/>
  <c r="A2789" i="9"/>
  <c r="B2788" i="9"/>
  <c r="A2788" i="9"/>
  <c r="B2787" i="9"/>
  <c r="A2787" i="9"/>
  <c r="D2787" i="9" s="1"/>
  <c r="E2787" i="9" s="1"/>
  <c r="B2786" i="9"/>
  <c r="A2786" i="9"/>
  <c r="D2786" i="9" s="1"/>
  <c r="E2786" i="9" s="1"/>
  <c r="E2785" i="9"/>
  <c r="D2785" i="9"/>
  <c r="B2785" i="9"/>
  <c r="A2785" i="9"/>
  <c r="B2784" i="9"/>
  <c r="A2784" i="9"/>
  <c r="D2784" i="9" s="1"/>
  <c r="E2784" i="9" s="1"/>
  <c r="B2783" i="9"/>
  <c r="A2783" i="9"/>
  <c r="D2783" i="9" s="1"/>
  <c r="E2783" i="9" s="1"/>
  <c r="B2782" i="9"/>
  <c r="A2782" i="9"/>
  <c r="D2782" i="9" s="1"/>
  <c r="E2782" i="9" s="1"/>
  <c r="B2781" i="9"/>
  <c r="A2781" i="9"/>
  <c r="D2781" i="9" s="1"/>
  <c r="E2781" i="9" s="1"/>
  <c r="B2780" i="9"/>
  <c r="A2780" i="9"/>
  <c r="E2779" i="9"/>
  <c r="D2779" i="9"/>
  <c r="B2779" i="9"/>
  <c r="A2779" i="9"/>
  <c r="B2778" i="9"/>
  <c r="A2778" i="9"/>
  <c r="B2777" i="9"/>
  <c r="A2777" i="9"/>
  <c r="D2777" i="9" s="1"/>
  <c r="E2777" i="9" s="1"/>
  <c r="B2776" i="9"/>
  <c r="A2776" i="9"/>
  <c r="D2776" i="9" s="1"/>
  <c r="E2776" i="9" s="1"/>
  <c r="D2775" i="9"/>
  <c r="E2775" i="9" s="1"/>
  <c r="B2775" i="9"/>
  <c r="A2775" i="9"/>
  <c r="B2774" i="9"/>
  <c r="A2774" i="9"/>
  <c r="D2774" i="9" s="1"/>
  <c r="E2774" i="9" s="1"/>
  <c r="B2773" i="9"/>
  <c r="A2773" i="9"/>
  <c r="D2773" i="9" s="1"/>
  <c r="E2773" i="9" s="1"/>
  <c r="B2772" i="9"/>
  <c r="A2772" i="9"/>
  <c r="D2772" i="9" s="1"/>
  <c r="E2772" i="9" s="1"/>
  <c r="B2771" i="9"/>
  <c r="A2771" i="9"/>
  <c r="D2771" i="9" s="1"/>
  <c r="E2771" i="9" s="1"/>
  <c r="B2770" i="9"/>
  <c r="A2770" i="9"/>
  <c r="D2770" i="9" s="1"/>
  <c r="E2770" i="9" s="1"/>
  <c r="B2769" i="9"/>
  <c r="A2769" i="9"/>
  <c r="B2768" i="9"/>
  <c r="A2768" i="9"/>
  <c r="D2768" i="9" s="1"/>
  <c r="E2768" i="9" s="1"/>
  <c r="D2767" i="9"/>
  <c r="E2767" i="9" s="1"/>
  <c r="B2767" i="9"/>
  <c r="A2767" i="9"/>
  <c r="B2766" i="9"/>
  <c r="A2766" i="9"/>
  <c r="D2766" i="9" s="1"/>
  <c r="E2766" i="9" s="1"/>
  <c r="B2765" i="9"/>
  <c r="A2765" i="9"/>
  <c r="D2765" i="9" s="1"/>
  <c r="E2765" i="9" s="1"/>
  <c r="B2764" i="9"/>
  <c r="A2764" i="9"/>
  <c r="D2764" i="9" s="1"/>
  <c r="E2764" i="9" s="1"/>
  <c r="B2763" i="9"/>
  <c r="A2763" i="9"/>
  <c r="D2763" i="9" s="1"/>
  <c r="E2763" i="9" s="1"/>
  <c r="B2762" i="9"/>
  <c r="A2762" i="9"/>
  <c r="D2762" i="9" s="1"/>
  <c r="E2762" i="9" s="1"/>
  <c r="B2761" i="9"/>
  <c r="A2761" i="9"/>
  <c r="D2761" i="9" s="1"/>
  <c r="E2761" i="9" s="1"/>
  <c r="B2760" i="9"/>
  <c r="A2760" i="9"/>
  <c r="B2759" i="9"/>
  <c r="A2759" i="9"/>
  <c r="D2759" i="9" s="1"/>
  <c r="E2759" i="9" s="1"/>
  <c r="B2758" i="9"/>
  <c r="A2758" i="9"/>
  <c r="B2757" i="9"/>
  <c r="A2757" i="9"/>
  <c r="D2757" i="9" s="1"/>
  <c r="E2757" i="9" s="1"/>
  <c r="E2756" i="9"/>
  <c r="B2756" i="9"/>
  <c r="A2756" i="9"/>
  <c r="D2756" i="9" s="1"/>
  <c r="B2755" i="9"/>
  <c r="A2755" i="9"/>
  <c r="D2755" i="9" s="1"/>
  <c r="E2755" i="9" s="1"/>
  <c r="E2754" i="9"/>
  <c r="B2754" i="9"/>
  <c r="A2754" i="9"/>
  <c r="D2754" i="9" s="1"/>
  <c r="B2753" i="9"/>
  <c r="A2753" i="9"/>
  <c r="D2753" i="9" s="1"/>
  <c r="E2753" i="9" s="1"/>
  <c r="B2752" i="9"/>
  <c r="A2752" i="9"/>
  <c r="D2752" i="9" s="1"/>
  <c r="E2752" i="9" s="1"/>
  <c r="B2751" i="9"/>
  <c r="A2751" i="9"/>
  <c r="D2751" i="9" s="1"/>
  <c r="E2751" i="9" s="1"/>
  <c r="E2750" i="9"/>
  <c r="B2750" i="9"/>
  <c r="A2750" i="9"/>
  <c r="D2750" i="9" s="1"/>
  <c r="B2749" i="9"/>
  <c r="A2749" i="9"/>
  <c r="B2748" i="9"/>
  <c r="A2748" i="9"/>
  <c r="D2748" i="9" s="1"/>
  <c r="E2748" i="9" s="1"/>
  <c r="B2747" i="9"/>
  <c r="A2747" i="9"/>
  <c r="B2746" i="9"/>
  <c r="A2746" i="9"/>
  <c r="D2746" i="9" s="1"/>
  <c r="E2746" i="9" s="1"/>
  <c r="E2745" i="9"/>
  <c r="D2745" i="9"/>
  <c r="B2745" i="9"/>
  <c r="A2745" i="9"/>
  <c r="B2744" i="9"/>
  <c r="A2744" i="9"/>
  <c r="B2743" i="9"/>
  <c r="A2743" i="9"/>
  <c r="D2743" i="9" s="1"/>
  <c r="E2743" i="9" s="1"/>
  <c r="B2742" i="9"/>
  <c r="A2742" i="9"/>
  <c r="D2742" i="9" s="1"/>
  <c r="E2742" i="9" s="1"/>
  <c r="B2741" i="9"/>
  <c r="A2741" i="9"/>
  <c r="B2740" i="9"/>
  <c r="A2740" i="9"/>
  <c r="B2739" i="9"/>
  <c r="A2739" i="9"/>
  <c r="D2739" i="9" s="1"/>
  <c r="E2739" i="9" s="1"/>
  <c r="B2738" i="9"/>
  <c r="A2738" i="9"/>
  <c r="B2737" i="9"/>
  <c r="A2737" i="9"/>
  <c r="E2736" i="9"/>
  <c r="B2736" i="9"/>
  <c r="A2736" i="9"/>
  <c r="D2736" i="9" s="1"/>
  <c r="B2735" i="9"/>
  <c r="A2735" i="9"/>
  <c r="D2735" i="9" s="1"/>
  <c r="E2735" i="9" s="1"/>
  <c r="B2734" i="9"/>
  <c r="A2734" i="9"/>
  <c r="D2734" i="9" s="1"/>
  <c r="E2734" i="9" s="1"/>
  <c r="D2733" i="9"/>
  <c r="E2733" i="9" s="1"/>
  <c r="B2733" i="9"/>
  <c r="A2733" i="9"/>
  <c r="B2732" i="9"/>
  <c r="A2732" i="9"/>
  <c r="D2732" i="9" s="1"/>
  <c r="E2732" i="9" s="1"/>
  <c r="B2731" i="9"/>
  <c r="A2731" i="9"/>
  <c r="D2731" i="9" s="1"/>
  <c r="E2731" i="9" s="1"/>
  <c r="B2730" i="9"/>
  <c r="A2730" i="9"/>
  <c r="D2730" i="9" s="1"/>
  <c r="E2730" i="9" s="1"/>
  <c r="B2729" i="9"/>
  <c r="A2729" i="9"/>
  <c r="E2728" i="9"/>
  <c r="B2728" i="9"/>
  <c r="A2728" i="9"/>
  <c r="D2728" i="9" s="1"/>
  <c r="B2727" i="9"/>
  <c r="A2727" i="9"/>
  <c r="B2726" i="9"/>
  <c r="A2726" i="9"/>
  <c r="D2726" i="9" s="1"/>
  <c r="E2726" i="9" s="1"/>
  <c r="E2725" i="9"/>
  <c r="D2725" i="9"/>
  <c r="B2725" i="9"/>
  <c r="A2725" i="9"/>
  <c r="B2724" i="9"/>
  <c r="A2724" i="9"/>
  <c r="D2724" i="9" s="1"/>
  <c r="E2724" i="9" s="1"/>
  <c r="B2723" i="9"/>
  <c r="A2723" i="9"/>
  <c r="D2723" i="9" s="1"/>
  <c r="E2723" i="9" s="1"/>
  <c r="B2722" i="9"/>
  <c r="A2722" i="9"/>
  <c r="D2722" i="9" s="1"/>
  <c r="E2722" i="9" s="1"/>
  <c r="E2721" i="9"/>
  <c r="B2721" i="9"/>
  <c r="A2721" i="9"/>
  <c r="D2721" i="9" s="1"/>
  <c r="B2720" i="9"/>
  <c r="A2720" i="9"/>
  <c r="B2719" i="9"/>
  <c r="A2719" i="9"/>
  <c r="D2719" i="9" s="1"/>
  <c r="E2719" i="9" s="1"/>
  <c r="B2718" i="9"/>
  <c r="A2718" i="9"/>
  <c r="D2717" i="9"/>
  <c r="E2717" i="9" s="1"/>
  <c r="B2717" i="9"/>
  <c r="A2717" i="9"/>
  <c r="B2716" i="9"/>
  <c r="A2716" i="9"/>
  <c r="D2716" i="9" s="1"/>
  <c r="E2716" i="9" s="1"/>
  <c r="B2715" i="9"/>
  <c r="A2715" i="9"/>
  <c r="D2715" i="9" s="1"/>
  <c r="E2715" i="9" s="1"/>
  <c r="E2714" i="9"/>
  <c r="B2714" i="9"/>
  <c r="A2714" i="9"/>
  <c r="D2714" i="9" s="1"/>
  <c r="B2713" i="9"/>
  <c r="A2713" i="9"/>
  <c r="D2713" i="9" s="1"/>
  <c r="E2713" i="9" s="1"/>
  <c r="B2712" i="9"/>
  <c r="A2712" i="9"/>
  <c r="D2712" i="9" s="1"/>
  <c r="E2712" i="9" s="1"/>
  <c r="B2711" i="9"/>
  <c r="A2711" i="9"/>
  <c r="E2710" i="9"/>
  <c r="B2710" i="9"/>
  <c r="A2710" i="9"/>
  <c r="D2710" i="9" s="1"/>
  <c r="B2709" i="9"/>
  <c r="A2709" i="9"/>
  <c r="B2708" i="9"/>
  <c r="A2708" i="9"/>
  <c r="B2707" i="9"/>
  <c r="A2707" i="9"/>
  <c r="D2707" i="9" s="1"/>
  <c r="E2707" i="9" s="1"/>
  <c r="E2706" i="9"/>
  <c r="B2706" i="9"/>
  <c r="A2706" i="9"/>
  <c r="D2706" i="9" s="1"/>
  <c r="B2705" i="9"/>
  <c r="A2705" i="9"/>
  <c r="D2705" i="9" s="1"/>
  <c r="E2705" i="9" s="1"/>
  <c r="B2704" i="9"/>
  <c r="A2704" i="9"/>
  <c r="D2704" i="9" s="1"/>
  <c r="E2704" i="9" s="1"/>
  <c r="D2703" i="9"/>
  <c r="E2703" i="9" s="1"/>
  <c r="B2703" i="9"/>
  <c r="A2703" i="9"/>
  <c r="B2702" i="9"/>
  <c r="A2702" i="9"/>
  <c r="D2702" i="9" s="1"/>
  <c r="E2702" i="9" s="1"/>
  <c r="B2701" i="9"/>
  <c r="A2701" i="9"/>
  <c r="D2701" i="9" s="1"/>
  <c r="E2701" i="9" s="1"/>
  <c r="B2700" i="9"/>
  <c r="A2700" i="9"/>
  <c r="D2699" i="9"/>
  <c r="E2699" i="9" s="1"/>
  <c r="B2699" i="9"/>
  <c r="A2699" i="9"/>
  <c r="B2698" i="9"/>
  <c r="A2698" i="9"/>
  <c r="B2697" i="9"/>
  <c r="A2697" i="9"/>
  <c r="B2696" i="9"/>
  <c r="A2696" i="9"/>
  <c r="D2696" i="9" s="1"/>
  <c r="E2696" i="9" s="1"/>
  <c r="D2695" i="9"/>
  <c r="E2695" i="9" s="1"/>
  <c r="B2695" i="9"/>
  <c r="A2695" i="9"/>
  <c r="B2694" i="9"/>
  <c r="A2694" i="9"/>
  <c r="D2694" i="9" s="1"/>
  <c r="E2694" i="9" s="1"/>
  <c r="B2693" i="9"/>
  <c r="A2693" i="9"/>
  <c r="B2692" i="9"/>
  <c r="A2692" i="9"/>
  <c r="B2691" i="9"/>
  <c r="A2691" i="9"/>
  <c r="D2691" i="9" s="1"/>
  <c r="E2691" i="9" s="1"/>
  <c r="B2690" i="9"/>
  <c r="A2690" i="9"/>
  <c r="D2690" i="9" s="1"/>
  <c r="E2690" i="9" s="1"/>
  <c r="B2689" i="9"/>
  <c r="A2689" i="9"/>
  <c r="E2688" i="9"/>
  <c r="B2688" i="9"/>
  <c r="A2688" i="9"/>
  <c r="D2688" i="9" s="1"/>
  <c r="B2687" i="9"/>
  <c r="A2687" i="9"/>
  <c r="D2687" i="9" s="1"/>
  <c r="E2687" i="9" s="1"/>
  <c r="B2686" i="9"/>
  <c r="A2686" i="9"/>
  <c r="D2686" i="9" s="1"/>
  <c r="E2686" i="9" s="1"/>
  <c r="D2685" i="9"/>
  <c r="E2685" i="9" s="1"/>
  <c r="B2685" i="9"/>
  <c r="A2685" i="9"/>
  <c r="E2684" i="9"/>
  <c r="B2684" i="9"/>
  <c r="A2684" i="9"/>
  <c r="D2684" i="9" s="1"/>
  <c r="B2683" i="9"/>
  <c r="A2683" i="9"/>
  <c r="D2683" i="9" s="1"/>
  <c r="E2683" i="9" s="1"/>
  <c r="B2682" i="9"/>
  <c r="A2682" i="9"/>
  <c r="D2682" i="9" s="1"/>
  <c r="E2682" i="9" s="1"/>
  <c r="E2681" i="9"/>
  <c r="B2681" i="9"/>
  <c r="A2681" i="9"/>
  <c r="D2681" i="9" s="1"/>
  <c r="B2680" i="9"/>
  <c r="A2680" i="9"/>
  <c r="B2679" i="9"/>
  <c r="A2679" i="9"/>
  <c r="D2679" i="9" s="1"/>
  <c r="E2679" i="9" s="1"/>
  <c r="B2678" i="9"/>
  <c r="A2678" i="9"/>
  <c r="B2677" i="9"/>
  <c r="A2677" i="9"/>
  <c r="D2677" i="9" s="1"/>
  <c r="E2677" i="9" s="1"/>
  <c r="E2676" i="9"/>
  <c r="B2676" i="9"/>
  <c r="A2676" i="9"/>
  <c r="D2676" i="9" s="1"/>
  <c r="B2675" i="9"/>
  <c r="A2675" i="9"/>
  <c r="D2675" i="9" s="1"/>
  <c r="E2675" i="9" s="1"/>
  <c r="B2674" i="9"/>
  <c r="A2674" i="9"/>
  <c r="D2674" i="9" s="1"/>
  <c r="E2674" i="9" s="1"/>
  <c r="D2673" i="9"/>
  <c r="E2673" i="9" s="1"/>
  <c r="B2673" i="9"/>
  <c r="A2673" i="9"/>
  <c r="B2672" i="9"/>
  <c r="A2672" i="9"/>
  <c r="D2672" i="9" s="1"/>
  <c r="E2672" i="9" s="1"/>
  <c r="B2671" i="9"/>
  <c r="A2671" i="9"/>
  <c r="D2671" i="9" s="1"/>
  <c r="E2671" i="9" s="1"/>
  <c r="B2670" i="9"/>
  <c r="A2670" i="9"/>
  <c r="D2670" i="9" s="1"/>
  <c r="E2670" i="9" s="1"/>
  <c r="B2669" i="9"/>
  <c r="A2669" i="9"/>
  <c r="E2668" i="9"/>
  <c r="B2668" i="9"/>
  <c r="A2668" i="9"/>
  <c r="D2668" i="9" s="1"/>
  <c r="B2667" i="9"/>
  <c r="A2667" i="9"/>
  <c r="D2667" i="9" s="1"/>
  <c r="E2667" i="9" s="1"/>
  <c r="B2666" i="9"/>
  <c r="A2666" i="9"/>
  <c r="D2666" i="9" s="1"/>
  <c r="E2666" i="9" s="1"/>
  <c r="E2665" i="9"/>
  <c r="D2665" i="9"/>
  <c r="B2665" i="9"/>
  <c r="A2665" i="9"/>
  <c r="B2664" i="9"/>
  <c r="A2664" i="9"/>
  <c r="B2663" i="9"/>
  <c r="A2663" i="9"/>
  <c r="D2663" i="9" s="1"/>
  <c r="E2663" i="9" s="1"/>
  <c r="B2662" i="9"/>
  <c r="A2662" i="9"/>
  <c r="D2662" i="9" s="1"/>
  <c r="E2662" i="9" s="1"/>
  <c r="B2661" i="9"/>
  <c r="A2661" i="9"/>
  <c r="B2660" i="9"/>
  <c r="A2660" i="9"/>
  <c r="D2659" i="9"/>
  <c r="E2659" i="9" s="1"/>
  <c r="B2659" i="9"/>
  <c r="A2659" i="9"/>
  <c r="B2658" i="9"/>
  <c r="A2658" i="9"/>
  <c r="D2657" i="9"/>
  <c r="E2657" i="9" s="1"/>
  <c r="B2657" i="9"/>
  <c r="A2657" i="9"/>
  <c r="B2656" i="9"/>
  <c r="A2656" i="9"/>
  <c r="D2656" i="9" s="1"/>
  <c r="E2656" i="9" s="1"/>
  <c r="E2655" i="9"/>
  <c r="B2655" i="9"/>
  <c r="A2655" i="9"/>
  <c r="D2655" i="9" s="1"/>
  <c r="E2654" i="9"/>
  <c r="B2654" i="9"/>
  <c r="A2654" i="9"/>
  <c r="D2654" i="9" s="1"/>
  <c r="B2653" i="9"/>
  <c r="A2653" i="9"/>
  <c r="B2652" i="9"/>
  <c r="A2652" i="9"/>
  <c r="D2652" i="9" s="1"/>
  <c r="E2652" i="9" s="1"/>
  <c r="B2651" i="9"/>
  <c r="A2651" i="9"/>
  <c r="D2651" i="9" s="1"/>
  <c r="E2651" i="9" s="1"/>
  <c r="E2650" i="9"/>
  <c r="B2650" i="9"/>
  <c r="A2650" i="9"/>
  <c r="D2650" i="9" s="1"/>
  <c r="B2649" i="9"/>
  <c r="A2649" i="9"/>
  <c r="B2648" i="9"/>
  <c r="A2648" i="9"/>
  <c r="D2648" i="9" s="1"/>
  <c r="E2648" i="9" s="1"/>
  <c r="B2647" i="9"/>
  <c r="A2647" i="9"/>
  <c r="E2646" i="9"/>
  <c r="B2646" i="9"/>
  <c r="A2646" i="9"/>
  <c r="D2646" i="9" s="1"/>
  <c r="D2645" i="9"/>
  <c r="E2645" i="9" s="1"/>
  <c r="B2645" i="9"/>
  <c r="A2645" i="9"/>
  <c r="B2644" i="9"/>
  <c r="A2644" i="9"/>
  <c r="D2643" i="9"/>
  <c r="E2643" i="9" s="1"/>
  <c r="B2643" i="9"/>
  <c r="A2643" i="9"/>
  <c r="B2642" i="9"/>
  <c r="A2642" i="9"/>
  <c r="D2642" i="9" s="1"/>
  <c r="E2642" i="9" s="1"/>
  <c r="B2641" i="9"/>
  <c r="A2641" i="9"/>
  <c r="D2641" i="9" s="1"/>
  <c r="E2641" i="9" s="1"/>
  <c r="B2640" i="9"/>
  <c r="A2640" i="9"/>
  <c r="D2639" i="9"/>
  <c r="E2639" i="9" s="1"/>
  <c r="B2639" i="9"/>
  <c r="A2639" i="9"/>
  <c r="B2638" i="9"/>
  <c r="A2638" i="9"/>
  <c r="B2637" i="9"/>
  <c r="A2637" i="9"/>
  <c r="B2636" i="9"/>
  <c r="A2636" i="9"/>
  <c r="D2636" i="9" s="1"/>
  <c r="E2636" i="9" s="1"/>
  <c r="E2635" i="9"/>
  <c r="D2635" i="9"/>
  <c r="B2635" i="9"/>
  <c r="A2635" i="9"/>
  <c r="E2634" i="9"/>
  <c r="B2634" i="9"/>
  <c r="A2634" i="9"/>
  <c r="D2634" i="9" s="1"/>
  <c r="B2633" i="9"/>
  <c r="A2633" i="9"/>
  <c r="D2633" i="9" s="1"/>
  <c r="E2633" i="9" s="1"/>
  <c r="B2632" i="9"/>
  <c r="A2632" i="9"/>
  <c r="D2632" i="9" s="1"/>
  <c r="E2632" i="9" s="1"/>
  <c r="B2631" i="9"/>
  <c r="A2631" i="9"/>
  <c r="D2631" i="9" s="1"/>
  <c r="E2631" i="9" s="1"/>
  <c r="B2630" i="9"/>
  <c r="A2630" i="9"/>
  <c r="B2629" i="9"/>
  <c r="A2629" i="9"/>
  <c r="B2628" i="9"/>
  <c r="A2628" i="9"/>
  <c r="D2628" i="9" s="1"/>
  <c r="E2628" i="9" s="1"/>
  <c r="B2627" i="9"/>
  <c r="A2627" i="9"/>
  <c r="E2626" i="9"/>
  <c r="B2626" i="9"/>
  <c r="A2626" i="9"/>
  <c r="D2626" i="9" s="1"/>
  <c r="B2625" i="9"/>
  <c r="A2625" i="9"/>
  <c r="D2625" i="9" s="1"/>
  <c r="E2625" i="9" s="1"/>
  <c r="B2624" i="9"/>
  <c r="A2624" i="9"/>
  <c r="D2624" i="9" s="1"/>
  <c r="E2624" i="9" s="1"/>
  <c r="B2623" i="9"/>
  <c r="A2623" i="9"/>
  <c r="D2623" i="9" s="1"/>
  <c r="E2623" i="9" s="1"/>
  <c r="B2622" i="9"/>
  <c r="A2622" i="9"/>
  <c r="D2622" i="9" s="1"/>
  <c r="E2622" i="9" s="1"/>
  <c r="B2621" i="9"/>
  <c r="A2621" i="9"/>
  <c r="D2621" i="9" s="1"/>
  <c r="E2621" i="9" s="1"/>
  <c r="B2620" i="9"/>
  <c r="A2620" i="9"/>
  <c r="D2619" i="9"/>
  <c r="E2619" i="9" s="1"/>
  <c r="B2619" i="9"/>
  <c r="A2619" i="9"/>
  <c r="B2618" i="9"/>
  <c r="A2618" i="9"/>
  <c r="B2617" i="9"/>
  <c r="A2617" i="9"/>
  <c r="B2616" i="9"/>
  <c r="A2616" i="9"/>
  <c r="D2616" i="9" s="1"/>
  <c r="E2616" i="9" s="1"/>
  <c r="B2615" i="9"/>
  <c r="A2615" i="9"/>
  <c r="D2615" i="9" s="1"/>
  <c r="E2615" i="9" s="1"/>
  <c r="E2614" i="9"/>
  <c r="B2614" i="9"/>
  <c r="A2614" i="9"/>
  <c r="D2614" i="9" s="1"/>
  <c r="B2613" i="9"/>
  <c r="A2613" i="9"/>
  <c r="D2613" i="9" s="1"/>
  <c r="E2613" i="9" s="1"/>
  <c r="B2612" i="9"/>
  <c r="A2612" i="9"/>
  <c r="B2611" i="9"/>
  <c r="A2611" i="9"/>
  <c r="D2611" i="9" s="1"/>
  <c r="E2611" i="9" s="1"/>
  <c r="B2610" i="9"/>
  <c r="A2610" i="9"/>
  <c r="B2609" i="9"/>
  <c r="A2609" i="9"/>
  <c r="B2608" i="9"/>
  <c r="A2608" i="9"/>
  <c r="D2608" i="9" s="1"/>
  <c r="E2608" i="9" s="1"/>
  <c r="D2607" i="9"/>
  <c r="E2607" i="9" s="1"/>
  <c r="B2607" i="9"/>
  <c r="A2607" i="9"/>
  <c r="E2606" i="9"/>
  <c r="B2606" i="9"/>
  <c r="A2606" i="9"/>
  <c r="D2606" i="9" s="1"/>
  <c r="B2605" i="9"/>
  <c r="A2605" i="9"/>
  <c r="D2605" i="9" s="1"/>
  <c r="E2605" i="9" s="1"/>
  <c r="B2604" i="9"/>
  <c r="A2604" i="9"/>
  <c r="D2603" i="9"/>
  <c r="E2603" i="9" s="1"/>
  <c r="B2603" i="9"/>
  <c r="A2603" i="9"/>
  <c r="B2602" i="9"/>
  <c r="A2602" i="9"/>
  <c r="D2602" i="9" s="1"/>
  <c r="E2602" i="9" s="1"/>
  <c r="B2601" i="9"/>
  <c r="A2601" i="9"/>
  <c r="D2601" i="9" s="1"/>
  <c r="E2601" i="9" s="1"/>
  <c r="B2600" i="9"/>
  <c r="A2600" i="9"/>
  <c r="B2599" i="9"/>
  <c r="A2599" i="9"/>
  <c r="D2599" i="9" s="1"/>
  <c r="E2599" i="9" s="1"/>
  <c r="B2598" i="9"/>
  <c r="A2598" i="9"/>
  <c r="B2597" i="9"/>
  <c r="A2597" i="9"/>
  <c r="D2597" i="9" s="1"/>
  <c r="E2597" i="9" s="1"/>
  <c r="E2596" i="9"/>
  <c r="B2596" i="9"/>
  <c r="A2596" i="9"/>
  <c r="D2596" i="9" s="1"/>
  <c r="D2595" i="9"/>
  <c r="E2595" i="9" s="1"/>
  <c r="B2595" i="9"/>
  <c r="A2595" i="9"/>
  <c r="E2594" i="9"/>
  <c r="B2594" i="9"/>
  <c r="A2594" i="9"/>
  <c r="D2594" i="9" s="1"/>
  <c r="D2593" i="9"/>
  <c r="E2593" i="9" s="1"/>
  <c r="B2593" i="9"/>
  <c r="A2593" i="9"/>
  <c r="B2592" i="9"/>
  <c r="A2592" i="9"/>
  <c r="D2592" i="9" s="1"/>
  <c r="E2592" i="9" s="1"/>
  <c r="B2591" i="9"/>
  <c r="A2591" i="9"/>
  <c r="D2591" i="9" s="1"/>
  <c r="E2591" i="9" s="1"/>
  <c r="B2590" i="9"/>
  <c r="A2590" i="9"/>
  <c r="B2589" i="9"/>
  <c r="A2589" i="9"/>
  <c r="E2588" i="9"/>
  <c r="B2588" i="9"/>
  <c r="A2588" i="9"/>
  <c r="D2588" i="9" s="1"/>
  <c r="B2587" i="9"/>
  <c r="A2587" i="9"/>
  <c r="D2587" i="9" s="1"/>
  <c r="E2587" i="9" s="1"/>
  <c r="B2586" i="9"/>
  <c r="A2586" i="9"/>
  <c r="D2586" i="9" s="1"/>
  <c r="E2586" i="9" s="1"/>
  <c r="B2585" i="9"/>
  <c r="A2585" i="9"/>
  <c r="D2585" i="9" s="1"/>
  <c r="E2585" i="9" s="1"/>
  <c r="E2584" i="9"/>
  <c r="B2584" i="9"/>
  <c r="A2584" i="9"/>
  <c r="D2584" i="9" s="1"/>
  <c r="D2583" i="9"/>
  <c r="E2583" i="9" s="1"/>
  <c r="B2583" i="9"/>
  <c r="A2583" i="9"/>
  <c r="B2582" i="9"/>
  <c r="A2582" i="9"/>
  <c r="B2581" i="9"/>
  <c r="A2581" i="9"/>
  <c r="B2580" i="9"/>
  <c r="A2580" i="9"/>
  <c r="E2579" i="9"/>
  <c r="D2579" i="9"/>
  <c r="B2579" i="9"/>
  <c r="A2579" i="9"/>
  <c r="B2578" i="9"/>
  <c r="A2578" i="9"/>
  <c r="B2577" i="9"/>
  <c r="A2577" i="9"/>
  <c r="E2576" i="9"/>
  <c r="B2576" i="9"/>
  <c r="A2576" i="9"/>
  <c r="D2576" i="9" s="1"/>
  <c r="D2575" i="9"/>
  <c r="E2575" i="9" s="1"/>
  <c r="B2575" i="9"/>
  <c r="A2575" i="9"/>
  <c r="B2574" i="9"/>
  <c r="A2574" i="9"/>
  <c r="D2574" i="9" s="1"/>
  <c r="E2574" i="9" s="1"/>
  <c r="B2573" i="9"/>
  <c r="A2573" i="9"/>
  <c r="D2573" i="9" s="1"/>
  <c r="E2573" i="9" s="1"/>
  <c r="B2572" i="9"/>
  <c r="A2572" i="9"/>
  <c r="B2571" i="9"/>
  <c r="A2571" i="9"/>
  <c r="D2571" i="9" s="1"/>
  <c r="E2571" i="9" s="1"/>
  <c r="B2570" i="9"/>
  <c r="A2570" i="9"/>
  <c r="B2569" i="9"/>
  <c r="A2569" i="9"/>
  <c r="B2568" i="9"/>
  <c r="A2568" i="9"/>
  <c r="D2568" i="9" s="1"/>
  <c r="E2568" i="9" s="1"/>
  <c r="D2567" i="9"/>
  <c r="E2567" i="9" s="1"/>
  <c r="B2567" i="9"/>
  <c r="A2567" i="9"/>
  <c r="B2566" i="9"/>
  <c r="A2566" i="9"/>
  <c r="D2566" i="9" s="1"/>
  <c r="E2566" i="9" s="1"/>
  <c r="D2565" i="9"/>
  <c r="E2565" i="9" s="1"/>
  <c r="B2565" i="9"/>
  <c r="A2565" i="9"/>
  <c r="B2564" i="9"/>
  <c r="A2564" i="9"/>
  <c r="D2563" i="9"/>
  <c r="E2563" i="9" s="1"/>
  <c r="B2563" i="9"/>
  <c r="A2563" i="9"/>
  <c r="B2562" i="9"/>
  <c r="A2562" i="9"/>
  <c r="D2562" i="9" s="1"/>
  <c r="E2562" i="9" s="1"/>
  <c r="B2561" i="9"/>
  <c r="A2561" i="9"/>
  <c r="D2561" i="9" s="1"/>
  <c r="E2561" i="9" s="1"/>
  <c r="B2560" i="9"/>
  <c r="A2560" i="9"/>
  <c r="B2559" i="9"/>
  <c r="A2559" i="9"/>
  <c r="D2559" i="9" s="1"/>
  <c r="E2559" i="9" s="1"/>
  <c r="B2558" i="9"/>
  <c r="A2558" i="9"/>
  <c r="B2557" i="9"/>
  <c r="A2557" i="9"/>
  <c r="D2557" i="9" s="1"/>
  <c r="E2557" i="9" s="1"/>
  <c r="E2556" i="9"/>
  <c r="B2556" i="9"/>
  <c r="A2556" i="9"/>
  <c r="D2556" i="9" s="1"/>
  <c r="B2555" i="9"/>
  <c r="A2555" i="9"/>
  <c r="D2555" i="9" s="1"/>
  <c r="E2555" i="9" s="1"/>
  <c r="E2554" i="9"/>
  <c r="B2554" i="9"/>
  <c r="A2554" i="9"/>
  <c r="D2554" i="9" s="1"/>
  <c r="B2553" i="9"/>
  <c r="A2553" i="9"/>
  <c r="D2553" i="9" s="1"/>
  <c r="E2553" i="9" s="1"/>
  <c r="B2552" i="9"/>
  <c r="A2552" i="9"/>
  <c r="D2552" i="9" s="1"/>
  <c r="E2552" i="9" s="1"/>
  <c r="B2551" i="9"/>
  <c r="A2551" i="9"/>
  <c r="D2551" i="9" s="1"/>
  <c r="E2551" i="9" s="1"/>
  <c r="B2550" i="9"/>
  <c r="A2550" i="9"/>
  <c r="B2549" i="9"/>
  <c r="A2549" i="9"/>
  <c r="E2548" i="9"/>
  <c r="B2548" i="9"/>
  <c r="A2548" i="9"/>
  <c r="D2548" i="9" s="1"/>
  <c r="B2547" i="9"/>
  <c r="A2547" i="9"/>
  <c r="D2547" i="9" s="1"/>
  <c r="E2547" i="9" s="1"/>
  <c r="B2546" i="9"/>
  <c r="A2546" i="9"/>
  <c r="D2546" i="9" s="1"/>
  <c r="E2546" i="9" s="1"/>
  <c r="D2545" i="9"/>
  <c r="E2545" i="9" s="1"/>
  <c r="B2545" i="9"/>
  <c r="A2545" i="9"/>
  <c r="B2544" i="9"/>
  <c r="A2544" i="9"/>
  <c r="D2544" i="9" s="1"/>
  <c r="E2544" i="9" s="1"/>
  <c r="D2543" i="9"/>
  <c r="E2543" i="9" s="1"/>
  <c r="B2543" i="9"/>
  <c r="A2543" i="9"/>
  <c r="B2542" i="9"/>
  <c r="A2542" i="9"/>
  <c r="D2542" i="9" s="1"/>
  <c r="E2542" i="9" s="1"/>
  <c r="B2541" i="9"/>
  <c r="A2541" i="9"/>
  <c r="B2540" i="9"/>
  <c r="A2540" i="9"/>
  <c r="D2539" i="9"/>
  <c r="E2539" i="9" s="1"/>
  <c r="B2539" i="9"/>
  <c r="A2539" i="9"/>
  <c r="B2538" i="9"/>
  <c r="A2538" i="9"/>
  <c r="B2537" i="9"/>
  <c r="A2537" i="9"/>
  <c r="E2536" i="9"/>
  <c r="B2536" i="9"/>
  <c r="A2536" i="9"/>
  <c r="D2536" i="9" s="1"/>
  <c r="D2535" i="9"/>
  <c r="E2535" i="9" s="1"/>
  <c r="B2535" i="9"/>
  <c r="A2535" i="9"/>
  <c r="B2534" i="9"/>
  <c r="A2534" i="9"/>
  <c r="D2534" i="9" s="1"/>
  <c r="E2534" i="9" s="1"/>
  <c r="B2533" i="9"/>
  <c r="A2533" i="9"/>
  <c r="D2533" i="9" s="1"/>
  <c r="E2533" i="9" s="1"/>
  <c r="B2532" i="9"/>
  <c r="A2532" i="9"/>
  <c r="B2531" i="9"/>
  <c r="A2531" i="9"/>
  <c r="D2531" i="9" s="1"/>
  <c r="E2531" i="9" s="1"/>
  <c r="B2530" i="9"/>
  <c r="A2530" i="9"/>
  <c r="B2529" i="9"/>
  <c r="A2529" i="9"/>
  <c r="B2528" i="9"/>
  <c r="A2528" i="9"/>
  <c r="D2528" i="9" s="1"/>
  <c r="E2528" i="9" s="1"/>
  <c r="B2527" i="9"/>
  <c r="A2527" i="9"/>
  <c r="D2527" i="9" s="1"/>
  <c r="E2527" i="9" s="1"/>
  <c r="E2526" i="9"/>
  <c r="B2526" i="9"/>
  <c r="A2526" i="9"/>
  <c r="D2526" i="9" s="1"/>
  <c r="B2525" i="9"/>
  <c r="A2525" i="9"/>
  <c r="D2525" i="9" s="1"/>
  <c r="E2525" i="9" s="1"/>
  <c r="B2524" i="9"/>
  <c r="A2524" i="9"/>
  <c r="B2523" i="9"/>
  <c r="A2523" i="9"/>
  <c r="D2523" i="9" s="1"/>
  <c r="E2523" i="9" s="1"/>
  <c r="B2522" i="9"/>
  <c r="A2522" i="9"/>
  <c r="D2522" i="9" s="1"/>
  <c r="E2522" i="9" s="1"/>
  <c r="B2521" i="9"/>
  <c r="A2521" i="9"/>
  <c r="D2521" i="9" s="1"/>
  <c r="E2521" i="9" s="1"/>
  <c r="B2520" i="9"/>
  <c r="A2520" i="9"/>
  <c r="B2519" i="9"/>
  <c r="A2519" i="9"/>
  <c r="D2519" i="9" s="1"/>
  <c r="E2519" i="9" s="1"/>
  <c r="B2518" i="9"/>
  <c r="A2518" i="9"/>
  <c r="D2517" i="9"/>
  <c r="E2517" i="9" s="1"/>
  <c r="B2517" i="9"/>
  <c r="A2517" i="9"/>
  <c r="B2516" i="9"/>
  <c r="A2516" i="9"/>
  <c r="D2516" i="9" s="1"/>
  <c r="E2516" i="9" s="1"/>
  <c r="D2515" i="9"/>
  <c r="E2515" i="9" s="1"/>
  <c r="B2515" i="9"/>
  <c r="A2515" i="9"/>
  <c r="E2514" i="9"/>
  <c r="B2514" i="9"/>
  <c r="A2514" i="9"/>
  <c r="D2514" i="9" s="1"/>
  <c r="B2513" i="9"/>
  <c r="A2513" i="9"/>
  <c r="D2513" i="9" s="1"/>
  <c r="E2513" i="9" s="1"/>
  <c r="B2512" i="9"/>
  <c r="A2512" i="9"/>
  <c r="D2512" i="9" s="1"/>
  <c r="E2512" i="9" s="1"/>
  <c r="B2511" i="9"/>
  <c r="A2511" i="9"/>
  <c r="D2511" i="9" s="1"/>
  <c r="E2511" i="9" s="1"/>
  <c r="B2510" i="9"/>
  <c r="A2510" i="9"/>
  <c r="B2509" i="9"/>
  <c r="A2509" i="9"/>
  <c r="B2508" i="9"/>
  <c r="A2508" i="9"/>
  <c r="D2508" i="9" s="1"/>
  <c r="E2508" i="9" s="1"/>
  <c r="B2507" i="9"/>
  <c r="A2507" i="9"/>
  <c r="E2506" i="9"/>
  <c r="B2506" i="9"/>
  <c r="A2506" i="9"/>
  <c r="D2506" i="9" s="1"/>
  <c r="B2505" i="9"/>
  <c r="A2505" i="9"/>
  <c r="D2505" i="9" s="1"/>
  <c r="E2505" i="9" s="1"/>
  <c r="B2504" i="9"/>
  <c r="A2504" i="9"/>
  <c r="D2504" i="9" s="1"/>
  <c r="E2504" i="9" s="1"/>
  <c r="D2503" i="9"/>
  <c r="E2503" i="9" s="1"/>
  <c r="B2503" i="9"/>
  <c r="A2503" i="9"/>
  <c r="B2502" i="9"/>
  <c r="A2502" i="9"/>
  <c r="D2502" i="9" s="1"/>
  <c r="E2502" i="9" s="1"/>
  <c r="B2501" i="9"/>
  <c r="A2501" i="9"/>
  <c r="B2500" i="9"/>
  <c r="A2500" i="9"/>
  <c r="D2499" i="9"/>
  <c r="E2499" i="9" s="1"/>
  <c r="B2499" i="9"/>
  <c r="A2499" i="9"/>
  <c r="B2498" i="9"/>
  <c r="A2498" i="9"/>
  <c r="B2497" i="9"/>
  <c r="A2497" i="9"/>
  <c r="B2496" i="9"/>
  <c r="A2496" i="9"/>
  <c r="D2496" i="9" s="1"/>
  <c r="E2496" i="9" s="1"/>
  <c r="B2495" i="9"/>
  <c r="A2495" i="9"/>
  <c r="D2495" i="9" s="1"/>
  <c r="E2495" i="9" s="1"/>
  <c r="E2494" i="9"/>
  <c r="B2494" i="9"/>
  <c r="A2494" i="9"/>
  <c r="D2494" i="9" s="1"/>
  <c r="B2493" i="9"/>
  <c r="A2493" i="9"/>
  <c r="D2493" i="9" s="1"/>
  <c r="E2493" i="9" s="1"/>
  <c r="B2492" i="9"/>
  <c r="A2492" i="9"/>
  <c r="B2491" i="9"/>
  <c r="A2491" i="9"/>
  <c r="D2491" i="9" s="1"/>
  <c r="E2491" i="9" s="1"/>
  <c r="B2490" i="9"/>
  <c r="A2490" i="9"/>
  <c r="B2489" i="9"/>
  <c r="A2489" i="9"/>
  <c r="B2488" i="9"/>
  <c r="A2488" i="9"/>
  <c r="D2488" i="9" s="1"/>
  <c r="E2488" i="9" s="1"/>
  <c r="D2487" i="9"/>
  <c r="E2487" i="9" s="1"/>
  <c r="B2487" i="9"/>
  <c r="A2487" i="9"/>
  <c r="E2486" i="9"/>
  <c r="B2486" i="9"/>
  <c r="A2486" i="9"/>
  <c r="D2486" i="9" s="1"/>
  <c r="B2485" i="9"/>
  <c r="A2485" i="9"/>
  <c r="D2485" i="9" s="1"/>
  <c r="E2485" i="9" s="1"/>
  <c r="B2484" i="9"/>
  <c r="A2484" i="9"/>
  <c r="D2483" i="9"/>
  <c r="E2483" i="9" s="1"/>
  <c r="B2483" i="9"/>
  <c r="A2483" i="9"/>
  <c r="B2482" i="9"/>
  <c r="A2482" i="9"/>
  <c r="D2482" i="9" s="1"/>
  <c r="E2482" i="9" s="1"/>
  <c r="B2481" i="9"/>
  <c r="A2481" i="9"/>
  <c r="D2481" i="9" s="1"/>
  <c r="E2481" i="9" s="1"/>
  <c r="B2480" i="9"/>
  <c r="A2480" i="9"/>
  <c r="D2479" i="9"/>
  <c r="E2479" i="9" s="1"/>
  <c r="B2479" i="9"/>
  <c r="A2479" i="9"/>
  <c r="B2478" i="9"/>
  <c r="A2478" i="9"/>
  <c r="B2477" i="9"/>
  <c r="A2477" i="9"/>
  <c r="D2477" i="9" s="1"/>
  <c r="E2477" i="9" s="1"/>
  <c r="B2476" i="9"/>
  <c r="A2476" i="9"/>
  <c r="D2476" i="9" s="1"/>
  <c r="E2476" i="9" s="1"/>
  <c r="D2475" i="9"/>
  <c r="E2475" i="9" s="1"/>
  <c r="B2475" i="9"/>
  <c r="A2475" i="9"/>
  <c r="E2474" i="9"/>
  <c r="B2474" i="9"/>
  <c r="A2474" i="9"/>
  <c r="D2474" i="9" s="1"/>
  <c r="B2473" i="9"/>
  <c r="A2473" i="9"/>
  <c r="D2473" i="9" s="1"/>
  <c r="E2473" i="9" s="1"/>
  <c r="B2472" i="9"/>
  <c r="A2472" i="9"/>
  <c r="D2472" i="9" s="1"/>
  <c r="E2472" i="9" s="1"/>
  <c r="B2471" i="9"/>
  <c r="A2471" i="9"/>
  <c r="D2471" i="9" s="1"/>
  <c r="E2471" i="9" s="1"/>
  <c r="B2470" i="9"/>
  <c r="A2470" i="9"/>
  <c r="B2469" i="9"/>
  <c r="A2469" i="9"/>
  <c r="E2468" i="9"/>
  <c r="B2468" i="9"/>
  <c r="A2468" i="9"/>
  <c r="D2468" i="9" s="1"/>
  <c r="B2467" i="9"/>
  <c r="A2467" i="9"/>
  <c r="D2467" i="9" s="1"/>
  <c r="E2467" i="9" s="1"/>
  <c r="E2466" i="9"/>
  <c r="B2466" i="9"/>
  <c r="A2466" i="9"/>
  <c r="D2466" i="9" s="1"/>
  <c r="B2465" i="9"/>
  <c r="A2465" i="9"/>
  <c r="D2465" i="9" s="1"/>
  <c r="E2465" i="9" s="1"/>
  <c r="E2464" i="9"/>
  <c r="B2464" i="9"/>
  <c r="A2464" i="9"/>
  <c r="D2464" i="9" s="1"/>
  <c r="D2463" i="9"/>
  <c r="E2463" i="9" s="1"/>
  <c r="B2463" i="9"/>
  <c r="A2463" i="9"/>
  <c r="B2462" i="9"/>
  <c r="A2462" i="9"/>
  <c r="B2461" i="9"/>
  <c r="A2461" i="9"/>
  <c r="B2460" i="9"/>
  <c r="A2460" i="9"/>
  <c r="D2459" i="9"/>
  <c r="E2459" i="9" s="1"/>
  <c r="B2459" i="9"/>
  <c r="A2459" i="9"/>
  <c r="B2458" i="9"/>
  <c r="A2458" i="9"/>
  <c r="B2457" i="9"/>
  <c r="A2457" i="9"/>
  <c r="E2456" i="9"/>
  <c r="B2456" i="9"/>
  <c r="A2456" i="9"/>
  <c r="D2456" i="9" s="1"/>
  <c r="D2455" i="9"/>
  <c r="E2455" i="9" s="1"/>
  <c r="B2455" i="9"/>
  <c r="A2455" i="9"/>
  <c r="B2454" i="9"/>
  <c r="A2454" i="9"/>
  <c r="D2454" i="9" s="1"/>
  <c r="E2454" i="9" s="1"/>
  <c r="B2453" i="9"/>
  <c r="A2453" i="9"/>
  <c r="D2453" i="9" s="1"/>
  <c r="E2453" i="9" s="1"/>
  <c r="B2452" i="9"/>
  <c r="A2452" i="9"/>
  <c r="B2451" i="9"/>
  <c r="A2451" i="9"/>
  <c r="D2451" i="9" s="1"/>
  <c r="E2451" i="9" s="1"/>
  <c r="B2450" i="9"/>
  <c r="A2450" i="9"/>
  <c r="B2449" i="9"/>
  <c r="A2449" i="9"/>
  <c r="B2448" i="9"/>
  <c r="A2448" i="9"/>
  <c r="D2448" i="9" s="1"/>
  <c r="E2448" i="9" s="1"/>
  <c r="D2447" i="9"/>
  <c r="E2447" i="9" s="1"/>
  <c r="B2447" i="9"/>
  <c r="A2447" i="9"/>
  <c r="E2446" i="9"/>
  <c r="B2446" i="9"/>
  <c r="A2446" i="9"/>
  <c r="D2446" i="9" s="1"/>
  <c r="B2445" i="9"/>
  <c r="A2445" i="9"/>
  <c r="D2445" i="9" s="1"/>
  <c r="E2445" i="9" s="1"/>
  <c r="B2444" i="9"/>
  <c r="A2444" i="9"/>
  <c r="D2443" i="9"/>
  <c r="E2443" i="9" s="1"/>
  <c r="B2443" i="9"/>
  <c r="A2443" i="9"/>
  <c r="B2442" i="9"/>
  <c r="A2442" i="9"/>
  <c r="D2442" i="9" s="1"/>
  <c r="E2442" i="9" s="1"/>
  <c r="B2441" i="9"/>
  <c r="A2441" i="9"/>
  <c r="D2441" i="9" s="1"/>
  <c r="E2441" i="9" s="1"/>
  <c r="B2440" i="9"/>
  <c r="A2440" i="9"/>
  <c r="D2439" i="9"/>
  <c r="E2439" i="9" s="1"/>
  <c r="B2439" i="9"/>
  <c r="A2439" i="9"/>
  <c r="B2438" i="9"/>
  <c r="A2438" i="9"/>
  <c r="D2437" i="9"/>
  <c r="E2437" i="9" s="1"/>
  <c r="B2437" i="9"/>
  <c r="A2437" i="9"/>
  <c r="B2436" i="9"/>
  <c r="A2436" i="9"/>
  <c r="D2436" i="9" s="1"/>
  <c r="E2436" i="9" s="1"/>
  <c r="D2435" i="9"/>
  <c r="E2435" i="9" s="1"/>
  <c r="B2435" i="9"/>
  <c r="A2435" i="9"/>
  <c r="B2434" i="9"/>
  <c r="A2434" i="9"/>
  <c r="D2434" i="9" s="1"/>
  <c r="E2434" i="9" s="1"/>
  <c r="B2433" i="9"/>
  <c r="A2433" i="9"/>
  <c r="D2433" i="9" s="1"/>
  <c r="E2433" i="9" s="1"/>
  <c r="B2432" i="9"/>
  <c r="A2432" i="9"/>
  <c r="D2432" i="9" s="1"/>
  <c r="E2432" i="9" s="1"/>
  <c r="B2431" i="9"/>
  <c r="A2431" i="9"/>
  <c r="D2431" i="9" s="1"/>
  <c r="E2431" i="9" s="1"/>
  <c r="B2430" i="9"/>
  <c r="A2430" i="9"/>
  <c r="B2429" i="9"/>
  <c r="A2429" i="9"/>
  <c r="E2428" i="9"/>
  <c r="B2428" i="9"/>
  <c r="A2428" i="9"/>
  <c r="D2428" i="9" s="1"/>
  <c r="B2427" i="9"/>
  <c r="A2427" i="9"/>
  <c r="D2427" i="9" s="1"/>
  <c r="E2427" i="9" s="1"/>
  <c r="B2426" i="9"/>
  <c r="A2426" i="9"/>
  <c r="D2426" i="9" s="1"/>
  <c r="E2426" i="9" s="1"/>
  <c r="E2425" i="9"/>
  <c r="D2425" i="9"/>
  <c r="B2425" i="9"/>
  <c r="A2425" i="9"/>
  <c r="B2424" i="9"/>
  <c r="A2424" i="9"/>
  <c r="D2424" i="9" s="1"/>
  <c r="E2424" i="9" s="1"/>
  <c r="D2423" i="9"/>
  <c r="E2423" i="9" s="1"/>
  <c r="B2423" i="9"/>
  <c r="A2423" i="9"/>
  <c r="B2422" i="9"/>
  <c r="A2422" i="9"/>
  <c r="D2422" i="9" s="1"/>
  <c r="E2422" i="9" s="1"/>
  <c r="B2421" i="9"/>
  <c r="A2421" i="9"/>
  <c r="B2420" i="9"/>
  <c r="A2420" i="9"/>
  <c r="D2419" i="9"/>
  <c r="E2419" i="9" s="1"/>
  <c r="B2419" i="9"/>
  <c r="A2419" i="9"/>
  <c r="B2418" i="9"/>
  <c r="A2418" i="9"/>
  <c r="B2417" i="9"/>
  <c r="A2417" i="9"/>
  <c r="E2416" i="9"/>
  <c r="B2416" i="9"/>
  <c r="A2416" i="9"/>
  <c r="D2416" i="9" s="1"/>
  <c r="D2415" i="9"/>
  <c r="E2415" i="9" s="1"/>
  <c r="B2415" i="9"/>
  <c r="A2415" i="9"/>
  <c r="B2414" i="9"/>
  <c r="A2414" i="9"/>
  <c r="D2414" i="9" s="1"/>
  <c r="E2414" i="9" s="1"/>
  <c r="B2413" i="9"/>
  <c r="A2413" i="9"/>
  <c r="D2413" i="9" s="1"/>
  <c r="E2413" i="9" s="1"/>
  <c r="B2412" i="9"/>
  <c r="A2412" i="9"/>
  <c r="B2411" i="9"/>
  <c r="A2411" i="9"/>
  <c r="D2411" i="9" s="1"/>
  <c r="E2411" i="9" s="1"/>
  <c r="B2410" i="9"/>
  <c r="A2410" i="9"/>
  <c r="B2409" i="9"/>
  <c r="A2409" i="9"/>
  <c r="E2408" i="9"/>
  <c r="B2408" i="9"/>
  <c r="A2408" i="9"/>
  <c r="D2408" i="9" s="1"/>
  <c r="B2407" i="9"/>
  <c r="A2407" i="9"/>
  <c r="D2407" i="9" s="1"/>
  <c r="E2407" i="9" s="1"/>
  <c r="E2406" i="9"/>
  <c r="B2406" i="9"/>
  <c r="A2406" i="9"/>
  <c r="D2406" i="9" s="1"/>
  <c r="E2405" i="9"/>
  <c r="D2405" i="9"/>
  <c r="B2405" i="9"/>
  <c r="A2405" i="9"/>
  <c r="B2404" i="9"/>
  <c r="A2404" i="9"/>
  <c r="D2403" i="9"/>
  <c r="E2403" i="9" s="1"/>
  <c r="B2403" i="9"/>
  <c r="A2403" i="9"/>
  <c r="B2402" i="9"/>
  <c r="A2402" i="9"/>
  <c r="D2402" i="9" s="1"/>
  <c r="E2402" i="9" s="1"/>
  <c r="B2401" i="9"/>
  <c r="A2401" i="9"/>
  <c r="D2401" i="9" s="1"/>
  <c r="E2401" i="9" s="1"/>
  <c r="B2400" i="9"/>
  <c r="A2400" i="9"/>
  <c r="B2399" i="9"/>
  <c r="A2399" i="9"/>
  <c r="D2399" i="9" s="1"/>
  <c r="E2399" i="9" s="1"/>
  <c r="B2398" i="9"/>
  <c r="A2398" i="9"/>
  <c r="D2397" i="9"/>
  <c r="E2397" i="9" s="1"/>
  <c r="B2397" i="9"/>
  <c r="A2397" i="9"/>
  <c r="B2396" i="9"/>
  <c r="A2396" i="9"/>
  <c r="D2396" i="9" s="1"/>
  <c r="E2396" i="9" s="1"/>
  <c r="D2395" i="9"/>
  <c r="E2395" i="9" s="1"/>
  <c r="B2395" i="9"/>
  <c r="A2395" i="9"/>
  <c r="E2394" i="9"/>
  <c r="B2394" i="9"/>
  <c r="A2394" i="9"/>
  <c r="D2394" i="9" s="1"/>
  <c r="B2393" i="9"/>
  <c r="A2393" i="9"/>
  <c r="D2393" i="9" s="1"/>
  <c r="E2393" i="9" s="1"/>
  <c r="B2392" i="9"/>
  <c r="A2392" i="9"/>
  <c r="D2392" i="9" s="1"/>
  <c r="E2392" i="9" s="1"/>
  <c r="B2391" i="9"/>
  <c r="A2391" i="9"/>
  <c r="D2391" i="9" s="1"/>
  <c r="E2391" i="9" s="1"/>
  <c r="B2390" i="9"/>
  <c r="A2390" i="9"/>
  <c r="B2389" i="9"/>
  <c r="A2389" i="9"/>
  <c r="B2388" i="9"/>
  <c r="A2388" i="9"/>
  <c r="D2388" i="9" s="1"/>
  <c r="E2388" i="9" s="1"/>
  <c r="B2387" i="9"/>
  <c r="A2387" i="9"/>
  <c r="E2386" i="9"/>
  <c r="B2386" i="9"/>
  <c r="A2386" i="9"/>
  <c r="D2386" i="9" s="1"/>
  <c r="D2385" i="9"/>
  <c r="E2385" i="9" s="1"/>
  <c r="B2385" i="9"/>
  <c r="A2385" i="9"/>
  <c r="B2384" i="9"/>
  <c r="A2384" i="9"/>
  <c r="D2384" i="9" s="1"/>
  <c r="E2384" i="9" s="1"/>
  <c r="B2383" i="9"/>
  <c r="A2383" i="9"/>
  <c r="D2383" i="9" s="1"/>
  <c r="E2383" i="9" s="1"/>
  <c r="B2382" i="9"/>
  <c r="A2382" i="9"/>
  <c r="D2382" i="9" s="1"/>
  <c r="E2382" i="9" s="1"/>
  <c r="B2381" i="9"/>
  <c r="A2381" i="9"/>
  <c r="B2380" i="9"/>
  <c r="A2380" i="9"/>
  <c r="D2379" i="9"/>
  <c r="E2379" i="9" s="1"/>
  <c r="B2379" i="9"/>
  <c r="A2379" i="9"/>
  <c r="B2378" i="9"/>
  <c r="A2378" i="9"/>
  <c r="B2377" i="9"/>
  <c r="A2377" i="9"/>
  <c r="B2376" i="9"/>
  <c r="A2376" i="9"/>
  <c r="D2376" i="9" s="1"/>
  <c r="E2376" i="9" s="1"/>
  <c r="B2375" i="9"/>
  <c r="A2375" i="9"/>
  <c r="D2375" i="9" s="1"/>
  <c r="E2375" i="9" s="1"/>
  <c r="E2374" i="9"/>
  <c r="B2374" i="9"/>
  <c r="A2374" i="9"/>
  <c r="D2374" i="9" s="1"/>
  <c r="B2373" i="9"/>
  <c r="A2373" i="9"/>
  <c r="D2373" i="9" s="1"/>
  <c r="E2373" i="9" s="1"/>
  <c r="B2372" i="9"/>
  <c r="A2372" i="9"/>
  <c r="B2371" i="9"/>
  <c r="A2371" i="9"/>
  <c r="D2371" i="9" s="1"/>
  <c r="E2371" i="9" s="1"/>
  <c r="B2370" i="9"/>
  <c r="A2370" i="9"/>
  <c r="B2369" i="9"/>
  <c r="A2369" i="9"/>
  <c r="B2368" i="9"/>
  <c r="A2368" i="9"/>
  <c r="D2368" i="9" s="1"/>
  <c r="E2368" i="9" s="1"/>
  <c r="B2367" i="9"/>
  <c r="A2367" i="9"/>
  <c r="D2367" i="9" s="1"/>
  <c r="E2367" i="9" s="1"/>
  <c r="E2366" i="9"/>
  <c r="B2366" i="9"/>
  <c r="A2366" i="9"/>
  <c r="D2366" i="9" s="1"/>
  <c r="B2365" i="9"/>
  <c r="A2365" i="9"/>
  <c r="D2365" i="9" s="1"/>
  <c r="E2365" i="9" s="1"/>
  <c r="B2364" i="9"/>
  <c r="A2364" i="9"/>
  <c r="B2363" i="9"/>
  <c r="A2363" i="9"/>
  <c r="D2363" i="9" s="1"/>
  <c r="E2363" i="9" s="1"/>
  <c r="B2362" i="9"/>
  <c r="A2362" i="9"/>
  <c r="D2362" i="9" s="1"/>
  <c r="E2362" i="9" s="1"/>
  <c r="B2361" i="9"/>
  <c r="A2361" i="9"/>
  <c r="D2361" i="9" s="1"/>
  <c r="E2361" i="9" s="1"/>
  <c r="B2360" i="9"/>
  <c r="A2360" i="9"/>
  <c r="D2359" i="9"/>
  <c r="E2359" i="9" s="1"/>
  <c r="B2359" i="9"/>
  <c r="A2359" i="9"/>
  <c r="B2358" i="9"/>
  <c r="A2358" i="9"/>
  <c r="B2357" i="9"/>
  <c r="A2357" i="9"/>
  <c r="D2357" i="9" s="1"/>
  <c r="E2357" i="9" s="1"/>
  <c r="E2356" i="9"/>
  <c r="B2356" i="9"/>
  <c r="A2356" i="9"/>
  <c r="D2356" i="9" s="1"/>
  <c r="E2355" i="9"/>
  <c r="D2355" i="9"/>
  <c r="B2355" i="9"/>
  <c r="A2355" i="9"/>
  <c r="B2354" i="9"/>
  <c r="A2354" i="9"/>
  <c r="D2354" i="9" s="1"/>
  <c r="E2354" i="9" s="1"/>
  <c r="D2353" i="9"/>
  <c r="E2353" i="9" s="1"/>
  <c r="B2353" i="9"/>
  <c r="A2353" i="9"/>
  <c r="B2352" i="9"/>
  <c r="A2352" i="9"/>
  <c r="D2352" i="9" s="1"/>
  <c r="E2352" i="9" s="1"/>
  <c r="B2351" i="9"/>
  <c r="A2351" i="9"/>
  <c r="D2351" i="9" s="1"/>
  <c r="E2351" i="9" s="1"/>
  <c r="B2350" i="9"/>
  <c r="A2350" i="9"/>
  <c r="B2349" i="9"/>
  <c r="A2349" i="9"/>
  <c r="E2348" i="9"/>
  <c r="B2348" i="9"/>
  <c r="A2348" i="9"/>
  <c r="D2348" i="9" s="1"/>
  <c r="E2347" i="9"/>
  <c r="D2347" i="9"/>
  <c r="B2347" i="9"/>
  <c r="A2347" i="9"/>
  <c r="B2346" i="9"/>
  <c r="A2346" i="9"/>
  <c r="D2346" i="9" s="1"/>
  <c r="E2346" i="9" s="1"/>
  <c r="E2345" i="9"/>
  <c r="D2345" i="9"/>
  <c r="B2345" i="9"/>
  <c r="A2345" i="9"/>
  <c r="E2344" i="9"/>
  <c r="B2344" i="9"/>
  <c r="A2344" i="9"/>
  <c r="D2344" i="9" s="1"/>
  <c r="B2343" i="9"/>
  <c r="A2343" i="9"/>
  <c r="D2343" i="9" s="1"/>
  <c r="E2343" i="9" s="1"/>
  <c r="B2342" i="9"/>
  <c r="A2342" i="9"/>
  <c r="D2342" i="9" s="1"/>
  <c r="E2342" i="9" s="1"/>
  <c r="B2341" i="9"/>
  <c r="A2341" i="9"/>
  <c r="B2340" i="9"/>
  <c r="A2340" i="9"/>
  <c r="B2339" i="9"/>
  <c r="A2339" i="9"/>
  <c r="B2338" i="9"/>
  <c r="A2338" i="9"/>
  <c r="B2337" i="9"/>
  <c r="A2337" i="9"/>
  <c r="E2336" i="9"/>
  <c r="B2336" i="9"/>
  <c r="A2336" i="9"/>
  <c r="D2336" i="9" s="1"/>
  <c r="D2335" i="9"/>
  <c r="E2335" i="9" s="1"/>
  <c r="B2335" i="9"/>
  <c r="A2335" i="9"/>
  <c r="E2334" i="9"/>
  <c r="B2334" i="9"/>
  <c r="A2334" i="9"/>
  <c r="D2334" i="9" s="1"/>
  <c r="B2333" i="9"/>
  <c r="A2333" i="9"/>
  <c r="D2333" i="9" s="1"/>
  <c r="E2333" i="9" s="1"/>
  <c r="B2332" i="9"/>
  <c r="A2332" i="9"/>
  <c r="B2331" i="9"/>
  <c r="A2331" i="9"/>
  <c r="D2331" i="9" s="1"/>
  <c r="E2331" i="9" s="1"/>
  <c r="B2330" i="9"/>
  <c r="A2330" i="9"/>
  <c r="B2329" i="9"/>
  <c r="A2329" i="9"/>
  <c r="E2328" i="9"/>
  <c r="B2328" i="9"/>
  <c r="A2328" i="9"/>
  <c r="D2328" i="9" s="1"/>
  <c r="D2327" i="9"/>
  <c r="E2327" i="9" s="1"/>
  <c r="B2327" i="9"/>
  <c r="A2327" i="9"/>
  <c r="B2326" i="9"/>
  <c r="A2326" i="9"/>
  <c r="D2326" i="9" s="1"/>
  <c r="E2326" i="9" s="1"/>
  <c r="B2325" i="9"/>
  <c r="A2325" i="9"/>
  <c r="D2325" i="9" s="1"/>
  <c r="E2325" i="9" s="1"/>
  <c r="B2324" i="9"/>
  <c r="A2324" i="9"/>
  <c r="B2323" i="9"/>
  <c r="A2323" i="9"/>
  <c r="D2323" i="9" s="1"/>
  <c r="E2323" i="9" s="1"/>
  <c r="B2322" i="9"/>
  <c r="A2322" i="9"/>
  <c r="D2322" i="9" s="1"/>
  <c r="E2322" i="9" s="1"/>
  <c r="B2321" i="9"/>
  <c r="A2321" i="9"/>
  <c r="D2321" i="9" s="1"/>
  <c r="E2321" i="9" s="1"/>
  <c r="B2320" i="9"/>
  <c r="A2320" i="9"/>
  <c r="D2319" i="9"/>
  <c r="E2319" i="9" s="1"/>
  <c r="B2319" i="9"/>
  <c r="A2319" i="9"/>
  <c r="B2318" i="9"/>
  <c r="A2318" i="9"/>
  <c r="B2317" i="9"/>
  <c r="A2317" i="9"/>
  <c r="D2317" i="9" s="1"/>
  <c r="E2317" i="9" s="1"/>
  <c r="E2316" i="9"/>
  <c r="B2316" i="9"/>
  <c r="A2316" i="9"/>
  <c r="D2316" i="9" s="1"/>
  <c r="B2315" i="9"/>
  <c r="A2315" i="9"/>
  <c r="D2315" i="9" s="1"/>
  <c r="E2315" i="9" s="1"/>
  <c r="B2314" i="9"/>
  <c r="A2314" i="9"/>
  <c r="D2314" i="9" s="1"/>
  <c r="E2314" i="9" s="1"/>
  <c r="B2313" i="9"/>
  <c r="A2313" i="9"/>
  <c r="B2312" i="9"/>
  <c r="A2312" i="9"/>
  <c r="D2312" i="9" s="1"/>
  <c r="E2312" i="9" s="1"/>
  <c r="B2311" i="9"/>
  <c r="A2311" i="9"/>
  <c r="D2311" i="9" s="1"/>
  <c r="E2311" i="9" s="1"/>
  <c r="B2310" i="9"/>
  <c r="A2310" i="9"/>
  <c r="B2309" i="9"/>
  <c r="A2309" i="9"/>
  <c r="E2308" i="9"/>
  <c r="B2308" i="9"/>
  <c r="A2308" i="9"/>
  <c r="D2308" i="9" s="1"/>
  <c r="B2307" i="9"/>
  <c r="A2307" i="9"/>
  <c r="E2306" i="9"/>
  <c r="B2306" i="9"/>
  <c r="A2306" i="9"/>
  <c r="D2306" i="9" s="1"/>
  <c r="E2305" i="9"/>
  <c r="D2305" i="9"/>
  <c r="B2305" i="9"/>
  <c r="A2305" i="9"/>
  <c r="E2304" i="9"/>
  <c r="B2304" i="9"/>
  <c r="A2304" i="9"/>
  <c r="D2304" i="9" s="1"/>
  <c r="D2303" i="9"/>
  <c r="E2303" i="9" s="1"/>
  <c r="B2303" i="9"/>
  <c r="A2303" i="9"/>
  <c r="B2302" i="9"/>
  <c r="A2302" i="9"/>
  <c r="D2302" i="9" s="1"/>
  <c r="E2302" i="9" s="1"/>
  <c r="B2301" i="9"/>
  <c r="A2301" i="9"/>
  <c r="B2300" i="9"/>
  <c r="A2300" i="9"/>
  <c r="B2299" i="9"/>
  <c r="A2299" i="9"/>
  <c r="D2299" i="9" s="1"/>
  <c r="E2299" i="9" s="1"/>
  <c r="B2298" i="9"/>
  <c r="A2298" i="9"/>
  <c r="B2297" i="9"/>
  <c r="A2297" i="9"/>
  <c r="E2296" i="9"/>
  <c r="B2296" i="9"/>
  <c r="A2296" i="9"/>
  <c r="D2296" i="9" s="1"/>
  <c r="B2295" i="9"/>
  <c r="A2295" i="9"/>
  <c r="D2295" i="9" s="1"/>
  <c r="E2295" i="9" s="1"/>
  <c r="E2294" i="9"/>
  <c r="B2294" i="9"/>
  <c r="A2294" i="9"/>
  <c r="D2294" i="9" s="1"/>
  <c r="B2293" i="9"/>
  <c r="A2293" i="9"/>
  <c r="D2293" i="9" s="1"/>
  <c r="E2293" i="9" s="1"/>
  <c r="B2292" i="9"/>
  <c r="A2292" i="9"/>
  <c r="B2291" i="9"/>
  <c r="A2291" i="9"/>
  <c r="D2291" i="9" s="1"/>
  <c r="E2291" i="9" s="1"/>
  <c r="B2290" i="9"/>
  <c r="A2290" i="9"/>
  <c r="B2289" i="9"/>
  <c r="A2289" i="9"/>
  <c r="E2288" i="9"/>
  <c r="B2288" i="9"/>
  <c r="A2288" i="9"/>
  <c r="D2288" i="9" s="1"/>
  <c r="D2287" i="9"/>
  <c r="E2287" i="9" s="1"/>
  <c r="B2287" i="9"/>
  <c r="A2287" i="9"/>
  <c r="B2286" i="9"/>
  <c r="A2286" i="9"/>
  <c r="D2286" i="9" s="1"/>
  <c r="E2286" i="9" s="1"/>
  <c r="D2285" i="9"/>
  <c r="E2285" i="9" s="1"/>
  <c r="B2285" i="9"/>
  <c r="A2285" i="9"/>
  <c r="B2284" i="9"/>
  <c r="A2284" i="9"/>
  <c r="B2283" i="9"/>
  <c r="A2283" i="9"/>
  <c r="D2283" i="9" s="1"/>
  <c r="E2283" i="9" s="1"/>
  <c r="B2282" i="9"/>
  <c r="A2282" i="9"/>
  <c r="D2282" i="9" s="1"/>
  <c r="E2282" i="9" s="1"/>
  <c r="B2281" i="9"/>
  <c r="A2281" i="9"/>
  <c r="D2281" i="9" s="1"/>
  <c r="E2281" i="9" s="1"/>
  <c r="B2280" i="9"/>
  <c r="A2280" i="9"/>
  <c r="B2279" i="9"/>
  <c r="A2279" i="9"/>
  <c r="D2279" i="9" s="1"/>
  <c r="E2279" i="9" s="1"/>
  <c r="B2278" i="9"/>
  <c r="A2278" i="9"/>
  <c r="E2277" i="9"/>
  <c r="D2277" i="9"/>
  <c r="B2277" i="9"/>
  <c r="A2277" i="9"/>
  <c r="E2276" i="9"/>
  <c r="B2276" i="9"/>
  <c r="A2276" i="9"/>
  <c r="D2276" i="9" s="1"/>
  <c r="B2275" i="9"/>
  <c r="A2275" i="9"/>
  <c r="D2275" i="9" s="1"/>
  <c r="E2275" i="9" s="1"/>
  <c r="E2274" i="9"/>
  <c r="B2274" i="9"/>
  <c r="A2274" i="9"/>
  <c r="D2274" i="9" s="1"/>
  <c r="D2273" i="9"/>
  <c r="E2273" i="9" s="1"/>
  <c r="B2273" i="9"/>
  <c r="A2273" i="9"/>
  <c r="B2272" i="9"/>
  <c r="A2272" i="9"/>
  <c r="D2272" i="9" s="1"/>
  <c r="E2272" i="9" s="1"/>
  <c r="B2271" i="9"/>
  <c r="A2271" i="9"/>
  <c r="D2271" i="9" s="1"/>
  <c r="E2271" i="9" s="1"/>
  <c r="B2270" i="9"/>
  <c r="A2270" i="9"/>
  <c r="B2269" i="9"/>
  <c r="A2269" i="9"/>
  <c r="B2268" i="9"/>
  <c r="A2268" i="9"/>
  <c r="D2268" i="9" s="1"/>
  <c r="E2268" i="9" s="1"/>
  <c r="E2267" i="9"/>
  <c r="B2267" i="9"/>
  <c r="A2267" i="9"/>
  <c r="D2267" i="9" s="1"/>
  <c r="B2266" i="9"/>
  <c r="A2266" i="9"/>
  <c r="D2266" i="9" s="1"/>
  <c r="E2266" i="9" s="1"/>
  <c r="B2265" i="9"/>
  <c r="A2265" i="9"/>
  <c r="D2265" i="9" s="1"/>
  <c r="E2265" i="9" s="1"/>
  <c r="E2264" i="9"/>
  <c r="B2264" i="9"/>
  <c r="A2264" i="9"/>
  <c r="D2264" i="9" s="1"/>
  <c r="B2263" i="9"/>
  <c r="A2263" i="9"/>
  <c r="D2263" i="9" s="1"/>
  <c r="E2263" i="9" s="1"/>
  <c r="B2262" i="9"/>
  <c r="A2262" i="9"/>
  <c r="B2261" i="9"/>
  <c r="A2261" i="9"/>
  <c r="B2260" i="9"/>
  <c r="A2260" i="9"/>
  <c r="B2259" i="9"/>
  <c r="A2259" i="9"/>
  <c r="D2259" i="9" s="1"/>
  <c r="E2259" i="9" s="1"/>
  <c r="B2258" i="9"/>
  <c r="A2258" i="9"/>
  <c r="B2257" i="9"/>
  <c r="A2257" i="9"/>
  <c r="E2256" i="9"/>
  <c r="B2256" i="9"/>
  <c r="A2256" i="9"/>
  <c r="D2256" i="9" s="1"/>
  <c r="B2255" i="9"/>
  <c r="A2255" i="9"/>
  <c r="D2255" i="9" s="1"/>
  <c r="E2255" i="9" s="1"/>
  <c r="B2254" i="9"/>
  <c r="A2254" i="9"/>
  <c r="D2254" i="9" s="1"/>
  <c r="E2254" i="9" s="1"/>
  <c r="B2253" i="9"/>
  <c r="A2253" i="9"/>
  <c r="D2253" i="9" s="1"/>
  <c r="E2253" i="9" s="1"/>
  <c r="B2252" i="9"/>
  <c r="A2252" i="9"/>
  <c r="B2251" i="9"/>
  <c r="A2251" i="9"/>
  <c r="D2251" i="9" s="1"/>
  <c r="E2251" i="9" s="1"/>
  <c r="B2250" i="9"/>
  <c r="A2250" i="9"/>
  <c r="B2249" i="9"/>
  <c r="A2249" i="9"/>
  <c r="B2248" i="9"/>
  <c r="A2248" i="9"/>
  <c r="D2248" i="9" s="1"/>
  <c r="E2248" i="9" s="1"/>
  <c r="D2247" i="9"/>
  <c r="E2247" i="9" s="1"/>
  <c r="B2247" i="9"/>
  <c r="A2247" i="9"/>
  <c r="E2246" i="9"/>
  <c r="B2246" i="9"/>
  <c r="A2246" i="9"/>
  <c r="D2246" i="9" s="1"/>
  <c r="B2245" i="9"/>
  <c r="A2245" i="9"/>
  <c r="D2245" i="9" s="1"/>
  <c r="E2245" i="9" s="1"/>
  <c r="B2244" i="9"/>
  <c r="A2244" i="9"/>
  <c r="D2243" i="9"/>
  <c r="E2243" i="9" s="1"/>
  <c r="B2243" i="9"/>
  <c r="A2243" i="9"/>
  <c r="B2242" i="9"/>
  <c r="A2242" i="9"/>
  <c r="D2242" i="9" s="1"/>
  <c r="E2242" i="9" s="1"/>
  <c r="B2241" i="9"/>
  <c r="A2241" i="9"/>
  <c r="B2240" i="9"/>
  <c r="A2240" i="9"/>
  <c r="B2239" i="9"/>
  <c r="A2239" i="9"/>
  <c r="D2239" i="9" s="1"/>
  <c r="E2239" i="9" s="1"/>
  <c r="B2238" i="9"/>
  <c r="A2238" i="9"/>
  <c r="D2237" i="9"/>
  <c r="E2237" i="9" s="1"/>
  <c r="B2237" i="9"/>
  <c r="A2237" i="9"/>
  <c r="E2236" i="9"/>
  <c r="B2236" i="9"/>
  <c r="A2236" i="9"/>
  <c r="D2236" i="9" s="1"/>
  <c r="D2235" i="9"/>
  <c r="E2235" i="9" s="1"/>
  <c r="B2235" i="9"/>
  <c r="A2235" i="9"/>
  <c r="E2234" i="9"/>
  <c r="B2234" i="9"/>
  <c r="A2234" i="9"/>
  <c r="D2234" i="9" s="1"/>
  <c r="D2233" i="9"/>
  <c r="E2233" i="9" s="1"/>
  <c r="B2233" i="9"/>
  <c r="A2233" i="9"/>
  <c r="B2232" i="9"/>
  <c r="A2232" i="9"/>
  <c r="D2232" i="9" s="1"/>
  <c r="E2232" i="9" s="1"/>
  <c r="B2231" i="9"/>
  <c r="A2231" i="9"/>
  <c r="D2231" i="9" s="1"/>
  <c r="E2231" i="9" s="1"/>
  <c r="B2230" i="9"/>
  <c r="A2230" i="9"/>
  <c r="B2229" i="9"/>
  <c r="A2229" i="9"/>
  <c r="E2228" i="9"/>
  <c r="B2228" i="9"/>
  <c r="A2228" i="9"/>
  <c r="D2228" i="9" s="1"/>
  <c r="E2227" i="9"/>
  <c r="B2227" i="9"/>
  <c r="A2227" i="9"/>
  <c r="D2227" i="9" s="1"/>
  <c r="E2226" i="9"/>
  <c r="B2226" i="9"/>
  <c r="A2226" i="9"/>
  <c r="D2226" i="9" s="1"/>
  <c r="D2225" i="9"/>
  <c r="E2225" i="9" s="1"/>
  <c r="B2225" i="9"/>
  <c r="A2225" i="9"/>
  <c r="B2224" i="9"/>
  <c r="A2224" i="9"/>
  <c r="D2224" i="9" s="1"/>
  <c r="E2224" i="9" s="1"/>
  <c r="B2223" i="9"/>
  <c r="A2223" i="9"/>
  <c r="D2223" i="9" s="1"/>
  <c r="E2223" i="9" s="1"/>
  <c r="B2222" i="9"/>
  <c r="A2222" i="9"/>
  <c r="D2222" i="9" s="1"/>
  <c r="E2222" i="9" s="1"/>
  <c r="B2221" i="9"/>
  <c r="A2221" i="9"/>
  <c r="B2220" i="9"/>
  <c r="A2220" i="9"/>
  <c r="B2219" i="9"/>
  <c r="A2219" i="9"/>
  <c r="D2219" i="9" s="1"/>
  <c r="E2219" i="9" s="1"/>
  <c r="B2218" i="9"/>
  <c r="A2218" i="9"/>
  <c r="B2217" i="9"/>
  <c r="A2217" i="9"/>
  <c r="E2216" i="9"/>
  <c r="B2216" i="9"/>
  <c r="A2216" i="9"/>
  <c r="D2216" i="9" s="1"/>
  <c r="B2215" i="9"/>
  <c r="A2215" i="9"/>
  <c r="D2215" i="9" s="1"/>
  <c r="E2215" i="9" s="1"/>
  <c r="B2214" i="9"/>
  <c r="A2214" i="9"/>
  <c r="D2214" i="9" s="1"/>
  <c r="E2214" i="9" s="1"/>
  <c r="B2213" i="9"/>
  <c r="A2213" i="9"/>
  <c r="D2213" i="9" s="1"/>
  <c r="E2213" i="9" s="1"/>
  <c r="B2212" i="9"/>
  <c r="A2212" i="9"/>
  <c r="B2211" i="9"/>
  <c r="A2211" i="9"/>
  <c r="D2211" i="9" s="1"/>
  <c r="E2211" i="9" s="1"/>
  <c r="B2210" i="9"/>
  <c r="A2210" i="9"/>
  <c r="B2209" i="9"/>
  <c r="A2209" i="9"/>
  <c r="E2208" i="9"/>
  <c r="B2208" i="9"/>
  <c r="A2208" i="9"/>
  <c r="D2208" i="9" s="1"/>
  <c r="B2207" i="9"/>
  <c r="A2207" i="9"/>
  <c r="D2207" i="9" s="1"/>
  <c r="E2207" i="9" s="1"/>
  <c r="B2206" i="9"/>
  <c r="A2206" i="9"/>
  <c r="D2206" i="9" s="1"/>
  <c r="E2206" i="9" s="1"/>
  <c r="D2205" i="9"/>
  <c r="E2205" i="9" s="1"/>
  <c r="B2205" i="9"/>
  <c r="A2205" i="9"/>
  <c r="B2204" i="9"/>
  <c r="A2204" i="9"/>
  <c r="B2203" i="9"/>
  <c r="A2203" i="9"/>
  <c r="D2203" i="9" s="1"/>
  <c r="E2203" i="9" s="1"/>
  <c r="B2202" i="9"/>
  <c r="A2202" i="9"/>
  <c r="D2202" i="9" s="1"/>
  <c r="E2202" i="9" s="1"/>
  <c r="B2201" i="9"/>
  <c r="A2201" i="9"/>
  <c r="D2201" i="9" s="1"/>
  <c r="E2201" i="9" s="1"/>
  <c r="B2200" i="9"/>
  <c r="A2200" i="9"/>
  <c r="D2199" i="9"/>
  <c r="E2199" i="9" s="1"/>
  <c r="B2199" i="9"/>
  <c r="A2199" i="9"/>
  <c r="B2198" i="9"/>
  <c r="A2198" i="9"/>
  <c r="B2197" i="9"/>
  <c r="A2197" i="9"/>
  <c r="D2197" i="9" s="1"/>
  <c r="E2197" i="9" s="1"/>
  <c r="B2196" i="9"/>
  <c r="A2196" i="9"/>
  <c r="D2196" i="9" s="1"/>
  <c r="E2196" i="9" s="1"/>
  <c r="B2195" i="9"/>
  <c r="A2195" i="9"/>
  <c r="D2195" i="9" s="1"/>
  <c r="E2195" i="9" s="1"/>
  <c r="B2194" i="9"/>
  <c r="A2194" i="9"/>
  <c r="D2194" i="9" s="1"/>
  <c r="E2194" i="9" s="1"/>
  <c r="B2193" i="9"/>
  <c r="A2193" i="9"/>
  <c r="D2193" i="9" s="1"/>
  <c r="E2193" i="9" s="1"/>
  <c r="B2192" i="9"/>
  <c r="A2192" i="9"/>
  <c r="D2192" i="9" s="1"/>
  <c r="E2192" i="9" s="1"/>
  <c r="B2191" i="9"/>
  <c r="A2191" i="9"/>
  <c r="D2191" i="9" s="1"/>
  <c r="E2191" i="9" s="1"/>
  <c r="B2190" i="9"/>
  <c r="A2190" i="9"/>
  <c r="B2189" i="9"/>
  <c r="A2189" i="9"/>
  <c r="B2188" i="9"/>
  <c r="A2188" i="9"/>
  <c r="D2188" i="9" s="1"/>
  <c r="E2188" i="9" s="1"/>
  <c r="B2187" i="9"/>
  <c r="A2187" i="9"/>
  <c r="B2186" i="9"/>
  <c r="A2186" i="9"/>
  <c r="D2186" i="9" s="1"/>
  <c r="E2186" i="9" s="1"/>
  <c r="D2185" i="9"/>
  <c r="E2185" i="9" s="1"/>
  <c r="B2185" i="9"/>
  <c r="A2185" i="9"/>
  <c r="B2184" i="9"/>
  <c r="A2184" i="9"/>
  <c r="D2183" i="9"/>
  <c r="E2183" i="9" s="1"/>
  <c r="B2183" i="9"/>
  <c r="A2183" i="9"/>
  <c r="B2182" i="9"/>
  <c r="A2182" i="9"/>
  <c r="D2182" i="9" s="1"/>
  <c r="E2182" i="9" s="1"/>
  <c r="B2181" i="9"/>
  <c r="A2181" i="9"/>
  <c r="B2180" i="9"/>
  <c r="A2180" i="9"/>
  <c r="B2179" i="9"/>
  <c r="A2179" i="9"/>
  <c r="D2179" i="9" s="1"/>
  <c r="E2179" i="9" s="1"/>
  <c r="B2178" i="9"/>
  <c r="A2178" i="9"/>
  <c r="D2177" i="9"/>
  <c r="E2177" i="9" s="1"/>
  <c r="B2177" i="9"/>
  <c r="A2177" i="9"/>
  <c r="B2176" i="9"/>
  <c r="A2176" i="9"/>
  <c r="D2176" i="9" s="1"/>
  <c r="E2176" i="9" s="1"/>
  <c r="D2175" i="9"/>
  <c r="E2175" i="9" s="1"/>
  <c r="B2175" i="9"/>
  <c r="A2175" i="9"/>
  <c r="E2174" i="9"/>
  <c r="B2174" i="9"/>
  <c r="A2174" i="9"/>
  <c r="D2174" i="9" s="1"/>
  <c r="B2173" i="9"/>
  <c r="A2173" i="9"/>
  <c r="D2173" i="9" s="1"/>
  <c r="E2173" i="9" s="1"/>
  <c r="B2172" i="9"/>
  <c r="A2172" i="9"/>
  <c r="B2171" i="9"/>
  <c r="A2171" i="9"/>
  <c r="D2171" i="9" s="1"/>
  <c r="E2171" i="9" s="1"/>
  <c r="B2170" i="9"/>
  <c r="A2170" i="9"/>
  <c r="B2169" i="9"/>
  <c r="A2169" i="9"/>
  <c r="B2168" i="9"/>
  <c r="A2168" i="9"/>
  <c r="D2168" i="9" s="1"/>
  <c r="E2168" i="9" s="1"/>
  <c r="B2167" i="9"/>
  <c r="A2167" i="9"/>
  <c r="D2167" i="9" s="1"/>
  <c r="E2167" i="9" s="1"/>
  <c r="B2166" i="9"/>
  <c r="A2166" i="9"/>
  <c r="D2166" i="9" s="1"/>
  <c r="E2166" i="9" s="1"/>
  <c r="B2165" i="9"/>
  <c r="A2165" i="9"/>
  <c r="D2165" i="9" s="1"/>
  <c r="E2165" i="9" s="1"/>
  <c r="B2164" i="9"/>
  <c r="A2164" i="9"/>
  <c r="B2163" i="9"/>
  <c r="A2163" i="9"/>
  <c r="D2163" i="9" s="1"/>
  <c r="E2163" i="9" s="1"/>
  <c r="B2162" i="9"/>
  <c r="A2162" i="9"/>
  <c r="D2162" i="9" s="1"/>
  <c r="E2162" i="9" s="1"/>
  <c r="B2161" i="9"/>
  <c r="A2161" i="9"/>
  <c r="D2161" i="9" s="1"/>
  <c r="E2161" i="9" s="1"/>
  <c r="B2160" i="9"/>
  <c r="A2160" i="9"/>
  <c r="B2159" i="9"/>
  <c r="A2159" i="9"/>
  <c r="B2158" i="9"/>
  <c r="A2158" i="9"/>
  <c r="B2157" i="9"/>
  <c r="A2157" i="9"/>
  <c r="D2157" i="9" s="1"/>
  <c r="E2157" i="9" s="1"/>
  <c r="B2156" i="9"/>
  <c r="A2156" i="9"/>
  <c r="D2156" i="9" s="1"/>
  <c r="E2156" i="9" s="1"/>
  <c r="E2155" i="9"/>
  <c r="B2155" i="9"/>
  <c r="A2155" i="9"/>
  <c r="D2155" i="9" s="1"/>
  <c r="B2154" i="9"/>
  <c r="A2154" i="9"/>
  <c r="D2154" i="9" s="1"/>
  <c r="E2154" i="9" s="1"/>
  <c r="B2153" i="9"/>
  <c r="A2153" i="9"/>
  <c r="B2152" i="9"/>
  <c r="A2152" i="9"/>
  <c r="B2151" i="9"/>
  <c r="A2151" i="9"/>
  <c r="B2150" i="9"/>
  <c r="A2150" i="9"/>
  <c r="B2149" i="9"/>
  <c r="A2149" i="9"/>
  <c r="B2148" i="9"/>
  <c r="A2148" i="9"/>
  <c r="B2147" i="9"/>
  <c r="A2147" i="9"/>
  <c r="D2147" i="9" s="1"/>
  <c r="E2147" i="9" s="1"/>
  <c r="D2146" i="9"/>
  <c r="E2146" i="9" s="1"/>
  <c r="B2146" i="9"/>
  <c r="A2146" i="9"/>
  <c r="B2145" i="9"/>
  <c r="A2145" i="9"/>
  <c r="B2144" i="9"/>
  <c r="A2144" i="9"/>
  <c r="B2143" i="9"/>
  <c r="A2143" i="9"/>
  <c r="E2142" i="9"/>
  <c r="D2142" i="9"/>
  <c r="B2142" i="9"/>
  <c r="A2142" i="9"/>
  <c r="B2141" i="9"/>
  <c r="A2141" i="9"/>
  <c r="D2141" i="9" s="1"/>
  <c r="E2141" i="9" s="1"/>
  <c r="B2140" i="9"/>
  <c r="A2140" i="9"/>
  <c r="D2140" i="9" s="1"/>
  <c r="E2140" i="9" s="1"/>
  <c r="B2139" i="9"/>
  <c r="A2139" i="9"/>
  <c r="B2138" i="9"/>
  <c r="A2138" i="9"/>
  <c r="B2137" i="9"/>
  <c r="A2137" i="9"/>
  <c r="D2137" i="9" s="1"/>
  <c r="E2137" i="9" s="1"/>
  <c r="B2136" i="9"/>
  <c r="A2136" i="9"/>
  <c r="D2136" i="9" s="1"/>
  <c r="E2136" i="9" s="1"/>
  <c r="B2135" i="9"/>
  <c r="A2135" i="9"/>
  <c r="B2134" i="9"/>
  <c r="A2134" i="9"/>
  <c r="B2133" i="9"/>
  <c r="A2133" i="9"/>
  <c r="B2132" i="9"/>
  <c r="A2132" i="9"/>
  <c r="D2132" i="9" s="1"/>
  <c r="E2132" i="9" s="1"/>
  <c r="B2131" i="9"/>
  <c r="A2131" i="9"/>
  <c r="D2131" i="9" s="1"/>
  <c r="E2131" i="9" s="1"/>
  <c r="B2130" i="9"/>
  <c r="A2130" i="9"/>
  <c r="B2129" i="9"/>
  <c r="A2129" i="9"/>
  <c r="B2128" i="9"/>
  <c r="A2128" i="9"/>
  <c r="E2127" i="9"/>
  <c r="B2127" i="9"/>
  <c r="A2127" i="9"/>
  <c r="D2127" i="9" s="1"/>
  <c r="B2126" i="9"/>
  <c r="A2126" i="9"/>
  <c r="D2126" i="9" s="1"/>
  <c r="E2126" i="9" s="1"/>
  <c r="E2125" i="9"/>
  <c r="B2125" i="9"/>
  <c r="A2125" i="9"/>
  <c r="D2125" i="9" s="1"/>
  <c r="B2124" i="9"/>
  <c r="A2124" i="9"/>
  <c r="B2123" i="9"/>
  <c r="A2123" i="9"/>
  <c r="B2122" i="9"/>
  <c r="A2122" i="9"/>
  <c r="D2122" i="9" s="1"/>
  <c r="E2122" i="9" s="1"/>
  <c r="E2121" i="9"/>
  <c r="B2121" i="9"/>
  <c r="A2121" i="9"/>
  <c r="D2121" i="9" s="1"/>
  <c r="B2120" i="9"/>
  <c r="A2120" i="9"/>
  <c r="D2120" i="9" s="1"/>
  <c r="E2120" i="9" s="1"/>
  <c r="B2119" i="9"/>
  <c r="A2119" i="9"/>
  <c r="B2118" i="9"/>
  <c r="A2118" i="9"/>
  <c r="E2117" i="9"/>
  <c r="B2117" i="9"/>
  <c r="A2117" i="9"/>
  <c r="D2117" i="9" s="1"/>
  <c r="B2116" i="9"/>
  <c r="A2116" i="9"/>
  <c r="D2116" i="9" s="1"/>
  <c r="E2116" i="9" s="1"/>
  <c r="B2115" i="9"/>
  <c r="A2115" i="9"/>
  <c r="D2115" i="9" s="1"/>
  <c r="E2115" i="9" s="1"/>
  <c r="B2114" i="9"/>
  <c r="A2114" i="9"/>
  <c r="B2113" i="9"/>
  <c r="A2113" i="9"/>
  <c r="D2112" i="9"/>
  <c r="E2112" i="9" s="1"/>
  <c r="B2112" i="9"/>
  <c r="A2112" i="9"/>
  <c r="E2111" i="9"/>
  <c r="B2111" i="9"/>
  <c r="A2111" i="9"/>
  <c r="D2111" i="9" s="1"/>
  <c r="B2110" i="9"/>
  <c r="A2110" i="9"/>
  <c r="B2109" i="9"/>
  <c r="A2109" i="9"/>
  <c r="B2108" i="9"/>
  <c r="A2108" i="9"/>
  <c r="B2107" i="9"/>
  <c r="A2107" i="9"/>
  <c r="D2107" i="9" s="1"/>
  <c r="E2107" i="9" s="1"/>
  <c r="B2106" i="9"/>
  <c r="A2106" i="9"/>
  <c r="D2106" i="9" s="1"/>
  <c r="E2106" i="9" s="1"/>
  <c r="E2105" i="9"/>
  <c r="B2105" i="9"/>
  <c r="A2105" i="9"/>
  <c r="D2105" i="9" s="1"/>
  <c r="B2104" i="9"/>
  <c r="A2104" i="9"/>
  <c r="B2103" i="9"/>
  <c r="A2103" i="9"/>
  <c r="B2102" i="9"/>
  <c r="A2102" i="9"/>
  <c r="D2102" i="9" s="1"/>
  <c r="E2102" i="9" s="1"/>
  <c r="B2101" i="9"/>
  <c r="A2101" i="9"/>
  <c r="D2101" i="9" s="1"/>
  <c r="E2101" i="9" s="1"/>
  <c r="B2100" i="9"/>
  <c r="A2100" i="9"/>
  <c r="D2100" i="9" s="1"/>
  <c r="E2100" i="9" s="1"/>
  <c r="B2099" i="9"/>
  <c r="A2099" i="9"/>
  <c r="B2098" i="9"/>
  <c r="A2098" i="9"/>
  <c r="B2097" i="9"/>
  <c r="A2097" i="9"/>
  <c r="D2097" i="9" s="1"/>
  <c r="E2097" i="9" s="1"/>
  <c r="B2096" i="9"/>
  <c r="A2096" i="9"/>
  <c r="D2096" i="9" s="1"/>
  <c r="E2096" i="9" s="1"/>
  <c r="B2095" i="9"/>
  <c r="A2095" i="9"/>
  <c r="B2094" i="9"/>
  <c r="A2094" i="9"/>
  <c r="B2093" i="9"/>
  <c r="A2093" i="9"/>
  <c r="B2092" i="9"/>
  <c r="A2092" i="9"/>
  <c r="D2092" i="9" s="1"/>
  <c r="E2092" i="9" s="1"/>
  <c r="B2091" i="9"/>
  <c r="A2091" i="9"/>
  <c r="D2091" i="9" s="1"/>
  <c r="E2091" i="9" s="1"/>
  <c r="B2090" i="9"/>
  <c r="A2090" i="9"/>
  <c r="D2090" i="9" s="1"/>
  <c r="E2090" i="9" s="1"/>
  <c r="B2089" i="9"/>
  <c r="A2089" i="9"/>
  <c r="B2088" i="9"/>
  <c r="A2088" i="9"/>
  <c r="B2087" i="9"/>
  <c r="A2087" i="9"/>
  <c r="D2087" i="9" s="1"/>
  <c r="E2087" i="9" s="1"/>
  <c r="E2086" i="9"/>
  <c r="D2086" i="9"/>
  <c r="B2086" i="9"/>
  <c r="A2086" i="9"/>
  <c r="B2085" i="9"/>
  <c r="A2085" i="9"/>
  <c r="B2084" i="9"/>
  <c r="A2084" i="9"/>
  <c r="B2083" i="9"/>
  <c r="A2083" i="9"/>
  <c r="E2082" i="9"/>
  <c r="D2082" i="9"/>
  <c r="B2082" i="9"/>
  <c r="A2082" i="9"/>
  <c r="B2081" i="9"/>
  <c r="A2081" i="9"/>
  <c r="D2081" i="9" s="1"/>
  <c r="E2081" i="9" s="1"/>
  <c r="B2080" i="9"/>
  <c r="A2080" i="9"/>
  <c r="B2079" i="9"/>
  <c r="A2079" i="9"/>
  <c r="B2078" i="9"/>
  <c r="A2078" i="9"/>
  <c r="B2077" i="9"/>
  <c r="A2077" i="9"/>
  <c r="D2077" i="9" s="1"/>
  <c r="E2077" i="9" s="1"/>
  <c r="B2076" i="9"/>
  <c r="A2076" i="9"/>
  <c r="D2076" i="9" s="1"/>
  <c r="E2076" i="9" s="1"/>
  <c r="E2075" i="9"/>
  <c r="B2075" i="9"/>
  <c r="A2075" i="9"/>
  <c r="D2075" i="9" s="1"/>
  <c r="B2074" i="9"/>
  <c r="A2074" i="9"/>
  <c r="B2073" i="9"/>
  <c r="A2073" i="9"/>
  <c r="D2072" i="9"/>
  <c r="E2072" i="9" s="1"/>
  <c r="B2072" i="9"/>
  <c r="A2072" i="9"/>
  <c r="E2071" i="9"/>
  <c r="B2071" i="9"/>
  <c r="A2071" i="9"/>
  <c r="D2071" i="9" s="1"/>
  <c r="B2070" i="9"/>
  <c r="A2070" i="9"/>
  <c r="D2070" i="9" s="1"/>
  <c r="E2070" i="9" s="1"/>
  <c r="B2069" i="9"/>
  <c r="A2069" i="9"/>
  <c r="B2068" i="9"/>
  <c r="A2068" i="9"/>
  <c r="B2067" i="9"/>
  <c r="A2067" i="9"/>
  <c r="D2067" i="9" s="1"/>
  <c r="E2067" i="9" s="1"/>
  <c r="B2066" i="9"/>
  <c r="A2066" i="9"/>
  <c r="D2066" i="9" s="1"/>
  <c r="E2066" i="9" s="1"/>
  <c r="B2065" i="9"/>
  <c r="A2065" i="9"/>
  <c r="D2065" i="9" s="1"/>
  <c r="E2065" i="9" s="1"/>
  <c r="B2064" i="9"/>
  <c r="A2064" i="9"/>
  <c r="B2063" i="9"/>
  <c r="A2063" i="9"/>
  <c r="B2062" i="9"/>
  <c r="A2062" i="9"/>
  <c r="D2062" i="9" s="1"/>
  <c r="E2062" i="9" s="1"/>
  <c r="B2061" i="9"/>
  <c r="A2061" i="9"/>
  <c r="D2061" i="9" s="1"/>
  <c r="E2061" i="9" s="1"/>
  <c r="B2060" i="9"/>
  <c r="A2060" i="9"/>
  <c r="B2059" i="9"/>
  <c r="A2059" i="9"/>
  <c r="B2058" i="9"/>
  <c r="A2058" i="9"/>
  <c r="E2057" i="9"/>
  <c r="B2057" i="9"/>
  <c r="A2057" i="9"/>
  <c r="D2057" i="9" s="1"/>
  <c r="D2056" i="9"/>
  <c r="E2056" i="9" s="1"/>
  <c r="B2056" i="9"/>
  <c r="A2056" i="9"/>
  <c r="B2055" i="9"/>
  <c r="A2055" i="9"/>
  <c r="D2055" i="9" s="1"/>
  <c r="E2055" i="9" s="1"/>
  <c r="B2054" i="9"/>
  <c r="A2054" i="9"/>
  <c r="B2053" i="9"/>
  <c r="A2053" i="9"/>
  <c r="D2052" i="9"/>
  <c r="E2052" i="9" s="1"/>
  <c r="B2052" i="9"/>
  <c r="A2052" i="9"/>
  <c r="E2051" i="9"/>
  <c r="B2051" i="9"/>
  <c r="A2051" i="9"/>
  <c r="D2051" i="9" s="1"/>
  <c r="D2050" i="9"/>
  <c r="E2050" i="9" s="1"/>
  <c r="B2050" i="9"/>
  <c r="A2050" i="9"/>
  <c r="B2049" i="9"/>
  <c r="A2049" i="9"/>
  <c r="B2048" i="9"/>
  <c r="A2048" i="9"/>
  <c r="E2047" i="9"/>
  <c r="B2047" i="9"/>
  <c r="A2047" i="9"/>
  <c r="D2047" i="9" s="1"/>
  <c r="D2046" i="9"/>
  <c r="E2046" i="9" s="1"/>
  <c r="B2046" i="9"/>
  <c r="A2046" i="9"/>
  <c r="B2045" i="9"/>
  <c r="A2045" i="9"/>
  <c r="B2044" i="9"/>
  <c r="A2044" i="9"/>
  <c r="B2043" i="9"/>
  <c r="A2043" i="9"/>
  <c r="D2042" i="9"/>
  <c r="E2042" i="9" s="1"/>
  <c r="B2042" i="9"/>
  <c r="A2042" i="9"/>
  <c r="B2041" i="9"/>
  <c r="A2041" i="9"/>
  <c r="D2041" i="9" s="1"/>
  <c r="E2041" i="9" s="1"/>
  <c r="E2040" i="9"/>
  <c r="D2040" i="9"/>
  <c r="B2040" i="9"/>
  <c r="A2040" i="9"/>
  <c r="B2039" i="9"/>
  <c r="A2039" i="9"/>
  <c r="B2038" i="9"/>
  <c r="A2038" i="9"/>
  <c r="E2037" i="9"/>
  <c r="B2037" i="9"/>
  <c r="A2037" i="9"/>
  <c r="D2037" i="9" s="1"/>
  <c r="E2036" i="9"/>
  <c r="B2036" i="9"/>
  <c r="A2036" i="9"/>
  <c r="D2036" i="9" s="1"/>
  <c r="B2035" i="9"/>
  <c r="A2035" i="9"/>
  <c r="B2034" i="9"/>
  <c r="A2034" i="9"/>
  <c r="B2033" i="9"/>
  <c r="A2033" i="9"/>
  <c r="D2032" i="9"/>
  <c r="E2032" i="9" s="1"/>
  <c r="B2032" i="9"/>
  <c r="A2032" i="9"/>
  <c r="E2031" i="9"/>
  <c r="B2031" i="9"/>
  <c r="A2031" i="9"/>
  <c r="D2031" i="9" s="1"/>
  <c r="B2030" i="9"/>
  <c r="A2030" i="9"/>
  <c r="B2029" i="9"/>
  <c r="A2029" i="9"/>
  <c r="B2028" i="9"/>
  <c r="A2028" i="9"/>
  <c r="B2027" i="9"/>
  <c r="A2027" i="9"/>
  <c r="D2027" i="9" s="1"/>
  <c r="E2027" i="9" s="1"/>
  <c r="D2026" i="9"/>
  <c r="E2026" i="9" s="1"/>
  <c r="B2026" i="9"/>
  <c r="A2026" i="9"/>
  <c r="E2025" i="9"/>
  <c r="B2025" i="9"/>
  <c r="A2025" i="9"/>
  <c r="D2025" i="9" s="1"/>
  <c r="B2024" i="9"/>
  <c r="A2024" i="9"/>
  <c r="B2023" i="9"/>
  <c r="A2023" i="9"/>
  <c r="B2022" i="9"/>
  <c r="A2022" i="9"/>
  <c r="D2022" i="9" s="1"/>
  <c r="E2022" i="9" s="1"/>
  <c r="E2021" i="9"/>
  <c r="B2021" i="9"/>
  <c r="A2021" i="9"/>
  <c r="D2021" i="9" s="1"/>
  <c r="B2020" i="9"/>
  <c r="A2020" i="9"/>
  <c r="D2020" i="9" s="1"/>
  <c r="E2020" i="9" s="1"/>
  <c r="B2019" i="9"/>
  <c r="A2019" i="9"/>
  <c r="B2018" i="9"/>
  <c r="A2018" i="9"/>
  <c r="E2017" i="9"/>
  <c r="B2017" i="9"/>
  <c r="A2017" i="9"/>
  <c r="D2017" i="9" s="1"/>
  <c r="D2016" i="9"/>
  <c r="E2016" i="9" s="1"/>
  <c r="B2016" i="9"/>
  <c r="A2016" i="9"/>
  <c r="B2015" i="9"/>
  <c r="A2015" i="9"/>
  <c r="D2015" i="9" s="1"/>
  <c r="E2015" i="9" s="1"/>
  <c r="B2014" i="9"/>
  <c r="A2014" i="9"/>
  <c r="B2013" i="9"/>
  <c r="A2013" i="9"/>
  <c r="B2012" i="9"/>
  <c r="A2012" i="9"/>
  <c r="D2012" i="9" s="1"/>
  <c r="E2012" i="9" s="1"/>
  <c r="B2011" i="9"/>
  <c r="A2011" i="9"/>
  <c r="D2011" i="9" s="1"/>
  <c r="E2011" i="9" s="1"/>
  <c r="B2010" i="9"/>
  <c r="A2010" i="9"/>
  <c r="B2009" i="9"/>
  <c r="A2009" i="9"/>
  <c r="B2008" i="9"/>
  <c r="A2008" i="9"/>
  <c r="B2007" i="9"/>
  <c r="A2007" i="9"/>
  <c r="D2007" i="9" s="1"/>
  <c r="E2007" i="9" s="1"/>
  <c r="D2006" i="9"/>
  <c r="E2006" i="9" s="1"/>
  <c r="B2006" i="9"/>
  <c r="A2006" i="9"/>
  <c r="B2005" i="9"/>
  <c r="A2005" i="9"/>
  <c r="D2005" i="9" s="1"/>
  <c r="E2005" i="9" s="1"/>
  <c r="B2004" i="9"/>
  <c r="A2004" i="9"/>
  <c r="B2003" i="9"/>
  <c r="A2003" i="9"/>
  <c r="E2002" i="9"/>
  <c r="D2002" i="9"/>
  <c r="B2002" i="9"/>
  <c r="A2002" i="9"/>
  <c r="E2001" i="9"/>
  <c r="B2001" i="9"/>
  <c r="A2001" i="9"/>
  <c r="D2001" i="9" s="1"/>
  <c r="B2000" i="9"/>
  <c r="A2000" i="9"/>
  <c r="D2000" i="9" s="1"/>
  <c r="E2000" i="9" s="1"/>
  <c r="B1999" i="9"/>
  <c r="A1999" i="9"/>
  <c r="B1998" i="9"/>
  <c r="A1998" i="9"/>
  <c r="B1997" i="9"/>
  <c r="A1997" i="9"/>
  <c r="D1997" i="9" s="1"/>
  <c r="E1997" i="9" s="1"/>
  <c r="B1996" i="9"/>
  <c r="A1996" i="9"/>
  <c r="D1996" i="9" s="1"/>
  <c r="E1996" i="9" s="1"/>
  <c r="B1995" i="9"/>
  <c r="A1995" i="9"/>
  <c r="B1994" i="9"/>
  <c r="A1994" i="9"/>
  <c r="B1993" i="9"/>
  <c r="A1993" i="9"/>
  <c r="B1992" i="9"/>
  <c r="A1992" i="9"/>
  <c r="D1992" i="9" s="1"/>
  <c r="E1992" i="9" s="1"/>
  <c r="B1991" i="9"/>
  <c r="A1991" i="9"/>
  <c r="D1991" i="9" s="1"/>
  <c r="E1991" i="9" s="1"/>
  <c r="B1990" i="9"/>
  <c r="A1990" i="9"/>
  <c r="D1990" i="9" s="1"/>
  <c r="E1990" i="9" s="1"/>
  <c r="B1989" i="9"/>
  <c r="A1989" i="9"/>
  <c r="B1988" i="9"/>
  <c r="A1988" i="9"/>
  <c r="B1987" i="9"/>
  <c r="A1987" i="9"/>
  <c r="D1987" i="9" s="1"/>
  <c r="E1987" i="9" s="1"/>
  <c r="B1986" i="9"/>
  <c r="A1986" i="9"/>
  <c r="D1986" i="9" s="1"/>
  <c r="E1986" i="9" s="1"/>
  <c r="B1985" i="9"/>
  <c r="A1985" i="9"/>
  <c r="D1985" i="9" s="1"/>
  <c r="E1985" i="9" s="1"/>
  <c r="B1984" i="9"/>
  <c r="A1984" i="9"/>
  <c r="B1983" i="9"/>
  <c r="A1983" i="9"/>
  <c r="B1982" i="9"/>
  <c r="A1982" i="9"/>
  <c r="D1982" i="9" s="1"/>
  <c r="E1982" i="9" s="1"/>
  <c r="B1981" i="9"/>
  <c r="A1981" i="9"/>
  <c r="D1981" i="9" s="1"/>
  <c r="E1981" i="9" s="1"/>
  <c r="B1980" i="9"/>
  <c r="A1980" i="9"/>
  <c r="B1979" i="9"/>
  <c r="A1979" i="9"/>
  <c r="B1978" i="9"/>
  <c r="A1978" i="9"/>
  <c r="B1977" i="9"/>
  <c r="A1977" i="9"/>
  <c r="D1977" i="9" s="1"/>
  <c r="E1977" i="9" s="1"/>
  <c r="B1976" i="9"/>
  <c r="A1976" i="9"/>
  <c r="D1976" i="9" s="1"/>
  <c r="E1976" i="9" s="1"/>
  <c r="E1975" i="9"/>
  <c r="B1975" i="9"/>
  <c r="A1975" i="9"/>
  <c r="D1975" i="9" s="1"/>
  <c r="B1974" i="9"/>
  <c r="A1974" i="9"/>
  <c r="B1973" i="9"/>
  <c r="A1973" i="9"/>
  <c r="D1972" i="9"/>
  <c r="E1972" i="9" s="1"/>
  <c r="B1972" i="9"/>
  <c r="A1972" i="9"/>
  <c r="B1971" i="9"/>
  <c r="A1971" i="9"/>
  <c r="D1971" i="9" s="1"/>
  <c r="E1971" i="9" s="1"/>
  <c r="B1970" i="9"/>
  <c r="A1970" i="9"/>
  <c r="D1970" i="9" s="1"/>
  <c r="E1970" i="9" s="1"/>
  <c r="B1969" i="9"/>
  <c r="A1969" i="9"/>
  <c r="B1968" i="9"/>
  <c r="A1968" i="9"/>
  <c r="B1967" i="9"/>
  <c r="A1967" i="9"/>
  <c r="D1967" i="9" s="1"/>
  <c r="E1967" i="9" s="1"/>
  <c r="B1966" i="9"/>
  <c r="A1966" i="9"/>
  <c r="D1966" i="9" s="1"/>
  <c r="E1966" i="9" s="1"/>
  <c r="B1965" i="9"/>
  <c r="A1965" i="9"/>
  <c r="D1965" i="9" s="1"/>
  <c r="E1965" i="9" s="1"/>
  <c r="B1964" i="9"/>
  <c r="A1964" i="9"/>
  <c r="B1963" i="9"/>
  <c r="A1963" i="9"/>
  <c r="B1962" i="9"/>
  <c r="A1962" i="9"/>
  <c r="D1962" i="9" s="1"/>
  <c r="E1962" i="9" s="1"/>
  <c r="B1961" i="9"/>
  <c r="A1961" i="9"/>
  <c r="D1961" i="9" s="1"/>
  <c r="E1961" i="9" s="1"/>
  <c r="B1960" i="9"/>
  <c r="A1960" i="9"/>
  <c r="B1959" i="9"/>
  <c r="A1959" i="9"/>
  <c r="B1958" i="9"/>
  <c r="A1958" i="9"/>
  <c r="B1957" i="9"/>
  <c r="A1957" i="9"/>
  <c r="D1957" i="9" s="1"/>
  <c r="E1957" i="9" s="1"/>
  <c r="B1956" i="9"/>
  <c r="A1956" i="9"/>
  <c r="B1955" i="9"/>
  <c r="A1955" i="9"/>
  <c r="D1955" i="9" s="1"/>
  <c r="E1955" i="9" s="1"/>
  <c r="B1954" i="9"/>
  <c r="A1954" i="9"/>
  <c r="D1954" i="9" s="1"/>
  <c r="E1954" i="9" s="1"/>
  <c r="E1953" i="9"/>
  <c r="D1953" i="9"/>
  <c r="B1953" i="9"/>
  <c r="A1953" i="9"/>
  <c r="B1952" i="9"/>
  <c r="A1952" i="9"/>
  <c r="B1951" i="9"/>
  <c r="A1951" i="9"/>
  <c r="D1951" i="9" s="1"/>
  <c r="E1951" i="9" s="1"/>
  <c r="B1950" i="9"/>
  <c r="A1950" i="9"/>
  <c r="B1949" i="9"/>
  <c r="A1949" i="9"/>
  <c r="D1949" i="9" s="1"/>
  <c r="E1949" i="9" s="1"/>
  <c r="B1948" i="9"/>
  <c r="A1948" i="9"/>
  <c r="D1947" i="9"/>
  <c r="E1947" i="9" s="1"/>
  <c r="B1947" i="9"/>
  <c r="A1947" i="9"/>
  <c r="E1946" i="9"/>
  <c r="D1946" i="9"/>
  <c r="B1946" i="9"/>
  <c r="A1946" i="9"/>
  <c r="B1945" i="9"/>
  <c r="A1945" i="9"/>
  <c r="D1945" i="9" s="1"/>
  <c r="E1945" i="9" s="1"/>
  <c r="B1944" i="9"/>
  <c r="A1944" i="9"/>
  <c r="D1944" i="9" s="1"/>
  <c r="E1944" i="9" s="1"/>
  <c r="B1943" i="9"/>
  <c r="A1943" i="9"/>
  <c r="D1943" i="9" s="1"/>
  <c r="E1943" i="9" s="1"/>
  <c r="B1942" i="9"/>
  <c r="A1942" i="9"/>
  <c r="D1942" i="9" s="1"/>
  <c r="E1942" i="9" s="1"/>
  <c r="B1941" i="9"/>
  <c r="A1941" i="9"/>
  <c r="D1940" i="9"/>
  <c r="E1940" i="9" s="1"/>
  <c r="B1940" i="9"/>
  <c r="A1940" i="9"/>
  <c r="B1939" i="9"/>
  <c r="A1939" i="9"/>
  <c r="B1938" i="9"/>
  <c r="A1938" i="9"/>
  <c r="B1937" i="9"/>
  <c r="A1937" i="9"/>
  <c r="D1937" i="9" s="1"/>
  <c r="E1937" i="9" s="1"/>
  <c r="D1936" i="9"/>
  <c r="E1936" i="9" s="1"/>
  <c r="B1936" i="9"/>
  <c r="A1936" i="9"/>
  <c r="B1935" i="9"/>
  <c r="A1935" i="9"/>
  <c r="D1935" i="9" s="1"/>
  <c r="E1935" i="9" s="1"/>
  <c r="B1934" i="9"/>
  <c r="A1934" i="9"/>
  <c r="D1934" i="9" s="1"/>
  <c r="E1934" i="9" s="1"/>
  <c r="B1933" i="9"/>
  <c r="A1933" i="9"/>
  <c r="D1933" i="9" s="1"/>
  <c r="E1933" i="9" s="1"/>
  <c r="B1932" i="9"/>
  <c r="A1932" i="9"/>
  <c r="D1932" i="9" s="1"/>
  <c r="E1932" i="9" s="1"/>
  <c r="B1931" i="9"/>
  <c r="A1931" i="9"/>
  <c r="D1931" i="9" s="1"/>
  <c r="E1931" i="9" s="1"/>
  <c r="B1930" i="9"/>
  <c r="A1930" i="9"/>
  <c r="E1929" i="9"/>
  <c r="B1929" i="9"/>
  <c r="A1929" i="9"/>
  <c r="D1929" i="9" s="1"/>
  <c r="B1928" i="9"/>
  <c r="A1928" i="9"/>
  <c r="B1927" i="9"/>
  <c r="A1927" i="9"/>
  <c r="D1926" i="9"/>
  <c r="E1926" i="9" s="1"/>
  <c r="B1926" i="9"/>
  <c r="A1926" i="9"/>
  <c r="B1925" i="9"/>
  <c r="A1925" i="9"/>
  <c r="D1924" i="9"/>
  <c r="E1924" i="9" s="1"/>
  <c r="B1924" i="9"/>
  <c r="A1924" i="9"/>
  <c r="B1923" i="9"/>
  <c r="A1923" i="9"/>
  <c r="D1923" i="9" s="1"/>
  <c r="E1923" i="9" s="1"/>
  <c r="D1922" i="9"/>
  <c r="E1922" i="9" s="1"/>
  <c r="B1922" i="9"/>
  <c r="A1922" i="9"/>
  <c r="B1921" i="9"/>
  <c r="A1921" i="9"/>
  <c r="D1921" i="9" s="1"/>
  <c r="E1921" i="9" s="1"/>
  <c r="B1920" i="9"/>
  <c r="A1920" i="9"/>
  <c r="D1920" i="9" s="1"/>
  <c r="E1920" i="9" s="1"/>
  <c r="B1919" i="9"/>
  <c r="A1919" i="9"/>
  <c r="B1918" i="9"/>
  <c r="A1918" i="9"/>
  <c r="B1917" i="9"/>
  <c r="A1917" i="9"/>
  <c r="D1917" i="9" s="1"/>
  <c r="E1917" i="9" s="1"/>
  <c r="B1916" i="9"/>
  <c r="A1916" i="9"/>
  <c r="B1915" i="9"/>
  <c r="A1915" i="9"/>
  <c r="D1915" i="9" s="1"/>
  <c r="E1915" i="9" s="1"/>
  <c r="D1914" i="9"/>
  <c r="E1914" i="9" s="1"/>
  <c r="B1914" i="9"/>
  <c r="A1914" i="9"/>
  <c r="B1913" i="9"/>
  <c r="A1913" i="9"/>
  <c r="D1913" i="9" s="1"/>
  <c r="E1913" i="9" s="1"/>
  <c r="B1912" i="9"/>
  <c r="A1912" i="9"/>
  <c r="D1911" i="9"/>
  <c r="E1911" i="9" s="1"/>
  <c r="B1911" i="9"/>
  <c r="A1911" i="9"/>
  <c r="B1910" i="9"/>
  <c r="A1910" i="9"/>
  <c r="B1909" i="9"/>
  <c r="A1909" i="9"/>
  <c r="D1909" i="9" s="1"/>
  <c r="E1909" i="9" s="1"/>
  <c r="B1908" i="9"/>
  <c r="A1908" i="9"/>
  <c r="D1907" i="9"/>
  <c r="E1907" i="9" s="1"/>
  <c r="B1907" i="9"/>
  <c r="A1907" i="9"/>
  <c r="B1906" i="9"/>
  <c r="A1906" i="9"/>
  <c r="D1906" i="9" s="1"/>
  <c r="E1906" i="9" s="1"/>
  <c r="D1905" i="9"/>
  <c r="E1905" i="9" s="1"/>
  <c r="B1905" i="9"/>
  <c r="A1905" i="9"/>
  <c r="D1904" i="9"/>
  <c r="E1904" i="9" s="1"/>
  <c r="B1904" i="9"/>
  <c r="A1904" i="9"/>
  <c r="D1903" i="9"/>
  <c r="E1903" i="9" s="1"/>
  <c r="B1903" i="9"/>
  <c r="A1903" i="9"/>
  <c r="D1902" i="9"/>
  <c r="E1902" i="9" s="1"/>
  <c r="B1902" i="9"/>
  <c r="A1902" i="9"/>
  <c r="B1901" i="9"/>
  <c r="A1901" i="9"/>
  <c r="B1900" i="9"/>
  <c r="A1900" i="9"/>
  <c r="D1900" i="9" s="1"/>
  <c r="E1900" i="9" s="1"/>
  <c r="B1899" i="9"/>
  <c r="A1899" i="9"/>
  <c r="B1898" i="9"/>
  <c r="A1898" i="9"/>
  <c r="D1897" i="9"/>
  <c r="E1897" i="9" s="1"/>
  <c r="B1897" i="9"/>
  <c r="A1897" i="9"/>
  <c r="D1896" i="9"/>
  <c r="E1896" i="9" s="1"/>
  <c r="B1896" i="9"/>
  <c r="A1896" i="9"/>
  <c r="B1895" i="9"/>
  <c r="A1895" i="9"/>
  <c r="D1895" i="9" s="1"/>
  <c r="E1895" i="9" s="1"/>
  <c r="D1894" i="9"/>
  <c r="E1894" i="9" s="1"/>
  <c r="B1894" i="9"/>
  <c r="A1894" i="9"/>
  <c r="D1893" i="9"/>
  <c r="E1893" i="9" s="1"/>
  <c r="B1893" i="9"/>
  <c r="A1893" i="9"/>
  <c r="B1892" i="9"/>
  <c r="A1892" i="9"/>
  <c r="B1891" i="9"/>
  <c r="A1891" i="9"/>
  <c r="D1891" i="9" s="1"/>
  <c r="E1891" i="9" s="1"/>
  <c r="B1890" i="9"/>
  <c r="A1890" i="9"/>
  <c r="B1889" i="9"/>
  <c r="A1889" i="9"/>
  <c r="D1889" i="9" s="1"/>
  <c r="E1889" i="9" s="1"/>
  <c r="B1888" i="9"/>
  <c r="A1888" i="9"/>
  <c r="B1887" i="9"/>
  <c r="A1887" i="9"/>
  <c r="D1886" i="9"/>
  <c r="E1886" i="9" s="1"/>
  <c r="B1886" i="9"/>
  <c r="A1886" i="9"/>
  <c r="B1885" i="9"/>
  <c r="A1885" i="9"/>
  <c r="B1884" i="9"/>
  <c r="A1884" i="9"/>
  <c r="D1884" i="9" s="1"/>
  <c r="E1884" i="9" s="1"/>
  <c r="D1883" i="9"/>
  <c r="E1883" i="9" s="1"/>
  <c r="B1883" i="9"/>
  <c r="A1883" i="9"/>
  <c r="B1882" i="9"/>
  <c r="A1882" i="9"/>
  <c r="B1881" i="9"/>
  <c r="A1881" i="9"/>
  <c r="D1881" i="9" s="1"/>
  <c r="E1881" i="9" s="1"/>
  <c r="B1880" i="9"/>
  <c r="A1880" i="9"/>
  <c r="D1880" i="9" s="1"/>
  <c r="E1880" i="9" s="1"/>
  <c r="B1879" i="9"/>
  <c r="A1879" i="9"/>
  <c r="B1878" i="9"/>
  <c r="A1878" i="9"/>
  <c r="D1877" i="9"/>
  <c r="E1877" i="9" s="1"/>
  <c r="B1877" i="9"/>
  <c r="A1877" i="9"/>
  <c r="B1876" i="9"/>
  <c r="A1876" i="9"/>
  <c r="B1875" i="9"/>
  <c r="A1875" i="9"/>
  <c r="D1875" i="9" s="1"/>
  <c r="E1875" i="9" s="1"/>
  <c r="B1874" i="9"/>
  <c r="A1874" i="9"/>
  <c r="D1874" i="9" s="1"/>
  <c r="E1874" i="9" s="1"/>
  <c r="B1873" i="9"/>
  <c r="A1873" i="9"/>
  <c r="D1873" i="9" s="1"/>
  <c r="E1873" i="9" s="1"/>
  <c r="B1872" i="9"/>
  <c r="A1872" i="9"/>
  <c r="D1871" i="9"/>
  <c r="E1871" i="9" s="1"/>
  <c r="B1871" i="9"/>
  <c r="A1871" i="9"/>
  <c r="B1870" i="9"/>
  <c r="A1870" i="9"/>
  <c r="B1869" i="9"/>
  <c r="A1869" i="9"/>
  <c r="D1869" i="9" s="1"/>
  <c r="E1869" i="9" s="1"/>
  <c r="B1868" i="9"/>
  <c r="A1868" i="9"/>
  <c r="D1867" i="9"/>
  <c r="E1867" i="9" s="1"/>
  <c r="B1867" i="9"/>
  <c r="A1867" i="9"/>
  <c r="E1866" i="9"/>
  <c r="B1866" i="9"/>
  <c r="A1866" i="9"/>
  <c r="D1866" i="9" s="1"/>
  <c r="B1865" i="9"/>
  <c r="A1865" i="9"/>
  <c r="D1865" i="9" s="1"/>
  <c r="E1865" i="9" s="1"/>
  <c r="B1864" i="9"/>
  <c r="A1864" i="9"/>
  <c r="D1864" i="9" s="1"/>
  <c r="E1864" i="9" s="1"/>
  <c r="B1863" i="9"/>
  <c r="A1863" i="9"/>
  <c r="D1863" i="9" s="1"/>
  <c r="E1863" i="9" s="1"/>
  <c r="D1862" i="9"/>
  <c r="E1862" i="9" s="1"/>
  <c r="B1862" i="9"/>
  <c r="A1862" i="9"/>
  <c r="B1861" i="9"/>
  <c r="A1861" i="9"/>
  <c r="B1860" i="9"/>
  <c r="A1860" i="9"/>
  <c r="D1860" i="9" s="1"/>
  <c r="E1860" i="9" s="1"/>
  <c r="B1859" i="9"/>
  <c r="A1859" i="9"/>
  <c r="B1858" i="9"/>
  <c r="A1858" i="9"/>
  <c r="B1857" i="9"/>
  <c r="A1857" i="9"/>
  <c r="D1857" i="9" s="1"/>
  <c r="E1857" i="9" s="1"/>
  <c r="B1856" i="9"/>
  <c r="A1856" i="9"/>
  <c r="D1856" i="9" s="1"/>
  <c r="E1856" i="9" s="1"/>
  <c r="B1855" i="9"/>
  <c r="A1855" i="9"/>
  <c r="D1855" i="9" s="1"/>
  <c r="E1855" i="9" s="1"/>
  <c r="B1854" i="9"/>
  <c r="A1854" i="9"/>
  <c r="D1854" i="9" s="1"/>
  <c r="E1854" i="9" s="1"/>
  <c r="B1853" i="9"/>
  <c r="A1853" i="9"/>
  <c r="D1853" i="9" s="1"/>
  <c r="E1853" i="9" s="1"/>
  <c r="B1852" i="9"/>
  <c r="A1852" i="9"/>
  <c r="D1851" i="9"/>
  <c r="E1851" i="9" s="1"/>
  <c r="B1851" i="9"/>
  <c r="A1851" i="9"/>
  <c r="B1850" i="9"/>
  <c r="A1850" i="9"/>
  <c r="B1849" i="9"/>
  <c r="A1849" i="9"/>
  <c r="D1849" i="9" s="1"/>
  <c r="E1849" i="9" s="1"/>
  <c r="B1848" i="9"/>
  <c r="A1848" i="9"/>
  <c r="B1847" i="9"/>
  <c r="A1847" i="9"/>
  <c r="D1846" i="9"/>
  <c r="E1846" i="9" s="1"/>
  <c r="B1846" i="9"/>
  <c r="A1846" i="9"/>
  <c r="B1845" i="9"/>
  <c r="A1845" i="9"/>
  <c r="E1844" i="9"/>
  <c r="D1844" i="9"/>
  <c r="B1844" i="9"/>
  <c r="A1844" i="9"/>
  <c r="B1843" i="9"/>
  <c r="A1843" i="9"/>
  <c r="D1843" i="9" s="1"/>
  <c r="E1843" i="9" s="1"/>
  <c r="B1842" i="9"/>
  <c r="A1842" i="9"/>
  <c r="D1842" i="9" s="1"/>
  <c r="E1842" i="9" s="1"/>
  <c r="B1841" i="9"/>
  <c r="A1841" i="9"/>
  <c r="D1841" i="9" s="1"/>
  <c r="E1841" i="9" s="1"/>
  <c r="D1840" i="9"/>
  <c r="E1840" i="9" s="1"/>
  <c r="B1840" i="9"/>
  <c r="A1840" i="9"/>
  <c r="B1839" i="9"/>
  <c r="A1839" i="9"/>
  <c r="B1838" i="9"/>
  <c r="A1838" i="9"/>
  <c r="B1837" i="9"/>
  <c r="A1837" i="9"/>
  <c r="D1837" i="9" s="1"/>
  <c r="E1837" i="9" s="1"/>
  <c r="B1836" i="9"/>
  <c r="A1836" i="9"/>
  <c r="B1835" i="9"/>
  <c r="A1835" i="9"/>
  <c r="D1835" i="9" s="1"/>
  <c r="E1835" i="9" s="1"/>
  <c r="B1834" i="9"/>
  <c r="A1834" i="9"/>
  <c r="D1834" i="9" s="1"/>
  <c r="E1834" i="9" s="1"/>
  <c r="D1833" i="9"/>
  <c r="E1833" i="9" s="1"/>
  <c r="B1833" i="9"/>
  <c r="A1833" i="9"/>
  <c r="B1832" i="9"/>
  <c r="A1832" i="9"/>
  <c r="B1831" i="9"/>
  <c r="A1831" i="9"/>
  <c r="D1831" i="9" s="1"/>
  <c r="E1831" i="9" s="1"/>
  <c r="B1830" i="9"/>
  <c r="A1830" i="9"/>
  <c r="E1829" i="9"/>
  <c r="B1829" i="9"/>
  <c r="A1829" i="9"/>
  <c r="D1829" i="9" s="1"/>
  <c r="B1828" i="9"/>
  <c r="A1828" i="9"/>
  <c r="B1827" i="9"/>
  <c r="A1827" i="9"/>
  <c r="D1827" i="9" s="1"/>
  <c r="E1827" i="9" s="1"/>
  <c r="D1826" i="9"/>
  <c r="E1826" i="9" s="1"/>
  <c r="B1826" i="9"/>
  <c r="A1826" i="9"/>
  <c r="B1825" i="9"/>
  <c r="A1825" i="9"/>
  <c r="D1825" i="9" s="1"/>
  <c r="E1825" i="9" s="1"/>
  <c r="D1824" i="9"/>
  <c r="E1824" i="9" s="1"/>
  <c r="B1824" i="9"/>
  <c r="A1824" i="9"/>
  <c r="D1823" i="9"/>
  <c r="E1823" i="9" s="1"/>
  <c r="B1823" i="9"/>
  <c r="A1823" i="9"/>
  <c r="D1822" i="9"/>
  <c r="E1822" i="9" s="1"/>
  <c r="B1822" i="9"/>
  <c r="A1822" i="9"/>
  <c r="B1821" i="9"/>
  <c r="A1821" i="9"/>
  <c r="D1820" i="9"/>
  <c r="E1820" i="9" s="1"/>
  <c r="B1820" i="9"/>
  <c r="A1820" i="9"/>
  <c r="B1819" i="9"/>
  <c r="A1819" i="9"/>
  <c r="B1818" i="9"/>
  <c r="A1818" i="9"/>
  <c r="B1817" i="9"/>
  <c r="A1817" i="9"/>
  <c r="D1817" i="9" s="1"/>
  <c r="E1817" i="9" s="1"/>
  <c r="E1816" i="9"/>
  <c r="D1816" i="9"/>
  <c r="B1816" i="9"/>
  <c r="A1816" i="9"/>
  <c r="B1815" i="9"/>
  <c r="A1815" i="9"/>
  <c r="D1815" i="9" s="1"/>
  <c r="E1815" i="9" s="1"/>
  <c r="B1814" i="9"/>
  <c r="A1814" i="9"/>
  <c r="D1814" i="9" s="1"/>
  <c r="E1814" i="9" s="1"/>
  <c r="D1813" i="9"/>
  <c r="E1813" i="9" s="1"/>
  <c r="B1813" i="9"/>
  <c r="A1813" i="9"/>
  <c r="B1812" i="9"/>
  <c r="A1812" i="9"/>
  <c r="B1811" i="9"/>
  <c r="A1811" i="9"/>
  <c r="D1811" i="9" s="1"/>
  <c r="E1811" i="9" s="1"/>
  <c r="B1810" i="9"/>
  <c r="A1810" i="9"/>
  <c r="B1809" i="9"/>
  <c r="A1809" i="9"/>
  <c r="D1809" i="9" s="1"/>
  <c r="E1809" i="9" s="1"/>
  <c r="B1808" i="9"/>
  <c r="A1808" i="9"/>
  <c r="B1807" i="9"/>
  <c r="A1807" i="9"/>
  <c r="B1806" i="9"/>
  <c r="A1806" i="9"/>
  <c r="D1806" i="9" s="1"/>
  <c r="E1806" i="9" s="1"/>
  <c r="B1805" i="9"/>
  <c r="A1805" i="9"/>
  <c r="B1804" i="9"/>
  <c r="A1804" i="9"/>
  <c r="D1804" i="9" s="1"/>
  <c r="E1804" i="9" s="1"/>
  <c r="B1803" i="9"/>
  <c r="A1803" i="9"/>
  <c r="D1803" i="9" s="1"/>
  <c r="E1803" i="9" s="1"/>
  <c r="B1802" i="9"/>
  <c r="A1802" i="9"/>
  <c r="B1801" i="9"/>
  <c r="A1801" i="9"/>
  <c r="D1801" i="9" s="1"/>
  <c r="E1801" i="9" s="1"/>
  <c r="B1800" i="9"/>
  <c r="A1800" i="9"/>
  <c r="D1800" i="9" s="1"/>
  <c r="E1800" i="9" s="1"/>
  <c r="B1799" i="9"/>
  <c r="A1799" i="9"/>
  <c r="B1798" i="9"/>
  <c r="A1798" i="9"/>
  <c r="D1797" i="9"/>
  <c r="E1797" i="9" s="1"/>
  <c r="B1797" i="9"/>
  <c r="A1797" i="9"/>
  <c r="B1796" i="9"/>
  <c r="A1796" i="9"/>
  <c r="B1795" i="9"/>
  <c r="A1795" i="9"/>
  <c r="D1795" i="9" s="1"/>
  <c r="E1795" i="9" s="1"/>
  <c r="D1794" i="9"/>
  <c r="E1794" i="9" s="1"/>
  <c r="B1794" i="9"/>
  <c r="A1794" i="9"/>
  <c r="B1793" i="9"/>
  <c r="A1793" i="9"/>
  <c r="D1793" i="9" s="1"/>
  <c r="E1793" i="9" s="1"/>
  <c r="B1792" i="9"/>
  <c r="A1792" i="9"/>
  <c r="B1791" i="9"/>
  <c r="A1791" i="9"/>
  <c r="D1791" i="9" s="1"/>
  <c r="E1791" i="9" s="1"/>
  <c r="B1790" i="9"/>
  <c r="A1790" i="9"/>
  <c r="B1789" i="9"/>
  <c r="A1789" i="9"/>
  <c r="D1789" i="9" s="1"/>
  <c r="E1789" i="9" s="1"/>
  <c r="B1788" i="9"/>
  <c r="A1788" i="9"/>
  <c r="B1787" i="9"/>
  <c r="A1787" i="9"/>
  <c r="D1787" i="9" s="1"/>
  <c r="E1787" i="9" s="1"/>
  <c r="D1786" i="9"/>
  <c r="E1786" i="9" s="1"/>
  <c r="B1786" i="9"/>
  <c r="A1786" i="9"/>
  <c r="B1785" i="9"/>
  <c r="A1785" i="9"/>
  <c r="D1785" i="9" s="1"/>
  <c r="E1785" i="9" s="1"/>
  <c r="B1784" i="9"/>
  <c r="A1784" i="9"/>
  <c r="D1784" i="9" s="1"/>
  <c r="E1784" i="9" s="1"/>
  <c r="B1783" i="9"/>
  <c r="A1783" i="9"/>
  <c r="D1783" i="9" s="1"/>
  <c r="E1783" i="9" s="1"/>
  <c r="B1782" i="9"/>
  <c r="A1782" i="9"/>
  <c r="D1782" i="9" s="1"/>
  <c r="E1782" i="9" s="1"/>
  <c r="B1781" i="9"/>
  <c r="A1781" i="9"/>
  <c r="D1780" i="9"/>
  <c r="E1780" i="9" s="1"/>
  <c r="B1780" i="9"/>
  <c r="A1780" i="9"/>
  <c r="B1779" i="9"/>
  <c r="A1779" i="9"/>
  <c r="B1778" i="9"/>
  <c r="A1778" i="9"/>
  <c r="B1777" i="9"/>
  <c r="A1777" i="9"/>
  <c r="D1777" i="9" s="1"/>
  <c r="E1777" i="9" s="1"/>
  <c r="B1776" i="9"/>
  <c r="A1776" i="9"/>
  <c r="D1776" i="9" s="1"/>
  <c r="E1776" i="9" s="1"/>
  <c r="B1775" i="9"/>
  <c r="A1775" i="9"/>
  <c r="D1775" i="9" s="1"/>
  <c r="E1775" i="9" s="1"/>
  <c r="D1774" i="9"/>
  <c r="E1774" i="9" s="1"/>
  <c r="B1774" i="9"/>
  <c r="A1774" i="9"/>
  <c r="E1773" i="9"/>
  <c r="B1773" i="9"/>
  <c r="A1773" i="9"/>
  <c r="D1773" i="9" s="1"/>
  <c r="B1772" i="9"/>
  <c r="A1772" i="9"/>
  <c r="D1771" i="9"/>
  <c r="E1771" i="9" s="1"/>
  <c r="B1771" i="9"/>
  <c r="A1771" i="9"/>
  <c r="B1770" i="9"/>
  <c r="A1770" i="9"/>
  <c r="B1769" i="9"/>
  <c r="A1769" i="9"/>
  <c r="D1769" i="9" s="1"/>
  <c r="E1769" i="9" s="1"/>
  <c r="B1768" i="9"/>
  <c r="A1768" i="9"/>
  <c r="B1767" i="9"/>
  <c r="A1767" i="9"/>
  <c r="E1766" i="9"/>
  <c r="D1766" i="9"/>
  <c r="B1766" i="9"/>
  <c r="A1766" i="9"/>
  <c r="B1765" i="9"/>
  <c r="A1765" i="9"/>
  <c r="B1764" i="9"/>
  <c r="A1764" i="9"/>
  <c r="D1764" i="9" s="1"/>
  <c r="E1764" i="9" s="1"/>
  <c r="D1763" i="9"/>
  <c r="E1763" i="9" s="1"/>
  <c r="B1763" i="9"/>
  <c r="A1763" i="9"/>
  <c r="B1762" i="9"/>
  <c r="A1762" i="9"/>
  <c r="D1762" i="9" s="1"/>
  <c r="E1762" i="9" s="1"/>
  <c r="B1761" i="9"/>
  <c r="A1761" i="9"/>
  <c r="D1761" i="9" s="1"/>
  <c r="E1761" i="9" s="1"/>
  <c r="B1760" i="9"/>
  <c r="A1760" i="9"/>
  <c r="D1760" i="9" s="1"/>
  <c r="E1760" i="9" s="1"/>
  <c r="B1759" i="9"/>
  <c r="A1759" i="9"/>
  <c r="B1758" i="9"/>
  <c r="A1758" i="9"/>
  <c r="D1757" i="9"/>
  <c r="E1757" i="9" s="1"/>
  <c r="B1757" i="9"/>
  <c r="A1757" i="9"/>
  <c r="B1756" i="9"/>
  <c r="A1756" i="9"/>
  <c r="B1755" i="9"/>
  <c r="A1755" i="9"/>
  <c r="D1755" i="9" s="1"/>
  <c r="E1755" i="9" s="1"/>
  <c r="B1754" i="9"/>
  <c r="A1754" i="9"/>
  <c r="D1754" i="9" s="1"/>
  <c r="E1754" i="9" s="1"/>
  <c r="B1753" i="9"/>
  <c r="A1753" i="9"/>
  <c r="D1753" i="9" s="1"/>
  <c r="E1753" i="9" s="1"/>
  <c r="B1752" i="9"/>
  <c r="A1752" i="9"/>
  <c r="D1751" i="9"/>
  <c r="E1751" i="9" s="1"/>
  <c r="B1751" i="9"/>
  <c r="A1751" i="9"/>
  <c r="B1750" i="9"/>
  <c r="A1750" i="9"/>
  <c r="B1749" i="9"/>
  <c r="A1749" i="9"/>
  <c r="D1749" i="9" s="1"/>
  <c r="E1749" i="9" s="1"/>
  <c r="B1748" i="9"/>
  <c r="A1748" i="9"/>
  <c r="D1747" i="9"/>
  <c r="E1747" i="9" s="1"/>
  <c r="B1747" i="9"/>
  <c r="A1747" i="9"/>
  <c r="E1746" i="9"/>
  <c r="B1746" i="9"/>
  <c r="A1746" i="9"/>
  <c r="D1746" i="9" s="1"/>
  <c r="B1745" i="9"/>
  <c r="A1745" i="9"/>
  <c r="D1745" i="9" s="1"/>
  <c r="E1745" i="9" s="1"/>
  <c r="B1744" i="9"/>
  <c r="A1744" i="9"/>
  <c r="D1744" i="9" s="1"/>
  <c r="E1744" i="9" s="1"/>
  <c r="B1743" i="9"/>
  <c r="A1743" i="9"/>
  <c r="D1743" i="9" s="1"/>
  <c r="E1743" i="9" s="1"/>
  <c r="E1742" i="9"/>
  <c r="D1742" i="9"/>
  <c r="B1742" i="9"/>
  <c r="A1742" i="9"/>
  <c r="B1741" i="9"/>
  <c r="A1741" i="9"/>
  <c r="B1740" i="9"/>
  <c r="A1740" i="9"/>
  <c r="D1740" i="9" s="1"/>
  <c r="E1740" i="9" s="1"/>
  <c r="B1739" i="9"/>
  <c r="A1739" i="9"/>
  <c r="B1738" i="9"/>
  <c r="A1738" i="9"/>
  <c r="B1737" i="9"/>
  <c r="A1737" i="9"/>
  <c r="D1737" i="9" s="1"/>
  <c r="E1737" i="9" s="1"/>
  <c r="B1736" i="9"/>
  <c r="A1736" i="9"/>
  <c r="D1736" i="9" s="1"/>
  <c r="E1736" i="9" s="1"/>
  <c r="B1735" i="9"/>
  <c r="A1735" i="9"/>
  <c r="D1735" i="9" s="1"/>
  <c r="E1735" i="9" s="1"/>
  <c r="B1734" i="9"/>
  <c r="A1734" i="9"/>
  <c r="D1734" i="9" s="1"/>
  <c r="E1734" i="9" s="1"/>
  <c r="B1733" i="9"/>
  <c r="A1733" i="9"/>
  <c r="D1733" i="9" s="1"/>
  <c r="E1733" i="9" s="1"/>
  <c r="B1732" i="9"/>
  <c r="A1732" i="9"/>
  <c r="D1731" i="9"/>
  <c r="E1731" i="9" s="1"/>
  <c r="B1731" i="9"/>
  <c r="A1731" i="9"/>
  <c r="B1730" i="9"/>
  <c r="A1730" i="9"/>
  <c r="B1729" i="9"/>
  <c r="A1729" i="9"/>
  <c r="D1729" i="9" s="1"/>
  <c r="E1729" i="9" s="1"/>
  <c r="B1728" i="9"/>
  <c r="A1728" i="9"/>
  <c r="B1727" i="9"/>
  <c r="A1727" i="9"/>
  <c r="B1726" i="9"/>
  <c r="A1726" i="9"/>
  <c r="D1726" i="9" s="1"/>
  <c r="E1726" i="9" s="1"/>
  <c r="B1725" i="9"/>
  <c r="A1725" i="9"/>
  <c r="E1724" i="9"/>
  <c r="D1724" i="9"/>
  <c r="B1724" i="9"/>
  <c r="A1724" i="9"/>
  <c r="B1723" i="9"/>
  <c r="A1723" i="9"/>
  <c r="D1723" i="9" s="1"/>
  <c r="E1723" i="9" s="1"/>
  <c r="B1722" i="9"/>
  <c r="A1722" i="9"/>
  <c r="B1721" i="9"/>
  <c r="A1721" i="9"/>
  <c r="D1721" i="9" s="1"/>
  <c r="E1721" i="9" s="1"/>
  <c r="D1720" i="9"/>
  <c r="E1720" i="9" s="1"/>
  <c r="B1720" i="9"/>
  <c r="A1720" i="9"/>
  <c r="B1719" i="9"/>
  <c r="A1719" i="9"/>
  <c r="B1718" i="9"/>
  <c r="A1718" i="9"/>
  <c r="B1717" i="9"/>
  <c r="A1717" i="9"/>
  <c r="D1717" i="9" s="1"/>
  <c r="E1717" i="9" s="1"/>
  <c r="B1716" i="9"/>
  <c r="A1716" i="9"/>
  <c r="D1715" i="9"/>
  <c r="E1715" i="9" s="1"/>
  <c r="B1715" i="9"/>
  <c r="A1715" i="9"/>
  <c r="D1714" i="9"/>
  <c r="E1714" i="9" s="1"/>
  <c r="B1714" i="9"/>
  <c r="A1714" i="9"/>
  <c r="B1713" i="9"/>
  <c r="A1713" i="9"/>
  <c r="D1713" i="9" s="1"/>
  <c r="E1713" i="9" s="1"/>
  <c r="B1712" i="9"/>
  <c r="A1712" i="9"/>
  <c r="B1711" i="9"/>
  <c r="A1711" i="9"/>
  <c r="D1711" i="9" s="1"/>
  <c r="E1711" i="9" s="1"/>
  <c r="B1710" i="9"/>
  <c r="A1710" i="9"/>
  <c r="B1709" i="9"/>
  <c r="A1709" i="9"/>
  <c r="D1709" i="9" s="1"/>
  <c r="E1709" i="9" s="1"/>
  <c r="B1708" i="9"/>
  <c r="A1708" i="9"/>
  <c r="B1707" i="9"/>
  <c r="A1707" i="9"/>
  <c r="D1707" i="9" s="1"/>
  <c r="E1707" i="9" s="1"/>
  <c r="B1706" i="9"/>
  <c r="A1706" i="9"/>
  <c r="D1706" i="9" s="1"/>
  <c r="E1706" i="9" s="1"/>
  <c r="D1705" i="9"/>
  <c r="E1705" i="9" s="1"/>
  <c r="B1705" i="9"/>
  <c r="A1705" i="9"/>
  <c r="E1704" i="9"/>
  <c r="B1704" i="9"/>
  <c r="A1704" i="9"/>
  <c r="D1704" i="9" s="1"/>
  <c r="B1703" i="9"/>
  <c r="A1703" i="9"/>
  <c r="D1703" i="9" s="1"/>
  <c r="E1703" i="9" s="1"/>
  <c r="B1702" i="9"/>
  <c r="A1702" i="9"/>
  <c r="D1702" i="9" s="1"/>
  <c r="E1702" i="9" s="1"/>
  <c r="B1701" i="9"/>
  <c r="A1701" i="9"/>
  <c r="D1700" i="9"/>
  <c r="E1700" i="9" s="1"/>
  <c r="B1700" i="9"/>
  <c r="A1700" i="9"/>
  <c r="B1699" i="9"/>
  <c r="A1699" i="9"/>
  <c r="B1698" i="9"/>
  <c r="A1698" i="9"/>
  <c r="D1697" i="9"/>
  <c r="E1697" i="9" s="1"/>
  <c r="B1697" i="9"/>
  <c r="A1697" i="9"/>
  <c r="B1696" i="9"/>
  <c r="A1696" i="9"/>
  <c r="D1696" i="9" s="1"/>
  <c r="E1696" i="9" s="1"/>
  <c r="D1695" i="9"/>
  <c r="E1695" i="9" s="1"/>
  <c r="B1695" i="9"/>
  <c r="A1695" i="9"/>
  <c r="D1694" i="9"/>
  <c r="E1694" i="9" s="1"/>
  <c r="B1694" i="9"/>
  <c r="A1694" i="9"/>
  <c r="B1693" i="9"/>
  <c r="A1693" i="9"/>
  <c r="D1693" i="9" s="1"/>
  <c r="E1693" i="9" s="1"/>
  <c r="B1692" i="9"/>
  <c r="A1692" i="9"/>
  <c r="B1691" i="9"/>
  <c r="A1691" i="9"/>
  <c r="D1691" i="9" s="1"/>
  <c r="E1691" i="9" s="1"/>
  <c r="B1690" i="9"/>
  <c r="A1690" i="9"/>
  <c r="E1689" i="9"/>
  <c r="B1689" i="9"/>
  <c r="A1689" i="9"/>
  <c r="D1689" i="9" s="1"/>
  <c r="B1688" i="9"/>
  <c r="A1688" i="9"/>
  <c r="B1687" i="9"/>
  <c r="A1687" i="9"/>
  <c r="B1686" i="9"/>
  <c r="A1686" i="9"/>
  <c r="D1686" i="9" s="1"/>
  <c r="E1686" i="9" s="1"/>
  <c r="B1685" i="9"/>
  <c r="A1685" i="9"/>
  <c r="B1684" i="9"/>
  <c r="A1684" i="9"/>
  <c r="D1684" i="9" s="1"/>
  <c r="E1684" i="9" s="1"/>
  <c r="B1683" i="9"/>
  <c r="A1683" i="9"/>
  <c r="D1683" i="9" s="1"/>
  <c r="E1683" i="9" s="1"/>
  <c r="B1682" i="9"/>
  <c r="A1682" i="9"/>
  <c r="D1682" i="9" s="1"/>
  <c r="E1682" i="9" s="1"/>
  <c r="B1681" i="9"/>
  <c r="A1681" i="9"/>
  <c r="D1681" i="9" s="1"/>
  <c r="E1681" i="9" s="1"/>
  <c r="B1680" i="9"/>
  <c r="A1680" i="9"/>
  <c r="D1680" i="9" s="1"/>
  <c r="E1680" i="9" s="1"/>
  <c r="B1679" i="9"/>
  <c r="A1679" i="9"/>
  <c r="B1678" i="9"/>
  <c r="A1678" i="9"/>
  <c r="D1677" i="9"/>
  <c r="E1677" i="9" s="1"/>
  <c r="B1677" i="9"/>
  <c r="A1677" i="9"/>
  <c r="B1676" i="9"/>
  <c r="A1676" i="9"/>
  <c r="D1676" i="9" s="1"/>
  <c r="E1676" i="9" s="1"/>
  <c r="B1675" i="9"/>
  <c r="A1675" i="9"/>
  <c r="D1675" i="9" s="1"/>
  <c r="E1675" i="9" s="1"/>
  <c r="B1674" i="9"/>
  <c r="A1674" i="9"/>
  <c r="D1674" i="9" s="1"/>
  <c r="E1674" i="9" s="1"/>
  <c r="B1673" i="9"/>
  <c r="A1673" i="9"/>
  <c r="D1673" i="9" s="1"/>
  <c r="E1673" i="9" s="1"/>
  <c r="B1672" i="9"/>
  <c r="A1672" i="9"/>
  <c r="B1671" i="9"/>
  <c r="A1671" i="9"/>
  <c r="D1671" i="9" s="1"/>
  <c r="E1671" i="9" s="1"/>
  <c r="B1670" i="9"/>
  <c r="A1670" i="9"/>
  <c r="B1669" i="9"/>
  <c r="A1669" i="9"/>
  <c r="D1669" i="9" s="1"/>
  <c r="E1669" i="9" s="1"/>
  <c r="B1668" i="9"/>
  <c r="A1668" i="9"/>
  <c r="B1667" i="9"/>
  <c r="A1667" i="9"/>
  <c r="D1667" i="9" s="1"/>
  <c r="E1667" i="9" s="1"/>
  <c r="D1666" i="9"/>
  <c r="E1666" i="9" s="1"/>
  <c r="B1666" i="9"/>
  <c r="A1666" i="9"/>
  <c r="E1665" i="9"/>
  <c r="B1665" i="9"/>
  <c r="A1665" i="9"/>
  <c r="D1665" i="9" s="1"/>
  <c r="B1664" i="9"/>
  <c r="A1664" i="9"/>
  <c r="D1664" i="9" s="1"/>
  <c r="E1664" i="9" s="1"/>
  <c r="B1663" i="9"/>
  <c r="A1663" i="9"/>
  <c r="D1663" i="9" s="1"/>
  <c r="E1663" i="9" s="1"/>
  <c r="B1662" i="9"/>
  <c r="A1662" i="9"/>
  <c r="D1662" i="9" s="1"/>
  <c r="E1662" i="9" s="1"/>
  <c r="B1661" i="9"/>
  <c r="A1661" i="9"/>
  <c r="D1660" i="9"/>
  <c r="E1660" i="9" s="1"/>
  <c r="B1660" i="9"/>
  <c r="A1660" i="9"/>
  <c r="B1659" i="9"/>
  <c r="A1659" i="9"/>
  <c r="B1658" i="9"/>
  <c r="A1658" i="9"/>
  <c r="D1657" i="9"/>
  <c r="E1657" i="9" s="1"/>
  <c r="B1657" i="9"/>
  <c r="A1657" i="9"/>
  <c r="B1656" i="9"/>
  <c r="A1656" i="9"/>
  <c r="D1656" i="9" s="1"/>
  <c r="E1656" i="9" s="1"/>
  <c r="B1655" i="9"/>
  <c r="A1655" i="9"/>
  <c r="D1655" i="9" s="1"/>
  <c r="E1655" i="9" s="1"/>
  <c r="D1654" i="9"/>
  <c r="E1654" i="9" s="1"/>
  <c r="B1654" i="9"/>
  <c r="A1654" i="9"/>
  <c r="E1653" i="9"/>
  <c r="B1653" i="9"/>
  <c r="A1653" i="9"/>
  <c r="D1653" i="9" s="1"/>
  <c r="B1652" i="9"/>
  <c r="A1652" i="9"/>
  <c r="B1651" i="9"/>
  <c r="A1651" i="9"/>
  <c r="D1651" i="9" s="1"/>
  <c r="E1651" i="9" s="1"/>
  <c r="B1650" i="9"/>
  <c r="A1650" i="9"/>
  <c r="B1649" i="9"/>
  <c r="A1649" i="9"/>
  <c r="D1649" i="9" s="1"/>
  <c r="E1649" i="9" s="1"/>
  <c r="B1648" i="9"/>
  <c r="A1648" i="9"/>
  <c r="B1647" i="9"/>
  <c r="A1647" i="9"/>
  <c r="B1646" i="9"/>
  <c r="A1646" i="9"/>
  <c r="D1646" i="9" s="1"/>
  <c r="E1646" i="9" s="1"/>
  <c r="B1645" i="9"/>
  <c r="A1645" i="9"/>
  <c r="B1644" i="9"/>
  <c r="A1644" i="9"/>
  <c r="D1644" i="9" s="1"/>
  <c r="E1644" i="9" s="1"/>
  <c r="B1643" i="9"/>
  <c r="A1643" i="9"/>
  <c r="D1643" i="9" s="1"/>
  <c r="E1643" i="9" s="1"/>
  <c r="B1642" i="9"/>
  <c r="A1642" i="9"/>
  <c r="B1641" i="9"/>
  <c r="A1641" i="9"/>
  <c r="D1641" i="9" s="1"/>
  <c r="E1641" i="9" s="1"/>
  <c r="B1640" i="9"/>
  <c r="A1640" i="9"/>
  <c r="D1640" i="9" s="1"/>
  <c r="E1640" i="9" s="1"/>
  <c r="B1639" i="9"/>
  <c r="A1639" i="9"/>
  <c r="B1638" i="9"/>
  <c r="A1638" i="9"/>
  <c r="B1637" i="9"/>
  <c r="A1637" i="9"/>
  <c r="D1637" i="9" s="1"/>
  <c r="E1637" i="9" s="1"/>
  <c r="B1636" i="9"/>
  <c r="A1636" i="9"/>
  <c r="B1635" i="9"/>
  <c r="A1635" i="9"/>
  <c r="D1635" i="9" s="1"/>
  <c r="E1635" i="9" s="1"/>
  <c r="D1634" i="9"/>
  <c r="E1634" i="9" s="1"/>
  <c r="B1634" i="9"/>
  <c r="A1634" i="9"/>
  <c r="D1633" i="9"/>
  <c r="E1633" i="9" s="1"/>
  <c r="B1633" i="9"/>
  <c r="A1633" i="9"/>
  <c r="B1632" i="9"/>
  <c r="A1632" i="9"/>
  <c r="B1631" i="9"/>
  <c r="A1631" i="9"/>
  <c r="D1631" i="9" s="1"/>
  <c r="E1631" i="9" s="1"/>
  <c r="B1630" i="9"/>
  <c r="A1630" i="9"/>
  <c r="E1629" i="9"/>
  <c r="B1629" i="9"/>
  <c r="A1629" i="9"/>
  <c r="D1629" i="9" s="1"/>
  <c r="B1628" i="9"/>
  <c r="A1628" i="9"/>
  <c r="B1627" i="9"/>
  <c r="A1627" i="9"/>
  <c r="D1627" i="9" s="1"/>
  <c r="E1627" i="9" s="1"/>
  <c r="B1626" i="9"/>
  <c r="A1626" i="9"/>
  <c r="D1626" i="9" s="1"/>
  <c r="E1626" i="9" s="1"/>
  <c r="B1625" i="9"/>
  <c r="A1625" i="9"/>
  <c r="D1625" i="9" s="1"/>
  <c r="E1625" i="9" s="1"/>
  <c r="E1624" i="9"/>
  <c r="D1624" i="9"/>
  <c r="B1624" i="9"/>
  <c r="A1624" i="9"/>
  <c r="D1623" i="9"/>
  <c r="E1623" i="9" s="1"/>
  <c r="B1623" i="9"/>
  <c r="A1623" i="9"/>
  <c r="D1622" i="9"/>
  <c r="E1622" i="9" s="1"/>
  <c r="B1622" i="9"/>
  <c r="A1622" i="9"/>
  <c r="B1621" i="9"/>
  <c r="A1621" i="9"/>
  <c r="B1620" i="9"/>
  <c r="A1620" i="9"/>
  <c r="D1620" i="9" s="1"/>
  <c r="E1620" i="9" s="1"/>
  <c r="B1619" i="9"/>
  <c r="A1619" i="9"/>
  <c r="B1618" i="9"/>
  <c r="A1618" i="9"/>
  <c r="D1617" i="9"/>
  <c r="E1617" i="9" s="1"/>
  <c r="B1617" i="9"/>
  <c r="A1617" i="9"/>
  <c r="D1616" i="9"/>
  <c r="E1616" i="9" s="1"/>
  <c r="B1616" i="9"/>
  <c r="A1616" i="9"/>
  <c r="B1615" i="9"/>
  <c r="A1615" i="9"/>
  <c r="D1615" i="9" s="1"/>
  <c r="E1615" i="9" s="1"/>
  <c r="D1614" i="9"/>
  <c r="E1614" i="9" s="1"/>
  <c r="B1614" i="9"/>
  <c r="A1614" i="9"/>
  <c r="D1613" i="9"/>
  <c r="E1613" i="9" s="1"/>
  <c r="B1613" i="9"/>
  <c r="A1613" i="9"/>
  <c r="B1612" i="9"/>
  <c r="A1612" i="9"/>
  <c r="D1611" i="9"/>
  <c r="E1611" i="9" s="1"/>
  <c r="B1611" i="9"/>
  <c r="A1611" i="9"/>
  <c r="B1610" i="9"/>
  <c r="A1610" i="9"/>
  <c r="E1609" i="9"/>
  <c r="B1609" i="9"/>
  <c r="A1609" i="9"/>
  <c r="D1609" i="9" s="1"/>
  <c r="B1608" i="9"/>
  <c r="A1608" i="9"/>
  <c r="B1607" i="9"/>
  <c r="A1607" i="9"/>
  <c r="E1606" i="9"/>
  <c r="B1606" i="9"/>
  <c r="A1606" i="9"/>
  <c r="D1606" i="9" s="1"/>
  <c r="B1605" i="9"/>
  <c r="A1605" i="9"/>
  <c r="B1604" i="9"/>
  <c r="A1604" i="9"/>
  <c r="D1604" i="9" s="1"/>
  <c r="E1604" i="9" s="1"/>
  <c r="D1603" i="9"/>
  <c r="E1603" i="9" s="1"/>
  <c r="B1603" i="9"/>
  <c r="A1603" i="9"/>
  <c r="D1602" i="9"/>
  <c r="E1602" i="9" s="1"/>
  <c r="B1602" i="9"/>
  <c r="A1602" i="9"/>
  <c r="B1601" i="9"/>
  <c r="A1601" i="9"/>
  <c r="D1601" i="9" s="1"/>
  <c r="E1601" i="9" s="1"/>
  <c r="B1600" i="9"/>
  <c r="A1600" i="9"/>
  <c r="D1600" i="9" s="1"/>
  <c r="E1600" i="9" s="1"/>
  <c r="B1599" i="9"/>
  <c r="A1599" i="9"/>
  <c r="B1598" i="9"/>
  <c r="A1598" i="9"/>
  <c r="B1597" i="9"/>
  <c r="A1597" i="9"/>
  <c r="D1597" i="9" s="1"/>
  <c r="E1597" i="9" s="1"/>
  <c r="B1596" i="9"/>
  <c r="A1596" i="9"/>
  <c r="D1595" i="9"/>
  <c r="E1595" i="9" s="1"/>
  <c r="B1595" i="9"/>
  <c r="A1595" i="9"/>
  <c r="D1594" i="9"/>
  <c r="E1594" i="9" s="1"/>
  <c r="B1594" i="9"/>
  <c r="A1594" i="9"/>
  <c r="D1593" i="9"/>
  <c r="E1593" i="9" s="1"/>
  <c r="B1593" i="9"/>
  <c r="A1593" i="9"/>
  <c r="B1592" i="9"/>
  <c r="A1592" i="9"/>
  <c r="B1591" i="9"/>
  <c r="A1591" i="9"/>
  <c r="D1591" i="9" s="1"/>
  <c r="E1591" i="9" s="1"/>
  <c r="B1590" i="9"/>
  <c r="A1590" i="9"/>
  <c r="B1589" i="9"/>
  <c r="A1589" i="9"/>
  <c r="D1589" i="9" s="1"/>
  <c r="E1589" i="9" s="1"/>
  <c r="B1588" i="9"/>
  <c r="A1588" i="9"/>
  <c r="B1587" i="9"/>
  <c r="A1587" i="9"/>
  <c r="D1587" i="9" s="1"/>
  <c r="E1587" i="9" s="1"/>
  <c r="D1586" i="9"/>
  <c r="E1586" i="9" s="1"/>
  <c r="B1586" i="9"/>
  <c r="A1586" i="9"/>
  <c r="D1585" i="9"/>
  <c r="E1585" i="9" s="1"/>
  <c r="B1585" i="9"/>
  <c r="A1585" i="9"/>
  <c r="B1584" i="9"/>
  <c r="A1584" i="9"/>
  <c r="D1584" i="9" s="1"/>
  <c r="E1584" i="9" s="1"/>
  <c r="D1583" i="9"/>
  <c r="E1583" i="9" s="1"/>
  <c r="B1583" i="9"/>
  <c r="A1583" i="9"/>
  <c r="B1582" i="9"/>
  <c r="A1582" i="9"/>
  <c r="D1582" i="9" s="1"/>
  <c r="E1582" i="9" s="1"/>
  <c r="B1581" i="9"/>
  <c r="A1581" i="9"/>
  <c r="B1580" i="9"/>
  <c r="A1580" i="9"/>
  <c r="D1580" i="9" s="1"/>
  <c r="E1580" i="9" s="1"/>
  <c r="B1579" i="9"/>
  <c r="A1579" i="9"/>
  <c r="B1578" i="9"/>
  <c r="A1578" i="9"/>
  <c r="D1577" i="9"/>
  <c r="E1577" i="9" s="1"/>
  <c r="B1577" i="9"/>
  <c r="A1577" i="9"/>
  <c r="D1576" i="9"/>
  <c r="E1576" i="9" s="1"/>
  <c r="B1576" i="9"/>
  <c r="A1576" i="9"/>
  <c r="D1575" i="9"/>
  <c r="E1575" i="9" s="1"/>
  <c r="B1575" i="9"/>
  <c r="A1575" i="9"/>
  <c r="D1574" i="9"/>
  <c r="E1574" i="9" s="1"/>
  <c r="B1574" i="9"/>
  <c r="A1574" i="9"/>
  <c r="D1573" i="9"/>
  <c r="E1573" i="9" s="1"/>
  <c r="B1573" i="9"/>
  <c r="A1573" i="9"/>
  <c r="B1572" i="9"/>
  <c r="A1572" i="9"/>
  <c r="B1571" i="9"/>
  <c r="A1571" i="9"/>
  <c r="D1571" i="9" s="1"/>
  <c r="E1571" i="9" s="1"/>
  <c r="B1570" i="9"/>
  <c r="A1570" i="9"/>
  <c r="B1569" i="9"/>
  <c r="A1569" i="9"/>
  <c r="D1569" i="9" s="1"/>
  <c r="E1569" i="9" s="1"/>
  <c r="B1568" i="9"/>
  <c r="A1568" i="9"/>
  <c r="B1567" i="9"/>
  <c r="A1567" i="9"/>
  <c r="E1566" i="9"/>
  <c r="B1566" i="9"/>
  <c r="A1566" i="9"/>
  <c r="D1566" i="9" s="1"/>
  <c r="B1565" i="9"/>
  <c r="A1565" i="9"/>
  <c r="E1564" i="9"/>
  <c r="D1564" i="9"/>
  <c r="B1564" i="9"/>
  <c r="A1564" i="9"/>
  <c r="D1563" i="9"/>
  <c r="E1563" i="9" s="1"/>
  <c r="B1563" i="9"/>
  <c r="A1563" i="9"/>
  <c r="B1562" i="9"/>
  <c r="A1562" i="9"/>
  <c r="B1561" i="9"/>
  <c r="A1561" i="9"/>
  <c r="D1561" i="9" s="1"/>
  <c r="E1561" i="9" s="1"/>
  <c r="D1560" i="9"/>
  <c r="E1560" i="9" s="1"/>
  <c r="B1560" i="9"/>
  <c r="A1560" i="9"/>
  <c r="B1559" i="9"/>
  <c r="A1559" i="9"/>
  <c r="B1558" i="9"/>
  <c r="A1558" i="9"/>
  <c r="D1557" i="9"/>
  <c r="E1557" i="9" s="1"/>
  <c r="B1557" i="9"/>
  <c r="A1557" i="9"/>
  <c r="B1556" i="9"/>
  <c r="A1556" i="9"/>
  <c r="B1555" i="9"/>
  <c r="A1555" i="9"/>
  <c r="D1555" i="9" s="1"/>
  <c r="E1555" i="9" s="1"/>
  <c r="B1554" i="9"/>
  <c r="A1554" i="9"/>
  <c r="D1554" i="9" s="1"/>
  <c r="E1554" i="9" s="1"/>
  <c r="B1553" i="9"/>
  <c r="A1553" i="9"/>
  <c r="D1553" i="9" s="1"/>
  <c r="E1553" i="9" s="1"/>
  <c r="B1552" i="9"/>
  <c r="A1552" i="9"/>
  <c r="B1551" i="9"/>
  <c r="A1551" i="9"/>
  <c r="D1551" i="9" s="1"/>
  <c r="E1551" i="9" s="1"/>
  <c r="B1550" i="9"/>
  <c r="A1550" i="9"/>
  <c r="E1549" i="9"/>
  <c r="B1549" i="9"/>
  <c r="A1549" i="9"/>
  <c r="D1549" i="9" s="1"/>
  <c r="B1548" i="9"/>
  <c r="A1548" i="9"/>
  <c r="B1547" i="9"/>
  <c r="A1547" i="9"/>
  <c r="D1547" i="9" s="1"/>
  <c r="E1547" i="9" s="1"/>
  <c r="B1546" i="9"/>
  <c r="A1546" i="9"/>
  <c r="D1546" i="9" s="1"/>
  <c r="E1546" i="9" s="1"/>
  <c r="E1545" i="9"/>
  <c r="B1545" i="9"/>
  <c r="A1545" i="9"/>
  <c r="D1545" i="9" s="1"/>
  <c r="B1544" i="9"/>
  <c r="A1544" i="9"/>
  <c r="D1544" i="9" s="1"/>
  <c r="E1544" i="9" s="1"/>
  <c r="B1543" i="9"/>
  <c r="A1543" i="9"/>
  <c r="D1543" i="9" s="1"/>
  <c r="E1543" i="9" s="1"/>
  <c r="D1542" i="9"/>
  <c r="E1542" i="9" s="1"/>
  <c r="B1542" i="9"/>
  <c r="A1542" i="9"/>
  <c r="B1541" i="9"/>
  <c r="A1541" i="9"/>
  <c r="B1540" i="9"/>
  <c r="A1540" i="9"/>
  <c r="D1540" i="9" s="1"/>
  <c r="E1540" i="9" s="1"/>
  <c r="B1539" i="9"/>
  <c r="A1539" i="9"/>
  <c r="B1538" i="9"/>
  <c r="A1538" i="9"/>
  <c r="D1537" i="9"/>
  <c r="E1537" i="9" s="1"/>
  <c r="B1537" i="9"/>
  <c r="A1537" i="9"/>
  <c r="D1536" i="9"/>
  <c r="E1536" i="9" s="1"/>
  <c r="B1536" i="9"/>
  <c r="A1536" i="9"/>
  <c r="B1535" i="9"/>
  <c r="A1535" i="9"/>
  <c r="D1535" i="9" s="1"/>
  <c r="E1535" i="9" s="1"/>
  <c r="D1534" i="9"/>
  <c r="E1534" i="9" s="1"/>
  <c r="B1534" i="9"/>
  <c r="A1534" i="9"/>
  <c r="B1533" i="9"/>
  <c r="A1533" i="9"/>
  <c r="D1533" i="9" s="1"/>
  <c r="E1533" i="9" s="1"/>
  <c r="B1532" i="9"/>
  <c r="A1532" i="9"/>
  <c r="D1531" i="9"/>
  <c r="E1531" i="9" s="1"/>
  <c r="B1531" i="9"/>
  <c r="A1531" i="9"/>
  <c r="B1530" i="9"/>
  <c r="A1530" i="9"/>
  <c r="B1529" i="9"/>
  <c r="A1529" i="9"/>
  <c r="D1529" i="9" s="1"/>
  <c r="E1529" i="9" s="1"/>
  <c r="B1528" i="9"/>
  <c r="A1528" i="9"/>
  <c r="B1527" i="9"/>
  <c r="A1527" i="9"/>
  <c r="E1526" i="9"/>
  <c r="D1526" i="9"/>
  <c r="B1526" i="9"/>
  <c r="A1526" i="9"/>
  <c r="B1525" i="9"/>
  <c r="A1525" i="9"/>
  <c r="B1524" i="9"/>
  <c r="A1524" i="9"/>
  <c r="D1524" i="9" s="1"/>
  <c r="E1524" i="9" s="1"/>
  <c r="D1523" i="9"/>
  <c r="E1523" i="9" s="1"/>
  <c r="B1523" i="9"/>
  <c r="A1523" i="9"/>
  <c r="B1522" i="9"/>
  <c r="A1522" i="9"/>
  <c r="B1521" i="9"/>
  <c r="A1521" i="9"/>
  <c r="D1521" i="9" s="1"/>
  <c r="E1521" i="9" s="1"/>
  <c r="B1520" i="9"/>
  <c r="A1520" i="9"/>
  <c r="D1520" i="9" s="1"/>
  <c r="E1520" i="9" s="1"/>
  <c r="B1519" i="9"/>
  <c r="A1519" i="9"/>
  <c r="B1518" i="9"/>
  <c r="A1518" i="9"/>
  <c r="D1517" i="9"/>
  <c r="E1517" i="9" s="1"/>
  <c r="B1517" i="9"/>
  <c r="A1517" i="9"/>
  <c r="B1516" i="9"/>
  <c r="A1516" i="9"/>
  <c r="D1516" i="9" s="1"/>
  <c r="E1516" i="9" s="1"/>
  <c r="D1515" i="9"/>
  <c r="E1515" i="9" s="1"/>
  <c r="B1515" i="9"/>
  <c r="A1515" i="9"/>
  <c r="B1514" i="9"/>
  <c r="A1514" i="9"/>
  <c r="D1514" i="9" s="1"/>
  <c r="E1514" i="9" s="1"/>
  <c r="B1513" i="9"/>
  <c r="A1513" i="9"/>
  <c r="D1513" i="9" s="1"/>
  <c r="E1513" i="9" s="1"/>
  <c r="B1512" i="9"/>
  <c r="A1512" i="9"/>
  <c r="D1511" i="9"/>
  <c r="E1511" i="9" s="1"/>
  <c r="B1511" i="9"/>
  <c r="A1511" i="9"/>
  <c r="B1510" i="9"/>
  <c r="A1510" i="9"/>
  <c r="B1509" i="9"/>
  <c r="A1509" i="9"/>
  <c r="D1509" i="9" s="1"/>
  <c r="E1509" i="9" s="1"/>
  <c r="B1508" i="9"/>
  <c r="A1508" i="9"/>
  <c r="B1507" i="9"/>
  <c r="A1507" i="9"/>
  <c r="D1507" i="9" s="1"/>
  <c r="E1507" i="9" s="1"/>
  <c r="B1506" i="9"/>
  <c r="A1506" i="9"/>
  <c r="D1506" i="9" s="1"/>
  <c r="E1506" i="9" s="1"/>
  <c r="B1505" i="9"/>
  <c r="A1505" i="9"/>
  <c r="D1505" i="9" s="1"/>
  <c r="E1505" i="9" s="1"/>
  <c r="E1504" i="9"/>
  <c r="D1504" i="9"/>
  <c r="B1504" i="9"/>
  <c r="A1504" i="9"/>
  <c r="B1503" i="9"/>
  <c r="A1503" i="9"/>
  <c r="D1503" i="9" s="1"/>
  <c r="E1503" i="9" s="1"/>
  <c r="D1502" i="9"/>
  <c r="E1502" i="9" s="1"/>
  <c r="B1502" i="9"/>
  <c r="A1502" i="9"/>
  <c r="B1501" i="9"/>
  <c r="A1501" i="9"/>
  <c r="B1500" i="9"/>
  <c r="A1500" i="9"/>
  <c r="D1500" i="9" s="1"/>
  <c r="E1500" i="9" s="1"/>
  <c r="B1499" i="9"/>
  <c r="A1499" i="9"/>
  <c r="B1498" i="9"/>
  <c r="A1498" i="9"/>
  <c r="D1497" i="9"/>
  <c r="E1497" i="9" s="1"/>
  <c r="B1497" i="9"/>
  <c r="A1497" i="9"/>
  <c r="B1496" i="9"/>
  <c r="A1496" i="9"/>
  <c r="D1496" i="9" s="1"/>
  <c r="E1496" i="9" s="1"/>
  <c r="B1495" i="9"/>
  <c r="A1495" i="9"/>
  <c r="D1495" i="9" s="1"/>
  <c r="E1495" i="9" s="1"/>
  <c r="D1494" i="9"/>
  <c r="E1494" i="9" s="1"/>
  <c r="B1494" i="9"/>
  <c r="A1494" i="9"/>
  <c r="B1493" i="9"/>
  <c r="A1493" i="9"/>
  <c r="D1493" i="9" s="1"/>
  <c r="E1493" i="9" s="1"/>
  <c r="B1492" i="9"/>
  <c r="A1492" i="9"/>
  <c r="D1492" i="9" s="1"/>
  <c r="E1492" i="9" s="1"/>
  <c r="B1491" i="9"/>
  <c r="A1491" i="9"/>
  <c r="D1491" i="9" s="1"/>
  <c r="E1491" i="9" s="1"/>
  <c r="B1490" i="9"/>
  <c r="A1490" i="9"/>
  <c r="B1489" i="9"/>
  <c r="A1489" i="9"/>
  <c r="D1489" i="9" s="1"/>
  <c r="E1489" i="9" s="1"/>
  <c r="B1488" i="9"/>
  <c r="A1488" i="9"/>
  <c r="B1487" i="9"/>
  <c r="A1487" i="9"/>
  <c r="E1486" i="9"/>
  <c r="B1486" i="9"/>
  <c r="A1486" i="9"/>
  <c r="D1486" i="9" s="1"/>
  <c r="B1485" i="9"/>
  <c r="A1485" i="9"/>
  <c r="B1484" i="9"/>
  <c r="A1484" i="9"/>
  <c r="D1484" i="9" s="1"/>
  <c r="E1484" i="9" s="1"/>
  <c r="D1483" i="9"/>
  <c r="E1483" i="9" s="1"/>
  <c r="B1483" i="9"/>
  <c r="A1483" i="9"/>
  <c r="D1482" i="9"/>
  <c r="E1482" i="9" s="1"/>
  <c r="B1482" i="9"/>
  <c r="A1482" i="9"/>
  <c r="B1481" i="9"/>
  <c r="A1481" i="9"/>
  <c r="D1481" i="9" s="1"/>
  <c r="E1481" i="9" s="1"/>
  <c r="B1480" i="9"/>
  <c r="A1480" i="9"/>
  <c r="D1480" i="9" s="1"/>
  <c r="E1480" i="9" s="1"/>
  <c r="B1479" i="9"/>
  <c r="A1479" i="9"/>
  <c r="B1478" i="9"/>
  <c r="A1478" i="9"/>
  <c r="B1477" i="9"/>
  <c r="A1477" i="9"/>
  <c r="D1477" i="9" s="1"/>
  <c r="E1477" i="9" s="1"/>
  <c r="B1476" i="9"/>
  <c r="A1476" i="9"/>
  <c r="D1475" i="9"/>
  <c r="E1475" i="9" s="1"/>
  <c r="B1475" i="9"/>
  <c r="A1475" i="9"/>
  <c r="D1474" i="9"/>
  <c r="E1474" i="9" s="1"/>
  <c r="B1474" i="9"/>
  <c r="A1474" i="9"/>
  <c r="B1473" i="9"/>
  <c r="A1473" i="9"/>
  <c r="D1473" i="9" s="1"/>
  <c r="E1473" i="9" s="1"/>
  <c r="B1472" i="9"/>
  <c r="A1472" i="9"/>
  <c r="B1471" i="9"/>
  <c r="A1471" i="9"/>
  <c r="D1471" i="9" s="1"/>
  <c r="E1471" i="9" s="1"/>
  <c r="B1470" i="9"/>
  <c r="A1470" i="9"/>
  <c r="E1469" i="9"/>
  <c r="B1469" i="9"/>
  <c r="A1469" i="9"/>
  <c r="D1469" i="9" s="1"/>
  <c r="B1468" i="9"/>
  <c r="A1468" i="9"/>
  <c r="B1467" i="9"/>
  <c r="A1467" i="9"/>
  <c r="B1466" i="9"/>
  <c r="A1466" i="9"/>
  <c r="D1466" i="9" s="1"/>
  <c r="E1466" i="9" s="1"/>
  <c r="B1465" i="9"/>
  <c r="A1465" i="9"/>
  <c r="D1465" i="9" s="1"/>
  <c r="E1465" i="9" s="1"/>
  <c r="D1464" i="9"/>
  <c r="E1464" i="9" s="1"/>
  <c r="B1464" i="9"/>
  <c r="A1464" i="9"/>
  <c r="B1463" i="9"/>
  <c r="A1463" i="9"/>
  <c r="D1463" i="9" s="1"/>
  <c r="E1463" i="9" s="1"/>
  <c r="D1462" i="9"/>
  <c r="E1462" i="9" s="1"/>
  <c r="B1462" i="9"/>
  <c r="A1462" i="9"/>
  <c r="B1461" i="9"/>
  <c r="A1461" i="9"/>
  <c r="D1460" i="9"/>
  <c r="E1460" i="9" s="1"/>
  <c r="B1460" i="9"/>
  <c r="A1460" i="9"/>
  <c r="B1459" i="9"/>
  <c r="A1459" i="9"/>
  <c r="B1458" i="9"/>
  <c r="A1458" i="9"/>
  <c r="B1457" i="9"/>
  <c r="A1457" i="9"/>
  <c r="D1457" i="9" s="1"/>
  <c r="E1457" i="9" s="1"/>
  <c r="E1456" i="9"/>
  <c r="D1456" i="9"/>
  <c r="B1456" i="9"/>
  <c r="A1456" i="9"/>
  <c r="D1455" i="9"/>
  <c r="E1455" i="9" s="1"/>
  <c r="B1455" i="9"/>
  <c r="A1455" i="9"/>
  <c r="B1454" i="9"/>
  <c r="A1454" i="9"/>
  <c r="D1454" i="9" s="1"/>
  <c r="E1454" i="9" s="1"/>
  <c r="D1453" i="9"/>
  <c r="E1453" i="9" s="1"/>
  <c r="B1453" i="9"/>
  <c r="A1453" i="9"/>
  <c r="B1452" i="9"/>
  <c r="A1452" i="9"/>
  <c r="D1452" i="9" s="1"/>
  <c r="E1452" i="9" s="1"/>
  <c r="B1451" i="9"/>
  <c r="A1451" i="9"/>
  <c r="D1451" i="9" s="1"/>
  <c r="E1451" i="9" s="1"/>
  <c r="B1450" i="9"/>
  <c r="A1450" i="9"/>
  <c r="B1449" i="9"/>
  <c r="A1449" i="9"/>
  <c r="D1449" i="9" s="1"/>
  <c r="E1449" i="9" s="1"/>
  <c r="B1448" i="9"/>
  <c r="A1448" i="9"/>
  <c r="B1447" i="9"/>
  <c r="A1447" i="9"/>
  <c r="B1446" i="9"/>
  <c r="A1446" i="9"/>
  <c r="D1446" i="9" s="1"/>
  <c r="E1446" i="9" s="1"/>
  <c r="B1445" i="9"/>
  <c r="A1445" i="9"/>
  <c r="B1444" i="9"/>
  <c r="A1444" i="9"/>
  <c r="D1444" i="9" s="1"/>
  <c r="E1444" i="9" s="1"/>
  <c r="B1443" i="9"/>
  <c r="A1443" i="9"/>
  <c r="D1443" i="9" s="1"/>
  <c r="E1443" i="9" s="1"/>
  <c r="D1442" i="9"/>
  <c r="E1442" i="9" s="1"/>
  <c r="B1442" i="9"/>
  <c r="A1442" i="9"/>
  <c r="B1441" i="9"/>
  <c r="A1441" i="9"/>
  <c r="D1441" i="9" s="1"/>
  <c r="E1441" i="9" s="1"/>
  <c r="D1440" i="9"/>
  <c r="E1440" i="9" s="1"/>
  <c r="B1440" i="9"/>
  <c r="A1440" i="9"/>
  <c r="B1439" i="9"/>
  <c r="A1439" i="9"/>
  <c r="B1438" i="9"/>
  <c r="A1438" i="9"/>
  <c r="D1437" i="9"/>
  <c r="E1437" i="9" s="1"/>
  <c r="B1437" i="9"/>
  <c r="A1437" i="9"/>
  <c r="B1436" i="9"/>
  <c r="A1436" i="9"/>
  <c r="B1435" i="9"/>
  <c r="A1435" i="9"/>
  <c r="D1435" i="9" s="1"/>
  <c r="E1435" i="9" s="1"/>
  <c r="B1434" i="9"/>
  <c r="A1434" i="9"/>
  <c r="D1434" i="9" s="1"/>
  <c r="E1434" i="9" s="1"/>
  <c r="E1433" i="9"/>
  <c r="D1433" i="9"/>
  <c r="B1433" i="9"/>
  <c r="A1433" i="9"/>
  <c r="B1432" i="9"/>
  <c r="A1432" i="9"/>
  <c r="B1431" i="9"/>
  <c r="A1431" i="9"/>
  <c r="D1431" i="9" s="1"/>
  <c r="E1431" i="9" s="1"/>
  <c r="B1430" i="9"/>
  <c r="A1430" i="9"/>
  <c r="E1429" i="9"/>
  <c r="B1429" i="9"/>
  <c r="A1429" i="9"/>
  <c r="D1429" i="9" s="1"/>
  <c r="B1428" i="9"/>
  <c r="A1428" i="9"/>
  <c r="B1427" i="9"/>
  <c r="A1427" i="9"/>
  <c r="D1426" i="9"/>
  <c r="E1426" i="9" s="1"/>
  <c r="B1426" i="9"/>
  <c r="A1426" i="9"/>
  <c r="B1425" i="9"/>
  <c r="A1425" i="9"/>
  <c r="D1425" i="9" s="1"/>
  <c r="E1425" i="9" s="1"/>
  <c r="B1424" i="9"/>
  <c r="A1424" i="9"/>
  <c r="D1424" i="9" s="1"/>
  <c r="E1424" i="9" s="1"/>
  <c r="D1423" i="9"/>
  <c r="E1423" i="9" s="1"/>
  <c r="B1423" i="9"/>
  <c r="A1423" i="9"/>
  <c r="B1422" i="9"/>
  <c r="A1422" i="9"/>
  <c r="D1422" i="9" s="1"/>
  <c r="E1422" i="9" s="1"/>
  <c r="B1421" i="9"/>
  <c r="A1421" i="9"/>
  <c r="B1420" i="9"/>
  <c r="A1420" i="9"/>
  <c r="D1419" i="9"/>
  <c r="E1419" i="9" s="1"/>
  <c r="B1419" i="9"/>
  <c r="A1419" i="9"/>
  <c r="B1418" i="9"/>
  <c r="A1418" i="9"/>
  <c r="B1417" i="9"/>
  <c r="A1417" i="9"/>
  <c r="D1417" i="9" s="1"/>
  <c r="E1417" i="9" s="1"/>
  <c r="B1416" i="9"/>
  <c r="A1416" i="9"/>
  <c r="D1415" i="9"/>
  <c r="E1415" i="9" s="1"/>
  <c r="B1415" i="9"/>
  <c r="A1415" i="9"/>
  <c r="B1414" i="9"/>
  <c r="A1414" i="9"/>
  <c r="D1414" i="9" s="1"/>
  <c r="E1414" i="9" s="1"/>
  <c r="B1413" i="9"/>
  <c r="A1413" i="9"/>
  <c r="D1413" i="9" s="1"/>
  <c r="E1413" i="9" s="1"/>
  <c r="D1412" i="9"/>
  <c r="E1412" i="9" s="1"/>
  <c r="B1412" i="9"/>
  <c r="A1412" i="9"/>
  <c r="B1411" i="9"/>
  <c r="A1411" i="9"/>
  <c r="B1410" i="9"/>
  <c r="A1410" i="9"/>
  <c r="B1409" i="9"/>
  <c r="A1409" i="9"/>
  <c r="D1409" i="9" s="1"/>
  <c r="E1409" i="9" s="1"/>
  <c r="B1408" i="9"/>
  <c r="A1408" i="9"/>
  <c r="B1407" i="9"/>
  <c r="A1407" i="9"/>
  <c r="D1407" i="9" s="1"/>
  <c r="E1407" i="9" s="1"/>
  <c r="D1406" i="9"/>
  <c r="E1406" i="9" s="1"/>
  <c r="B1406" i="9"/>
  <c r="A1406" i="9"/>
  <c r="D1405" i="9"/>
  <c r="E1405" i="9" s="1"/>
  <c r="B1405" i="9"/>
  <c r="A1405" i="9"/>
  <c r="B1404" i="9"/>
  <c r="A1404" i="9"/>
  <c r="B1403" i="9"/>
  <c r="A1403" i="9"/>
  <c r="D1403" i="9" s="1"/>
  <c r="E1403" i="9" s="1"/>
  <c r="B1402" i="9"/>
  <c r="A1402" i="9"/>
  <c r="D1402" i="9" s="1"/>
  <c r="E1402" i="9" s="1"/>
  <c r="B1401" i="9"/>
  <c r="A1401" i="9"/>
  <c r="B1400" i="9"/>
  <c r="A1400" i="9"/>
  <c r="D1400" i="9" s="1"/>
  <c r="E1400" i="9" s="1"/>
  <c r="B1399" i="9"/>
  <c r="A1399" i="9"/>
  <c r="D1399" i="9" s="1"/>
  <c r="E1399" i="9" s="1"/>
  <c r="B1398" i="9"/>
  <c r="A1398" i="9"/>
  <c r="B1397" i="9"/>
  <c r="A1397" i="9"/>
  <c r="D1397" i="9" s="1"/>
  <c r="E1397" i="9" s="1"/>
  <c r="B1396" i="9"/>
  <c r="A1396" i="9"/>
  <c r="D1395" i="9"/>
  <c r="E1395" i="9" s="1"/>
  <c r="B1395" i="9"/>
  <c r="A1395" i="9"/>
  <c r="D1394" i="9"/>
  <c r="E1394" i="9" s="1"/>
  <c r="B1394" i="9"/>
  <c r="A1394" i="9"/>
  <c r="B1393" i="9"/>
  <c r="A1393" i="9"/>
  <c r="D1393" i="9" s="1"/>
  <c r="E1393" i="9" s="1"/>
  <c r="B1392" i="9"/>
  <c r="A1392" i="9"/>
  <c r="D1392" i="9" s="1"/>
  <c r="E1392" i="9" s="1"/>
  <c r="B1391" i="9"/>
  <c r="A1391" i="9"/>
  <c r="B1390" i="9"/>
  <c r="A1390" i="9"/>
  <c r="B1389" i="9"/>
  <c r="A1389" i="9"/>
  <c r="D1389" i="9" s="1"/>
  <c r="E1389" i="9" s="1"/>
  <c r="B1388" i="9"/>
  <c r="A1388" i="9"/>
  <c r="B1387" i="9"/>
  <c r="A1387" i="9"/>
  <c r="D1386" i="9"/>
  <c r="E1386" i="9" s="1"/>
  <c r="B1386" i="9"/>
  <c r="A1386" i="9"/>
  <c r="D1385" i="9"/>
  <c r="E1385" i="9" s="1"/>
  <c r="B1385" i="9"/>
  <c r="A1385" i="9"/>
  <c r="B1384" i="9"/>
  <c r="A1384" i="9"/>
  <c r="B1383" i="9"/>
  <c r="A1383" i="9"/>
  <c r="D1383" i="9" s="1"/>
  <c r="E1383" i="9" s="1"/>
  <c r="B1382" i="9"/>
  <c r="A1382" i="9"/>
  <c r="D1382" i="9" s="1"/>
  <c r="E1382" i="9" s="1"/>
  <c r="B1381" i="9"/>
  <c r="A1381" i="9"/>
  <c r="B1380" i="9"/>
  <c r="A1380" i="9"/>
  <c r="D1380" i="9" s="1"/>
  <c r="E1380" i="9" s="1"/>
  <c r="D1379" i="9"/>
  <c r="E1379" i="9" s="1"/>
  <c r="B1379" i="9"/>
  <c r="A1379" i="9"/>
  <c r="B1378" i="9"/>
  <c r="A1378" i="9"/>
  <c r="E1377" i="9"/>
  <c r="B1377" i="9"/>
  <c r="A1377" i="9"/>
  <c r="D1377" i="9" s="1"/>
  <c r="B1376" i="9"/>
  <c r="A1376" i="9"/>
  <c r="D1375" i="9"/>
  <c r="E1375" i="9" s="1"/>
  <c r="B1375" i="9"/>
  <c r="A1375" i="9"/>
  <c r="E1374" i="9"/>
  <c r="D1374" i="9"/>
  <c r="B1374" i="9"/>
  <c r="A1374" i="9"/>
  <c r="B1373" i="9"/>
  <c r="A1373" i="9"/>
  <c r="D1373" i="9" s="1"/>
  <c r="E1373" i="9" s="1"/>
  <c r="B1372" i="9"/>
  <c r="A1372" i="9"/>
  <c r="D1372" i="9" s="1"/>
  <c r="E1372" i="9" s="1"/>
  <c r="B1371" i="9"/>
  <c r="A1371" i="9"/>
  <c r="B1370" i="9"/>
  <c r="A1370" i="9"/>
  <c r="E1369" i="9"/>
  <c r="B1369" i="9"/>
  <c r="A1369" i="9"/>
  <c r="D1369" i="9" s="1"/>
  <c r="B1368" i="9"/>
  <c r="A1368" i="9"/>
  <c r="D1368" i="9" s="1"/>
  <c r="E1368" i="9" s="1"/>
  <c r="B1367" i="9"/>
  <c r="A1367" i="9"/>
  <c r="B1366" i="9"/>
  <c r="A1366" i="9"/>
  <c r="D1366" i="9" s="1"/>
  <c r="E1366" i="9" s="1"/>
  <c r="B1365" i="9"/>
  <c r="A1365" i="9"/>
  <c r="D1365" i="9" s="1"/>
  <c r="E1365" i="9" s="1"/>
  <c r="B1364" i="9"/>
  <c r="A1364" i="9"/>
  <c r="D1363" i="9"/>
  <c r="E1363" i="9" s="1"/>
  <c r="B1363" i="9"/>
  <c r="A1363" i="9"/>
  <c r="B1362" i="9"/>
  <c r="A1362" i="9"/>
  <c r="D1362" i="9" s="1"/>
  <c r="E1362" i="9" s="1"/>
  <c r="B1361" i="9"/>
  <c r="A1361" i="9"/>
  <c r="B1360" i="9"/>
  <c r="A1360" i="9"/>
  <c r="B1359" i="9"/>
  <c r="A1359" i="9"/>
  <c r="D1359" i="9" s="1"/>
  <c r="E1359" i="9" s="1"/>
  <c r="B1358" i="9"/>
  <c r="A1358" i="9"/>
  <c r="B1357" i="9"/>
  <c r="A1357" i="9"/>
  <c r="D1357" i="9" s="1"/>
  <c r="E1357" i="9" s="1"/>
  <c r="B1356" i="9"/>
  <c r="A1356" i="9"/>
  <c r="B1355" i="9"/>
  <c r="A1355" i="9"/>
  <c r="D1355" i="9" s="1"/>
  <c r="E1355" i="9" s="1"/>
  <c r="B1354" i="9"/>
  <c r="A1354" i="9"/>
  <c r="D1354" i="9" s="1"/>
  <c r="E1354" i="9" s="1"/>
  <c r="D1353" i="9"/>
  <c r="E1353" i="9" s="1"/>
  <c r="B1353" i="9"/>
  <c r="A1353" i="9"/>
  <c r="B1352" i="9"/>
  <c r="A1352" i="9"/>
  <c r="D1352" i="9" s="1"/>
  <c r="E1352" i="9" s="1"/>
  <c r="B1351" i="9"/>
  <c r="A1351" i="9"/>
  <c r="B1350" i="9"/>
  <c r="A1350" i="9"/>
  <c r="E1349" i="9"/>
  <c r="B1349" i="9"/>
  <c r="A1349" i="9"/>
  <c r="D1349" i="9" s="1"/>
  <c r="B1348" i="9"/>
  <c r="A1348" i="9"/>
  <c r="B1347" i="9"/>
  <c r="A1347" i="9"/>
  <c r="B1346" i="9"/>
  <c r="A1346" i="9"/>
  <c r="D1346" i="9" s="1"/>
  <c r="E1346" i="9" s="1"/>
  <c r="E1345" i="9"/>
  <c r="D1345" i="9"/>
  <c r="B1345" i="9"/>
  <c r="A1345" i="9"/>
  <c r="B1344" i="9"/>
  <c r="A1344" i="9"/>
  <c r="B1343" i="9"/>
  <c r="A1343" i="9"/>
  <c r="D1343" i="9" s="1"/>
  <c r="E1343" i="9" s="1"/>
  <c r="E1342" i="9"/>
  <c r="D1342" i="9"/>
  <c r="B1342" i="9"/>
  <c r="A1342" i="9"/>
  <c r="B1341" i="9"/>
  <c r="A1341" i="9"/>
  <c r="B1340" i="9"/>
  <c r="A1340" i="9"/>
  <c r="B1339" i="9"/>
  <c r="A1339" i="9"/>
  <c r="D1339" i="9" s="1"/>
  <c r="E1339" i="9" s="1"/>
  <c r="B1338" i="9"/>
  <c r="A1338" i="9"/>
  <c r="B1337" i="9"/>
  <c r="A1337" i="9"/>
  <c r="D1337" i="9" s="1"/>
  <c r="E1337" i="9" s="1"/>
  <c r="B1336" i="9"/>
  <c r="A1336" i="9"/>
  <c r="B1335" i="9"/>
  <c r="A1335" i="9"/>
  <c r="D1335" i="9" s="1"/>
  <c r="E1335" i="9" s="1"/>
  <c r="E1334" i="9"/>
  <c r="D1334" i="9"/>
  <c r="B1334" i="9"/>
  <c r="A1334" i="9"/>
  <c r="B1333" i="9"/>
  <c r="A1333" i="9"/>
  <c r="D1333" i="9" s="1"/>
  <c r="E1333" i="9" s="1"/>
  <c r="B1332" i="9"/>
  <c r="A1332" i="9"/>
  <c r="D1332" i="9" s="1"/>
  <c r="E1332" i="9" s="1"/>
  <c r="B1331" i="9"/>
  <c r="A1331" i="9"/>
  <c r="B1330" i="9"/>
  <c r="A1330" i="9"/>
  <c r="B1329" i="9"/>
  <c r="A1329" i="9"/>
  <c r="D1329" i="9" s="1"/>
  <c r="E1329" i="9" s="1"/>
  <c r="B1328" i="9"/>
  <c r="A1328" i="9"/>
  <c r="D1328" i="9" s="1"/>
  <c r="E1328" i="9" s="1"/>
  <c r="D1327" i="9"/>
  <c r="E1327" i="9" s="1"/>
  <c r="B1327" i="9"/>
  <c r="A1327" i="9"/>
  <c r="B1326" i="9"/>
  <c r="A1326" i="9"/>
  <c r="D1326" i="9" s="1"/>
  <c r="E1326" i="9" s="1"/>
  <c r="B1325" i="9"/>
  <c r="A1325" i="9"/>
  <c r="D1325" i="9" s="1"/>
  <c r="E1325" i="9" s="1"/>
  <c r="B1324" i="9"/>
  <c r="A1324" i="9"/>
  <c r="B1323" i="9"/>
  <c r="A1323" i="9"/>
  <c r="D1323" i="9" s="1"/>
  <c r="E1323" i="9" s="1"/>
  <c r="B1322" i="9"/>
  <c r="A1322" i="9"/>
  <c r="D1322" i="9" s="1"/>
  <c r="E1322" i="9" s="1"/>
  <c r="B1321" i="9"/>
  <c r="A1321" i="9"/>
  <c r="B1320" i="9"/>
  <c r="A1320" i="9"/>
  <c r="B1319" i="9"/>
  <c r="A1319" i="9"/>
  <c r="D1319" i="9" s="1"/>
  <c r="E1319" i="9" s="1"/>
  <c r="B1318" i="9"/>
  <c r="A1318" i="9"/>
  <c r="B1317" i="9"/>
  <c r="A1317" i="9"/>
  <c r="D1317" i="9" s="1"/>
  <c r="E1317" i="9" s="1"/>
  <c r="B1316" i="9"/>
  <c r="A1316" i="9"/>
  <c r="B1315" i="9"/>
  <c r="A1315" i="9"/>
  <c r="D1315" i="9" s="1"/>
  <c r="E1315" i="9" s="1"/>
  <c r="D1314" i="9"/>
  <c r="E1314" i="9" s="1"/>
  <c r="B1314" i="9"/>
  <c r="A1314" i="9"/>
  <c r="B1313" i="9"/>
  <c r="A1313" i="9"/>
  <c r="B1312" i="9"/>
  <c r="A1312" i="9"/>
  <c r="D1312" i="9" s="1"/>
  <c r="E1312" i="9" s="1"/>
  <c r="B1311" i="9"/>
  <c r="A1311" i="9"/>
  <c r="B1310" i="9"/>
  <c r="A1310" i="9"/>
  <c r="E1309" i="9"/>
  <c r="B1309" i="9"/>
  <c r="A1309" i="9"/>
  <c r="D1309" i="9" s="1"/>
  <c r="B1308" i="9"/>
  <c r="A1308" i="9"/>
  <c r="D1307" i="9"/>
  <c r="E1307" i="9" s="1"/>
  <c r="B1307" i="9"/>
  <c r="A1307" i="9"/>
  <c r="D1306" i="9"/>
  <c r="E1306" i="9" s="1"/>
  <c r="B1306" i="9"/>
  <c r="A1306" i="9"/>
  <c r="D1305" i="9"/>
  <c r="E1305" i="9" s="1"/>
  <c r="B1305" i="9"/>
  <c r="A1305" i="9"/>
  <c r="B1304" i="9"/>
  <c r="A1304" i="9"/>
  <c r="B1303" i="9"/>
  <c r="A1303" i="9"/>
  <c r="D1303" i="9" s="1"/>
  <c r="E1303" i="9" s="1"/>
  <c r="E1302" i="9"/>
  <c r="D1302" i="9"/>
  <c r="B1302" i="9"/>
  <c r="A1302" i="9"/>
  <c r="B1301" i="9"/>
  <c r="A1301" i="9"/>
  <c r="B1300" i="9"/>
  <c r="A1300" i="9"/>
  <c r="D1300" i="9" s="1"/>
  <c r="E1300" i="9" s="1"/>
  <c r="B1299" i="9"/>
  <c r="A1299" i="9"/>
  <c r="D1299" i="9" s="1"/>
  <c r="E1299" i="9" s="1"/>
  <c r="B1298" i="9"/>
  <c r="A1298" i="9"/>
  <c r="B1297" i="9"/>
  <c r="A1297" i="9"/>
  <c r="D1297" i="9" s="1"/>
  <c r="E1297" i="9" s="1"/>
  <c r="B1296" i="9"/>
  <c r="A1296" i="9"/>
  <c r="B1295" i="9"/>
  <c r="A1295" i="9"/>
  <c r="D1295" i="9" s="1"/>
  <c r="E1295" i="9" s="1"/>
  <c r="E1294" i="9"/>
  <c r="D1294" i="9"/>
  <c r="B1294" i="9"/>
  <c r="A1294" i="9"/>
  <c r="B1293" i="9"/>
  <c r="A1293" i="9"/>
  <c r="D1293" i="9" s="1"/>
  <c r="E1293" i="9" s="1"/>
  <c r="B1292" i="9"/>
  <c r="A1292" i="9"/>
  <c r="D1292" i="9" s="1"/>
  <c r="E1292" i="9" s="1"/>
  <c r="B1291" i="9"/>
  <c r="A1291" i="9"/>
  <c r="B1290" i="9"/>
  <c r="A1290" i="9"/>
  <c r="B1289" i="9"/>
  <c r="A1289" i="9"/>
  <c r="D1289" i="9" s="1"/>
  <c r="E1289" i="9" s="1"/>
  <c r="B1288" i="9"/>
  <c r="A1288" i="9"/>
  <c r="B1287" i="9"/>
  <c r="A1287" i="9"/>
  <c r="E1286" i="9"/>
  <c r="D1286" i="9"/>
  <c r="B1286" i="9"/>
  <c r="A1286" i="9"/>
  <c r="D1285" i="9"/>
  <c r="E1285" i="9" s="1"/>
  <c r="B1285" i="9"/>
  <c r="A1285" i="9"/>
  <c r="B1284" i="9"/>
  <c r="A1284" i="9"/>
  <c r="D1283" i="9"/>
  <c r="E1283" i="9" s="1"/>
  <c r="B1283" i="9"/>
  <c r="A1283" i="9"/>
  <c r="B1282" i="9"/>
  <c r="A1282" i="9"/>
  <c r="D1282" i="9" s="1"/>
  <c r="E1282" i="9" s="1"/>
  <c r="B1281" i="9"/>
  <c r="A1281" i="9"/>
  <c r="B1280" i="9"/>
  <c r="A1280" i="9"/>
  <c r="D1280" i="9" s="1"/>
  <c r="E1280" i="9" s="1"/>
  <c r="D1279" i="9"/>
  <c r="E1279" i="9" s="1"/>
  <c r="B1279" i="9"/>
  <c r="A1279" i="9"/>
  <c r="B1278" i="9"/>
  <c r="A1278" i="9"/>
  <c r="B1277" i="9"/>
  <c r="A1277" i="9"/>
  <c r="D1277" i="9" s="1"/>
  <c r="E1277" i="9" s="1"/>
  <c r="B1276" i="9"/>
  <c r="A1276" i="9"/>
  <c r="B1275" i="9"/>
  <c r="A1275" i="9"/>
  <c r="D1275" i="9" s="1"/>
  <c r="E1275" i="9" s="1"/>
  <c r="B1274" i="9"/>
  <c r="A1274" i="9"/>
  <c r="D1274" i="9" s="1"/>
  <c r="E1274" i="9" s="1"/>
  <c r="B1273" i="9"/>
  <c r="A1273" i="9"/>
  <c r="D1273" i="9" s="1"/>
  <c r="E1273" i="9" s="1"/>
  <c r="D1272" i="9"/>
  <c r="E1272" i="9" s="1"/>
  <c r="B1272" i="9"/>
  <c r="A1272" i="9"/>
  <c r="B1271" i="9"/>
  <c r="A1271" i="9"/>
  <c r="B1270" i="9"/>
  <c r="A1270" i="9"/>
  <c r="E1269" i="9"/>
  <c r="B1269" i="9"/>
  <c r="A1269" i="9"/>
  <c r="D1269" i="9" s="1"/>
  <c r="D1268" i="9"/>
  <c r="E1268" i="9" s="1"/>
  <c r="B1268" i="9"/>
  <c r="A1268" i="9"/>
  <c r="B1267" i="9"/>
  <c r="A1267" i="9"/>
  <c r="B1266" i="9"/>
  <c r="A1266" i="9"/>
  <c r="D1266" i="9" s="1"/>
  <c r="E1266" i="9" s="1"/>
  <c r="D1265" i="9"/>
  <c r="E1265" i="9" s="1"/>
  <c r="B1265" i="9"/>
  <c r="A1265" i="9"/>
  <c r="B1264" i="9"/>
  <c r="A1264" i="9"/>
  <c r="B1263" i="9"/>
  <c r="A1263" i="9"/>
  <c r="D1263" i="9" s="1"/>
  <c r="E1263" i="9" s="1"/>
  <c r="D1262" i="9"/>
  <c r="E1262" i="9" s="1"/>
  <c r="B1262" i="9"/>
  <c r="A1262" i="9"/>
  <c r="B1261" i="9"/>
  <c r="A1261" i="9"/>
  <c r="B1260" i="9"/>
  <c r="A1260" i="9"/>
  <c r="B1259" i="9"/>
  <c r="A1259" i="9"/>
  <c r="D1259" i="9" s="1"/>
  <c r="E1259" i="9" s="1"/>
  <c r="B1258" i="9"/>
  <c r="A1258" i="9"/>
  <c r="B1257" i="9"/>
  <c r="A1257" i="9"/>
  <c r="D1257" i="9" s="1"/>
  <c r="E1257" i="9" s="1"/>
  <c r="B1256" i="9"/>
  <c r="A1256" i="9"/>
  <c r="B1255" i="9"/>
  <c r="A1255" i="9"/>
  <c r="D1255" i="9" s="1"/>
  <c r="E1255" i="9" s="1"/>
  <c r="D1254" i="9"/>
  <c r="E1254" i="9" s="1"/>
  <c r="B1254" i="9"/>
  <c r="A1254" i="9"/>
  <c r="B1253" i="9"/>
  <c r="A1253" i="9"/>
  <c r="D1253" i="9" s="1"/>
  <c r="E1253" i="9" s="1"/>
  <c r="B1252" i="9"/>
  <c r="A1252" i="9"/>
  <c r="D1252" i="9" s="1"/>
  <c r="E1252" i="9" s="1"/>
  <c r="B1251" i="9"/>
  <c r="A1251" i="9"/>
  <c r="B1250" i="9"/>
  <c r="A1250" i="9"/>
  <c r="B1249" i="9"/>
  <c r="A1249" i="9"/>
  <c r="D1249" i="9" s="1"/>
  <c r="E1249" i="9" s="1"/>
  <c r="B1248" i="9"/>
  <c r="A1248" i="9"/>
  <c r="B1247" i="9"/>
  <c r="A1247" i="9"/>
  <c r="D1246" i="9"/>
  <c r="E1246" i="9" s="1"/>
  <c r="B1246" i="9"/>
  <c r="A1246" i="9"/>
  <c r="B1245" i="9"/>
  <c r="A1245" i="9"/>
  <c r="D1245" i="9" s="1"/>
  <c r="E1245" i="9" s="1"/>
  <c r="B1244" i="9"/>
  <c r="A1244" i="9"/>
  <c r="D1243" i="9"/>
  <c r="E1243" i="9" s="1"/>
  <c r="B1243" i="9"/>
  <c r="A1243" i="9"/>
  <c r="D1242" i="9"/>
  <c r="E1242" i="9" s="1"/>
  <c r="B1242" i="9"/>
  <c r="A1242" i="9"/>
  <c r="B1241" i="9"/>
  <c r="A1241" i="9"/>
  <c r="B1240" i="9"/>
  <c r="A1240" i="9"/>
  <c r="D1239" i="9"/>
  <c r="E1239" i="9" s="1"/>
  <c r="B1239" i="9"/>
  <c r="A1239" i="9"/>
  <c r="B1238" i="9"/>
  <c r="A1238" i="9"/>
  <c r="B1237" i="9"/>
  <c r="A1237" i="9"/>
  <c r="D1237" i="9" s="1"/>
  <c r="E1237" i="9" s="1"/>
  <c r="B1236" i="9"/>
  <c r="A1236" i="9"/>
  <c r="D1235" i="9"/>
  <c r="E1235" i="9" s="1"/>
  <c r="B1235" i="9"/>
  <c r="A1235" i="9"/>
  <c r="B1234" i="9"/>
  <c r="A1234" i="9"/>
  <c r="D1234" i="9" s="1"/>
  <c r="E1234" i="9" s="1"/>
  <c r="B1233" i="9"/>
  <c r="A1233" i="9"/>
  <c r="D1233" i="9" s="1"/>
  <c r="E1233" i="9" s="1"/>
  <c r="D1232" i="9"/>
  <c r="E1232" i="9" s="1"/>
  <c r="B1232" i="9"/>
  <c r="A1232" i="9"/>
  <c r="B1231" i="9"/>
  <c r="A1231" i="9"/>
  <c r="B1230" i="9"/>
  <c r="A1230" i="9"/>
  <c r="B1229" i="9"/>
  <c r="A1229" i="9"/>
  <c r="D1229" i="9" s="1"/>
  <c r="E1229" i="9" s="1"/>
  <c r="D1228" i="9"/>
  <c r="E1228" i="9" s="1"/>
  <c r="B1228" i="9"/>
  <c r="A1228" i="9"/>
  <c r="B1227" i="9"/>
  <c r="A1227" i="9"/>
  <c r="D1227" i="9" s="1"/>
  <c r="E1227" i="9" s="1"/>
  <c r="B1226" i="9"/>
  <c r="A1226" i="9"/>
  <c r="D1226" i="9" s="1"/>
  <c r="E1226" i="9" s="1"/>
  <c r="D1225" i="9"/>
  <c r="E1225" i="9" s="1"/>
  <c r="B1225" i="9"/>
  <c r="A1225" i="9"/>
  <c r="B1224" i="9"/>
  <c r="A1224" i="9"/>
  <c r="B1223" i="9"/>
  <c r="A1223" i="9"/>
  <c r="D1223" i="9" s="1"/>
  <c r="E1223" i="9" s="1"/>
  <c r="D1222" i="9"/>
  <c r="E1222" i="9" s="1"/>
  <c r="B1222" i="9"/>
  <c r="A1222" i="9"/>
  <c r="B1221" i="9"/>
  <c r="A1221" i="9"/>
  <c r="B1220" i="9"/>
  <c r="A1220" i="9"/>
  <c r="B1219" i="9"/>
  <c r="A1219" i="9"/>
  <c r="D1219" i="9" s="1"/>
  <c r="E1219" i="9" s="1"/>
  <c r="B1218" i="9"/>
  <c r="A1218" i="9"/>
  <c r="B1217" i="9"/>
  <c r="A1217" i="9"/>
  <c r="D1217" i="9" s="1"/>
  <c r="E1217" i="9" s="1"/>
  <c r="B1216" i="9"/>
  <c r="A1216" i="9"/>
  <c r="D1215" i="9"/>
  <c r="E1215" i="9" s="1"/>
  <c r="B1215" i="9"/>
  <c r="A1215" i="9"/>
  <c r="D1214" i="9"/>
  <c r="E1214" i="9" s="1"/>
  <c r="B1214" i="9"/>
  <c r="A1214" i="9"/>
  <c r="B1213" i="9"/>
  <c r="A1213" i="9"/>
  <c r="B1212" i="9"/>
  <c r="A1212" i="9"/>
  <c r="D1212" i="9" s="1"/>
  <c r="E1212" i="9" s="1"/>
  <c r="B1211" i="9"/>
  <c r="A1211" i="9"/>
  <c r="B1210" i="9"/>
  <c r="A1210" i="9"/>
  <c r="B1209" i="9"/>
  <c r="A1209" i="9"/>
  <c r="D1209" i="9" s="1"/>
  <c r="E1209" i="9" s="1"/>
  <c r="B1208" i="9"/>
  <c r="A1208" i="9"/>
  <c r="D1208" i="9" s="1"/>
  <c r="E1208" i="9" s="1"/>
  <c r="D1207" i="9"/>
  <c r="E1207" i="9" s="1"/>
  <c r="B1207" i="9"/>
  <c r="A1207" i="9"/>
  <c r="B1206" i="9"/>
  <c r="A1206" i="9"/>
  <c r="D1206" i="9" s="1"/>
  <c r="E1206" i="9" s="1"/>
  <c r="B1205" i="9"/>
  <c r="A1205" i="9"/>
  <c r="D1205" i="9" s="1"/>
  <c r="E1205" i="9" s="1"/>
  <c r="B1204" i="9"/>
  <c r="A1204" i="9"/>
  <c r="D1203" i="9"/>
  <c r="E1203" i="9" s="1"/>
  <c r="B1203" i="9"/>
  <c r="A1203" i="9"/>
  <c r="D1202" i="9"/>
  <c r="E1202" i="9" s="1"/>
  <c r="B1202" i="9"/>
  <c r="A1202" i="9"/>
  <c r="B1201" i="9"/>
  <c r="A1201" i="9"/>
  <c r="D1200" i="9"/>
  <c r="E1200" i="9" s="1"/>
  <c r="B1200" i="9"/>
  <c r="A1200" i="9"/>
  <c r="B1199" i="9"/>
  <c r="A1199" i="9"/>
  <c r="D1199" i="9" s="1"/>
  <c r="E1199" i="9" s="1"/>
  <c r="B1198" i="9"/>
  <c r="A1198" i="9"/>
  <c r="B1197" i="9"/>
  <c r="A1197" i="9"/>
  <c r="D1197" i="9" s="1"/>
  <c r="E1197" i="9" s="1"/>
  <c r="B1196" i="9"/>
  <c r="A1196" i="9"/>
  <c r="D1195" i="9"/>
  <c r="E1195" i="9" s="1"/>
  <c r="B1195" i="9"/>
  <c r="A1195" i="9"/>
  <c r="B1194" i="9"/>
  <c r="A1194" i="9"/>
  <c r="D1194" i="9" s="1"/>
  <c r="E1194" i="9" s="1"/>
  <c r="B1193" i="9"/>
  <c r="A1193" i="9"/>
  <c r="D1193" i="9" s="1"/>
  <c r="E1193" i="9" s="1"/>
  <c r="D1192" i="9"/>
  <c r="E1192" i="9" s="1"/>
  <c r="B1192" i="9"/>
  <c r="A1192" i="9"/>
  <c r="B1191" i="9"/>
  <c r="A1191" i="9"/>
  <c r="B1190" i="9"/>
  <c r="A1190" i="9"/>
  <c r="B1189" i="9"/>
  <c r="A1189" i="9"/>
  <c r="D1189" i="9" s="1"/>
  <c r="E1189" i="9" s="1"/>
  <c r="B1188" i="9"/>
  <c r="A1188" i="9"/>
  <c r="B1187" i="9"/>
  <c r="A1187" i="9"/>
  <c r="E1186" i="9"/>
  <c r="B1186" i="9"/>
  <c r="A1186" i="9"/>
  <c r="D1186" i="9" s="1"/>
  <c r="B1185" i="9"/>
  <c r="A1185" i="9"/>
  <c r="D1185" i="9" s="1"/>
  <c r="E1185" i="9" s="1"/>
  <c r="B1184" i="9"/>
  <c r="A1184" i="9"/>
  <c r="B1183" i="9"/>
  <c r="A1183" i="9"/>
  <c r="D1183" i="9" s="1"/>
  <c r="E1183" i="9" s="1"/>
  <c r="D1182" i="9"/>
  <c r="E1182" i="9" s="1"/>
  <c r="B1182" i="9"/>
  <c r="A1182" i="9"/>
  <c r="B1181" i="9"/>
  <c r="A1181" i="9"/>
  <c r="B1180" i="9"/>
  <c r="A1180" i="9"/>
  <c r="D1180" i="9" s="1"/>
  <c r="E1180" i="9" s="1"/>
  <c r="B1179" i="9"/>
  <c r="A1179" i="9"/>
  <c r="D1179" i="9" s="1"/>
  <c r="E1179" i="9" s="1"/>
  <c r="B1178" i="9"/>
  <c r="A1178" i="9"/>
  <c r="E1177" i="9"/>
  <c r="B1177" i="9"/>
  <c r="A1177" i="9"/>
  <c r="D1177" i="9" s="1"/>
  <c r="B1176" i="9"/>
  <c r="A1176" i="9"/>
  <c r="B1175" i="9"/>
  <c r="A1175" i="9"/>
  <c r="D1175" i="9" s="1"/>
  <c r="E1175" i="9" s="1"/>
  <c r="E1174" i="9"/>
  <c r="D1174" i="9"/>
  <c r="B1174" i="9"/>
  <c r="A1174" i="9"/>
  <c r="B1173" i="9"/>
  <c r="A1173" i="9"/>
  <c r="D1173" i="9" s="1"/>
  <c r="E1173" i="9" s="1"/>
  <c r="B1172" i="9"/>
  <c r="A1172" i="9"/>
  <c r="D1172" i="9" s="1"/>
  <c r="E1172" i="9" s="1"/>
  <c r="B1171" i="9"/>
  <c r="A1171" i="9"/>
  <c r="B1170" i="9"/>
  <c r="A1170" i="9"/>
  <c r="B1169" i="9"/>
  <c r="A1169" i="9"/>
  <c r="D1169" i="9" s="1"/>
  <c r="E1169" i="9" s="1"/>
  <c r="B1168" i="9"/>
  <c r="A1168" i="9"/>
  <c r="D1168" i="9" s="1"/>
  <c r="E1168" i="9" s="1"/>
  <c r="B1167" i="9"/>
  <c r="A1167" i="9"/>
  <c r="D1166" i="9"/>
  <c r="E1166" i="9" s="1"/>
  <c r="B1166" i="9"/>
  <c r="A1166" i="9"/>
  <c r="D1165" i="9"/>
  <c r="E1165" i="9" s="1"/>
  <c r="B1165" i="9"/>
  <c r="A1165" i="9"/>
  <c r="B1164" i="9"/>
  <c r="A1164" i="9"/>
  <c r="B1163" i="9"/>
  <c r="A1163" i="9"/>
  <c r="D1163" i="9" s="1"/>
  <c r="E1163" i="9" s="1"/>
  <c r="B1162" i="9"/>
  <c r="A1162" i="9"/>
  <c r="D1162" i="9" s="1"/>
  <c r="E1162" i="9" s="1"/>
  <c r="B1161" i="9"/>
  <c r="A1161" i="9"/>
  <c r="B1160" i="9"/>
  <c r="A1160" i="9"/>
  <c r="D1159" i="9"/>
  <c r="E1159" i="9" s="1"/>
  <c r="B1159" i="9"/>
  <c r="A1159" i="9"/>
  <c r="B1158" i="9"/>
  <c r="A1158" i="9"/>
  <c r="B1157" i="9"/>
  <c r="A1157" i="9"/>
  <c r="D1157" i="9" s="1"/>
  <c r="E1157" i="9" s="1"/>
  <c r="B1156" i="9"/>
  <c r="A1156" i="9"/>
  <c r="D1155" i="9"/>
  <c r="E1155" i="9" s="1"/>
  <c r="B1155" i="9"/>
  <c r="A1155" i="9"/>
  <c r="D1154" i="9"/>
  <c r="E1154" i="9" s="1"/>
  <c r="B1154" i="9"/>
  <c r="A1154" i="9"/>
  <c r="D1153" i="9"/>
  <c r="E1153" i="9" s="1"/>
  <c r="B1153" i="9"/>
  <c r="A1153" i="9"/>
  <c r="D1152" i="9"/>
  <c r="E1152" i="9" s="1"/>
  <c r="B1152" i="9"/>
  <c r="A1152" i="9"/>
  <c r="B1151" i="9"/>
  <c r="A1151" i="9"/>
  <c r="B1150" i="9"/>
  <c r="A1150" i="9"/>
  <c r="E1149" i="9"/>
  <c r="B1149" i="9"/>
  <c r="A1149" i="9"/>
  <c r="D1149" i="9" s="1"/>
  <c r="B1148" i="9"/>
  <c r="A1148" i="9"/>
  <c r="B1147" i="9"/>
  <c r="A1147" i="9"/>
  <c r="D1147" i="9" s="1"/>
  <c r="E1147" i="9" s="1"/>
  <c r="B1146" i="9"/>
  <c r="A1146" i="9"/>
  <c r="D1146" i="9" s="1"/>
  <c r="E1146" i="9" s="1"/>
  <c r="B1145" i="9"/>
  <c r="A1145" i="9"/>
  <c r="B1144" i="9"/>
  <c r="A1144" i="9"/>
  <c r="B1143" i="9"/>
  <c r="A1143" i="9"/>
  <c r="D1143" i="9" s="1"/>
  <c r="E1143" i="9" s="1"/>
  <c r="B1142" i="9"/>
  <c r="A1142" i="9"/>
  <c r="D1142" i="9" s="1"/>
  <c r="E1142" i="9" s="1"/>
  <c r="B1141" i="9"/>
  <c r="A1141" i="9"/>
  <c r="B1140" i="9"/>
  <c r="A1140" i="9"/>
  <c r="B1139" i="9"/>
  <c r="A1139" i="9"/>
  <c r="D1139" i="9" s="1"/>
  <c r="E1139" i="9" s="1"/>
  <c r="B1138" i="9"/>
  <c r="A1138" i="9"/>
  <c r="B1137" i="9"/>
  <c r="A1137" i="9"/>
  <c r="D1137" i="9" s="1"/>
  <c r="E1137" i="9" s="1"/>
  <c r="B1136" i="9"/>
  <c r="A1136" i="9"/>
  <c r="B1135" i="9"/>
  <c r="A1135" i="9"/>
  <c r="D1135" i="9" s="1"/>
  <c r="E1135" i="9" s="1"/>
  <c r="B1134" i="9"/>
  <c r="A1134" i="9"/>
  <c r="D1134" i="9" s="1"/>
  <c r="E1134" i="9" s="1"/>
  <c r="B1133" i="9"/>
  <c r="A1133" i="9"/>
  <c r="D1133" i="9" s="1"/>
  <c r="E1133" i="9" s="1"/>
  <c r="D1132" i="9"/>
  <c r="E1132" i="9" s="1"/>
  <c r="B1132" i="9"/>
  <c r="A1132" i="9"/>
  <c r="B1131" i="9"/>
  <c r="A1131" i="9"/>
  <c r="B1130" i="9"/>
  <c r="A1130" i="9"/>
  <c r="B1129" i="9"/>
  <c r="A1129" i="9"/>
  <c r="D1129" i="9" s="1"/>
  <c r="E1129" i="9" s="1"/>
  <c r="B1128" i="9"/>
  <c r="A1128" i="9"/>
  <c r="B1127" i="9"/>
  <c r="A1127" i="9"/>
  <c r="B1126" i="9"/>
  <c r="A1126" i="9"/>
  <c r="D1126" i="9" s="1"/>
  <c r="E1126" i="9" s="1"/>
  <c r="B1125" i="9"/>
  <c r="A1125" i="9"/>
  <c r="D1125" i="9" s="1"/>
  <c r="E1125" i="9" s="1"/>
  <c r="B1124" i="9"/>
  <c r="A1124" i="9"/>
  <c r="D1123" i="9"/>
  <c r="E1123" i="9" s="1"/>
  <c r="B1123" i="9"/>
  <c r="A1123" i="9"/>
  <c r="D1122" i="9"/>
  <c r="E1122" i="9" s="1"/>
  <c r="B1122" i="9"/>
  <c r="A1122" i="9"/>
  <c r="B1121" i="9"/>
  <c r="A1121" i="9"/>
  <c r="B1120" i="9"/>
  <c r="A1120" i="9"/>
  <c r="D1120" i="9" s="1"/>
  <c r="E1120" i="9" s="1"/>
  <c r="B1119" i="9"/>
  <c r="A1119" i="9"/>
  <c r="D1119" i="9" s="1"/>
  <c r="E1119" i="9" s="1"/>
  <c r="B1118" i="9"/>
  <c r="A1118" i="9"/>
  <c r="E1117" i="9"/>
  <c r="B1117" i="9"/>
  <c r="A1117" i="9"/>
  <c r="D1117" i="9" s="1"/>
  <c r="B1116" i="9"/>
  <c r="A1116" i="9"/>
  <c r="B1115" i="9"/>
  <c r="A1115" i="9"/>
  <c r="D1115" i="9" s="1"/>
  <c r="E1115" i="9" s="1"/>
  <c r="D1114" i="9"/>
  <c r="E1114" i="9" s="1"/>
  <c r="B1114" i="9"/>
  <c r="A1114" i="9"/>
  <c r="B1113" i="9"/>
  <c r="A1113" i="9"/>
  <c r="D1113" i="9" s="1"/>
  <c r="E1113" i="9" s="1"/>
  <c r="B1112" i="9"/>
  <c r="A1112" i="9"/>
  <c r="D1112" i="9" s="1"/>
  <c r="E1112" i="9" s="1"/>
  <c r="B1111" i="9"/>
  <c r="A1111" i="9"/>
  <c r="B1110" i="9"/>
  <c r="A1110" i="9"/>
  <c r="B1109" i="9"/>
  <c r="A1109" i="9"/>
  <c r="D1109" i="9" s="1"/>
  <c r="E1109" i="9" s="1"/>
  <c r="B1108" i="9"/>
  <c r="A1108" i="9"/>
  <c r="D1108" i="9" s="1"/>
  <c r="E1108" i="9" s="1"/>
  <c r="B1107" i="9"/>
  <c r="A1107" i="9"/>
  <c r="E1106" i="9"/>
  <c r="B1106" i="9"/>
  <c r="A1106" i="9"/>
  <c r="D1106" i="9" s="1"/>
  <c r="B1105" i="9"/>
  <c r="A1105" i="9"/>
  <c r="D1105" i="9" s="1"/>
  <c r="E1105" i="9" s="1"/>
  <c r="B1104" i="9"/>
  <c r="A1104" i="9"/>
  <c r="D1103" i="9"/>
  <c r="E1103" i="9" s="1"/>
  <c r="B1103" i="9"/>
  <c r="A1103" i="9"/>
  <c r="E1102" i="9"/>
  <c r="B1102" i="9"/>
  <c r="A1102" i="9"/>
  <c r="D1102" i="9" s="1"/>
  <c r="B1101" i="9"/>
  <c r="A1101" i="9"/>
  <c r="B1100" i="9"/>
  <c r="A1100" i="9"/>
  <c r="B1099" i="9"/>
  <c r="A1099" i="9"/>
  <c r="D1099" i="9" s="1"/>
  <c r="E1099" i="9" s="1"/>
  <c r="B1098" i="9"/>
  <c r="A1098" i="9"/>
  <c r="B1097" i="9"/>
  <c r="A1097" i="9"/>
  <c r="D1097" i="9" s="1"/>
  <c r="E1097" i="9" s="1"/>
  <c r="B1096" i="9"/>
  <c r="A1096" i="9"/>
  <c r="B1095" i="9"/>
  <c r="A1095" i="9"/>
  <c r="D1095" i="9" s="1"/>
  <c r="E1095" i="9" s="1"/>
  <c r="B1094" i="9"/>
  <c r="A1094" i="9"/>
  <c r="D1094" i="9" s="1"/>
  <c r="E1094" i="9" s="1"/>
  <c r="B1093" i="9"/>
  <c r="A1093" i="9"/>
  <c r="B1092" i="9"/>
  <c r="A1092" i="9"/>
  <c r="D1092" i="9" s="1"/>
  <c r="E1092" i="9" s="1"/>
  <c r="B1091" i="9"/>
  <c r="A1091" i="9"/>
  <c r="B1090" i="9"/>
  <c r="A1090" i="9"/>
  <c r="B1089" i="9"/>
  <c r="A1089" i="9"/>
  <c r="D1089" i="9" s="1"/>
  <c r="E1089" i="9" s="1"/>
  <c r="B1088" i="9"/>
  <c r="A1088" i="9"/>
  <c r="D1088" i="9" s="1"/>
  <c r="E1088" i="9" s="1"/>
  <c r="D1087" i="9"/>
  <c r="E1087" i="9" s="1"/>
  <c r="B1087" i="9"/>
  <c r="A1087" i="9"/>
  <c r="B1086" i="9"/>
  <c r="A1086" i="9"/>
  <c r="D1086" i="9" s="1"/>
  <c r="E1086" i="9" s="1"/>
  <c r="B1085" i="9"/>
  <c r="A1085" i="9"/>
  <c r="D1085" i="9" s="1"/>
  <c r="E1085" i="9" s="1"/>
  <c r="B1084" i="9"/>
  <c r="A1084" i="9"/>
  <c r="B1083" i="9"/>
  <c r="A1083" i="9"/>
  <c r="D1083" i="9" s="1"/>
  <c r="E1083" i="9" s="1"/>
  <c r="B1082" i="9"/>
  <c r="A1082" i="9"/>
  <c r="D1082" i="9" s="1"/>
  <c r="E1082" i="9" s="1"/>
  <c r="B1081" i="9"/>
  <c r="A1081" i="9"/>
  <c r="B1080" i="9"/>
  <c r="A1080" i="9"/>
  <c r="D1080" i="9" s="1"/>
  <c r="E1080" i="9" s="1"/>
  <c r="B1079" i="9"/>
  <c r="A1079" i="9"/>
  <c r="D1079" i="9" s="1"/>
  <c r="E1079" i="9" s="1"/>
  <c r="B1078" i="9"/>
  <c r="A1078" i="9"/>
  <c r="B1077" i="9"/>
  <c r="A1077" i="9"/>
  <c r="D1077" i="9" s="1"/>
  <c r="E1077" i="9" s="1"/>
  <c r="B1076" i="9"/>
  <c r="A1076" i="9"/>
  <c r="B1075" i="9"/>
  <c r="A1075" i="9"/>
  <c r="D1075" i="9" s="1"/>
  <c r="E1075" i="9" s="1"/>
  <c r="B1074" i="9"/>
  <c r="A1074" i="9"/>
  <c r="D1074" i="9" s="1"/>
  <c r="E1074" i="9" s="1"/>
  <c r="B1073" i="9"/>
  <c r="A1073" i="9"/>
  <c r="D1073" i="9" s="1"/>
  <c r="E1073" i="9" s="1"/>
  <c r="B1072" i="9"/>
  <c r="A1072" i="9"/>
  <c r="D1072" i="9" s="1"/>
  <c r="E1072" i="9" s="1"/>
  <c r="B1071" i="9"/>
  <c r="A1071" i="9"/>
  <c r="B1070" i="9"/>
  <c r="A1070" i="9"/>
  <c r="B1069" i="9"/>
  <c r="A1069" i="9"/>
  <c r="D1069" i="9" s="1"/>
  <c r="E1069" i="9" s="1"/>
  <c r="B1068" i="9"/>
  <c r="A1068" i="9"/>
  <c r="D1068" i="9" s="1"/>
  <c r="E1068" i="9" s="1"/>
  <c r="B1067" i="9"/>
  <c r="A1067" i="9"/>
  <c r="E1066" i="9"/>
  <c r="D1066" i="9"/>
  <c r="B1066" i="9"/>
  <c r="A1066" i="9"/>
  <c r="B1065" i="9"/>
  <c r="A1065" i="9"/>
  <c r="B1064" i="9"/>
  <c r="A1064" i="9"/>
  <c r="B1063" i="9"/>
  <c r="A1063" i="9"/>
  <c r="D1063" i="9" s="1"/>
  <c r="E1063" i="9" s="1"/>
  <c r="E1062" i="9"/>
  <c r="B1062" i="9"/>
  <c r="A1062" i="9"/>
  <c r="D1062" i="9" s="1"/>
  <c r="B1061" i="9"/>
  <c r="A1061" i="9"/>
  <c r="B1060" i="9"/>
  <c r="A1060" i="9"/>
  <c r="D1060" i="9" s="1"/>
  <c r="E1060" i="9" s="1"/>
  <c r="D1059" i="9"/>
  <c r="E1059" i="9" s="1"/>
  <c r="B1059" i="9"/>
  <c r="A1059" i="9"/>
  <c r="B1058" i="9"/>
  <c r="A1058" i="9"/>
  <c r="B1057" i="9"/>
  <c r="A1057" i="9"/>
  <c r="D1057" i="9" s="1"/>
  <c r="E1057" i="9" s="1"/>
  <c r="B1056" i="9"/>
  <c r="A1056" i="9"/>
  <c r="D1055" i="9"/>
  <c r="E1055" i="9" s="1"/>
  <c r="B1055" i="9"/>
  <c r="A1055" i="9"/>
  <c r="D1054" i="9"/>
  <c r="E1054" i="9" s="1"/>
  <c r="B1054" i="9"/>
  <c r="A1054" i="9"/>
  <c r="B1053" i="9"/>
  <c r="A1053" i="9"/>
  <c r="B1052" i="9"/>
  <c r="A1052" i="9"/>
  <c r="D1052" i="9" s="1"/>
  <c r="E1052" i="9" s="1"/>
  <c r="B1051" i="9"/>
  <c r="A1051" i="9"/>
  <c r="D1051" i="9" s="1"/>
  <c r="E1051" i="9" s="1"/>
  <c r="B1050" i="9"/>
  <c r="A1050" i="9"/>
  <c r="B1049" i="9"/>
  <c r="A1049" i="9"/>
  <c r="D1049" i="9" s="1"/>
  <c r="E1049" i="9" s="1"/>
  <c r="B1048" i="9"/>
  <c r="A1048" i="9"/>
  <c r="D1048" i="9" s="1"/>
  <c r="E1048" i="9" s="1"/>
  <c r="B1047" i="9"/>
  <c r="A1047" i="9"/>
  <c r="E1046" i="9"/>
  <c r="B1046" i="9"/>
  <c r="A1046" i="9"/>
  <c r="D1046" i="9" s="1"/>
  <c r="B1045" i="9"/>
  <c r="A1045" i="9"/>
  <c r="B1044" i="9"/>
  <c r="A1044" i="9"/>
  <c r="B1043" i="9"/>
  <c r="A1043" i="9"/>
  <c r="D1043" i="9" s="1"/>
  <c r="E1043" i="9" s="1"/>
  <c r="B1042" i="9"/>
  <c r="A1042" i="9"/>
  <c r="D1042" i="9" s="1"/>
  <c r="E1042" i="9" s="1"/>
  <c r="B1041" i="9"/>
  <c r="A1041" i="9"/>
  <c r="D1041" i="9" s="1"/>
  <c r="E1041" i="9" s="1"/>
  <c r="B1040" i="9"/>
  <c r="A1040" i="9"/>
  <c r="D1039" i="9"/>
  <c r="E1039" i="9" s="1"/>
  <c r="B1039" i="9"/>
  <c r="A1039" i="9"/>
  <c r="B1038" i="9"/>
  <c r="A1038" i="9"/>
  <c r="B1037" i="9"/>
  <c r="A1037" i="9"/>
  <c r="D1037" i="9" s="1"/>
  <c r="E1037" i="9" s="1"/>
  <c r="B1036" i="9"/>
  <c r="A1036" i="9"/>
  <c r="B1035" i="9"/>
  <c r="A1035" i="9"/>
  <c r="D1035" i="9" s="1"/>
  <c r="E1035" i="9" s="1"/>
  <c r="B1034" i="9"/>
  <c r="A1034" i="9"/>
  <c r="D1034" i="9" s="1"/>
  <c r="E1034" i="9" s="1"/>
  <c r="B1033" i="9"/>
  <c r="A1033" i="9"/>
  <c r="D1033" i="9" s="1"/>
  <c r="E1033" i="9" s="1"/>
  <c r="B1032" i="9"/>
  <c r="A1032" i="9"/>
  <c r="D1032" i="9" s="1"/>
  <c r="E1032" i="9" s="1"/>
  <c r="B1031" i="9"/>
  <c r="A1031" i="9"/>
  <c r="D1031" i="9" s="1"/>
  <c r="E1031" i="9" s="1"/>
  <c r="B1030" i="9"/>
  <c r="A1030" i="9"/>
  <c r="B1029" i="9"/>
  <c r="A1029" i="9"/>
  <c r="D1029" i="9" s="1"/>
  <c r="E1029" i="9" s="1"/>
  <c r="B1028" i="9"/>
  <c r="A1028" i="9"/>
  <c r="B1027" i="9"/>
  <c r="A1027" i="9"/>
  <c r="B1026" i="9"/>
  <c r="A1026" i="9"/>
  <c r="D1026" i="9" s="1"/>
  <c r="E1026" i="9" s="1"/>
  <c r="B1025" i="9"/>
  <c r="A1025" i="9"/>
  <c r="D1025" i="9" s="1"/>
  <c r="E1025" i="9" s="1"/>
  <c r="B1024" i="9"/>
  <c r="A1024" i="9"/>
  <c r="D1023" i="9"/>
  <c r="E1023" i="9" s="1"/>
  <c r="B1023" i="9"/>
  <c r="A1023" i="9"/>
  <c r="B1022" i="9"/>
  <c r="A1022" i="9"/>
  <c r="D1022" i="9" s="1"/>
  <c r="E1022" i="9" s="1"/>
  <c r="B1021" i="9"/>
  <c r="A1021" i="9"/>
  <c r="D1021" i="9" s="1"/>
  <c r="E1021" i="9" s="1"/>
  <c r="B1020" i="9"/>
  <c r="A1020" i="9"/>
  <c r="D1019" i="9"/>
  <c r="E1019" i="9" s="1"/>
  <c r="B1019" i="9"/>
  <c r="A1019" i="9"/>
  <c r="B1018" i="9"/>
  <c r="A1018" i="9"/>
  <c r="B1017" i="9"/>
  <c r="A1017" i="9"/>
  <c r="D1017" i="9" s="1"/>
  <c r="E1017" i="9" s="1"/>
  <c r="B1016" i="9"/>
  <c r="A1016" i="9"/>
  <c r="B1015" i="9"/>
  <c r="A1015" i="9"/>
  <c r="D1015" i="9" s="1"/>
  <c r="E1015" i="9" s="1"/>
  <c r="B1014" i="9"/>
  <c r="A1014" i="9"/>
  <c r="D1014" i="9" s="1"/>
  <c r="E1014" i="9" s="1"/>
  <c r="D1013" i="9"/>
  <c r="E1013" i="9" s="1"/>
  <c r="B1013" i="9"/>
  <c r="A1013" i="9"/>
  <c r="B1012" i="9"/>
  <c r="A1012" i="9"/>
  <c r="D1012" i="9" s="1"/>
  <c r="E1012" i="9" s="1"/>
  <c r="B1011" i="9"/>
  <c r="A1011" i="9"/>
  <c r="D1011" i="9" s="1"/>
  <c r="E1011" i="9" s="1"/>
  <c r="B1010" i="9"/>
  <c r="A1010" i="9"/>
  <c r="E1009" i="9"/>
  <c r="B1009" i="9"/>
  <c r="A1009" i="9"/>
  <c r="D1009" i="9" s="1"/>
  <c r="B1008" i="9"/>
  <c r="A1008" i="9"/>
  <c r="D1008" i="9" s="1"/>
  <c r="E1008" i="9" s="1"/>
  <c r="B1007" i="9"/>
  <c r="A1007" i="9"/>
  <c r="D1007" i="9" s="1"/>
  <c r="E1007" i="9" s="1"/>
  <c r="B1006" i="9"/>
  <c r="A1006" i="9"/>
  <c r="D1006" i="9" s="1"/>
  <c r="E1006" i="9" s="1"/>
  <c r="B1005" i="9"/>
  <c r="A1005" i="9"/>
  <c r="D1005" i="9" s="1"/>
  <c r="E1005" i="9" s="1"/>
  <c r="B1004" i="9"/>
  <c r="A1004" i="9"/>
  <c r="B1003" i="9"/>
  <c r="A1003" i="9"/>
  <c r="D1003" i="9" s="1"/>
  <c r="E1003" i="9" s="1"/>
  <c r="D1002" i="9"/>
  <c r="E1002" i="9" s="1"/>
  <c r="B1002" i="9"/>
  <c r="A1002" i="9"/>
  <c r="B1001" i="9"/>
  <c r="A1001" i="9"/>
  <c r="D1001" i="9" s="1"/>
  <c r="E1001" i="9" s="1"/>
  <c r="D1000" i="9"/>
  <c r="E1000" i="9" s="1"/>
  <c r="B1000" i="9"/>
  <c r="A1000" i="9"/>
  <c r="D999" i="9"/>
  <c r="E999" i="9" s="1"/>
  <c r="B999" i="9"/>
  <c r="A999" i="9"/>
  <c r="B998" i="9"/>
  <c r="A998" i="9"/>
  <c r="B997" i="9"/>
  <c r="A997" i="9"/>
  <c r="D997" i="9" s="1"/>
  <c r="E997" i="9" s="1"/>
  <c r="B996" i="9"/>
  <c r="A996" i="9"/>
  <c r="D995" i="9"/>
  <c r="E995" i="9" s="1"/>
  <c r="B995" i="9"/>
  <c r="A995" i="9"/>
  <c r="E994" i="9"/>
  <c r="D994" i="9"/>
  <c r="B994" i="9"/>
  <c r="A994" i="9"/>
  <c r="D993" i="9"/>
  <c r="E993" i="9" s="1"/>
  <c r="B993" i="9"/>
  <c r="A993" i="9"/>
  <c r="D992" i="9"/>
  <c r="E992" i="9" s="1"/>
  <c r="B992" i="9"/>
  <c r="A992" i="9"/>
  <c r="B991" i="9"/>
  <c r="A991" i="9"/>
  <c r="D991" i="9" s="1"/>
  <c r="E991" i="9" s="1"/>
  <c r="B990" i="9"/>
  <c r="A990" i="9"/>
  <c r="E989" i="9"/>
  <c r="B989" i="9"/>
  <c r="A989" i="9"/>
  <c r="D989" i="9" s="1"/>
  <c r="B988" i="9"/>
  <c r="A988" i="9"/>
  <c r="D987" i="9"/>
  <c r="E987" i="9" s="1"/>
  <c r="B987" i="9"/>
  <c r="A987" i="9"/>
  <c r="B986" i="9"/>
  <c r="A986" i="9"/>
  <c r="D986" i="9" s="1"/>
  <c r="E986" i="9" s="1"/>
  <c r="B985" i="9"/>
  <c r="A985" i="9"/>
  <c r="D985" i="9" s="1"/>
  <c r="E985" i="9" s="1"/>
  <c r="B984" i="9"/>
  <c r="A984" i="9"/>
  <c r="D983" i="9"/>
  <c r="E983" i="9" s="1"/>
  <c r="B983" i="9"/>
  <c r="A983" i="9"/>
  <c r="B982" i="9"/>
  <c r="A982" i="9"/>
  <c r="D982" i="9" s="1"/>
  <c r="E982" i="9" s="1"/>
  <c r="B981" i="9"/>
  <c r="A981" i="9"/>
  <c r="D981" i="9" s="1"/>
  <c r="E981" i="9" s="1"/>
  <c r="B980" i="9"/>
  <c r="A980" i="9"/>
  <c r="D979" i="9"/>
  <c r="E979" i="9" s="1"/>
  <c r="B979" i="9"/>
  <c r="A979" i="9"/>
  <c r="B978" i="9"/>
  <c r="A978" i="9"/>
  <c r="B977" i="9"/>
  <c r="A977" i="9"/>
  <c r="D977" i="9" s="1"/>
  <c r="E977" i="9" s="1"/>
  <c r="B976" i="9"/>
  <c r="A976" i="9"/>
  <c r="D975" i="9"/>
  <c r="E975" i="9" s="1"/>
  <c r="B975" i="9"/>
  <c r="A975" i="9"/>
  <c r="D974" i="9"/>
  <c r="E974" i="9" s="1"/>
  <c r="B974" i="9"/>
  <c r="A974" i="9"/>
  <c r="B973" i="9"/>
  <c r="A973" i="9"/>
  <c r="D973" i="9" s="1"/>
  <c r="E973" i="9" s="1"/>
  <c r="D972" i="9"/>
  <c r="E972" i="9" s="1"/>
  <c r="B972" i="9"/>
  <c r="A972" i="9"/>
  <c r="B971" i="9"/>
  <c r="A971" i="9"/>
  <c r="D971" i="9" s="1"/>
  <c r="E971" i="9" s="1"/>
  <c r="B970" i="9"/>
  <c r="A970" i="9"/>
  <c r="B969" i="9"/>
  <c r="A969" i="9"/>
  <c r="D969" i="9" s="1"/>
  <c r="E969" i="9" s="1"/>
  <c r="B968" i="9"/>
  <c r="A968" i="9"/>
  <c r="D968" i="9" s="1"/>
  <c r="E968" i="9" s="1"/>
  <c r="B967" i="9"/>
  <c r="A967" i="9"/>
  <c r="D967" i="9" s="1"/>
  <c r="E967" i="9" s="1"/>
  <c r="B966" i="9"/>
  <c r="A966" i="9"/>
  <c r="D966" i="9" s="1"/>
  <c r="E966" i="9" s="1"/>
  <c r="B965" i="9"/>
  <c r="A965" i="9"/>
  <c r="D965" i="9" s="1"/>
  <c r="E965" i="9" s="1"/>
  <c r="B964" i="9"/>
  <c r="A964" i="9"/>
  <c r="D963" i="9"/>
  <c r="E963" i="9" s="1"/>
  <c r="B963" i="9"/>
  <c r="A963" i="9"/>
  <c r="D962" i="9"/>
  <c r="E962" i="9" s="1"/>
  <c r="B962" i="9"/>
  <c r="A962" i="9"/>
  <c r="B961" i="9"/>
  <c r="A961" i="9"/>
  <c r="D961" i="9" s="1"/>
  <c r="E961" i="9" s="1"/>
  <c r="B960" i="9"/>
  <c r="A960" i="9"/>
  <c r="D959" i="9"/>
  <c r="E959" i="9" s="1"/>
  <c r="B959" i="9"/>
  <c r="A959" i="9"/>
  <c r="B958" i="9"/>
  <c r="A958" i="9"/>
  <c r="B957" i="9"/>
  <c r="A957" i="9"/>
  <c r="D957" i="9" s="1"/>
  <c r="E957" i="9" s="1"/>
  <c r="B956" i="9"/>
  <c r="A956" i="9"/>
  <c r="D955" i="9"/>
  <c r="E955" i="9" s="1"/>
  <c r="B955" i="9"/>
  <c r="A955" i="9"/>
  <c r="D954" i="9"/>
  <c r="E954" i="9" s="1"/>
  <c r="B954" i="9"/>
  <c r="A954" i="9"/>
  <c r="B953" i="9"/>
  <c r="A953" i="9"/>
  <c r="B952" i="9"/>
  <c r="A952" i="9"/>
  <c r="D952" i="9" s="1"/>
  <c r="E952" i="9" s="1"/>
  <c r="B951" i="9"/>
  <c r="A951" i="9"/>
  <c r="D951" i="9" s="1"/>
  <c r="E951" i="9" s="1"/>
  <c r="B950" i="9"/>
  <c r="A950" i="9"/>
  <c r="E949" i="9"/>
  <c r="B949" i="9"/>
  <c r="A949" i="9"/>
  <c r="D949" i="9" s="1"/>
  <c r="B948" i="9"/>
  <c r="A948" i="9"/>
  <c r="D948" i="9" s="1"/>
  <c r="E948" i="9" s="1"/>
  <c r="B947" i="9"/>
  <c r="A947" i="9"/>
  <c r="E946" i="9"/>
  <c r="D946" i="9"/>
  <c r="B946" i="9"/>
  <c r="A946" i="9"/>
  <c r="B945" i="9"/>
  <c r="A945" i="9"/>
  <c r="D945" i="9" s="1"/>
  <c r="E945" i="9" s="1"/>
  <c r="B944" i="9"/>
  <c r="A944" i="9"/>
  <c r="B943" i="9"/>
  <c r="A943" i="9"/>
  <c r="D943" i="9" s="1"/>
  <c r="E943" i="9" s="1"/>
  <c r="D942" i="9"/>
  <c r="E942" i="9" s="1"/>
  <c r="B942" i="9"/>
  <c r="A942" i="9"/>
  <c r="B941" i="9"/>
  <c r="A941" i="9"/>
  <c r="D941" i="9" s="1"/>
  <c r="E941" i="9" s="1"/>
  <c r="B940" i="9"/>
  <c r="A940" i="9"/>
  <c r="D940" i="9" s="1"/>
  <c r="E940" i="9" s="1"/>
  <c r="D939" i="9"/>
  <c r="E939" i="9" s="1"/>
  <c r="B939" i="9"/>
  <c r="A939" i="9"/>
  <c r="B938" i="9"/>
  <c r="A938" i="9"/>
  <c r="B937" i="9"/>
  <c r="A937" i="9"/>
  <c r="D937" i="9" s="1"/>
  <c r="E937" i="9" s="1"/>
  <c r="B936" i="9"/>
  <c r="A936" i="9"/>
  <c r="D935" i="9"/>
  <c r="E935" i="9" s="1"/>
  <c r="B935" i="9"/>
  <c r="A935" i="9"/>
  <c r="E934" i="9"/>
  <c r="B934" i="9"/>
  <c r="A934" i="9"/>
  <c r="D934" i="9" s="1"/>
  <c r="B933" i="9"/>
  <c r="A933" i="9"/>
  <c r="D933" i="9" s="1"/>
  <c r="E933" i="9" s="1"/>
  <c r="B932" i="9"/>
  <c r="A932" i="9"/>
  <c r="D932" i="9" s="1"/>
  <c r="E932" i="9" s="1"/>
  <c r="B931" i="9"/>
  <c r="A931" i="9"/>
  <c r="D931" i="9" s="1"/>
  <c r="E931" i="9" s="1"/>
  <c r="B930" i="9"/>
  <c r="A930" i="9"/>
  <c r="E929" i="9"/>
  <c r="B929" i="9"/>
  <c r="A929" i="9"/>
  <c r="D929" i="9" s="1"/>
  <c r="B928" i="9"/>
  <c r="A928" i="9"/>
  <c r="D928" i="9" s="1"/>
  <c r="E928" i="9" s="1"/>
  <c r="B927" i="9"/>
  <c r="A927" i="9"/>
  <c r="B926" i="9"/>
  <c r="A926" i="9"/>
  <c r="D926" i="9" s="1"/>
  <c r="E926" i="9" s="1"/>
  <c r="B925" i="9"/>
  <c r="A925" i="9"/>
  <c r="D925" i="9" s="1"/>
  <c r="E925" i="9" s="1"/>
  <c r="B924" i="9"/>
  <c r="A924" i="9"/>
  <c r="B923" i="9"/>
  <c r="A923" i="9"/>
  <c r="D923" i="9" s="1"/>
  <c r="E923" i="9" s="1"/>
  <c r="B922" i="9"/>
  <c r="A922" i="9"/>
  <c r="D922" i="9" s="1"/>
  <c r="E922" i="9" s="1"/>
  <c r="B921" i="9"/>
  <c r="A921" i="9"/>
  <c r="D921" i="9" s="1"/>
  <c r="E921" i="9" s="1"/>
  <c r="B920" i="9"/>
  <c r="A920" i="9"/>
  <c r="D919" i="9"/>
  <c r="E919" i="9" s="1"/>
  <c r="B919" i="9"/>
  <c r="A919" i="9"/>
  <c r="B918" i="9"/>
  <c r="A918" i="9"/>
  <c r="E917" i="9"/>
  <c r="B917" i="9"/>
  <c r="A917" i="9"/>
  <c r="D917" i="9" s="1"/>
  <c r="B916" i="9"/>
  <c r="A916" i="9"/>
  <c r="B915" i="9"/>
  <c r="A915" i="9"/>
  <c r="D915" i="9" s="1"/>
  <c r="E915" i="9" s="1"/>
  <c r="E914" i="9"/>
  <c r="D914" i="9"/>
  <c r="B914" i="9"/>
  <c r="A914" i="9"/>
  <c r="B913" i="9"/>
  <c r="A913" i="9"/>
  <c r="D913" i="9" s="1"/>
  <c r="E913" i="9" s="1"/>
  <c r="D912" i="9"/>
  <c r="E912" i="9" s="1"/>
  <c r="B912" i="9"/>
  <c r="A912" i="9"/>
  <c r="B911" i="9"/>
  <c r="A911" i="9"/>
  <c r="D911" i="9" s="1"/>
  <c r="E911" i="9" s="1"/>
  <c r="B910" i="9"/>
  <c r="A910" i="9"/>
  <c r="E909" i="9"/>
  <c r="B909" i="9"/>
  <c r="A909" i="9"/>
  <c r="D909" i="9" s="1"/>
  <c r="B908" i="9"/>
  <c r="A908" i="9"/>
  <c r="D908" i="9" s="1"/>
  <c r="E908" i="9" s="1"/>
  <c r="D907" i="9"/>
  <c r="E907" i="9" s="1"/>
  <c r="B907" i="9"/>
  <c r="A907" i="9"/>
  <c r="E906" i="9"/>
  <c r="B906" i="9"/>
  <c r="A906" i="9"/>
  <c r="D906" i="9" s="1"/>
  <c r="B905" i="9"/>
  <c r="A905" i="9"/>
  <c r="B904" i="9"/>
  <c r="A904" i="9"/>
  <c r="D903" i="9"/>
  <c r="E903" i="9" s="1"/>
  <c r="B903" i="9"/>
  <c r="A903" i="9"/>
  <c r="B902" i="9"/>
  <c r="A902" i="9"/>
  <c r="D902" i="9" s="1"/>
  <c r="E902" i="9" s="1"/>
  <c r="B901" i="9"/>
  <c r="A901" i="9"/>
  <c r="D901" i="9" s="1"/>
  <c r="E901" i="9" s="1"/>
  <c r="B900" i="9"/>
  <c r="A900" i="9"/>
  <c r="D900" i="9" s="1"/>
  <c r="E900" i="9" s="1"/>
  <c r="E899" i="9"/>
  <c r="B899" i="9"/>
  <c r="A899" i="9"/>
  <c r="D899" i="9" s="1"/>
  <c r="B898" i="9"/>
  <c r="A898" i="9"/>
  <c r="B897" i="9"/>
  <c r="A897" i="9"/>
  <c r="D897" i="9" s="1"/>
  <c r="E897" i="9" s="1"/>
  <c r="B896" i="9"/>
  <c r="A896" i="9"/>
  <c r="B895" i="9"/>
  <c r="A895" i="9"/>
  <c r="D895" i="9" s="1"/>
  <c r="E895" i="9" s="1"/>
  <c r="D894" i="9"/>
  <c r="E894" i="9" s="1"/>
  <c r="B894" i="9"/>
  <c r="A894" i="9"/>
  <c r="B893" i="9"/>
  <c r="A893" i="9"/>
  <c r="D893" i="9" s="1"/>
  <c r="E893" i="9" s="1"/>
  <c r="B892" i="9"/>
  <c r="A892" i="9"/>
  <c r="D892" i="9" s="1"/>
  <c r="E892" i="9" s="1"/>
  <c r="B891" i="9"/>
  <c r="A891" i="9"/>
  <c r="D891" i="9" s="1"/>
  <c r="E891" i="9" s="1"/>
  <c r="B890" i="9"/>
  <c r="A890" i="9"/>
  <c r="E889" i="9"/>
  <c r="B889" i="9"/>
  <c r="A889" i="9"/>
  <c r="D889" i="9" s="1"/>
  <c r="B888" i="9"/>
  <c r="A888" i="9"/>
  <c r="B887" i="9"/>
  <c r="A887" i="9"/>
  <c r="D886" i="9"/>
  <c r="E886" i="9" s="1"/>
  <c r="B886" i="9"/>
  <c r="A886" i="9"/>
  <c r="B885" i="9"/>
  <c r="A885" i="9"/>
  <c r="B884" i="9"/>
  <c r="A884" i="9"/>
  <c r="B883" i="9"/>
  <c r="A883" i="9"/>
  <c r="D883" i="9" s="1"/>
  <c r="E883" i="9" s="1"/>
  <c r="D882" i="9"/>
  <c r="E882" i="9" s="1"/>
  <c r="B882" i="9"/>
  <c r="A882" i="9"/>
  <c r="B881" i="9"/>
  <c r="A881" i="9"/>
  <c r="D881" i="9" s="1"/>
  <c r="E881" i="9" s="1"/>
  <c r="B880" i="9"/>
  <c r="A880" i="9"/>
  <c r="D880" i="9" s="1"/>
  <c r="E880" i="9" s="1"/>
  <c r="B879" i="9"/>
  <c r="A879" i="9"/>
  <c r="D879" i="9" s="1"/>
  <c r="E879" i="9" s="1"/>
  <c r="B878" i="9"/>
  <c r="A878" i="9"/>
  <c r="E877" i="9"/>
  <c r="B877" i="9"/>
  <c r="A877" i="9"/>
  <c r="D877" i="9" s="1"/>
  <c r="B876" i="9"/>
  <c r="A876" i="9"/>
  <c r="B875" i="9"/>
  <c r="A875" i="9"/>
  <c r="D875" i="9" s="1"/>
  <c r="E875" i="9" s="1"/>
  <c r="E874" i="9"/>
  <c r="D874" i="9"/>
  <c r="B874" i="9"/>
  <c r="A874" i="9"/>
  <c r="B873" i="9"/>
  <c r="A873" i="9"/>
  <c r="D873" i="9" s="1"/>
  <c r="E873" i="9" s="1"/>
  <c r="B872" i="9"/>
  <c r="A872" i="9"/>
  <c r="D872" i="9" s="1"/>
  <c r="E872" i="9" s="1"/>
  <c r="B871" i="9"/>
  <c r="A871" i="9"/>
  <c r="D871" i="9" s="1"/>
  <c r="E871" i="9" s="1"/>
  <c r="B870" i="9"/>
  <c r="A870" i="9"/>
  <c r="E869" i="9"/>
  <c r="B869" i="9"/>
  <c r="A869" i="9"/>
  <c r="D869" i="9" s="1"/>
  <c r="B868" i="9"/>
  <c r="A868" i="9"/>
  <c r="B867" i="9"/>
  <c r="A867" i="9"/>
  <c r="E866" i="9"/>
  <c r="D866" i="9"/>
  <c r="B866" i="9"/>
  <c r="A866" i="9"/>
  <c r="B865" i="9"/>
  <c r="A865" i="9"/>
  <c r="D865" i="9" s="1"/>
  <c r="E865" i="9" s="1"/>
  <c r="B864" i="9"/>
  <c r="A864" i="9"/>
  <c r="B863" i="9"/>
  <c r="A863" i="9"/>
  <c r="D863" i="9" s="1"/>
  <c r="E863" i="9" s="1"/>
  <c r="D862" i="9"/>
  <c r="E862" i="9" s="1"/>
  <c r="B862" i="9"/>
  <c r="A862" i="9"/>
  <c r="B861" i="9"/>
  <c r="A861" i="9"/>
  <c r="D861" i="9" s="1"/>
  <c r="E861" i="9" s="1"/>
  <c r="B860" i="9"/>
  <c r="A860" i="9"/>
  <c r="D860" i="9" s="1"/>
  <c r="E860" i="9" s="1"/>
  <c r="E859" i="9"/>
  <c r="D859" i="9"/>
  <c r="B859" i="9"/>
  <c r="A859" i="9"/>
  <c r="B858" i="9"/>
  <c r="A858" i="9"/>
  <c r="B857" i="9"/>
  <c r="A857" i="9"/>
  <c r="D857" i="9" s="1"/>
  <c r="E857" i="9" s="1"/>
  <c r="B856" i="9"/>
  <c r="A856" i="9"/>
  <c r="D855" i="9"/>
  <c r="E855" i="9" s="1"/>
  <c r="B855" i="9"/>
  <c r="A855" i="9"/>
  <c r="B854" i="9"/>
  <c r="A854" i="9"/>
  <c r="D854" i="9" s="1"/>
  <c r="E854" i="9" s="1"/>
  <c r="B853" i="9"/>
  <c r="A853" i="9"/>
  <c r="D853" i="9" s="1"/>
  <c r="E853" i="9" s="1"/>
  <c r="D852" i="9"/>
  <c r="E852" i="9" s="1"/>
  <c r="B852" i="9"/>
  <c r="A852" i="9"/>
  <c r="B851" i="9"/>
  <c r="A851" i="9"/>
  <c r="D851" i="9" s="1"/>
  <c r="E851" i="9" s="1"/>
  <c r="B850" i="9"/>
  <c r="A850" i="9"/>
  <c r="B849" i="9"/>
  <c r="A849" i="9"/>
  <c r="D849" i="9" s="1"/>
  <c r="E849" i="9" s="1"/>
  <c r="D848" i="9"/>
  <c r="E848" i="9" s="1"/>
  <c r="B848" i="9"/>
  <c r="A848" i="9"/>
  <c r="B847" i="9"/>
  <c r="A847" i="9"/>
  <c r="D847" i="9" s="1"/>
  <c r="E847" i="9" s="1"/>
  <c r="B846" i="9"/>
  <c r="A846" i="9"/>
  <c r="B845" i="9"/>
  <c r="A845" i="9"/>
  <c r="B844" i="9"/>
  <c r="A844" i="9"/>
  <c r="D843" i="9"/>
  <c r="E843" i="9" s="1"/>
  <c r="B843" i="9"/>
  <c r="A843" i="9"/>
  <c r="B842" i="9"/>
  <c r="A842" i="9"/>
  <c r="D842" i="9" s="1"/>
  <c r="E842" i="9" s="1"/>
  <c r="B841" i="9"/>
  <c r="A841" i="9"/>
  <c r="D841" i="9" s="1"/>
  <c r="E841" i="9" s="1"/>
  <c r="B840" i="9"/>
  <c r="A840" i="9"/>
  <c r="B839" i="9"/>
  <c r="A839" i="9"/>
  <c r="D839" i="9" s="1"/>
  <c r="E839" i="9" s="1"/>
  <c r="B838" i="9"/>
  <c r="A838" i="9"/>
  <c r="B837" i="9"/>
  <c r="A837" i="9"/>
  <c r="B836" i="9"/>
  <c r="A836" i="9"/>
  <c r="D836" i="9" s="1"/>
  <c r="E836" i="9" s="1"/>
  <c r="E835" i="9"/>
  <c r="B835" i="9"/>
  <c r="A835" i="9"/>
  <c r="D835" i="9" s="1"/>
  <c r="B834" i="9"/>
  <c r="A834" i="9"/>
  <c r="D834" i="9" s="1"/>
  <c r="E834" i="9" s="1"/>
  <c r="B833" i="9"/>
  <c r="A833" i="9"/>
  <c r="D833" i="9" s="1"/>
  <c r="E833" i="9" s="1"/>
  <c r="B832" i="9"/>
  <c r="A832" i="9"/>
  <c r="B831" i="9"/>
  <c r="A831" i="9"/>
  <c r="B830" i="9"/>
  <c r="A830" i="9"/>
  <c r="B829" i="9"/>
  <c r="A829" i="9"/>
  <c r="D829" i="9" s="1"/>
  <c r="E829" i="9" s="1"/>
  <c r="D828" i="9"/>
  <c r="E828" i="9" s="1"/>
  <c r="B828" i="9"/>
  <c r="A828" i="9"/>
  <c r="D827" i="9"/>
  <c r="E827" i="9" s="1"/>
  <c r="B827" i="9"/>
  <c r="A827" i="9"/>
  <c r="B826" i="9"/>
  <c r="A826" i="9"/>
  <c r="B825" i="9"/>
  <c r="A825" i="9"/>
  <c r="D824" i="9"/>
  <c r="E824" i="9" s="1"/>
  <c r="B824" i="9"/>
  <c r="A824" i="9"/>
  <c r="D823" i="9"/>
  <c r="E823" i="9" s="1"/>
  <c r="B823" i="9"/>
  <c r="A823" i="9"/>
  <c r="B822" i="9"/>
  <c r="A822" i="9"/>
  <c r="D822" i="9" s="1"/>
  <c r="E822" i="9" s="1"/>
  <c r="D821" i="9"/>
  <c r="E821" i="9" s="1"/>
  <c r="B821" i="9"/>
  <c r="A821" i="9"/>
  <c r="B820" i="9"/>
  <c r="A820" i="9"/>
  <c r="D820" i="9" s="1"/>
  <c r="E820" i="9" s="1"/>
  <c r="B819" i="9"/>
  <c r="A819" i="9"/>
  <c r="D819" i="9" s="1"/>
  <c r="E819" i="9" s="1"/>
  <c r="B818" i="9"/>
  <c r="A818" i="9"/>
  <c r="B817" i="9"/>
  <c r="A817" i="9"/>
  <c r="D817" i="9" s="1"/>
  <c r="E817" i="9" s="1"/>
  <c r="D816" i="9"/>
  <c r="E816" i="9" s="1"/>
  <c r="B816" i="9"/>
  <c r="A816" i="9"/>
  <c r="B815" i="9"/>
  <c r="A815" i="9"/>
  <c r="D815" i="9" s="1"/>
  <c r="E815" i="9" s="1"/>
  <c r="D814" i="9"/>
  <c r="E814" i="9" s="1"/>
  <c r="B814" i="9"/>
  <c r="A814" i="9"/>
  <c r="B813" i="9"/>
  <c r="A813" i="9"/>
  <c r="D813" i="9" s="1"/>
  <c r="E813" i="9" s="1"/>
  <c r="B812" i="9"/>
  <c r="A812" i="9"/>
  <c r="B811" i="9"/>
  <c r="A811" i="9"/>
  <c r="B810" i="9"/>
  <c r="A810" i="9"/>
  <c r="B809" i="9"/>
  <c r="A809" i="9"/>
  <c r="D809" i="9" s="1"/>
  <c r="E809" i="9" s="1"/>
  <c r="D808" i="9"/>
  <c r="E808" i="9" s="1"/>
  <c r="B808" i="9"/>
  <c r="A808" i="9"/>
  <c r="B807" i="9"/>
  <c r="A807" i="9"/>
  <c r="D807" i="9" s="1"/>
  <c r="E807" i="9" s="1"/>
  <c r="B806" i="9"/>
  <c r="A806" i="9"/>
  <c r="D805" i="9"/>
  <c r="E805" i="9" s="1"/>
  <c r="B805" i="9"/>
  <c r="A805" i="9"/>
  <c r="B804" i="9"/>
  <c r="A804" i="9"/>
  <c r="B803" i="9"/>
  <c r="A803" i="9"/>
  <c r="D803" i="9" s="1"/>
  <c r="E803" i="9" s="1"/>
  <c r="B802" i="9"/>
  <c r="A802" i="9"/>
  <c r="D802" i="9" s="1"/>
  <c r="E802" i="9" s="1"/>
  <c r="E801" i="9"/>
  <c r="D801" i="9"/>
  <c r="B801" i="9"/>
  <c r="A801" i="9"/>
  <c r="D800" i="9"/>
  <c r="E800" i="9" s="1"/>
  <c r="B800" i="9"/>
  <c r="A800" i="9"/>
  <c r="B799" i="9"/>
  <c r="A799" i="9"/>
  <c r="D799" i="9" s="1"/>
  <c r="E799" i="9" s="1"/>
  <c r="B798" i="9"/>
  <c r="A798" i="9"/>
  <c r="D797" i="9"/>
  <c r="E797" i="9" s="1"/>
  <c r="B797" i="9"/>
  <c r="A797" i="9"/>
  <c r="D796" i="9"/>
  <c r="E796" i="9" s="1"/>
  <c r="B796" i="9"/>
  <c r="A796" i="9"/>
  <c r="B795" i="9"/>
  <c r="A795" i="9"/>
  <c r="D795" i="9" s="1"/>
  <c r="E795" i="9" s="1"/>
  <c r="D794" i="9"/>
  <c r="E794" i="9" s="1"/>
  <c r="B794" i="9"/>
  <c r="A794" i="9"/>
  <c r="D793" i="9"/>
  <c r="E793" i="9" s="1"/>
  <c r="B793" i="9"/>
  <c r="A793" i="9"/>
  <c r="B792" i="9"/>
  <c r="A792" i="9"/>
  <c r="D792" i="9" s="1"/>
  <c r="E792" i="9" s="1"/>
  <c r="B791" i="9"/>
  <c r="A791" i="9"/>
  <c r="B790" i="9"/>
  <c r="A790" i="9"/>
  <c r="E789" i="9"/>
  <c r="B789" i="9"/>
  <c r="A789" i="9"/>
  <c r="D789" i="9" s="1"/>
  <c r="B788" i="9"/>
  <c r="A788" i="9"/>
  <c r="D788" i="9" s="1"/>
  <c r="E788" i="9" s="1"/>
  <c r="B787" i="9"/>
  <c r="A787" i="9"/>
  <c r="D787" i="9" s="1"/>
  <c r="E787" i="9" s="1"/>
  <c r="B786" i="9"/>
  <c r="A786" i="9"/>
  <c r="B785" i="9"/>
  <c r="A785" i="9"/>
  <c r="B784" i="9"/>
  <c r="A784" i="9"/>
  <c r="B783" i="9"/>
  <c r="A783" i="9"/>
  <c r="D783" i="9" s="1"/>
  <c r="E783" i="9" s="1"/>
  <c r="D782" i="9"/>
  <c r="E782" i="9" s="1"/>
  <c r="B782" i="9"/>
  <c r="A782" i="9"/>
  <c r="B781" i="9"/>
  <c r="A781" i="9"/>
  <c r="D781" i="9" s="1"/>
  <c r="E781" i="9" s="1"/>
  <c r="B780" i="9"/>
  <c r="A780" i="9"/>
  <c r="B779" i="9"/>
  <c r="A779" i="9"/>
  <c r="D779" i="9" s="1"/>
  <c r="E779" i="9" s="1"/>
  <c r="B778" i="9"/>
  <c r="A778" i="9"/>
  <c r="B777" i="9"/>
  <c r="A777" i="9"/>
  <c r="D777" i="9" s="1"/>
  <c r="E777" i="9" s="1"/>
  <c r="B776" i="9"/>
  <c r="A776" i="9"/>
  <c r="D776" i="9" s="1"/>
  <c r="E776" i="9" s="1"/>
  <c r="B775" i="9"/>
  <c r="A775" i="9"/>
  <c r="D775" i="9" s="1"/>
  <c r="E775" i="9" s="1"/>
  <c r="D774" i="9"/>
  <c r="E774" i="9" s="1"/>
  <c r="B774" i="9"/>
  <c r="A774" i="9"/>
  <c r="B773" i="9"/>
  <c r="A773" i="9"/>
  <c r="D773" i="9" s="1"/>
  <c r="E773" i="9" s="1"/>
  <c r="B772" i="9"/>
  <c r="A772" i="9"/>
  <c r="D772" i="9" s="1"/>
  <c r="E772" i="9" s="1"/>
  <c r="B771" i="9"/>
  <c r="A771" i="9"/>
  <c r="D770" i="9"/>
  <c r="E770" i="9" s="1"/>
  <c r="B770" i="9"/>
  <c r="A770" i="9"/>
  <c r="B769" i="9"/>
  <c r="A769" i="9"/>
  <c r="D769" i="9" s="1"/>
  <c r="E769" i="9" s="1"/>
  <c r="B768" i="9"/>
  <c r="A768" i="9"/>
  <c r="D767" i="9"/>
  <c r="E767" i="9" s="1"/>
  <c r="B767" i="9"/>
  <c r="A767" i="9"/>
  <c r="B766" i="9"/>
  <c r="A766" i="9"/>
  <c r="B765" i="9"/>
  <c r="A765" i="9"/>
  <c r="B764" i="9"/>
  <c r="A764" i="9"/>
  <c r="B763" i="9"/>
  <c r="A763" i="9"/>
  <c r="D763" i="9" s="1"/>
  <c r="E763" i="9" s="1"/>
  <c r="D762" i="9"/>
  <c r="E762" i="9" s="1"/>
  <c r="B762" i="9"/>
  <c r="A762" i="9"/>
  <c r="B761" i="9"/>
  <c r="A761" i="9"/>
  <c r="D761" i="9" s="1"/>
  <c r="E761" i="9" s="1"/>
  <c r="B760" i="9"/>
  <c r="A760" i="9"/>
  <c r="D760" i="9" s="1"/>
  <c r="E760" i="9" s="1"/>
  <c r="B759" i="9"/>
  <c r="A759" i="9"/>
  <c r="D759" i="9" s="1"/>
  <c r="E759" i="9" s="1"/>
  <c r="B758" i="9"/>
  <c r="A758" i="9"/>
  <c r="B757" i="9"/>
  <c r="A757" i="9"/>
  <c r="B756" i="9"/>
  <c r="A756" i="9"/>
  <c r="D756" i="9" s="1"/>
  <c r="E756" i="9" s="1"/>
  <c r="E755" i="9"/>
  <c r="D755" i="9"/>
  <c r="B755" i="9"/>
  <c r="A755" i="9"/>
  <c r="B754" i="9"/>
  <c r="A754" i="9"/>
  <c r="D754" i="9" s="1"/>
  <c r="E754" i="9" s="1"/>
  <c r="B753" i="9"/>
  <c r="A753" i="9"/>
  <c r="D753" i="9" s="1"/>
  <c r="E753" i="9" s="1"/>
  <c r="B752" i="9"/>
  <c r="A752" i="9"/>
  <c r="D752" i="9" s="1"/>
  <c r="E752" i="9" s="1"/>
  <c r="B751" i="9"/>
  <c r="A751" i="9"/>
  <c r="D751" i="9" s="1"/>
  <c r="E751" i="9" s="1"/>
  <c r="B750" i="9"/>
  <c r="A750" i="9"/>
  <c r="B749" i="9"/>
  <c r="A749" i="9"/>
  <c r="D749" i="9" s="1"/>
  <c r="E749" i="9" s="1"/>
  <c r="D748" i="9"/>
  <c r="E748" i="9" s="1"/>
  <c r="B748" i="9"/>
  <c r="A748" i="9"/>
  <c r="B747" i="9"/>
  <c r="A747" i="9"/>
  <c r="D747" i="9" s="1"/>
  <c r="E747" i="9" s="1"/>
  <c r="B746" i="9"/>
  <c r="A746" i="9"/>
  <c r="B745" i="9"/>
  <c r="A745" i="9"/>
  <c r="D744" i="9"/>
  <c r="E744" i="9" s="1"/>
  <c r="B744" i="9"/>
  <c r="A744" i="9"/>
  <c r="B743" i="9"/>
  <c r="A743" i="9"/>
  <c r="D743" i="9" s="1"/>
  <c r="E743" i="9" s="1"/>
  <c r="B742" i="9"/>
  <c r="A742" i="9"/>
  <c r="D742" i="9" s="1"/>
  <c r="E742" i="9" s="1"/>
  <c r="E741" i="9"/>
  <c r="D741" i="9"/>
  <c r="B741" i="9"/>
  <c r="A741" i="9"/>
  <c r="B740" i="9"/>
  <c r="A740" i="9"/>
  <c r="D740" i="9" s="1"/>
  <c r="E740" i="9" s="1"/>
  <c r="B739" i="9"/>
  <c r="A739" i="9"/>
  <c r="D739" i="9" s="1"/>
  <c r="E739" i="9" s="1"/>
  <c r="B738" i="9"/>
  <c r="A738" i="9"/>
  <c r="D737" i="9"/>
  <c r="E737" i="9" s="1"/>
  <c r="B737" i="9"/>
  <c r="A737" i="9"/>
  <c r="B736" i="9"/>
  <c r="A736" i="9"/>
  <c r="D736" i="9" s="1"/>
  <c r="E736" i="9" s="1"/>
  <c r="B735" i="9"/>
  <c r="A735" i="9"/>
  <c r="D735" i="9" s="1"/>
  <c r="E735" i="9" s="1"/>
  <c r="D734" i="9"/>
  <c r="E734" i="9" s="1"/>
  <c r="B734" i="9"/>
  <c r="A734" i="9"/>
  <c r="B733" i="9"/>
  <c r="A733" i="9"/>
  <c r="B732" i="9"/>
  <c r="A732" i="9"/>
  <c r="D732" i="9" s="1"/>
  <c r="E732" i="9" s="1"/>
  <c r="B731" i="9"/>
  <c r="A731" i="9"/>
  <c r="B730" i="9"/>
  <c r="A730" i="9"/>
  <c r="B729" i="9"/>
  <c r="A729" i="9"/>
  <c r="D729" i="9" s="1"/>
  <c r="E729" i="9" s="1"/>
  <c r="B728" i="9"/>
  <c r="A728" i="9"/>
  <c r="B727" i="9"/>
  <c r="A727" i="9"/>
  <c r="B726" i="9"/>
  <c r="A726" i="9"/>
  <c r="D725" i="9"/>
  <c r="E725" i="9" s="1"/>
  <c r="B725" i="9"/>
  <c r="A725" i="9"/>
  <c r="B724" i="9"/>
  <c r="A724" i="9"/>
  <c r="B723" i="9"/>
  <c r="A723" i="9"/>
  <c r="D723" i="9" s="1"/>
  <c r="E723" i="9" s="1"/>
  <c r="D722" i="9"/>
  <c r="E722" i="9" s="1"/>
  <c r="B722" i="9"/>
  <c r="A722" i="9"/>
  <c r="B721" i="9"/>
  <c r="A721" i="9"/>
  <c r="D721" i="9" s="1"/>
  <c r="E721" i="9" s="1"/>
  <c r="B720" i="9"/>
  <c r="A720" i="9"/>
  <c r="D720" i="9" s="1"/>
  <c r="E720" i="9" s="1"/>
  <c r="B719" i="9"/>
  <c r="A719" i="9"/>
  <c r="D719" i="9" s="1"/>
  <c r="E719" i="9" s="1"/>
  <c r="B718" i="9"/>
  <c r="A718" i="9"/>
  <c r="B717" i="9"/>
  <c r="A717" i="9"/>
  <c r="D717" i="9" s="1"/>
  <c r="E717" i="9" s="1"/>
  <c r="B716" i="9"/>
  <c r="A716" i="9"/>
  <c r="D716" i="9" s="1"/>
  <c r="E716" i="9" s="1"/>
  <c r="D715" i="9"/>
  <c r="E715" i="9" s="1"/>
  <c r="B715" i="9"/>
  <c r="A715" i="9"/>
  <c r="B714" i="9"/>
  <c r="A714" i="9"/>
  <c r="D714" i="9" s="1"/>
  <c r="E714" i="9" s="1"/>
  <c r="B713" i="9"/>
  <c r="A713" i="9"/>
  <c r="D713" i="9" s="1"/>
  <c r="E713" i="9" s="1"/>
  <c r="D712" i="9"/>
  <c r="E712" i="9" s="1"/>
  <c r="B712" i="9"/>
  <c r="A712" i="9"/>
  <c r="B711" i="9"/>
  <c r="A711" i="9"/>
  <c r="B710" i="9"/>
  <c r="A710" i="9"/>
  <c r="B709" i="9"/>
  <c r="A709" i="9"/>
  <c r="D709" i="9" s="1"/>
  <c r="E709" i="9" s="1"/>
  <c r="D708" i="9"/>
  <c r="E708" i="9" s="1"/>
  <c r="B708" i="9"/>
  <c r="A708" i="9"/>
  <c r="B707" i="9"/>
  <c r="A707" i="9"/>
  <c r="D707" i="9" s="1"/>
  <c r="E707" i="9" s="1"/>
  <c r="B706" i="9"/>
  <c r="A706" i="9"/>
  <c r="B705" i="9"/>
  <c r="A705" i="9"/>
  <c r="D704" i="9"/>
  <c r="E704" i="9" s="1"/>
  <c r="B704" i="9"/>
  <c r="A704" i="9"/>
  <c r="B703" i="9"/>
  <c r="A703" i="9"/>
  <c r="D703" i="9" s="1"/>
  <c r="E703" i="9" s="1"/>
  <c r="D702" i="9"/>
  <c r="E702" i="9" s="1"/>
  <c r="B702" i="9"/>
  <c r="A702" i="9"/>
  <c r="B701" i="9"/>
  <c r="A701" i="9"/>
  <c r="D701" i="9" s="1"/>
  <c r="E701" i="9" s="1"/>
  <c r="B700" i="9"/>
  <c r="A700" i="9"/>
  <c r="B699" i="9"/>
  <c r="A699" i="9"/>
  <c r="D699" i="9" s="1"/>
  <c r="E699" i="9" s="1"/>
  <c r="B698" i="9"/>
  <c r="A698" i="9"/>
  <c r="B697" i="9"/>
  <c r="A697" i="9"/>
  <c r="B696" i="9"/>
  <c r="A696" i="9"/>
  <c r="D696" i="9" s="1"/>
  <c r="E696" i="9" s="1"/>
  <c r="D695" i="9"/>
  <c r="E695" i="9" s="1"/>
  <c r="B695" i="9"/>
  <c r="A695" i="9"/>
  <c r="B694" i="9"/>
  <c r="A694" i="9"/>
  <c r="D694" i="9" s="1"/>
  <c r="E694" i="9" s="1"/>
  <c r="B693" i="9"/>
  <c r="A693" i="9"/>
  <c r="D693" i="9" s="1"/>
  <c r="E693" i="9" s="1"/>
  <c r="B692" i="9"/>
  <c r="A692" i="9"/>
  <c r="B691" i="9"/>
  <c r="A691" i="9"/>
  <c r="B690" i="9"/>
  <c r="A690" i="9"/>
  <c r="D690" i="9" s="1"/>
  <c r="E690" i="9" s="1"/>
  <c r="B689" i="9"/>
  <c r="A689" i="9"/>
  <c r="D689" i="9" s="1"/>
  <c r="E689" i="9" s="1"/>
  <c r="B688" i="9"/>
  <c r="A688" i="9"/>
  <c r="B687" i="9"/>
  <c r="A687" i="9"/>
  <c r="B686" i="9"/>
  <c r="A686" i="9"/>
  <c r="B685" i="9"/>
  <c r="A685" i="9"/>
  <c r="D685" i="9" s="1"/>
  <c r="E685" i="9" s="1"/>
  <c r="B684" i="9"/>
  <c r="A684" i="9"/>
  <c r="D683" i="9"/>
  <c r="E683" i="9" s="1"/>
  <c r="B683" i="9"/>
  <c r="A683" i="9"/>
  <c r="B682" i="9"/>
  <c r="A682" i="9"/>
  <c r="D682" i="9" s="1"/>
  <c r="E682" i="9" s="1"/>
  <c r="B681" i="9"/>
  <c r="A681" i="9"/>
  <c r="D681" i="9" s="1"/>
  <c r="E681" i="9" s="1"/>
  <c r="D680" i="9"/>
  <c r="E680" i="9" s="1"/>
  <c r="B680" i="9"/>
  <c r="A680" i="9"/>
  <c r="B679" i="9"/>
  <c r="A679" i="9"/>
  <c r="D679" i="9" s="1"/>
  <c r="E679" i="9" s="1"/>
  <c r="B678" i="9"/>
  <c r="A678" i="9"/>
  <c r="D677" i="9"/>
  <c r="E677" i="9" s="1"/>
  <c r="B677" i="9"/>
  <c r="A677" i="9"/>
  <c r="B676" i="9"/>
  <c r="A676" i="9"/>
  <c r="D676" i="9" s="1"/>
  <c r="E676" i="9" s="1"/>
  <c r="B675" i="9"/>
  <c r="A675" i="9"/>
  <c r="D675" i="9" s="1"/>
  <c r="E675" i="9" s="1"/>
  <c r="D674" i="9"/>
  <c r="E674" i="9" s="1"/>
  <c r="B674" i="9"/>
  <c r="A674" i="9"/>
  <c r="D673" i="9"/>
  <c r="E673" i="9" s="1"/>
  <c r="B673" i="9"/>
  <c r="A673" i="9"/>
  <c r="B672" i="9"/>
  <c r="A672" i="9"/>
  <c r="D672" i="9" s="1"/>
  <c r="E672" i="9" s="1"/>
  <c r="B671" i="9"/>
  <c r="A671" i="9"/>
  <c r="D671" i="9" s="1"/>
  <c r="E671" i="9" s="1"/>
  <c r="B670" i="9"/>
  <c r="A670" i="9"/>
  <c r="B669" i="9"/>
  <c r="A669" i="9"/>
  <c r="D669" i="9" s="1"/>
  <c r="E669" i="9" s="1"/>
  <c r="B668" i="9"/>
  <c r="A668" i="9"/>
  <c r="D668" i="9" s="1"/>
  <c r="E668" i="9" s="1"/>
  <c r="B667" i="9"/>
  <c r="A667" i="9"/>
  <c r="B666" i="9"/>
  <c r="A666" i="9"/>
  <c r="B665" i="9"/>
  <c r="A665" i="9"/>
  <c r="B664" i="9"/>
  <c r="A664" i="9"/>
  <c r="D664" i="9" s="1"/>
  <c r="E664" i="9" s="1"/>
  <c r="B663" i="9"/>
  <c r="A663" i="9"/>
  <c r="B662" i="9"/>
  <c r="A662" i="9"/>
  <c r="B661" i="9"/>
  <c r="A661" i="9"/>
  <c r="B660" i="9"/>
  <c r="A660" i="9"/>
  <c r="B659" i="9"/>
  <c r="A659" i="9"/>
  <c r="B658" i="9"/>
  <c r="A658" i="9"/>
  <c r="D658" i="9" s="1"/>
  <c r="E658" i="9" s="1"/>
  <c r="B657" i="9"/>
  <c r="A657" i="9"/>
  <c r="B656" i="9"/>
  <c r="A656" i="9"/>
  <c r="D656" i="9" s="1"/>
  <c r="E656" i="9" s="1"/>
  <c r="B655" i="9"/>
  <c r="A655" i="9"/>
  <c r="B654" i="9"/>
  <c r="A654" i="9"/>
  <c r="B653" i="9"/>
  <c r="A653" i="9"/>
  <c r="D652" i="9"/>
  <c r="E652" i="9" s="1"/>
  <c r="B652" i="9"/>
  <c r="A652" i="9"/>
  <c r="B651" i="9"/>
  <c r="A651" i="9"/>
  <c r="B650" i="9"/>
  <c r="A650" i="9"/>
  <c r="D650" i="9" s="1"/>
  <c r="E650" i="9" s="1"/>
  <c r="B649" i="9"/>
  <c r="A649" i="9"/>
  <c r="D648" i="9"/>
  <c r="E648" i="9" s="1"/>
  <c r="B648" i="9"/>
  <c r="A648" i="9"/>
  <c r="B647" i="9"/>
  <c r="A647" i="9"/>
  <c r="B646" i="9"/>
  <c r="A646" i="9"/>
  <c r="D646" i="9" s="1"/>
  <c r="E646" i="9" s="1"/>
  <c r="B645" i="9"/>
  <c r="A645" i="9"/>
  <c r="B644" i="9"/>
  <c r="A644" i="9"/>
  <c r="B643" i="9"/>
  <c r="A643" i="9"/>
  <c r="B642" i="9"/>
  <c r="A642" i="9"/>
  <c r="B641" i="9"/>
  <c r="A641" i="9"/>
  <c r="B640" i="9"/>
  <c r="A640" i="9"/>
  <c r="B639" i="9"/>
  <c r="A639" i="9"/>
  <c r="B638" i="9"/>
  <c r="A638" i="9"/>
  <c r="D638" i="9" s="1"/>
  <c r="E638" i="9" s="1"/>
  <c r="B637" i="9"/>
  <c r="A637" i="9"/>
  <c r="B636" i="9"/>
  <c r="A636" i="9"/>
  <c r="D636" i="9" s="1"/>
  <c r="E636" i="9" s="1"/>
  <c r="B635" i="9"/>
  <c r="A635" i="9"/>
  <c r="B634" i="9"/>
  <c r="A634" i="9"/>
  <c r="B633" i="9"/>
  <c r="A633" i="9"/>
  <c r="B632" i="9"/>
  <c r="A632" i="9"/>
  <c r="D632" i="9" s="1"/>
  <c r="E632" i="9" s="1"/>
  <c r="B631" i="9"/>
  <c r="A631" i="9"/>
  <c r="B630" i="9"/>
  <c r="A630" i="9"/>
  <c r="B629" i="9"/>
  <c r="A629" i="9"/>
  <c r="B628" i="9"/>
  <c r="A628" i="9"/>
  <c r="D628" i="9" s="1"/>
  <c r="E628" i="9" s="1"/>
  <c r="B627" i="9"/>
  <c r="A627" i="9"/>
  <c r="E626" i="9"/>
  <c r="D626" i="9"/>
  <c r="B626" i="9"/>
  <c r="A626" i="9"/>
  <c r="B625" i="9"/>
  <c r="A625" i="9"/>
  <c r="B624" i="9"/>
  <c r="A624" i="9"/>
  <c r="D624" i="9" s="1"/>
  <c r="E624" i="9" s="1"/>
  <c r="B623" i="9"/>
  <c r="A623" i="9"/>
  <c r="B622" i="9"/>
  <c r="A622" i="9"/>
  <c r="B621" i="9"/>
  <c r="A621" i="9"/>
  <c r="B620" i="9"/>
  <c r="A620" i="9"/>
  <c r="B619" i="9"/>
  <c r="A619" i="9"/>
  <c r="B618" i="9"/>
  <c r="A618" i="9"/>
  <c r="D618" i="9" s="1"/>
  <c r="E618" i="9" s="1"/>
  <c r="B617" i="9"/>
  <c r="A617" i="9"/>
  <c r="B616" i="9"/>
  <c r="A616" i="9"/>
  <c r="B615" i="9"/>
  <c r="A615" i="9"/>
  <c r="B614" i="9"/>
  <c r="A614" i="9"/>
  <c r="B613" i="9"/>
  <c r="A613" i="9"/>
  <c r="D612" i="9"/>
  <c r="E612" i="9" s="1"/>
  <c r="B612" i="9"/>
  <c r="A612" i="9"/>
  <c r="B611" i="9"/>
  <c r="A611" i="9"/>
  <c r="B610" i="9"/>
  <c r="A610" i="9"/>
  <c r="B609" i="9"/>
  <c r="A609" i="9"/>
  <c r="D608" i="9"/>
  <c r="E608" i="9" s="1"/>
  <c r="B608" i="9"/>
  <c r="A608" i="9"/>
  <c r="B607" i="9"/>
  <c r="A607" i="9"/>
  <c r="B606" i="9"/>
  <c r="A606" i="9"/>
  <c r="D606" i="9" s="1"/>
  <c r="E606" i="9" s="1"/>
  <c r="B605" i="9"/>
  <c r="A605" i="9"/>
  <c r="B604" i="9"/>
  <c r="A604" i="9"/>
  <c r="B603" i="9"/>
  <c r="A603" i="9"/>
  <c r="B602" i="9"/>
  <c r="A602" i="9"/>
  <c r="B601" i="9"/>
  <c r="A601" i="9"/>
  <c r="B600" i="9"/>
  <c r="A600" i="9"/>
  <c r="B599" i="9"/>
  <c r="A599" i="9"/>
  <c r="B598" i="9"/>
  <c r="A598" i="9"/>
  <c r="D598" i="9" s="1"/>
  <c r="E598" i="9" s="1"/>
  <c r="B597" i="9"/>
  <c r="A597" i="9"/>
  <c r="B596" i="9"/>
  <c r="A596" i="9"/>
  <c r="B595" i="9"/>
  <c r="A595" i="9"/>
  <c r="B594" i="9"/>
  <c r="A594" i="9"/>
  <c r="B593" i="9"/>
  <c r="A593" i="9"/>
  <c r="B592" i="9"/>
  <c r="A592" i="9"/>
  <c r="D592" i="9" s="1"/>
  <c r="E592" i="9" s="1"/>
  <c r="B591" i="9"/>
  <c r="A591" i="9"/>
  <c r="B590" i="9"/>
  <c r="A590" i="9"/>
  <c r="D590" i="9" s="1"/>
  <c r="E590" i="9" s="1"/>
  <c r="B589" i="9"/>
  <c r="A589" i="9"/>
  <c r="B588" i="9"/>
  <c r="A588" i="9"/>
  <c r="D588" i="9" s="1"/>
  <c r="E588" i="9" s="1"/>
  <c r="B587" i="9"/>
  <c r="A587" i="9"/>
  <c r="E586" i="9"/>
  <c r="D586" i="9"/>
  <c r="B586" i="9"/>
  <c r="A586" i="9"/>
  <c r="B585" i="9"/>
  <c r="A585" i="9"/>
  <c r="B584" i="9"/>
  <c r="A584" i="9"/>
  <c r="D584" i="9" s="1"/>
  <c r="E584" i="9" s="1"/>
  <c r="B583" i="9"/>
  <c r="A583" i="9"/>
  <c r="B582" i="9"/>
  <c r="A582" i="9"/>
  <c r="B581" i="9"/>
  <c r="A581" i="9"/>
  <c r="B580" i="9"/>
  <c r="A580" i="9"/>
  <c r="B579" i="9"/>
  <c r="A579" i="9"/>
  <c r="B578" i="9"/>
  <c r="A578" i="9"/>
  <c r="D578" i="9" s="1"/>
  <c r="E578" i="9" s="1"/>
  <c r="B577" i="9"/>
  <c r="A577" i="9"/>
  <c r="B576" i="9"/>
  <c r="A576" i="9"/>
  <c r="D576" i="9" s="1"/>
  <c r="E576" i="9" s="1"/>
  <c r="B575" i="9"/>
  <c r="A575" i="9"/>
  <c r="B574" i="9"/>
  <c r="A574" i="9"/>
  <c r="B573" i="9"/>
  <c r="A573" i="9"/>
  <c r="D572" i="9"/>
  <c r="E572" i="9" s="1"/>
  <c r="B572" i="9"/>
  <c r="A572" i="9"/>
  <c r="B571" i="9"/>
  <c r="A571" i="9"/>
  <c r="B570" i="9"/>
  <c r="A570" i="9"/>
  <c r="B569" i="9"/>
  <c r="A569" i="9"/>
  <c r="D568" i="9"/>
  <c r="E568" i="9" s="1"/>
  <c r="B568" i="9"/>
  <c r="A568" i="9"/>
  <c r="B567" i="9"/>
  <c r="A567" i="9"/>
  <c r="B566" i="9"/>
  <c r="A566" i="9"/>
  <c r="D566" i="9" s="1"/>
  <c r="E566" i="9" s="1"/>
  <c r="B565" i="9"/>
  <c r="A565" i="9"/>
  <c r="B564" i="9"/>
  <c r="A564" i="9"/>
  <c r="B563" i="9"/>
  <c r="A563" i="9"/>
  <c r="B562" i="9"/>
  <c r="A562" i="9"/>
  <c r="B561" i="9"/>
  <c r="A561" i="9"/>
  <c r="B560" i="9"/>
  <c r="A560" i="9"/>
  <c r="B559" i="9"/>
  <c r="A559" i="9"/>
  <c r="B558" i="9"/>
  <c r="A558" i="9"/>
  <c r="D558" i="9" s="1"/>
  <c r="E558" i="9" s="1"/>
  <c r="B557" i="9"/>
  <c r="A557" i="9"/>
  <c r="B556" i="9"/>
  <c r="A556" i="9"/>
  <c r="D556" i="9" s="1"/>
  <c r="E556" i="9" s="1"/>
  <c r="B555" i="9"/>
  <c r="A555" i="9"/>
  <c r="B554" i="9"/>
  <c r="A554" i="9"/>
  <c r="B553" i="9"/>
  <c r="A553" i="9"/>
  <c r="B552" i="9"/>
  <c r="A552" i="9"/>
  <c r="D552" i="9" s="1"/>
  <c r="E552" i="9" s="1"/>
  <c r="B551" i="9"/>
  <c r="A551" i="9"/>
  <c r="B550" i="9"/>
  <c r="A550" i="9"/>
  <c r="B549" i="9"/>
  <c r="A549" i="9"/>
  <c r="B548" i="9"/>
  <c r="A548" i="9"/>
  <c r="D548" i="9" s="1"/>
  <c r="E548" i="9" s="1"/>
  <c r="B547" i="9"/>
  <c r="A547" i="9"/>
  <c r="E546" i="9"/>
  <c r="D546" i="9"/>
  <c r="B546" i="9"/>
  <c r="A546" i="9"/>
  <c r="B545" i="9"/>
  <c r="A545" i="9"/>
  <c r="B544" i="9"/>
  <c r="A544" i="9"/>
  <c r="D544" i="9" s="1"/>
  <c r="E544" i="9" s="1"/>
  <c r="B543" i="9"/>
  <c r="A543" i="9"/>
  <c r="B542" i="9"/>
  <c r="A542" i="9"/>
  <c r="B541" i="9"/>
  <c r="A541" i="9"/>
  <c r="B540" i="9"/>
  <c r="A540" i="9"/>
  <c r="B539" i="9"/>
  <c r="A539" i="9"/>
  <c r="B538" i="9"/>
  <c r="A538" i="9"/>
  <c r="D538" i="9" s="1"/>
  <c r="E538" i="9" s="1"/>
  <c r="B537" i="9"/>
  <c r="A537" i="9"/>
  <c r="B536" i="9"/>
  <c r="A536" i="9"/>
  <c r="D536" i="9" s="1"/>
  <c r="E536" i="9" s="1"/>
  <c r="B535" i="9"/>
  <c r="A535" i="9"/>
  <c r="B534" i="9"/>
  <c r="A534" i="9"/>
  <c r="B533" i="9"/>
  <c r="A533" i="9"/>
  <c r="D532" i="9"/>
  <c r="E532" i="9" s="1"/>
  <c r="B532" i="9"/>
  <c r="A532" i="9"/>
  <c r="B531" i="9"/>
  <c r="A531" i="9"/>
  <c r="B530" i="9"/>
  <c r="A530" i="9"/>
  <c r="D530" i="9" s="1"/>
  <c r="E530" i="9" s="1"/>
  <c r="B529" i="9"/>
  <c r="A529" i="9"/>
  <c r="D528" i="9"/>
  <c r="E528" i="9" s="1"/>
  <c r="B528" i="9"/>
  <c r="A528" i="9"/>
  <c r="B527" i="9"/>
  <c r="A527" i="9"/>
  <c r="B526" i="9"/>
  <c r="A526" i="9"/>
  <c r="D526" i="9" s="1"/>
  <c r="E526" i="9" s="1"/>
  <c r="B525" i="9"/>
  <c r="A525" i="9"/>
  <c r="B524" i="9"/>
  <c r="A524" i="9"/>
  <c r="D524" i="9" s="1"/>
  <c r="E524" i="9" s="1"/>
  <c r="B523" i="9"/>
  <c r="A523" i="9"/>
  <c r="B522" i="9"/>
  <c r="A522" i="9"/>
  <c r="B521" i="9"/>
  <c r="A521" i="9"/>
  <c r="B520" i="9"/>
  <c r="A520" i="9"/>
  <c r="B519" i="9"/>
  <c r="A519" i="9"/>
  <c r="B518" i="9"/>
  <c r="A518" i="9"/>
  <c r="D518" i="9" s="1"/>
  <c r="E518" i="9" s="1"/>
  <c r="B517" i="9"/>
  <c r="A517" i="9"/>
  <c r="B516" i="9"/>
  <c r="A516" i="9"/>
  <c r="D516" i="9" s="1"/>
  <c r="E516" i="9" s="1"/>
  <c r="B515" i="9"/>
  <c r="A515" i="9"/>
  <c r="B514" i="9"/>
  <c r="A514" i="9"/>
  <c r="B513" i="9"/>
  <c r="A513" i="9"/>
  <c r="B512" i="9"/>
  <c r="A512" i="9"/>
  <c r="D512" i="9" s="1"/>
  <c r="E512" i="9" s="1"/>
  <c r="B511" i="9"/>
  <c r="A511" i="9"/>
  <c r="B510" i="9"/>
  <c r="A510" i="9"/>
  <c r="D510" i="9" s="1"/>
  <c r="E510" i="9" s="1"/>
  <c r="B509" i="9"/>
  <c r="A509" i="9"/>
  <c r="B508" i="9"/>
  <c r="A508" i="9"/>
  <c r="D508" i="9" s="1"/>
  <c r="E508" i="9" s="1"/>
  <c r="B507" i="9"/>
  <c r="A507" i="9"/>
  <c r="E506" i="9"/>
  <c r="D506" i="9"/>
  <c r="B506" i="9"/>
  <c r="A506" i="9"/>
  <c r="B505" i="9"/>
  <c r="A505" i="9"/>
  <c r="B504" i="9"/>
  <c r="A504" i="9"/>
  <c r="B503" i="9"/>
  <c r="A503" i="9"/>
  <c r="B502" i="9"/>
  <c r="A502" i="9"/>
  <c r="B501" i="9"/>
  <c r="A501" i="9"/>
  <c r="B500" i="9"/>
  <c r="A500" i="9"/>
  <c r="B499" i="9"/>
  <c r="A499" i="9"/>
  <c r="B498" i="9"/>
  <c r="A498" i="9"/>
  <c r="D498" i="9" s="1"/>
  <c r="E498" i="9" s="1"/>
  <c r="B497" i="9"/>
  <c r="A497" i="9"/>
  <c r="B496" i="9"/>
  <c r="A496" i="9"/>
  <c r="D496" i="9" s="1"/>
  <c r="E496" i="9" s="1"/>
  <c r="B495" i="9"/>
  <c r="A495" i="9"/>
  <c r="B494" i="9"/>
  <c r="A494" i="9"/>
  <c r="B493" i="9"/>
  <c r="A493" i="9"/>
  <c r="D492" i="9"/>
  <c r="E492" i="9" s="1"/>
  <c r="B492" i="9"/>
  <c r="A492" i="9"/>
  <c r="B491" i="9"/>
  <c r="A491" i="9"/>
  <c r="B490" i="9"/>
  <c r="A490" i="9"/>
  <c r="D490" i="9" s="1"/>
  <c r="E490" i="9" s="1"/>
  <c r="B489" i="9"/>
  <c r="A489" i="9"/>
  <c r="D488" i="9"/>
  <c r="E488" i="9" s="1"/>
  <c r="B488" i="9"/>
  <c r="A488" i="9"/>
  <c r="B487" i="9"/>
  <c r="A487" i="9"/>
  <c r="B486" i="9"/>
  <c r="A486" i="9"/>
  <c r="D486" i="9" s="1"/>
  <c r="E486" i="9" s="1"/>
  <c r="B485" i="9"/>
  <c r="A485" i="9"/>
  <c r="B484" i="9"/>
  <c r="A484" i="9"/>
  <c r="B483" i="9"/>
  <c r="A483" i="9"/>
  <c r="B482" i="9"/>
  <c r="A482" i="9"/>
  <c r="B481" i="9"/>
  <c r="A481" i="9"/>
  <c r="B480" i="9"/>
  <c r="A480" i="9"/>
  <c r="B479" i="9"/>
  <c r="A479" i="9"/>
  <c r="B478" i="9"/>
  <c r="A478" i="9"/>
  <c r="D478" i="9" s="1"/>
  <c r="E478" i="9" s="1"/>
  <c r="B477" i="9"/>
  <c r="A477" i="9"/>
  <c r="B476" i="9"/>
  <c r="A476" i="9"/>
  <c r="B475" i="9"/>
  <c r="A475" i="9"/>
  <c r="B474" i="9"/>
  <c r="A474" i="9"/>
  <c r="B473" i="9"/>
  <c r="A473" i="9"/>
  <c r="B472" i="9"/>
  <c r="A472" i="9"/>
  <c r="D472" i="9" s="1"/>
  <c r="E472" i="9" s="1"/>
  <c r="B471" i="9"/>
  <c r="A471" i="9"/>
  <c r="B470" i="9"/>
  <c r="A470" i="9"/>
  <c r="B469" i="9"/>
  <c r="A469" i="9"/>
  <c r="B468" i="9"/>
  <c r="A468" i="9"/>
  <c r="D468" i="9" s="1"/>
  <c r="E468" i="9" s="1"/>
  <c r="B467" i="9"/>
  <c r="A467" i="9"/>
  <c r="E466" i="9"/>
  <c r="D466" i="9"/>
  <c r="B466" i="9"/>
  <c r="A466" i="9"/>
  <c r="B465" i="9"/>
  <c r="A465" i="9"/>
  <c r="B464" i="9"/>
  <c r="A464" i="9"/>
  <c r="D464" i="9" s="1"/>
  <c r="E464" i="9" s="1"/>
  <c r="B463" i="9"/>
  <c r="A463" i="9"/>
  <c r="B462" i="9"/>
  <c r="A462" i="9"/>
  <c r="B461" i="9"/>
  <c r="A461" i="9"/>
  <c r="B460" i="9"/>
  <c r="A460" i="9"/>
  <c r="B459" i="9"/>
  <c r="A459" i="9"/>
  <c r="B458" i="9"/>
  <c r="A458" i="9"/>
  <c r="D458" i="9" s="1"/>
  <c r="E458" i="9" s="1"/>
  <c r="B457" i="9"/>
  <c r="A457" i="9"/>
  <c r="B456" i="9"/>
  <c r="A456" i="9"/>
  <c r="B455" i="9"/>
  <c r="A455" i="9"/>
  <c r="B454" i="9"/>
  <c r="A454" i="9"/>
  <c r="B453" i="9"/>
  <c r="A453" i="9"/>
  <c r="D452" i="9"/>
  <c r="E452" i="9" s="1"/>
  <c r="B452" i="9"/>
  <c r="A452" i="9"/>
  <c r="B451" i="9"/>
  <c r="A451" i="9"/>
  <c r="B450" i="9"/>
  <c r="A450" i="9"/>
  <c r="B449" i="9"/>
  <c r="A449" i="9"/>
  <c r="D448" i="9"/>
  <c r="E448" i="9" s="1"/>
  <c r="B448" i="9"/>
  <c r="A448" i="9"/>
  <c r="B447" i="9"/>
  <c r="A447" i="9"/>
  <c r="B446" i="9"/>
  <c r="A446" i="9"/>
  <c r="D446" i="9" s="1"/>
  <c r="E446" i="9" s="1"/>
  <c r="B445" i="9"/>
  <c r="A445" i="9"/>
  <c r="B444" i="9"/>
  <c r="A444" i="9"/>
  <c r="B443" i="9"/>
  <c r="A443" i="9"/>
  <c r="B442" i="9"/>
  <c r="A442" i="9"/>
  <c r="B441" i="9"/>
  <c r="A441" i="9"/>
  <c r="B440" i="9"/>
  <c r="A440" i="9"/>
  <c r="B439" i="9"/>
  <c r="A439" i="9"/>
  <c r="B438" i="9"/>
  <c r="A438" i="9"/>
  <c r="D438" i="9" s="1"/>
  <c r="E438" i="9" s="1"/>
  <c r="B437" i="9"/>
  <c r="A437" i="9"/>
  <c r="B436" i="9"/>
  <c r="A436" i="9"/>
  <c r="D436" i="9" s="1"/>
  <c r="E436" i="9" s="1"/>
  <c r="B435" i="9"/>
  <c r="A435" i="9"/>
  <c r="B434" i="9"/>
  <c r="A434" i="9"/>
  <c r="B433" i="9"/>
  <c r="A433" i="9"/>
  <c r="B432" i="9"/>
  <c r="A432" i="9"/>
  <c r="D432" i="9" s="1"/>
  <c r="E432" i="9" s="1"/>
  <c r="B431" i="9"/>
  <c r="A431" i="9"/>
  <c r="B430" i="9"/>
  <c r="A430" i="9"/>
  <c r="B429" i="9"/>
  <c r="A429" i="9"/>
  <c r="B428" i="9"/>
  <c r="A428" i="9"/>
  <c r="D428" i="9" s="1"/>
  <c r="E428" i="9" s="1"/>
  <c r="B427" i="9"/>
  <c r="A427" i="9"/>
  <c r="E426" i="9"/>
  <c r="D426" i="9"/>
  <c r="B426" i="9"/>
  <c r="A426" i="9"/>
  <c r="B425" i="9"/>
  <c r="A425" i="9"/>
  <c r="B424" i="9"/>
  <c r="A424" i="9"/>
  <c r="B423" i="9"/>
  <c r="A423" i="9"/>
  <c r="B422" i="9"/>
  <c r="A422" i="9"/>
  <c r="B421" i="9"/>
  <c r="A421" i="9"/>
  <c r="B420" i="9"/>
  <c r="A420" i="9"/>
  <c r="B419" i="9"/>
  <c r="A419" i="9"/>
  <c r="B418" i="9"/>
  <c r="A418" i="9"/>
  <c r="D418" i="9" s="1"/>
  <c r="E418" i="9" s="1"/>
  <c r="B417" i="9"/>
  <c r="A417" i="9"/>
  <c r="B416" i="9"/>
  <c r="A416" i="9"/>
  <c r="D416" i="9" s="1"/>
  <c r="E416" i="9" s="1"/>
  <c r="B415" i="9"/>
  <c r="A415" i="9"/>
  <c r="B414" i="9"/>
  <c r="A414" i="9"/>
  <c r="B413" i="9"/>
  <c r="A413" i="9"/>
  <c r="D412" i="9"/>
  <c r="E412" i="9" s="1"/>
  <c r="B412" i="9"/>
  <c r="A412" i="9"/>
  <c r="B411" i="9"/>
  <c r="A411" i="9"/>
  <c r="B410" i="9"/>
  <c r="A410" i="9"/>
  <c r="B409" i="9"/>
  <c r="A409" i="9"/>
  <c r="D408" i="9"/>
  <c r="E408" i="9" s="1"/>
  <c r="B408" i="9"/>
  <c r="A408" i="9"/>
  <c r="B407" i="9"/>
  <c r="A407" i="9"/>
  <c r="B406" i="9"/>
  <c r="A406" i="9"/>
  <c r="D406" i="9" s="1"/>
  <c r="E406" i="9" s="1"/>
  <c r="B405" i="9"/>
  <c r="A405" i="9"/>
  <c r="B404" i="9"/>
  <c r="A404" i="9"/>
  <c r="D404" i="9" s="1"/>
  <c r="E404" i="9" s="1"/>
  <c r="B403" i="9"/>
  <c r="A403" i="9"/>
  <c r="B402" i="9"/>
  <c r="A402" i="9"/>
  <c r="D402" i="9" s="1"/>
  <c r="E402" i="9" s="1"/>
  <c r="B401" i="9"/>
  <c r="A401" i="9"/>
  <c r="B400" i="9"/>
  <c r="A400" i="9"/>
  <c r="B399" i="9"/>
  <c r="A399" i="9"/>
  <c r="B398" i="9"/>
  <c r="A398" i="9"/>
  <c r="D398" i="9" s="1"/>
  <c r="E398" i="9" s="1"/>
  <c r="B397" i="9"/>
  <c r="A397" i="9"/>
  <c r="B396" i="9"/>
  <c r="A396" i="9"/>
  <c r="D396" i="9" s="1"/>
  <c r="E396" i="9" s="1"/>
  <c r="B395" i="9"/>
  <c r="A395" i="9"/>
  <c r="B394" i="9"/>
  <c r="A394" i="9"/>
  <c r="B393" i="9"/>
  <c r="A393" i="9"/>
  <c r="B392" i="9"/>
  <c r="A392" i="9"/>
  <c r="D392" i="9" s="1"/>
  <c r="E392" i="9" s="1"/>
  <c r="B391" i="9"/>
  <c r="A391" i="9"/>
  <c r="B390" i="9"/>
  <c r="A390" i="9"/>
  <c r="B389" i="9"/>
  <c r="A389" i="9"/>
  <c r="B388" i="9"/>
  <c r="A388" i="9"/>
  <c r="D388" i="9" s="1"/>
  <c r="E388" i="9" s="1"/>
  <c r="B387" i="9"/>
  <c r="A387" i="9"/>
  <c r="E386" i="9"/>
  <c r="D386" i="9"/>
  <c r="B386" i="9"/>
  <c r="A386" i="9"/>
  <c r="B385" i="9"/>
  <c r="A385" i="9"/>
  <c r="B384" i="9"/>
  <c r="A384" i="9"/>
  <c r="B383" i="9"/>
  <c r="A383" i="9"/>
  <c r="B382" i="9"/>
  <c r="A382" i="9"/>
  <c r="D382" i="9" s="1"/>
  <c r="E382" i="9" s="1"/>
  <c r="B381" i="9"/>
  <c r="A381" i="9"/>
  <c r="B380" i="9"/>
  <c r="A380" i="9"/>
  <c r="B379" i="9"/>
  <c r="A379" i="9"/>
  <c r="B378" i="9"/>
  <c r="A378" i="9"/>
  <c r="D378" i="9" s="1"/>
  <c r="E378" i="9" s="1"/>
  <c r="B377" i="9"/>
  <c r="A377" i="9"/>
  <c r="B376" i="9"/>
  <c r="A376" i="9"/>
  <c r="B375" i="9"/>
  <c r="A375" i="9"/>
  <c r="B374" i="9"/>
  <c r="A374" i="9"/>
  <c r="B373" i="9"/>
  <c r="A373" i="9"/>
  <c r="D372" i="9"/>
  <c r="E372" i="9" s="1"/>
  <c r="B372" i="9"/>
  <c r="A372" i="9"/>
  <c r="B371" i="9"/>
  <c r="A371" i="9"/>
  <c r="B370" i="9"/>
  <c r="A370" i="9"/>
  <c r="D370" i="9" s="1"/>
  <c r="E370" i="9" s="1"/>
  <c r="B369" i="9"/>
  <c r="A369" i="9"/>
  <c r="D368" i="9"/>
  <c r="E368" i="9" s="1"/>
  <c r="B368" i="9"/>
  <c r="A368" i="9"/>
  <c r="B367" i="9"/>
  <c r="A367" i="9"/>
  <c r="B366" i="9"/>
  <c r="A366" i="9"/>
  <c r="D366" i="9" s="1"/>
  <c r="E366" i="9" s="1"/>
  <c r="B365" i="9"/>
  <c r="A365" i="9"/>
  <c r="B364" i="9"/>
  <c r="A364" i="9"/>
  <c r="D364" i="9" s="1"/>
  <c r="E364" i="9" s="1"/>
  <c r="B363" i="9"/>
  <c r="A363" i="9"/>
  <c r="B362" i="9"/>
  <c r="A362" i="9"/>
  <c r="B361" i="9"/>
  <c r="A361" i="9"/>
  <c r="B360" i="9"/>
  <c r="A360" i="9"/>
  <c r="B359" i="9"/>
  <c r="A359" i="9"/>
  <c r="B358" i="9"/>
  <c r="A358" i="9"/>
  <c r="D358" i="9" s="1"/>
  <c r="E358" i="9" s="1"/>
  <c r="B357" i="9"/>
  <c r="A357" i="9"/>
  <c r="B356" i="9"/>
  <c r="A356" i="9"/>
  <c r="B355" i="9"/>
  <c r="A355" i="9"/>
  <c r="B354" i="9"/>
  <c r="A354" i="9"/>
  <c r="B353" i="9"/>
  <c r="A353" i="9"/>
  <c r="B352" i="9"/>
  <c r="A352" i="9"/>
  <c r="D352" i="9" s="1"/>
  <c r="E352" i="9" s="1"/>
  <c r="B351" i="9"/>
  <c r="A351" i="9"/>
  <c r="B350" i="9"/>
  <c r="A350" i="9"/>
  <c r="B349" i="9"/>
  <c r="A349" i="9"/>
  <c r="B348" i="9"/>
  <c r="A348" i="9"/>
  <c r="D348" i="9" s="1"/>
  <c r="E348" i="9" s="1"/>
  <c r="B347" i="9"/>
  <c r="A347" i="9"/>
  <c r="E346" i="9"/>
  <c r="D346" i="9"/>
  <c r="B346" i="9"/>
  <c r="A346" i="9"/>
  <c r="B345" i="9"/>
  <c r="A345" i="9"/>
  <c r="B344" i="9"/>
  <c r="A344" i="9"/>
  <c r="B343" i="9"/>
  <c r="A343" i="9"/>
  <c r="B342" i="9"/>
  <c r="A342" i="9"/>
  <c r="B341" i="9"/>
  <c r="A341" i="9"/>
  <c r="B340" i="9"/>
  <c r="A340" i="9"/>
  <c r="B339" i="9"/>
  <c r="A339" i="9"/>
  <c r="B338" i="9"/>
  <c r="A338" i="9"/>
  <c r="D338" i="9" s="1"/>
  <c r="E338" i="9" s="1"/>
  <c r="B337" i="9"/>
  <c r="A337" i="9"/>
  <c r="B336" i="9"/>
  <c r="A336" i="9"/>
  <c r="D336" i="9" s="1"/>
  <c r="E336" i="9" s="1"/>
  <c r="B335" i="9"/>
  <c r="A335" i="9"/>
  <c r="B334" i="9"/>
  <c r="A334" i="9"/>
  <c r="B333" i="9"/>
  <c r="A333" i="9"/>
  <c r="D332" i="9"/>
  <c r="E332" i="9" s="1"/>
  <c r="B332" i="9"/>
  <c r="A332" i="9"/>
  <c r="B331" i="9"/>
  <c r="A331" i="9"/>
  <c r="B330" i="9"/>
  <c r="A330" i="9"/>
  <c r="B329" i="9"/>
  <c r="A329" i="9"/>
  <c r="D328" i="9"/>
  <c r="E328" i="9" s="1"/>
  <c r="B328" i="9"/>
  <c r="A328" i="9"/>
  <c r="B327" i="9"/>
  <c r="A327" i="9"/>
  <c r="B326" i="9"/>
  <c r="A326" i="9"/>
  <c r="D326" i="9" s="1"/>
  <c r="E326" i="9" s="1"/>
  <c r="B325" i="9"/>
  <c r="A325" i="9"/>
  <c r="B324" i="9"/>
  <c r="A324" i="9"/>
  <c r="D324" i="9" s="1"/>
  <c r="E324" i="9" s="1"/>
  <c r="B323" i="9"/>
  <c r="A323" i="9"/>
  <c r="B322" i="9"/>
  <c r="A322" i="9"/>
  <c r="D322" i="9" s="1"/>
  <c r="E322" i="9" s="1"/>
  <c r="B321" i="9"/>
  <c r="A321" i="9"/>
  <c r="B320" i="9"/>
  <c r="A320" i="9"/>
  <c r="B319" i="9"/>
  <c r="A319" i="9"/>
  <c r="B318" i="9"/>
  <c r="A318" i="9"/>
  <c r="D318" i="9" s="1"/>
  <c r="E318" i="9" s="1"/>
  <c r="B317" i="9"/>
  <c r="A317" i="9"/>
  <c r="B316" i="9"/>
  <c r="A316" i="9"/>
  <c r="B315" i="9"/>
  <c r="A315" i="9"/>
  <c r="B314" i="9"/>
  <c r="A314" i="9"/>
  <c r="B313" i="9"/>
  <c r="A313" i="9"/>
  <c r="B312" i="9"/>
  <c r="A312" i="9"/>
  <c r="D312" i="9" s="1"/>
  <c r="E312" i="9" s="1"/>
  <c r="B311" i="9"/>
  <c r="A311" i="9"/>
  <c r="B310" i="9"/>
  <c r="A310" i="9"/>
  <c r="B309" i="9"/>
  <c r="A309" i="9"/>
  <c r="B308" i="9"/>
  <c r="A308" i="9"/>
  <c r="D308" i="9" s="1"/>
  <c r="E308" i="9" s="1"/>
  <c r="B307" i="9"/>
  <c r="A307" i="9"/>
  <c r="E306" i="9"/>
  <c r="D306" i="9"/>
  <c r="B306" i="9"/>
  <c r="A306" i="9"/>
  <c r="B305" i="9"/>
  <c r="A305" i="9"/>
  <c r="B304" i="9"/>
  <c r="A304" i="9"/>
  <c r="B303" i="9"/>
  <c r="A303" i="9"/>
  <c r="B302" i="9"/>
  <c r="A302" i="9"/>
  <c r="D302" i="9" s="1"/>
  <c r="E302" i="9" s="1"/>
  <c r="B301" i="9"/>
  <c r="A301" i="9"/>
  <c r="B300" i="9"/>
  <c r="A300" i="9"/>
  <c r="B299" i="9"/>
  <c r="A299" i="9"/>
  <c r="B298" i="9"/>
  <c r="A298" i="9"/>
  <c r="D298" i="9" s="1"/>
  <c r="E298" i="9" s="1"/>
  <c r="B297" i="9"/>
  <c r="A297" i="9"/>
  <c r="B296" i="9"/>
  <c r="A296" i="9"/>
  <c r="D296" i="9" s="1"/>
  <c r="E296" i="9" s="1"/>
  <c r="B295" i="9"/>
  <c r="A295" i="9"/>
  <c r="B294" i="9"/>
  <c r="A294" i="9"/>
  <c r="B293" i="9"/>
  <c r="A293" i="9"/>
  <c r="D292" i="9"/>
  <c r="E292" i="9" s="1"/>
  <c r="B292" i="9"/>
  <c r="A292" i="9"/>
  <c r="B291" i="9"/>
  <c r="A291" i="9"/>
  <c r="B290" i="9"/>
  <c r="A290" i="9"/>
  <c r="B289" i="9"/>
  <c r="A289" i="9"/>
  <c r="D288" i="9"/>
  <c r="E288" i="9" s="1"/>
  <c r="B288" i="9"/>
  <c r="A288" i="9"/>
  <c r="B287" i="9"/>
  <c r="A287" i="9"/>
  <c r="B286" i="9"/>
  <c r="A286" i="9"/>
  <c r="D286" i="9" s="1"/>
  <c r="E286" i="9" s="1"/>
  <c r="B285" i="9"/>
  <c r="A285" i="9"/>
  <c r="B284" i="9"/>
  <c r="A284" i="9"/>
  <c r="D284" i="9" s="1"/>
  <c r="E284" i="9" s="1"/>
  <c r="B283" i="9"/>
  <c r="A283" i="9"/>
  <c r="B282" i="9"/>
  <c r="A282" i="9"/>
  <c r="B281" i="9"/>
  <c r="A281" i="9"/>
  <c r="B280" i="9"/>
  <c r="A280" i="9"/>
  <c r="B279" i="9"/>
  <c r="A279" i="9"/>
  <c r="D278" i="9"/>
  <c r="E278" i="9" s="1"/>
  <c r="B278" i="9"/>
  <c r="A278" i="9"/>
  <c r="B277" i="9"/>
  <c r="A277" i="9"/>
  <c r="B276" i="9"/>
  <c r="A276" i="9"/>
  <c r="D276" i="9" s="1"/>
  <c r="E276" i="9" s="1"/>
  <c r="B275" i="9"/>
  <c r="A275" i="9"/>
  <c r="B274" i="9"/>
  <c r="A274" i="9"/>
  <c r="B273" i="9"/>
  <c r="A273" i="9"/>
  <c r="B272" i="9"/>
  <c r="A272" i="9"/>
  <c r="D272" i="9" s="1"/>
  <c r="E272" i="9" s="1"/>
  <c r="B271" i="9"/>
  <c r="A271" i="9"/>
  <c r="B270" i="9"/>
  <c r="A270" i="9"/>
  <c r="D270" i="9" s="1"/>
  <c r="E270" i="9" s="1"/>
  <c r="B269" i="9"/>
  <c r="A269" i="9"/>
  <c r="B268" i="9"/>
  <c r="A268" i="9"/>
  <c r="D268" i="9" s="1"/>
  <c r="E268" i="9" s="1"/>
  <c r="B267" i="9"/>
  <c r="A267" i="9"/>
  <c r="E266" i="9"/>
  <c r="D266" i="9"/>
  <c r="B266" i="9"/>
  <c r="A266" i="9"/>
  <c r="B265" i="9"/>
  <c r="A265" i="9"/>
  <c r="B264" i="9"/>
  <c r="A264" i="9"/>
  <c r="D264" i="9" s="1"/>
  <c r="E264" i="9" s="1"/>
  <c r="B263" i="9"/>
  <c r="A263" i="9"/>
  <c r="B262" i="9"/>
  <c r="A262" i="9"/>
  <c r="B261" i="9"/>
  <c r="A261" i="9"/>
  <c r="B260" i="9"/>
  <c r="A260" i="9"/>
  <c r="B259" i="9"/>
  <c r="A259" i="9"/>
  <c r="B258" i="9"/>
  <c r="A258" i="9"/>
  <c r="D258" i="9" s="1"/>
  <c r="E258" i="9" s="1"/>
  <c r="B257" i="9"/>
  <c r="A257" i="9"/>
  <c r="B256" i="9"/>
  <c r="A256" i="9"/>
  <c r="D256" i="9" s="1"/>
  <c r="E256" i="9" s="1"/>
  <c r="B255" i="9"/>
  <c r="A255" i="9"/>
  <c r="B254" i="9"/>
  <c r="A254" i="9"/>
  <c r="B253" i="9"/>
  <c r="A253" i="9"/>
  <c r="D252" i="9"/>
  <c r="E252" i="9" s="1"/>
  <c r="B252" i="9"/>
  <c r="A252" i="9"/>
  <c r="B251" i="9"/>
  <c r="A251" i="9"/>
  <c r="B250" i="9"/>
  <c r="A250" i="9"/>
  <c r="B249" i="9"/>
  <c r="A249" i="9"/>
  <c r="D248" i="9"/>
  <c r="E248" i="9" s="1"/>
  <c r="B248" i="9"/>
  <c r="A248" i="9"/>
  <c r="B247" i="9"/>
  <c r="A247" i="9"/>
  <c r="B246" i="9"/>
  <c r="A246" i="9"/>
  <c r="D246" i="9" s="1"/>
  <c r="E246" i="9" s="1"/>
  <c r="B245" i="9"/>
  <c r="A245" i="9"/>
  <c r="B244" i="9"/>
  <c r="A244" i="9"/>
  <c r="B243" i="9"/>
  <c r="A243" i="9"/>
  <c r="B242" i="9"/>
  <c r="A242" i="9"/>
  <c r="D242" i="9" s="1"/>
  <c r="E242" i="9" s="1"/>
  <c r="B241" i="9"/>
  <c r="A241" i="9"/>
  <c r="B240" i="9"/>
  <c r="A240" i="9"/>
  <c r="B239" i="9"/>
  <c r="A239" i="9"/>
  <c r="D238" i="9"/>
  <c r="E238" i="9" s="1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D232" i="9" s="1"/>
  <c r="E232" i="9" s="1"/>
  <c r="B231" i="9"/>
  <c r="A231" i="9"/>
  <c r="B230" i="9"/>
  <c r="A230" i="9"/>
  <c r="B229" i="9"/>
  <c r="A229" i="9"/>
  <c r="B228" i="9"/>
  <c r="A228" i="9"/>
  <c r="D228" i="9" s="1"/>
  <c r="E228" i="9" s="1"/>
  <c r="B227" i="9"/>
  <c r="A227" i="9"/>
  <c r="E226" i="9"/>
  <c r="D226" i="9"/>
  <c r="B226" i="9"/>
  <c r="A226" i="9"/>
  <c r="B225" i="9"/>
  <c r="A225" i="9"/>
  <c r="B224" i="9"/>
  <c r="A224" i="9"/>
  <c r="B223" i="9"/>
  <c r="A223" i="9"/>
  <c r="B222" i="9"/>
  <c r="A222" i="9"/>
  <c r="D222" i="9" s="1"/>
  <c r="E222" i="9" s="1"/>
  <c r="B221" i="9"/>
  <c r="A221" i="9"/>
  <c r="B220" i="9"/>
  <c r="A220" i="9"/>
  <c r="B219" i="9"/>
  <c r="A219" i="9"/>
  <c r="B218" i="9"/>
  <c r="A218" i="9"/>
  <c r="D218" i="9" s="1"/>
  <c r="E218" i="9" s="1"/>
  <c r="B217" i="9"/>
  <c r="A217" i="9"/>
  <c r="B216" i="9"/>
  <c r="A216" i="9"/>
  <c r="D216" i="9" s="1"/>
  <c r="E216" i="9" s="1"/>
  <c r="B215" i="9"/>
  <c r="A215" i="9"/>
  <c r="B214" i="9"/>
  <c r="A214" i="9"/>
  <c r="B213" i="9"/>
  <c r="A213" i="9"/>
  <c r="D212" i="9"/>
  <c r="E212" i="9" s="1"/>
  <c r="B212" i="9"/>
  <c r="A212" i="9"/>
  <c r="B211" i="9"/>
  <c r="A211" i="9"/>
  <c r="B210" i="9"/>
  <c r="A210" i="9"/>
  <c r="D210" i="9" s="1"/>
  <c r="E210" i="9" s="1"/>
  <c r="B209" i="9"/>
  <c r="A209" i="9"/>
  <c r="D208" i="9"/>
  <c r="E208" i="9" s="1"/>
  <c r="B208" i="9"/>
  <c r="A208" i="9"/>
  <c r="B207" i="9"/>
  <c r="A207" i="9"/>
  <c r="B206" i="9"/>
  <c r="A206" i="9"/>
  <c r="D206" i="9" s="1"/>
  <c r="E206" i="9" s="1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D198" i="9"/>
  <c r="E198" i="9" s="1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D192" i="9" s="1"/>
  <c r="E192" i="9" s="1"/>
  <c r="B191" i="9"/>
  <c r="A191" i="9"/>
  <c r="B190" i="9"/>
  <c r="A190" i="9"/>
  <c r="B189" i="9"/>
  <c r="A189" i="9"/>
  <c r="B188" i="9"/>
  <c r="A188" i="9"/>
  <c r="D188" i="9" s="1"/>
  <c r="E188" i="9" s="1"/>
  <c r="B187" i="9"/>
  <c r="A187" i="9"/>
  <c r="E186" i="9"/>
  <c r="D186" i="9"/>
  <c r="B186" i="9"/>
  <c r="A186" i="9"/>
  <c r="B185" i="9"/>
  <c r="A185" i="9"/>
  <c r="B184" i="9"/>
  <c r="A184" i="9"/>
  <c r="D184" i="9" s="1"/>
  <c r="E184" i="9" s="1"/>
  <c r="B183" i="9"/>
  <c r="A183" i="9"/>
  <c r="B182" i="9"/>
  <c r="A182" i="9"/>
  <c r="D182" i="9" s="1"/>
  <c r="E182" i="9" s="1"/>
  <c r="B181" i="9"/>
  <c r="A181" i="9"/>
  <c r="B180" i="9"/>
  <c r="A180" i="9"/>
  <c r="B179" i="9"/>
  <c r="A179" i="9"/>
  <c r="B178" i="9"/>
  <c r="A178" i="9"/>
  <c r="D178" i="9" s="1"/>
  <c r="E178" i="9" s="1"/>
  <c r="B177" i="9"/>
  <c r="A177" i="9"/>
  <c r="B176" i="9"/>
  <c r="A176" i="9"/>
  <c r="D176" i="9" s="1"/>
  <c r="E176" i="9" s="1"/>
  <c r="B175" i="9"/>
  <c r="A175" i="9"/>
  <c r="B174" i="9"/>
  <c r="A174" i="9"/>
  <c r="B173" i="9"/>
  <c r="A173" i="9"/>
  <c r="D172" i="9"/>
  <c r="E172" i="9" s="1"/>
  <c r="B172" i="9"/>
  <c r="A172" i="9"/>
  <c r="B171" i="9"/>
  <c r="A171" i="9"/>
  <c r="B170" i="9"/>
  <c r="A170" i="9"/>
  <c r="B169" i="9"/>
  <c r="A169" i="9"/>
  <c r="D168" i="9"/>
  <c r="E168" i="9" s="1"/>
  <c r="B168" i="9"/>
  <c r="A168" i="9"/>
  <c r="B167" i="9"/>
  <c r="A167" i="9"/>
  <c r="B166" i="9"/>
  <c r="A166" i="9"/>
  <c r="D166" i="9" s="1"/>
  <c r="E166" i="9" s="1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D158" i="9"/>
  <c r="E158" i="9" s="1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D152" i="9" s="1"/>
  <c r="E152" i="9" s="1"/>
  <c r="B151" i="9"/>
  <c r="A151" i="9"/>
  <c r="B150" i="9"/>
  <c r="A150" i="9"/>
  <c r="B149" i="9"/>
  <c r="A149" i="9"/>
  <c r="B148" i="9"/>
  <c r="A148" i="9"/>
  <c r="D148" i="9" s="1"/>
  <c r="E148" i="9" s="1"/>
  <c r="B147" i="9"/>
  <c r="A147" i="9"/>
  <c r="E146" i="9"/>
  <c r="D146" i="9"/>
  <c r="B146" i="9"/>
  <c r="A146" i="9"/>
  <c r="B145" i="9"/>
  <c r="A145" i="9"/>
  <c r="B144" i="9"/>
  <c r="A144" i="9"/>
  <c r="B143" i="9"/>
  <c r="A143" i="9"/>
  <c r="B142" i="9"/>
  <c r="A142" i="9"/>
  <c r="D142" i="9" s="1"/>
  <c r="E142" i="9" s="1"/>
  <c r="B141" i="9"/>
  <c r="A141" i="9"/>
  <c r="B140" i="9"/>
  <c r="A140" i="9"/>
  <c r="B139" i="9"/>
  <c r="A139" i="9"/>
  <c r="B138" i="9"/>
  <c r="A138" i="9"/>
  <c r="D138" i="9" s="1"/>
  <c r="E138" i="9" s="1"/>
  <c r="B137" i="9"/>
  <c r="A137" i="9"/>
  <c r="B136" i="9"/>
  <c r="A136" i="9"/>
  <c r="D136" i="9" s="1"/>
  <c r="E136" i="9" s="1"/>
  <c r="B135" i="9"/>
  <c r="A135" i="9"/>
  <c r="B134" i="9"/>
  <c r="A134" i="9"/>
  <c r="B133" i="9"/>
  <c r="A133" i="9"/>
  <c r="D132" i="9"/>
  <c r="E132" i="9" s="1"/>
  <c r="B132" i="9"/>
  <c r="A132" i="9"/>
  <c r="B131" i="9"/>
  <c r="A131" i="9"/>
  <c r="B130" i="9"/>
  <c r="A130" i="9"/>
  <c r="B129" i="9"/>
  <c r="A129" i="9"/>
  <c r="D128" i="9"/>
  <c r="E128" i="9" s="1"/>
  <c r="B128" i="9"/>
  <c r="A128" i="9"/>
  <c r="B127" i="9"/>
  <c r="A127" i="9"/>
  <c r="B126" i="9"/>
  <c r="A126" i="9"/>
  <c r="D126" i="9" s="1"/>
  <c r="E126" i="9" s="1"/>
  <c r="B125" i="9"/>
  <c r="A125" i="9"/>
  <c r="B124" i="9"/>
  <c r="A124" i="9"/>
  <c r="B123" i="9"/>
  <c r="A123" i="9"/>
  <c r="B122" i="9"/>
  <c r="A122" i="9"/>
  <c r="D122" i="9" s="1"/>
  <c r="E122" i="9" s="1"/>
  <c r="B121" i="9"/>
  <c r="A121" i="9"/>
  <c r="B120" i="9"/>
  <c r="A120" i="9"/>
  <c r="B119" i="9"/>
  <c r="A119" i="9"/>
  <c r="D118" i="9"/>
  <c r="E118" i="9" s="1"/>
  <c r="B118" i="9"/>
  <c r="A118" i="9"/>
  <c r="B117" i="9"/>
  <c r="A117" i="9"/>
  <c r="B116" i="9"/>
  <c r="A116" i="9"/>
  <c r="D116" i="9" s="1"/>
  <c r="E116" i="9" s="1"/>
  <c r="B115" i="9"/>
  <c r="A115" i="9"/>
  <c r="B114" i="9"/>
  <c r="A114" i="9"/>
  <c r="B113" i="9"/>
  <c r="A113" i="9"/>
  <c r="B112" i="9"/>
  <c r="A112" i="9"/>
  <c r="D112" i="9" s="1"/>
  <c r="E112" i="9" s="1"/>
  <c r="B111" i="9"/>
  <c r="A111" i="9"/>
  <c r="B110" i="9"/>
  <c r="A110" i="9"/>
  <c r="B109" i="9"/>
  <c r="A109" i="9"/>
  <c r="B108" i="9"/>
  <c r="A108" i="9"/>
  <c r="D108" i="9" s="1"/>
  <c r="E108" i="9" s="1"/>
  <c r="B107" i="9"/>
  <c r="A107" i="9"/>
  <c r="E106" i="9"/>
  <c r="D106" i="9"/>
  <c r="B106" i="9"/>
  <c r="A106" i="9"/>
  <c r="B105" i="9"/>
  <c r="A105" i="9"/>
  <c r="B104" i="9"/>
  <c r="A104" i="9"/>
  <c r="D104" i="9" s="1"/>
  <c r="E104" i="9" s="1"/>
  <c r="B103" i="9"/>
  <c r="A103" i="9"/>
  <c r="B102" i="9"/>
  <c r="A102" i="9"/>
  <c r="B101" i="9"/>
  <c r="A101" i="9"/>
  <c r="B100" i="9"/>
  <c r="A100" i="9"/>
  <c r="B99" i="9"/>
  <c r="A99" i="9"/>
  <c r="B98" i="9"/>
  <c r="A98" i="9"/>
  <c r="D98" i="9" s="1"/>
  <c r="E98" i="9" s="1"/>
  <c r="B97" i="9"/>
  <c r="A97" i="9"/>
  <c r="B96" i="9"/>
  <c r="A96" i="9"/>
  <c r="D96" i="9" s="1"/>
  <c r="E96" i="9" s="1"/>
  <c r="B95" i="9"/>
  <c r="A95" i="9"/>
  <c r="B94" i="9"/>
  <c r="A94" i="9"/>
  <c r="B93" i="9"/>
  <c r="A93" i="9"/>
  <c r="D92" i="9"/>
  <c r="E92" i="9" s="1"/>
  <c r="B92" i="9"/>
  <c r="A92" i="9"/>
  <c r="B91" i="9"/>
  <c r="A91" i="9"/>
  <c r="B90" i="9"/>
  <c r="A90" i="9"/>
  <c r="B89" i="9"/>
  <c r="A89" i="9"/>
  <c r="D88" i="9"/>
  <c r="E88" i="9" s="1"/>
  <c r="B88" i="9"/>
  <c r="A88" i="9"/>
  <c r="B87" i="9"/>
  <c r="A87" i="9"/>
  <c r="B86" i="9"/>
  <c r="A86" i="9"/>
  <c r="D86" i="9" s="1"/>
  <c r="E86" i="9" s="1"/>
  <c r="B85" i="9"/>
  <c r="A85" i="9"/>
  <c r="B84" i="9"/>
  <c r="A84" i="9"/>
  <c r="B83" i="9"/>
  <c r="A83" i="9"/>
  <c r="B82" i="9"/>
  <c r="A82" i="9"/>
  <c r="B81" i="9"/>
  <c r="A81" i="9"/>
  <c r="D80" i="9"/>
  <c r="E80" i="9" s="1"/>
  <c r="B80" i="9"/>
  <c r="A80" i="9"/>
  <c r="B79" i="9"/>
  <c r="A79" i="9"/>
  <c r="B78" i="9"/>
  <c r="A78" i="9"/>
  <c r="D78" i="9" s="1"/>
  <c r="E78" i="9" s="1"/>
  <c r="B77" i="9"/>
  <c r="A77" i="9"/>
  <c r="D76" i="9"/>
  <c r="E76" i="9" s="1"/>
  <c r="B76" i="9"/>
  <c r="A76" i="9"/>
  <c r="B75" i="9"/>
  <c r="A75" i="9"/>
  <c r="B74" i="9"/>
  <c r="A74" i="9"/>
  <c r="B73" i="9"/>
  <c r="A73" i="9"/>
  <c r="B72" i="9"/>
  <c r="A72" i="9"/>
  <c r="D72" i="9" s="1"/>
  <c r="E72" i="9" s="1"/>
  <c r="B71" i="9"/>
  <c r="A71" i="9"/>
  <c r="D70" i="9"/>
  <c r="E70" i="9" s="1"/>
  <c r="B70" i="9"/>
  <c r="A70" i="9"/>
  <c r="B69" i="9"/>
  <c r="A69" i="9"/>
  <c r="D68" i="9"/>
  <c r="E68" i="9" s="1"/>
  <c r="B68" i="9"/>
  <c r="A68" i="9"/>
  <c r="B67" i="9"/>
  <c r="A67" i="9"/>
  <c r="D66" i="9"/>
  <c r="E66" i="9" s="1"/>
  <c r="B66" i="9"/>
  <c r="A66" i="9"/>
  <c r="B65" i="9"/>
  <c r="A65" i="9"/>
  <c r="B64" i="9"/>
  <c r="A64" i="9"/>
  <c r="B63" i="9"/>
  <c r="A63" i="9"/>
  <c r="B62" i="9"/>
  <c r="A62" i="9"/>
  <c r="D62" i="9" s="1"/>
  <c r="E62" i="9" s="1"/>
  <c r="B61" i="9"/>
  <c r="A61" i="9"/>
  <c r="B60" i="9"/>
  <c r="A60" i="9"/>
  <c r="D60" i="9" s="1"/>
  <c r="E60" i="9" s="1"/>
  <c r="B59" i="9"/>
  <c r="A59" i="9"/>
  <c r="D58" i="9"/>
  <c r="E58" i="9" s="1"/>
  <c r="B58" i="9"/>
  <c r="A58" i="9"/>
  <c r="B57" i="9"/>
  <c r="A57" i="9"/>
  <c r="B56" i="9"/>
  <c r="A56" i="9"/>
  <c r="D56" i="9" s="1"/>
  <c r="E56" i="9" s="1"/>
  <c r="B55" i="9"/>
  <c r="A55" i="9"/>
  <c r="B54" i="9"/>
  <c r="A54" i="9"/>
  <c r="B53" i="9"/>
  <c r="A53" i="9"/>
  <c r="B52" i="9"/>
  <c r="A52" i="9"/>
  <c r="D52" i="9" s="1"/>
  <c r="E52" i="9" s="1"/>
  <c r="B51" i="9"/>
  <c r="A51" i="9"/>
  <c r="D50" i="9"/>
  <c r="E50" i="9" s="1"/>
  <c r="B50" i="9"/>
  <c r="A50" i="9"/>
  <c r="B49" i="9"/>
  <c r="A49" i="9"/>
  <c r="B48" i="9"/>
  <c r="A48" i="9"/>
  <c r="D48" i="9" s="1"/>
  <c r="E48" i="9" s="1"/>
  <c r="B47" i="9"/>
  <c r="A47" i="9"/>
  <c r="D46" i="9"/>
  <c r="E46" i="9" s="1"/>
  <c r="B46" i="9"/>
  <c r="A46" i="9"/>
  <c r="B45" i="9"/>
  <c r="A45" i="9"/>
  <c r="B44" i="9"/>
  <c r="A44" i="9"/>
  <c r="B43" i="9"/>
  <c r="A43" i="9"/>
  <c r="B42" i="9"/>
  <c r="A42" i="9"/>
  <c r="D42" i="9" s="1"/>
  <c r="E42" i="9" s="1"/>
  <c r="B41" i="9"/>
  <c r="A41" i="9"/>
  <c r="B40" i="9"/>
  <c r="A40" i="9"/>
  <c r="D40" i="9" s="1"/>
  <c r="E40" i="9" s="1"/>
  <c r="B39" i="9"/>
  <c r="A39" i="9"/>
  <c r="D38" i="9"/>
  <c r="E38" i="9" s="1"/>
  <c r="B38" i="9"/>
  <c r="A38" i="9"/>
  <c r="B37" i="9"/>
  <c r="A37" i="9"/>
  <c r="B36" i="9"/>
  <c r="A36" i="9"/>
  <c r="D36" i="9" s="1"/>
  <c r="E36" i="9" s="1"/>
  <c r="B35" i="9"/>
  <c r="A35" i="9"/>
  <c r="B34" i="9"/>
  <c r="A34" i="9"/>
  <c r="B33" i="9"/>
  <c r="A33" i="9"/>
  <c r="B32" i="9"/>
  <c r="A32" i="9"/>
  <c r="D32" i="9" s="1"/>
  <c r="E32" i="9" s="1"/>
  <c r="B31" i="9"/>
  <c r="A31" i="9"/>
  <c r="D30" i="9"/>
  <c r="E30" i="9" s="1"/>
  <c r="B30" i="9"/>
  <c r="A30" i="9"/>
  <c r="B29" i="9"/>
  <c r="A29" i="9"/>
  <c r="B28" i="9"/>
  <c r="A28" i="9"/>
  <c r="D28" i="9" s="1"/>
  <c r="E28" i="9" s="1"/>
  <c r="B27" i="9"/>
  <c r="A27" i="9"/>
  <c r="D26" i="9"/>
  <c r="E26" i="9" s="1"/>
  <c r="B26" i="9"/>
  <c r="A26" i="9"/>
  <c r="B25" i="9"/>
  <c r="A25" i="9"/>
  <c r="B24" i="9"/>
  <c r="A24" i="9"/>
  <c r="B23" i="9"/>
  <c r="A23" i="9"/>
  <c r="B22" i="9"/>
  <c r="A22" i="9"/>
  <c r="D22" i="9" s="1"/>
  <c r="E22" i="9" s="1"/>
  <c r="B21" i="9"/>
  <c r="A21" i="9"/>
  <c r="D20" i="9"/>
  <c r="E20" i="9" s="1"/>
  <c r="B20" i="9"/>
  <c r="A20" i="9"/>
  <c r="B19" i="9"/>
  <c r="A19" i="9"/>
  <c r="D18" i="9"/>
  <c r="E18" i="9" s="1"/>
  <c r="B18" i="9"/>
  <c r="A18" i="9"/>
  <c r="B17" i="9"/>
  <c r="A17" i="9"/>
  <c r="D16" i="9"/>
  <c r="E16" i="9" s="1"/>
  <c r="B16" i="9"/>
  <c r="A16" i="9"/>
  <c r="B15" i="9"/>
  <c r="A15" i="9"/>
  <c r="B14" i="9"/>
  <c r="A14" i="9"/>
  <c r="B13" i="9"/>
  <c r="A13" i="9"/>
  <c r="B12" i="9"/>
  <c r="A12" i="9"/>
  <c r="D12" i="9" s="1"/>
  <c r="E12" i="9" s="1"/>
  <c r="B11" i="9"/>
  <c r="A11" i="9"/>
  <c r="B10" i="9"/>
  <c r="A10" i="9"/>
  <c r="D10" i="9" s="1"/>
  <c r="E10" i="9" s="1"/>
  <c r="B9" i="9"/>
  <c r="A9" i="9"/>
  <c r="D8" i="9"/>
  <c r="E8" i="9" s="1"/>
  <c r="B8" i="9"/>
  <c r="A8" i="9"/>
  <c r="B7" i="9"/>
  <c r="A7" i="9"/>
  <c r="B6" i="9"/>
  <c r="A6" i="9"/>
  <c r="D6" i="9" s="1"/>
  <c r="E6" i="9" s="1"/>
  <c r="B5" i="9"/>
  <c r="A5" i="9"/>
  <c r="B4" i="9"/>
  <c r="A4" i="9"/>
  <c r="B3" i="9"/>
  <c r="A3" i="9"/>
  <c r="B2" i="9"/>
  <c r="A2" i="9"/>
  <c r="D2" i="9" s="1"/>
  <c r="E2" i="9" s="1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F1445" i="12"/>
  <c r="E1442" i="12"/>
  <c r="F1435" i="12"/>
  <c r="E1432" i="12"/>
  <c r="F1425" i="12"/>
  <c r="E1422" i="12"/>
  <c r="F1415" i="12"/>
  <c r="E1412" i="12"/>
  <c r="F1405" i="12"/>
  <c r="E1402" i="12"/>
  <c r="F1395" i="12"/>
  <c r="E1392" i="12"/>
  <c r="F1385" i="12"/>
  <c r="E1382" i="12"/>
  <c r="F1375" i="12"/>
  <c r="E1372" i="12"/>
  <c r="F1448" i="12"/>
  <c r="E1445" i="12"/>
  <c r="F1438" i="12"/>
  <c r="E1435" i="12"/>
  <c r="F1428" i="12"/>
  <c r="E1425" i="12"/>
  <c r="F1418" i="12"/>
  <c r="E1415" i="12"/>
  <c r="F1408" i="12"/>
  <c r="E1405" i="12"/>
  <c r="F1398" i="12"/>
  <c r="E1395" i="12"/>
  <c r="F1388" i="12"/>
  <c r="E1385" i="12"/>
  <c r="F1378" i="12"/>
  <c r="E1375" i="12"/>
  <c r="F1368" i="12"/>
  <c r="E1365" i="12"/>
  <c r="F1358" i="12"/>
  <c r="E1355" i="12"/>
  <c r="F1348" i="12"/>
  <c r="E1345" i="12"/>
  <c r="F1338" i="12"/>
  <c r="E1335" i="12"/>
  <c r="F1451" i="12"/>
  <c r="E1448" i="12"/>
  <c r="F1441" i="12"/>
  <c r="E1438" i="12"/>
  <c r="F1431" i="12"/>
  <c r="E1428" i="12"/>
  <c r="F1421" i="12"/>
  <c r="E1418" i="12"/>
  <c r="F1411" i="12"/>
  <c r="E1408" i="12"/>
  <c r="F1401" i="12"/>
  <c r="E1398" i="12"/>
  <c r="F1391" i="12"/>
  <c r="E1388" i="12"/>
  <c r="F1381" i="12"/>
  <c r="E1378" i="12"/>
  <c r="F1371" i="12"/>
  <c r="E1368" i="12"/>
  <c r="F1361" i="12"/>
  <c r="E1358" i="12"/>
  <c r="F1351" i="12"/>
  <c r="E1348" i="12"/>
  <c r="F1341" i="12"/>
  <c r="E1338" i="12"/>
  <c r="F1331" i="12"/>
  <c r="E1328" i="12"/>
  <c r="F1321" i="12"/>
  <c r="E1318" i="12"/>
  <c r="F1311" i="12"/>
  <c r="E1308" i="12"/>
  <c r="F1301" i="12"/>
  <c r="E1298" i="12"/>
  <c r="F1291" i="12"/>
  <c r="E1288" i="12"/>
  <c r="F1281" i="12"/>
  <c r="E1278" i="12"/>
  <c r="F1271" i="12"/>
  <c r="E1268" i="12"/>
  <c r="F1261" i="12"/>
  <c r="E1258" i="12"/>
  <c r="F1251" i="12"/>
  <c r="E1248" i="12"/>
  <c r="F1241" i="12"/>
  <c r="E1238" i="12"/>
  <c r="F1231" i="12"/>
  <c r="E1228" i="12"/>
  <c r="F1221" i="12"/>
  <c r="E1218" i="12"/>
  <c r="F1211" i="12"/>
  <c r="E1208" i="12"/>
  <c r="F1201" i="12"/>
  <c r="E1198" i="12"/>
  <c r="F1191" i="12"/>
  <c r="E1188" i="12"/>
  <c r="F1181" i="12"/>
  <c r="E1178" i="12"/>
  <c r="F1171" i="12"/>
  <c r="E1168" i="12"/>
  <c r="F1161" i="12"/>
  <c r="E1158" i="12"/>
  <c r="F1151" i="12"/>
  <c r="E1148" i="12"/>
  <c r="F1141" i="12"/>
  <c r="E1138" i="12"/>
  <c r="F1131" i="12"/>
  <c r="E1128" i="12"/>
  <c r="F1121" i="12"/>
  <c r="E1118" i="12"/>
  <c r="F1111" i="12"/>
  <c r="E1108" i="12"/>
  <c r="F1101" i="12"/>
  <c r="E1098" i="12"/>
  <c r="F1091" i="12"/>
  <c r="E1088" i="12"/>
  <c r="F1081" i="12"/>
  <c r="E1078" i="12"/>
  <c r="F1071" i="12"/>
  <c r="E1068" i="12"/>
  <c r="F1061" i="12"/>
  <c r="E1058" i="12"/>
  <c r="F1051" i="12"/>
  <c r="E1048" i="12"/>
  <c r="F1041" i="12"/>
  <c r="E1038" i="12"/>
  <c r="F1031" i="12"/>
  <c r="E1028" i="12"/>
  <c r="F1021" i="12"/>
  <c r="E1018" i="12"/>
  <c r="F1011" i="12"/>
  <c r="E1008" i="12"/>
  <c r="F1001" i="12"/>
  <c r="E998" i="12"/>
  <c r="F991" i="12"/>
  <c r="E988" i="12"/>
  <c r="F981" i="12"/>
  <c r="E978" i="12"/>
  <c r="F971" i="12"/>
  <c r="E968" i="12"/>
  <c r="F961" i="12"/>
  <c r="E958" i="12"/>
  <c r="F951" i="12"/>
  <c r="E948" i="12"/>
  <c r="F941" i="12"/>
  <c r="E938" i="12"/>
  <c r="F931" i="12"/>
  <c r="E928" i="12"/>
  <c r="F921" i="12"/>
  <c r="E918" i="12"/>
  <c r="F911" i="12"/>
  <c r="E908" i="12"/>
  <c r="F901" i="12"/>
  <c r="E898" i="12"/>
  <c r="F891" i="12"/>
  <c r="E888" i="12"/>
  <c r="F881" i="12"/>
  <c r="E878" i="12"/>
  <c r="F871" i="12"/>
  <c r="E868" i="12"/>
  <c r="F861" i="12"/>
  <c r="E858" i="12"/>
  <c r="F851" i="12"/>
  <c r="E848" i="12"/>
  <c r="F841" i="12"/>
  <c r="E838" i="12"/>
  <c r="F831" i="12"/>
  <c r="E828" i="12"/>
  <c r="F821" i="12"/>
  <c r="E1451" i="12"/>
  <c r="F1444" i="12"/>
  <c r="E1441" i="12"/>
  <c r="F1434" i="12"/>
  <c r="E1431" i="12"/>
  <c r="F1424" i="12"/>
  <c r="E1421" i="12"/>
  <c r="F1414" i="12"/>
  <c r="E1411" i="12"/>
  <c r="F1404" i="12"/>
  <c r="E1401" i="12"/>
  <c r="F1394" i="12"/>
  <c r="E1391" i="12"/>
  <c r="F1384" i="12"/>
  <c r="E1381" i="12"/>
  <c r="F1374" i="12"/>
  <c r="E1371" i="12"/>
  <c r="F1364" i="12"/>
  <c r="E1361" i="12"/>
  <c r="F1354" i="12"/>
  <c r="E1351" i="12"/>
  <c r="F1344" i="12"/>
  <c r="E1341" i="12"/>
  <c r="F1334" i="12"/>
  <c r="E1331" i="12"/>
  <c r="F1324" i="12"/>
  <c r="E1321" i="12"/>
  <c r="F1314" i="12"/>
  <c r="E1311" i="12"/>
  <c r="F1304" i="12"/>
  <c r="E1301" i="12"/>
  <c r="F1294" i="12"/>
  <c r="E1291" i="12"/>
  <c r="F1284" i="12"/>
  <c r="E1281" i="12"/>
  <c r="F1274" i="12"/>
  <c r="E1271" i="12"/>
  <c r="F1264" i="12"/>
  <c r="E1261" i="12"/>
  <c r="F1254" i="12"/>
  <c r="E1251" i="12"/>
  <c r="F1244" i="12"/>
  <c r="E1241" i="12"/>
  <c r="F1234" i="12"/>
  <c r="E1231" i="12"/>
  <c r="F1224" i="12"/>
  <c r="E1221" i="12"/>
  <c r="F1214" i="12"/>
  <c r="E1211" i="12"/>
  <c r="F1204" i="12"/>
  <c r="E1201" i="12"/>
  <c r="F1194" i="12"/>
  <c r="E1191" i="12"/>
  <c r="F1184" i="12"/>
  <c r="E1181" i="12"/>
  <c r="F1174" i="12"/>
  <c r="E1171" i="12"/>
  <c r="F1164" i="12"/>
  <c r="E1161" i="12"/>
  <c r="F1154" i="12"/>
  <c r="E1151" i="12"/>
  <c r="F1144" i="12"/>
  <c r="E1141" i="12"/>
  <c r="F1134" i="12"/>
  <c r="E1131" i="12"/>
  <c r="F1124" i="12"/>
  <c r="E1121" i="12"/>
  <c r="F1114" i="12"/>
  <c r="E1111" i="12"/>
  <c r="F1104" i="12"/>
  <c r="E1101" i="12"/>
  <c r="F1094" i="12"/>
  <c r="E1091" i="12"/>
  <c r="F1084" i="12"/>
  <c r="E1081" i="12"/>
  <c r="F1074" i="12"/>
  <c r="E1071" i="12"/>
  <c r="F1064" i="12"/>
  <c r="E1061" i="12"/>
  <c r="F1054" i="12"/>
  <c r="E1051" i="12"/>
  <c r="F1044" i="12"/>
  <c r="E1041" i="12"/>
  <c r="F1034" i="12"/>
  <c r="E1031" i="12"/>
  <c r="F1024" i="12"/>
  <c r="E1021" i="12"/>
  <c r="F1014" i="12"/>
  <c r="E1011" i="12"/>
  <c r="F1004" i="12"/>
  <c r="E1001" i="12"/>
  <c r="F994" i="12"/>
  <c r="E991" i="12"/>
  <c r="F984" i="12"/>
  <c r="E981" i="12"/>
  <c r="F974" i="12"/>
  <c r="E971" i="12"/>
  <c r="F964" i="12"/>
  <c r="E961" i="12"/>
  <c r="F954" i="12"/>
  <c r="E951" i="12"/>
  <c r="F944" i="12"/>
  <c r="E941" i="12"/>
  <c r="F934" i="12"/>
  <c r="E931" i="12"/>
  <c r="F924" i="12"/>
  <c r="E921" i="12"/>
  <c r="F914" i="12"/>
  <c r="E911" i="12"/>
  <c r="F904" i="12"/>
  <c r="E901" i="12"/>
  <c r="F894" i="12"/>
  <c r="E891" i="12"/>
  <c r="F884" i="12"/>
  <c r="E881" i="12"/>
  <c r="F874" i="12"/>
  <c r="E871" i="12"/>
  <c r="F864" i="12"/>
  <c r="E861" i="12"/>
  <c r="F854" i="12"/>
  <c r="E851" i="12"/>
  <c r="F1447" i="12"/>
  <c r="E1444" i="12"/>
  <c r="F1437" i="12"/>
  <c r="E1434" i="12"/>
  <c r="F1427" i="12"/>
  <c r="E1424" i="12"/>
  <c r="F1417" i="12"/>
  <c r="E1414" i="12"/>
  <c r="F1407" i="12"/>
  <c r="E1404" i="12"/>
  <c r="F1397" i="12"/>
  <c r="E1394" i="12"/>
  <c r="F1387" i="12"/>
  <c r="E1384" i="12"/>
  <c r="F1377" i="12"/>
  <c r="E1374" i="12"/>
  <c r="F1450" i="12"/>
  <c r="E1447" i="12"/>
  <c r="F1440" i="12"/>
  <c r="E1437" i="12"/>
  <c r="F1430" i="12"/>
  <c r="E1427" i="12"/>
  <c r="F1420" i="12"/>
  <c r="E1417" i="12"/>
  <c r="F1410" i="12"/>
  <c r="E1407" i="12"/>
  <c r="F1400" i="12"/>
  <c r="E1397" i="12"/>
  <c r="F1390" i="12"/>
  <c r="E1387" i="12"/>
  <c r="F1380" i="12"/>
  <c r="E1377" i="12"/>
  <c r="E1450" i="12"/>
  <c r="F1443" i="12"/>
  <c r="E1440" i="12"/>
  <c r="F1433" i="12"/>
  <c r="E1430" i="12"/>
  <c r="F1423" i="12"/>
  <c r="E1420" i="12"/>
  <c r="F1413" i="12"/>
  <c r="E1410" i="12"/>
  <c r="F1403" i="12"/>
  <c r="E1400" i="12"/>
  <c r="F1393" i="12"/>
  <c r="E1390" i="12"/>
  <c r="F1383" i="12"/>
  <c r="E1380" i="12"/>
  <c r="F1373" i="12"/>
  <c r="E1370" i="12"/>
  <c r="F1363" i="12"/>
  <c r="E1360" i="12"/>
  <c r="F1353" i="12"/>
  <c r="E1350" i="12"/>
  <c r="F1343" i="12"/>
  <c r="E1340" i="12"/>
  <c r="F1333" i="12"/>
  <c r="E1330" i="12"/>
  <c r="F1323" i="12"/>
  <c r="E1320" i="12"/>
  <c r="F1313" i="12"/>
  <c r="E1310" i="12"/>
  <c r="F1303" i="12"/>
  <c r="E1300" i="12"/>
  <c r="F1293" i="12"/>
  <c r="E1290" i="12"/>
  <c r="F1283" i="12"/>
  <c r="E1280" i="12"/>
  <c r="F1273" i="12"/>
  <c r="E1270" i="12"/>
  <c r="F1263" i="12"/>
  <c r="E1260" i="12"/>
  <c r="F1253" i="12"/>
  <c r="E1250" i="12"/>
  <c r="F1243" i="12"/>
  <c r="E1240" i="12"/>
  <c r="F1233" i="12"/>
  <c r="E1230" i="12"/>
  <c r="F1223" i="12"/>
  <c r="E1220" i="12"/>
  <c r="F1213" i="12"/>
  <c r="E1210" i="12"/>
  <c r="F1203" i="12"/>
  <c r="E1200" i="12"/>
  <c r="F1193" i="12"/>
  <c r="E1190" i="12"/>
  <c r="F1183" i="12"/>
  <c r="E1180" i="12"/>
  <c r="F1173" i="12"/>
  <c r="E1170" i="12"/>
  <c r="F1163" i="12"/>
  <c r="E1160" i="12"/>
  <c r="F1153" i="12"/>
  <c r="E1150" i="12"/>
  <c r="F1143" i="12"/>
  <c r="E1140" i="12"/>
  <c r="F1133" i="12"/>
  <c r="E1130" i="12"/>
  <c r="F1123" i="12"/>
  <c r="E1120" i="12"/>
  <c r="F1113" i="12"/>
  <c r="E1110" i="12"/>
  <c r="F1103" i="12"/>
  <c r="E1100" i="12"/>
  <c r="F1093" i="12"/>
  <c r="E1090" i="12"/>
  <c r="F1083" i="12"/>
  <c r="E1080" i="12"/>
  <c r="F1073" i="12"/>
  <c r="E1070" i="12"/>
  <c r="F1063" i="12"/>
  <c r="E1060" i="12"/>
  <c r="F1053" i="12"/>
  <c r="E1050" i="12"/>
  <c r="F1043" i="12"/>
  <c r="E1040" i="12"/>
  <c r="F1033" i="12"/>
  <c r="E1030" i="12"/>
  <c r="F1023" i="12"/>
  <c r="E1020" i="12"/>
  <c r="F1013" i="12"/>
  <c r="E1010" i="12"/>
  <c r="F1003" i="12"/>
  <c r="E1000" i="12"/>
  <c r="F993" i="12"/>
  <c r="E990" i="12"/>
  <c r="F983" i="12"/>
  <c r="E980" i="12"/>
  <c r="F973" i="12"/>
  <c r="E970" i="12"/>
  <c r="F963" i="12"/>
  <c r="E960" i="12"/>
  <c r="F953" i="12"/>
  <c r="E950" i="12"/>
  <c r="F943" i="12"/>
  <c r="E940" i="12"/>
  <c r="F933" i="12"/>
  <c r="E930" i="12"/>
  <c r="F923" i="12"/>
  <c r="E920" i="12"/>
  <c r="F913" i="12"/>
  <c r="E910" i="12"/>
  <c r="F903" i="12"/>
  <c r="E900" i="12"/>
  <c r="F893" i="12"/>
  <c r="E890" i="12"/>
  <c r="F883" i="12"/>
  <c r="E880" i="12"/>
  <c r="F873" i="12"/>
  <c r="E870" i="12"/>
  <c r="F863" i="12"/>
  <c r="E860" i="12"/>
  <c r="F853" i="12"/>
  <c r="E850" i="12"/>
  <c r="F843" i="12"/>
  <c r="E840" i="12"/>
  <c r="F833" i="12"/>
  <c r="E830" i="12"/>
  <c r="F823" i="12"/>
  <c r="E820" i="12"/>
  <c r="F1446" i="12"/>
  <c r="E1443" i="12"/>
  <c r="F1436" i="12"/>
  <c r="E1433" i="12"/>
  <c r="F1426" i="12"/>
  <c r="E1423" i="12"/>
  <c r="F1416" i="12"/>
  <c r="E1413" i="12"/>
  <c r="F1406" i="12"/>
  <c r="E1403" i="12"/>
  <c r="F1396" i="12"/>
  <c r="E1393" i="12"/>
  <c r="F1386" i="12"/>
  <c r="E1383" i="12"/>
  <c r="F1376" i="12"/>
  <c r="E1373" i="12"/>
  <c r="F1449" i="12"/>
  <c r="E1446" i="12"/>
  <c r="F1439" i="12"/>
  <c r="E1436" i="12"/>
  <c r="F1429" i="12"/>
  <c r="E1426" i="12"/>
  <c r="F1419" i="12"/>
  <c r="E1416" i="12"/>
  <c r="F1409" i="12"/>
  <c r="E1406" i="12"/>
  <c r="F1399" i="12"/>
  <c r="E1396" i="12"/>
  <c r="F1389" i="12"/>
  <c r="E1386" i="12"/>
  <c r="F1379" i="12"/>
  <c r="E1376" i="12"/>
  <c r="E1449" i="12"/>
  <c r="F1442" i="12"/>
  <c r="E1439" i="12"/>
  <c r="F1432" i="12"/>
  <c r="E1429" i="12"/>
  <c r="F1422" i="12"/>
  <c r="E1419" i="12"/>
  <c r="F1412" i="12"/>
  <c r="E1409" i="12"/>
  <c r="F1402" i="12"/>
  <c r="E1399" i="12"/>
  <c r="F1392" i="12"/>
  <c r="E1389" i="12"/>
  <c r="F1382" i="12"/>
  <c r="E1379" i="12"/>
  <c r="F1372" i="12"/>
  <c r="F1367" i="12"/>
  <c r="E1363" i="12"/>
  <c r="E1354" i="12"/>
  <c r="F1349" i="12"/>
  <c r="F1345" i="12"/>
  <c r="F1340" i="12"/>
  <c r="E1336" i="12"/>
  <c r="E1327" i="12"/>
  <c r="E1323" i="12"/>
  <c r="E1315" i="12"/>
  <c r="F1310" i="12"/>
  <c r="F1306" i="12"/>
  <c r="F1302" i="12"/>
  <c r="E1294" i="12"/>
  <c r="F1289" i="12"/>
  <c r="E1277" i="12"/>
  <c r="E1273" i="12"/>
  <c r="E1265" i="12"/>
  <c r="F1260" i="12"/>
  <c r="F1256" i="12"/>
  <c r="F1252" i="12"/>
  <c r="E1244" i="12"/>
  <c r="F1239" i="12"/>
  <c r="E1227" i="12"/>
  <c r="E1223" i="12"/>
  <c r="E1215" i="12"/>
  <c r="F1210" i="12"/>
  <c r="F1206" i="12"/>
  <c r="F1202" i="12"/>
  <c r="E1194" i="12"/>
  <c r="F1189" i="12"/>
  <c r="E1177" i="12"/>
  <c r="E1173" i="12"/>
  <c r="E1165" i="12"/>
  <c r="F1160" i="12"/>
  <c r="F1156" i="12"/>
  <c r="F1152" i="12"/>
  <c r="E1144" i="12"/>
  <c r="F1139" i="12"/>
  <c r="E1127" i="12"/>
  <c r="E1123" i="12"/>
  <c r="E1115" i="12"/>
  <c r="F1110" i="12"/>
  <c r="F1106" i="12"/>
  <c r="F1102" i="12"/>
  <c r="E1094" i="12"/>
  <c r="F1089" i="12"/>
  <c r="E1077" i="12"/>
  <c r="E1073" i="12"/>
  <c r="E1065" i="12"/>
  <c r="F1060" i="12"/>
  <c r="F1056" i="12"/>
  <c r="F1052" i="12"/>
  <c r="E1044" i="12"/>
  <c r="F1039" i="12"/>
  <c r="E1027" i="12"/>
  <c r="E1023" i="12"/>
  <c r="E1015" i="12"/>
  <c r="F1010" i="12"/>
  <c r="F1006" i="12"/>
  <c r="F1002" i="12"/>
  <c r="E994" i="12"/>
  <c r="F989" i="12"/>
  <c r="E977" i="12"/>
  <c r="E973" i="12"/>
  <c r="E965" i="12"/>
  <c r="F960" i="12"/>
  <c r="F956" i="12"/>
  <c r="F952" i="12"/>
  <c r="E944" i="12"/>
  <c r="F939" i="12"/>
  <c r="E927" i="12"/>
  <c r="E923" i="12"/>
  <c r="E915" i="12"/>
  <c r="F910" i="12"/>
  <c r="F906" i="12"/>
  <c r="F902" i="12"/>
  <c r="E894" i="12"/>
  <c r="F889" i="12"/>
  <c r="E877" i="12"/>
  <c r="E873" i="12"/>
  <c r="E865" i="12"/>
  <c r="F860" i="12"/>
  <c r="F856" i="12"/>
  <c r="F852" i="12"/>
  <c r="F844" i="12"/>
  <c r="F840" i="12"/>
  <c r="F836" i="12"/>
  <c r="E825" i="12"/>
  <c r="E821" i="12"/>
  <c r="F817" i="12"/>
  <c r="E814" i="12"/>
  <c r="F807" i="12"/>
  <c r="E804" i="12"/>
  <c r="F797" i="12"/>
  <c r="E794" i="12"/>
  <c r="F787" i="12"/>
  <c r="E784" i="12"/>
  <c r="F777" i="12"/>
  <c r="E774" i="12"/>
  <c r="F767" i="12"/>
  <c r="E764" i="12"/>
  <c r="F757" i="12"/>
  <c r="E754" i="12"/>
  <c r="F747" i="12"/>
  <c r="E744" i="12"/>
  <c r="F737" i="12"/>
  <c r="E734" i="12"/>
  <c r="F727" i="12"/>
  <c r="E724" i="12"/>
  <c r="F717" i="12"/>
  <c r="E714" i="12"/>
  <c r="F707" i="12"/>
  <c r="E704" i="12"/>
  <c r="F697" i="12"/>
  <c r="E694" i="12"/>
  <c r="F687" i="12"/>
  <c r="E684" i="12"/>
  <c r="F677" i="12"/>
  <c r="E674" i="12"/>
  <c r="F667" i="12"/>
  <c r="E664" i="12"/>
  <c r="F657" i="12"/>
  <c r="E654" i="12"/>
  <c r="F647" i="12"/>
  <c r="E644" i="12"/>
  <c r="F637" i="12"/>
  <c r="E1367" i="12"/>
  <c r="E1349" i="12"/>
  <c r="F1318" i="12"/>
  <c r="E1306" i="12"/>
  <c r="E1302" i="12"/>
  <c r="F1297" i="12"/>
  <c r="E1289" i="12"/>
  <c r="F1285" i="12"/>
  <c r="F1268" i="12"/>
  <c r="E1256" i="12"/>
  <c r="E1252" i="12"/>
  <c r="F1247" i="12"/>
  <c r="E1239" i="12"/>
  <c r="F1235" i="12"/>
  <c r="F1218" i="12"/>
  <c r="E1206" i="12"/>
  <c r="E1202" i="12"/>
  <c r="F1197" i="12"/>
  <c r="E1189" i="12"/>
  <c r="F1185" i="12"/>
  <c r="F1168" i="12"/>
  <c r="E1156" i="12"/>
  <c r="E1152" i="12"/>
  <c r="F1147" i="12"/>
  <c r="E1139" i="12"/>
  <c r="F1135" i="12"/>
  <c r="F1118" i="12"/>
  <c r="E1106" i="12"/>
  <c r="E1102" i="12"/>
  <c r="F1097" i="12"/>
  <c r="E1089" i="12"/>
  <c r="F1085" i="12"/>
  <c r="F1068" i="12"/>
  <c r="E1056" i="12"/>
  <c r="E1052" i="12"/>
  <c r="F1047" i="12"/>
  <c r="E1039" i="12"/>
  <c r="F1035" i="12"/>
  <c r="F1018" i="12"/>
  <c r="E1006" i="12"/>
  <c r="E1002" i="12"/>
  <c r="F997" i="12"/>
  <c r="E989" i="12"/>
  <c r="F985" i="12"/>
  <c r="F968" i="12"/>
  <c r="E956" i="12"/>
  <c r="E952" i="12"/>
  <c r="F947" i="12"/>
  <c r="E939" i="12"/>
  <c r="F935" i="12"/>
  <c r="F918" i="12"/>
  <c r="E906" i="12"/>
  <c r="E902" i="12"/>
  <c r="F897" i="12"/>
  <c r="E889" i="12"/>
  <c r="F885" i="12"/>
  <c r="F868" i="12"/>
  <c r="E856" i="12"/>
  <c r="E852" i="12"/>
  <c r="F847" i="12"/>
  <c r="E844" i="12"/>
  <c r="E836" i="12"/>
  <c r="F832" i="12"/>
  <c r="F828" i="12"/>
  <c r="E817" i="12"/>
  <c r="F810" i="12"/>
  <c r="E807" i="12"/>
  <c r="F800" i="12"/>
  <c r="E797" i="12"/>
  <c r="F790" i="12"/>
  <c r="E787" i="12"/>
  <c r="F780" i="12"/>
  <c r="E777" i="12"/>
  <c r="F770" i="12"/>
  <c r="E767" i="12"/>
  <c r="F760" i="12"/>
  <c r="E757" i="12"/>
  <c r="F750" i="12"/>
  <c r="E747" i="12"/>
  <c r="F740" i="12"/>
  <c r="E737" i="12"/>
  <c r="F730" i="12"/>
  <c r="E727" i="12"/>
  <c r="F720" i="12"/>
  <c r="E717" i="12"/>
  <c r="F710" i="12"/>
  <c r="E707" i="12"/>
  <c r="F700" i="12"/>
  <c r="E697" i="12"/>
  <c r="F1362" i="12"/>
  <c r="F1357" i="12"/>
  <c r="E1353" i="12"/>
  <c r="E1344" i="12"/>
  <c r="F1339" i="12"/>
  <c r="F1335" i="12"/>
  <c r="F1330" i="12"/>
  <c r="F1326" i="12"/>
  <c r="F1322" i="12"/>
  <c r="E1314" i="12"/>
  <c r="F1309" i="12"/>
  <c r="E1297" i="12"/>
  <c r="E1293" i="12"/>
  <c r="E1285" i="12"/>
  <c r="F1280" i="12"/>
  <c r="F1276" i="12"/>
  <c r="F1272" i="12"/>
  <c r="E1264" i="12"/>
  <c r="F1259" i="12"/>
  <c r="E1247" i="12"/>
  <c r="E1243" i="12"/>
  <c r="E1235" i="12"/>
  <c r="F1230" i="12"/>
  <c r="F1226" i="12"/>
  <c r="F1222" i="12"/>
  <c r="E1214" i="12"/>
  <c r="F1209" i="12"/>
  <c r="E1197" i="12"/>
  <c r="E1193" i="12"/>
  <c r="E1185" i="12"/>
  <c r="F1180" i="12"/>
  <c r="F1176" i="12"/>
  <c r="F1172" i="12"/>
  <c r="E1164" i="12"/>
  <c r="F1159" i="12"/>
  <c r="E1147" i="12"/>
  <c r="E1143" i="12"/>
  <c r="E1135" i="12"/>
  <c r="F1130" i="12"/>
  <c r="F1126" i="12"/>
  <c r="F1122" i="12"/>
  <c r="E1114" i="12"/>
  <c r="F1109" i="12"/>
  <c r="E1097" i="12"/>
  <c r="E1093" i="12"/>
  <c r="E1085" i="12"/>
  <c r="F1080" i="12"/>
  <c r="F1076" i="12"/>
  <c r="F1072" i="12"/>
  <c r="E1064" i="12"/>
  <c r="F1059" i="12"/>
  <c r="E1047" i="12"/>
  <c r="E1043" i="12"/>
  <c r="E1035" i="12"/>
  <c r="F1030" i="12"/>
  <c r="F1026" i="12"/>
  <c r="F1022" i="12"/>
  <c r="E1014" i="12"/>
  <c r="F1009" i="12"/>
  <c r="E997" i="12"/>
  <c r="E993" i="12"/>
  <c r="E985" i="12"/>
  <c r="F980" i="12"/>
  <c r="F976" i="12"/>
  <c r="F972" i="12"/>
  <c r="E964" i="12"/>
  <c r="F959" i="12"/>
  <c r="E947" i="12"/>
  <c r="E943" i="12"/>
  <c r="E935" i="12"/>
  <c r="F930" i="12"/>
  <c r="F926" i="12"/>
  <c r="F922" i="12"/>
  <c r="E914" i="12"/>
  <c r="F909" i="12"/>
  <c r="E897" i="12"/>
  <c r="E893" i="12"/>
  <c r="E885" i="12"/>
  <c r="F880" i="12"/>
  <c r="F876" i="12"/>
  <c r="F872" i="12"/>
  <c r="E864" i="12"/>
  <c r="F859" i="12"/>
  <c r="E847" i="12"/>
  <c r="F839" i="12"/>
  <c r="E832" i="12"/>
  <c r="F824" i="12"/>
  <c r="F820" i="12"/>
  <c r="F813" i="12"/>
  <c r="E810" i="12"/>
  <c r="F803" i="12"/>
  <c r="E800" i="12"/>
  <c r="F793" i="12"/>
  <c r="E790" i="12"/>
  <c r="F783" i="12"/>
  <c r="E780" i="12"/>
  <c r="F773" i="12"/>
  <c r="E770" i="12"/>
  <c r="F763" i="12"/>
  <c r="E760" i="12"/>
  <c r="F753" i="12"/>
  <c r="E750" i="12"/>
  <c r="F743" i="12"/>
  <c r="E740" i="12"/>
  <c r="F733" i="12"/>
  <c r="E730" i="12"/>
  <c r="F723" i="12"/>
  <c r="E720" i="12"/>
  <c r="F713" i="12"/>
  <c r="E710" i="12"/>
  <c r="F703" i="12"/>
  <c r="E700" i="12"/>
  <c r="F693" i="12"/>
  <c r="E690" i="12"/>
  <c r="F683" i="12"/>
  <c r="E680" i="12"/>
  <c r="F673" i="12"/>
  <c r="E670" i="12"/>
  <c r="F663" i="12"/>
  <c r="E660" i="12"/>
  <c r="F653" i="12"/>
  <c r="E650" i="12"/>
  <c r="F643" i="12"/>
  <c r="E640" i="12"/>
  <c r="F633" i="12"/>
  <c r="F1366" i="12"/>
  <c r="E1362" i="12"/>
  <c r="E1357" i="12"/>
  <c r="E1339" i="12"/>
  <c r="E1326" i="12"/>
  <c r="E1322" i="12"/>
  <c r="F1317" i="12"/>
  <c r="E1309" i="12"/>
  <c r="F1305" i="12"/>
  <c r="F1288" i="12"/>
  <c r="E1276" i="12"/>
  <c r="E1272" i="12"/>
  <c r="F1267" i="12"/>
  <c r="E1259" i="12"/>
  <c r="F1255" i="12"/>
  <c r="F1238" i="12"/>
  <c r="E1226" i="12"/>
  <c r="E1222" i="12"/>
  <c r="F1217" i="12"/>
  <c r="E1209" i="12"/>
  <c r="F1205" i="12"/>
  <c r="F1188" i="12"/>
  <c r="E1176" i="12"/>
  <c r="E1172" i="12"/>
  <c r="F1167" i="12"/>
  <c r="E1159" i="12"/>
  <c r="F1155" i="12"/>
  <c r="F1138" i="12"/>
  <c r="E1126" i="12"/>
  <c r="E1122" i="12"/>
  <c r="F1117" i="12"/>
  <c r="E1109" i="12"/>
  <c r="F1105" i="12"/>
  <c r="F1088" i="12"/>
  <c r="E1076" i="12"/>
  <c r="E1072" i="12"/>
  <c r="F1067" i="12"/>
  <c r="E1059" i="12"/>
  <c r="F1055" i="12"/>
  <c r="F1038" i="12"/>
  <c r="E1026" i="12"/>
  <c r="E1022" i="12"/>
  <c r="F1017" i="12"/>
  <c r="E1009" i="12"/>
  <c r="F1005" i="12"/>
  <c r="F988" i="12"/>
  <c r="E976" i="12"/>
  <c r="E972" i="12"/>
  <c r="F967" i="12"/>
  <c r="E959" i="12"/>
  <c r="F955" i="12"/>
  <c r="F938" i="12"/>
  <c r="E926" i="12"/>
  <c r="E922" i="12"/>
  <c r="F917" i="12"/>
  <c r="E909" i="12"/>
  <c r="F905" i="12"/>
  <c r="F888" i="12"/>
  <c r="E876" i="12"/>
  <c r="E872" i="12"/>
  <c r="F867" i="12"/>
  <c r="E859" i="12"/>
  <c r="F855" i="12"/>
  <c r="E843" i="12"/>
  <c r="E839" i="12"/>
  <c r="F835" i="12"/>
  <c r="F827" i="12"/>
  <c r="E824" i="12"/>
  <c r="F816" i="12"/>
  <c r="E813" i="12"/>
  <c r="F806" i="12"/>
  <c r="E803" i="12"/>
  <c r="F796" i="12"/>
  <c r="E793" i="12"/>
  <c r="F786" i="12"/>
  <c r="E783" i="12"/>
  <c r="F776" i="12"/>
  <c r="E773" i="12"/>
  <c r="F766" i="12"/>
  <c r="E763" i="12"/>
  <c r="F756" i="12"/>
  <c r="E753" i="12"/>
  <c r="F746" i="12"/>
  <c r="E743" i="12"/>
  <c r="F736" i="12"/>
  <c r="E733" i="12"/>
  <c r="F726" i="12"/>
  <c r="E723" i="12"/>
  <c r="F716" i="12"/>
  <c r="E713" i="12"/>
  <c r="F706" i="12"/>
  <c r="E703" i="12"/>
  <c r="F696" i="12"/>
  <c r="E693" i="12"/>
  <c r="F686" i="12"/>
  <c r="E683" i="12"/>
  <c r="F676" i="12"/>
  <c r="E673" i="12"/>
  <c r="F666" i="12"/>
  <c r="E663" i="12"/>
  <c r="F656" i="12"/>
  <c r="E653" i="12"/>
  <c r="F1370" i="12"/>
  <c r="E1366" i="12"/>
  <c r="F1352" i="12"/>
  <c r="F1347" i="12"/>
  <c r="E1343" i="12"/>
  <c r="E1334" i="12"/>
  <c r="F1329" i="12"/>
  <c r="E1317" i="12"/>
  <c r="E1313" i="12"/>
  <c r="E1305" i="12"/>
  <c r="F1300" i="12"/>
  <c r="F1296" i="12"/>
  <c r="F1292" i="12"/>
  <c r="E1284" i="12"/>
  <c r="F1279" i="12"/>
  <c r="E1267" i="12"/>
  <c r="E1263" i="12"/>
  <c r="E1255" i="12"/>
  <c r="F1250" i="12"/>
  <c r="F1246" i="12"/>
  <c r="F1242" i="12"/>
  <c r="E1234" i="12"/>
  <c r="F1229" i="12"/>
  <c r="E1217" i="12"/>
  <c r="E1213" i="12"/>
  <c r="E1205" i="12"/>
  <c r="F1200" i="12"/>
  <c r="F1196" i="12"/>
  <c r="F1192" i="12"/>
  <c r="E1184" i="12"/>
  <c r="F1179" i="12"/>
  <c r="E1167" i="12"/>
  <c r="E1163" i="12"/>
  <c r="E1155" i="12"/>
  <c r="F1150" i="12"/>
  <c r="F1146" i="12"/>
  <c r="F1142" i="12"/>
  <c r="E1134" i="12"/>
  <c r="F1129" i="12"/>
  <c r="E1117" i="12"/>
  <c r="E1113" i="12"/>
  <c r="E1105" i="12"/>
  <c r="F1100" i="12"/>
  <c r="F1096" i="12"/>
  <c r="F1092" i="12"/>
  <c r="E1084" i="12"/>
  <c r="F1079" i="12"/>
  <c r="E1067" i="12"/>
  <c r="E1063" i="12"/>
  <c r="E1055" i="12"/>
  <c r="F1050" i="12"/>
  <c r="F1046" i="12"/>
  <c r="F1042" i="12"/>
  <c r="E1034" i="12"/>
  <c r="F1029" i="12"/>
  <c r="E1017" i="12"/>
  <c r="E1013" i="12"/>
  <c r="E1005" i="12"/>
  <c r="F1000" i="12"/>
  <c r="F996" i="12"/>
  <c r="F992" i="12"/>
  <c r="E984" i="12"/>
  <c r="F979" i="12"/>
  <c r="E967" i="12"/>
  <c r="E963" i="12"/>
  <c r="E955" i="12"/>
  <c r="F950" i="12"/>
  <c r="F946" i="12"/>
  <c r="F942" i="12"/>
  <c r="E934" i="12"/>
  <c r="F929" i="12"/>
  <c r="E917" i="12"/>
  <c r="E913" i="12"/>
  <c r="E905" i="12"/>
  <c r="F900" i="12"/>
  <c r="F896" i="12"/>
  <c r="F892" i="12"/>
  <c r="E884" i="12"/>
  <c r="F879" i="12"/>
  <c r="E867" i="12"/>
  <c r="E863" i="12"/>
  <c r="E855" i="12"/>
  <c r="F850" i="12"/>
  <c r="F846" i="12"/>
  <c r="E835" i="12"/>
  <c r="E831" i="12"/>
  <c r="E827" i="12"/>
  <c r="F819" i="12"/>
  <c r="E816" i="12"/>
  <c r="F809" i="12"/>
  <c r="E806" i="12"/>
  <c r="F799" i="12"/>
  <c r="E796" i="12"/>
  <c r="F789" i="12"/>
  <c r="E786" i="12"/>
  <c r="F779" i="12"/>
  <c r="E776" i="12"/>
  <c r="F769" i="12"/>
  <c r="E766" i="12"/>
  <c r="F759" i="12"/>
  <c r="E756" i="12"/>
  <c r="F749" i="12"/>
  <c r="E746" i="12"/>
  <c r="F739" i="12"/>
  <c r="E736" i="12"/>
  <c r="F729" i="12"/>
  <c r="E726" i="12"/>
  <c r="F719" i="12"/>
  <c r="E716" i="12"/>
  <c r="F709" i="12"/>
  <c r="E706" i="12"/>
  <c r="F699" i="12"/>
  <c r="E696" i="12"/>
  <c r="F1356" i="12"/>
  <c r="E1352" i="12"/>
  <c r="E1347" i="12"/>
  <c r="E1329" i="12"/>
  <c r="F1325" i="12"/>
  <c r="F1308" i="12"/>
  <c r="E1296" i="12"/>
  <c r="E1292" i="12"/>
  <c r="F1287" i="12"/>
  <c r="E1279" i="12"/>
  <c r="F1275" i="12"/>
  <c r="F1258" i="12"/>
  <c r="E1246" i="12"/>
  <c r="E1242" i="12"/>
  <c r="F1237" i="12"/>
  <c r="E1229" i="12"/>
  <c r="F1225" i="12"/>
  <c r="F1208" i="12"/>
  <c r="E1196" i="12"/>
  <c r="E1192" i="12"/>
  <c r="F1187" i="12"/>
  <c r="E1179" i="12"/>
  <c r="F1175" i="12"/>
  <c r="F1158" i="12"/>
  <c r="E1146" i="12"/>
  <c r="E1142" i="12"/>
  <c r="F1137" i="12"/>
  <c r="E1129" i="12"/>
  <c r="F1125" i="12"/>
  <c r="F1369" i="12"/>
  <c r="F1365" i="12"/>
  <c r="F1360" i="12"/>
  <c r="E1356" i="12"/>
  <c r="F1342" i="12"/>
  <c r="F1337" i="12"/>
  <c r="E1333" i="12"/>
  <c r="E1325" i="12"/>
  <c r="F1320" i="12"/>
  <c r="F1316" i="12"/>
  <c r="F1312" i="12"/>
  <c r="E1304" i="12"/>
  <c r="F1299" i="12"/>
  <c r="E1287" i="12"/>
  <c r="E1283" i="12"/>
  <c r="E1275" i="12"/>
  <c r="F1270" i="12"/>
  <c r="F1266" i="12"/>
  <c r="F1262" i="12"/>
  <c r="E1254" i="12"/>
  <c r="F1249" i="12"/>
  <c r="E1237" i="12"/>
  <c r="E1233" i="12"/>
  <c r="E1225" i="12"/>
  <c r="F1220" i="12"/>
  <c r="F1216" i="12"/>
  <c r="F1212" i="12"/>
  <c r="E1204" i="12"/>
  <c r="F1199" i="12"/>
  <c r="E1187" i="12"/>
  <c r="E1183" i="12"/>
  <c r="E1175" i="12"/>
  <c r="F1170" i="12"/>
  <c r="F1166" i="12"/>
  <c r="F1162" i="12"/>
  <c r="E1154" i="12"/>
  <c r="F1149" i="12"/>
  <c r="E1137" i="12"/>
  <c r="E1133" i="12"/>
  <c r="E1125" i="12"/>
  <c r="F1120" i="12"/>
  <c r="F1116" i="12"/>
  <c r="F1112" i="12"/>
  <c r="E1104" i="12"/>
  <c r="F1099" i="12"/>
  <c r="E1087" i="12"/>
  <c r="E1083" i="12"/>
  <c r="E1075" i="12"/>
  <c r="F1070" i="12"/>
  <c r="F1066" i="12"/>
  <c r="F1062" i="12"/>
  <c r="E1054" i="12"/>
  <c r="F1049" i="12"/>
  <c r="E1037" i="12"/>
  <c r="E1033" i="12"/>
  <c r="E1025" i="12"/>
  <c r="F1020" i="12"/>
  <c r="F1016" i="12"/>
  <c r="F1012" i="12"/>
  <c r="E1004" i="12"/>
  <c r="F999" i="12"/>
  <c r="E987" i="12"/>
  <c r="E983" i="12"/>
  <c r="E975" i="12"/>
  <c r="F970" i="12"/>
  <c r="F966" i="12"/>
  <c r="F962" i="12"/>
  <c r="E954" i="12"/>
  <c r="F949" i="12"/>
  <c r="E937" i="12"/>
  <c r="E933" i="12"/>
  <c r="E925" i="12"/>
  <c r="F920" i="12"/>
  <c r="F916" i="12"/>
  <c r="F912" i="12"/>
  <c r="E904" i="12"/>
  <c r="F899" i="12"/>
  <c r="E887" i="12"/>
  <c r="E883" i="12"/>
  <c r="E875" i="12"/>
  <c r="F870" i="12"/>
  <c r="F866" i="12"/>
  <c r="F862" i="12"/>
  <c r="E854" i="12"/>
  <c r="F849" i="12"/>
  <c r="E842" i="12"/>
  <c r="F834" i="12"/>
  <c r="F830" i="12"/>
  <c r="F826" i="12"/>
  <c r="F815" i="12"/>
  <c r="E812" i="12"/>
  <c r="F805" i="12"/>
  <c r="E802" i="12"/>
  <c r="F795" i="12"/>
  <c r="E792" i="12"/>
  <c r="F785" i="12"/>
  <c r="E782" i="12"/>
  <c r="F775" i="12"/>
  <c r="E772" i="12"/>
  <c r="F765" i="12"/>
  <c r="E762" i="12"/>
  <c r="E1369" i="12"/>
  <c r="F1346" i="12"/>
  <c r="E1342" i="12"/>
  <c r="E1337" i="12"/>
  <c r="F1328" i="12"/>
  <c r="E1316" i="12"/>
  <c r="E1312" i="12"/>
  <c r="F1307" i="12"/>
  <c r="E1299" i="12"/>
  <c r="F1295" i="12"/>
  <c r="F1278" i="12"/>
  <c r="E1266" i="12"/>
  <c r="E1262" i="12"/>
  <c r="F1257" i="12"/>
  <c r="E1249" i="12"/>
  <c r="F1245" i="12"/>
  <c r="F1228" i="12"/>
  <c r="E1216" i="12"/>
  <c r="E1212" i="12"/>
  <c r="F1207" i="12"/>
  <c r="E1199" i="12"/>
  <c r="F1195" i="12"/>
  <c r="F1178" i="12"/>
  <c r="E1166" i="12"/>
  <c r="E1162" i="12"/>
  <c r="F1157" i="12"/>
  <c r="E1149" i="12"/>
  <c r="F1145" i="12"/>
  <c r="F1128" i="12"/>
  <c r="E1116" i="12"/>
  <c r="E1112" i="12"/>
  <c r="F1107" i="12"/>
  <c r="E1099" i="12"/>
  <c r="F1095" i="12"/>
  <c r="F1078" i="12"/>
  <c r="E1066" i="12"/>
  <c r="E1062" i="12"/>
  <c r="F1057" i="12"/>
  <c r="E1049" i="12"/>
  <c r="F1045" i="12"/>
  <c r="F1028" i="12"/>
  <c r="E1016" i="12"/>
  <c r="E1012" i="12"/>
  <c r="F1007" i="12"/>
  <c r="E999" i="12"/>
  <c r="F995" i="12"/>
  <c r="F978" i="12"/>
  <c r="E966" i="12"/>
  <c r="E962" i="12"/>
  <c r="F957" i="12"/>
  <c r="E949" i="12"/>
  <c r="F945" i="12"/>
  <c r="E1364" i="12"/>
  <c r="F1359" i="12"/>
  <c r="F1355" i="12"/>
  <c r="F1350" i="12"/>
  <c r="E1346" i="12"/>
  <c r="F1332" i="12"/>
  <c r="E1324" i="12"/>
  <c r="F1319" i="12"/>
  <c r="E1307" i="12"/>
  <c r="E1303" i="12"/>
  <c r="E1295" i="12"/>
  <c r="F1290" i="12"/>
  <c r="F1286" i="12"/>
  <c r="F1282" i="12"/>
  <c r="E1274" i="12"/>
  <c r="F1269" i="12"/>
  <c r="E1257" i="12"/>
  <c r="E1253" i="12"/>
  <c r="E1245" i="12"/>
  <c r="F1240" i="12"/>
  <c r="F1236" i="12"/>
  <c r="F1232" i="12"/>
  <c r="E1224" i="12"/>
  <c r="F1219" i="12"/>
  <c r="E1207" i="12"/>
  <c r="E1203" i="12"/>
  <c r="E1195" i="12"/>
  <c r="F1190" i="12"/>
  <c r="F1186" i="12"/>
  <c r="F1182" i="12"/>
  <c r="E1174" i="12"/>
  <c r="F1169" i="12"/>
  <c r="E1157" i="12"/>
  <c r="E1153" i="12"/>
  <c r="E1145" i="12"/>
  <c r="F1140" i="12"/>
  <c r="F1136" i="12"/>
  <c r="F1132" i="12"/>
  <c r="E1124" i="12"/>
  <c r="F1119" i="12"/>
  <c r="E1107" i="12"/>
  <c r="E1103" i="12"/>
  <c r="E1095" i="12"/>
  <c r="F1090" i="12"/>
  <c r="F1086" i="12"/>
  <c r="F1082" i="12"/>
  <c r="E1074" i="12"/>
  <c r="F1069" i="12"/>
  <c r="E1057" i="12"/>
  <c r="E1053" i="12"/>
  <c r="E1045" i="12"/>
  <c r="F1040" i="12"/>
  <c r="F1036" i="12"/>
  <c r="F1032" i="12"/>
  <c r="F1277" i="12"/>
  <c r="E1232" i="12"/>
  <c r="F1215" i="12"/>
  <c r="F1108" i="12"/>
  <c r="F928" i="12"/>
  <c r="F915" i="12"/>
  <c r="E895" i="12"/>
  <c r="E882" i="12"/>
  <c r="E869" i="12"/>
  <c r="E862" i="12"/>
  <c r="F848" i="12"/>
  <c r="F842" i="12"/>
  <c r="F829" i="12"/>
  <c r="E823" i="12"/>
  <c r="E818" i="12"/>
  <c r="E801" i="12"/>
  <c r="E795" i="12"/>
  <c r="F784" i="12"/>
  <c r="E768" i="12"/>
  <c r="E688" i="12"/>
  <c r="F679" i="12"/>
  <c r="F675" i="12"/>
  <c r="E671" i="12"/>
  <c r="E667" i="12"/>
  <c r="F662" i="12"/>
  <c r="F650" i="12"/>
  <c r="F646" i="12"/>
  <c r="F642" i="12"/>
  <c r="E635" i="12"/>
  <c r="F631" i="12"/>
  <c r="E628" i="12"/>
  <c r="F621" i="12"/>
  <c r="E618" i="12"/>
  <c r="F611" i="12"/>
  <c r="E608" i="12"/>
  <c r="F601" i="12"/>
  <c r="E598" i="12"/>
  <c r="F591" i="12"/>
  <c r="E588" i="12"/>
  <c r="F581" i="12"/>
  <c r="E578" i="12"/>
  <c r="F571" i="12"/>
  <c r="E568" i="12"/>
  <c r="F561" i="12"/>
  <c r="E558" i="12"/>
  <c r="F551" i="12"/>
  <c r="E548" i="12"/>
  <c r="F541" i="12"/>
  <c r="E538" i="12"/>
  <c r="F531" i="12"/>
  <c r="E528" i="12"/>
  <c r="F521" i="12"/>
  <c r="E518" i="12"/>
  <c r="F511" i="12"/>
  <c r="E508" i="12"/>
  <c r="E1186" i="12"/>
  <c r="E1169" i="12"/>
  <c r="F1098" i="12"/>
  <c r="E1042" i="12"/>
  <c r="F1027" i="12"/>
  <c r="F990" i="12"/>
  <c r="F977" i="12"/>
  <c r="F940" i="12"/>
  <c r="F907" i="12"/>
  <c r="F887" i="12"/>
  <c r="F875" i="12"/>
  <c r="E829" i="12"/>
  <c r="F811" i="12"/>
  <c r="E789" i="12"/>
  <c r="F778" i="12"/>
  <c r="F772" i="12"/>
  <c r="F761" i="12"/>
  <c r="F751" i="12"/>
  <c r="F741" i="12"/>
  <c r="F731" i="12"/>
  <c r="F721" i="12"/>
  <c r="F711" i="12"/>
  <c r="F701" i="12"/>
  <c r="F691" i="12"/>
  <c r="E679" i="12"/>
  <c r="E675" i="12"/>
  <c r="E662" i="12"/>
  <c r="F658" i="12"/>
  <c r="F654" i="12"/>
  <c r="E646" i="12"/>
  <c r="E642" i="12"/>
  <c r="F638" i="12"/>
  <c r="E631" i="12"/>
  <c r="F624" i="12"/>
  <c r="E621" i="12"/>
  <c r="F614" i="12"/>
  <c r="E611" i="12"/>
  <c r="F604" i="12"/>
  <c r="E601" i="12"/>
  <c r="F594" i="12"/>
  <c r="E591" i="12"/>
  <c r="F584" i="12"/>
  <c r="E581" i="12"/>
  <c r="F574" i="12"/>
  <c r="E571" i="12"/>
  <c r="F564" i="12"/>
  <c r="E561" i="12"/>
  <c r="F554" i="12"/>
  <c r="E551" i="12"/>
  <c r="F544" i="12"/>
  <c r="E541" i="12"/>
  <c r="F534" i="12"/>
  <c r="E531" i="12"/>
  <c r="F524" i="12"/>
  <c r="E521" i="12"/>
  <c r="F514" i="12"/>
  <c r="E511" i="12"/>
  <c r="F504" i="12"/>
  <c r="F1248" i="12"/>
  <c r="F1177" i="12"/>
  <c r="E1132" i="12"/>
  <c r="F1115" i="12"/>
  <c r="E1082" i="12"/>
  <c r="F1075" i="12"/>
  <c r="F1058" i="12"/>
  <c r="F1019" i="12"/>
  <c r="E996" i="12"/>
  <c r="F969" i="12"/>
  <c r="E946" i="12"/>
  <c r="F927" i="12"/>
  <c r="E907" i="12"/>
  <c r="E899" i="12"/>
  <c r="E841" i="12"/>
  <c r="F822" i="12"/>
  <c r="E811" i="12"/>
  <c r="E805" i="12"/>
  <c r="F794" i="12"/>
  <c r="E778" i="12"/>
  <c r="E761" i="12"/>
  <c r="F755" i="12"/>
  <c r="E751" i="12"/>
  <c r="F745" i="12"/>
  <c r="E741" i="12"/>
  <c r="F735" i="12"/>
  <c r="E731" i="12"/>
  <c r="F725" i="12"/>
  <c r="E721" i="12"/>
  <c r="F715" i="12"/>
  <c r="E711" i="12"/>
  <c r="F705" i="12"/>
  <c r="E701" i="12"/>
  <c r="F695" i="12"/>
  <c r="E691" i="12"/>
  <c r="E687" i="12"/>
  <c r="F682" i="12"/>
  <c r="F670" i="12"/>
  <c r="E666" i="12"/>
  <c r="E658" i="12"/>
  <c r="F649" i="12"/>
  <c r="E638" i="12"/>
  <c r="F634" i="12"/>
  <c r="F627" i="12"/>
  <c r="E624" i="12"/>
  <c r="F617" i="12"/>
  <c r="E614" i="12"/>
  <c r="F607" i="12"/>
  <c r="E604" i="12"/>
  <c r="F597" i="12"/>
  <c r="E594" i="12"/>
  <c r="F587" i="12"/>
  <c r="E584" i="12"/>
  <c r="F577" i="12"/>
  <c r="E574" i="12"/>
  <c r="F567" i="12"/>
  <c r="E564" i="12"/>
  <c r="F557" i="12"/>
  <c r="E554" i="12"/>
  <c r="F547" i="12"/>
  <c r="E544" i="12"/>
  <c r="F537" i="12"/>
  <c r="E534" i="12"/>
  <c r="F527" i="12"/>
  <c r="E524" i="12"/>
  <c r="F1336" i="12"/>
  <c r="E1319" i="12"/>
  <c r="F1048" i="12"/>
  <c r="E1019" i="12"/>
  <c r="E1003" i="12"/>
  <c r="F982" i="12"/>
  <c r="E969" i="12"/>
  <c r="E953" i="12"/>
  <c r="F932" i="12"/>
  <c r="F919" i="12"/>
  <c r="F886" i="12"/>
  <c r="E874" i="12"/>
  <c r="E853" i="12"/>
  <c r="E846" i="12"/>
  <c r="E834" i="12"/>
  <c r="E822" i="12"/>
  <c r="E799" i="12"/>
  <c r="F788" i="12"/>
  <c r="F782" i="12"/>
  <c r="F771" i="12"/>
  <c r="E755" i="12"/>
  <c r="E745" i="12"/>
  <c r="E735" i="12"/>
  <c r="E725" i="12"/>
  <c r="E715" i="12"/>
  <c r="E705" i="12"/>
  <c r="E695" i="12"/>
  <c r="E682" i="12"/>
  <c r="F678" i="12"/>
  <c r="F674" i="12"/>
  <c r="F661" i="12"/>
  <c r="E649" i="12"/>
  <c r="F645" i="12"/>
  <c r="F641" i="12"/>
  <c r="E634" i="12"/>
  <c r="F630" i="12"/>
  <c r="E627" i="12"/>
  <c r="F620" i="12"/>
  <c r="E617" i="12"/>
  <c r="F610" i="12"/>
  <c r="E607" i="12"/>
  <c r="F600" i="12"/>
  <c r="E597" i="12"/>
  <c r="F590" i="12"/>
  <c r="E587" i="12"/>
  <c r="F580" i="12"/>
  <c r="E577" i="12"/>
  <c r="F570" i="12"/>
  <c r="E567" i="12"/>
  <c r="F560" i="12"/>
  <c r="E557" i="12"/>
  <c r="F550" i="12"/>
  <c r="E547" i="12"/>
  <c r="F540" i="12"/>
  <c r="E537" i="12"/>
  <c r="F530" i="12"/>
  <c r="E527" i="12"/>
  <c r="F1327" i="12"/>
  <c r="E1282" i="12"/>
  <c r="F1265" i="12"/>
  <c r="F1148" i="12"/>
  <c r="E1096" i="12"/>
  <c r="F1065" i="12"/>
  <c r="E1032" i="12"/>
  <c r="F1025" i="12"/>
  <c r="E995" i="12"/>
  <c r="E982" i="12"/>
  <c r="F975" i="12"/>
  <c r="E945" i="12"/>
  <c r="E932" i="12"/>
  <c r="E919" i="12"/>
  <c r="E912" i="12"/>
  <c r="F898" i="12"/>
  <c r="E892" i="12"/>
  <c r="E886" i="12"/>
  <c r="E879" i="12"/>
  <c r="E866" i="12"/>
  <c r="E815" i="12"/>
  <c r="F804" i="12"/>
  <c r="E788" i="12"/>
  <c r="E771" i="12"/>
  <c r="E765" i="12"/>
  <c r="F690" i="12"/>
  <c r="E686" i="12"/>
  <c r="E678" i="12"/>
  <c r="F669" i="12"/>
  <c r="F665" i="12"/>
  <c r="E661" i="12"/>
  <c r="E657" i="12"/>
  <c r="F652" i="12"/>
  <c r="E645" i="12"/>
  <c r="E641" i="12"/>
  <c r="E637" i="12"/>
  <c r="E630" i="12"/>
  <c r="F623" i="12"/>
  <c r="E620" i="12"/>
  <c r="F613" i="12"/>
  <c r="E610" i="12"/>
  <c r="F603" i="12"/>
  <c r="E600" i="12"/>
  <c r="F593" i="12"/>
  <c r="E590" i="12"/>
  <c r="F583" i="12"/>
  <c r="E580" i="12"/>
  <c r="F573" i="12"/>
  <c r="E570" i="12"/>
  <c r="F563" i="12"/>
  <c r="E560" i="12"/>
  <c r="F553" i="12"/>
  <c r="E550" i="12"/>
  <c r="F543" i="12"/>
  <c r="E540" i="12"/>
  <c r="F533" i="12"/>
  <c r="E1236" i="12"/>
  <c r="E1219" i="12"/>
  <c r="F1087" i="12"/>
  <c r="F987" i="12"/>
  <c r="F937" i="12"/>
  <c r="F925" i="12"/>
  <c r="F858" i="12"/>
  <c r="F845" i="12"/>
  <c r="E833" i="12"/>
  <c r="E826" i="12"/>
  <c r="E809" i="12"/>
  <c r="F798" i="12"/>
  <c r="F792" i="12"/>
  <c r="F781" i="12"/>
  <c r="E759" i="12"/>
  <c r="F754" i="12"/>
  <c r="E749" i="12"/>
  <c r="F744" i="12"/>
  <c r="E739" i="12"/>
  <c r="F734" i="12"/>
  <c r="E729" i="12"/>
  <c r="F724" i="12"/>
  <c r="E719" i="12"/>
  <c r="F714" i="12"/>
  <c r="E709" i="12"/>
  <c r="F704" i="12"/>
  <c r="E699" i="12"/>
  <c r="F1298" i="12"/>
  <c r="F1227" i="12"/>
  <c r="E1182" i="12"/>
  <c r="F1165" i="12"/>
  <c r="E1079" i="12"/>
  <c r="E1046" i="12"/>
  <c r="E1024" i="12"/>
  <c r="F1008" i="12"/>
  <c r="E974" i="12"/>
  <c r="F958" i="12"/>
  <c r="F878" i="12"/>
  <c r="F865" i="12"/>
  <c r="E845" i="12"/>
  <c r="F838" i="12"/>
  <c r="F814" i="12"/>
  <c r="E798" i="12"/>
  <c r="E781" i="12"/>
  <c r="E775" i="12"/>
  <c r="F764" i="12"/>
  <c r="F689" i="12"/>
  <c r="F685" i="12"/>
  <c r="E681" i="12"/>
  <c r="E677" i="12"/>
  <c r="E1136" i="12"/>
  <c r="E1119" i="12"/>
  <c r="E1086" i="12"/>
  <c r="F1037" i="12"/>
  <c r="F986" i="12"/>
  <c r="F936" i="12"/>
  <c r="E924" i="12"/>
  <c r="E903" i="12"/>
  <c r="E896" i="12"/>
  <c r="F890" i="12"/>
  <c r="F857" i="12"/>
  <c r="F825" i="12"/>
  <c r="E819" i="12"/>
  <c r="F808" i="12"/>
  <c r="F802" i="12"/>
  <c r="F791" i="12"/>
  <c r="E769" i="12"/>
  <c r="F758" i="12"/>
  <c r="F748" i="12"/>
  <c r="F738" i="12"/>
  <c r="F728" i="12"/>
  <c r="F718" i="12"/>
  <c r="F708" i="12"/>
  <c r="F698" i="12"/>
  <c r="E689" i="12"/>
  <c r="E685" i="12"/>
  <c r="E1332" i="12"/>
  <c r="F1315" i="12"/>
  <c r="F1198" i="12"/>
  <c r="F1127" i="12"/>
  <c r="E1029" i="12"/>
  <c r="F1015" i="12"/>
  <c r="E1007" i="12"/>
  <c r="E992" i="12"/>
  <c r="E986" i="12"/>
  <c r="E979" i="12"/>
  <c r="F965" i="12"/>
  <c r="E957" i="12"/>
  <c r="E942" i="12"/>
  <c r="E936" i="12"/>
  <c r="E929" i="12"/>
  <c r="E916" i="12"/>
  <c r="F877" i="12"/>
  <c r="E857" i="12"/>
  <c r="E849" i="12"/>
  <c r="F837" i="12"/>
  <c r="E808" i="12"/>
  <c r="E791" i="12"/>
  <c r="E785" i="12"/>
  <c r="F774" i="12"/>
  <c r="E758" i="12"/>
  <c r="F752" i="12"/>
  <c r="E748" i="12"/>
  <c r="F742" i="12"/>
  <c r="E738" i="12"/>
  <c r="F732" i="12"/>
  <c r="E728" i="12"/>
  <c r="F722" i="12"/>
  <c r="E718" i="12"/>
  <c r="F712" i="12"/>
  <c r="E708" i="12"/>
  <c r="F702" i="12"/>
  <c r="E698" i="12"/>
  <c r="F692" i="12"/>
  <c r="F680" i="12"/>
  <c r="E676" i="12"/>
  <c r="E712" i="12"/>
  <c r="F694" i="12"/>
  <c r="F671" i="12"/>
  <c r="E665" i="12"/>
  <c r="E659" i="12"/>
  <c r="F625" i="12"/>
  <c r="F615" i="12"/>
  <c r="F605" i="12"/>
  <c r="F595" i="12"/>
  <c r="F585" i="12"/>
  <c r="F575" i="12"/>
  <c r="F565" i="12"/>
  <c r="F555" i="12"/>
  <c r="F545" i="12"/>
  <c r="F535" i="12"/>
  <c r="E530" i="12"/>
  <c r="F517" i="12"/>
  <c r="E506" i="12"/>
  <c r="F502" i="12"/>
  <c r="E497" i="12"/>
  <c r="F494" i="12"/>
  <c r="E487" i="12"/>
  <c r="F484" i="12"/>
  <c r="E477" i="12"/>
  <c r="F474" i="12"/>
  <c r="E467" i="12"/>
  <c r="F464" i="12"/>
  <c r="E457" i="12"/>
  <c r="F454" i="12"/>
  <c r="E447" i="12"/>
  <c r="F444" i="12"/>
  <c r="E437" i="12"/>
  <c r="F434" i="12"/>
  <c r="E427" i="12"/>
  <c r="F424" i="12"/>
  <c r="E417" i="12"/>
  <c r="F414" i="12"/>
  <c r="E407" i="12"/>
  <c r="F405" i="12"/>
  <c r="F398" i="12"/>
  <c r="E396" i="12"/>
  <c r="E1269" i="12"/>
  <c r="F869" i="12"/>
  <c r="F812" i="12"/>
  <c r="E702" i="12"/>
  <c r="E652" i="12"/>
  <c r="E647" i="12"/>
  <c r="F640" i="12"/>
  <c r="F635" i="12"/>
  <c r="F629" i="12"/>
  <c r="E625" i="12"/>
  <c r="F619" i="12"/>
  <c r="E615" i="12"/>
  <c r="F609" i="12"/>
  <c r="E605" i="12"/>
  <c r="F599" i="12"/>
  <c r="E595" i="12"/>
  <c r="F589" i="12"/>
  <c r="E585" i="12"/>
  <c r="F579" i="12"/>
  <c r="E575" i="12"/>
  <c r="F569" i="12"/>
  <c r="E565" i="12"/>
  <c r="F559" i="12"/>
  <c r="E555" i="12"/>
  <c r="F549" i="12"/>
  <c r="E545" i="12"/>
  <c r="F539" i="12"/>
  <c r="E535" i="12"/>
  <c r="F525" i="12"/>
  <c r="E517" i="12"/>
  <c r="F513" i="12"/>
  <c r="F509" i="12"/>
  <c r="E502" i="12"/>
  <c r="F499" i="12"/>
  <c r="F489" i="12"/>
  <c r="E484" i="12"/>
  <c r="F479" i="12"/>
  <c r="E474" i="12"/>
  <c r="F469" i="12"/>
  <c r="E464" i="12"/>
  <c r="F459" i="12"/>
  <c r="E454" i="12"/>
  <c r="F449" i="12"/>
  <c r="E444" i="12"/>
  <c r="F439" i="12"/>
  <c r="E434" i="12"/>
  <c r="F429" i="12"/>
  <c r="E424" i="12"/>
  <c r="F419" i="12"/>
  <c r="E414" i="12"/>
  <c r="E409" i="12"/>
  <c r="F407" i="12"/>
  <c r="F400" i="12"/>
  <c r="E398" i="12"/>
  <c r="F664" i="12"/>
  <c r="E629" i="12"/>
  <c r="E619" i="12"/>
  <c r="E609" i="12"/>
  <c r="E599" i="12"/>
  <c r="E589" i="12"/>
  <c r="E579" i="12"/>
  <c r="E569" i="12"/>
  <c r="E559" i="12"/>
  <c r="E549" i="12"/>
  <c r="E539" i="12"/>
  <c r="F529" i="12"/>
  <c r="E525" i="12"/>
  <c r="F520" i="12"/>
  <c r="E513" i="12"/>
  <c r="E509" i="12"/>
  <c r="F505" i="12"/>
  <c r="E499" i="12"/>
  <c r="E489" i="12"/>
  <c r="E479" i="12"/>
  <c r="E469" i="12"/>
  <c r="E459" i="12"/>
  <c r="E449" i="12"/>
  <c r="E439" i="12"/>
  <c r="E429" i="12"/>
  <c r="E419" i="12"/>
  <c r="F409" i="12"/>
  <c r="F389" i="12"/>
  <c r="F369" i="12"/>
  <c r="F349" i="12"/>
  <c r="F329" i="12"/>
  <c r="F309" i="12"/>
  <c r="E1286" i="12"/>
  <c r="F895" i="12"/>
  <c r="F801" i="12"/>
  <c r="E692" i="12"/>
  <c r="F684" i="12"/>
  <c r="E669" i="12"/>
  <c r="F651" i="12"/>
  <c r="F639" i="12"/>
  <c r="E529" i="12"/>
  <c r="E520" i="12"/>
  <c r="F516" i="12"/>
  <c r="E505" i="12"/>
  <c r="F501" i="12"/>
  <c r="E496" i="12"/>
  <c r="F491" i="12"/>
  <c r="F481" i="12"/>
  <c r="F471" i="12"/>
  <c r="F461" i="12"/>
  <c r="F451" i="12"/>
  <c r="F441" i="12"/>
  <c r="F431" i="12"/>
  <c r="F421" i="12"/>
  <c r="F411" i="12"/>
  <c r="F391" i="12"/>
  <c r="F371" i="12"/>
  <c r="F351" i="12"/>
  <c r="F331" i="12"/>
  <c r="F311" i="12"/>
  <c r="E1069" i="12"/>
  <c r="E837" i="12"/>
  <c r="F818" i="12"/>
  <c r="E656" i="12"/>
  <c r="E651" i="12"/>
  <c r="E639" i="12"/>
  <c r="E633" i="12"/>
  <c r="F628" i="12"/>
  <c r="E623" i="12"/>
  <c r="F618" i="12"/>
  <c r="E613" i="12"/>
  <c r="F608" i="12"/>
  <c r="E603" i="12"/>
  <c r="F598" i="12"/>
  <c r="E593" i="12"/>
  <c r="F588" i="12"/>
  <c r="E583" i="12"/>
  <c r="F578" i="12"/>
  <c r="E573" i="12"/>
  <c r="F568" i="12"/>
  <c r="E563" i="12"/>
  <c r="F558" i="12"/>
  <c r="E553" i="12"/>
  <c r="F548" i="12"/>
  <c r="E543" i="12"/>
  <c r="F538" i="12"/>
  <c r="E533" i="12"/>
  <c r="E516" i="12"/>
  <c r="F512" i="12"/>
  <c r="F508" i="12"/>
  <c r="E501" i="12"/>
  <c r="E491" i="12"/>
  <c r="E481" i="12"/>
  <c r="E471" i="12"/>
  <c r="E461" i="12"/>
  <c r="E451" i="12"/>
  <c r="E441" i="12"/>
  <c r="E431" i="12"/>
  <c r="E421" i="12"/>
  <c r="E411" i="12"/>
  <c r="F393" i="12"/>
  <c r="F373" i="12"/>
  <c r="F353" i="12"/>
  <c r="F1077" i="12"/>
  <c r="F762" i="12"/>
  <c r="F668" i="12"/>
  <c r="F644" i="12"/>
  <c r="F528" i="12"/>
  <c r="F523" i="12"/>
  <c r="F519" i="12"/>
  <c r="E512" i="12"/>
  <c r="E504" i="12"/>
  <c r="F493" i="12"/>
  <c r="E779" i="12"/>
  <c r="E752" i="12"/>
  <c r="E668" i="12"/>
  <c r="F655" i="12"/>
  <c r="F632" i="12"/>
  <c r="F622" i="12"/>
  <c r="F612" i="12"/>
  <c r="F602" i="12"/>
  <c r="F592" i="12"/>
  <c r="F582" i="12"/>
  <c r="F572" i="12"/>
  <c r="F562" i="12"/>
  <c r="F552" i="12"/>
  <c r="F542" i="12"/>
  <c r="F532" i="12"/>
  <c r="E523" i="12"/>
  <c r="E519" i="12"/>
  <c r="F515" i="12"/>
  <c r="F507" i="12"/>
  <c r="F500" i="12"/>
  <c r="F998" i="12"/>
  <c r="F882" i="12"/>
  <c r="E742" i="12"/>
  <c r="F681" i="12"/>
  <c r="F672" i="12"/>
  <c r="F660" i="12"/>
  <c r="E655" i="12"/>
  <c r="E643" i="12"/>
  <c r="E632" i="12"/>
  <c r="F626" i="12"/>
  <c r="E622" i="12"/>
  <c r="F616" i="12"/>
  <c r="E612" i="12"/>
  <c r="F606" i="12"/>
  <c r="E602" i="12"/>
  <c r="F596" i="12"/>
  <c r="E592" i="12"/>
  <c r="F586" i="12"/>
  <c r="E582" i="12"/>
  <c r="F576" i="12"/>
  <c r="E572" i="12"/>
  <c r="F566" i="12"/>
  <c r="E562" i="12"/>
  <c r="F556" i="12"/>
  <c r="E552" i="12"/>
  <c r="F546" i="12"/>
  <c r="E542" i="12"/>
  <c r="F536" i="12"/>
  <c r="E532" i="12"/>
  <c r="E515" i="12"/>
  <c r="E507" i="12"/>
  <c r="F503" i="12"/>
  <c r="F495" i="12"/>
  <c r="E1036" i="12"/>
  <c r="F948" i="12"/>
  <c r="F768" i="12"/>
  <c r="E732" i="12"/>
  <c r="F688" i="12"/>
  <c r="E672" i="12"/>
  <c r="F648" i="12"/>
  <c r="F636" i="12"/>
  <c r="E626" i="12"/>
  <c r="E616" i="12"/>
  <c r="E606" i="12"/>
  <c r="E596" i="12"/>
  <c r="E586" i="12"/>
  <c r="E576" i="12"/>
  <c r="E566" i="12"/>
  <c r="E556" i="12"/>
  <c r="E546" i="12"/>
  <c r="E536" i="12"/>
  <c r="F526" i="12"/>
  <c r="F522" i="12"/>
  <c r="F518" i="12"/>
  <c r="F510" i="12"/>
  <c r="E503" i="12"/>
  <c r="E495" i="12"/>
  <c r="F492" i="12"/>
  <c r="E485" i="12"/>
  <c r="F482" i="12"/>
  <c r="E475" i="12"/>
  <c r="F472" i="12"/>
  <c r="E465" i="12"/>
  <c r="F462" i="12"/>
  <c r="E455" i="12"/>
  <c r="F452" i="12"/>
  <c r="E445" i="12"/>
  <c r="F442" i="12"/>
  <c r="E435" i="12"/>
  <c r="F432" i="12"/>
  <c r="E425" i="12"/>
  <c r="F422" i="12"/>
  <c r="E415" i="12"/>
  <c r="F412" i="12"/>
  <c r="E403" i="12"/>
  <c r="F401" i="12"/>
  <c r="E482" i="12"/>
  <c r="F468" i="12"/>
  <c r="F456" i="12"/>
  <c r="E453" i="12"/>
  <c r="E432" i="12"/>
  <c r="F418" i="12"/>
  <c r="E404" i="12"/>
  <c r="F395" i="12"/>
  <c r="E373" i="12"/>
  <c r="F363" i="12"/>
  <c r="F360" i="12"/>
  <c r="F341" i="12"/>
  <c r="E329" i="12"/>
  <c r="F327" i="12"/>
  <c r="F322" i="12"/>
  <c r="F315" i="12"/>
  <c r="E298" i="12"/>
  <c r="F291" i="12"/>
  <c r="F281" i="12"/>
  <c r="F271" i="12"/>
  <c r="F261" i="12"/>
  <c r="F251" i="12"/>
  <c r="F241" i="12"/>
  <c r="F231" i="12"/>
  <c r="F221" i="12"/>
  <c r="F209" i="12"/>
  <c r="C19711" i="9"/>
  <c r="F497" i="12"/>
  <c r="E494" i="12"/>
  <c r="F485" i="12"/>
  <c r="F473" i="12"/>
  <c r="F470" i="12"/>
  <c r="E456" i="12"/>
  <c r="F447" i="12"/>
  <c r="F435" i="12"/>
  <c r="F423" i="12"/>
  <c r="F420" i="12"/>
  <c r="E395" i="12"/>
  <c r="E380" i="12"/>
  <c r="F375" i="12"/>
  <c r="E353" i="12"/>
  <c r="F338" i="12"/>
  <c r="E336" i="12"/>
  <c r="E322" i="12"/>
  <c r="F317" i="12"/>
  <c r="F303" i="12"/>
  <c r="F300" i="12"/>
  <c r="E291" i="12"/>
  <c r="E281" i="12"/>
  <c r="E271" i="12"/>
  <c r="E261" i="12"/>
  <c r="E251" i="12"/>
  <c r="E241" i="12"/>
  <c r="E231" i="12"/>
  <c r="E221" i="12"/>
  <c r="F211" i="12"/>
  <c r="F908" i="12"/>
  <c r="F488" i="12"/>
  <c r="F476" i="12"/>
  <c r="E473" i="12"/>
  <c r="E452" i="12"/>
  <c r="F438" i="12"/>
  <c r="F426" i="12"/>
  <c r="E423" i="12"/>
  <c r="F406" i="12"/>
  <c r="F403" i="12"/>
  <c r="E392" i="12"/>
  <c r="F385" i="12"/>
  <c r="F382" i="12"/>
  <c r="E377" i="12"/>
  <c r="E375" i="12"/>
  <c r="F372" i="12"/>
  <c r="E365" i="12"/>
  <c r="E360" i="12"/>
  <c r="F355" i="12"/>
  <c r="E350" i="12"/>
  <c r="E343" i="12"/>
  <c r="E338" i="12"/>
  <c r="E324" i="12"/>
  <c r="F319" i="12"/>
  <c r="E312" i="12"/>
  <c r="E305" i="12"/>
  <c r="F293" i="12"/>
  <c r="E288" i="12"/>
  <c r="F283" i="12"/>
  <c r="E278" i="12"/>
  <c r="F273" i="12"/>
  <c r="E268" i="12"/>
  <c r="F263" i="12"/>
  <c r="E258" i="12"/>
  <c r="F253" i="12"/>
  <c r="E248" i="12"/>
  <c r="F243" i="12"/>
  <c r="E238" i="12"/>
  <c r="F233" i="12"/>
  <c r="E228" i="12"/>
  <c r="F659" i="12"/>
  <c r="E514" i="12"/>
  <c r="F506" i="12"/>
  <c r="E500" i="12"/>
  <c r="F490" i="12"/>
  <c r="E476" i="12"/>
  <c r="F467" i="12"/>
  <c r="F455" i="12"/>
  <c r="F443" i="12"/>
  <c r="F440" i="12"/>
  <c r="E426" i="12"/>
  <c r="F417" i="12"/>
  <c r="E400" i="12"/>
  <c r="F397" i="12"/>
  <c r="F394" i="12"/>
  <c r="E387" i="12"/>
  <c r="E382" i="12"/>
  <c r="F377" i="12"/>
  <c r="F365" i="12"/>
  <c r="F362" i="12"/>
  <c r="E355" i="12"/>
  <c r="F343" i="12"/>
  <c r="F340" i="12"/>
  <c r="E331" i="12"/>
  <c r="F324" i="12"/>
  <c r="E307" i="12"/>
  <c r="F305" i="12"/>
  <c r="E300" i="12"/>
  <c r="E293" i="12"/>
  <c r="E283" i="12"/>
  <c r="E273" i="12"/>
  <c r="E263" i="12"/>
  <c r="E253" i="12"/>
  <c r="E243" i="12"/>
  <c r="E522" i="12"/>
  <c r="F496" i="12"/>
  <c r="E493" i="12"/>
  <c r="E472" i="12"/>
  <c r="F458" i="12"/>
  <c r="F446" i="12"/>
  <c r="E443" i="12"/>
  <c r="E422" i="12"/>
  <c r="E408" i="12"/>
  <c r="E389" i="12"/>
  <c r="F387" i="12"/>
  <c r="F379" i="12"/>
  <c r="E367" i="12"/>
  <c r="E362" i="12"/>
  <c r="F357" i="12"/>
  <c r="F333" i="12"/>
  <c r="F321" i="12"/>
  <c r="E309" i="12"/>
  <c r="F307" i="12"/>
  <c r="F302" i="12"/>
  <c r="F295" i="12"/>
  <c r="F285" i="12"/>
  <c r="F275" i="12"/>
  <c r="F265" i="12"/>
  <c r="F255" i="12"/>
  <c r="F245" i="12"/>
  <c r="F235" i="12"/>
  <c r="F225" i="12"/>
  <c r="F215" i="12"/>
  <c r="E492" i="12"/>
  <c r="F478" i="12"/>
  <c r="F466" i="12"/>
  <c r="E463" i="12"/>
  <c r="E460" i="12"/>
  <c r="E442" i="12"/>
  <c r="F428" i="12"/>
  <c r="F416" i="12"/>
  <c r="E413" i="12"/>
  <c r="E410" i="12"/>
  <c r="E402" i="12"/>
  <c r="F399" i="12"/>
  <c r="F396" i="12"/>
  <c r="E384" i="12"/>
  <c r="F381" i="12"/>
  <c r="F376" i="12"/>
  <c r="F364" i="12"/>
  <c r="E361" i="12"/>
  <c r="E1092" i="12"/>
  <c r="F483" i="12"/>
  <c r="F480" i="12"/>
  <c r="E466" i="12"/>
  <c r="F457" i="12"/>
  <c r="F445" i="12"/>
  <c r="F433" i="12"/>
  <c r="F430" i="12"/>
  <c r="E416" i="12"/>
  <c r="E391" i="12"/>
  <c r="F378" i="12"/>
  <c r="E376" i="12"/>
  <c r="E364" i="12"/>
  <c r="F361" i="12"/>
  <c r="E636" i="12"/>
  <c r="E510" i="12"/>
  <c r="F498" i="12"/>
  <c r="F486" i="12"/>
  <c r="E483" i="12"/>
  <c r="E480" i="12"/>
  <c r="E462" i="12"/>
  <c r="F448" i="12"/>
  <c r="F436" i="12"/>
  <c r="E433" i="12"/>
  <c r="E430" i="12"/>
  <c r="E412" i="12"/>
  <c r="E401" i="12"/>
  <c r="F388" i="12"/>
  <c r="F386" i="12"/>
  <c r="E383" i="12"/>
  <c r="E378" i="12"/>
  <c r="E371" i="12"/>
  <c r="E366" i="12"/>
  <c r="F358" i="12"/>
  <c r="E356" i="12"/>
  <c r="E344" i="12"/>
  <c r="F339" i="12"/>
  <c r="E332" i="12"/>
  <c r="E325" i="12"/>
  <c r="F313" i="12"/>
  <c r="F308" i="12"/>
  <c r="E306" i="12"/>
  <c r="F301" i="12"/>
  <c r="F296" i="12"/>
  <c r="E294" i="12"/>
  <c r="F289" i="12"/>
  <c r="E284" i="12"/>
  <c r="F279" i="12"/>
  <c r="E274" i="12"/>
  <c r="F269" i="12"/>
  <c r="E264" i="12"/>
  <c r="F259" i="12"/>
  <c r="E1359" i="12"/>
  <c r="E722" i="12"/>
  <c r="E526" i="12"/>
  <c r="E498" i="12"/>
  <c r="E648" i="12"/>
  <c r="F487" i="12"/>
  <c r="E397" i="12"/>
  <c r="F390" i="12"/>
  <c r="F384" i="12"/>
  <c r="E372" i="12"/>
  <c r="E351" i="12"/>
  <c r="E348" i="12"/>
  <c r="F345" i="12"/>
  <c r="E342" i="12"/>
  <c r="F336" i="12"/>
  <c r="F328" i="12"/>
  <c r="F325" i="12"/>
  <c r="E314" i="12"/>
  <c r="E302" i="12"/>
  <c r="F299" i="12"/>
  <c r="E296" i="12"/>
  <c r="E279" i="12"/>
  <c r="E276" i="12"/>
  <c r="F270" i="12"/>
  <c r="E267" i="12"/>
  <c r="F258" i="12"/>
  <c r="E250" i="12"/>
  <c r="F238" i="12"/>
  <c r="E227" i="12"/>
  <c r="E224" i="12"/>
  <c r="E219" i="12"/>
  <c r="E211" i="12"/>
  <c r="F208" i="12"/>
  <c r="E204" i="12"/>
  <c r="F199" i="12"/>
  <c r="E197" i="12"/>
  <c r="F477" i="12"/>
  <c r="E458" i="12"/>
  <c r="E428" i="12"/>
  <c r="F425" i="12"/>
  <c r="E406" i="12"/>
  <c r="F359" i="12"/>
  <c r="E345" i="12"/>
  <c r="E319" i="12"/>
  <c r="E316" i="12"/>
  <c r="F310" i="12"/>
  <c r="F287" i="12"/>
  <c r="E270" i="12"/>
  <c r="E255" i="12"/>
  <c r="F246" i="12"/>
  <c r="E235" i="12"/>
  <c r="E230" i="12"/>
  <c r="E216" i="12"/>
  <c r="F213" i="12"/>
  <c r="E206" i="12"/>
  <c r="F201" i="12"/>
  <c r="E199" i="12"/>
  <c r="E186" i="12"/>
  <c r="F181" i="12"/>
  <c r="E179" i="12"/>
  <c r="E166" i="12"/>
  <c r="F161" i="12"/>
  <c r="E159" i="12"/>
  <c r="E146" i="12"/>
  <c r="F141" i="12"/>
  <c r="E126" i="12"/>
  <c r="F121" i="12"/>
  <c r="E490" i="12"/>
  <c r="E448" i="12"/>
  <c r="E438" i="12"/>
  <c r="E418" i="12"/>
  <c r="F415" i="12"/>
  <c r="E399" i="12"/>
  <c r="E393" i="12"/>
  <c r="E390" i="12"/>
  <c r="E374" i="12"/>
  <c r="F368" i="12"/>
  <c r="E359" i="12"/>
  <c r="F350" i="12"/>
  <c r="E347" i="12"/>
  <c r="E341" i="12"/>
  <c r="E333" i="12"/>
  <c r="E330" i="12"/>
  <c r="F316" i="12"/>
  <c r="E304" i="12"/>
  <c r="E301" i="12"/>
  <c r="F290" i="12"/>
  <c r="E287" i="12"/>
  <c r="F278" i="12"/>
  <c r="F272" i="12"/>
  <c r="F266" i="12"/>
  <c r="E252" i="12"/>
  <c r="F249" i="12"/>
  <c r="E232" i="12"/>
  <c r="F226" i="12"/>
  <c r="E218" i="12"/>
  <c r="E213" i="12"/>
  <c r="E210" i="12"/>
  <c r="E208" i="12"/>
  <c r="F203" i="12"/>
  <c r="E201" i="12"/>
  <c r="E188" i="12"/>
  <c r="E470" i="12"/>
  <c r="F460" i="12"/>
  <c r="E405" i="12"/>
  <c r="F402" i="12"/>
  <c r="F383" i="12"/>
  <c r="F380" i="12"/>
  <c r="F374" i="12"/>
  <c r="F347" i="12"/>
  <c r="F344" i="12"/>
  <c r="E335" i="12"/>
  <c r="E327" i="12"/>
  <c r="F318" i="12"/>
  <c r="E313" i="12"/>
  <c r="E310" i="12"/>
  <c r="F304" i="12"/>
  <c r="F298" i="12"/>
  <c r="E290" i="12"/>
  <c r="E275" i="12"/>
  <c r="E272" i="12"/>
  <c r="F257" i="12"/>
  <c r="F254" i="12"/>
  <c r="E249" i="12"/>
  <c r="E246" i="12"/>
  <c r="F237" i="12"/>
  <c r="F234" i="12"/>
  <c r="F229" i="12"/>
  <c r="F218" i="12"/>
  <c r="F210" i="12"/>
  <c r="F205" i="12"/>
  <c r="E203" i="12"/>
  <c r="F194" i="12"/>
  <c r="E486" i="12"/>
  <c r="F463" i="12"/>
  <c r="F450" i="12"/>
  <c r="F437" i="12"/>
  <c r="F408" i="12"/>
  <c r="F392" i="12"/>
  <c r="E368" i="12"/>
  <c r="E358" i="12"/>
  <c r="F335" i="12"/>
  <c r="F332" i="12"/>
  <c r="E321" i="12"/>
  <c r="E318" i="12"/>
  <c r="F286" i="12"/>
  <c r="E269" i="12"/>
  <c r="E266" i="12"/>
  <c r="F260" i="12"/>
  <c r="E257" i="12"/>
  <c r="E254" i="12"/>
  <c r="F240" i="12"/>
  <c r="E237" i="12"/>
  <c r="E234" i="12"/>
  <c r="E229" i="12"/>
  <c r="E226" i="12"/>
  <c r="F223" i="12"/>
  <c r="E215" i="12"/>
  <c r="F207" i="12"/>
  <c r="E205" i="12"/>
  <c r="F196" i="12"/>
  <c r="E192" i="12"/>
  <c r="F187" i="12"/>
  <c r="E185" i="12"/>
  <c r="F176" i="12"/>
  <c r="E172" i="12"/>
  <c r="F453" i="12"/>
  <c r="F427" i="12"/>
  <c r="E386" i="12"/>
  <c r="F370" i="12"/>
  <c r="E349" i="12"/>
  <c r="E315" i="12"/>
  <c r="F312" i="12"/>
  <c r="E295" i="12"/>
  <c r="E292" i="12"/>
  <c r="F277" i="12"/>
  <c r="E260" i="12"/>
  <c r="F248" i="12"/>
  <c r="E240" i="12"/>
  <c r="E223" i="12"/>
  <c r="E207" i="12"/>
  <c r="E194" i="12"/>
  <c r="F189" i="12"/>
  <c r="E187" i="12"/>
  <c r="E174" i="12"/>
  <c r="F169" i="12"/>
  <c r="E167" i="12"/>
  <c r="E154" i="12"/>
  <c r="F149" i="12"/>
  <c r="E147" i="12"/>
  <c r="E134" i="12"/>
  <c r="F129" i="12"/>
  <c r="E450" i="12"/>
  <c r="E440" i="12"/>
  <c r="E370" i="12"/>
  <c r="F367" i="12"/>
  <c r="F352" i="12"/>
  <c r="F346" i="12"/>
  <c r="E337" i="12"/>
  <c r="E323" i="12"/>
  <c r="F320" i="12"/>
  <c r="E289" i="12"/>
  <c r="E286" i="12"/>
  <c r="F280" i="12"/>
  <c r="E277" i="12"/>
  <c r="F268" i="12"/>
  <c r="E478" i="12"/>
  <c r="F475" i="12"/>
  <c r="E420" i="12"/>
  <c r="F410" i="12"/>
  <c r="F404" i="12"/>
  <c r="E388" i="12"/>
  <c r="E352" i="12"/>
  <c r="E394" i="12"/>
  <c r="F342" i="12"/>
  <c r="F323" i="12"/>
  <c r="E320" i="12"/>
  <c r="F297" i="12"/>
  <c r="F284" i="12"/>
  <c r="E262" i="12"/>
  <c r="F228" i="12"/>
  <c r="E225" i="12"/>
  <c r="E222" i="12"/>
  <c r="F219" i="12"/>
  <c r="F204" i="12"/>
  <c r="E193" i="12"/>
  <c r="F185" i="12"/>
  <c r="E178" i="12"/>
  <c r="F175" i="12"/>
  <c r="E173" i="12"/>
  <c r="F168" i="12"/>
  <c r="E161" i="12"/>
  <c r="F156" i="12"/>
  <c r="E152" i="12"/>
  <c r="E149" i="12"/>
  <c r="F142" i="12"/>
  <c r="E140" i="12"/>
  <c r="E137" i="12"/>
  <c r="E128" i="12"/>
  <c r="F125" i="12"/>
  <c r="E123" i="12"/>
  <c r="E118" i="12"/>
  <c r="F113" i="12"/>
  <c r="E111" i="12"/>
  <c r="E108" i="12"/>
  <c r="F103" i="12"/>
  <c r="E101" i="12"/>
  <c r="E98" i="12"/>
  <c r="F93" i="12"/>
  <c r="E91" i="12"/>
  <c r="E88" i="12"/>
  <c r="F83" i="12"/>
  <c r="E81" i="12"/>
  <c r="E78" i="12"/>
  <c r="F73" i="12"/>
  <c r="E64" i="12"/>
  <c r="F62" i="12"/>
  <c r="F55" i="12"/>
  <c r="E53" i="12"/>
  <c r="E44" i="12"/>
  <c r="F42" i="12"/>
  <c r="F35" i="12"/>
  <c r="E33" i="12"/>
  <c r="E24" i="12"/>
  <c r="F22" i="12"/>
  <c r="F15" i="12"/>
  <c r="E13" i="12"/>
  <c r="E4" i="12"/>
  <c r="F2" i="12"/>
  <c r="C19709" i="9"/>
  <c r="C19699" i="9"/>
  <c r="C19689" i="9"/>
  <c r="C19679" i="9"/>
  <c r="C19669" i="9"/>
  <c r="C19659" i="9"/>
  <c r="C19649" i="9"/>
  <c r="C19639" i="9"/>
  <c r="C19629" i="9"/>
  <c r="C19619" i="9"/>
  <c r="C19609" i="9"/>
  <c r="C19599" i="9"/>
  <c r="C19589" i="9"/>
  <c r="C19579" i="9"/>
  <c r="C19569" i="9"/>
  <c r="F326" i="12"/>
  <c r="E297" i="12"/>
  <c r="E265" i="12"/>
  <c r="F262" i="12"/>
  <c r="E259" i="12"/>
  <c r="E256" i="12"/>
  <c r="F198" i="12"/>
  <c r="F195" i="12"/>
  <c r="E175" i="12"/>
  <c r="F163" i="12"/>
  <c r="F130" i="12"/>
  <c r="F118" i="12"/>
  <c r="F108" i="12"/>
  <c r="F98" i="12"/>
  <c r="F88" i="12"/>
  <c r="F78" i="12"/>
  <c r="F64" i="12"/>
  <c r="F57" i="12"/>
  <c r="F44" i="12"/>
  <c r="F37" i="12"/>
  <c r="F24" i="12"/>
  <c r="F17" i="12"/>
  <c r="F4" i="12"/>
  <c r="C19702" i="9"/>
  <c r="C19692" i="9"/>
  <c r="C19682" i="9"/>
  <c r="C19672" i="9"/>
  <c r="C19662" i="9"/>
  <c r="C19652" i="9"/>
  <c r="C19642" i="9"/>
  <c r="C19632" i="9"/>
  <c r="C19622" i="9"/>
  <c r="C19612" i="9"/>
  <c r="C19602" i="9"/>
  <c r="C19592" i="9"/>
  <c r="C19582" i="9"/>
  <c r="C19572" i="9"/>
  <c r="C19562" i="9"/>
  <c r="C19552" i="9"/>
  <c r="F413" i="12"/>
  <c r="F354" i="12"/>
  <c r="F348" i="12"/>
  <c r="E326" i="12"/>
  <c r="F306" i="12"/>
  <c r="E303" i="12"/>
  <c r="F252" i="12"/>
  <c r="F224" i="12"/>
  <c r="E198" i="12"/>
  <c r="E195" i="12"/>
  <c r="F190" i="12"/>
  <c r="F177" i="12"/>
  <c r="E168" i="12"/>
  <c r="F165" i="12"/>
  <c r="E163" i="12"/>
  <c r="F158" i="12"/>
  <c r="E156" i="12"/>
  <c r="F151" i="12"/>
  <c r="E142" i="12"/>
  <c r="F139" i="12"/>
  <c r="E130" i="12"/>
  <c r="F127" i="12"/>
  <c r="F115" i="12"/>
  <c r="E113" i="12"/>
  <c r="F105" i="12"/>
  <c r="E103" i="12"/>
  <c r="F95" i="12"/>
  <c r="E93" i="12"/>
  <c r="F85" i="12"/>
  <c r="E83" i="12"/>
  <c r="F75" i="12"/>
  <c r="E73" i="12"/>
  <c r="F66" i="12"/>
  <c r="F59" i="12"/>
  <c r="F46" i="12"/>
  <c r="F39" i="12"/>
  <c r="E37" i="12"/>
  <c r="E28" i="12"/>
  <c r="F26" i="12"/>
  <c r="F19" i="12"/>
  <c r="E17" i="12"/>
  <c r="E8" i="12"/>
  <c r="F6" i="12"/>
  <c r="C19705" i="9"/>
  <c r="C19695" i="9"/>
  <c r="C19685" i="9"/>
  <c r="C19675" i="9"/>
  <c r="C19665" i="9"/>
  <c r="C19655" i="9"/>
  <c r="C19645" i="9"/>
  <c r="C19635" i="9"/>
  <c r="C19625" i="9"/>
  <c r="C19615" i="9"/>
  <c r="C19605" i="9"/>
  <c r="C19595" i="9"/>
  <c r="C19585" i="9"/>
  <c r="C19575" i="9"/>
  <c r="C19565" i="9"/>
  <c r="C19555" i="9"/>
  <c r="E354" i="12"/>
  <c r="E299" i="12"/>
  <c r="F274" i="12"/>
  <c r="F264" i="12"/>
  <c r="F230" i="12"/>
  <c r="F227" i="12"/>
  <c r="E209" i="12"/>
  <c r="F206" i="12"/>
  <c r="E190" i="12"/>
  <c r="E180" i="12"/>
  <c r="E177" i="12"/>
  <c r="F170" i="12"/>
  <c r="E165" i="12"/>
  <c r="E158" i="12"/>
  <c r="F153" i="12"/>
  <c r="E151" i="12"/>
  <c r="E144" i="12"/>
  <c r="F134" i="12"/>
  <c r="F110" i="12"/>
  <c r="F100" i="12"/>
  <c r="F90" i="12"/>
  <c r="F80" i="12"/>
  <c r="F68" i="12"/>
  <c r="F61" i="12"/>
  <c r="F48" i="12"/>
  <c r="F41" i="12"/>
  <c r="F28" i="12"/>
  <c r="F21" i="12"/>
  <c r="F8" i="12"/>
  <c r="C19708" i="9"/>
  <c r="C19698" i="9"/>
  <c r="C19688" i="9"/>
  <c r="C19678" i="9"/>
  <c r="C19668" i="9"/>
  <c r="C19658" i="9"/>
  <c r="C19648" i="9"/>
  <c r="C19638" i="9"/>
  <c r="C19628" i="9"/>
  <c r="C19618" i="9"/>
  <c r="C19608" i="9"/>
  <c r="C19598" i="9"/>
  <c r="C19588" i="9"/>
  <c r="C19578" i="9"/>
  <c r="C19568" i="9"/>
  <c r="C19558" i="9"/>
  <c r="C19548" i="9"/>
  <c r="C19538" i="9"/>
  <c r="C19528" i="9"/>
  <c r="C19518" i="9"/>
  <c r="C19508" i="9"/>
  <c r="C19498" i="9"/>
  <c r="C19488" i="9"/>
  <c r="C19478" i="9"/>
  <c r="C19468" i="9"/>
  <c r="C19458" i="9"/>
  <c r="C19448" i="9"/>
  <c r="C19438" i="9"/>
  <c r="C19428" i="9"/>
  <c r="C19418" i="9"/>
  <c r="C19408" i="9"/>
  <c r="C19398" i="9"/>
  <c r="C19388" i="9"/>
  <c r="C19378" i="9"/>
  <c r="C19368" i="9"/>
  <c r="C19358" i="9"/>
  <c r="C19348" i="9"/>
  <c r="C19338" i="9"/>
  <c r="C19328" i="9"/>
  <c r="C19318" i="9"/>
  <c r="C19308" i="9"/>
  <c r="C19298" i="9"/>
  <c r="C19288" i="9"/>
  <c r="C19278" i="9"/>
  <c r="C19268" i="9"/>
  <c r="C19258" i="9"/>
  <c r="C19248" i="9"/>
  <c r="C19238" i="9"/>
  <c r="C19228" i="9"/>
  <c r="C19218" i="9"/>
  <c r="C19208" i="9"/>
  <c r="C19198" i="9"/>
  <c r="C19188" i="9"/>
  <c r="C19178" i="9"/>
  <c r="C19168" i="9"/>
  <c r="C19158" i="9"/>
  <c r="C19148" i="9"/>
  <c r="C19138" i="9"/>
  <c r="C19128" i="9"/>
  <c r="C19118" i="9"/>
  <c r="C19108" i="9"/>
  <c r="C19098" i="9"/>
  <c r="C19088" i="9"/>
  <c r="C19078" i="9"/>
  <c r="C19068" i="9"/>
  <c r="C19058" i="9"/>
  <c r="C19048" i="9"/>
  <c r="C19038" i="9"/>
  <c r="C19028" i="9"/>
  <c r="C19018" i="9"/>
  <c r="C19008" i="9"/>
  <c r="C18998" i="9"/>
  <c r="C18988" i="9"/>
  <c r="C18978" i="9"/>
  <c r="C18968" i="9"/>
  <c r="C18958" i="9"/>
  <c r="C18948" i="9"/>
  <c r="C18938" i="9"/>
  <c r="C18928" i="9"/>
  <c r="C18918" i="9"/>
  <c r="C18908" i="9"/>
  <c r="C18898" i="9"/>
  <c r="C18888" i="9"/>
  <c r="C18878" i="9"/>
  <c r="C18868" i="9"/>
  <c r="C18858" i="9"/>
  <c r="E446" i="12"/>
  <c r="E436" i="12"/>
  <c r="E363" i="12"/>
  <c r="E357" i="12"/>
  <c r="E328" i="12"/>
  <c r="F267" i="12"/>
  <c r="E245" i="12"/>
  <c r="F236" i="12"/>
  <c r="F212" i="12"/>
  <c r="F197" i="12"/>
  <c r="F192" i="12"/>
  <c r="E170" i="12"/>
  <c r="F167" i="12"/>
  <c r="F155" i="12"/>
  <c r="E153" i="12"/>
  <c r="F148" i="12"/>
  <c r="E139" i="12"/>
  <c r="F136" i="12"/>
  <c r="E132" i="12"/>
  <c r="E127" i="12"/>
  <c r="E120" i="12"/>
  <c r="F117" i="12"/>
  <c r="E115" i="12"/>
  <c r="F107" i="12"/>
  <c r="E105" i="12"/>
  <c r="F97" i="12"/>
  <c r="E95" i="12"/>
  <c r="F87" i="12"/>
  <c r="E85" i="12"/>
  <c r="F77" i="12"/>
  <c r="E75" i="12"/>
  <c r="F70" i="12"/>
  <c r="F63" i="12"/>
  <c r="F50" i="12"/>
  <c r="F43" i="12"/>
  <c r="F30" i="12"/>
  <c r="F23" i="12"/>
  <c r="F10" i="12"/>
  <c r="F3" i="12"/>
  <c r="C19701" i="9"/>
  <c r="C19691" i="9"/>
  <c r="C19681" i="9"/>
  <c r="C19671" i="9"/>
  <c r="C19661" i="9"/>
  <c r="C19651" i="9"/>
  <c r="C19641" i="9"/>
  <c r="C19631" i="9"/>
  <c r="C19621" i="9"/>
  <c r="C19611" i="9"/>
  <c r="C19601" i="9"/>
  <c r="C19591" i="9"/>
  <c r="C19581" i="9"/>
  <c r="C19571" i="9"/>
  <c r="C19561" i="9"/>
  <c r="C19551" i="9"/>
  <c r="C19541" i="9"/>
  <c r="C19531" i="9"/>
  <c r="C19521" i="9"/>
  <c r="C19511" i="9"/>
  <c r="C19501" i="9"/>
  <c r="C19491" i="9"/>
  <c r="C19481" i="9"/>
  <c r="C19471" i="9"/>
  <c r="C19461" i="9"/>
  <c r="C19451" i="9"/>
  <c r="C19441" i="9"/>
  <c r="C19431" i="9"/>
  <c r="C19421" i="9"/>
  <c r="C19411" i="9"/>
  <c r="C19401" i="9"/>
  <c r="C19391" i="9"/>
  <c r="C19381" i="9"/>
  <c r="C19371" i="9"/>
  <c r="C19361" i="9"/>
  <c r="C19351" i="9"/>
  <c r="C19341" i="9"/>
  <c r="C19331" i="9"/>
  <c r="C19321" i="9"/>
  <c r="C19311" i="9"/>
  <c r="C19301" i="9"/>
  <c r="C19291" i="9"/>
  <c r="C19281" i="9"/>
  <c r="C19271" i="9"/>
  <c r="C19261" i="9"/>
  <c r="C19251" i="9"/>
  <c r="C19241" i="9"/>
  <c r="C19231" i="9"/>
  <c r="C19221" i="9"/>
  <c r="C19211" i="9"/>
  <c r="C19201" i="9"/>
  <c r="C19191" i="9"/>
  <c r="C19181" i="9"/>
  <c r="C19171" i="9"/>
  <c r="C19161" i="9"/>
  <c r="C19151" i="9"/>
  <c r="C19141" i="9"/>
  <c r="C19131" i="9"/>
  <c r="C19121" i="9"/>
  <c r="C19111" i="9"/>
  <c r="C19101" i="9"/>
  <c r="C19091" i="9"/>
  <c r="C19081" i="9"/>
  <c r="C19071" i="9"/>
  <c r="C19061" i="9"/>
  <c r="C19051" i="9"/>
  <c r="C19041" i="9"/>
  <c r="C19031" i="9"/>
  <c r="C19021" i="9"/>
  <c r="C19011" i="9"/>
  <c r="C19001" i="9"/>
  <c r="C18991" i="9"/>
  <c r="E369" i="12"/>
  <c r="F366" i="12"/>
  <c r="F334" i="12"/>
  <c r="E308" i="12"/>
  <c r="E280" i="12"/>
  <c r="F239" i="12"/>
  <c r="E233" i="12"/>
  <c r="E212" i="12"/>
  <c r="E189" i="12"/>
  <c r="E182" i="12"/>
  <c r="F179" i="12"/>
  <c r="F174" i="12"/>
  <c r="F157" i="12"/>
  <c r="E155" i="12"/>
  <c r="F143" i="12"/>
  <c r="F124" i="12"/>
  <c r="F112" i="12"/>
  <c r="F102" i="12"/>
  <c r="F92" i="12"/>
  <c r="F82" i="12"/>
  <c r="F72" i="12"/>
  <c r="F65" i="12"/>
  <c r="F52" i="12"/>
  <c r="F45" i="12"/>
  <c r="F32" i="12"/>
  <c r="F25" i="12"/>
  <c r="F12" i="12"/>
  <c r="F5" i="12"/>
  <c r="C19704" i="9"/>
  <c r="C19694" i="9"/>
  <c r="C19684" i="9"/>
  <c r="C19674" i="9"/>
  <c r="C19664" i="9"/>
  <c r="C19654" i="9"/>
  <c r="C19644" i="9"/>
  <c r="C19634" i="9"/>
  <c r="C19624" i="9"/>
  <c r="C19614" i="9"/>
  <c r="C19604" i="9"/>
  <c r="C19594" i="9"/>
  <c r="C19584" i="9"/>
  <c r="C19574" i="9"/>
  <c r="C19564" i="9"/>
  <c r="C19554" i="9"/>
  <c r="E468" i="12"/>
  <c r="F465" i="12"/>
  <c r="E379" i="12"/>
  <c r="F356" i="12"/>
  <c r="F337" i="12"/>
  <c r="F292" i="12"/>
  <c r="F282" i="12"/>
  <c r="F276" i="12"/>
  <c r="F244" i="12"/>
  <c r="E239" i="12"/>
  <c r="E236" i="12"/>
  <c r="F217" i="12"/>
  <c r="E200" i="12"/>
  <c r="E184" i="12"/>
  <c r="E169" i="12"/>
  <c r="E160" i="12"/>
  <c r="E157" i="12"/>
  <c r="E148" i="12"/>
  <c r="F145" i="12"/>
  <c r="E143" i="12"/>
  <c r="F138" i="12"/>
  <c r="E136" i="12"/>
  <c r="F131" i="12"/>
  <c r="E122" i="12"/>
  <c r="F119" i="12"/>
  <c r="E117" i="12"/>
  <c r="F109" i="12"/>
  <c r="E107" i="12"/>
  <c r="F99" i="12"/>
  <c r="E97" i="12"/>
  <c r="F89" i="12"/>
  <c r="E87" i="12"/>
  <c r="F79" i="12"/>
  <c r="E77" i="12"/>
  <c r="F67" i="12"/>
  <c r="F54" i="12"/>
  <c r="F47" i="12"/>
  <c r="F34" i="12"/>
  <c r="F27" i="12"/>
  <c r="F14" i="12"/>
  <c r="F7" i="12"/>
  <c r="C19707" i="9"/>
  <c r="C19697" i="9"/>
  <c r="C19687" i="9"/>
  <c r="C19677" i="9"/>
  <c r="C19667" i="9"/>
  <c r="C19657" i="9"/>
  <c r="C19647" i="9"/>
  <c r="C19637" i="9"/>
  <c r="C19627" i="9"/>
  <c r="C19617" i="9"/>
  <c r="C19607" i="9"/>
  <c r="C19597" i="9"/>
  <c r="C19587" i="9"/>
  <c r="C19577" i="9"/>
  <c r="C19567" i="9"/>
  <c r="C19557" i="9"/>
  <c r="E488" i="12"/>
  <c r="E385" i="12"/>
  <c r="E340" i="12"/>
  <c r="E334" i="12"/>
  <c r="F314" i="12"/>
  <c r="E311" i="12"/>
  <c r="E282" i="12"/>
  <c r="F247" i="12"/>
  <c r="E244" i="12"/>
  <c r="F232" i="12"/>
  <c r="F220" i="12"/>
  <c r="E217" i="12"/>
  <c r="E214" i="12"/>
  <c r="F191" i="12"/>
  <c r="E181" i="12"/>
  <c r="F150" i="12"/>
  <c r="E138" i="12"/>
  <c r="F133" i="12"/>
  <c r="E124" i="12"/>
  <c r="F114" i="12"/>
  <c r="F104" i="12"/>
  <c r="F94" i="12"/>
  <c r="F84" i="12"/>
  <c r="F74" i="12"/>
  <c r="F69" i="12"/>
  <c r="F56" i="12"/>
  <c r="F49" i="12"/>
  <c r="E47" i="12"/>
  <c r="E38" i="12"/>
  <c r="F36" i="12"/>
  <c r="F29" i="12"/>
  <c r="E27" i="12"/>
  <c r="E18" i="12"/>
  <c r="F16" i="12"/>
  <c r="F9" i="12"/>
  <c r="E7" i="12"/>
  <c r="C19710" i="9"/>
  <c r="C19700" i="9"/>
  <c r="C19690" i="9"/>
  <c r="C19680" i="9"/>
  <c r="C19670" i="9"/>
  <c r="C19660" i="9"/>
  <c r="C19650" i="9"/>
  <c r="C19640" i="9"/>
  <c r="C19630" i="9"/>
  <c r="C19620" i="9"/>
  <c r="C19610" i="9"/>
  <c r="C19600" i="9"/>
  <c r="C19590" i="9"/>
  <c r="C19580" i="9"/>
  <c r="C19570" i="9"/>
  <c r="C19560" i="9"/>
  <c r="E381" i="12"/>
  <c r="F330" i="12"/>
  <c r="F288" i="12"/>
  <c r="E285" i="12"/>
  <c r="F250" i="12"/>
  <c r="E247" i="12"/>
  <c r="E220" i="12"/>
  <c r="E191" i="12"/>
  <c r="F183" i="12"/>
  <c r="E176" i="12"/>
  <c r="F171" i="12"/>
  <c r="E162" i="12"/>
  <c r="F159" i="12"/>
  <c r="E150" i="12"/>
  <c r="F147" i="12"/>
  <c r="F135" i="12"/>
  <c r="E133" i="12"/>
  <c r="F128" i="12"/>
  <c r="E121" i="12"/>
  <c r="E119" i="12"/>
  <c r="E116" i="12"/>
  <c r="F111" i="12"/>
  <c r="E109" i="12"/>
  <c r="E106" i="12"/>
  <c r="F101" i="12"/>
  <c r="E99" i="12"/>
  <c r="E96" i="12"/>
  <c r="F91" i="12"/>
  <c r="E89" i="12"/>
  <c r="E86" i="12"/>
  <c r="F81" i="12"/>
  <c r="E79" i="12"/>
  <c r="E76" i="12"/>
  <c r="F71" i="12"/>
  <c r="E69" i="12"/>
  <c r="E60" i="12"/>
  <c r="F58" i="12"/>
  <c r="F51" i="12"/>
  <c r="E49" i="12"/>
  <c r="E40" i="12"/>
  <c r="F38" i="12"/>
  <c r="F31" i="12"/>
  <c r="E29" i="12"/>
  <c r="E20" i="12"/>
  <c r="F18" i="12"/>
  <c r="F11" i="12"/>
  <c r="E9" i="12"/>
  <c r="C19703" i="9"/>
  <c r="C19693" i="9"/>
  <c r="C19683" i="9"/>
  <c r="C19673" i="9"/>
  <c r="C19663" i="9"/>
  <c r="C19653" i="9"/>
  <c r="C19643" i="9"/>
  <c r="C19633" i="9"/>
  <c r="C19623" i="9"/>
  <c r="C19613" i="9"/>
  <c r="C19603" i="9"/>
  <c r="C19593" i="9"/>
  <c r="C19583" i="9"/>
  <c r="C19573" i="9"/>
  <c r="C19563" i="9"/>
  <c r="C19553" i="9"/>
  <c r="E346" i="12"/>
  <c r="E339" i="12"/>
  <c r="E317" i="12"/>
  <c r="F294" i="12"/>
  <c r="F256" i="12"/>
  <c r="F222" i="12"/>
  <c r="F216" i="12"/>
  <c r="E202" i="12"/>
  <c r="E196" i="12"/>
  <c r="F193" i="12"/>
  <c r="F188" i="12"/>
  <c r="E183" i="12"/>
  <c r="F178" i="12"/>
  <c r="F173" i="12"/>
  <c r="E171" i="12"/>
  <c r="E164" i="12"/>
  <c r="F154" i="12"/>
  <c r="F137" i="12"/>
  <c r="E135" i="12"/>
  <c r="F123" i="12"/>
  <c r="F116" i="12"/>
  <c r="F106" i="12"/>
  <c r="F96" i="12"/>
  <c r="F86" i="12"/>
  <c r="F76" i="12"/>
  <c r="E71" i="12"/>
  <c r="E62" i="12"/>
  <c r="F60" i="12"/>
  <c r="F53" i="12"/>
  <c r="E51" i="12"/>
  <c r="E42" i="12"/>
  <c r="F40" i="12"/>
  <c r="F33" i="12"/>
  <c r="E31" i="12"/>
  <c r="E22" i="12"/>
  <c r="F20" i="12"/>
  <c r="F13" i="12"/>
  <c r="E11" i="12"/>
  <c r="E2" i="12"/>
  <c r="C19706" i="9"/>
  <c r="C19696" i="9"/>
  <c r="C19686" i="9"/>
  <c r="C19676" i="9"/>
  <c r="C19666" i="9"/>
  <c r="C19656" i="9"/>
  <c r="C19646" i="9"/>
  <c r="C19636" i="9"/>
  <c r="C19626" i="9"/>
  <c r="C19616" i="9"/>
  <c r="C19606" i="9"/>
  <c r="C19596" i="9"/>
  <c r="C19586" i="9"/>
  <c r="C19576" i="9"/>
  <c r="C19566" i="9"/>
  <c r="C19556" i="9"/>
  <c r="F200" i="12"/>
  <c r="F180" i="12"/>
  <c r="F160" i="12"/>
  <c r="F140" i="12"/>
  <c r="F120" i="12"/>
  <c r="E67" i="12"/>
  <c r="E57" i="12"/>
  <c r="C19530" i="9"/>
  <c r="C19526" i="9"/>
  <c r="C19503" i="9"/>
  <c r="C19480" i="9"/>
  <c r="C19476" i="9"/>
  <c r="C19453" i="9"/>
  <c r="C19430" i="9"/>
  <c r="C19426" i="9"/>
  <c r="C19403" i="9"/>
  <c r="C19380" i="9"/>
  <c r="C19376" i="9"/>
  <c r="C19353" i="9"/>
  <c r="C19330" i="9"/>
  <c r="C19326" i="9"/>
  <c r="C19303" i="9"/>
  <c r="C19280" i="9"/>
  <c r="C19276" i="9"/>
  <c r="C19253" i="9"/>
  <c r="C19230" i="9"/>
  <c r="C19226" i="9"/>
  <c r="C19203" i="9"/>
  <c r="C19180" i="9"/>
  <c r="C19176" i="9"/>
  <c r="C19153" i="9"/>
  <c r="C19130" i="9"/>
  <c r="C19126" i="9"/>
  <c r="C19103" i="9"/>
  <c r="C19080" i="9"/>
  <c r="C19076" i="9"/>
  <c r="C19053" i="9"/>
  <c r="C19030" i="9"/>
  <c r="C19026" i="9"/>
  <c r="C19003" i="9"/>
  <c r="C18973" i="9"/>
  <c r="C18966" i="9"/>
  <c r="C18959" i="9"/>
  <c r="C18941" i="9"/>
  <c r="C18923" i="9"/>
  <c r="C18916" i="9"/>
  <c r="C18909" i="9"/>
  <c r="C18891" i="9"/>
  <c r="C18873" i="9"/>
  <c r="C18866" i="9"/>
  <c r="C18859" i="9"/>
  <c r="C18845" i="9"/>
  <c r="C18835" i="9"/>
  <c r="C18825" i="9"/>
  <c r="C18815" i="9"/>
  <c r="C18805" i="9"/>
  <c r="C18795" i="9"/>
  <c r="C18785" i="9"/>
  <c r="C18775" i="9"/>
  <c r="C18765" i="9"/>
  <c r="C18755" i="9"/>
  <c r="C18745" i="9"/>
  <c r="C18735" i="9"/>
  <c r="C18725" i="9"/>
  <c r="C18715" i="9"/>
  <c r="C18705" i="9"/>
  <c r="C18695" i="9"/>
  <c r="C18685" i="9"/>
  <c r="C18675" i="9"/>
  <c r="C18665" i="9"/>
  <c r="C18655" i="9"/>
  <c r="C18645" i="9"/>
  <c r="C18635" i="9"/>
  <c r="C18625" i="9"/>
  <c r="C18615" i="9"/>
  <c r="C18605" i="9"/>
  <c r="C18595" i="9"/>
  <c r="C18585" i="9"/>
  <c r="C18575" i="9"/>
  <c r="C18565" i="9"/>
  <c r="C18555" i="9"/>
  <c r="C18545" i="9"/>
  <c r="C18535" i="9"/>
  <c r="C18525" i="9"/>
  <c r="C18515" i="9"/>
  <c r="C18505" i="9"/>
  <c r="C18495" i="9"/>
  <c r="C18485" i="9"/>
  <c r="C18475" i="9"/>
  <c r="C18465" i="9"/>
  <c r="C18455" i="9"/>
  <c r="C18445" i="9"/>
  <c r="C18435" i="9"/>
  <c r="C18425" i="9"/>
  <c r="C18415" i="9"/>
  <c r="C18405" i="9"/>
  <c r="E110" i="12"/>
  <c r="E100" i="12"/>
  <c r="E90" i="12"/>
  <c r="E80" i="12"/>
  <c r="E70" i="12"/>
  <c r="E50" i="12"/>
  <c r="E30" i="12"/>
  <c r="E10" i="12"/>
  <c r="C19559" i="9"/>
  <c r="C19549" i="9"/>
  <c r="C19545" i="9"/>
  <c r="C19537" i="9"/>
  <c r="C19522" i="9"/>
  <c r="C19514" i="9"/>
  <c r="C19499" i="9"/>
  <c r="C19495" i="9"/>
  <c r="C19487" i="9"/>
  <c r="C19472" i="9"/>
  <c r="C19464" i="9"/>
  <c r="C19449" i="9"/>
  <c r="C19445" i="9"/>
  <c r="C19437" i="9"/>
  <c r="C19422" i="9"/>
  <c r="C19414" i="9"/>
  <c r="C19399" i="9"/>
  <c r="C19395" i="9"/>
  <c r="C19387" i="9"/>
  <c r="C19372" i="9"/>
  <c r="C19364" i="9"/>
  <c r="C19349" i="9"/>
  <c r="C19345" i="9"/>
  <c r="C19337" i="9"/>
  <c r="C19322" i="9"/>
  <c r="C19314" i="9"/>
  <c r="C19299" i="9"/>
  <c r="C19295" i="9"/>
  <c r="C19287" i="9"/>
  <c r="C19272" i="9"/>
  <c r="C19264" i="9"/>
  <c r="C19249" i="9"/>
  <c r="C19245" i="9"/>
  <c r="C19237" i="9"/>
  <c r="C19222" i="9"/>
  <c r="C19214" i="9"/>
  <c r="C19199" i="9"/>
  <c r="C19195" i="9"/>
  <c r="C19187" i="9"/>
  <c r="C19172" i="9"/>
  <c r="C19164" i="9"/>
  <c r="C19149" i="9"/>
  <c r="C19145" i="9"/>
  <c r="C19137" i="9"/>
  <c r="C19122" i="9"/>
  <c r="C19114" i="9"/>
  <c r="C19099" i="9"/>
  <c r="C19095" i="9"/>
  <c r="C19087" i="9"/>
  <c r="C19072" i="9"/>
  <c r="C19064" i="9"/>
  <c r="C19049" i="9"/>
  <c r="C19045" i="9"/>
  <c r="C19037" i="9"/>
  <c r="C19022" i="9"/>
  <c r="C19014" i="9"/>
  <c r="C18999" i="9"/>
  <c r="C18995" i="9"/>
  <c r="C18987" i="9"/>
  <c r="C18980" i="9"/>
  <c r="C18962" i="9"/>
  <c r="C18955" i="9"/>
  <c r="C18944" i="9"/>
  <c r="C18937" i="9"/>
  <c r="C18930" i="9"/>
  <c r="C18912" i="9"/>
  <c r="C18905" i="9"/>
  <c r="C18894" i="9"/>
  <c r="C18887" i="9"/>
  <c r="C18880" i="9"/>
  <c r="C18862" i="9"/>
  <c r="C18855" i="9"/>
  <c r="C18848" i="9"/>
  <c r="C18838" i="9"/>
  <c r="C18828" i="9"/>
  <c r="C18818" i="9"/>
  <c r="C18808" i="9"/>
  <c r="C18798" i="9"/>
  <c r="C18788" i="9"/>
  <c r="C18778" i="9"/>
  <c r="C18768" i="9"/>
  <c r="C18758" i="9"/>
  <c r="C18748" i="9"/>
  <c r="C18738" i="9"/>
  <c r="C18728" i="9"/>
  <c r="C18718" i="9"/>
  <c r="C18708" i="9"/>
  <c r="C18698" i="9"/>
  <c r="C18688" i="9"/>
  <c r="C18678" i="9"/>
  <c r="C18668" i="9"/>
  <c r="C18658" i="9"/>
  <c r="C18648" i="9"/>
  <c r="C18638" i="9"/>
  <c r="C18628" i="9"/>
  <c r="C18618" i="9"/>
  <c r="C18608" i="9"/>
  <c r="C18598" i="9"/>
  <c r="C18588" i="9"/>
  <c r="C18578" i="9"/>
  <c r="C18568" i="9"/>
  <c r="C18558" i="9"/>
  <c r="C18548" i="9"/>
  <c r="C18538" i="9"/>
  <c r="C18528" i="9"/>
  <c r="C18518" i="9"/>
  <c r="C18508" i="9"/>
  <c r="C18498" i="9"/>
  <c r="C18488" i="9"/>
  <c r="C18478" i="9"/>
  <c r="C18468" i="9"/>
  <c r="C18458" i="9"/>
  <c r="C18448" i="9"/>
  <c r="C18438" i="9"/>
  <c r="C18428" i="9"/>
  <c r="F186" i="12"/>
  <c r="F166" i="12"/>
  <c r="F146" i="12"/>
  <c r="F126" i="12"/>
  <c r="E63" i="12"/>
  <c r="E43" i="12"/>
  <c r="E23" i="12"/>
  <c r="E3" i="12"/>
  <c r="C19533" i="9"/>
  <c r="C19510" i="9"/>
  <c r="C19506" i="9"/>
  <c r="C19483" i="9"/>
  <c r="C19460" i="9"/>
  <c r="C19456" i="9"/>
  <c r="C19433" i="9"/>
  <c r="E66" i="12"/>
  <c r="E56" i="12"/>
  <c r="E46" i="12"/>
  <c r="E36" i="12"/>
  <c r="E26" i="12"/>
  <c r="E16" i="12"/>
  <c r="E6" i="12"/>
  <c r="C19544" i="9"/>
  <c r="C19529" i="9"/>
  <c r="C19525" i="9"/>
  <c r="C19517" i="9"/>
  <c r="C19502" i="9"/>
  <c r="C19494" i="9"/>
  <c r="C19479" i="9"/>
  <c r="C19475" i="9"/>
  <c r="C19467" i="9"/>
  <c r="C19452" i="9"/>
  <c r="C19444" i="9"/>
  <c r="C19429" i="9"/>
  <c r="C19425" i="9"/>
  <c r="C19417" i="9"/>
  <c r="C19402" i="9"/>
  <c r="C19394" i="9"/>
  <c r="C19379" i="9"/>
  <c r="C19375" i="9"/>
  <c r="C19367" i="9"/>
  <c r="C19352" i="9"/>
  <c r="C19344" i="9"/>
  <c r="C19329" i="9"/>
  <c r="C19325" i="9"/>
  <c r="C19317" i="9"/>
  <c r="C19302" i="9"/>
  <c r="C19294" i="9"/>
  <c r="C19279" i="9"/>
  <c r="C19275" i="9"/>
  <c r="C19267" i="9"/>
  <c r="C19252" i="9"/>
  <c r="C19244" i="9"/>
  <c r="C19229" i="9"/>
  <c r="C19225" i="9"/>
  <c r="C19217" i="9"/>
  <c r="C19202" i="9"/>
  <c r="C19194" i="9"/>
  <c r="C19179" i="9"/>
  <c r="C19175" i="9"/>
  <c r="C19167" i="9"/>
  <c r="C19152" i="9"/>
  <c r="C19144" i="9"/>
  <c r="C19129" i="9"/>
  <c r="C19125" i="9"/>
  <c r="C19117" i="9"/>
  <c r="C19102" i="9"/>
  <c r="C19094" i="9"/>
  <c r="C19079" i="9"/>
  <c r="C19075" i="9"/>
  <c r="C19067" i="9"/>
  <c r="C19052" i="9"/>
  <c r="C19044" i="9"/>
  <c r="C19029" i="9"/>
  <c r="C19025" i="9"/>
  <c r="C19017" i="9"/>
  <c r="C19002" i="9"/>
  <c r="C18994" i="9"/>
  <c r="C18972" i="9"/>
  <c r="C18965" i="9"/>
  <c r="C18954" i="9"/>
  <c r="C18947" i="9"/>
  <c r="C18940" i="9"/>
  <c r="C18922" i="9"/>
  <c r="C18915" i="9"/>
  <c r="C18904" i="9"/>
  <c r="C18897" i="9"/>
  <c r="C18890" i="9"/>
  <c r="C18872" i="9"/>
  <c r="C18865" i="9"/>
  <c r="C18854" i="9"/>
  <c r="C18844" i="9"/>
  <c r="C18834" i="9"/>
  <c r="C18824" i="9"/>
  <c r="C18814" i="9"/>
  <c r="C18804" i="9"/>
  <c r="C18794" i="9"/>
  <c r="C18784" i="9"/>
  <c r="C18774" i="9"/>
  <c r="C18764" i="9"/>
  <c r="C18754" i="9"/>
  <c r="C18744" i="9"/>
  <c r="C18734" i="9"/>
  <c r="C18724" i="9"/>
  <c r="C18714" i="9"/>
  <c r="C18704" i="9"/>
  <c r="C18694" i="9"/>
  <c r="C18684" i="9"/>
  <c r="C18674" i="9"/>
  <c r="C18664" i="9"/>
  <c r="C18654" i="9"/>
  <c r="C18644" i="9"/>
  <c r="C18634" i="9"/>
  <c r="C18624" i="9"/>
  <c r="C18614" i="9"/>
  <c r="C18604" i="9"/>
  <c r="C18594" i="9"/>
  <c r="F242" i="12"/>
  <c r="F202" i="12"/>
  <c r="F182" i="12"/>
  <c r="F172" i="12"/>
  <c r="F162" i="12"/>
  <c r="F152" i="12"/>
  <c r="F132" i="12"/>
  <c r="E129" i="12"/>
  <c r="F122" i="12"/>
  <c r="E59" i="12"/>
  <c r="E39" i="12"/>
  <c r="E19" i="12"/>
  <c r="C19540" i="9"/>
  <c r="C19536" i="9"/>
  <c r="C19513" i="9"/>
  <c r="C19490" i="9"/>
  <c r="C19486" i="9"/>
  <c r="C19463" i="9"/>
  <c r="C19440" i="9"/>
  <c r="C19436" i="9"/>
  <c r="C19413" i="9"/>
  <c r="C19390" i="9"/>
  <c r="C19386" i="9"/>
  <c r="C19363" i="9"/>
  <c r="C19340" i="9"/>
  <c r="C19336" i="9"/>
  <c r="C19313" i="9"/>
  <c r="C19290" i="9"/>
  <c r="C19286" i="9"/>
  <c r="C19263" i="9"/>
  <c r="C19240" i="9"/>
  <c r="C19236" i="9"/>
  <c r="C19213" i="9"/>
  <c r="C19190" i="9"/>
  <c r="C19186" i="9"/>
  <c r="C19163" i="9"/>
  <c r="C19140" i="9"/>
  <c r="C19136" i="9"/>
  <c r="C19113" i="9"/>
  <c r="C19090" i="9"/>
  <c r="C19086" i="9"/>
  <c r="C19063" i="9"/>
  <c r="C19040" i="9"/>
  <c r="C19036" i="9"/>
  <c r="C19013" i="9"/>
  <c r="C18990" i="9"/>
  <c r="C18986" i="9"/>
  <c r="C18979" i="9"/>
  <c r="C18961" i="9"/>
  <c r="C18943" i="9"/>
  <c r="C18936" i="9"/>
  <c r="C18929" i="9"/>
  <c r="C18911" i="9"/>
  <c r="C18893" i="9"/>
  <c r="C18886" i="9"/>
  <c r="C18879" i="9"/>
  <c r="C18861" i="9"/>
  <c r="C18847" i="9"/>
  <c r="C18837" i="9"/>
  <c r="C18827" i="9"/>
  <c r="C18817" i="9"/>
  <c r="C18807" i="9"/>
  <c r="C18797" i="9"/>
  <c r="C18787" i="9"/>
  <c r="C18777" i="9"/>
  <c r="C18767" i="9"/>
  <c r="C18757" i="9"/>
  <c r="C18747" i="9"/>
  <c r="C18737" i="9"/>
  <c r="C18727" i="9"/>
  <c r="C18717" i="9"/>
  <c r="C18707" i="9"/>
  <c r="C18697" i="9"/>
  <c r="C18687" i="9"/>
  <c r="C18677" i="9"/>
  <c r="C18667" i="9"/>
  <c r="C18657" i="9"/>
  <c r="C18647" i="9"/>
  <c r="C18637" i="9"/>
  <c r="C18627" i="9"/>
  <c r="C18617" i="9"/>
  <c r="C18607" i="9"/>
  <c r="C18597" i="9"/>
  <c r="C18587" i="9"/>
  <c r="C18577" i="9"/>
  <c r="C18567" i="9"/>
  <c r="C18557" i="9"/>
  <c r="C18547" i="9"/>
  <c r="C18537" i="9"/>
  <c r="C18527" i="9"/>
  <c r="C18517" i="9"/>
  <c r="C18507" i="9"/>
  <c r="C18497" i="9"/>
  <c r="E242" i="12"/>
  <c r="E112" i="12"/>
  <c r="E102" i="12"/>
  <c r="E92" i="12"/>
  <c r="E82" i="12"/>
  <c r="E72" i="12"/>
  <c r="E52" i="12"/>
  <c r="E32" i="12"/>
  <c r="E12" i="12"/>
  <c r="C19547" i="9"/>
  <c r="C19532" i="9"/>
  <c r="C19524" i="9"/>
  <c r="C19509" i="9"/>
  <c r="C19505" i="9"/>
  <c r="C19497" i="9"/>
  <c r="C19482" i="9"/>
  <c r="C19474" i="9"/>
  <c r="C19459" i="9"/>
  <c r="C19455" i="9"/>
  <c r="C19447" i="9"/>
  <c r="C19432" i="9"/>
  <c r="C19424" i="9"/>
  <c r="C19409" i="9"/>
  <c r="C19405" i="9"/>
  <c r="C19397" i="9"/>
  <c r="C19382" i="9"/>
  <c r="C19374" i="9"/>
  <c r="C19359" i="9"/>
  <c r="C19355" i="9"/>
  <c r="C19347" i="9"/>
  <c r="C19332" i="9"/>
  <c r="C19324" i="9"/>
  <c r="C19309" i="9"/>
  <c r="C19305" i="9"/>
  <c r="C19297" i="9"/>
  <c r="C19282" i="9"/>
  <c r="C19274" i="9"/>
  <c r="C19259" i="9"/>
  <c r="C19255" i="9"/>
  <c r="C19247" i="9"/>
  <c r="C19232" i="9"/>
  <c r="C19224" i="9"/>
  <c r="C19209" i="9"/>
  <c r="C19205" i="9"/>
  <c r="C19197" i="9"/>
  <c r="C19182" i="9"/>
  <c r="C19174" i="9"/>
  <c r="C19159" i="9"/>
  <c r="C19155" i="9"/>
  <c r="C19147" i="9"/>
  <c r="C19132" i="9"/>
  <c r="C19124" i="9"/>
  <c r="C19109" i="9"/>
  <c r="C19105" i="9"/>
  <c r="C19097" i="9"/>
  <c r="C19082" i="9"/>
  <c r="C19074" i="9"/>
  <c r="C19059" i="9"/>
  <c r="C19055" i="9"/>
  <c r="C19047" i="9"/>
  <c r="C19032" i="9"/>
  <c r="C19024" i="9"/>
  <c r="C19009" i="9"/>
  <c r="C19005" i="9"/>
  <c r="C18997" i="9"/>
  <c r="C18982" i="9"/>
  <c r="C18975" i="9"/>
  <c r="C18964" i="9"/>
  <c r="C18957" i="9"/>
  <c r="C18950" i="9"/>
  <c r="C18932" i="9"/>
  <c r="C18925" i="9"/>
  <c r="C18914" i="9"/>
  <c r="C18907" i="9"/>
  <c r="C18900" i="9"/>
  <c r="C18882" i="9"/>
  <c r="C18875" i="9"/>
  <c r="C18864" i="9"/>
  <c r="C18857" i="9"/>
  <c r="C18850" i="9"/>
  <c r="C18840" i="9"/>
  <c r="C18830" i="9"/>
  <c r="C18820" i="9"/>
  <c r="C18810" i="9"/>
  <c r="C18800" i="9"/>
  <c r="C18790" i="9"/>
  <c r="C18780" i="9"/>
  <c r="C18770" i="9"/>
  <c r="C18760" i="9"/>
  <c r="C18750" i="9"/>
  <c r="C18740" i="9"/>
  <c r="C18730" i="9"/>
  <c r="C18720" i="9"/>
  <c r="C18710" i="9"/>
  <c r="C18700" i="9"/>
  <c r="C18690" i="9"/>
  <c r="C18680" i="9"/>
  <c r="C18670" i="9"/>
  <c r="C18660" i="9"/>
  <c r="C18650" i="9"/>
  <c r="C18640" i="9"/>
  <c r="C18630" i="9"/>
  <c r="C18620" i="9"/>
  <c r="C18610" i="9"/>
  <c r="C18600" i="9"/>
  <c r="C18590" i="9"/>
  <c r="C18580" i="9"/>
  <c r="C18570" i="9"/>
  <c r="C18560" i="9"/>
  <c r="C18550" i="9"/>
  <c r="E145" i="12"/>
  <c r="E125" i="12"/>
  <c r="E65" i="12"/>
  <c r="E55" i="12"/>
  <c r="E45" i="12"/>
  <c r="E35" i="12"/>
  <c r="E25" i="12"/>
  <c r="E15" i="12"/>
  <c r="E5" i="12"/>
  <c r="C19543" i="9"/>
  <c r="C19520" i="9"/>
  <c r="C19516" i="9"/>
  <c r="C19493" i="9"/>
  <c r="C19470" i="9"/>
  <c r="C19466" i="9"/>
  <c r="C19443" i="9"/>
  <c r="C19420" i="9"/>
  <c r="C19416" i="9"/>
  <c r="C19393" i="9"/>
  <c r="C19370" i="9"/>
  <c r="C19366" i="9"/>
  <c r="C19343" i="9"/>
  <c r="C19320" i="9"/>
  <c r="C19316" i="9"/>
  <c r="C19293" i="9"/>
  <c r="E68" i="12"/>
  <c r="E58" i="12"/>
  <c r="E48" i="12"/>
  <c r="C19539" i="9"/>
  <c r="C19535" i="9"/>
  <c r="C19527" i="9"/>
  <c r="C19512" i="9"/>
  <c r="C19504" i="9"/>
  <c r="C19489" i="9"/>
  <c r="C19485" i="9"/>
  <c r="C19477" i="9"/>
  <c r="C19462" i="9"/>
  <c r="C19454" i="9"/>
  <c r="C19439" i="9"/>
  <c r="C19435" i="9"/>
  <c r="C19427" i="9"/>
  <c r="C19412" i="9"/>
  <c r="C19404" i="9"/>
  <c r="C19389" i="9"/>
  <c r="C19385" i="9"/>
  <c r="C19377" i="9"/>
  <c r="C19362" i="9"/>
  <c r="C19354" i="9"/>
  <c r="C19339" i="9"/>
  <c r="C19335" i="9"/>
  <c r="C19327" i="9"/>
  <c r="C19312" i="9"/>
  <c r="C19304" i="9"/>
  <c r="C19289" i="9"/>
  <c r="C19285" i="9"/>
  <c r="C19277" i="9"/>
  <c r="C19262" i="9"/>
  <c r="C19254" i="9"/>
  <c r="C19239" i="9"/>
  <c r="C19235" i="9"/>
  <c r="C19227" i="9"/>
  <c r="C19212" i="9"/>
  <c r="C19204" i="9"/>
  <c r="C19189" i="9"/>
  <c r="C19185" i="9"/>
  <c r="C19177" i="9"/>
  <c r="C19162" i="9"/>
  <c r="C19154" i="9"/>
  <c r="C19139" i="9"/>
  <c r="C19135" i="9"/>
  <c r="C19127" i="9"/>
  <c r="C19112" i="9"/>
  <c r="C19104" i="9"/>
  <c r="C19089" i="9"/>
  <c r="F214" i="12"/>
  <c r="F184" i="12"/>
  <c r="F164" i="12"/>
  <c r="F144" i="12"/>
  <c r="E141" i="12"/>
  <c r="E131" i="12"/>
  <c r="E61" i="12"/>
  <c r="E41" i="12"/>
  <c r="E21" i="12"/>
  <c r="C19550" i="9"/>
  <c r="C19546" i="9"/>
  <c r="C19523" i="9"/>
  <c r="C19500" i="9"/>
  <c r="C19496" i="9"/>
  <c r="C19473" i="9"/>
  <c r="C19450" i="9"/>
  <c r="C19446" i="9"/>
  <c r="C19423" i="9"/>
  <c r="C19400" i="9"/>
  <c r="C19396" i="9"/>
  <c r="C19373" i="9"/>
  <c r="C19350" i="9"/>
  <c r="C19346" i="9"/>
  <c r="C19323" i="9"/>
  <c r="C19300" i="9"/>
  <c r="C19296" i="9"/>
  <c r="C19273" i="9"/>
  <c r="C19250" i="9"/>
  <c r="C19246" i="9"/>
  <c r="C19223" i="9"/>
  <c r="E114" i="12"/>
  <c r="E104" i="12"/>
  <c r="E94" i="12"/>
  <c r="E84" i="12"/>
  <c r="E74" i="12"/>
  <c r="E54" i="12"/>
  <c r="E34" i="12"/>
  <c r="E14" i="12"/>
  <c r="C19542" i="9"/>
  <c r="C19534" i="9"/>
  <c r="C19519" i="9"/>
  <c r="C19515" i="9"/>
  <c r="C19507" i="9"/>
  <c r="C19492" i="9"/>
  <c r="C19484" i="9"/>
  <c r="C19469" i="9"/>
  <c r="C19465" i="9"/>
  <c r="C19457" i="9"/>
  <c r="C19442" i="9"/>
  <c r="C19434" i="9"/>
  <c r="C19419" i="9"/>
  <c r="C19415" i="9"/>
  <c r="C19407" i="9"/>
  <c r="C19392" i="9"/>
  <c r="C19384" i="9"/>
  <c r="C19369" i="9"/>
  <c r="C19365" i="9"/>
  <c r="C19357" i="9"/>
  <c r="C19342" i="9"/>
  <c r="C19334" i="9"/>
  <c r="C19319" i="9"/>
  <c r="C19315" i="9"/>
  <c r="C19307" i="9"/>
  <c r="C19292" i="9"/>
  <c r="C19284" i="9"/>
  <c r="C19269" i="9"/>
  <c r="C19265" i="9"/>
  <c r="C19257" i="9"/>
  <c r="C19242" i="9"/>
  <c r="C19234" i="9"/>
  <c r="C19219" i="9"/>
  <c r="C19215" i="9"/>
  <c r="C19207" i="9"/>
  <c r="C19192" i="9"/>
  <c r="C19184" i="9"/>
  <c r="C19169" i="9"/>
  <c r="C19165" i="9"/>
  <c r="C19157" i="9"/>
  <c r="C19142" i="9"/>
  <c r="C19134" i="9"/>
  <c r="C19119" i="9"/>
  <c r="C19115" i="9"/>
  <c r="C19107" i="9"/>
  <c r="C19092" i="9"/>
  <c r="C19084" i="9"/>
  <c r="C19069" i="9"/>
  <c r="C19065" i="9"/>
  <c r="C19057" i="9"/>
  <c r="C19042" i="9"/>
  <c r="C19034" i="9"/>
  <c r="C19019" i="9"/>
  <c r="C19015" i="9"/>
  <c r="C19007" i="9"/>
  <c r="C18992" i="9"/>
  <c r="C18984" i="9"/>
  <c r="C18977" i="9"/>
  <c r="C18970" i="9"/>
  <c r="C18952" i="9"/>
  <c r="C18945" i="9"/>
  <c r="C18934" i="9"/>
  <c r="C18927" i="9"/>
  <c r="C18920" i="9"/>
  <c r="C18902" i="9"/>
  <c r="C18895" i="9"/>
  <c r="C18884" i="9"/>
  <c r="C18877" i="9"/>
  <c r="C18870" i="9"/>
  <c r="C18852" i="9"/>
  <c r="C18842" i="9"/>
  <c r="C18832" i="9"/>
  <c r="C18822" i="9"/>
  <c r="C18812" i="9"/>
  <c r="C18802" i="9"/>
  <c r="C18792" i="9"/>
  <c r="C18782" i="9"/>
  <c r="C18772" i="9"/>
  <c r="C18762" i="9"/>
  <c r="C18752" i="9"/>
  <c r="C18742" i="9"/>
  <c r="C18732" i="9"/>
  <c r="C19243" i="9"/>
  <c r="C19216" i="9"/>
  <c r="C19066" i="9"/>
  <c r="C19054" i="9"/>
  <c r="C18981" i="9"/>
  <c r="C18953" i="9"/>
  <c r="C18926" i="9"/>
  <c r="C18899" i="9"/>
  <c r="C18871" i="9"/>
  <c r="C18860" i="9"/>
  <c r="C18849" i="9"/>
  <c r="C18833" i="9"/>
  <c r="C18791" i="9"/>
  <c r="C18786" i="9"/>
  <c r="C18716" i="9"/>
  <c r="C18711" i="9"/>
  <c r="C18692" i="9"/>
  <c r="C18663" i="9"/>
  <c r="C18659" i="9"/>
  <c r="C18616" i="9"/>
  <c r="C18611" i="9"/>
  <c r="C18592" i="9"/>
  <c r="C18551" i="9"/>
  <c r="C18542" i="9"/>
  <c r="C18521" i="9"/>
  <c r="C18509" i="9"/>
  <c r="C18492" i="9"/>
  <c r="C18484" i="9"/>
  <c r="C18469" i="9"/>
  <c r="C18461" i="9"/>
  <c r="C18446" i="9"/>
  <c r="C18442" i="9"/>
  <c r="C18434" i="9"/>
  <c r="C18423" i="9"/>
  <c r="C18416" i="9"/>
  <c r="C18395" i="9"/>
  <c r="C18385" i="9"/>
  <c r="C18375" i="9"/>
  <c r="C18365" i="9"/>
  <c r="C18355" i="9"/>
  <c r="C18345" i="9"/>
  <c r="C18335" i="9"/>
  <c r="C18325" i="9"/>
  <c r="C18315" i="9"/>
  <c r="C18305" i="9"/>
  <c r="C18295" i="9"/>
  <c r="C18285" i="9"/>
  <c r="C18275" i="9"/>
  <c r="C18265" i="9"/>
  <c r="C18255" i="9"/>
  <c r="C18245" i="9"/>
  <c r="C18235" i="9"/>
  <c r="C18225" i="9"/>
  <c r="C18215" i="9"/>
  <c r="C18205" i="9"/>
  <c r="C18195" i="9"/>
  <c r="C18185" i="9"/>
  <c r="C18175" i="9"/>
  <c r="C18165" i="9"/>
  <c r="C18155" i="9"/>
  <c r="C18145" i="9"/>
  <c r="C18135" i="9"/>
  <c r="C18125" i="9"/>
  <c r="C18115" i="9"/>
  <c r="C18105" i="9"/>
  <c r="C18095" i="9"/>
  <c r="C18085" i="9"/>
  <c r="C18075" i="9"/>
  <c r="C18065" i="9"/>
  <c r="C18055" i="9"/>
  <c r="C18045" i="9"/>
  <c r="C18035" i="9"/>
  <c r="C18025" i="9"/>
  <c r="C18015" i="9"/>
  <c r="C18005" i="9"/>
  <c r="C17995" i="9"/>
  <c r="C17985" i="9"/>
  <c r="C17975" i="9"/>
  <c r="C17965" i="9"/>
  <c r="C17955" i="9"/>
  <c r="C17945" i="9"/>
  <c r="C19356" i="9"/>
  <c r="C19096" i="9"/>
  <c r="C19077" i="9"/>
  <c r="C19060" i="9"/>
  <c r="C19043" i="9"/>
  <c r="C19020" i="9"/>
  <c r="C18942" i="9"/>
  <c r="C18931" i="9"/>
  <c r="C18903" i="9"/>
  <c r="C18876" i="9"/>
  <c r="C18843" i="9"/>
  <c r="C18801" i="9"/>
  <c r="C18796" i="9"/>
  <c r="C18706" i="9"/>
  <c r="C18701" i="9"/>
  <c r="C18682" i="9"/>
  <c r="C18653" i="9"/>
  <c r="C18649" i="9"/>
  <c r="C18606" i="9"/>
  <c r="C18601" i="9"/>
  <c r="C18573" i="9"/>
  <c r="C18569" i="9"/>
  <c r="C18564" i="9"/>
  <c r="C18546" i="9"/>
  <c r="C18533" i="9"/>
  <c r="C18504" i="9"/>
  <c r="C18500" i="9"/>
  <c r="C18496" i="9"/>
  <c r="C18480" i="9"/>
  <c r="C18457" i="9"/>
  <c r="C18453" i="9"/>
  <c r="C18430" i="9"/>
  <c r="C18419" i="9"/>
  <c r="C18412" i="9"/>
  <c r="C18398" i="9"/>
  <c r="C18388" i="9"/>
  <c r="C18378" i="9"/>
  <c r="C18368" i="9"/>
  <c r="C18358" i="9"/>
  <c r="C18348" i="9"/>
  <c r="C18338" i="9"/>
  <c r="C18328" i="9"/>
  <c r="C18318" i="9"/>
  <c r="C18308" i="9"/>
  <c r="C18298" i="9"/>
  <c r="C18288" i="9"/>
  <c r="C18278" i="9"/>
  <c r="C18268" i="9"/>
  <c r="C18258" i="9"/>
  <c r="C18248" i="9"/>
  <c r="C18238" i="9"/>
  <c r="C18228" i="9"/>
  <c r="C18218" i="9"/>
  <c r="C18208" i="9"/>
  <c r="C18198" i="9"/>
  <c r="C18188" i="9"/>
  <c r="C18178" i="9"/>
  <c r="C18168" i="9"/>
  <c r="C18158" i="9"/>
  <c r="C18148" i="9"/>
  <c r="C18138" i="9"/>
  <c r="C18128" i="9"/>
  <c r="C18118" i="9"/>
  <c r="C18108" i="9"/>
  <c r="C18098" i="9"/>
  <c r="C18088" i="9"/>
  <c r="C18078" i="9"/>
  <c r="C18068" i="9"/>
  <c r="C18058" i="9"/>
  <c r="C18048" i="9"/>
  <c r="C18038" i="9"/>
  <c r="C18028" i="9"/>
  <c r="C18018" i="9"/>
  <c r="C18008" i="9"/>
  <c r="C17998" i="9"/>
  <c r="C17988" i="9"/>
  <c r="C17978" i="9"/>
  <c r="C17968" i="9"/>
  <c r="C17958" i="9"/>
  <c r="C17948" i="9"/>
  <c r="C17938" i="9"/>
  <c r="C17928" i="9"/>
  <c r="C17918" i="9"/>
  <c r="C17908" i="9"/>
  <c r="C17898" i="9"/>
  <c r="C17888" i="9"/>
  <c r="C17878" i="9"/>
  <c r="C17868" i="9"/>
  <c r="C17858" i="9"/>
  <c r="C17848" i="9"/>
  <c r="C17838" i="9"/>
  <c r="C17828" i="9"/>
  <c r="C17818" i="9"/>
  <c r="C19410" i="9"/>
  <c r="C19146" i="9"/>
  <c r="C19133" i="9"/>
  <c r="C19083" i="9"/>
  <c r="C18974" i="9"/>
  <c r="C18969" i="9"/>
  <c r="C18963" i="9"/>
  <c r="C18892" i="9"/>
  <c r="C18881" i="9"/>
  <c r="C18853" i="9"/>
  <c r="C18811" i="9"/>
  <c r="C18806" i="9"/>
  <c r="C18696" i="9"/>
  <c r="C18691" i="9"/>
  <c r="C18672" i="9"/>
  <c r="C18643" i="9"/>
  <c r="C18639" i="9"/>
  <c r="C18596" i="9"/>
  <c r="C18591" i="9"/>
  <c r="C18582" i="9"/>
  <c r="C18541" i="9"/>
  <c r="C18529" i="9"/>
  <c r="C18512" i="9"/>
  <c r="C18491" i="9"/>
  <c r="C18476" i="9"/>
  <c r="C18472" i="9"/>
  <c r="C18464" i="9"/>
  <c r="C18449" i="9"/>
  <c r="C18441" i="9"/>
  <c r="C18426" i="9"/>
  <c r="C18408" i="9"/>
  <c r="C18401" i="9"/>
  <c r="C18391" i="9"/>
  <c r="C18381" i="9"/>
  <c r="C18371" i="9"/>
  <c r="C18361" i="9"/>
  <c r="C18351" i="9"/>
  <c r="C18341" i="9"/>
  <c r="C18331" i="9"/>
  <c r="C18321" i="9"/>
  <c r="C18311" i="9"/>
  <c r="C18301" i="9"/>
  <c r="C18291" i="9"/>
  <c r="C18281" i="9"/>
  <c r="C18271" i="9"/>
  <c r="C18261" i="9"/>
  <c r="C18251" i="9"/>
  <c r="C18241" i="9"/>
  <c r="C18231" i="9"/>
  <c r="C18221" i="9"/>
  <c r="C18211" i="9"/>
  <c r="C18201" i="9"/>
  <c r="C18191" i="9"/>
  <c r="C18181" i="9"/>
  <c r="C18171" i="9"/>
  <c r="C18161" i="9"/>
  <c r="C18151" i="9"/>
  <c r="C18141" i="9"/>
  <c r="C18131" i="9"/>
  <c r="C18121" i="9"/>
  <c r="C18111" i="9"/>
  <c r="C18101" i="9"/>
  <c r="C18091" i="9"/>
  <c r="C18081" i="9"/>
  <c r="C18071" i="9"/>
  <c r="C18061" i="9"/>
  <c r="C18051" i="9"/>
  <c r="C18041" i="9"/>
  <c r="C18031" i="9"/>
  <c r="C18021" i="9"/>
  <c r="C18011" i="9"/>
  <c r="C18001" i="9"/>
  <c r="C17991" i="9"/>
  <c r="C17981" i="9"/>
  <c r="C17971" i="9"/>
  <c r="C17961" i="9"/>
  <c r="C17951" i="9"/>
  <c r="C17941" i="9"/>
  <c r="C17931" i="9"/>
  <c r="C17921" i="9"/>
  <c r="C17911" i="9"/>
  <c r="C17901" i="9"/>
  <c r="C17891" i="9"/>
  <c r="C17881" i="9"/>
  <c r="C17871" i="9"/>
  <c r="C17861" i="9"/>
  <c r="C17851" i="9"/>
  <c r="C17841" i="9"/>
  <c r="C17831" i="9"/>
  <c r="C17821" i="9"/>
  <c r="C19383" i="9"/>
  <c r="C19260" i="9"/>
  <c r="C19196" i="9"/>
  <c r="C19183" i="9"/>
  <c r="C19120" i="9"/>
  <c r="C19106" i="9"/>
  <c r="C19100" i="9"/>
  <c r="C18996" i="9"/>
  <c r="C18985" i="9"/>
  <c r="C18924" i="9"/>
  <c r="C18919" i="9"/>
  <c r="C18913" i="9"/>
  <c r="C18821" i="9"/>
  <c r="C18816" i="9"/>
  <c r="C18779" i="9"/>
  <c r="C18769" i="9"/>
  <c r="C18759" i="9"/>
  <c r="C18749" i="9"/>
  <c r="C18739" i="9"/>
  <c r="C18729" i="9"/>
  <c r="C18686" i="9"/>
  <c r="C18681" i="9"/>
  <c r="C18662" i="9"/>
  <c r="C18633" i="9"/>
  <c r="C18629" i="9"/>
  <c r="C18586" i="9"/>
  <c r="C18563" i="9"/>
  <c r="C18559" i="9"/>
  <c r="C18554" i="9"/>
  <c r="C18524" i="9"/>
  <c r="C18520" i="9"/>
  <c r="C18516" i="9"/>
  <c r="C18503" i="9"/>
  <c r="C18487" i="9"/>
  <c r="C18483" i="9"/>
  <c r="C18460" i="9"/>
  <c r="C18437" i="9"/>
  <c r="C18433" i="9"/>
  <c r="C18422" i="9"/>
  <c r="C18411" i="9"/>
  <c r="C18404" i="9"/>
  <c r="C18394" i="9"/>
  <c r="C18384" i="9"/>
  <c r="C18374" i="9"/>
  <c r="C18364" i="9"/>
  <c r="C18354" i="9"/>
  <c r="C18344" i="9"/>
  <c r="C18334" i="9"/>
  <c r="C18324" i="9"/>
  <c r="C18314" i="9"/>
  <c r="C18304" i="9"/>
  <c r="C18294" i="9"/>
  <c r="C18284" i="9"/>
  <c r="C18274" i="9"/>
  <c r="C18264" i="9"/>
  <c r="C18254" i="9"/>
  <c r="C18244" i="9"/>
  <c r="C18234" i="9"/>
  <c r="C18224" i="9"/>
  <c r="C18214" i="9"/>
  <c r="C18204" i="9"/>
  <c r="C18194" i="9"/>
  <c r="C18184" i="9"/>
  <c r="C18174" i="9"/>
  <c r="C18164" i="9"/>
  <c r="C18154" i="9"/>
  <c r="C18144" i="9"/>
  <c r="C18134" i="9"/>
  <c r="C18124" i="9"/>
  <c r="C18114" i="9"/>
  <c r="C18104" i="9"/>
  <c r="C18094" i="9"/>
  <c r="C18084" i="9"/>
  <c r="C18074" i="9"/>
  <c r="C18064" i="9"/>
  <c r="C18054" i="9"/>
  <c r="C18044" i="9"/>
  <c r="C18034" i="9"/>
  <c r="C18024" i="9"/>
  <c r="C18014" i="9"/>
  <c r="C18004" i="9"/>
  <c r="C17994" i="9"/>
  <c r="C17984" i="9"/>
  <c r="C17974" i="9"/>
  <c r="C17964" i="9"/>
  <c r="C19306" i="9"/>
  <c r="C19266" i="9"/>
  <c r="C19170" i="9"/>
  <c r="C19156" i="9"/>
  <c r="C19150" i="9"/>
  <c r="C19070" i="9"/>
  <c r="C19012" i="9"/>
  <c r="C19006" i="9"/>
  <c r="C18946" i="9"/>
  <c r="C18935" i="9"/>
  <c r="C18874" i="9"/>
  <c r="C18869" i="9"/>
  <c r="C18863" i="9"/>
  <c r="C18831" i="9"/>
  <c r="C18826" i="9"/>
  <c r="C18789" i="9"/>
  <c r="C18773" i="9"/>
  <c r="C18763" i="9"/>
  <c r="C18753" i="9"/>
  <c r="C18743" i="9"/>
  <c r="C18733" i="9"/>
  <c r="C18723" i="9"/>
  <c r="C18719" i="9"/>
  <c r="C18676" i="9"/>
  <c r="C18671" i="9"/>
  <c r="C18652" i="9"/>
  <c r="C18623" i="9"/>
  <c r="C18619" i="9"/>
  <c r="C18581" i="9"/>
  <c r="C18572" i="9"/>
  <c r="C18532" i="9"/>
  <c r="C18511" i="9"/>
  <c r="C18499" i="9"/>
  <c r="C18479" i="9"/>
  <c r="C18471" i="9"/>
  <c r="C18456" i="9"/>
  <c r="C18452" i="9"/>
  <c r="C18444" i="9"/>
  <c r="C18429" i="9"/>
  <c r="C18418" i="9"/>
  <c r="C18397" i="9"/>
  <c r="C18387" i="9"/>
  <c r="C18377" i="9"/>
  <c r="C18367" i="9"/>
  <c r="C18357" i="9"/>
  <c r="C18347" i="9"/>
  <c r="C18337" i="9"/>
  <c r="C18327" i="9"/>
  <c r="C18317" i="9"/>
  <c r="C18307" i="9"/>
  <c r="C18297" i="9"/>
  <c r="C18287" i="9"/>
  <c r="C18277" i="9"/>
  <c r="C18267" i="9"/>
  <c r="C18257" i="9"/>
  <c r="C18247" i="9"/>
  <c r="C18237" i="9"/>
  <c r="C18227" i="9"/>
  <c r="C18217" i="9"/>
  <c r="C18207" i="9"/>
  <c r="C18197" i="9"/>
  <c r="C18187" i="9"/>
  <c r="C18177" i="9"/>
  <c r="C18167" i="9"/>
  <c r="C18157" i="9"/>
  <c r="C18147" i="9"/>
  <c r="C18137" i="9"/>
  <c r="C18127" i="9"/>
  <c r="C18117" i="9"/>
  <c r="C18107" i="9"/>
  <c r="C18097" i="9"/>
  <c r="C18087" i="9"/>
  <c r="C18077" i="9"/>
  <c r="C18067" i="9"/>
  <c r="C18057" i="9"/>
  <c r="C18047" i="9"/>
  <c r="C18037" i="9"/>
  <c r="C18027" i="9"/>
  <c r="C18017" i="9"/>
  <c r="C18007" i="9"/>
  <c r="C17997" i="9"/>
  <c r="C17987" i="9"/>
  <c r="C17977" i="9"/>
  <c r="C17967" i="9"/>
  <c r="C17957" i="9"/>
  <c r="C17947" i="9"/>
  <c r="C17937" i="9"/>
  <c r="C17927" i="9"/>
  <c r="C17917" i="9"/>
  <c r="C17907" i="9"/>
  <c r="C17897" i="9"/>
  <c r="C17887" i="9"/>
  <c r="C17877" i="9"/>
  <c r="C17867" i="9"/>
  <c r="C17857" i="9"/>
  <c r="C17847" i="9"/>
  <c r="C17837" i="9"/>
  <c r="C17827" i="9"/>
  <c r="C17817" i="9"/>
  <c r="C17807" i="9"/>
  <c r="C17797" i="9"/>
  <c r="C17787" i="9"/>
  <c r="C17777" i="9"/>
  <c r="C17767" i="9"/>
  <c r="C17757" i="9"/>
  <c r="C17747" i="9"/>
  <c r="C17737" i="9"/>
  <c r="C17727" i="9"/>
  <c r="C17717" i="9"/>
  <c r="C17707" i="9"/>
  <c r="C17697" i="9"/>
  <c r="C17687" i="9"/>
  <c r="C17677" i="9"/>
  <c r="C17667" i="9"/>
  <c r="C19360" i="9"/>
  <c r="C19233" i="9"/>
  <c r="C19220" i="9"/>
  <c r="C19206" i="9"/>
  <c r="C19200" i="9"/>
  <c r="C19023" i="9"/>
  <c r="C19000" i="9"/>
  <c r="C18967" i="9"/>
  <c r="C18956" i="9"/>
  <c r="C18951" i="9"/>
  <c r="C18896" i="9"/>
  <c r="C18885" i="9"/>
  <c r="C18841" i="9"/>
  <c r="C18836" i="9"/>
  <c r="C18799" i="9"/>
  <c r="C18783" i="9"/>
  <c r="C18713" i="9"/>
  <c r="C18709" i="9"/>
  <c r="C18666" i="9"/>
  <c r="C18661" i="9"/>
  <c r="C18642" i="9"/>
  <c r="C18613" i="9"/>
  <c r="C18609" i="9"/>
  <c r="C18576" i="9"/>
  <c r="C18553" i="9"/>
  <c r="C18549" i="9"/>
  <c r="C18544" i="9"/>
  <c r="C18540" i="9"/>
  <c r="C18536" i="9"/>
  <c r="C18523" i="9"/>
  <c r="C18494" i="9"/>
  <c r="C18490" i="9"/>
  <c r="C19333" i="9"/>
  <c r="C19093" i="9"/>
  <c r="C19046" i="9"/>
  <c r="C19035" i="9"/>
  <c r="C18989" i="9"/>
  <c r="C18983" i="9"/>
  <c r="C18939" i="9"/>
  <c r="C18917" i="9"/>
  <c r="C18906" i="9"/>
  <c r="C18901" i="9"/>
  <c r="C18851" i="9"/>
  <c r="C18846" i="9"/>
  <c r="C18809" i="9"/>
  <c r="C18793" i="9"/>
  <c r="C18703" i="9"/>
  <c r="C18699" i="9"/>
  <c r="C18656" i="9"/>
  <c r="C18651" i="9"/>
  <c r="C18632" i="9"/>
  <c r="C18603" i="9"/>
  <c r="C18599" i="9"/>
  <c r="C18571" i="9"/>
  <c r="C18562" i="9"/>
  <c r="C18531" i="9"/>
  <c r="C18519" i="9"/>
  <c r="C18502" i="9"/>
  <c r="C18486" i="9"/>
  <c r="C18482" i="9"/>
  <c r="C18474" i="9"/>
  <c r="C18459" i="9"/>
  <c r="C18451" i="9"/>
  <c r="C18436" i="9"/>
  <c r="C18432" i="9"/>
  <c r="C18410" i="9"/>
  <c r="C18403" i="9"/>
  <c r="C18393" i="9"/>
  <c r="C18383" i="9"/>
  <c r="C18373" i="9"/>
  <c r="C18363" i="9"/>
  <c r="C18353" i="9"/>
  <c r="C18343" i="9"/>
  <c r="C18333" i="9"/>
  <c r="C18323" i="9"/>
  <c r="C18313" i="9"/>
  <c r="C18303" i="9"/>
  <c r="C18293" i="9"/>
  <c r="C18283" i="9"/>
  <c r="C18273" i="9"/>
  <c r="C18263" i="9"/>
  <c r="C18253" i="9"/>
  <c r="C18243" i="9"/>
  <c r="C18233" i="9"/>
  <c r="C18223" i="9"/>
  <c r="C18213" i="9"/>
  <c r="C18203" i="9"/>
  <c r="C18193" i="9"/>
  <c r="C18183" i="9"/>
  <c r="C18173" i="9"/>
  <c r="C18163" i="9"/>
  <c r="C18153" i="9"/>
  <c r="C18143" i="9"/>
  <c r="C18133" i="9"/>
  <c r="C18123" i="9"/>
  <c r="C18113" i="9"/>
  <c r="C18103" i="9"/>
  <c r="C18093" i="9"/>
  <c r="C18083" i="9"/>
  <c r="C18073" i="9"/>
  <c r="C18063" i="9"/>
  <c r="C18053" i="9"/>
  <c r="C18043" i="9"/>
  <c r="C18033" i="9"/>
  <c r="C18023" i="9"/>
  <c r="C18013" i="9"/>
  <c r="C18003" i="9"/>
  <c r="C17993" i="9"/>
  <c r="C17983" i="9"/>
  <c r="C17973" i="9"/>
  <c r="C17963" i="9"/>
  <c r="C17953" i="9"/>
  <c r="C17943" i="9"/>
  <c r="C17933" i="9"/>
  <c r="C17923" i="9"/>
  <c r="C17913" i="9"/>
  <c r="C17903" i="9"/>
  <c r="C17893" i="9"/>
  <c r="C17883" i="9"/>
  <c r="C17873" i="9"/>
  <c r="C17863" i="9"/>
  <c r="C17853" i="9"/>
  <c r="C17843" i="9"/>
  <c r="C17833" i="9"/>
  <c r="C17823" i="9"/>
  <c r="C17813" i="9"/>
  <c r="C19143" i="9"/>
  <c r="C19123" i="9"/>
  <c r="C19110" i="9"/>
  <c r="C19062" i="9"/>
  <c r="C19056" i="9"/>
  <c r="C19016" i="9"/>
  <c r="C19004" i="9"/>
  <c r="C18933" i="9"/>
  <c r="C18889" i="9"/>
  <c r="C18867" i="9"/>
  <c r="C18856" i="9"/>
  <c r="C18819" i="9"/>
  <c r="C18803" i="9"/>
  <c r="C18722" i="9"/>
  <c r="C18693" i="9"/>
  <c r="C18689" i="9"/>
  <c r="C18646" i="9"/>
  <c r="C18641" i="9"/>
  <c r="C18622" i="9"/>
  <c r="C18593" i="9"/>
  <c r="C18589" i="9"/>
  <c r="C18584" i="9"/>
  <c r="C18566" i="9"/>
  <c r="C18543" i="9"/>
  <c r="C18514" i="9"/>
  <c r="C18510" i="9"/>
  <c r="C18506" i="9"/>
  <c r="C18493" i="9"/>
  <c r="C19406" i="9"/>
  <c r="C19310" i="9"/>
  <c r="C19193" i="9"/>
  <c r="C19173" i="9"/>
  <c r="C19160" i="9"/>
  <c r="C19116" i="9"/>
  <c r="C19073" i="9"/>
  <c r="C19050" i="9"/>
  <c r="C19027" i="9"/>
  <c r="C19010" i="9"/>
  <c r="C18993" i="9"/>
  <c r="C19283" i="9"/>
  <c r="C19270" i="9"/>
  <c r="C19256" i="9"/>
  <c r="C19210" i="9"/>
  <c r="C19166" i="9"/>
  <c r="C19085" i="9"/>
  <c r="C19039" i="9"/>
  <c r="C19033" i="9"/>
  <c r="C18976" i="9"/>
  <c r="C18949" i="9"/>
  <c r="C18921" i="9"/>
  <c r="C18910" i="9"/>
  <c r="C18839" i="9"/>
  <c r="C18823" i="9"/>
  <c r="C18781" i="9"/>
  <c r="C18776" i="9"/>
  <c r="C18766" i="9"/>
  <c r="C18756" i="9"/>
  <c r="C18746" i="9"/>
  <c r="C18736" i="9"/>
  <c r="C18726" i="9"/>
  <c r="C18669" i="9"/>
  <c r="C18636" i="9"/>
  <c r="C18443" i="9"/>
  <c r="C18413" i="9"/>
  <c r="C18269" i="9"/>
  <c r="C18250" i="9"/>
  <c r="C18226" i="9"/>
  <c r="C18216" i="9"/>
  <c r="C18206" i="9"/>
  <c r="C18196" i="9"/>
  <c r="C18186" i="9"/>
  <c r="C18176" i="9"/>
  <c r="C18166" i="9"/>
  <c r="C18112" i="9"/>
  <c r="C18102" i="9"/>
  <c r="C18092" i="9"/>
  <c r="C18082" i="9"/>
  <c r="C18072" i="9"/>
  <c r="C18062" i="9"/>
  <c r="C18052" i="9"/>
  <c r="C18042" i="9"/>
  <c r="C18032" i="9"/>
  <c r="C18022" i="9"/>
  <c r="C18012" i="9"/>
  <c r="C17979" i="9"/>
  <c r="C17969" i="9"/>
  <c r="C17959" i="9"/>
  <c r="C17954" i="9"/>
  <c r="C17940" i="9"/>
  <c r="C17926" i="9"/>
  <c r="C17899" i="9"/>
  <c r="C17890" i="9"/>
  <c r="C17876" i="9"/>
  <c r="C17849" i="9"/>
  <c r="C17840" i="9"/>
  <c r="C17826" i="9"/>
  <c r="C17806" i="9"/>
  <c r="C17799" i="9"/>
  <c r="C17781" i="9"/>
  <c r="C17774" i="9"/>
  <c r="C17763" i="9"/>
  <c r="C17756" i="9"/>
  <c r="C17749" i="9"/>
  <c r="C17731" i="9"/>
  <c r="C17724" i="9"/>
  <c r="C17713" i="9"/>
  <c r="C17706" i="9"/>
  <c r="C17699" i="9"/>
  <c r="C17681" i="9"/>
  <c r="C17674" i="9"/>
  <c r="C17663" i="9"/>
  <c r="C17653" i="9"/>
  <c r="C17643" i="9"/>
  <c r="C17633" i="9"/>
  <c r="C17623" i="9"/>
  <c r="C17613" i="9"/>
  <c r="C17603" i="9"/>
  <c r="C17593" i="9"/>
  <c r="C17583" i="9"/>
  <c r="C17573" i="9"/>
  <c r="C17563" i="9"/>
  <c r="C17553" i="9"/>
  <c r="C18960" i="9"/>
  <c r="C18751" i="9"/>
  <c r="C18583" i="9"/>
  <c r="C18556" i="9"/>
  <c r="C18530" i="9"/>
  <c r="C18431" i="9"/>
  <c r="C18417" i="9"/>
  <c r="C18402" i="9"/>
  <c r="C18392" i="9"/>
  <c r="C18382" i="9"/>
  <c r="C18372" i="9"/>
  <c r="C18362" i="9"/>
  <c r="C18352" i="9"/>
  <c r="C18342" i="9"/>
  <c r="C18332" i="9"/>
  <c r="C18322" i="9"/>
  <c r="C18312" i="9"/>
  <c r="C18302" i="9"/>
  <c r="C18292" i="9"/>
  <c r="C18259" i="9"/>
  <c r="C18240" i="9"/>
  <c r="C18156" i="9"/>
  <c r="C18002" i="9"/>
  <c r="C17949" i="9"/>
  <c r="C17944" i="9"/>
  <c r="C17935" i="9"/>
  <c r="C17912" i="9"/>
  <c r="C17894" i="9"/>
  <c r="C17885" i="9"/>
  <c r="C17862" i="9"/>
  <c r="C17844" i="9"/>
  <c r="C17835" i="9"/>
  <c r="C17802" i="9"/>
  <c r="C17795" i="9"/>
  <c r="C17788" i="9"/>
  <c r="C17770" i="9"/>
  <c r="C17752" i="9"/>
  <c r="C17745" i="9"/>
  <c r="C17738" i="9"/>
  <c r="C17720" i="9"/>
  <c r="C17702" i="9"/>
  <c r="C17695" i="9"/>
  <c r="C17688" i="9"/>
  <c r="C17670" i="9"/>
  <c r="C17656" i="9"/>
  <c r="C17646" i="9"/>
  <c r="C17636" i="9"/>
  <c r="C17626" i="9"/>
  <c r="C17616" i="9"/>
  <c r="C17606" i="9"/>
  <c r="C17596" i="9"/>
  <c r="C17586" i="9"/>
  <c r="C17576" i="9"/>
  <c r="C17566" i="9"/>
  <c r="C17556" i="9"/>
  <c r="C17546" i="9"/>
  <c r="C17536" i="9"/>
  <c r="C17526" i="9"/>
  <c r="C17516" i="9"/>
  <c r="C17506" i="9"/>
  <c r="C17496" i="9"/>
  <c r="C18712" i="9"/>
  <c r="C18602" i="9"/>
  <c r="C18473" i="9"/>
  <c r="C18447" i="9"/>
  <c r="C18421" i="9"/>
  <c r="C18407" i="9"/>
  <c r="C18282" i="9"/>
  <c r="C18249" i="9"/>
  <c r="C18230" i="9"/>
  <c r="C18220" i="9"/>
  <c r="C18210" i="9"/>
  <c r="C18200" i="9"/>
  <c r="C18190" i="9"/>
  <c r="C18180" i="9"/>
  <c r="C18170" i="9"/>
  <c r="C18146" i="9"/>
  <c r="C18136" i="9"/>
  <c r="C18126" i="9"/>
  <c r="C18116" i="9"/>
  <c r="C17992" i="9"/>
  <c r="C17939" i="9"/>
  <c r="C17930" i="9"/>
  <c r="C17916" i="9"/>
  <c r="C17889" i="9"/>
  <c r="C17880" i="9"/>
  <c r="C17866" i="9"/>
  <c r="C17839" i="9"/>
  <c r="C17830" i="9"/>
  <c r="C17809" i="9"/>
  <c r="C17791" i="9"/>
  <c r="C17784" i="9"/>
  <c r="C17773" i="9"/>
  <c r="C17766" i="9"/>
  <c r="C17759" i="9"/>
  <c r="C17741" i="9"/>
  <c r="C17734" i="9"/>
  <c r="C17723" i="9"/>
  <c r="C17716" i="9"/>
  <c r="C17709" i="9"/>
  <c r="C17691" i="9"/>
  <c r="C17684" i="9"/>
  <c r="C17673" i="9"/>
  <c r="C17666" i="9"/>
  <c r="C17659" i="9"/>
  <c r="C17649" i="9"/>
  <c r="C17639" i="9"/>
  <c r="C17629" i="9"/>
  <c r="C17619" i="9"/>
  <c r="C17609" i="9"/>
  <c r="C17599" i="9"/>
  <c r="C17589" i="9"/>
  <c r="C17579" i="9"/>
  <c r="C17569" i="9"/>
  <c r="C17559" i="9"/>
  <c r="C17549" i="9"/>
  <c r="C17539" i="9"/>
  <c r="C17529" i="9"/>
  <c r="C17519" i="9"/>
  <c r="C17509" i="9"/>
  <c r="C17499" i="9"/>
  <c r="C17489" i="9"/>
  <c r="C17479" i="9"/>
  <c r="C17469" i="9"/>
  <c r="C17459" i="9"/>
  <c r="C17449" i="9"/>
  <c r="C17439" i="9"/>
  <c r="C17429" i="9"/>
  <c r="C17419" i="9"/>
  <c r="C17409" i="9"/>
  <c r="C17399" i="9"/>
  <c r="C17389" i="9"/>
  <c r="C17379" i="9"/>
  <c r="C17369" i="9"/>
  <c r="C17359" i="9"/>
  <c r="C17349" i="9"/>
  <c r="C17339" i="9"/>
  <c r="C17329" i="9"/>
  <c r="C17319" i="9"/>
  <c r="C17309" i="9"/>
  <c r="C17299" i="9"/>
  <c r="C17289" i="9"/>
  <c r="C17279" i="9"/>
  <c r="C18731" i="9"/>
  <c r="C18679" i="9"/>
  <c r="C18673" i="9"/>
  <c r="C18561" i="9"/>
  <c r="C18463" i="9"/>
  <c r="C18272" i="9"/>
  <c r="C18239" i="9"/>
  <c r="C18160" i="9"/>
  <c r="C18106" i="9"/>
  <c r="C18096" i="9"/>
  <c r="C18086" i="9"/>
  <c r="C18076" i="9"/>
  <c r="C18066" i="9"/>
  <c r="C18056" i="9"/>
  <c r="C18046" i="9"/>
  <c r="C18036" i="9"/>
  <c r="C18026" i="9"/>
  <c r="C18016" i="9"/>
  <c r="C18006" i="9"/>
  <c r="C17982" i="9"/>
  <c r="C17972" i="9"/>
  <c r="C17962" i="9"/>
  <c r="C17934" i="9"/>
  <c r="C17925" i="9"/>
  <c r="C17902" i="9"/>
  <c r="C17884" i="9"/>
  <c r="C17875" i="9"/>
  <c r="C17852" i="9"/>
  <c r="C17834" i="9"/>
  <c r="C17825" i="9"/>
  <c r="C17816" i="9"/>
  <c r="C17812" i="9"/>
  <c r="C17805" i="9"/>
  <c r="C17798" i="9"/>
  <c r="C17780" i="9"/>
  <c r="C17762" i="9"/>
  <c r="C17755" i="9"/>
  <c r="C17748" i="9"/>
  <c r="C17730" i="9"/>
  <c r="C17712" i="9"/>
  <c r="C17705" i="9"/>
  <c r="C17698" i="9"/>
  <c r="C17680" i="9"/>
  <c r="C17662" i="9"/>
  <c r="C17652" i="9"/>
  <c r="C17642" i="9"/>
  <c r="C17632" i="9"/>
  <c r="C17622" i="9"/>
  <c r="C17612" i="9"/>
  <c r="C17602" i="9"/>
  <c r="C17592" i="9"/>
  <c r="C17582" i="9"/>
  <c r="C17572" i="9"/>
  <c r="C17562" i="9"/>
  <c r="C17552" i="9"/>
  <c r="C18829" i="9"/>
  <c r="C18621" i="9"/>
  <c r="C18477" i="9"/>
  <c r="C18420" i="9"/>
  <c r="C18406" i="9"/>
  <c r="C18396" i="9"/>
  <c r="C18386" i="9"/>
  <c r="C18376" i="9"/>
  <c r="C18366" i="9"/>
  <c r="C18356" i="9"/>
  <c r="C18346" i="9"/>
  <c r="C18336" i="9"/>
  <c r="C18326" i="9"/>
  <c r="C18316" i="9"/>
  <c r="C18306" i="9"/>
  <c r="C18296" i="9"/>
  <c r="C18286" i="9"/>
  <c r="C18262" i="9"/>
  <c r="C18229" i="9"/>
  <c r="C18219" i="9"/>
  <c r="C18209" i="9"/>
  <c r="C18199" i="9"/>
  <c r="C18189" i="9"/>
  <c r="C18179" i="9"/>
  <c r="C18169" i="9"/>
  <c r="C18150" i="9"/>
  <c r="C18140" i="9"/>
  <c r="C18130" i="9"/>
  <c r="C18120" i="9"/>
  <c r="C17996" i="9"/>
  <c r="C17952" i="9"/>
  <c r="C17929" i="9"/>
  <c r="C17920" i="9"/>
  <c r="C17906" i="9"/>
  <c r="C17879" i="9"/>
  <c r="C17870" i="9"/>
  <c r="C17856" i="9"/>
  <c r="C17829" i="9"/>
  <c r="C17820" i="9"/>
  <c r="C17801" i="9"/>
  <c r="C17794" i="9"/>
  <c r="C17783" i="9"/>
  <c r="C17776" i="9"/>
  <c r="C17769" i="9"/>
  <c r="C17751" i="9"/>
  <c r="C17744" i="9"/>
  <c r="C17733" i="9"/>
  <c r="C17726" i="9"/>
  <c r="C17719" i="9"/>
  <c r="C17701" i="9"/>
  <c r="C17694" i="9"/>
  <c r="C17683" i="9"/>
  <c r="C17676" i="9"/>
  <c r="C17669" i="9"/>
  <c r="C17655" i="9"/>
  <c r="C17645" i="9"/>
  <c r="C17635" i="9"/>
  <c r="C17625" i="9"/>
  <c r="C17615" i="9"/>
  <c r="C17605" i="9"/>
  <c r="C17595" i="9"/>
  <c r="C17585" i="9"/>
  <c r="C17575" i="9"/>
  <c r="C17565" i="9"/>
  <c r="C17555" i="9"/>
  <c r="C17545" i="9"/>
  <c r="C17535" i="9"/>
  <c r="C17525" i="9"/>
  <c r="C17515" i="9"/>
  <c r="C17505" i="9"/>
  <c r="C17495" i="9"/>
  <c r="C17485" i="9"/>
  <c r="C17475" i="9"/>
  <c r="C17465" i="9"/>
  <c r="C17455" i="9"/>
  <c r="C17445" i="9"/>
  <c r="C17435" i="9"/>
  <c r="C17425" i="9"/>
  <c r="C17415" i="9"/>
  <c r="C17405" i="9"/>
  <c r="C17395" i="9"/>
  <c r="C17385" i="9"/>
  <c r="C17375" i="9"/>
  <c r="C17365" i="9"/>
  <c r="C17355" i="9"/>
  <c r="C17345" i="9"/>
  <c r="C17335" i="9"/>
  <c r="C17325" i="9"/>
  <c r="C17315" i="9"/>
  <c r="C17305" i="9"/>
  <c r="C17295" i="9"/>
  <c r="C17285" i="9"/>
  <c r="C17275" i="9"/>
  <c r="C18683" i="9"/>
  <c r="C18626" i="9"/>
  <c r="C18489" i="9"/>
  <c r="C18481" i="9"/>
  <c r="C18440" i="9"/>
  <c r="C18424" i="9"/>
  <c r="C18400" i="9"/>
  <c r="C18390" i="9"/>
  <c r="C18380" i="9"/>
  <c r="C18370" i="9"/>
  <c r="C18360" i="9"/>
  <c r="C18350" i="9"/>
  <c r="C18340" i="9"/>
  <c r="C18330" i="9"/>
  <c r="C18320" i="9"/>
  <c r="C18310" i="9"/>
  <c r="C18300" i="9"/>
  <c r="C18290" i="9"/>
  <c r="C18266" i="9"/>
  <c r="C18242" i="9"/>
  <c r="C18149" i="9"/>
  <c r="C18139" i="9"/>
  <c r="C18129" i="9"/>
  <c r="C18119" i="9"/>
  <c r="C18741" i="9"/>
  <c r="C18702" i="9"/>
  <c r="C18631" i="9"/>
  <c r="C18612" i="9"/>
  <c r="C18552" i="9"/>
  <c r="C18539" i="9"/>
  <c r="C18466" i="9"/>
  <c r="C18409" i="9"/>
  <c r="C18280" i="9"/>
  <c r="C18256" i="9"/>
  <c r="C18232" i="9"/>
  <c r="C18222" i="9"/>
  <c r="C18212" i="9"/>
  <c r="C18202" i="9"/>
  <c r="C18192" i="9"/>
  <c r="C18182" i="9"/>
  <c r="C18172" i="9"/>
  <c r="C18883" i="9"/>
  <c r="C18813" i="9"/>
  <c r="C18771" i="9"/>
  <c r="C18579" i="9"/>
  <c r="C18513" i="9"/>
  <c r="C18501" i="9"/>
  <c r="C18470" i="9"/>
  <c r="C18454" i="9"/>
  <c r="C18439" i="9"/>
  <c r="C18414" i="9"/>
  <c r="C18399" i="9"/>
  <c r="C18389" i="9"/>
  <c r="C18379" i="9"/>
  <c r="C18369" i="9"/>
  <c r="C18359" i="9"/>
  <c r="C18349" i="9"/>
  <c r="C18339" i="9"/>
  <c r="C18329" i="9"/>
  <c r="C18319" i="9"/>
  <c r="C18309" i="9"/>
  <c r="C18299" i="9"/>
  <c r="C18289" i="9"/>
  <c r="C18270" i="9"/>
  <c r="C18246" i="9"/>
  <c r="C18162" i="9"/>
  <c r="C17999" i="9"/>
  <c r="C17980" i="9"/>
  <c r="C17970" i="9"/>
  <c r="C17960" i="9"/>
  <c r="C17936" i="9"/>
  <c r="C17909" i="9"/>
  <c r="C17900" i="9"/>
  <c r="C17886" i="9"/>
  <c r="C17859" i="9"/>
  <c r="C17850" i="9"/>
  <c r="C17836" i="9"/>
  <c r="C17803" i="9"/>
  <c r="C17796" i="9"/>
  <c r="C17789" i="9"/>
  <c r="C17771" i="9"/>
  <c r="C17764" i="9"/>
  <c r="C17753" i="9"/>
  <c r="C17746" i="9"/>
  <c r="C17739" i="9"/>
  <c r="C17721" i="9"/>
  <c r="C17714" i="9"/>
  <c r="C17703" i="9"/>
  <c r="C17696" i="9"/>
  <c r="C17689" i="9"/>
  <c r="C17671" i="9"/>
  <c r="C17664" i="9"/>
  <c r="C17657" i="9"/>
  <c r="C17647" i="9"/>
  <c r="C17637" i="9"/>
  <c r="C17627" i="9"/>
  <c r="C17617" i="9"/>
  <c r="C17607" i="9"/>
  <c r="C17597" i="9"/>
  <c r="C17587" i="9"/>
  <c r="C17577" i="9"/>
  <c r="C17567" i="9"/>
  <c r="C17557" i="9"/>
  <c r="C17547" i="9"/>
  <c r="C17537" i="9"/>
  <c r="C17527" i="9"/>
  <c r="C18721" i="9"/>
  <c r="C18526" i="9"/>
  <c r="C18427" i="9"/>
  <c r="C18279" i="9"/>
  <c r="C18260" i="9"/>
  <c r="C18236" i="9"/>
  <c r="C18152" i="9"/>
  <c r="C18142" i="9"/>
  <c r="C18132" i="9"/>
  <c r="C18122" i="9"/>
  <c r="C18761" i="9"/>
  <c r="C18574" i="9"/>
  <c r="C18462" i="9"/>
  <c r="C18276" i="9"/>
  <c r="C18100" i="9"/>
  <c r="C18069" i="9"/>
  <c r="C18050" i="9"/>
  <c r="C18019" i="9"/>
  <c r="C17990" i="9"/>
  <c r="C17956" i="9"/>
  <c r="C17950" i="9"/>
  <c r="C17932" i="9"/>
  <c r="C17895" i="9"/>
  <c r="C17872" i="9"/>
  <c r="C17792" i="9"/>
  <c r="C17772" i="9"/>
  <c r="C17700" i="9"/>
  <c r="C17679" i="9"/>
  <c r="C17640" i="9"/>
  <c r="C17611" i="9"/>
  <c r="C17588" i="9"/>
  <c r="C17564" i="9"/>
  <c r="C17532" i="9"/>
  <c r="C17528" i="9"/>
  <c r="C17523" i="9"/>
  <c r="C17511" i="9"/>
  <c r="C17503" i="9"/>
  <c r="C17491" i="9"/>
  <c r="C17476" i="9"/>
  <c r="C17472" i="9"/>
  <c r="C17468" i="9"/>
  <c r="C17464" i="9"/>
  <c r="C17441" i="9"/>
  <c r="C17426" i="9"/>
  <c r="C17422" i="9"/>
  <c r="C17418" i="9"/>
  <c r="C17414" i="9"/>
  <c r="C17391" i="9"/>
  <c r="C17376" i="9"/>
  <c r="C17372" i="9"/>
  <c r="C17368" i="9"/>
  <c r="C17364" i="9"/>
  <c r="C17341" i="9"/>
  <c r="C17326" i="9"/>
  <c r="C17322" i="9"/>
  <c r="C17318" i="9"/>
  <c r="C17314" i="9"/>
  <c r="C17291" i="9"/>
  <c r="C17276" i="9"/>
  <c r="C17272" i="9"/>
  <c r="C17265" i="9"/>
  <c r="C17255" i="9"/>
  <c r="C17245" i="9"/>
  <c r="C17235" i="9"/>
  <c r="C17225" i="9"/>
  <c r="C17215" i="9"/>
  <c r="C17205" i="9"/>
  <c r="C17195" i="9"/>
  <c r="C17185" i="9"/>
  <c r="C17175" i="9"/>
  <c r="C17165" i="9"/>
  <c r="C17155" i="9"/>
  <c r="C17145" i="9"/>
  <c r="C17135" i="9"/>
  <c r="C17125" i="9"/>
  <c r="C17115" i="9"/>
  <c r="C17905" i="9"/>
  <c r="C17782" i="9"/>
  <c r="C17761" i="9"/>
  <c r="C17715" i="9"/>
  <c r="C17710" i="9"/>
  <c r="C17693" i="9"/>
  <c r="C17654" i="9"/>
  <c r="C17630" i="9"/>
  <c r="C17601" i="9"/>
  <c r="C17578" i="9"/>
  <c r="C17554" i="9"/>
  <c r="C17507" i="9"/>
  <c r="C17487" i="9"/>
  <c r="C17483" i="9"/>
  <c r="C17460" i="9"/>
  <c r="C17437" i="9"/>
  <c r="C17433" i="9"/>
  <c r="C17410" i="9"/>
  <c r="C17387" i="9"/>
  <c r="C17383" i="9"/>
  <c r="C17360" i="9"/>
  <c r="C17337" i="9"/>
  <c r="C17333" i="9"/>
  <c r="C17310" i="9"/>
  <c r="C17287" i="9"/>
  <c r="C17283" i="9"/>
  <c r="C17268" i="9"/>
  <c r="C17258" i="9"/>
  <c r="C17248" i="9"/>
  <c r="C17238" i="9"/>
  <c r="C17228" i="9"/>
  <c r="C17218" i="9"/>
  <c r="C17208" i="9"/>
  <c r="C17198" i="9"/>
  <c r="C17188" i="9"/>
  <c r="C17178" i="9"/>
  <c r="C17168" i="9"/>
  <c r="C17158" i="9"/>
  <c r="C17148" i="9"/>
  <c r="C17138" i="9"/>
  <c r="C17128" i="9"/>
  <c r="C17118" i="9"/>
  <c r="C17108" i="9"/>
  <c r="C17098" i="9"/>
  <c r="C17088" i="9"/>
  <c r="C17078" i="9"/>
  <c r="C17068" i="9"/>
  <c r="C17058" i="9"/>
  <c r="C17048" i="9"/>
  <c r="C17038" i="9"/>
  <c r="C17028" i="9"/>
  <c r="C17018" i="9"/>
  <c r="C17008" i="9"/>
  <c r="C16998" i="9"/>
  <c r="C16988" i="9"/>
  <c r="C16978" i="9"/>
  <c r="C16968" i="9"/>
  <c r="C16958" i="9"/>
  <c r="C16948" i="9"/>
  <c r="C16938" i="9"/>
  <c r="C16928" i="9"/>
  <c r="C16918" i="9"/>
  <c r="C18467" i="9"/>
  <c r="C18099" i="9"/>
  <c r="C18080" i="9"/>
  <c r="C18049" i="9"/>
  <c r="C18030" i="9"/>
  <c r="C18000" i="9"/>
  <c r="C17989" i="9"/>
  <c r="C17915" i="9"/>
  <c r="C17910" i="9"/>
  <c r="C17882" i="9"/>
  <c r="C17845" i="9"/>
  <c r="C17822" i="9"/>
  <c r="C17808" i="9"/>
  <c r="C17786" i="9"/>
  <c r="C17740" i="9"/>
  <c r="C17735" i="9"/>
  <c r="C17725" i="9"/>
  <c r="C17668" i="9"/>
  <c r="C17644" i="9"/>
  <c r="C17620" i="9"/>
  <c r="C17591" i="9"/>
  <c r="C17568" i="9"/>
  <c r="C17544" i="9"/>
  <c r="C17540" i="9"/>
  <c r="C17531" i="9"/>
  <c r="C17514" i="9"/>
  <c r="C17494" i="9"/>
  <c r="C17471" i="9"/>
  <c r="C17456" i="9"/>
  <c r="C17452" i="9"/>
  <c r="C17448" i="9"/>
  <c r="C17444" i="9"/>
  <c r="C17421" i="9"/>
  <c r="C17406" i="9"/>
  <c r="C17402" i="9"/>
  <c r="C17398" i="9"/>
  <c r="C17394" i="9"/>
  <c r="C17371" i="9"/>
  <c r="C17356" i="9"/>
  <c r="C17352" i="9"/>
  <c r="C17348" i="9"/>
  <c r="C17344" i="9"/>
  <c r="C17321" i="9"/>
  <c r="C17306" i="9"/>
  <c r="C17302" i="9"/>
  <c r="C17298" i="9"/>
  <c r="C17294" i="9"/>
  <c r="C17271" i="9"/>
  <c r="C17261" i="9"/>
  <c r="C17251" i="9"/>
  <c r="C17241" i="9"/>
  <c r="C17231" i="9"/>
  <c r="C17221" i="9"/>
  <c r="C17211" i="9"/>
  <c r="C17201" i="9"/>
  <c r="C17191" i="9"/>
  <c r="C17181" i="9"/>
  <c r="C17171" i="9"/>
  <c r="C17161" i="9"/>
  <c r="C17151" i="9"/>
  <c r="C17141" i="9"/>
  <c r="C17131" i="9"/>
  <c r="C17121" i="9"/>
  <c r="C17111" i="9"/>
  <c r="C17966" i="9"/>
  <c r="C17942" i="9"/>
  <c r="C17904" i="9"/>
  <c r="C17855" i="9"/>
  <c r="C17750" i="9"/>
  <c r="C17729" i="9"/>
  <c r="C17704" i="9"/>
  <c r="C17678" i="9"/>
  <c r="C17658" i="9"/>
  <c r="C17634" i="9"/>
  <c r="C17610" i="9"/>
  <c r="C17581" i="9"/>
  <c r="C17558" i="9"/>
  <c r="C17522" i="9"/>
  <c r="C17518" i="9"/>
  <c r="C17510" i="9"/>
  <c r="C17502" i="9"/>
  <c r="C17498" i="9"/>
  <c r="C17490" i="9"/>
  <c r="C17467" i="9"/>
  <c r="C17463" i="9"/>
  <c r="C17440" i="9"/>
  <c r="C17417" i="9"/>
  <c r="C17413" i="9"/>
  <c r="C17390" i="9"/>
  <c r="C17367" i="9"/>
  <c r="C17363" i="9"/>
  <c r="C17340" i="9"/>
  <c r="C17317" i="9"/>
  <c r="C17313" i="9"/>
  <c r="C17290" i="9"/>
  <c r="C17264" i="9"/>
  <c r="C17254" i="9"/>
  <c r="C17244" i="9"/>
  <c r="C17234" i="9"/>
  <c r="C17224" i="9"/>
  <c r="C17214" i="9"/>
  <c r="C17204" i="9"/>
  <c r="C17194" i="9"/>
  <c r="C17184" i="9"/>
  <c r="C17174" i="9"/>
  <c r="C17164" i="9"/>
  <c r="C17154" i="9"/>
  <c r="C17144" i="9"/>
  <c r="C17134" i="9"/>
  <c r="C17124" i="9"/>
  <c r="C17114" i="9"/>
  <c r="C17104" i="9"/>
  <c r="C17094" i="9"/>
  <c r="C17084" i="9"/>
  <c r="C17074" i="9"/>
  <c r="C17064" i="9"/>
  <c r="C17054" i="9"/>
  <c r="C17044" i="9"/>
  <c r="C17034" i="9"/>
  <c r="C17024" i="9"/>
  <c r="C17014" i="9"/>
  <c r="C17004" i="9"/>
  <c r="C16994" i="9"/>
  <c r="C16984" i="9"/>
  <c r="C16974" i="9"/>
  <c r="C16964" i="9"/>
  <c r="C16954" i="9"/>
  <c r="C16944" i="9"/>
  <c r="C16934" i="9"/>
  <c r="C16924" i="9"/>
  <c r="C16914" i="9"/>
  <c r="C16904" i="9"/>
  <c r="C18522" i="9"/>
  <c r="C18110" i="9"/>
  <c r="C18079" i="9"/>
  <c r="C18060" i="9"/>
  <c r="C18029" i="9"/>
  <c r="C18010" i="9"/>
  <c r="C17924" i="9"/>
  <c r="C17919" i="9"/>
  <c r="C17914" i="9"/>
  <c r="C17865" i="9"/>
  <c r="C17860" i="9"/>
  <c r="C17832" i="9"/>
  <c r="C17811" i="9"/>
  <c r="C17765" i="9"/>
  <c r="C17760" i="9"/>
  <c r="C17743" i="9"/>
  <c r="C17692" i="9"/>
  <c r="C17672" i="9"/>
  <c r="C17648" i="9"/>
  <c r="C17624" i="9"/>
  <c r="C17600" i="9"/>
  <c r="C17571" i="9"/>
  <c r="C17548" i="9"/>
  <c r="C17543" i="9"/>
  <c r="C17486" i="9"/>
  <c r="C17482" i="9"/>
  <c r="C17478" i="9"/>
  <c r="C17474" i="9"/>
  <c r="C17451" i="9"/>
  <c r="C17436" i="9"/>
  <c r="C17432" i="9"/>
  <c r="C17428" i="9"/>
  <c r="C17424" i="9"/>
  <c r="C17401" i="9"/>
  <c r="C17386" i="9"/>
  <c r="C17382" i="9"/>
  <c r="C17378" i="9"/>
  <c r="C17374" i="9"/>
  <c r="C17351" i="9"/>
  <c r="C17336" i="9"/>
  <c r="C17332" i="9"/>
  <c r="C17328" i="9"/>
  <c r="C17324" i="9"/>
  <c r="C17301" i="9"/>
  <c r="C17286" i="9"/>
  <c r="C17282" i="9"/>
  <c r="C17278" i="9"/>
  <c r="C17274" i="9"/>
  <c r="C17267" i="9"/>
  <c r="C17257" i="9"/>
  <c r="C17247" i="9"/>
  <c r="C17237" i="9"/>
  <c r="C17227" i="9"/>
  <c r="C17217" i="9"/>
  <c r="C17207" i="9"/>
  <c r="C17197" i="9"/>
  <c r="C17187" i="9"/>
  <c r="C17177" i="9"/>
  <c r="C17167" i="9"/>
  <c r="C17157" i="9"/>
  <c r="C17147" i="9"/>
  <c r="C17137" i="9"/>
  <c r="C17127" i="9"/>
  <c r="C17117" i="9"/>
  <c r="C17107" i="9"/>
  <c r="C17097" i="9"/>
  <c r="C17087" i="9"/>
  <c r="C17077" i="9"/>
  <c r="C17067" i="9"/>
  <c r="C17057" i="9"/>
  <c r="C17047" i="9"/>
  <c r="C17037" i="9"/>
  <c r="C17027" i="9"/>
  <c r="C17017" i="9"/>
  <c r="C17007" i="9"/>
  <c r="C16997" i="9"/>
  <c r="C16987" i="9"/>
  <c r="C16977" i="9"/>
  <c r="C16967" i="9"/>
  <c r="C16957" i="9"/>
  <c r="C16947" i="9"/>
  <c r="C16937" i="9"/>
  <c r="C16927" i="9"/>
  <c r="C16917" i="9"/>
  <c r="C16907" i="9"/>
  <c r="C18971" i="9"/>
  <c r="C17892" i="9"/>
  <c r="C17854" i="9"/>
  <c r="C17790" i="9"/>
  <c r="C17785" i="9"/>
  <c r="C17775" i="9"/>
  <c r="C17718" i="9"/>
  <c r="C17682" i="9"/>
  <c r="C17661" i="9"/>
  <c r="C17638" i="9"/>
  <c r="C17614" i="9"/>
  <c r="C17590" i="9"/>
  <c r="C17561" i="9"/>
  <c r="C17534" i="9"/>
  <c r="C17530" i="9"/>
  <c r="C17521" i="9"/>
  <c r="C17513" i="9"/>
  <c r="C17501" i="9"/>
  <c r="C17493" i="9"/>
  <c r="C17946" i="9"/>
  <c r="C17896" i="9"/>
  <c r="C17842" i="9"/>
  <c r="C17810" i="9"/>
  <c r="C17793" i="9"/>
  <c r="C17742" i="9"/>
  <c r="C17722" i="9"/>
  <c r="C17641" i="9"/>
  <c r="C17618" i="9"/>
  <c r="C17594" i="9"/>
  <c r="C17570" i="9"/>
  <c r="C17542" i="9"/>
  <c r="C17538" i="9"/>
  <c r="C17533" i="9"/>
  <c r="C17504" i="9"/>
  <c r="C17477" i="9"/>
  <c r="C18252" i="9"/>
  <c r="C18159" i="9"/>
  <c r="C18089" i="9"/>
  <c r="C18070" i="9"/>
  <c r="C18039" i="9"/>
  <c r="C18020" i="9"/>
  <c r="C17986" i="9"/>
  <c r="C17922" i="9"/>
  <c r="C17824" i="9"/>
  <c r="C17819" i="9"/>
  <c r="C17768" i="9"/>
  <c r="C17732" i="9"/>
  <c r="C17711" i="9"/>
  <c r="C17665" i="9"/>
  <c r="C17660" i="9"/>
  <c r="C17631" i="9"/>
  <c r="C17608" i="9"/>
  <c r="C17584" i="9"/>
  <c r="C17560" i="9"/>
  <c r="C17524" i="9"/>
  <c r="C17520" i="9"/>
  <c r="C17512" i="9"/>
  <c r="C17508" i="9"/>
  <c r="C18450" i="9"/>
  <c r="C17846" i="9"/>
  <c r="C17814" i="9"/>
  <c r="C17804" i="9"/>
  <c r="C17778" i="9"/>
  <c r="C17758" i="9"/>
  <c r="C17736" i="9"/>
  <c r="C17690" i="9"/>
  <c r="C17685" i="9"/>
  <c r="C17675" i="9"/>
  <c r="C17650" i="9"/>
  <c r="C17621" i="9"/>
  <c r="C17598" i="9"/>
  <c r="C17574" i="9"/>
  <c r="C17550" i="9"/>
  <c r="C17541" i="9"/>
  <c r="C17480" i="9"/>
  <c r="C17457" i="9"/>
  <c r="C17453" i="9"/>
  <c r="C17430" i="9"/>
  <c r="C17407" i="9"/>
  <c r="C17403" i="9"/>
  <c r="C17380" i="9"/>
  <c r="C17357" i="9"/>
  <c r="C17353" i="9"/>
  <c r="C17330" i="9"/>
  <c r="C17307" i="9"/>
  <c r="C17303" i="9"/>
  <c r="C17280" i="9"/>
  <c r="C17262" i="9"/>
  <c r="C17252" i="9"/>
  <c r="C17242" i="9"/>
  <c r="C17232" i="9"/>
  <c r="C17222" i="9"/>
  <c r="C17212" i="9"/>
  <c r="C17202" i="9"/>
  <c r="C17192" i="9"/>
  <c r="C17182" i="9"/>
  <c r="C17172" i="9"/>
  <c r="C17162" i="9"/>
  <c r="C17152" i="9"/>
  <c r="C17142" i="9"/>
  <c r="C17132" i="9"/>
  <c r="C17122" i="9"/>
  <c r="C17112" i="9"/>
  <c r="C17102" i="9"/>
  <c r="C17092" i="9"/>
  <c r="C17082" i="9"/>
  <c r="C17072" i="9"/>
  <c r="C17062" i="9"/>
  <c r="C17052" i="9"/>
  <c r="C17042" i="9"/>
  <c r="C17032" i="9"/>
  <c r="C17022" i="9"/>
  <c r="C17012" i="9"/>
  <c r="C17002" i="9"/>
  <c r="C16992" i="9"/>
  <c r="C16982" i="9"/>
  <c r="C16972" i="9"/>
  <c r="C16962" i="9"/>
  <c r="C16952" i="9"/>
  <c r="C17754" i="9"/>
  <c r="C17628" i="9"/>
  <c r="C17517" i="9"/>
  <c r="C17412" i="9"/>
  <c r="C17392" i="9"/>
  <c r="C17370" i="9"/>
  <c r="C17338" i="9"/>
  <c r="C17311" i="9"/>
  <c r="C17296" i="9"/>
  <c r="C17096" i="9"/>
  <c r="C17073" i="9"/>
  <c r="C17069" i="9"/>
  <c r="C17046" i="9"/>
  <c r="C17023" i="9"/>
  <c r="C17019" i="9"/>
  <c r="C16996" i="9"/>
  <c r="C16973" i="9"/>
  <c r="C16969" i="9"/>
  <c r="C16946" i="9"/>
  <c r="C16933" i="9"/>
  <c r="C16921" i="9"/>
  <c r="C16909" i="9"/>
  <c r="C16895" i="9"/>
  <c r="C16885" i="9"/>
  <c r="C16875" i="9"/>
  <c r="C16865" i="9"/>
  <c r="C16855" i="9"/>
  <c r="C16845" i="9"/>
  <c r="C16835" i="9"/>
  <c r="C16825" i="9"/>
  <c r="C16815" i="9"/>
  <c r="C16805" i="9"/>
  <c r="C16795" i="9"/>
  <c r="C16785" i="9"/>
  <c r="C16775" i="9"/>
  <c r="C16765" i="9"/>
  <c r="C16755" i="9"/>
  <c r="C16745" i="9"/>
  <c r="C16735" i="9"/>
  <c r="C16725" i="9"/>
  <c r="C16715" i="9"/>
  <c r="C16705" i="9"/>
  <c r="C16695" i="9"/>
  <c r="C16685" i="9"/>
  <c r="C16675" i="9"/>
  <c r="C16665" i="9"/>
  <c r="C16655" i="9"/>
  <c r="C16645" i="9"/>
  <c r="C16635" i="9"/>
  <c r="C16625" i="9"/>
  <c r="C16615" i="9"/>
  <c r="C16605" i="9"/>
  <c r="C16595" i="9"/>
  <c r="C16585" i="9"/>
  <c r="C16575" i="9"/>
  <c r="C16565" i="9"/>
  <c r="C16555" i="9"/>
  <c r="C16545" i="9"/>
  <c r="C16535" i="9"/>
  <c r="C16525" i="9"/>
  <c r="C16515" i="9"/>
  <c r="C16505" i="9"/>
  <c r="C16495" i="9"/>
  <c r="C16485" i="9"/>
  <c r="C16475" i="9"/>
  <c r="C16465" i="9"/>
  <c r="C16455" i="9"/>
  <c r="C16445" i="9"/>
  <c r="C16435" i="9"/>
  <c r="C16425" i="9"/>
  <c r="C16415" i="9"/>
  <c r="C16405" i="9"/>
  <c r="C16395" i="9"/>
  <c r="C16385" i="9"/>
  <c r="C16375" i="9"/>
  <c r="C16365" i="9"/>
  <c r="C16355" i="9"/>
  <c r="C16345" i="9"/>
  <c r="C16335" i="9"/>
  <c r="C16325" i="9"/>
  <c r="C16315" i="9"/>
  <c r="C16305" i="9"/>
  <c r="C16295" i="9"/>
  <c r="C16285" i="9"/>
  <c r="C16275" i="9"/>
  <c r="C16265" i="9"/>
  <c r="C16255" i="9"/>
  <c r="C16245" i="9"/>
  <c r="C17779" i="9"/>
  <c r="C17728" i="9"/>
  <c r="C17651" i="9"/>
  <c r="C17492" i="9"/>
  <c r="C17454" i="9"/>
  <c r="C17423" i="9"/>
  <c r="C17343" i="9"/>
  <c r="C17327" i="9"/>
  <c r="C17316" i="9"/>
  <c r="C17300" i="9"/>
  <c r="C17284" i="9"/>
  <c r="C17269" i="9"/>
  <c r="C17105" i="9"/>
  <c r="C17100" i="9"/>
  <c r="C17091" i="9"/>
  <c r="C17055" i="9"/>
  <c r="C17050" i="9"/>
  <c r="C17041" i="9"/>
  <c r="C17005" i="9"/>
  <c r="C17000" i="9"/>
  <c r="C16991" i="9"/>
  <c r="C16955" i="9"/>
  <c r="C16950" i="9"/>
  <c r="C16929" i="9"/>
  <c r="C16925" i="9"/>
  <c r="C16905" i="9"/>
  <c r="C16898" i="9"/>
  <c r="C16888" i="9"/>
  <c r="C16878" i="9"/>
  <c r="C16868" i="9"/>
  <c r="C16858" i="9"/>
  <c r="C16848" i="9"/>
  <c r="C16838" i="9"/>
  <c r="C16828" i="9"/>
  <c r="C16818" i="9"/>
  <c r="C16808" i="9"/>
  <c r="C16798" i="9"/>
  <c r="C16788" i="9"/>
  <c r="C16778" i="9"/>
  <c r="C16768" i="9"/>
  <c r="C16758" i="9"/>
  <c r="C16748" i="9"/>
  <c r="C16738" i="9"/>
  <c r="C16728" i="9"/>
  <c r="C16718" i="9"/>
  <c r="C16708" i="9"/>
  <c r="C16698" i="9"/>
  <c r="C16688" i="9"/>
  <c r="C16678" i="9"/>
  <c r="C16668" i="9"/>
  <c r="C16658" i="9"/>
  <c r="C16648" i="9"/>
  <c r="C16638" i="9"/>
  <c r="C16628" i="9"/>
  <c r="C16618" i="9"/>
  <c r="C16608" i="9"/>
  <c r="C16598" i="9"/>
  <c r="C16588" i="9"/>
  <c r="C16578" i="9"/>
  <c r="C16568" i="9"/>
  <c r="C16558" i="9"/>
  <c r="C16548" i="9"/>
  <c r="C16538" i="9"/>
  <c r="C16528" i="9"/>
  <c r="C16518" i="9"/>
  <c r="C16508" i="9"/>
  <c r="C16498" i="9"/>
  <c r="C16488" i="9"/>
  <c r="C16478" i="9"/>
  <c r="C16468" i="9"/>
  <c r="C16458" i="9"/>
  <c r="C16448" i="9"/>
  <c r="C16438" i="9"/>
  <c r="C16428" i="9"/>
  <c r="C16418" i="9"/>
  <c r="C16408" i="9"/>
  <c r="C16398" i="9"/>
  <c r="C16388" i="9"/>
  <c r="C16378" i="9"/>
  <c r="C16368" i="9"/>
  <c r="C16358" i="9"/>
  <c r="C16348" i="9"/>
  <c r="C16338" i="9"/>
  <c r="C16328" i="9"/>
  <c r="C16318" i="9"/>
  <c r="C16308" i="9"/>
  <c r="C16298" i="9"/>
  <c r="C16288" i="9"/>
  <c r="C16278" i="9"/>
  <c r="C16268" i="9"/>
  <c r="C16258" i="9"/>
  <c r="C16248" i="9"/>
  <c r="C16238" i="9"/>
  <c r="C16228" i="9"/>
  <c r="C16218" i="9"/>
  <c r="C16208" i="9"/>
  <c r="C16198" i="9"/>
  <c r="C16188" i="9"/>
  <c r="C16178" i="9"/>
  <c r="C16168" i="9"/>
  <c r="C16158" i="9"/>
  <c r="C16148" i="9"/>
  <c r="C16138" i="9"/>
  <c r="C16128" i="9"/>
  <c r="C16118" i="9"/>
  <c r="C16108" i="9"/>
  <c r="C16098" i="9"/>
  <c r="C16088" i="9"/>
  <c r="C16078" i="9"/>
  <c r="C16068" i="9"/>
  <c r="C16058" i="9"/>
  <c r="C16048" i="9"/>
  <c r="C16038" i="9"/>
  <c r="C16028" i="9"/>
  <c r="C16018" i="9"/>
  <c r="C16008" i="9"/>
  <c r="C15998" i="9"/>
  <c r="C15988" i="9"/>
  <c r="C15978" i="9"/>
  <c r="C15968" i="9"/>
  <c r="C15958" i="9"/>
  <c r="C15948" i="9"/>
  <c r="C15938" i="9"/>
  <c r="C15928" i="9"/>
  <c r="C15918" i="9"/>
  <c r="C15908" i="9"/>
  <c r="C15898" i="9"/>
  <c r="C15888" i="9"/>
  <c r="C15878" i="9"/>
  <c r="C15868" i="9"/>
  <c r="C15858" i="9"/>
  <c r="C15848" i="9"/>
  <c r="C15838" i="9"/>
  <c r="C15828" i="9"/>
  <c r="C15818" i="9"/>
  <c r="C15808" i="9"/>
  <c r="C15798" i="9"/>
  <c r="C15788" i="9"/>
  <c r="C15778" i="9"/>
  <c r="C15768" i="9"/>
  <c r="C15758" i="9"/>
  <c r="C15748" i="9"/>
  <c r="C17481" i="9"/>
  <c r="C17470" i="9"/>
  <c r="C17438" i="9"/>
  <c r="C17411" i="9"/>
  <c r="C17396" i="9"/>
  <c r="C17358" i="9"/>
  <c r="C17331" i="9"/>
  <c r="C17259" i="9"/>
  <c r="C17249" i="9"/>
  <c r="C17239" i="9"/>
  <c r="C17229" i="9"/>
  <c r="C17219" i="9"/>
  <c r="C17209" i="9"/>
  <c r="C17199" i="9"/>
  <c r="C17189" i="9"/>
  <c r="C17179" i="9"/>
  <c r="C17169" i="9"/>
  <c r="C17159" i="9"/>
  <c r="C17149" i="9"/>
  <c r="C17139" i="9"/>
  <c r="C17129" i="9"/>
  <c r="C17119" i="9"/>
  <c r="C17109" i="9"/>
  <c r="C17086" i="9"/>
  <c r="C17063" i="9"/>
  <c r="C17059" i="9"/>
  <c r="C17036" i="9"/>
  <c r="C17013" i="9"/>
  <c r="C17009" i="9"/>
  <c r="C16986" i="9"/>
  <c r="C16963" i="9"/>
  <c r="C16959" i="9"/>
  <c r="C16941" i="9"/>
  <c r="C16920" i="9"/>
  <c r="C16916" i="9"/>
  <c r="C16912" i="9"/>
  <c r="C16901" i="9"/>
  <c r="C16891" i="9"/>
  <c r="C16881" i="9"/>
  <c r="C16871" i="9"/>
  <c r="C16861" i="9"/>
  <c r="C16851" i="9"/>
  <c r="C16841" i="9"/>
  <c r="C16831" i="9"/>
  <c r="C16821" i="9"/>
  <c r="C16811" i="9"/>
  <c r="C16801" i="9"/>
  <c r="C16791" i="9"/>
  <c r="C16781" i="9"/>
  <c r="C16771" i="9"/>
  <c r="C16761" i="9"/>
  <c r="C16751" i="9"/>
  <c r="C16741" i="9"/>
  <c r="C16731" i="9"/>
  <c r="C16721" i="9"/>
  <c r="C16711" i="9"/>
  <c r="C16701" i="9"/>
  <c r="C16691" i="9"/>
  <c r="C16681" i="9"/>
  <c r="C16671" i="9"/>
  <c r="C16661" i="9"/>
  <c r="C16651" i="9"/>
  <c r="C16641" i="9"/>
  <c r="C16631" i="9"/>
  <c r="C16621" i="9"/>
  <c r="C16611" i="9"/>
  <c r="C16601" i="9"/>
  <c r="C16591" i="9"/>
  <c r="C16581" i="9"/>
  <c r="C16571" i="9"/>
  <c r="C16561" i="9"/>
  <c r="C16551" i="9"/>
  <c r="C16541" i="9"/>
  <c r="C16531" i="9"/>
  <c r="C16521" i="9"/>
  <c r="C16511" i="9"/>
  <c r="C16501" i="9"/>
  <c r="C16491" i="9"/>
  <c r="C16481" i="9"/>
  <c r="C16471" i="9"/>
  <c r="C16461" i="9"/>
  <c r="C16451" i="9"/>
  <c r="C16441" i="9"/>
  <c r="C16431" i="9"/>
  <c r="C16421" i="9"/>
  <c r="C16411" i="9"/>
  <c r="C16401" i="9"/>
  <c r="C16391" i="9"/>
  <c r="C16381" i="9"/>
  <c r="C16371" i="9"/>
  <c r="C16361" i="9"/>
  <c r="C16351" i="9"/>
  <c r="C16341" i="9"/>
  <c r="C16331" i="9"/>
  <c r="C16321" i="9"/>
  <c r="C16311" i="9"/>
  <c r="C16301" i="9"/>
  <c r="C16291" i="9"/>
  <c r="C16281" i="9"/>
  <c r="C16271" i="9"/>
  <c r="C16261" i="9"/>
  <c r="C16251" i="9"/>
  <c r="C18534" i="9"/>
  <c r="C18090" i="9"/>
  <c r="C17497" i="9"/>
  <c r="C17443" i="9"/>
  <c r="C17427" i="9"/>
  <c r="C17416" i="9"/>
  <c r="C17400" i="9"/>
  <c r="C17384" i="9"/>
  <c r="C17347" i="9"/>
  <c r="C17304" i="9"/>
  <c r="C17273" i="9"/>
  <c r="C17263" i="9"/>
  <c r="C17253" i="9"/>
  <c r="C17243" i="9"/>
  <c r="C17233" i="9"/>
  <c r="C17223" i="9"/>
  <c r="C17213" i="9"/>
  <c r="C17203" i="9"/>
  <c r="C17193" i="9"/>
  <c r="C17183" i="9"/>
  <c r="C17173" i="9"/>
  <c r="C17163" i="9"/>
  <c r="C17153" i="9"/>
  <c r="C17143" i="9"/>
  <c r="C17133" i="9"/>
  <c r="C17123" i="9"/>
  <c r="C17113" i="9"/>
  <c r="C17095" i="9"/>
  <c r="C17090" i="9"/>
  <c r="C17081" i="9"/>
  <c r="C17045" i="9"/>
  <c r="C17040" i="9"/>
  <c r="C17031" i="9"/>
  <c r="C16995" i="9"/>
  <c r="C16990" i="9"/>
  <c r="C16981" i="9"/>
  <c r="C16945" i="9"/>
  <c r="C16932" i="9"/>
  <c r="C16908" i="9"/>
  <c r="C16894" i="9"/>
  <c r="C16884" i="9"/>
  <c r="C16874" i="9"/>
  <c r="C16864" i="9"/>
  <c r="C16854" i="9"/>
  <c r="C16844" i="9"/>
  <c r="C16834" i="9"/>
  <c r="C16824" i="9"/>
  <c r="C16814" i="9"/>
  <c r="C16804" i="9"/>
  <c r="C16794" i="9"/>
  <c r="C16784" i="9"/>
  <c r="C16774" i="9"/>
  <c r="C16764" i="9"/>
  <c r="C16754" i="9"/>
  <c r="C16744" i="9"/>
  <c r="C16734" i="9"/>
  <c r="C16724" i="9"/>
  <c r="C16714" i="9"/>
  <c r="C16704" i="9"/>
  <c r="C16694" i="9"/>
  <c r="C16684" i="9"/>
  <c r="C16674" i="9"/>
  <c r="C16664" i="9"/>
  <c r="C16654" i="9"/>
  <c r="C16644" i="9"/>
  <c r="C16634" i="9"/>
  <c r="C16624" i="9"/>
  <c r="C16614" i="9"/>
  <c r="C16604" i="9"/>
  <c r="C16594" i="9"/>
  <c r="C16584" i="9"/>
  <c r="C16574" i="9"/>
  <c r="C16564" i="9"/>
  <c r="C16554" i="9"/>
  <c r="C16544" i="9"/>
  <c r="C16534" i="9"/>
  <c r="C16524" i="9"/>
  <c r="C16514" i="9"/>
  <c r="C16504" i="9"/>
  <c r="C16494" i="9"/>
  <c r="C16484" i="9"/>
  <c r="C16474" i="9"/>
  <c r="C16464" i="9"/>
  <c r="C16454" i="9"/>
  <c r="C16444" i="9"/>
  <c r="C16434" i="9"/>
  <c r="C16424" i="9"/>
  <c r="C16414" i="9"/>
  <c r="C16404" i="9"/>
  <c r="C16394" i="9"/>
  <c r="C16384" i="9"/>
  <c r="C16374" i="9"/>
  <c r="C16364" i="9"/>
  <c r="C16354" i="9"/>
  <c r="C16344" i="9"/>
  <c r="C16334" i="9"/>
  <c r="C16324" i="9"/>
  <c r="C16314" i="9"/>
  <c r="C16304" i="9"/>
  <c r="C16294" i="9"/>
  <c r="C16284" i="9"/>
  <c r="C16274" i="9"/>
  <c r="C16264" i="9"/>
  <c r="C16254" i="9"/>
  <c r="C16244" i="9"/>
  <c r="C16234" i="9"/>
  <c r="C16224" i="9"/>
  <c r="C16214" i="9"/>
  <c r="C16204" i="9"/>
  <c r="C16194" i="9"/>
  <c r="C16184" i="9"/>
  <c r="C16174" i="9"/>
  <c r="C16164" i="9"/>
  <c r="C16154" i="9"/>
  <c r="C16144" i="9"/>
  <c r="C16134" i="9"/>
  <c r="C16124" i="9"/>
  <c r="C18109" i="9"/>
  <c r="C18040" i="9"/>
  <c r="C17976" i="9"/>
  <c r="C17864" i="9"/>
  <c r="C17551" i="9"/>
  <c r="C17447" i="9"/>
  <c r="C17404" i="9"/>
  <c r="C17373" i="9"/>
  <c r="C17293" i="9"/>
  <c r="C17277" i="9"/>
  <c r="C17085" i="9"/>
  <c r="C17080" i="9"/>
  <c r="C17071" i="9"/>
  <c r="C17035" i="9"/>
  <c r="C17030" i="9"/>
  <c r="C17021" i="9"/>
  <c r="C16985" i="9"/>
  <c r="C16980" i="9"/>
  <c r="C16971" i="9"/>
  <c r="C16919" i="9"/>
  <c r="C16915" i="9"/>
  <c r="C16911" i="9"/>
  <c r="C16900" i="9"/>
  <c r="C16890" i="9"/>
  <c r="C16880" i="9"/>
  <c r="C16870" i="9"/>
  <c r="C16860" i="9"/>
  <c r="C16850" i="9"/>
  <c r="C16840" i="9"/>
  <c r="C16830" i="9"/>
  <c r="C16820" i="9"/>
  <c r="C16810" i="9"/>
  <c r="C16800" i="9"/>
  <c r="C16790" i="9"/>
  <c r="C16780" i="9"/>
  <c r="C16770" i="9"/>
  <c r="C16760" i="9"/>
  <c r="C16750" i="9"/>
  <c r="C16740" i="9"/>
  <c r="C16730" i="9"/>
  <c r="C16720" i="9"/>
  <c r="C17869" i="9"/>
  <c r="C17484" i="9"/>
  <c r="C17462" i="9"/>
  <c r="C17442" i="9"/>
  <c r="C17420" i="9"/>
  <c r="C17388" i="9"/>
  <c r="C17361" i="9"/>
  <c r="C17346" i="9"/>
  <c r="C17308" i="9"/>
  <c r="C17281" i="9"/>
  <c r="C17093" i="9"/>
  <c r="C17089" i="9"/>
  <c r="C17066" i="9"/>
  <c r="C17043" i="9"/>
  <c r="C17039" i="9"/>
  <c r="C17016" i="9"/>
  <c r="C16993" i="9"/>
  <c r="C16989" i="9"/>
  <c r="C16966" i="9"/>
  <c r="C16943" i="9"/>
  <c r="C16931" i="9"/>
  <c r="C16903" i="9"/>
  <c r="C16893" i="9"/>
  <c r="C16883" i="9"/>
  <c r="C16873" i="9"/>
  <c r="C16863" i="9"/>
  <c r="C16853" i="9"/>
  <c r="C16843" i="9"/>
  <c r="C16833" i="9"/>
  <c r="C16823" i="9"/>
  <c r="C16813" i="9"/>
  <c r="C16803" i="9"/>
  <c r="C16793" i="9"/>
  <c r="C16783" i="9"/>
  <c r="C16773" i="9"/>
  <c r="C16763" i="9"/>
  <c r="C16753" i="9"/>
  <c r="C16743" i="9"/>
  <c r="C16733" i="9"/>
  <c r="C16723" i="9"/>
  <c r="C16713" i="9"/>
  <c r="C16703" i="9"/>
  <c r="C16693" i="9"/>
  <c r="C16683" i="9"/>
  <c r="C16673" i="9"/>
  <c r="C16663" i="9"/>
  <c r="C16653" i="9"/>
  <c r="C16643" i="9"/>
  <c r="C16633" i="9"/>
  <c r="C16623" i="9"/>
  <c r="C16613" i="9"/>
  <c r="C16603" i="9"/>
  <c r="C16593" i="9"/>
  <c r="C16583" i="9"/>
  <c r="C16573" i="9"/>
  <c r="C16563" i="9"/>
  <c r="C16553" i="9"/>
  <c r="C16543" i="9"/>
  <c r="C16533" i="9"/>
  <c r="C16523" i="9"/>
  <c r="C16513" i="9"/>
  <c r="C18059" i="9"/>
  <c r="C17874" i="9"/>
  <c r="C17686" i="9"/>
  <c r="C17500" i="9"/>
  <c r="C17473" i="9"/>
  <c r="C17393" i="9"/>
  <c r="C17377" i="9"/>
  <c r="C17366" i="9"/>
  <c r="C17350" i="9"/>
  <c r="C17334" i="9"/>
  <c r="C17297" i="9"/>
  <c r="C17075" i="9"/>
  <c r="C17070" i="9"/>
  <c r="C17061" i="9"/>
  <c r="C17025" i="9"/>
  <c r="C17020" i="9"/>
  <c r="C17011" i="9"/>
  <c r="C16975" i="9"/>
  <c r="C16970" i="9"/>
  <c r="C16961" i="9"/>
  <c r="C16939" i="9"/>
  <c r="C16935" i="9"/>
  <c r="C16922" i="9"/>
  <c r="C16910" i="9"/>
  <c r="C16896" i="9"/>
  <c r="C16886" i="9"/>
  <c r="C16876" i="9"/>
  <c r="C16866" i="9"/>
  <c r="C16856" i="9"/>
  <c r="C16846" i="9"/>
  <c r="C16836" i="9"/>
  <c r="C16826" i="9"/>
  <c r="C16816" i="9"/>
  <c r="C16806" i="9"/>
  <c r="C16796" i="9"/>
  <c r="C16786" i="9"/>
  <c r="C16776" i="9"/>
  <c r="C16766" i="9"/>
  <c r="C16756" i="9"/>
  <c r="C16746" i="9"/>
  <c r="C17800" i="9"/>
  <c r="C17580" i="9"/>
  <c r="C17488" i="9"/>
  <c r="C17461" i="9"/>
  <c r="C17446" i="9"/>
  <c r="C17408" i="9"/>
  <c r="C17381" i="9"/>
  <c r="C17312" i="9"/>
  <c r="C17292" i="9"/>
  <c r="C17270" i="9"/>
  <c r="C17266" i="9"/>
  <c r="C17256" i="9"/>
  <c r="C17246" i="9"/>
  <c r="C17236" i="9"/>
  <c r="C17226" i="9"/>
  <c r="C17216" i="9"/>
  <c r="C17206" i="9"/>
  <c r="C17196" i="9"/>
  <c r="C17186" i="9"/>
  <c r="C17176" i="9"/>
  <c r="C17166" i="9"/>
  <c r="C17156" i="9"/>
  <c r="C17146" i="9"/>
  <c r="C17136" i="9"/>
  <c r="C17126" i="9"/>
  <c r="C17116" i="9"/>
  <c r="C17106" i="9"/>
  <c r="C17083" i="9"/>
  <c r="C17079" i="9"/>
  <c r="C17056" i="9"/>
  <c r="C17033" i="9"/>
  <c r="C17029" i="9"/>
  <c r="C17006" i="9"/>
  <c r="C16983" i="9"/>
  <c r="C16979" i="9"/>
  <c r="C16956" i="9"/>
  <c r="C16930" i="9"/>
  <c r="C16926" i="9"/>
  <c r="C16906" i="9"/>
  <c r="C16899" i="9"/>
  <c r="C16889" i="9"/>
  <c r="C16879" i="9"/>
  <c r="C16869" i="9"/>
  <c r="C16859" i="9"/>
  <c r="C16849" i="9"/>
  <c r="C16839" i="9"/>
  <c r="C16829" i="9"/>
  <c r="C16819" i="9"/>
  <c r="C16809" i="9"/>
  <c r="C16799" i="9"/>
  <c r="C16789" i="9"/>
  <c r="C16779" i="9"/>
  <c r="C16769" i="9"/>
  <c r="C16759" i="9"/>
  <c r="C16749" i="9"/>
  <c r="C16739" i="9"/>
  <c r="C16729" i="9"/>
  <c r="C16719" i="9"/>
  <c r="C16709" i="9"/>
  <c r="C16699" i="9"/>
  <c r="C16689" i="9"/>
  <c r="C16679" i="9"/>
  <c r="C16669" i="9"/>
  <c r="C16659" i="9"/>
  <c r="C16649" i="9"/>
  <c r="C16639" i="9"/>
  <c r="C16629" i="9"/>
  <c r="C16619" i="9"/>
  <c r="C16609" i="9"/>
  <c r="C16599" i="9"/>
  <c r="C16589" i="9"/>
  <c r="C16579" i="9"/>
  <c r="C16569" i="9"/>
  <c r="C16559" i="9"/>
  <c r="C16549" i="9"/>
  <c r="C16539" i="9"/>
  <c r="C16529" i="9"/>
  <c r="C16519" i="9"/>
  <c r="C16509" i="9"/>
  <c r="C16499" i="9"/>
  <c r="C16489" i="9"/>
  <c r="C16479" i="9"/>
  <c r="C16469" i="9"/>
  <c r="C16459" i="9"/>
  <c r="C16449" i="9"/>
  <c r="C16439" i="9"/>
  <c r="C16429" i="9"/>
  <c r="C16419" i="9"/>
  <c r="C16409" i="9"/>
  <c r="C16399" i="9"/>
  <c r="C16389" i="9"/>
  <c r="C16379" i="9"/>
  <c r="C16369" i="9"/>
  <c r="C16359" i="9"/>
  <c r="C16349" i="9"/>
  <c r="C16339" i="9"/>
  <c r="C16329" i="9"/>
  <c r="C16319" i="9"/>
  <c r="C16309" i="9"/>
  <c r="C16299" i="9"/>
  <c r="C16289" i="9"/>
  <c r="C16279" i="9"/>
  <c r="C16269" i="9"/>
  <c r="C16259" i="9"/>
  <c r="C16249" i="9"/>
  <c r="C16239" i="9"/>
  <c r="C16229" i="9"/>
  <c r="C16219" i="9"/>
  <c r="C16209" i="9"/>
  <c r="C16199" i="9"/>
  <c r="C16189" i="9"/>
  <c r="C16179" i="9"/>
  <c r="C16169" i="9"/>
  <c r="C16159" i="9"/>
  <c r="C16149" i="9"/>
  <c r="C16139" i="9"/>
  <c r="C16129" i="9"/>
  <c r="C16119" i="9"/>
  <c r="C16109" i="9"/>
  <c r="C17466" i="9"/>
  <c r="C17434" i="9"/>
  <c r="C17362" i="9"/>
  <c r="C17103" i="9"/>
  <c r="C17053" i="9"/>
  <c r="C17003" i="9"/>
  <c r="C16953" i="9"/>
  <c r="C16882" i="9"/>
  <c r="C16832" i="9"/>
  <c r="C16782" i="9"/>
  <c r="C16727" i="9"/>
  <c r="C16722" i="9"/>
  <c r="C16507" i="9"/>
  <c r="C16493" i="9"/>
  <c r="C16457" i="9"/>
  <c r="C16443" i="9"/>
  <c r="C16407" i="9"/>
  <c r="C16393" i="9"/>
  <c r="C16357" i="9"/>
  <c r="C16343" i="9"/>
  <c r="C16307" i="9"/>
  <c r="C16293" i="9"/>
  <c r="C16257" i="9"/>
  <c r="C16243" i="9"/>
  <c r="C16235" i="9"/>
  <c r="C16231" i="9"/>
  <c r="C16210" i="9"/>
  <c r="C16206" i="9"/>
  <c r="C16193" i="9"/>
  <c r="C16185" i="9"/>
  <c r="C16181" i="9"/>
  <c r="C16160" i="9"/>
  <c r="C16156" i="9"/>
  <c r="C16143" i="9"/>
  <c r="C16135" i="9"/>
  <c r="C16131" i="9"/>
  <c r="C16111" i="9"/>
  <c r="C16107" i="9"/>
  <c r="C16103" i="9"/>
  <c r="C16096" i="9"/>
  <c r="C16089" i="9"/>
  <c r="C16071" i="9"/>
  <c r="C16053" i="9"/>
  <c r="C16046" i="9"/>
  <c r="C16039" i="9"/>
  <c r="C16021" i="9"/>
  <c r="C16003" i="9"/>
  <c r="C15996" i="9"/>
  <c r="C15989" i="9"/>
  <c r="C15971" i="9"/>
  <c r="C15953" i="9"/>
  <c r="C15946" i="9"/>
  <c r="C15939" i="9"/>
  <c r="C15921" i="9"/>
  <c r="C15903" i="9"/>
  <c r="C15896" i="9"/>
  <c r="C15889" i="9"/>
  <c r="C15871" i="9"/>
  <c r="C15853" i="9"/>
  <c r="C15846" i="9"/>
  <c r="C15839" i="9"/>
  <c r="C15821" i="9"/>
  <c r="C15803" i="9"/>
  <c r="C15796" i="9"/>
  <c r="C15789" i="9"/>
  <c r="C15771" i="9"/>
  <c r="C15753" i="9"/>
  <c r="C15746" i="9"/>
  <c r="C15739" i="9"/>
  <c r="C15729" i="9"/>
  <c r="C15719" i="9"/>
  <c r="C15709" i="9"/>
  <c r="C15699" i="9"/>
  <c r="C15689" i="9"/>
  <c r="C15679" i="9"/>
  <c r="C15669" i="9"/>
  <c r="C15659" i="9"/>
  <c r="C15649" i="9"/>
  <c r="C15639" i="9"/>
  <c r="C15629" i="9"/>
  <c r="C15619" i="9"/>
  <c r="C15609" i="9"/>
  <c r="C15599" i="9"/>
  <c r="C15589" i="9"/>
  <c r="C15579" i="9"/>
  <c r="C15569" i="9"/>
  <c r="C15559" i="9"/>
  <c r="C15549" i="9"/>
  <c r="C15539" i="9"/>
  <c r="C15529" i="9"/>
  <c r="C15519" i="9"/>
  <c r="C15509" i="9"/>
  <c r="C15499" i="9"/>
  <c r="C15489" i="9"/>
  <c r="C15479" i="9"/>
  <c r="C15469" i="9"/>
  <c r="C15459" i="9"/>
  <c r="C15449" i="9"/>
  <c r="C15439" i="9"/>
  <c r="C17708" i="9"/>
  <c r="C17240" i="9"/>
  <c r="C17190" i="9"/>
  <c r="C17140" i="9"/>
  <c r="C16936" i="9"/>
  <c r="C16923" i="9"/>
  <c r="C16887" i="9"/>
  <c r="C16837" i="9"/>
  <c r="C16787" i="9"/>
  <c r="C16737" i="9"/>
  <c r="C16732" i="9"/>
  <c r="C16502" i="9"/>
  <c r="C16470" i="9"/>
  <c r="C16466" i="9"/>
  <c r="C16452" i="9"/>
  <c r="C16420" i="9"/>
  <c r="C16416" i="9"/>
  <c r="C16402" i="9"/>
  <c r="C16370" i="9"/>
  <c r="C16366" i="9"/>
  <c r="C16352" i="9"/>
  <c r="C16320" i="9"/>
  <c r="C16316" i="9"/>
  <c r="C16302" i="9"/>
  <c r="C16270" i="9"/>
  <c r="C16266" i="9"/>
  <c r="C16252" i="9"/>
  <c r="C16222" i="9"/>
  <c r="C16197" i="9"/>
  <c r="C16172" i="9"/>
  <c r="C16147" i="9"/>
  <c r="C16122" i="9"/>
  <c r="C16114" i="9"/>
  <c r="C16092" i="9"/>
  <c r="C16085" i="9"/>
  <c r="C16074" i="9"/>
  <c r="C16067" i="9"/>
  <c r="C16060" i="9"/>
  <c r="C16042" i="9"/>
  <c r="C16035" i="9"/>
  <c r="C16024" i="9"/>
  <c r="C16017" i="9"/>
  <c r="C16010" i="9"/>
  <c r="C15992" i="9"/>
  <c r="C15985" i="9"/>
  <c r="C15974" i="9"/>
  <c r="C15967" i="9"/>
  <c r="C15960" i="9"/>
  <c r="C15942" i="9"/>
  <c r="C15935" i="9"/>
  <c r="C15924" i="9"/>
  <c r="C15917" i="9"/>
  <c r="C15910" i="9"/>
  <c r="C15892" i="9"/>
  <c r="C15885" i="9"/>
  <c r="C15874" i="9"/>
  <c r="C15867" i="9"/>
  <c r="C15860" i="9"/>
  <c r="C15842" i="9"/>
  <c r="C15835" i="9"/>
  <c r="C15824" i="9"/>
  <c r="C15817" i="9"/>
  <c r="C15810" i="9"/>
  <c r="C15792" i="9"/>
  <c r="C15785" i="9"/>
  <c r="C15774" i="9"/>
  <c r="C15767" i="9"/>
  <c r="C15760" i="9"/>
  <c r="C15742" i="9"/>
  <c r="C15732" i="9"/>
  <c r="C15722" i="9"/>
  <c r="C15712" i="9"/>
  <c r="C15702" i="9"/>
  <c r="C15692" i="9"/>
  <c r="C15682" i="9"/>
  <c r="C15672" i="9"/>
  <c r="C15662" i="9"/>
  <c r="C15652" i="9"/>
  <c r="C15642" i="9"/>
  <c r="C15632" i="9"/>
  <c r="C15622" i="9"/>
  <c r="C15612" i="9"/>
  <c r="C15602" i="9"/>
  <c r="C15592" i="9"/>
  <c r="C15582" i="9"/>
  <c r="C15572" i="9"/>
  <c r="C15562" i="9"/>
  <c r="C15552" i="9"/>
  <c r="C15542" i="9"/>
  <c r="C15532" i="9"/>
  <c r="C15522" i="9"/>
  <c r="C15512" i="9"/>
  <c r="C15502" i="9"/>
  <c r="C15492" i="9"/>
  <c r="C15482" i="9"/>
  <c r="C15472" i="9"/>
  <c r="C15462" i="9"/>
  <c r="C15452" i="9"/>
  <c r="C15442" i="9"/>
  <c r="C15432" i="9"/>
  <c r="C15422" i="9"/>
  <c r="C15412" i="9"/>
  <c r="C15402" i="9"/>
  <c r="C15392" i="9"/>
  <c r="C15382" i="9"/>
  <c r="C15372" i="9"/>
  <c r="C15362" i="9"/>
  <c r="C15352" i="9"/>
  <c r="C15342" i="9"/>
  <c r="C15332" i="9"/>
  <c r="C15322" i="9"/>
  <c r="C15312" i="9"/>
  <c r="C15302" i="9"/>
  <c r="C15292" i="9"/>
  <c r="C15282" i="9"/>
  <c r="C15272" i="9"/>
  <c r="C15262" i="9"/>
  <c r="C15252" i="9"/>
  <c r="C15242" i="9"/>
  <c r="C15232" i="9"/>
  <c r="C15222" i="9"/>
  <c r="C15212" i="9"/>
  <c r="C15202" i="9"/>
  <c r="C15192" i="9"/>
  <c r="C15182" i="9"/>
  <c r="C15172" i="9"/>
  <c r="C15162" i="9"/>
  <c r="C15152" i="9"/>
  <c r="C15142" i="9"/>
  <c r="C15132" i="9"/>
  <c r="C15122" i="9"/>
  <c r="C15112" i="9"/>
  <c r="C15102" i="9"/>
  <c r="C15092" i="9"/>
  <c r="C15082" i="9"/>
  <c r="C15072" i="9"/>
  <c r="C15062" i="9"/>
  <c r="C15052" i="9"/>
  <c r="C15042" i="9"/>
  <c r="C15032" i="9"/>
  <c r="C15022" i="9"/>
  <c r="C15012" i="9"/>
  <c r="C15002" i="9"/>
  <c r="C14992" i="9"/>
  <c r="C14982" i="9"/>
  <c r="C14972" i="9"/>
  <c r="C14962" i="9"/>
  <c r="C14952" i="9"/>
  <c r="C14942" i="9"/>
  <c r="C14932" i="9"/>
  <c r="C14922" i="9"/>
  <c r="C14912" i="9"/>
  <c r="C14902" i="9"/>
  <c r="C14892" i="9"/>
  <c r="C14882" i="9"/>
  <c r="C14872" i="9"/>
  <c r="C14862" i="9"/>
  <c r="C14852" i="9"/>
  <c r="C14842" i="9"/>
  <c r="C14832" i="9"/>
  <c r="C14822" i="9"/>
  <c r="C14812" i="9"/>
  <c r="C14802" i="9"/>
  <c r="C14792" i="9"/>
  <c r="C17354" i="9"/>
  <c r="C17323" i="9"/>
  <c r="C17065" i="9"/>
  <c r="C17015" i="9"/>
  <c r="C16965" i="9"/>
  <c r="C16892" i="9"/>
  <c r="C16842" i="9"/>
  <c r="C16792" i="9"/>
  <c r="C16742" i="9"/>
  <c r="C16716" i="9"/>
  <c r="C16706" i="9"/>
  <c r="C16696" i="9"/>
  <c r="C16686" i="9"/>
  <c r="C16676" i="9"/>
  <c r="C16666" i="9"/>
  <c r="C16656" i="9"/>
  <c r="C16646" i="9"/>
  <c r="C16636" i="9"/>
  <c r="C16626" i="9"/>
  <c r="C16616" i="9"/>
  <c r="C16606" i="9"/>
  <c r="C16596" i="9"/>
  <c r="C16586" i="9"/>
  <c r="C16576" i="9"/>
  <c r="C16566" i="9"/>
  <c r="C16556" i="9"/>
  <c r="C16546" i="9"/>
  <c r="C16536" i="9"/>
  <c r="C16526" i="9"/>
  <c r="C16516" i="9"/>
  <c r="C16497" i="9"/>
  <c r="C16483" i="9"/>
  <c r="C16447" i="9"/>
  <c r="C16433" i="9"/>
  <c r="C16397" i="9"/>
  <c r="C16383" i="9"/>
  <c r="C16347" i="9"/>
  <c r="C16333" i="9"/>
  <c r="C16297" i="9"/>
  <c r="C16283" i="9"/>
  <c r="C16247" i="9"/>
  <c r="C16230" i="9"/>
  <c r="C16226" i="9"/>
  <c r="C16213" i="9"/>
  <c r="C16205" i="9"/>
  <c r="C16201" i="9"/>
  <c r="C16180" i="9"/>
  <c r="C16176" i="9"/>
  <c r="C16163" i="9"/>
  <c r="C16155" i="9"/>
  <c r="C16151" i="9"/>
  <c r="C16130" i="9"/>
  <c r="C16126" i="9"/>
  <c r="C16099" i="9"/>
  <c r="C16081" i="9"/>
  <c r="C16063" i="9"/>
  <c r="C16056" i="9"/>
  <c r="C16049" i="9"/>
  <c r="C16031" i="9"/>
  <c r="C16013" i="9"/>
  <c r="C16006" i="9"/>
  <c r="C15999" i="9"/>
  <c r="C15981" i="9"/>
  <c r="C15963" i="9"/>
  <c r="C15956" i="9"/>
  <c r="C15949" i="9"/>
  <c r="C15931" i="9"/>
  <c r="C15913" i="9"/>
  <c r="C15906" i="9"/>
  <c r="C15899" i="9"/>
  <c r="C15881" i="9"/>
  <c r="C15863" i="9"/>
  <c r="C15856" i="9"/>
  <c r="C15849" i="9"/>
  <c r="C15831" i="9"/>
  <c r="C15813" i="9"/>
  <c r="C15806" i="9"/>
  <c r="C15799" i="9"/>
  <c r="C15781" i="9"/>
  <c r="C15763" i="9"/>
  <c r="C15756" i="9"/>
  <c r="C15749" i="9"/>
  <c r="C15735" i="9"/>
  <c r="C15725" i="9"/>
  <c r="C15715" i="9"/>
  <c r="C15705" i="9"/>
  <c r="C15695" i="9"/>
  <c r="C15685" i="9"/>
  <c r="C15675" i="9"/>
  <c r="C15665" i="9"/>
  <c r="C15655" i="9"/>
  <c r="C15645" i="9"/>
  <c r="C15635" i="9"/>
  <c r="C15625" i="9"/>
  <c r="C15615" i="9"/>
  <c r="C15605" i="9"/>
  <c r="C15595" i="9"/>
  <c r="C15585" i="9"/>
  <c r="C15575" i="9"/>
  <c r="C15565" i="9"/>
  <c r="C15555" i="9"/>
  <c r="C15545" i="9"/>
  <c r="C15535" i="9"/>
  <c r="C15525" i="9"/>
  <c r="C15515" i="9"/>
  <c r="C15505" i="9"/>
  <c r="C15495" i="9"/>
  <c r="C15485" i="9"/>
  <c r="C15475" i="9"/>
  <c r="C15465" i="9"/>
  <c r="C15455" i="9"/>
  <c r="C15445" i="9"/>
  <c r="C15435" i="9"/>
  <c r="C15425" i="9"/>
  <c r="C15415" i="9"/>
  <c r="C15405" i="9"/>
  <c r="C15395" i="9"/>
  <c r="C15385" i="9"/>
  <c r="C15375" i="9"/>
  <c r="C15365" i="9"/>
  <c r="C15355" i="9"/>
  <c r="C15345" i="9"/>
  <c r="C15335" i="9"/>
  <c r="C15325" i="9"/>
  <c r="C15315" i="9"/>
  <c r="C15305" i="9"/>
  <c r="C15295" i="9"/>
  <c r="C15285" i="9"/>
  <c r="C15275" i="9"/>
  <c r="C17604" i="9"/>
  <c r="C17458" i="9"/>
  <c r="C17342" i="9"/>
  <c r="C17220" i="9"/>
  <c r="C17170" i="9"/>
  <c r="C17120" i="9"/>
  <c r="C16940" i="9"/>
  <c r="C16897" i="9"/>
  <c r="C16847" i="9"/>
  <c r="C16797" i="9"/>
  <c r="C16747" i="9"/>
  <c r="C16726" i="9"/>
  <c r="C16710" i="9"/>
  <c r="C16700" i="9"/>
  <c r="C16690" i="9"/>
  <c r="C16680" i="9"/>
  <c r="C16670" i="9"/>
  <c r="C16660" i="9"/>
  <c r="C16650" i="9"/>
  <c r="C16640" i="9"/>
  <c r="C16630" i="9"/>
  <c r="C16620" i="9"/>
  <c r="C16610" i="9"/>
  <c r="C16600" i="9"/>
  <c r="C16590" i="9"/>
  <c r="C16580" i="9"/>
  <c r="C16570" i="9"/>
  <c r="C16560" i="9"/>
  <c r="C16550" i="9"/>
  <c r="C16540" i="9"/>
  <c r="C16530" i="9"/>
  <c r="C16520" i="9"/>
  <c r="C16510" i="9"/>
  <c r="C16506" i="9"/>
  <c r="C16492" i="9"/>
  <c r="C16460" i="9"/>
  <c r="C16456" i="9"/>
  <c r="C16442" i="9"/>
  <c r="C16410" i="9"/>
  <c r="C16406" i="9"/>
  <c r="C16392" i="9"/>
  <c r="C16360" i="9"/>
  <c r="C16356" i="9"/>
  <c r="C16342" i="9"/>
  <c r="C16310" i="9"/>
  <c r="C16306" i="9"/>
  <c r="C16292" i="9"/>
  <c r="C16260" i="9"/>
  <c r="C16256" i="9"/>
  <c r="C16242" i="9"/>
  <c r="C16217" i="9"/>
  <c r="C16192" i="9"/>
  <c r="C16167" i="9"/>
  <c r="C16142" i="9"/>
  <c r="C16110" i="9"/>
  <c r="C16106" i="9"/>
  <c r="C16102" i="9"/>
  <c r="C16095" i="9"/>
  <c r="C16084" i="9"/>
  <c r="C16077" i="9"/>
  <c r="C16070" i="9"/>
  <c r="C16052" i="9"/>
  <c r="C16045" i="9"/>
  <c r="C16034" i="9"/>
  <c r="C16027" i="9"/>
  <c r="C16020" i="9"/>
  <c r="C16002" i="9"/>
  <c r="C15995" i="9"/>
  <c r="C15984" i="9"/>
  <c r="C15977" i="9"/>
  <c r="C15970" i="9"/>
  <c r="C15952" i="9"/>
  <c r="C15945" i="9"/>
  <c r="C15934" i="9"/>
  <c r="C15927" i="9"/>
  <c r="C15920" i="9"/>
  <c r="C15902" i="9"/>
  <c r="C15895" i="9"/>
  <c r="C15884" i="9"/>
  <c r="C15877" i="9"/>
  <c r="C15870" i="9"/>
  <c r="C15852" i="9"/>
  <c r="C15845" i="9"/>
  <c r="C15834" i="9"/>
  <c r="C15827" i="9"/>
  <c r="C15820" i="9"/>
  <c r="C15802" i="9"/>
  <c r="C15795" i="9"/>
  <c r="C15784" i="9"/>
  <c r="C15777" i="9"/>
  <c r="C15770" i="9"/>
  <c r="C15752" i="9"/>
  <c r="C15745" i="9"/>
  <c r="C15738" i="9"/>
  <c r="C15728" i="9"/>
  <c r="C15718" i="9"/>
  <c r="C15708" i="9"/>
  <c r="C15698" i="9"/>
  <c r="C15688" i="9"/>
  <c r="C15678" i="9"/>
  <c r="C15668" i="9"/>
  <c r="C15658" i="9"/>
  <c r="C15648" i="9"/>
  <c r="C15638" i="9"/>
  <c r="C15628" i="9"/>
  <c r="C15618" i="9"/>
  <c r="C15608" i="9"/>
  <c r="C15598" i="9"/>
  <c r="C15588" i="9"/>
  <c r="C15578" i="9"/>
  <c r="C15568" i="9"/>
  <c r="C15558" i="9"/>
  <c r="C15548" i="9"/>
  <c r="C15538" i="9"/>
  <c r="C15528" i="9"/>
  <c r="C15518" i="9"/>
  <c r="C15508" i="9"/>
  <c r="C15498" i="9"/>
  <c r="C15488" i="9"/>
  <c r="C15478" i="9"/>
  <c r="C15468" i="9"/>
  <c r="C15458" i="9"/>
  <c r="C15448" i="9"/>
  <c r="C15438" i="9"/>
  <c r="C15428" i="9"/>
  <c r="C18009" i="9"/>
  <c r="C16902" i="9"/>
  <c r="C16852" i="9"/>
  <c r="C16802" i="9"/>
  <c r="C16752" i="9"/>
  <c r="C16736" i="9"/>
  <c r="C16487" i="9"/>
  <c r="C16473" i="9"/>
  <c r="C16437" i="9"/>
  <c r="C16423" i="9"/>
  <c r="C16387" i="9"/>
  <c r="C16373" i="9"/>
  <c r="C16337" i="9"/>
  <c r="C16323" i="9"/>
  <c r="C16287" i="9"/>
  <c r="C16273" i="9"/>
  <c r="C16233" i="9"/>
  <c r="C16225" i="9"/>
  <c r="C16221" i="9"/>
  <c r="C16200" i="9"/>
  <c r="C16196" i="9"/>
  <c r="C16183" i="9"/>
  <c r="C16175" i="9"/>
  <c r="C16171" i="9"/>
  <c r="C16150" i="9"/>
  <c r="C16146" i="9"/>
  <c r="C16133" i="9"/>
  <c r="C16125" i="9"/>
  <c r="C16121" i="9"/>
  <c r="C16117" i="9"/>
  <c r="C16113" i="9"/>
  <c r="C16091" i="9"/>
  <c r="C16073" i="9"/>
  <c r="C16066" i="9"/>
  <c r="C16059" i="9"/>
  <c r="C16041" i="9"/>
  <c r="C16023" i="9"/>
  <c r="C16016" i="9"/>
  <c r="C16009" i="9"/>
  <c r="C15991" i="9"/>
  <c r="C15973" i="9"/>
  <c r="C15966" i="9"/>
  <c r="C15959" i="9"/>
  <c r="C15941" i="9"/>
  <c r="C15923" i="9"/>
  <c r="C15916" i="9"/>
  <c r="C15909" i="9"/>
  <c r="C15891" i="9"/>
  <c r="C15873" i="9"/>
  <c r="C15866" i="9"/>
  <c r="C15859" i="9"/>
  <c r="C15841" i="9"/>
  <c r="C15823" i="9"/>
  <c r="C15816" i="9"/>
  <c r="C15809" i="9"/>
  <c r="C15791" i="9"/>
  <c r="C15773" i="9"/>
  <c r="C15766" i="9"/>
  <c r="C15759" i="9"/>
  <c r="C15741" i="9"/>
  <c r="C15731" i="9"/>
  <c r="C15721" i="9"/>
  <c r="C15711" i="9"/>
  <c r="C15701" i="9"/>
  <c r="C15691" i="9"/>
  <c r="C15681" i="9"/>
  <c r="C15671" i="9"/>
  <c r="C15661" i="9"/>
  <c r="C15651" i="9"/>
  <c r="C15641" i="9"/>
  <c r="C15631" i="9"/>
  <c r="C15621" i="9"/>
  <c r="C15611" i="9"/>
  <c r="C15601" i="9"/>
  <c r="C15591" i="9"/>
  <c r="C15581" i="9"/>
  <c r="C15571" i="9"/>
  <c r="C15561" i="9"/>
  <c r="C15551" i="9"/>
  <c r="C15541" i="9"/>
  <c r="C15531" i="9"/>
  <c r="C15521" i="9"/>
  <c r="C15511" i="9"/>
  <c r="C15501" i="9"/>
  <c r="C15491" i="9"/>
  <c r="C15481" i="9"/>
  <c r="C15471" i="9"/>
  <c r="C15461" i="9"/>
  <c r="C15451" i="9"/>
  <c r="C15441" i="9"/>
  <c r="C15431" i="9"/>
  <c r="C15421" i="9"/>
  <c r="C15411" i="9"/>
  <c r="C15401" i="9"/>
  <c r="C15391" i="9"/>
  <c r="C15381" i="9"/>
  <c r="C15371" i="9"/>
  <c r="C15361" i="9"/>
  <c r="C15351" i="9"/>
  <c r="C15341" i="9"/>
  <c r="C15331" i="9"/>
  <c r="C15321" i="9"/>
  <c r="C15311" i="9"/>
  <c r="C15301" i="9"/>
  <c r="C15291" i="9"/>
  <c r="C15281" i="9"/>
  <c r="C15271" i="9"/>
  <c r="C15261" i="9"/>
  <c r="C15251" i="9"/>
  <c r="C15241" i="9"/>
  <c r="C15231" i="9"/>
  <c r="C15221" i="9"/>
  <c r="C15211" i="9"/>
  <c r="C15201" i="9"/>
  <c r="C15191" i="9"/>
  <c r="C15181" i="9"/>
  <c r="C15171" i="9"/>
  <c r="C15161" i="9"/>
  <c r="C15151" i="9"/>
  <c r="C15141" i="9"/>
  <c r="C15131" i="9"/>
  <c r="C15121" i="9"/>
  <c r="C15111" i="9"/>
  <c r="C15101" i="9"/>
  <c r="C15091" i="9"/>
  <c r="C15081" i="9"/>
  <c r="C15071" i="9"/>
  <c r="C15061" i="9"/>
  <c r="C17815" i="9"/>
  <c r="C17431" i="9"/>
  <c r="C17288" i="9"/>
  <c r="C17250" i="9"/>
  <c r="C17200" i="9"/>
  <c r="C17150" i="9"/>
  <c r="C17101" i="9"/>
  <c r="C17076" i="9"/>
  <c r="C17051" i="9"/>
  <c r="C17026" i="9"/>
  <c r="C17001" i="9"/>
  <c r="C16976" i="9"/>
  <c r="C16951" i="9"/>
  <c r="C16857" i="9"/>
  <c r="C16807" i="9"/>
  <c r="C16757" i="9"/>
  <c r="C16500" i="9"/>
  <c r="C16496" i="9"/>
  <c r="C16482" i="9"/>
  <c r="C16450" i="9"/>
  <c r="C16446" i="9"/>
  <c r="C16432" i="9"/>
  <c r="C16400" i="9"/>
  <c r="C16396" i="9"/>
  <c r="C16382" i="9"/>
  <c r="C16350" i="9"/>
  <c r="C16346" i="9"/>
  <c r="C16332" i="9"/>
  <c r="C16300" i="9"/>
  <c r="C16296" i="9"/>
  <c r="C16282" i="9"/>
  <c r="C16250" i="9"/>
  <c r="C16246" i="9"/>
  <c r="C16237" i="9"/>
  <c r="C16212" i="9"/>
  <c r="C16187" i="9"/>
  <c r="C16162" i="9"/>
  <c r="C16137" i="9"/>
  <c r="C16105" i="9"/>
  <c r="C16094" i="9"/>
  <c r="C16087" i="9"/>
  <c r="C16080" i="9"/>
  <c r="C16062" i="9"/>
  <c r="C16055" i="9"/>
  <c r="C16044" i="9"/>
  <c r="C16037" i="9"/>
  <c r="C17320" i="9"/>
  <c r="C17230" i="9"/>
  <c r="C17180" i="9"/>
  <c r="C17130" i="9"/>
  <c r="C16867" i="9"/>
  <c r="C16817" i="9"/>
  <c r="C16767" i="9"/>
  <c r="C16490" i="9"/>
  <c r="C16486" i="9"/>
  <c r="C16472" i="9"/>
  <c r="C16440" i="9"/>
  <c r="C16436" i="9"/>
  <c r="C16422" i="9"/>
  <c r="C16390" i="9"/>
  <c r="C16386" i="9"/>
  <c r="C16372" i="9"/>
  <c r="C16340" i="9"/>
  <c r="C16336" i="9"/>
  <c r="C16322" i="9"/>
  <c r="C16290" i="9"/>
  <c r="C16286" i="9"/>
  <c r="C16272" i="9"/>
  <c r="C16232" i="9"/>
  <c r="C16207" i="9"/>
  <c r="C16182" i="9"/>
  <c r="C16157" i="9"/>
  <c r="C16132" i="9"/>
  <c r="C16120" i="9"/>
  <c r="C16116" i="9"/>
  <c r="C16112" i="9"/>
  <c r="C16104" i="9"/>
  <c r="C16097" i="9"/>
  <c r="C16090" i="9"/>
  <c r="C16072" i="9"/>
  <c r="C16065" i="9"/>
  <c r="C16054" i="9"/>
  <c r="C16047" i="9"/>
  <c r="C16040" i="9"/>
  <c r="C16022" i="9"/>
  <c r="C16015" i="9"/>
  <c r="C16004" i="9"/>
  <c r="C15997" i="9"/>
  <c r="C15990" i="9"/>
  <c r="C17397" i="9"/>
  <c r="C16872" i="9"/>
  <c r="C16822" i="9"/>
  <c r="C16772" i="9"/>
  <c r="C16503" i="9"/>
  <c r="C16467" i="9"/>
  <c r="C16453" i="9"/>
  <c r="C16417" i="9"/>
  <c r="C16403" i="9"/>
  <c r="C16367" i="9"/>
  <c r="C16353" i="9"/>
  <c r="C16317" i="9"/>
  <c r="C16303" i="9"/>
  <c r="C16267" i="9"/>
  <c r="C16253" i="9"/>
  <c r="C16240" i="9"/>
  <c r="C16236" i="9"/>
  <c r="C16223" i="9"/>
  <c r="C16215" i="9"/>
  <c r="C16211" i="9"/>
  <c r="C16190" i="9"/>
  <c r="C16186" i="9"/>
  <c r="C16173" i="9"/>
  <c r="C16165" i="9"/>
  <c r="C16161" i="9"/>
  <c r="C16140" i="9"/>
  <c r="C16136" i="9"/>
  <c r="C16123" i="9"/>
  <c r="C16093" i="9"/>
  <c r="C16086" i="9"/>
  <c r="C16079" i="9"/>
  <c r="C16061" i="9"/>
  <c r="C16043" i="9"/>
  <c r="C16036" i="9"/>
  <c r="C16029" i="9"/>
  <c r="C16011" i="9"/>
  <c r="C15993" i="9"/>
  <c r="C15986" i="9"/>
  <c r="C15979" i="9"/>
  <c r="C15961" i="9"/>
  <c r="C15943" i="9"/>
  <c r="C15936" i="9"/>
  <c r="C15929" i="9"/>
  <c r="C15911" i="9"/>
  <c r="C15893" i="9"/>
  <c r="C15886" i="9"/>
  <c r="C15879" i="9"/>
  <c r="C15861" i="9"/>
  <c r="C15843" i="9"/>
  <c r="C15836" i="9"/>
  <c r="C15829" i="9"/>
  <c r="C15811" i="9"/>
  <c r="C15793" i="9"/>
  <c r="C15786" i="9"/>
  <c r="C15779" i="9"/>
  <c r="C15761" i="9"/>
  <c r="C15743" i="9"/>
  <c r="C15733" i="9"/>
  <c r="C15723" i="9"/>
  <c r="C15713" i="9"/>
  <c r="C15703" i="9"/>
  <c r="C15693" i="9"/>
  <c r="C15683" i="9"/>
  <c r="C15673" i="9"/>
  <c r="C15663" i="9"/>
  <c r="C15653" i="9"/>
  <c r="C15643" i="9"/>
  <c r="C15633" i="9"/>
  <c r="C15623" i="9"/>
  <c r="C15613" i="9"/>
  <c r="C15603" i="9"/>
  <c r="C15593" i="9"/>
  <c r="C15583" i="9"/>
  <c r="C15573" i="9"/>
  <c r="C15563" i="9"/>
  <c r="C15553" i="9"/>
  <c r="C15543" i="9"/>
  <c r="C15533" i="9"/>
  <c r="C15523" i="9"/>
  <c r="C15513" i="9"/>
  <c r="C15503" i="9"/>
  <c r="C15493" i="9"/>
  <c r="C15483" i="9"/>
  <c r="C15473" i="9"/>
  <c r="C15463" i="9"/>
  <c r="C15453" i="9"/>
  <c r="C15443" i="9"/>
  <c r="C15433" i="9"/>
  <c r="C15423" i="9"/>
  <c r="C15413" i="9"/>
  <c r="C15403" i="9"/>
  <c r="C15393" i="9"/>
  <c r="C15383" i="9"/>
  <c r="C15373" i="9"/>
  <c r="C15363" i="9"/>
  <c r="C15353" i="9"/>
  <c r="C15343" i="9"/>
  <c r="C15333" i="9"/>
  <c r="C15323" i="9"/>
  <c r="C15313" i="9"/>
  <c r="C15303" i="9"/>
  <c r="C15293" i="9"/>
  <c r="C15283" i="9"/>
  <c r="C15273" i="9"/>
  <c r="C15263" i="9"/>
  <c r="C15253" i="9"/>
  <c r="C15243" i="9"/>
  <c r="C15233" i="9"/>
  <c r="C15223" i="9"/>
  <c r="C15213" i="9"/>
  <c r="C15203" i="9"/>
  <c r="C15193" i="9"/>
  <c r="C15183" i="9"/>
  <c r="C15173" i="9"/>
  <c r="C15163" i="9"/>
  <c r="C15153" i="9"/>
  <c r="C15143" i="9"/>
  <c r="C15133" i="9"/>
  <c r="C15123" i="9"/>
  <c r="C15113" i="9"/>
  <c r="C15103" i="9"/>
  <c r="C15093" i="9"/>
  <c r="C15083" i="9"/>
  <c r="C15073" i="9"/>
  <c r="C15063" i="9"/>
  <c r="C15053" i="9"/>
  <c r="C15043" i="9"/>
  <c r="C15033" i="9"/>
  <c r="C15023" i="9"/>
  <c r="C15013" i="9"/>
  <c r="C15003" i="9"/>
  <c r="C14993" i="9"/>
  <c r="C14983" i="9"/>
  <c r="C14973" i="9"/>
  <c r="C14963" i="9"/>
  <c r="C14953" i="9"/>
  <c r="C14943" i="9"/>
  <c r="C14933" i="9"/>
  <c r="C14923" i="9"/>
  <c r="C14913" i="9"/>
  <c r="C14903" i="9"/>
  <c r="C17260" i="9"/>
  <c r="C17210" i="9"/>
  <c r="C17160" i="9"/>
  <c r="C17110" i="9"/>
  <c r="C17099" i="9"/>
  <c r="C17060" i="9"/>
  <c r="C17049" i="9"/>
  <c r="C17010" i="9"/>
  <c r="C16999" i="9"/>
  <c r="C16960" i="9"/>
  <c r="C16949" i="9"/>
  <c r="C16942" i="9"/>
  <c r="C16877" i="9"/>
  <c r="C16827" i="9"/>
  <c r="C16777" i="9"/>
  <c r="C16717" i="9"/>
  <c r="C16712" i="9"/>
  <c r="C16707" i="9"/>
  <c r="C16702" i="9"/>
  <c r="C16697" i="9"/>
  <c r="C16692" i="9"/>
  <c r="C16687" i="9"/>
  <c r="C16682" i="9"/>
  <c r="C16677" i="9"/>
  <c r="C16672" i="9"/>
  <c r="C16667" i="9"/>
  <c r="C16662" i="9"/>
  <c r="C16657" i="9"/>
  <c r="C16652" i="9"/>
  <c r="C16647" i="9"/>
  <c r="C16642" i="9"/>
  <c r="C16637" i="9"/>
  <c r="C16632" i="9"/>
  <c r="C16627" i="9"/>
  <c r="C16622" i="9"/>
  <c r="C16617" i="9"/>
  <c r="C16612" i="9"/>
  <c r="C16607" i="9"/>
  <c r="C16602" i="9"/>
  <c r="C16597" i="9"/>
  <c r="C16592" i="9"/>
  <c r="C16587" i="9"/>
  <c r="C16582" i="9"/>
  <c r="C16577" i="9"/>
  <c r="C16572" i="9"/>
  <c r="C16567" i="9"/>
  <c r="C16562" i="9"/>
  <c r="C16557" i="9"/>
  <c r="C16552" i="9"/>
  <c r="C16547" i="9"/>
  <c r="C16542" i="9"/>
  <c r="C16537" i="9"/>
  <c r="C16532" i="9"/>
  <c r="C16527" i="9"/>
  <c r="C16522" i="9"/>
  <c r="C16517" i="9"/>
  <c r="C16512" i="9"/>
  <c r="C16480" i="9"/>
  <c r="C16476" i="9"/>
  <c r="C16462" i="9"/>
  <c r="C16430" i="9"/>
  <c r="C16426" i="9"/>
  <c r="C16412" i="9"/>
  <c r="C16380" i="9"/>
  <c r="C16376" i="9"/>
  <c r="C16362" i="9"/>
  <c r="C16330" i="9"/>
  <c r="C16326" i="9"/>
  <c r="C16312" i="9"/>
  <c r="C16280" i="9"/>
  <c r="C16276" i="9"/>
  <c r="C17450" i="9"/>
  <c r="C16913" i="9"/>
  <c r="C16477" i="9"/>
  <c r="C16413" i="9"/>
  <c r="C16262" i="9"/>
  <c r="C16170" i="9"/>
  <c r="C16152" i="9"/>
  <c r="C16127" i="9"/>
  <c r="C16100" i="9"/>
  <c r="C16076" i="9"/>
  <c r="C15386" i="9"/>
  <c r="C15336" i="9"/>
  <c r="C15286" i="9"/>
  <c r="C15268" i="9"/>
  <c r="C15260" i="9"/>
  <c r="C15247" i="9"/>
  <c r="C15239" i="9"/>
  <c r="C15235" i="9"/>
  <c r="C15218" i="9"/>
  <c r="C15210" i="9"/>
  <c r="C15197" i="9"/>
  <c r="C15189" i="9"/>
  <c r="C15185" i="9"/>
  <c r="C15168" i="9"/>
  <c r="C15160" i="9"/>
  <c r="C15147" i="9"/>
  <c r="C15139" i="9"/>
  <c r="C15135" i="9"/>
  <c r="C15118" i="9"/>
  <c r="C15110" i="9"/>
  <c r="C15097" i="9"/>
  <c r="C15089" i="9"/>
  <c r="C15085" i="9"/>
  <c r="C15068" i="9"/>
  <c r="C15060" i="9"/>
  <c r="C15025" i="9"/>
  <c r="C15021" i="9"/>
  <c r="C15017" i="9"/>
  <c r="C14975" i="9"/>
  <c r="C14971" i="9"/>
  <c r="C14967" i="9"/>
  <c r="C14925" i="9"/>
  <c r="C14921" i="9"/>
  <c r="C14917" i="9"/>
  <c r="C14898" i="9"/>
  <c r="C14891" i="9"/>
  <c r="C14884" i="9"/>
  <c r="C14866" i="9"/>
  <c r="C14859" i="9"/>
  <c r="C14848" i="9"/>
  <c r="C14841" i="9"/>
  <c r="C14834" i="9"/>
  <c r="C14816" i="9"/>
  <c r="C14809" i="9"/>
  <c r="C14798" i="9"/>
  <c r="C14791" i="9"/>
  <c r="C14781" i="9"/>
  <c r="C14771" i="9"/>
  <c r="C14761" i="9"/>
  <c r="C14751" i="9"/>
  <c r="C14741" i="9"/>
  <c r="C14731" i="9"/>
  <c r="C14721" i="9"/>
  <c r="C14711" i="9"/>
  <c r="C14701" i="9"/>
  <c r="C14691" i="9"/>
  <c r="C14681" i="9"/>
  <c r="C14671" i="9"/>
  <c r="C14661" i="9"/>
  <c r="C14651" i="9"/>
  <c r="C14641" i="9"/>
  <c r="C14631" i="9"/>
  <c r="C14621" i="9"/>
  <c r="C14611" i="9"/>
  <c r="C14601" i="9"/>
  <c r="C14591" i="9"/>
  <c r="C14581" i="9"/>
  <c r="C14571" i="9"/>
  <c r="C14561" i="9"/>
  <c r="C14551" i="9"/>
  <c r="C14541" i="9"/>
  <c r="C14531" i="9"/>
  <c r="C14521" i="9"/>
  <c r="C14511" i="9"/>
  <c r="C14501" i="9"/>
  <c r="C14491" i="9"/>
  <c r="C14481" i="9"/>
  <c r="C14471" i="9"/>
  <c r="C14461" i="9"/>
  <c r="C14451" i="9"/>
  <c r="C14441" i="9"/>
  <c r="C14431" i="9"/>
  <c r="C14421" i="9"/>
  <c r="C14411" i="9"/>
  <c r="C14401" i="9"/>
  <c r="C14391" i="9"/>
  <c r="C14381" i="9"/>
  <c r="C14371" i="9"/>
  <c r="C14361" i="9"/>
  <c r="C14351" i="9"/>
  <c r="C14341" i="9"/>
  <c r="C14331" i="9"/>
  <c r="C14321" i="9"/>
  <c r="C14311" i="9"/>
  <c r="C14301" i="9"/>
  <c r="C14291" i="9"/>
  <c r="C14281" i="9"/>
  <c r="C16463" i="9"/>
  <c r="C16145" i="9"/>
  <c r="C16069" i="9"/>
  <c r="C16033" i="9"/>
  <c r="C15976" i="9"/>
  <c r="C15951" i="9"/>
  <c r="C15947" i="9"/>
  <c r="C15926" i="9"/>
  <c r="C15901" i="9"/>
  <c r="C15897" i="9"/>
  <c r="C15876" i="9"/>
  <c r="C15851" i="9"/>
  <c r="C15847" i="9"/>
  <c r="C15826" i="9"/>
  <c r="C15801" i="9"/>
  <c r="C15797" i="9"/>
  <c r="C15776" i="9"/>
  <c r="C15751" i="9"/>
  <c r="C15747" i="9"/>
  <c r="C15736" i="9"/>
  <c r="C15726" i="9"/>
  <c r="C15716" i="9"/>
  <c r="C15706" i="9"/>
  <c r="C15696" i="9"/>
  <c r="C15686" i="9"/>
  <c r="C15676" i="9"/>
  <c r="C15666" i="9"/>
  <c r="C15656" i="9"/>
  <c r="C15646" i="9"/>
  <c r="C15636" i="9"/>
  <c r="C15626" i="9"/>
  <c r="C15616" i="9"/>
  <c r="C15606" i="9"/>
  <c r="C15596" i="9"/>
  <c r="C15586" i="9"/>
  <c r="C15576" i="9"/>
  <c r="C15566" i="9"/>
  <c r="C15556" i="9"/>
  <c r="C15546" i="9"/>
  <c r="C15536" i="9"/>
  <c r="C15526" i="9"/>
  <c r="C15516" i="9"/>
  <c r="C15506" i="9"/>
  <c r="C15496" i="9"/>
  <c r="C15486" i="9"/>
  <c r="C15476" i="9"/>
  <c r="C15466" i="9"/>
  <c r="C15456" i="9"/>
  <c r="C15446" i="9"/>
  <c r="C15436" i="9"/>
  <c r="C15417" i="9"/>
  <c r="C15408" i="9"/>
  <c r="C15404" i="9"/>
  <c r="C15399" i="9"/>
  <c r="C15390" i="9"/>
  <c r="C15367" i="9"/>
  <c r="C15358" i="9"/>
  <c r="C15354" i="9"/>
  <c r="C15349" i="9"/>
  <c r="C15340" i="9"/>
  <c r="C15317" i="9"/>
  <c r="C15308" i="9"/>
  <c r="C15304" i="9"/>
  <c r="C15299" i="9"/>
  <c r="C15290" i="9"/>
  <c r="C15264" i="9"/>
  <c r="C15226" i="9"/>
  <c r="C15214" i="9"/>
  <c r="C15176" i="9"/>
  <c r="C15164" i="9"/>
  <c r="C15126" i="9"/>
  <c r="C15114" i="9"/>
  <c r="C15076" i="9"/>
  <c r="C15064" i="9"/>
  <c r="C15044" i="9"/>
  <c r="C15040" i="9"/>
  <c r="C15036" i="9"/>
  <c r="C15028" i="9"/>
  <c r="C15009" i="9"/>
  <c r="C14994" i="9"/>
  <c r="C14990" i="9"/>
  <c r="C14986" i="9"/>
  <c r="C14978" i="9"/>
  <c r="C14959" i="9"/>
  <c r="C14944" i="9"/>
  <c r="C14940" i="9"/>
  <c r="C14936" i="9"/>
  <c r="C14928" i="9"/>
  <c r="C14909" i="9"/>
  <c r="C14887" i="9"/>
  <c r="C14880" i="9"/>
  <c r="C14873" i="9"/>
  <c r="C14855" i="9"/>
  <c r="C14837" i="9"/>
  <c r="C14830" i="9"/>
  <c r="C14823" i="9"/>
  <c r="C14805" i="9"/>
  <c r="C14784" i="9"/>
  <c r="C14774" i="9"/>
  <c r="C14764" i="9"/>
  <c r="C14754" i="9"/>
  <c r="C14744" i="9"/>
  <c r="C14734" i="9"/>
  <c r="C14724" i="9"/>
  <c r="C14714" i="9"/>
  <c r="C16862" i="9"/>
  <c r="C16057" i="9"/>
  <c r="C16051" i="9"/>
  <c r="C16012" i="9"/>
  <c r="C16007" i="9"/>
  <c r="C15965" i="9"/>
  <c r="C15915" i="9"/>
  <c r="C15865" i="9"/>
  <c r="C15815" i="9"/>
  <c r="C15765" i="9"/>
  <c r="C15426" i="9"/>
  <c r="C15376" i="9"/>
  <c r="C15326" i="9"/>
  <c r="C15276" i="9"/>
  <c r="C15267" i="9"/>
  <c r="C15259" i="9"/>
  <c r="C15255" i="9"/>
  <c r="C15238" i="9"/>
  <c r="C15230" i="9"/>
  <c r="C15217" i="9"/>
  <c r="C15209" i="9"/>
  <c r="C15205" i="9"/>
  <c r="C15188" i="9"/>
  <c r="C15180" i="9"/>
  <c r="C15167" i="9"/>
  <c r="C15159" i="9"/>
  <c r="C15155" i="9"/>
  <c r="C15138" i="9"/>
  <c r="C15130" i="9"/>
  <c r="C15117" i="9"/>
  <c r="C15109" i="9"/>
  <c r="C15105" i="9"/>
  <c r="C15088" i="9"/>
  <c r="C15080" i="9"/>
  <c r="C15067" i="9"/>
  <c r="C15059" i="9"/>
  <c r="C15055" i="9"/>
  <c r="C15051" i="9"/>
  <c r="C15047" i="9"/>
  <c r="C15005" i="9"/>
  <c r="C15001" i="9"/>
  <c r="C14997" i="9"/>
  <c r="C14955" i="9"/>
  <c r="C14951" i="9"/>
  <c r="C14947" i="9"/>
  <c r="C14905" i="9"/>
  <c r="C14901" i="9"/>
  <c r="C14894" i="9"/>
  <c r="C14876" i="9"/>
  <c r="C14869" i="9"/>
  <c r="C14858" i="9"/>
  <c r="C14851" i="9"/>
  <c r="C14844" i="9"/>
  <c r="C14826" i="9"/>
  <c r="C14819" i="9"/>
  <c r="C14808" i="9"/>
  <c r="C14801" i="9"/>
  <c r="C14794" i="9"/>
  <c r="C14787" i="9"/>
  <c r="C14777" i="9"/>
  <c r="C14767" i="9"/>
  <c r="C14757" i="9"/>
  <c r="C14747" i="9"/>
  <c r="C14737" i="9"/>
  <c r="C14727" i="9"/>
  <c r="C14717" i="9"/>
  <c r="C14707" i="9"/>
  <c r="C14697" i="9"/>
  <c r="C14687" i="9"/>
  <c r="C14677" i="9"/>
  <c r="C14667" i="9"/>
  <c r="C14657" i="9"/>
  <c r="C14647" i="9"/>
  <c r="C14637" i="9"/>
  <c r="C14627" i="9"/>
  <c r="C14617" i="9"/>
  <c r="C14607" i="9"/>
  <c r="C14597" i="9"/>
  <c r="C14587" i="9"/>
  <c r="C14577" i="9"/>
  <c r="C14567" i="9"/>
  <c r="C14557" i="9"/>
  <c r="C14547" i="9"/>
  <c r="C14537" i="9"/>
  <c r="C14527" i="9"/>
  <c r="C14517" i="9"/>
  <c r="C16812" i="9"/>
  <c r="C16075" i="9"/>
  <c r="C16001" i="9"/>
  <c r="C15407" i="9"/>
  <c r="C15398" i="9"/>
  <c r="C15394" i="9"/>
  <c r="C15389" i="9"/>
  <c r="C15380" i="9"/>
  <c r="C15357" i="9"/>
  <c r="C15348" i="9"/>
  <c r="C15344" i="9"/>
  <c r="C15339" i="9"/>
  <c r="C15330" i="9"/>
  <c r="C15307" i="9"/>
  <c r="C15298" i="9"/>
  <c r="C15294" i="9"/>
  <c r="C15289" i="9"/>
  <c r="C15280" i="9"/>
  <c r="C15246" i="9"/>
  <c r="C15234" i="9"/>
  <c r="C15196" i="9"/>
  <c r="C15184" i="9"/>
  <c r="C15146" i="9"/>
  <c r="C15134" i="9"/>
  <c r="C15096" i="9"/>
  <c r="C15084" i="9"/>
  <c r="C15039" i="9"/>
  <c r="C15024" i="9"/>
  <c r="C15020" i="9"/>
  <c r="C15016" i="9"/>
  <c r="C15008" i="9"/>
  <c r="C14989" i="9"/>
  <c r="C14974" i="9"/>
  <c r="C14970" i="9"/>
  <c r="C14966" i="9"/>
  <c r="C14958" i="9"/>
  <c r="C14939" i="9"/>
  <c r="C14924" i="9"/>
  <c r="C14920" i="9"/>
  <c r="C14916" i="9"/>
  <c r="C14908" i="9"/>
  <c r="C14897" i="9"/>
  <c r="C14890" i="9"/>
  <c r="C14883" i="9"/>
  <c r="C14865" i="9"/>
  <c r="C14847" i="9"/>
  <c r="C14840" i="9"/>
  <c r="C14833" i="9"/>
  <c r="C14815" i="9"/>
  <c r="C14797" i="9"/>
  <c r="C14790" i="9"/>
  <c r="C14780" i="9"/>
  <c r="C14770" i="9"/>
  <c r="C14760" i="9"/>
  <c r="C14750" i="9"/>
  <c r="C14740" i="9"/>
  <c r="C14730" i="9"/>
  <c r="C16762" i="9"/>
  <c r="C16241" i="9"/>
  <c r="C16032" i="9"/>
  <c r="C15980" i="9"/>
  <c r="C15975" i="9"/>
  <c r="C15969" i="9"/>
  <c r="C15964" i="9"/>
  <c r="C15955" i="9"/>
  <c r="C15950" i="9"/>
  <c r="C15940" i="9"/>
  <c r="C15930" i="9"/>
  <c r="C15925" i="9"/>
  <c r="C15919" i="9"/>
  <c r="C15914" i="9"/>
  <c r="C15905" i="9"/>
  <c r="C15900" i="9"/>
  <c r="C15890" i="9"/>
  <c r="C15880" i="9"/>
  <c r="C15875" i="9"/>
  <c r="C15869" i="9"/>
  <c r="C15864" i="9"/>
  <c r="C15855" i="9"/>
  <c r="C15850" i="9"/>
  <c r="C15840" i="9"/>
  <c r="C15830" i="9"/>
  <c r="C15825" i="9"/>
  <c r="C15819" i="9"/>
  <c r="C15814" i="9"/>
  <c r="C15805" i="9"/>
  <c r="C15800" i="9"/>
  <c r="C15790" i="9"/>
  <c r="C15780" i="9"/>
  <c r="C15775" i="9"/>
  <c r="C15769" i="9"/>
  <c r="C15764" i="9"/>
  <c r="C15755" i="9"/>
  <c r="C15750" i="9"/>
  <c r="C15740" i="9"/>
  <c r="C15730" i="9"/>
  <c r="C15720" i="9"/>
  <c r="C15710" i="9"/>
  <c r="C15700" i="9"/>
  <c r="C15690" i="9"/>
  <c r="C15680" i="9"/>
  <c r="C15670" i="9"/>
  <c r="C15660" i="9"/>
  <c r="C15650" i="9"/>
  <c r="C15640" i="9"/>
  <c r="C15630" i="9"/>
  <c r="C15620" i="9"/>
  <c r="C15610" i="9"/>
  <c r="C15600" i="9"/>
  <c r="C15590" i="9"/>
  <c r="C15580" i="9"/>
  <c r="C15570" i="9"/>
  <c r="C15560" i="9"/>
  <c r="C15550" i="9"/>
  <c r="C15540" i="9"/>
  <c r="C15530" i="9"/>
  <c r="C15520" i="9"/>
  <c r="C15510" i="9"/>
  <c r="C15500" i="9"/>
  <c r="C15490" i="9"/>
  <c r="C15480" i="9"/>
  <c r="C15470" i="9"/>
  <c r="C15460" i="9"/>
  <c r="C15450" i="9"/>
  <c r="C15440" i="9"/>
  <c r="C15430" i="9"/>
  <c r="C15416" i="9"/>
  <c r="C15366" i="9"/>
  <c r="C15316" i="9"/>
  <c r="C15258" i="9"/>
  <c r="C15250" i="9"/>
  <c r="C15237" i="9"/>
  <c r="C15229" i="9"/>
  <c r="C15225" i="9"/>
  <c r="C15208" i="9"/>
  <c r="C15200" i="9"/>
  <c r="C15187" i="9"/>
  <c r="C15179" i="9"/>
  <c r="C15175" i="9"/>
  <c r="C15158" i="9"/>
  <c r="C15150" i="9"/>
  <c r="C15137" i="9"/>
  <c r="C15129" i="9"/>
  <c r="C15125" i="9"/>
  <c r="C15108" i="9"/>
  <c r="C15100" i="9"/>
  <c r="C15087" i="9"/>
  <c r="C15079" i="9"/>
  <c r="C15075" i="9"/>
  <c r="C15058" i="9"/>
  <c r="C15035" i="9"/>
  <c r="C15031" i="9"/>
  <c r="C15027" i="9"/>
  <c r="C14985" i="9"/>
  <c r="C14981" i="9"/>
  <c r="C14977" i="9"/>
  <c r="C14935" i="9"/>
  <c r="C14931" i="9"/>
  <c r="C14927" i="9"/>
  <c r="C14886" i="9"/>
  <c r="C14879" i="9"/>
  <c r="C14868" i="9"/>
  <c r="C14861" i="9"/>
  <c r="C14854" i="9"/>
  <c r="C14836" i="9"/>
  <c r="C14829" i="9"/>
  <c r="C14818" i="9"/>
  <c r="C14811" i="9"/>
  <c r="C14804" i="9"/>
  <c r="C14783" i="9"/>
  <c r="C14773" i="9"/>
  <c r="C14763" i="9"/>
  <c r="C14753" i="9"/>
  <c r="C14743" i="9"/>
  <c r="C14733" i="9"/>
  <c r="C14723" i="9"/>
  <c r="C14713" i="9"/>
  <c r="C14703" i="9"/>
  <c r="C14693" i="9"/>
  <c r="C14683" i="9"/>
  <c r="C14673" i="9"/>
  <c r="C14663" i="9"/>
  <c r="C14653" i="9"/>
  <c r="C14643" i="9"/>
  <c r="C14633" i="9"/>
  <c r="C14623" i="9"/>
  <c r="C14613" i="9"/>
  <c r="C14603" i="9"/>
  <c r="C14593" i="9"/>
  <c r="C14583" i="9"/>
  <c r="C14573" i="9"/>
  <c r="C14563" i="9"/>
  <c r="C14553" i="9"/>
  <c r="C14543" i="9"/>
  <c r="C14533" i="9"/>
  <c r="C14523" i="9"/>
  <c r="C14513" i="9"/>
  <c r="C14503" i="9"/>
  <c r="C14493" i="9"/>
  <c r="C14483" i="9"/>
  <c r="C14473" i="9"/>
  <c r="C14463" i="9"/>
  <c r="C14453" i="9"/>
  <c r="C14443" i="9"/>
  <c r="C14433" i="9"/>
  <c r="C14423" i="9"/>
  <c r="C14413" i="9"/>
  <c r="C14403" i="9"/>
  <c r="C14393" i="9"/>
  <c r="C14383" i="9"/>
  <c r="C14373" i="9"/>
  <c r="C14363" i="9"/>
  <c r="C16203" i="9"/>
  <c r="C16050" i="9"/>
  <c r="C15944" i="9"/>
  <c r="C15894" i="9"/>
  <c r="C15844" i="9"/>
  <c r="C15794" i="9"/>
  <c r="C15744" i="9"/>
  <c r="C15420" i="9"/>
  <c r="C15397" i="9"/>
  <c r="C15388" i="9"/>
  <c r="C15384" i="9"/>
  <c r="C16277" i="9"/>
  <c r="C16227" i="9"/>
  <c r="C16216" i="9"/>
  <c r="C16191" i="9"/>
  <c r="C16083" i="9"/>
  <c r="C16026" i="9"/>
  <c r="C16000" i="9"/>
  <c r="C15994" i="9"/>
  <c r="C15983" i="9"/>
  <c r="C15954" i="9"/>
  <c r="C15933" i="9"/>
  <c r="C15904" i="9"/>
  <c r="C15883" i="9"/>
  <c r="C15854" i="9"/>
  <c r="C15833" i="9"/>
  <c r="C15804" i="9"/>
  <c r="C15783" i="9"/>
  <c r="C15754" i="9"/>
  <c r="C15734" i="9"/>
  <c r="C15724" i="9"/>
  <c r="C15714" i="9"/>
  <c r="C15704" i="9"/>
  <c r="C15694" i="9"/>
  <c r="C15684" i="9"/>
  <c r="C15674" i="9"/>
  <c r="C16327" i="9"/>
  <c r="C16263" i="9"/>
  <c r="C16153" i="9"/>
  <c r="C16101" i="9"/>
  <c r="C16014" i="9"/>
  <c r="C16005" i="9"/>
  <c r="C16377" i="9"/>
  <c r="C16313" i="9"/>
  <c r="C16220" i="9"/>
  <c r="C16202" i="9"/>
  <c r="C16177" i="9"/>
  <c r="C16166" i="9"/>
  <c r="C16141" i="9"/>
  <c r="C16115" i="9"/>
  <c r="C16019" i="9"/>
  <c r="C15737" i="9"/>
  <c r="C15727" i="9"/>
  <c r="C15717" i="9"/>
  <c r="C15707" i="9"/>
  <c r="C15697" i="9"/>
  <c r="C15687" i="9"/>
  <c r="C15677" i="9"/>
  <c r="C15667" i="9"/>
  <c r="C15657" i="9"/>
  <c r="C15647" i="9"/>
  <c r="C15637" i="9"/>
  <c r="C15627" i="9"/>
  <c r="C15617" i="9"/>
  <c r="C15607" i="9"/>
  <c r="C15597" i="9"/>
  <c r="C15587" i="9"/>
  <c r="C15577" i="9"/>
  <c r="C15567" i="9"/>
  <c r="C15557" i="9"/>
  <c r="C15547" i="9"/>
  <c r="C15537" i="9"/>
  <c r="C15527" i="9"/>
  <c r="C15517" i="9"/>
  <c r="C15507" i="9"/>
  <c r="C15497" i="9"/>
  <c r="C15487" i="9"/>
  <c r="C15477" i="9"/>
  <c r="C15467" i="9"/>
  <c r="C15457" i="9"/>
  <c r="C15447" i="9"/>
  <c r="C15437" i="9"/>
  <c r="C15396" i="9"/>
  <c r="C15346" i="9"/>
  <c r="C15296" i="9"/>
  <c r="C16427" i="9"/>
  <c r="C16363" i="9"/>
  <c r="C16195" i="9"/>
  <c r="C16082" i="9"/>
  <c r="C16064" i="9"/>
  <c r="C16030" i="9"/>
  <c r="C16025" i="9"/>
  <c r="C15987" i="9"/>
  <c r="C15982" i="9"/>
  <c r="C15972" i="9"/>
  <c r="C15962" i="9"/>
  <c r="C15957" i="9"/>
  <c r="C15937" i="9"/>
  <c r="C15932" i="9"/>
  <c r="C15922" i="9"/>
  <c r="C15912" i="9"/>
  <c r="C15907" i="9"/>
  <c r="C15887" i="9"/>
  <c r="C15882" i="9"/>
  <c r="C15872" i="9"/>
  <c r="C15862" i="9"/>
  <c r="C15857" i="9"/>
  <c r="C15837" i="9"/>
  <c r="C15832" i="9"/>
  <c r="C15822" i="9"/>
  <c r="C15812" i="9"/>
  <c r="C15807" i="9"/>
  <c r="C15787" i="9"/>
  <c r="C15782" i="9"/>
  <c r="C15772" i="9"/>
  <c r="C15762" i="9"/>
  <c r="C15757" i="9"/>
  <c r="C15427" i="9"/>
  <c r="C15418" i="9"/>
  <c r="C15414" i="9"/>
  <c r="C15409" i="9"/>
  <c r="C15400" i="9"/>
  <c r="C15377" i="9"/>
  <c r="C15368" i="9"/>
  <c r="C15364" i="9"/>
  <c r="C15359" i="9"/>
  <c r="C15350" i="9"/>
  <c r="C15327" i="9"/>
  <c r="C15318" i="9"/>
  <c r="C15314" i="9"/>
  <c r="C15309" i="9"/>
  <c r="C15300" i="9"/>
  <c r="C15277" i="9"/>
  <c r="C15256" i="9"/>
  <c r="C15244" i="9"/>
  <c r="C15206" i="9"/>
  <c r="C15194" i="9"/>
  <c r="C15156" i="9"/>
  <c r="C15144" i="9"/>
  <c r="C15106" i="9"/>
  <c r="C15094" i="9"/>
  <c r="C15056" i="9"/>
  <c r="C15048" i="9"/>
  <c r="C15029" i="9"/>
  <c r="C15014" i="9"/>
  <c r="C15010" i="9"/>
  <c r="C15006" i="9"/>
  <c r="C14998" i="9"/>
  <c r="C14979" i="9"/>
  <c r="C14964" i="9"/>
  <c r="C14960" i="9"/>
  <c r="C14956" i="9"/>
  <c r="C14948" i="9"/>
  <c r="C14929" i="9"/>
  <c r="C14914" i="9"/>
  <c r="C14910" i="9"/>
  <c r="C14906" i="9"/>
  <c r="C14895" i="9"/>
  <c r="C14877" i="9"/>
  <c r="C14870" i="9"/>
  <c r="C14863" i="9"/>
  <c r="C14845" i="9"/>
  <c r="C14827" i="9"/>
  <c r="C14820" i="9"/>
  <c r="C14813" i="9"/>
  <c r="C14795" i="9"/>
  <c r="C15604" i="9"/>
  <c r="C15504" i="9"/>
  <c r="C15360" i="9"/>
  <c r="C15347" i="9"/>
  <c r="C15284" i="9"/>
  <c r="C15278" i="9"/>
  <c r="C15228" i="9"/>
  <c r="C15174" i="9"/>
  <c r="C15157" i="9"/>
  <c r="C15119" i="9"/>
  <c r="C15004" i="9"/>
  <c r="C14999" i="9"/>
  <c r="C14988" i="9"/>
  <c r="C14984" i="9"/>
  <c r="C14919" i="9"/>
  <c r="C14893" i="9"/>
  <c r="C14888" i="9"/>
  <c r="C14867" i="9"/>
  <c r="C14806" i="9"/>
  <c r="C14796" i="9"/>
  <c r="C14782" i="9"/>
  <c r="C14759" i="9"/>
  <c r="C14755" i="9"/>
  <c r="C14732" i="9"/>
  <c r="C14710" i="9"/>
  <c r="C14689" i="9"/>
  <c r="C14685" i="9"/>
  <c r="C14660" i="9"/>
  <c r="C14639" i="9"/>
  <c r="C14635" i="9"/>
  <c r="C14610" i="9"/>
  <c r="C14589" i="9"/>
  <c r="C14585" i="9"/>
  <c r="C14560" i="9"/>
  <c r="C14539" i="9"/>
  <c r="C14535" i="9"/>
  <c r="C14495" i="9"/>
  <c r="C14487" i="9"/>
  <c r="C14472" i="9"/>
  <c r="C14468" i="9"/>
  <c r="C14445" i="9"/>
  <c r="C14437" i="9"/>
  <c r="C14422" i="9"/>
  <c r="C14418" i="9"/>
  <c r="C14395" i="9"/>
  <c r="C14387" i="9"/>
  <c r="C14372" i="9"/>
  <c r="C14368" i="9"/>
  <c r="C14346" i="9"/>
  <c r="C14339" i="9"/>
  <c r="C14332" i="9"/>
  <c r="C14314" i="9"/>
  <c r="C14296" i="9"/>
  <c r="C14289" i="9"/>
  <c r="C14282" i="9"/>
  <c r="C14268" i="9"/>
  <c r="C14258" i="9"/>
  <c r="C14248" i="9"/>
  <c r="C14238" i="9"/>
  <c r="C14228" i="9"/>
  <c r="C14218" i="9"/>
  <c r="C14208" i="9"/>
  <c r="C14198" i="9"/>
  <c r="C14188" i="9"/>
  <c r="C14178" i="9"/>
  <c r="C14168" i="9"/>
  <c r="C14158" i="9"/>
  <c r="C14148" i="9"/>
  <c r="C14138" i="9"/>
  <c r="C14128" i="9"/>
  <c r="C14118" i="9"/>
  <c r="C14108" i="9"/>
  <c r="C14098" i="9"/>
  <c r="C14088" i="9"/>
  <c r="C14078" i="9"/>
  <c r="C14068" i="9"/>
  <c r="C14058" i="9"/>
  <c r="C14048" i="9"/>
  <c r="C14038" i="9"/>
  <c r="C14028" i="9"/>
  <c r="C14018" i="9"/>
  <c r="C14008" i="9"/>
  <c r="C13998" i="9"/>
  <c r="C13988" i="9"/>
  <c r="C13978" i="9"/>
  <c r="C13968" i="9"/>
  <c r="C13958" i="9"/>
  <c r="C13948" i="9"/>
  <c r="C13938" i="9"/>
  <c r="C13928" i="9"/>
  <c r="C13918" i="9"/>
  <c r="C13908" i="9"/>
  <c r="C13898" i="9"/>
  <c r="C13888" i="9"/>
  <c r="C13878" i="9"/>
  <c r="C13868" i="9"/>
  <c r="C13858" i="9"/>
  <c r="C13848" i="9"/>
  <c r="C13838" i="9"/>
  <c r="C13828" i="9"/>
  <c r="C13818" i="9"/>
  <c r="C13808" i="9"/>
  <c r="C13798" i="9"/>
  <c r="C13788" i="9"/>
  <c r="C13778" i="9"/>
  <c r="C13768" i="9"/>
  <c r="C13758" i="9"/>
  <c r="C13748" i="9"/>
  <c r="C13738" i="9"/>
  <c r="C13728" i="9"/>
  <c r="C13718" i="9"/>
  <c r="C13708" i="9"/>
  <c r="C13698" i="9"/>
  <c r="C13688" i="9"/>
  <c r="C13678" i="9"/>
  <c r="C13668" i="9"/>
  <c r="C13658" i="9"/>
  <c r="C13648" i="9"/>
  <c r="C13638" i="9"/>
  <c r="C13628" i="9"/>
  <c r="C13618" i="9"/>
  <c r="C13608" i="9"/>
  <c r="C13598" i="9"/>
  <c r="C13588" i="9"/>
  <c r="C13578" i="9"/>
  <c r="C13568" i="9"/>
  <c r="C13558" i="9"/>
  <c r="C13548" i="9"/>
  <c r="C13538" i="9"/>
  <c r="C13528" i="9"/>
  <c r="C13518" i="9"/>
  <c r="C13508" i="9"/>
  <c r="C13498" i="9"/>
  <c r="C13488" i="9"/>
  <c r="C13478" i="9"/>
  <c r="C13468" i="9"/>
  <c r="C13458" i="9"/>
  <c r="C13448" i="9"/>
  <c r="C13438" i="9"/>
  <c r="C13428" i="9"/>
  <c r="C13418" i="9"/>
  <c r="C13408" i="9"/>
  <c r="C13398" i="9"/>
  <c r="C13388" i="9"/>
  <c r="C13378" i="9"/>
  <c r="C13368" i="9"/>
  <c r="C13358" i="9"/>
  <c r="C13348" i="9"/>
  <c r="C13338" i="9"/>
  <c r="C13328" i="9"/>
  <c r="C15574" i="9"/>
  <c r="C15474" i="9"/>
  <c r="C15319" i="9"/>
  <c r="C15288" i="9"/>
  <c r="C15240" i="9"/>
  <c r="C15178" i="9"/>
  <c r="C15124" i="9"/>
  <c r="C15107" i="9"/>
  <c r="C15074" i="9"/>
  <c r="C15046" i="9"/>
  <c r="C15041" i="9"/>
  <c r="C15015" i="9"/>
  <c r="C14961" i="9"/>
  <c r="C14930" i="9"/>
  <c r="C14907" i="9"/>
  <c r="C14821" i="9"/>
  <c r="C14810" i="9"/>
  <c r="C14786" i="9"/>
  <c r="C14768" i="9"/>
  <c r="C14736" i="9"/>
  <c r="C14676" i="9"/>
  <c r="C14672" i="9"/>
  <c r="C14668" i="9"/>
  <c r="C14664" i="9"/>
  <c r="C14626" i="9"/>
  <c r="C14622" i="9"/>
  <c r="C14618" i="9"/>
  <c r="C14614" i="9"/>
  <c r="C14576" i="9"/>
  <c r="C14572" i="9"/>
  <c r="C14568" i="9"/>
  <c r="C14564" i="9"/>
  <c r="C14526" i="9"/>
  <c r="C14522" i="9"/>
  <c r="C14518" i="9"/>
  <c r="C14514" i="9"/>
  <c r="C14510" i="9"/>
  <c r="C14506" i="9"/>
  <c r="C14479" i="9"/>
  <c r="C14464" i="9"/>
  <c r="C14460" i="9"/>
  <c r="C14456" i="9"/>
  <c r="C14429" i="9"/>
  <c r="C14414" i="9"/>
  <c r="C14410" i="9"/>
  <c r="C14406" i="9"/>
  <c r="C14379" i="9"/>
  <c r="C14364" i="9"/>
  <c r="C14360" i="9"/>
  <c r="C14353" i="9"/>
  <c r="C14335" i="9"/>
  <c r="C14328" i="9"/>
  <c r="C14317" i="9"/>
  <c r="C14310" i="9"/>
  <c r="C14303" i="9"/>
  <c r="C14285" i="9"/>
  <c r="C14278" i="9"/>
  <c r="C14271" i="9"/>
  <c r="C14261" i="9"/>
  <c r="C14251" i="9"/>
  <c r="C14241" i="9"/>
  <c r="C14231" i="9"/>
  <c r="C14221" i="9"/>
  <c r="C14211" i="9"/>
  <c r="C14201" i="9"/>
  <c r="C14191" i="9"/>
  <c r="C14181" i="9"/>
  <c r="C14171" i="9"/>
  <c r="C14161" i="9"/>
  <c r="C14151" i="9"/>
  <c r="C14141" i="9"/>
  <c r="C14131" i="9"/>
  <c r="C14121" i="9"/>
  <c r="C14111" i="9"/>
  <c r="C14101" i="9"/>
  <c r="C14091" i="9"/>
  <c r="C14081" i="9"/>
  <c r="C14071" i="9"/>
  <c r="C14061" i="9"/>
  <c r="C14051" i="9"/>
  <c r="C14041" i="9"/>
  <c r="C14031" i="9"/>
  <c r="C14021" i="9"/>
  <c r="C14011" i="9"/>
  <c r="C14001" i="9"/>
  <c r="C13991" i="9"/>
  <c r="C13981" i="9"/>
  <c r="C13971" i="9"/>
  <c r="C13961" i="9"/>
  <c r="C13951" i="9"/>
  <c r="C13941" i="9"/>
  <c r="C13931" i="9"/>
  <c r="C13921" i="9"/>
  <c r="C13911" i="9"/>
  <c r="C13901" i="9"/>
  <c r="C13891" i="9"/>
  <c r="C13881" i="9"/>
  <c r="C13871" i="9"/>
  <c r="C13861" i="9"/>
  <c r="C13851" i="9"/>
  <c r="C13841" i="9"/>
  <c r="C13831" i="9"/>
  <c r="C13821" i="9"/>
  <c r="C13811" i="9"/>
  <c r="C13801" i="9"/>
  <c r="C13791" i="9"/>
  <c r="C13781" i="9"/>
  <c r="C13771" i="9"/>
  <c r="C13761" i="9"/>
  <c r="C13751" i="9"/>
  <c r="C13741" i="9"/>
  <c r="C13731" i="9"/>
  <c r="C13721" i="9"/>
  <c r="C13711" i="9"/>
  <c r="C13701" i="9"/>
  <c r="C13691" i="9"/>
  <c r="C13681" i="9"/>
  <c r="C13671" i="9"/>
  <c r="C13661" i="9"/>
  <c r="C13651" i="9"/>
  <c r="C13641" i="9"/>
  <c r="C13631" i="9"/>
  <c r="C13621" i="9"/>
  <c r="C13611" i="9"/>
  <c r="C13601" i="9"/>
  <c r="C13591" i="9"/>
  <c r="C13581" i="9"/>
  <c r="C13571" i="9"/>
  <c r="C13561" i="9"/>
  <c r="C13551" i="9"/>
  <c r="C13541" i="9"/>
  <c r="C13531" i="9"/>
  <c r="C13521" i="9"/>
  <c r="C13511" i="9"/>
  <c r="C13501" i="9"/>
  <c r="C13491" i="9"/>
  <c r="C13481" i="9"/>
  <c r="C13471" i="9"/>
  <c r="C13461" i="9"/>
  <c r="C13451" i="9"/>
  <c r="C13441" i="9"/>
  <c r="C13431" i="9"/>
  <c r="C13421" i="9"/>
  <c r="C13411" i="9"/>
  <c r="C13401" i="9"/>
  <c r="C13391" i="9"/>
  <c r="C13381" i="9"/>
  <c r="C13371" i="9"/>
  <c r="C13361" i="9"/>
  <c r="C13351" i="9"/>
  <c r="C13341" i="9"/>
  <c r="C13331" i="9"/>
  <c r="C13321" i="9"/>
  <c r="C13311" i="9"/>
  <c r="C13301" i="9"/>
  <c r="C13291" i="9"/>
  <c r="C13281" i="9"/>
  <c r="C13271" i="9"/>
  <c r="C13261" i="9"/>
  <c r="C13251" i="9"/>
  <c r="C13241" i="9"/>
  <c r="C13231" i="9"/>
  <c r="C13221" i="9"/>
  <c r="C13211" i="9"/>
  <c r="C13201" i="9"/>
  <c r="C13191" i="9"/>
  <c r="C13181" i="9"/>
  <c r="C13171" i="9"/>
  <c r="C13161" i="9"/>
  <c r="C13151" i="9"/>
  <c r="C13141" i="9"/>
  <c r="C13131" i="9"/>
  <c r="C13121" i="9"/>
  <c r="C13111" i="9"/>
  <c r="C13101" i="9"/>
  <c r="C13091" i="9"/>
  <c r="C13081" i="9"/>
  <c r="C13071" i="9"/>
  <c r="C13061" i="9"/>
  <c r="C13051" i="9"/>
  <c r="C13041" i="9"/>
  <c r="C13031" i="9"/>
  <c r="C13021" i="9"/>
  <c r="C13011" i="9"/>
  <c r="C13001" i="9"/>
  <c r="C12991" i="9"/>
  <c r="C12981" i="9"/>
  <c r="C12971" i="9"/>
  <c r="C12961" i="9"/>
  <c r="C12951" i="9"/>
  <c r="C12941" i="9"/>
  <c r="C12931" i="9"/>
  <c r="C12921" i="9"/>
  <c r="C12911" i="9"/>
  <c r="C12901" i="9"/>
  <c r="C12891" i="9"/>
  <c r="C12881" i="9"/>
  <c r="C12871" i="9"/>
  <c r="C12861" i="9"/>
  <c r="C12851" i="9"/>
  <c r="C12841" i="9"/>
  <c r="C12831" i="9"/>
  <c r="C12821" i="9"/>
  <c r="C12811" i="9"/>
  <c r="C12801" i="9"/>
  <c r="C12791" i="9"/>
  <c r="C12781" i="9"/>
  <c r="C12771" i="9"/>
  <c r="C15644" i="9"/>
  <c r="C15544" i="9"/>
  <c r="C15444" i="9"/>
  <c r="C15329" i="9"/>
  <c r="C15324" i="9"/>
  <c r="C15306" i="9"/>
  <c r="C15266" i="9"/>
  <c r="C15245" i="9"/>
  <c r="C15227" i="9"/>
  <c r="C15190" i="9"/>
  <c r="C15128" i="9"/>
  <c r="C15078" i="9"/>
  <c r="C15019" i="9"/>
  <c r="C14950" i="9"/>
  <c r="C14945" i="9"/>
  <c r="C14918" i="9"/>
  <c r="C14856" i="9"/>
  <c r="C14846" i="9"/>
  <c r="C14831" i="9"/>
  <c r="C14800" i="9"/>
  <c r="C14772" i="9"/>
  <c r="C14749" i="9"/>
  <c r="C14745" i="9"/>
  <c r="C14722" i="9"/>
  <c r="C14718" i="9"/>
  <c r="C14709" i="9"/>
  <c r="C14705" i="9"/>
  <c r="C14680" i="9"/>
  <c r="C14659" i="9"/>
  <c r="C14655" i="9"/>
  <c r="C14630" i="9"/>
  <c r="C14609" i="9"/>
  <c r="C14605" i="9"/>
  <c r="C14580" i="9"/>
  <c r="C14559" i="9"/>
  <c r="C14555" i="9"/>
  <c r="C14530" i="9"/>
  <c r="C14502" i="9"/>
  <c r="C14498" i="9"/>
  <c r="C14475" i="9"/>
  <c r="C14467" i="9"/>
  <c r="C14452" i="9"/>
  <c r="C14448" i="9"/>
  <c r="C14425" i="9"/>
  <c r="C14417" i="9"/>
  <c r="C14402" i="9"/>
  <c r="C14398" i="9"/>
  <c r="C14375" i="9"/>
  <c r="C14367" i="9"/>
  <c r="C14356" i="9"/>
  <c r="C14349" i="9"/>
  <c r="C14342" i="9"/>
  <c r="C14324" i="9"/>
  <c r="C14306" i="9"/>
  <c r="C14299" i="9"/>
  <c r="C14292" i="9"/>
  <c r="C14274" i="9"/>
  <c r="C14264" i="9"/>
  <c r="C14254" i="9"/>
  <c r="C14244" i="9"/>
  <c r="C14234" i="9"/>
  <c r="C14224" i="9"/>
  <c r="C14214" i="9"/>
  <c r="C14204" i="9"/>
  <c r="C14194" i="9"/>
  <c r="C14184" i="9"/>
  <c r="C14174" i="9"/>
  <c r="C14164" i="9"/>
  <c r="C14154" i="9"/>
  <c r="C14144" i="9"/>
  <c r="C14134" i="9"/>
  <c r="C14124" i="9"/>
  <c r="C14114" i="9"/>
  <c r="C14104" i="9"/>
  <c r="C14094" i="9"/>
  <c r="C14084" i="9"/>
  <c r="C14074" i="9"/>
  <c r="C14064" i="9"/>
  <c r="C14054" i="9"/>
  <c r="C14044" i="9"/>
  <c r="C14034" i="9"/>
  <c r="C14024" i="9"/>
  <c r="C14014" i="9"/>
  <c r="C14004" i="9"/>
  <c r="C13994" i="9"/>
  <c r="C13984" i="9"/>
  <c r="C13974" i="9"/>
  <c r="C13964" i="9"/>
  <c r="C13954" i="9"/>
  <c r="C13944" i="9"/>
  <c r="C13934" i="9"/>
  <c r="C13924" i="9"/>
  <c r="C13914" i="9"/>
  <c r="C13904" i="9"/>
  <c r="C13894" i="9"/>
  <c r="C13884" i="9"/>
  <c r="C13874" i="9"/>
  <c r="C13864" i="9"/>
  <c r="C13854" i="9"/>
  <c r="C13844" i="9"/>
  <c r="C13834" i="9"/>
  <c r="C13824" i="9"/>
  <c r="C13814" i="9"/>
  <c r="C13804" i="9"/>
  <c r="C13794" i="9"/>
  <c r="C13784" i="9"/>
  <c r="C13774" i="9"/>
  <c r="C13764" i="9"/>
  <c r="C13754" i="9"/>
  <c r="C13744" i="9"/>
  <c r="C13734" i="9"/>
  <c r="C13724" i="9"/>
  <c r="C13714" i="9"/>
  <c r="C13704" i="9"/>
  <c r="C13694" i="9"/>
  <c r="C13684" i="9"/>
  <c r="C13674" i="9"/>
  <c r="C13664" i="9"/>
  <c r="C13654" i="9"/>
  <c r="C13644" i="9"/>
  <c r="C13634" i="9"/>
  <c r="C13624" i="9"/>
  <c r="C13614" i="9"/>
  <c r="C13604" i="9"/>
  <c r="C13594" i="9"/>
  <c r="C13584" i="9"/>
  <c r="C13574" i="9"/>
  <c r="C13564" i="9"/>
  <c r="C13554" i="9"/>
  <c r="C13544" i="9"/>
  <c r="C13534" i="9"/>
  <c r="C13524" i="9"/>
  <c r="C13514" i="9"/>
  <c r="C13504" i="9"/>
  <c r="C13494" i="9"/>
  <c r="C13484" i="9"/>
  <c r="C13474" i="9"/>
  <c r="C13464" i="9"/>
  <c r="C13454" i="9"/>
  <c r="C13444" i="9"/>
  <c r="C13434" i="9"/>
  <c r="C13424" i="9"/>
  <c r="C13414" i="9"/>
  <c r="C13404" i="9"/>
  <c r="C13394" i="9"/>
  <c r="C13384" i="9"/>
  <c r="C13374" i="9"/>
  <c r="C13364" i="9"/>
  <c r="C13354" i="9"/>
  <c r="C13344" i="9"/>
  <c r="C13334" i="9"/>
  <c r="C13324" i="9"/>
  <c r="C15614" i="9"/>
  <c r="C15514" i="9"/>
  <c r="C15387" i="9"/>
  <c r="C15370" i="9"/>
  <c r="C15287" i="9"/>
  <c r="C15216" i="9"/>
  <c r="C15195" i="9"/>
  <c r="C15177" i="9"/>
  <c r="C15140" i="9"/>
  <c r="C15090" i="9"/>
  <c r="C15030" i="9"/>
  <c r="C15007" i="9"/>
  <c r="C14987" i="9"/>
  <c r="C14976" i="9"/>
  <c r="C14871" i="9"/>
  <c r="C14860" i="9"/>
  <c r="C14825" i="9"/>
  <c r="C14776" i="9"/>
  <c r="C14758" i="9"/>
  <c r="C14726" i="9"/>
  <c r="C14696" i="9"/>
  <c r="C14692" i="9"/>
  <c r="C14688" i="9"/>
  <c r="C14684" i="9"/>
  <c r="C14646" i="9"/>
  <c r="C14642" i="9"/>
  <c r="C14638" i="9"/>
  <c r="C14634" i="9"/>
  <c r="C14596" i="9"/>
  <c r="C14592" i="9"/>
  <c r="C14588" i="9"/>
  <c r="C14584" i="9"/>
  <c r="C14546" i="9"/>
  <c r="C14542" i="9"/>
  <c r="C14538" i="9"/>
  <c r="C14534" i="9"/>
  <c r="C14509" i="9"/>
  <c r="C14494" i="9"/>
  <c r="C14490" i="9"/>
  <c r="C14486" i="9"/>
  <c r="C14459" i="9"/>
  <c r="C14444" i="9"/>
  <c r="C14440" i="9"/>
  <c r="C14436" i="9"/>
  <c r="C14409" i="9"/>
  <c r="C14394" i="9"/>
  <c r="C14390" i="9"/>
  <c r="C14386" i="9"/>
  <c r="C14345" i="9"/>
  <c r="C14338" i="9"/>
  <c r="C14327" i="9"/>
  <c r="C14320" i="9"/>
  <c r="C14313" i="9"/>
  <c r="C14295" i="9"/>
  <c r="C14288" i="9"/>
  <c r="C14277" i="9"/>
  <c r="C14267" i="9"/>
  <c r="C14257" i="9"/>
  <c r="C14247" i="9"/>
  <c r="C14237" i="9"/>
  <c r="C14227" i="9"/>
  <c r="C14217" i="9"/>
  <c r="C14207" i="9"/>
  <c r="C14197" i="9"/>
  <c r="C14187" i="9"/>
  <c r="C14177" i="9"/>
  <c r="C14167" i="9"/>
  <c r="C14157" i="9"/>
  <c r="C14147" i="9"/>
  <c r="C14137" i="9"/>
  <c r="C14127" i="9"/>
  <c r="C14117" i="9"/>
  <c r="C14107" i="9"/>
  <c r="C14097" i="9"/>
  <c r="C14087" i="9"/>
  <c r="C14077" i="9"/>
  <c r="C14067" i="9"/>
  <c r="C14057" i="9"/>
  <c r="C14047" i="9"/>
  <c r="C14037" i="9"/>
  <c r="C14027" i="9"/>
  <c r="C14017" i="9"/>
  <c r="C14007" i="9"/>
  <c r="C13997" i="9"/>
  <c r="C13987" i="9"/>
  <c r="C13977" i="9"/>
  <c r="C13967" i="9"/>
  <c r="C13957" i="9"/>
  <c r="C13947" i="9"/>
  <c r="C13937" i="9"/>
  <c r="C13927" i="9"/>
  <c r="C13917" i="9"/>
  <c r="C13907" i="9"/>
  <c r="C13897" i="9"/>
  <c r="C13887" i="9"/>
  <c r="C13877" i="9"/>
  <c r="C13867" i="9"/>
  <c r="C13857" i="9"/>
  <c r="C13847" i="9"/>
  <c r="C13837" i="9"/>
  <c r="C13827" i="9"/>
  <c r="C13817" i="9"/>
  <c r="C13807" i="9"/>
  <c r="C13797" i="9"/>
  <c r="C13787" i="9"/>
  <c r="C13777" i="9"/>
  <c r="C13767" i="9"/>
  <c r="C13757" i="9"/>
  <c r="C13747" i="9"/>
  <c r="C13737" i="9"/>
  <c r="C13727" i="9"/>
  <c r="C13717" i="9"/>
  <c r="C13707" i="9"/>
  <c r="C13697" i="9"/>
  <c r="C13687" i="9"/>
  <c r="C13677" i="9"/>
  <c r="C13667" i="9"/>
  <c r="C13657" i="9"/>
  <c r="C13647" i="9"/>
  <c r="C13637" i="9"/>
  <c r="C13627" i="9"/>
  <c r="C13617" i="9"/>
  <c r="C13607" i="9"/>
  <c r="C13597" i="9"/>
  <c r="C13587" i="9"/>
  <c r="C13577" i="9"/>
  <c r="C13567" i="9"/>
  <c r="C13557" i="9"/>
  <c r="C13547" i="9"/>
  <c r="C13537" i="9"/>
  <c r="C13527" i="9"/>
  <c r="C13517" i="9"/>
  <c r="C13507" i="9"/>
  <c r="C13497" i="9"/>
  <c r="C13487" i="9"/>
  <c r="C13477" i="9"/>
  <c r="C13467" i="9"/>
  <c r="C13457" i="9"/>
  <c r="C13447" i="9"/>
  <c r="C13437" i="9"/>
  <c r="C13427" i="9"/>
  <c r="C13417" i="9"/>
  <c r="C13407" i="9"/>
  <c r="C13397" i="9"/>
  <c r="C13387" i="9"/>
  <c r="C13377" i="9"/>
  <c r="C13367" i="9"/>
  <c r="C13357" i="9"/>
  <c r="C13347" i="9"/>
  <c r="C13337" i="9"/>
  <c r="C13327" i="9"/>
  <c r="C13317" i="9"/>
  <c r="C13307" i="9"/>
  <c r="C13297" i="9"/>
  <c r="C13287" i="9"/>
  <c r="C13277" i="9"/>
  <c r="C13267" i="9"/>
  <c r="C13257" i="9"/>
  <c r="C13247" i="9"/>
  <c r="C13237" i="9"/>
  <c r="C13227" i="9"/>
  <c r="C13217" i="9"/>
  <c r="C13207" i="9"/>
  <c r="C13197" i="9"/>
  <c r="C13187" i="9"/>
  <c r="C13177" i="9"/>
  <c r="C13167" i="9"/>
  <c r="C13157" i="9"/>
  <c r="C13147" i="9"/>
  <c r="C13137" i="9"/>
  <c r="C13127" i="9"/>
  <c r="C13117" i="9"/>
  <c r="C13107" i="9"/>
  <c r="C13097" i="9"/>
  <c r="C13087" i="9"/>
  <c r="C13077" i="9"/>
  <c r="C13067" i="9"/>
  <c r="C15584" i="9"/>
  <c r="C15484" i="9"/>
  <c r="C15419" i="9"/>
  <c r="C15406" i="9"/>
  <c r="C15334" i="9"/>
  <c r="C15328" i="9"/>
  <c r="C15249" i="9"/>
  <c r="C15166" i="9"/>
  <c r="C15145" i="9"/>
  <c r="C15127" i="9"/>
  <c r="C15077" i="9"/>
  <c r="C15066" i="9"/>
  <c r="C15050" i="9"/>
  <c r="C15045" i="9"/>
  <c r="C15018" i="9"/>
  <c r="C14954" i="9"/>
  <c r="C14949" i="9"/>
  <c r="C14938" i="9"/>
  <c r="C14934" i="9"/>
  <c r="C14896" i="9"/>
  <c r="C14881" i="9"/>
  <c r="C14850" i="9"/>
  <c r="C14835" i="9"/>
  <c r="C14814" i="9"/>
  <c r="C14789" i="9"/>
  <c r="C14785" i="9"/>
  <c r="C14762" i="9"/>
  <c r="C14739" i="9"/>
  <c r="C14735" i="9"/>
  <c r="C14700" i="9"/>
  <c r="C14679" i="9"/>
  <c r="C14675" i="9"/>
  <c r="C14650" i="9"/>
  <c r="C14629" i="9"/>
  <c r="C14625" i="9"/>
  <c r="C14600" i="9"/>
  <c r="C14579" i="9"/>
  <c r="C14575" i="9"/>
  <c r="C14550" i="9"/>
  <c r="C14529" i="9"/>
  <c r="C14525" i="9"/>
  <c r="C14505" i="9"/>
  <c r="C14497" i="9"/>
  <c r="C14482" i="9"/>
  <c r="C14478" i="9"/>
  <c r="C14455" i="9"/>
  <c r="C14447" i="9"/>
  <c r="C14432" i="9"/>
  <c r="C14428" i="9"/>
  <c r="C14405" i="9"/>
  <c r="C14397" i="9"/>
  <c r="C14382" i="9"/>
  <c r="C14378" i="9"/>
  <c r="C14359" i="9"/>
  <c r="C14352" i="9"/>
  <c r="C14334" i="9"/>
  <c r="C14316" i="9"/>
  <c r="C14309" i="9"/>
  <c r="C14302" i="9"/>
  <c r="C14284" i="9"/>
  <c r="C14270" i="9"/>
  <c r="C14260" i="9"/>
  <c r="C14250" i="9"/>
  <c r="C14240" i="9"/>
  <c r="C14230" i="9"/>
  <c r="C14220" i="9"/>
  <c r="C14210" i="9"/>
  <c r="C14200" i="9"/>
  <c r="C14190" i="9"/>
  <c r="C14180" i="9"/>
  <c r="C14170" i="9"/>
  <c r="C14160" i="9"/>
  <c r="C14150" i="9"/>
  <c r="C14140" i="9"/>
  <c r="C14130" i="9"/>
  <c r="C14120" i="9"/>
  <c r="C14110" i="9"/>
  <c r="C14100" i="9"/>
  <c r="C14090" i="9"/>
  <c r="C14080" i="9"/>
  <c r="C14070" i="9"/>
  <c r="C14060" i="9"/>
  <c r="C14050" i="9"/>
  <c r="C14040" i="9"/>
  <c r="C14030" i="9"/>
  <c r="C14020" i="9"/>
  <c r="C14010" i="9"/>
  <c r="C14000" i="9"/>
  <c r="C13990" i="9"/>
  <c r="C13980" i="9"/>
  <c r="C13970" i="9"/>
  <c r="C13960" i="9"/>
  <c r="C13950" i="9"/>
  <c r="C13940" i="9"/>
  <c r="C13930" i="9"/>
  <c r="C13920" i="9"/>
  <c r="C13910" i="9"/>
  <c r="C13900" i="9"/>
  <c r="C13890" i="9"/>
  <c r="C13880" i="9"/>
  <c r="C13870" i="9"/>
  <c r="C13860" i="9"/>
  <c r="C13850" i="9"/>
  <c r="C13840" i="9"/>
  <c r="C13830" i="9"/>
  <c r="C13820" i="9"/>
  <c r="C13810" i="9"/>
  <c r="C13800" i="9"/>
  <c r="C13790" i="9"/>
  <c r="C13780" i="9"/>
  <c r="C13770" i="9"/>
  <c r="C13760" i="9"/>
  <c r="C13750" i="9"/>
  <c r="C13740" i="9"/>
  <c r="C13730" i="9"/>
  <c r="C13720" i="9"/>
  <c r="C13710" i="9"/>
  <c r="C13700" i="9"/>
  <c r="C13690" i="9"/>
  <c r="C13680" i="9"/>
  <c r="C13670" i="9"/>
  <c r="C13660" i="9"/>
  <c r="C13650" i="9"/>
  <c r="C13640" i="9"/>
  <c r="C13630" i="9"/>
  <c r="C13620" i="9"/>
  <c r="C13610" i="9"/>
  <c r="C13600" i="9"/>
  <c r="C13590" i="9"/>
  <c r="C13580" i="9"/>
  <c r="C13570" i="9"/>
  <c r="C13560" i="9"/>
  <c r="C13550" i="9"/>
  <c r="C13540" i="9"/>
  <c r="C13530" i="9"/>
  <c r="C13520" i="9"/>
  <c r="C13510" i="9"/>
  <c r="C13500" i="9"/>
  <c r="C13490" i="9"/>
  <c r="C13480" i="9"/>
  <c r="C13470" i="9"/>
  <c r="C13460" i="9"/>
  <c r="C13450" i="9"/>
  <c r="C13440" i="9"/>
  <c r="C13430" i="9"/>
  <c r="C13420" i="9"/>
  <c r="C13410" i="9"/>
  <c r="C13400" i="9"/>
  <c r="C13390" i="9"/>
  <c r="C13380" i="9"/>
  <c r="C13370" i="9"/>
  <c r="C13360" i="9"/>
  <c r="C13350" i="9"/>
  <c r="C13340" i="9"/>
  <c r="C13330" i="9"/>
  <c r="C13320" i="9"/>
  <c r="C13310" i="9"/>
  <c r="C13300" i="9"/>
  <c r="C13290" i="9"/>
  <c r="C13280" i="9"/>
  <c r="C13270" i="9"/>
  <c r="C13260" i="9"/>
  <c r="C13250" i="9"/>
  <c r="C13240" i="9"/>
  <c r="C13230" i="9"/>
  <c r="C13220" i="9"/>
  <c r="C13210" i="9"/>
  <c r="C13200" i="9"/>
  <c r="C13190" i="9"/>
  <c r="C13180" i="9"/>
  <c r="C13170" i="9"/>
  <c r="C13160" i="9"/>
  <c r="C13150" i="9"/>
  <c r="C13140" i="9"/>
  <c r="C13130" i="9"/>
  <c r="C13120" i="9"/>
  <c r="C13110" i="9"/>
  <c r="C13100" i="9"/>
  <c r="C13090" i="9"/>
  <c r="C13080" i="9"/>
  <c r="C13070" i="9"/>
  <c r="C13060" i="9"/>
  <c r="C13050" i="9"/>
  <c r="C13040" i="9"/>
  <c r="C13030" i="9"/>
  <c r="C13020" i="9"/>
  <c r="C13010" i="9"/>
  <c r="C13000" i="9"/>
  <c r="C12990" i="9"/>
  <c r="C12980" i="9"/>
  <c r="C12970" i="9"/>
  <c r="C12960" i="9"/>
  <c r="C12950" i="9"/>
  <c r="C12940" i="9"/>
  <c r="C12930" i="9"/>
  <c r="C12920" i="9"/>
  <c r="C12910" i="9"/>
  <c r="C12900" i="9"/>
  <c r="C12890" i="9"/>
  <c r="C12880" i="9"/>
  <c r="C12870" i="9"/>
  <c r="C12860" i="9"/>
  <c r="C12850" i="9"/>
  <c r="C12840" i="9"/>
  <c r="C12830" i="9"/>
  <c r="C12820" i="9"/>
  <c r="C12810" i="9"/>
  <c r="C12800" i="9"/>
  <c r="C12790" i="9"/>
  <c r="C12780" i="9"/>
  <c r="C12770" i="9"/>
  <c r="C12760" i="9"/>
  <c r="C12750" i="9"/>
  <c r="C12740" i="9"/>
  <c r="C12730" i="9"/>
  <c r="C12720" i="9"/>
  <c r="C12710" i="9"/>
  <c r="C12700" i="9"/>
  <c r="C12690" i="9"/>
  <c r="C15654" i="9"/>
  <c r="C15554" i="9"/>
  <c r="C15454" i="9"/>
  <c r="C15369" i="9"/>
  <c r="C15338" i="9"/>
  <c r="C15270" i="9"/>
  <c r="C15265" i="9"/>
  <c r="C15254" i="9"/>
  <c r="C15199" i="9"/>
  <c r="C15116" i="9"/>
  <c r="C15095" i="9"/>
  <c r="C14996" i="9"/>
  <c r="C14991" i="9"/>
  <c r="C14965" i="9"/>
  <c r="C14911" i="9"/>
  <c r="C14875" i="9"/>
  <c r="C14799" i="9"/>
  <c r="C14766" i="9"/>
  <c r="C14748" i="9"/>
  <c r="C14712" i="9"/>
  <c r="C14708" i="9"/>
  <c r="C14704" i="9"/>
  <c r="C14666" i="9"/>
  <c r="C14662" i="9"/>
  <c r="C14658" i="9"/>
  <c r="C14654" i="9"/>
  <c r="C14616" i="9"/>
  <c r="C14612" i="9"/>
  <c r="C14608" i="9"/>
  <c r="C14604" i="9"/>
  <c r="C14566" i="9"/>
  <c r="C14562" i="9"/>
  <c r="C14558" i="9"/>
  <c r="C14554" i="9"/>
  <c r="C14516" i="9"/>
  <c r="C14489" i="9"/>
  <c r="C14474" i="9"/>
  <c r="C14470" i="9"/>
  <c r="C14466" i="9"/>
  <c r="C14439" i="9"/>
  <c r="C14424" i="9"/>
  <c r="C14420" i="9"/>
  <c r="C14416" i="9"/>
  <c r="C14389" i="9"/>
  <c r="C14374" i="9"/>
  <c r="C14370" i="9"/>
  <c r="C14366" i="9"/>
  <c r="C14355" i="9"/>
  <c r="C14348" i="9"/>
  <c r="C14337" i="9"/>
  <c r="C14330" i="9"/>
  <c r="C14323" i="9"/>
  <c r="C14305" i="9"/>
  <c r="C14298" i="9"/>
  <c r="C14287" i="9"/>
  <c r="C14280" i="9"/>
  <c r="C14273" i="9"/>
  <c r="C14263" i="9"/>
  <c r="C14253" i="9"/>
  <c r="C14243" i="9"/>
  <c r="C14233" i="9"/>
  <c r="C14223" i="9"/>
  <c r="C14213" i="9"/>
  <c r="C14203" i="9"/>
  <c r="C14193" i="9"/>
  <c r="C14183" i="9"/>
  <c r="C14173" i="9"/>
  <c r="C14163" i="9"/>
  <c r="C14153" i="9"/>
  <c r="C14143" i="9"/>
  <c r="C15624" i="9"/>
  <c r="C15524" i="9"/>
  <c r="C15356" i="9"/>
  <c r="C15310" i="9"/>
  <c r="C15297" i="9"/>
  <c r="C15248" i="9"/>
  <c r="C15220" i="9"/>
  <c r="C15215" i="9"/>
  <c r="C15204" i="9"/>
  <c r="C15149" i="9"/>
  <c r="C15054" i="9"/>
  <c r="C15049" i="9"/>
  <c r="C15038" i="9"/>
  <c r="C15034" i="9"/>
  <c r="C14969" i="9"/>
  <c r="C14900" i="9"/>
  <c r="C14885" i="9"/>
  <c r="C14864" i="9"/>
  <c r="C14839" i="9"/>
  <c r="C14824" i="9"/>
  <c r="C14803" i="9"/>
  <c r="C14793" i="9"/>
  <c r="C14779" i="9"/>
  <c r="C14775" i="9"/>
  <c r="C14752" i="9"/>
  <c r="C14729" i="9"/>
  <c r="C14725" i="9"/>
  <c r="C14716" i="9"/>
  <c r="C14699" i="9"/>
  <c r="C14695" i="9"/>
  <c r="C14670" i="9"/>
  <c r="C14649" i="9"/>
  <c r="C14645" i="9"/>
  <c r="C14620" i="9"/>
  <c r="C14599" i="9"/>
  <c r="C14595" i="9"/>
  <c r="C14570" i="9"/>
  <c r="C14549" i="9"/>
  <c r="C14545" i="9"/>
  <c r="C14520" i="9"/>
  <c r="C14512" i="9"/>
  <c r="C14508" i="9"/>
  <c r="C14485" i="9"/>
  <c r="C14477" i="9"/>
  <c r="C14462" i="9"/>
  <c r="C14458" i="9"/>
  <c r="C14435" i="9"/>
  <c r="C14427" i="9"/>
  <c r="C14412" i="9"/>
  <c r="C14408" i="9"/>
  <c r="C14385" i="9"/>
  <c r="C14377" i="9"/>
  <c r="C14362" i="9"/>
  <c r="C14344" i="9"/>
  <c r="C14326" i="9"/>
  <c r="C14319" i="9"/>
  <c r="C14312" i="9"/>
  <c r="C14294" i="9"/>
  <c r="C14276" i="9"/>
  <c r="C14266" i="9"/>
  <c r="C14256" i="9"/>
  <c r="C14246" i="9"/>
  <c r="C14236" i="9"/>
  <c r="C14226" i="9"/>
  <c r="C14216" i="9"/>
  <c r="C14206" i="9"/>
  <c r="C14196" i="9"/>
  <c r="C15594" i="9"/>
  <c r="C15494" i="9"/>
  <c r="C15424" i="9"/>
  <c r="C15379" i="9"/>
  <c r="C15374" i="9"/>
  <c r="C15337" i="9"/>
  <c r="C15269" i="9"/>
  <c r="C15236" i="9"/>
  <c r="C15198" i="9"/>
  <c r="C15170" i="9"/>
  <c r="C15165" i="9"/>
  <c r="C15154" i="9"/>
  <c r="C15099" i="9"/>
  <c r="C15070" i="9"/>
  <c r="C15065" i="9"/>
  <c r="C15011" i="9"/>
  <c r="C14980" i="9"/>
  <c r="C14957" i="9"/>
  <c r="C14937" i="9"/>
  <c r="C14926" i="9"/>
  <c r="C14849" i="9"/>
  <c r="C14828" i="9"/>
  <c r="C14807" i="9"/>
  <c r="C14788" i="9"/>
  <c r="C14756" i="9"/>
  <c r="C14738" i="9"/>
  <c r="C14720" i="9"/>
  <c r="C14686" i="9"/>
  <c r="C14682" i="9"/>
  <c r="C14678" i="9"/>
  <c r="C14674" i="9"/>
  <c r="C14636" i="9"/>
  <c r="C14632" i="9"/>
  <c r="C14628" i="9"/>
  <c r="C14624" i="9"/>
  <c r="C14586" i="9"/>
  <c r="C14582" i="9"/>
  <c r="C14578" i="9"/>
  <c r="C14574" i="9"/>
  <c r="C14536" i="9"/>
  <c r="C14532" i="9"/>
  <c r="C14528" i="9"/>
  <c r="C14524" i="9"/>
  <c r="C14504" i="9"/>
  <c r="C14500" i="9"/>
  <c r="C14496" i="9"/>
  <c r="C14469" i="9"/>
  <c r="C14454" i="9"/>
  <c r="C14450" i="9"/>
  <c r="C14446" i="9"/>
  <c r="C14419" i="9"/>
  <c r="C14404" i="9"/>
  <c r="C14400" i="9"/>
  <c r="C14396" i="9"/>
  <c r="C14369" i="9"/>
  <c r="C14358" i="9"/>
  <c r="C14347" i="9"/>
  <c r="C14340" i="9"/>
  <c r="C14333" i="9"/>
  <c r="C14315" i="9"/>
  <c r="C14308" i="9"/>
  <c r="C14297" i="9"/>
  <c r="C14290" i="9"/>
  <c r="C14283" i="9"/>
  <c r="C15664" i="9"/>
  <c r="C15564" i="9"/>
  <c r="C15464" i="9"/>
  <c r="C15429" i="9"/>
  <c r="C15410" i="9"/>
  <c r="C15279" i="9"/>
  <c r="C15274" i="9"/>
  <c r="C15257" i="9"/>
  <c r="C15219" i="9"/>
  <c r="C15186" i="9"/>
  <c r="C15148" i="9"/>
  <c r="C15120" i="9"/>
  <c r="C15115" i="9"/>
  <c r="C15104" i="9"/>
  <c r="C15000" i="9"/>
  <c r="C14995" i="9"/>
  <c r="C14968" i="9"/>
  <c r="C14904" i="9"/>
  <c r="C14889" i="9"/>
  <c r="C14874" i="9"/>
  <c r="C14853" i="9"/>
  <c r="C14843" i="9"/>
  <c r="C14838" i="9"/>
  <c r="C14817" i="9"/>
  <c r="C14769" i="9"/>
  <c r="C14765" i="9"/>
  <c r="C14742" i="9"/>
  <c r="C14690" i="9"/>
  <c r="C14669" i="9"/>
  <c r="C14665" i="9"/>
  <c r="C14640" i="9"/>
  <c r="C14619" i="9"/>
  <c r="C14615" i="9"/>
  <c r="C14590" i="9"/>
  <c r="C14569" i="9"/>
  <c r="C14565" i="9"/>
  <c r="C14540" i="9"/>
  <c r="C14519" i="9"/>
  <c r="C14515" i="9"/>
  <c r="C14507" i="9"/>
  <c r="C14492" i="9"/>
  <c r="C14488" i="9"/>
  <c r="C14465" i="9"/>
  <c r="C14457" i="9"/>
  <c r="C15634" i="9"/>
  <c r="C15534" i="9"/>
  <c r="C15434" i="9"/>
  <c r="C15378" i="9"/>
  <c r="C15320" i="9"/>
  <c r="C15224" i="9"/>
  <c r="C15207" i="9"/>
  <c r="C15169" i="9"/>
  <c r="C15136" i="9"/>
  <c r="C15098" i="9"/>
  <c r="C15086" i="9"/>
  <c r="C15069" i="9"/>
  <c r="C15057" i="9"/>
  <c r="C15037" i="9"/>
  <c r="C15026" i="9"/>
  <c r="C14946" i="9"/>
  <c r="C14941" i="9"/>
  <c r="C14915" i="9"/>
  <c r="C14899" i="9"/>
  <c r="C14878" i="9"/>
  <c r="C14857" i="9"/>
  <c r="C14778" i="9"/>
  <c r="C14746" i="9"/>
  <c r="C14728" i="9"/>
  <c r="C14719" i="9"/>
  <c r="C14715" i="9"/>
  <c r="C14706" i="9"/>
  <c r="C14702" i="9"/>
  <c r="C14698" i="9"/>
  <c r="C14694" i="9"/>
  <c r="C14656" i="9"/>
  <c r="C14652" i="9"/>
  <c r="C14648" i="9"/>
  <c r="C14644" i="9"/>
  <c r="C14606" i="9"/>
  <c r="C14602" i="9"/>
  <c r="C14598" i="9"/>
  <c r="C14594" i="9"/>
  <c r="C14556" i="9"/>
  <c r="C14552" i="9"/>
  <c r="C14548" i="9"/>
  <c r="C14544" i="9"/>
  <c r="C14499" i="9"/>
  <c r="C14484" i="9"/>
  <c r="C14480" i="9"/>
  <c r="C14476" i="9"/>
  <c r="C14449" i="9"/>
  <c r="C14434" i="9"/>
  <c r="C14430" i="9"/>
  <c r="C14426" i="9"/>
  <c r="C14399" i="9"/>
  <c r="C14384" i="9"/>
  <c r="C14380" i="9"/>
  <c r="C14376" i="9"/>
  <c r="C14357" i="9"/>
  <c r="C14350" i="9"/>
  <c r="C14343" i="9"/>
  <c r="C14325" i="9"/>
  <c r="C14318" i="9"/>
  <c r="C14307" i="9"/>
  <c r="C14300" i="9"/>
  <c r="C14293" i="9"/>
  <c r="C14275" i="9"/>
  <c r="C14265" i="9"/>
  <c r="C14255" i="9"/>
  <c r="C14245" i="9"/>
  <c r="C14235" i="9"/>
  <c r="C14225" i="9"/>
  <c r="C14215" i="9"/>
  <c r="C14205" i="9"/>
  <c r="C14195" i="9"/>
  <c r="C14185" i="9"/>
  <c r="C14175" i="9"/>
  <c r="C14165" i="9"/>
  <c r="C14155" i="9"/>
  <c r="C14145" i="9"/>
  <c r="C14135" i="9"/>
  <c r="C14125" i="9"/>
  <c r="C14115" i="9"/>
  <c r="C14105" i="9"/>
  <c r="C14095" i="9"/>
  <c r="C14085" i="9"/>
  <c r="C14075" i="9"/>
  <c r="C14065" i="9"/>
  <c r="C14055" i="9"/>
  <c r="C14045" i="9"/>
  <c r="C14035" i="9"/>
  <c r="C14025" i="9"/>
  <c r="C14015" i="9"/>
  <c r="C14005" i="9"/>
  <c r="C13995" i="9"/>
  <c r="C13985" i="9"/>
  <c r="C13975" i="9"/>
  <c r="C13965" i="9"/>
  <c r="C13955" i="9"/>
  <c r="C13945" i="9"/>
  <c r="C13935" i="9"/>
  <c r="C13925" i="9"/>
  <c r="C13915" i="9"/>
  <c r="C13905" i="9"/>
  <c r="C13895" i="9"/>
  <c r="C13885" i="9"/>
  <c r="C13875" i="9"/>
  <c r="C13865" i="9"/>
  <c r="C13855" i="9"/>
  <c r="C13845" i="9"/>
  <c r="C13835" i="9"/>
  <c r="C13825" i="9"/>
  <c r="C13815" i="9"/>
  <c r="C13805" i="9"/>
  <c r="C13795" i="9"/>
  <c r="C13785" i="9"/>
  <c r="C13775" i="9"/>
  <c r="C13765" i="9"/>
  <c r="C13755" i="9"/>
  <c r="C13745" i="9"/>
  <c r="C13735" i="9"/>
  <c r="C13725" i="9"/>
  <c r="C13715" i="9"/>
  <c r="C13705" i="9"/>
  <c r="C13695" i="9"/>
  <c r="C13685" i="9"/>
  <c r="C13675" i="9"/>
  <c r="C13665" i="9"/>
  <c r="C13655" i="9"/>
  <c r="C13645" i="9"/>
  <c r="C13635" i="9"/>
  <c r="C13625" i="9"/>
  <c r="C13615" i="9"/>
  <c r="C13605" i="9"/>
  <c r="C13595" i="9"/>
  <c r="C13585" i="9"/>
  <c r="C13575" i="9"/>
  <c r="C13565" i="9"/>
  <c r="C13555" i="9"/>
  <c r="C13545" i="9"/>
  <c r="C13535" i="9"/>
  <c r="C13525" i="9"/>
  <c r="C13515" i="9"/>
  <c r="C13505" i="9"/>
  <c r="C13495" i="9"/>
  <c r="C13485" i="9"/>
  <c r="C13475" i="9"/>
  <c r="C13465" i="9"/>
  <c r="C13455" i="9"/>
  <c r="C13445" i="9"/>
  <c r="C13435" i="9"/>
  <c r="C13425" i="9"/>
  <c r="C13415" i="9"/>
  <c r="C13405" i="9"/>
  <c r="C13395" i="9"/>
  <c r="C13385" i="9"/>
  <c r="C13375" i="9"/>
  <c r="C14442" i="9"/>
  <c r="C14304" i="9"/>
  <c r="C14212" i="9"/>
  <c r="C14179" i="9"/>
  <c r="C14133" i="9"/>
  <c r="C14129" i="9"/>
  <c r="C14083" i="9"/>
  <c r="C14079" i="9"/>
  <c r="C14033" i="9"/>
  <c r="C14029" i="9"/>
  <c r="C13983" i="9"/>
  <c r="C13979" i="9"/>
  <c r="C13933" i="9"/>
  <c r="C13929" i="9"/>
  <c r="C13883" i="9"/>
  <c r="C13879" i="9"/>
  <c r="C13833" i="9"/>
  <c r="C13829" i="9"/>
  <c r="C13783" i="9"/>
  <c r="C13779" i="9"/>
  <c r="C13733" i="9"/>
  <c r="C13729" i="9"/>
  <c r="C13683" i="9"/>
  <c r="C13679" i="9"/>
  <c r="C13633" i="9"/>
  <c r="C13629" i="9"/>
  <c r="C13583" i="9"/>
  <c r="C13579" i="9"/>
  <c r="C13533" i="9"/>
  <c r="C13529" i="9"/>
  <c r="C13483" i="9"/>
  <c r="C13479" i="9"/>
  <c r="C13433" i="9"/>
  <c r="C13429" i="9"/>
  <c r="C13383" i="9"/>
  <c r="C13379" i="9"/>
  <c r="C13365" i="9"/>
  <c r="C13356" i="9"/>
  <c r="C13322" i="9"/>
  <c r="C13318" i="9"/>
  <c r="C13302" i="9"/>
  <c r="C13298" i="9"/>
  <c r="C13282" i="9"/>
  <c r="C13278" i="9"/>
  <c r="C13262" i="9"/>
  <c r="C13258" i="9"/>
  <c r="C13242" i="9"/>
  <c r="C13238" i="9"/>
  <c r="C13222" i="9"/>
  <c r="C13218" i="9"/>
  <c r="C13202" i="9"/>
  <c r="C13198" i="9"/>
  <c r="C13182" i="9"/>
  <c r="C13178" i="9"/>
  <c r="C13162" i="9"/>
  <c r="C13158" i="9"/>
  <c r="C13142" i="9"/>
  <c r="C13138" i="9"/>
  <c r="C13122" i="9"/>
  <c r="C13118" i="9"/>
  <c r="C13102" i="9"/>
  <c r="C13098" i="9"/>
  <c r="C13082" i="9"/>
  <c r="C13078" i="9"/>
  <c r="C13062" i="9"/>
  <c r="C13058" i="9"/>
  <c r="C13054" i="9"/>
  <c r="C13046" i="9"/>
  <c r="C13027" i="9"/>
  <c r="C13012" i="9"/>
  <c r="C13008" i="9"/>
  <c r="C13004" i="9"/>
  <c r="C12996" i="9"/>
  <c r="C12977" i="9"/>
  <c r="C12962" i="9"/>
  <c r="C12958" i="9"/>
  <c r="C12954" i="9"/>
  <c r="C12946" i="9"/>
  <c r="C12927" i="9"/>
  <c r="C12912" i="9"/>
  <c r="C12908" i="9"/>
  <c r="C12904" i="9"/>
  <c r="C12896" i="9"/>
  <c r="C12877" i="9"/>
  <c r="C12862" i="9"/>
  <c r="C12858" i="9"/>
  <c r="C12854" i="9"/>
  <c r="C12846" i="9"/>
  <c r="C12827" i="9"/>
  <c r="C12812" i="9"/>
  <c r="C12808" i="9"/>
  <c r="C12804" i="9"/>
  <c r="C12796" i="9"/>
  <c r="C12777" i="9"/>
  <c r="C12755" i="9"/>
  <c r="C12748" i="9"/>
  <c r="C12741" i="9"/>
  <c r="C12723" i="9"/>
  <c r="C12705" i="9"/>
  <c r="C12698" i="9"/>
  <c r="C12691" i="9"/>
  <c r="C12677" i="9"/>
  <c r="C12667" i="9"/>
  <c r="C12657" i="9"/>
  <c r="C12647" i="9"/>
  <c r="C12637" i="9"/>
  <c r="C12627" i="9"/>
  <c r="C12617" i="9"/>
  <c r="C12607" i="9"/>
  <c r="C12597" i="9"/>
  <c r="C12587" i="9"/>
  <c r="C12577" i="9"/>
  <c r="C12567" i="9"/>
  <c r="C12557" i="9"/>
  <c r="C12547" i="9"/>
  <c r="C12537" i="9"/>
  <c r="C12527" i="9"/>
  <c r="C12517" i="9"/>
  <c r="C12507" i="9"/>
  <c r="C12497" i="9"/>
  <c r="C12487" i="9"/>
  <c r="C12477" i="9"/>
  <c r="C12467" i="9"/>
  <c r="C12457" i="9"/>
  <c r="C12447" i="9"/>
  <c r="C12437" i="9"/>
  <c r="C12427" i="9"/>
  <c r="C12417" i="9"/>
  <c r="C12407" i="9"/>
  <c r="C12397" i="9"/>
  <c r="C12387" i="9"/>
  <c r="C12377" i="9"/>
  <c r="C12367" i="9"/>
  <c r="C12357" i="9"/>
  <c r="C12347" i="9"/>
  <c r="C12337" i="9"/>
  <c r="C12327" i="9"/>
  <c r="C12317" i="9"/>
  <c r="C12307" i="9"/>
  <c r="C12297" i="9"/>
  <c r="C12287" i="9"/>
  <c r="C12277" i="9"/>
  <c r="C12267" i="9"/>
  <c r="C12257" i="9"/>
  <c r="C12247" i="9"/>
  <c r="C12237" i="9"/>
  <c r="C12227" i="9"/>
  <c r="C12217" i="9"/>
  <c r="C12207" i="9"/>
  <c r="C12197" i="9"/>
  <c r="C12187" i="9"/>
  <c r="C12177" i="9"/>
  <c r="C12167" i="9"/>
  <c r="C12157" i="9"/>
  <c r="C12147" i="9"/>
  <c r="C12137" i="9"/>
  <c r="C12127" i="9"/>
  <c r="C12117" i="9"/>
  <c r="C12107" i="9"/>
  <c r="C12097" i="9"/>
  <c r="C12087" i="9"/>
  <c r="C12077" i="9"/>
  <c r="C12067" i="9"/>
  <c r="C12057" i="9"/>
  <c r="C12047" i="9"/>
  <c r="C12037" i="9"/>
  <c r="C12027" i="9"/>
  <c r="C12017" i="9"/>
  <c r="C12007" i="9"/>
  <c r="C11997" i="9"/>
  <c r="C11987" i="9"/>
  <c r="C11977" i="9"/>
  <c r="C11967" i="9"/>
  <c r="C11957" i="9"/>
  <c r="C11947" i="9"/>
  <c r="C11937" i="9"/>
  <c r="C11927" i="9"/>
  <c r="C11917" i="9"/>
  <c r="C11907" i="9"/>
  <c r="C11897" i="9"/>
  <c r="C11887" i="9"/>
  <c r="C11877" i="9"/>
  <c r="C11867" i="9"/>
  <c r="C11857" i="9"/>
  <c r="C11847" i="9"/>
  <c r="C11837" i="9"/>
  <c r="C11827" i="9"/>
  <c r="C11817" i="9"/>
  <c r="C11807" i="9"/>
  <c r="C11797" i="9"/>
  <c r="C11787" i="9"/>
  <c r="C11777" i="9"/>
  <c r="C11767" i="9"/>
  <c r="C11757" i="9"/>
  <c r="C11747" i="9"/>
  <c r="C11737" i="9"/>
  <c r="C11727" i="9"/>
  <c r="C11717" i="9"/>
  <c r="C11707" i="9"/>
  <c r="C11697" i="9"/>
  <c r="C11687" i="9"/>
  <c r="C11677" i="9"/>
  <c r="C11667" i="9"/>
  <c r="C11657" i="9"/>
  <c r="C11647" i="9"/>
  <c r="C11637" i="9"/>
  <c r="C11627" i="9"/>
  <c r="C11617" i="9"/>
  <c r="C11607" i="9"/>
  <c r="C11597" i="9"/>
  <c r="C11587" i="9"/>
  <c r="C11577" i="9"/>
  <c r="C11567" i="9"/>
  <c r="C11557" i="9"/>
  <c r="C11547" i="9"/>
  <c r="C11537" i="9"/>
  <c r="C11527" i="9"/>
  <c r="C11517" i="9"/>
  <c r="C11507" i="9"/>
  <c r="C11497" i="9"/>
  <c r="C11487" i="9"/>
  <c r="C11477" i="9"/>
  <c r="C11467" i="9"/>
  <c r="C11457" i="9"/>
  <c r="C11447" i="9"/>
  <c r="C11437" i="9"/>
  <c r="C14415" i="9"/>
  <c r="C14259" i="9"/>
  <c r="C14189" i="9"/>
  <c r="C14152" i="9"/>
  <c r="C14142" i="9"/>
  <c r="C14096" i="9"/>
  <c r="C14092" i="9"/>
  <c r="C14046" i="9"/>
  <c r="C14042" i="9"/>
  <c r="C13996" i="9"/>
  <c r="C13992" i="9"/>
  <c r="C13946" i="9"/>
  <c r="C13942" i="9"/>
  <c r="C13896" i="9"/>
  <c r="C13892" i="9"/>
  <c r="C13846" i="9"/>
  <c r="C13842" i="9"/>
  <c r="C13796" i="9"/>
  <c r="C13792" i="9"/>
  <c r="C13746" i="9"/>
  <c r="C13742" i="9"/>
  <c r="C13696" i="9"/>
  <c r="C13692" i="9"/>
  <c r="C13646" i="9"/>
  <c r="C13642" i="9"/>
  <c r="C13596" i="9"/>
  <c r="C13592" i="9"/>
  <c r="C13546" i="9"/>
  <c r="C13542" i="9"/>
  <c r="C13496" i="9"/>
  <c r="C13492" i="9"/>
  <c r="C13446" i="9"/>
  <c r="C13442" i="9"/>
  <c r="C13396" i="9"/>
  <c r="C13392" i="9"/>
  <c r="C13352" i="9"/>
  <c r="C13343" i="9"/>
  <c r="C13339" i="9"/>
  <c r="C13305" i="9"/>
  <c r="C13285" i="9"/>
  <c r="C13265" i="9"/>
  <c r="C13245" i="9"/>
  <c r="C13225" i="9"/>
  <c r="C13205" i="9"/>
  <c r="C13185" i="9"/>
  <c r="C13165" i="9"/>
  <c r="C13145" i="9"/>
  <c r="C13125" i="9"/>
  <c r="C13105" i="9"/>
  <c r="C13085" i="9"/>
  <c r="C13065" i="9"/>
  <c r="C13023" i="9"/>
  <c r="C13019" i="9"/>
  <c r="C13015" i="9"/>
  <c r="C12973" i="9"/>
  <c r="C12969" i="9"/>
  <c r="C12965" i="9"/>
  <c r="C12923" i="9"/>
  <c r="C12919" i="9"/>
  <c r="C12915" i="9"/>
  <c r="C12873" i="9"/>
  <c r="C12869" i="9"/>
  <c r="C12865" i="9"/>
  <c r="C12823" i="9"/>
  <c r="C12819" i="9"/>
  <c r="C12815" i="9"/>
  <c r="C12773" i="9"/>
  <c r="C12769" i="9"/>
  <c r="C12762" i="9"/>
  <c r="C12744" i="9"/>
  <c r="C12737" i="9"/>
  <c r="C12726" i="9"/>
  <c r="C12719" i="9"/>
  <c r="C12712" i="9"/>
  <c r="C12694" i="9"/>
  <c r="C12687" i="9"/>
  <c r="C12680" i="9"/>
  <c r="C12670" i="9"/>
  <c r="C12660" i="9"/>
  <c r="C12650" i="9"/>
  <c r="C12640" i="9"/>
  <c r="C12630" i="9"/>
  <c r="C12620" i="9"/>
  <c r="C12610" i="9"/>
  <c r="C12600" i="9"/>
  <c r="C12590" i="9"/>
  <c r="C12580" i="9"/>
  <c r="C12570" i="9"/>
  <c r="C12560" i="9"/>
  <c r="C12550" i="9"/>
  <c r="C12540" i="9"/>
  <c r="C12530" i="9"/>
  <c r="C12520" i="9"/>
  <c r="C12510" i="9"/>
  <c r="C12500" i="9"/>
  <c r="C12490" i="9"/>
  <c r="C12480" i="9"/>
  <c r="C12470" i="9"/>
  <c r="C12460" i="9"/>
  <c r="C12450" i="9"/>
  <c r="C12440" i="9"/>
  <c r="C12430" i="9"/>
  <c r="C12420" i="9"/>
  <c r="C12410" i="9"/>
  <c r="C12400" i="9"/>
  <c r="C12390" i="9"/>
  <c r="C12380" i="9"/>
  <c r="C12370" i="9"/>
  <c r="C12360" i="9"/>
  <c r="C12350" i="9"/>
  <c r="C12340" i="9"/>
  <c r="C12330" i="9"/>
  <c r="C12320" i="9"/>
  <c r="C12310" i="9"/>
  <c r="C12300" i="9"/>
  <c r="C12290" i="9"/>
  <c r="C12280" i="9"/>
  <c r="C12270" i="9"/>
  <c r="C12260" i="9"/>
  <c r="C12250" i="9"/>
  <c r="C12240" i="9"/>
  <c r="C12230" i="9"/>
  <c r="C12220" i="9"/>
  <c r="C12210" i="9"/>
  <c r="C12200" i="9"/>
  <c r="C12190" i="9"/>
  <c r="C12180" i="9"/>
  <c r="C12170" i="9"/>
  <c r="C12160" i="9"/>
  <c r="C12150" i="9"/>
  <c r="C12140" i="9"/>
  <c r="C12130" i="9"/>
  <c r="C12120" i="9"/>
  <c r="C12110" i="9"/>
  <c r="C12100" i="9"/>
  <c r="C12090" i="9"/>
  <c r="C12080" i="9"/>
  <c r="C12070" i="9"/>
  <c r="C12060" i="9"/>
  <c r="C12050" i="9"/>
  <c r="C12040" i="9"/>
  <c r="C12030" i="9"/>
  <c r="C12020" i="9"/>
  <c r="C12010" i="9"/>
  <c r="C12000" i="9"/>
  <c r="C11990" i="9"/>
  <c r="C11980" i="9"/>
  <c r="C11970" i="9"/>
  <c r="C11960" i="9"/>
  <c r="C11950" i="9"/>
  <c r="C11940" i="9"/>
  <c r="C11930" i="9"/>
  <c r="C11920" i="9"/>
  <c r="C11910" i="9"/>
  <c r="C11900" i="9"/>
  <c r="C11890" i="9"/>
  <c r="C11880" i="9"/>
  <c r="C11870" i="9"/>
  <c r="C11860" i="9"/>
  <c r="C11850" i="9"/>
  <c r="C11840" i="9"/>
  <c r="C11830" i="9"/>
  <c r="C11820" i="9"/>
  <c r="C11810" i="9"/>
  <c r="C11800" i="9"/>
  <c r="C11790" i="9"/>
  <c r="C11780" i="9"/>
  <c r="C11770" i="9"/>
  <c r="C11760" i="9"/>
  <c r="C11750" i="9"/>
  <c r="C11740" i="9"/>
  <c r="C11730" i="9"/>
  <c r="C11720" i="9"/>
  <c r="C11710" i="9"/>
  <c r="C11700" i="9"/>
  <c r="C11690" i="9"/>
  <c r="C11680" i="9"/>
  <c r="C11670" i="9"/>
  <c r="C11660" i="9"/>
  <c r="C11650" i="9"/>
  <c r="C11640" i="9"/>
  <c r="C11630" i="9"/>
  <c r="C11620" i="9"/>
  <c r="C11610" i="9"/>
  <c r="C11600" i="9"/>
  <c r="C11590" i="9"/>
  <c r="C11580" i="9"/>
  <c r="C11570" i="9"/>
  <c r="C11560" i="9"/>
  <c r="C11550" i="9"/>
  <c r="C11540" i="9"/>
  <c r="C11530" i="9"/>
  <c r="C14252" i="9"/>
  <c r="C14229" i="9"/>
  <c r="C14162" i="9"/>
  <c r="C14146" i="9"/>
  <c r="C14123" i="9"/>
  <c r="C14119" i="9"/>
  <c r="C14073" i="9"/>
  <c r="C14069" i="9"/>
  <c r="C14023" i="9"/>
  <c r="C14019" i="9"/>
  <c r="C13973" i="9"/>
  <c r="C13969" i="9"/>
  <c r="C13923" i="9"/>
  <c r="C13919" i="9"/>
  <c r="C13873" i="9"/>
  <c r="C13869" i="9"/>
  <c r="C13823" i="9"/>
  <c r="C13819" i="9"/>
  <c r="C13773" i="9"/>
  <c r="C13769" i="9"/>
  <c r="C13723" i="9"/>
  <c r="C13719" i="9"/>
  <c r="C13673" i="9"/>
  <c r="C13669" i="9"/>
  <c r="C13623" i="9"/>
  <c r="C13619" i="9"/>
  <c r="C13573" i="9"/>
  <c r="C13569" i="9"/>
  <c r="C13523" i="9"/>
  <c r="C13519" i="9"/>
  <c r="C13473" i="9"/>
  <c r="C13469" i="9"/>
  <c r="C13423" i="9"/>
  <c r="C13419" i="9"/>
  <c r="C13373" i="9"/>
  <c r="C13369" i="9"/>
  <c r="C13325" i="9"/>
  <c r="C13313" i="9"/>
  <c r="C13309" i="9"/>
  <c r="C13293" i="9"/>
  <c r="C13289" i="9"/>
  <c r="C13273" i="9"/>
  <c r="C13269" i="9"/>
  <c r="C13253" i="9"/>
  <c r="C13249" i="9"/>
  <c r="C13233" i="9"/>
  <c r="C13229" i="9"/>
  <c r="C13213" i="9"/>
  <c r="C13209" i="9"/>
  <c r="C13193" i="9"/>
  <c r="C13189" i="9"/>
  <c r="C13173" i="9"/>
  <c r="C13169" i="9"/>
  <c r="C13153" i="9"/>
  <c r="C13149" i="9"/>
  <c r="C13133" i="9"/>
  <c r="C13129" i="9"/>
  <c r="C13113" i="9"/>
  <c r="C13109" i="9"/>
  <c r="C13093" i="9"/>
  <c r="C13089" i="9"/>
  <c r="C13073" i="9"/>
  <c r="C13069" i="9"/>
  <c r="C13057" i="9"/>
  <c r="C13042" i="9"/>
  <c r="C13038" i="9"/>
  <c r="C13034" i="9"/>
  <c r="C13026" i="9"/>
  <c r="C13007" i="9"/>
  <c r="C12992" i="9"/>
  <c r="C12988" i="9"/>
  <c r="C12984" i="9"/>
  <c r="C12976" i="9"/>
  <c r="C12957" i="9"/>
  <c r="C12942" i="9"/>
  <c r="C12938" i="9"/>
  <c r="C12934" i="9"/>
  <c r="C12926" i="9"/>
  <c r="C12907" i="9"/>
  <c r="C12892" i="9"/>
  <c r="C12888" i="9"/>
  <c r="C12884" i="9"/>
  <c r="C12876" i="9"/>
  <c r="C12857" i="9"/>
  <c r="C12842" i="9"/>
  <c r="C12838" i="9"/>
  <c r="C12834" i="9"/>
  <c r="C12826" i="9"/>
  <c r="C12807" i="9"/>
  <c r="C12792" i="9"/>
  <c r="C12788" i="9"/>
  <c r="C12784" i="9"/>
  <c r="C12776" i="9"/>
  <c r="C12765" i="9"/>
  <c r="C12758" i="9"/>
  <c r="C12751" i="9"/>
  <c r="C12733" i="9"/>
  <c r="C12715" i="9"/>
  <c r="C12708" i="9"/>
  <c r="C12701" i="9"/>
  <c r="C12683" i="9"/>
  <c r="C12673" i="9"/>
  <c r="C12663" i="9"/>
  <c r="C12653" i="9"/>
  <c r="C12643" i="9"/>
  <c r="C12633" i="9"/>
  <c r="C12623" i="9"/>
  <c r="C12613" i="9"/>
  <c r="C12603" i="9"/>
  <c r="C12593" i="9"/>
  <c r="C12583" i="9"/>
  <c r="C12573" i="9"/>
  <c r="C12563" i="9"/>
  <c r="C12553" i="9"/>
  <c r="C12543" i="9"/>
  <c r="C12533" i="9"/>
  <c r="C12523" i="9"/>
  <c r="C12513" i="9"/>
  <c r="C12503" i="9"/>
  <c r="C12493" i="9"/>
  <c r="C12483" i="9"/>
  <c r="C12473" i="9"/>
  <c r="C12463" i="9"/>
  <c r="C12453" i="9"/>
  <c r="C12443" i="9"/>
  <c r="C12433" i="9"/>
  <c r="C12423" i="9"/>
  <c r="C12413" i="9"/>
  <c r="C12403" i="9"/>
  <c r="C12393" i="9"/>
  <c r="C12383" i="9"/>
  <c r="C12373" i="9"/>
  <c r="C12363" i="9"/>
  <c r="C12353" i="9"/>
  <c r="C12343" i="9"/>
  <c r="C12333" i="9"/>
  <c r="C12323" i="9"/>
  <c r="C12313" i="9"/>
  <c r="C12303" i="9"/>
  <c r="C12293" i="9"/>
  <c r="C12283" i="9"/>
  <c r="C12273" i="9"/>
  <c r="C12263" i="9"/>
  <c r="C12253" i="9"/>
  <c r="C12243" i="9"/>
  <c r="C12233" i="9"/>
  <c r="C12223" i="9"/>
  <c r="C12213" i="9"/>
  <c r="C12203" i="9"/>
  <c r="C12193" i="9"/>
  <c r="C12183" i="9"/>
  <c r="C12173" i="9"/>
  <c r="C12163" i="9"/>
  <c r="C12153" i="9"/>
  <c r="C12143" i="9"/>
  <c r="C12133" i="9"/>
  <c r="C12123" i="9"/>
  <c r="C12113" i="9"/>
  <c r="C12103" i="9"/>
  <c r="C12093" i="9"/>
  <c r="C12083" i="9"/>
  <c r="C12073" i="9"/>
  <c r="C12063" i="9"/>
  <c r="C12053" i="9"/>
  <c r="C12043" i="9"/>
  <c r="C12033" i="9"/>
  <c r="C12023" i="9"/>
  <c r="C12013" i="9"/>
  <c r="C12003" i="9"/>
  <c r="C11993" i="9"/>
  <c r="C11983" i="9"/>
  <c r="C11973" i="9"/>
  <c r="C11963" i="9"/>
  <c r="C11953" i="9"/>
  <c r="C11943" i="9"/>
  <c r="C11933" i="9"/>
  <c r="C11923" i="9"/>
  <c r="C11913" i="9"/>
  <c r="C11903" i="9"/>
  <c r="C11893" i="9"/>
  <c r="C11883" i="9"/>
  <c r="C11873" i="9"/>
  <c r="C11863" i="9"/>
  <c r="C11853" i="9"/>
  <c r="C11843" i="9"/>
  <c r="C11833" i="9"/>
  <c r="C11823" i="9"/>
  <c r="C11813" i="9"/>
  <c r="C11803" i="9"/>
  <c r="C11793" i="9"/>
  <c r="C11783" i="9"/>
  <c r="C11773" i="9"/>
  <c r="C11763" i="9"/>
  <c r="C11753" i="9"/>
  <c r="C11743" i="9"/>
  <c r="C11733" i="9"/>
  <c r="C11723" i="9"/>
  <c r="C11713" i="9"/>
  <c r="C11703" i="9"/>
  <c r="C11693" i="9"/>
  <c r="C11683" i="9"/>
  <c r="C11673" i="9"/>
  <c r="C11663" i="9"/>
  <c r="C11653" i="9"/>
  <c r="C11643" i="9"/>
  <c r="C11633" i="9"/>
  <c r="C11623" i="9"/>
  <c r="C11613" i="9"/>
  <c r="C11603" i="9"/>
  <c r="C11593" i="9"/>
  <c r="C11583" i="9"/>
  <c r="C11573" i="9"/>
  <c r="C11563" i="9"/>
  <c r="C11553" i="9"/>
  <c r="C11543" i="9"/>
  <c r="C11533" i="9"/>
  <c r="C11523" i="9"/>
  <c r="C11513" i="9"/>
  <c r="C11503" i="9"/>
  <c r="C11493" i="9"/>
  <c r="C11483" i="9"/>
  <c r="C11473" i="9"/>
  <c r="C11463" i="9"/>
  <c r="C11453" i="9"/>
  <c r="C11443" i="9"/>
  <c r="C11433" i="9"/>
  <c r="C11423" i="9"/>
  <c r="C11413" i="9"/>
  <c r="C14407" i="9"/>
  <c r="C14336" i="9"/>
  <c r="C14222" i="9"/>
  <c r="C14199" i="9"/>
  <c r="C14172" i="9"/>
  <c r="C14156" i="9"/>
  <c r="C14136" i="9"/>
  <c r="C14132" i="9"/>
  <c r="C14086" i="9"/>
  <c r="C14082" i="9"/>
  <c r="C14036" i="9"/>
  <c r="C14032" i="9"/>
  <c r="C13986" i="9"/>
  <c r="C13982" i="9"/>
  <c r="C13936" i="9"/>
  <c r="C13932" i="9"/>
  <c r="C13886" i="9"/>
  <c r="C13882" i="9"/>
  <c r="C13836" i="9"/>
  <c r="C13832" i="9"/>
  <c r="C13786" i="9"/>
  <c r="C13782" i="9"/>
  <c r="C13736" i="9"/>
  <c r="C13732" i="9"/>
  <c r="C13686" i="9"/>
  <c r="C13682" i="9"/>
  <c r="C13636" i="9"/>
  <c r="C13632" i="9"/>
  <c r="C13586" i="9"/>
  <c r="C13582" i="9"/>
  <c r="C13536" i="9"/>
  <c r="C13532" i="9"/>
  <c r="C13486" i="9"/>
  <c r="C13482" i="9"/>
  <c r="C13436" i="9"/>
  <c r="C13432" i="9"/>
  <c r="C13386" i="9"/>
  <c r="C13382" i="9"/>
  <c r="C13355" i="9"/>
  <c r="C13346" i="9"/>
  <c r="C13316" i="9"/>
  <c r="C13296" i="9"/>
  <c r="C13276" i="9"/>
  <c r="C13256" i="9"/>
  <c r="C13236" i="9"/>
  <c r="C13216" i="9"/>
  <c r="C13196" i="9"/>
  <c r="C13176" i="9"/>
  <c r="C13156" i="9"/>
  <c r="C13136" i="9"/>
  <c r="C13116" i="9"/>
  <c r="C13096" i="9"/>
  <c r="C13076" i="9"/>
  <c r="C13053" i="9"/>
  <c r="C13049" i="9"/>
  <c r="C13045" i="9"/>
  <c r="C13003" i="9"/>
  <c r="C12999" i="9"/>
  <c r="C12995" i="9"/>
  <c r="C12953" i="9"/>
  <c r="C12949" i="9"/>
  <c r="C12945" i="9"/>
  <c r="C12903" i="9"/>
  <c r="C12899" i="9"/>
  <c r="C12895" i="9"/>
  <c r="C12853" i="9"/>
  <c r="C12849" i="9"/>
  <c r="C12845" i="9"/>
  <c r="C12803" i="9"/>
  <c r="C12799" i="9"/>
  <c r="C12795" i="9"/>
  <c r="C12754" i="9"/>
  <c r="C12747" i="9"/>
  <c r="C12736" i="9"/>
  <c r="C12729" i="9"/>
  <c r="C12722" i="9"/>
  <c r="C12704" i="9"/>
  <c r="C12697" i="9"/>
  <c r="C12686" i="9"/>
  <c r="C12676" i="9"/>
  <c r="C12666" i="9"/>
  <c r="C12656" i="9"/>
  <c r="C12646" i="9"/>
  <c r="C12636" i="9"/>
  <c r="C12626" i="9"/>
  <c r="C12616" i="9"/>
  <c r="C12606" i="9"/>
  <c r="C12596" i="9"/>
  <c r="C12586" i="9"/>
  <c r="C12576" i="9"/>
  <c r="C12566" i="9"/>
  <c r="C12556" i="9"/>
  <c r="C12546" i="9"/>
  <c r="C12536" i="9"/>
  <c r="C12526" i="9"/>
  <c r="C12516" i="9"/>
  <c r="C12506" i="9"/>
  <c r="C12496" i="9"/>
  <c r="C12486" i="9"/>
  <c r="C12476" i="9"/>
  <c r="C12466" i="9"/>
  <c r="C12456" i="9"/>
  <c r="C12446" i="9"/>
  <c r="C12436" i="9"/>
  <c r="C12426" i="9"/>
  <c r="C12416" i="9"/>
  <c r="C12406" i="9"/>
  <c r="C12396" i="9"/>
  <c r="C12386" i="9"/>
  <c r="C12376" i="9"/>
  <c r="C12366" i="9"/>
  <c r="C12356" i="9"/>
  <c r="C12346" i="9"/>
  <c r="C12336" i="9"/>
  <c r="C12326" i="9"/>
  <c r="C12316" i="9"/>
  <c r="C12306" i="9"/>
  <c r="C12296" i="9"/>
  <c r="C12286" i="9"/>
  <c r="C12276" i="9"/>
  <c r="C12266" i="9"/>
  <c r="C12256" i="9"/>
  <c r="C12246" i="9"/>
  <c r="C12236" i="9"/>
  <c r="C12226" i="9"/>
  <c r="C12216" i="9"/>
  <c r="C12206" i="9"/>
  <c r="C12196" i="9"/>
  <c r="C12186" i="9"/>
  <c r="C12176" i="9"/>
  <c r="C12166" i="9"/>
  <c r="C12156" i="9"/>
  <c r="C12146" i="9"/>
  <c r="C12136" i="9"/>
  <c r="C12126" i="9"/>
  <c r="C12116" i="9"/>
  <c r="C12106" i="9"/>
  <c r="C12096" i="9"/>
  <c r="C12086" i="9"/>
  <c r="C12076" i="9"/>
  <c r="C12066" i="9"/>
  <c r="C12056" i="9"/>
  <c r="C12046" i="9"/>
  <c r="C12036" i="9"/>
  <c r="C12026" i="9"/>
  <c r="C12016" i="9"/>
  <c r="C12006" i="9"/>
  <c r="C11996" i="9"/>
  <c r="C11986" i="9"/>
  <c r="C11976" i="9"/>
  <c r="C11966" i="9"/>
  <c r="C11956" i="9"/>
  <c r="C11946" i="9"/>
  <c r="C11936" i="9"/>
  <c r="C11926" i="9"/>
  <c r="C11916" i="9"/>
  <c r="C11906" i="9"/>
  <c r="C11896" i="9"/>
  <c r="C11886" i="9"/>
  <c r="C11876" i="9"/>
  <c r="C11866" i="9"/>
  <c r="C11856" i="9"/>
  <c r="C11846" i="9"/>
  <c r="C11836" i="9"/>
  <c r="C11826" i="9"/>
  <c r="C11816" i="9"/>
  <c r="C11806" i="9"/>
  <c r="C11796" i="9"/>
  <c r="C11786" i="9"/>
  <c r="C11776" i="9"/>
  <c r="C11766" i="9"/>
  <c r="C11756" i="9"/>
  <c r="C11746" i="9"/>
  <c r="C11736" i="9"/>
  <c r="C11726" i="9"/>
  <c r="C11716" i="9"/>
  <c r="C11706" i="9"/>
  <c r="C14388" i="9"/>
  <c r="C14329" i="9"/>
  <c r="C14322" i="9"/>
  <c r="C14269" i="9"/>
  <c r="C14182" i="9"/>
  <c r="C14166" i="9"/>
  <c r="C14113" i="9"/>
  <c r="C14109" i="9"/>
  <c r="C14063" i="9"/>
  <c r="C14059" i="9"/>
  <c r="C14013" i="9"/>
  <c r="C14009" i="9"/>
  <c r="C13963" i="9"/>
  <c r="C13959" i="9"/>
  <c r="C13913" i="9"/>
  <c r="C13909" i="9"/>
  <c r="C13863" i="9"/>
  <c r="C13859" i="9"/>
  <c r="C13813" i="9"/>
  <c r="C13809" i="9"/>
  <c r="C13763" i="9"/>
  <c r="C13759" i="9"/>
  <c r="C13713" i="9"/>
  <c r="C13709" i="9"/>
  <c r="C13663" i="9"/>
  <c r="C13659" i="9"/>
  <c r="C13613" i="9"/>
  <c r="C13609" i="9"/>
  <c r="C13563" i="9"/>
  <c r="C13559" i="9"/>
  <c r="C13513" i="9"/>
  <c r="C13509" i="9"/>
  <c r="C13463" i="9"/>
  <c r="C13459" i="9"/>
  <c r="C13413" i="9"/>
  <c r="C13409" i="9"/>
  <c r="C13342" i="9"/>
  <c r="C13333" i="9"/>
  <c r="C13329" i="9"/>
  <c r="C13304" i="9"/>
  <c r="C13284" i="9"/>
  <c r="C13264" i="9"/>
  <c r="C13244" i="9"/>
  <c r="C13224" i="9"/>
  <c r="C13204" i="9"/>
  <c r="C13184" i="9"/>
  <c r="C13164" i="9"/>
  <c r="C13144" i="9"/>
  <c r="C13124" i="9"/>
  <c r="C13104" i="9"/>
  <c r="C13084" i="9"/>
  <c r="C13064" i="9"/>
  <c r="C13056" i="9"/>
  <c r="C13037" i="9"/>
  <c r="C13022" i="9"/>
  <c r="C13018" i="9"/>
  <c r="C13014" i="9"/>
  <c r="C13006" i="9"/>
  <c r="C12987" i="9"/>
  <c r="C12972" i="9"/>
  <c r="C12968" i="9"/>
  <c r="C12964" i="9"/>
  <c r="C12956" i="9"/>
  <c r="C12937" i="9"/>
  <c r="C12922" i="9"/>
  <c r="C12918" i="9"/>
  <c r="C12914" i="9"/>
  <c r="C12906" i="9"/>
  <c r="C12887" i="9"/>
  <c r="C12872" i="9"/>
  <c r="C12868" i="9"/>
  <c r="C12864" i="9"/>
  <c r="C12856" i="9"/>
  <c r="C12837" i="9"/>
  <c r="C12822" i="9"/>
  <c r="C12818" i="9"/>
  <c r="C12814" i="9"/>
  <c r="C12806" i="9"/>
  <c r="C12787" i="9"/>
  <c r="C12772" i="9"/>
  <c r="C12768" i="9"/>
  <c r="C12761" i="9"/>
  <c r="C12743" i="9"/>
  <c r="C12725" i="9"/>
  <c r="C12718" i="9"/>
  <c r="C12711" i="9"/>
  <c r="C12693" i="9"/>
  <c r="C12679" i="9"/>
  <c r="C12669" i="9"/>
  <c r="C12659" i="9"/>
  <c r="C12649" i="9"/>
  <c r="C12639" i="9"/>
  <c r="C12629" i="9"/>
  <c r="C12619" i="9"/>
  <c r="C12609" i="9"/>
  <c r="C12599" i="9"/>
  <c r="C12589" i="9"/>
  <c r="C12579" i="9"/>
  <c r="C12569" i="9"/>
  <c r="C12559" i="9"/>
  <c r="C12549" i="9"/>
  <c r="C12539" i="9"/>
  <c r="C12529" i="9"/>
  <c r="C12519" i="9"/>
  <c r="C12509" i="9"/>
  <c r="C12499" i="9"/>
  <c r="C12489" i="9"/>
  <c r="C12479" i="9"/>
  <c r="C12469" i="9"/>
  <c r="C12459" i="9"/>
  <c r="C12449" i="9"/>
  <c r="C12439" i="9"/>
  <c r="C12429" i="9"/>
  <c r="C12419" i="9"/>
  <c r="C12409" i="9"/>
  <c r="C12399" i="9"/>
  <c r="C12389" i="9"/>
  <c r="C12379" i="9"/>
  <c r="C12369" i="9"/>
  <c r="C12359" i="9"/>
  <c r="C12349" i="9"/>
  <c r="C12339" i="9"/>
  <c r="C12329" i="9"/>
  <c r="C12319" i="9"/>
  <c r="C12309" i="9"/>
  <c r="C12299" i="9"/>
  <c r="C12289" i="9"/>
  <c r="C12279" i="9"/>
  <c r="C12269" i="9"/>
  <c r="C12259" i="9"/>
  <c r="C12249" i="9"/>
  <c r="C12239" i="9"/>
  <c r="C12229" i="9"/>
  <c r="C12219" i="9"/>
  <c r="C12209" i="9"/>
  <c r="C12199" i="9"/>
  <c r="C12189" i="9"/>
  <c r="C12179" i="9"/>
  <c r="C12169" i="9"/>
  <c r="C12159" i="9"/>
  <c r="C12149" i="9"/>
  <c r="C12139" i="9"/>
  <c r="C12129" i="9"/>
  <c r="C12119" i="9"/>
  <c r="C12109" i="9"/>
  <c r="C12099" i="9"/>
  <c r="C12089" i="9"/>
  <c r="C12079" i="9"/>
  <c r="C12069" i="9"/>
  <c r="C12059" i="9"/>
  <c r="C12049" i="9"/>
  <c r="C12039" i="9"/>
  <c r="C12029" i="9"/>
  <c r="C12019" i="9"/>
  <c r="C12009" i="9"/>
  <c r="C11999" i="9"/>
  <c r="C11989" i="9"/>
  <c r="C11979" i="9"/>
  <c r="C11969" i="9"/>
  <c r="C11959" i="9"/>
  <c r="C11949" i="9"/>
  <c r="C11939" i="9"/>
  <c r="C11929" i="9"/>
  <c r="C11919" i="9"/>
  <c r="C11909" i="9"/>
  <c r="C11899" i="9"/>
  <c r="C11889" i="9"/>
  <c r="C11879" i="9"/>
  <c r="C11869" i="9"/>
  <c r="C11859" i="9"/>
  <c r="C11849" i="9"/>
  <c r="C11839" i="9"/>
  <c r="C11829" i="9"/>
  <c r="C11819" i="9"/>
  <c r="C11809" i="9"/>
  <c r="C11799" i="9"/>
  <c r="C11789" i="9"/>
  <c r="C11779" i="9"/>
  <c r="C11769" i="9"/>
  <c r="C11759" i="9"/>
  <c r="C11749" i="9"/>
  <c r="C11739" i="9"/>
  <c r="C11729" i="9"/>
  <c r="C11719" i="9"/>
  <c r="C11709" i="9"/>
  <c r="C11699" i="9"/>
  <c r="C11689" i="9"/>
  <c r="C11679" i="9"/>
  <c r="C11669" i="9"/>
  <c r="C11659" i="9"/>
  <c r="C11649" i="9"/>
  <c r="C11639" i="9"/>
  <c r="C11629" i="9"/>
  <c r="C11619" i="9"/>
  <c r="C11609" i="9"/>
  <c r="C11599" i="9"/>
  <c r="C11589" i="9"/>
  <c r="C11579" i="9"/>
  <c r="C11569" i="9"/>
  <c r="C11559" i="9"/>
  <c r="C11549" i="9"/>
  <c r="C11539" i="9"/>
  <c r="C11529" i="9"/>
  <c r="C11519" i="9"/>
  <c r="C11509" i="9"/>
  <c r="C11499" i="9"/>
  <c r="C11489" i="9"/>
  <c r="C11479" i="9"/>
  <c r="C11469" i="9"/>
  <c r="C11459" i="9"/>
  <c r="C11449" i="9"/>
  <c r="C11439" i="9"/>
  <c r="C11429" i="9"/>
  <c r="C11419" i="9"/>
  <c r="C11409" i="9"/>
  <c r="C11399" i="9"/>
  <c r="C11389" i="9"/>
  <c r="C11379" i="9"/>
  <c r="C11369" i="9"/>
  <c r="C11359" i="9"/>
  <c r="C11349" i="9"/>
  <c r="C11339" i="9"/>
  <c r="C11329" i="9"/>
  <c r="C11319" i="9"/>
  <c r="C11309" i="9"/>
  <c r="C11299" i="9"/>
  <c r="C11289" i="9"/>
  <c r="C11279" i="9"/>
  <c r="C11269" i="9"/>
  <c r="C11259" i="9"/>
  <c r="C11249" i="9"/>
  <c r="C11239" i="9"/>
  <c r="C11229" i="9"/>
  <c r="C11219" i="9"/>
  <c r="C11209" i="9"/>
  <c r="C11199" i="9"/>
  <c r="C11189" i="9"/>
  <c r="C11179" i="9"/>
  <c r="C11169" i="9"/>
  <c r="C11159" i="9"/>
  <c r="C11149" i="9"/>
  <c r="C11139" i="9"/>
  <c r="C11129" i="9"/>
  <c r="C11119" i="9"/>
  <c r="C11109" i="9"/>
  <c r="C11099" i="9"/>
  <c r="C11089" i="9"/>
  <c r="C11079" i="9"/>
  <c r="C11069" i="9"/>
  <c r="C11059" i="9"/>
  <c r="C11049" i="9"/>
  <c r="C11039" i="9"/>
  <c r="C11029" i="9"/>
  <c r="C11019" i="9"/>
  <c r="C11009" i="9"/>
  <c r="C14262" i="9"/>
  <c r="C14239" i="9"/>
  <c r="C14192" i="9"/>
  <c r="C14176" i="9"/>
  <c r="C14126" i="9"/>
  <c r="C14122" i="9"/>
  <c r="C14076" i="9"/>
  <c r="C14072" i="9"/>
  <c r="C14026" i="9"/>
  <c r="C14022" i="9"/>
  <c r="C13976" i="9"/>
  <c r="C13972" i="9"/>
  <c r="C13926" i="9"/>
  <c r="C13922" i="9"/>
  <c r="C13876" i="9"/>
  <c r="C13872" i="9"/>
  <c r="C13826" i="9"/>
  <c r="C13822" i="9"/>
  <c r="C13776" i="9"/>
  <c r="C13772" i="9"/>
  <c r="C13726" i="9"/>
  <c r="C13722" i="9"/>
  <c r="C13676" i="9"/>
  <c r="C13672" i="9"/>
  <c r="C13626" i="9"/>
  <c r="C13622" i="9"/>
  <c r="C13576" i="9"/>
  <c r="C13572" i="9"/>
  <c r="C13526" i="9"/>
  <c r="C13522" i="9"/>
  <c r="C13476" i="9"/>
  <c r="C13472" i="9"/>
  <c r="C13426" i="9"/>
  <c r="C13422" i="9"/>
  <c r="C13376" i="9"/>
  <c r="C13372" i="9"/>
  <c r="C13363" i="9"/>
  <c r="C13359" i="9"/>
  <c r="C13312" i="9"/>
  <c r="C13308" i="9"/>
  <c r="C13292" i="9"/>
  <c r="C13288" i="9"/>
  <c r="C13272" i="9"/>
  <c r="C13268" i="9"/>
  <c r="C13252" i="9"/>
  <c r="C13248" i="9"/>
  <c r="C13232" i="9"/>
  <c r="C13228" i="9"/>
  <c r="C13212" i="9"/>
  <c r="C13208" i="9"/>
  <c r="C13192" i="9"/>
  <c r="C13188" i="9"/>
  <c r="C13172" i="9"/>
  <c r="C13168" i="9"/>
  <c r="C13152" i="9"/>
  <c r="C13148" i="9"/>
  <c r="C13132" i="9"/>
  <c r="C13128" i="9"/>
  <c r="C13112" i="9"/>
  <c r="C13108" i="9"/>
  <c r="C13092" i="9"/>
  <c r="C13088" i="9"/>
  <c r="C13072" i="9"/>
  <c r="C13068" i="9"/>
  <c r="C13033" i="9"/>
  <c r="C13029" i="9"/>
  <c r="C13025" i="9"/>
  <c r="C12983" i="9"/>
  <c r="C12979" i="9"/>
  <c r="C12975" i="9"/>
  <c r="C12933" i="9"/>
  <c r="C12929" i="9"/>
  <c r="C12925" i="9"/>
  <c r="C12883" i="9"/>
  <c r="C12879" i="9"/>
  <c r="C12875" i="9"/>
  <c r="C12833" i="9"/>
  <c r="C12829" i="9"/>
  <c r="C12825" i="9"/>
  <c r="C12783" i="9"/>
  <c r="C12779" i="9"/>
  <c r="C12775" i="9"/>
  <c r="C12764" i="9"/>
  <c r="C12757" i="9"/>
  <c r="C12746" i="9"/>
  <c r="C12739" i="9"/>
  <c r="C12732" i="9"/>
  <c r="C12714" i="9"/>
  <c r="C12707" i="9"/>
  <c r="C12696" i="9"/>
  <c r="C12689" i="9"/>
  <c r="C12682" i="9"/>
  <c r="C12672" i="9"/>
  <c r="C12662" i="9"/>
  <c r="C12652" i="9"/>
  <c r="C12642" i="9"/>
  <c r="C12632" i="9"/>
  <c r="C12622" i="9"/>
  <c r="C12612" i="9"/>
  <c r="C12602" i="9"/>
  <c r="C12592" i="9"/>
  <c r="C12582" i="9"/>
  <c r="C12572" i="9"/>
  <c r="C12562" i="9"/>
  <c r="C12552" i="9"/>
  <c r="C14438" i="9"/>
  <c r="C14286" i="9"/>
  <c r="C14232" i="9"/>
  <c r="C14209" i="9"/>
  <c r="C14186" i="9"/>
  <c r="C14103" i="9"/>
  <c r="C14099" i="9"/>
  <c r="C14053" i="9"/>
  <c r="C14049" i="9"/>
  <c r="C14003" i="9"/>
  <c r="C13999" i="9"/>
  <c r="C13953" i="9"/>
  <c r="C13949" i="9"/>
  <c r="C13903" i="9"/>
  <c r="C13899" i="9"/>
  <c r="C13853" i="9"/>
  <c r="C13849" i="9"/>
  <c r="C13803" i="9"/>
  <c r="C13799" i="9"/>
  <c r="C13753" i="9"/>
  <c r="C13749" i="9"/>
  <c r="C13703" i="9"/>
  <c r="C13699" i="9"/>
  <c r="C13653" i="9"/>
  <c r="C13649" i="9"/>
  <c r="C13603" i="9"/>
  <c r="C13599" i="9"/>
  <c r="C13553" i="9"/>
  <c r="C13549" i="9"/>
  <c r="C13503" i="9"/>
  <c r="C13499" i="9"/>
  <c r="C13453" i="9"/>
  <c r="C13449" i="9"/>
  <c r="C13403" i="9"/>
  <c r="C13399" i="9"/>
  <c r="C13345" i="9"/>
  <c r="C13336" i="9"/>
  <c r="C13315" i="9"/>
  <c r="C13295" i="9"/>
  <c r="C13275" i="9"/>
  <c r="C13255" i="9"/>
  <c r="C13235" i="9"/>
  <c r="C13215" i="9"/>
  <c r="C13195" i="9"/>
  <c r="C13175" i="9"/>
  <c r="C13155" i="9"/>
  <c r="C13135" i="9"/>
  <c r="C13115" i="9"/>
  <c r="C13095" i="9"/>
  <c r="C13075" i="9"/>
  <c r="C13052" i="9"/>
  <c r="C13048" i="9"/>
  <c r="C13044" i="9"/>
  <c r="C13036" i="9"/>
  <c r="C13017" i="9"/>
  <c r="C13002" i="9"/>
  <c r="C12998" i="9"/>
  <c r="C12994" i="9"/>
  <c r="C12986" i="9"/>
  <c r="C12967" i="9"/>
  <c r="C12952" i="9"/>
  <c r="C12948" i="9"/>
  <c r="C14354" i="9"/>
  <c r="C14279" i="9"/>
  <c r="C14202" i="9"/>
  <c r="C14149" i="9"/>
  <c r="C14116" i="9"/>
  <c r="C14112" i="9"/>
  <c r="C14066" i="9"/>
  <c r="C14062" i="9"/>
  <c r="C14016" i="9"/>
  <c r="C14012" i="9"/>
  <c r="C13966" i="9"/>
  <c r="C13962" i="9"/>
  <c r="C13916" i="9"/>
  <c r="C13912" i="9"/>
  <c r="C13866" i="9"/>
  <c r="C13862" i="9"/>
  <c r="C13816" i="9"/>
  <c r="C13812" i="9"/>
  <c r="C13766" i="9"/>
  <c r="C13762" i="9"/>
  <c r="C13716" i="9"/>
  <c r="C13712" i="9"/>
  <c r="C13666" i="9"/>
  <c r="C13662" i="9"/>
  <c r="C13616" i="9"/>
  <c r="C13612" i="9"/>
  <c r="C13566" i="9"/>
  <c r="C13562" i="9"/>
  <c r="C13516" i="9"/>
  <c r="C13512" i="9"/>
  <c r="C13466" i="9"/>
  <c r="C13462" i="9"/>
  <c r="C13416" i="9"/>
  <c r="C13412" i="9"/>
  <c r="C13366" i="9"/>
  <c r="C13332" i="9"/>
  <c r="C13323" i="9"/>
  <c r="C13319" i="9"/>
  <c r="C13303" i="9"/>
  <c r="C13299" i="9"/>
  <c r="C13283" i="9"/>
  <c r="C13279" i="9"/>
  <c r="C13263" i="9"/>
  <c r="C13259" i="9"/>
  <c r="C13243" i="9"/>
  <c r="C13239" i="9"/>
  <c r="C13223" i="9"/>
  <c r="C13219" i="9"/>
  <c r="C13203" i="9"/>
  <c r="C13199" i="9"/>
  <c r="C13183" i="9"/>
  <c r="C13179" i="9"/>
  <c r="C13163" i="9"/>
  <c r="C13159" i="9"/>
  <c r="C13143" i="9"/>
  <c r="C13139" i="9"/>
  <c r="C13123" i="9"/>
  <c r="C13119" i="9"/>
  <c r="C13103" i="9"/>
  <c r="C13099" i="9"/>
  <c r="C13083" i="9"/>
  <c r="C13079" i="9"/>
  <c r="C13063" i="9"/>
  <c r="C13059" i="9"/>
  <c r="C13055" i="9"/>
  <c r="C13013" i="9"/>
  <c r="C13009" i="9"/>
  <c r="C13005" i="9"/>
  <c r="C12963" i="9"/>
  <c r="C12959" i="9"/>
  <c r="C12955" i="9"/>
  <c r="C12913" i="9"/>
  <c r="C12909" i="9"/>
  <c r="C12905" i="9"/>
  <c r="C12863" i="9"/>
  <c r="C12859" i="9"/>
  <c r="C12855" i="9"/>
  <c r="C12813" i="9"/>
  <c r="C12809" i="9"/>
  <c r="C12805" i="9"/>
  <c r="C12767" i="9"/>
  <c r="C12756" i="9"/>
  <c r="C14392" i="9"/>
  <c r="C14272" i="9"/>
  <c r="C14249" i="9"/>
  <c r="C14159" i="9"/>
  <c r="C14139" i="9"/>
  <c r="C14093" i="9"/>
  <c r="C14089" i="9"/>
  <c r="C14043" i="9"/>
  <c r="C14039" i="9"/>
  <c r="C13993" i="9"/>
  <c r="C13989" i="9"/>
  <c r="C13943" i="9"/>
  <c r="C13939" i="9"/>
  <c r="C13893" i="9"/>
  <c r="C13889" i="9"/>
  <c r="C13843" i="9"/>
  <c r="C13839" i="9"/>
  <c r="C13793" i="9"/>
  <c r="C13789" i="9"/>
  <c r="C13743" i="9"/>
  <c r="C13739" i="9"/>
  <c r="C13693" i="9"/>
  <c r="C13689" i="9"/>
  <c r="C13643" i="9"/>
  <c r="C13639" i="9"/>
  <c r="C13593" i="9"/>
  <c r="C13589" i="9"/>
  <c r="C13543" i="9"/>
  <c r="C13539" i="9"/>
  <c r="C13493" i="9"/>
  <c r="C13489" i="9"/>
  <c r="C13443" i="9"/>
  <c r="C13439" i="9"/>
  <c r="C13393" i="9"/>
  <c r="C13389" i="9"/>
  <c r="C13362" i="9"/>
  <c r="C13353" i="9"/>
  <c r="C13349" i="9"/>
  <c r="C13306" i="9"/>
  <c r="C13286" i="9"/>
  <c r="C13266" i="9"/>
  <c r="C13246" i="9"/>
  <c r="C13226" i="9"/>
  <c r="C13206" i="9"/>
  <c r="C13186" i="9"/>
  <c r="C13166" i="9"/>
  <c r="C13146" i="9"/>
  <c r="C13126" i="9"/>
  <c r="C13106" i="9"/>
  <c r="C13086" i="9"/>
  <c r="C13066" i="9"/>
  <c r="C13047" i="9"/>
  <c r="C13032" i="9"/>
  <c r="C13028" i="9"/>
  <c r="C13024" i="9"/>
  <c r="C13016" i="9"/>
  <c r="C12997" i="9"/>
  <c r="C12982" i="9"/>
  <c r="C12978" i="9"/>
  <c r="C12974" i="9"/>
  <c r="C12966" i="9"/>
  <c r="C12947" i="9"/>
  <c r="C12932" i="9"/>
  <c r="C12928" i="9"/>
  <c r="C12924" i="9"/>
  <c r="C12916" i="9"/>
  <c r="C12897" i="9"/>
  <c r="C12882" i="9"/>
  <c r="C12878" i="9"/>
  <c r="C12874" i="9"/>
  <c r="C12866" i="9"/>
  <c r="C12847" i="9"/>
  <c r="C12832" i="9"/>
  <c r="C12828" i="9"/>
  <c r="C12824" i="9"/>
  <c r="C12816" i="9"/>
  <c r="C12797" i="9"/>
  <c r="C12782" i="9"/>
  <c r="C12778" i="9"/>
  <c r="C12774" i="9"/>
  <c r="C12763" i="9"/>
  <c r="C12745" i="9"/>
  <c r="C12738" i="9"/>
  <c r="C12731" i="9"/>
  <c r="C12713" i="9"/>
  <c r="C14365" i="9"/>
  <c r="C14242" i="9"/>
  <c r="C14219" i="9"/>
  <c r="C14169" i="9"/>
  <c r="C14106" i="9"/>
  <c r="C14102" i="9"/>
  <c r="C14056" i="9"/>
  <c r="C14052" i="9"/>
  <c r="C14006" i="9"/>
  <c r="C14002" i="9"/>
  <c r="C13956" i="9"/>
  <c r="C13952" i="9"/>
  <c r="C13906" i="9"/>
  <c r="C13902" i="9"/>
  <c r="C13856" i="9"/>
  <c r="C13852" i="9"/>
  <c r="C13806" i="9"/>
  <c r="C13802" i="9"/>
  <c r="C13756" i="9"/>
  <c r="C13752" i="9"/>
  <c r="C13706" i="9"/>
  <c r="C13702" i="9"/>
  <c r="C13656" i="9"/>
  <c r="C13652" i="9"/>
  <c r="C13606" i="9"/>
  <c r="C13602" i="9"/>
  <c r="C13556" i="9"/>
  <c r="C13552" i="9"/>
  <c r="C13506" i="9"/>
  <c r="C13502" i="9"/>
  <c r="C13456" i="9"/>
  <c r="C13452" i="9"/>
  <c r="C13406" i="9"/>
  <c r="C13402" i="9"/>
  <c r="C13335" i="9"/>
  <c r="C13326" i="9"/>
  <c r="C13314" i="9"/>
  <c r="C13294" i="9"/>
  <c r="C13274" i="9"/>
  <c r="C13254" i="9"/>
  <c r="C13234" i="9"/>
  <c r="C13214" i="9"/>
  <c r="C13194" i="9"/>
  <c r="C13174" i="9"/>
  <c r="C13154" i="9"/>
  <c r="C13134" i="9"/>
  <c r="C13114" i="9"/>
  <c r="C13094" i="9"/>
  <c r="C13074" i="9"/>
  <c r="C13043" i="9"/>
  <c r="C13039" i="9"/>
  <c r="C13035" i="9"/>
  <c r="C12993" i="9"/>
  <c r="C12989" i="9"/>
  <c r="C12985" i="9"/>
  <c r="C12943" i="9"/>
  <c r="C12939" i="9"/>
  <c r="C12935" i="9"/>
  <c r="C12893" i="9"/>
  <c r="C12889" i="9"/>
  <c r="C12885" i="9"/>
  <c r="C12843" i="9"/>
  <c r="C12839" i="9"/>
  <c r="C12835" i="9"/>
  <c r="C12793" i="9"/>
  <c r="C12789" i="9"/>
  <c r="C12785" i="9"/>
  <c r="C12766" i="9"/>
  <c r="C12759" i="9"/>
  <c r="C12752" i="9"/>
  <c r="C12734" i="9"/>
  <c r="C12727" i="9"/>
  <c r="C12716" i="9"/>
  <c r="C12709" i="9"/>
  <c r="C12702" i="9"/>
  <c r="C12684" i="9"/>
  <c r="C12674" i="9"/>
  <c r="C12664" i="9"/>
  <c r="C12654" i="9"/>
  <c r="C12644" i="9"/>
  <c r="C12634" i="9"/>
  <c r="C12624" i="9"/>
  <c r="C12614" i="9"/>
  <c r="C12604" i="9"/>
  <c r="C12594" i="9"/>
  <c r="C12584" i="9"/>
  <c r="C12574" i="9"/>
  <c r="C12564" i="9"/>
  <c r="C12554" i="9"/>
  <c r="C12544" i="9"/>
  <c r="C12534" i="9"/>
  <c r="C12524" i="9"/>
  <c r="C12514" i="9"/>
  <c r="C12504" i="9"/>
  <c r="C12494" i="9"/>
  <c r="C12484" i="9"/>
  <c r="C12474" i="9"/>
  <c r="C12464" i="9"/>
  <c r="C12454" i="9"/>
  <c r="C12444" i="9"/>
  <c r="C12434" i="9"/>
  <c r="C12424" i="9"/>
  <c r="C12414" i="9"/>
  <c r="C12404" i="9"/>
  <c r="C12394" i="9"/>
  <c r="C12384" i="9"/>
  <c r="C12374" i="9"/>
  <c r="C12364" i="9"/>
  <c r="C12354" i="9"/>
  <c r="C12344" i="9"/>
  <c r="C12334" i="9"/>
  <c r="C12324" i="9"/>
  <c r="C12314" i="9"/>
  <c r="C12304" i="9"/>
  <c r="C12294" i="9"/>
  <c r="C12284" i="9"/>
  <c r="C12274" i="9"/>
  <c r="C12264" i="9"/>
  <c r="C12254" i="9"/>
  <c r="C12244" i="9"/>
  <c r="C12234" i="9"/>
  <c r="C12224" i="9"/>
  <c r="C12214" i="9"/>
  <c r="C12204" i="9"/>
  <c r="C12194" i="9"/>
  <c r="C12184" i="9"/>
  <c r="C12174" i="9"/>
  <c r="C12164" i="9"/>
  <c r="C12154" i="9"/>
  <c r="C12144" i="9"/>
  <c r="C12134" i="9"/>
  <c r="C12124" i="9"/>
  <c r="C12114" i="9"/>
  <c r="C12104" i="9"/>
  <c r="C12094" i="9"/>
  <c r="C12084" i="9"/>
  <c r="C12074" i="9"/>
  <c r="C12064" i="9"/>
  <c r="C12054" i="9"/>
  <c r="C12044" i="9"/>
  <c r="C12034" i="9"/>
  <c r="C12024" i="9"/>
  <c r="C12014" i="9"/>
  <c r="C12004" i="9"/>
  <c r="C11994" i="9"/>
  <c r="C11984" i="9"/>
  <c r="C11974" i="9"/>
  <c r="C11964" i="9"/>
  <c r="C11954" i="9"/>
  <c r="C11944" i="9"/>
  <c r="C11934" i="9"/>
  <c r="C11924" i="9"/>
  <c r="C11914" i="9"/>
  <c r="C11904" i="9"/>
  <c r="C11894" i="9"/>
  <c r="C11884" i="9"/>
  <c r="C11874" i="9"/>
  <c r="C11864" i="9"/>
  <c r="C11854" i="9"/>
  <c r="C11844" i="9"/>
  <c r="C11834" i="9"/>
  <c r="C11824" i="9"/>
  <c r="C11814" i="9"/>
  <c r="C11804" i="9"/>
  <c r="C11794" i="9"/>
  <c r="C11784" i="9"/>
  <c r="C11774" i="9"/>
  <c r="C11764" i="9"/>
  <c r="C11754" i="9"/>
  <c r="C11744" i="9"/>
  <c r="C11734" i="9"/>
  <c r="C11724" i="9"/>
  <c r="C11714" i="9"/>
  <c r="C11704" i="9"/>
  <c r="C11694" i="9"/>
  <c r="C11684" i="9"/>
  <c r="C11674" i="9"/>
  <c r="C11664" i="9"/>
  <c r="C11654" i="9"/>
  <c r="C11644" i="9"/>
  <c r="C11634" i="9"/>
  <c r="C12671" i="9"/>
  <c r="C12655" i="9"/>
  <c r="C12618" i="9"/>
  <c r="C12571" i="9"/>
  <c r="C12555" i="9"/>
  <c r="C12535" i="9"/>
  <c r="C12521" i="9"/>
  <c r="C12492" i="9"/>
  <c r="C12478" i="9"/>
  <c r="C12435" i="9"/>
  <c r="C12421" i="9"/>
  <c r="C12392" i="9"/>
  <c r="C12378" i="9"/>
  <c r="C12335" i="9"/>
  <c r="C12321" i="9"/>
  <c r="C12292" i="9"/>
  <c r="C12278" i="9"/>
  <c r="C12235" i="9"/>
  <c r="C12221" i="9"/>
  <c r="C12192" i="9"/>
  <c r="C12178" i="9"/>
  <c r="C12135" i="9"/>
  <c r="C12121" i="9"/>
  <c r="C12092" i="9"/>
  <c r="C12078" i="9"/>
  <c r="C12035" i="9"/>
  <c r="C12021" i="9"/>
  <c r="C11992" i="9"/>
  <c r="C11978" i="9"/>
  <c r="C11935" i="9"/>
  <c r="C11921" i="9"/>
  <c r="C11892" i="9"/>
  <c r="C11878" i="9"/>
  <c r="C11835" i="9"/>
  <c r="C11821" i="9"/>
  <c r="C11792" i="9"/>
  <c r="C11778" i="9"/>
  <c r="C11735" i="9"/>
  <c r="C11721" i="9"/>
  <c r="C11688" i="9"/>
  <c r="C11661" i="9"/>
  <c r="C11638" i="9"/>
  <c r="C11616" i="9"/>
  <c r="C11568" i="9"/>
  <c r="C11564" i="9"/>
  <c r="C11555" i="9"/>
  <c r="C11551" i="9"/>
  <c r="C11542" i="9"/>
  <c r="C11512" i="9"/>
  <c r="C11508" i="9"/>
  <c r="C11504" i="9"/>
  <c r="C11500" i="9"/>
  <c r="C11462" i="9"/>
  <c r="C11458" i="9"/>
  <c r="C11454" i="9"/>
  <c r="C11450" i="9"/>
  <c r="C11414" i="9"/>
  <c r="C11392" i="9"/>
  <c r="C11374" i="9"/>
  <c r="C11367" i="9"/>
  <c r="C11360" i="9"/>
  <c r="C11342" i="9"/>
  <c r="C11324" i="9"/>
  <c r="C11317" i="9"/>
  <c r="C11310" i="9"/>
  <c r="C11292" i="9"/>
  <c r="C11274" i="9"/>
  <c r="C11267" i="9"/>
  <c r="C11260" i="9"/>
  <c r="C11242" i="9"/>
  <c r="C11224" i="9"/>
  <c r="C11217" i="9"/>
  <c r="C11210" i="9"/>
  <c r="C11192" i="9"/>
  <c r="C11174" i="9"/>
  <c r="C11167" i="9"/>
  <c r="C11160" i="9"/>
  <c r="C11142" i="9"/>
  <c r="C11124" i="9"/>
  <c r="C11117" i="9"/>
  <c r="C11110" i="9"/>
  <c r="C11092" i="9"/>
  <c r="C11074" i="9"/>
  <c r="C11067" i="9"/>
  <c r="C11060" i="9"/>
  <c r="C11042" i="9"/>
  <c r="C11024" i="9"/>
  <c r="C11017" i="9"/>
  <c r="C11010" i="9"/>
  <c r="C10996" i="9"/>
  <c r="C10986" i="9"/>
  <c r="C10976" i="9"/>
  <c r="C10966" i="9"/>
  <c r="C10956" i="9"/>
  <c r="C10946" i="9"/>
  <c r="C10936" i="9"/>
  <c r="C10926" i="9"/>
  <c r="C10916" i="9"/>
  <c r="C10906" i="9"/>
  <c r="C10896" i="9"/>
  <c r="C10886" i="9"/>
  <c r="C10876" i="9"/>
  <c r="C10866" i="9"/>
  <c r="C10856" i="9"/>
  <c r="C10846" i="9"/>
  <c r="C10836" i="9"/>
  <c r="C10826" i="9"/>
  <c r="C10816" i="9"/>
  <c r="C12917" i="9"/>
  <c r="C12894" i="9"/>
  <c r="C12852" i="9"/>
  <c r="C12817" i="9"/>
  <c r="C12794" i="9"/>
  <c r="C12735" i="9"/>
  <c r="C12724" i="9"/>
  <c r="C12706" i="9"/>
  <c r="C12681" i="9"/>
  <c r="C12665" i="9"/>
  <c r="C12628" i="9"/>
  <c r="C12581" i="9"/>
  <c r="C12565" i="9"/>
  <c r="C12525" i="9"/>
  <c r="C12511" i="9"/>
  <c r="C12482" i="9"/>
  <c r="C12468" i="9"/>
  <c r="C12425" i="9"/>
  <c r="C12411" i="9"/>
  <c r="C12382" i="9"/>
  <c r="C12368" i="9"/>
  <c r="C12325" i="9"/>
  <c r="C12311" i="9"/>
  <c r="C12282" i="9"/>
  <c r="C12268" i="9"/>
  <c r="C12225" i="9"/>
  <c r="C12211" i="9"/>
  <c r="C12182" i="9"/>
  <c r="C12168" i="9"/>
  <c r="C12125" i="9"/>
  <c r="C12111" i="9"/>
  <c r="C12082" i="9"/>
  <c r="C12068" i="9"/>
  <c r="C12025" i="9"/>
  <c r="C12011" i="9"/>
  <c r="C11982" i="9"/>
  <c r="C11968" i="9"/>
  <c r="C11925" i="9"/>
  <c r="C11911" i="9"/>
  <c r="C11882" i="9"/>
  <c r="C11868" i="9"/>
  <c r="C11825" i="9"/>
  <c r="C11811" i="9"/>
  <c r="C11782" i="9"/>
  <c r="C11768" i="9"/>
  <c r="C11725" i="9"/>
  <c r="C11711" i="9"/>
  <c r="C11692" i="9"/>
  <c r="C11665" i="9"/>
  <c r="C11656" i="9"/>
  <c r="C11642" i="9"/>
  <c r="C11598" i="9"/>
  <c r="C11594" i="9"/>
  <c r="C11585" i="9"/>
  <c r="C11581" i="9"/>
  <c r="C11572" i="9"/>
  <c r="C11546" i="9"/>
  <c r="C11516" i="9"/>
  <c r="C11495" i="9"/>
  <c r="C11491" i="9"/>
  <c r="C11466" i="9"/>
  <c r="C11445" i="9"/>
  <c r="C11441" i="9"/>
  <c r="C11425" i="9"/>
  <c r="C11410" i="9"/>
  <c r="C11406" i="9"/>
  <c r="C11395" i="9"/>
  <c r="C11388" i="9"/>
  <c r="C11381" i="9"/>
  <c r="C11363" i="9"/>
  <c r="C11356" i="9"/>
  <c r="C11345" i="9"/>
  <c r="C11338" i="9"/>
  <c r="C11331" i="9"/>
  <c r="C11313" i="9"/>
  <c r="C11306" i="9"/>
  <c r="C11295" i="9"/>
  <c r="C11288" i="9"/>
  <c r="C11281" i="9"/>
  <c r="C11263" i="9"/>
  <c r="C11256" i="9"/>
  <c r="C11245" i="9"/>
  <c r="C11238" i="9"/>
  <c r="C11231" i="9"/>
  <c r="C11213" i="9"/>
  <c r="C11206" i="9"/>
  <c r="C11195" i="9"/>
  <c r="C11188" i="9"/>
  <c r="C11181" i="9"/>
  <c r="C11163" i="9"/>
  <c r="C11156" i="9"/>
  <c r="C11145" i="9"/>
  <c r="C11138" i="9"/>
  <c r="C11131" i="9"/>
  <c r="C11113" i="9"/>
  <c r="C11106" i="9"/>
  <c r="C11095" i="9"/>
  <c r="C11088" i="9"/>
  <c r="C11081" i="9"/>
  <c r="C11063" i="9"/>
  <c r="C11056" i="9"/>
  <c r="C11045" i="9"/>
  <c r="C11038" i="9"/>
  <c r="C11031" i="9"/>
  <c r="C11013" i="9"/>
  <c r="C11006" i="9"/>
  <c r="C10999" i="9"/>
  <c r="C10989" i="9"/>
  <c r="C10979" i="9"/>
  <c r="C10969" i="9"/>
  <c r="C10959" i="9"/>
  <c r="C10949" i="9"/>
  <c r="C10939" i="9"/>
  <c r="C12675" i="9"/>
  <c r="C12638" i="9"/>
  <c r="C12591" i="9"/>
  <c r="C12575" i="9"/>
  <c r="C12515" i="9"/>
  <c r="C12501" i="9"/>
  <c r="C12472" i="9"/>
  <c r="C12458" i="9"/>
  <c r="C12415" i="9"/>
  <c r="C12401" i="9"/>
  <c r="C12372" i="9"/>
  <c r="C12358" i="9"/>
  <c r="C12315" i="9"/>
  <c r="C12301" i="9"/>
  <c r="C12272" i="9"/>
  <c r="C12258" i="9"/>
  <c r="C12215" i="9"/>
  <c r="C12201" i="9"/>
  <c r="C12172" i="9"/>
  <c r="C12158" i="9"/>
  <c r="C12115" i="9"/>
  <c r="C12101" i="9"/>
  <c r="C12072" i="9"/>
  <c r="C12058" i="9"/>
  <c r="C12015" i="9"/>
  <c r="C12001" i="9"/>
  <c r="C11972" i="9"/>
  <c r="C11958" i="9"/>
  <c r="C11915" i="9"/>
  <c r="C11901" i="9"/>
  <c r="C11872" i="9"/>
  <c r="C11858" i="9"/>
  <c r="C11815" i="9"/>
  <c r="C11801" i="9"/>
  <c r="C11772" i="9"/>
  <c r="C11758" i="9"/>
  <c r="C11715" i="9"/>
  <c r="C11701" i="9"/>
  <c r="C11678" i="9"/>
  <c r="C11651" i="9"/>
  <c r="C11628" i="9"/>
  <c r="C11624" i="9"/>
  <c r="C11615" i="9"/>
  <c r="C11611" i="9"/>
  <c r="C11602" i="9"/>
  <c r="C11576" i="9"/>
  <c r="C11528" i="9"/>
  <c r="C11524" i="9"/>
  <c r="C11520" i="9"/>
  <c r="C11482" i="9"/>
  <c r="C11478" i="9"/>
  <c r="C11474" i="9"/>
  <c r="C11470" i="9"/>
  <c r="C11421" i="9"/>
  <c r="C11417" i="9"/>
  <c r="C11402" i="9"/>
  <c r="C11384" i="9"/>
  <c r="C11377" i="9"/>
  <c r="C11370" i="9"/>
  <c r="C11352" i="9"/>
  <c r="C11334" i="9"/>
  <c r="C11327" i="9"/>
  <c r="C11320" i="9"/>
  <c r="C11302" i="9"/>
  <c r="C11284" i="9"/>
  <c r="C11277" i="9"/>
  <c r="C11270" i="9"/>
  <c r="C11252" i="9"/>
  <c r="C11234" i="9"/>
  <c r="C11227" i="9"/>
  <c r="C11220" i="9"/>
  <c r="C11202" i="9"/>
  <c r="C11184" i="9"/>
  <c r="C11177" i="9"/>
  <c r="C11170" i="9"/>
  <c r="C11152" i="9"/>
  <c r="C11134" i="9"/>
  <c r="C11127" i="9"/>
  <c r="C11120" i="9"/>
  <c r="C11102" i="9"/>
  <c r="C11084" i="9"/>
  <c r="C11077" i="9"/>
  <c r="C11070" i="9"/>
  <c r="C12886" i="9"/>
  <c r="C12786" i="9"/>
  <c r="C12695" i="9"/>
  <c r="C12685" i="9"/>
  <c r="C12648" i="9"/>
  <c r="C12601" i="9"/>
  <c r="C12585" i="9"/>
  <c r="C12548" i="9"/>
  <c r="C12505" i="9"/>
  <c r="C12491" i="9"/>
  <c r="C12462" i="9"/>
  <c r="C12448" i="9"/>
  <c r="C12405" i="9"/>
  <c r="C12391" i="9"/>
  <c r="C12362" i="9"/>
  <c r="C12348" i="9"/>
  <c r="C12305" i="9"/>
  <c r="C12291" i="9"/>
  <c r="C12262" i="9"/>
  <c r="C12248" i="9"/>
  <c r="C12205" i="9"/>
  <c r="C12191" i="9"/>
  <c r="C12162" i="9"/>
  <c r="C12148" i="9"/>
  <c r="C12105" i="9"/>
  <c r="C12091" i="9"/>
  <c r="C12062" i="9"/>
  <c r="C12048" i="9"/>
  <c r="C12005" i="9"/>
  <c r="C11991" i="9"/>
  <c r="C11962" i="9"/>
  <c r="C11948" i="9"/>
  <c r="C11905" i="9"/>
  <c r="C11891" i="9"/>
  <c r="C11862" i="9"/>
  <c r="C11848" i="9"/>
  <c r="C11805" i="9"/>
  <c r="C11791" i="9"/>
  <c r="C11762" i="9"/>
  <c r="C11748" i="9"/>
  <c r="C11705" i="9"/>
  <c r="C11696" i="9"/>
  <c r="C11682" i="9"/>
  <c r="C11655" i="9"/>
  <c r="C11646" i="9"/>
  <c r="C11632" i="9"/>
  <c r="C11606" i="9"/>
  <c r="C11558" i="9"/>
  <c r="C11554" i="9"/>
  <c r="C11545" i="9"/>
  <c r="C11541" i="9"/>
  <c r="C11532" i="9"/>
  <c r="C11515" i="9"/>
  <c r="C11511" i="9"/>
  <c r="C11486" i="9"/>
  <c r="C11465" i="9"/>
  <c r="C11461" i="9"/>
  <c r="C11436" i="9"/>
  <c r="C11432" i="9"/>
  <c r="C11428" i="9"/>
  <c r="C11405" i="9"/>
  <c r="C11398" i="9"/>
  <c r="C11391" i="9"/>
  <c r="C11373" i="9"/>
  <c r="C11366" i="9"/>
  <c r="C11355" i="9"/>
  <c r="C11348" i="9"/>
  <c r="C11341" i="9"/>
  <c r="C11323" i="9"/>
  <c r="C11316" i="9"/>
  <c r="C11305" i="9"/>
  <c r="C11298" i="9"/>
  <c r="C11291" i="9"/>
  <c r="C11273" i="9"/>
  <c r="C11266" i="9"/>
  <c r="C11255" i="9"/>
  <c r="C11248" i="9"/>
  <c r="C11241" i="9"/>
  <c r="C11223" i="9"/>
  <c r="C11216" i="9"/>
  <c r="C11205" i="9"/>
  <c r="C11198" i="9"/>
  <c r="C11191" i="9"/>
  <c r="C11173" i="9"/>
  <c r="C11166" i="9"/>
  <c r="C11155" i="9"/>
  <c r="C11148" i="9"/>
  <c r="C11141" i="9"/>
  <c r="C11123" i="9"/>
  <c r="C11116" i="9"/>
  <c r="C11105" i="9"/>
  <c r="C11098" i="9"/>
  <c r="C11091" i="9"/>
  <c r="C11073" i="9"/>
  <c r="C11066" i="9"/>
  <c r="C11055" i="9"/>
  <c r="C11048" i="9"/>
  <c r="C11041" i="9"/>
  <c r="C11023" i="9"/>
  <c r="C11016" i="9"/>
  <c r="C11005" i="9"/>
  <c r="C10995" i="9"/>
  <c r="C10985" i="9"/>
  <c r="C10975" i="9"/>
  <c r="C10965" i="9"/>
  <c r="C10955" i="9"/>
  <c r="C10945" i="9"/>
  <c r="C10935" i="9"/>
  <c r="C10925" i="9"/>
  <c r="C10915" i="9"/>
  <c r="C10905" i="9"/>
  <c r="C10895" i="9"/>
  <c r="C10885" i="9"/>
  <c r="C10875" i="9"/>
  <c r="C10865" i="9"/>
  <c r="C10855" i="9"/>
  <c r="C10845" i="9"/>
  <c r="C10835" i="9"/>
  <c r="C10825" i="9"/>
  <c r="C10815" i="9"/>
  <c r="C12898" i="9"/>
  <c r="C12798" i="9"/>
  <c r="C12717" i="9"/>
  <c r="C12658" i="9"/>
  <c r="C12611" i="9"/>
  <c r="C12595" i="9"/>
  <c r="C12558" i="9"/>
  <c r="C12538" i="9"/>
  <c r="C12495" i="9"/>
  <c r="C12481" i="9"/>
  <c r="C12452" i="9"/>
  <c r="C12438" i="9"/>
  <c r="C12395" i="9"/>
  <c r="C12381" i="9"/>
  <c r="C12352" i="9"/>
  <c r="C12338" i="9"/>
  <c r="C12295" i="9"/>
  <c r="C12281" i="9"/>
  <c r="C12252" i="9"/>
  <c r="C12238" i="9"/>
  <c r="C12195" i="9"/>
  <c r="C12181" i="9"/>
  <c r="C12152" i="9"/>
  <c r="C12138" i="9"/>
  <c r="C12095" i="9"/>
  <c r="C12081" i="9"/>
  <c r="C12052" i="9"/>
  <c r="C12038" i="9"/>
  <c r="C11995" i="9"/>
  <c r="C11981" i="9"/>
  <c r="C11952" i="9"/>
  <c r="C11938" i="9"/>
  <c r="C11895" i="9"/>
  <c r="C11881" i="9"/>
  <c r="C11852" i="9"/>
  <c r="C11838" i="9"/>
  <c r="C12749" i="9"/>
  <c r="C12728" i="9"/>
  <c r="C12699" i="9"/>
  <c r="C12668" i="9"/>
  <c r="C12621" i="9"/>
  <c r="C12605" i="9"/>
  <c r="C12568" i="9"/>
  <c r="C12542" i="9"/>
  <c r="C12528" i="9"/>
  <c r="C12485" i="9"/>
  <c r="C12471" i="9"/>
  <c r="C12442" i="9"/>
  <c r="C12428" i="9"/>
  <c r="C12385" i="9"/>
  <c r="C12371" i="9"/>
  <c r="C12342" i="9"/>
  <c r="C12328" i="9"/>
  <c r="C12285" i="9"/>
  <c r="C12271" i="9"/>
  <c r="C12242" i="9"/>
  <c r="C12228" i="9"/>
  <c r="C12185" i="9"/>
  <c r="C12171" i="9"/>
  <c r="C12142" i="9"/>
  <c r="C12128" i="9"/>
  <c r="C12085" i="9"/>
  <c r="C12071" i="9"/>
  <c r="C12042" i="9"/>
  <c r="C12028" i="9"/>
  <c r="C11985" i="9"/>
  <c r="C11971" i="9"/>
  <c r="C11942" i="9"/>
  <c r="C11928" i="9"/>
  <c r="C11885" i="9"/>
  <c r="C11871" i="9"/>
  <c r="C11842" i="9"/>
  <c r="C11828" i="9"/>
  <c r="C11785" i="9"/>
  <c r="C11771" i="9"/>
  <c r="C11742" i="9"/>
  <c r="C11728" i="9"/>
  <c r="C11695" i="9"/>
  <c r="C11686" i="9"/>
  <c r="C11672" i="9"/>
  <c r="C11645" i="9"/>
  <c r="C11636" i="9"/>
  <c r="C11618" i="9"/>
  <c r="C11614" i="9"/>
  <c r="C11605" i="9"/>
  <c r="C11601" i="9"/>
  <c r="C11592" i="9"/>
  <c r="C11566" i="9"/>
  <c r="C11506" i="9"/>
  <c r="C11485" i="9"/>
  <c r="C11481" i="9"/>
  <c r="C11456" i="9"/>
  <c r="C11435" i="9"/>
  <c r="C11420" i="9"/>
  <c r="C11416" i="9"/>
  <c r="C11412" i="9"/>
  <c r="C11408" i="9"/>
  <c r="C11401" i="9"/>
  <c r="C11383" i="9"/>
  <c r="C11376" i="9"/>
  <c r="C11365" i="9"/>
  <c r="C11358" i="9"/>
  <c r="C11351" i="9"/>
  <c r="C11333" i="9"/>
  <c r="C11326" i="9"/>
  <c r="C11315" i="9"/>
  <c r="C11308" i="9"/>
  <c r="C11301" i="9"/>
  <c r="C11283" i="9"/>
  <c r="C11276" i="9"/>
  <c r="C11265" i="9"/>
  <c r="C11258" i="9"/>
  <c r="C11251" i="9"/>
  <c r="C11233" i="9"/>
  <c r="C11226" i="9"/>
  <c r="C11215" i="9"/>
  <c r="C11208" i="9"/>
  <c r="C11201" i="9"/>
  <c r="C11183" i="9"/>
  <c r="C11176" i="9"/>
  <c r="C11165" i="9"/>
  <c r="C11158" i="9"/>
  <c r="C11151" i="9"/>
  <c r="C11133" i="9"/>
  <c r="C11126" i="9"/>
  <c r="C11115" i="9"/>
  <c r="C11108" i="9"/>
  <c r="C11101" i="9"/>
  <c r="C11083" i="9"/>
  <c r="C11076" i="9"/>
  <c r="C11065" i="9"/>
  <c r="C11058" i="9"/>
  <c r="C11051" i="9"/>
  <c r="C11033" i="9"/>
  <c r="C11026" i="9"/>
  <c r="C11015" i="9"/>
  <c r="C11008" i="9"/>
  <c r="C11001" i="9"/>
  <c r="C10991" i="9"/>
  <c r="C10981" i="9"/>
  <c r="C10971" i="9"/>
  <c r="C10961" i="9"/>
  <c r="C10951" i="9"/>
  <c r="C10941" i="9"/>
  <c r="C10931" i="9"/>
  <c r="C10921" i="9"/>
  <c r="C10911" i="9"/>
  <c r="C10901" i="9"/>
  <c r="C10891" i="9"/>
  <c r="C10881" i="9"/>
  <c r="C10871" i="9"/>
  <c r="C10861" i="9"/>
  <c r="C12944" i="9"/>
  <c r="C12902" i="9"/>
  <c r="C12867" i="9"/>
  <c r="C12844" i="9"/>
  <c r="C12802" i="9"/>
  <c r="C12678" i="9"/>
  <c r="C12631" i="9"/>
  <c r="C12615" i="9"/>
  <c r="C12578" i="9"/>
  <c r="C12532" i="9"/>
  <c r="C12518" i="9"/>
  <c r="C12475" i="9"/>
  <c r="C12461" i="9"/>
  <c r="C12432" i="9"/>
  <c r="C12418" i="9"/>
  <c r="C12375" i="9"/>
  <c r="C12361" i="9"/>
  <c r="C12332" i="9"/>
  <c r="C12318" i="9"/>
  <c r="C12275" i="9"/>
  <c r="C12261" i="9"/>
  <c r="C12232" i="9"/>
  <c r="C12218" i="9"/>
  <c r="C12175" i="9"/>
  <c r="C12161" i="9"/>
  <c r="C12132" i="9"/>
  <c r="C12118" i="9"/>
  <c r="C12075" i="9"/>
  <c r="C12061" i="9"/>
  <c r="C12032" i="9"/>
  <c r="C12018" i="9"/>
  <c r="C11975" i="9"/>
  <c r="C11961" i="9"/>
  <c r="C11932" i="9"/>
  <c r="C11918" i="9"/>
  <c r="C11875" i="9"/>
  <c r="C11861" i="9"/>
  <c r="C11832" i="9"/>
  <c r="C11818" i="9"/>
  <c r="C11775" i="9"/>
  <c r="C12721" i="9"/>
  <c r="C12641" i="9"/>
  <c r="C12625" i="9"/>
  <c r="C12588" i="9"/>
  <c r="C12522" i="9"/>
  <c r="C12508" i="9"/>
  <c r="C12465" i="9"/>
  <c r="C12451" i="9"/>
  <c r="C12422" i="9"/>
  <c r="C12408" i="9"/>
  <c r="C12365" i="9"/>
  <c r="C12351" i="9"/>
  <c r="C12322" i="9"/>
  <c r="C12308" i="9"/>
  <c r="C12265" i="9"/>
  <c r="C12251" i="9"/>
  <c r="C12222" i="9"/>
  <c r="C12208" i="9"/>
  <c r="C12165" i="9"/>
  <c r="C12151" i="9"/>
  <c r="C12122" i="9"/>
  <c r="C12108" i="9"/>
  <c r="C12065" i="9"/>
  <c r="C12051" i="9"/>
  <c r="C12022" i="9"/>
  <c r="C12008" i="9"/>
  <c r="C11965" i="9"/>
  <c r="C11951" i="9"/>
  <c r="C11922" i="9"/>
  <c r="C11908" i="9"/>
  <c r="C11865" i="9"/>
  <c r="C11851" i="9"/>
  <c r="C11822" i="9"/>
  <c r="C12936" i="9"/>
  <c r="C12836" i="9"/>
  <c r="C12753" i="9"/>
  <c r="C12742" i="9"/>
  <c r="C12703" i="9"/>
  <c r="C12688" i="9"/>
  <c r="C12651" i="9"/>
  <c r="C12635" i="9"/>
  <c r="C12598" i="9"/>
  <c r="C12551" i="9"/>
  <c r="C12541" i="9"/>
  <c r="C12512" i="9"/>
  <c r="C12498" i="9"/>
  <c r="C12455" i="9"/>
  <c r="C12441" i="9"/>
  <c r="C12412" i="9"/>
  <c r="C12398" i="9"/>
  <c r="C12355" i="9"/>
  <c r="C12341" i="9"/>
  <c r="C12312" i="9"/>
  <c r="C12298" i="9"/>
  <c r="C12255" i="9"/>
  <c r="C12241" i="9"/>
  <c r="C12212" i="9"/>
  <c r="C12198" i="9"/>
  <c r="C12155" i="9"/>
  <c r="C12141" i="9"/>
  <c r="C12112" i="9"/>
  <c r="C12098" i="9"/>
  <c r="C12055" i="9"/>
  <c r="C12041" i="9"/>
  <c r="C12012" i="9"/>
  <c r="C11998" i="9"/>
  <c r="C11955" i="9"/>
  <c r="C11941" i="9"/>
  <c r="C11912" i="9"/>
  <c r="C11898" i="9"/>
  <c r="C11855" i="9"/>
  <c r="C11841" i="9"/>
  <c r="C11812" i="9"/>
  <c r="C11798" i="9"/>
  <c r="C11755" i="9"/>
  <c r="C11741" i="9"/>
  <c r="C11712" i="9"/>
  <c r="C11698" i="9"/>
  <c r="C11671" i="9"/>
  <c r="C11648" i="9"/>
  <c r="C11608" i="9"/>
  <c r="C11604" i="9"/>
  <c r="C11595" i="9"/>
  <c r="C11591" i="9"/>
  <c r="C11582" i="9"/>
  <c r="C11556" i="9"/>
  <c r="C11492" i="9"/>
  <c r="C11488" i="9"/>
  <c r="C11484" i="9"/>
  <c r="C11480" i="9"/>
  <c r="C11442" i="9"/>
  <c r="C11438" i="9"/>
  <c r="C11434" i="9"/>
  <c r="C11411" i="9"/>
  <c r="C11407" i="9"/>
  <c r="C11400" i="9"/>
  <c r="C11382" i="9"/>
  <c r="C11364" i="9"/>
  <c r="C11357" i="9"/>
  <c r="C11350" i="9"/>
  <c r="C11332" i="9"/>
  <c r="C11314" i="9"/>
  <c r="C11307" i="9"/>
  <c r="C11300" i="9"/>
  <c r="C11282" i="9"/>
  <c r="C11264" i="9"/>
  <c r="C11257" i="9"/>
  <c r="C11250" i="9"/>
  <c r="C11232" i="9"/>
  <c r="C11214" i="9"/>
  <c r="C11207" i="9"/>
  <c r="C11200" i="9"/>
  <c r="C11182" i="9"/>
  <c r="C11164" i="9"/>
  <c r="C11157" i="9"/>
  <c r="C11150" i="9"/>
  <c r="C11132" i="9"/>
  <c r="C11114" i="9"/>
  <c r="C11107" i="9"/>
  <c r="C11100" i="9"/>
  <c r="C11082" i="9"/>
  <c r="C12848" i="9"/>
  <c r="C12692" i="9"/>
  <c r="C12661" i="9"/>
  <c r="C12645" i="9"/>
  <c r="C12608" i="9"/>
  <c r="C12561" i="9"/>
  <c r="C12545" i="9"/>
  <c r="C12531" i="9"/>
  <c r="C12502" i="9"/>
  <c r="C12488" i="9"/>
  <c r="C12445" i="9"/>
  <c r="C12431" i="9"/>
  <c r="C12402" i="9"/>
  <c r="C12388" i="9"/>
  <c r="C12345" i="9"/>
  <c r="C12331" i="9"/>
  <c r="C12302" i="9"/>
  <c r="C12288" i="9"/>
  <c r="C12245" i="9"/>
  <c r="C12231" i="9"/>
  <c r="C12202" i="9"/>
  <c r="C12188" i="9"/>
  <c r="C12145" i="9"/>
  <c r="C12131" i="9"/>
  <c r="C12102" i="9"/>
  <c r="C12088" i="9"/>
  <c r="C12045" i="9"/>
  <c r="C12031" i="9"/>
  <c r="C12002" i="9"/>
  <c r="C11988" i="9"/>
  <c r="C11845" i="9"/>
  <c r="C11795" i="9"/>
  <c r="C11731" i="9"/>
  <c r="C11662" i="9"/>
  <c r="C11575" i="9"/>
  <c r="C11514" i="9"/>
  <c r="C11451" i="9"/>
  <c r="C11446" i="9"/>
  <c r="C11415" i="9"/>
  <c r="C11394" i="9"/>
  <c r="C11361" i="9"/>
  <c r="C11340" i="9"/>
  <c r="C11330" i="9"/>
  <c r="C11318" i="9"/>
  <c r="C11312" i="9"/>
  <c r="C11296" i="9"/>
  <c r="C11275" i="9"/>
  <c r="C11221" i="9"/>
  <c r="C11203" i="9"/>
  <c r="C11193" i="9"/>
  <c r="C11178" i="9"/>
  <c r="C11144" i="9"/>
  <c r="C11111" i="9"/>
  <c r="C11090" i="9"/>
  <c r="C11080" i="9"/>
  <c r="C11068" i="9"/>
  <c r="C11057" i="9"/>
  <c r="C11034" i="9"/>
  <c r="C10990" i="9"/>
  <c r="C10972" i="9"/>
  <c r="C10963" i="9"/>
  <c r="C10940" i="9"/>
  <c r="C10919" i="9"/>
  <c r="C10894" i="9"/>
  <c r="C10869" i="9"/>
  <c r="C10818" i="9"/>
  <c r="C10814" i="9"/>
  <c r="C10804" i="9"/>
  <c r="C10794" i="9"/>
  <c r="C10784" i="9"/>
  <c r="C10774" i="9"/>
  <c r="C10764" i="9"/>
  <c r="C10754" i="9"/>
  <c r="C10744" i="9"/>
  <c r="C10734" i="9"/>
  <c r="C10724" i="9"/>
  <c r="C10714" i="9"/>
  <c r="C10704" i="9"/>
  <c r="C10694" i="9"/>
  <c r="C10684" i="9"/>
  <c r="C10674" i="9"/>
  <c r="C10664" i="9"/>
  <c r="C10654" i="9"/>
  <c r="C10644" i="9"/>
  <c r="C10634" i="9"/>
  <c r="C10624" i="9"/>
  <c r="C10614" i="9"/>
  <c r="C10604" i="9"/>
  <c r="C10594" i="9"/>
  <c r="C10584" i="9"/>
  <c r="C10574" i="9"/>
  <c r="C10564" i="9"/>
  <c r="C10554" i="9"/>
  <c r="C10544" i="9"/>
  <c r="C10534" i="9"/>
  <c r="C10524" i="9"/>
  <c r="C10514" i="9"/>
  <c r="C10504" i="9"/>
  <c r="C10494" i="9"/>
  <c r="C10484" i="9"/>
  <c r="C10474" i="9"/>
  <c r="C10464" i="9"/>
  <c r="C10454" i="9"/>
  <c r="C10444" i="9"/>
  <c r="C10434" i="9"/>
  <c r="C10424" i="9"/>
  <c r="C10414" i="9"/>
  <c r="C10404" i="9"/>
  <c r="C10394" i="9"/>
  <c r="C10384" i="9"/>
  <c r="C10374" i="9"/>
  <c r="C10364" i="9"/>
  <c r="C10354" i="9"/>
  <c r="C10344" i="9"/>
  <c r="C10334" i="9"/>
  <c r="C10324" i="9"/>
  <c r="C10314" i="9"/>
  <c r="C10304" i="9"/>
  <c r="C10294" i="9"/>
  <c r="C10284" i="9"/>
  <c r="C10274" i="9"/>
  <c r="C10264" i="9"/>
  <c r="C10254" i="9"/>
  <c r="C10244" i="9"/>
  <c r="C10234" i="9"/>
  <c r="C10224" i="9"/>
  <c r="C10214" i="9"/>
  <c r="C10204" i="9"/>
  <c r="C10194" i="9"/>
  <c r="C10184" i="9"/>
  <c r="C10174" i="9"/>
  <c r="C10164" i="9"/>
  <c r="C10154" i="9"/>
  <c r="C10144" i="9"/>
  <c r="C10134" i="9"/>
  <c r="C10124" i="9"/>
  <c r="C10114" i="9"/>
  <c r="C10104" i="9"/>
  <c r="C10094" i="9"/>
  <c r="C10084" i="9"/>
  <c r="C10074" i="9"/>
  <c r="C10064" i="9"/>
  <c r="C10054" i="9"/>
  <c r="C10044" i="9"/>
  <c r="C10034" i="9"/>
  <c r="C10024" i="9"/>
  <c r="C10014" i="9"/>
  <c r="C10004" i="9"/>
  <c r="C9994" i="9"/>
  <c r="C9984" i="9"/>
  <c r="C9974" i="9"/>
  <c r="C9964" i="9"/>
  <c r="C9954" i="9"/>
  <c r="C11788" i="9"/>
  <c r="C11752" i="9"/>
  <c r="C11586" i="9"/>
  <c r="C11501" i="9"/>
  <c r="C11496" i="9"/>
  <c r="C11468" i="9"/>
  <c r="C11426" i="9"/>
  <c r="C11372" i="9"/>
  <c r="C11354" i="9"/>
  <c r="C11335" i="9"/>
  <c r="C11286" i="9"/>
  <c r="C11237" i="9"/>
  <c r="C11197" i="9"/>
  <c r="C11122" i="9"/>
  <c r="C11104" i="9"/>
  <c r="C11085" i="9"/>
  <c r="C11062" i="9"/>
  <c r="C11043" i="9"/>
  <c r="C10994" i="9"/>
  <c r="C10967" i="9"/>
  <c r="C10958" i="9"/>
  <c r="C10944" i="9"/>
  <c r="C10927" i="9"/>
  <c r="C10923" i="9"/>
  <c r="C10910" i="9"/>
  <c r="C10902" i="9"/>
  <c r="C10898" i="9"/>
  <c r="C10877" i="9"/>
  <c r="C10873" i="9"/>
  <c r="C10860" i="9"/>
  <c r="C10852" i="9"/>
  <c r="C10837" i="9"/>
  <c r="C10833" i="9"/>
  <c r="C10829" i="9"/>
  <c r="C10821" i="9"/>
  <c r="C10807" i="9"/>
  <c r="C10797" i="9"/>
  <c r="C10787" i="9"/>
  <c r="C10777" i="9"/>
  <c r="C10767" i="9"/>
  <c r="C10757" i="9"/>
  <c r="C10747" i="9"/>
  <c r="C10737" i="9"/>
  <c r="C10727" i="9"/>
  <c r="C10717" i="9"/>
  <c r="C10707" i="9"/>
  <c r="C10697" i="9"/>
  <c r="C10687" i="9"/>
  <c r="C10677" i="9"/>
  <c r="C10667" i="9"/>
  <c r="C10657" i="9"/>
  <c r="C10647" i="9"/>
  <c r="C10637" i="9"/>
  <c r="C10627" i="9"/>
  <c r="C10617" i="9"/>
  <c r="C10607" i="9"/>
  <c r="C10597" i="9"/>
  <c r="C10587" i="9"/>
  <c r="C10577" i="9"/>
  <c r="C10567" i="9"/>
  <c r="C10557" i="9"/>
  <c r="C10547" i="9"/>
  <c r="C10537" i="9"/>
  <c r="C10527" i="9"/>
  <c r="C10517" i="9"/>
  <c r="C10507" i="9"/>
  <c r="C10497" i="9"/>
  <c r="C10487" i="9"/>
  <c r="C10477" i="9"/>
  <c r="C10467" i="9"/>
  <c r="C10457" i="9"/>
  <c r="C10447" i="9"/>
  <c r="C10437" i="9"/>
  <c r="C10427" i="9"/>
  <c r="C10417" i="9"/>
  <c r="C10407" i="9"/>
  <c r="C10397" i="9"/>
  <c r="C10387" i="9"/>
  <c r="C10377" i="9"/>
  <c r="C10367" i="9"/>
  <c r="C10357" i="9"/>
  <c r="C10347" i="9"/>
  <c r="C10337" i="9"/>
  <c r="C10327" i="9"/>
  <c r="C10317" i="9"/>
  <c r="C10307" i="9"/>
  <c r="C10297" i="9"/>
  <c r="C10287" i="9"/>
  <c r="C10277" i="9"/>
  <c r="C10267" i="9"/>
  <c r="C10257" i="9"/>
  <c r="C10247" i="9"/>
  <c r="C10237" i="9"/>
  <c r="C10227" i="9"/>
  <c r="C10217" i="9"/>
  <c r="C10207" i="9"/>
  <c r="C10197" i="9"/>
  <c r="C10187" i="9"/>
  <c r="C10177" i="9"/>
  <c r="C10167" i="9"/>
  <c r="C10157" i="9"/>
  <c r="C10147" i="9"/>
  <c r="C10137" i="9"/>
  <c r="C10127" i="9"/>
  <c r="C10117" i="9"/>
  <c r="C10107" i="9"/>
  <c r="C10097" i="9"/>
  <c r="C10087" i="9"/>
  <c r="C10077" i="9"/>
  <c r="C10067" i="9"/>
  <c r="C10057" i="9"/>
  <c r="C10047" i="9"/>
  <c r="C10037" i="9"/>
  <c r="C10027" i="9"/>
  <c r="C10017" i="9"/>
  <c r="C10007" i="9"/>
  <c r="C9997" i="9"/>
  <c r="C9987" i="9"/>
  <c r="C9977" i="9"/>
  <c r="C9967" i="9"/>
  <c r="C9957" i="9"/>
  <c r="C9947" i="9"/>
  <c r="C9937" i="9"/>
  <c r="C9927" i="9"/>
  <c r="C9917" i="9"/>
  <c r="C9907" i="9"/>
  <c r="C9897" i="9"/>
  <c r="C9887" i="9"/>
  <c r="C9877" i="9"/>
  <c r="C9867" i="9"/>
  <c r="C9857" i="9"/>
  <c r="C9847" i="9"/>
  <c r="C9837" i="9"/>
  <c r="C9827" i="9"/>
  <c r="C9817" i="9"/>
  <c r="C9807" i="9"/>
  <c r="C9797" i="9"/>
  <c r="C9787" i="9"/>
  <c r="C9777" i="9"/>
  <c r="C9767" i="9"/>
  <c r="C9757" i="9"/>
  <c r="C9747" i="9"/>
  <c r="C9737" i="9"/>
  <c r="C9727" i="9"/>
  <c r="C9717" i="9"/>
  <c r="C9707" i="9"/>
  <c r="C9697" i="9"/>
  <c r="C9687" i="9"/>
  <c r="C9677" i="9"/>
  <c r="C9667" i="9"/>
  <c r="C9657" i="9"/>
  <c r="C9647" i="9"/>
  <c r="C9637" i="9"/>
  <c r="C9627" i="9"/>
  <c r="C9617" i="9"/>
  <c r="C9607" i="9"/>
  <c r="C9597" i="9"/>
  <c r="C9587" i="9"/>
  <c r="C9577" i="9"/>
  <c r="C9567" i="9"/>
  <c r="C9557" i="9"/>
  <c r="C9547" i="9"/>
  <c r="C9537" i="9"/>
  <c r="C9527" i="9"/>
  <c r="C9517" i="9"/>
  <c r="C9507" i="9"/>
  <c r="C9497" i="9"/>
  <c r="C11902" i="9"/>
  <c r="C11831" i="9"/>
  <c r="C11718" i="9"/>
  <c r="C11626" i="9"/>
  <c r="C11621" i="9"/>
  <c r="C11574" i="9"/>
  <c r="C11562" i="9"/>
  <c r="C11534" i="9"/>
  <c r="C11518" i="9"/>
  <c r="C11472" i="9"/>
  <c r="C11440" i="9"/>
  <c r="C11430" i="9"/>
  <c r="C11403" i="9"/>
  <c r="C11393" i="9"/>
  <c r="C11378" i="9"/>
  <c r="C11344" i="9"/>
  <c r="C11311" i="9"/>
  <c r="C11290" i="9"/>
  <c r="C11280" i="9"/>
  <c r="C11268" i="9"/>
  <c r="C11262" i="9"/>
  <c r="C11246" i="9"/>
  <c r="C11225" i="9"/>
  <c r="C11171" i="9"/>
  <c r="C11153" i="9"/>
  <c r="C11143" i="9"/>
  <c r="C11128" i="9"/>
  <c r="C11094" i="9"/>
  <c r="C11052" i="9"/>
  <c r="C11047" i="9"/>
  <c r="C11018" i="9"/>
  <c r="C11003" i="9"/>
  <c r="C10980" i="9"/>
  <c r="C10962" i="9"/>
  <c r="C10953" i="9"/>
  <c r="C10914" i="9"/>
  <c r="C10889" i="9"/>
  <c r="C10864" i="9"/>
  <c r="C10848" i="9"/>
  <c r="C10844" i="9"/>
  <c r="C10840" i="9"/>
  <c r="C10810" i="9"/>
  <c r="C10800" i="9"/>
  <c r="C10790" i="9"/>
  <c r="C10780" i="9"/>
  <c r="C10770" i="9"/>
  <c r="C10760" i="9"/>
  <c r="C10750" i="9"/>
  <c r="C10740" i="9"/>
  <c r="C10730" i="9"/>
  <c r="C10720" i="9"/>
  <c r="C10710" i="9"/>
  <c r="C10700" i="9"/>
  <c r="C10690" i="9"/>
  <c r="C10680" i="9"/>
  <c r="C10670" i="9"/>
  <c r="C10660" i="9"/>
  <c r="C10650" i="9"/>
  <c r="C10640" i="9"/>
  <c r="C10630" i="9"/>
  <c r="C10620" i="9"/>
  <c r="C10610" i="9"/>
  <c r="C10600" i="9"/>
  <c r="C10590" i="9"/>
  <c r="C10580" i="9"/>
  <c r="C10570" i="9"/>
  <c r="C10560" i="9"/>
  <c r="C10550" i="9"/>
  <c r="C10540" i="9"/>
  <c r="C10530" i="9"/>
  <c r="C10520" i="9"/>
  <c r="C10510" i="9"/>
  <c r="C10500" i="9"/>
  <c r="C10490" i="9"/>
  <c r="C10480" i="9"/>
  <c r="C10470" i="9"/>
  <c r="C10460" i="9"/>
  <c r="C10450" i="9"/>
  <c r="C10440" i="9"/>
  <c r="C10430" i="9"/>
  <c r="C10420" i="9"/>
  <c r="C10410" i="9"/>
  <c r="C10400" i="9"/>
  <c r="C10390" i="9"/>
  <c r="C10380" i="9"/>
  <c r="C10370" i="9"/>
  <c r="C10360" i="9"/>
  <c r="C10350" i="9"/>
  <c r="C10340" i="9"/>
  <c r="C10330" i="9"/>
  <c r="C10320" i="9"/>
  <c r="C10310" i="9"/>
  <c r="C10300" i="9"/>
  <c r="C10290" i="9"/>
  <c r="C10280" i="9"/>
  <c r="C10270" i="9"/>
  <c r="C10260" i="9"/>
  <c r="C10250" i="9"/>
  <c r="C10240" i="9"/>
  <c r="C10230" i="9"/>
  <c r="C10220" i="9"/>
  <c r="C10210" i="9"/>
  <c r="C10200" i="9"/>
  <c r="C10190" i="9"/>
  <c r="C10180" i="9"/>
  <c r="C10170" i="9"/>
  <c r="C10160" i="9"/>
  <c r="C10150" i="9"/>
  <c r="C10140" i="9"/>
  <c r="C10130" i="9"/>
  <c r="C10120" i="9"/>
  <c r="C10110" i="9"/>
  <c r="C10100" i="9"/>
  <c r="C10090" i="9"/>
  <c r="C10080" i="9"/>
  <c r="C10070" i="9"/>
  <c r="C10060" i="9"/>
  <c r="C10050" i="9"/>
  <c r="C10040" i="9"/>
  <c r="C10030" i="9"/>
  <c r="C10020" i="9"/>
  <c r="C10010" i="9"/>
  <c r="C10000" i="9"/>
  <c r="C9990" i="9"/>
  <c r="C9980" i="9"/>
  <c r="C9970" i="9"/>
  <c r="C9960" i="9"/>
  <c r="C9950" i="9"/>
  <c r="C9940" i="9"/>
  <c r="C9930" i="9"/>
  <c r="C9920" i="9"/>
  <c r="C9910" i="9"/>
  <c r="C9900" i="9"/>
  <c r="C9890" i="9"/>
  <c r="C9880" i="9"/>
  <c r="C9870" i="9"/>
  <c r="C9860" i="9"/>
  <c r="C9850" i="9"/>
  <c r="C9840" i="9"/>
  <c r="C9830" i="9"/>
  <c r="C11888" i="9"/>
  <c r="C11781" i="9"/>
  <c r="C11751" i="9"/>
  <c r="C11666" i="9"/>
  <c r="C11596" i="9"/>
  <c r="C11544" i="9"/>
  <c r="C11538" i="9"/>
  <c r="C11522" i="9"/>
  <c r="C11490" i="9"/>
  <c r="C11455" i="9"/>
  <c r="C11397" i="9"/>
  <c r="C11322" i="9"/>
  <c r="C11304" i="9"/>
  <c r="C11285" i="9"/>
  <c r="C11236" i="9"/>
  <c r="C11187" i="9"/>
  <c r="C11147" i="9"/>
  <c r="C11072" i="9"/>
  <c r="C11061" i="9"/>
  <c r="C11028" i="9"/>
  <c r="C11007" i="9"/>
  <c r="C10998" i="9"/>
  <c r="C10984" i="9"/>
  <c r="C10957" i="9"/>
  <c r="C10948" i="9"/>
  <c r="C10930" i="9"/>
  <c r="C10922" i="9"/>
  <c r="C10918" i="9"/>
  <c r="C10897" i="9"/>
  <c r="C10893" i="9"/>
  <c r="C10880" i="9"/>
  <c r="C10872" i="9"/>
  <c r="C10868" i="9"/>
  <c r="C10851" i="9"/>
  <c r="C10832" i="9"/>
  <c r="C10817" i="9"/>
  <c r="C10813" i="9"/>
  <c r="C10803" i="9"/>
  <c r="C10793" i="9"/>
  <c r="C10783" i="9"/>
  <c r="C10773" i="9"/>
  <c r="C10763" i="9"/>
  <c r="C10753" i="9"/>
  <c r="C10743" i="9"/>
  <c r="C10733" i="9"/>
  <c r="C10723" i="9"/>
  <c r="C10713" i="9"/>
  <c r="C10703" i="9"/>
  <c r="C10693" i="9"/>
  <c r="C10683" i="9"/>
  <c r="C10673" i="9"/>
  <c r="C10663" i="9"/>
  <c r="C10653" i="9"/>
  <c r="C10643" i="9"/>
  <c r="C10633" i="9"/>
  <c r="C10623" i="9"/>
  <c r="C10613" i="9"/>
  <c r="C10603" i="9"/>
  <c r="C10593" i="9"/>
  <c r="C10583" i="9"/>
  <c r="C10573" i="9"/>
  <c r="C10563" i="9"/>
  <c r="C10553" i="9"/>
  <c r="C10543" i="9"/>
  <c r="C10533" i="9"/>
  <c r="C10523" i="9"/>
  <c r="C10513" i="9"/>
  <c r="C10503" i="9"/>
  <c r="C10493" i="9"/>
  <c r="C10483" i="9"/>
  <c r="C10473" i="9"/>
  <c r="C10463" i="9"/>
  <c r="C10453" i="9"/>
  <c r="C10443" i="9"/>
  <c r="C10433" i="9"/>
  <c r="C10423" i="9"/>
  <c r="C10413" i="9"/>
  <c r="C10403" i="9"/>
  <c r="C10393" i="9"/>
  <c r="C10383" i="9"/>
  <c r="C10373" i="9"/>
  <c r="C10363" i="9"/>
  <c r="C10353" i="9"/>
  <c r="C10343" i="9"/>
  <c r="C10333" i="9"/>
  <c r="C10323" i="9"/>
  <c r="C10313" i="9"/>
  <c r="C10303" i="9"/>
  <c r="C10293" i="9"/>
  <c r="C10283" i="9"/>
  <c r="C10273" i="9"/>
  <c r="C10263" i="9"/>
  <c r="C10253" i="9"/>
  <c r="C10243" i="9"/>
  <c r="C10233" i="9"/>
  <c r="C10223" i="9"/>
  <c r="C10213" i="9"/>
  <c r="C10203" i="9"/>
  <c r="C10193" i="9"/>
  <c r="C10183" i="9"/>
  <c r="C10173" i="9"/>
  <c r="C10163" i="9"/>
  <c r="C10153" i="9"/>
  <c r="C10143" i="9"/>
  <c r="C10133" i="9"/>
  <c r="C10123" i="9"/>
  <c r="C10113" i="9"/>
  <c r="C10103" i="9"/>
  <c r="C10093" i="9"/>
  <c r="C10083" i="9"/>
  <c r="C10073" i="9"/>
  <c r="C10063" i="9"/>
  <c r="C10053" i="9"/>
  <c r="C10043" i="9"/>
  <c r="C10033" i="9"/>
  <c r="C10023" i="9"/>
  <c r="C10013" i="9"/>
  <c r="C10003" i="9"/>
  <c r="C9993" i="9"/>
  <c r="C9983" i="9"/>
  <c r="C9973" i="9"/>
  <c r="C9963" i="9"/>
  <c r="C9953" i="9"/>
  <c r="C11945" i="9"/>
  <c r="C11745" i="9"/>
  <c r="C11676" i="9"/>
  <c r="C11631" i="9"/>
  <c r="C11625" i="9"/>
  <c r="C11561" i="9"/>
  <c r="C11505" i="9"/>
  <c r="C11444" i="9"/>
  <c r="C11371" i="9"/>
  <c r="C11353" i="9"/>
  <c r="C11343" i="9"/>
  <c r="C11328" i="9"/>
  <c r="C11294" i="9"/>
  <c r="C11261" i="9"/>
  <c r="C11240" i="9"/>
  <c r="C11230" i="9"/>
  <c r="C11218" i="9"/>
  <c r="C11212" i="9"/>
  <c r="C11196" i="9"/>
  <c r="C11175" i="9"/>
  <c r="C11121" i="9"/>
  <c r="C11103" i="9"/>
  <c r="C11093" i="9"/>
  <c r="C11078" i="9"/>
  <c r="C11037" i="9"/>
  <c r="C11032" i="9"/>
  <c r="C11022" i="9"/>
  <c r="C11012" i="9"/>
  <c r="C11002" i="9"/>
  <c r="C10993" i="9"/>
  <c r="C10970" i="9"/>
  <c r="C10952" i="9"/>
  <c r="C10943" i="9"/>
  <c r="C10934" i="9"/>
  <c r="C10909" i="9"/>
  <c r="C10884" i="9"/>
  <c r="C10859" i="9"/>
  <c r="C10828" i="9"/>
  <c r="C10824" i="9"/>
  <c r="C10820" i="9"/>
  <c r="C10806" i="9"/>
  <c r="C10796" i="9"/>
  <c r="C10786" i="9"/>
  <c r="C10776" i="9"/>
  <c r="C10766" i="9"/>
  <c r="C10756" i="9"/>
  <c r="C10746" i="9"/>
  <c r="C10736" i="9"/>
  <c r="C10726" i="9"/>
  <c r="C10716" i="9"/>
  <c r="C10706" i="9"/>
  <c r="C10696" i="9"/>
  <c r="C10686" i="9"/>
  <c r="C10676" i="9"/>
  <c r="C10666" i="9"/>
  <c r="C10656" i="9"/>
  <c r="C10646" i="9"/>
  <c r="C10636" i="9"/>
  <c r="C10626" i="9"/>
  <c r="C10616" i="9"/>
  <c r="C10606" i="9"/>
  <c r="C10596" i="9"/>
  <c r="C10586" i="9"/>
  <c r="C10576" i="9"/>
  <c r="C10566" i="9"/>
  <c r="C10556" i="9"/>
  <c r="C10546" i="9"/>
  <c r="C10536" i="9"/>
  <c r="C10526" i="9"/>
  <c r="C10516" i="9"/>
  <c r="C10506" i="9"/>
  <c r="C10496" i="9"/>
  <c r="C10486" i="9"/>
  <c r="C10476" i="9"/>
  <c r="C10466" i="9"/>
  <c r="C10456" i="9"/>
  <c r="C10446" i="9"/>
  <c r="C10436" i="9"/>
  <c r="C10426" i="9"/>
  <c r="C10416" i="9"/>
  <c r="C10406" i="9"/>
  <c r="C10396" i="9"/>
  <c r="C10386" i="9"/>
  <c r="C10376" i="9"/>
  <c r="C10366" i="9"/>
  <c r="C10356" i="9"/>
  <c r="C10346" i="9"/>
  <c r="C10336" i="9"/>
  <c r="C10326" i="9"/>
  <c r="C10316" i="9"/>
  <c r="C10306" i="9"/>
  <c r="C10296" i="9"/>
  <c r="C10286" i="9"/>
  <c r="C10276" i="9"/>
  <c r="C10266" i="9"/>
  <c r="C10256" i="9"/>
  <c r="C10246" i="9"/>
  <c r="C10236" i="9"/>
  <c r="C10226" i="9"/>
  <c r="C10216" i="9"/>
  <c r="C10206" i="9"/>
  <c r="C10196" i="9"/>
  <c r="C10186" i="9"/>
  <c r="C10176" i="9"/>
  <c r="C10166" i="9"/>
  <c r="C10156" i="9"/>
  <c r="C10146" i="9"/>
  <c r="C10136" i="9"/>
  <c r="C10126" i="9"/>
  <c r="C10116" i="9"/>
  <c r="C10106" i="9"/>
  <c r="C10096" i="9"/>
  <c r="C10086" i="9"/>
  <c r="C10076" i="9"/>
  <c r="C10066" i="9"/>
  <c r="C10056" i="9"/>
  <c r="C10046" i="9"/>
  <c r="C10036" i="9"/>
  <c r="C10026" i="9"/>
  <c r="C10016" i="9"/>
  <c r="C10006" i="9"/>
  <c r="C9996" i="9"/>
  <c r="C9986" i="9"/>
  <c r="C9976" i="9"/>
  <c r="C9966" i="9"/>
  <c r="C9956" i="9"/>
  <c r="C9946" i="9"/>
  <c r="C9936" i="9"/>
  <c r="C9926" i="9"/>
  <c r="C9916" i="9"/>
  <c r="C9906" i="9"/>
  <c r="C9896" i="9"/>
  <c r="C9886" i="9"/>
  <c r="C9876" i="9"/>
  <c r="C9866" i="9"/>
  <c r="C9856" i="9"/>
  <c r="C9846" i="9"/>
  <c r="C9836" i="9"/>
  <c r="C9826" i="9"/>
  <c r="C9816" i="9"/>
  <c r="C9806" i="9"/>
  <c r="C9796" i="9"/>
  <c r="C9786" i="9"/>
  <c r="C9776" i="9"/>
  <c r="C9766" i="9"/>
  <c r="C9756" i="9"/>
  <c r="C9746" i="9"/>
  <c r="C9736" i="9"/>
  <c r="C9726" i="9"/>
  <c r="C9716" i="9"/>
  <c r="C9706" i="9"/>
  <c r="C9696" i="9"/>
  <c r="C9686" i="9"/>
  <c r="C9676" i="9"/>
  <c r="C9666" i="9"/>
  <c r="C9656" i="9"/>
  <c r="C9646" i="9"/>
  <c r="C9636" i="9"/>
  <c r="C9626" i="9"/>
  <c r="C9616" i="9"/>
  <c r="C9606" i="9"/>
  <c r="C9596" i="9"/>
  <c r="C9586" i="9"/>
  <c r="C9576" i="9"/>
  <c r="C9566" i="9"/>
  <c r="C9556" i="9"/>
  <c r="C9546" i="9"/>
  <c r="C9536" i="9"/>
  <c r="C9526" i="9"/>
  <c r="C9516" i="9"/>
  <c r="C9506" i="9"/>
  <c r="C9496" i="9"/>
  <c r="C9486" i="9"/>
  <c r="C9476" i="9"/>
  <c r="C9466" i="9"/>
  <c r="C9456" i="9"/>
  <c r="C9446" i="9"/>
  <c r="C9436" i="9"/>
  <c r="C9426" i="9"/>
  <c r="C9416" i="9"/>
  <c r="C9406" i="9"/>
  <c r="C9396" i="9"/>
  <c r="C9386" i="9"/>
  <c r="C9376" i="9"/>
  <c r="C9366" i="9"/>
  <c r="C9356" i="9"/>
  <c r="C9346" i="9"/>
  <c r="C9336" i="9"/>
  <c r="C9326" i="9"/>
  <c r="C9316" i="9"/>
  <c r="C9306" i="9"/>
  <c r="C9296" i="9"/>
  <c r="C9286" i="9"/>
  <c r="C9276" i="9"/>
  <c r="C9266" i="9"/>
  <c r="C9256" i="9"/>
  <c r="C9246" i="9"/>
  <c r="C9236" i="9"/>
  <c r="C9226" i="9"/>
  <c r="C9216" i="9"/>
  <c r="C9206" i="9"/>
  <c r="C9196" i="9"/>
  <c r="C9186" i="9"/>
  <c r="C9176" i="9"/>
  <c r="C9166" i="9"/>
  <c r="C9156" i="9"/>
  <c r="C11722" i="9"/>
  <c r="C11681" i="9"/>
  <c r="C11584" i="9"/>
  <c r="C11578" i="9"/>
  <c r="C11548" i="9"/>
  <c r="C11494" i="9"/>
  <c r="C11476" i="9"/>
  <c r="C11471" i="9"/>
  <c r="C11424" i="9"/>
  <c r="C11418" i="9"/>
  <c r="C11387" i="9"/>
  <c r="C11347" i="9"/>
  <c r="C11272" i="9"/>
  <c r="C11254" i="9"/>
  <c r="C11235" i="9"/>
  <c r="C11186" i="9"/>
  <c r="C11137" i="9"/>
  <c r="C11097" i="9"/>
  <c r="C11046" i="9"/>
  <c r="C11027" i="9"/>
  <c r="C10997" i="9"/>
  <c r="C10988" i="9"/>
  <c r="C10974" i="9"/>
  <c r="C10947" i="9"/>
  <c r="C10938" i="9"/>
  <c r="C10917" i="9"/>
  <c r="C10913" i="9"/>
  <c r="C10900" i="9"/>
  <c r="C10892" i="9"/>
  <c r="C10888" i="9"/>
  <c r="C10867" i="9"/>
  <c r="C10863" i="9"/>
  <c r="C10847" i="9"/>
  <c r="C10843" i="9"/>
  <c r="C10839" i="9"/>
  <c r="C10831" i="9"/>
  <c r="C10809" i="9"/>
  <c r="C10799" i="9"/>
  <c r="C10789" i="9"/>
  <c r="C10779" i="9"/>
  <c r="C10769" i="9"/>
  <c r="C10759" i="9"/>
  <c r="C10749" i="9"/>
  <c r="C10739" i="9"/>
  <c r="C10729" i="9"/>
  <c r="C10719" i="9"/>
  <c r="C10709" i="9"/>
  <c r="C10699" i="9"/>
  <c r="C10689" i="9"/>
  <c r="C10679" i="9"/>
  <c r="C10669" i="9"/>
  <c r="C10659" i="9"/>
  <c r="C10649" i="9"/>
  <c r="C10639" i="9"/>
  <c r="C10629" i="9"/>
  <c r="C10619" i="9"/>
  <c r="C10609" i="9"/>
  <c r="C10599" i="9"/>
  <c r="C10589" i="9"/>
  <c r="C10579" i="9"/>
  <c r="C10569" i="9"/>
  <c r="C10559" i="9"/>
  <c r="C10549" i="9"/>
  <c r="C10539" i="9"/>
  <c r="C10529" i="9"/>
  <c r="C10519" i="9"/>
  <c r="C11931" i="9"/>
  <c r="C11761" i="9"/>
  <c r="C11738" i="9"/>
  <c r="C11675" i="9"/>
  <c r="C11612" i="9"/>
  <c r="C11526" i="9"/>
  <c r="C11521" i="9"/>
  <c r="C11460" i="9"/>
  <c r="C11448" i="9"/>
  <c r="C11396" i="9"/>
  <c r="C11375" i="9"/>
  <c r="C11321" i="9"/>
  <c r="C11303" i="9"/>
  <c r="C11293" i="9"/>
  <c r="C11278" i="9"/>
  <c r="C11244" i="9"/>
  <c r="C11211" i="9"/>
  <c r="C11190" i="9"/>
  <c r="C11180" i="9"/>
  <c r="C11168" i="9"/>
  <c r="C11162" i="9"/>
  <c r="C11146" i="9"/>
  <c r="C11125" i="9"/>
  <c r="C11071" i="9"/>
  <c r="C11064" i="9"/>
  <c r="C11054" i="9"/>
  <c r="C11050" i="9"/>
  <c r="C11036" i="9"/>
  <c r="C11011" i="9"/>
  <c r="C10992" i="9"/>
  <c r="C10983" i="9"/>
  <c r="C10960" i="9"/>
  <c r="C10942" i="9"/>
  <c r="C10929" i="9"/>
  <c r="C10904" i="9"/>
  <c r="C10879" i="9"/>
  <c r="C10854" i="9"/>
  <c r="C10850" i="9"/>
  <c r="C10812" i="9"/>
  <c r="C10802" i="9"/>
  <c r="C10792" i="9"/>
  <c r="C10782" i="9"/>
  <c r="C10772" i="9"/>
  <c r="C10762" i="9"/>
  <c r="C10752" i="9"/>
  <c r="C10742" i="9"/>
  <c r="C11732" i="9"/>
  <c r="C11658" i="9"/>
  <c r="C11641" i="9"/>
  <c r="C11635" i="9"/>
  <c r="C11588" i="9"/>
  <c r="C11565" i="9"/>
  <c r="C11536" i="9"/>
  <c r="C11510" i="9"/>
  <c r="C11498" i="9"/>
  <c r="C11475" i="9"/>
  <c r="C11386" i="9"/>
  <c r="C11337" i="9"/>
  <c r="C11297" i="9"/>
  <c r="C11222" i="9"/>
  <c r="C11204" i="9"/>
  <c r="C11185" i="9"/>
  <c r="C11136" i="9"/>
  <c r="C11087" i="9"/>
  <c r="C11040" i="9"/>
  <c r="C11021" i="9"/>
  <c r="C10987" i="9"/>
  <c r="C10978" i="9"/>
  <c r="C10964" i="9"/>
  <c r="C10937" i="9"/>
  <c r="C10933" i="9"/>
  <c r="C10920" i="9"/>
  <c r="C10912" i="9"/>
  <c r="C10908" i="9"/>
  <c r="C10887" i="9"/>
  <c r="C10883" i="9"/>
  <c r="C10870" i="9"/>
  <c r="C10862" i="9"/>
  <c r="C10858" i="9"/>
  <c r="C10842" i="9"/>
  <c r="C10827" i="9"/>
  <c r="C10823" i="9"/>
  <c r="C10819" i="9"/>
  <c r="C10805" i="9"/>
  <c r="C10795" i="9"/>
  <c r="C10785" i="9"/>
  <c r="C10775" i="9"/>
  <c r="C10765" i="9"/>
  <c r="C10755" i="9"/>
  <c r="C10745" i="9"/>
  <c r="C10735" i="9"/>
  <c r="C10725" i="9"/>
  <c r="C10715" i="9"/>
  <c r="C10705" i="9"/>
  <c r="C10695" i="9"/>
  <c r="C10685" i="9"/>
  <c r="C10675" i="9"/>
  <c r="C10665" i="9"/>
  <c r="C10655" i="9"/>
  <c r="C10645" i="9"/>
  <c r="C10635" i="9"/>
  <c r="C10625" i="9"/>
  <c r="C10615" i="9"/>
  <c r="C10605" i="9"/>
  <c r="C10595" i="9"/>
  <c r="C10585" i="9"/>
  <c r="C10575" i="9"/>
  <c r="C10565" i="9"/>
  <c r="C11808" i="9"/>
  <c r="C11708" i="9"/>
  <c r="C11691" i="9"/>
  <c r="C11685" i="9"/>
  <c r="C11668" i="9"/>
  <c r="C11652" i="9"/>
  <c r="C11571" i="9"/>
  <c r="C11552" i="9"/>
  <c r="C11531" i="9"/>
  <c r="C11525" i="9"/>
  <c r="C11452" i="9"/>
  <c r="C11427" i="9"/>
  <c r="C11390" i="9"/>
  <c r="C11380" i="9"/>
  <c r="C11368" i="9"/>
  <c r="C11362" i="9"/>
  <c r="C11346" i="9"/>
  <c r="C11325" i="9"/>
  <c r="C11271" i="9"/>
  <c r="C11253" i="9"/>
  <c r="C11243" i="9"/>
  <c r="C11228" i="9"/>
  <c r="C11194" i="9"/>
  <c r="C11161" i="9"/>
  <c r="C11140" i="9"/>
  <c r="C11130" i="9"/>
  <c r="C11118" i="9"/>
  <c r="C11112" i="9"/>
  <c r="C11096" i="9"/>
  <c r="C11075" i="9"/>
  <c r="C11035" i="9"/>
  <c r="C11025" i="9"/>
  <c r="C11000" i="9"/>
  <c r="C10982" i="9"/>
  <c r="C10973" i="9"/>
  <c r="C10950" i="9"/>
  <c r="C10924" i="9"/>
  <c r="C10899" i="9"/>
  <c r="C10874" i="9"/>
  <c r="C10838" i="9"/>
  <c r="C10834" i="9"/>
  <c r="C10830" i="9"/>
  <c r="C10808" i="9"/>
  <c r="C10798" i="9"/>
  <c r="C10788" i="9"/>
  <c r="C10778" i="9"/>
  <c r="C10768" i="9"/>
  <c r="C10758" i="9"/>
  <c r="C10748" i="9"/>
  <c r="C10738" i="9"/>
  <c r="C10728" i="9"/>
  <c r="C10718" i="9"/>
  <c r="C10708" i="9"/>
  <c r="C10698" i="9"/>
  <c r="C11802" i="9"/>
  <c r="C11765" i="9"/>
  <c r="C11702" i="9"/>
  <c r="C11622" i="9"/>
  <c r="C11535" i="9"/>
  <c r="C11502" i="9"/>
  <c r="C11464" i="9"/>
  <c r="C11431" i="9"/>
  <c r="C11422" i="9"/>
  <c r="C11404" i="9"/>
  <c r="C11385" i="9"/>
  <c r="C11336" i="9"/>
  <c r="C11287" i="9"/>
  <c r="C11247" i="9"/>
  <c r="C11172" i="9"/>
  <c r="C11154" i="9"/>
  <c r="C11135" i="9"/>
  <c r="C11086" i="9"/>
  <c r="C11053" i="9"/>
  <c r="C11044" i="9"/>
  <c r="C11030" i="9"/>
  <c r="C11020" i="9"/>
  <c r="C11014" i="9"/>
  <c r="C11004" i="9"/>
  <c r="C10977" i="9"/>
  <c r="C10968" i="9"/>
  <c r="C10954" i="9"/>
  <c r="C10932" i="9"/>
  <c r="C10928" i="9"/>
  <c r="C10907" i="9"/>
  <c r="C10903" i="9"/>
  <c r="C10890" i="9"/>
  <c r="C10882" i="9"/>
  <c r="C10878" i="9"/>
  <c r="C10857" i="9"/>
  <c r="C10853" i="9"/>
  <c r="C10849" i="9"/>
  <c r="C10841" i="9"/>
  <c r="C10822" i="9"/>
  <c r="C10811" i="9"/>
  <c r="C10801" i="9"/>
  <c r="C10791" i="9"/>
  <c r="C10781" i="9"/>
  <c r="C10771" i="9"/>
  <c r="C10761" i="9"/>
  <c r="C10751" i="9"/>
  <c r="C10741" i="9"/>
  <c r="C10731" i="9"/>
  <c r="C10721" i="9"/>
  <c r="C10711" i="9"/>
  <c r="C10701" i="9"/>
  <c r="C10691" i="9"/>
  <c r="C10681" i="9"/>
  <c r="C10671" i="9"/>
  <c r="C10661" i="9"/>
  <c r="C10651" i="9"/>
  <c r="C10641" i="9"/>
  <c r="C10631" i="9"/>
  <c r="C10621" i="9"/>
  <c r="C10611" i="9"/>
  <c r="C10601" i="9"/>
  <c r="C10591" i="9"/>
  <c r="C10581" i="9"/>
  <c r="C10571" i="9"/>
  <c r="C10561" i="9"/>
  <c r="C10551" i="9"/>
  <c r="C10541" i="9"/>
  <c r="C10531" i="9"/>
  <c r="C10521" i="9"/>
  <c r="C10511" i="9"/>
  <c r="C10501" i="9"/>
  <c r="C10491" i="9"/>
  <c r="C10481" i="9"/>
  <c r="C10471" i="9"/>
  <c r="C10461" i="9"/>
  <c r="C10451" i="9"/>
  <c r="C10441" i="9"/>
  <c r="C10431" i="9"/>
  <c r="C10421" i="9"/>
  <c r="C10411" i="9"/>
  <c r="C10401" i="9"/>
  <c r="C10391" i="9"/>
  <c r="C10381" i="9"/>
  <c r="C10371" i="9"/>
  <c r="C10361" i="9"/>
  <c r="C10351" i="9"/>
  <c r="C10341" i="9"/>
  <c r="C10331" i="9"/>
  <c r="C10321" i="9"/>
  <c r="C10311" i="9"/>
  <c r="C10301" i="9"/>
  <c r="C10291" i="9"/>
  <c r="C10281" i="9"/>
  <c r="C10271" i="9"/>
  <c r="C10261" i="9"/>
  <c r="C10251" i="9"/>
  <c r="C10241" i="9"/>
  <c r="C10231" i="9"/>
  <c r="C10221" i="9"/>
  <c r="C10211" i="9"/>
  <c r="C10201" i="9"/>
  <c r="C10191" i="9"/>
  <c r="C10181" i="9"/>
  <c r="C10171" i="9"/>
  <c r="C10161" i="9"/>
  <c r="C10151" i="9"/>
  <c r="C10141" i="9"/>
  <c r="C10131" i="9"/>
  <c r="C10121" i="9"/>
  <c r="C10111" i="9"/>
  <c r="C10101" i="9"/>
  <c r="C10091" i="9"/>
  <c r="C10081" i="9"/>
  <c r="C10071" i="9"/>
  <c r="C10061" i="9"/>
  <c r="C10051" i="9"/>
  <c r="C10041" i="9"/>
  <c r="C10031" i="9"/>
  <c r="C10021" i="9"/>
  <c r="C10011" i="9"/>
  <c r="C10001" i="9"/>
  <c r="C9991" i="9"/>
  <c r="C9981" i="9"/>
  <c r="C9971" i="9"/>
  <c r="C9961" i="9"/>
  <c r="C9951" i="9"/>
  <c r="C9941" i="9"/>
  <c r="C9931" i="9"/>
  <c r="C9921" i="9"/>
  <c r="C9911" i="9"/>
  <c r="C9901" i="9"/>
  <c r="C9891" i="9"/>
  <c r="C9881" i="9"/>
  <c r="C9871" i="9"/>
  <c r="C9861" i="9"/>
  <c r="C9851" i="9"/>
  <c r="C9841" i="9"/>
  <c r="C9831" i="9"/>
  <c r="C9821" i="9"/>
  <c r="C9811" i="9"/>
  <c r="C9801" i="9"/>
  <c r="C9791" i="9"/>
  <c r="C9781" i="9"/>
  <c r="C9771" i="9"/>
  <c r="C10588" i="9"/>
  <c r="C10538" i="9"/>
  <c r="C10532" i="9"/>
  <c r="C9942" i="9"/>
  <c r="C9938" i="9"/>
  <c r="C9933" i="9"/>
  <c r="C9924" i="9"/>
  <c r="C9892" i="9"/>
  <c r="C9888" i="9"/>
  <c r="C9883" i="9"/>
  <c r="C9874" i="9"/>
  <c r="C9842" i="9"/>
  <c r="C9838" i="9"/>
  <c r="C9833" i="9"/>
  <c r="C9824" i="9"/>
  <c r="C9803" i="9"/>
  <c r="C9799" i="9"/>
  <c r="C9782" i="9"/>
  <c r="C9774" i="9"/>
  <c r="C9739" i="9"/>
  <c r="C9735" i="9"/>
  <c r="C9731" i="9"/>
  <c r="C9689" i="9"/>
  <c r="C9685" i="9"/>
  <c r="C9681" i="9"/>
  <c r="C9639" i="9"/>
  <c r="C9635" i="9"/>
  <c r="C9631" i="9"/>
  <c r="C9589" i="9"/>
  <c r="C9585" i="9"/>
  <c r="C9581" i="9"/>
  <c r="C9539" i="9"/>
  <c r="C9535" i="9"/>
  <c r="C9531" i="9"/>
  <c r="C9489" i="9"/>
  <c r="C9471" i="9"/>
  <c r="C9464" i="9"/>
  <c r="C9457" i="9"/>
  <c r="C9439" i="9"/>
  <c r="C9421" i="9"/>
  <c r="C9414" i="9"/>
  <c r="C9407" i="9"/>
  <c r="C9389" i="9"/>
  <c r="C9371" i="9"/>
  <c r="C9364" i="9"/>
  <c r="C9357" i="9"/>
  <c r="C9339" i="9"/>
  <c r="C9321" i="9"/>
  <c r="C9314" i="9"/>
  <c r="C9307" i="9"/>
  <c r="C9289" i="9"/>
  <c r="C9271" i="9"/>
  <c r="C9264" i="9"/>
  <c r="C9257" i="9"/>
  <c r="C9239" i="9"/>
  <c r="C9221" i="9"/>
  <c r="C9214" i="9"/>
  <c r="C9207" i="9"/>
  <c r="C9189" i="9"/>
  <c r="C9171" i="9"/>
  <c r="C9164" i="9"/>
  <c r="C9157" i="9"/>
  <c r="C9143" i="9"/>
  <c r="C9133" i="9"/>
  <c r="C9123" i="9"/>
  <c r="C9113" i="9"/>
  <c r="C9103" i="9"/>
  <c r="C9093" i="9"/>
  <c r="C9083" i="9"/>
  <c r="C9073" i="9"/>
  <c r="C9063" i="9"/>
  <c r="C9053" i="9"/>
  <c r="C9043" i="9"/>
  <c r="C9033" i="9"/>
  <c r="C9023" i="9"/>
  <c r="C9013" i="9"/>
  <c r="C9003" i="9"/>
  <c r="C8993" i="9"/>
  <c r="C8983" i="9"/>
  <c r="C8973" i="9"/>
  <c r="C8963" i="9"/>
  <c r="C8953" i="9"/>
  <c r="C8943" i="9"/>
  <c r="C8933" i="9"/>
  <c r="C8923" i="9"/>
  <c r="C8913" i="9"/>
  <c r="C8903" i="9"/>
  <c r="C8893" i="9"/>
  <c r="C8883" i="9"/>
  <c r="C8873" i="9"/>
  <c r="C8863" i="9"/>
  <c r="C8853" i="9"/>
  <c r="C8843" i="9"/>
  <c r="C8833" i="9"/>
  <c r="C8823" i="9"/>
  <c r="C8813" i="9"/>
  <c r="C8803" i="9"/>
  <c r="C8793" i="9"/>
  <c r="C8783" i="9"/>
  <c r="C8773" i="9"/>
  <c r="C8763" i="9"/>
  <c r="C8753" i="9"/>
  <c r="C8743" i="9"/>
  <c r="C8733" i="9"/>
  <c r="C10712" i="9"/>
  <c r="C10678" i="9"/>
  <c r="C10672" i="9"/>
  <c r="C10628" i="9"/>
  <c r="C10622" i="9"/>
  <c r="C10548" i="9"/>
  <c r="C10542" i="9"/>
  <c r="C9919" i="9"/>
  <c r="C9905" i="9"/>
  <c r="C9869" i="9"/>
  <c r="C9855" i="9"/>
  <c r="C9815" i="9"/>
  <c r="C9790" i="9"/>
  <c r="C9778" i="9"/>
  <c r="C9758" i="9"/>
  <c r="C9754" i="9"/>
  <c r="C9750" i="9"/>
  <c r="C9742" i="9"/>
  <c r="C9723" i="9"/>
  <c r="C9708" i="9"/>
  <c r="C9704" i="9"/>
  <c r="C9700" i="9"/>
  <c r="C9692" i="9"/>
  <c r="C9673" i="9"/>
  <c r="C9658" i="9"/>
  <c r="C9654" i="9"/>
  <c r="C9650" i="9"/>
  <c r="C9642" i="9"/>
  <c r="C9623" i="9"/>
  <c r="C9608" i="9"/>
  <c r="C9604" i="9"/>
  <c r="C9600" i="9"/>
  <c r="C9592" i="9"/>
  <c r="C9573" i="9"/>
  <c r="C9558" i="9"/>
  <c r="C9554" i="9"/>
  <c r="C9550" i="9"/>
  <c r="C9542" i="9"/>
  <c r="C9523" i="9"/>
  <c r="C9508" i="9"/>
  <c r="C9504" i="9"/>
  <c r="C9500" i="9"/>
  <c r="C9492" i="9"/>
  <c r="C9485" i="9"/>
  <c r="C9478" i="9"/>
  <c r="C9460" i="9"/>
  <c r="C9453" i="9"/>
  <c r="C9442" i="9"/>
  <c r="C9435" i="9"/>
  <c r="C9428" i="9"/>
  <c r="C9410" i="9"/>
  <c r="C9403" i="9"/>
  <c r="C9392" i="9"/>
  <c r="C9385" i="9"/>
  <c r="C9378" i="9"/>
  <c r="C9360" i="9"/>
  <c r="C9353" i="9"/>
  <c r="C9342" i="9"/>
  <c r="C9335" i="9"/>
  <c r="C9328" i="9"/>
  <c r="C9310" i="9"/>
  <c r="C9303" i="9"/>
  <c r="C9292" i="9"/>
  <c r="C9285" i="9"/>
  <c r="C9278" i="9"/>
  <c r="C9260" i="9"/>
  <c r="C9253" i="9"/>
  <c r="C9242" i="9"/>
  <c r="C9235" i="9"/>
  <c r="C9228" i="9"/>
  <c r="C9210" i="9"/>
  <c r="C9203" i="9"/>
  <c r="C9192" i="9"/>
  <c r="C9185" i="9"/>
  <c r="C9178" i="9"/>
  <c r="C9160" i="9"/>
  <c r="C9153" i="9"/>
  <c r="C9146" i="9"/>
  <c r="C9136" i="9"/>
  <c r="C9126" i="9"/>
  <c r="C9116" i="9"/>
  <c r="C9106" i="9"/>
  <c r="C9096" i="9"/>
  <c r="C9086" i="9"/>
  <c r="C9076" i="9"/>
  <c r="C9066" i="9"/>
  <c r="C9056" i="9"/>
  <c r="C9046" i="9"/>
  <c r="C9036" i="9"/>
  <c r="C9026" i="9"/>
  <c r="C9016" i="9"/>
  <c r="C9006" i="9"/>
  <c r="C8996" i="9"/>
  <c r="C8986" i="9"/>
  <c r="C8976" i="9"/>
  <c r="C8966" i="9"/>
  <c r="C8956" i="9"/>
  <c r="C8946" i="9"/>
  <c r="C8936" i="9"/>
  <c r="C8926" i="9"/>
  <c r="C8916" i="9"/>
  <c r="C8906" i="9"/>
  <c r="C8896" i="9"/>
  <c r="C8886" i="9"/>
  <c r="C8876" i="9"/>
  <c r="C8866" i="9"/>
  <c r="C8856" i="9"/>
  <c r="C8846" i="9"/>
  <c r="C8836" i="9"/>
  <c r="C8826" i="9"/>
  <c r="C8816" i="9"/>
  <c r="C8806" i="9"/>
  <c r="C8796" i="9"/>
  <c r="C8786" i="9"/>
  <c r="C8776" i="9"/>
  <c r="C8766" i="9"/>
  <c r="C8756" i="9"/>
  <c r="C8746" i="9"/>
  <c r="C8736" i="9"/>
  <c r="C8726" i="9"/>
  <c r="C8716" i="9"/>
  <c r="C8706" i="9"/>
  <c r="C8696" i="9"/>
  <c r="C8686" i="9"/>
  <c r="C8676" i="9"/>
  <c r="C8666" i="9"/>
  <c r="C8656" i="9"/>
  <c r="C8646" i="9"/>
  <c r="C8636" i="9"/>
  <c r="C8626" i="9"/>
  <c r="C8616" i="9"/>
  <c r="C8606" i="9"/>
  <c r="C8596" i="9"/>
  <c r="C8586" i="9"/>
  <c r="C8576" i="9"/>
  <c r="C8566" i="9"/>
  <c r="C8556" i="9"/>
  <c r="C8546" i="9"/>
  <c r="C8536" i="9"/>
  <c r="C8526" i="9"/>
  <c r="C8516" i="9"/>
  <c r="C8506" i="9"/>
  <c r="C8496" i="9"/>
  <c r="C8486" i="9"/>
  <c r="C8476" i="9"/>
  <c r="C8466" i="9"/>
  <c r="C8456" i="9"/>
  <c r="C8446" i="9"/>
  <c r="C8436" i="9"/>
  <c r="C8426" i="9"/>
  <c r="C8416" i="9"/>
  <c r="C8406" i="9"/>
  <c r="C8396" i="9"/>
  <c r="C8386" i="9"/>
  <c r="C8376" i="9"/>
  <c r="C8366" i="9"/>
  <c r="C8356" i="9"/>
  <c r="C8346" i="9"/>
  <c r="C8336" i="9"/>
  <c r="C8326" i="9"/>
  <c r="C8316" i="9"/>
  <c r="C8306" i="9"/>
  <c r="C8296" i="9"/>
  <c r="C8286" i="9"/>
  <c r="C8276" i="9"/>
  <c r="C8266" i="9"/>
  <c r="C8256" i="9"/>
  <c r="C8246" i="9"/>
  <c r="C8236" i="9"/>
  <c r="C8226" i="9"/>
  <c r="C8216" i="9"/>
  <c r="C8206" i="9"/>
  <c r="C8196" i="9"/>
  <c r="C8186" i="9"/>
  <c r="C8176" i="9"/>
  <c r="C8166" i="9"/>
  <c r="C8156" i="9"/>
  <c r="C8146" i="9"/>
  <c r="C8136" i="9"/>
  <c r="C8126" i="9"/>
  <c r="C8116" i="9"/>
  <c r="C8106" i="9"/>
  <c r="C8096" i="9"/>
  <c r="C8086" i="9"/>
  <c r="C10592" i="9"/>
  <c r="C10558" i="9"/>
  <c r="C10552" i="9"/>
  <c r="C9932" i="9"/>
  <c r="C9928" i="9"/>
  <c r="C9923" i="9"/>
  <c r="C9914" i="9"/>
  <c r="C9882" i="9"/>
  <c r="C9878" i="9"/>
  <c r="C9873" i="9"/>
  <c r="C9864" i="9"/>
  <c r="C9832" i="9"/>
  <c r="C9828" i="9"/>
  <c r="C9823" i="9"/>
  <c r="C9819" i="9"/>
  <c r="C9802" i="9"/>
  <c r="C9794" i="9"/>
  <c r="C9773" i="9"/>
  <c r="C9769" i="9"/>
  <c r="C9765" i="9"/>
  <c r="C9761" i="9"/>
  <c r="C9719" i="9"/>
  <c r="C9715" i="9"/>
  <c r="C9711" i="9"/>
  <c r="C9669" i="9"/>
  <c r="C9665" i="9"/>
  <c r="C9661" i="9"/>
  <c r="C9619" i="9"/>
  <c r="C9615" i="9"/>
  <c r="C9611" i="9"/>
  <c r="C9569" i="9"/>
  <c r="C9565" i="9"/>
  <c r="C9561" i="9"/>
  <c r="C9519" i="9"/>
  <c r="C9515" i="9"/>
  <c r="C9511" i="9"/>
  <c r="C9481" i="9"/>
  <c r="C9474" i="9"/>
  <c r="C9467" i="9"/>
  <c r="C9449" i="9"/>
  <c r="C9431" i="9"/>
  <c r="C9424" i="9"/>
  <c r="C9417" i="9"/>
  <c r="C9399" i="9"/>
  <c r="C9381" i="9"/>
  <c r="C9374" i="9"/>
  <c r="C9367" i="9"/>
  <c r="C9349" i="9"/>
  <c r="C9331" i="9"/>
  <c r="C9324" i="9"/>
  <c r="C9317" i="9"/>
  <c r="C9299" i="9"/>
  <c r="C9281" i="9"/>
  <c r="C9274" i="9"/>
  <c r="C9267" i="9"/>
  <c r="C9249" i="9"/>
  <c r="C9231" i="9"/>
  <c r="C9224" i="9"/>
  <c r="C9217" i="9"/>
  <c r="C9199" i="9"/>
  <c r="C9181" i="9"/>
  <c r="C9174" i="9"/>
  <c r="C9167" i="9"/>
  <c r="C9149" i="9"/>
  <c r="C9139" i="9"/>
  <c r="C9129" i="9"/>
  <c r="C9119" i="9"/>
  <c r="C9109" i="9"/>
  <c r="C9099" i="9"/>
  <c r="C9089" i="9"/>
  <c r="C9079" i="9"/>
  <c r="C9069" i="9"/>
  <c r="C9059" i="9"/>
  <c r="C9049" i="9"/>
  <c r="C9039" i="9"/>
  <c r="C9029" i="9"/>
  <c r="C9019" i="9"/>
  <c r="C9009" i="9"/>
  <c r="C8999" i="9"/>
  <c r="C8989" i="9"/>
  <c r="C8979" i="9"/>
  <c r="C8969" i="9"/>
  <c r="C8959" i="9"/>
  <c r="C8949" i="9"/>
  <c r="C8939" i="9"/>
  <c r="C8929" i="9"/>
  <c r="C8919" i="9"/>
  <c r="C8909" i="9"/>
  <c r="C8899" i="9"/>
  <c r="C8889" i="9"/>
  <c r="C8879" i="9"/>
  <c r="C8869" i="9"/>
  <c r="C8859" i="9"/>
  <c r="C8849" i="9"/>
  <c r="C8839" i="9"/>
  <c r="C8829" i="9"/>
  <c r="C8819" i="9"/>
  <c r="C8809" i="9"/>
  <c r="C8799" i="9"/>
  <c r="C8789" i="9"/>
  <c r="C8779" i="9"/>
  <c r="C8769" i="9"/>
  <c r="C8759" i="9"/>
  <c r="C8749" i="9"/>
  <c r="C8739" i="9"/>
  <c r="C8729" i="9"/>
  <c r="C8719" i="9"/>
  <c r="C8709" i="9"/>
  <c r="C8699" i="9"/>
  <c r="C8689" i="9"/>
  <c r="C8679" i="9"/>
  <c r="C8669" i="9"/>
  <c r="C8659" i="9"/>
  <c r="C8649" i="9"/>
  <c r="C8639" i="9"/>
  <c r="C8629" i="9"/>
  <c r="C8619" i="9"/>
  <c r="C8609" i="9"/>
  <c r="C8599" i="9"/>
  <c r="C8589" i="9"/>
  <c r="C8579" i="9"/>
  <c r="C8569" i="9"/>
  <c r="C8559" i="9"/>
  <c r="C8549" i="9"/>
  <c r="C8539" i="9"/>
  <c r="C8529" i="9"/>
  <c r="C8519" i="9"/>
  <c r="C10688" i="9"/>
  <c r="C10682" i="9"/>
  <c r="C10638" i="9"/>
  <c r="C10632" i="9"/>
  <c r="C10598" i="9"/>
  <c r="C10562" i="9"/>
  <c r="C10515" i="9"/>
  <c r="C10505" i="9"/>
  <c r="C10495" i="9"/>
  <c r="C10485" i="9"/>
  <c r="C10475" i="9"/>
  <c r="C10465" i="9"/>
  <c r="C10455" i="9"/>
  <c r="C10445" i="9"/>
  <c r="C10435" i="9"/>
  <c r="C10425" i="9"/>
  <c r="C10415" i="9"/>
  <c r="C10405" i="9"/>
  <c r="C10395" i="9"/>
  <c r="C10385" i="9"/>
  <c r="C10375" i="9"/>
  <c r="C10365" i="9"/>
  <c r="C10355" i="9"/>
  <c r="C10345" i="9"/>
  <c r="C10335" i="9"/>
  <c r="C10325" i="9"/>
  <c r="C10315" i="9"/>
  <c r="C10305" i="9"/>
  <c r="C10295" i="9"/>
  <c r="C10285" i="9"/>
  <c r="C10275" i="9"/>
  <c r="C10265" i="9"/>
  <c r="C10255" i="9"/>
  <c r="C10245" i="9"/>
  <c r="C10235" i="9"/>
  <c r="C10225" i="9"/>
  <c r="C10215" i="9"/>
  <c r="C10205" i="9"/>
  <c r="C10195" i="9"/>
  <c r="C10185" i="9"/>
  <c r="C10175" i="9"/>
  <c r="C10165" i="9"/>
  <c r="C10155" i="9"/>
  <c r="C10145" i="9"/>
  <c r="C10135" i="9"/>
  <c r="C10125" i="9"/>
  <c r="C10115" i="9"/>
  <c r="C10105" i="9"/>
  <c r="C10095" i="9"/>
  <c r="C10085" i="9"/>
  <c r="C10075" i="9"/>
  <c r="C10065" i="9"/>
  <c r="C10055" i="9"/>
  <c r="C10045" i="9"/>
  <c r="C10035" i="9"/>
  <c r="C10025" i="9"/>
  <c r="C10015" i="9"/>
  <c r="C10005" i="9"/>
  <c r="C9995" i="9"/>
  <c r="C9985" i="9"/>
  <c r="C9975" i="9"/>
  <c r="C9965" i="9"/>
  <c r="C9955" i="9"/>
  <c r="C9945" i="9"/>
  <c r="C9909" i="9"/>
  <c r="C9895" i="9"/>
  <c r="C9859" i="9"/>
  <c r="C9845" i="9"/>
  <c r="C9810" i="9"/>
  <c r="C9798" i="9"/>
  <c r="C9785" i="9"/>
  <c r="C9753" i="9"/>
  <c r="C9738" i="9"/>
  <c r="C9734" i="9"/>
  <c r="C9730" i="9"/>
  <c r="C9722" i="9"/>
  <c r="C9703" i="9"/>
  <c r="C9688" i="9"/>
  <c r="C9684" i="9"/>
  <c r="C9680" i="9"/>
  <c r="C9672" i="9"/>
  <c r="C9653" i="9"/>
  <c r="C9638" i="9"/>
  <c r="C9634" i="9"/>
  <c r="C9630" i="9"/>
  <c r="C9622" i="9"/>
  <c r="C9603" i="9"/>
  <c r="C9588" i="9"/>
  <c r="C9584" i="9"/>
  <c r="C9580" i="9"/>
  <c r="C9572" i="9"/>
  <c r="C9553" i="9"/>
  <c r="C9538" i="9"/>
  <c r="C9534" i="9"/>
  <c r="C9530" i="9"/>
  <c r="C9522" i="9"/>
  <c r="C9503" i="9"/>
  <c r="C9488" i="9"/>
  <c r="C9470" i="9"/>
  <c r="C9463" i="9"/>
  <c r="C9452" i="9"/>
  <c r="C9445" i="9"/>
  <c r="C9438" i="9"/>
  <c r="C9420" i="9"/>
  <c r="C9413" i="9"/>
  <c r="C9402" i="9"/>
  <c r="C9395" i="9"/>
  <c r="C9388" i="9"/>
  <c r="C9370" i="9"/>
  <c r="C9363" i="9"/>
  <c r="C9352" i="9"/>
  <c r="C9345" i="9"/>
  <c r="C9338" i="9"/>
  <c r="C9320" i="9"/>
  <c r="C9313" i="9"/>
  <c r="C9302" i="9"/>
  <c r="C9295" i="9"/>
  <c r="C9288" i="9"/>
  <c r="C9270" i="9"/>
  <c r="C9263" i="9"/>
  <c r="C9252" i="9"/>
  <c r="C9245" i="9"/>
  <c r="C9238" i="9"/>
  <c r="C9220" i="9"/>
  <c r="C9213" i="9"/>
  <c r="C9202" i="9"/>
  <c r="C9195" i="9"/>
  <c r="C9188" i="9"/>
  <c r="C9170" i="9"/>
  <c r="C9163" i="9"/>
  <c r="C9152" i="9"/>
  <c r="C9142" i="9"/>
  <c r="C9132" i="9"/>
  <c r="C9122" i="9"/>
  <c r="C9112" i="9"/>
  <c r="C9102" i="9"/>
  <c r="C9092" i="9"/>
  <c r="C9082" i="9"/>
  <c r="C9072" i="9"/>
  <c r="C9062" i="9"/>
  <c r="C9052" i="9"/>
  <c r="C9042" i="9"/>
  <c r="C9032" i="9"/>
  <c r="C9022" i="9"/>
  <c r="C9012" i="9"/>
  <c r="C9002" i="9"/>
  <c r="C8992" i="9"/>
  <c r="C8982" i="9"/>
  <c r="C8972" i="9"/>
  <c r="C8962" i="9"/>
  <c r="C8952" i="9"/>
  <c r="C8942" i="9"/>
  <c r="C8932" i="9"/>
  <c r="C8922" i="9"/>
  <c r="C8912" i="9"/>
  <c r="C8902" i="9"/>
  <c r="C8892" i="9"/>
  <c r="C8882" i="9"/>
  <c r="C8872" i="9"/>
  <c r="C8862" i="9"/>
  <c r="C8852" i="9"/>
  <c r="C8842" i="9"/>
  <c r="C8832" i="9"/>
  <c r="C8822" i="9"/>
  <c r="C8812" i="9"/>
  <c r="C8802" i="9"/>
  <c r="C8792" i="9"/>
  <c r="C8782" i="9"/>
  <c r="C8772" i="9"/>
  <c r="C8762" i="9"/>
  <c r="C8752" i="9"/>
  <c r="C8742" i="9"/>
  <c r="C8732" i="9"/>
  <c r="C8722" i="9"/>
  <c r="C8712" i="9"/>
  <c r="C8702" i="9"/>
  <c r="C10722" i="9"/>
  <c r="C10568" i="9"/>
  <c r="C10525" i="9"/>
  <c r="C9922" i="9"/>
  <c r="C9918" i="9"/>
  <c r="C9913" i="9"/>
  <c r="C9904" i="9"/>
  <c r="C9872" i="9"/>
  <c r="C9868" i="9"/>
  <c r="C9863" i="9"/>
  <c r="C9854" i="9"/>
  <c r="C9822" i="9"/>
  <c r="C9814" i="9"/>
  <c r="C9793" i="9"/>
  <c r="C9789" i="9"/>
  <c r="C9772" i="9"/>
  <c r="C9749" i="9"/>
  <c r="C9745" i="9"/>
  <c r="C9741" i="9"/>
  <c r="C9699" i="9"/>
  <c r="C9695" i="9"/>
  <c r="C9691" i="9"/>
  <c r="C9649" i="9"/>
  <c r="C9645" i="9"/>
  <c r="C9641" i="9"/>
  <c r="C9599" i="9"/>
  <c r="C9595" i="9"/>
  <c r="C9591" i="9"/>
  <c r="C9549" i="9"/>
  <c r="C9545" i="9"/>
  <c r="C9541" i="9"/>
  <c r="C9499" i="9"/>
  <c r="C9495" i="9"/>
  <c r="C9491" i="9"/>
  <c r="C9484" i="9"/>
  <c r="C9477" i="9"/>
  <c r="C9459" i="9"/>
  <c r="C9441" i="9"/>
  <c r="C9434" i="9"/>
  <c r="C9427" i="9"/>
  <c r="C9409" i="9"/>
  <c r="C9391" i="9"/>
  <c r="C9384" i="9"/>
  <c r="C9377" i="9"/>
  <c r="C9359" i="9"/>
  <c r="C9341" i="9"/>
  <c r="C9334" i="9"/>
  <c r="C9327" i="9"/>
  <c r="C9309" i="9"/>
  <c r="C9291" i="9"/>
  <c r="C9284" i="9"/>
  <c r="C9277" i="9"/>
  <c r="C9259" i="9"/>
  <c r="C9241" i="9"/>
  <c r="C9234" i="9"/>
  <c r="C9227" i="9"/>
  <c r="C9209" i="9"/>
  <c r="C9191" i="9"/>
  <c r="C9184" i="9"/>
  <c r="C9177" i="9"/>
  <c r="C9159" i="9"/>
  <c r="C9145" i="9"/>
  <c r="C9135" i="9"/>
  <c r="C9125" i="9"/>
  <c r="C9115" i="9"/>
  <c r="C9105" i="9"/>
  <c r="C9095" i="9"/>
  <c r="C9085" i="9"/>
  <c r="C9075" i="9"/>
  <c r="C9065" i="9"/>
  <c r="C9055" i="9"/>
  <c r="C9045" i="9"/>
  <c r="C9035" i="9"/>
  <c r="C9025" i="9"/>
  <c r="C9015" i="9"/>
  <c r="C9005" i="9"/>
  <c r="C8995" i="9"/>
  <c r="C8985" i="9"/>
  <c r="C8975" i="9"/>
  <c r="C8965" i="9"/>
  <c r="C8955" i="9"/>
  <c r="C8945" i="9"/>
  <c r="C8935" i="9"/>
  <c r="C8925" i="9"/>
  <c r="C8915" i="9"/>
  <c r="C8905" i="9"/>
  <c r="C8895" i="9"/>
  <c r="C8885" i="9"/>
  <c r="C8875" i="9"/>
  <c r="C8865" i="9"/>
  <c r="C8855" i="9"/>
  <c r="C8845" i="9"/>
  <c r="C8835" i="9"/>
  <c r="C8825" i="9"/>
  <c r="C8815" i="9"/>
  <c r="C8805" i="9"/>
  <c r="C8795" i="9"/>
  <c r="C8785" i="9"/>
  <c r="C8775" i="9"/>
  <c r="C8765" i="9"/>
  <c r="C8755" i="9"/>
  <c r="C8745" i="9"/>
  <c r="C8735" i="9"/>
  <c r="C8725" i="9"/>
  <c r="C8715" i="9"/>
  <c r="C8705" i="9"/>
  <c r="C8695" i="9"/>
  <c r="C8685" i="9"/>
  <c r="C8675" i="9"/>
  <c r="C8665" i="9"/>
  <c r="C8655" i="9"/>
  <c r="C8645" i="9"/>
  <c r="C8635" i="9"/>
  <c r="C8625" i="9"/>
  <c r="C8615" i="9"/>
  <c r="C8605" i="9"/>
  <c r="C8595" i="9"/>
  <c r="C8585" i="9"/>
  <c r="C8575" i="9"/>
  <c r="C8565" i="9"/>
  <c r="C8555" i="9"/>
  <c r="C8545" i="9"/>
  <c r="C8535" i="9"/>
  <c r="C8525" i="9"/>
  <c r="C8515" i="9"/>
  <c r="C10608" i="9"/>
  <c r="C10572" i="9"/>
  <c r="C10545" i="9"/>
  <c r="C9944" i="9"/>
  <c r="C9912" i="9"/>
  <c r="C9908" i="9"/>
  <c r="C9903" i="9"/>
  <c r="C9894" i="9"/>
  <c r="C9862" i="9"/>
  <c r="C9858" i="9"/>
  <c r="C9853" i="9"/>
  <c r="C9844" i="9"/>
  <c r="C9813" i="9"/>
  <c r="C9809" i="9"/>
  <c r="C9792" i="9"/>
  <c r="C9784" i="9"/>
  <c r="C9729" i="9"/>
  <c r="C9725" i="9"/>
  <c r="C9721" i="9"/>
  <c r="C9679" i="9"/>
  <c r="C9675" i="9"/>
  <c r="C9671" i="9"/>
  <c r="C10732" i="9"/>
  <c r="C10658" i="9"/>
  <c r="C10652" i="9"/>
  <c r="C10578" i="9"/>
  <c r="C10555" i="9"/>
  <c r="C10702" i="9"/>
  <c r="C10612" i="9"/>
  <c r="C10518" i="9"/>
  <c r="C10512" i="9"/>
  <c r="C10508" i="9"/>
  <c r="C10502" i="9"/>
  <c r="C10498" i="9"/>
  <c r="C10492" i="9"/>
  <c r="C10488" i="9"/>
  <c r="C10482" i="9"/>
  <c r="C10478" i="9"/>
  <c r="C10472" i="9"/>
  <c r="C10468" i="9"/>
  <c r="C10462" i="9"/>
  <c r="C10458" i="9"/>
  <c r="C10452" i="9"/>
  <c r="C10448" i="9"/>
  <c r="C10442" i="9"/>
  <c r="C10438" i="9"/>
  <c r="C10432" i="9"/>
  <c r="C10428" i="9"/>
  <c r="C10422" i="9"/>
  <c r="C10418" i="9"/>
  <c r="C10412" i="9"/>
  <c r="C10408" i="9"/>
  <c r="C10402" i="9"/>
  <c r="C10398" i="9"/>
  <c r="C10392" i="9"/>
  <c r="C10388" i="9"/>
  <c r="C10382" i="9"/>
  <c r="C10378" i="9"/>
  <c r="C10372" i="9"/>
  <c r="C10368" i="9"/>
  <c r="C10362" i="9"/>
  <c r="C10358" i="9"/>
  <c r="C10352" i="9"/>
  <c r="C10348" i="9"/>
  <c r="C10342" i="9"/>
  <c r="C10338" i="9"/>
  <c r="C10332" i="9"/>
  <c r="C10328" i="9"/>
  <c r="C10322" i="9"/>
  <c r="C10318" i="9"/>
  <c r="C10312" i="9"/>
  <c r="C10308" i="9"/>
  <c r="C10302" i="9"/>
  <c r="C10298" i="9"/>
  <c r="C10292" i="9"/>
  <c r="C10288" i="9"/>
  <c r="C10282" i="9"/>
  <c r="C10278" i="9"/>
  <c r="C10272" i="9"/>
  <c r="C10268" i="9"/>
  <c r="C10262" i="9"/>
  <c r="C10258" i="9"/>
  <c r="C10252" i="9"/>
  <c r="C10248" i="9"/>
  <c r="C10242" i="9"/>
  <c r="C10238" i="9"/>
  <c r="C10232" i="9"/>
  <c r="C10228" i="9"/>
  <c r="C10222" i="9"/>
  <c r="C10218" i="9"/>
  <c r="C10212" i="9"/>
  <c r="C10208" i="9"/>
  <c r="C10202" i="9"/>
  <c r="C10198" i="9"/>
  <c r="C10192" i="9"/>
  <c r="C10188" i="9"/>
  <c r="C10182" i="9"/>
  <c r="C10178" i="9"/>
  <c r="C10172" i="9"/>
  <c r="C10168" i="9"/>
  <c r="C10162" i="9"/>
  <c r="C10158" i="9"/>
  <c r="C10152" i="9"/>
  <c r="C10148" i="9"/>
  <c r="C10142" i="9"/>
  <c r="C10138" i="9"/>
  <c r="C10132" i="9"/>
  <c r="C10128" i="9"/>
  <c r="C10122" i="9"/>
  <c r="C10118" i="9"/>
  <c r="C10112" i="9"/>
  <c r="C10108" i="9"/>
  <c r="C10102" i="9"/>
  <c r="C10098" i="9"/>
  <c r="C10092" i="9"/>
  <c r="C10088" i="9"/>
  <c r="C10082" i="9"/>
  <c r="C10078" i="9"/>
  <c r="C10072" i="9"/>
  <c r="C10068" i="9"/>
  <c r="C10062" i="9"/>
  <c r="C10058" i="9"/>
  <c r="C10052" i="9"/>
  <c r="C10048" i="9"/>
  <c r="C10042" i="9"/>
  <c r="C10038" i="9"/>
  <c r="C10032" i="9"/>
  <c r="C10028" i="9"/>
  <c r="C10022" i="9"/>
  <c r="C10018" i="9"/>
  <c r="C10012" i="9"/>
  <c r="C10008" i="9"/>
  <c r="C10002" i="9"/>
  <c r="C9998" i="9"/>
  <c r="C9992" i="9"/>
  <c r="C9988" i="9"/>
  <c r="C9982" i="9"/>
  <c r="C9978" i="9"/>
  <c r="C9972" i="9"/>
  <c r="C9968" i="9"/>
  <c r="C9962" i="9"/>
  <c r="C9958" i="9"/>
  <c r="C9952" i="9"/>
  <c r="C9948" i="9"/>
  <c r="C9943" i="9"/>
  <c r="C9934" i="9"/>
  <c r="C9902" i="9"/>
  <c r="C9898" i="9"/>
  <c r="C9893" i="9"/>
  <c r="C10668" i="9"/>
  <c r="C10662" i="9"/>
  <c r="C10618" i="9"/>
  <c r="C10582" i="9"/>
  <c r="C10528" i="9"/>
  <c r="C10522" i="9"/>
  <c r="C9929" i="9"/>
  <c r="C9915" i="9"/>
  <c r="C9879" i="9"/>
  <c r="C9865" i="9"/>
  <c r="C9829" i="9"/>
  <c r="C9820" i="9"/>
  <c r="C9808" i="9"/>
  <c r="C9795" i="9"/>
  <c r="C9770" i="9"/>
  <c r="C9762" i="9"/>
  <c r="C9743" i="9"/>
  <c r="C9728" i="9"/>
  <c r="C9724" i="9"/>
  <c r="C9720" i="9"/>
  <c r="C9712" i="9"/>
  <c r="C9693" i="9"/>
  <c r="C9678" i="9"/>
  <c r="C9674" i="9"/>
  <c r="C9670" i="9"/>
  <c r="C9662" i="9"/>
  <c r="C9643" i="9"/>
  <c r="C9628" i="9"/>
  <c r="C9624" i="9"/>
  <c r="C9620" i="9"/>
  <c r="C9612" i="9"/>
  <c r="C9593" i="9"/>
  <c r="C9578" i="9"/>
  <c r="C9574" i="9"/>
  <c r="C9570" i="9"/>
  <c r="C9562" i="9"/>
  <c r="C9543" i="9"/>
  <c r="C9528" i="9"/>
  <c r="C9524" i="9"/>
  <c r="C9520" i="9"/>
  <c r="C9512" i="9"/>
  <c r="C9493" i="9"/>
  <c r="C9482" i="9"/>
  <c r="C9475" i="9"/>
  <c r="C9468" i="9"/>
  <c r="C9450" i="9"/>
  <c r="C9443" i="9"/>
  <c r="C9432" i="9"/>
  <c r="C9425" i="9"/>
  <c r="C9418" i="9"/>
  <c r="C9400" i="9"/>
  <c r="C9393" i="9"/>
  <c r="C9382" i="9"/>
  <c r="C9375" i="9"/>
  <c r="C9368" i="9"/>
  <c r="C9350" i="9"/>
  <c r="C9343" i="9"/>
  <c r="C9332" i="9"/>
  <c r="C9325" i="9"/>
  <c r="C9318" i="9"/>
  <c r="C9300" i="9"/>
  <c r="C9293" i="9"/>
  <c r="C9282" i="9"/>
  <c r="C9275" i="9"/>
  <c r="C9268" i="9"/>
  <c r="C9250" i="9"/>
  <c r="C9243" i="9"/>
  <c r="C9232" i="9"/>
  <c r="C9225" i="9"/>
  <c r="C9218" i="9"/>
  <c r="C9200" i="9"/>
  <c r="C9193" i="9"/>
  <c r="C9182" i="9"/>
  <c r="C9175" i="9"/>
  <c r="C9168" i="9"/>
  <c r="C9150" i="9"/>
  <c r="C9140" i="9"/>
  <c r="C9130" i="9"/>
  <c r="C9120" i="9"/>
  <c r="C9110" i="9"/>
  <c r="C9100" i="9"/>
  <c r="C9090" i="9"/>
  <c r="C9080" i="9"/>
  <c r="C9070" i="9"/>
  <c r="C9060" i="9"/>
  <c r="C9050" i="9"/>
  <c r="C9040" i="9"/>
  <c r="C9030" i="9"/>
  <c r="C9020" i="9"/>
  <c r="C9010" i="9"/>
  <c r="C9000" i="9"/>
  <c r="C9889" i="9"/>
  <c r="C9884" i="9"/>
  <c r="C9852" i="9"/>
  <c r="C9835" i="9"/>
  <c r="C9764" i="9"/>
  <c r="C9709" i="9"/>
  <c r="C9698" i="9"/>
  <c r="C9668" i="9"/>
  <c r="C9663" i="9"/>
  <c r="C9601" i="9"/>
  <c r="C9564" i="9"/>
  <c r="C9532" i="9"/>
  <c r="C9521" i="9"/>
  <c r="C9448" i="9"/>
  <c r="C9437" i="9"/>
  <c r="C9404" i="9"/>
  <c r="C9394" i="9"/>
  <c r="C9383" i="9"/>
  <c r="C9315" i="9"/>
  <c r="C9280" i="9"/>
  <c r="C9261" i="9"/>
  <c r="C9198" i="9"/>
  <c r="C9187" i="9"/>
  <c r="C9154" i="9"/>
  <c r="C9101" i="9"/>
  <c r="C9097" i="9"/>
  <c r="C9068" i="9"/>
  <c r="C9054" i="9"/>
  <c r="C9001" i="9"/>
  <c r="C8997" i="9"/>
  <c r="C8974" i="9"/>
  <c r="C8960" i="9"/>
  <c r="C8947" i="9"/>
  <c r="C8924" i="9"/>
  <c r="C8910" i="9"/>
  <c r="C8897" i="9"/>
  <c r="C8874" i="9"/>
  <c r="C8860" i="9"/>
  <c r="C8847" i="9"/>
  <c r="C8824" i="9"/>
  <c r="C8810" i="9"/>
  <c r="C8797" i="9"/>
  <c r="C8774" i="9"/>
  <c r="C8760" i="9"/>
  <c r="C8747" i="9"/>
  <c r="C8724" i="9"/>
  <c r="C8707" i="9"/>
  <c r="C8698" i="9"/>
  <c r="C8681" i="9"/>
  <c r="C8673" i="9"/>
  <c r="C8652" i="9"/>
  <c r="C8648" i="9"/>
  <c r="C8631" i="9"/>
  <c r="C8623" i="9"/>
  <c r="C8602" i="9"/>
  <c r="C8598" i="9"/>
  <c r="C8581" i="9"/>
  <c r="C8573" i="9"/>
  <c r="C8552" i="9"/>
  <c r="C8548" i="9"/>
  <c r="C8531" i="9"/>
  <c r="C8523" i="9"/>
  <c r="C8511" i="9"/>
  <c r="C8504" i="9"/>
  <c r="C8497" i="9"/>
  <c r="C8479" i="9"/>
  <c r="C8461" i="9"/>
  <c r="C8454" i="9"/>
  <c r="C8447" i="9"/>
  <c r="C8429" i="9"/>
  <c r="C8411" i="9"/>
  <c r="C8404" i="9"/>
  <c r="C8397" i="9"/>
  <c r="C8379" i="9"/>
  <c r="C8361" i="9"/>
  <c r="C8354" i="9"/>
  <c r="C8347" i="9"/>
  <c r="C8329" i="9"/>
  <c r="C8311" i="9"/>
  <c r="C8304" i="9"/>
  <c r="C8297" i="9"/>
  <c r="C8279" i="9"/>
  <c r="C8261" i="9"/>
  <c r="C8254" i="9"/>
  <c r="C8247" i="9"/>
  <c r="C8229" i="9"/>
  <c r="C8211" i="9"/>
  <c r="C8204" i="9"/>
  <c r="C8197" i="9"/>
  <c r="C8179" i="9"/>
  <c r="C8161" i="9"/>
  <c r="C8154" i="9"/>
  <c r="C8147" i="9"/>
  <c r="C8129" i="9"/>
  <c r="C8111" i="9"/>
  <c r="C8104" i="9"/>
  <c r="C8097" i="9"/>
  <c r="C8079" i="9"/>
  <c r="C8069" i="9"/>
  <c r="C8059" i="9"/>
  <c r="C8049" i="9"/>
  <c r="C8039" i="9"/>
  <c r="C8029" i="9"/>
  <c r="C8019" i="9"/>
  <c r="C8009" i="9"/>
  <c r="C7999" i="9"/>
  <c r="C7989" i="9"/>
  <c r="C7979" i="9"/>
  <c r="C7969" i="9"/>
  <c r="C7959" i="9"/>
  <c r="C7949" i="9"/>
  <c r="C7939" i="9"/>
  <c r="C7929" i="9"/>
  <c r="C7919" i="9"/>
  <c r="C7909" i="9"/>
  <c r="C7899" i="9"/>
  <c r="C7889" i="9"/>
  <c r="C7879" i="9"/>
  <c r="C7869" i="9"/>
  <c r="C7859" i="9"/>
  <c r="C7849" i="9"/>
  <c r="C7839" i="9"/>
  <c r="C7829" i="9"/>
  <c r="C7819" i="9"/>
  <c r="C7809" i="9"/>
  <c r="C7799" i="9"/>
  <c r="C7789" i="9"/>
  <c r="C7779" i="9"/>
  <c r="C7769" i="9"/>
  <c r="C7759" i="9"/>
  <c r="C7749" i="9"/>
  <c r="C7739" i="9"/>
  <c r="C7729" i="9"/>
  <c r="C7719" i="9"/>
  <c r="C7709" i="9"/>
  <c r="C7699" i="9"/>
  <c r="C7689" i="9"/>
  <c r="C7679" i="9"/>
  <c r="C7669" i="9"/>
  <c r="C7659" i="9"/>
  <c r="C7649" i="9"/>
  <c r="C7639" i="9"/>
  <c r="C7629" i="9"/>
  <c r="C7619" i="9"/>
  <c r="C7609" i="9"/>
  <c r="C7599" i="9"/>
  <c r="C7589" i="9"/>
  <c r="C7579" i="9"/>
  <c r="C7569" i="9"/>
  <c r="C7559" i="9"/>
  <c r="C7549" i="9"/>
  <c r="C7539" i="9"/>
  <c r="C7529" i="9"/>
  <c r="C7519" i="9"/>
  <c r="C7509" i="9"/>
  <c r="C7499" i="9"/>
  <c r="C7489" i="9"/>
  <c r="C7479" i="9"/>
  <c r="C7469" i="9"/>
  <c r="C7459" i="9"/>
  <c r="C7449" i="9"/>
  <c r="C7439" i="9"/>
  <c r="C7429" i="9"/>
  <c r="C7419" i="9"/>
  <c r="C7409" i="9"/>
  <c r="C7399" i="9"/>
  <c r="C7389" i="9"/>
  <c r="C7379" i="9"/>
  <c r="C7369" i="9"/>
  <c r="C7359" i="9"/>
  <c r="C7349" i="9"/>
  <c r="C7339" i="9"/>
  <c r="C7329" i="9"/>
  <c r="C7319" i="9"/>
  <c r="C7309" i="9"/>
  <c r="C7299" i="9"/>
  <c r="C7289" i="9"/>
  <c r="C7279" i="9"/>
  <c r="C7269" i="9"/>
  <c r="C7259" i="9"/>
  <c r="C7249" i="9"/>
  <c r="C7239" i="9"/>
  <c r="C7229" i="9"/>
  <c r="C7219" i="9"/>
  <c r="C7209" i="9"/>
  <c r="C7199" i="9"/>
  <c r="C7189" i="9"/>
  <c r="C10692" i="9"/>
  <c r="C9939" i="9"/>
  <c r="C9818" i="9"/>
  <c r="C9812" i="9"/>
  <c r="C9779" i="9"/>
  <c r="C9759" i="9"/>
  <c r="C9748" i="9"/>
  <c r="C9718" i="9"/>
  <c r="C9713" i="9"/>
  <c r="C9702" i="9"/>
  <c r="C9652" i="9"/>
  <c r="C9648" i="9"/>
  <c r="C9590" i="9"/>
  <c r="C9579" i="9"/>
  <c r="C9568" i="9"/>
  <c r="C9559" i="9"/>
  <c r="C9544" i="9"/>
  <c r="C9422" i="9"/>
  <c r="C9412" i="9"/>
  <c r="C9408" i="9"/>
  <c r="C9373" i="9"/>
  <c r="C9329" i="9"/>
  <c r="C9319" i="9"/>
  <c r="C9305" i="9"/>
  <c r="C9290" i="9"/>
  <c r="C9251" i="9"/>
  <c r="C9247" i="9"/>
  <c r="C9172" i="9"/>
  <c r="C9162" i="9"/>
  <c r="C9158" i="9"/>
  <c r="C9144" i="9"/>
  <c r="C9091" i="9"/>
  <c r="C9087" i="9"/>
  <c r="C9058" i="9"/>
  <c r="C9044" i="9"/>
  <c r="C8991" i="9"/>
  <c r="C8978" i="9"/>
  <c r="C8941" i="9"/>
  <c r="C8928" i="9"/>
  <c r="C8891" i="9"/>
  <c r="C8878" i="9"/>
  <c r="C8841" i="9"/>
  <c r="C8828" i="9"/>
  <c r="C8791" i="9"/>
  <c r="C8778" i="9"/>
  <c r="C8741" i="9"/>
  <c r="C8728" i="9"/>
  <c r="C8677" i="9"/>
  <c r="C8664" i="9"/>
  <c r="C8660" i="9"/>
  <c r="C8627" i="9"/>
  <c r="C8614" i="9"/>
  <c r="C8610" i="9"/>
  <c r="C8577" i="9"/>
  <c r="C8564" i="9"/>
  <c r="C8560" i="9"/>
  <c r="C8527" i="9"/>
  <c r="C8500" i="9"/>
  <c r="C8493" i="9"/>
  <c r="C8482" i="9"/>
  <c r="C8475" i="9"/>
  <c r="C8468" i="9"/>
  <c r="C8450" i="9"/>
  <c r="C8443" i="9"/>
  <c r="C8432" i="9"/>
  <c r="C8425" i="9"/>
  <c r="C8418" i="9"/>
  <c r="C8400" i="9"/>
  <c r="C8393" i="9"/>
  <c r="C8382" i="9"/>
  <c r="C8375" i="9"/>
  <c r="C8368" i="9"/>
  <c r="C8350" i="9"/>
  <c r="C8343" i="9"/>
  <c r="C8332" i="9"/>
  <c r="C8325" i="9"/>
  <c r="C8318" i="9"/>
  <c r="C8300" i="9"/>
  <c r="C8293" i="9"/>
  <c r="C8282" i="9"/>
  <c r="C8275" i="9"/>
  <c r="C8268" i="9"/>
  <c r="C8250" i="9"/>
  <c r="C8243" i="9"/>
  <c r="C8232" i="9"/>
  <c r="C8225" i="9"/>
  <c r="C8218" i="9"/>
  <c r="C8200" i="9"/>
  <c r="C8193" i="9"/>
  <c r="C8182" i="9"/>
  <c r="C8175" i="9"/>
  <c r="C8168" i="9"/>
  <c r="C8150" i="9"/>
  <c r="C8143" i="9"/>
  <c r="C8132" i="9"/>
  <c r="C8125" i="9"/>
  <c r="C8118" i="9"/>
  <c r="C8100" i="9"/>
  <c r="C8093" i="9"/>
  <c r="C8082" i="9"/>
  <c r="C8072" i="9"/>
  <c r="C8062" i="9"/>
  <c r="C8052" i="9"/>
  <c r="C8042" i="9"/>
  <c r="C8032" i="9"/>
  <c r="C8022" i="9"/>
  <c r="C8012" i="9"/>
  <c r="C8002" i="9"/>
  <c r="C7992" i="9"/>
  <c r="C7982" i="9"/>
  <c r="C7972" i="9"/>
  <c r="C7962" i="9"/>
  <c r="C7952" i="9"/>
  <c r="C7942" i="9"/>
  <c r="C7932" i="9"/>
  <c r="C7922" i="9"/>
  <c r="C7912" i="9"/>
  <c r="C7902" i="9"/>
  <c r="C7892" i="9"/>
  <c r="C7882" i="9"/>
  <c r="C7872" i="9"/>
  <c r="C7862" i="9"/>
  <c r="C7852" i="9"/>
  <c r="C7842" i="9"/>
  <c r="C7832" i="9"/>
  <c r="C7822" i="9"/>
  <c r="C7812" i="9"/>
  <c r="C7802" i="9"/>
  <c r="C7792" i="9"/>
  <c r="C7782" i="9"/>
  <c r="C7772" i="9"/>
  <c r="C7762" i="9"/>
  <c r="C7752" i="9"/>
  <c r="C7742" i="9"/>
  <c r="C7732" i="9"/>
  <c r="C7722" i="9"/>
  <c r="C7712" i="9"/>
  <c r="C7702" i="9"/>
  <c r="C7692" i="9"/>
  <c r="C7682" i="9"/>
  <c r="C7672" i="9"/>
  <c r="C7662" i="9"/>
  <c r="C7652" i="9"/>
  <c r="C7642" i="9"/>
  <c r="C7632" i="9"/>
  <c r="C7622" i="9"/>
  <c r="C7612" i="9"/>
  <c r="C7602" i="9"/>
  <c r="C7592" i="9"/>
  <c r="C7582" i="9"/>
  <c r="C7572" i="9"/>
  <c r="C7562" i="9"/>
  <c r="C7552" i="9"/>
  <c r="C7542" i="9"/>
  <c r="C7532" i="9"/>
  <c r="C7522" i="9"/>
  <c r="C7512" i="9"/>
  <c r="C7502" i="9"/>
  <c r="C7492" i="9"/>
  <c r="C7482" i="9"/>
  <c r="C7472" i="9"/>
  <c r="C7462" i="9"/>
  <c r="C7452" i="9"/>
  <c r="C7442" i="9"/>
  <c r="C7432" i="9"/>
  <c r="C7422" i="9"/>
  <c r="C7412" i="9"/>
  <c r="C7402" i="9"/>
  <c r="C7392" i="9"/>
  <c r="C7382" i="9"/>
  <c r="C7372" i="9"/>
  <c r="C7362" i="9"/>
  <c r="C7352" i="9"/>
  <c r="C7342" i="9"/>
  <c r="C7332" i="9"/>
  <c r="C7322" i="9"/>
  <c r="C7312" i="9"/>
  <c r="C7302" i="9"/>
  <c r="C7292" i="9"/>
  <c r="C7282" i="9"/>
  <c r="C7272" i="9"/>
  <c r="C7262" i="9"/>
  <c r="C7252" i="9"/>
  <c r="C7242" i="9"/>
  <c r="C7232" i="9"/>
  <c r="C7222" i="9"/>
  <c r="C7212" i="9"/>
  <c r="C7202" i="9"/>
  <c r="C7192" i="9"/>
  <c r="C10499" i="9"/>
  <c r="C10479" i="9"/>
  <c r="C10459" i="9"/>
  <c r="C10439" i="9"/>
  <c r="C10419" i="9"/>
  <c r="C10399" i="9"/>
  <c r="C10379" i="9"/>
  <c r="C10359" i="9"/>
  <c r="C10339" i="9"/>
  <c r="C10319" i="9"/>
  <c r="C10299" i="9"/>
  <c r="C10279" i="9"/>
  <c r="C10259" i="9"/>
  <c r="C10239" i="9"/>
  <c r="C10219" i="9"/>
  <c r="C10199" i="9"/>
  <c r="C10179" i="9"/>
  <c r="C10159" i="9"/>
  <c r="C10139" i="9"/>
  <c r="C10119" i="9"/>
  <c r="C10099" i="9"/>
  <c r="C10079" i="9"/>
  <c r="C10059" i="9"/>
  <c r="C10039" i="9"/>
  <c r="C10019" i="9"/>
  <c r="C9999" i="9"/>
  <c r="C9979" i="9"/>
  <c r="C9959" i="9"/>
  <c r="C9768" i="9"/>
  <c r="C9763" i="9"/>
  <c r="C9752" i="9"/>
  <c r="C9625" i="9"/>
  <c r="C9610" i="9"/>
  <c r="C9605" i="9"/>
  <c r="C9583" i="9"/>
  <c r="C9563" i="9"/>
  <c r="C9501" i="9"/>
  <c r="C9480" i="9"/>
  <c r="C9461" i="9"/>
  <c r="C9398" i="9"/>
  <c r="C9387" i="9"/>
  <c r="C9354" i="9"/>
  <c r="C9344" i="9"/>
  <c r="C9333" i="9"/>
  <c r="C9265" i="9"/>
  <c r="C9230" i="9"/>
  <c r="C9211" i="9"/>
  <c r="C9148" i="9"/>
  <c r="C9134" i="9"/>
  <c r="C9081" i="9"/>
  <c r="C9077" i="9"/>
  <c r="C9048" i="9"/>
  <c r="C9034" i="9"/>
  <c r="C8987" i="9"/>
  <c r="C8964" i="9"/>
  <c r="C8950" i="9"/>
  <c r="C8937" i="9"/>
  <c r="C8914" i="9"/>
  <c r="C8900" i="9"/>
  <c r="C8887" i="9"/>
  <c r="C8864" i="9"/>
  <c r="C8850" i="9"/>
  <c r="C8837" i="9"/>
  <c r="C8814" i="9"/>
  <c r="C8800" i="9"/>
  <c r="C8787" i="9"/>
  <c r="C8764" i="9"/>
  <c r="C8750" i="9"/>
  <c r="C8737" i="9"/>
  <c r="C8710" i="9"/>
  <c r="C8701" i="9"/>
  <c r="C8693" i="9"/>
  <c r="C8672" i="9"/>
  <c r="C8668" i="9"/>
  <c r="C8651" i="9"/>
  <c r="C8643" i="9"/>
  <c r="C8622" i="9"/>
  <c r="C8618" i="9"/>
  <c r="C8601" i="9"/>
  <c r="C8593" i="9"/>
  <c r="C8572" i="9"/>
  <c r="C8568" i="9"/>
  <c r="C8551" i="9"/>
  <c r="C8543" i="9"/>
  <c r="C8522" i="9"/>
  <c r="C8518" i="9"/>
  <c r="C8514" i="9"/>
  <c r="C8507" i="9"/>
  <c r="C8489" i="9"/>
  <c r="C8471" i="9"/>
  <c r="C8464" i="9"/>
  <c r="C8457" i="9"/>
  <c r="C8439" i="9"/>
  <c r="C8421" i="9"/>
  <c r="C8414" i="9"/>
  <c r="C8407" i="9"/>
  <c r="C8389" i="9"/>
  <c r="C8371" i="9"/>
  <c r="C8364" i="9"/>
  <c r="C8357" i="9"/>
  <c r="C8339" i="9"/>
  <c r="C8321" i="9"/>
  <c r="C8314" i="9"/>
  <c r="C8307" i="9"/>
  <c r="C8289" i="9"/>
  <c r="C8271" i="9"/>
  <c r="C8264" i="9"/>
  <c r="C8257" i="9"/>
  <c r="C8239" i="9"/>
  <c r="C8221" i="9"/>
  <c r="C8214" i="9"/>
  <c r="C8207" i="9"/>
  <c r="C8189" i="9"/>
  <c r="C8171" i="9"/>
  <c r="C8164" i="9"/>
  <c r="C8157" i="9"/>
  <c r="C8139" i="9"/>
  <c r="C8121" i="9"/>
  <c r="C8114" i="9"/>
  <c r="C8107" i="9"/>
  <c r="C8089" i="9"/>
  <c r="C8075" i="9"/>
  <c r="C8065" i="9"/>
  <c r="C8055" i="9"/>
  <c r="C8045" i="9"/>
  <c r="C8035" i="9"/>
  <c r="C8025" i="9"/>
  <c r="C8015" i="9"/>
  <c r="C8005" i="9"/>
  <c r="C7995" i="9"/>
  <c r="C7985" i="9"/>
  <c r="C7975" i="9"/>
  <c r="C7965" i="9"/>
  <c r="C7955" i="9"/>
  <c r="C7945" i="9"/>
  <c r="C7935" i="9"/>
  <c r="C7925" i="9"/>
  <c r="C7915" i="9"/>
  <c r="C7905" i="9"/>
  <c r="C7895" i="9"/>
  <c r="C7885" i="9"/>
  <c r="C7875" i="9"/>
  <c r="C7865" i="9"/>
  <c r="C7855" i="9"/>
  <c r="C10648" i="9"/>
  <c r="C10642" i="9"/>
  <c r="C9839" i="9"/>
  <c r="C9834" i="9"/>
  <c r="C9783" i="9"/>
  <c r="C9701" i="9"/>
  <c r="C9552" i="9"/>
  <c r="C9548" i="9"/>
  <c r="C9490" i="9"/>
  <c r="C9451" i="9"/>
  <c r="C9447" i="9"/>
  <c r="C9372" i="9"/>
  <c r="C9362" i="9"/>
  <c r="C9358" i="9"/>
  <c r="C9323" i="9"/>
  <c r="C9279" i="9"/>
  <c r="C9269" i="9"/>
  <c r="C9255" i="9"/>
  <c r="C9240" i="9"/>
  <c r="C9201" i="9"/>
  <c r="C9197" i="9"/>
  <c r="C9138" i="9"/>
  <c r="C9124" i="9"/>
  <c r="C9071" i="9"/>
  <c r="C9067" i="9"/>
  <c r="C9038" i="9"/>
  <c r="C9024" i="9"/>
  <c r="C8981" i="9"/>
  <c r="C8968" i="9"/>
  <c r="C8931" i="9"/>
  <c r="C8918" i="9"/>
  <c r="C8881" i="9"/>
  <c r="C8868" i="9"/>
  <c r="C8831" i="9"/>
  <c r="C8818" i="9"/>
  <c r="C8781" i="9"/>
  <c r="C8768" i="9"/>
  <c r="C8731" i="9"/>
  <c r="C8723" i="9"/>
  <c r="C8714" i="9"/>
  <c r="C8697" i="9"/>
  <c r="C8684" i="9"/>
  <c r="C8680" i="9"/>
  <c r="C8647" i="9"/>
  <c r="C8634" i="9"/>
  <c r="C8630" i="9"/>
  <c r="C8597" i="9"/>
  <c r="C8584" i="9"/>
  <c r="C8580" i="9"/>
  <c r="C8547" i="9"/>
  <c r="C8534" i="9"/>
  <c r="C8530" i="9"/>
  <c r="C8510" i="9"/>
  <c r="C8503" i="9"/>
  <c r="C8492" i="9"/>
  <c r="C8485" i="9"/>
  <c r="C8478" i="9"/>
  <c r="C8460" i="9"/>
  <c r="C8453" i="9"/>
  <c r="C8442" i="9"/>
  <c r="C8435" i="9"/>
  <c r="C8428" i="9"/>
  <c r="C8410" i="9"/>
  <c r="C8403" i="9"/>
  <c r="C8392" i="9"/>
  <c r="C8385" i="9"/>
  <c r="C8378" i="9"/>
  <c r="C8360" i="9"/>
  <c r="C8353" i="9"/>
  <c r="C8342" i="9"/>
  <c r="C8335" i="9"/>
  <c r="C8328" i="9"/>
  <c r="C8310" i="9"/>
  <c r="C8303" i="9"/>
  <c r="C8292" i="9"/>
  <c r="C8285" i="9"/>
  <c r="C8278" i="9"/>
  <c r="C8260" i="9"/>
  <c r="C8253" i="9"/>
  <c r="C8242" i="9"/>
  <c r="C8235" i="9"/>
  <c r="C8228" i="9"/>
  <c r="C8210" i="9"/>
  <c r="C8203" i="9"/>
  <c r="C8192" i="9"/>
  <c r="C8185" i="9"/>
  <c r="C8178" i="9"/>
  <c r="C8160" i="9"/>
  <c r="C8153" i="9"/>
  <c r="C8142" i="9"/>
  <c r="C8135" i="9"/>
  <c r="C8128" i="9"/>
  <c r="C8110" i="9"/>
  <c r="C8103" i="9"/>
  <c r="C8092" i="9"/>
  <c r="C8085" i="9"/>
  <c r="C8078" i="9"/>
  <c r="C8068" i="9"/>
  <c r="C8058" i="9"/>
  <c r="C8048" i="9"/>
  <c r="C8038" i="9"/>
  <c r="C8028" i="9"/>
  <c r="C8018" i="9"/>
  <c r="C8008" i="9"/>
  <c r="C7998" i="9"/>
  <c r="C7988" i="9"/>
  <c r="C7978" i="9"/>
  <c r="C7968" i="9"/>
  <c r="C7958" i="9"/>
  <c r="C7948" i="9"/>
  <c r="C7938" i="9"/>
  <c r="C7928" i="9"/>
  <c r="C7918" i="9"/>
  <c r="C7908" i="9"/>
  <c r="C7898" i="9"/>
  <c r="C7888" i="9"/>
  <c r="C7878" i="9"/>
  <c r="C7868" i="9"/>
  <c r="C7858" i="9"/>
  <c r="C7848" i="9"/>
  <c r="C7838" i="9"/>
  <c r="C7828" i="9"/>
  <c r="C7818" i="9"/>
  <c r="C7808" i="9"/>
  <c r="C7798" i="9"/>
  <c r="C7788" i="9"/>
  <c r="C7778" i="9"/>
  <c r="C7768" i="9"/>
  <c r="C7758" i="9"/>
  <c r="C7748" i="9"/>
  <c r="C7738" i="9"/>
  <c r="C7728" i="9"/>
  <c r="C7718" i="9"/>
  <c r="C9805" i="9"/>
  <c r="C9800" i="9"/>
  <c r="C9751" i="9"/>
  <c r="C9690" i="9"/>
  <c r="C9683" i="9"/>
  <c r="C9651" i="9"/>
  <c r="C9614" i="9"/>
  <c r="C9582" i="9"/>
  <c r="C9571" i="9"/>
  <c r="C9525" i="9"/>
  <c r="C9510" i="9"/>
  <c r="C9505" i="9"/>
  <c r="C9465" i="9"/>
  <c r="C9430" i="9"/>
  <c r="C9411" i="9"/>
  <c r="C9348" i="9"/>
  <c r="C9337" i="9"/>
  <c r="C9304" i="9"/>
  <c r="C9294" i="9"/>
  <c r="C9283" i="9"/>
  <c r="C9215" i="9"/>
  <c r="C9180" i="9"/>
  <c r="C9161" i="9"/>
  <c r="C9128" i="9"/>
  <c r="C9114" i="9"/>
  <c r="C9061" i="9"/>
  <c r="C9057" i="9"/>
  <c r="C9028" i="9"/>
  <c r="C9014" i="9"/>
  <c r="C8990" i="9"/>
  <c r="C8977" i="9"/>
  <c r="C8954" i="9"/>
  <c r="C8940" i="9"/>
  <c r="C8927" i="9"/>
  <c r="C8904" i="9"/>
  <c r="C8890" i="9"/>
  <c r="C8877" i="9"/>
  <c r="C8854" i="9"/>
  <c r="C8840" i="9"/>
  <c r="C8827" i="9"/>
  <c r="C8804" i="9"/>
  <c r="C8790" i="9"/>
  <c r="C8777" i="9"/>
  <c r="C8754" i="9"/>
  <c r="C8740" i="9"/>
  <c r="C8727" i="9"/>
  <c r="C8718" i="9"/>
  <c r="C8692" i="9"/>
  <c r="C8688" i="9"/>
  <c r="C8671" i="9"/>
  <c r="C8663" i="9"/>
  <c r="C8642" i="9"/>
  <c r="C8638" i="9"/>
  <c r="C8621" i="9"/>
  <c r="C8613" i="9"/>
  <c r="C8592" i="9"/>
  <c r="C8588" i="9"/>
  <c r="C8571" i="9"/>
  <c r="C8563" i="9"/>
  <c r="C8542" i="9"/>
  <c r="C8538" i="9"/>
  <c r="C8521" i="9"/>
  <c r="C8499" i="9"/>
  <c r="C8481" i="9"/>
  <c r="C8474" i="9"/>
  <c r="C8467" i="9"/>
  <c r="C8449" i="9"/>
  <c r="C8431" i="9"/>
  <c r="C8424" i="9"/>
  <c r="C8417" i="9"/>
  <c r="C8399" i="9"/>
  <c r="C8381" i="9"/>
  <c r="C8374" i="9"/>
  <c r="C8367" i="9"/>
  <c r="C8349" i="9"/>
  <c r="C8331" i="9"/>
  <c r="C8324" i="9"/>
  <c r="C8317" i="9"/>
  <c r="C8299" i="9"/>
  <c r="C8281" i="9"/>
  <c r="C8274" i="9"/>
  <c r="C8267" i="9"/>
  <c r="C8249" i="9"/>
  <c r="C8231" i="9"/>
  <c r="C8224" i="9"/>
  <c r="C8217" i="9"/>
  <c r="C8199" i="9"/>
  <c r="C8181" i="9"/>
  <c r="C8174" i="9"/>
  <c r="C8167" i="9"/>
  <c r="C8149" i="9"/>
  <c r="C8131" i="9"/>
  <c r="C8124" i="9"/>
  <c r="C8117" i="9"/>
  <c r="C8099" i="9"/>
  <c r="C8081" i="9"/>
  <c r="C8071" i="9"/>
  <c r="C8061" i="9"/>
  <c r="C8051" i="9"/>
  <c r="C8041" i="9"/>
  <c r="C8031" i="9"/>
  <c r="C8021" i="9"/>
  <c r="C8011" i="9"/>
  <c r="C8001" i="9"/>
  <c r="C7991" i="9"/>
  <c r="C7981" i="9"/>
  <c r="C7971" i="9"/>
  <c r="C7961" i="9"/>
  <c r="C7951" i="9"/>
  <c r="C7941" i="9"/>
  <c r="C7931" i="9"/>
  <c r="C7921" i="9"/>
  <c r="C7911" i="9"/>
  <c r="C7901" i="9"/>
  <c r="C7891" i="9"/>
  <c r="C7881" i="9"/>
  <c r="C7871" i="9"/>
  <c r="C7861" i="9"/>
  <c r="C7851" i="9"/>
  <c r="C7841" i="9"/>
  <c r="C7831" i="9"/>
  <c r="C7821" i="9"/>
  <c r="C7811" i="9"/>
  <c r="C7801" i="9"/>
  <c r="C7791" i="9"/>
  <c r="C7781" i="9"/>
  <c r="C7771" i="9"/>
  <c r="C7761" i="9"/>
  <c r="C7751" i="9"/>
  <c r="C7741" i="9"/>
  <c r="C7731" i="9"/>
  <c r="C7721" i="9"/>
  <c r="C7711" i="9"/>
  <c r="C7701" i="9"/>
  <c r="C7691" i="9"/>
  <c r="C7681" i="9"/>
  <c r="C7671" i="9"/>
  <c r="C7661" i="9"/>
  <c r="C7651" i="9"/>
  <c r="C7641" i="9"/>
  <c r="C7631" i="9"/>
  <c r="C7621" i="9"/>
  <c r="C7611" i="9"/>
  <c r="C7601" i="9"/>
  <c r="C7591" i="9"/>
  <c r="C7581" i="9"/>
  <c r="C7571" i="9"/>
  <c r="C7561" i="9"/>
  <c r="C7551" i="9"/>
  <c r="C7541" i="9"/>
  <c r="C7531" i="9"/>
  <c r="C7521" i="9"/>
  <c r="C7511" i="9"/>
  <c r="C7501" i="9"/>
  <c r="C7491" i="9"/>
  <c r="C7481" i="9"/>
  <c r="C7471" i="9"/>
  <c r="C7461" i="9"/>
  <c r="C7451" i="9"/>
  <c r="C7441" i="9"/>
  <c r="C7431" i="9"/>
  <c r="C7421" i="9"/>
  <c r="C7411" i="9"/>
  <c r="C7401" i="9"/>
  <c r="C7391" i="9"/>
  <c r="C7381" i="9"/>
  <c r="C7371" i="9"/>
  <c r="C7361" i="9"/>
  <c r="C7351" i="9"/>
  <c r="C7341" i="9"/>
  <c r="C7331" i="9"/>
  <c r="C7321" i="9"/>
  <c r="C7311" i="9"/>
  <c r="C7301" i="9"/>
  <c r="C7291" i="9"/>
  <c r="C7281" i="9"/>
  <c r="C7271" i="9"/>
  <c r="C7261" i="9"/>
  <c r="C7251" i="9"/>
  <c r="C7241" i="9"/>
  <c r="C7231" i="9"/>
  <c r="C7221" i="9"/>
  <c r="C7211" i="9"/>
  <c r="C7201" i="9"/>
  <c r="C7191" i="9"/>
  <c r="C7181" i="9"/>
  <c r="C7171" i="9"/>
  <c r="C7161" i="9"/>
  <c r="C7151" i="9"/>
  <c r="C7141" i="9"/>
  <c r="C7131" i="9"/>
  <c r="C7121" i="9"/>
  <c r="C7111" i="9"/>
  <c r="C7101" i="9"/>
  <c r="C7091" i="9"/>
  <c r="C7081" i="9"/>
  <c r="C7071" i="9"/>
  <c r="C7061" i="9"/>
  <c r="C7051" i="9"/>
  <c r="C7041" i="9"/>
  <c r="C7031" i="9"/>
  <c r="C7021" i="9"/>
  <c r="C9925" i="9"/>
  <c r="C9875" i="9"/>
  <c r="C9788" i="9"/>
  <c r="C9740" i="9"/>
  <c r="C9733" i="9"/>
  <c r="C9640" i="9"/>
  <c r="C9629" i="9"/>
  <c r="C9618" i="9"/>
  <c r="C9609" i="9"/>
  <c r="C9594" i="9"/>
  <c r="C9479" i="9"/>
  <c r="C9469" i="9"/>
  <c r="C9455" i="9"/>
  <c r="C9440" i="9"/>
  <c r="C9401" i="9"/>
  <c r="C9397" i="9"/>
  <c r="C9322" i="9"/>
  <c r="C9312" i="9"/>
  <c r="C9308" i="9"/>
  <c r="C9273" i="9"/>
  <c r="C9229" i="9"/>
  <c r="C9219" i="9"/>
  <c r="C9205" i="9"/>
  <c r="C9190" i="9"/>
  <c r="C9151" i="9"/>
  <c r="C9147" i="9"/>
  <c r="C9118" i="9"/>
  <c r="C9104" i="9"/>
  <c r="C9051" i="9"/>
  <c r="C9047" i="9"/>
  <c r="C9018" i="9"/>
  <c r="C9004" i="9"/>
  <c r="C8971" i="9"/>
  <c r="C8958" i="9"/>
  <c r="C8921" i="9"/>
  <c r="C8908" i="9"/>
  <c r="C8871" i="9"/>
  <c r="C8858" i="9"/>
  <c r="C8821" i="9"/>
  <c r="C8808" i="9"/>
  <c r="C8771" i="9"/>
  <c r="C8758" i="9"/>
  <c r="C8700" i="9"/>
  <c r="C8667" i="9"/>
  <c r="C8654" i="9"/>
  <c r="C8650" i="9"/>
  <c r="C8617" i="9"/>
  <c r="C8604" i="9"/>
  <c r="C8600" i="9"/>
  <c r="C8567" i="9"/>
  <c r="C8554" i="9"/>
  <c r="C8550" i="9"/>
  <c r="C8517" i="9"/>
  <c r="C8513" i="9"/>
  <c r="C8502" i="9"/>
  <c r="C8495" i="9"/>
  <c r="C8488" i="9"/>
  <c r="C8470" i="9"/>
  <c r="C8463" i="9"/>
  <c r="C8452" i="9"/>
  <c r="C8445" i="9"/>
  <c r="C8438" i="9"/>
  <c r="C8420" i="9"/>
  <c r="C8413" i="9"/>
  <c r="C8402" i="9"/>
  <c r="C8395" i="9"/>
  <c r="C8388" i="9"/>
  <c r="C8370" i="9"/>
  <c r="C8363" i="9"/>
  <c r="C8352" i="9"/>
  <c r="C8345" i="9"/>
  <c r="C8338" i="9"/>
  <c r="C8320" i="9"/>
  <c r="C8313" i="9"/>
  <c r="C8302" i="9"/>
  <c r="C8295" i="9"/>
  <c r="C8288" i="9"/>
  <c r="C8270" i="9"/>
  <c r="C8263" i="9"/>
  <c r="C8252" i="9"/>
  <c r="C8245" i="9"/>
  <c r="C8238" i="9"/>
  <c r="C8220" i="9"/>
  <c r="C8213" i="9"/>
  <c r="C8202" i="9"/>
  <c r="C8195" i="9"/>
  <c r="C8188" i="9"/>
  <c r="C8170" i="9"/>
  <c r="C8163" i="9"/>
  <c r="C8152" i="9"/>
  <c r="C8145" i="9"/>
  <c r="C8138" i="9"/>
  <c r="C8120" i="9"/>
  <c r="C8113" i="9"/>
  <c r="C8102" i="9"/>
  <c r="C8095" i="9"/>
  <c r="C8088" i="9"/>
  <c r="C8074" i="9"/>
  <c r="C8064" i="9"/>
  <c r="C8054" i="9"/>
  <c r="C8044" i="9"/>
  <c r="C8034" i="9"/>
  <c r="C8024" i="9"/>
  <c r="C8014" i="9"/>
  <c r="C8004" i="9"/>
  <c r="C7994" i="9"/>
  <c r="C7984" i="9"/>
  <c r="C7974" i="9"/>
  <c r="C7964" i="9"/>
  <c r="C7954" i="9"/>
  <c r="C7944" i="9"/>
  <c r="C7934" i="9"/>
  <c r="C7924" i="9"/>
  <c r="C7914" i="9"/>
  <c r="C7904" i="9"/>
  <c r="C7894" i="9"/>
  <c r="C7884" i="9"/>
  <c r="C7874" i="9"/>
  <c r="C7864" i="9"/>
  <c r="C7854" i="9"/>
  <c r="C7844" i="9"/>
  <c r="C7834" i="9"/>
  <c r="C7824" i="9"/>
  <c r="C7814" i="9"/>
  <c r="C7804" i="9"/>
  <c r="C7794" i="9"/>
  <c r="C7784" i="9"/>
  <c r="C7774" i="9"/>
  <c r="C7764" i="9"/>
  <c r="C7754" i="9"/>
  <c r="C7744" i="9"/>
  <c r="C7734" i="9"/>
  <c r="C7724" i="9"/>
  <c r="C7714" i="9"/>
  <c r="C7704" i="9"/>
  <c r="C7694" i="9"/>
  <c r="C7684" i="9"/>
  <c r="C7674" i="9"/>
  <c r="C7664" i="9"/>
  <c r="C7654" i="9"/>
  <c r="C7644" i="9"/>
  <c r="C7634" i="9"/>
  <c r="C7624" i="9"/>
  <c r="C7614" i="9"/>
  <c r="C7604" i="9"/>
  <c r="C7594" i="9"/>
  <c r="C7584" i="9"/>
  <c r="C7574" i="9"/>
  <c r="C7564" i="9"/>
  <c r="C7554" i="9"/>
  <c r="C7544" i="9"/>
  <c r="C7534" i="9"/>
  <c r="C7524" i="9"/>
  <c r="C7514" i="9"/>
  <c r="C7504" i="9"/>
  <c r="C7494" i="9"/>
  <c r="C7484" i="9"/>
  <c r="C7474" i="9"/>
  <c r="C7464" i="9"/>
  <c r="C7454" i="9"/>
  <c r="C7444" i="9"/>
  <c r="C7434" i="9"/>
  <c r="C7424" i="9"/>
  <c r="C7414" i="9"/>
  <c r="C7404" i="9"/>
  <c r="C7394" i="9"/>
  <c r="C7384" i="9"/>
  <c r="C7374" i="9"/>
  <c r="C7364" i="9"/>
  <c r="C7354" i="9"/>
  <c r="C7344" i="9"/>
  <c r="C7334" i="9"/>
  <c r="C7324" i="9"/>
  <c r="C7314" i="9"/>
  <c r="C7304" i="9"/>
  <c r="C7294" i="9"/>
  <c r="C7284" i="9"/>
  <c r="C7274" i="9"/>
  <c r="C7264" i="9"/>
  <c r="C7254" i="9"/>
  <c r="C7244" i="9"/>
  <c r="C7234" i="9"/>
  <c r="C10602" i="9"/>
  <c r="C9899" i="9"/>
  <c r="C9843" i="9"/>
  <c r="C9705" i="9"/>
  <c r="C9682" i="9"/>
  <c r="C9660" i="9"/>
  <c r="C9655" i="9"/>
  <c r="C9633" i="9"/>
  <c r="C9613" i="9"/>
  <c r="C9551" i="9"/>
  <c r="C9514" i="9"/>
  <c r="C9483" i="9"/>
  <c r="C9415" i="9"/>
  <c r="C9380" i="9"/>
  <c r="C9361" i="9"/>
  <c r="C9298" i="9"/>
  <c r="C9287" i="9"/>
  <c r="C9254" i="9"/>
  <c r="C9244" i="9"/>
  <c r="C9233" i="9"/>
  <c r="C9165" i="9"/>
  <c r="C9141" i="9"/>
  <c r="C9137" i="9"/>
  <c r="C9108" i="9"/>
  <c r="C9094" i="9"/>
  <c r="C9041" i="9"/>
  <c r="C9037" i="9"/>
  <c r="C9008" i="9"/>
  <c r="C8994" i="9"/>
  <c r="C8980" i="9"/>
  <c r="C8967" i="9"/>
  <c r="C8944" i="9"/>
  <c r="C8930" i="9"/>
  <c r="C8917" i="9"/>
  <c r="C8894" i="9"/>
  <c r="C8880" i="9"/>
  <c r="C8867" i="9"/>
  <c r="C8844" i="9"/>
  <c r="C8830" i="9"/>
  <c r="C8817" i="9"/>
  <c r="C8794" i="9"/>
  <c r="C8780" i="9"/>
  <c r="C8767" i="9"/>
  <c r="C8744" i="9"/>
  <c r="C8730" i="9"/>
  <c r="C8721" i="9"/>
  <c r="C8713" i="9"/>
  <c r="C8704" i="9"/>
  <c r="C8691" i="9"/>
  <c r="C8683" i="9"/>
  <c r="C8662" i="9"/>
  <c r="C8658" i="9"/>
  <c r="C8641" i="9"/>
  <c r="C8633" i="9"/>
  <c r="C8612" i="9"/>
  <c r="C8608" i="9"/>
  <c r="C8591" i="9"/>
  <c r="C8583" i="9"/>
  <c r="C8562" i="9"/>
  <c r="C8558" i="9"/>
  <c r="C8541" i="9"/>
  <c r="C8533" i="9"/>
  <c r="C8509" i="9"/>
  <c r="C8491" i="9"/>
  <c r="C8484" i="9"/>
  <c r="C8477" i="9"/>
  <c r="C8459" i="9"/>
  <c r="C8441" i="9"/>
  <c r="C8434" i="9"/>
  <c r="C8427" i="9"/>
  <c r="C8409" i="9"/>
  <c r="C8391" i="9"/>
  <c r="C8384" i="9"/>
  <c r="C10535" i="9"/>
  <c r="C10509" i="9"/>
  <c r="C10489" i="9"/>
  <c r="C10469" i="9"/>
  <c r="C10449" i="9"/>
  <c r="C10429" i="9"/>
  <c r="C10409" i="9"/>
  <c r="C10389" i="9"/>
  <c r="C10369" i="9"/>
  <c r="C10349" i="9"/>
  <c r="C10329" i="9"/>
  <c r="C10309" i="9"/>
  <c r="C10289" i="9"/>
  <c r="C10269" i="9"/>
  <c r="C10249" i="9"/>
  <c r="C10229" i="9"/>
  <c r="C10209" i="9"/>
  <c r="C10189" i="9"/>
  <c r="C10169" i="9"/>
  <c r="C10149" i="9"/>
  <c r="C10129" i="9"/>
  <c r="C10109" i="9"/>
  <c r="C10089" i="9"/>
  <c r="C10069" i="9"/>
  <c r="C10049" i="9"/>
  <c r="C10029" i="9"/>
  <c r="C10009" i="9"/>
  <c r="C9989" i="9"/>
  <c r="C9969" i="9"/>
  <c r="C9949" i="9"/>
  <c r="C9885" i="9"/>
  <c r="C9849" i="9"/>
  <c r="C9804" i="9"/>
  <c r="C9755" i="9"/>
  <c r="C9732" i="9"/>
  <c r="C9710" i="9"/>
  <c r="C9602" i="9"/>
  <c r="C9598" i="9"/>
  <c r="C9540" i="9"/>
  <c r="C9529" i="9"/>
  <c r="C9518" i="9"/>
  <c r="C9509" i="9"/>
  <c r="C9494" i="9"/>
  <c r="C9473" i="9"/>
  <c r="C9429" i="9"/>
  <c r="C9419" i="9"/>
  <c r="C9405" i="9"/>
  <c r="C9390" i="9"/>
  <c r="C9351" i="9"/>
  <c r="C9347" i="9"/>
  <c r="C9272" i="9"/>
  <c r="C9262" i="9"/>
  <c r="C9258" i="9"/>
  <c r="C9223" i="9"/>
  <c r="C9179" i="9"/>
  <c r="C9169" i="9"/>
  <c r="C9155" i="9"/>
  <c r="C9131" i="9"/>
  <c r="C9127" i="9"/>
  <c r="C9098" i="9"/>
  <c r="C9084" i="9"/>
  <c r="C9031" i="9"/>
  <c r="C9027" i="9"/>
  <c r="C8998" i="9"/>
  <c r="C8961" i="9"/>
  <c r="C8948" i="9"/>
  <c r="C8911" i="9"/>
  <c r="C8898" i="9"/>
  <c r="C8861" i="9"/>
  <c r="C8848" i="9"/>
  <c r="C8811" i="9"/>
  <c r="C8798" i="9"/>
  <c r="C8761" i="9"/>
  <c r="C8748" i="9"/>
  <c r="C8717" i="9"/>
  <c r="C8708" i="9"/>
  <c r="C8687" i="9"/>
  <c r="C8674" i="9"/>
  <c r="C8670" i="9"/>
  <c r="C8637" i="9"/>
  <c r="C8624" i="9"/>
  <c r="C8620" i="9"/>
  <c r="C8587" i="9"/>
  <c r="C8574" i="9"/>
  <c r="C8570" i="9"/>
  <c r="C8537" i="9"/>
  <c r="C8524" i="9"/>
  <c r="C8520" i="9"/>
  <c r="C8512" i="9"/>
  <c r="C8505" i="9"/>
  <c r="C8498" i="9"/>
  <c r="C8480" i="9"/>
  <c r="C8473" i="9"/>
  <c r="C8462" i="9"/>
  <c r="C8455" i="9"/>
  <c r="C8448" i="9"/>
  <c r="C8430" i="9"/>
  <c r="C8423" i="9"/>
  <c r="C8412" i="9"/>
  <c r="C9935" i="9"/>
  <c r="C9825" i="9"/>
  <c r="C9780" i="9"/>
  <c r="C9760" i="9"/>
  <c r="C9694" i="9"/>
  <c r="C9664" i="9"/>
  <c r="C9632" i="9"/>
  <c r="C9621" i="9"/>
  <c r="C9575" i="9"/>
  <c r="C9560" i="9"/>
  <c r="C9555" i="9"/>
  <c r="C9533" i="9"/>
  <c r="C9513" i="9"/>
  <c r="C9487" i="9"/>
  <c r="C9454" i="9"/>
  <c r="C9444" i="9"/>
  <c r="C9433" i="9"/>
  <c r="C9365" i="9"/>
  <c r="C9330" i="9"/>
  <c r="C9311" i="9"/>
  <c r="C9248" i="9"/>
  <c r="C9237" i="9"/>
  <c r="C9204" i="9"/>
  <c r="C9194" i="9"/>
  <c r="C9183" i="9"/>
  <c r="C9121" i="9"/>
  <c r="C9117" i="9"/>
  <c r="C9088" i="9"/>
  <c r="C9074" i="9"/>
  <c r="C9021" i="9"/>
  <c r="C9017" i="9"/>
  <c r="C8984" i="9"/>
  <c r="C8970" i="9"/>
  <c r="C8957" i="9"/>
  <c r="C8934" i="9"/>
  <c r="C8920" i="9"/>
  <c r="C8907" i="9"/>
  <c r="C8884" i="9"/>
  <c r="C8870" i="9"/>
  <c r="C8857" i="9"/>
  <c r="C8834" i="9"/>
  <c r="C8820" i="9"/>
  <c r="C8807" i="9"/>
  <c r="C8784" i="9"/>
  <c r="C8770" i="9"/>
  <c r="C8757" i="9"/>
  <c r="C8734" i="9"/>
  <c r="C8682" i="9"/>
  <c r="C8678" i="9"/>
  <c r="C8661" i="9"/>
  <c r="C8653" i="9"/>
  <c r="C8632" i="9"/>
  <c r="C8628" i="9"/>
  <c r="C8611" i="9"/>
  <c r="C8603" i="9"/>
  <c r="C8582" i="9"/>
  <c r="C8578" i="9"/>
  <c r="C8561" i="9"/>
  <c r="C8553" i="9"/>
  <c r="C8532" i="9"/>
  <c r="C8528" i="9"/>
  <c r="C9848" i="9"/>
  <c r="C9775" i="9"/>
  <c r="C9744" i="9"/>
  <c r="C9714" i="9"/>
  <c r="C9659" i="9"/>
  <c r="C9644" i="9"/>
  <c r="C9502" i="9"/>
  <c r="C9498" i="9"/>
  <c r="C9472" i="9"/>
  <c r="C9462" i="9"/>
  <c r="C9458" i="9"/>
  <c r="C9423" i="9"/>
  <c r="C9379" i="9"/>
  <c r="C9369" i="9"/>
  <c r="C9355" i="9"/>
  <c r="C9340" i="9"/>
  <c r="C9301" i="9"/>
  <c r="C9297" i="9"/>
  <c r="C9222" i="9"/>
  <c r="C9212" i="9"/>
  <c r="C9208" i="9"/>
  <c r="C9173" i="9"/>
  <c r="C9111" i="9"/>
  <c r="C9107" i="9"/>
  <c r="C9078" i="9"/>
  <c r="C9064" i="9"/>
  <c r="C9011" i="9"/>
  <c r="C9007" i="9"/>
  <c r="C8988" i="9"/>
  <c r="C8951" i="9"/>
  <c r="C8938" i="9"/>
  <c r="C8901" i="9"/>
  <c r="C8888" i="9"/>
  <c r="C8851" i="9"/>
  <c r="C8838" i="9"/>
  <c r="C8801" i="9"/>
  <c r="C8788" i="9"/>
  <c r="C8751" i="9"/>
  <c r="C8738" i="9"/>
  <c r="C8720" i="9"/>
  <c r="C8711" i="9"/>
  <c r="C8703" i="9"/>
  <c r="C8694" i="9"/>
  <c r="C8690" i="9"/>
  <c r="C8657" i="9"/>
  <c r="C8644" i="9"/>
  <c r="C8640" i="9"/>
  <c r="C8607" i="9"/>
  <c r="C8594" i="9"/>
  <c r="C8590" i="9"/>
  <c r="C8557" i="9"/>
  <c r="C8544" i="9"/>
  <c r="C8540" i="9"/>
  <c r="C8508" i="9"/>
  <c r="C8490" i="9"/>
  <c r="C8483" i="9"/>
  <c r="C8472" i="9"/>
  <c r="C8465" i="9"/>
  <c r="C8458" i="9"/>
  <c r="C8440" i="9"/>
  <c r="C8433" i="9"/>
  <c r="C8422" i="9"/>
  <c r="C8415" i="9"/>
  <c r="C8408" i="9"/>
  <c r="C8401" i="9"/>
  <c r="C8390" i="9"/>
  <c r="C8333" i="9"/>
  <c r="C8327" i="9"/>
  <c r="C8322" i="9"/>
  <c r="C8301" i="9"/>
  <c r="C8255" i="9"/>
  <c r="C8219" i="9"/>
  <c r="C8198" i="9"/>
  <c r="C8162" i="9"/>
  <c r="C8141" i="9"/>
  <c r="C8137" i="9"/>
  <c r="C8090" i="9"/>
  <c r="C8080" i="9"/>
  <c r="C8070" i="9"/>
  <c r="C8060" i="9"/>
  <c r="C8050" i="9"/>
  <c r="C8040" i="9"/>
  <c r="C8030" i="9"/>
  <c r="C8020" i="9"/>
  <c r="C8010" i="9"/>
  <c r="C8000" i="9"/>
  <c r="C7990" i="9"/>
  <c r="C7980" i="9"/>
  <c r="C7970" i="9"/>
  <c r="C7960" i="9"/>
  <c r="C7950" i="9"/>
  <c r="C7940" i="9"/>
  <c r="C7930" i="9"/>
  <c r="C7920" i="9"/>
  <c r="C7910" i="9"/>
  <c r="C7900" i="9"/>
  <c r="C7890" i="9"/>
  <c r="C7880" i="9"/>
  <c r="C7870" i="9"/>
  <c r="C7860" i="9"/>
  <c r="C7850" i="9"/>
  <c r="C7845" i="9"/>
  <c r="C7826" i="9"/>
  <c r="C7797" i="9"/>
  <c r="C7793" i="9"/>
  <c r="C7750" i="9"/>
  <c r="C7745" i="9"/>
  <c r="C7726" i="9"/>
  <c r="C7707" i="9"/>
  <c r="C7703" i="9"/>
  <c r="C7698" i="9"/>
  <c r="C7680" i="9"/>
  <c r="C7657" i="9"/>
  <c r="C7653" i="9"/>
  <c r="C7648" i="9"/>
  <c r="C7630" i="9"/>
  <c r="C7607" i="9"/>
  <c r="C7603" i="9"/>
  <c r="C7598" i="9"/>
  <c r="C7580" i="9"/>
  <c r="C7557" i="9"/>
  <c r="C7553" i="9"/>
  <c r="C7548" i="9"/>
  <c r="C7530" i="9"/>
  <c r="C7507" i="9"/>
  <c r="C7503" i="9"/>
  <c r="C7498" i="9"/>
  <c r="C7480" i="9"/>
  <c r="C7457" i="9"/>
  <c r="C7453" i="9"/>
  <c r="C7448" i="9"/>
  <c r="C7430" i="9"/>
  <c r="C7407" i="9"/>
  <c r="C7403" i="9"/>
  <c r="C7398" i="9"/>
  <c r="C7380" i="9"/>
  <c r="C7357" i="9"/>
  <c r="C7353" i="9"/>
  <c r="C7348" i="9"/>
  <c r="C7330" i="9"/>
  <c r="C7307" i="9"/>
  <c r="C7303" i="9"/>
  <c r="C7298" i="9"/>
  <c r="C7280" i="9"/>
  <c r="C7257" i="9"/>
  <c r="C7253" i="9"/>
  <c r="C7248" i="9"/>
  <c r="C7230" i="9"/>
  <c r="C7217" i="9"/>
  <c r="C7174" i="9"/>
  <c r="C7156" i="9"/>
  <c r="C7149" i="9"/>
  <c r="C7142" i="9"/>
  <c r="C7124" i="9"/>
  <c r="C7106" i="9"/>
  <c r="C7099" i="9"/>
  <c r="C7092" i="9"/>
  <c r="C7074" i="9"/>
  <c r="C7056" i="9"/>
  <c r="C7049" i="9"/>
  <c r="C7042" i="9"/>
  <c r="C7024" i="9"/>
  <c r="C7017" i="9"/>
  <c r="C7007" i="9"/>
  <c r="C6997" i="9"/>
  <c r="C6987" i="9"/>
  <c r="C6977" i="9"/>
  <c r="C6967" i="9"/>
  <c r="C6957" i="9"/>
  <c r="C6947" i="9"/>
  <c r="C6937" i="9"/>
  <c r="C6927" i="9"/>
  <c r="C6917" i="9"/>
  <c r="C6907" i="9"/>
  <c r="C6897" i="9"/>
  <c r="C6887" i="9"/>
  <c r="C6877" i="9"/>
  <c r="C6867" i="9"/>
  <c r="C6857" i="9"/>
  <c r="C6847" i="9"/>
  <c r="C6837" i="9"/>
  <c r="C6827" i="9"/>
  <c r="C6817" i="9"/>
  <c r="C6807" i="9"/>
  <c r="C6797" i="9"/>
  <c r="C6787" i="9"/>
  <c r="C6777" i="9"/>
  <c r="C6767" i="9"/>
  <c r="C6757" i="9"/>
  <c r="C6747" i="9"/>
  <c r="C6737" i="9"/>
  <c r="C6727" i="9"/>
  <c r="C6717" i="9"/>
  <c r="C6707" i="9"/>
  <c r="C6697" i="9"/>
  <c r="C6687" i="9"/>
  <c r="C6677" i="9"/>
  <c r="C6667" i="9"/>
  <c r="C6657" i="9"/>
  <c r="C6647" i="9"/>
  <c r="C6637" i="9"/>
  <c r="C6627" i="9"/>
  <c r="C6617" i="9"/>
  <c r="C6607" i="9"/>
  <c r="C6597" i="9"/>
  <c r="C6587" i="9"/>
  <c r="C6577" i="9"/>
  <c r="C6567" i="9"/>
  <c r="C6557" i="9"/>
  <c r="C6547" i="9"/>
  <c r="C6537" i="9"/>
  <c r="C6527" i="9"/>
  <c r="C6517" i="9"/>
  <c r="C6507" i="9"/>
  <c r="C6497" i="9"/>
  <c r="C6487" i="9"/>
  <c r="C6477" i="9"/>
  <c r="C6467" i="9"/>
  <c r="C6457" i="9"/>
  <c r="C6447" i="9"/>
  <c r="C6437" i="9"/>
  <c r="C6427" i="9"/>
  <c r="C6417" i="9"/>
  <c r="C6407" i="9"/>
  <c r="C6397" i="9"/>
  <c r="C6387" i="9"/>
  <c r="C6377" i="9"/>
  <c r="C6367" i="9"/>
  <c r="C6357" i="9"/>
  <c r="C6347" i="9"/>
  <c r="C6337" i="9"/>
  <c r="C6327" i="9"/>
  <c r="C6317" i="9"/>
  <c r="C6307" i="9"/>
  <c r="C6297" i="9"/>
  <c r="C6287" i="9"/>
  <c r="C6277" i="9"/>
  <c r="C6267" i="9"/>
  <c r="C6257" i="9"/>
  <c r="C6247" i="9"/>
  <c r="C6237" i="9"/>
  <c r="C6227" i="9"/>
  <c r="C6217" i="9"/>
  <c r="C6207" i="9"/>
  <c r="C6197" i="9"/>
  <c r="C6187" i="9"/>
  <c r="C6177" i="9"/>
  <c r="C6167" i="9"/>
  <c r="C6157" i="9"/>
  <c r="C6147" i="9"/>
  <c r="C6137" i="9"/>
  <c r="C6127" i="9"/>
  <c r="C6117" i="9"/>
  <c r="C6107" i="9"/>
  <c r="C6097" i="9"/>
  <c r="C6087" i="9"/>
  <c r="C6077" i="9"/>
  <c r="C6067" i="9"/>
  <c r="C6057" i="9"/>
  <c r="C6047" i="9"/>
  <c r="C6037" i="9"/>
  <c r="C6027" i="9"/>
  <c r="C6017" i="9"/>
  <c r="C6007" i="9"/>
  <c r="C5997" i="9"/>
  <c r="C5987" i="9"/>
  <c r="C5977" i="9"/>
  <c r="C5967" i="9"/>
  <c r="C5957" i="9"/>
  <c r="C5947" i="9"/>
  <c r="C5937" i="9"/>
  <c r="C5927" i="9"/>
  <c r="C5917" i="9"/>
  <c r="C5907" i="9"/>
  <c r="C5897" i="9"/>
  <c r="C5887" i="9"/>
  <c r="C5877" i="9"/>
  <c r="C5867" i="9"/>
  <c r="C5857" i="9"/>
  <c r="C5847" i="9"/>
  <c r="C5837" i="9"/>
  <c r="C5827" i="9"/>
  <c r="C5817" i="9"/>
  <c r="C5807" i="9"/>
  <c r="C5797" i="9"/>
  <c r="C5787" i="9"/>
  <c r="C5777" i="9"/>
  <c r="C5767" i="9"/>
  <c r="C5757" i="9"/>
  <c r="C5747" i="9"/>
  <c r="C5737" i="9"/>
  <c r="C5727" i="9"/>
  <c r="C5717" i="9"/>
  <c r="C5707" i="9"/>
  <c r="C5697" i="9"/>
  <c r="C5687" i="9"/>
  <c r="C5677" i="9"/>
  <c r="C8494" i="9"/>
  <c r="C8373" i="9"/>
  <c r="C8358" i="9"/>
  <c r="C8265" i="9"/>
  <c r="C8244" i="9"/>
  <c r="C8234" i="9"/>
  <c r="C8183" i="9"/>
  <c r="C8177" i="9"/>
  <c r="C8172" i="9"/>
  <c r="C8151" i="9"/>
  <c r="C8105" i="9"/>
  <c r="C7840" i="9"/>
  <c r="C7835" i="9"/>
  <c r="C7816" i="9"/>
  <c r="C7787" i="9"/>
  <c r="C7783" i="9"/>
  <c r="C7740" i="9"/>
  <c r="C7735" i="9"/>
  <c r="C7716" i="9"/>
  <c r="C7675" i="9"/>
  <c r="C7666" i="9"/>
  <c r="C7625" i="9"/>
  <c r="C7616" i="9"/>
  <c r="C7575" i="9"/>
  <c r="C7566" i="9"/>
  <c r="C7525" i="9"/>
  <c r="C7516" i="9"/>
  <c r="C7475" i="9"/>
  <c r="C7466" i="9"/>
  <c r="C7425" i="9"/>
  <c r="C7416" i="9"/>
  <c r="C7375" i="9"/>
  <c r="C7366" i="9"/>
  <c r="C7325" i="9"/>
  <c r="C7316" i="9"/>
  <c r="C7275" i="9"/>
  <c r="C7266" i="9"/>
  <c r="C7225" i="9"/>
  <c r="C7213" i="9"/>
  <c r="C7196" i="9"/>
  <c r="C7188" i="9"/>
  <c r="C7177" i="9"/>
  <c r="C7170" i="9"/>
  <c r="C7163" i="9"/>
  <c r="C7145" i="9"/>
  <c r="C7138" i="9"/>
  <c r="C7127" i="9"/>
  <c r="C7120" i="9"/>
  <c r="C7113" i="9"/>
  <c r="C7095" i="9"/>
  <c r="C7088" i="9"/>
  <c r="C7077" i="9"/>
  <c r="C7070" i="9"/>
  <c r="C7063" i="9"/>
  <c r="C7045" i="9"/>
  <c r="C7038" i="9"/>
  <c r="C7027" i="9"/>
  <c r="C7020" i="9"/>
  <c r="C7010" i="9"/>
  <c r="C7000" i="9"/>
  <c r="C6990" i="9"/>
  <c r="C6980" i="9"/>
  <c r="C6970" i="9"/>
  <c r="C6960" i="9"/>
  <c r="C6950" i="9"/>
  <c r="C6940" i="9"/>
  <c r="C6930" i="9"/>
  <c r="C6920" i="9"/>
  <c r="C6910" i="9"/>
  <c r="C6900" i="9"/>
  <c r="C6890" i="9"/>
  <c r="C6880" i="9"/>
  <c r="C6870" i="9"/>
  <c r="C6860" i="9"/>
  <c r="C6850" i="9"/>
  <c r="C6840" i="9"/>
  <c r="C6830" i="9"/>
  <c r="C6820" i="9"/>
  <c r="C6810" i="9"/>
  <c r="C6800" i="9"/>
  <c r="C6790" i="9"/>
  <c r="C6780" i="9"/>
  <c r="C6770" i="9"/>
  <c r="C6760" i="9"/>
  <c r="C6750" i="9"/>
  <c r="C6740" i="9"/>
  <c r="C6730" i="9"/>
  <c r="C6720" i="9"/>
  <c r="C6710" i="9"/>
  <c r="C6700" i="9"/>
  <c r="C6690" i="9"/>
  <c r="C6680" i="9"/>
  <c r="C6670" i="9"/>
  <c r="C6660" i="9"/>
  <c r="C6650" i="9"/>
  <c r="C6640" i="9"/>
  <c r="C6630" i="9"/>
  <c r="C6620" i="9"/>
  <c r="C6610" i="9"/>
  <c r="C6600" i="9"/>
  <c r="C6590" i="9"/>
  <c r="C6580" i="9"/>
  <c r="C6570" i="9"/>
  <c r="C6560" i="9"/>
  <c r="C6550" i="9"/>
  <c r="C6540" i="9"/>
  <c r="C6530" i="9"/>
  <c r="C6520" i="9"/>
  <c r="C6510" i="9"/>
  <c r="C6500" i="9"/>
  <c r="C6490" i="9"/>
  <c r="C6480" i="9"/>
  <c r="C6470" i="9"/>
  <c r="C6460" i="9"/>
  <c r="C6450" i="9"/>
  <c r="C6440" i="9"/>
  <c r="C6430" i="9"/>
  <c r="C6420" i="9"/>
  <c r="C6410" i="9"/>
  <c r="C6400" i="9"/>
  <c r="C6390" i="9"/>
  <c r="C6380" i="9"/>
  <c r="C6370" i="9"/>
  <c r="C6360" i="9"/>
  <c r="C6350" i="9"/>
  <c r="C6340" i="9"/>
  <c r="C6330" i="9"/>
  <c r="C6320" i="9"/>
  <c r="C6310" i="9"/>
  <c r="C6300" i="9"/>
  <c r="C6290" i="9"/>
  <c r="C6280" i="9"/>
  <c r="C6270" i="9"/>
  <c r="C6260" i="9"/>
  <c r="C6250" i="9"/>
  <c r="C6240" i="9"/>
  <c r="C6230" i="9"/>
  <c r="C6220" i="9"/>
  <c r="C6210" i="9"/>
  <c r="C6200" i="9"/>
  <c r="C6190" i="9"/>
  <c r="C6180" i="9"/>
  <c r="C6170" i="9"/>
  <c r="C6160" i="9"/>
  <c r="C6150" i="9"/>
  <c r="C6140" i="9"/>
  <c r="C6130" i="9"/>
  <c r="C6120" i="9"/>
  <c r="C6110" i="9"/>
  <c r="C6100" i="9"/>
  <c r="C6090" i="9"/>
  <c r="C6080" i="9"/>
  <c r="C6070" i="9"/>
  <c r="C6060" i="9"/>
  <c r="C6050" i="9"/>
  <c r="C6040" i="9"/>
  <c r="C6030" i="9"/>
  <c r="C6020" i="9"/>
  <c r="C6010" i="9"/>
  <c r="C6000" i="9"/>
  <c r="C5990" i="9"/>
  <c r="C5980" i="9"/>
  <c r="C5970" i="9"/>
  <c r="C5960" i="9"/>
  <c r="C5950" i="9"/>
  <c r="C5940" i="9"/>
  <c r="C5930" i="9"/>
  <c r="C5920" i="9"/>
  <c r="C5910" i="9"/>
  <c r="C5900" i="9"/>
  <c r="C5890" i="9"/>
  <c r="C5880" i="9"/>
  <c r="C5870" i="9"/>
  <c r="C5860" i="9"/>
  <c r="C5850" i="9"/>
  <c r="C5840" i="9"/>
  <c r="C5830" i="9"/>
  <c r="C5820" i="9"/>
  <c r="C5810" i="9"/>
  <c r="C5800" i="9"/>
  <c r="C5790" i="9"/>
  <c r="C5780" i="9"/>
  <c r="C5770" i="9"/>
  <c r="C5760" i="9"/>
  <c r="C5750" i="9"/>
  <c r="C5740" i="9"/>
  <c r="C5730" i="9"/>
  <c r="C5720" i="9"/>
  <c r="C5710" i="9"/>
  <c r="C5700" i="9"/>
  <c r="C5690" i="9"/>
  <c r="C5680" i="9"/>
  <c r="C5670" i="9"/>
  <c r="C5660" i="9"/>
  <c r="C5650" i="9"/>
  <c r="C5640" i="9"/>
  <c r="C5630" i="9"/>
  <c r="C5620" i="9"/>
  <c r="C5610" i="9"/>
  <c r="C5600" i="9"/>
  <c r="C5590" i="9"/>
  <c r="C5580" i="9"/>
  <c r="C5570" i="9"/>
  <c r="C5560" i="9"/>
  <c r="C5550" i="9"/>
  <c r="C5540" i="9"/>
  <c r="C5530" i="9"/>
  <c r="C5520" i="9"/>
  <c r="C5510" i="9"/>
  <c r="C5500" i="9"/>
  <c r="C5490" i="9"/>
  <c r="C5480" i="9"/>
  <c r="C5470" i="9"/>
  <c r="C5460" i="9"/>
  <c r="C5450" i="9"/>
  <c r="C5440" i="9"/>
  <c r="C5430" i="9"/>
  <c r="C5420" i="9"/>
  <c r="C5410" i="9"/>
  <c r="C5400" i="9"/>
  <c r="C5390" i="9"/>
  <c r="C5380" i="9"/>
  <c r="C5370" i="9"/>
  <c r="C5360" i="9"/>
  <c r="C5350" i="9"/>
  <c r="C5340" i="9"/>
  <c r="C5330" i="9"/>
  <c r="C5320" i="9"/>
  <c r="C5310" i="9"/>
  <c r="C5300" i="9"/>
  <c r="C5290" i="9"/>
  <c r="C5280" i="9"/>
  <c r="C5270" i="9"/>
  <c r="C5260" i="9"/>
  <c r="C5250" i="9"/>
  <c r="C5240" i="9"/>
  <c r="C5230" i="9"/>
  <c r="C5220" i="9"/>
  <c r="C5210" i="9"/>
  <c r="C5200" i="9"/>
  <c r="C5190" i="9"/>
  <c r="C5180" i="9"/>
  <c r="C5170" i="9"/>
  <c r="C5160" i="9"/>
  <c r="C5150" i="9"/>
  <c r="C5140" i="9"/>
  <c r="C5130" i="9"/>
  <c r="C5120" i="9"/>
  <c r="C5110" i="9"/>
  <c r="C5100" i="9"/>
  <c r="C5090" i="9"/>
  <c r="C5080" i="9"/>
  <c r="C5070" i="9"/>
  <c r="C5060" i="9"/>
  <c r="C5050" i="9"/>
  <c r="C5040" i="9"/>
  <c r="C5030" i="9"/>
  <c r="C5020" i="9"/>
  <c r="C5010" i="9"/>
  <c r="C5000" i="9"/>
  <c r="C4990" i="9"/>
  <c r="C4980" i="9"/>
  <c r="C4970" i="9"/>
  <c r="C4960" i="9"/>
  <c r="C4950" i="9"/>
  <c r="C4940" i="9"/>
  <c r="C4930" i="9"/>
  <c r="C4920" i="9"/>
  <c r="C4910" i="9"/>
  <c r="C4900" i="9"/>
  <c r="C4890" i="9"/>
  <c r="C4880" i="9"/>
  <c r="C4870" i="9"/>
  <c r="C4860" i="9"/>
  <c r="C4850" i="9"/>
  <c r="C8487" i="9"/>
  <c r="C8362" i="9"/>
  <c r="C8341" i="9"/>
  <c r="C8337" i="9"/>
  <c r="C8290" i="9"/>
  <c r="C8280" i="9"/>
  <c r="C8259" i="9"/>
  <c r="C8223" i="9"/>
  <c r="C8208" i="9"/>
  <c r="C8115" i="9"/>
  <c r="C8094" i="9"/>
  <c r="C8084" i="9"/>
  <c r="C7830" i="9"/>
  <c r="C7825" i="9"/>
  <c r="C7806" i="9"/>
  <c r="C7777" i="9"/>
  <c r="C7773" i="9"/>
  <c r="C7730" i="9"/>
  <c r="C7725" i="9"/>
  <c r="C7697" i="9"/>
  <c r="C7693" i="9"/>
  <c r="C7688" i="9"/>
  <c r="C7670" i="9"/>
  <c r="C7647" i="9"/>
  <c r="C7643" i="9"/>
  <c r="C7638" i="9"/>
  <c r="C7620" i="9"/>
  <c r="C7597" i="9"/>
  <c r="C7593" i="9"/>
  <c r="C7588" i="9"/>
  <c r="C7570" i="9"/>
  <c r="C7547" i="9"/>
  <c r="C7543" i="9"/>
  <c r="C7538" i="9"/>
  <c r="C7520" i="9"/>
  <c r="C7497" i="9"/>
  <c r="C7493" i="9"/>
  <c r="C7488" i="9"/>
  <c r="C7470" i="9"/>
  <c r="C7447" i="9"/>
  <c r="C7443" i="9"/>
  <c r="C7438" i="9"/>
  <c r="C7420" i="9"/>
  <c r="C7397" i="9"/>
  <c r="C7393" i="9"/>
  <c r="C7388" i="9"/>
  <c r="C7370" i="9"/>
  <c r="C7347" i="9"/>
  <c r="C7343" i="9"/>
  <c r="C7338" i="9"/>
  <c r="C7320" i="9"/>
  <c r="C7297" i="9"/>
  <c r="C7293" i="9"/>
  <c r="C7288" i="9"/>
  <c r="C7270" i="9"/>
  <c r="C7247" i="9"/>
  <c r="C7243" i="9"/>
  <c r="C7238" i="9"/>
  <c r="C7208" i="9"/>
  <c r="C7204" i="9"/>
  <c r="C7200" i="9"/>
  <c r="C7184" i="9"/>
  <c r="C7166" i="9"/>
  <c r="C7159" i="9"/>
  <c r="C7152" i="9"/>
  <c r="C7134" i="9"/>
  <c r="C7116" i="9"/>
  <c r="C7109" i="9"/>
  <c r="C7102" i="9"/>
  <c r="C7084" i="9"/>
  <c r="C7066" i="9"/>
  <c r="C7059" i="9"/>
  <c r="C7052" i="9"/>
  <c r="C7034" i="9"/>
  <c r="C7013" i="9"/>
  <c r="C7003" i="9"/>
  <c r="C6993" i="9"/>
  <c r="C6983" i="9"/>
  <c r="C6973" i="9"/>
  <c r="C6963" i="9"/>
  <c r="C6953" i="9"/>
  <c r="C6943" i="9"/>
  <c r="C6933" i="9"/>
  <c r="C6923" i="9"/>
  <c r="C6913" i="9"/>
  <c r="C6903" i="9"/>
  <c r="C6893" i="9"/>
  <c r="C6883" i="9"/>
  <c r="C6873" i="9"/>
  <c r="C6863" i="9"/>
  <c r="C6853" i="9"/>
  <c r="C6843" i="9"/>
  <c r="C6833" i="9"/>
  <c r="C6823" i="9"/>
  <c r="C6813" i="9"/>
  <c r="C6803" i="9"/>
  <c r="C6793" i="9"/>
  <c r="C6783" i="9"/>
  <c r="C6773" i="9"/>
  <c r="C6763" i="9"/>
  <c r="C6753" i="9"/>
  <c r="C6743" i="9"/>
  <c r="C6733" i="9"/>
  <c r="C6723" i="9"/>
  <c r="C6713" i="9"/>
  <c r="C6703" i="9"/>
  <c r="C6693" i="9"/>
  <c r="C6683" i="9"/>
  <c r="C6673" i="9"/>
  <c r="C6663" i="9"/>
  <c r="C6653" i="9"/>
  <c r="C6643" i="9"/>
  <c r="C6633" i="9"/>
  <c r="C6623" i="9"/>
  <c r="C6613" i="9"/>
  <c r="C6603" i="9"/>
  <c r="C6593" i="9"/>
  <c r="C6583" i="9"/>
  <c r="C6573" i="9"/>
  <c r="C6563" i="9"/>
  <c r="C6553" i="9"/>
  <c r="C6543" i="9"/>
  <c r="C6533" i="9"/>
  <c r="C6523" i="9"/>
  <c r="C6513" i="9"/>
  <c r="C6503" i="9"/>
  <c r="C6493" i="9"/>
  <c r="C6483" i="9"/>
  <c r="C6473" i="9"/>
  <c r="C6463" i="9"/>
  <c r="C6453" i="9"/>
  <c r="C6443" i="9"/>
  <c r="C6433" i="9"/>
  <c r="C6423" i="9"/>
  <c r="C6413" i="9"/>
  <c r="C6403" i="9"/>
  <c r="C6393" i="9"/>
  <c r="C6383" i="9"/>
  <c r="C6373" i="9"/>
  <c r="C6363" i="9"/>
  <c r="C6353" i="9"/>
  <c r="C6343" i="9"/>
  <c r="C6333" i="9"/>
  <c r="C6323" i="9"/>
  <c r="C6313" i="9"/>
  <c r="C6303" i="9"/>
  <c r="C6293" i="9"/>
  <c r="C6283" i="9"/>
  <c r="C6273" i="9"/>
  <c r="C6263" i="9"/>
  <c r="C6253" i="9"/>
  <c r="C6243" i="9"/>
  <c r="C6233" i="9"/>
  <c r="C6223" i="9"/>
  <c r="C6213" i="9"/>
  <c r="C6203" i="9"/>
  <c r="C6193" i="9"/>
  <c r="C6183" i="9"/>
  <c r="C6173" i="9"/>
  <c r="C6163" i="9"/>
  <c r="C6153" i="9"/>
  <c r="C6143" i="9"/>
  <c r="C6133" i="9"/>
  <c r="C6123" i="9"/>
  <c r="C6113" i="9"/>
  <c r="C6103" i="9"/>
  <c r="C6093" i="9"/>
  <c r="C6083" i="9"/>
  <c r="C6073" i="9"/>
  <c r="C6063" i="9"/>
  <c r="C6053" i="9"/>
  <c r="C6043" i="9"/>
  <c r="C6033" i="9"/>
  <c r="C6023" i="9"/>
  <c r="C6013" i="9"/>
  <c r="C6003" i="9"/>
  <c r="C5993" i="9"/>
  <c r="C5983" i="9"/>
  <c r="C5973" i="9"/>
  <c r="C5963" i="9"/>
  <c r="C5953" i="9"/>
  <c r="C5943" i="9"/>
  <c r="C5933" i="9"/>
  <c r="C5923" i="9"/>
  <c r="C5913" i="9"/>
  <c r="C5903" i="9"/>
  <c r="C5893" i="9"/>
  <c r="C5883" i="9"/>
  <c r="C5873" i="9"/>
  <c r="C5863" i="9"/>
  <c r="C5853" i="9"/>
  <c r="C5843" i="9"/>
  <c r="C5833" i="9"/>
  <c r="C5823" i="9"/>
  <c r="C5813" i="9"/>
  <c r="C5803" i="9"/>
  <c r="C5793" i="9"/>
  <c r="C5783" i="9"/>
  <c r="C5773" i="9"/>
  <c r="C5763" i="9"/>
  <c r="C5753" i="9"/>
  <c r="C5743" i="9"/>
  <c r="C5733" i="9"/>
  <c r="C5723" i="9"/>
  <c r="C5713" i="9"/>
  <c r="C5703" i="9"/>
  <c r="C5693" i="9"/>
  <c r="C5683" i="9"/>
  <c r="C5673" i="9"/>
  <c r="C5663" i="9"/>
  <c r="C8419" i="9"/>
  <c r="C8394" i="9"/>
  <c r="C8383" i="9"/>
  <c r="C8377" i="9"/>
  <c r="C8372" i="9"/>
  <c r="C8351" i="9"/>
  <c r="C8305" i="9"/>
  <c r="C8269" i="9"/>
  <c r="C8248" i="9"/>
  <c r="C8212" i="9"/>
  <c r="C8191" i="9"/>
  <c r="C8187" i="9"/>
  <c r="C8140" i="9"/>
  <c r="C8130" i="9"/>
  <c r="C8109" i="9"/>
  <c r="C7820" i="9"/>
  <c r="C7815" i="9"/>
  <c r="C7796" i="9"/>
  <c r="C7767" i="9"/>
  <c r="C7763" i="9"/>
  <c r="C7720" i="9"/>
  <c r="C7715" i="9"/>
  <c r="C7706" i="9"/>
  <c r="C7665" i="9"/>
  <c r="C7656" i="9"/>
  <c r="C7615" i="9"/>
  <c r="C7606" i="9"/>
  <c r="C7565" i="9"/>
  <c r="C7556" i="9"/>
  <c r="C7515" i="9"/>
  <c r="C7506" i="9"/>
  <c r="C7465" i="9"/>
  <c r="C7456" i="9"/>
  <c r="C7415" i="9"/>
  <c r="C7406" i="9"/>
  <c r="C7365" i="9"/>
  <c r="C7356" i="9"/>
  <c r="C7315" i="9"/>
  <c r="C7306" i="9"/>
  <c r="C7265" i="9"/>
  <c r="C7256" i="9"/>
  <c r="C7216" i="9"/>
  <c r="C7195" i="9"/>
  <c r="C7187" i="9"/>
  <c r="C7180" i="9"/>
  <c r="C7173" i="9"/>
  <c r="C7155" i="9"/>
  <c r="C7148" i="9"/>
  <c r="C7137" i="9"/>
  <c r="C7130" i="9"/>
  <c r="C7123" i="9"/>
  <c r="C7105" i="9"/>
  <c r="C7098" i="9"/>
  <c r="C7087" i="9"/>
  <c r="C7080" i="9"/>
  <c r="C7073" i="9"/>
  <c r="C7055" i="9"/>
  <c r="C7048" i="9"/>
  <c r="C7037" i="9"/>
  <c r="C7030" i="9"/>
  <c r="C7023" i="9"/>
  <c r="C7016" i="9"/>
  <c r="C7006" i="9"/>
  <c r="C6996" i="9"/>
  <c r="C6986" i="9"/>
  <c r="C6976" i="9"/>
  <c r="C6966" i="9"/>
  <c r="C6956" i="9"/>
  <c r="C6946" i="9"/>
  <c r="C6936" i="9"/>
  <c r="C6926" i="9"/>
  <c r="C6916" i="9"/>
  <c r="C6906" i="9"/>
  <c r="C6896" i="9"/>
  <c r="C6886" i="9"/>
  <c r="C6876" i="9"/>
  <c r="C6866" i="9"/>
  <c r="C6856" i="9"/>
  <c r="C6846" i="9"/>
  <c r="C6836" i="9"/>
  <c r="C6826" i="9"/>
  <c r="C6816" i="9"/>
  <c r="C6806" i="9"/>
  <c r="C6796" i="9"/>
  <c r="C6786" i="9"/>
  <c r="C6776" i="9"/>
  <c r="C6766" i="9"/>
  <c r="C6756" i="9"/>
  <c r="C6746" i="9"/>
  <c r="C6736" i="9"/>
  <c r="C6726" i="9"/>
  <c r="C6716" i="9"/>
  <c r="C6706" i="9"/>
  <c r="C6696" i="9"/>
  <c r="C6686" i="9"/>
  <c r="C6676" i="9"/>
  <c r="C6666" i="9"/>
  <c r="C6656" i="9"/>
  <c r="C6646" i="9"/>
  <c r="C6636" i="9"/>
  <c r="C6626" i="9"/>
  <c r="C6616" i="9"/>
  <c r="C6606" i="9"/>
  <c r="C6596" i="9"/>
  <c r="C6586" i="9"/>
  <c r="C6576" i="9"/>
  <c r="C6566" i="9"/>
  <c r="C6556" i="9"/>
  <c r="C6546" i="9"/>
  <c r="C6536" i="9"/>
  <c r="C6526" i="9"/>
  <c r="C6516" i="9"/>
  <c r="C6506" i="9"/>
  <c r="C6496" i="9"/>
  <c r="C6486" i="9"/>
  <c r="C6476" i="9"/>
  <c r="C6466" i="9"/>
  <c r="C6456" i="9"/>
  <c r="C6446" i="9"/>
  <c r="C6436" i="9"/>
  <c r="C6426" i="9"/>
  <c r="C6416" i="9"/>
  <c r="C6406" i="9"/>
  <c r="C6396" i="9"/>
  <c r="C6386" i="9"/>
  <c r="C6376" i="9"/>
  <c r="C6366" i="9"/>
  <c r="C6356" i="9"/>
  <c r="C6346" i="9"/>
  <c r="C6336" i="9"/>
  <c r="C6326" i="9"/>
  <c r="C6316" i="9"/>
  <c r="C6306" i="9"/>
  <c r="C6296" i="9"/>
  <c r="C6286" i="9"/>
  <c r="C6276" i="9"/>
  <c r="C6266" i="9"/>
  <c r="C6256" i="9"/>
  <c r="C6246" i="9"/>
  <c r="C6236" i="9"/>
  <c r="C6226" i="9"/>
  <c r="C6216" i="9"/>
  <c r="C6206" i="9"/>
  <c r="C6196" i="9"/>
  <c r="C6186" i="9"/>
  <c r="C6176" i="9"/>
  <c r="C6166" i="9"/>
  <c r="C6156" i="9"/>
  <c r="C6146" i="9"/>
  <c r="C6136" i="9"/>
  <c r="C6126" i="9"/>
  <c r="C6116" i="9"/>
  <c r="C6106" i="9"/>
  <c r="C6096" i="9"/>
  <c r="C6086" i="9"/>
  <c r="C6076" i="9"/>
  <c r="C6066" i="9"/>
  <c r="C6056" i="9"/>
  <c r="C6046" i="9"/>
  <c r="C6036" i="9"/>
  <c r="C6026" i="9"/>
  <c r="C6016" i="9"/>
  <c r="C6006" i="9"/>
  <c r="C5996" i="9"/>
  <c r="C5986" i="9"/>
  <c r="C5976" i="9"/>
  <c r="C5966" i="9"/>
  <c r="C5956" i="9"/>
  <c r="C5946" i="9"/>
  <c r="C5936" i="9"/>
  <c r="C5926" i="9"/>
  <c r="C5916" i="9"/>
  <c r="C5906" i="9"/>
  <c r="C5896" i="9"/>
  <c r="C5886" i="9"/>
  <c r="C5876" i="9"/>
  <c r="C5866" i="9"/>
  <c r="C5856" i="9"/>
  <c r="C5846" i="9"/>
  <c r="C5836" i="9"/>
  <c r="C5826" i="9"/>
  <c r="C5816" i="9"/>
  <c r="C5806" i="9"/>
  <c r="C5796" i="9"/>
  <c r="C5786" i="9"/>
  <c r="C5776" i="9"/>
  <c r="C5766" i="9"/>
  <c r="C5756" i="9"/>
  <c r="C5746" i="9"/>
  <c r="C5736" i="9"/>
  <c r="C5726" i="9"/>
  <c r="C5716" i="9"/>
  <c r="C5706" i="9"/>
  <c r="C5696" i="9"/>
  <c r="C5686" i="9"/>
  <c r="C5676" i="9"/>
  <c r="C5666" i="9"/>
  <c r="C5656" i="9"/>
  <c r="C5646" i="9"/>
  <c r="C5636" i="9"/>
  <c r="C5626" i="9"/>
  <c r="C5616" i="9"/>
  <c r="C5606" i="9"/>
  <c r="C5596" i="9"/>
  <c r="C5586" i="9"/>
  <c r="C5576" i="9"/>
  <c r="C5566" i="9"/>
  <c r="C5556" i="9"/>
  <c r="C5546" i="9"/>
  <c r="C5536" i="9"/>
  <c r="C5526" i="9"/>
  <c r="C5516" i="9"/>
  <c r="C5506" i="9"/>
  <c r="C5496" i="9"/>
  <c r="C5486" i="9"/>
  <c r="C5476" i="9"/>
  <c r="C5466" i="9"/>
  <c r="C5456" i="9"/>
  <c r="C5446" i="9"/>
  <c r="C5436" i="9"/>
  <c r="C5426" i="9"/>
  <c r="C5416" i="9"/>
  <c r="C5406" i="9"/>
  <c r="C5396" i="9"/>
  <c r="C5386" i="9"/>
  <c r="C5376" i="9"/>
  <c r="C5366" i="9"/>
  <c r="C5356" i="9"/>
  <c r="C5346" i="9"/>
  <c r="C5336" i="9"/>
  <c r="C5326" i="9"/>
  <c r="C5316" i="9"/>
  <c r="C5306" i="9"/>
  <c r="C5296" i="9"/>
  <c r="C5286" i="9"/>
  <c r="C5276" i="9"/>
  <c r="C5266" i="9"/>
  <c r="C5256" i="9"/>
  <c r="C5246" i="9"/>
  <c r="C5236" i="9"/>
  <c r="C5226" i="9"/>
  <c r="C5216" i="9"/>
  <c r="C5206" i="9"/>
  <c r="C5196" i="9"/>
  <c r="C5186" i="9"/>
  <c r="C8451" i="9"/>
  <c r="C8405" i="9"/>
  <c r="C8315" i="9"/>
  <c r="C8294" i="9"/>
  <c r="C8284" i="9"/>
  <c r="C8233" i="9"/>
  <c r="C8227" i="9"/>
  <c r="C8222" i="9"/>
  <c r="C8201" i="9"/>
  <c r="C8155" i="9"/>
  <c r="C8119" i="9"/>
  <c r="C8098" i="9"/>
  <c r="C8073" i="9"/>
  <c r="C8063" i="9"/>
  <c r="C8053" i="9"/>
  <c r="C8043" i="9"/>
  <c r="C8033" i="9"/>
  <c r="C8023" i="9"/>
  <c r="C8013" i="9"/>
  <c r="C8003" i="9"/>
  <c r="C7993" i="9"/>
  <c r="C7983" i="9"/>
  <c r="C7973" i="9"/>
  <c r="C7963" i="9"/>
  <c r="C7953" i="9"/>
  <c r="C7943" i="9"/>
  <c r="C7933" i="9"/>
  <c r="C7923" i="9"/>
  <c r="C7913" i="9"/>
  <c r="C7903" i="9"/>
  <c r="C7893" i="9"/>
  <c r="C7883" i="9"/>
  <c r="C7873" i="9"/>
  <c r="C7863" i="9"/>
  <c r="C7853" i="9"/>
  <c r="C7810" i="9"/>
  <c r="C7805" i="9"/>
  <c r="C7786" i="9"/>
  <c r="C7757" i="9"/>
  <c r="C7753" i="9"/>
  <c r="C7710" i="9"/>
  <c r="C7687" i="9"/>
  <c r="C7683" i="9"/>
  <c r="C7678" i="9"/>
  <c r="C7660" i="9"/>
  <c r="C7637" i="9"/>
  <c r="C7633" i="9"/>
  <c r="C7628" i="9"/>
  <c r="C7610" i="9"/>
  <c r="C7587" i="9"/>
  <c r="C7583" i="9"/>
  <c r="C7578" i="9"/>
  <c r="C7560" i="9"/>
  <c r="C7537" i="9"/>
  <c r="C7533" i="9"/>
  <c r="C7528" i="9"/>
  <c r="C7510" i="9"/>
  <c r="C7487" i="9"/>
  <c r="C7483" i="9"/>
  <c r="C7478" i="9"/>
  <c r="C7460" i="9"/>
  <c r="C7437" i="9"/>
  <c r="C7433" i="9"/>
  <c r="C7428" i="9"/>
  <c r="C7410" i="9"/>
  <c r="C7387" i="9"/>
  <c r="C7383" i="9"/>
  <c r="C7378" i="9"/>
  <c r="C7360" i="9"/>
  <c r="C7337" i="9"/>
  <c r="C7333" i="9"/>
  <c r="C7328" i="9"/>
  <c r="C7310" i="9"/>
  <c r="C7287" i="9"/>
  <c r="C7283" i="9"/>
  <c r="C7278" i="9"/>
  <c r="C7260" i="9"/>
  <c r="C7237" i="9"/>
  <c r="C7233" i="9"/>
  <c r="C7228" i="9"/>
  <c r="C7224" i="9"/>
  <c r="C7220" i="9"/>
  <c r="C7207" i="9"/>
  <c r="C7176" i="9"/>
  <c r="C7169" i="9"/>
  <c r="C7162" i="9"/>
  <c r="C7144" i="9"/>
  <c r="C7126" i="9"/>
  <c r="C7119" i="9"/>
  <c r="C7112" i="9"/>
  <c r="C7094" i="9"/>
  <c r="C7076" i="9"/>
  <c r="C7069" i="9"/>
  <c r="C7062" i="9"/>
  <c r="C7044" i="9"/>
  <c r="C7026" i="9"/>
  <c r="C7019" i="9"/>
  <c r="C7009" i="9"/>
  <c r="C6999" i="9"/>
  <c r="C6989" i="9"/>
  <c r="C6979" i="9"/>
  <c r="C6969" i="9"/>
  <c r="C6959" i="9"/>
  <c r="C6949" i="9"/>
  <c r="C6939" i="9"/>
  <c r="C6929" i="9"/>
  <c r="C6919" i="9"/>
  <c r="C6909" i="9"/>
  <c r="C6899" i="9"/>
  <c r="C6889" i="9"/>
  <c r="C6879" i="9"/>
  <c r="C6869" i="9"/>
  <c r="C6859" i="9"/>
  <c r="C6849" i="9"/>
  <c r="C6839" i="9"/>
  <c r="C6829" i="9"/>
  <c r="C6819" i="9"/>
  <c r="C6809" i="9"/>
  <c r="C6799" i="9"/>
  <c r="C6789" i="9"/>
  <c r="C6779" i="9"/>
  <c r="C6769" i="9"/>
  <c r="C6759" i="9"/>
  <c r="C6749" i="9"/>
  <c r="C6739" i="9"/>
  <c r="C6729" i="9"/>
  <c r="C6719" i="9"/>
  <c r="C6709" i="9"/>
  <c r="C6699" i="9"/>
  <c r="C6689" i="9"/>
  <c r="C6679" i="9"/>
  <c r="C6669" i="9"/>
  <c r="C6659" i="9"/>
  <c r="C6649" i="9"/>
  <c r="C6639" i="9"/>
  <c r="C6629" i="9"/>
  <c r="C6619" i="9"/>
  <c r="C6609" i="9"/>
  <c r="C6599" i="9"/>
  <c r="C6589" i="9"/>
  <c r="C6579" i="9"/>
  <c r="C6569" i="9"/>
  <c r="C6559" i="9"/>
  <c r="C6549" i="9"/>
  <c r="C6539" i="9"/>
  <c r="C6529" i="9"/>
  <c r="C6519" i="9"/>
  <c r="C6509" i="9"/>
  <c r="C6499" i="9"/>
  <c r="C6489" i="9"/>
  <c r="C6479" i="9"/>
  <c r="C6469" i="9"/>
  <c r="C6459" i="9"/>
  <c r="C6449" i="9"/>
  <c r="C6439" i="9"/>
  <c r="C6429" i="9"/>
  <c r="C6419" i="9"/>
  <c r="C6409" i="9"/>
  <c r="C6399" i="9"/>
  <c r="C6389" i="9"/>
  <c r="C6379" i="9"/>
  <c r="C6369" i="9"/>
  <c r="C6359" i="9"/>
  <c r="C6349" i="9"/>
  <c r="C6339" i="9"/>
  <c r="C6329" i="9"/>
  <c r="C6319" i="9"/>
  <c r="C6309" i="9"/>
  <c r="C6299" i="9"/>
  <c r="C6289" i="9"/>
  <c r="C6279" i="9"/>
  <c r="C6269" i="9"/>
  <c r="C6259" i="9"/>
  <c r="C6249" i="9"/>
  <c r="C6239" i="9"/>
  <c r="C6229" i="9"/>
  <c r="C6219" i="9"/>
  <c r="C6209" i="9"/>
  <c r="C6199" i="9"/>
  <c r="C6189" i="9"/>
  <c r="C6179" i="9"/>
  <c r="C6169" i="9"/>
  <c r="C6159" i="9"/>
  <c r="C6149" i="9"/>
  <c r="C6139" i="9"/>
  <c r="C6129" i="9"/>
  <c r="C6119" i="9"/>
  <c r="C6109" i="9"/>
  <c r="C6099" i="9"/>
  <c r="C6089" i="9"/>
  <c r="C6079" i="9"/>
  <c r="C6069" i="9"/>
  <c r="C6059" i="9"/>
  <c r="C6049" i="9"/>
  <c r="C6039" i="9"/>
  <c r="C6029" i="9"/>
  <c r="C6019" i="9"/>
  <c r="C6009" i="9"/>
  <c r="C5999" i="9"/>
  <c r="C5989" i="9"/>
  <c r="C5979" i="9"/>
  <c r="C5969" i="9"/>
  <c r="C5959" i="9"/>
  <c r="C5949" i="9"/>
  <c r="C5939" i="9"/>
  <c r="C5929" i="9"/>
  <c r="C5919" i="9"/>
  <c r="C5909" i="9"/>
  <c r="C5899" i="9"/>
  <c r="C5889" i="9"/>
  <c r="C5879" i="9"/>
  <c r="C5869" i="9"/>
  <c r="C5859" i="9"/>
  <c r="C5849" i="9"/>
  <c r="C5839" i="9"/>
  <c r="C5829" i="9"/>
  <c r="C5819" i="9"/>
  <c r="C5809" i="9"/>
  <c r="C5799" i="9"/>
  <c r="C5789" i="9"/>
  <c r="C5779" i="9"/>
  <c r="C5769" i="9"/>
  <c r="C5759" i="9"/>
  <c r="C5749" i="9"/>
  <c r="C5739" i="9"/>
  <c r="C5729" i="9"/>
  <c r="C5719" i="9"/>
  <c r="C5709" i="9"/>
  <c r="C5699" i="9"/>
  <c r="C5689" i="9"/>
  <c r="C5679" i="9"/>
  <c r="C5669" i="9"/>
  <c r="C5659" i="9"/>
  <c r="C5649" i="9"/>
  <c r="C5639" i="9"/>
  <c r="C5629" i="9"/>
  <c r="C5619" i="9"/>
  <c r="C5609" i="9"/>
  <c r="C5599" i="9"/>
  <c r="C5589" i="9"/>
  <c r="C5579" i="9"/>
  <c r="C5569" i="9"/>
  <c r="C5559" i="9"/>
  <c r="C5549" i="9"/>
  <c r="C5539" i="9"/>
  <c r="C5529" i="9"/>
  <c r="C5519" i="9"/>
  <c r="C5509" i="9"/>
  <c r="C5499" i="9"/>
  <c r="C5489" i="9"/>
  <c r="C5479" i="9"/>
  <c r="C5469" i="9"/>
  <c r="C5459" i="9"/>
  <c r="C5449" i="9"/>
  <c r="C5439" i="9"/>
  <c r="C5429" i="9"/>
  <c r="C5419" i="9"/>
  <c r="C5409" i="9"/>
  <c r="C5399" i="9"/>
  <c r="C5389" i="9"/>
  <c r="C5379" i="9"/>
  <c r="C5369" i="9"/>
  <c r="C5359" i="9"/>
  <c r="C5349" i="9"/>
  <c r="C5339" i="9"/>
  <c r="C5329" i="9"/>
  <c r="C5319" i="9"/>
  <c r="C5309" i="9"/>
  <c r="C5299" i="9"/>
  <c r="C5289" i="9"/>
  <c r="C5279" i="9"/>
  <c r="C5269" i="9"/>
  <c r="C5259" i="9"/>
  <c r="C5249" i="9"/>
  <c r="C5239" i="9"/>
  <c r="C5229" i="9"/>
  <c r="C5219" i="9"/>
  <c r="C5209" i="9"/>
  <c r="C5199" i="9"/>
  <c r="C5189" i="9"/>
  <c r="C5179" i="9"/>
  <c r="C5169" i="9"/>
  <c r="C5159" i="9"/>
  <c r="C5149" i="9"/>
  <c r="C5139" i="9"/>
  <c r="C5129" i="9"/>
  <c r="C5119" i="9"/>
  <c r="C5109" i="9"/>
  <c r="C5099" i="9"/>
  <c r="C5089" i="9"/>
  <c r="C5079" i="9"/>
  <c r="C5069" i="9"/>
  <c r="C5059" i="9"/>
  <c r="C5049" i="9"/>
  <c r="C5039" i="9"/>
  <c r="C5029" i="9"/>
  <c r="C5019" i="9"/>
  <c r="C5009" i="9"/>
  <c r="C4999" i="9"/>
  <c r="C4989" i="9"/>
  <c r="C4979" i="9"/>
  <c r="C4969" i="9"/>
  <c r="C4959" i="9"/>
  <c r="C4949" i="9"/>
  <c r="C4939" i="9"/>
  <c r="C4929" i="9"/>
  <c r="C4919" i="9"/>
  <c r="C4909" i="9"/>
  <c r="C4899" i="9"/>
  <c r="C4889" i="9"/>
  <c r="C4879" i="9"/>
  <c r="C4869" i="9"/>
  <c r="C4859" i="9"/>
  <c r="C4849" i="9"/>
  <c r="C8340" i="9"/>
  <c r="C8330" i="9"/>
  <c r="C8309" i="9"/>
  <c r="C8273" i="9"/>
  <c r="C8258" i="9"/>
  <c r="C8165" i="9"/>
  <c r="C8144" i="9"/>
  <c r="C8134" i="9"/>
  <c r="C8083" i="9"/>
  <c r="C8077" i="9"/>
  <c r="C8067" i="9"/>
  <c r="C8057" i="9"/>
  <c r="C8047" i="9"/>
  <c r="C8037" i="9"/>
  <c r="C8027" i="9"/>
  <c r="C8017" i="9"/>
  <c r="C8007" i="9"/>
  <c r="C7997" i="9"/>
  <c r="C7987" i="9"/>
  <c r="C7977" i="9"/>
  <c r="C7967" i="9"/>
  <c r="C7957" i="9"/>
  <c r="C7947" i="9"/>
  <c r="C7937" i="9"/>
  <c r="C7927" i="9"/>
  <c r="C7917" i="9"/>
  <c r="C7907" i="9"/>
  <c r="C7897" i="9"/>
  <c r="C7887" i="9"/>
  <c r="C7877" i="9"/>
  <c r="C7867" i="9"/>
  <c r="C7857" i="9"/>
  <c r="C7847" i="9"/>
  <c r="C7843" i="9"/>
  <c r="C7800" i="9"/>
  <c r="C7795" i="9"/>
  <c r="C7776" i="9"/>
  <c r="C7747" i="9"/>
  <c r="C7743" i="9"/>
  <c r="C7705" i="9"/>
  <c r="C7696" i="9"/>
  <c r="C7655" i="9"/>
  <c r="C7646" i="9"/>
  <c r="C7605" i="9"/>
  <c r="C7596" i="9"/>
  <c r="C7555" i="9"/>
  <c r="C7546" i="9"/>
  <c r="C7505" i="9"/>
  <c r="C7496" i="9"/>
  <c r="C7455" i="9"/>
  <c r="C7446" i="9"/>
  <c r="C7405" i="9"/>
  <c r="C7396" i="9"/>
  <c r="C7355" i="9"/>
  <c r="C7346" i="9"/>
  <c r="C7305" i="9"/>
  <c r="C7296" i="9"/>
  <c r="C7255" i="9"/>
  <c r="C7246" i="9"/>
  <c r="C7215" i="9"/>
  <c r="C7203" i="9"/>
  <c r="C7183" i="9"/>
  <c r="C7165" i="9"/>
  <c r="C7158" i="9"/>
  <c r="C7147" i="9"/>
  <c r="C7140" i="9"/>
  <c r="C7133" i="9"/>
  <c r="C7115" i="9"/>
  <c r="C7108" i="9"/>
  <c r="C7097" i="9"/>
  <c r="C7090" i="9"/>
  <c r="C7083" i="9"/>
  <c r="C7065" i="9"/>
  <c r="C7058" i="9"/>
  <c r="C7047" i="9"/>
  <c r="C7040" i="9"/>
  <c r="C7033" i="9"/>
  <c r="C7012" i="9"/>
  <c r="C7002" i="9"/>
  <c r="C6992" i="9"/>
  <c r="C6982" i="9"/>
  <c r="C6972" i="9"/>
  <c r="C6962" i="9"/>
  <c r="C6952" i="9"/>
  <c r="C6942" i="9"/>
  <c r="C6932" i="9"/>
  <c r="C6922" i="9"/>
  <c r="C6912" i="9"/>
  <c r="C6902" i="9"/>
  <c r="C6892" i="9"/>
  <c r="C6882" i="9"/>
  <c r="C6872" i="9"/>
  <c r="C6862" i="9"/>
  <c r="C6852" i="9"/>
  <c r="C6842" i="9"/>
  <c r="C6832" i="9"/>
  <c r="C6822" i="9"/>
  <c r="C6812" i="9"/>
  <c r="C6802" i="9"/>
  <c r="C6792" i="9"/>
  <c r="C6782" i="9"/>
  <c r="C6772" i="9"/>
  <c r="C6762" i="9"/>
  <c r="C6752" i="9"/>
  <c r="C6742" i="9"/>
  <c r="C6732" i="9"/>
  <c r="C6722" i="9"/>
  <c r="C6712" i="9"/>
  <c r="C6702" i="9"/>
  <c r="C6692" i="9"/>
  <c r="C6682" i="9"/>
  <c r="C8444" i="9"/>
  <c r="C8398" i="9"/>
  <c r="C8387" i="9"/>
  <c r="C8355" i="9"/>
  <c r="C8319" i="9"/>
  <c r="C8298" i="9"/>
  <c r="C8262" i="9"/>
  <c r="C8241" i="9"/>
  <c r="C8237" i="9"/>
  <c r="C8190" i="9"/>
  <c r="C8180" i="9"/>
  <c r="C8159" i="9"/>
  <c r="C8123" i="9"/>
  <c r="C8108" i="9"/>
  <c r="C7837" i="9"/>
  <c r="C7833" i="9"/>
  <c r="C7790" i="9"/>
  <c r="C7785" i="9"/>
  <c r="C7766" i="9"/>
  <c r="C7737" i="9"/>
  <c r="C7733" i="9"/>
  <c r="C7700" i="9"/>
  <c r="C7677" i="9"/>
  <c r="C7673" i="9"/>
  <c r="C7668" i="9"/>
  <c r="C7650" i="9"/>
  <c r="C7627" i="9"/>
  <c r="C7623" i="9"/>
  <c r="C7618" i="9"/>
  <c r="C7600" i="9"/>
  <c r="C7577" i="9"/>
  <c r="C7573" i="9"/>
  <c r="C7568" i="9"/>
  <c r="C7550" i="9"/>
  <c r="C7527" i="9"/>
  <c r="C7523" i="9"/>
  <c r="C7518" i="9"/>
  <c r="C7500" i="9"/>
  <c r="C7477" i="9"/>
  <c r="C7473" i="9"/>
  <c r="C7468" i="9"/>
  <c r="C7450" i="9"/>
  <c r="C7427" i="9"/>
  <c r="C7423" i="9"/>
  <c r="C7418" i="9"/>
  <c r="C7400" i="9"/>
  <c r="C7377" i="9"/>
  <c r="C7373" i="9"/>
  <c r="C7368" i="9"/>
  <c r="C7350" i="9"/>
  <c r="C7327" i="9"/>
  <c r="C7323" i="9"/>
  <c r="C7318" i="9"/>
  <c r="C7300" i="9"/>
  <c r="C7277" i="9"/>
  <c r="C7273" i="9"/>
  <c r="C7268" i="9"/>
  <c r="C7250" i="9"/>
  <c r="C7227" i="9"/>
  <c r="C7198" i="9"/>
  <c r="C7194" i="9"/>
  <c r="C7190" i="9"/>
  <c r="C7186" i="9"/>
  <c r="C7179" i="9"/>
  <c r="C7172" i="9"/>
  <c r="C7154" i="9"/>
  <c r="C7136" i="9"/>
  <c r="C7129" i="9"/>
  <c r="C7122" i="9"/>
  <c r="C7104" i="9"/>
  <c r="C7086" i="9"/>
  <c r="C7079" i="9"/>
  <c r="C7072" i="9"/>
  <c r="C7054" i="9"/>
  <c r="C7036" i="9"/>
  <c r="C7029" i="9"/>
  <c r="C7022" i="9"/>
  <c r="C7015" i="9"/>
  <c r="C7005" i="9"/>
  <c r="C6995" i="9"/>
  <c r="C6985" i="9"/>
  <c r="C6975" i="9"/>
  <c r="C6965" i="9"/>
  <c r="C6955" i="9"/>
  <c r="C8437" i="9"/>
  <c r="C8365" i="9"/>
  <c r="C8344" i="9"/>
  <c r="C8334" i="9"/>
  <c r="C8283" i="9"/>
  <c r="C8277" i="9"/>
  <c r="C8272" i="9"/>
  <c r="C8251" i="9"/>
  <c r="C8205" i="9"/>
  <c r="C8169" i="9"/>
  <c r="C8148" i="9"/>
  <c r="C8112" i="9"/>
  <c r="C8091" i="9"/>
  <c r="C8087" i="9"/>
  <c r="C7827" i="9"/>
  <c r="C7823" i="9"/>
  <c r="C7780" i="9"/>
  <c r="C7775" i="9"/>
  <c r="C7756" i="9"/>
  <c r="C7727" i="9"/>
  <c r="C7723" i="9"/>
  <c r="C7695" i="9"/>
  <c r="C7686" i="9"/>
  <c r="C7645" i="9"/>
  <c r="C7636" i="9"/>
  <c r="C7595" i="9"/>
  <c r="C7586" i="9"/>
  <c r="C7545" i="9"/>
  <c r="C7536" i="9"/>
  <c r="C7495" i="9"/>
  <c r="C7486" i="9"/>
  <c r="C7445" i="9"/>
  <c r="C7436" i="9"/>
  <c r="C7395" i="9"/>
  <c r="C7386" i="9"/>
  <c r="C7345" i="9"/>
  <c r="C7336" i="9"/>
  <c r="C7295" i="9"/>
  <c r="C7286" i="9"/>
  <c r="C7245" i="9"/>
  <c r="C7236" i="9"/>
  <c r="C7223" i="9"/>
  <c r="C7206" i="9"/>
  <c r="C7175" i="9"/>
  <c r="C7168" i="9"/>
  <c r="C7157" i="9"/>
  <c r="C7150" i="9"/>
  <c r="C7143" i="9"/>
  <c r="C7125" i="9"/>
  <c r="C7118" i="9"/>
  <c r="C7107" i="9"/>
  <c r="C7100" i="9"/>
  <c r="C7093" i="9"/>
  <c r="C7075" i="9"/>
  <c r="C7068" i="9"/>
  <c r="C7057" i="9"/>
  <c r="C7050" i="9"/>
  <c r="C7043" i="9"/>
  <c r="C7025" i="9"/>
  <c r="C7018" i="9"/>
  <c r="C7008" i="9"/>
  <c r="C6998" i="9"/>
  <c r="C6988" i="9"/>
  <c r="C6978" i="9"/>
  <c r="C6968" i="9"/>
  <c r="C6958" i="9"/>
  <c r="C6948" i="9"/>
  <c r="C6938" i="9"/>
  <c r="C6928" i="9"/>
  <c r="C6918" i="9"/>
  <c r="C6908" i="9"/>
  <c r="C6898" i="9"/>
  <c r="C6888" i="9"/>
  <c r="C6878" i="9"/>
  <c r="C6868" i="9"/>
  <c r="C6858" i="9"/>
  <c r="C6848" i="9"/>
  <c r="C6838" i="9"/>
  <c r="C6828" i="9"/>
  <c r="C6818" i="9"/>
  <c r="C6808" i="9"/>
  <c r="C6798" i="9"/>
  <c r="C6788" i="9"/>
  <c r="C6778" i="9"/>
  <c r="C6768" i="9"/>
  <c r="C6758" i="9"/>
  <c r="C6748" i="9"/>
  <c r="C6738" i="9"/>
  <c r="C6728" i="9"/>
  <c r="C6718" i="9"/>
  <c r="C6708" i="9"/>
  <c r="C6698" i="9"/>
  <c r="C6688" i="9"/>
  <c r="C6678" i="9"/>
  <c r="C6668" i="9"/>
  <c r="C6658" i="9"/>
  <c r="C6648" i="9"/>
  <c r="C6638" i="9"/>
  <c r="C6628" i="9"/>
  <c r="C6618" i="9"/>
  <c r="C6608" i="9"/>
  <c r="C8469" i="9"/>
  <c r="C8380" i="9"/>
  <c r="C8359" i="9"/>
  <c r="C8323" i="9"/>
  <c r="C8308" i="9"/>
  <c r="C8215" i="9"/>
  <c r="C8194" i="9"/>
  <c r="C8184" i="9"/>
  <c r="C8133" i="9"/>
  <c r="C8127" i="9"/>
  <c r="C8122" i="9"/>
  <c r="C8101" i="9"/>
  <c r="C8076" i="9"/>
  <c r="C8066" i="9"/>
  <c r="C8056" i="9"/>
  <c r="C8046" i="9"/>
  <c r="C8036" i="9"/>
  <c r="C8026" i="9"/>
  <c r="C8016" i="9"/>
  <c r="C8006" i="9"/>
  <c r="C7996" i="9"/>
  <c r="C7986" i="9"/>
  <c r="C7976" i="9"/>
  <c r="C7966" i="9"/>
  <c r="C7956" i="9"/>
  <c r="C7946" i="9"/>
  <c r="C7936" i="9"/>
  <c r="C7926" i="9"/>
  <c r="C7916" i="9"/>
  <c r="C7906" i="9"/>
  <c r="C7896" i="9"/>
  <c r="C7886" i="9"/>
  <c r="C7876" i="9"/>
  <c r="C7866" i="9"/>
  <c r="C7856" i="9"/>
  <c r="C7846" i="9"/>
  <c r="C7817" i="9"/>
  <c r="C7813" i="9"/>
  <c r="C7770" i="9"/>
  <c r="C7765" i="9"/>
  <c r="C7746" i="9"/>
  <c r="C7717" i="9"/>
  <c r="C7713" i="9"/>
  <c r="C7708" i="9"/>
  <c r="C7690" i="9"/>
  <c r="C7667" i="9"/>
  <c r="C7663" i="9"/>
  <c r="C7658" i="9"/>
  <c r="C7640" i="9"/>
  <c r="C7617" i="9"/>
  <c r="C7613" i="9"/>
  <c r="C7608" i="9"/>
  <c r="C7590" i="9"/>
  <c r="C7567" i="9"/>
  <c r="C7563" i="9"/>
  <c r="C7558" i="9"/>
  <c r="C7540" i="9"/>
  <c r="C7517" i="9"/>
  <c r="C7513" i="9"/>
  <c r="C7508" i="9"/>
  <c r="C7490" i="9"/>
  <c r="C7467" i="9"/>
  <c r="C7463" i="9"/>
  <c r="C7458" i="9"/>
  <c r="C7440" i="9"/>
  <c r="C7417" i="9"/>
  <c r="C7413" i="9"/>
  <c r="C7408" i="9"/>
  <c r="C7390" i="9"/>
  <c r="C7367" i="9"/>
  <c r="C7363" i="9"/>
  <c r="C7358" i="9"/>
  <c r="C7340" i="9"/>
  <c r="C7317" i="9"/>
  <c r="C7313" i="9"/>
  <c r="C7308" i="9"/>
  <c r="C7290" i="9"/>
  <c r="C7267" i="9"/>
  <c r="C7263" i="9"/>
  <c r="C7258" i="9"/>
  <c r="C8501" i="9"/>
  <c r="C8369" i="9"/>
  <c r="C8348" i="9"/>
  <c r="C8312" i="9"/>
  <c r="C8291" i="9"/>
  <c r="C8287" i="9"/>
  <c r="C8240" i="9"/>
  <c r="C8230" i="9"/>
  <c r="C8209" i="9"/>
  <c r="C8173" i="9"/>
  <c r="C8158" i="9"/>
  <c r="C7836" i="9"/>
  <c r="C7807" i="9"/>
  <c r="C7803" i="9"/>
  <c r="C7760" i="9"/>
  <c r="C7755" i="9"/>
  <c r="C7736" i="9"/>
  <c r="C7685" i="9"/>
  <c r="C7676" i="9"/>
  <c r="C7635" i="9"/>
  <c r="C7626" i="9"/>
  <c r="C7585" i="9"/>
  <c r="C7576" i="9"/>
  <c r="C7535" i="9"/>
  <c r="C7526" i="9"/>
  <c r="C7485" i="9"/>
  <c r="C7476" i="9"/>
  <c r="C7435" i="9"/>
  <c r="C7426" i="9"/>
  <c r="C7385" i="9"/>
  <c r="C7376" i="9"/>
  <c r="C7335" i="9"/>
  <c r="C7326" i="9"/>
  <c r="C7285" i="9"/>
  <c r="C7276" i="9"/>
  <c r="C7235" i="9"/>
  <c r="C7226" i="9"/>
  <c r="C7205" i="9"/>
  <c r="C7193" i="9"/>
  <c r="C7185" i="9"/>
  <c r="C7178" i="9"/>
  <c r="C7167" i="9"/>
  <c r="C7160" i="9"/>
  <c r="C7153" i="9"/>
  <c r="C7135" i="9"/>
  <c r="C7128" i="9"/>
  <c r="C7117" i="9"/>
  <c r="C7110" i="9"/>
  <c r="C7103" i="9"/>
  <c r="C7085" i="9"/>
  <c r="C7078" i="9"/>
  <c r="C7067" i="9"/>
  <c r="C7060" i="9"/>
  <c r="C7053" i="9"/>
  <c r="C7035" i="9"/>
  <c r="C7028" i="9"/>
  <c r="C7014" i="9"/>
  <c r="C7004" i="9"/>
  <c r="C6994" i="9"/>
  <c r="C6984" i="9"/>
  <c r="C6974" i="9"/>
  <c r="C6964" i="9"/>
  <c r="C6954" i="9"/>
  <c r="C6944" i="9"/>
  <c r="C6934" i="9"/>
  <c r="C6924" i="9"/>
  <c r="C6914" i="9"/>
  <c r="C6904" i="9"/>
  <c r="C6894" i="9"/>
  <c r="C6884" i="9"/>
  <c r="C6874" i="9"/>
  <c r="C6864" i="9"/>
  <c r="C6854" i="9"/>
  <c r="C6844" i="9"/>
  <c r="C6834" i="9"/>
  <c r="C6824" i="9"/>
  <c r="C6814" i="9"/>
  <c r="C6804" i="9"/>
  <c r="C6794" i="9"/>
  <c r="C6784" i="9"/>
  <c r="C6774" i="9"/>
  <c r="C6764" i="9"/>
  <c r="C6754" i="9"/>
  <c r="C6744" i="9"/>
  <c r="C6734" i="9"/>
  <c r="C6724" i="9"/>
  <c r="C6714" i="9"/>
  <c r="C6704" i="9"/>
  <c r="C6694" i="9"/>
  <c r="C6684" i="9"/>
  <c r="C6674" i="9"/>
  <c r="C6664" i="9"/>
  <c r="C6654" i="9"/>
  <c r="C6644" i="9"/>
  <c r="C6634" i="9"/>
  <c r="C6624" i="9"/>
  <c r="C6614" i="9"/>
  <c r="C6604" i="9"/>
  <c r="C6594" i="9"/>
  <c r="C6584" i="9"/>
  <c r="C6574" i="9"/>
  <c r="C6564" i="9"/>
  <c r="C6554" i="9"/>
  <c r="C6544" i="9"/>
  <c r="C6534" i="9"/>
  <c r="C6524" i="9"/>
  <c r="C6514" i="9"/>
  <c r="C6504" i="9"/>
  <c r="C6494" i="9"/>
  <c r="C6484" i="9"/>
  <c r="C6474" i="9"/>
  <c r="C6464" i="9"/>
  <c r="C6454" i="9"/>
  <c r="C6444" i="9"/>
  <c r="C6434" i="9"/>
  <c r="C6424" i="9"/>
  <c r="C6414" i="9"/>
  <c r="C6404" i="9"/>
  <c r="C6394" i="9"/>
  <c r="C6384" i="9"/>
  <c r="C6374" i="9"/>
  <c r="C6364" i="9"/>
  <c r="C6354" i="9"/>
  <c r="C6344" i="9"/>
  <c r="C6334" i="9"/>
  <c r="C6324" i="9"/>
  <c r="C6314" i="9"/>
  <c r="C6304" i="9"/>
  <c r="C6294" i="9"/>
  <c r="C6284" i="9"/>
  <c r="C6274" i="9"/>
  <c r="C6264" i="9"/>
  <c r="C6254" i="9"/>
  <c r="C6244" i="9"/>
  <c r="C6234" i="9"/>
  <c r="C6224" i="9"/>
  <c r="C6214" i="9"/>
  <c r="C6204" i="9"/>
  <c r="C6194" i="9"/>
  <c r="C6184" i="9"/>
  <c r="C6174" i="9"/>
  <c r="C6164" i="9"/>
  <c r="C6154" i="9"/>
  <c r="C6144" i="9"/>
  <c r="C6134" i="9"/>
  <c r="C6124" i="9"/>
  <c r="C6114" i="9"/>
  <c r="C6104" i="9"/>
  <c r="C6094" i="9"/>
  <c r="C6084" i="9"/>
  <c r="C6074" i="9"/>
  <c r="C6064" i="9"/>
  <c r="C6054" i="9"/>
  <c r="C6044" i="9"/>
  <c r="C6034" i="9"/>
  <c r="C6024" i="9"/>
  <c r="C6014" i="9"/>
  <c r="C6004" i="9"/>
  <c r="C5994" i="9"/>
  <c r="C5984" i="9"/>
  <c r="C5974" i="9"/>
  <c r="C5964" i="9"/>
  <c r="C5954" i="9"/>
  <c r="C5944" i="9"/>
  <c r="C5934" i="9"/>
  <c r="C5924" i="9"/>
  <c r="C5914" i="9"/>
  <c r="C5904" i="9"/>
  <c r="C5894" i="9"/>
  <c r="C5884" i="9"/>
  <c r="C5874" i="9"/>
  <c r="C5864" i="9"/>
  <c r="C5854" i="9"/>
  <c r="C5844" i="9"/>
  <c r="C5834" i="9"/>
  <c r="C5824" i="9"/>
  <c r="C5814" i="9"/>
  <c r="C5804" i="9"/>
  <c r="C5794" i="9"/>
  <c r="C5784" i="9"/>
  <c r="C5774" i="9"/>
  <c r="C5764" i="9"/>
  <c r="C5754" i="9"/>
  <c r="C5744" i="9"/>
  <c r="C5734" i="9"/>
  <c r="C5724" i="9"/>
  <c r="C5714" i="9"/>
  <c r="C7164" i="9"/>
  <c r="C7132" i="9"/>
  <c r="C6981" i="9"/>
  <c r="C6891" i="9"/>
  <c r="C6885" i="9"/>
  <c r="C6791" i="9"/>
  <c r="C6785" i="9"/>
  <c r="C6691" i="9"/>
  <c r="C6685" i="9"/>
  <c r="C6642" i="9"/>
  <c r="C6611" i="9"/>
  <c r="C6591" i="9"/>
  <c r="C6562" i="9"/>
  <c r="C6558" i="9"/>
  <c r="C6505" i="9"/>
  <c r="C6491" i="9"/>
  <c r="C6435" i="9"/>
  <c r="C6431" i="9"/>
  <c r="C6385" i="9"/>
  <c r="C6381" i="9"/>
  <c r="C6335" i="9"/>
  <c r="C6331" i="9"/>
  <c r="C6285" i="9"/>
  <c r="C6281" i="9"/>
  <c r="C6235" i="9"/>
  <c r="C6231" i="9"/>
  <c r="C6185" i="9"/>
  <c r="C6181" i="9"/>
  <c r="C6135" i="9"/>
  <c r="C6131" i="9"/>
  <c r="C6085" i="9"/>
  <c r="C6081" i="9"/>
  <c r="C6035" i="9"/>
  <c r="C6031" i="9"/>
  <c r="C5985" i="9"/>
  <c r="C5981" i="9"/>
  <c r="C5935" i="9"/>
  <c r="C5931" i="9"/>
  <c r="C5885" i="9"/>
  <c r="C5881" i="9"/>
  <c r="C5835" i="9"/>
  <c r="C5831" i="9"/>
  <c r="C5785" i="9"/>
  <c r="C5781" i="9"/>
  <c r="C5735" i="9"/>
  <c r="C5731" i="9"/>
  <c r="C5691" i="9"/>
  <c r="C5682" i="9"/>
  <c r="C5678" i="9"/>
  <c r="C5661" i="9"/>
  <c r="C5657" i="9"/>
  <c r="C5641" i="9"/>
  <c r="C5637" i="9"/>
  <c r="C5621" i="9"/>
  <c r="C5617" i="9"/>
  <c r="C5601" i="9"/>
  <c r="C5597" i="9"/>
  <c r="C5581" i="9"/>
  <c r="C5577" i="9"/>
  <c r="C5561" i="9"/>
  <c r="C5557" i="9"/>
  <c r="C5541" i="9"/>
  <c r="C5537" i="9"/>
  <c r="C5521" i="9"/>
  <c r="C5517" i="9"/>
  <c r="C5501" i="9"/>
  <c r="C5497" i="9"/>
  <c r="C5481" i="9"/>
  <c r="C5477" i="9"/>
  <c r="C5461" i="9"/>
  <c r="C5457" i="9"/>
  <c r="C5441" i="9"/>
  <c r="C5437" i="9"/>
  <c r="C5421" i="9"/>
  <c r="C5417" i="9"/>
  <c r="C5401" i="9"/>
  <c r="C5397" i="9"/>
  <c r="C5381" i="9"/>
  <c r="C5377" i="9"/>
  <c r="C5361" i="9"/>
  <c r="C5357" i="9"/>
  <c r="C5341" i="9"/>
  <c r="C5337" i="9"/>
  <c r="C5321" i="9"/>
  <c r="C5317" i="9"/>
  <c r="C5301" i="9"/>
  <c r="C5297" i="9"/>
  <c r="C5281" i="9"/>
  <c r="C5277" i="9"/>
  <c r="C5261" i="9"/>
  <c r="C5257" i="9"/>
  <c r="C5241" i="9"/>
  <c r="C5237" i="9"/>
  <c r="C5221" i="9"/>
  <c r="C5217" i="9"/>
  <c r="C5201" i="9"/>
  <c r="C5197" i="9"/>
  <c r="C5181" i="9"/>
  <c r="C5177" i="9"/>
  <c r="C5173" i="9"/>
  <c r="C5165" i="9"/>
  <c r="C5146" i="9"/>
  <c r="C5131" i="9"/>
  <c r="C5127" i="9"/>
  <c r="C5123" i="9"/>
  <c r="C5115" i="9"/>
  <c r="C5096" i="9"/>
  <c r="C5081" i="9"/>
  <c r="C5077" i="9"/>
  <c r="C5073" i="9"/>
  <c r="C5065" i="9"/>
  <c r="C5046" i="9"/>
  <c r="C5031" i="9"/>
  <c r="C5027" i="9"/>
  <c r="C5023" i="9"/>
  <c r="C5015" i="9"/>
  <c r="C4996" i="9"/>
  <c r="C4981" i="9"/>
  <c r="C4977" i="9"/>
  <c r="C4973" i="9"/>
  <c r="C4965" i="9"/>
  <c r="C4946" i="9"/>
  <c r="C4931" i="9"/>
  <c r="C4927" i="9"/>
  <c r="C4923" i="9"/>
  <c r="C4915" i="9"/>
  <c r="C4896" i="9"/>
  <c r="C4881" i="9"/>
  <c r="C4877" i="9"/>
  <c r="C4873" i="9"/>
  <c r="C4865" i="9"/>
  <c r="C4846" i="9"/>
  <c r="C4839" i="9"/>
  <c r="C4829" i="9"/>
  <c r="C4819" i="9"/>
  <c r="C4809" i="9"/>
  <c r="C4799" i="9"/>
  <c r="C4789" i="9"/>
  <c r="C4779" i="9"/>
  <c r="C4769" i="9"/>
  <c r="C4759" i="9"/>
  <c r="C4749" i="9"/>
  <c r="C4739" i="9"/>
  <c r="C4729" i="9"/>
  <c r="C4719" i="9"/>
  <c r="C4709" i="9"/>
  <c r="C4699" i="9"/>
  <c r="C4689" i="9"/>
  <c r="C4679" i="9"/>
  <c r="C4669" i="9"/>
  <c r="C4659" i="9"/>
  <c r="C4649" i="9"/>
  <c r="C4639" i="9"/>
  <c r="C4629" i="9"/>
  <c r="C4619" i="9"/>
  <c r="C4609" i="9"/>
  <c r="C4599" i="9"/>
  <c r="C4589" i="9"/>
  <c r="C4579" i="9"/>
  <c r="C4569" i="9"/>
  <c r="C4559" i="9"/>
  <c r="C4549" i="9"/>
  <c r="C4539" i="9"/>
  <c r="C4529" i="9"/>
  <c r="C7197" i="9"/>
  <c r="C7039" i="9"/>
  <c r="C6861" i="9"/>
  <c r="C6855" i="9"/>
  <c r="C6761" i="9"/>
  <c r="C6755" i="9"/>
  <c r="C6652" i="9"/>
  <c r="C6621" i="9"/>
  <c r="C6605" i="9"/>
  <c r="C6595" i="9"/>
  <c r="C6581" i="9"/>
  <c r="C6552" i="9"/>
  <c r="C6548" i="9"/>
  <c r="C6495" i="9"/>
  <c r="C6481" i="9"/>
  <c r="C6462" i="9"/>
  <c r="C6458" i="9"/>
  <c r="C6412" i="9"/>
  <c r="C6408" i="9"/>
  <c r="C6362" i="9"/>
  <c r="C6358" i="9"/>
  <c r="C6312" i="9"/>
  <c r="C6308" i="9"/>
  <c r="C6262" i="9"/>
  <c r="C6258" i="9"/>
  <c r="C6212" i="9"/>
  <c r="C6208" i="9"/>
  <c r="C6162" i="9"/>
  <c r="C6158" i="9"/>
  <c r="C6112" i="9"/>
  <c r="C6108" i="9"/>
  <c r="C6062" i="9"/>
  <c r="C6058" i="9"/>
  <c r="C6012" i="9"/>
  <c r="C6008" i="9"/>
  <c r="C5962" i="9"/>
  <c r="C5958" i="9"/>
  <c r="C5912" i="9"/>
  <c r="C5908" i="9"/>
  <c r="C5862" i="9"/>
  <c r="C5858" i="9"/>
  <c r="C5812" i="9"/>
  <c r="C5808" i="9"/>
  <c r="C5762" i="9"/>
  <c r="C5758" i="9"/>
  <c r="C5712" i="9"/>
  <c r="C5708" i="9"/>
  <c r="C5644" i="9"/>
  <c r="C5624" i="9"/>
  <c r="C5604" i="9"/>
  <c r="C5584" i="9"/>
  <c r="C5564" i="9"/>
  <c r="C5544" i="9"/>
  <c r="C5524" i="9"/>
  <c r="C5504" i="9"/>
  <c r="C5484" i="9"/>
  <c r="C5464" i="9"/>
  <c r="C5444" i="9"/>
  <c r="C5424" i="9"/>
  <c r="C5404" i="9"/>
  <c r="C5384" i="9"/>
  <c r="C5364" i="9"/>
  <c r="C5344" i="9"/>
  <c r="C5324" i="9"/>
  <c r="C5304" i="9"/>
  <c r="C5284" i="9"/>
  <c r="C5264" i="9"/>
  <c r="C5244" i="9"/>
  <c r="C5224" i="9"/>
  <c r="C5204" i="9"/>
  <c r="C5184" i="9"/>
  <c r="C5142" i="9"/>
  <c r="C5138" i="9"/>
  <c r="C5134" i="9"/>
  <c r="C5092" i="9"/>
  <c r="C5088" i="9"/>
  <c r="C5084" i="9"/>
  <c r="C5042" i="9"/>
  <c r="C5038" i="9"/>
  <c r="C5034" i="9"/>
  <c r="C4992" i="9"/>
  <c r="C4988" i="9"/>
  <c r="C4984" i="9"/>
  <c r="C4942" i="9"/>
  <c r="C4938" i="9"/>
  <c r="C4934" i="9"/>
  <c r="C4892" i="9"/>
  <c r="C4888" i="9"/>
  <c r="C4884" i="9"/>
  <c r="C4842" i="9"/>
  <c r="C4832" i="9"/>
  <c r="C4822" i="9"/>
  <c r="C4812" i="9"/>
  <c r="C4802" i="9"/>
  <c r="C4792" i="9"/>
  <c r="C4782" i="9"/>
  <c r="C4772" i="9"/>
  <c r="C4762" i="9"/>
  <c r="C4752" i="9"/>
  <c r="C4742" i="9"/>
  <c r="C4732" i="9"/>
  <c r="C4722" i="9"/>
  <c r="C4712" i="9"/>
  <c r="C4702" i="9"/>
  <c r="C4692" i="9"/>
  <c r="C4682" i="9"/>
  <c r="C4672" i="9"/>
  <c r="C4662" i="9"/>
  <c r="C4652" i="9"/>
  <c r="C4642" i="9"/>
  <c r="C4632" i="9"/>
  <c r="C4622" i="9"/>
  <c r="C4612" i="9"/>
  <c r="C4602" i="9"/>
  <c r="C4592" i="9"/>
  <c r="C4582" i="9"/>
  <c r="C4572" i="9"/>
  <c r="C4562" i="9"/>
  <c r="C4552" i="9"/>
  <c r="C4542" i="9"/>
  <c r="C4532" i="9"/>
  <c r="C4522" i="9"/>
  <c r="C4512" i="9"/>
  <c r="C4502" i="9"/>
  <c r="C4492" i="9"/>
  <c r="C4482" i="9"/>
  <c r="C4472" i="9"/>
  <c r="C4462" i="9"/>
  <c r="C4452" i="9"/>
  <c r="C4442" i="9"/>
  <c r="C4432" i="9"/>
  <c r="C4422" i="9"/>
  <c r="C4412" i="9"/>
  <c r="C4402" i="9"/>
  <c r="C4392" i="9"/>
  <c r="C4382" i="9"/>
  <c r="C4372" i="9"/>
  <c r="C4362" i="9"/>
  <c r="C4352" i="9"/>
  <c r="C4342" i="9"/>
  <c r="C4332" i="9"/>
  <c r="C4322" i="9"/>
  <c r="C4312" i="9"/>
  <c r="C4302" i="9"/>
  <c r="C4292" i="9"/>
  <c r="C4282" i="9"/>
  <c r="C4272" i="9"/>
  <c r="C4262" i="9"/>
  <c r="C4252" i="9"/>
  <c r="C4242" i="9"/>
  <c r="C4232" i="9"/>
  <c r="C7210" i="9"/>
  <c r="C7064" i="9"/>
  <c r="C7032" i="9"/>
  <c r="C7011" i="9"/>
  <c r="C6961" i="9"/>
  <c r="C6931" i="9"/>
  <c r="C6925" i="9"/>
  <c r="C6831" i="9"/>
  <c r="C6825" i="9"/>
  <c r="C6731" i="9"/>
  <c r="C6725" i="9"/>
  <c r="C6662" i="9"/>
  <c r="C6631" i="9"/>
  <c r="C6615" i="9"/>
  <c r="C6585" i="9"/>
  <c r="C6571" i="9"/>
  <c r="C6542" i="9"/>
  <c r="C6538" i="9"/>
  <c r="C6485" i="9"/>
  <c r="C6471" i="9"/>
  <c r="C6425" i="9"/>
  <c r="C6421" i="9"/>
  <c r="C6375" i="9"/>
  <c r="C6371" i="9"/>
  <c r="C6325" i="9"/>
  <c r="C6321" i="9"/>
  <c r="C6275" i="9"/>
  <c r="C6271" i="9"/>
  <c r="C6225" i="9"/>
  <c r="C6221" i="9"/>
  <c r="C6175" i="9"/>
  <c r="C6171" i="9"/>
  <c r="C6125" i="9"/>
  <c r="C6121" i="9"/>
  <c r="C6075" i="9"/>
  <c r="C6071" i="9"/>
  <c r="C6025" i="9"/>
  <c r="C6021" i="9"/>
  <c r="C5975" i="9"/>
  <c r="C5971" i="9"/>
  <c r="C5925" i="9"/>
  <c r="C5921" i="9"/>
  <c r="C5875" i="9"/>
  <c r="C5871" i="9"/>
  <c r="C5825" i="9"/>
  <c r="C5821" i="9"/>
  <c r="C5775" i="9"/>
  <c r="C5771" i="9"/>
  <c r="C5725" i="9"/>
  <c r="C5721" i="9"/>
  <c r="C5694" i="9"/>
  <c r="C5685" i="9"/>
  <c r="C5664" i="9"/>
  <c r="C5652" i="9"/>
  <c r="C5648" i="9"/>
  <c r="C5632" i="9"/>
  <c r="C5628" i="9"/>
  <c r="C5612" i="9"/>
  <c r="C5608" i="9"/>
  <c r="C5592" i="9"/>
  <c r="C5588" i="9"/>
  <c r="C5572" i="9"/>
  <c r="C5568" i="9"/>
  <c r="C5552" i="9"/>
  <c r="C5548" i="9"/>
  <c r="C5532" i="9"/>
  <c r="C5528" i="9"/>
  <c r="C5512" i="9"/>
  <c r="C5508" i="9"/>
  <c r="C5492" i="9"/>
  <c r="C5488" i="9"/>
  <c r="C5472" i="9"/>
  <c r="C5468" i="9"/>
  <c r="C5452" i="9"/>
  <c r="C5448" i="9"/>
  <c r="C5432" i="9"/>
  <c r="C5428" i="9"/>
  <c r="C5412" i="9"/>
  <c r="C5408" i="9"/>
  <c r="C5392" i="9"/>
  <c r="C5388" i="9"/>
  <c r="C5372" i="9"/>
  <c r="C5368" i="9"/>
  <c r="C5352" i="9"/>
  <c r="C5348" i="9"/>
  <c r="C5332" i="9"/>
  <c r="C5328" i="9"/>
  <c r="C5312" i="9"/>
  <c r="C5308" i="9"/>
  <c r="C5292" i="9"/>
  <c r="C5288" i="9"/>
  <c r="C5272" i="9"/>
  <c r="C5268" i="9"/>
  <c r="C5252" i="9"/>
  <c r="C5248" i="9"/>
  <c r="C5232" i="9"/>
  <c r="C5228" i="9"/>
  <c r="C5212" i="9"/>
  <c r="C5208" i="9"/>
  <c r="C5192" i="9"/>
  <c r="C5188" i="9"/>
  <c r="C5176" i="9"/>
  <c r="C5161" i="9"/>
  <c r="C5157" i="9"/>
  <c r="C5153" i="9"/>
  <c r="C5145" i="9"/>
  <c r="C5126" i="9"/>
  <c r="C5111" i="9"/>
  <c r="C5107" i="9"/>
  <c r="C5103" i="9"/>
  <c r="C5095" i="9"/>
  <c r="C5076" i="9"/>
  <c r="C5061" i="9"/>
  <c r="C5057" i="9"/>
  <c r="C5053" i="9"/>
  <c r="C5045" i="9"/>
  <c r="C5026" i="9"/>
  <c r="C5011" i="9"/>
  <c r="C5007" i="9"/>
  <c r="C5003" i="9"/>
  <c r="C4995" i="9"/>
  <c r="C4976" i="9"/>
  <c r="C4961" i="9"/>
  <c r="C4957" i="9"/>
  <c r="C4953" i="9"/>
  <c r="C4945" i="9"/>
  <c r="C4926" i="9"/>
  <c r="C4911" i="9"/>
  <c r="C4907" i="9"/>
  <c r="C4903" i="9"/>
  <c r="C4895" i="9"/>
  <c r="C4876" i="9"/>
  <c r="C4861" i="9"/>
  <c r="C4857" i="9"/>
  <c r="C4853" i="9"/>
  <c r="C4845" i="9"/>
  <c r="C4835" i="9"/>
  <c r="C4825" i="9"/>
  <c r="C4815" i="9"/>
  <c r="C4805" i="9"/>
  <c r="C4795" i="9"/>
  <c r="C4785" i="9"/>
  <c r="C4775" i="9"/>
  <c r="C4765" i="9"/>
  <c r="C4755" i="9"/>
  <c r="C4745" i="9"/>
  <c r="C4735" i="9"/>
  <c r="C4725" i="9"/>
  <c r="C4715" i="9"/>
  <c r="C4705" i="9"/>
  <c r="C4695" i="9"/>
  <c r="C4685" i="9"/>
  <c r="C4675" i="9"/>
  <c r="C4665" i="9"/>
  <c r="C4655" i="9"/>
  <c r="C4645" i="9"/>
  <c r="C4635" i="9"/>
  <c r="C4625" i="9"/>
  <c r="C4615" i="9"/>
  <c r="C4605" i="9"/>
  <c r="C7096" i="9"/>
  <c r="C6901" i="9"/>
  <c r="C6895" i="9"/>
  <c r="C6801" i="9"/>
  <c r="C6795" i="9"/>
  <c r="C6701" i="9"/>
  <c r="C6695" i="9"/>
  <c r="C6672" i="9"/>
  <c r="C6641" i="9"/>
  <c r="C6625" i="9"/>
  <c r="C6575" i="9"/>
  <c r="C6561" i="9"/>
  <c r="C6532" i="9"/>
  <c r="C6528" i="9"/>
  <c r="C6475" i="9"/>
  <c r="C6452" i="9"/>
  <c r="C6448" i="9"/>
  <c r="C6402" i="9"/>
  <c r="C6398" i="9"/>
  <c r="C6352" i="9"/>
  <c r="C6348" i="9"/>
  <c r="C6302" i="9"/>
  <c r="C6298" i="9"/>
  <c r="C6252" i="9"/>
  <c r="C6248" i="9"/>
  <c r="C6202" i="9"/>
  <c r="C6198" i="9"/>
  <c r="C6152" i="9"/>
  <c r="C6148" i="9"/>
  <c r="C6102" i="9"/>
  <c r="C6098" i="9"/>
  <c r="C6052" i="9"/>
  <c r="C6048" i="9"/>
  <c r="C6002" i="9"/>
  <c r="C5998" i="9"/>
  <c r="C5952" i="9"/>
  <c r="C5948" i="9"/>
  <c r="C5902" i="9"/>
  <c r="C5898" i="9"/>
  <c r="C5852" i="9"/>
  <c r="C5848" i="9"/>
  <c r="C5802" i="9"/>
  <c r="C5798" i="9"/>
  <c r="C5752" i="9"/>
  <c r="C5748" i="9"/>
  <c r="C5681" i="9"/>
  <c r="C5672" i="9"/>
  <c r="C5668" i="9"/>
  <c r="C5655" i="9"/>
  <c r="C5635" i="9"/>
  <c r="C5615" i="9"/>
  <c r="C5595" i="9"/>
  <c r="C5575" i="9"/>
  <c r="C5555" i="9"/>
  <c r="C5535" i="9"/>
  <c r="C5515" i="9"/>
  <c r="C5495" i="9"/>
  <c r="C5475" i="9"/>
  <c r="C5455" i="9"/>
  <c r="C5435" i="9"/>
  <c r="C5415" i="9"/>
  <c r="C5395" i="9"/>
  <c r="C5375" i="9"/>
  <c r="C5355" i="9"/>
  <c r="C5335" i="9"/>
  <c r="C5315" i="9"/>
  <c r="C5295" i="9"/>
  <c r="C5275" i="9"/>
  <c r="C5255" i="9"/>
  <c r="C5235" i="9"/>
  <c r="C5215" i="9"/>
  <c r="C5195" i="9"/>
  <c r="C5172" i="9"/>
  <c r="C5168" i="9"/>
  <c r="C5164" i="9"/>
  <c r="C5122" i="9"/>
  <c r="C5118" i="9"/>
  <c r="C5114" i="9"/>
  <c r="C5072" i="9"/>
  <c r="C5068" i="9"/>
  <c r="C5064" i="9"/>
  <c r="C5022" i="9"/>
  <c r="C5018" i="9"/>
  <c r="C5014" i="9"/>
  <c r="C4972" i="9"/>
  <c r="C4968" i="9"/>
  <c r="C4964" i="9"/>
  <c r="C4922" i="9"/>
  <c r="C4918" i="9"/>
  <c r="C4914" i="9"/>
  <c r="C4872" i="9"/>
  <c r="C4868" i="9"/>
  <c r="C4864" i="9"/>
  <c r="C4838" i="9"/>
  <c r="C4828" i="9"/>
  <c r="C4818" i="9"/>
  <c r="C4808" i="9"/>
  <c r="C4798" i="9"/>
  <c r="C4788" i="9"/>
  <c r="C4778" i="9"/>
  <c r="C4768" i="9"/>
  <c r="C4758" i="9"/>
  <c r="C4748" i="9"/>
  <c r="C4738" i="9"/>
  <c r="C4728" i="9"/>
  <c r="C4718" i="9"/>
  <c r="C4708" i="9"/>
  <c r="C4698" i="9"/>
  <c r="C4688" i="9"/>
  <c r="C4678" i="9"/>
  <c r="C4668" i="9"/>
  <c r="C4658" i="9"/>
  <c r="C4648" i="9"/>
  <c r="C4638" i="9"/>
  <c r="C4628" i="9"/>
  <c r="C4618" i="9"/>
  <c r="C4608" i="9"/>
  <c r="C4598" i="9"/>
  <c r="C4588" i="9"/>
  <c r="C4578" i="9"/>
  <c r="C4568" i="9"/>
  <c r="C4558" i="9"/>
  <c r="C4548" i="9"/>
  <c r="C4538" i="9"/>
  <c r="C4528" i="9"/>
  <c r="C4518" i="9"/>
  <c r="C4508" i="9"/>
  <c r="C4498" i="9"/>
  <c r="C4488" i="9"/>
  <c r="C4478" i="9"/>
  <c r="C4468" i="9"/>
  <c r="C4458" i="9"/>
  <c r="C4448" i="9"/>
  <c r="C4438" i="9"/>
  <c r="C4428" i="9"/>
  <c r="C4418" i="9"/>
  <c r="C4408" i="9"/>
  <c r="C4398" i="9"/>
  <c r="C4388" i="9"/>
  <c r="C4378" i="9"/>
  <c r="C4368" i="9"/>
  <c r="C4358" i="9"/>
  <c r="C4348" i="9"/>
  <c r="C4338" i="9"/>
  <c r="C4328" i="9"/>
  <c r="C4318" i="9"/>
  <c r="C4308" i="9"/>
  <c r="C4298" i="9"/>
  <c r="C4288" i="9"/>
  <c r="C4278" i="9"/>
  <c r="C4268" i="9"/>
  <c r="C4258" i="9"/>
  <c r="C4248" i="9"/>
  <c r="C4238" i="9"/>
  <c r="C7214" i="9"/>
  <c r="C7182" i="9"/>
  <c r="C6991" i="9"/>
  <c r="C6871" i="9"/>
  <c r="C6865" i="9"/>
  <c r="C6771" i="9"/>
  <c r="C6765" i="9"/>
  <c r="C6651" i="9"/>
  <c r="C6635" i="9"/>
  <c r="C6565" i="9"/>
  <c r="C6551" i="9"/>
  <c r="C6522" i="9"/>
  <c r="C6518" i="9"/>
  <c r="C6465" i="9"/>
  <c r="C6461" i="9"/>
  <c r="C6415" i="9"/>
  <c r="C6411" i="9"/>
  <c r="C6365" i="9"/>
  <c r="C6361" i="9"/>
  <c r="C6315" i="9"/>
  <c r="C6311" i="9"/>
  <c r="C6265" i="9"/>
  <c r="C6261" i="9"/>
  <c r="C6215" i="9"/>
  <c r="C6211" i="9"/>
  <c r="C6165" i="9"/>
  <c r="C6161" i="9"/>
  <c r="C6115" i="9"/>
  <c r="C6111" i="9"/>
  <c r="C6065" i="9"/>
  <c r="C6061" i="9"/>
  <c r="C6015" i="9"/>
  <c r="C6011" i="9"/>
  <c r="C5965" i="9"/>
  <c r="C5961" i="9"/>
  <c r="C5915" i="9"/>
  <c r="C5911" i="9"/>
  <c r="C5865" i="9"/>
  <c r="C5861" i="9"/>
  <c r="C5815" i="9"/>
  <c r="C5811" i="9"/>
  <c r="C5765" i="9"/>
  <c r="C5761" i="9"/>
  <c r="C5715" i="9"/>
  <c r="C5711" i="9"/>
  <c r="C5702" i="9"/>
  <c r="C5698" i="9"/>
  <c r="C7089" i="9"/>
  <c r="C6941" i="9"/>
  <c r="C6935" i="9"/>
  <c r="C6841" i="9"/>
  <c r="C6835" i="9"/>
  <c r="C6741" i="9"/>
  <c r="C6735" i="9"/>
  <c r="C6661" i="9"/>
  <c r="C6645" i="9"/>
  <c r="C6555" i="9"/>
  <c r="C6541" i="9"/>
  <c r="C6512" i="9"/>
  <c r="C6508" i="9"/>
  <c r="C6442" i="9"/>
  <c r="C6438" i="9"/>
  <c r="C6392" i="9"/>
  <c r="C6388" i="9"/>
  <c r="C6342" i="9"/>
  <c r="C6338" i="9"/>
  <c r="C6292" i="9"/>
  <c r="C6288" i="9"/>
  <c r="C6242" i="9"/>
  <c r="C6238" i="9"/>
  <c r="C6192" i="9"/>
  <c r="C6188" i="9"/>
  <c r="C6142" i="9"/>
  <c r="C6138" i="9"/>
  <c r="C6092" i="9"/>
  <c r="C6088" i="9"/>
  <c r="C6042" i="9"/>
  <c r="C6038" i="9"/>
  <c r="C5992" i="9"/>
  <c r="C5988" i="9"/>
  <c r="C5942" i="9"/>
  <c r="C5938" i="9"/>
  <c r="C5892" i="9"/>
  <c r="C5888" i="9"/>
  <c r="C5842" i="9"/>
  <c r="C5838" i="9"/>
  <c r="C5792" i="9"/>
  <c r="C5788" i="9"/>
  <c r="C5742" i="9"/>
  <c r="C5738" i="9"/>
  <c r="C5684" i="9"/>
  <c r="C5675" i="9"/>
  <c r="C5651" i="9"/>
  <c r="C5647" i="9"/>
  <c r="C5631" i="9"/>
  <c r="C5627" i="9"/>
  <c r="C5611" i="9"/>
  <c r="C5607" i="9"/>
  <c r="C5591" i="9"/>
  <c r="C5587" i="9"/>
  <c r="C5571" i="9"/>
  <c r="C5567" i="9"/>
  <c r="C5551" i="9"/>
  <c r="C5547" i="9"/>
  <c r="C5531" i="9"/>
  <c r="C5527" i="9"/>
  <c r="C5511" i="9"/>
  <c r="C5507" i="9"/>
  <c r="C5491" i="9"/>
  <c r="C5487" i="9"/>
  <c r="C5471" i="9"/>
  <c r="C5467" i="9"/>
  <c r="C5451" i="9"/>
  <c r="C5447" i="9"/>
  <c r="C5431" i="9"/>
  <c r="C5427" i="9"/>
  <c r="C5411" i="9"/>
  <c r="C5407" i="9"/>
  <c r="C5391" i="9"/>
  <c r="C5387" i="9"/>
  <c r="C5371" i="9"/>
  <c r="C5367" i="9"/>
  <c r="C5351" i="9"/>
  <c r="C5347" i="9"/>
  <c r="C5331" i="9"/>
  <c r="C5327" i="9"/>
  <c r="C5311" i="9"/>
  <c r="C5307" i="9"/>
  <c r="C5291" i="9"/>
  <c r="C5287" i="9"/>
  <c r="C5271" i="9"/>
  <c r="C5267" i="9"/>
  <c r="C5251" i="9"/>
  <c r="C5247" i="9"/>
  <c r="C5231" i="9"/>
  <c r="C5227" i="9"/>
  <c r="C5211" i="9"/>
  <c r="C5207" i="9"/>
  <c r="C5191" i="9"/>
  <c r="C5187" i="9"/>
  <c r="C5152" i="9"/>
  <c r="C5148" i="9"/>
  <c r="C5144" i="9"/>
  <c r="C5102" i="9"/>
  <c r="C5098" i="9"/>
  <c r="C5094" i="9"/>
  <c r="C5052" i="9"/>
  <c r="C5048" i="9"/>
  <c r="C5044" i="9"/>
  <c r="C5002" i="9"/>
  <c r="C4998" i="9"/>
  <c r="C4994" i="9"/>
  <c r="C4952" i="9"/>
  <c r="C4948" i="9"/>
  <c r="C4944" i="9"/>
  <c r="C4902" i="9"/>
  <c r="C4898" i="9"/>
  <c r="C4894" i="9"/>
  <c r="C4852" i="9"/>
  <c r="C4848" i="9"/>
  <c r="C4844" i="9"/>
  <c r="C4834" i="9"/>
  <c r="C4824" i="9"/>
  <c r="C4814" i="9"/>
  <c r="C4804" i="9"/>
  <c r="C4794" i="9"/>
  <c r="C4784" i="9"/>
  <c r="C4774" i="9"/>
  <c r="C4764" i="9"/>
  <c r="C4754" i="9"/>
  <c r="C4744" i="9"/>
  <c r="C4734" i="9"/>
  <c r="C4724" i="9"/>
  <c r="C4714" i="9"/>
  <c r="C4704" i="9"/>
  <c r="C4694" i="9"/>
  <c r="C4684" i="9"/>
  <c r="C4674" i="9"/>
  <c r="C4664" i="9"/>
  <c r="C4654" i="9"/>
  <c r="C4644" i="9"/>
  <c r="C4634" i="9"/>
  <c r="C4624" i="9"/>
  <c r="C4614" i="9"/>
  <c r="C4604" i="9"/>
  <c r="C4594" i="9"/>
  <c r="C4584" i="9"/>
  <c r="C4574" i="9"/>
  <c r="C4564" i="9"/>
  <c r="C4554" i="9"/>
  <c r="C4544" i="9"/>
  <c r="C4534" i="9"/>
  <c r="C4524" i="9"/>
  <c r="C4514" i="9"/>
  <c r="C4504" i="9"/>
  <c r="C4494" i="9"/>
  <c r="C4484" i="9"/>
  <c r="C4474" i="9"/>
  <c r="C4464" i="9"/>
  <c r="C4454" i="9"/>
  <c r="C4444" i="9"/>
  <c r="C4434" i="9"/>
  <c r="C4424" i="9"/>
  <c r="C4414" i="9"/>
  <c r="C4404" i="9"/>
  <c r="C4394" i="9"/>
  <c r="C4384" i="9"/>
  <c r="C4374" i="9"/>
  <c r="C4364" i="9"/>
  <c r="C4354" i="9"/>
  <c r="C4344" i="9"/>
  <c r="C4334" i="9"/>
  <c r="C4324" i="9"/>
  <c r="C4314" i="9"/>
  <c r="C4304" i="9"/>
  <c r="C4294" i="9"/>
  <c r="C4284" i="9"/>
  <c r="C4274" i="9"/>
  <c r="C4264" i="9"/>
  <c r="C4254" i="9"/>
  <c r="C4244" i="9"/>
  <c r="C4234" i="9"/>
  <c r="C7114" i="9"/>
  <c r="C7082" i="9"/>
  <c r="C6971" i="9"/>
  <c r="C6911" i="9"/>
  <c r="C6905" i="9"/>
  <c r="C6811" i="9"/>
  <c r="C6805" i="9"/>
  <c r="C6711" i="9"/>
  <c r="C6705" i="9"/>
  <c r="C6671" i="9"/>
  <c r="C6655" i="9"/>
  <c r="C6602" i="9"/>
  <c r="C6598" i="9"/>
  <c r="C6545" i="9"/>
  <c r="C7240" i="9"/>
  <c r="C7146" i="9"/>
  <c r="C6881" i="9"/>
  <c r="C6875" i="9"/>
  <c r="C6781" i="9"/>
  <c r="C6775" i="9"/>
  <c r="C6681" i="9"/>
  <c r="C6665" i="9"/>
  <c r="C6612" i="9"/>
  <c r="C6592" i="9"/>
  <c r="C6588" i="9"/>
  <c r="C6535" i="9"/>
  <c r="C6521" i="9"/>
  <c r="C6492" i="9"/>
  <c r="C6488" i="9"/>
  <c r="C6432" i="9"/>
  <c r="C6428" i="9"/>
  <c r="C6382" i="9"/>
  <c r="C6378" i="9"/>
  <c r="C6332" i="9"/>
  <c r="C6328" i="9"/>
  <c r="C6282" i="9"/>
  <c r="C6278" i="9"/>
  <c r="C6232" i="9"/>
  <c r="C6228" i="9"/>
  <c r="C6182" i="9"/>
  <c r="C6178" i="9"/>
  <c r="C7218" i="9"/>
  <c r="C7001" i="9"/>
  <c r="C6951" i="9"/>
  <c r="C6945" i="9"/>
  <c r="C6851" i="9"/>
  <c r="C6845" i="9"/>
  <c r="C6751" i="9"/>
  <c r="C6745" i="9"/>
  <c r="C6675" i="9"/>
  <c r="C6622" i="9"/>
  <c r="C6582" i="9"/>
  <c r="C6578" i="9"/>
  <c r="C6525" i="9"/>
  <c r="C6511" i="9"/>
  <c r="C6482" i="9"/>
  <c r="C6478" i="9"/>
  <c r="C6445" i="9"/>
  <c r="C6441" i="9"/>
  <c r="C6395" i="9"/>
  <c r="C6391" i="9"/>
  <c r="C6345" i="9"/>
  <c r="C6341" i="9"/>
  <c r="C6295" i="9"/>
  <c r="C6291" i="9"/>
  <c r="C6245" i="9"/>
  <c r="C6241" i="9"/>
  <c r="C6195" i="9"/>
  <c r="C6191" i="9"/>
  <c r="C6145" i="9"/>
  <c r="C6141" i="9"/>
  <c r="C6095" i="9"/>
  <c r="C6091" i="9"/>
  <c r="C6045" i="9"/>
  <c r="C6041" i="9"/>
  <c r="C5995" i="9"/>
  <c r="C5991" i="9"/>
  <c r="C5945" i="9"/>
  <c r="C5941" i="9"/>
  <c r="C5895" i="9"/>
  <c r="C5891" i="9"/>
  <c r="C5845" i="9"/>
  <c r="C5841" i="9"/>
  <c r="C5795" i="9"/>
  <c r="C5791" i="9"/>
  <c r="C5745" i="9"/>
  <c r="C5741" i="9"/>
  <c r="C5674" i="9"/>
  <c r="C5645" i="9"/>
  <c r="C5625" i="9"/>
  <c r="C5605" i="9"/>
  <c r="C5585" i="9"/>
  <c r="C5565" i="9"/>
  <c r="C5545" i="9"/>
  <c r="C5525" i="9"/>
  <c r="C5505" i="9"/>
  <c r="C5485" i="9"/>
  <c r="C5465" i="9"/>
  <c r="C5445" i="9"/>
  <c r="C5425" i="9"/>
  <c r="C5405" i="9"/>
  <c r="C5385" i="9"/>
  <c r="C5365" i="9"/>
  <c r="C5345" i="9"/>
  <c r="C5325" i="9"/>
  <c r="C5305" i="9"/>
  <c r="C5285" i="9"/>
  <c r="C5265" i="9"/>
  <c r="C5245" i="9"/>
  <c r="C5225" i="9"/>
  <c r="C5205" i="9"/>
  <c r="C5185" i="9"/>
  <c r="C5166" i="9"/>
  <c r="C5151" i="9"/>
  <c r="C5147" i="9"/>
  <c r="C5143" i="9"/>
  <c r="C5135" i="9"/>
  <c r="C5116" i="9"/>
  <c r="C5101" i="9"/>
  <c r="C5097" i="9"/>
  <c r="C5093" i="9"/>
  <c r="C5085" i="9"/>
  <c r="C5066" i="9"/>
  <c r="C5051" i="9"/>
  <c r="C5047" i="9"/>
  <c r="C5043" i="9"/>
  <c r="C5035" i="9"/>
  <c r="C5016" i="9"/>
  <c r="C5001" i="9"/>
  <c r="C4997" i="9"/>
  <c r="C4993" i="9"/>
  <c r="C4985" i="9"/>
  <c r="C4966" i="9"/>
  <c r="C4951" i="9"/>
  <c r="C4947" i="9"/>
  <c r="C4943" i="9"/>
  <c r="C4935" i="9"/>
  <c r="C4916" i="9"/>
  <c r="C4901" i="9"/>
  <c r="C4897" i="9"/>
  <c r="C4893" i="9"/>
  <c r="C4885" i="9"/>
  <c r="C4866" i="9"/>
  <c r="C4851" i="9"/>
  <c r="C4847" i="9"/>
  <c r="C4843" i="9"/>
  <c r="C4833" i="9"/>
  <c r="C4823" i="9"/>
  <c r="C4813" i="9"/>
  <c r="C4803" i="9"/>
  <c r="C4793" i="9"/>
  <c r="C4783" i="9"/>
  <c r="C4773" i="9"/>
  <c r="C4763" i="9"/>
  <c r="C4753" i="9"/>
  <c r="C4743" i="9"/>
  <c r="C4733" i="9"/>
  <c r="C4723" i="9"/>
  <c r="C4713" i="9"/>
  <c r="C4703" i="9"/>
  <c r="C4693" i="9"/>
  <c r="C4683" i="9"/>
  <c r="C4673" i="9"/>
  <c r="C4663" i="9"/>
  <c r="C4653" i="9"/>
  <c r="C4643" i="9"/>
  <c r="C4633" i="9"/>
  <c r="C4623" i="9"/>
  <c r="C4613" i="9"/>
  <c r="C4603" i="9"/>
  <c r="C4593" i="9"/>
  <c r="C4583" i="9"/>
  <c r="C4573" i="9"/>
  <c r="C4563" i="9"/>
  <c r="C4553" i="9"/>
  <c r="C4543" i="9"/>
  <c r="C4533" i="9"/>
  <c r="C4523" i="9"/>
  <c r="C4513" i="9"/>
  <c r="C4503" i="9"/>
  <c r="C4493" i="9"/>
  <c r="C4483" i="9"/>
  <c r="C4473" i="9"/>
  <c r="C4463" i="9"/>
  <c r="C4453" i="9"/>
  <c r="C4443" i="9"/>
  <c r="C4433" i="9"/>
  <c r="C4423" i="9"/>
  <c r="C4413" i="9"/>
  <c r="C4403" i="9"/>
  <c r="C4393" i="9"/>
  <c r="C4383" i="9"/>
  <c r="C4373" i="9"/>
  <c r="C4363" i="9"/>
  <c r="C4353" i="9"/>
  <c r="C4343" i="9"/>
  <c r="C4333" i="9"/>
  <c r="C4323" i="9"/>
  <c r="C4313" i="9"/>
  <c r="C4303" i="9"/>
  <c r="C4293" i="9"/>
  <c r="C4283" i="9"/>
  <c r="C4273" i="9"/>
  <c r="C4263" i="9"/>
  <c r="C4253" i="9"/>
  <c r="C4243" i="9"/>
  <c r="C4233" i="9"/>
  <c r="C7139" i="9"/>
  <c r="C7046" i="9"/>
  <c r="C6921" i="9"/>
  <c r="C6915" i="9"/>
  <c r="C6821" i="9"/>
  <c r="C6815" i="9"/>
  <c r="C6721" i="9"/>
  <c r="C6715" i="9"/>
  <c r="C6632" i="9"/>
  <c r="C6601" i="9"/>
  <c r="C6572" i="9"/>
  <c r="C6355" i="9"/>
  <c r="C6222" i="9"/>
  <c r="C6201" i="9"/>
  <c r="C5868" i="9"/>
  <c r="C5828" i="9"/>
  <c r="C5822" i="9"/>
  <c r="C5801" i="9"/>
  <c r="C5755" i="9"/>
  <c r="C5141" i="9"/>
  <c r="C5136" i="9"/>
  <c r="C5124" i="9"/>
  <c r="C5104" i="9"/>
  <c r="C5087" i="9"/>
  <c r="C5075" i="9"/>
  <c r="C5033" i="9"/>
  <c r="C4978" i="9"/>
  <c r="C4962" i="9"/>
  <c r="C4891" i="9"/>
  <c r="C4886" i="9"/>
  <c r="C4874" i="9"/>
  <c r="C4854" i="9"/>
  <c r="C4587" i="9"/>
  <c r="C4545" i="9"/>
  <c r="C4540" i="9"/>
  <c r="C4521" i="9"/>
  <c r="C4507" i="9"/>
  <c r="C4489" i="9"/>
  <c r="C4485" i="9"/>
  <c r="C4480" i="9"/>
  <c r="C4471" i="9"/>
  <c r="C4457" i="9"/>
  <c r="C4439" i="9"/>
  <c r="C4435" i="9"/>
  <c r="C4430" i="9"/>
  <c r="C4421" i="9"/>
  <c r="C4407" i="9"/>
  <c r="C4389" i="9"/>
  <c r="C4385" i="9"/>
  <c r="C4380" i="9"/>
  <c r="C4371" i="9"/>
  <c r="C4357" i="9"/>
  <c r="C4339" i="9"/>
  <c r="C4335" i="9"/>
  <c r="C4330" i="9"/>
  <c r="C4321" i="9"/>
  <c r="C4307" i="9"/>
  <c r="C4289" i="9"/>
  <c r="C4285" i="9"/>
  <c r="C4280" i="9"/>
  <c r="C4271" i="9"/>
  <c r="C4257" i="9"/>
  <c r="C4239" i="9"/>
  <c r="C4235" i="9"/>
  <c r="C6418" i="9"/>
  <c r="C6205" i="9"/>
  <c r="C5918" i="9"/>
  <c r="C5878" i="9"/>
  <c r="C5872" i="9"/>
  <c r="C5851" i="9"/>
  <c r="C5805" i="9"/>
  <c r="C5732" i="9"/>
  <c r="C5653" i="9"/>
  <c r="C5642" i="9"/>
  <c r="C5613" i="9"/>
  <c r="C5602" i="9"/>
  <c r="C5573" i="9"/>
  <c r="C5562" i="9"/>
  <c r="C5533" i="9"/>
  <c r="C5522" i="9"/>
  <c r="C5493" i="9"/>
  <c r="C5482" i="9"/>
  <c r="C5453" i="9"/>
  <c r="C5442" i="9"/>
  <c r="C5413" i="9"/>
  <c r="C5402" i="9"/>
  <c r="C5373" i="9"/>
  <c r="C5362" i="9"/>
  <c r="C5333" i="9"/>
  <c r="C5322" i="9"/>
  <c r="C5293" i="9"/>
  <c r="C5282" i="9"/>
  <c r="C5253" i="9"/>
  <c r="C5242" i="9"/>
  <c r="C5213" i="9"/>
  <c r="C5202" i="9"/>
  <c r="C5113" i="9"/>
  <c r="C5108" i="9"/>
  <c r="C5082" i="9"/>
  <c r="C5021" i="9"/>
  <c r="C5005" i="9"/>
  <c r="C4967" i="9"/>
  <c r="C4956" i="9"/>
  <c r="C4863" i="9"/>
  <c r="C4858" i="9"/>
  <c r="C4577" i="9"/>
  <c r="C4535" i="9"/>
  <c r="C4530" i="9"/>
  <c r="C4516" i="9"/>
  <c r="C4466" i="9"/>
  <c r="C4416" i="9"/>
  <c r="C4366" i="9"/>
  <c r="C4316" i="9"/>
  <c r="C4266" i="9"/>
  <c r="C6422" i="9"/>
  <c r="C6401" i="9"/>
  <c r="C6268" i="9"/>
  <c r="C5968" i="9"/>
  <c r="C5928" i="9"/>
  <c r="C5922" i="9"/>
  <c r="C5901" i="9"/>
  <c r="C5855" i="9"/>
  <c r="C5782" i="9"/>
  <c r="C5704" i="9"/>
  <c r="C5688" i="9"/>
  <c r="C5658" i="9"/>
  <c r="C5618" i="9"/>
  <c r="C5578" i="9"/>
  <c r="C5538" i="9"/>
  <c r="C5498" i="9"/>
  <c r="C5458" i="9"/>
  <c r="C5418" i="9"/>
  <c r="C5378" i="9"/>
  <c r="C5338" i="9"/>
  <c r="C5298" i="9"/>
  <c r="C5258" i="9"/>
  <c r="C5218" i="9"/>
  <c r="C5178" i="9"/>
  <c r="C5162" i="9"/>
  <c r="C5091" i="9"/>
  <c r="C5086" i="9"/>
  <c r="C5074" i="9"/>
  <c r="C5054" i="9"/>
  <c r="C5037" i="9"/>
  <c r="C5025" i="9"/>
  <c r="C4983" i="9"/>
  <c r="C4928" i="9"/>
  <c r="C4912" i="9"/>
  <c r="C4841" i="9"/>
  <c r="C4836" i="9"/>
  <c r="C4831" i="9"/>
  <c r="C4826" i="9"/>
  <c r="C4821" i="9"/>
  <c r="C4816" i="9"/>
  <c r="C4811" i="9"/>
  <c r="C4806" i="9"/>
  <c r="C4801" i="9"/>
  <c r="C4796" i="9"/>
  <c r="C4791" i="9"/>
  <c r="C4786" i="9"/>
  <c r="C4781" i="9"/>
  <c r="C4776" i="9"/>
  <c r="C4771" i="9"/>
  <c r="C4766" i="9"/>
  <c r="C4761" i="9"/>
  <c r="C4756" i="9"/>
  <c r="C4751" i="9"/>
  <c r="C4746" i="9"/>
  <c r="C4741" i="9"/>
  <c r="C4736" i="9"/>
  <c r="C4731" i="9"/>
  <c r="C4726" i="9"/>
  <c r="C4721" i="9"/>
  <c r="C4716" i="9"/>
  <c r="C4711" i="9"/>
  <c r="C4706" i="9"/>
  <c r="C4701" i="9"/>
  <c r="C4696" i="9"/>
  <c r="C4691" i="9"/>
  <c r="C4686" i="9"/>
  <c r="C4681" i="9"/>
  <c r="C4676" i="9"/>
  <c r="C4671" i="9"/>
  <c r="C4666" i="9"/>
  <c r="C4661" i="9"/>
  <c r="C4656" i="9"/>
  <c r="C4651" i="9"/>
  <c r="C4646" i="9"/>
  <c r="C4641" i="9"/>
  <c r="C4636" i="9"/>
  <c r="C4631" i="9"/>
  <c r="C4626" i="9"/>
  <c r="C4621" i="9"/>
  <c r="C4616" i="9"/>
  <c r="C4611" i="9"/>
  <c r="C4606" i="9"/>
  <c r="C4601" i="9"/>
  <c r="C4596" i="9"/>
  <c r="C4567" i="9"/>
  <c r="C4525" i="9"/>
  <c r="C4520" i="9"/>
  <c r="C4511" i="9"/>
  <c r="C4497" i="9"/>
  <c r="C4479" i="9"/>
  <c r="C4475" i="9"/>
  <c r="C4470" i="9"/>
  <c r="C4461" i="9"/>
  <c r="C4447" i="9"/>
  <c r="C4429" i="9"/>
  <c r="C4425" i="9"/>
  <c r="C4420" i="9"/>
  <c r="C4411" i="9"/>
  <c r="C4397" i="9"/>
  <c r="C4379" i="9"/>
  <c r="C4375" i="9"/>
  <c r="C4370" i="9"/>
  <c r="C4361" i="9"/>
  <c r="C4347" i="9"/>
  <c r="C4329" i="9"/>
  <c r="C4325" i="9"/>
  <c r="C4320" i="9"/>
  <c r="C4311" i="9"/>
  <c r="C4297" i="9"/>
  <c r="C4279" i="9"/>
  <c r="C4275" i="9"/>
  <c r="C4270" i="9"/>
  <c r="C4261" i="9"/>
  <c r="C4247" i="9"/>
  <c r="C4221" i="9"/>
  <c r="C6515" i="9"/>
  <c r="C6405" i="9"/>
  <c r="C6272" i="9"/>
  <c r="C6251" i="9"/>
  <c r="C6018" i="9"/>
  <c r="C5978" i="9"/>
  <c r="C5972" i="9"/>
  <c r="C5951" i="9"/>
  <c r="C5905" i="9"/>
  <c r="C5832" i="9"/>
  <c r="C5634" i="9"/>
  <c r="C5623" i="9"/>
  <c r="C5594" i="9"/>
  <c r="C5583" i="9"/>
  <c r="C5554" i="9"/>
  <c r="C5543" i="9"/>
  <c r="C5514" i="9"/>
  <c r="C5503" i="9"/>
  <c r="C5474" i="9"/>
  <c r="C5463" i="9"/>
  <c r="C5434" i="9"/>
  <c r="C5423" i="9"/>
  <c r="C5394" i="9"/>
  <c r="C5383" i="9"/>
  <c r="C5354" i="9"/>
  <c r="C5343" i="9"/>
  <c r="C5314" i="9"/>
  <c r="C5303" i="9"/>
  <c r="C5274" i="9"/>
  <c r="C5263" i="9"/>
  <c r="C5234" i="9"/>
  <c r="C5223" i="9"/>
  <c r="C5194" i="9"/>
  <c r="C5183" i="9"/>
  <c r="C5167" i="9"/>
  <c r="C5156" i="9"/>
  <c r="C5063" i="9"/>
  <c r="C5058" i="9"/>
  <c r="C5032" i="9"/>
  <c r="C4971" i="9"/>
  <c r="C4955" i="9"/>
  <c r="C4917" i="9"/>
  <c r="C4906" i="9"/>
  <c r="C4591" i="9"/>
  <c r="C4586" i="9"/>
  <c r="C4557" i="9"/>
  <c r="C4506" i="9"/>
  <c r="C4456" i="9"/>
  <c r="C4406" i="9"/>
  <c r="C6502" i="9"/>
  <c r="C6498" i="9"/>
  <c r="C6468" i="9"/>
  <c r="C6255" i="9"/>
  <c r="C6068" i="9"/>
  <c r="C6028" i="9"/>
  <c r="C6022" i="9"/>
  <c r="C6001" i="9"/>
  <c r="C5955" i="9"/>
  <c r="C5882" i="9"/>
  <c r="C5128" i="9"/>
  <c r="C5112" i="9"/>
  <c r="C5041" i="9"/>
  <c r="C5036" i="9"/>
  <c r="C5024" i="9"/>
  <c r="C5004" i="9"/>
  <c r="C4987" i="9"/>
  <c r="C4975" i="9"/>
  <c r="C4933" i="9"/>
  <c r="C4878" i="9"/>
  <c r="C4862" i="9"/>
  <c r="C4840" i="9"/>
  <c r="C4830" i="9"/>
  <c r="C4820" i="9"/>
  <c r="C4810" i="9"/>
  <c r="C4800" i="9"/>
  <c r="C4790" i="9"/>
  <c r="C4780" i="9"/>
  <c r="C4770" i="9"/>
  <c r="C4760" i="9"/>
  <c r="C4750" i="9"/>
  <c r="C4740" i="9"/>
  <c r="C4730" i="9"/>
  <c r="C4720" i="9"/>
  <c r="C4710" i="9"/>
  <c r="C4700" i="9"/>
  <c r="C4690" i="9"/>
  <c r="C4680" i="9"/>
  <c r="C4670" i="9"/>
  <c r="C4660" i="9"/>
  <c r="C4650" i="9"/>
  <c r="C4640" i="9"/>
  <c r="C4630" i="9"/>
  <c r="C4620" i="9"/>
  <c r="C4610" i="9"/>
  <c r="C4600" i="9"/>
  <c r="C4581" i="9"/>
  <c r="C4576" i="9"/>
  <c r="C4547" i="9"/>
  <c r="C4519" i="9"/>
  <c r="C4515" i="9"/>
  <c r="C4510" i="9"/>
  <c r="C4501" i="9"/>
  <c r="C4487" i="9"/>
  <c r="C4469" i="9"/>
  <c r="C4465" i="9"/>
  <c r="C4460" i="9"/>
  <c r="C4451" i="9"/>
  <c r="C4437" i="9"/>
  <c r="C4419" i="9"/>
  <c r="C4415" i="9"/>
  <c r="C4410" i="9"/>
  <c r="C4401" i="9"/>
  <c r="C4387" i="9"/>
  <c r="C4369" i="9"/>
  <c r="C4365" i="9"/>
  <c r="C4360" i="9"/>
  <c r="C4351" i="9"/>
  <c r="C4337" i="9"/>
  <c r="C4319" i="9"/>
  <c r="C4315" i="9"/>
  <c r="C4310" i="9"/>
  <c r="C4301" i="9"/>
  <c r="C4287" i="9"/>
  <c r="C4269" i="9"/>
  <c r="C4265" i="9"/>
  <c r="C4260" i="9"/>
  <c r="C4251" i="9"/>
  <c r="C4237" i="9"/>
  <c r="C6472" i="9"/>
  <c r="C6451" i="9"/>
  <c r="C6318" i="9"/>
  <c r="C6118" i="9"/>
  <c r="C6078" i="9"/>
  <c r="C6072" i="9"/>
  <c r="C6051" i="9"/>
  <c r="C6005" i="9"/>
  <c r="C5932" i="9"/>
  <c r="C6368" i="9"/>
  <c r="C6155" i="9"/>
  <c r="C6082" i="9"/>
  <c r="C5768" i="9"/>
  <c r="C5728" i="9"/>
  <c r="C5722" i="9"/>
  <c r="C5701" i="9"/>
  <c r="C5695" i="9"/>
  <c r="C5671" i="9"/>
  <c r="C5654" i="9"/>
  <c r="C5643" i="9"/>
  <c r="C5614" i="9"/>
  <c r="C5603" i="9"/>
  <c r="C5574" i="9"/>
  <c r="C5563" i="9"/>
  <c r="C5534" i="9"/>
  <c r="C5523" i="9"/>
  <c r="C5494" i="9"/>
  <c r="C5483" i="9"/>
  <c r="C5454" i="9"/>
  <c r="C5443" i="9"/>
  <c r="C5414" i="9"/>
  <c r="C5403" i="9"/>
  <c r="C5374" i="9"/>
  <c r="C5363" i="9"/>
  <c r="C5334" i="9"/>
  <c r="C5323" i="9"/>
  <c r="C5294" i="9"/>
  <c r="C5283" i="9"/>
  <c r="C5254" i="9"/>
  <c r="C5243" i="9"/>
  <c r="C5214" i="9"/>
  <c r="C5203" i="9"/>
  <c r="C5174" i="9"/>
  <c r="C5154" i="9"/>
  <c r="C5137" i="9"/>
  <c r="C5125" i="9"/>
  <c r="C5083" i="9"/>
  <c r="C5028" i="9"/>
  <c r="C5012" i="9"/>
  <c r="C4941" i="9"/>
  <c r="C4936" i="9"/>
  <c r="C4924" i="9"/>
  <c r="C4904" i="9"/>
  <c r="C4887" i="9"/>
  <c r="C4875" i="9"/>
  <c r="C4565" i="9"/>
  <c r="C4560" i="9"/>
  <c r="C4541" i="9"/>
  <c r="C4536" i="9"/>
  <c r="C4517" i="9"/>
  <c r="C4499" i="9"/>
  <c r="C4495" i="9"/>
  <c r="C4490" i="9"/>
  <c r="C4481" i="9"/>
  <c r="C4467" i="9"/>
  <c r="C4449" i="9"/>
  <c r="C4445" i="9"/>
  <c r="C4440" i="9"/>
  <c r="C4431" i="9"/>
  <c r="C4417" i="9"/>
  <c r="C4399" i="9"/>
  <c r="C4395" i="9"/>
  <c r="C4390" i="9"/>
  <c r="C4381" i="9"/>
  <c r="C4367" i="9"/>
  <c r="C4349" i="9"/>
  <c r="C4345" i="9"/>
  <c r="C4340" i="9"/>
  <c r="C4331" i="9"/>
  <c r="C4317" i="9"/>
  <c r="C4299" i="9"/>
  <c r="C4295" i="9"/>
  <c r="C4290" i="9"/>
  <c r="C4281" i="9"/>
  <c r="C4267" i="9"/>
  <c r="C4249" i="9"/>
  <c r="C4245" i="9"/>
  <c r="C6455" i="9"/>
  <c r="C6218" i="9"/>
  <c r="C5982" i="9"/>
  <c r="C5633" i="9"/>
  <c r="C5518" i="9"/>
  <c r="C5473" i="9"/>
  <c r="C5422" i="9"/>
  <c r="C5318" i="9"/>
  <c r="C5273" i="9"/>
  <c r="C5222" i="9"/>
  <c r="C5067" i="9"/>
  <c r="C5055" i="9"/>
  <c r="C5017" i="9"/>
  <c r="C4974" i="9"/>
  <c r="C4747" i="9"/>
  <c r="C4647" i="9"/>
  <c r="C4595" i="9"/>
  <c r="C4551" i="9"/>
  <c r="C4509" i="9"/>
  <c r="C4491" i="9"/>
  <c r="C4459" i="9"/>
  <c r="C4441" i="9"/>
  <c r="C4409" i="9"/>
  <c r="C4391" i="9"/>
  <c r="C4359" i="9"/>
  <c r="C4305" i="9"/>
  <c r="C4286" i="9"/>
  <c r="C4154" i="9"/>
  <c r="C4144" i="9"/>
  <c r="C4132" i="9"/>
  <c r="C4120" i="9"/>
  <c r="C4110" i="9"/>
  <c r="C5175" i="9"/>
  <c r="C5158" i="9"/>
  <c r="C5121" i="9"/>
  <c r="C5078" i="9"/>
  <c r="C4982" i="9"/>
  <c r="C4925" i="9"/>
  <c r="C4908" i="9"/>
  <c r="C4871" i="9"/>
  <c r="C4817" i="9"/>
  <c r="C4717" i="9"/>
  <c r="C4617" i="9"/>
  <c r="C4561" i="9"/>
  <c r="C4527" i="9"/>
  <c r="C4477" i="9"/>
  <c r="C4427" i="9"/>
  <c r="C4377" i="9"/>
  <c r="C4341" i="9"/>
  <c r="C4309" i="9"/>
  <c r="C4255" i="9"/>
  <c r="C4215" i="9"/>
  <c r="C4193" i="9"/>
  <c r="C4166" i="9"/>
  <c r="C6301" i="9"/>
  <c r="C6101" i="9"/>
  <c r="C5818" i="9"/>
  <c r="C5718" i="9"/>
  <c r="C5638" i="9"/>
  <c r="C5582" i="9"/>
  <c r="C5478" i="9"/>
  <c r="C5433" i="9"/>
  <c r="C5382" i="9"/>
  <c r="C5278" i="9"/>
  <c r="C5233" i="9"/>
  <c r="C5182" i="9"/>
  <c r="C5163" i="9"/>
  <c r="C5071" i="9"/>
  <c r="C4913" i="9"/>
  <c r="C4787" i="9"/>
  <c r="C4687" i="9"/>
  <c r="C4566" i="9"/>
  <c r="C4555" i="9"/>
  <c r="C4550" i="9"/>
  <c r="C4496" i="9"/>
  <c r="C4446" i="9"/>
  <c r="C4396" i="9"/>
  <c r="C4327" i="9"/>
  <c r="C4291" i="9"/>
  <c r="C4259" i="9"/>
  <c r="C4236" i="9"/>
  <c r="C4228" i="9"/>
  <c r="C4220" i="9"/>
  <c r="C4208" i="9"/>
  <c r="C4188" i="9"/>
  <c r="C4134" i="9"/>
  <c r="C4124" i="9"/>
  <c r="C4112" i="9"/>
  <c r="C4107" i="9"/>
  <c r="C4100" i="9"/>
  <c r="C3613" i="9"/>
  <c r="C3602" i="9"/>
  <c r="C3593" i="9"/>
  <c r="C3582" i="9"/>
  <c r="C3573" i="9"/>
  <c r="C3562" i="9"/>
  <c r="C3553" i="9"/>
  <c r="C3542" i="9"/>
  <c r="C3533" i="9"/>
  <c r="C3522" i="9"/>
  <c r="C3513" i="9"/>
  <c r="C3502" i="9"/>
  <c r="C3493" i="9"/>
  <c r="C3482" i="9"/>
  <c r="C3473" i="9"/>
  <c r="C6322" i="9"/>
  <c r="C6305" i="9"/>
  <c r="C6128" i="9"/>
  <c r="C6122" i="9"/>
  <c r="C6105" i="9"/>
  <c r="C5593" i="9"/>
  <c r="C5133" i="9"/>
  <c r="C4986" i="9"/>
  <c r="C4932" i="9"/>
  <c r="C4883" i="9"/>
  <c r="C4757" i="9"/>
  <c r="C4657" i="9"/>
  <c r="C4571" i="9"/>
  <c r="C4537" i="9"/>
  <c r="C4346" i="9"/>
  <c r="C4277" i="9"/>
  <c r="C4241" i="9"/>
  <c r="C4195" i="9"/>
  <c r="C4175" i="9"/>
  <c r="C4146" i="9"/>
  <c r="C3084" i="9"/>
  <c r="C3075" i="9"/>
  <c r="C3064" i="9"/>
  <c r="C3055" i="9"/>
  <c r="C3044" i="9"/>
  <c r="C3035" i="9"/>
  <c r="C6501" i="9"/>
  <c r="C5705" i="9"/>
  <c r="C5542" i="9"/>
  <c r="C5438" i="9"/>
  <c r="C5393" i="9"/>
  <c r="C5342" i="9"/>
  <c r="C5238" i="9"/>
  <c r="C5193" i="9"/>
  <c r="C4991" i="9"/>
  <c r="C4937" i="9"/>
  <c r="C4827" i="9"/>
  <c r="C4727" i="9"/>
  <c r="C4627" i="9"/>
  <c r="C4526" i="9"/>
  <c r="C4476" i="9"/>
  <c r="C4426" i="9"/>
  <c r="C4376" i="9"/>
  <c r="C4296" i="9"/>
  <c r="C4230" i="9"/>
  <c r="C4222" i="9"/>
  <c r="C4212" i="9"/>
  <c r="C4200" i="9"/>
  <c r="C4180" i="9"/>
  <c r="C4170" i="9"/>
  <c r="C4114" i="9"/>
  <c r="C4104" i="9"/>
  <c r="C6168" i="9"/>
  <c r="C6151" i="9"/>
  <c r="C5598" i="9"/>
  <c r="C5008" i="9"/>
  <c r="C4954" i="9"/>
  <c r="C4797" i="9"/>
  <c r="C4697" i="9"/>
  <c r="C4597" i="9"/>
  <c r="C4575" i="9"/>
  <c r="C4570" i="9"/>
  <c r="C4531" i="9"/>
  <c r="C4500" i="9"/>
  <c r="C4450" i="9"/>
  <c r="C4400" i="9"/>
  <c r="C4326" i="9"/>
  <c r="C4246" i="9"/>
  <c r="C4240" i="9"/>
  <c r="C4192" i="9"/>
  <c r="C4126" i="9"/>
  <c r="C6531" i="9"/>
  <c r="C6351" i="9"/>
  <c r="C6172" i="9"/>
  <c r="C6132" i="9"/>
  <c r="C6032" i="9"/>
  <c r="C5667" i="9"/>
  <c r="C5662" i="9"/>
  <c r="C5553" i="9"/>
  <c r="C5502" i="9"/>
  <c r="C5398" i="9"/>
  <c r="C5353" i="9"/>
  <c r="C5302" i="9"/>
  <c r="C5198" i="9"/>
  <c r="C5155" i="9"/>
  <c r="C5132" i="9"/>
  <c r="C5106" i="9"/>
  <c r="C5013" i="9"/>
  <c r="C4905" i="9"/>
  <c r="C4882" i="9"/>
  <c r="C4856" i="9"/>
  <c r="C4767" i="9"/>
  <c r="C4667" i="9"/>
  <c r="C4580" i="9"/>
  <c r="C4356" i="9"/>
  <c r="C4350" i="9"/>
  <c r="C4276" i="9"/>
  <c r="C6055" i="9"/>
  <c r="C5751" i="9"/>
  <c r="C5692" i="9"/>
  <c r="C6568" i="9"/>
  <c r="C6372" i="9"/>
  <c r="C5558" i="9"/>
  <c r="C5513" i="9"/>
  <c r="C5462" i="9"/>
  <c r="C5358" i="9"/>
  <c r="C5313" i="9"/>
  <c r="C5262" i="9"/>
  <c r="C5105" i="9"/>
  <c r="C5062" i="9"/>
  <c r="C5056" i="9"/>
  <c r="C4958" i="9"/>
  <c r="C4855" i="9"/>
  <c r="C4807" i="9"/>
  <c r="C4707" i="9"/>
  <c r="C4607" i="9"/>
  <c r="C4867" i="9"/>
  <c r="C4224" i="9"/>
  <c r="C4202" i="9"/>
  <c r="C4196" i="9"/>
  <c r="C4090" i="9"/>
  <c r="C4038" i="9"/>
  <c r="C4023" i="9"/>
  <c r="C4017" i="9"/>
  <c r="C4014" i="9"/>
  <c r="C4002" i="9"/>
  <c r="C3990" i="9"/>
  <c r="C3938" i="9"/>
  <c r="C3923" i="9"/>
  <c r="C3914" i="9"/>
  <c r="C3902" i="9"/>
  <c r="C3890" i="9"/>
  <c r="C3838" i="9"/>
  <c r="C3823" i="9"/>
  <c r="C3814" i="9"/>
  <c r="C3802" i="9"/>
  <c r="C3790" i="9"/>
  <c r="C3738" i="9"/>
  <c r="C3723" i="9"/>
  <c r="C3717" i="9"/>
  <c r="C3714" i="9"/>
  <c r="C3702" i="9"/>
  <c r="C3690" i="9"/>
  <c r="C3622" i="9"/>
  <c r="C3556" i="9"/>
  <c r="C3475" i="9"/>
  <c r="C3433" i="9"/>
  <c r="C3424" i="9"/>
  <c r="C3382" i="9"/>
  <c r="C3376" i="9"/>
  <c r="C3367" i="9"/>
  <c r="C3278" i="9"/>
  <c r="C3242" i="9"/>
  <c r="C3222" i="9"/>
  <c r="C3202" i="9"/>
  <c r="C3182" i="9"/>
  <c r="C3162" i="9"/>
  <c r="C3142" i="9"/>
  <c r="C3122" i="9"/>
  <c r="C3102" i="9"/>
  <c r="C3082" i="9"/>
  <c r="C3062" i="9"/>
  <c r="C3042" i="9"/>
  <c r="C3004" i="9"/>
  <c r="C2964" i="9"/>
  <c r="C5665" i="9"/>
  <c r="C4963" i="9"/>
  <c r="C4737" i="9"/>
  <c r="C4585" i="9"/>
  <c r="C4455" i="9"/>
  <c r="C4386" i="9"/>
  <c r="C4218" i="9"/>
  <c r="C4190" i="9"/>
  <c r="C4184" i="9"/>
  <c r="C4181" i="9"/>
  <c r="C4164" i="9"/>
  <c r="C4161" i="9"/>
  <c r="C4119" i="9"/>
  <c r="C4116" i="9"/>
  <c r="C4068" i="9"/>
  <c r="C4056" i="9"/>
  <c r="C4053" i="9"/>
  <c r="C4047" i="9"/>
  <c r="C4044" i="9"/>
  <c r="C4041" i="9"/>
  <c r="C4032" i="9"/>
  <c r="C4020" i="9"/>
  <c r="C3968" i="9"/>
  <c r="C3956" i="9"/>
  <c r="C3953" i="9"/>
  <c r="C3947" i="9"/>
  <c r="C3944" i="9"/>
  <c r="C3941" i="9"/>
  <c r="C3932" i="9"/>
  <c r="C3920" i="9"/>
  <c r="C3868" i="9"/>
  <c r="C3856" i="9"/>
  <c r="C3853" i="9"/>
  <c r="C3844" i="9"/>
  <c r="C3841" i="9"/>
  <c r="C3832" i="9"/>
  <c r="C3820" i="9"/>
  <c r="C3768" i="9"/>
  <c r="C3756" i="9"/>
  <c r="C3753" i="9"/>
  <c r="C3744" i="9"/>
  <c r="C3741" i="9"/>
  <c r="C3732" i="9"/>
  <c r="C3720" i="9"/>
  <c r="C3668" i="9"/>
  <c r="C3650" i="9"/>
  <c r="C3643" i="9"/>
  <c r="C3637" i="9"/>
  <c r="C3600" i="9"/>
  <c r="C3587" i="9"/>
  <c r="C3584" i="9"/>
  <c r="C3578" i="9"/>
  <c r="C3565" i="9"/>
  <c r="C3500" i="9"/>
  <c r="C3487" i="9"/>
  <c r="C3484" i="9"/>
  <c r="C3478" i="9"/>
  <c r="C3460" i="9"/>
  <c r="C3418" i="9"/>
  <c r="C3394" i="9"/>
  <c r="C3373" i="9"/>
  <c r="C3325" i="9"/>
  <c r="C3322" i="9"/>
  <c r="C3316" i="9"/>
  <c r="C3307" i="9"/>
  <c r="C3260" i="9"/>
  <c r="C3236" i="9"/>
  <c r="C3216" i="9"/>
  <c r="C3196" i="9"/>
  <c r="C3176" i="9"/>
  <c r="C3156" i="9"/>
  <c r="C3136" i="9"/>
  <c r="C3116" i="9"/>
  <c r="C3096" i="9"/>
  <c r="C3076" i="9"/>
  <c r="C4590" i="9"/>
  <c r="C4210" i="9"/>
  <c r="C4204" i="9"/>
  <c r="C4178" i="9"/>
  <c r="C4158" i="9"/>
  <c r="C4152" i="9"/>
  <c r="C4122" i="9"/>
  <c r="C4098" i="9"/>
  <c r="C4083" i="9"/>
  <c r="C4077" i="9"/>
  <c r="C4074" i="9"/>
  <c r="C4062" i="9"/>
  <c r="C4050" i="9"/>
  <c r="C3998" i="9"/>
  <c r="C3983" i="9"/>
  <c r="C3977" i="9"/>
  <c r="C3974" i="9"/>
  <c r="C3962" i="9"/>
  <c r="C3950" i="9"/>
  <c r="C3898" i="9"/>
  <c r="C3883" i="9"/>
  <c r="C3874" i="9"/>
  <c r="C3862" i="9"/>
  <c r="C3850" i="9"/>
  <c r="C3798" i="9"/>
  <c r="C3783" i="9"/>
  <c r="C3777" i="9"/>
  <c r="C3774" i="9"/>
  <c r="C3762" i="9"/>
  <c r="C3750" i="9"/>
  <c r="C3698" i="9"/>
  <c r="C3683" i="9"/>
  <c r="C3677" i="9"/>
  <c r="C3674" i="9"/>
  <c r="C3662" i="9"/>
  <c r="C3596" i="9"/>
  <c r="C3515" i="9"/>
  <c r="C3496" i="9"/>
  <c r="C3462" i="9"/>
  <c r="C3456" i="9"/>
  <c r="C3447" i="9"/>
  <c r="C3364" i="9"/>
  <c r="C3358" i="9"/>
  <c r="C3313" i="9"/>
  <c r="C3262" i="9"/>
  <c r="C3256" i="9"/>
  <c r="C3247" i="9"/>
  <c r="C3233" i="9"/>
  <c r="C3213" i="9"/>
  <c r="C3193" i="9"/>
  <c r="C3173" i="9"/>
  <c r="C3153" i="9"/>
  <c r="C3133" i="9"/>
  <c r="C3113" i="9"/>
  <c r="C3093" i="9"/>
  <c r="C3073" i="9"/>
  <c r="C3053" i="9"/>
  <c r="C2998" i="9"/>
  <c r="C2958" i="9"/>
  <c r="C4546" i="9"/>
  <c r="C4229" i="9"/>
  <c r="C4223" i="9"/>
  <c r="C4201" i="9"/>
  <c r="C4172" i="9"/>
  <c r="C4169" i="9"/>
  <c r="C4092" i="9"/>
  <c r="C4080" i="9"/>
  <c r="C4028" i="9"/>
  <c r="C4013" i="9"/>
  <c r="C4007" i="9"/>
  <c r="C4004" i="9"/>
  <c r="C4001" i="9"/>
  <c r="C3992" i="9"/>
  <c r="C3980" i="9"/>
  <c r="C3928" i="9"/>
  <c r="C3916" i="9"/>
  <c r="C3913" i="9"/>
  <c r="C3904" i="9"/>
  <c r="C3901" i="9"/>
  <c r="C3892" i="9"/>
  <c r="C3880" i="9"/>
  <c r="C3828" i="9"/>
  <c r="C3816" i="9"/>
  <c r="C3813" i="9"/>
  <c r="C3804" i="9"/>
  <c r="C3801" i="9"/>
  <c r="C3792" i="9"/>
  <c r="C3780" i="9"/>
  <c r="C3728" i="9"/>
  <c r="C3716" i="9"/>
  <c r="C3713" i="9"/>
  <c r="C3704" i="9"/>
  <c r="C3701" i="9"/>
  <c r="C3692" i="9"/>
  <c r="C3680" i="9"/>
  <c r="C3658" i="9"/>
  <c r="C3640" i="9"/>
  <c r="C3633" i="9"/>
  <c r="C3627" i="9"/>
  <c r="C3618" i="9"/>
  <c r="C3605" i="9"/>
  <c r="C3561" i="9"/>
  <c r="C3540" i="9"/>
  <c r="C3527" i="9"/>
  <c r="C3524" i="9"/>
  <c r="C3518" i="9"/>
  <c r="C3505" i="9"/>
  <c r="C3453" i="9"/>
  <c r="C3450" i="9"/>
  <c r="C3435" i="9"/>
  <c r="C3423" i="9"/>
  <c r="C3405" i="9"/>
  <c r="C3402" i="9"/>
  <c r="C3396" i="9"/>
  <c r="C3387" i="9"/>
  <c r="C3381" i="9"/>
  <c r="C3340" i="9"/>
  <c r="C3304" i="9"/>
  <c r="C3298" i="9"/>
  <c r="C3292" i="9"/>
  <c r="C3274" i="9"/>
  <c r="C3253" i="9"/>
  <c r="C3250" i="9"/>
  <c r="C3244" i="9"/>
  <c r="C3241" i="9"/>
  <c r="C3224" i="9"/>
  <c r="C5171" i="9"/>
  <c r="C4486" i="9"/>
  <c r="C4405" i="9"/>
  <c r="C4336" i="9"/>
  <c r="C4226" i="9"/>
  <c r="C4198" i="9"/>
  <c r="C4142" i="9"/>
  <c r="C4118" i="9"/>
  <c r="C4115" i="9"/>
  <c r="C4058" i="9"/>
  <c r="C4043" i="9"/>
  <c r="C4037" i="9"/>
  <c r="C4034" i="9"/>
  <c r="C4022" i="9"/>
  <c r="C4010" i="9"/>
  <c r="C3958" i="9"/>
  <c r="C3943" i="9"/>
  <c r="C3934" i="9"/>
  <c r="C3922" i="9"/>
  <c r="C3910" i="9"/>
  <c r="C3858" i="9"/>
  <c r="C3843" i="9"/>
  <c r="C3837" i="9"/>
  <c r="C3834" i="9"/>
  <c r="C3822" i="9"/>
  <c r="C3810" i="9"/>
  <c r="C3758" i="9"/>
  <c r="C3743" i="9"/>
  <c r="C3737" i="9"/>
  <c r="C3734" i="9"/>
  <c r="C3722" i="9"/>
  <c r="C3710" i="9"/>
  <c r="C3652" i="9"/>
  <c r="C3555" i="9"/>
  <c r="C3536" i="9"/>
  <c r="C3444" i="9"/>
  <c r="C3438" i="9"/>
  <c r="C3393" i="9"/>
  <c r="C3342" i="9"/>
  <c r="C3336" i="9"/>
  <c r="C3327" i="9"/>
  <c r="C3124" i="9"/>
  <c r="C3104" i="9"/>
  <c r="C3006" i="9"/>
  <c r="C2995" i="9"/>
  <c r="C2966" i="9"/>
  <c r="C2955" i="9"/>
  <c r="C4837" i="9"/>
  <c r="C4677" i="9"/>
  <c r="C4231" i="9"/>
  <c r="C4186" i="9"/>
  <c r="C4136" i="9"/>
  <c r="C4121" i="9"/>
  <c r="C4106" i="9"/>
  <c r="C4103" i="9"/>
  <c r="C4088" i="9"/>
  <c r="C4073" i="9"/>
  <c r="C4067" i="9"/>
  <c r="C4064" i="9"/>
  <c r="C4052" i="9"/>
  <c r="C4040" i="9"/>
  <c r="C3988" i="9"/>
  <c r="C3973" i="9"/>
  <c r="C3964" i="9"/>
  <c r="C3952" i="9"/>
  <c r="C3940" i="9"/>
  <c r="C3888" i="9"/>
  <c r="C3873" i="9"/>
  <c r="C3864" i="9"/>
  <c r="C3852" i="9"/>
  <c r="C3840" i="9"/>
  <c r="C3788" i="9"/>
  <c r="C3773" i="9"/>
  <c r="C3764" i="9"/>
  <c r="C3752" i="9"/>
  <c r="C3740" i="9"/>
  <c r="C3688" i="9"/>
  <c r="C3673" i="9"/>
  <c r="C3648" i="9"/>
  <c r="C3642" i="9"/>
  <c r="C3630" i="9"/>
  <c r="C3623" i="9"/>
  <c r="C3580" i="9"/>
  <c r="C3567" i="9"/>
  <c r="C3558" i="9"/>
  <c r="C3480" i="9"/>
  <c r="C3467" i="9"/>
  <c r="C3420" i="9"/>
  <c r="C3384" i="9"/>
  <c r="C3378" i="9"/>
  <c r="C3333" i="9"/>
  <c r="C3315" i="9"/>
  <c r="C3282" i="9"/>
  <c r="C3276" i="9"/>
  <c r="C3267" i="9"/>
  <c r="C3235" i="9"/>
  <c r="C3215" i="9"/>
  <c r="C3195" i="9"/>
  <c r="C3175" i="9"/>
  <c r="C3095" i="9"/>
  <c r="C3024" i="9"/>
  <c r="C2984" i="9"/>
  <c r="C5006" i="9"/>
  <c r="C4921" i="9"/>
  <c r="C4556" i="9"/>
  <c r="C4300" i="9"/>
  <c r="C4214" i="9"/>
  <c r="C4206" i="9"/>
  <c r="C4174" i="9"/>
  <c r="C4148" i="9"/>
  <c r="C4133" i="9"/>
  <c r="C4097" i="9"/>
  <c r="C4094" i="9"/>
  <c r="C4091" i="9"/>
  <c r="C4082" i="9"/>
  <c r="C4070" i="9"/>
  <c r="C4018" i="9"/>
  <c r="C4006" i="9"/>
  <c r="C4003" i="9"/>
  <c r="C5778" i="9"/>
  <c r="C5772" i="9"/>
  <c r="C5622" i="9"/>
  <c r="C4637" i="9"/>
  <c r="C4505" i="9"/>
  <c r="C4355" i="9"/>
  <c r="C4306" i="9"/>
  <c r="C4211" i="9"/>
  <c r="C4191" i="9"/>
  <c r="C4162" i="9"/>
  <c r="C4123" i="9"/>
  <c r="C4048" i="9"/>
  <c r="C4036" i="9"/>
  <c r="C4033" i="9"/>
  <c r="C4027" i="9"/>
  <c r="C4024" i="9"/>
  <c r="C4021" i="9"/>
  <c r="C4012" i="9"/>
  <c r="C4000" i="9"/>
  <c r="C5117" i="9"/>
  <c r="C4436" i="9"/>
  <c r="C4250" i="9"/>
  <c r="C4216" i="9"/>
  <c r="C4194" i="9"/>
  <c r="C4182" i="9"/>
  <c r="C4179" i="9"/>
  <c r="C4176" i="9"/>
  <c r="C4168" i="9"/>
  <c r="C4159" i="9"/>
  <c r="C4153" i="9"/>
  <c r="C4150" i="9"/>
  <c r="C4147" i="9"/>
  <c r="C4141" i="9"/>
  <c r="C4138" i="9"/>
  <c r="C4135" i="9"/>
  <c r="C4078" i="9"/>
  <c r="C4066" i="9"/>
  <c r="C4063" i="9"/>
  <c r="C4057" i="9"/>
  <c r="C4054" i="9"/>
  <c r="C4051" i="9"/>
  <c r="C4042" i="9"/>
  <c r="C4030" i="9"/>
  <c r="C3978" i="9"/>
  <c r="C3963" i="9"/>
  <c r="C3954" i="9"/>
  <c r="C3942" i="9"/>
  <c r="C3930" i="9"/>
  <c r="C3878" i="9"/>
  <c r="C3863" i="9"/>
  <c r="C3854" i="9"/>
  <c r="C3842" i="9"/>
  <c r="C3830" i="9"/>
  <c r="C3778" i="9"/>
  <c r="C3763" i="9"/>
  <c r="C3757" i="9"/>
  <c r="C3754" i="9"/>
  <c r="C3742" i="9"/>
  <c r="C3730" i="9"/>
  <c r="C3678" i="9"/>
  <c r="C4777" i="9"/>
  <c r="C4256" i="9"/>
  <c r="C4213" i="9"/>
  <c r="C4173" i="9"/>
  <c r="C4156" i="9"/>
  <c r="C4111" i="9"/>
  <c r="C4108" i="9"/>
  <c r="C4102" i="9"/>
  <c r="C4096" i="9"/>
  <c r="C4093" i="9"/>
  <c r="C4087" i="9"/>
  <c r="C4084" i="9"/>
  <c r="C4081" i="9"/>
  <c r="C4072" i="9"/>
  <c r="C4060" i="9"/>
  <c r="C4008" i="9"/>
  <c r="C3970" i="9"/>
  <c r="C3912" i="9"/>
  <c r="C3824" i="9"/>
  <c r="C3632" i="9"/>
  <c r="C3612" i="9"/>
  <c r="C3594" i="9"/>
  <c r="C3544" i="9"/>
  <c r="C3463" i="9"/>
  <c r="C3404" i="9"/>
  <c r="C3344" i="9"/>
  <c r="C3245" i="9"/>
  <c r="C3218" i="9"/>
  <c r="C3204" i="9"/>
  <c r="C3187" i="9"/>
  <c r="C3174" i="9"/>
  <c r="C3150" i="9"/>
  <c r="C3085" i="9"/>
  <c r="C3014" i="9"/>
  <c r="C2990" i="9"/>
  <c r="C2910" i="9"/>
  <c r="C2907" i="9"/>
  <c r="C2876" i="9"/>
  <c r="C2865" i="9"/>
  <c r="C2843" i="9"/>
  <c r="C2776" i="9"/>
  <c r="C2765" i="9"/>
  <c r="C2743" i="9"/>
  <c r="C2676" i="9"/>
  <c r="C2665" i="9"/>
  <c r="C2643" i="9"/>
  <c r="C2605" i="9"/>
  <c r="C2565" i="9"/>
  <c r="C2525" i="9"/>
  <c r="C2485" i="9"/>
  <c r="C2445" i="9"/>
  <c r="C2405" i="9"/>
  <c r="C2365" i="9"/>
  <c r="C2325" i="9"/>
  <c r="C2285" i="9"/>
  <c r="C2245" i="9"/>
  <c r="C2205" i="9"/>
  <c r="C2165" i="9"/>
  <c r="C4128" i="9"/>
  <c r="C4101" i="9"/>
  <c r="C3996" i="9"/>
  <c r="C3993" i="9"/>
  <c r="C3966" i="9"/>
  <c r="C3918" i="9"/>
  <c r="C3908" i="9"/>
  <c r="C3882" i="9"/>
  <c r="C3872" i="9"/>
  <c r="C3851" i="9"/>
  <c r="C3827" i="9"/>
  <c r="C3791" i="9"/>
  <c r="C3781" i="9"/>
  <c r="C3736" i="9"/>
  <c r="C3733" i="9"/>
  <c r="C3726" i="9"/>
  <c r="C3700" i="9"/>
  <c r="C3670" i="9"/>
  <c r="C3663" i="9"/>
  <c r="C3660" i="9"/>
  <c r="C3646" i="9"/>
  <c r="C3628" i="9"/>
  <c r="C3547" i="9"/>
  <c r="C3441" i="9"/>
  <c r="C3427" i="9"/>
  <c r="C3414" i="9"/>
  <c r="C3410" i="9"/>
  <c r="C3347" i="9"/>
  <c r="C3290" i="9"/>
  <c r="C3273" i="9"/>
  <c r="C3263" i="9"/>
  <c r="C3252" i="9"/>
  <c r="C3207" i="9"/>
  <c r="C3194" i="9"/>
  <c r="C3183" i="9"/>
  <c r="C3170" i="9"/>
  <c r="C3140" i="9"/>
  <c r="C3129" i="9"/>
  <c r="C3105" i="9"/>
  <c r="C3092" i="9"/>
  <c r="C3061" i="9"/>
  <c r="C3041" i="9"/>
  <c r="C3026" i="9"/>
  <c r="C3013" i="9"/>
  <c r="C2916" i="9"/>
  <c r="C2887" i="9"/>
  <c r="C2854" i="9"/>
  <c r="C2812" i="9"/>
  <c r="C2787" i="9"/>
  <c r="C2754" i="9"/>
  <c r="C2712" i="9"/>
  <c r="C2687" i="9"/>
  <c r="C2654" i="9"/>
  <c r="C3986" i="9"/>
  <c r="C3976" i="9"/>
  <c r="C3948" i="9"/>
  <c r="C3797" i="9"/>
  <c r="C3794" i="9"/>
  <c r="C3784" i="9"/>
  <c r="C3760" i="9"/>
  <c r="C3706" i="9"/>
  <c r="C3703" i="9"/>
  <c r="C3696" i="9"/>
  <c r="C3693" i="9"/>
  <c r="C3666" i="9"/>
  <c r="C3656" i="9"/>
  <c r="C3572" i="9"/>
  <c r="C3498" i="9"/>
  <c r="C3476" i="9"/>
  <c r="C3354" i="9"/>
  <c r="C3255" i="9"/>
  <c r="C3227" i="9"/>
  <c r="C3214" i="9"/>
  <c r="C3190" i="9"/>
  <c r="C3149" i="9"/>
  <c r="C3125" i="9"/>
  <c r="C3112" i="9"/>
  <c r="C3081" i="9"/>
  <c r="C3058" i="9"/>
  <c r="C3038" i="9"/>
  <c r="C3025" i="9"/>
  <c r="C3016" i="9"/>
  <c r="C3009" i="9"/>
  <c r="C2996" i="9"/>
  <c r="C2993" i="9"/>
  <c r="C2989" i="9"/>
  <c r="C2967" i="9"/>
  <c r="C2961" i="9"/>
  <c r="C2930" i="9"/>
  <c r="C2927" i="9"/>
  <c r="C2924" i="9"/>
  <c r="C2909" i="9"/>
  <c r="C2884" i="9"/>
  <c r="C2881" i="9"/>
  <c r="C2873" i="9"/>
  <c r="C2856" i="9"/>
  <c r="C2845" i="9"/>
  <c r="C2842" i="9"/>
  <c r="C2831" i="9"/>
  <c r="C2828" i="9"/>
  <c r="C2823" i="9"/>
  <c r="C2817" i="9"/>
  <c r="C2784" i="9"/>
  <c r="C2781" i="9"/>
  <c r="C2773" i="9"/>
  <c r="C2759" i="9"/>
  <c r="C2756" i="9"/>
  <c r="C2745" i="9"/>
  <c r="C2742" i="9"/>
  <c r="C2731" i="9"/>
  <c r="C2728" i="9"/>
  <c r="C2723" i="9"/>
  <c r="C2717" i="9"/>
  <c r="C2684" i="9"/>
  <c r="C2681" i="9"/>
  <c r="C2673" i="9"/>
  <c r="C2659" i="9"/>
  <c r="C2656" i="9"/>
  <c r="C2645" i="9"/>
  <c r="C2642" i="9"/>
  <c r="C2631" i="9"/>
  <c r="C2628" i="9"/>
  <c r="C4076" i="9"/>
  <c r="C3924" i="9"/>
  <c r="C3787" i="9"/>
  <c r="C3746" i="9"/>
  <c r="C3686" i="9"/>
  <c r="C3676" i="9"/>
  <c r="C3638" i="9"/>
  <c r="C3607" i="9"/>
  <c r="C3604" i="9"/>
  <c r="C3581" i="9"/>
  <c r="C3525" i="9"/>
  <c r="C3512" i="9"/>
  <c r="C3494" i="9"/>
  <c r="C3413" i="9"/>
  <c r="C3332" i="9"/>
  <c r="C3296" i="9"/>
  <c r="C3293" i="9"/>
  <c r="C3234" i="9"/>
  <c r="C3210" i="9"/>
  <c r="C3145" i="9"/>
  <c r="C3101" i="9"/>
  <c r="C3078" i="9"/>
  <c r="C3022" i="9"/>
  <c r="C2936" i="9"/>
  <c r="C2867" i="9"/>
  <c r="C2834" i="9"/>
  <c r="C2767" i="9"/>
  <c r="C2734" i="9"/>
  <c r="C2667" i="9"/>
  <c r="C2634" i="9"/>
  <c r="C2607" i="9"/>
  <c r="C2596" i="9"/>
  <c r="C2567" i="9"/>
  <c r="C2556" i="9"/>
  <c r="C2527" i="9"/>
  <c r="C2516" i="9"/>
  <c r="C2487" i="9"/>
  <c r="C2476" i="9"/>
  <c r="C2447" i="9"/>
  <c r="C2436" i="9"/>
  <c r="C2423" i="9"/>
  <c r="C2415" i="9"/>
  <c r="C2407" i="9"/>
  <c r="C2396" i="9"/>
  <c r="C2383" i="9"/>
  <c r="C2375" i="9"/>
  <c r="C2367" i="9"/>
  <c r="C2356" i="9"/>
  <c r="C2343" i="9"/>
  <c r="C2335" i="9"/>
  <c r="C2327" i="9"/>
  <c r="C2316" i="9"/>
  <c r="C2303" i="9"/>
  <c r="C2295" i="9"/>
  <c r="C2287" i="9"/>
  <c r="C2276" i="9"/>
  <c r="C2263" i="9"/>
  <c r="C2255" i="9"/>
  <c r="C2247" i="9"/>
  <c r="C2236" i="9"/>
  <c r="C2223" i="9"/>
  <c r="C2215" i="9"/>
  <c r="C2207" i="9"/>
  <c r="C2196" i="9"/>
  <c r="C2183" i="9"/>
  <c r="C4086" i="9"/>
  <c r="C4016" i="9"/>
  <c r="C3982" i="9"/>
  <c r="C3972" i="9"/>
  <c r="C3951" i="9"/>
  <c r="C3881" i="9"/>
  <c r="C3871" i="9"/>
  <c r="C3836" i="9"/>
  <c r="C3833" i="9"/>
  <c r="C3826" i="9"/>
  <c r="C3800" i="9"/>
  <c r="C3770" i="9"/>
  <c r="C3712" i="9"/>
  <c r="C3564" i="9"/>
  <c r="C3465" i="9"/>
  <c r="C3416" i="9"/>
  <c r="C3385" i="9"/>
  <c r="C3356" i="9"/>
  <c r="C3353" i="9"/>
  <c r="C3300" i="9"/>
  <c r="C3230" i="9"/>
  <c r="C3165" i="9"/>
  <c r="C3121" i="9"/>
  <c r="C3098" i="9"/>
  <c r="C3067" i="9"/>
  <c r="C3047" i="9"/>
  <c r="C2974" i="9"/>
  <c r="C2950" i="9"/>
  <c r="C2947" i="9"/>
  <c r="C2918" i="9"/>
  <c r="C2903" i="9"/>
  <c r="C2839" i="9"/>
  <c r="C2836" i="9"/>
  <c r="C2825" i="9"/>
  <c r="C2803" i="9"/>
  <c r="C2739" i="9"/>
  <c r="C2736" i="9"/>
  <c r="C2725" i="9"/>
  <c r="C2703" i="9"/>
  <c r="C2639" i="9"/>
  <c r="C2636" i="9"/>
  <c r="C4113" i="9"/>
  <c r="C3846" i="9"/>
  <c r="C3786" i="9"/>
  <c r="C3776" i="9"/>
  <c r="C3748" i="9"/>
  <c r="C3620" i="9"/>
  <c r="C3616" i="9"/>
  <c r="C3574" i="9"/>
  <c r="C3560" i="9"/>
  <c r="C3507" i="9"/>
  <c r="C3481" i="9"/>
  <c r="C3302" i="9"/>
  <c r="C3272" i="9"/>
  <c r="C3254" i="9"/>
  <c r="C3205" i="9"/>
  <c r="C3161" i="9"/>
  <c r="C3138" i="9"/>
  <c r="C3107" i="9"/>
  <c r="C3094" i="9"/>
  <c r="C3070" i="9"/>
  <c r="C3050" i="9"/>
  <c r="C3030" i="9"/>
  <c r="C2976" i="9"/>
  <c r="C2956" i="9"/>
  <c r="C2953" i="9"/>
  <c r="C2883" i="9"/>
  <c r="C2816" i="9"/>
  <c r="C2805" i="9"/>
  <c r="C2783" i="9"/>
  <c r="C3991" i="9"/>
  <c r="C3981" i="9"/>
  <c r="C3936" i="9"/>
  <c r="C3933" i="9"/>
  <c r="C3926" i="9"/>
  <c r="C3900" i="9"/>
  <c r="C3870" i="9"/>
  <c r="C3812" i="9"/>
  <c r="C3724" i="9"/>
  <c r="C3647" i="9"/>
  <c r="C3626" i="9"/>
  <c r="C3545" i="9"/>
  <c r="C3541" i="9"/>
  <c r="C3510" i="9"/>
  <c r="C3492" i="9"/>
  <c r="C3464" i="9"/>
  <c r="C3436" i="9"/>
  <c r="C3425" i="9"/>
  <c r="C3398" i="9"/>
  <c r="C3374" i="9"/>
  <c r="C3362" i="9"/>
  <c r="C3345" i="9"/>
  <c r="C3324" i="9"/>
  <c r="C3240" i="9"/>
  <c r="C3225" i="9"/>
  <c r="C4160" i="9"/>
  <c r="C4071" i="9"/>
  <c r="C3997" i="9"/>
  <c r="C3994" i="9"/>
  <c r="C3984" i="9"/>
  <c r="C3960" i="9"/>
  <c r="C3906" i="9"/>
  <c r="C3903" i="9"/>
  <c r="C3896" i="9"/>
  <c r="C3893" i="9"/>
  <c r="C3866" i="9"/>
  <c r="C3818" i="9"/>
  <c r="C3808" i="9"/>
  <c r="C3782" i="9"/>
  <c r="C3772" i="9"/>
  <c r="C3751" i="9"/>
  <c r="C3691" i="9"/>
  <c r="C3681" i="9"/>
  <c r="C3442" i="9"/>
  <c r="C3421" i="9"/>
  <c r="C3352" i="9"/>
  <c r="C3338" i="9"/>
  <c r="C3334" i="9"/>
  <c r="C3305" i="9"/>
  <c r="C3284" i="9"/>
  <c r="C3264" i="9"/>
  <c r="C3232" i="9"/>
  <c r="C3201" i="9"/>
  <c r="C3178" i="9"/>
  <c r="C3164" i="9"/>
  <c r="C3147" i="9"/>
  <c r="C3134" i="9"/>
  <c r="C3123" i="9"/>
  <c r="C3110" i="9"/>
  <c r="C3069" i="9"/>
  <c r="C3049" i="9"/>
  <c r="C3033" i="9"/>
  <c r="C3029" i="9"/>
  <c r="C4046" i="9"/>
  <c r="C3987" i="9"/>
  <c r="C3946" i="9"/>
  <c r="C3886" i="9"/>
  <c r="C3876" i="9"/>
  <c r="C3848" i="9"/>
  <c r="C3694" i="9"/>
  <c r="C3684" i="9"/>
  <c r="C3653" i="9"/>
  <c r="C3598" i="9"/>
  <c r="C3576" i="9"/>
  <c r="C3538" i="9"/>
  <c r="C3534" i="9"/>
  <c r="C3520" i="9"/>
  <c r="C3516" i="9"/>
  <c r="C3495" i="9"/>
  <c r="C3474" i="9"/>
  <c r="C3445" i="9"/>
  <c r="C3407" i="9"/>
  <c r="C3365" i="9"/>
  <c r="C3323" i="9"/>
  <c r="C3287" i="9"/>
  <c r="C3221" i="9"/>
  <c r="C3198" i="9"/>
  <c r="C3184" i="9"/>
  <c r="C3167" i="9"/>
  <c r="C3154" i="9"/>
  <c r="C3130" i="9"/>
  <c r="C2987" i="9"/>
  <c r="C2975" i="9"/>
  <c r="C2962" i="9"/>
  <c r="C2919" i="9"/>
  <c r="C2874" i="9"/>
  <c r="C2835" i="9"/>
  <c r="C2826" i="9"/>
  <c r="C2807" i="9"/>
  <c r="C2774" i="9"/>
  <c r="C2735" i="9"/>
  <c r="C2726" i="9"/>
  <c r="C2707" i="9"/>
  <c r="C2674" i="9"/>
  <c r="C2635" i="9"/>
  <c r="C3891" i="9"/>
  <c r="C3884" i="9"/>
  <c r="C3614" i="9"/>
  <c r="C3610" i="9"/>
  <c r="C3554" i="9"/>
  <c r="C3360" i="9"/>
  <c r="C3285" i="9"/>
  <c r="C3281" i="9"/>
  <c r="C3141" i="9"/>
  <c r="C3103" i="9"/>
  <c r="C3018" i="9"/>
  <c r="C3015" i="9"/>
  <c r="C2935" i="9"/>
  <c r="C2932" i="9"/>
  <c r="C2899" i="9"/>
  <c r="C2857" i="9"/>
  <c r="C2837" i="9"/>
  <c r="C2806" i="9"/>
  <c r="C2799" i="9"/>
  <c r="C2795" i="9"/>
  <c r="C2746" i="9"/>
  <c r="C2716" i="9"/>
  <c r="C2691" i="9"/>
  <c r="C2675" i="9"/>
  <c r="C2652" i="9"/>
  <c r="C2608" i="9"/>
  <c r="C2602" i="9"/>
  <c r="C2587" i="9"/>
  <c r="C2488" i="9"/>
  <c r="C2482" i="9"/>
  <c r="C2467" i="9"/>
  <c r="C2446" i="9"/>
  <c r="C2443" i="9"/>
  <c r="C2353" i="9"/>
  <c r="C2334" i="9"/>
  <c r="C2317" i="9"/>
  <c r="C2314" i="9"/>
  <c r="C2302" i="9"/>
  <c r="C2299" i="9"/>
  <c r="C2275" i="9"/>
  <c r="C2246" i="9"/>
  <c r="C2243" i="9"/>
  <c r="C2176" i="9"/>
  <c r="C3766" i="9"/>
  <c r="C3672" i="9"/>
  <c r="C3504" i="9"/>
  <c r="C3485" i="9"/>
  <c r="C3220" i="9"/>
  <c r="C3212" i="9"/>
  <c r="C2973" i="9"/>
  <c r="C2938" i="9"/>
  <c r="C2895" i="9"/>
  <c r="C2846" i="9"/>
  <c r="C2777" i="9"/>
  <c r="C2713" i="9"/>
  <c r="C2695" i="9"/>
  <c r="C2668" i="9"/>
  <c r="C2615" i="9"/>
  <c r="C2595" i="9"/>
  <c r="C2576" i="9"/>
  <c r="C2566" i="9"/>
  <c r="C2563" i="9"/>
  <c r="C2511" i="9"/>
  <c r="C2508" i="9"/>
  <c r="C2502" i="9"/>
  <c r="C2475" i="9"/>
  <c r="C2456" i="9"/>
  <c r="C2453" i="9"/>
  <c r="C2391" i="9"/>
  <c r="C2388" i="9"/>
  <c r="C2368" i="9"/>
  <c r="C2362" i="9"/>
  <c r="C2347" i="9"/>
  <c r="C2305" i="9"/>
  <c r="C2291" i="9"/>
  <c r="C2281" i="9"/>
  <c r="C2266" i="9"/>
  <c r="C2256" i="9"/>
  <c r="C2253" i="9"/>
  <c r="C2191" i="9"/>
  <c r="C2188" i="9"/>
  <c r="C2167" i="9"/>
  <c r="C2131" i="9"/>
  <c r="C2081" i="9"/>
  <c r="C2031" i="9"/>
  <c r="C1981" i="9"/>
  <c r="C1955" i="9"/>
  <c r="C1915" i="9"/>
  <c r="C1875" i="9"/>
  <c r="C1835" i="9"/>
  <c r="C1795" i="9"/>
  <c r="C1755" i="9"/>
  <c r="C1715" i="9"/>
  <c r="C1675" i="9"/>
  <c r="C1635" i="9"/>
  <c r="C1595" i="9"/>
  <c r="C1555" i="9"/>
  <c r="C1515" i="9"/>
  <c r="C1475" i="9"/>
  <c r="C1435" i="9"/>
  <c r="C3894" i="9"/>
  <c r="C3682" i="9"/>
  <c r="C3454" i="9"/>
  <c r="C3087" i="9"/>
  <c r="C2917" i="9"/>
  <c r="C2906" i="9"/>
  <c r="C2877" i="9"/>
  <c r="C2813" i="9"/>
  <c r="C2786" i="9"/>
  <c r="C2671" i="9"/>
  <c r="C2625" i="9"/>
  <c r="C2586" i="9"/>
  <c r="C2583" i="9"/>
  <c r="C2573" i="9"/>
  <c r="C2517" i="9"/>
  <c r="C2514" i="9"/>
  <c r="C2505" i="9"/>
  <c r="C2495" i="9"/>
  <c r="C2491" i="9"/>
  <c r="C2481" i="9"/>
  <c r="C2466" i="9"/>
  <c r="C2463" i="9"/>
  <c r="C2433" i="9"/>
  <c r="C2414" i="9"/>
  <c r="C2397" i="9"/>
  <c r="C2394" i="9"/>
  <c r="C2382" i="9"/>
  <c r="C2355" i="9"/>
  <c r="C2326" i="9"/>
  <c r="C2323" i="9"/>
  <c r="C2233" i="9"/>
  <c r="C2214" i="9"/>
  <c r="C2197" i="9"/>
  <c r="C2194" i="9"/>
  <c r="C2182" i="9"/>
  <c r="C2173" i="9"/>
  <c r="C2125" i="9"/>
  <c r="C2107" i="9"/>
  <c r="C2075" i="9"/>
  <c r="C2057" i="9"/>
  <c r="C2025" i="9"/>
  <c r="C2007" i="9"/>
  <c r="C1975" i="9"/>
  <c r="C1931" i="9"/>
  <c r="C1923" i="9"/>
  <c r="C1891" i="9"/>
  <c r="C1883" i="9"/>
  <c r="C1851" i="9"/>
  <c r="C1843" i="9"/>
  <c r="C1811" i="9"/>
  <c r="C1803" i="9"/>
  <c r="C1787" i="9"/>
  <c r="C1771" i="9"/>
  <c r="C1763" i="9"/>
  <c r="C1747" i="9"/>
  <c r="C1731" i="9"/>
  <c r="C1723" i="9"/>
  <c r="C1707" i="9"/>
  <c r="C1691" i="9"/>
  <c r="C1683" i="9"/>
  <c r="C1667" i="9"/>
  <c r="C1651" i="9"/>
  <c r="C1643" i="9"/>
  <c r="C1627" i="9"/>
  <c r="C1611" i="9"/>
  <c r="C1603" i="9"/>
  <c r="C1587" i="9"/>
  <c r="C1571" i="9"/>
  <c r="C1563" i="9"/>
  <c r="C1547" i="9"/>
  <c r="C1531" i="9"/>
  <c r="C3897" i="9"/>
  <c r="C3806" i="9"/>
  <c r="C3803" i="9"/>
  <c r="C3796" i="9"/>
  <c r="C3793" i="9"/>
  <c r="C3185" i="9"/>
  <c r="C3144" i="9"/>
  <c r="C3114" i="9"/>
  <c r="C3056" i="9"/>
  <c r="C2920" i="9"/>
  <c r="C2886" i="9"/>
  <c r="C2833" i="9"/>
  <c r="C2794" i="9"/>
  <c r="C2705" i="9"/>
  <c r="C2448" i="9"/>
  <c r="C2442" i="9"/>
  <c r="C2427" i="9"/>
  <c r="C2385" i="9"/>
  <c r="C2371" i="9"/>
  <c r="C2346" i="9"/>
  <c r="C2336" i="9"/>
  <c r="C2333" i="9"/>
  <c r="C2271" i="9"/>
  <c r="C2268" i="9"/>
  <c r="C2248" i="9"/>
  <c r="C2242" i="9"/>
  <c r="C2227" i="9"/>
  <c r="C2185" i="9"/>
  <c r="C2166" i="9"/>
  <c r="C2157" i="9"/>
  <c r="C2101" i="9"/>
  <c r="C2051" i="9"/>
  <c r="C2001" i="9"/>
  <c r="C1936" i="9"/>
  <c r="C1896" i="9"/>
  <c r="C1856" i="9"/>
  <c r="C1816" i="9"/>
  <c r="C1776" i="9"/>
  <c r="C1736" i="9"/>
  <c r="C1696" i="9"/>
  <c r="C1656" i="9"/>
  <c r="C1616" i="9"/>
  <c r="C1576" i="9"/>
  <c r="C1536" i="9"/>
  <c r="C1496" i="9"/>
  <c r="C1456" i="9"/>
  <c r="C823" i="9"/>
  <c r="C783" i="9"/>
  <c r="C743" i="9"/>
  <c r="C703" i="9"/>
  <c r="C1224" i="9"/>
  <c r="C1144" i="9"/>
  <c r="C1084" i="9"/>
  <c r="C3422" i="9"/>
  <c r="C3181" i="9"/>
  <c r="C3060" i="9"/>
  <c r="C2972" i="9"/>
  <c r="C2952" i="9"/>
  <c r="C2944" i="9"/>
  <c r="C2894" i="9"/>
  <c r="C2766" i="9"/>
  <c r="C2763" i="9"/>
  <c r="C2694" i="9"/>
  <c r="C2657" i="9"/>
  <c r="C2591" i="9"/>
  <c r="C2588" i="9"/>
  <c r="C2568" i="9"/>
  <c r="C2562" i="9"/>
  <c r="C2547" i="9"/>
  <c r="C2523" i="9"/>
  <c r="C2471" i="9"/>
  <c r="C2468" i="9"/>
  <c r="C2459" i="9"/>
  <c r="C2435" i="9"/>
  <c r="C2403" i="9"/>
  <c r="C2277" i="9"/>
  <c r="C2274" i="9"/>
  <c r="C2235" i="9"/>
  <c r="C2203" i="9"/>
  <c r="C2163" i="9"/>
  <c r="C2127" i="9"/>
  <c r="C2077" i="9"/>
  <c r="C2027" i="9"/>
  <c r="C1977" i="9"/>
  <c r="C1957" i="9"/>
  <c r="C1917" i="9"/>
  <c r="C1877" i="9"/>
  <c r="C1837" i="9"/>
  <c r="C1797" i="9"/>
  <c r="C1757" i="9"/>
  <c r="C1717" i="9"/>
  <c r="C1677" i="9"/>
  <c r="C1637" i="9"/>
  <c r="C1597" i="9"/>
  <c r="C1557" i="9"/>
  <c r="C1517" i="9"/>
  <c r="C1477" i="9"/>
  <c r="C1437" i="9"/>
  <c r="C816" i="9"/>
  <c r="C776" i="9"/>
  <c r="C736" i="9"/>
  <c r="C696" i="9"/>
  <c r="C1384" i="9"/>
  <c r="C1304" i="9"/>
  <c r="C1264" i="9"/>
  <c r="C1204" i="9"/>
  <c r="C1164" i="9"/>
  <c r="C1104" i="9"/>
  <c r="C4140" i="9"/>
  <c r="C4130" i="9"/>
  <c r="C4026" i="9"/>
  <c r="C3563" i="9"/>
  <c r="C3514" i="9"/>
  <c r="C3350" i="9"/>
  <c r="C3265" i="9"/>
  <c r="C3203" i="9"/>
  <c r="C3090" i="9"/>
  <c r="C3036" i="9"/>
  <c r="C3002" i="9"/>
  <c r="C2866" i="9"/>
  <c r="C2863" i="9"/>
  <c r="C2782" i="9"/>
  <c r="C2752" i="9"/>
  <c r="C2721" i="9"/>
  <c r="C2715" i="9"/>
  <c r="C2686" i="9"/>
  <c r="C2597" i="9"/>
  <c r="C2594" i="9"/>
  <c r="C2585" i="9"/>
  <c r="C2575" i="9"/>
  <c r="C2555" i="9"/>
  <c r="C2536" i="9"/>
  <c r="C2533" i="9"/>
  <c r="C2477" i="9"/>
  <c r="C2474" i="9"/>
  <c r="C2465" i="9"/>
  <c r="C2455" i="9"/>
  <c r="C2426" i="9"/>
  <c r="C2416" i="9"/>
  <c r="C2413" i="9"/>
  <c r="C2351" i="9"/>
  <c r="C2348" i="9"/>
  <c r="C2328" i="9"/>
  <c r="C2322" i="9"/>
  <c r="C2307" i="9"/>
  <c r="C2265" i="9"/>
  <c r="C2226" i="9"/>
  <c r="C2216" i="9"/>
  <c r="C2213" i="9"/>
  <c r="C2175" i="9"/>
  <c r="C2156" i="9"/>
  <c r="C2110" i="9"/>
  <c r="C2060" i="9"/>
  <c r="C2010" i="9"/>
  <c r="C1960" i="9"/>
  <c r="C1952" i="9"/>
  <c r="C1912" i="9"/>
  <c r="C1872" i="9"/>
  <c r="C1832" i="9"/>
  <c r="C1792" i="9"/>
  <c r="C1752" i="9"/>
  <c r="C1712" i="9"/>
  <c r="C1672" i="9"/>
  <c r="C1632" i="9"/>
  <c r="C1592" i="9"/>
  <c r="C1552" i="9"/>
  <c r="C1512" i="9"/>
  <c r="C1472" i="9"/>
  <c r="C1432" i="9"/>
  <c r="C1404" i="9"/>
  <c r="C1364" i="9"/>
  <c r="C1344" i="9"/>
  <c r="C1324" i="9"/>
  <c r="C1284" i="9"/>
  <c r="C1244" i="9"/>
  <c r="C1184" i="9"/>
  <c r="C1124" i="9"/>
  <c r="C1064" i="9"/>
  <c r="C3718" i="9"/>
  <c r="C3708" i="9"/>
  <c r="C3641" i="9"/>
  <c r="C3532" i="9"/>
  <c r="C3472" i="9"/>
  <c r="C3158" i="9"/>
  <c r="C3127" i="9"/>
  <c r="C3074" i="9"/>
  <c r="C3027" i="9"/>
  <c r="C2982" i="9"/>
  <c r="C2943" i="9"/>
  <c r="C2939" i="9"/>
  <c r="C2893" i="9"/>
  <c r="C2885" i="9"/>
  <c r="C2875" i="9"/>
  <c r="C2821" i="9"/>
  <c r="C2768" i="9"/>
  <c r="C2755" i="9"/>
  <c r="C2727" i="9"/>
  <c r="C2696" i="9"/>
  <c r="C2693" i="9"/>
  <c r="C2627" i="9"/>
  <c r="C2616" i="9"/>
  <c r="C2606" i="9"/>
  <c r="C2603" i="9"/>
  <c r="C2528" i="9"/>
  <c r="C2522" i="9"/>
  <c r="C2507" i="9"/>
  <c r="C2486" i="9"/>
  <c r="C2483" i="9"/>
  <c r="C2431" i="9"/>
  <c r="C2428" i="9"/>
  <c r="C2408" i="9"/>
  <c r="C2402" i="9"/>
  <c r="C2387" i="9"/>
  <c r="C2345" i="9"/>
  <c r="C2331" i="9"/>
  <c r="C2321" i="9"/>
  <c r="C2306" i="9"/>
  <c r="C2296" i="9"/>
  <c r="C2293" i="9"/>
  <c r="C3651" i="9"/>
  <c r="C3452" i="9"/>
  <c r="C3314" i="9"/>
  <c r="C3001" i="9"/>
  <c r="C2978" i="9"/>
  <c r="C2925" i="9"/>
  <c r="C2868" i="9"/>
  <c r="C2855" i="9"/>
  <c r="C2824" i="9"/>
  <c r="C2771" i="9"/>
  <c r="C2737" i="9"/>
  <c r="C2714" i="9"/>
  <c r="C2682" i="9"/>
  <c r="C2666" i="9"/>
  <c r="C2663" i="9"/>
  <c r="C2613" i="9"/>
  <c r="C2574" i="9"/>
  <c r="C2551" i="9"/>
  <c r="C2548" i="9"/>
  <c r="C2515" i="9"/>
  <c r="C2496" i="9"/>
  <c r="C2493" i="9"/>
  <c r="C2454" i="9"/>
  <c r="C2437" i="9"/>
  <c r="C2434" i="9"/>
  <c r="C2395" i="9"/>
  <c r="C2366" i="9"/>
  <c r="C2363" i="9"/>
  <c r="C2254" i="9"/>
  <c r="C2237" i="9"/>
  <c r="C2234" i="9"/>
  <c r="C2195" i="9"/>
  <c r="C2177" i="9"/>
  <c r="C2117" i="9"/>
  <c r="C2067" i="9"/>
  <c r="C2017" i="9"/>
  <c r="C3860" i="9"/>
  <c r="C3443" i="9"/>
  <c r="C3294" i="9"/>
  <c r="C3275" i="9"/>
  <c r="C3209" i="9"/>
  <c r="C3172" i="9"/>
  <c r="C3054" i="9"/>
  <c r="C3007" i="9"/>
  <c r="C2994" i="9"/>
  <c r="C2928" i="9"/>
  <c r="C2871" i="9"/>
  <c r="C2827" i="9"/>
  <c r="C2814" i="9"/>
  <c r="C2757" i="9"/>
  <c r="C2706" i="9"/>
  <c r="C2688" i="9"/>
  <c r="C2685" i="9"/>
  <c r="C2672" i="9"/>
  <c r="C2626" i="9"/>
  <c r="C2623" i="9"/>
  <c r="C2557" i="9"/>
  <c r="C2554" i="9"/>
  <c r="C2545" i="9"/>
  <c r="C2535" i="9"/>
  <c r="C2506" i="9"/>
  <c r="C2503" i="9"/>
  <c r="C2425" i="9"/>
  <c r="C2386" i="9"/>
  <c r="C2376" i="9"/>
  <c r="C2373" i="9"/>
  <c r="C2311" i="9"/>
  <c r="C2308" i="9"/>
  <c r="C2288" i="9"/>
  <c r="C2282" i="9"/>
  <c r="C2267" i="9"/>
  <c r="C2225" i="9"/>
  <c r="C2186" i="9"/>
  <c r="C1937" i="9"/>
  <c r="C1897" i="9"/>
  <c r="C1857" i="9"/>
  <c r="C1817" i="9"/>
  <c r="C1777" i="9"/>
  <c r="C1737" i="9"/>
  <c r="C1697" i="9"/>
  <c r="C1657" i="9"/>
  <c r="C1617" i="9"/>
  <c r="C1577" i="9"/>
  <c r="C1537" i="9"/>
  <c r="C1497" i="9"/>
  <c r="C1457" i="9"/>
  <c r="C836" i="9"/>
  <c r="C796" i="9"/>
  <c r="C756" i="9"/>
  <c r="C716" i="9"/>
  <c r="C676" i="9"/>
  <c r="C2543" i="9"/>
  <c r="C2473" i="9"/>
  <c r="C2354" i="9"/>
  <c r="C2211" i="9"/>
  <c r="C2111" i="9"/>
  <c r="C1971" i="9"/>
  <c r="C1967" i="9"/>
  <c r="C1935" i="9"/>
  <c r="C1855" i="9"/>
  <c r="C1775" i="9"/>
  <c r="C1695" i="9"/>
  <c r="C1615" i="9"/>
  <c r="C1535" i="9"/>
  <c r="C1431" i="9"/>
  <c r="C1407" i="9"/>
  <c r="C1380" i="9"/>
  <c r="C1365" i="9"/>
  <c r="C1355" i="9"/>
  <c r="C1349" i="9"/>
  <c r="C1307" i="9"/>
  <c r="C1280" i="9"/>
  <c r="C1265" i="9"/>
  <c r="C1255" i="9"/>
  <c r="C1249" i="9"/>
  <c r="C1207" i="9"/>
  <c r="C1180" i="9"/>
  <c r="C1165" i="9"/>
  <c r="C1120" i="9"/>
  <c r="C1108" i="9"/>
  <c r="C1063" i="9"/>
  <c r="C1043" i="9"/>
  <c r="C1009" i="9"/>
  <c r="C995" i="9"/>
  <c r="C945" i="9"/>
  <c r="C928" i="9"/>
  <c r="C880" i="9"/>
  <c r="C835" i="9"/>
  <c r="C824" i="9"/>
  <c r="C805" i="9"/>
  <c r="C797" i="9"/>
  <c r="C770" i="9"/>
  <c r="C723" i="9"/>
  <c r="C679" i="9"/>
  <c r="C620" i="9"/>
  <c r="C560" i="9"/>
  <c r="C500" i="9"/>
  <c r="C440" i="9"/>
  <c r="C380" i="9"/>
  <c r="C340" i="9"/>
  <c r="C280" i="9"/>
  <c r="C240" i="9"/>
  <c r="C180" i="9"/>
  <c r="C120" i="9"/>
  <c r="C402" i="9"/>
  <c r="C322" i="9"/>
  <c r="C222" i="9"/>
  <c r="C122" i="9"/>
  <c r="C889" i="9"/>
  <c r="C689" i="9"/>
  <c r="C636" i="9"/>
  <c r="C556" i="9"/>
  <c r="C496" i="9"/>
  <c r="C336" i="9"/>
  <c r="C216" i="9"/>
  <c r="C116" i="9"/>
  <c r="C1277" i="9"/>
  <c r="C1088" i="9"/>
  <c r="C1013" i="9"/>
  <c r="C847" i="9"/>
  <c r="C752" i="9"/>
  <c r="C530" i="9"/>
  <c r="C370" i="9"/>
  <c r="C210" i="9"/>
  <c r="C1135" i="9"/>
  <c r="C1021" i="9"/>
  <c r="C911" i="9"/>
  <c r="C819" i="9"/>
  <c r="C675" i="9"/>
  <c r="C584" i="9"/>
  <c r="C324" i="9"/>
  <c r="C224" i="9"/>
  <c r="C3043" i="9"/>
  <c r="C3040" i="9"/>
  <c r="C2546" i="9"/>
  <c r="C2526" i="9"/>
  <c r="C2357" i="9"/>
  <c r="C2174" i="9"/>
  <c r="C1997" i="9"/>
  <c r="C1987" i="9"/>
  <c r="C1873" i="9"/>
  <c r="C1793" i="9"/>
  <c r="C1713" i="9"/>
  <c r="C1633" i="9"/>
  <c r="C1553" i="9"/>
  <c r="C1491" i="9"/>
  <c r="C1425" i="9"/>
  <c r="C1328" i="9"/>
  <c r="C1228" i="9"/>
  <c r="C1155" i="9"/>
  <c r="C1149" i="9"/>
  <c r="C1105" i="9"/>
  <c r="C1060" i="9"/>
  <c r="C989" i="9"/>
  <c r="C975" i="9"/>
  <c r="C925" i="9"/>
  <c r="C908" i="9"/>
  <c r="C860" i="9"/>
  <c r="C821" i="9"/>
  <c r="C715" i="9"/>
  <c r="C704" i="9"/>
  <c r="C685" i="9"/>
  <c r="C677" i="9"/>
  <c r="C1167" i="9"/>
  <c r="C1095" i="9"/>
  <c r="C1077" i="9"/>
  <c r="C1031" i="9"/>
  <c r="C1003" i="9"/>
  <c r="C969" i="9"/>
  <c r="C947" i="9"/>
  <c r="C913" i="9"/>
  <c r="C888" i="9"/>
  <c r="C813" i="9"/>
  <c r="C769" i="9"/>
  <c r="C753" i="9"/>
  <c r="C701" i="9"/>
  <c r="C660" i="9"/>
  <c r="C600" i="9"/>
  <c r="C540" i="9"/>
  <c r="C480" i="9"/>
  <c r="C460" i="9"/>
  <c r="C420" i="9"/>
  <c r="C360" i="9"/>
  <c r="C300" i="9"/>
  <c r="C260" i="9"/>
  <c r="C200" i="9"/>
  <c r="C140" i="9"/>
  <c r="C182" i="9"/>
  <c r="C803" i="9"/>
  <c r="C576" i="9"/>
  <c r="C416" i="9"/>
  <c r="C256" i="9"/>
  <c r="C96" i="9"/>
  <c r="C1676" i="9"/>
  <c r="C1005" i="9"/>
  <c r="C787" i="9"/>
  <c r="C510" i="9"/>
  <c r="C270" i="9"/>
  <c r="C1035" i="9"/>
  <c r="C781" i="9"/>
  <c r="C544" i="9"/>
  <c r="C284" i="9"/>
  <c r="C104" i="9"/>
  <c r="C2914" i="9"/>
  <c r="C2724" i="9"/>
  <c r="C2683" i="9"/>
  <c r="C2614" i="9"/>
  <c r="C2571" i="9"/>
  <c r="C2534" i="9"/>
  <c r="C2406" i="9"/>
  <c r="C2061" i="9"/>
  <c r="C2015" i="9"/>
  <c r="C1953" i="9"/>
  <c r="C1932" i="9"/>
  <c r="C1876" i="9"/>
  <c r="C1852" i="9"/>
  <c r="C1831" i="9"/>
  <c r="C1796" i="9"/>
  <c r="C1772" i="9"/>
  <c r="C1751" i="9"/>
  <c r="C1716" i="9"/>
  <c r="C1692" i="9"/>
  <c r="C1671" i="9"/>
  <c r="C1636" i="9"/>
  <c r="C1612" i="9"/>
  <c r="C1591" i="9"/>
  <c r="C1556" i="9"/>
  <c r="C1532" i="9"/>
  <c r="C1471" i="9"/>
  <c r="C1415" i="9"/>
  <c r="C1409" i="9"/>
  <c r="C1373" i="9"/>
  <c r="C1367" i="9"/>
  <c r="C1340" i="9"/>
  <c r="C1325" i="9"/>
  <c r="C1315" i="9"/>
  <c r="C1309" i="9"/>
  <c r="C1273" i="9"/>
  <c r="C1267" i="9"/>
  <c r="C1240" i="9"/>
  <c r="C1225" i="9"/>
  <c r="C1215" i="9"/>
  <c r="C1209" i="9"/>
  <c r="C1173" i="9"/>
  <c r="C1143" i="9"/>
  <c r="C1089" i="9"/>
  <c r="C1040" i="9"/>
  <c r="C1017" i="9"/>
  <c r="C955" i="9"/>
  <c r="C941" i="9"/>
  <c r="C905" i="9"/>
  <c r="C777" i="9"/>
  <c r="C761" i="9"/>
  <c r="C739" i="9"/>
  <c r="C709" i="9"/>
  <c r="C688" i="9"/>
  <c r="C640" i="9"/>
  <c r="C580" i="9"/>
  <c r="C520" i="9"/>
  <c r="C400" i="9"/>
  <c r="C320" i="9"/>
  <c r="C220" i="9"/>
  <c r="C160" i="9"/>
  <c r="C100" i="9"/>
  <c r="C382" i="9"/>
  <c r="C302" i="9"/>
  <c r="C242" i="9"/>
  <c r="C142" i="9"/>
  <c r="C1025" i="9"/>
  <c r="C875" i="9"/>
  <c r="C656" i="9"/>
  <c r="C536" i="9"/>
  <c r="C436" i="9"/>
  <c r="C296" i="9"/>
  <c r="C136" i="9"/>
  <c r="C1507" i="9"/>
  <c r="C1452" i="9"/>
  <c r="C1208" i="9"/>
  <c r="C1073" i="9"/>
  <c r="C940" i="9"/>
  <c r="C855" i="9"/>
  <c r="C760" i="9"/>
  <c r="C650" i="9"/>
  <c r="C590" i="9"/>
  <c r="C450" i="9"/>
  <c r="C330" i="9"/>
  <c r="C230" i="9"/>
  <c r="C1085" i="9"/>
  <c r="C883" i="9"/>
  <c r="C833" i="9"/>
  <c r="C692" i="9"/>
  <c r="C564" i="9"/>
  <c r="C404" i="9"/>
  <c r="C264" i="9"/>
  <c r="C124" i="9"/>
  <c r="C2929" i="9"/>
  <c r="C2872" i="9"/>
  <c r="C2637" i="9"/>
  <c r="C2315" i="9"/>
  <c r="C2251" i="9"/>
  <c r="C2153" i="9"/>
  <c r="C2141" i="9"/>
  <c r="C2011" i="9"/>
  <c r="C1956" i="9"/>
  <c r="C1911" i="9"/>
  <c r="C1905" i="9"/>
  <c r="C1893" i="9"/>
  <c r="C1825" i="9"/>
  <c r="C1813" i="9"/>
  <c r="C1745" i="9"/>
  <c r="C1733" i="9"/>
  <c r="C1665" i="9"/>
  <c r="C1653" i="9"/>
  <c r="C1585" i="9"/>
  <c r="C1573" i="9"/>
  <c r="C1465" i="9"/>
  <c r="C1453" i="9"/>
  <c r="C1427" i="9"/>
  <c r="C1403" i="9"/>
  <c r="C1388" i="9"/>
  <c r="C1303" i="9"/>
  <c r="C1288" i="9"/>
  <c r="C1203" i="9"/>
  <c r="C1188" i="9"/>
  <c r="C1140" i="9"/>
  <c r="C1128" i="9"/>
  <c r="C1083" i="9"/>
  <c r="C1020" i="9"/>
  <c r="C983" i="9"/>
  <c r="C949" i="9"/>
  <c r="C935" i="9"/>
  <c r="C885" i="9"/>
  <c r="C868" i="9"/>
  <c r="C845" i="9"/>
  <c r="C837" i="9"/>
  <c r="C810" i="9"/>
  <c r="C763" i="9"/>
  <c r="C1109" i="9"/>
  <c r="C1045" i="9"/>
  <c r="C1028" i="9"/>
  <c r="C909" i="9"/>
  <c r="C887" i="9"/>
  <c r="C741" i="9"/>
  <c r="C687" i="9"/>
  <c r="C622" i="9"/>
  <c r="C562" i="9"/>
  <c r="C522" i="9"/>
  <c r="C442" i="9"/>
  <c r="C362" i="9"/>
  <c r="C282" i="9"/>
  <c r="C202" i="9"/>
  <c r="C102" i="9"/>
  <c r="C1008" i="9"/>
  <c r="C820" i="9"/>
  <c r="C516" i="9"/>
  <c r="C396" i="9"/>
  <c r="C276" i="9"/>
  <c r="C176" i="9"/>
  <c r="C917" i="9"/>
  <c r="C757" i="9"/>
  <c r="C490" i="9"/>
  <c r="C110" i="9"/>
  <c r="C993" i="9"/>
  <c r="C624" i="9"/>
  <c r="C424" i="9"/>
  <c r="C2521" i="9"/>
  <c r="C2451" i="9"/>
  <c r="C2342" i="9"/>
  <c r="C2228" i="9"/>
  <c r="C2206" i="9"/>
  <c r="C2162" i="9"/>
  <c r="C2121" i="9"/>
  <c r="C1443" i="9"/>
  <c r="C1433" i="9"/>
  <c r="C1400" i="9"/>
  <c r="C1385" i="9"/>
  <c r="C1375" i="9"/>
  <c r="C1369" i="9"/>
  <c r="C1327" i="9"/>
  <c r="C1300" i="9"/>
  <c r="C1285" i="9"/>
  <c r="C1275" i="9"/>
  <c r="C1269" i="9"/>
  <c r="C1227" i="9"/>
  <c r="C1200" i="9"/>
  <c r="C1185" i="9"/>
  <c r="C1175" i="9"/>
  <c r="C1169" i="9"/>
  <c r="C1125" i="9"/>
  <c r="C1080" i="9"/>
  <c r="C1068" i="9"/>
  <c r="C1048" i="9"/>
  <c r="C1000" i="9"/>
  <c r="C929" i="9"/>
  <c r="C915" i="9"/>
  <c r="C865" i="9"/>
  <c r="C848" i="9"/>
  <c r="C755" i="9"/>
  <c r="C744" i="9"/>
  <c r="C725" i="9"/>
  <c r="C717" i="9"/>
  <c r="C690" i="9"/>
  <c r="C1575" i="9"/>
  <c r="C1493" i="9"/>
  <c r="C1467" i="9"/>
  <c r="C1436" i="9"/>
  <c r="C1348" i="9"/>
  <c r="C1248" i="9"/>
  <c r="C1115" i="9"/>
  <c r="C1065" i="9"/>
  <c r="C980" i="9"/>
  <c r="C895" i="9"/>
  <c r="C809" i="9"/>
  <c r="C662" i="9"/>
  <c r="C602" i="9"/>
  <c r="C582" i="9"/>
  <c r="C502" i="9"/>
  <c r="C482" i="9"/>
  <c r="C422" i="9"/>
  <c r="C342" i="9"/>
  <c r="C262" i="9"/>
  <c r="C162" i="9"/>
  <c r="C82" i="9"/>
  <c r="C831" i="9"/>
  <c r="C616" i="9"/>
  <c r="C476" i="9"/>
  <c r="C356" i="9"/>
  <c r="C196" i="9"/>
  <c r="C1495" i="9"/>
  <c r="C1067" i="9"/>
  <c r="C869" i="9"/>
  <c r="C765" i="9"/>
  <c r="C711" i="9"/>
  <c r="C570" i="9"/>
  <c r="C410" i="9"/>
  <c r="C190" i="9"/>
  <c r="C90" i="9"/>
  <c r="C1129" i="9"/>
  <c r="C985" i="9"/>
  <c r="C849" i="9"/>
  <c r="C789" i="9"/>
  <c r="C667" i="9"/>
  <c r="C464" i="9"/>
  <c r="C304" i="9"/>
  <c r="C144" i="9"/>
  <c r="C3005" i="9"/>
  <c r="C2882" i="9"/>
  <c r="C2601" i="9"/>
  <c r="C2494" i="9"/>
  <c r="C2401" i="9"/>
  <c r="C2286" i="9"/>
  <c r="C2283" i="9"/>
  <c r="C2273" i="9"/>
  <c r="C2202" i="9"/>
  <c r="C2168" i="9"/>
  <c r="C2155" i="9"/>
  <c r="C2105" i="9"/>
  <c r="C2091" i="9"/>
  <c r="C1895" i="9"/>
  <c r="C1815" i="9"/>
  <c r="C1735" i="9"/>
  <c r="C1655" i="9"/>
  <c r="C1505" i="9"/>
  <c r="C1455" i="9"/>
  <c r="C728" i="9"/>
  <c r="C642" i="9"/>
  <c r="C542" i="9"/>
  <c r="C462" i="9"/>
  <c r="C1631" i="9"/>
  <c r="C1423" i="9"/>
  <c r="C1177" i="9"/>
  <c r="C1055" i="9"/>
  <c r="C812" i="9"/>
  <c r="C683" i="9"/>
  <c r="C610" i="9"/>
  <c r="C470" i="9"/>
  <c r="C350" i="9"/>
  <c r="C130" i="9"/>
  <c r="C1195" i="9"/>
  <c r="C968" i="9"/>
  <c r="C841" i="9"/>
  <c r="C759" i="9"/>
  <c r="C664" i="9"/>
  <c r="C524" i="9"/>
  <c r="C344" i="9"/>
  <c r="C184" i="9"/>
  <c r="C2775" i="9"/>
  <c r="C2513" i="9"/>
  <c r="C2374" i="9"/>
  <c r="C2294" i="9"/>
  <c r="C2231" i="9"/>
  <c r="C2147" i="9"/>
  <c r="C2137" i="9"/>
  <c r="C2071" i="9"/>
  <c r="C2055" i="9"/>
  <c r="C2041" i="9"/>
  <c r="C1833" i="9"/>
  <c r="C1753" i="9"/>
  <c r="C1673" i="9"/>
  <c r="C1593" i="9"/>
  <c r="C1483" i="9"/>
  <c r="C1473" i="9"/>
  <c r="C1387" i="9"/>
  <c r="C1360" i="9"/>
  <c r="C1345" i="9"/>
  <c r="C1335" i="9"/>
  <c r="C1329" i="9"/>
  <c r="C1287" i="9"/>
  <c r="C1260" i="9"/>
  <c r="C1245" i="9"/>
  <c r="C1235" i="9"/>
  <c r="C1229" i="9"/>
  <c r="C1187" i="9"/>
  <c r="C1160" i="9"/>
  <c r="C1148" i="9"/>
  <c r="C1127" i="9"/>
  <c r="C960" i="9"/>
  <c r="C376" i="9"/>
  <c r="C236" i="9"/>
  <c r="C3392" i="9"/>
  <c r="C2904" i="9"/>
  <c r="C2896" i="9"/>
  <c r="C2796" i="9"/>
  <c r="C2793" i="9"/>
  <c r="C2785" i="9"/>
  <c r="C2593" i="9"/>
  <c r="C2393" i="9"/>
  <c r="C2208" i="9"/>
  <c r="C2201" i="9"/>
  <c r="C2171" i="9"/>
  <c r="C2161" i="9"/>
  <c r="C2021" i="9"/>
  <c r="C1965" i="9"/>
  <c r="C1913" i="9"/>
  <c r="C1892" i="9"/>
  <c r="C1871" i="9"/>
  <c r="C1836" i="9"/>
  <c r="C1812" i="9"/>
  <c r="C1791" i="9"/>
  <c r="C1756" i="9"/>
  <c r="C1732" i="9"/>
  <c r="C1711" i="9"/>
  <c r="C1652" i="9"/>
  <c r="C1596" i="9"/>
  <c r="C1572" i="9"/>
  <c r="C1476" i="9"/>
  <c r="C1377" i="9"/>
  <c r="C1308" i="9"/>
  <c r="C1145" i="9"/>
  <c r="C1047" i="9"/>
  <c r="C784" i="9"/>
  <c r="C700" i="9"/>
  <c r="C430" i="9"/>
  <c r="C310" i="9"/>
  <c r="C250" i="9"/>
  <c r="C170" i="9"/>
  <c r="C1189" i="9"/>
  <c r="C1027" i="9"/>
  <c r="C897" i="9"/>
  <c r="C735" i="9"/>
  <c r="C604" i="9"/>
  <c r="C504" i="9"/>
  <c r="C364" i="9"/>
  <c r="C204" i="9"/>
  <c r="C84" i="9"/>
  <c r="C3434" i="9"/>
  <c r="C2852" i="9"/>
  <c r="C2815" i="9"/>
  <c r="C2655" i="9"/>
  <c r="C2531" i="9"/>
  <c r="C2097" i="9"/>
  <c r="C2087" i="9"/>
  <c r="C2005" i="9"/>
  <c r="C1991" i="9"/>
  <c r="C1961" i="9"/>
  <c r="C1951" i="9"/>
  <c r="C1945" i="9"/>
  <c r="C1933" i="9"/>
  <c r="C1916" i="9"/>
  <c r="C1865" i="9"/>
  <c r="C1853" i="9"/>
  <c r="C1785" i="9"/>
  <c r="C1773" i="9"/>
  <c r="C1705" i="9"/>
  <c r="C1693" i="9"/>
  <c r="C1625" i="9"/>
  <c r="C1613" i="9"/>
  <c r="C1545" i="9"/>
  <c r="C1533" i="9"/>
  <c r="C1523" i="9"/>
  <c r="C1513" i="9"/>
  <c r="C1420" i="9"/>
  <c r="C1405" i="9"/>
  <c r="C1395" i="9"/>
  <c r="C1389" i="9"/>
  <c r="C1353" i="9"/>
  <c r="C1347" i="9"/>
  <c r="C1320" i="9"/>
  <c r="C1305" i="9"/>
  <c r="C1295" i="9"/>
  <c r="C1289" i="9"/>
  <c r="C1253" i="9"/>
  <c r="C1247" i="9"/>
  <c r="C1220" i="9"/>
  <c r="C1049" i="9"/>
  <c r="C768" i="9"/>
  <c r="C444" i="9"/>
  <c r="C244" i="9"/>
  <c r="C3585" i="9"/>
  <c r="C2646" i="9"/>
  <c r="C2611" i="9"/>
  <c r="C2561" i="9"/>
  <c r="C2411" i="9"/>
  <c r="C2193" i="9"/>
  <c r="C2154" i="9"/>
  <c r="C2115" i="9"/>
  <c r="C2047" i="9"/>
  <c r="C2037" i="9"/>
  <c r="C1985" i="9"/>
  <c r="C1929" i="9"/>
  <c r="C1903" i="9"/>
  <c r="C1849" i="9"/>
  <c r="C1823" i="9"/>
  <c r="C1769" i="9"/>
  <c r="C1743" i="9"/>
  <c r="C1689" i="9"/>
  <c r="C1663" i="9"/>
  <c r="C1609" i="9"/>
  <c r="C1583" i="9"/>
  <c r="C1529" i="9"/>
  <c r="C1516" i="9"/>
  <c r="C1492" i="9"/>
  <c r="C1463" i="9"/>
  <c r="C1451" i="9"/>
  <c r="C1383" i="9"/>
  <c r="C1368" i="9"/>
  <c r="C1337" i="9"/>
  <c r="C1283" i="9"/>
  <c r="C1268" i="9"/>
  <c r="C1237" i="9"/>
  <c r="C1183" i="9"/>
  <c r="C1168" i="9"/>
  <c r="C1153" i="9"/>
  <c r="C1123" i="9"/>
  <c r="C1075" i="9"/>
  <c r="C1069" i="9"/>
  <c r="C1029" i="9"/>
  <c r="C1015" i="9"/>
  <c r="C1001" i="9"/>
  <c r="C973" i="9"/>
  <c r="C965" i="9"/>
  <c r="C948" i="9"/>
  <c r="C900" i="9"/>
  <c r="C891" i="9"/>
  <c r="C877" i="9"/>
  <c r="C863" i="9"/>
  <c r="C843" i="9"/>
  <c r="C773" i="9"/>
  <c r="C737" i="9"/>
  <c r="C729" i="9"/>
  <c r="C721" i="9"/>
  <c r="C713" i="9"/>
  <c r="C699" i="9"/>
  <c r="C669" i="9"/>
  <c r="C78" i="9"/>
  <c r="C68" i="9"/>
  <c r="C58" i="9"/>
  <c r="C48" i="9"/>
  <c r="C38" i="9"/>
  <c r="C28" i="9"/>
  <c r="C18" i="9"/>
  <c r="C8" i="9"/>
  <c r="C867" i="9"/>
  <c r="C596" i="9"/>
  <c r="C456" i="9"/>
  <c r="C316" i="9"/>
  <c r="C156" i="9"/>
  <c r="C1551" i="9"/>
  <c r="C1489" i="9"/>
  <c r="C1408" i="9"/>
  <c r="C1100" i="9"/>
  <c r="C988" i="9"/>
  <c r="C795" i="9"/>
  <c r="C730" i="9"/>
  <c r="C630" i="9"/>
  <c r="C550" i="9"/>
  <c r="C390" i="9"/>
  <c r="C290" i="9"/>
  <c r="C150" i="9"/>
  <c r="C1205" i="9"/>
  <c r="C1117" i="9"/>
  <c r="C920" i="9"/>
  <c r="C727" i="9"/>
  <c r="C644" i="9"/>
  <c r="C484" i="9"/>
  <c r="C384" i="9"/>
  <c r="C164" i="9"/>
  <c r="C1213" i="9"/>
  <c r="C1023" i="9"/>
  <c r="C963" i="9"/>
  <c r="C697" i="9"/>
  <c r="C54" i="9"/>
  <c r="C50" i="9"/>
  <c r="C4" i="9"/>
  <c r="C56" i="9"/>
  <c r="C1093" i="9"/>
  <c r="C10" i="9"/>
  <c r="C1783" i="9"/>
  <c r="C1263" i="9"/>
  <c r="C733" i="9"/>
  <c r="C66" i="9"/>
  <c r="C16" i="9"/>
  <c r="C74" i="9"/>
  <c r="C24" i="9"/>
  <c r="C40" i="9"/>
  <c r="C14" i="9"/>
  <c r="C26" i="9"/>
  <c r="C673" i="9"/>
  <c r="C1503" i="9"/>
  <c r="C1343" i="9"/>
  <c r="C1223" i="9"/>
  <c r="C70" i="9"/>
  <c r="C20" i="9"/>
  <c r="C1863" i="9"/>
  <c r="C1313" i="9"/>
  <c r="C60" i="9"/>
  <c r="C76" i="9"/>
  <c r="C1623" i="9"/>
  <c r="C1053" i="9"/>
  <c r="C943" i="9"/>
  <c r="C801" i="9"/>
  <c r="C775" i="9"/>
  <c r="C749" i="9"/>
  <c r="C36" i="9"/>
  <c r="C931" i="9"/>
  <c r="C681" i="9"/>
  <c r="C6" i="9"/>
  <c r="C793" i="9"/>
  <c r="C695" i="9"/>
  <c r="C2065" i="9"/>
  <c r="C1041" i="9"/>
  <c r="C829" i="9"/>
  <c r="C815" i="9"/>
  <c r="C44" i="9"/>
  <c r="C1163" i="9"/>
  <c r="C903" i="9"/>
  <c r="C1243" i="9"/>
  <c r="C64" i="9"/>
  <c r="C953" i="9"/>
  <c r="C1703" i="9"/>
  <c r="C1363" i="9"/>
  <c r="C1103" i="9"/>
  <c r="C1943" i="9"/>
  <c r="C1511" i="9"/>
  <c r="C1413" i="9"/>
  <c r="C1323" i="9"/>
  <c r="C923" i="9"/>
  <c r="C80" i="9"/>
  <c r="C34" i="9"/>
  <c r="C30" i="9"/>
  <c r="C1543" i="9"/>
  <c r="C46" i="9"/>
  <c r="D41" i="9" l="1"/>
  <c r="E41" i="9" s="1"/>
  <c r="D501" i="9"/>
  <c r="E501" i="9" s="1"/>
  <c r="D187" i="9"/>
  <c r="E187" i="9" s="1"/>
  <c r="D307" i="9"/>
  <c r="E307" i="9" s="1"/>
  <c r="D427" i="9"/>
  <c r="E427" i="9" s="1"/>
  <c r="D647" i="9"/>
  <c r="E647" i="9" s="1"/>
  <c r="D996" i="9"/>
  <c r="E996" i="9" s="1"/>
  <c r="D1030" i="9"/>
  <c r="E1030" i="9" s="1"/>
  <c r="D1121" i="9"/>
  <c r="E1121" i="9" s="1"/>
  <c r="D1211" i="9"/>
  <c r="E1211" i="9" s="1"/>
  <c r="D1311" i="9"/>
  <c r="E1311" i="9" s="1"/>
  <c r="D1708" i="9"/>
  <c r="E1708" i="9" s="1"/>
  <c r="D173" i="9"/>
  <c r="E173" i="9" s="1"/>
  <c r="D193" i="9"/>
  <c r="E193" i="9" s="1"/>
  <c r="D333" i="9"/>
  <c r="E333" i="9" s="1"/>
  <c r="D473" i="9"/>
  <c r="E473" i="9" s="1"/>
  <c r="D493" i="9"/>
  <c r="E493" i="9" s="1"/>
  <c r="D613" i="9"/>
  <c r="E613" i="9" s="1"/>
  <c r="D644" i="9"/>
  <c r="E644" i="9" s="1"/>
  <c r="D95" i="9"/>
  <c r="E95" i="9" s="1"/>
  <c r="D115" i="9"/>
  <c r="E115" i="9" s="1"/>
  <c r="D135" i="9"/>
  <c r="E135" i="9" s="1"/>
  <c r="D155" i="9"/>
  <c r="E155" i="9" s="1"/>
  <c r="D175" i="9"/>
  <c r="E175" i="9" s="1"/>
  <c r="D195" i="9"/>
  <c r="E195" i="9" s="1"/>
  <c r="D215" i="9"/>
  <c r="E215" i="9" s="1"/>
  <c r="D235" i="9"/>
  <c r="E235" i="9" s="1"/>
  <c r="D255" i="9"/>
  <c r="E255" i="9" s="1"/>
  <c r="D275" i="9"/>
  <c r="E275" i="9" s="1"/>
  <c r="D295" i="9"/>
  <c r="E295" i="9" s="1"/>
  <c r="D315" i="9"/>
  <c r="E315" i="9" s="1"/>
  <c r="D335" i="9"/>
  <c r="E335" i="9" s="1"/>
  <c r="D355" i="9"/>
  <c r="E355" i="9" s="1"/>
  <c r="D375" i="9"/>
  <c r="E375" i="9" s="1"/>
  <c r="D395" i="9"/>
  <c r="E395" i="9" s="1"/>
  <c r="D415" i="9"/>
  <c r="E415" i="9" s="1"/>
  <c r="D435" i="9"/>
  <c r="E435" i="9" s="1"/>
  <c r="D455" i="9"/>
  <c r="E455" i="9" s="1"/>
  <c r="D475" i="9"/>
  <c r="E475" i="9" s="1"/>
  <c r="D495" i="9"/>
  <c r="E495" i="9" s="1"/>
  <c r="D515" i="9"/>
  <c r="E515" i="9" s="1"/>
  <c r="D535" i="9"/>
  <c r="E535" i="9" s="1"/>
  <c r="D555" i="9"/>
  <c r="E555" i="9" s="1"/>
  <c r="D575" i="9"/>
  <c r="E575" i="9" s="1"/>
  <c r="D595" i="9"/>
  <c r="E595" i="9" s="1"/>
  <c r="D615" i="9"/>
  <c r="E615" i="9" s="1"/>
  <c r="D635" i="9"/>
  <c r="E635" i="9" s="1"/>
  <c r="D655" i="9"/>
  <c r="E655" i="9" s="1"/>
  <c r="D778" i="9"/>
  <c r="E778" i="9" s="1"/>
  <c r="D811" i="9"/>
  <c r="E811" i="9" s="1"/>
  <c r="D830" i="9"/>
  <c r="E830" i="9" s="1"/>
  <c r="D838" i="9"/>
  <c r="E838" i="9" s="1"/>
  <c r="D846" i="9"/>
  <c r="E846" i="9" s="1"/>
  <c r="D953" i="9"/>
  <c r="E953" i="9" s="1"/>
  <c r="D956" i="9"/>
  <c r="E956" i="9" s="1"/>
  <c r="D990" i="9"/>
  <c r="E990" i="9" s="1"/>
  <c r="D1024" i="9"/>
  <c r="E1024" i="9" s="1"/>
  <c r="D1038" i="9"/>
  <c r="E1038" i="9" s="1"/>
  <c r="D1093" i="9"/>
  <c r="E1093" i="9" s="1"/>
  <c r="D1096" i="9"/>
  <c r="E1096" i="9" s="1"/>
  <c r="D1138" i="9"/>
  <c r="E1138" i="9" s="1"/>
  <c r="D1150" i="9"/>
  <c r="E1150" i="9" s="1"/>
  <c r="D1171" i="9"/>
  <c r="E1171" i="9" s="1"/>
  <c r="D1198" i="9"/>
  <c r="E1198" i="9" s="1"/>
  <c r="D1213" i="9"/>
  <c r="E1213" i="9" s="1"/>
  <c r="D1216" i="9"/>
  <c r="E1216" i="9" s="1"/>
  <c r="D1241" i="9"/>
  <c r="E1241" i="9" s="1"/>
  <c r="D1271" i="9"/>
  <c r="E1271" i="9" s="1"/>
  <c r="D1298" i="9"/>
  <c r="E1298" i="9" s="1"/>
  <c r="D1313" i="9"/>
  <c r="E1313" i="9" s="1"/>
  <c r="D1316" i="9"/>
  <c r="E1316" i="9" s="1"/>
  <c r="D1341" i="9"/>
  <c r="E1341" i="9" s="1"/>
  <c r="D1371" i="9"/>
  <c r="E1371" i="9" s="1"/>
  <c r="D1398" i="9"/>
  <c r="E1398" i="9" s="1"/>
  <c r="D1416" i="9"/>
  <c r="E1416" i="9" s="1"/>
  <c r="D1438" i="9"/>
  <c r="E1438" i="9" s="1"/>
  <c r="D1501" i="9"/>
  <c r="E1501" i="9" s="1"/>
  <c r="D1988" i="9"/>
  <c r="E1988" i="9" s="1"/>
  <c r="D2058" i="9"/>
  <c r="E2058" i="9" s="1"/>
  <c r="D2332" i="9"/>
  <c r="E2332" i="9" s="1"/>
  <c r="D2381" i="9"/>
  <c r="E2381" i="9" s="1"/>
  <c r="D121" i="9"/>
  <c r="E121" i="9" s="1"/>
  <c r="D1350" i="9"/>
  <c r="E1350" i="9" s="1"/>
  <c r="D1445" i="9"/>
  <c r="E1445" i="9" s="1"/>
  <c r="D1479" i="9"/>
  <c r="E1479" i="9" s="1"/>
  <c r="D1599" i="9"/>
  <c r="E1599" i="9" s="1"/>
  <c r="D1679" i="9"/>
  <c r="E1679" i="9" s="1"/>
  <c r="D1759" i="9"/>
  <c r="E1759" i="9" s="1"/>
  <c r="D1839" i="9"/>
  <c r="E1839" i="9" s="1"/>
  <c r="D1919" i="9"/>
  <c r="E1919" i="9" s="1"/>
  <c r="D1968" i="9"/>
  <c r="E1968" i="9" s="1"/>
  <c r="D1995" i="9"/>
  <c r="E1995" i="9" s="1"/>
  <c r="D2009" i="9"/>
  <c r="E2009" i="9" s="1"/>
  <c r="D2024" i="9"/>
  <c r="E2024" i="9" s="1"/>
  <c r="D2035" i="9"/>
  <c r="E2035" i="9" s="1"/>
  <c r="D2130" i="9"/>
  <c r="E2130" i="9" s="1"/>
  <c r="D2462" i="9"/>
  <c r="E2462" i="9" s="1"/>
  <c r="D21" i="9"/>
  <c r="E21" i="9" s="1"/>
  <c r="D101" i="9"/>
  <c r="E101" i="9" s="1"/>
  <c r="D261" i="9"/>
  <c r="E261" i="9" s="1"/>
  <c r="D641" i="9"/>
  <c r="E641" i="9" s="1"/>
  <c r="D327" i="9"/>
  <c r="E327" i="9" s="1"/>
  <c r="D447" i="9"/>
  <c r="E447" i="9" s="1"/>
  <c r="D467" i="9"/>
  <c r="E467" i="9" s="1"/>
  <c r="D487" i="9"/>
  <c r="E487" i="9" s="1"/>
  <c r="D507" i="9"/>
  <c r="E507" i="9" s="1"/>
  <c r="D527" i="9"/>
  <c r="E527" i="9" s="1"/>
  <c r="D567" i="9"/>
  <c r="E567" i="9" s="1"/>
  <c r="D587" i="9"/>
  <c r="E587" i="9" s="1"/>
  <c r="D705" i="9"/>
  <c r="E705" i="9" s="1"/>
  <c r="D1581" i="9"/>
  <c r="E1581" i="9" s="1"/>
  <c r="D1610" i="9"/>
  <c r="E1610" i="9" s="1"/>
  <c r="D1628" i="9"/>
  <c r="E1628" i="9" s="1"/>
  <c r="D1661" i="9"/>
  <c r="E1661" i="9" s="1"/>
  <c r="D1690" i="9"/>
  <c r="E1690" i="9" s="1"/>
  <c r="D1741" i="9"/>
  <c r="E1741" i="9" s="1"/>
  <c r="D1770" i="9"/>
  <c r="E1770" i="9" s="1"/>
  <c r="D1788" i="9"/>
  <c r="E1788" i="9" s="1"/>
  <c r="D1821" i="9"/>
  <c r="E1821" i="9" s="1"/>
  <c r="D1850" i="9"/>
  <c r="E1850" i="9" s="1"/>
  <c r="D1868" i="9"/>
  <c r="E1868" i="9" s="1"/>
  <c r="D1901" i="9"/>
  <c r="E1901" i="9" s="1"/>
  <c r="D1930" i="9"/>
  <c r="E1930" i="9" s="1"/>
  <c r="D1948" i="9"/>
  <c r="E1948" i="9" s="1"/>
  <c r="D2059" i="9"/>
  <c r="E2059" i="9" s="1"/>
  <c r="D2074" i="9"/>
  <c r="E2074" i="9" s="1"/>
  <c r="D2085" i="9"/>
  <c r="E2085" i="9" s="1"/>
  <c r="D2108" i="9"/>
  <c r="E2108" i="9" s="1"/>
  <c r="D2151" i="9"/>
  <c r="E2151" i="9" s="1"/>
  <c r="D2190" i="9"/>
  <c r="E2190" i="9" s="1"/>
  <c r="D2289" i="9"/>
  <c r="E2289" i="9" s="1"/>
  <c r="D2497" i="9"/>
  <c r="E2497" i="9" s="1"/>
  <c r="D2644" i="9"/>
  <c r="E2644" i="9" s="1"/>
  <c r="D3132" i="9"/>
  <c r="E3132" i="9" s="1"/>
  <c r="D9" i="9"/>
  <c r="E9" i="9" s="1"/>
  <c r="D253" i="9"/>
  <c r="E253" i="9" s="1"/>
  <c r="D384" i="9"/>
  <c r="E384" i="9" s="1"/>
  <c r="D393" i="9"/>
  <c r="E393" i="9" s="1"/>
  <c r="D593" i="9"/>
  <c r="E593" i="9" s="1"/>
  <c r="D1130" i="9"/>
  <c r="E1130" i="9" s="1"/>
  <c r="D1151" i="9"/>
  <c r="E1151" i="9" s="1"/>
  <c r="D1190" i="9"/>
  <c r="E1190" i="9" s="1"/>
  <c r="D1220" i="9"/>
  <c r="E1220" i="9" s="1"/>
  <c r="D1247" i="9"/>
  <c r="E1247" i="9" s="1"/>
  <c r="D1290" i="9"/>
  <c r="E1290" i="9" s="1"/>
  <c r="D1320" i="9"/>
  <c r="E1320" i="9" s="1"/>
  <c r="D1347" i="9"/>
  <c r="E1347" i="9" s="1"/>
  <c r="D1390" i="9"/>
  <c r="E1390" i="9" s="1"/>
  <c r="D1420" i="9"/>
  <c r="E1420" i="9" s="1"/>
  <c r="D1439" i="9"/>
  <c r="E1439" i="9" s="1"/>
  <c r="D1558" i="9"/>
  <c r="E1558" i="9" s="1"/>
  <c r="D1565" i="9"/>
  <c r="E1565" i="9" s="1"/>
  <c r="D1638" i="9"/>
  <c r="E1638" i="9" s="1"/>
  <c r="D1645" i="9"/>
  <c r="E1645" i="9" s="1"/>
  <c r="D1718" i="9"/>
  <c r="E1718" i="9" s="1"/>
  <c r="D1725" i="9"/>
  <c r="E1725" i="9" s="1"/>
  <c r="D1798" i="9"/>
  <c r="E1798" i="9" s="1"/>
  <c r="D1805" i="9"/>
  <c r="E1805" i="9" s="1"/>
  <c r="D1878" i="9"/>
  <c r="E1878" i="9" s="1"/>
  <c r="D1885" i="9"/>
  <c r="E1885" i="9" s="1"/>
  <c r="D1916" i="9"/>
  <c r="E1916" i="9" s="1"/>
  <c r="D1958" i="9"/>
  <c r="E1958" i="9" s="1"/>
  <c r="D2014" i="9"/>
  <c r="E2014" i="9" s="1"/>
  <c r="D2045" i="9"/>
  <c r="E2045" i="9" s="1"/>
  <c r="D2172" i="9"/>
  <c r="E2172" i="9" s="1"/>
  <c r="D2262" i="9"/>
  <c r="E2262" i="9" s="1"/>
  <c r="D31" i="9"/>
  <c r="E31" i="9" s="1"/>
  <c r="D241" i="9"/>
  <c r="E241" i="9" s="1"/>
  <c r="D421" i="9"/>
  <c r="E421" i="9" s="1"/>
  <c r="D1044" i="9"/>
  <c r="E1044" i="9" s="1"/>
  <c r="D1061" i="9"/>
  <c r="E1061" i="9" s="1"/>
  <c r="D147" i="9"/>
  <c r="E147" i="9" s="1"/>
  <c r="D167" i="9"/>
  <c r="E167" i="9" s="1"/>
  <c r="D367" i="9"/>
  <c r="E367" i="9" s="1"/>
  <c r="D686" i="9"/>
  <c r="E686" i="9" s="1"/>
  <c r="D724" i="9"/>
  <c r="E724" i="9" s="1"/>
  <c r="D746" i="9"/>
  <c r="E746" i="9" s="1"/>
  <c r="D864" i="9"/>
  <c r="E864" i="9" s="1"/>
  <c r="D1181" i="9"/>
  <c r="E1181" i="9" s="1"/>
  <c r="D1281" i="9"/>
  <c r="E1281" i="9" s="1"/>
  <c r="D1461" i="9"/>
  <c r="E1461" i="9" s="1"/>
  <c r="D479" i="9"/>
  <c r="E479" i="9" s="1"/>
  <c r="D499" i="9"/>
  <c r="E499" i="9" s="1"/>
  <c r="D550" i="9"/>
  <c r="E550" i="9" s="1"/>
  <c r="D559" i="9"/>
  <c r="E559" i="9" s="1"/>
  <c r="D659" i="9"/>
  <c r="E659" i="9" s="1"/>
  <c r="D730" i="9"/>
  <c r="E730" i="9" s="1"/>
  <c r="D733" i="9"/>
  <c r="E733" i="9" s="1"/>
  <c r="D1421" i="9"/>
  <c r="E1421" i="9" s="1"/>
  <c r="D1527" i="9"/>
  <c r="E1527" i="9" s="1"/>
  <c r="D1572" i="9"/>
  <c r="E1572" i="9" s="1"/>
  <c r="D1687" i="9"/>
  <c r="E1687" i="9" s="1"/>
  <c r="D1732" i="9"/>
  <c r="E1732" i="9" s="1"/>
  <c r="D1756" i="9"/>
  <c r="E1756" i="9" s="1"/>
  <c r="D1767" i="9"/>
  <c r="E1767" i="9" s="1"/>
  <c r="D1812" i="9"/>
  <c r="E1812" i="9" s="1"/>
  <c r="D1836" i="9"/>
  <c r="E1836" i="9" s="1"/>
  <c r="D1847" i="9"/>
  <c r="E1847" i="9" s="1"/>
  <c r="D1892" i="9"/>
  <c r="E1892" i="9" s="1"/>
  <c r="D1927" i="9"/>
  <c r="E1927" i="9" s="1"/>
  <c r="D2064" i="9"/>
  <c r="E2064" i="9" s="1"/>
  <c r="D2095" i="9"/>
  <c r="E2095" i="9" s="1"/>
  <c r="D2109" i="9"/>
  <c r="E2109" i="9" s="1"/>
  <c r="D2124" i="9"/>
  <c r="E2124" i="9" s="1"/>
  <c r="D2135" i="9"/>
  <c r="E2135" i="9" s="1"/>
  <c r="D2187" i="9"/>
  <c r="E2187" i="9" s="1"/>
  <c r="D2390" i="9"/>
  <c r="E2390" i="9" s="1"/>
  <c r="D2582" i="9"/>
  <c r="E2582" i="9" s="1"/>
  <c r="D3303" i="9"/>
  <c r="E3303" i="9" s="1"/>
  <c r="D61" i="9"/>
  <c r="E61" i="9" s="1"/>
  <c r="D161" i="9"/>
  <c r="E161" i="9" s="1"/>
  <c r="D201" i="9"/>
  <c r="E201" i="9" s="1"/>
  <c r="D221" i="9"/>
  <c r="E221" i="9" s="1"/>
  <c r="D381" i="9"/>
  <c r="E381" i="9" s="1"/>
  <c r="D481" i="9"/>
  <c r="E481" i="9" s="1"/>
  <c r="D521" i="9"/>
  <c r="E521" i="9" s="1"/>
  <c r="D541" i="9"/>
  <c r="E541" i="9" s="1"/>
  <c r="D561" i="9"/>
  <c r="E561" i="9" s="1"/>
  <c r="D581" i="9"/>
  <c r="E581" i="9" s="1"/>
  <c r="D601" i="9"/>
  <c r="E601" i="9" s="1"/>
  <c r="D858" i="9"/>
  <c r="E858" i="9" s="1"/>
  <c r="D1010" i="9"/>
  <c r="E1010" i="9" s="1"/>
  <c r="D207" i="9"/>
  <c r="E207" i="9" s="1"/>
  <c r="D227" i="9"/>
  <c r="E227" i="9" s="1"/>
  <c r="D247" i="9"/>
  <c r="E247" i="9" s="1"/>
  <c r="D287" i="9"/>
  <c r="E287" i="9" s="1"/>
  <c r="D607" i="9"/>
  <c r="E607" i="9" s="1"/>
  <c r="D878" i="9"/>
  <c r="E878" i="9" s="1"/>
  <c r="D1070" i="9"/>
  <c r="E1070" i="9" s="1"/>
  <c r="D1238" i="9"/>
  <c r="E1238" i="9" s="1"/>
  <c r="D1256" i="9"/>
  <c r="E1256" i="9" s="1"/>
  <c r="D1411" i="9"/>
  <c r="E1411" i="9" s="1"/>
  <c r="D59" i="9"/>
  <c r="E59" i="9" s="1"/>
  <c r="D79" i="9"/>
  <c r="E79" i="9" s="1"/>
  <c r="D84" i="9"/>
  <c r="E84" i="9" s="1"/>
  <c r="D93" i="9"/>
  <c r="E93" i="9" s="1"/>
  <c r="D204" i="9"/>
  <c r="E204" i="9" s="1"/>
  <c r="D213" i="9"/>
  <c r="E213" i="9" s="1"/>
  <c r="D233" i="9"/>
  <c r="E233" i="9" s="1"/>
  <c r="D373" i="9"/>
  <c r="E373" i="9" s="1"/>
  <c r="D484" i="9"/>
  <c r="E484" i="9" s="1"/>
  <c r="D504" i="9"/>
  <c r="E504" i="9" s="1"/>
  <c r="D513" i="9"/>
  <c r="E513" i="9" s="1"/>
  <c r="D533" i="9"/>
  <c r="E533" i="9" s="1"/>
  <c r="D844" i="9"/>
  <c r="E844" i="9" s="1"/>
  <c r="D850" i="9"/>
  <c r="E850" i="9" s="1"/>
  <c r="D898" i="9"/>
  <c r="E898" i="9" s="1"/>
  <c r="D1076" i="9"/>
  <c r="E1076" i="9" s="1"/>
  <c r="D90" i="9"/>
  <c r="E90" i="9" s="1"/>
  <c r="D99" i="9"/>
  <c r="E99" i="9" s="1"/>
  <c r="D170" i="9"/>
  <c r="E170" i="9" s="1"/>
  <c r="D179" i="9"/>
  <c r="E179" i="9" s="1"/>
  <c r="D279" i="9"/>
  <c r="E279" i="9" s="1"/>
  <c r="D299" i="9"/>
  <c r="E299" i="9" s="1"/>
  <c r="D350" i="9"/>
  <c r="E350" i="9" s="1"/>
  <c r="D359" i="9"/>
  <c r="E359" i="9" s="1"/>
  <c r="D430" i="9"/>
  <c r="E430" i="9" s="1"/>
  <c r="D439" i="9"/>
  <c r="E439" i="9" s="1"/>
  <c r="D519" i="9"/>
  <c r="E519" i="9" s="1"/>
  <c r="D610" i="9"/>
  <c r="E610" i="9" s="1"/>
  <c r="D619" i="9"/>
  <c r="E619" i="9" s="1"/>
  <c r="D812" i="9"/>
  <c r="E812" i="9" s="1"/>
  <c r="D904" i="9"/>
  <c r="E904" i="9" s="1"/>
  <c r="D988" i="9"/>
  <c r="E988" i="9" s="1"/>
  <c r="D1036" i="9"/>
  <c r="E1036" i="9" s="1"/>
  <c r="D1067" i="9"/>
  <c r="E1067" i="9" s="1"/>
  <c r="D1100" i="9"/>
  <c r="E1100" i="9" s="1"/>
  <c r="D1136" i="9"/>
  <c r="E1136" i="9" s="1"/>
  <c r="D1145" i="9"/>
  <c r="E1145" i="9" s="1"/>
  <c r="D1178" i="9"/>
  <c r="E1178" i="9" s="1"/>
  <c r="D1196" i="9"/>
  <c r="E1196" i="9" s="1"/>
  <c r="D1221" i="9"/>
  <c r="E1221" i="9" s="1"/>
  <c r="D1251" i="9"/>
  <c r="E1251" i="9" s="1"/>
  <c r="D1278" i="9"/>
  <c r="E1278" i="9" s="1"/>
  <c r="D1296" i="9"/>
  <c r="E1296" i="9" s="1"/>
  <c r="D1308" i="9"/>
  <c r="E1308" i="9" s="1"/>
  <c r="D1321" i="9"/>
  <c r="E1321" i="9" s="1"/>
  <c r="D1351" i="9"/>
  <c r="E1351" i="9" s="1"/>
  <c r="D1378" i="9"/>
  <c r="E1378" i="9" s="1"/>
  <c r="D1396" i="9"/>
  <c r="E1396" i="9" s="1"/>
  <c r="D1408" i="9"/>
  <c r="E1408" i="9" s="1"/>
  <c r="D1476" i="9"/>
  <c r="E1476" i="9" s="1"/>
  <c r="D1490" i="9"/>
  <c r="E1490" i="9" s="1"/>
  <c r="D1499" i="9"/>
  <c r="E1499" i="9" s="1"/>
  <c r="D1596" i="9"/>
  <c r="E1596" i="9" s="1"/>
  <c r="D1607" i="9"/>
  <c r="E1607" i="9" s="1"/>
  <c r="D1652" i="9"/>
  <c r="E1652" i="9" s="1"/>
  <c r="D4" i="9"/>
  <c r="E4" i="9" s="1"/>
  <c r="D7" i="9"/>
  <c r="E7" i="9" s="1"/>
  <c r="D14" i="9"/>
  <c r="E14" i="9" s="1"/>
  <c r="D17" i="9"/>
  <c r="E17" i="9" s="1"/>
  <c r="D24" i="9"/>
  <c r="E24" i="9" s="1"/>
  <c r="D27" i="9"/>
  <c r="E27" i="9" s="1"/>
  <c r="D34" i="9"/>
  <c r="E34" i="9" s="1"/>
  <c r="D37" i="9"/>
  <c r="E37" i="9" s="1"/>
  <c r="D44" i="9"/>
  <c r="E44" i="9" s="1"/>
  <c r="D47" i="9"/>
  <c r="E47" i="9" s="1"/>
  <c r="D54" i="9"/>
  <c r="E54" i="9" s="1"/>
  <c r="D57" i="9"/>
  <c r="E57" i="9" s="1"/>
  <c r="D64" i="9"/>
  <c r="E64" i="9" s="1"/>
  <c r="D67" i="9"/>
  <c r="E67" i="9" s="1"/>
  <c r="D74" i="9"/>
  <c r="E74" i="9" s="1"/>
  <c r="D77" i="9"/>
  <c r="E77" i="9" s="1"/>
  <c r="D85" i="9"/>
  <c r="E85" i="9" s="1"/>
  <c r="D105" i="9"/>
  <c r="E105" i="9" s="1"/>
  <c r="D125" i="9"/>
  <c r="E125" i="9" s="1"/>
  <c r="D145" i="9"/>
  <c r="E145" i="9" s="1"/>
  <c r="D156" i="9"/>
  <c r="E156" i="9" s="1"/>
  <c r="D165" i="9"/>
  <c r="E165" i="9" s="1"/>
  <c r="D185" i="9"/>
  <c r="E185" i="9" s="1"/>
  <c r="D196" i="9"/>
  <c r="E196" i="9" s="1"/>
  <c r="D205" i="9"/>
  <c r="E205" i="9" s="1"/>
  <c r="D225" i="9"/>
  <c r="E225" i="9" s="1"/>
  <c r="D236" i="9"/>
  <c r="E236" i="9" s="1"/>
  <c r="D245" i="9"/>
  <c r="E245" i="9" s="1"/>
  <c r="D265" i="9"/>
  <c r="E265" i="9" s="1"/>
  <c r="D285" i="9"/>
  <c r="E285" i="9" s="1"/>
  <c r="D305" i="9"/>
  <c r="E305" i="9" s="1"/>
  <c r="D316" i="9"/>
  <c r="E316" i="9" s="1"/>
  <c r="D325" i="9"/>
  <c r="E325" i="9" s="1"/>
  <c r="D345" i="9"/>
  <c r="E345" i="9" s="1"/>
  <c r="D356" i="9"/>
  <c r="E356" i="9" s="1"/>
  <c r="D365" i="9"/>
  <c r="E365" i="9" s="1"/>
  <c r="D376" i="9"/>
  <c r="E376" i="9" s="1"/>
  <c r="D385" i="9"/>
  <c r="E385" i="9" s="1"/>
  <c r="D405" i="9"/>
  <c r="E405" i="9" s="1"/>
  <c r="D425" i="9"/>
  <c r="E425" i="9" s="1"/>
  <c r="D445" i="9"/>
  <c r="E445" i="9" s="1"/>
  <c r="D456" i="9"/>
  <c r="E456" i="9" s="1"/>
  <c r="D465" i="9"/>
  <c r="E465" i="9" s="1"/>
  <c r="D476" i="9"/>
  <c r="E476" i="9" s="1"/>
  <c r="D485" i="9"/>
  <c r="E485" i="9" s="1"/>
  <c r="D505" i="9"/>
  <c r="E505" i="9" s="1"/>
  <c r="D525" i="9"/>
  <c r="E525" i="9" s="1"/>
  <c r="D545" i="9"/>
  <c r="E545" i="9" s="1"/>
  <c r="D565" i="9"/>
  <c r="E565" i="9" s="1"/>
  <c r="D585" i="9"/>
  <c r="E585" i="9" s="1"/>
  <c r="D596" i="9"/>
  <c r="E596" i="9" s="1"/>
  <c r="D605" i="9"/>
  <c r="E605" i="9" s="1"/>
  <c r="D616" i="9"/>
  <c r="E616" i="9" s="1"/>
  <c r="D625" i="9"/>
  <c r="E625" i="9" s="1"/>
  <c r="D645" i="9"/>
  <c r="E645" i="9" s="1"/>
  <c r="D665" i="9"/>
  <c r="E665" i="9" s="1"/>
  <c r="D684" i="9"/>
  <c r="E684" i="9" s="1"/>
  <c r="D706" i="9"/>
  <c r="E706" i="9" s="1"/>
  <c r="D831" i="9"/>
  <c r="E831" i="9" s="1"/>
  <c r="D856" i="9"/>
  <c r="E856" i="9" s="1"/>
  <c r="D867" i="9"/>
  <c r="E867" i="9" s="1"/>
  <c r="D890" i="9"/>
  <c r="E890" i="9" s="1"/>
  <c r="D924" i="9"/>
  <c r="E924" i="9" s="1"/>
  <c r="D938" i="9"/>
  <c r="E938" i="9" s="1"/>
  <c r="D960" i="9"/>
  <c r="E960" i="9" s="1"/>
  <c r="D1053" i="9"/>
  <c r="E1053" i="9" s="1"/>
  <c r="D1056" i="9"/>
  <c r="E1056" i="9" s="1"/>
  <c r="D1071" i="9"/>
  <c r="E1071" i="9" s="1"/>
  <c r="D1101" i="9"/>
  <c r="E1101" i="9" s="1"/>
  <c r="D1127" i="9"/>
  <c r="E1127" i="9" s="1"/>
  <c r="D1148" i="9"/>
  <c r="E1148" i="9" s="1"/>
  <c r="D1160" i="9"/>
  <c r="E1160" i="9" s="1"/>
  <c r="D1187" i="9"/>
  <c r="E1187" i="9" s="1"/>
  <c r="D1230" i="9"/>
  <c r="E1230" i="9" s="1"/>
  <c r="D1260" i="9"/>
  <c r="E1260" i="9" s="1"/>
  <c r="D1287" i="9"/>
  <c r="E1287" i="9" s="1"/>
  <c r="D1330" i="9"/>
  <c r="E1330" i="9" s="1"/>
  <c r="D1360" i="9"/>
  <c r="E1360" i="9" s="1"/>
  <c r="D1387" i="9"/>
  <c r="E1387" i="9" s="1"/>
  <c r="D1508" i="9"/>
  <c r="E1508" i="9" s="1"/>
  <c r="D1562" i="9"/>
  <c r="E1562" i="9" s="1"/>
  <c r="D1642" i="9"/>
  <c r="E1642" i="9" s="1"/>
  <c r="D1722" i="9"/>
  <c r="E1722" i="9" s="1"/>
  <c r="D1802" i="9"/>
  <c r="E1802" i="9" s="1"/>
  <c r="D1882" i="9"/>
  <c r="E1882" i="9" s="1"/>
  <c r="D1980" i="9"/>
  <c r="E1980" i="9" s="1"/>
  <c r="D2003" i="9"/>
  <c r="E2003" i="9" s="1"/>
  <c r="D2018" i="9"/>
  <c r="E2018" i="9" s="1"/>
  <c r="D2318" i="9"/>
  <c r="E2318" i="9" s="1"/>
  <c r="D2490" i="9"/>
  <c r="E2490" i="9" s="1"/>
  <c r="D2510" i="9"/>
  <c r="E2510" i="9" s="1"/>
  <c r="D2664" i="9"/>
  <c r="E2664" i="9" s="1"/>
  <c r="D11" i="9"/>
  <c r="E11" i="9" s="1"/>
  <c r="D51" i="9"/>
  <c r="E51" i="9" s="1"/>
  <c r="D181" i="9"/>
  <c r="E181" i="9" s="1"/>
  <c r="D441" i="9"/>
  <c r="E441" i="9" s="1"/>
  <c r="D661" i="9"/>
  <c r="E661" i="9" s="1"/>
  <c r="D1058" i="9"/>
  <c r="E1058" i="9" s="1"/>
  <c r="D267" i="9"/>
  <c r="E267" i="9" s="1"/>
  <c r="D49" i="9"/>
  <c r="E49" i="9" s="1"/>
  <c r="D69" i="9"/>
  <c r="E69" i="9" s="1"/>
  <c r="D293" i="9"/>
  <c r="E293" i="9" s="1"/>
  <c r="D304" i="9"/>
  <c r="E304" i="9" s="1"/>
  <c r="D313" i="9"/>
  <c r="E313" i="9" s="1"/>
  <c r="D413" i="9"/>
  <c r="E413" i="9" s="1"/>
  <c r="D573" i="9"/>
  <c r="E573" i="9" s="1"/>
  <c r="D633" i="9"/>
  <c r="E633" i="9" s="1"/>
  <c r="D653" i="9"/>
  <c r="E653" i="9" s="1"/>
  <c r="D667" i="9"/>
  <c r="E667" i="9" s="1"/>
  <c r="D825" i="9"/>
  <c r="E825" i="9" s="1"/>
  <c r="D920" i="9"/>
  <c r="E920" i="9" s="1"/>
  <c r="D1016" i="9"/>
  <c r="E1016" i="9" s="1"/>
  <c r="D1027" i="9"/>
  <c r="E1027" i="9" s="1"/>
  <c r="D1118" i="9"/>
  <c r="E1118" i="9" s="1"/>
  <c r="D110" i="9"/>
  <c r="E110" i="9" s="1"/>
  <c r="D119" i="9"/>
  <c r="E119" i="9" s="1"/>
  <c r="D290" i="9"/>
  <c r="E290" i="9" s="1"/>
  <c r="D310" i="9"/>
  <c r="E310" i="9" s="1"/>
  <c r="D379" i="9"/>
  <c r="E379" i="9" s="1"/>
  <c r="D459" i="9"/>
  <c r="E459" i="9" s="1"/>
  <c r="D470" i="9"/>
  <c r="E470" i="9" s="1"/>
  <c r="D539" i="9"/>
  <c r="E539" i="9" s="1"/>
  <c r="D570" i="9"/>
  <c r="E570" i="9" s="1"/>
  <c r="D579" i="9"/>
  <c r="E579" i="9" s="1"/>
  <c r="D599" i="9"/>
  <c r="E599" i="9" s="1"/>
  <c r="D630" i="9"/>
  <c r="E630" i="9" s="1"/>
  <c r="D639" i="9"/>
  <c r="E639" i="9" s="1"/>
  <c r="D697" i="9"/>
  <c r="E697" i="9" s="1"/>
  <c r="D700" i="9"/>
  <c r="E700" i="9" s="1"/>
  <c r="D711" i="9"/>
  <c r="E711" i="9" s="1"/>
  <c r="D757" i="9"/>
  <c r="E757" i="9" s="1"/>
  <c r="D765" i="9"/>
  <c r="E765" i="9" s="1"/>
  <c r="D784" i="9"/>
  <c r="E784" i="9" s="1"/>
  <c r="D870" i="9"/>
  <c r="E870" i="9" s="1"/>
  <c r="D918" i="9"/>
  <c r="E918" i="9" s="1"/>
  <c r="D1047" i="9"/>
  <c r="E1047" i="9" s="1"/>
  <c r="D82" i="9"/>
  <c r="E82" i="9" s="1"/>
  <c r="D91" i="9"/>
  <c r="E91" i="9" s="1"/>
  <c r="D102" i="9"/>
  <c r="E102" i="9" s="1"/>
  <c r="D111" i="9"/>
  <c r="E111" i="9" s="1"/>
  <c r="D131" i="9"/>
  <c r="E131" i="9" s="1"/>
  <c r="D151" i="9"/>
  <c r="E151" i="9" s="1"/>
  <c r="D162" i="9"/>
  <c r="E162" i="9" s="1"/>
  <c r="D171" i="9"/>
  <c r="E171" i="9" s="1"/>
  <c r="D191" i="9"/>
  <c r="E191" i="9" s="1"/>
  <c r="D202" i="9"/>
  <c r="E202" i="9" s="1"/>
  <c r="D211" i="9"/>
  <c r="E211" i="9" s="1"/>
  <c r="D231" i="9"/>
  <c r="E231" i="9" s="1"/>
  <c r="D251" i="9"/>
  <c r="E251" i="9" s="1"/>
  <c r="D262" i="9"/>
  <c r="E262" i="9" s="1"/>
  <c r="D271" i="9"/>
  <c r="E271" i="9" s="1"/>
  <c r="D282" i="9"/>
  <c r="E282" i="9" s="1"/>
  <c r="D291" i="9"/>
  <c r="E291" i="9" s="1"/>
  <c r="D311" i="9"/>
  <c r="E311" i="9" s="1"/>
  <c r="D331" i="9"/>
  <c r="E331" i="9" s="1"/>
  <c r="D342" i="9"/>
  <c r="E342" i="9" s="1"/>
  <c r="D351" i="9"/>
  <c r="E351" i="9" s="1"/>
  <c r="D362" i="9"/>
  <c r="E362" i="9" s="1"/>
  <c r="D371" i="9"/>
  <c r="E371" i="9" s="1"/>
  <c r="D391" i="9"/>
  <c r="E391" i="9" s="1"/>
  <c r="D411" i="9"/>
  <c r="E411" i="9" s="1"/>
  <c r="D422" i="9"/>
  <c r="E422" i="9" s="1"/>
  <c r="D431" i="9"/>
  <c r="E431" i="9" s="1"/>
  <c r="D442" i="9"/>
  <c r="E442" i="9" s="1"/>
  <c r="D451" i="9"/>
  <c r="E451" i="9" s="1"/>
  <c r="D462" i="9"/>
  <c r="E462" i="9" s="1"/>
  <c r="D471" i="9"/>
  <c r="E471" i="9" s="1"/>
  <c r="D482" i="9"/>
  <c r="E482" i="9" s="1"/>
  <c r="D491" i="9"/>
  <c r="E491" i="9" s="1"/>
  <c r="D502" i="9"/>
  <c r="E502" i="9" s="1"/>
  <c r="D511" i="9"/>
  <c r="E511" i="9" s="1"/>
  <c r="D522" i="9"/>
  <c r="E522" i="9" s="1"/>
  <c r="D531" i="9"/>
  <c r="E531" i="9" s="1"/>
  <c r="D542" i="9"/>
  <c r="E542" i="9" s="1"/>
  <c r="D551" i="9"/>
  <c r="E551" i="9" s="1"/>
  <c r="D562" i="9"/>
  <c r="E562" i="9" s="1"/>
  <c r="D571" i="9"/>
  <c r="E571" i="9" s="1"/>
  <c r="D582" i="9"/>
  <c r="E582" i="9" s="1"/>
  <c r="D591" i="9"/>
  <c r="E591" i="9" s="1"/>
  <c r="D602" i="9"/>
  <c r="E602" i="9" s="1"/>
  <c r="D611" i="9"/>
  <c r="E611" i="9" s="1"/>
  <c r="D622" i="9"/>
  <c r="E622" i="9" s="1"/>
  <c r="D631" i="9"/>
  <c r="E631" i="9" s="1"/>
  <c r="D642" i="9"/>
  <c r="E642" i="9" s="1"/>
  <c r="D651" i="9"/>
  <c r="E651" i="9" s="1"/>
  <c r="D662" i="9"/>
  <c r="E662" i="9" s="1"/>
  <c r="D687" i="9"/>
  <c r="E687" i="9" s="1"/>
  <c r="D698" i="9"/>
  <c r="E698" i="9" s="1"/>
  <c r="D728" i="9"/>
  <c r="E728" i="9" s="1"/>
  <c r="D731" i="9"/>
  <c r="E731" i="9" s="1"/>
  <c r="D750" i="9"/>
  <c r="E750" i="9" s="1"/>
  <c r="D758" i="9"/>
  <c r="E758" i="9" s="1"/>
  <c r="D766" i="9"/>
  <c r="E766" i="9" s="1"/>
  <c r="D785" i="9"/>
  <c r="E785" i="9" s="1"/>
  <c r="D804" i="9"/>
  <c r="E804" i="9" s="1"/>
  <c r="D826" i="9"/>
  <c r="E826" i="9" s="1"/>
  <c r="D876" i="9"/>
  <c r="E876" i="9" s="1"/>
  <c r="D887" i="9"/>
  <c r="E887" i="9" s="1"/>
  <c r="D910" i="9"/>
  <c r="E910" i="9" s="1"/>
  <c r="D944" i="9"/>
  <c r="E944" i="9" s="1"/>
  <c r="D958" i="9"/>
  <c r="E958" i="9" s="1"/>
  <c r="D980" i="9"/>
  <c r="E980" i="9" s="1"/>
  <c r="D1028" i="9"/>
  <c r="E1028" i="9" s="1"/>
  <c r="D1045" i="9"/>
  <c r="E1045" i="9" s="1"/>
  <c r="D1065" i="9"/>
  <c r="E1065" i="9" s="1"/>
  <c r="D1098" i="9"/>
  <c r="E1098" i="9" s="1"/>
  <c r="D1110" i="9"/>
  <c r="E1110" i="9" s="1"/>
  <c r="D1131" i="9"/>
  <c r="E1131" i="9" s="1"/>
  <c r="D1161" i="9"/>
  <c r="E1161" i="9" s="1"/>
  <c r="D1191" i="9"/>
  <c r="E1191" i="9" s="1"/>
  <c r="D1218" i="9"/>
  <c r="E1218" i="9" s="1"/>
  <c r="D1236" i="9"/>
  <c r="E1236" i="9" s="1"/>
  <c r="D1248" i="9"/>
  <c r="E1248" i="9" s="1"/>
  <c r="D1261" i="9"/>
  <c r="E1261" i="9" s="1"/>
  <c r="D1291" i="9"/>
  <c r="E1291" i="9" s="1"/>
  <c r="D1318" i="9"/>
  <c r="E1318" i="9" s="1"/>
  <c r="D1336" i="9"/>
  <c r="E1336" i="9" s="1"/>
  <c r="D1348" i="9"/>
  <c r="E1348" i="9" s="1"/>
  <c r="D1361" i="9"/>
  <c r="E1361" i="9" s="1"/>
  <c r="D1391" i="9"/>
  <c r="E1391" i="9" s="1"/>
  <c r="D1418" i="9"/>
  <c r="E1418" i="9" s="1"/>
  <c r="D1436" i="9"/>
  <c r="E1436" i="9" s="1"/>
  <c r="D1450" i="9"/>
  <c r="E1450" i="9" s="1"/>
  <c r="D1459" i="9"/>
  <c r="E1459" i="9" s="1"/>
  <c r="D1467" i="9"/>
  <c r="E1467" i="9" s="1"/>
  <c r="D1487" i="9"/>
  <c r="E1487" i="9" s="1"/>
  <c r="D1518" i="9"/>
  <c r="E1518" i="9" s="1"/>
  <c r="D1559" i="9"/>
  <c r="E1559" i="9" s="1"/>
  <c r="D1639" i="9"/>
  <c r="E1639" i="9" s="1"/>
  <c r="D1719" i="9"/>
  <c r="E1719" i="9" s="1"/>
  <c r="D1799" i="9"/>
  <c r="E1799" i="9" s="1"/>
  <c r="D1879" i="9"/>
  <c r="E1879" i="9" s="1"/>
  <c r="D1959" i="9"/>
  <c r="E1959" i="9" s="1"/>
  <c r="D2068" i="9"/>
  <c r="E2068" i="9" s="1"/>
  <c r="D2114" i="9"/>
  <c r="E2114" i="9" s="1"/>
  <c r="D2145" i="9"/>
  <c r="E2145" i="9" s="1"/>
  <c r="D2159" i="9"/>
  <c r="E2159" i="9" s="1"/>
  <c r="D2364" i="9"/>
  <c r="E2364" i="9" s="1"/>
  <c r="D3063" i="9"/>
  <c r="E3063" i="9" s="1"/>
  <c r="D141" i="9"/>
  <c r="E141" i="9" s="1"/>
  <c r="D281" i="9"/>
  <c r="E281" i="9" s="1"/>
  <c r="D301" i="9"/>
  <c r="E301" i="9" s="1"/>
  <c r="D321" i="9"/>
  <c r="E321" i="9" s="1"/>
  <c r="D976" i="9"/>
  <c r="E976" i="9" s="1"/>
  <c r="D1250" i="9"/>
  <c r="E1250" i="9" s="1"/>
  <c r="D87" i="9"/>
  <c r="E87" i="9" s="1"/>
  <c r="D347" i="9"/>
  <c r="E347" i="9" s="1"/>
  <c r="D670" i="9"/>
  <c r="E670" i="9" s="1"/>
  <c r="D678" i="9"/>
  <c r="E678" i="9" s="1"/>
  <c r="D1091" i="9"/>
  <c r="E1091" i="9" s="1"/>
  <c r="D1530" i="9"/>
  <c r="E1530" i="9" s="1"/>
  <c r="D29" i="9"/>
  <c r="E29" i="9" s="1"/>
  <c r="D39" i="9"/>
  <c r="E39" i="9" s="1"/>
  <c r="D144" i="9"/>
  <c r="E144" i="9" s="1"/>
  <c r="D153" i="9"/>
  <c r="E153" i="9" s="1"/>
  <c r="D164" i="9"/>
  <c r="E164" i="9" s="1"/>
  <c r="D353" i="9"/>
  <c r="E353" i="9" s="1"/>
  <c r="D553" i="9"/>
  <c r="E553" i="9" s="1"/>
  <c r="D564" i="9"/>
  <c r="E564" i="9" s="1"/>
  <c r="D692" i="9"/>
  <c r="E692" i="9" s="1"/>
  <c r="D884" i="9"/>
  <c r="E884" i="9" s="1"/>
  <c r="D1050" i="9"/>
  <c r="E1050" i="9" s="1"/>
  <c r="D150" i="9"/>
  <c r="E150" i="9" s="1"/>
  <c r="D159" i="9"/>
  <c r="E159" i="9" s="1"/>
  <c r="D390" i="9"/>
  <c r="E390" i="9" s="1"/>
  <c r="D399" i="9"/>
  <c r="E399" i="9" s="1"/>
  <c r="D410" i="9"/>
  <c r="E410" i="9" s="1"/>
  <c r="D419" i="9"/>
  <c r="E419" i="9" s="1"/>
  <c r="D117" i="9"/>
  <c r="E117" i="9" s="1"/>
  <c r="D177" i="9"/>
  <c r="E177" i="9" s="1"/>
  <c r="D237" i="9"/>
  <c r="E237" i="9" s="1"/>
  <c r="D337" i="9"/>
  <c r="E337" i="9" s="1"/>
  <c r="D437" i="9"/>
  <c r="E437" i="9" s="1"/>
  <c r="D537" i="9"/>
  <c r="E537" i="9" s="1"/>
  <c r="D597" i="9"/>
  <c r="E597" i="9" s="1"/>
  <c r="D818" i="9"/>
  <c r="E818" i="9" s="1"/>
  <c r="D930" i="9"/>
  <c r="E930" i="9" s="1"/>
  <c r="D964" i="9"/>
  <c r="E964" i="9" s="1"/>
  <c r="D978" i="9"/>
  <c r="E978" i="9" s="1"/>
  <c r="D1158" i="9"/>
  <c r="E1158" i="9" s="1"/>
  <c r="D1270" i="9"/>
  <c r="E1270" i="9" s="1"/>
  <c r="D1370" i="9"/>
  <c r="E1370" i="9" s="1"/>
  <c r="D1468" i="9"/>
  <c r="E1468" i="9" s="1"/>
  <c r="D1525" i="9"/>
  <c r="E1525" i="9" s="1"/>
  <c r="D1541" i="9"/>
  <c r="E1541" i="9" s="1"/>
  <c r="D1570" i="9"/>
  <c r="E1570" i="9" s="1"/>
  <c r="D1588" i="9"/>
  <c r="E1588" i="9" s="1"/>
  <c r="D1621" i="9"/>
  <c r="E1621" i="9" s="1"/>
  <c r="D1650" i="9"/>
  <c r="E1650" i="9" s="1"/>
  <c r="D1668" i="9"/>
  <c r="E1668" i="9" s="1"/>
  <c r="D1701" i="9"/>
  <c r="E1701" i="9" s="1"/>
  <c r="D1730" i="9"/>
  <c r="E1730" i="9" s="1"/>
  <c r="D1748" i="9"/>
  <c r="E1748" i="9" s="1"/>
  <c r="D1781" i="9"/>
  <c r="E1781" i="9" s="1"/>
  <c r="D1810" i="9"/>
  <c r="E1810" i="9" s="1"/>
  <c r="D1828" i="9"/>
  <c r="E1828" i="9" s="1"/>
  <c r="D1861" i="9"/>
  <c r="E1861" i="9" s="1"/>
  <c r="D1890" i="9"/>
  <c r="E1890" i="9" s="1"/>
  <c r="D1908" i="9"/>
  <c r="E1908" i="9" s="1"/>
  <c r="D1941" i="9"/>
  <c r="E1941" i="9" s="1"/>
  <c r="D2053" i="9"/>
  <c r="E2053" i="9" s="1"/>
  <c r="D2181" i="9"/>
  <c r="E2181" i="9" s="1"/>
  <c r="D2339" i="9"/>
  <c r="E2339" i="9" s="1"/>
  <c r="D2610" i="9"/>
  <c r="E2610" i="9" s="1"/>
  <c r="D401" i="9"/>
  <c r="E401" i="9" s="1"/>
  <c r="D621" i="9"/>
  <c r="E621" i="9" s="1"/>
  <c r="D107" i="9"/>
  <c r="E107" i="9" s="1"/>
  <c r="D127" i="9"/>
  <c r="E127" i="9" s="1"/>
  <c r="D113" i="9"/>
  <c r="E113" i="9" s="1"/>
  <c r="D273" i="9"/>
  <c r="E273" i="9" s="1"/>
  <c r="D424" i="9"/>
  <c r="E424" i="9" s="1"/>
  <c r="D433" i="9"/>
  <c r="E433" i="9" s="1"/>
  <c r="D444" i="9"/>
  <c r="E444" i="9" s="1"/>
  <c r="D453" i="9"/>
  <c r="E453" i="9" s="1"/>
  <c r="D604" i="9"/>
  <c r="E604" i="9" s="1"/>
  <c r="D806" i="9"/>
  <c r="E806" i="9" s="1"/>
  <c r="D190" i="9"/>
  <c r="E190" i="9" s="1"/>
  <c r="D199" i="9"/>
  <c r="E199" i="9" s="1"/>
  <c r="D219" i="9"/>
  <c r="E219" i="9" s="1"/>
  <c r="D239" i="9"/>
  <c r="E239" i="9" s="1"/>
  <c r="D250" i="9"/>
  <c r="E250" i="9" s="1"/>
  <c r="D259" i="9"/>
  <c r="E259" i="9" s="1"/>
  <c r="D319" i="9"/>
  <c r="E319" i="9" s="1"/>
  <c r="D330" i="9"/>
  <c r="E330" i="9" s="1"/>
  <c r="D339" i="9"/>
  <c r="E339" i="9" s="1"/>
  <c r="D450" i="9"/>
  <c r="E450" i="9" s="1"/>
  <c r="D5" i="9"/>
  <c r="E5" i="9" s="1"/>
  <c r="D25" i="9"/>
  <c r="E25" i="9" s="1"/>
  <c r="D45" i="9"/>
  <c r="E45" i="9" s="1"/>
  <c r="D55" i="9"/>
  <c r="E55" i="9" s="1"/>
  <c r="D65" i="9"/>
  <c r="E65" i="9" s="1"/>
  <c r="D75" i="9"/>
  <c r="E75" i="9" s="1"/>
  <c r="D97" i="9"/>
  <c r="E97" i="9" s="1"/>
  <c r="D157" i="9"/>
  <c r="E157" i="9" s="1"/>
  <c r="D217" i="9"/>
  <c r="E217" i="9" s="1"/>
  <c r="D277" i="9"/>
  <c r="E277" i="9" s="1"/>
  <c r="D317" i="9"/>
  <c r="E317" i="9" s="1"/>
  <c r="D377" i="9"/>
  <c r="E377" i="9" s="1"/>
  <c r="D497" i="9"/>
  <c r="E497" i="9" s="1"/>
  <c r="D557" i="9"/>
  <c r="E557" i="9" s="1"/>
  <c r="D617" i="9"/>
  <c r="E617" i="9" s="1"/>
  <c r="D896" i="9"/>
  <c r="E896" i="9" s="1"/>
  <c r="D1116" i="9"/>
  <c r="E1116" i="9" s="1"/>
  <c r="D1170" i="9"/>
  <c r="E1170" i="9" s="1"/>
  <c r="D83" i="9"/>
  <c r="E83" i="9" s="1"/>
  <c r="D94" i="9"/>
  <c r="E94" i="9" s="1"/>
  <c r="D103" i="9"/>
  <c r="E103" i="9" s="1"/>
  <c r="D114" i="9"/>
  <c r="E114" i="9" s="1"/>
  <c r="D123" i="9"/>
  <c r="E123" i="9" s="1"/>
  <c r="D134" i="9"/>
  <c r="E134" i="9" s="1"/>
  <c r="D143" i="9"/>
  <c r="E143" i="9" s="1"/>
  <c r="D154" i="9"/>
  <c r="E154" i="9" s="1"/>
  <c r="D163" i="9"/>
  <c r="E163" i="9" s="1"/>
  <c r="D174" i="9"/>
  <c r="E174" i="9" s="1"/>
  <c r="D183" i="9"/>
  <c r="E183" i="9" s="1"/>
  <c r="D194" i="9"/>
  <c r="E194" i="9" s="1"/>
  <c r="D203" i="9"/>
  <c r="E203" i="9" s="1"/>
  <c r="D214" i="9"/>
  <c r="E214" i="9" s="1"/>
  <c r="D223" i="9"/>
  <c r="E223" i="9" s="1"/>
  <c r="D234" i="9"/>
  <c r="E234" i="9" s="1"/>
  <c r="D243" i="9"/>
  <c r="E243" i="9" s="1"/>
  <c r="D254" i="9"/>
  <c r="E254" i="9" s="1"/>
  <c r="D263" i="9"/>
  <c r="E263" i="9" s="1"/>
  <c r="D274" i="9"/>
  <c r="E274" i="9" s="1"/>
  <c r="D283" i="9"/>
  <c r="E283" i="9" s="1"/>
  <c r="D294" i="9"/>
  <c r="E294" i="9" s="1"/>
  <c r="D303" i="9"/>
  <c r="E303" i="9" s="1"/>
  <c r="D314" i="9"/>
  <c r="E314" i="9" s="1"/>
  <c r="D323" i="9"/>
  <c r="E323" i="9" s="1"/>
  <c r="D334" i="9"/>
  <c r="E334" i="9" s="1"/>
  <c r="D343" i="9"/>
  <c r="E343" i="9" s="1"/>
  <c r="D354" i="9"/>
  <c r="E354" i="9" s="1"/>
  <c r="D363" i="9"/>
  <c r="E363" i="9" s="1"/>
  <c r="D374" i="9"/>
  <c r="E374" i="9" s="1"/>
  <c r="D383" i="9"/>
  <c r="E383" i="9" s="1"/>
  <c r="D394" i="9"/>
  <c r="E394" i="9" s="1"/>
  <c r="D403" i="9"/>
  <c r="E403" i="9" s="1"/>
  <c r="D414" i="9"/>
  <c r="E414" i="9" s="1"/>
  <c r="D423" i="9"/>
  <c r="E423" i="9" s="1"/>
  <c r="D434" i="9"/>
  <c r="E434" i="9" s="1"/>
  <c r="D443" i="9"/>
  <c r="E443" i="9" s="1"/>
  <c r="D454" i="9"/>
  <c r="E454" i="9" s="1"/>
  <c r="D463" i="9"/>
  <c r="E463" i="9" s="1"/>
  <c r="D474" i="9"/>
  <c r="E474" i="9" s="1"/>
  <c r="D483" i="9"/>
  <c r="E483" i="9" s="1"/>
  <c r="D494" i="9"/>
  <c r="E494" i="9" s="1"/>
  <c r="D503" i="9"/>
  <c r="E503" i="9" s="1"/>
  <c r="D514" i="9"/>
  <c r="E514" i="9" s="1"/>
  <c r="D523" i="9"/>
  <c r="E523" i="9" s="1"/>
  <c r="D534" i="9"/>
  <c r="E534" i="9" s="1"/>
  <c r="D543" i="9"/>
  <c r="E543" i="9" s="1"/>
  <c r="D554" i="9"/>
  <c r="E554" i="9" s="1"/>
  <c r="D563" i="9"/>
  <c r="E563" i="9" s="1"/>
  <c r="D574" i="9"/>
  <c r="E574" i="9" s="1"/>
  <c r="D583" i="9"/>
  <c r="E583" i="9" s="1"/>
  <c r="D594" i="9"/>
  <c r="E594" i="9" s="1"/>
  <c r="D603" i="9"/>
  <c r="E603" i="9" s="1"/>
  <c r="D614" i="9"/>
  <c r="E614" i="9" s="1"/>
  <c r="D623" i="9"/>
  <c r="E623" i="9" s="1"/>
  <c r="D634" i="9"/>
  <c r="E634" i="9" s="1"/>
  <c r="D643" i="9"/>
  <c r="E643" i="9" s="1"/>
  <c r="D654" i="9"/>
  <c r="E654" i="9" s="1"/>
  <c r="D663" i="9"/>
  <c r="E663" i="9" s="1"/>
  <c r="D666" i="9"/>
  <c r="E666" i="9" s="1"/>
  <c r="D780" i="9"/>
  <c r="E780" i="9" s="1"/>
  <c r="D791" i="9"/>
  <c r="E791" i="9" s="1"/>
  <c r="D810" i="9"/>
  <c r="E810" i="9" s="1"/>
  <c r="D832" i="9"/>
  <c r="E832" i="9" s="1"/>
  <c r="D837" i="9"/>
  <c r="E837" i="9" s="1"/>
  <c r="D840" i="9"/>
  <c r="E840" i="9" s="1"/>
  <c r="D845" i="9"/>
  <c r="E845" i="9" s="1"/>
  <c r="D868" i="9"/>
  <c r="E868" i="9" s="1"/>
  <c r="D885" i="9"/>
  <c r="E885" i="9" s="1"/>
  <c r="D916" i="9"/>
  <c r="E916" i="9" s="1"/>
  <c r="D927" i="9"/>
  <c r="E927" i="9" s="1"/>
  <c r="D950" i="9"/>
  <c r="E950" i="9" s="1"/>
  <c r="D984" i="9"/>
  <c r="E984" i="9" s="1"/>
  <c r="D998" i="9"/>
  <c r="E998" i="9" s="1"/>
  <c r="D1020" i="9"/>
  <c r="E1020" i="9" s="1"/>
  <c r="D1081" i="9"/>
  <c r="E1081" i="9" s="1"/>
  <c r="D1107" i="9"/>
  <c r="E1107" i="9" s="1"/>
  <c r="D1128" i="9"/>
  <c r="E1128" i="9" s="1"/>
  <c r="D1140" i="9"/>
  <c r="E1140" i="9" s="1"/>
  <c r="D1176" i="9"/>
  <c r="E1176" i="9" s="1"/>
  <c r="D1188" i="9"/>
  <c r="E1188" i="9" s="1"/>
  <c r="D1201" i="9"/>
  <c r="E1201" i="9" s="1"/>
  <c r="D1231" i="9"/>
  <c r="E1231" i="9" s="1"/>
  <c r="D1258" i="9"/>
  <c r="E1258" i="9" s="1"/>
  <c r="D1276" i="9"/>
  <c r="E1276" i="9" s="1"/>
  <c r="D1288" i="9"/>
  <c r="E1288" i="9" s="1"/>
  <c r="D1301" i="9"/>
  <c r="E1301" i="9" s="1"/>
  <c r="D1331" i="9"/>
  <c r="E1331" i="9" s="1"/>
  <c r="D1358" i="9"/>
  <c r="E1358" i="9" s="1"/>
  <c r="D1376" i="9"/>
  <c r="E1376" i="9" s="1"/>
  <c r="D1388" i="9"/>
  <c r="E1388" i="9" s="1"/>
  <c r="D1401" i="9"/>
  <c r="E1401" i="9" s="1"/>
  <c r="D1427" i="9"/>
  <c r="E1427" i="9" s="1"/>
  <c r="D1447" i="9"/>
  <c r="E1447" i="9" s="1"/>
  <c r="D1478" i="9"/>
  <c r="E1478" i="9" s="1"/>
  <c r="D1522" i="9"/>
  <c r="E1522" i="9" s="1"/>
  <c r="D1598" i="9"/>
  <c r="E1598" i="9" s="1"/>
  <c r="D1605" i="9"/>
  <c r="E1605" i="9" s="1"/>
  <c r="D1678" i="9"/>
  <c r="E1678" i="9" s="1"/>
  <c r="D1685" i="9"/>
  <c r="E1685" i="9" s="1"/>
  <c r="D1758" i="9"/>
  <c r="E1758" i="9" s="1"/>
  <c r="D1765" i="9"/>
  <c r="E1765" i="9" s="1"/>
  <c r="D1838" i="9"/>
  <c r="E1838" i="9" s="1"/>
  <c r="D1845" i="9"/>
  <c r="E1845" i="9" s="1"/>
  <c r="D1918" i="9"/>
  <c r="E1918" i="9" s="1"/>
  <c r="D1925" i="9"/>
  <c r="E1925" i="9" s="1"/>
  <c r="D1956" i="9"/>
  <c r="E1956" i="9" s="1"/>
  <c r="D1964" i="9"/>
  <c r="E1964" i="9" s="1"/>
  <c r="D1974" i="9"/>
  <c r="E1974" i="9" s="1"/>
  <c r="D2008" i="9"/>
  <c r="E2008" i="9" s="1"/>
  <c r="D2030" i="9"/>
  <c r="E2030" i="9" s="1"/>
  <c r="D2103" i="9"/>
  <c r="E2103" i="9" s="1"/>
  <c r="D2118" i="9"/>
  <c r="E2118" i="9" s="1"/>
  <c r="D2153" i="9"/>
  <c r="E2153" i="9" s="1"/>
  <c r="D71" i="9"/>
  <c r="E71" i="9" s="1"/>
  <c r="D81" i="9"/>
  <c r="E81" i="9" s="1"/>
  <c r="D341" i="9"/>
  <c r="E341" i="9" s="1"/>
  <c r="D361" i="9"/>
  <c r="E361" i="9" s="1"/>
  <c r="D461" i="9"/>
  <c r="E461" i="9" s="1"/>
  <c r="D1156" i="9"/>
  <c r="E1156" i="9" s="1"/>
  <c r="D387" i="9"/>
  <c r="E387" i="9" s="1"/>
  <c r="D407" i="9"/>
  <c r="E407" i="9" s="1"/>
  <c r="D547" i="9"/>
  <c r="E547" i="9" s="1"/>
  <c r="D627" i="9"/>
  <c r="E627" i="9" s="1"/>
  <c r="D1338" i="9"/>
  <c r="E1338" i="9" s="1"/>
  <c r="D1356" i="9"/>
  <c r="E1356" i="9" s="1"/>
  <c r="D1381" i="9"/>
  <c r="E1381" i="9" s="1"/>
  <c r="D1548" i="9"/>
  <c r="E1548" i="9" s="1"/>
  <c r="D19" i="9"/>
  <c r="E19" i="9" s="1"/>
  <c r="D124" i="9"/>
  <c r="E124" i="9" s="1"/>
  <c r="D133" i="9"/>
  <c r="E133" i="9" s="1"/>
  <c r="D224" i="9"/>
  <c r="E224" i="9" s="1"/>
  <c r="D244" i="9"/>
  <c r="E244" i="9" s="1"/>
  <c r="D344" i="9"/>
  <c r="E344" i="9" s="1"/>
  <c r="D727" i="9"/>
  <c r="E727" i="9" s="1"/>
  <c r="D738" i="9"/>
  <c r="E738" i="9" s="1"/>
  <c r="D768" i="9"/>
  <c r="E768" i="9" s="1"/>
  <c r="D771" i="9"/>
  <c r="E771" i="9" s="1"/>
  <c r="D790" i="9"/>
  <c r="E790" i="9" s="1"/>
  <c r="D798" i="9"/>
  <c r="E798" i="9" s="1"/>
  <c r="D130" i="9"/>
  <c r="E130" i="9" s="1"/>
  <c r="D139" i="9"/>
  <c r="E139" i="9" s="1"/>
  <c r="D230" i="9"/>
  <c r="E230" i="9" s="1"/>
  <c r="D15" i="9"/>
  <c r="E15" i="9" s="1"/>
  <c r="D35" i="9"/>
  <c r="E35" i="9" s="1"/>
  <c r="D137" i="9"/>
  <c r="E137" i="9" s="1"/>
  <c r="D197" i="9"/>
  <c r="E197" i="9" s="1"/>
  <c r="D257" i="9"/>
  <c r="E257" i="9" s="1"/>
  <c r="D297" i="9"/>
  <c r="E297" i="9" s="1"/>
  <c r="D357" i="9"/>
  <c r="E357" i="9" s="1"/>
  <c r="D397" i="9"/>
  <c r="E397" i="9" s="1"/>
  <c r="D417" i="9"/>
  <c r="E417" i="9" s="1"/>
  <c r="D457" i="9"/>
  <c r="E457" i="9" s="1"/>
  <c r="D477" i="9"/>
  <c r="E477" i="9" s="1"/>
  <c r="D517" i="9"/>
  <c r="E517" i="9" s="1"/>
  <c r="D577" i="9"/>
  <c r="E577" i="9" s="1"/>
  <c r="D637" i="9"/>
  <c r="E637" i="9" s="1"/>
  <c r="D657" i="9"/>
  <c r="E657" i="9" s="1"/>
  <c r="D3" i="9"/>
  <c r="E3" i="9" s="1"/>
  <c r="D13" i="9"/>
  <c r="E13" i="9" s="1"/>
  <c r="D23" i="9"/>
  <c r="E23" i="9" s="1"/>
  <c r="D33" i="9"/>
  <c r="E33" i="9" s="1"/>
  <c r="D43" i="9"/>
  <c r="E43" i="9" s="1"/>
  <c r="D53" i="9"/>
  <c r="E53" i="9" s="1"/>
  <c r="D63" i="9"/>
  <c r="E63" i="9" s="1"/>
  <c r="D73" i="9"/>
  <c r="E73" i="9" s="1"/>
  <c r="D89" i="9"/>
  <c r="E89" i="9" s="1"/>
  <c r="D100" i="9"/>
  <c r="E100" i="9" s="1"/>
  <c r="D109" i="9"/>
  <c r="E109" i="9" s="1"/>
  <c r="D120" i="9"/>
  <c r="E120" i="9" s="1"/>
  <c r="D129" i="9"/>
  <c r="E129" i="9" s="1"/>
  <c r="D140" i="9"/>
  <c r="E140" i="9" s="1"/>
  <c r="D149" i="9"/>
  <c r="E149" i="9" s="1"/>
  <c r="D160" i="9"/>
  <c r="E160" i="9" s="1"/>
  <c r="D169" i="9"/>
  <c r="E169" i="9" s="1"/>
  <c r="D180" i="9"/>
  <c r="E180" i="9" s="1"/>
  <c r="D189" i="9"/>
  <c r="E189" i="9" s="1"/>
  <c r="D200" i="9"/>
  <c r="E200" i="9" s="1"/>
  <c r="D209" i="9"/>
  <c r="E209" i="9" s="1"/>
  <c r="D220" i="9"/>
  <c r="E220" i="9" s="1"/>
  <c r="D229" i="9"/>
  <c r="E229" i="9" s="1"/>
  <c r="D240" i="9"/>
  <c r="E240" i="9" s="1"/>
  <c r="D249" i="9"/>
  <c r="E249" i="9" s="1"/>
  <c r="D260" i="9"/>
  <c r="E260" i="9" s="1"/>
  <c r="D269" i="9"/>
  <c r="E269" i="9" s="1"/>
  <c r="D280" i="9"/>
  <c r="E280" i="9" s="1"/>
  <c r="D289" i="9"/>
  <c r="E289" i="9" s="1"/>
  <c r="D300" i="9"/>
  <c r="E300" i="9" s="1"/>
  <c r="D309" i="9"/>
  <c r="E309" i="9" s="1"/>
  <c r="D320" i="9"/>
  <c r="E320" i="9" s="1"/>
  <c r="D329" i="9"/>
  <c r="E329" i="9" s="1"/>
  <c r="D340" i="9"/>
  <c r="E340" i="9" s="1"/>
  <c r="D349" i="9"/>
  <c r="E349" i="9" s="1"/>
  <c r="D360" i="9"/>
  <c r="E360" i="9" s="1"/>
  <c r="D369" i="9"/>
  <c r="E369" i="9" s="1"/>
  <c r="D380" i="9"/>
  <c r="E380" i="9" s="1"/>
  <c r="D389" i="9"/>
  <c r="E389" i="9" s="1"/>
  <c r="D400" i="9"/>
  <c r="E400" i="9" s="1"/>
  <c r="D409" i="9"/>
  <c r="E409" i="9" s="1"/>
  <c r="D420" i="9"/>
  <c r="E420" i="9" s="1"/>
  <c r="D429" i="9"/>
  <c r="E429" i="9" s="1"/>
  <c r="D440" i="9"/>
  <c r="E440" i="9" s="1"/>
  <c r="D449" i="9"/>
  <c r="E449" i="9" s="1"/>
  <c r="D460" i="9"/>
  <c r="E460" i="9" s="1"/>
  <c r="D469" i="9"/>
  <c r="E469" i="9" s="1"/>
  <c r="D480" i="9"/>
  <c r="E480" i="9" s="1"/>
  <c r="D489" i="9"/>
  <c r="E489" i="9" s="1"/>
  <c r="D500" i="9"/>
  <c r="E500" i="9" s="1"/>
  <c r="D509" i="9"/>
  <c r="E509" i="9" s="1"/>
  <c r="D520" i="9"/>
  <c r="E520" i="9" s="1"/>
  <c r="D529" i="9"/>
  <c r="E529" i="9" s="1"/>
  <c r="D540" i="9"/>
  <c r="E540" i="9" s="1"/>
  <c r="D549" i="9"/>
  <c r="E549" i="9" s="1"/>
  <c r="D560" i="9"/>
  <c r="E560" i="9" s="1"/>
  <c r="D569" i="9"/>
  <c r="E569" i="9" s="1"/>
  <c r="D580" i="9"/>
  <c r="E580" i="9" s="1"/>
  <c r="D589" i="9"/>
  <c r="E589" i="9" s="1"/>
  <c r="D600" i="9"/>
  <c r="E600" i="9" s="1"/>
  <c r="D609" i="9"/>
  <c r="E609" i="9" s="1"/>
  <c r="D620" i="9"/>
  <c r="E620" i="9" s="1"/>
  <c r="D629" i="9"/>
  <c r="E629" i="9" s="1"/>
  <c r="D640" i="9"/>
  <c r="E640" i="9" s="1"/>
  <c r="D649" i="9"/>
  <c r="E649" i="9" s="1"/>
  <c r="D660" i="9"/>
  <c r="E660" i="9" s="1"/>
  <c r="D688" i="9"/>
  <c r="E688" i="9" s="1"/>
  <c r="D691" i="9"/>
  <c r="E691" i="9" s="1"/>
  <c r="D710" i="9"/>
  <c r="E710" i="9" s="1"/>
  <c r="D718" i="9"/>
  <c r="E718" i="9" s="1"/>
  <c r="D726" i="9"/>
  <c r="E726" i="9" s="1"/>
  <c r="D745" i="9"/>
  <c r="E745" i="9" s="1"/>
  <c r="D764" i="9"/>
  <c r="E764" i="9" s="1"/>
  <c r="D786" i="9"/>
  <c r="E786" i="9" s="1"/>
  <c r="D888" i="9"/>
  <c r="E888" i="9" s="1"/>
  <c r="D905" i="9"/>
  <c r="E905" i="9" s="1"/>
  <c r="D936" i="9"/>
  <c r="E936" i="9" s="1"/>
  <c r="D947" i="9"/>
  <c r="E947" i="9" s="1"/>
  <c r="D970" i="9"/>
  <c r="E970" i="9" s="1"/>
  <c r="D1004" i="9"/>
  <c r="E1004" i="9" s="1"/>
  <c r="D1018" i="9"/>
  <c r="E1018" i="9" s="1"/>
  <c r="D1040" i="9"/>
  <c r="E1040" i="9" s="1"/>
  <c r="D1078" i="9"/>
  <c r="E1078" i="9" s="1"/>
  <c r="D1090" i="9"/>
  <c r="E1090" i="9" s="1"/>
  <c r="D1111" i="9"/>
  <c r="E1111" i="9" s="1"/>
  <c r="D1141" i="9"/>
  <c r="E1141" i="9" s="1"/>
  <c r="D1167" i="9"/>
  <c r="E1167" i="9" s="1"/>
  <c r="D1210" i="9"/>
  <c r="E1210" i="9" s="1"/>
  <c r="D1240" i="9"/>
  <c r="E1240" i="9" s="1"/>
  <c r="D1267" i="9"/>
  <c r="E1267" i="9" s="1"/>
  <c r="D1310" i="9"/>
  <c r="E1310" i="9" s="1"/>
  <c r="D1340" i="9"/>
  <c r="E1340" i="9" s="1"/>
  <c r="D1367" i="9"/>
  <c r="E1367" i="9" s="1"/>
  <c r="D1410" i="9"/>
  <c r="E1410" i="9" s="1"/>
  <c r="D1428" i="9"/>
  <c r="E1428" i="9" s="1"/>
  <c r="D1485" i="9"/>
  <c r="E1485" i="9" s="1"/>
  <c r="D1519" i="9"/>
  <c r="E1519" i="9" s="1"/>
  <c r="D1532" i="9"/>
  <c r="E1532" i="9" s="1"/>
  <c r="D1556" i="9"/>
  <c r="E1556" i="9" s="1"/>
  <c r="D1567" i="9"/>
  <c r="E1567" i="9" s="1"/>
  <c r="D1612" i="9"/>
  <c r="E1612" i="9" s="1"/>
  <c r="D1636" i="9"/>
  <c r="E1636" i="9" s="1"/>
  <c r="D1647" i="9"/>
  <c r="E1647" i="9" s="1"/>
  <c r="D1692" i="9"/>
  <c r="E1692" i="9" s="1"/>
  <c r="D1716" i="9"/>
  <c r="E1716" i="9" s="1"/>
  <c r="D1727" i="9"/>
  <c r="E1727" i="9" s="1"/>
  <c r="D1772" i="9"/>
  <c r="E1772" i="9" s="1"/>
  <c r="D1796" i="9"/>
  <c r="E1796" i="9" s="1"/>
  <c r="D1807" i="9"/>
  <c r="E1807" i="9" s="1"/>
  <c r="D1852" i="9"/>
  <c r="E1852" i="9" s="1"/>
  <c r="D1876" i="9"/>
  <c r="E1876" i="9" s="1"/>
  <c r="D1887" i="9"/>
  <c r="E1887" i="9" s="1"/>
  <c r="D1994" i="9"/>
  <c r="E1994" i="9" s="1"/>
  <c r="D2080" i="9"/>
  <c r="E2080" i="9" s="1"/>
  <c r="D2241" i="9"/>
  <c r="E2241" i="9" s="1"/>
  <c r="D2313" i="9"/>
  <c r="E2313" i="9" s="1"/>
  <c r="D2923" i="9"/>
  <c r="E2923" i="9" s="1"/>
  <c r="D1973" i="9"/>
  <c r="E1973" i="9" s="1"/>
  <c r="D1979" i="9"/>
  <c r="E1979" i="9" s="1"/>
  <c r="D2023" i="9"/>
  <c r="E2023" i="9" s="1"/>
  <c r="D2029" i="9"/>
  <c r="E2029" i="9" s="1"/>
  <c r="D2073" i="9"/>
  <c r="E2073" i="9" s="1"/>
  <c r="D2079" i="9"/>
  <c r="E2079" i="9" s="1"/>
  <c r="D2123" i="9"/>
  <c r="E2123" i="9" s="1"/>
  <c r="D2129" i="9"/>
  <c r="E2129" i="9" s="1"/>
  <c r="D2150" i="9"/>
  <c r="E2150" i="9" s="1"/>
  <c r="D2158" i="9"/>
  <c r="E2158" i="9" s="1"/>
  <c r="D2250" i="9"/>
  <c r="E2250" i="9" s="1"/>
  <c r="D2257" i="9"/>
  <c r="E2257" i="9" s="1"/>
  <c r="D2369" i="9"/>
  <c r="E2369" i="9" s="1"/>
  <c r="D2450" i="9"/>
  <c r="E2450" i="9" s="1"/>
  <c r="D2457" i="9"/>
  <c r="E2457" i="9" s="1"/>
  <c r="D2470" i="9"/>
  <c r="E2470" i="9" s="1"/>
  <c r="D2564" i="9"/>
  <c r="E2564" i="9" s="1"/>
  <c r="D2577" i="9"/>
  <c r="E2577" i="9" s="1"/>
  <c r="D2590" i="9"/>
  <c r="E2590" i="9" s="1"/>
  <c r="D2653" i="9"/>
  <c r="E2653" i="9" s="1"/>
  <c r="D2669" i="9"/>
  <c r="E2669" i="9" s="1"/>
  <c r="D2692" i="9"/>
  <c r="E2692" i="9" s="1"/>
  <c r="D2744" i="9"/>
  <c r="E2744" i="9" s="1"/>
  <c r="D2847" i="9"/>
  <c r="E2847" i="9" s="1"/>
  <c r="D2888" i="9"/>
  <c r="E2888" i="9" s="1"/>
  <c r="D2892" i="9"/>
  <c r="E2892" i="9" s="1"/>
  <c r="D2963" i="9"/>
  <c r="E2963" i="9" s="1"/>
  <c r="D3031" i="9"/>
  <c r="E3031" i="9" s="1"/>
  <c r="D3046" i="9"/>
  <c r="E3046" i="9" s="1"/>
  <c r="D3077" i="9"/>
  <c r="E3077" i="9" s="1"/>
  <c r="D3317" i="9"/>
  <c r="E3317" i="9" s="1"/>
  <c r="D3321" i="9"/>
  <c r="E3321" i="9" s="1"/>
  <c r="D2038" i="9"/>
  <c r="E2038" i="9" s="1"/>
  <c r="D2044" i="9"/>
  <c r="E2044" i="9" s="1"/>
  <c r="D2088" i="9"/>
  <c r="E2088" i="9" s="1"/>
  <c r="D2094" i="9"/>
  <c r="E2094" i="9" s="1"/>
  <c r="D2138" i="9"/>
  <c r="E2138" i="9" s="1"/>
  <c r="D2144" i="9"/>
  <c r="E2144" i="9" s="1"/>
  <c r="D2184" i="9"/>
  <c r="E2184" i="9" s="1"/>
  <c r="D2198" i="9"/>
  <c r="E2198" i="9" s="1"/>
  <c r="D2212" i="9"/>
  <c r="E2212" i="9" s="1"/>
  <c r="D2244" i="9"/>
  <c r="E2244" i="9" s="1"/>
  <c r="D2261" i="9"/>
  <c r="E2261" i="9" s="1"/>
  <c r="D2270" i="9"/>
  <c r="E2270" i="9" s="1"/>
  <c r="D2398" i="9"/>
  <c r="E2398" i="9" s="1"/>
  <c r="D2412" i="9"/>
  <c r="E2412" i="9" s="1"/>
  <c r="D2444" i="9"/>
  <c r="E2444" i="9" s="1"/>
  <c r="D2461" i="9"/>
  <c r="E2461" i="9" s="1"/>
  <c r="D2489" i="9"/>
  <c r="E2489" i="9" s="1"/>
  <c r="D2518" i="9"/>
  <c r="E2518" i="9" s="1"/>
  <c r="D2532" i="9"/>
  <c r="E2532" i="9" s="1"/>
  <c r="D2581" i="9"/>
  <c r="E2581" i="9" s="1"/>
  <c r="D2609" i="9"/>
  <c r="E2609" i="9" s="1"/>
  <c r="D2747" i="9"/>
  <c r="E2747" i="9" s="1"/>
  <c r="D2788" i="9"/>
  <c r="E2788" i="9" s="1"/>
  <c r="D2792" i="9"/>
  <c r="E2792" i="9" s="1"/>
  <c r="D2841" i="9"/>
  <c r="E2841" i="9" s="1"/>
  <c r="D2858" i="9"/>
  <c r="E2858" i="9" s="1"/>
  <c r="D2959" i="9"/>
  <c r="E2959" i="9" s="1"/>
  <c r="D2986" i="9"/>
  <c r="E2986" i="9" s="1"/>
  <c r="D3169" i="9"/>
  <c r="E3169" i="9" s="1"/>
  <c r="D2370" i="9"/>
  <c r="E2370" i="9" s="1"/>
  <c r="D2377" i="9"/>
  <c r="E2377" i="9" s="1"/>
  <c r="D2630" i="9"/>
  <c r="E2630" i="9" s="1"/>
  <c r="D2711" i="9"/>
  <c r="E2711" i="9" s="1"/>
  <c r="D2741" i="9"/>
  <c r="E2741" i="9" s="1"/>
  <c r="D2758" i="9"/>
  <c r="E2758" i="9" s="1"/>
  <c r="D2838" i="9"/>
  <c r="E2838" i="9" s="1"/>
  <c r="D2911" i="9"/>
  <c r="E2911" i="9" s="1"/>
  <c r="D3066" i="9"/>
  <c r="E3066" i="9" s="1"/>
  <c r="D1458" i="9"/>
  <c r="E1458" i="9" s="1"/>
  <c r="D1498" i="9"/>
  <c r="E1498" i="9" s="1"/>
  <c r="D1538" i="9"/>
  <c r="E1538" i="9" s="1"/>
  <c r="D1578" i="9"/>
  <c r="E1578" i="9" s="1"/>
  <c r="D1618" i="9"/>
  <c r="E1618" i="9" s="1"/>
  <c r="D1658" i="9"/>
  <c r="E1658" i="9" s="1"/>
  <c r="D1698" i="9"/>
  <c r="E1698" i="9" s="1"/>
  <c r="D1738" i="9"/>
  <c r="E1738" i="9" s="1"/>
  <c r="D1778" i="9"/>
  <c r="E1778" i="9" s="1"/>
  <c r="D1818" i="9"/>
  <c r="E1818" i="9" s="1"/>
  <c r="D1858" i="9"/>
  <c r="E1858" i="9" s="1"/>
  <c r="D1898" i="9"/>
  <c r="E1898" i="9" s="1"/>
  <c r="D1938" i="9"/>
  <c r="E1938" i="9" s="1"/>
  <c r="D1983" i="9"/>
  <c r="E1983" i="9" s="1"/>
  <c r="D1989" i="9"/>
  <c r="E1989" i="9" s="1"/>
  <c r="D2033" i="9"/>
  <c r="E2033" i="9" s="1"/>
  <c r="D2039" i="9"/>
  <c r="E2039" i="9" s="1"/>
  <c r="D2083" i="9"/>
  <c r="E2083" i="9" s="1"/>
  <c r="D2089" i="9"/>
  <c r="E2089" i="9" s="1"/>
  <c r="D2133" i="9"/>
  <c r="E2133" i="9" s="1"/>
  <c r="D2139" i="9"/>
  <c r="E2139" i="9" s="1"/>
  <c r="D2209" i="9"/>
  <c r="E2209" i="9" s="1"/>
  <c r="D2290" i="9"/>
  <c r="E2290" i="9" s="1"/>
  <c r="D2297" i="9"/>
  <c r="E2297" i="9" s="1"/>
  <c r="D2387" i="9"/>
  <c r="E2387" i="9" s="1"/>
  <c r="D2409" i="9"/>
  <c r="E2409" i="9" s="1"/>
  <c r="D2484" i="9"/>
  <c r="E2484" i="9" s="1"/>
  <c r="D2501" i="9"/>
  <c r="E2501" i="9" s="1"/>
  <c r="D2507" i="9"/>
  <c r="E2507" i="9" s="1"/>
  <c r="D2529" i="9"/>
  <c r="E2529" i="9" s="1"/>
  <c r="D2558" i="9"/>
  <c r="E2558" i="9" s="1"/>
  <c r="D2572" i="9"/>
  <c r="E2572" i="9" s="1"/>
  <c r="D2604" i="9"/>
  <c r="E2604" i="9" s="1"/>
  <c r="D2617" i="9"/>
  <c r="E2617" i="9" s="1"/>
  <c r="D2627" i="9"/>
  <c r="E2627" i="9" s="1"/>
  <c r="D2660" i="9"/>
  <c r="E2660" i="9" s="1"/>
  <c r="D2680" i="9"/>
  <c r="E2680" i="9" s="1"/>
  <c r="D2697" i="9"/>
  <c r="E2697" i="9" s="1"/>
  <c r="D2727" i="9"/>
  <c r="E2727" i="9" s="1"/>
  <c r="D2738" i="9"/>
  <c r="E2738" i="9" s="1"/>
  <c r="D2849" i="9"/>
  <c r="E2849" i="9" s="1"/>
  <c r="D2908" i="9"/>
  <c r="E2908" i="9" s="1"/>
  <c r="D2912" i="9"/>
  <c r="E2912" i="9" s="1"/>
  <c r="D2940" i="9"/>
  <c r="E2940" i="9" s="1"/>
  <c r="D2983" i="9"/>
  <c r="E2983" i="9" s="1"/>
  <c r="D3021" i="9"/>
  <c r="E3021" i="9" s="1"/>
  <c r="D3158" i="9"/>
  <c r="E3158" i="9" s="1"/>
  <c r="D1998" i="9"/>
  <c r="E1998" i="9" s="1"/>
  <c r="D2004" i="9"/>
  <c r="E2004" i="9" s="1"/>
  <c r="D2048" i="9"/>
  <c r="E2048" i="9" s="1"/>
  <c r="D2054" i="9"/>
  <c r="E2054" i="9" s="1"/>
  <c r="D2098" i="9"/>
  <c r="E2098" i="9" s="1"/>
  <c r="D2104" i="9"/>
  <c r="E2104" i="9" s="1"/>
  <c r="D2148" i="9"/>
  <c r="E2148" i="9" s="1"/>
  <c r="D2169" i="9"/>
  <c r="E2169" i="9" s="1"/>
  <c r="D2178" i="9"/>
  <c r="E2178" i="9" s="1"/>
  <c r="D2238" i="9"/>
  <c r="E2238" i="9" s="1"/>
  <c r="D2252" i="9"/>
  <c r="E2252" i="9" s="1"/>
  <c r="D2284" i="9"/>
  <c r="E2284" i="9" s="1"/>
  <c r="D2301" i="9"/>
  <c r="E2301" i="9" s="1"/>
  <c r="D2310" i="9"/>
  <c r="E2310" i="9" s="1"/>
  <c r="D2438" i="9"/>
  <c r="E2438" i="9" s="1"/>
  <c r="D2452" i="9"/>
  <c r="E2452" i="9" s="1"/>
  <c r="D2647" i="9"/>
  <c r="E2647" i="9" s="1"/>
  <c r="D2708" i="9"/>
  <c r="E2708" i="9" s="1"/>
  <c r="D2749" i="9"/>
  <c r="E2749" i="9" s="1"/>
  <c r="D2905" i="9"/>
  <c r="E2905" i="9" s="1"/>
  <c r="D3226" i="9"/>
  <c r="E3226" i="9" s="1"/>
  <c r="D3258" i="9"/>
  <c r="E3258" i="9" s="1"/>
  <c r="D1064" i="9"/>
  <c r="E1064" i="9" s="1"/>
  <c r="D1084" i="9"/>
  <c r="E1084" i="9" s="1"/>
  <c r="D1104" i="9"/>
  <c r="E1104" i="9" s="1"/>
  <c r="D1124" i="9"/>
  <c r="E1124" i="9" s="1"/>
  <c r="D1144" i="9"/>
  <c r="E1144" i="9" s="1"/>
  <c r="D1164" i="9"/>
  <c r="E1164" i="9" s="1"/>
  <c r="D1184" i="9"/>
  <c r="E1184" i="9" s="1"/>
  <c r="D1204" i="9"/>
  <c r="E1204" i="9" s="1"/>
  <c r="D1224" i="9"/>
  <c r="E1224" i="9" s="1"/>
  <c r="D1244" i="9"/>
  <c r="E1244" i="9" s="1"/>
  <c r="D1264" i="9"/>
  <c r="E1264" i="9" s="1"/>
  <c r="D1284" i="9"/>
  <c r="E1284" i="9" s="1"/>
  <c r="D1304" i="9"/>
  <c r="E1304" i="9" s="1"/>
  <c r="D1324" i="9"/>
  <c r="E1324" i="9" s="1"/>
  <c r="D1344" i="9"/>
  <c r="E1344" i="9" s="1"/>
  <c r="D1364" i="9"/>
  <c r="E1364" i="9" s="1"/>
  <c r="D1384" i="9"/>
  <c r="E1384" i="9" s="1"/>
  <c r="D1404" i="9"/>
  <c r="E1404" i="9" s="1"/>
  <c r="D1432" i="9"/>
  <c r="E1432" i="9" s="1"/>
  <c r="D1448" i="9"/>
  <c r="E1448" i="9" s="1"/>
  <c r="D1472" i="9"/>
  <c r="E1472" i="9" s="1"/>
  <c r="D1488" i="9"/>
  <c r="E1488" i="9" s="1"/>
  <c r="D1512" i="9"/>
  <c r="E1512" i="9" s="1"/>
  <c r="D1528" i="9"/>
  <c r="E1528" i="9" s="1"/>
  <c r="D1552" i="9"/>
  <c r="E1552" i="9" s="1"/>
  <c r="D1568" i="9"/>
  <c r="E1568" i="9" s="1"/>
  <c r="D1592" i="9"/>
  <c r="E1592" i="9" s="1"/>
  <c r="D1608" i="9"/>
  <c r="E1608" i="9" s="1"/>
  <c r="D1632" i="9"/>
  <c r="E1632" i="9" s="1"/>
  <c r="D1648" i="9"/>
  <c r="E1648" i="9" s="1"/>
  <c r="D1672" i="9"/>
  <c r="E1672" i="9" s="1"/>
  <c r="D1688" i="9"/>
  <c r="E1688" i="9" s="1"/>
  <c r="D1712" i="9"/>
  <c r="E1712" i="9" s="1"/>
  <c r="D1728" i="9"/>
  <c r="E1728" i="9" s="1"/>
  <c r="D1752" i="9"/>
  <c r="E1752" i="9" s="1"/>
  <c r="D1768" i="9"/>
  <c r="E1768" i="9" s="1"/>
  <c r="D1792" i="9"/>
  <c r="E1792" i="9" s="1"/>
  <c r="D1808" i="9"/>
  <c r="E1808" i="9" s="1"/>
  <c r="D1832" i="9"/>
  <c r="E1832" i="9" s="1"/>
  <c r="D1848" i="9"/>
  <c r="E1848" i="9" s="1"/>
  <c r="D1872" i="9"/>
  <c r="E1872" i="9" s="1"/>
  <c r="D1888" i="9"/>
  <c r="E1888" i="9" s="1"/>
  <c r="D1912" i="9"/>
  <c r="E1912" i="9" s="1"/>
  <c r="D1928" i="9"/>
  <c r="E1928" i="9" s="1"/>
  <c r="D1952" i="9"/>
  <c r="E1952" i="9" s="1"/>
  <c r="D1960" i="9"/>
  <c r="E1960" i="9" s="1"/>
  <c r="D1963" i="9"/>
  <c r="E1963" i="9" s="1"/>
  <c r="D1969" i="9"/>
  <c r="E1969" i="9" s="1"/>
  <c r="D2010" i="9"/>
  <c r="E2010" i="9" s="1"/>
  <c r="D2013" i="9"/>
  <c r="E2013" i="9" s="1"/>
  <c r="D2019" i="9"/>
  <c r="E2019" i="9" s="1"/>
  <c r="D2060" i="9"/>
  <c r="E2060" i="9" s="1"/>
  <c r="D2063" i="9"/>
  <c r="E2063" i="9" s="1"/>
  <c r="D2069" i="9"/>
  <c r="E2069" i="9" s="1"/>
  <c r="D2110" i="9"/>
  <c r="E2110" i="9" s="1"/>
  <c r="D2113" i="9"/>
  <c r="E2113" i="9" s="1"/>
  <c r="D2119" i="9"/>
  <c r="E2119" i="9" s="1"/>
  <c r="D2210" i="9"/>
  <c r="E2210" i="9" s="1"/>
  <c r="D2217" i="9"/>
  <c r="E2217" i="9" s="1"/>
  <c r="D2307" i="9"/>
  <c r="E2307" i="9" s="1"/>
  <c r="D2329" i="9"/>
  <c r="E2329" i="9" s="1"/>
  <c r="D2410" i="9"/>
  <c r="E2410" i="9" s="1"/>
  <c r="D2417" i="9"/>
  <c r="E2417" i="9" s="1"/>
  <c r="D2530" i="9"/>
  <c r="E2530" i="9" s="1"/>
  <c r="D2537" i="9"/>
  <c r="E2537" i="9" s="1"/>
  <c r="D2550" i="9"/>
  <c r="E2550" i="9" s="1"/>
  <c r="D2638" i="9"/>
  <c r="E2638" i="9" s="1"/>
  <c r="D2661" i="9"/>
  <c r="E2661" i="9" s="1"/>
  <c r="D2988" i="9"/>
  <c r="E2988" i="9" s="1"/>
  <c r="D3117" i="9"/>
  <c r="E3117" i="9" s="1"/>
  <c r="D1539" i="9"/>
  <c r="E1539" i="9" s="1"/>
  <c r="D1579" i="9"/>
  <c r="E1579" i="9" s="1"/>
  <c r="D1619" i="9"/>
  <c r="E1619" i="9" s="1"/>
  <c r="D1659" i="9"/>
  <c r="E1659" i="9" s="1"/>
  <c r="D1699" i="9"/>
  <c r="E1699" i="9" s="1"/>
  <c r="D1739" i="9"/>
  <c r="E1739" i="9" s="1"/>
  <c r="D1779" i="9"/>
  <c r="E1779" i="9" s="1"/>
  <c r="D1819" i="9"/>
  <c r="E1819" i="9" s="1"/>
  <c r="D1859" i="9"/>
  <c r="E1859" i="9" s="1"/>
  <c r="D1899" i="9"/>
  <c r="E1899" i="9" s="1"/>
  <c r="D1939" i="9"/>
  <c r="E1939" i="9" s="1"/>
  <c r="D1978" i="9"/>
  <c r="E1978" i="9" s="1"/>
  <c r="D1984" i="9"/>
  <c r="E1984" i="9" s="1"/>
  <c r="D2028" i="9"/>
  <c r="E2028" i="9" s="1"/>
  <c r="D2034" i="9"/>
  <c r="E2034" i="9" s="1"/>
  <c r="D2078" i="9"/>
  <c r="E2078" i="9" s="1"/>
  <c r="D2084" i="9"/>
  <c r="E2084" i="9" s="1"/>
  <c r="D2128" i="9"/>
  <c r="E2128" i="9" s="1"/>
  <c r="D2134" i="9"/>
  <c r="E2134" i="9" s="1"/>
  <c r="D2152" i="9"/>
  <c r="E2152" i="9" s="1"/>
  <c r="D2164" i="9"/>
  <c r="E2164" i="9" s="1"/>
  <c r="D2204" i="9"/>
  <c r="E2204" i="9" s="1"/>
  <c r="D2221" i="9"/>
  <c r="E2221" i="9" s="1"/>
  <c r="D2230" i="9"/>
  <c r="E2230" i="9" s="1"/>
  <c r="D2358" i="9"/>
  <c r="E2358" i="9" s="1"/>
  <c r="D2372" i="9"/>
  <c r="E2372" i="9" s="1"/>
  <c r="D2404" i="9"/>
  <c r="E2404" i="9" s="1"/>
  <c r="D2421" i="9"/>
  <c r="E2421" i="9" s="1"/>
  <c r="D2430" i="9"/>
  <c r="E2430" i="9" s="1"/>
  <c r="D2524" i="9"/>
  <c r="E2524" i="9" s="1"/>
  <c r="D2541" i="9"/>
  <c r="E2541" i="9" s="1"/>
  <c r="D2569" i="9"/>
  <c r="E2569" i="9" s="1"/>
  <c r="D2802" i="9"/>
  <c r="E2802" i="9" s="1"/>
  <c r="D2860" i="9"/>
  <c r="E2860" i="9" s="1"/>
  <c r="D2902" i="9"/>
  <c r="E2902" i="9" s="1"/>
  <c r="D2949" i="9"/>
  <c r="E2949" i="9" s="1"/>
  <c r="D2969" i="9"/>
  <c r="E2969" i="9" s="1"/>
  <c r="D3223" i="9"/>
  <c r="E3223" i="9" s="1"/>
  <c r="D1430" i="9"/>
  <c r="E1430" i="9" s="1"/>
  <c r="D1470" i="9"/>
  <c r="E1470" i="9" s="1"/>
  <c r="D1510" i="9"/>
  <c r="E1510" i="9" s="1"/>
  <c r="D1550" i="9"/>
  <c r="E1550" i="9" s="1"/>
  <c r="D1590" i="9"/>
  <c r="E1590" i="9" s="1"/>
  <c r="D1630" i="9"/>
  <c r="E1630" i="9" s="1"/>
  <c r="D1670" i="9"/>
  <c r="E1670" i="9" s="1"/>
  <c r="D1710" i="9"/>
  <c r="E1710" i="9" s="1"/>
  <c r="D1750" i="9"/>
  <c r="E1750" i="9" s="1"/>
  <c r="D1790" i="9"/>
  <c r="E1790" i="9" s="1"/>
  <c r="D1830" i="9"/>
  <c r="E1830" i="9" s="1"/>
  <c r="D1870" i="9"/>
  <c r="E1870" i="9" s="1"/>
  <c r="D1910" i="9"/>
  <c r="E1910" i="9" s="1"/>
  <c r="D1950" i="9"/>
  <c r="E1950" i="9" s="1"/>
  <c r="D1993" i="9"/>
  <c r="E1993" i="9" s="1"/>
  <c r="D1999" i="9"/>
  <c r="E1999" i="9" s="1"/>
  <c r="D2043" i="9"/>
  <c r="E2043" i="9" s="1"/>
  <c r="D2049" i="9"/>
  <c r="E2049" i="9" s="1"/>
  <c r="D2093" i="9"/>
  <c r="E2093" i="9" s="1"/>
  <c r="D2099" i="9"/>
  <c r="E2099" i="9" s="1"/>
  <c r="D2143" i="9"/>
  <c r="E2143" i="9" s="1"/>
  <c r="D2149" i="9"/>
  <c r="E2149" i="9" s="1"/>
  <c r="D2170" i="9"/>
  <c r="E2170" i="9" s="1"/>
  <c r="D2249" i="9"/>
  <c r="E2249" i="9" s="1"/>
  <c r="D2330" i="9"/>
  <c r="E2330" i="9" s="1"/>
  <c r="D2337" i="9"/>
  <c r="E2337" i="9" s="1"/>
  <c r="D2449" i="9"/>
  <c r="E2449" i="9" s="1"/>
  <c r="D2478" i="9"/>
  <c r="E2478" i="9" s="1"/>
  <c r="D2492" i="9"/>
  <c r="E2492" i="9" s="1"/>
  <c r="D2598" i="9"/>
  <c r="E2598" i="9" s="1"/>
  <c r="D2612" i="9"/>
  <c r="E2612" i="9" s="1"/>
  <c r="D2658" i="9"/>
  <c r="E2658" i="9" s="1"/>
  <c r="D2760" i="9"/>
  <c r="E2760" i="9" s="1"/>
  <c r="D2833" i="9"/>
  <c r="E2833" i="9" s="1"/>
  <c r="D2891" i="9"/>
  <c r="E2891" i="9" s="1"/>
  <c r="D2920" i="9"/>
  <c r="E2920" i="9" s="1"/>
  <c r="D2954" i="9"/>
  <c r="E2954" i="9" s="1"/>
  <c r="D3011" i="9"/>
  <c r="E3011" i="9" s="1"/>
  <c r="D3118" i="9"/>
  <c r="E3118" i="9" s="1"/>
  <c r="D3679" i="9"/>
  <c r="E3679" i="9" s="1"/>
  <c r="D2278" i="9"/>
  <c r="E2278" i="9" s="1"/>
  <c r="D2292" i="9"/>
  <c r="E2292" i="9" s="1"/>
  <c r="D2324" i="9"/>
  <c r="E2324" i="9" s="1"/>
  <c r="D2341" i="9"/>
  <c r="E2341" i="9" s="1"/>
  <c r="D2350" i="9"/>
  <c r="E2350" i="9" s="1"/>
  <c r="D2570" i="9"/>
  <c r="E2570" i="9" s="1"/>
  <c r="D2649" i="9"/>
  <c r="E2649" i="9" s="1"/>
  <c r="D2791" i="9"/>
  <c r="E2791" i="9" s="1"/>
  <c r="D2844" i="9"/>
  <c r="E2844" i="9" s="1"/>
  <c r="D2970" i="9"/>
  <c r="E2970" i="9" s="1"/>
  <c r="D2985" i="9"/>
  <c r="E2985" i="9" s="1"/>
  <c r="D2160" i="9"/>
  <c r="E2160" i="9" s="1"/>
  <c r="D2200" i="9"/>
  <c r="E2200" i="9" s="1"/>
  <c r="D2240" i="9"/>
  <c r="E2240" i="9" s="1"/>
  <c r="D2280" i="9"/>
  <c r="E2280" i="9" s="1"/>
  <c r="D2320" i="9"/>
  <c r="E2320" i="9" s="1"/>
  <c r="D2360" i="9"/>
  <c r="E2360" i="9" s="1"/>
  <c r="D2400" i="9"/>
  <c r="E2400" i="9" s="1"/>
  <c r="D2440" i="9"/>
  <c r="E2440" i="9" s="1"/>
  <c r="D2480" i="9"/>
  <c r="E2480" i="9" s="1"/>
  <c r="D2520" i="9"/>
  <c r="E2520" i="9" s="1"/>
  <c r="D2560" i="9"/>
  <c r="E2560" i="9" s="1"/>
  <c r="D2600" i="9"/>
  <c r="E2600" i="9" s="1"/>
  <c r="D2637" i="9"/>
  <c r="E2637" i="9" s="1"/>
  <c r="D2693" i="9"/>
  <c r="E2693" i="9" s="1"/>
  <c r="D2718" i="9"/>
  <c r="E2718" i="9" s="1"/>
  <c r="D2737" i="9"/>
  <c r="E2737" i="9" s="1"/>
  <c r="D2793" i="9"/>
  <c r="E2793" i="9" s="1"/>
  <c r="D2818" i="9"/>
  <c r="E2818" i="9" s="1"/>
  <c r="D2837" i="9"/>
  <c r="E2837" i="9" s="1"/>
  <c r="D2893" i="9"/>
  <c r="E2893" i="9" s="1"/>
  <c r="D2991" i="9"/>
  <c r="E2991" i="9" s="1"/>
  <c r="D2997" i="9"/>
  <c r="E2997" i="9" s="1"/>
  <c r="D3039" i="9"/>
  <c r="E3039" i="9" s="1"/>
  <c r="D3059" i="9"/>
  <c r="E3059" i="9" s="1"/>
  <c r="D3106" i="9"/>
  <c r="E3106" i="9" s="1"/>
  <c r="D3157" i="9"/>
  <c r="E3157" i="9" s="1"/>
  <c r="D3309" i="9"/>
  <c r="E3309" i="9" s="1"/>
  <c r="D3428" i="9"/>
  <c r="E3428" i="9" s="1"/>
  <c r="D3488" i="9"/>
  <c r="E3488" i="9" s="1"/>
  <c r="D3548" i="9"/>
  <c r="E3548" i="9" s="1"/>
  <c r="D3552" i="9"/>
  <c r="E3552" i="9" s="1"/>
  <c r="D3629" i="9"/>
  <c r="E3629" i="9" s="1"/>
  <c r="D3909" i="9"/>
  <c r="E3909" i="9" s="1"/>
  <c r="D3086" i="9"/>
  <c r="E3086" i="9" s="1"/>
  <c r="D3137" i="9"/>
  <c r="E3137" i="9" s="1"/>
  <c r="D3246" i="9"/>
  <c r="E3246" i="9" s="1"/>
  <c r="D3566" i="9"/>
  <c r="E3566" i="9" s="1"/>
  <c r="D3619" i="9"/>
  <c r="E3619" i="9" s="1"/>
  <c r="D3661" i="9"/>
  <c r="E3661" i="9" s="1"/>
  <c r="D3731" i="9"/>
  <c r="E3731" i="9" s="1"/>
  <c r="D3779" i="9"/>
  <c r="E3779" i="9" s="1"/>
  <c r="D3257" i="9"/>
  <c r="E3257" i="9" s="1"/>
  <c r="D3261" i="9"/>
  <c r="E3261" i="9" s="1"/>
  <c r="D3288" i="9"/>
  <c r="E3288" i="9" s="1"/>
  <c r="D3359" i="9"/>
  <c r="E3359" i="9" s="1"/>
  <c r="D3377" i="9"/>
  <c r="E3377" i="9" s="1"/>
  <c r="D3446" i="9"/>
  <c r="E3446" i="9" s="1"/>
  <c r="D3654" i="9"/>
  <c r="E3654" i="9" s="1"/>
  <c r="D3769" i="9"/>
  <c r="E3769" i="9" s="1"/>
  <c r="D2769" i="9"/>
  <c r="E2769" i="9" s="1"/>
  <c r="D2780" i="9"/>
  <c r="E2780" i="9" s="1"/>
  <c r="D2869" i="9"/>
  <c r="E2869" i="9" s="1"/>
  <c r="D2880" i="9"/>
  <c r="E2880" i="9" s="1"/>
  <c r="D2926" i="9"/>
  <c r="E2926" i="9" s="1"/>
  <c r="D2960" i="9"/>
  <c r="E2960" i="9" s="1"/>
  <c r="D3008" i="9"/>
  <c r="E3008" i="9" s="1"/>
  <c r="D3097" i="9"/>
  <c r="E3097" i="9" s="1"/>
  <c r="D3178" i="9"/>
  <c r="E3178" i="9" s="1"/>
  <c r="D3299" i="9"/>
  <c r="E3299" i="9" s="1"/>
  <c r="D3306" i="9"/>
  <c r="E3306" i="9" s="1"/>
  <c r="D3338" i="9"/>
  <c r="E3338" i="9" s="1"/>
  <c r="D3363" i="9"/>
  <c r="E3363" i="9" s="1"/>
  <c r="D3419" i="9"/>
  <c r="E3419" i="9" s="1"/>
  <c r="D3457" i="9"/>
  <c r="E3457" i="9" s="1"/>
  <c r="D3461" i="9"/>
  <c r="E3461" i="9" s="1"/>
  <c r="D3588" i="9"/>
  <c r="E3588" i="9" s="1"/>
  <c r="D3644" i="9"/>
  <c r="E3644" i="9" s="1"/>
  <c r="D3809" i="9"/>
  <c r="E3809" i="9" s="1"/>
  <c r="D3961" i="9"/>
  <c r="E3961" i="9" s="1"/>
  <c r="D2180" i="9"/>
  <c r="E2180" i="9" s="1"/>
  <c r="D2220" i="9"/>
  <c r="E2220" i="9" s="1"/>
  <c r="D2260" i="9"/>
  <c r="E2260" i="9" s="1"/>
  <c r="D2300" i="9"/>
  <c r="E2300" i="9" s="1"/>
  <c r="D2340" i="9"/>
  <c r="E2340" i="9" s="1"/>
  <c r="D2380" i="9"/>
  <c r="E2380" i="9" s="1"/>
  <c r="D2420" i="9"/>
  <c r="E2420" i="9" s="1"/>
  <c r="D2460" i="9"/>
  <c r="E2460" i="9" s="1"/>
  <c r="D2500" i="9"/>
  <c r="E2500" i="9" s="1"/>
  <c r="D2540" i="9"/>
  <c r="E2540" i="9" s="1"/>
  <c r="D2580" i="9"/>
  <c r="E2580" i="9" s="1"/>
  <c r="D2620" i="9"/>
  <c r="E2620" i="9" s="1"/>
  <c r="D2689" i="9"/>
  <c r="E2689" i="9" s="1"/>
  <c r="D2700" i="9"/>
  <c r="E2700" i="9" s="1"/>
  <c r="D2789" i="9"/>
  <c r="E2789" i="9" s="1"/>
  <c r="D2800" i="9"/>
  <c r="E2800" i="9" s="1"/>
  <c r="D2889" i="9"/>
  <c r="E2889" i="9" s="1"/>
  <c r="D2900" i="9"/>
  <c r="E2900" i="9" s="1"/>
  <c r="D2999" i="9"/>
  <c r="E2999" i="9" s="1"/>
  <c r="D3037" i="9"/>
  <c r="E3037" i="9" s="1"/>
  <c r="D3057" i="9"/>
  <c r="E3057" i="9" s="1"/>
  <c r="D3138" i="9"/>
  <c r="E3138" i="9" s="1"/>
  <c r="D3206" i="9"/>
  <c r="E3206" i="9" s="1"/>
  <c r="D3389" i="9"/>
  <c r="E3389" i="9" s="1"/>
  <c r="D3437" i="9"/>
  <c r="E3437" i="9" s="1"/>
  <c r="D3458" i="9"/>
  <c r="E3458" i="9" s="1"/>
  <c r="D3479" i="9"/>
  <c r="E3479" i="9" s="1"/>
  <c r="D3497" i="9"/>
  <c r="E3497" i="9" s="1"/>
  <c r="D3669" i="9"/>
  <c r="E3669" i="9" s="1"/>
  <c r="D3931" i="9"/>
  <c r="E3931" i="9" s="1"/>
  <c r="D3979" i="9"/>
  <c r="E3979" i="9" s="1"/>
  <c r="D2678" i="9"/>
  <c r="E2678" i="9" s="1"/>
  <c r="D2778" i="9"/>
  <c r="E2778" i="9" s="1"/>
  <c r="D2878" i="9"/>
  <c r="E2878" i="9" s="1"/>
  <c r="D2921" i="9"/>
  <c r="E2921" i="9" s="1"/>
  <c r="D2933" i="9"/>
  <c r="E2933" i="9" s="1"/>
  <c r="D2951" i="9"/>
  <c r="E2951" i="9" s="1"/>
  <c r="D2957" i="9"/>
  <c r="E2957" i="9" s="1"/>
  <c r="D3003" i="9"/>
  <c r="E3003" i="9" s="1"/>
  <c r="D3028" i="9"/>
  <c r="E3028" i="9" s="1"/>
  <c r="D3186" i="9"/>
  <c r="E3186" i="9" s="1"/>
  <c r="D3237" i="9"/>
  <c r="E3237" i="9" s="1"/>
  <c r="D3279" i="9"/>
  <c r="E3279" i="9" s="1"/>
  <c r="D3318" i="9"/>
  <c r="E3318" i="9" s="1"/>
  <c r="D3372" i="9"/>
  <c r="E3372" i="9" s="1"/>
  <c r="D3483" i="9"/>
  <c r="E3483" i="9" s="1"/>
  <c r="D3501" i="9"/>
  <c r="E3501" i="9" s="1"/>
  <c r="D3557" i="9"/>
  <c r="E3557" i="9" s="1"/>
  <c r="D3709" i="9"/>
  <c r="E3709" i="9" s="1"/>
  <c r="D3861" i="9"/>
  <c r="E3861" i="9" s="1"/>
  <c r="D3969" i="9"/>
  <c r="E3969" i="9" s="1"/>
  <c r="D2709" i="9"/>
  <c r="E2709" i="9" s="1"/>
  <c r="D2720" i="9"/>
  <c r="E2720" i="9" s="1"/>
  <c r="D2809" i="9"/>
  <c r="E2809" i="9" s="1"/>
  <c r="D2820" i="9"/>
  <c r="E2820" i="9" s="1"/>
  <c r="D2945" i="9"/>
  <c r="E2945" i="9" s="1"/>
  <c r="D2971" i="9"/>
  <c r="E2971" i="9" s="1"/>
  <c r="D3000" i="9"/>
  <c r="E3000" i="9" s="1"/>
  <c r="D3166" i="9"/>
  <c r="E3166" i="9" s="1"/>
  <c r="D3217" i="9"/>
  <c r="E3217" i="9" s="1"/>
  <c r="D3368" i="9"/>
  <c r="E3368" i="9" s="1"/>
  <c r="D3386" i="9"/>
  <c r="E3386" i="9" s="1"/>
  <c r="D2218" i="9"/>
  <c r="E2218" i="9" s="1"/>
  <c r="D2258" i="9"/>
  <c r="E2258" i="9" s="1"/>
  <c r="D2298" i="9"/>
  <c r="E2298" i="9" s="1"/>
  <c r="D2338" i="9"/>
  <c r="E2338" i="9" s="1"/>
  <c r="D2378" i="9"/>
  <c r="E2378" i="9" s="1"/>
  <c r="D2418" i="9"/>
  <c r="E2418" i="9" s="1"/>
  <c r="D2458" i="9"/>
  <c r="E2458" i="9" s="1"/>
  <c r="D2498" i="9"/>
  <c r="E2498" i="9" s="1"/>
  <c r="D2538" i="9"/>
  <c r="E2538" i="9" s="1"/>
  <c r="D2578" i="9"/>
  <c r="E2578" i="9" s="1"/>
  <c r="D2618" i="9"/>
  <c r="E2618" i="9" s="1"/>
  <c r="D2698" i="9"/>
  <c r="E2698" i="9" s="1"/>
  <c r="D2798" i="9"/>
  <c r="E2798" i="9" s="1"/>
  <c r="D2898" i="9"/>
  <c r="E2898" i="9" s="1"/>
  <c r="D3146" i="9"/>
  <c r="E3146" i="9" s="1"/>
  <c r="D3197" i="9"/>
  <c r="E3197" i="9" s="1"/>
  <c r="D3238" i="9"/>
  <c r="E3238" i="9" s="1"/>
  <c r="D3249" i="9"/>
  <c r="E3249" i="9" s="1"/>
  <c r="D3308" i="9"/>
  <c r="E3308" i="9" s="1"/>
  <c r="D3326" i="9"/>
  <c r="E3326" i="9" s="1"/>
  <c r="D3390" i="9"/>
  <c r="E3390" i="9" s="1"/>
  <c r="D3519" i="9"/>
  <c r="E3519" i="9" s="1"/>
  <c r="D3526" i="9"/>
  <c r="E3526" i="9" s="1"/>
  <c r="D3530" i="9"/>
  <c r="E3530" i="9" s="1"/>
  <c r="D3579" i="9"/>
  <c r="E3579" i="9" s="1"/>
  <c r="D3597" i="9"/>
  <c r="E3597" i="9" s="1"/>
  <c r="D3831" i="9"/>
  <c r="E3831" i="9" s="1"/>
  <c r="D3879" i="9"/>
  <c r="E3879" i="9" s="1"/>
  <c r="D2189" i="9"/>
  <c r="E2189" i="9" s="1"/>
  <c r="D2229" i="9"/>
  <c r="E2229" i="9" s="1"/>
  <c r="D2269" i="9"/>
  <c r="E2269" i="9" s="1"/>
  <c r="D2309" i="9"/>
  <c r="E2309" i="9" s="1"/>
  <c r="D2349" i="9"/>
  <c r="E2349" i="9" s="1"/>
  <c r="D2389" i="9"/>
  <c r="E2389" i="9" s="1"/>
  <c r="D2429" i="9"/>
  <c r="E2429" i="9" s="1"/>
  <c r="D2469" i="9"/>
  <c r="E2469" i="9" s="1"/>
  <c r="D2509" i="9"/>
  <c r="E2509" i="9" s="1"/>
  <c r="D2549" i="9"/>
  <c r="E2549" i="9" s="1"/>
  <c r="D2589" i="9"/>
  <c r="E2589" i="9" s="1"/>
  <c r="D2629" i="9"/>
  <c r="E2629" i="9" s="1"/>
  <c r="D2640" i="9"/>
  <c r="E2640" i="9" s="1"/>
  <c r="D2729" i="9"/>
  <c r="E2729" i="9" s="1"/>
  <c r="D2740" i="9"/>
  <c r="E2740" i="9" s="1"/>
  <c r="D2829" i="9"/>
  <c r="E2829" i="9" s="1"/>
  <c r="D2840" i="9"/>
  <c r="E2840" i="9" s="1"/>
  <c r="D2968" i="9"/>
  <c r="E2968" i="9" s="1"/>
  <c r="D3038" i="9"/>
  <c r="E3038" i="9" s="1"/>
  <c r="D3058" i="9"/>
  <c r="E3058" i="9" s="1"/>
  <c r="D3126" i="9"/>
  <c r="E3126" i="9" s="1"/>
  <c r="D3177" i="9"/>
  <c r="E3177" i="9" s="1"/>
  <c r="D3330" i="9"/>
  <c r="E3330" i="9" s="1"/>
  <c r="D3369" i="9"/>
  <c r="E3369" i="9" s="1"/>
  <c r="D3432" i="9"/>
  <c r="E3432" i="9" s="1"/>
  <c r="D3449" i="9"/>
  <c r="E3449" i="9" s="1"/>
  <c r="D3583" i="9"/>
  <c r="E3583" i="9" s="1"/>
  <c r="D3601" i="9"/>
  <c r="E3601" i="9" s="1"/>
  <c r="D3636" i="9"/>
  <c r="E3636" i="9" s="1"/>
  <c r="D3761" i="9"/>
  <c r="E3761" i="9" s="1"/>
  <c r="D3869" i="9"/>
  <c r="E3869" i="9" s="1"/>
  <c r="D4069" i="9"/>
  <c r="E4069" i="9" s="1"/>
  <c r="D3739" i="9"/>
  <c r="E3739" i="9" s="1"/>
  <c r="D3839" i="9"/>
  <c r="E3839" i="9" s="1"/>
  <c r="D3939" i="9"/>
  <c r="E3939" i="9" s="1"/>
  <c r="D4039" i="9"/>
  <c r="E4039" i="9" s="1"/>
  <c r="D4219" i="9"/>
  <c r="E4219" i="9" s="1"/>
  <c r="D4009" i="9"/>
  <c r="E4009" i="9" s="1"/>
  <c r="D4197" i="9"/>
  <c r="E4197" i="9" s="1"/>
  <c r="D4079" i="9"/>
  <c r="E4079" i="9" s="1"/>
  <c r="D4109" i="9"/>
  <c r="E4109" i="9" s="1"/>
  <c r="D4157" i="9"/>
  <c r="E4157" i="9" s="1"/>
  <c r="D3297" i="9"/>
  <c r="E3297" i="9" s="1"/>
  <c r="D3339" i="9"/>
  <c r="E3339" i="9" s="1"/>
  <c r="D3348" i="9"/>
  <c r="E3348" i="9" s="1"/>
  <c r="D3366" i="9"/>
  <c r="E3366" i="9" s="1"/>
  <c r="D3429" i="9"/>
  <c r="E3429" i="9" s="1"/>
  <c r="D3486" i="9"/>
  <c r="E3486" i="9" s="1"/>
  <c r="D3508" i="9"/>
  <c r="E3508" i="9" s="1"/>
  <c r="D3517" i="9"/>
  <c r="E3517" i="9" s="1"/>
  <c r="D3539" i="9"/>
  <c r="E3539" i="9" s="1"/>
  <c r="D3586" i="9"/>
  <c r="E3586" i="9" s="1"/>
  <c r="D3608" i="9"/>
  <c r="E3608" i="9" s="1"/>
  <c r="D3617" i="9"/>
  <c r="E3617" i="9" s="1"/>
  <c r="D3639" i="9"/>
  <c r="E3639" i="9" s="1"/>
  <c r="D3664" i="9"/>
  <c r="E3664" i="9" s="1"/>
  <c r="D3749" i="9"/>
  <c r="E3749" i="9" s="1"/>
  <c r="D3849" i="9"/>
  <c r="E3849" i="9" s="1"/>
  <c r="D3949" i="9"/>
  <c r="E3949" i="9" s="1"/>
  <c r="D4049" i="9"/>
  <c r="E4049" i="9" s="1"/>
  <c r="D4145" i="9"/>
  <c r="E4145" i="9" s="1"/>
  <c r="D4177" i="9"/>
  <c r="E4177" i="9" s="1"/>
  <c r="D2931" i="9"/>
  <c r="E2931" i="9" s="1"/>
  <c r="D2979" i="9"/>
  <c r="E2979" i="9" s="1"/>
  <c r="D3019" i="9"/>
  <c r="E3019" i="9" s="1"/>
  <c r="D3289" i="9"/>
  <c r="E3289" i="9" s="1"/>
  <c r="D3357" i="9"/>
  <c r="E3357" i="9" s="1"/>
  <c r="D3399" i="9"/>
  <c r="E3399" i="9" s="1"/>
  <c r="D3408" i="9"/>
  <c r="E3408" i="9" s="1"/>
  <c r="D3426" i="9"/>
  <c r="E3426" i="9" s="1"/>
  <c r="D3719" i="9"/>
  <c r="E3719" i="9" s="1"/>
  <c r="D3819" i="9"/>
  <c r="E3819" i="9" s="1"/>
  <c r="D3919" i="9"/>
  <c r="E3919" i="9" s="1"/>
  <c r="D4019" i="9"/>
  <c r="E4019" i="9" s="1"/>
  <c r="D3259" i="9"/>
  <c r="E3259" i="9" s="1"/>
  <c r="D3268" i="9"/>
  <c r="E3268" i="9" s="1"/>
  <c r="D3286" i="9"/>
  <c r="E3286" i="9" s="1"/>
  <c r="D3349" i="9"/>
  <c r="E3349" i="9" s="1"/>
  <c r="D3417" i="9"/>
  <c r="E3417" i="9" s="1"/>
  <c r="D3459" i="9"/>
  <c r="E3459" i="9" s="1"/>
  <c r="D3468" i="9"/>
  <c r="E3468" i="9" s="1"/>
  <c r="D3477" i="9"/>
  <c r="E3477" i="9" s="1"/>
  <c r="D3499" i="9"/>
  <c r="E3499" i="9" s="1"/>
  <c r="D3546" i="9"/>
  <c r="E3546" i="9" s="1"/>
  <c r="D3568" i="9"/>
  <c r="E3568" i="9" s="1"/>
  <c r="D3577" i="9"/>
  <c r="E3577" i="9" s="1"/>
  <c r="D3599" i="9"/>
  <c r="E3599" i="9" s="1"/>
  <c r="D3624" i="9"/>
  <c r="E3624" i="9" s="1"/>
  <c r="D3649" i="9"/>
  <c r="E3649" i="9" s="1"/>
  <c r="D3689" i="9"/>
  <c r="E3689" i="9" s="1"/>
  <c r="D3789" i="9"/>
  <c r="E3789" i="9" s="1"/>
  <c r="D3889" i="9"/>
  <c r="E3889" i="9" s="1"/>
  <c r="D3989" i="9"/>
  <c r="E3989" i="9" s="1"/>
  <c r="D4089" i="9"/>
  <c r="E4089" i="9" s="1"/>
  <c r="D4131" i="9"/>
  <c r="E4131" i="9" s="1"/>
  <c r="D4207" i="9"/>
  <c r="E4207" i="9" s="1"/>
  <c r="D2977" i="9"/>
  <c r="E2977" i="9" s="1"/>
  <c r="D3017" i="9"/>
  <c r="E3017" i="9" s="1"/>
  <c r="D3277" i="9"/>
  <c r="E3277" i="9" s="1"/>
  <c r="D3319" i="9"/>
  <c r="E3319" i="9" s="1"/>
  <c r="D3328" i="9"/>
  <c r="E3328" i="9" s="1"/>
  <c r="D3346" i="9"/>
  <c r="E3346" i="9" s="1"/>
  <c r="D3409" i="9"/>
  <c r="E3409" i="9" s="1"/>
  <c r="D3759" i="9"/>
  <c r="E3759" i="9" s="1"/>
  <c r="D3859" i="9"/>
  <c r="E3859" i="9" s="1"/>
  <c r="D3959" i="9"/>
  <c r="E3959" i="9" s="1"/>
  <c r="D4059" i="9"/>
  <c r="E4059" i="9" s="1"/>
  <c r="D4125" i="9"/>
  <c r="E4125" i="9" s="1"/>
  <c r="D4155" i="9"/>
  <c r="E4155" i="9" s="1"/>
  <c r="D4187" i="9"/>
  <c r="E4187" i="9" s="1"/>
  <c r="D3079" i="9"/>
  <c r="E3079" i="9" s="1"/>
  <c r="D3099" i="9"/>
  <c r="E3099" i="9" s="1"/>
  <c r="D3119" i="9"/>
  <c r="E3119" i="9" s="1"/>
  <c r="D3139" i="9"/>
  <c r="E3139" i="9" s="1"/>
  <c r="D3159" i="9"/>
  <c r="E3159" i="9" s="1"/>
  <c r="D3179" i="9"/>
  <c r="E3179" i="9" s="1"/>
  <c r="D3199" i="9"/>
  <c r="E3199" i="9" s="1"/>
  <c r="D3219" i="9"/>
  <c r="E3219" i="9" s="1"/>
  <c r="D3239" i="9"/>
  <c r="E3239" i="9" s="1"/>
  <c r="D3269" i="9"/>
  <c r="E3269" i="9" s="1"/>
  <c r="D3298" i="9"/>
  <c r="E3298" i="9" s="1"/>
  <c r="D3337" i="9"/>
  <c r="E3337" i="9" s="1"/>
  <c r="D3379" i="9"/>
  <c r="E3379" i="9" s="1"/>
  <c r="D3388" i="9"/>
  <c r="E3388" i="9" s="1"/>
  <c r="D3406" i="9"/>
  <c r="E3406" i="9" s="1"/>
  <c r="D3469" i="9"/>
  <c r="E3469" i="9" s="1"/>
  <c r="D3506" i="9"/>
  <c r="E3506" i="9" s="1"/>
  <c r="D3528" i="9"/>
  <c r="E3528" i="9" s="1"/>
  <c r="D3537" i="9"/>
  <c r="E3537" i="9" s="1"/>
  <c r="D3559" i="9"/>
  <c r="E3559" i="9" s="1"/>
  <c r="D3606" i="9"/>
  <c r="E3606" i="9" s="1"/>
  <c r="D3634" i="9"/>
  <c r="E3634" i="9" s="1"/>
  <c r="D3659" i="9"/>
  <c r="E3659" i="9" s="1"/>
  <c r="D3729" i="9"/>
  <c r="E3729" i="9" s="1"/>
  <c r="D3829" i="9"/>
  <c r="E3829" i="9" s="1"/>
  <c r="D3929" i="9"/>
  <c r="E3929" i="9" s="1"/>
  <c r="D4029" i="9"/>
  <c r="E4029" i="9" s="1"/>
  <c r="D4143" i="9"/>
  <c r="E4143" i="9" s="1"/>
  <c r="D4199" i="9"/>
  <c r="E4199" i="9" s="1"/>
  <c r="D4227" i="9"/>
  <c r="E4227" i="9" s="1"/>
  <c r="D2980" i="9"/>
  <c r="E2980" i="9" s="1"/>
  <c r="D3020" i="9"/>
  <c r="E3020" i="9" s="1"/>
  <c r="D3048" i="9"/>
  <c r="E3048" i="9" s="1"/>
  <c r="D3068" i="9"/>
  <c r="E3068" i="9" s="1"/>
  <c r="D3088" i="9"/>
  <c r="E3088" i="9" s="1"/>
  <c r="D3108" i="9"/>
  <c r="E3108" i="9" s="1"/>
  <c r="D3128" i="9"/>
  <c r="E3128" i="9" s="1"/>
  <c r="D3148" i="9"/>
  <c r="E3148" i="9" s="1"/>
  <c r="D3168" i="9"/>
  <c r="E3168" i="9" s="1"/>
  <c r="D3188" i="9"/>
  <c r="E3188" i="9" s="1"/>
  <c r="D3208" i="9"/>
  <c r="E3208" i="9" s="1"/>
  <c r="D3228" i="9"/>
  <c r="E3228" i="9" s="1"/>
  <c r="D3248" i="9"/>
  <c r="E3248" i="9" s="1"/>
  <c r="D3266" i="9"/>
  <c r="E3266" i="9" s="1"/>
  <c r="D3329" i="9"/>
  <c r="E3329" i="9" s="1"/>
  <c r="D3358" i="9"/>
  <c r="E3358" i="9" s="1"/>
  <c r="D3397" i="9"/>
  <c r="E3397" i="9" s="1"/>
  <c r="D3439" i="9"/>
  <c r="E3439" i="9" s="1"/>
  <c r="D3448" i="9"/>
  <c r="E3448" i="9" s="1"/>
  <c r="D3466" i="9"/>
  <c r="E3466" i="9" s="1"/>
  <c r="D3699" i="9"/>
  <c r="E3699" i="9" s="1"/>
  <c r="D3799" i="9"/>
  <c r="E3799" i="9" s="1"/>
  <c r="D3899" i="9"/>
  <c r="E3899" i="9" s="1"/>
  <c r="D3999" i="9"/>
  <c r="E3999" i="9" s="1"/>
  <c r="D4099" i="9"/>
  <c r="E4099" i="9" s="1"/>
  <c r="D4165" i="9"/>
  <c r="E4165" i="9" s="1"/>
  <c r="D4217" i="9"/>
  <c r="E4217" i="9" s="1"/>
  <c r="D4185" i="9"/>
  <c r="E4185" i="9" s="1"/>
  <c r="D4205" i="9"/>
  <c r="E4205" i="9" s="1"/>
  <c r="D4225" i="9"/>
  <c r="E4225" i="9" s="1"/>
  <c r="D4117" i="9"/>
  <c r="E4117" i="9" s="1"/>
  <c r="D4105" i="9"/>
  <c r="E4105" i="9" s="1"/>
  <c r="D4137" i="9"/>
  <c r="E4137" i="9" s="1"/>
  <c r="C175" i="9"/>
  <c r="C238" i="9"/>
  <c r="C375" i="9"/>
  <c r="C438" i="9"/>
  <c r="C575" i="9"/>
  <c r="C638" i="9"/>
  <c r="C838" i="9"/>
  <c r="C1024" i="9"/>
  <c r="C1150" i="9"/>
  <c r="C1241" i="9"/>
  <c r="C1501" i="9"/>
  <c r="C121" i="9"/>
  <c r="C1995" i="9"/>
  <c r="C2462" i="9"/>
  <c r="C327" i="9"/>
  <c r="C527" i="9"/>
  <c r="C1901" i="9"/>
  <c r="C2085" i="9"/>
  <c r="C2497" i="9"/>
  <c r="C1638" i="9"/>
  <c r="C1798" i="9"/>
  <c r="C2262" i="9"/>
  <c r="C1061" i="9"/>
  <c r="C1461" i="9"/>
  <c r="C2135" i="9"/>
  <c r="C61" i="9"/>
  <c r="C481" i="9"/>
  <c r="C601" i="9"/>
  <c r="C247" i="9"/>
  <c r="C898" i="9"/>
  <c r="C179" i="9"/>
  <c r="C439" i="9"/>
  <c r="C904" i="9"/>
  <c r="C1278" i="9"/>
  <c r="C1378" i="9"/>
  <c r="C17" i="9"/>
  <c r="C85" i="9"/>
  <c r="C148" i="9"/>
  <c r="C205" i="9"/>
  <c r="C265" i="9"/>
  <c r="C325" i="9"/>
  <c r="C445" i="9"/>
  <c r="C565" i="9"/>
  <c r="C856" i="9"/>
  <c r="C938" i="9"/>
  <c r="C1569" i="9"/>
  <c r="C2510" i="9"/>
  <c r="C441" i="9"/>
  <c r="C69" i="9"/>
  <c r="C379" i="9"/>
  <c r="C599" i="9"/>
  <c r="C779" i="9"/>
  <c r="C12" i="9"/>
  <c r="C94" i="9"/>
  <c r="C154" i="9"/>
  <c r="C211" i="9"/>
  <c r="C271" i="9"/>
  <c r="C331" i="9"/>
  <c r="C491" i="9"/>
  <c r="C591" i="9"/>
  <c r="C785" i="9"/>
  <c r="C1236" i="9"/>
  <c r="C1336" i="9"/>
  <c r="C1522" i="9"/>
  <c r="C301" i="9"/>
  <c r="C347" i="9"/>
  <c r="C29" i="9"/>
  <c r="C553" i="9"/>
  <c r="C818" i="9"/>
  <c r="C1270" i="9"/>
  <c r="C1570" i="9"/>
  <c r="C1828" i="9"/>
  <c r="C319" i="9"/>
  <c r="C45" i="9"/>
  <c r="C157" i="9"/>
  <c r="C497" i="9"/>
  <c r="C123" i="9"/>
  <c r="C223" i="9"/>
  <c r="C323" i="9"/>
  <c r="C423" i="9"/>
  <c r="C523" i="9"/>
  <c r="C623" i="9"/>
  <c r="C1482" i="9"/>
  <c r="C1974" i="9"/>
  <c r="C461" i="9"/>
  <c r="C627" i="9"/>
  <c r="C19" i="9"/>
  <c r="C139" i="9"/>
  <c r="C92" i="9"/>
  <c r="C192" i="9"/>
  <c r="C292" i="9"/>
  <c r="C392" i="9"/>
  <c r="C492" i="9"/>
  <c r="C592" i="9"/>
  <c r="C1057" i="9"/>
  <c r="C822" i="9"/>
  <c r="C1620" i="9"/>
  <c r="C1820" i="9"/>
  <c r="C1979" i="9"/>
  <c r="C2079" i="9"/>
  <c r="C2094" i="9"/>
  <c r="C2841" i="9"/>
  <c r="C2370" i="9"/>
  <c r="C2758" i="9"/>
  <c r="C2039" i="9"/>
  <c r="C2209" i="9"/>
  <c r="C2484" i="9"/>
  <c r="C2697" i="9"/>
  <c r="C762" i="9"/>
  <c r="C999" i="9"/>
  <c r="C1199" i="9"/>
  <c r="C1399" i="9"/>
  <c r="C1760" i="9"/>
  <c r="C2169" i="9"/>
  <c r="C892" i="9"/>
  <c r="C992" i="9"/>
  <c r="C1082" i="9"/>
  <c r="C1212" i="9"/>
  <c r="C1282" i="9"/>
  <c r="C1412" i="9"/>
  <c r="C2040" i="9"/>
  <c r="C2361" i="9"/>
  <c r="C2550" i="9"/>
  <c r="C1699" i="9"/>
  <c r="C1984" i="9"/>
  <c r="C2128" i="9"/>
  <c r="C2204" i="9"/>
  <c r="C2949" i="9"/>
  <c r="C2043" i="9"/>
  <c r="C2143" i="9"/>
  <c r="C2337" i="9"/>
  <c r="C2760" i="9"/>
  <c r="C3118" i="9"/>
  <c r="C1504" i="9"/>
  <c r="C1704" i="9"/>
  <c r="C1904" i="9"/>
  <c r="C2344" i="9"/>
  <c r="C2544" i="9"/>
  <c r="C2997" i="9"/>
  <c r="C3100" i="9"/>
  <c r="C3470" i="9"/>
  <c r="C3821" i="9"/>
  <c r="C2819" i="9"/>
  <c r="C3008" i="9"/>
  <c r="C794" i="9"/>
  <c r="C994" i="9"/>
  <c r="C1194" i="9"/>
  <c r="C1394" i="9"/>
  <c r="C1594" i="9"/>
  <c r="C1794" i="9"/>
  <c r="C1976" i="9"/>
  <c r="C2076" i="9"/>
  <c r="C2864" i="9"/>
  <c r="C3012" i="9"/>
  <c r="C3206" i="9"/>
  <c r="C3497" i="9"/>
  <c r="C2279" i="9"/>
  <c r="C2678" i="9"/>
  <c r="C2951" i="9"/>
  <c r="C2945" i="9"/>
  <c r="C2298" i="9"/>
  <c r="C2498" i="9"/>
  <c r="C2798" i="9"/>
  <c r="C3249" i="9"/>
  <c r="C3526" i="9"/>
  <c r="C3879" i="9"/>
  <c r="C1046" i="9"/>
  <c r="C1246" i="9"/>
  <c r="C1446" i="9"/>
  <c r="C1646" i="9"/>
  <c r="C1846" i="9"/>
  <c r="C2002" i="9"/>
  <c r="C2102" i="9"/>
  <c r="C2269" i="9"/>
  <c r="C2469" i="9"/>
  <c r="C3369" i="9"/>
  <c r="C3601" i="9"/>
  <c r="C3739" i="9"/>
  <c r="C4009" i="9"/>
  <c r="C3297" i="9"/>
  <c r="C3486" i="9"/>
  <c r="C3608" i="9"/>
  <c r="C3849" i="9"/>
  <c r="C4209" i="9"/>
  <c r="C3283" i="9"/>
  <c r="C3409" i="9"/>
  <c r="C3859" i="9"/>
  <c r="C2730" i="9"/>
  <c r="C3361" i="9"/>
  <c r="C3466" i="9"/>
  <c r="C3811" i="9"/>
  <c r="C3375" i="9"/>
  <c r="C3687" i="9"/>
  <c r="C3867" i="9"/>
  <c r="C4185" i="9"/>
  <c r="C3051" i="9"/>
  <c r="C3251" i="9"/>
  <c r="C3451" i="9"/>
  <c r="C3635" i="9"/>
  <c r="C3735" i="9"/>
  <c r="C3835" i="9"/>
  <c r="C3935" i="9"/>
  <c r="C4035" i="9"/>
  <c r="C3489" i="9"/>
  <c r="C4149" i="9"/>
  <c r="C3659" i="9"/>
  <c r="C2750" i="9"/>
  <c r="C3228" i="9"/>
  <c r="C4165" i="9"/>
  <c r="C3697" i="9"/>
  <c r="C3271" i="9"/>
  <c r="C3645" i="9"/>
  <c r="C3745" i="9"/>
  <c r="C3945" i="9"/>
  <c r="C3509" i="9"/>
  <c r="C3959" i="9"/>
  <c r="C3550" i="9"/>
  <c r="C3707" i="9"/>
  <c r="C3091" i="9"/>
  <c r="C3655" i="9"/>
  <c r="C3955" i="9"/>
  <c r="C3511" i="9"/>
  <c r="C3765" i="9"/>
  <c r="C3549" i="9"/>
  <c r="C3631" i="9"/>
  <c r="C4225" i="9"/>
  <c r="C3875" i="9"/>
  <c r="C1112" i="9"/>
  <c r="C2093" i="9"/>
  <c r="C1804" i="9"/>
  <c r="C2946" i="9"/>
  <c r="C3661" i="9"/>
  <c r="C894" i="9"/>
  <c r="C1894" i="9"/>
  <c r="C2700" i="9"/>
  <c r="C2479" i="9"/>
  <c r="C1346" i="9"/>
  <c r="C2879" i="9"/>
  <c r="C4019" i="9"/>
  <c r="C3099" i="9"/>
  <c r="C2830" i="9"/>
  <c r="C3767" i="9"/>
  <c r="C3685" i="9"/>
  <c r="C1714" i="9"/>
  <c r="C2915" i="9"/>
  <c r="C2418" i="9"/>
  <c r="C1566" i="9"/>
  <c r="C3312" i="9"/>
  <c r="C4109" i="9"/>
  <c r="C2650" i="9"/>
  <c r="C3807" i="9"/>
  <c r="C3795" i="9"/>
  <c r="C1534" i="9"/>
  <c r="C2822" i="9"/>
  <c r="C3166" i="9"/>
  <c r="C2621" i="9"/>
  <c r="C4145" i="9"/>
  <c r="C3346" i="9"/>
  <c r="C2870" i="9"/>
  <c r="C3191" i="9"/>
  <c r="C2933" i="9"/>
  <c r="C2698" i="9"/>
  <c r="C1982" i="9"/>
  <c r="C4069" i="9"/>
  <c r="C3329" i="9"/>
  <c r="C3611" i="9"/>
  <c r="C41" i="9"/>
  <c r="C647" i="9"/>
  <c r="C1311" i="9"/>
  <c r="C473" i="9"/>
  <c r="C115" i="9"/>
  <c r="C178" i="9"/>
  <c r="C315" i="9"/>
  <c r="C378" i="9"/>
  <c r="C515" i="9"/>
  <c r="C578" i="9"/>
  <c r="C1371" i="9"/>
  <c r="C1988" i="9"/>
  <c r="C1350" i="9"/>
  <c r="C1759" i="9"/>
  <c r="C1628" i="9"/>
  <c r="C1788" i="9"/>
  <c r="C1930" i="9"/>
  <c r="C2108" i="9"/>
  <c r="C393" i="9"/>
  <c r="C1193" i="9"/>
  <c r="C1393" i="9"/>
  <c r="C1958" i="9"/>
  <c r="C746" i="9"/>
  <c r="C2064" i="9"/>
  <c r="C2187" i="9"/>
  <c r="C858" i="9"/>
  <c r="C1256" i="9"/>
  <c r="C93" i="9"/>
  <c r="C88" i="9"/>
  <c r="C208" i="9"/>
  <c r="C268" i="9"/>
  <c r="C328" i="9"/>
  <c r="C385" i="9"/>
  <c r="C448" i="9"/>
  <c r="C505" i="9"/>
  <c r="C568" i="9"/>
  <c r="C625" i="9"/>
  <c r="C706" i="9"/>
  <c r="C1101" i="9"/>
  <c r="C633" i="9"/>
  <c r="C1033" i="9"/>
  <c r="C22" i="9"/>
  <c r="C214" i="9"/>
  <c r="C274" i="9"/>
  <c r="C334" i="9"/>
  <c r="C391" i="9"/>
  <c r="C494" i="9"/>
  <c r="C594" i="9"/>
  <c r="C731" i="9"/>
  <c r="C791" i="9"/>
  <c r="C893" i="9"/>
  <c r="C997" i="9"/>
  <c r="C1113" i="9"/>
  <c r="C1450" i="9"/>
  <c r="C1559" i="9"/>
  <c r="C670" i="9"/>
  <c r="C237" i="9"/>
  <c r="C1701" i="9"/>
  <c r="C2053" i="9"/>
  <c r="C621" i="9"/>
  <c r="C199" i="9"/>
  <c r="C126" i="9"/>
  <c r="C226" i="9"/>
  <c r="C326" i="9"/>
  <c r="C426" i="9"/>
  <c r="C526" i="9"/>
  <c r="C626" i="9"/>
  <c r="C672" i="9"/>
  <c r="C933" i="9"/>
  <c r="C1037" i="9"/>
  <c r="C1685" i="9"/>
  <c r="C1845" i="9"/>
  <c r="C1156" i="9"/>
  <c r="C1338" i="9"/>
  <c r="C257" i="9"/>
  <c r="C457" i="9"/>
  <c r="C657" i="9"/>
  <c r="C43" i="9"/>
  <c r="C149" i="9"/>
  <c r="C249" i="9"/>
  <c r="C349" i="9"/>
  <c r="C449" i="9"/>
  <c r="C549" i="9"/>
  <c r="C649" i="9"/>
  <c r="C726" i="9"/>
  <c r="C792" i="9"/>
  <c r="C970" i="9"/>
  <c r="C1078" i="9"/>
  <c r="C1210" i="9"/>
  <c r="C1428" i="9"/>
  <c r="C1807" i="9"/>
  <c r="C1441" i="9"/>
  <c r="C1641" i="9"/>
  <c r="C1841" i="9"/>
  <c r="C2000" i="9"/>
  <c r="C2100" i="9"/>
  <c r="C2250" i="9"/>
  <c r="C2470" i="9"/>
  <c r="C2669" i="9"/>
  <c r="C2892" i="9"/>
  <c r="C3317" i="9"/>
  <c r="C2212" i="9"/>
  <c r="C2398" i="9"/>
  <c r="C2489" i="9"/>
  <c r="C2609" i="9"/>
  <c r="C1538" i="9"/>
  <c r="C1738" i="9"/>
  <c r="C1938" i="9"/>
  <c r="C2604" i="9"/>
  <c r="C2940" i="9"/>
  <c r="C802" i="9"/>
  <c r="C1019" i="9"/>
  <c r="C1219" i="9"/>
  <c r="C1419" i="9"/>
  <c r="C1800" i="9"/>
  <c r="C2054" i="9"/>
  <c r="C2301" i="9"/>
  <c r="C668" i="9"/>
  <c r="C902" i="9"/>
  <c r="C1002" i="9"/>
  <c r="C1152" i="9"/>
  <c r="C1222" i="9"/>
  <c r="C1352" i="9"/>
  <c r="C1422" i="9"/>
  <c r="C1502" i="9"/>
  <c r="C1582" i="9"/>
  <c r="C1662" i="9"/>
  <c r="C1742" i="9"/>
  <c r="C1822" i="9"/>
  <c r="C1902" i="9"/>
  <c r="C1963" i="9"/>
  <c r="C2119" i="9"/>
  <c r="C2553" i="9"/>
  <c r="C3117" i="9"/>
  <c r="C1867" i="9"/>
  <c r="C2404" i="9"/>
  <c r="C2569" i="9"/>
  <c r="C1550" i="9"/>
  <c r="C1750" i="9"/>
  <c r="C1950" i="9"/>
  <c r="C2612" i="9"/>
  <c r="C2341" i="9"/>
  <c r="C2844" i="9"/>
  <c r="C1524" i="9"/>
  <c r="C1724" i="9"/>
  <c r="C1924" i="9"/>
  <c r="C2240" i="9"/>
  <c r="C2352" i="9"/>
  <c r="C2440" i="9"/>
  <c r="C2552" i="9"/>
  <c r="C3010" i="9"/>
  <c r="C3566" i="9"/>
  <c r="C3257" i="9"/>
  <c r="C3446" i="9"/>
  <c r="C3083" i="9"/>
  <c r="C3306" i="9"/>
  <c r="C3457" i="9"/>
  <c r="C3809" i="9"/>
  <c r="C814" i="9"/>
  <c r="C1014" i="9"/>
  <c r="C1214" i="9"/>
  <c r="C1414" i="9"/>
  <c r="C1614" i="9"/>
  <c r="C1814" i="9"/>
  <c r="C1986" i="9"/>
  <c r="C2086" i="9"/>
  <c r="C2220" i="9"/>
  <c r="C2420" i="9"/>
  <c r="C2620" i="9"/>
  <c r="C2789" i="9"/>
  <c r="C3592" i="9"/>
  <c r="C2319" i="9"/>
  <c r="C3237" i="9"/>
  <c r="C3501" i="9"/>
  <c r="C2709" i="9"/>
  <c r="C3368" i="9"/>
  <c r="C866" i="9"/>
  <c r="C1066" i="9"/>
  <c r="C1266" i="9"/>
  <c r="C1466" i="9"/>
  <c r="C1666" i="9"/>
  <c r="C1866" i="9"/>
  <c r="C2012" i="9"/>
  <c r="C2112" i="9"/>
  <c r="C2640" i="9"/>
  <c r="C2740" i="9"/>
  <c r="C2840" i="9"/>
  <c r="C2968" i="9"/>
  <c r="C3126" i="9"/>
  <c r="C3380" i="9"/>
  <c r="C3357" i="9"/>
  <c r="C3819" i="9"/>
  <c r="C3268" i="9"/>
  <c r="C3468" i="9"/>
  <c r="C3577" i="9"/>
  <c r="C3789" i="9"/>
  <c r="C4207" i="9"/>
  <c r="C3310" i="9"/>
  <c r="C3490" i="9"/>
  <c r="C4187" i="9"/>
  <c r="C3159" i="9"/>
  <c r="C3269" i="9"/>
  <c r="C3388" i="9"/>
  <c r="C3528" i="9"/>
  <c r="C4143" i="9"/>
  <c r="C3128" i="9"/>
  <c r="C3503" i="9"/>
  <c r="C3395" i="9"/>
  <c r="C3877" i="9"/>
  <c r="C3071" i="9"/>
  <c r="C3471" i="9"/>
  <c r="C3845" i="9"/>
  <c r="C4045" i="9"/>
  <c r="C4171" i="9"/>
  <c r="C2770" i="9"/>
  <c r="C3899" i="9"/>
  <c r="C3887" i="9"/>
  <c r="C3291" i="9"/>
  <c r="C3755" i="9"/>
  <c r="C4055" i="9"/>
  <c r="C4183" i="9"/>
  <c r="C3965" i="9"/>
  <c r="C3621" i="9"/>
  <c r="C3535" i="9"/>
  <c r="C3531" i="9"/>
  <c r="C3975" i="9"/>
  <c r="C1830" i="9"/>
  <c r="C1604" i="9"/>
  <c r="C2592" i="9"/>
  <c r="C3288" i="9"/>
  <c r="C1694" i="9"/>
  <c r="C2900" i="9"/>
  <c r="C3160" i="9"/>
  <c r="C1946" i="9"/>
  <c r="C3349" i="9"/>
  <c r="C3328" i="9"/>
  <c r="C3559" i="9"/>
  <c r="C3266" i="9"/>
  <c r="C3785" i="9"/>
  <c r="C1914" i="9"/>
  <c r="C2519" i="9"/>
  <c r="C2218" i="9"/>
  <c r="C1366" i="9"/>
  <c r="C2701" i="9"/>
  <c r="C3869" i="9"/>
  <c r="C4031" i="9"/>
  <c r="C2850" i="9"/>
  <c r="C3595" i="9"/>
  <c r="C3571" i="9"/>
  <c r="C4095" i="9"/>
  <c r="C1934" i="9"/>
  <c r="C3189" i="9"/>
  <c r="C986" i="9"/>
  <c r="C2804" i="9"/>
  <c r="C3280" i="9"/>
  <c r="C3759" i="9"/>
  <c r="C3929" i="9"/>
  <c r="C3817" i="9"/>
  <c r="C3905" i="9"/>
  <c r="C2859" i="9"/>
  <c r="C1406" i="9"/>
  <c r="C2942" i="9"/>
  <c r="C4099" i="9"/>
  <c r="C3411" i="9"/>
  <c r="C3915" i="9"/>
  <c r="C996" i="9"/>
  <c r="C1708" i="9"/>
  <c r="C118" i="9"/>
  <c r="C255" i="9"/>
  <c r="C318" i="9"/>
  <c r="C455" i="9"/>
  <c r="C518" i="9"/>
  <c r="C655" i="9"/>
  <c r="C846" i="9"/>
  <c r="C1038" i="9"/>
  <c r="C1271" i="9"/>
  <c r="C1398" i="9"/>
  <c r="C2009" i="9"/>
  <c r="C21" i="9"/>
  <c r="C447" i="9"/>
  <c r="C567" i="9"/>
  <c r="C2644" i="9"/>
  <c r="C1642" i="9"/>
  <c r="C1802" i="9"/>
  <c r="C31" i="9"/>
  <c r="C147" i="9"/>
  <c r="C479" i="9"/>
  <c r="C1417" i="9"/>
  <c r="C1767" i="9"/>
  <c r="C161" i="9"/>
  <c r="C521" i="9"/>
  <c r="C287" i="9"/>
  <c r="C513" i="9"/>
  <c r="C951" i="9"/>
  <c r="C279" i="9"/>
  <c r="C519" i="9"/>
  <c r="C957" i="9"/>
  <c r="C1178" i="9"/>
  <c r="C1296" i="9"/>
  <c r="C1396" i="9"/>
  <c r="C1607" i="9"/>
  <c r="C57" i="9"/>
  <c r="C388" i="9"/>
  <c r="C508" i="9"/>
  <c r="C628" i="9"/>
  <c r="C1330" i="9"/>
  <c r="C1649" i="9"/>
  <c r="C2003" i="9"/>
  <c r="C2664" i="9"/>
  <c r="C661" i="9"/>
  <c r="C293" i="9"/>
  <c r="C1118" i="9"/>
  <c r="C459" i="9"/>
  <c r="C870" i="9"/>
  <c r="C32" i="9"/>
  <c r="C394" i="9"/>
  <c r="C451" i="9"/>
  <c r="C551" i="9"/>
  <c r="C651" i="9"/>
  <c r="C750" i="9"/>
  <c r="C804" i="9"/>
  <c r="C910" i="9"/>
  <c r="C1011" i="9"/>
  <c r="C1959" i="9"/>
  <c r="C2364" i="9"/>
  <c r="C321" i="9"/>
  <c r="C39" i="9"/>
  <c r="C399" i="9"/>
  <c r="C930" i="9"/>
  <c r="C1370" i="9"/>
  <c r="C1588" i="9"/>
  <c r="C1730" i="9"/>
  <c r="C433" i="9"/>
  <c r="C55" i="9"/>
  <c r="C217" i="9"/>
  <c r="C557" i="9"/>
  <c r="C83" i="9"/>
  <c r="C183" i="9"/>
  <c r="C283" i="9"/>
  <c r="C383" i="9"/>
  <c r="C483" i="9"/>
  <c r="C583" i="9"/>
  <c r="C680" i="9"/>
  <c r="C950" i="9"/>
  <c r="C1051" i="9"/>
  <c r="C1197" i="9"/>
  <c r="C1297" i="9"/>
  <c r="C1397" i="9"/>
  <c r="C1598" i="9"/>
  <c r="C1758" i="9"/>
  <c r="C1918" i="9"/>
  <c r="C2008" i="9"/>
  <c r="C71" i="9"/>
  <c r="C771" i="9"/>
  <c r="C152" i="9"/>
  <c r="C252" i="9"/>
  <c r="C352" i="9"/>
  <c r="C452" i="9"/>
  <c r="C552" i="9"/>
  <c r="C652" i="9"/>
  <c r="C800" i="9"/>
  <c r="C2241" i="9"/>
  <c r="C1460" i="9"/>
  <c r="C1660" i="9"/>
  <c r="C1860" i="9"/>
  <c r="C2138" i="9"/>
  <c r="C2219" i="9"/>
  <c r="C2633" i="9"/>
  <c r="C2858" i="9"/>
  <c r="C2377" i="9"/>
  <c r="C2838" i="9"/>
  <c r="C2083" i="9"/>
  <c r="C2290" i="9"/>
  <c r="C2501" i="9"/>
  <c r="C842" i="9"/>
  <c r="C1039" i="9"/>
  <c r="C1239" i="9"/>
  <c r="C1440" i="9"/>
  <c r="C1840" i="9"/>
  <c r="C2178" i="9"/>
  <c r="C2708" i="9"/>
  <c r="C708" i="9"/>
  <c r="C912" i="9"/>
  <c r="C1012" i="9"/>
  <c r="C1092" i="9"/>
  <c r="C1162" i="9"/>
  <c r="C1292" i="9"/>
  <c r="C1362" i="9"/>
  <c r="C1429" i="9"/>
  <c r="C1509" i="9"/>
  <c r="C1589" i="9"/>
  <c r="C1669" i="9"/>
  <c r="C1749" i="9"/>
  <c r="C1829" i="9"/>
  <c r="C1909" i="9"/>
  <c r="C2140" i="9"/>
  <c r="C2410" i="9"/>
  <c r="C1539" i="9"/>
  <c r="C1739" i="9"/>
  <c r="C1899" i="9"/>
  <c r="C2028" i="9"/>
  <c r="C2134" i="9"/>
  <c r="C2221" i="9"/>
  <c r="C2719" i="9"/>
  <c r="C2969" i="9"/>
  <c r="C2049" i="9"/>
  <c r="C2149" i="9"/>
  <c r="C2449" i="9"/>
  <c r="C2619" i="9"/>
  <c r="C1544" i="9"/>
  <c r="C1744" i="9"/>
  <c r="C1944" i="9"/>
  <c r="C2264" i="9"/>
  <c r="C2464" i="9"/>
  <c r="C2922" i="9"/>
  <c r="C3023" i="9"/>
  <c r="C3106" i="9"/>
  <c r="C3488" i="9"/>
  <c r="C3909" i="9"/>
  <c r="C2869" i="9"/>
  <c r="C834" i="9"/>
  <c r="C1034" i="9"/>
  <c r="C1234" i="9"/>
  <c r="C1434" i="9"/>
  <c r="C1634" i="9"/>
  <c r="C1834" i="9"/>
  <c r="C1996" i="9"/>
  <c r="C2096" i="9"/>
  <c r="C2797" i="9"/>
  <c r="C2889" i="9"/>
  <c r="C3037" i="9"/>
  <c r="C3389" i="9"/>
  <c r="C2359" i="9"/>
  <c r="C2778" i="9"/>
  <c r="C2957" i="9"/>
  <c r="C2971" i="9"/>
  <c r="C2338" i="9"/>
  <c r="C2538" i="9"/>
  <c r="C2898" i="9"/>
  <c r="C3308" i="9"/>
  <c r="C3530" i="9"/>
  <c r="C886" i="9"/>
  <c r="C1086" i="9"/>
  <c r="C1286" i="9"/>
  <c r="C1486" i="9"/>
  <c r="C1686" i="9"/>
  <c r="C1886" i="9"/>
  <c r="C2022" i="9"/>
  <c r="C2122" i="9"/>
  <c r="C2309" i="9"/>
  <c r="C2509" i="9"/>
  <c r="C2648" i="9"/>
  <c r="C2748" i="9"/>
  <c r="C2848" i="9"/>
  <c r="C2981" i="9"/>
  <c r="C3163" i="9"/>
  <c r="C3383" i="9"/>
  <c r="C3636" i="9"/>
  <c r="C3839" i="9"/>
  <c r="C4197" i="9"/>
  <c r="C3339" i="9"/>
  <c r="C3508" i="9"/>
  <c r="C3617" i="9"/>
  <c r="C3949" i="9"/>
  <c r="C2931" i="9"/>
  <c r="C3543" i="9"/>
  <c r="C3397" i="9"/>
  <c r="C3415" i="9"/>
  <c r="C4205" i="9"/>
  <c r="C3491" i="9"/>
  <c r="C3855" i="9"/>
  <c r="C3529" i="9"/>
  <c r="C3665" i="9"/>
  <c r="C4065" i="9"/>
  <c r="C3412" i="9"/>
  <c r="C3747" i="9"/>
  <c r="C3675" i="9"/>
  <c r="C1042" i="9"/>
  <c r="C1939" i="9"/>
  <c r="C2430" i="9"/>
  <c r="C1993" i="9"/>
  <c r="C2278" i="9"/>
  <c r="C2280" i="9"/>
  <c r="C3157" i="9"/>
  <c r="C3769" i="9"/>
  <c r="C1094" i="9"/>
  <c r="C2126" i="9"/>
  <c r="C3458" i="9"/>
  <c r="C1146" i="9"/>
  <c r="C2679" i="9"/>
  <c r="C3408" i="9"/>
  <c r="C3671" i="9"/>
  <c r="C3829" i="9"/>
  <c r="C3999" i="9"/>
  <c r="C3927" i="9"/>
  <c r="C3589" i="9"/>
  <c r="C3152" i="9"/>
  <c r="C3197" i="9"/>
  <c r="C1962" i="9"/>
  <c r="C2801" i="9"/>
  <c r="C3366" i="9"/>
  <c r="C3469" i="9"/>
  <c r="C4011" i="9"/>
  <c r="C3171" i="9"/>
  <c r="C3995" i="9"/>
  <c r="C734" i="9"/>
  <c r="C2540" i="9"/>
  <c r="C3979" i="9"/>
  <c r="C1972" i="9"/>
  <c r="C4189" i="9"/>
  <c r="C3119" i="9"/>
  <c r="C3615" i="9"/>
  <c r="C3705" i="9"/>
  <c r="C3519" i="9"/>
  <c r="C3109" i="9"/>
  <c r="C3749" i="9"/>
  <c r="C2690" i="9"/>
  <c r="C3967" i="9"/>
  <c r="C4015" i="9"/>
  <c r="C501" i="9"/>
  <c r="C493" i="9"/>
  <c r="C195" i="9"/>
  <c r="C258" i="9"/>
  <c r="C395" i="9"/>
  <c r="C458" i="9"/>
  <c r="C595" i="9"/>
  <c r="C658" i="9"/>
  <c r="C1171" i="9"/>
  <c r="C1298" i="9"/>
  <c r="C2058" i="9"/>
  <c r="C1839" i="9"/>
  <c r="C2024" i="9"/>
  <c r="C1948" i="9"/>
  <c r="C593" i="9"/>
  <c r="C1439" i="9"/>
  <c r="C2014" i="9"/>
  <c r="C864" i="9"/>
  <c r="C1010" i="9"/>
  <c r="C1076" i="9"/>
  <c r="C27" i="9"/>
  <c r="C105" i="9"/>
  <c r="C165" i="9"/>
  <c r="C225" i="9"/>
  <c r="C285" i="9"/>
  <c r="C345" i="9"/>
  <c r="C585" i="9"/>
  <c r="C712" i="9"/>
  <c r="C873" i="9"/>
  <c r="C977" i="9"/>
  <c r="C2018" i="9"/>
  <c r="C1058" i="9"/>
  <c r="C653" i="9"/>
  <c r="C639" i="9"/>
  <c r="C42" i="9"/>
  <c r="C111" i="9"/>
  <c r="C171" i="9"/>
  <c r="C231" i="9"/>
  <c r="C454" i="9"/>
  <c r="C554" i="9"/>
  <c r="C654" i="9"/>
  <c r="C1131" i="9"/>
  <c r="C1257" i="9"/>
  <c r="C1357" i="9"/>
  <c r="C1459" i="9"/>
  <c r="C1639" i="9"/>
  <c r="C2068" i="9"/>
  <c r="C976" i="9"/>
  <c r="C678" i="9"/>
  <c r="C884" i="9"/>
  <c r="C337" i="9"/>
  <c r="C1861" i="9"/>
  <c r="C2181" i="9"/>
  <c r="C107" i="9"/>
  <c r="C219" i="9"/>
  <c r="C339" i="9"/>
  <c r="C86" i="9"/>
  <c r="C186" i="9"/>
  <c r="C286" i="9"/>
  <c r="C386" i="9"/>
  <c r="C486" i="9"/>
  <c r="C586" i="9"/>
  <c r="C707" i="9"/>
  <c r="C1356" i="9"/>
  <c r="C133" i="9"/>
  <c r="C790" i="9"/>
  <c r="C15" i="9"/>
  <c r="C297" i="9"/>
  <c r="C477" i="9"/>
  <c r="C3" i="9"/>
  <c r="C53" i="9"/>
  <c r="C109" i="9"/>
  <c r="C209" i="9"/>
  <c r="C309" i="9"/>
  <c r="C409" i="9"/>
  <c r="C509" i="9"/>
  <c r="C609" i="9"/>
  <c r="C740" i="9"/>
  <c r="C827" i="9"/>
  <c r="C981" i="9"/>
  <c r="C1087" i="9"/>
  <c r="C1647" i="9"/>
  <c r="C1481" i="9"/>
  <c r="C1681" i="9"/>
  <c r="C1881" i="9"/>
  <c r="C2023" i="9"/>
  <c r="C2123" i="9"/>
  <c r="C2257" i="9"/>
  <c r="C2564" i="9"/>
  <c r="C2692" i="9"/>
  <c r="C2963" i="9"/>
  <c r="C3321" i="9"/>
  <c r="C2222" i="9"/>
  <c r="C2412" i="9"/>
  <c r="C2518" i="9"/>
  <c r="C2747" i="9"/>
  <c r="C1578" i="9"/>
  <c r="C1778" i="9"/>
  <c r="C2617" i="9"/>
  <c r="C2738" i="9"/>
  <c r="C859" i="9"/>
  <c r="C1059" i="9"/>
  <c r="C1259" i="9"/>
  <c r="C1480" i="9"/>
  <c r="C1880" i="9"/>
  <c r="C2098" i="9"/>
  <c r="C2310" i="9"/>
  <c r="C748" i="9"/>
  <c r="C922" i="9"/>
  <c r="C1022" i="9"/>
  <c r="C1102" i="9"/>
  <c r="C1232" i="9"/>
  <c r="C1302" i="9"/>
  <c r="C1969" i="9"/>
  <c r="C2063" i="9"/>
  <c r="C2638" i="9"/>
  <c r="C2421" i="9"/>
  <c r="C1590" i="9"/>
  <c r="C1790" i="9"/>
  <c r="C1970" i="9"/>
  <c r="C2070" i="9"/>
  <c r="C2622" i="9"/>
  <c r="C2891" i="9"/>
  <c r="C3679" i="9"/>
  <c r="C2350" i="9"/>
  <c r="C2970" i="9"/>
  <c r="C1564" i="9"/>
  <c r="C1764" i="9"/>
  <c r="C2272" i="9"/>
  <c r="C2360" i="9"/>
  <c r="C2472" i="9"/>
  <c r="C2560" i="9"/>
  <c r="C2718" i="9"/>
  <c r="C2934" i="9"/>
  <c r="C3143" i="9"/>
  <c r="C3523" i="9"/>
  <c r="C3080" i="9"/>
  <c r="C3619" i="9"/>
  <c r="C3261" i="9"/>
  <c r="C3654" i="9"/>
  <c r="C3097" i="9"/>
  <c r="C3341" i="9"/>
  <c r="C3461" i="9"/>
  <c r="C3961" i="9"/>
  <c r="C854" i="9"/>
  <c r="C1054" i="9"/>
  <c r="C1254" i="9"/>
  <c r="C1454" i="9"/>
  <c r="C1654" i="9"/>
  <c r="C1854" i="9"/>
  <c r="C2006" i="9"/>
  <c r="C2106" i="9"/>
  <c r="C2260" i="9"/>
  <c r="C2460" i="9"/>
  <c r="C2689" i="9"/>
  <c r="C2897" i="9"/>
  <c r="C3669" i="9"/>
  <c r="C2399" i="9"/>
  <c r="C3279" i="9"/>
  <c r="C3557" i="9"/>
  <c r="C2720" i="9"/>
  <c r="C3000" i="9"/>
  <c r="C3386" i="9"/>
  <c r="C906" i="9"/>
  <c r="C1106" i="9"/>
  <c r="C1306" i="9"/>
  <c r="C1506" i="9"/>
  <c r="C1706" i="9"/>
  <c r="C1906" i="9"/>
  <c r="C2032" i="9"/>
  <c r="C2132" i="9"/>
  <c r="C2651" i="9"/>
  <c r="C2751" i="9"/>
  <c r="C2851" i="9"/>
  <c r="C3032" i="9"/>
  <c r="C3399" i="9"/>
  <c r="C3919" i="9"/>
  <c r="C3286" i="9"/>
  <c r="C3477" i="9"/>
  <c r="C3599" i="9"/>
  <c r="C3889" i="9"/>
  <c r="C2977" i="9"/>
  <c r="C3319" i="9"/>
  <c r="C3590" i="9"/>
  <c r="C3971" i="9"/>
  <c r="C3079" i="9"/>
  <c r="C3179" i="9"/>
  <c r="C3301" i="9"/>
  <c r="C3406" i="9"/>
  <c r="C3537" i="9"/>
  <c r="C3729" i="9"/>
  <c r="C4199" i="9"/>
  <c r="C2790" i="9"/>
  <c r="C3048" i="9"/>
  <c r="C3148" i="9"/>
  <c r="C3248" i="9"/>
  <c r="C3403" i="9"/>
  <c r="C3603" i="9"/>
  <c r="C3911" i="9"/>
  <c r="C4217" i="9"/>
  <c r="C3455" i="9"/>
  <c r="C3727" i="9"/>
  <c r="C3907" i="9"/>
  <c r="C3111" i="9"/>
  <c r="C3311" i="9"/>
  <c r="C3865" i="9"/>
  <c r="C4203" i="9"/>
  <c r="C3430" i="9"/>
  <c r="C3131" i="9"/>
  <c r="C3569" i="9"/>
  <c r="C1382" i="9"/>
  <c r="C1630" i="9"/>
  <c r="C2658" i="9"/>
  <c r="C2192" i="9"/>
  <c r="C3045" i="9"/>
  <c r="C3192" i="9"/>
  <c r="C1294" i="9"/>
  <c r="C2808" i="9"/>
  <c r="C2809" i="9"/>
  <c r="C1546" i="9"/>
  <c r="C2779" i="9"/>
  <c r="C4061" i="9"/>
  <c r="C3989" i="9"/>
  <c r="C3337" i="9"/>
  <c r="C3168" i="9"/>
  <c r="C3351" i="9"/>
  <c r="C3985" i="9"/>
  <c r="C2811" i="9"/>
  <c r="C3028" i="9"/>
  <c r="C966" i="9"/>
  <c r="C2062" i="9"/>
  <c r="C3449" i="9"/>
  <c r="C3343" i="9"/>
  <c r="C3155" i="9"/>
  <c r="C3371" i="9"/>
  <c r="C3609" i="9"/>
  <c r="C1134" i="9"/>
  <c r="C2753" i="9"/>
  <c r="C3372" i="9"/>
  <c r="C1386" i="9"/>
  <c r="C3072" i="9"/>
  <c r="C3020" i="9"/>
  <c r="C3370" i="9"/>
  <c r="C3711" i="9"/>
  <c r="C3391" i="9"/>
  <c r="C3831" i="9"/>
  <c r="C1806" i="9"/>
  <c r="C3330" i="9"/>
  <c r="C3400" i="9"/>
  <c r="C3448" i="9"/>
  <c r="C3211" i="9"/>
  <c r="C4105" i="9"/>
  <c r="C1030" i="9"/>
  <c r="C135" i="9"/>
  <c r="C198" i="9"/>
  <c r="C335" i="9"/>
  <c r="C398" i="9"/>
  <c r="C535" i="9"/>
  <c r="C598" i="9"/>
  <c r="C778" i="9"/>
  <c r="C1198" i="9"/>
  <c r="C1416" i="9"/>
  <c r="C1445" i="9"/>
  <c r="C101" i="9"/>
  <c r="C467" i="9"/>
  <c r="C587" i="9"/>
  <c r="C1661" i="9"/>
  <c r="C1821" i="9"/>
  <c r="C2151" i="9"/>
  <c r="C3132" i="9"/>
  <c r="C1130" i="9"/>
  <c r="C1290" i="9"/>
  <c r="C1645" i="9"/>
  <c r="C1805" i="9"/>
  <c r="C241" i="9"/>
  <c r="C167" i="9"/>
  <c r="C499" i="9"/>
  <c r="C1421" i="9"/>
  <c r="C2095" i="9"/>
  <c r="C2390" i="9"/>
  <c r="C201" i="9"/>
  <c r="C541" i="9"/>
  <c r="C607" i="9"/>
  <c r="C1411" i="9"/>
  <c r="C213" i="9"/>
  <c r="C533" i="9"/>
  <c r="C299" i="9"/>
  <c r="C1036" i="9"/>
  <c r="C1196" i="9"/>
  <c r="C108" i="9"/>
  <c r="C168" i="9"/>
  <c r="C228" i="9"/>
  <c r="C288" i="9"/>
  <c r="C348" i="9"/>
  <c r="C405" i="9"/>
  <c r="C465" i="9"/>
  <c r="C525" i="9"/>
  <c r="C588" i="9"/>
  <c r="C645" i="9"/>
  <c r="C720" i="9"/>
  <c r="C890" i="9"/>
  <c r="C991" i="9"/>
  <c r="C1157" i="9"/>
  <c r="C1333" i="9"/>
  <c r="C1729" i="9"/>
  <c r="C11" i="9"/>
  <c r="C918" i="9"/>
  <c r="C52" i="9"/>
  <c r="C114" i="9"/>
  <c r="C174" i="9"/>
  <c r="C234" i="9"/>
  <c r="C291" i="9"/>
  <c r="C351" i="9"/>
  <c r="C411" i="9"/>
  <c r="C511" i="9"/>
  <c r="C611" i="9"/>
  <c r="C758" i="9"/>
  <c r="C826" i="9"/>
  <c r="C921" i="9"/>
  <c r="C3063" i="9"/>
  <c r="C964" i="9"/>
  <c r="C1468" i="9"/>
  <c r="C1748" i="9"/>
  <c r="C1890" i="9"/>
  <c r="C2339" i="9"/>
  <c r="C65" i="9"/>
  <c r="C277" i="9"/>
  <c r="C617" i="9"/>
  <c r="C143" i="9"/>
  <c r="C243" i="9"/>
  <c r="C343" i="9"/>
  <c r="C443" i="9"/>
  <c r="C543" i="9"/>
  <c r="C643" i="9"/>
  <c r="C732" i="9"/>
  <c r="C961" i="9"/>
  <c r="C1081" i="9"/>
  <c r="C1201" i="9"/>
  <c r="C1301" i="9"/>
  <c r="C1401" i="9"/>
  <c r="C1602" i="9"/>
  <c r="C1762" i="9"/>
  <c r="C1922" i="9"/>
  <c r="C2030" i="9"/>
  <c r="C81" i="9"/>
  <c r="C387" i="9"/>
  <c r="C112" i="9"/>
  <c r="C212" i="9"/>
  <c r="C312" i="9"/>
  <c r="C412" i="9"/>
  <c r="C512" i="9"/>
  <c r="C612" i="9"/>
  <c r="C857" i="9"/>
  <c r="C987" i="9"/>
  <c r="C1090" i="9"/>
  <c r="C1485" i="9"/>
  <c r="C2313" i="9"/>
  <c r="C1500" i="9"/>
  <c r="C1700" i="9"/>
  <c r="C1900" i="9"/>
  <c r="C2038" i="9"/>
  <c r="C2144" i="9"/>
  <c r="C2419" i="9"/>
  <c r="C2959" i="9"/>
  <c r="C2630" i="9"/>
  <c r="C2911" i="9"/>
  <c r="C1983" i="9"/>
  <c r="C2089" i="9"/>
  <c r="C2297" i="9"/>
  <c r="C2772" i="9"/>
  <c r="C2983" i="9"/>
  <c r="C879" i="9"/>
  <c r="C1079" i="9"/>
  <c r="C1279" i="9"/>
  <c r="C1520" i="9"/>
  <c r="C1920" i="9"/>
  <c r="C2238" i="9"/>
  <c r="C2749" i="9"/>
  <c r="C788" i="9"/>
  <c r="C932" i="9"/>
  <c r="C1032" i="9"/>
  <c r="C1172" i="9"/>
  <c r="C1242" i="9"/>
  <c r="C1372" i="9"/>
  <c r="C1448" i="9"/>
  <c r="C1528" i="9"/>
  <c r="C1608" i="9"/>
  <c r="C1688" i="9"/>
  <c r="C1768" i="9"/>
  <c r="C1848" i="9"/>
  <c r="C1928" i="9"/>
  <c r="C1990" i="9"/>
  <c r="C2210" i="9"/>
  <c r="C2417" i="9"/>
  <c r="C2641" i="9"/>
  <c r="C1579" i="9"/>
  <c r="C1779" i="9"/>
  <c r="C1907" i="9"/>
  <c r="C2034" i="9"/>
  <c r="C2230" i="9"/>
  <c r="C2802" i="9"/>
  <c r="C3223" i="9"/>
  <c r="C2170" i="9"/>
  <c r="C2478" i="9"/>
  <c r="C1584" i="9"/>
  <c r="C1784" i="9"/>
  <c r="C2160" i="9"/>
  <c r="C2384" i="9"/>
  <c r="C2584" i="9"/>
  <c r="C2732" i="9"/>
  <c r="C2937" i="9"/>
  <c r="C3039" i="9"/>
  <c r="C2880" i="9"/>
  <c r="C3570" i="9"/>
  <c r="C674" i="9"/>
  <c r="C874" i="9"/>
  <c r="C1074" i="9"/>
  <c r="C1274" i="9"/>
  <c r="C1474" i="9"/>
  <c r="C1674" i="9"/>
  <c r="C1874" i="9"/>
  <c r="C2016" i="9"/>
  <c r="C2116" i="9"/>
  <c r="C2800" i="9"/>
  <c r="C3057" i="9"/>
  <c r="C3437" i="9"/>
  <c r="C2439" i="9"/>
  <c r="C2878" i="9"/>
  <c r="C3003" i="9"/>
  <c r="C3318" i="9"/>
  <c r="C3921" i="9"/>
  <c r="C2378" i="9"/>
  <c r="C2578" i="9"/>
  <c r="C3146" i="9"/>
  <c r="C3326" i="9"/>
  <c r="C3579" i="9"/>
  <c r="C926" i="9"/>
  <c r="C1126" i="9"/>
  <c r="C1326" i="9"/>
  <c r="C1526" i="9"/>
  <c r="C1726" i="9"/>
  <c r="C1926" i="9"/>
  <c r="C2042" i="9"/>
  <c r="C2142" i="9"/>
  <c r="C2349" i="9"/>
  <c r="C2549" i="9"/>
  <c r="C2662" i="9"/>
  <c r="C2762" i="9"/>
  <c r="C2862" i="9"/>
  <c r="C3177" i="9"/>
  <c r="C3432" i="9"/>
  <c r="C3761" i="9"/>
  <c r="C3939" i="9"/>
  <c r="C4079" i="9"/>
  <c r="C3348" i="9"/>
  <c r="C3517" i="9"/>
  <c r="C3639" i="9"/>
  <c r="C4049" i="9"/>
  <c r="C2979" i="9"/>
  <c r="C2980" i="9"/>
  <c r="C2810" i="9"/>
  <c r="C3331" i="9"/>
  <c r="C4075" i="9"/>
  <c r="C1312" i="9"/>
  <c r="C2069" i="9"/>
  <c r="C2152" i="9"/>
  <c r="C1430" i="9"/>
  <c r="C2570" i="9"/>
  <c r="C2392" i="9"/>
  <c r="C3548" i="9"/>
  <c r="C3363" i="9"/>
  <c r="C1494" i="9"/>
  <c r="C2300" i="9"/>
  <c r="C3931" i="9"/>
  <c r="C946" i="9"/>
  <c r="C2052" i="9"/>
  <c r="C3052" i="9"/>
  <c r="C3624" i="9"/>
  <c r="C3199" i="9"/>
  <c r="C3068" i="9"/>
  <c r="C3135" i="9"/>
  <c r="C3151" i="9"/>
  <c r="C4085" i="9"/>
  <c r="C2722" i="9"/>
  <c r="C3390" i="9"/>
  <c r="C1766" i="9"/>
  <c r="C2901" i="9"/>
  <c r="C3017" i="9"/>
  <c r="C3699" i="9"/>
  <c r="C4117" i="9"/>
  <c r="C934" i="9"/>
  <c r="C2340" i="9"/>
  <c r="C2559" i="9"/>
  <c r="C1786" i="9"/>
  <c r="C3417" i="9"/>
  <c r="C3606" i="9"/>
  <c r="C3295" i="9"/>
  <c r="C3805" i="9"/>
  <c r="C2258" i="9"/>
  <c r="C2429" i="9"/>
  <c r="C4157" i="9"/>
  <c r="C3771" i="9"/>
  <c r="C2890" i="9"/>
  <c r="C3847" i="9"/>
  <c r="C3715" i="9"/>
  <c r="C187" i="9"/>
  <c r="C173" i="9"/>
  <c r="C613" i="9"/>
  <c r="C138" i="9"/>
  <c r="C275" i="9"/>
  <c r="C338" i="9"/>
  <c r="C475" i="9"/>
  <c r="C538" i="9"/>
  <c r="C956" i="9"/>
  <c r="C1096" i="9"/>
  <c r="C1479" i="9"/>
  <c r="C1919" i="9"/>
  <c r="C1690" i="9"/>
  <c r="C1850" i="9"/>
  <c r="C1558" i="9"/>
  <c r="C1718" i="9"/>
  <c r="C1878" i="9"/>
  <c r="C1527" i="9"/>
  <c r="C878" i="9"/>
  <c r="C844" i="9"/>
  <c r="C619" i="9"/>
  <c r="C1317" i="9"/>
  <c r="C1449" i="9"/>
  <c r="C67" i="9"/>
  <c r="C408" i="9"/>
  <c r="C468" i="9"/>
  <c r="C528" i="9"/>
  <c r="C648" i="9"/>
  <c r="C747" i="9"/>
  <c r="C313" i="9"/>
  <c r="C539" i="9"/>
  <c r="C62" i="9"/>
  <c r="C294" i="9"/>
  <c r="C354" i="9"/>
  <c r="C414" i="9"/>
  <c r="C514" i="9"/>
  <c r="C614" i="9"/>
  <c r="C927" i="9"/>
  <c r="C1161" i="9"/>
  <c r="C1261" i="9"/>
  <c r="C1361" i="9"/>
  <c r="C1719" i="9"/>
  <c r="C2114" i="9"/>
  <c r="C1250" i="9"/>
  <c r="C1091" i="9"/>
  <c r="C153" i="9"/>
  <c r="C1050" i="9"/>
  <c r="C419" i="9"/>
  <c r="C437" i="9"/>
  <c r="C1621" i="9"/>
  <c r="C127" i="9"/>
  <c r="C453" i="9"/>
  <c r="C239" i="9"/>
  <c r="C896" i="9"/>
  <c r="C146" i="9"/>
  <c r="C246" i="9"/>
  <c r="C346" i="9"/>
  <c r="C446" i="9"/>
  <c r="C546" i="9"/>
  <c r="C646" i="9"/>
  <c r="C767" i="9"/>
  <c r="C851" i="9"/>
  <c r="C967" i="9"/>
  <c r="C798" i="9"/>
  <c r="C35" i="9"/>
  <c r="C357" i="9"/>
  <c r="C517" i="9"/>
  <c r="C13" i="9"/>
  <c r="C63" i="9"/>
  <c r="C169" i="9"/>
  <c r="C269" i="9"/>
  <c r="C369" i="9"/>
  <c r="C469" i="9"/>
  <c r="C569" i="9"/>
  <c r="C745" i="9"/>
  <c r="C871" i="9"/>
  <c r="C1004" i="9"/>
  <c r="C1310" i="9"/>
  <c r="C1519" i="9"/>
  <c r="C1887" i="9"/>
  <c r="C1521" i="9"/>
  <c r="C1721" i="9"/>
  <c r="C1921" i="9"/>
  <c r="C2029" i="9"/>
  <c r="C2129" i="9"/>
  <c r="C2369" i="9"/>
  <c r="C2577" i="9"/>
  <c r="C2744" i="9"/>
  <c r="C3031" i="9"/>
  <c r="C2244" i="9"/>
  <c r="C2422" i="9"/>
  <c r="C2532" i="9"/>
  <c r="C2986" i="9"/>
  <c r="C1618" i="9"/>
  <c r="C1818" i="9"/>
  <c r="C2529" i="9"/>
  <c r="C899" i="9"/>
  <c r="C1099" i="9"/>
  <c r="C1299" i="9"/>
  <c r="C1560" i="9"/>
  <c r="C1998" i="9"/>
  <c r="C2104" i="9"/>
  <c r="C2438" i="9"/>
  <c r="C828" i="9"/>
  <c r="C942" i="9"/>
  <c r="C2389" i="9"/>
  <c r="C3664" i="9"/>
  <c r="C2046" i="9"/>
  <c r="C2820" i="9"/>
  <c r="C2704" i="9"/>
  <c r="C4089" i="9"/>
  <c r="C3088" i="9"/>
  <c r="C3591" i="9"/>
  <c r="C215" i="9"/>
  <c r="C278" i="9"/>
  <c r="C415" i="9"/>
  <c r="C478" i="9"/>
  <c r="C615" i="9"/>
  <c r="C1316" i="9"/>
  <c r="C1438" i="9"/>
  <c r="C2332" i="9"/>
  <c r="C2035" i="9"/>
  <c r="C261" i="9"/>
  <c r="C487" i="9"/>
  <c r="C705" i="9"/>
  <c r="C2059" i="9"/>
  <c r="C2190" i="9"/>
  <c r="C9" i="9"/>
  <c r="C1133" i="9"/>
  <c r="C1293" i="9"/>
  <c r="C2045" i="9"/>
  <c r="C421" i="9"/>
  <c r="C367" i="9"/>
  <c r="C1181" i="9"/>
  <c r="C1847" i="9"/>
  <c r="C2109" i="9"/>
  <c r="C2582" i="9"/>
  <c r="C221" i="9"/>
  <c r="C561" i="9"/>
  <c r="C207" i="9"/>
  <c r="C59" i="9"/>
  <c r="C233" i="9"/>
  <c r="C37" i="9"/>
  <c r="C125" i="9"/>
  <c r="C185" i="9"/>
  <c r="C305" i="9"/>
  <c r="C772" i="9"/>
  <c r="C901" i="9"/>
  <c r="C1056" i="9"/>
  <c r="C1809" i="9"/>
  <c r="C2318" i="9"/>
  <c r="C51" i="9"/>
  <c r="C267" i="9"/>
  <c r="C825" i="9"/>
  <c r="C119" i="9"/>
  <c r="C971" i="9"/>
  <c r="C72" i="9"/>
  <c r="C131" i="9"/>
  <c r="C191" i="9"/>
  <c r="C251" i="9"/>
  <c r="C471" i="9"/>
  <c r="C571" i="9"/>
  <c r="C693" i="9"/>
  <c r="C766" i="9"/>
  <c r="C832" i="9"/>
  <c r="C944" i="9"/>
  <c r="C1098" i="9"/>
  <c r="C1487" i="9"/>
  <c r="C141" i="9"/>
  <c r="C978" i="9"/>
  <c r="C1650" i="9"/>
  <c r="C1908" i="9"/>
  <c r="C5" i="9"/>
  <c r="C75" i="9"/>
  <c r="C317" i="9"/>
  <c r="C103" i="9"/>
  <c r="C203" i="9"/>
  <c r="C303" i="9"/>
  <c r="C403" i="9"/>
  <c r="C503" i="9"/>
  <c r="C603" i="9"/>
  <c r="C984" i="9"/>
  <c r="C1231" i="9"/>
  <c r="C1331" i="9"/>
  <c r="C1447" i="9"/>
  <c r="C1605" i="9"/>
  <c r="C1765" i="9"/>
  <c r="C1925" i="9"/>
  <c r="C341" i="9"/>
  <c r="C407" i="9"/>
  <c r="C1381" i="9"/>
  <c r="C172" i="9"/>
  <c r="C272" i="9"/>
  <c r="C372" i="9"/>
  <c r="C472" i="9"/>
  <c r="C572" i="9"/>
  <c r="C691" i="9"/>
  <c r="C751" i="9"/>
  <c r="C2923" i="9"/>
  <c r="C1540" i="9"/>
  <c r="C1740" i="9"/>
  <c r="C1940" i="9"/>
  <c r="C2050" i="9"/>
  <c r="C2847" i="9"/>
  <c r="C2044" i="9"/>
  <c r="C2539" i="9"/>
  <c r="C2788" i="9"/>
  <c r="C2711" i="9"/>
  <c r="C3066" i="9"/>
  <c r="C1989" i="9"/>
  <c r="C2133" i="9"/>
  <c r="C2660" i="9"/>
  <c r="C2849" i="9"/>
  <c r="C3021" i="9"/>
  <c r="C919" i="9"/>
  <c r="C1119" i="9"/>
  <c r="C1319" i="9"/>
  <c r="C1600" i="9"/>
  <c r="C2252" i="9"/>
  <c r="C2905" i="9"/>
  <c r="C852" i="9"/>
  <c r="C952" i="9"/>
  <c r="C1052" i="9"/>
  <c r="C1122" i="9"/>
  <c r="C1252" i="9"/>
  <c r="C1322" i="9"/>
  <c r="C1462" i="9"/>
  <c r="C1542" i="9"/>
  <c r="C1622" i="9"/>
  <c r="C1702" i="9"/>
  <c r="C1782" i="9"/>
  <c r="C1862" i="9"/>
  <c r="C1942" i="9"/>
  <c r="C2090" i="9"/>
  <c r="C2217" i="9"/>
  <c r="C2530" i="9"/>
  <c r="C2661" i="9"/>
  <c r="C1619" i="9"/>
  <c r="C1819" i="9"/>
  <c r="C2078" i="9"/>
  <c r="C2358" i="9"/>
  <c r="C2860" i="9"/>
  <c r="C2249" i="9"/>
  <c r="C2492" i="9"/>
  <c r="C2699" i="9"/>
  <c r="C2954" i="9"/>
  <c r="C1424" i="9"/>
  <c r="C1624" i="9"/>
  <c r="C1824" i="9"/>
  <c r="C2304" i="9"/>
  <c r="C2504" i="9"/>
  <c r="C2965" i="9"/>
  <c r="C2926" i="9"/>
  <c r="C3229" i="9"/>
  <c r="C3401" i="9"/>
  <c r="C3588" i="9"/>
  <c r="C714" i="9"/>
  <c r="C914" i="9"/>
  <c r="C1114" i="9"/>
  <c r="C1314" i="9"/>
  <c r="C1514" i="9"/>
  <c r="C2036" i="9"/>
  <c r="C3597" i="9"/>
  <c r="C2189" i="9"/>
  <c r="C3019" i="9"/>
  <c r="C3439" i="9"/>
  <c r="C3937" i="9"/>
  <c r="C3895" i="9"/>
  <c r="C1734" i="9"/>
  <c r="C3180" i="9"/>
  <c r="C2072" i="9"/>
  <c r="C3426" i="9"/>
  <c r="C2670" i="9"/>
  <c r="C4005" i="9"/>
  <c r="C1006" i="9"/>
  <c r="C3583" i="9"/>
  <c r="C3586" i="9"/>
  <c r="C3657" i="9"/>
  <c r="C307" i="9"/>
  <c r="C1121" i="9"/>
  <c r="C193" i="9"/>
  <c r="C155" i="9"/>
  <c r="C218" i="9"/>
  <c r="C355" i="9"/>
  <c r="C418" i="9"/>
  <c r="C555" i="9"/>
  <c r="C618" i="9"/>
  <c r="C811" i="9"/>
  <c r="C990" i="9"/>
  <c r="C1138" i="9"/>
  <c r="C1216" i="9"/>
  <c r="C1599" i="9"/>
  <c r="C1968" i="9"/>
  <c r="C2130" i="9"/>
  <c r="C1868" i="9"/>
  <c r="C2074" i="9"/>
  <c r="C1151" i="9"/>
  <c r="C1562" i="9"/>
  <c r="C1722" i="9"/>
  <c r="C1882" i="9"/>
  <c r="C1044" i="9"/>
  <c r="C686" i="9"/>
  <c r="C559" i="9"/>
  <c r="C2124" i="9"/>
  <c r="C1070" i="9"/>
  <c r="C850" i="9"/>
  <c r="C99" i="9"/>
  <c r="C359" i="9"/>
  <c r="C817" i="9"/>
  <c r="C1097" i="9"/>
  <c r="C1221" i="9"/>
  <c r="C1321" i="9"/>
  <c r="C1490" i="9"/>
  <c r="C7" i="9"/>
  <c r="C128" i="9"/>
  <c r="C188" i="9"/>
  <c r="C245" i="9"/>
  <c r="C308" i="9"/>
  <c r="C365" i="9"/>
  <c r="C425" i="9"/>
  <c r="C545" i="9"/>
  <c r="C605" i="9"/>
  <c r="C665" i="9"/>
  <c r="C807" i="9"/>
  <c r="C907" i="9"/>
  <c r="C1230" i="9"/>
  <c r="C1508" i="9"/>
  <c r="C413" i="9"/>
  <c r="C719" i="9"/>
  <c r="C134" i="9"/>
  <c r="C194" i="9"/>
  <c r="C254" i="9"/>
  <c r="C311" i="9"/>
  <c r="C474" i="9"/>
  <c r="C574" i="9"/>
  <c r="C698" i="9"/>
  <c r="C840" i="9"/>
  <c r="C1191" i="9"/>
  <c r="C1291" i="9"/>
  <c r="C1391" i="9"/>
  <c r="C1799" i="9"/>
  <c r="C1530" i="9"/>
  <c r="C117" i="9"/>
  <c r="C537" i="9"/>
  <c r="C1525" i="9"/>
  <c r="C1781" i="9"/>
  <c r="C2610" i="9"/>
  <c r="C113" i="9"/>
  <c r="C806" i="9"/>
  <c r="C1116" i="9"/>
  <c r="C106" i="9"/>
  <c r="C206" i="9"/>
  <c r="C306" i="9"/>
  <c r="C406" i="9"/>
  <c r="C506" i="9"/>
  <c r="C606" i="9"/>
  <c r="C1137" i="9"/>
  <c r="C1258" i="9"/>
  <c r="C1358" i="9"/>
  <c r="C1678" i="9"/>
  <c r="C1838" i="9"/>
  <c r="C2103" i="9"/>
  <c r="C1548" i="9"/>
  <c r="C937" i="9"/>
  <c r="C137" i="9"/>
  <c r="C397" i="9"/>
  <c r="C577" i="9"/>
  <c r="C23" i="9"/>
  <c r="C73" i="9"/>
  <c r="C129" i="9"/>
  <c r="C229" i="9"/>
  <c r="C329" i="9"/>
  <c r="C429" i="9"/>
  <c r="C529" i="9"/>
  <c r="C629" i="9"/>
  <c r="C710" i="9"/>
  <c r="C764" i="9"/>
  <c r="C1018" i="9"/>
  <c r="C1111" i="9"/>
  <c r="C1727" i="9"/>
  <c r="C1994" i="9"/>
  <c r="C702" i="9"/>
  <c r="C1561" i="9"/>
  <c r="C1761" i="9"/>
  <c r="C2150" i="9"/>
  <c r="C2450" i="9"/>
  <c r="C2590" i="9"/>
  <c r="C3046" i="9"/>
  <c r="C2184" i="9"/>
  <c r="C2261" i="9"/>
  <c r="C2444" i="9"/>
  <c r="C2542" i="9"/>
  <c r="C1458" i="9"/>
  <c r="C1658" i="9"/>
  <c r="C1858" i="9"/>
  <c r="C2409" i="9"/>
  <c r="C2558" i="9"/>
  <c r="C939" i="9"/>
  <c r="C1139" i="9"/>
  <c r="C1339" i="9"/>
  <c r="C1640" i="9"/>
  <c r="C2004" i="9"/>
  <c r="C2148" i="9"/>
  <c r="C2259" i="9"/>
  <c r="C2452" i="9"/>
  <c r="C862" i="9"/>
  <c r="C962" i="9"/>
  <c r="C1062" i="9"/>
  <c r="C1192" i="9"/>
  <c r="C1262" i="9"/>
  <c r="C1392" i="9"/>
  <c r="C1469" i="9"/>
  <c r="C1549" i="9"/>
  <c r="C1629" i="9"/>
  <c r="C1709" i="9"/>
  <c r="C1789" i="9"/>
  <c r="C1869" i="9"/>
  <c r="C1949" i="9"/>
  <c r="C2013" i="9"/>
  <c r="C2677" i="9"/>
  <c r="C1947" i="9"/>
  <c r="C2164" i="9"/>
  <c r="C2524" i="9"/>
  <c r="C1470" i="9"/>
  <c r="C1670" i="9"/>
  <c r="C1870" i="9"/>
  <c r="C1999" i="9"/>
  <c r="C2099" i="9"/>
  <c r="C2499" i="9"/>
  <c r="C2702" i="9"/>
  <c r="C2292" i="9"/>
  <c r="C2649" i="9"/>
  <c r="C1444" i="9"/>
  <c r="C1644" i="9"/>
  <c r="C1844" i="9"/>
  <c r="C2200" i="9"/>
  <c r="C2312" i="9"/>
  <c r="C2400" i="9"/>
  <c r="C2512" i="9"/>
  <c r="C2600" i="9"/>
  <c r="C3059" i="9"/>
  <c r="C3309" i="9"/>
  <c r="C3552" i="9"/>
  <c r="C3137" i="9"/>
  <c r="C3731" i="9"/>
  <c r="C3359" i="9"/>
  <c r="C2769" i="9"/>
  <c r="C2960" i="9"/>
  <c r="C3243" i="9"/>
  <c r="C2146" i="9"/>
  <c r="C1586" i="9"/>
  <c r="C3546" i="9"/>
  <c r="C3219" i="9"/>
  <c r="C4129" i="9"/>
  <c r="C3238" i="9"/>
  <c r="C2229" i="9"/>
  <c r="C3335" i="9"/>
  <c r="C95" i="9"/>
  <c r="C158" i="9"/>
  <c r="C295" i="9"/>
  <c r="C358" i="9"/>
  <c r="C495" i="9"/>
  <c r="C558" i="9"/>
  <c r="C830" i="9"/>
  <c r="C1442" i="9"/>
  <c r="C2381" i="9"/>
  <c r="C641" i="9"/>
  <c r="C507" i="9"/>
  <c r="C1581" i="9"/>
  <c r="C1741" i="9"/>
  <c r="C2289" i="9"/>
  <c r="C253" i="9"/>
  <c r="C2172" i="9"/>
  <c r="C1281" i="9"/>
  <c r="C1687" i="9"/>
  <c r="C3303" i="9"/>
  <c r="C381" i="9"/>
  <c r="C581" i="9"/>
  <c r="C227" i="9"/>
  <c r="C79" i="9"/>
  <c r="C373" i="9"/>
  <c r="C853" i="9"/>
  <c r="C77" i="9"/>
  <c r="C248" i="9"/>
  <c r="C368" i="9"/>
  <c r="C428" i="9"/>
  <c r="C485" i="9"/>
  <c r="C548" i="9"/>
  <c r="C608" i="9"/>
  <c r="C671" i="9"/>
  <c r="C924" i="9"/>
  <c r="C1889" i="9"/>
  <c r="C2490" i="9"/>
  <c r="C181" i="9"/>
  <c r="C49" i="9"/>
  <c r="C1016" i="9"/>
  <c r="C579" i="9"/>
  <c r="C1217" i="9"/>
  <c r="C314" i="9"/>
  <c r="C371" i="9"/>
  <c r="C431" i="9"/>
  <c r="C531" i="9"/>
  <c r="C631" i="9"/>
  <c r="C780" i="9"/>
  <c r="C876" i="9"/>
  <c r="C958" i="9"/>
  <c r="C1107" i="9"/>
  <c r="C1218" i="9"/>
  <c r="C1318" i="9"/>
  <c r="C1418" i="9"/>
  <c r="C1518" i="9"/>
  <c r="C2145" i="9"/>
  <c r="C281" i="9"/>
  <c r="C87" i="9"/>
  <c r="C353" i="9"/>
  <c r="C1158" i="9"/>
  <c r="C1668" i="9"/>
  <c r="C1810" i="9"/>
  <c r="C259" i="9"/>
  <c r="C25" i="9"/>
  <c r="C97" i="9"/>
  <c r="C377" i="9"/>
  <c r="C163" i="9"/>
  <c r="C263" i="9"/>
  <c r="C363" i="9"/>
  <c r="C463" i="9"/>
  <c r="C563" i="9"/>
  <c r="C663" i="9"/>
  <c r="C799" i="9"/>
  <c r="C916" i="9"/>
  <c r="C998" i="9"/>
  <c r="C1478" i="9"/>
  <c r="C1964" i="9"/>
  <c r="C2118" i="9"/>
  <c r="C361" i="9"/>
  <c r="C547" i="9"/>
  <c r="C738" i="9"/>
  <c r="C132" i="9"/>
  <c r="C232" i="9"/>
  <c r="C332" i="9"/>
  <c r="C432" i="9"/>
  <c r="C532" i="9"/>
  <c r="C632" i="9"/>
  <c r="C936" i="9"/>
  <c r="C742" i="9"/>
  <c r="C1580" i="9"/>
  <c r="C1780" i="9"/>
  <c r="C1973" i="9"/>
  <c r="C2073" i="9"/>
  <c r="C2088" i="9"/>
  <c r="C2792" i="9"/>
  <c r="C3169" i="9"/>
  <c r="C2741" i="9"/>
  <c r="C2033" i="9"/>
  <c r="C2139" i="9"/>
  <c r="C2441" i="9"/>
  <c r="C2680" i="9"/>
  <c r="C2908" i="9"/>
  <c r="C682" i="9"/>
  <c r="C959" i="9"/>
  <c r="C1159" i="9"/>
  <c r="C1359" i="9"/>
  <c r="C1680" i="9"/>
  <c r="C2579" i="9"/>
  <c r="C3226" i="9"/>
  <c r="C872" i="9"/>
  <c r="C972" i="9"/>
  <c r="C1132" i="9"/>
  <c r="C1202" i="9"/>
  <c r="C1332" i="9"/>
  <c r="C1402" i="9"/>
  <c r="C2537" i="9"/>
  <c r="C1659" i="9"/>
  <c r="C1827" i="9"/>
  <c r="C1978" i="9"/>
  <c r="C2084" i="9"/>
  <c r="C2179" i="9"/>
  <c r="C2372" i="9"/>
  <c r="C2902" i="9"/>
  <c r="C2020" i="9"/>
  <c r="C2120" i="9"/>
  <c r="C2330" i="9"/>
  <c r="C2733" i="9"/>
  <c r="C3011" i="9"/>
  <c r="C1464" i="9"/>
  <c r="C1664" i="9"/>
  <c r="C1864" i="9"/>
  <c r="C2224" i="9"/>
  <c r="C2424" i="9"/>
  <c r="C2624" i="9"/>
  <c r="C2818" i="9"/>
  <c r="C2991" i="9"/>
  <c r="C3065" i="9"/>
  <c r="C3419" i="9"/>
  <c r="C3644" i="9"/>
  <c r="C754" i="9"/>
  <c r="C954" i="9"/>
  <c r="C1154" i="9"/>
  <c r="C1354" i="9"/>
  <c r="C1554" i="9"/>
  <c r="C1754" i="9"/>
  <c r="C1954" i="9"/>
  <c r="C2056" i="9"/>
  <c r="C2761" i="9"/>
  <c r="C2853" i="9"/>
  <c r="C3200" i="9"/>
  <c r="C3479" i="9"/>
  <c r="C2199" i="9"/>
  <c r="C2599" i="9"/>
  <c r="C1206" i="9"/>
  <c r="C2082" i="9"/>
  <c r="C3429" i="9"/>
  <c r="C427" i="9"/>
  <c r="C1211" i="9"/>
  <c r="C333" i="9"/>
  <c r="C98" i="9"/>
  <c r="C235" i="9"/>
  <c r="C298" i="9"/>
  <c r="C435" i="9"/>
  <c r="C498" i="9"/>
  <c r="C635" i="9"/>
  <c r="C1007" i="9"/>
  <c r="C1147" i="9"/>
  <c r="C1341" i="9"/>
  <c r="C1679" i="9"/>
  <c r="C1610" i="9"/>
  <c r="C1770" i="9"/>
  <c r="C1190" i="9"/>
  <c r="C1390" i="9"/>
  <c r="C1565" i="9"/>
  <c r="C1725" i="9"/>
  <c r="C1885" i="9"/>
  <c r="C724" i="9"/>
  <c r="C659" i="9"/>
  <c r="C1927" i="9"/>
  <c r="C1238" i="9"/>
  <c r="C861" i="9"/>
  <c r="C881" i="9"/>
  <c r="C1136" i="9"/>
  <c r="C1251" i="9"/>
  <c r="C1351" i="9"/>
  <c r="C1499" i="9"/>
  <c r="C47" i="9"/>
  <c r="C145" i="9"/>
  <c r="C488" i="9"/>
  <c r="C684" i="9"/>
  <c r="C839" i="9"/>
  <c r="C1071" i="9"/>
  <c r="C1233" i="9"/>
  <c r="C1980" i="9"/>
  <c r="C573" i="9"/>
  <c r="C2" i="9"/>
  <c r="C91" i="9"/>
  <c r="C151" i="9"/>
  <c r="C374" i="9"/>
  <c r="C434" i="9"/>
  <c r="C534" i="9"/>
  <c r="C634" i="9"/>
  <c r="C1110" i="9"/>
  <c r="C1879" i="9"/>
  <c r="C2159" i="9"/>
  <c r="C159" i="9"/>
  <c r="C177" i="9"/>
  <c r="C597" i="9"/>
  <c r="C1541" i="9"/>
  <c r="C1941" i="9"/>
  <c r="C401" i="9"/>
  <c r="C273" i="9"/>
  <c r="C1170" i="9"/>
  <c r="C166" i="9"/>
  <c r="C266" i="9"/>
  <c r="C366" i="9"/>
  <c r="C466" i="9"/>
  <c r="C566" i="9"/>
  <c r="C666" i="9"/>
  <c r="C808" i="9"/>
  <c r="C1176" i="9"/>
  <c r="C1276" i="9"/>
  <c r="C1376" i="9"/>
  <c r="C1682" i="9"/>
  <c r="C1842" i="9"/>
  <c r="C197" i="9"/>
  <c r="C417" i="9"/>
  <c r="C637" i="9"/>
  <c r="C33" i="9"/>
  <c r="C89" i="9"/>
  <c r="C189" i="9"/>
  <c r="C289" i="9"/>
  <c r="C389" i="9"/>
  <c r="C489" i="9"/>
  <c r="C589" i="9"/>
  <c r="C718" i="9"/>
  <c r="C786" i="9"/>
  <c r="C1141" i="9"/>
  <c r="C1410" i="9"/>
  <c r="C1567" i="9"/>
  <c r="C2080" i="9"/>
  <c r="C782" i="9"/>
  <c r="C1601" i="9"/>
  <c r="C1801" i="9"/>
  <c r="C2158" i="9"/>
  <c r="C2457" i="9"/>
  <c r="C2653" i="9"/>
  <c r="C2888" i="9"/>
  <c r="C3077" i="9"/>
  <c r="C2198" i="9"/>
  <c r="C2270" i="9"/>
  <c r="C2461" i="9"/>
  <c r="C2581" i="9"/>
  <c r="C1498" i="9"/>
  <c r="C1698" i="9"/>
  <c r="C1898" i="9"/>
  <c r="C2572" i="9"/>
  <c r="C2912" i="9"/>
  <c r="C722" i="9"/>
  <c r="C979" i="9"/>
  <c r="C1179" i="9"/>
  <c r="C1379" i="9"/>
  <c r="C1720" i="9"/>
  <c r="C2048" i="9"/>
  <c r="C2284" i="9"/>
  <c r="C2647" i="9"/>
  <c r="C3258" i="9"/>
  <c r="C882" i="9"/>
  <c r="C982" i="9"/>
  <c r="C1072" i="9"/>
  <c r="C1142" i="9"/>
  <c r="C1272" i="9"/>
  <c r="C1342" i="9"/>
  <c r="C1488" i="9"/>
  <c r="C1568" i="9"/>
  <c r="C1648" i="9"/>
  <c r="C1728" i="9"/>
  <c r="C1808" i="9"/>
  <c r="C1888" i="9"/>
  <c r="C2019" i="9"/>
  <c r="C2113" i="9"/>
  <c r="C2329" i="9"/>
  <c r="C2988" i="9"/>
  <c r="C1859" i="9"/>
  <c r="C2379" i="9"/>
  <c r="C2541" i="9"/>
  <c r="C1510" i="9"/>
  <c r="C1710" i="9"/>
  <c r="C1910" i="9"/>
  <c r="C2598" i="9"/>
  <c r="C3034" i="9"/>
  <c r="C2324" i="9"/>
  <c r="C2791" i="9"/>
  <c r="C1484" i="9"/>
  <c r="C1684" i="9"/>
  <c r="C1884" i="9"/>
  <c r="C2232" i="9"/>
  <c r="C2320" i="9"/>
  <c r="C2432" i="9"/>
  <c r="C2520" i="9"/>
  <c r="C2632" i="9"/>
  <c r="C2832" i="9"/>
  <c r="C3089" i="9"/>
  <c r="C3428" i="9"/>
  <c r="C3629" i="9"/>
  <c r="C3246" i="9"/>
  <c r="C3779" i="9"/>
  <c r="C3377" i="9"/>
  <c r="C2780" i="9"/>
  <c r="C3299" i="9"/>
  <c r="C3440" i="9"/>
  <c r="C3721" i="9"/>
  <c r="C774" i="9"/>
  <c r="C974" i="9"/>
  <c r="C1174" i="9"/>
  <c r="C1374" i="9"/>
  <c r="C1574" i="9"/>
  <c r="C1774" i="9"/>
  <c r="C1966" i="9"/>
  <c r="C2066" i="9"/>
  <c r="C2180" i="9"/>
  <c r="C2380" i="9"/>
  <c r="C2580" i="9"/>
  <c r="C2764" i="9"/>
  <c r="C2861" i="9"/>
  <c r="C2999" i="9"/>
  <c r="C2239" i="9"/>
  <c r="C3186" i="9"/>
  <c r="C3483" i="9"/>
  <c r="C3969" i="9"/>
  <c r="C3217" i="9"/>
  <c r="C1026" i="9"/>
  <c r="C1226" i="9"/>
  <c r="C1426" i="9"/>
  <c r="C1626" i="9"/>
  <c r="C1826" i="9"/>
  <c r="C1992" i="9"/>
  <c r="C2092" i="9"/>
  <c r="C2629" i="9"/>
  <c r="C2729" i="9"/>
  <c r="C2829" i="9"/>
  <c r="C2948" i="9"/>
  <c r="C3120" i="9"/>
  <c r="C4177" i="9"/>
  <c r="C3289" i="9"/>
  <c r="C3719" i="9"/>
  <c r="C3259" i="9"/>
  <c r="C3459" i="9"/>
  <c r="C3568" i="9"/>
  <c r="C3689" i="9"/>
  <c r="C4131" i="9"/>
  <c r="C3277" i="9"/>
  <c r="C4155" i="9"/>
  <c r="C3139" i="9"/>
  <c r="C3239" i="9"/>
  <c r="C3379" i="9"/>
  <c r="C3521" i="9"/>
  <c r="C3634" i="9"/>
  <c r="C4029" i="9"/>
  <c r="C2710" i="9"/>
  <c r="C2941" i="9"/>
  <c r="C3108" i="9"/>
  <c r="C3208" i="9"/>
  <c r="C3799" i="9"/>
  <c r="C4167" i="9"/>
  <c r="C3355" i="9"/>
  <c r="C3667" i="9"/>
  <c r="C3857" i="9"/>
  <c r="C4163" i="9"/>
  <c r="C3231" i="9"/>
  <c r="C3431" i="9"/>
  <c r="C3625" i="9"/>
  <c r="C3725" i="9"/>
  <c r="C3825" i="9"/>
  <c r="C3925" i="9"/>
  <c r="C4025" i="9"/>
  <c r="C4139" i="9"/>
  <c r="C4137" i="9"/>
  <c r="C3115" i="9"/>
  <c r="C3917" i="9"/>
  <c r="C3775" i="9"/>
  <c r="C1182" i="9"/>
  <c r="C2985" i="9"/>
  <c r="C2480" i="9"/>
  <c r="C3086" i="9"/>
  <c r="C694" i="9"/>
  <c r="C2026" i="9"/>
  <c r="C2500" i="9"/>
  <c r="C3709" i="9"/>
  <c r="C1746" i="9"/>
  <c r="C3270" i="9"/>
  <c r="C3499" i="9"/>
  <c r="C4059" i="9"/>
  <c r="C4227" i="9"/>
  <c r="C3575" i="9"/>
  <c r="C3551" i="9"/>
  <c r="C3885" i="9"/>
  <c r="C2136" i="9"/>
  <c r="C2921" i="9"/>
  <c r="C2618" i="9"/>
  <c r="C1166" i="9"/>
  <c r="C2589" i="9"/>
  <c r="C4039" i="9"/>
  <c r="C3539" i="9"/>
  <c r="C3320" i="9"/>
  <c r="C3695" i="9"/>
  <c r="C1334" i="9"/>
  <c r="C2992" i="9"/>
  <c r="C3861" i="9"/>
  <c r="C1186" i="9"/>
  <c r="C2913" i="9"/>
  <c r="C3649" i="9"/>
  <c r="C4125" i="9"/>
  <c r="C3188" i="9"/>
  <c r="C3957" i="9"/>
  <c r="C4127" i="9"/>
  <c r="C2458" i="9"/>
  <c r="C1606" i="9"/>
  <c r="C4219" i="9"/>
  <c r="C3506" i="9"/>
  <c r="C4151" i="9"/>
  <c r="C3815" i="9"/>
</calcChain>
</file>

<file path=xl/sharedStrings.xml><?xml version="1.0" encoding="utf-8"?>
<sst xmlns="http://schemas.openxmlformats.org/spreadsheetml/2006/main" count="617" uniqueCount="339">
  <si>
    <t>index</t>
  </si>
  <si>
    <t>Non-Null Counts</t>
  </si>
  <si>
    <t>Media_Print_Others</t>
  </si>
  <si>
    <t>Media_Print_ELLE</t>
  </si>
  <si>
    <t>Media_Print_MADAME FIGARO</t>
  </si>
  <si>
    <t>Media_Print_MARIE CLAIRE</t>
  </si>
  <si>
    <t>Media_Print_VERSION FEMINA</t>
  </si>
  <si>
    <t>Media_Print_GALA</t>
  </si>
  <si>
    <t>Media_Print_COSMOPOLITAN</t>
  </si>
  <si>
    <t>Media_Print_FEMME ACTUELLE</t>
  </si>
  <si>
    <t>Media_Print_PARIS MATCH</t>
  </si>
  <si>
    <t>Media_Print_BIBA</t>
  </si>
  <si>
    <t>Media_Print_AVANTAGES</t>
  </si>
  <si>
    <t>Media_Print_PSYCHOLOGIES</t>
  </si>
  <si>
    <t>Media_TV_TF1</t>
  </si>
  <si>
    <t>Media_TV_Others</t>
  </si>
  <si>
    <t>Media_TV_M6</t>
  </si>
  <si>
    <t>Media_TV_TMC</t>
  </si>
  <si>
    <t>Media_TV_FRANCE 2</t>
  </si>
  <si>
    <t>Media_TV_BFM TV</t>
  </si>
  <si>
    <t>Media_TV_C8</t>
  </si>
  <si>
    <t>Media_TV_TF1 SERIES FILMS</t>
  </si>
  <si>
    <t>Media_TV_NRJ12</t>
  </si>
  <si>
    <t>Media_Search</t>
  </si>
  <si>
    <t>Media_Social</t>
  </si>
  <si>
    <t>Media_Display</t>
  </si>
  <si>
    <t>Media_OOH_JC DECAUX VITRINE 2M2 NATIONAL</t>
  </si>
  <si>
    <t>Media_OOH_METROBUS METRO NATIONAL</t>
  </si>
  <si>
    <t>Media_OOH_CLEAR CHANNEL SHOPPING MALLS</t>
  </si>
  <si>
    <t>Media_OOH_MEDIAGARES TRANSPORT</t>
  </si>
  <si>
    <t>Media_OOH_Others</t>
  </si>
  <si>
    <t>target</t>
  </si>
  <si>
    <t>Variance</t>
  </si>
  <si>
    <t>fraction of spend</t>
  </si>
  <si>
    <t>Variance inflation factor</t>
  </si>
  <si>
    <t>Date</t>
  </si>
  <si>
    <t>Ventes</t>
  </si>
  <si>
    <t>predictions</t>
  </si>
  <si>
    <t>22/06/2020</t>
  </si>
  <si>
    <t>29/06/2020</t>
  </si>
  <si>
    <t>06/07/2020</t>
  </si>
  <si>
    <t>13/07/2020</t>
  </si>
  <si>
    <t>20/07/2020</t>
  </si>
  <si>
    <t>27/07/2020</t>
  </si>
  <si>
    <t>03/08/2020</t>
  </si>
  <si>
    <t>10/08/2020</t>
  </si>
  <si>
    <t>17/08/2020</t>
  </si>
  <si>
    <t>24/08/2020</t>
  </si>
  <si>
    <t>31/08/2020</t>
  </si>
  <si>
    <t>07/09/2020</t>
  </si>
  <si>
    <t>14/09/2020</t>
  </si>
  <si>
    <t>21/09/2020</t>
  </si>
  <si>
    <t>28/09/2020</t>
  </si>
  <si>
    <t>05/10/2020</t>
  </si>
  <si>
    <t>12/10/2020</t>
  </si>
  <si>
    <t>19/10/2020</t>
  </si>
  <si>
    <t>26/10/2020</t>
  </si>
  <si>
    <t>02/11/2020</t>
  </si>
  <si>
    <t>09/11/2020</t>
  </si>
  <si>
    <t>16/11/2020</t>
  </si>
  <si>
    <t>23/11/2020</t>
  </si>
  <si>
    <t>30/11/2020</t>
  </si>
  <si>
    <t>07/12/2020</t>
  </si>
  <si>
    <t>14/12/2020</t>
  </si>
  <si>
    <t>21/12/2020</t>
  </si>
  <si>
    <t>28/12/2020</t>
  </si>
  <si>
    <t>04/01/2021</t>
  </si>
  <si>
    <t>11/01/2021</t>
  </si>
  <si>
    <t>18/01/2021</t>
  </si>
  <si>
    <t>25/01/2021</t>
  </si>
  <si>
    <t>01/02/2021</t>
  </si>
  <si>
    <t>08/02/2021</t>
  </si>
  <si>
    <t>15/02/2021</t>
  </si>
  <si>
    <t>22/02/2021</t>
  </si>
  <si>
    <t>01/03/2021</t>
  </si>
  <si>
    <t>08/03/2021</t>
  </si>
  <si>
    <t>15/03/2021</t>
  </si>
  <si>
    <t>22/03/2021</t>
  </si>
  <si>
    <t>29/03/2021</t>
  </si>
  <si>
    <t>05/04/2021</t>
  </si>
  <si>
    <t>12/04/2021</t>
  </si>
  <si>
    <t>19/04/2021</t>
  </si>
  <si>
    <t>26/04/2021</t>
  </si>
  <si>
    <t>03/05/2021</t>
  </si>
  <si>
    <t>10/05/2021</t>
  </si>
  <si>
    <t>17/05/2021</t>
  </si>
  <si>
    <t>24/05/2021</t>
  </si>
  <si>
    <t>31/05/2021</t>
  </si>
  <si>
    <t>07/06/2021</t>
  </si>
  <si>
    <t>14/06/2021</t>
  </si>
  <si>
    <t>21/06/2021</t>
  </si>
  <si>
    <t>28/06/2021</t>
  </si>
  <si>
    <t>05/07/2021</t>
  </si>
  <si>
    <t>12/07/2021</t>
  </si>
  <si>
    <t>19/07/2021</t>
  </si>
  <si>
    <t>26/07/2021</t>
  </si>
  <si>
    <t>02/08/2021</t>
  </si>
  <si>
    <t>09/08/2021</t>
  </si>
  <si>
    <t>16/08/2021</t>
  </si>
  <si>
    <t>23/08/2021</t>
  </si>
  <si>
    <t>30/08/2021</t>
  </si>
  <si>
    <t>06/09/2021</t>
  </si>
  <si>
    <t>13/09/2021</t>
  </si>
  <si>
    <t>20/09/2021</t>
  </si>
  <si>
    <t>27/09/2021</t>
  </si>
  <si>
    <t>04/10/2021</t>
  </si>
  <si>
    <t>11/10/2021</t>
  </si>
  <si>
    <t>18/10/2021</t>
  </si>
  <si>
    <t>25/10/2021</t>
  </si>
  <si>
    <t>01/11/2021</t>
  </si>
  <si>
    <t>08/11/2021</t>
  </si>
  <si>
    <t>15/11/2021</t>
  </si>
  <si>
    <t>22/11/2021</t>
  </si>
  <si>
    <t>29/11/2021</t>
  </si>
  <si>
    <t>06/12/2021</t>
  </si>
  <si>
    <t>13/12/2021</t>
  </si>
  <si>
    <t>20/12/2021</t>
  </si>
  <si>
    <t>27/12/2021</t>
  </si>
  <si>
    <t>03/01/2022</t>
  </si>
  <si>
    <t>10/01/2022</t>
  </si>
  <si>
    <t>17/01/2022</t>
  </si>
  <si>
    <t>24/01/2022</t>
  </si>
  <si>
    <t>31/01/2022</t>
  </si>
  <si>
    <t>07/02/2022</t>
  </si>
  <si>
    <t>14/02/2022</t>
  </si>
  <si>
    <t>21/02/2022</t>
  </si>
  <si>
    <t>28/02/2022</t>
  </si>
  <si>
    <t>07/03/2022</t>
  </si>
  <si>
    <t>14/03/2022</t>
  </si>
  <si>
    <t>21/03/2022</t>
  </si>
  <si>
    <t>28/03/2022</t>
  </si>
  <si>
    <t>04/04/2022</t>
  </si>
  <si>
    <t>11/04/2022</t>
  </si>
  <si>
    <t>18/04/2022</t>
  </si>
  <si>
    <t>25/04/2022</t>
  </si>
  <si>
    <t>02/05/2022</t>
  </si>
  <si>
    <t>09/05/2022</t>
  </si>
  <si>
    <t>16/05/2022</t>
  </si>
  <si>
    <t>23/05/2022</t>
  </si>
  <si>
    <t>30/05/2022</t>
  </si>
  <si>
    <t>06/06/2022</t>
  </si>
  <si>
    <t>13/06/2022</t>
  </si>
  <si>
    <t>20/06/2022</t>
  </si>
  <si>
    <t>27/06/2022</t>
  </si>
  <si>
    <t>04/07/2022</t>
  </si>
  <si>
    <t>11/07/2022</t>
  </si>
  <si>
    <t>18/07/2022</t>
  </si>
  <si>
    <t>25/07/2022</t>
  </si>
  <si>
    <t>01/08/2022</t>
  </si>
  <si>
    <t>08/08/2022</t>
  </si>
  <si>
    <t>15/08/2022</t>
  </si>
  <si>
    <t>22/08/2022</t>
  </si>
  <si>
    <t>29/08/2022</t>
  </si>
  <si>
    <t>05/09/2022</t>
  </si>
  <si>
    <t>12/09/2022</t>
  </si>
  <si>
    <t>19/09/2022</t>
  </si>
  <si>
    <t>26/09/2022</t>
  </si>
  <si>
    <t>03/10/2022</t>
  </si>
  <si>
    <t>10/10/2022</t>
  </si>
  <si>
    <t>17/10/2022</t>
  </si>
  <si>
    <t>24/10/2022</t>
  </si>
  <si>
    <t>31/10/2022</t>
  </si>
  <si>
    <t>07/11/2022</t>
  </si>
  <si>
    <t>14/11/2022</t>
  </si>
  <si>
    <t>21/11/2022</t>
  </si>
  <si>
    <t>28/11/2022</t>
  </si>
  <si>
    <t>05/12/2022</t>
  </si>
  <si>
    <t>12/12/2022</t>
  </si>
  <si>
    <t>19/12/2022</t>
  </si>
  <si>
    <t>26/12/2022</t>
  </si>
  <si>
    <t>02/01/2023</t>
  </si>
  <si>
    <t>09/01/2023</t>
  </si>
  <si>
    <t>16/01/2023</t>
  </si>
  <si>
    <t>23/01/2023</t>
  </si>
  <si>
    <t>30/01/2023</t>
  </si>
  <si>
    <t>06/02/2023</t>
  </si>
  <si>
    <t>13/02/2023</t>
  </si>
  <si>
    <t>20/02/2023</t>
  </si>
  <si>
    <t>27/02/2023</t>
  </si>
  <si>
    <t>06/03/2023</t>
  </si>
  <si>
    <t>13/03/2023</t>
  </si>
  <si>
    <t>20/03/2023</t>
  </si>
  <si>
    <t>27/03/2023</t>
  </si>
  <si>
    <t>03/04/2023</t>
  </si>
  <si>
    <t>10/04/2023</t>
  </si>
  <si>
    <t>17/04/2023</t>
  </si>
  <si>
    <t>24/04/2023</t>
  </si>
  <si>
    <t>01/05/2023</t>
  </si>
  <si>
    <t>08/05/2023</t>
  </si>
  <si>
    <t>15/05/2023</t>
  </si>
  <si>
    <t>22/05/2023</t>
  </si>
  <si>
    <t>29/05/2023</t>
  </si>
  <si>
    <t>05/06/2023</t>
  </si>
  <si>
    <t>12/06/2023</t>
  </si>
  <si>
    <t>19/06/2023</t>
  </si>
  <si>
    <t>training set</t>
  </si>
  <si>
    <t>test set</t>
  </si>
  <si>
    <t>r2</t>
  </si>
  <si>
    <t>mape</t>
  </si>
  <si>
    <t>other r2</t>
  </si>
  <si>
    <t>Media_Print_Others_percentage</t>
  </si>
  <si>
    <t>Media_Print_ELLE_percentage</t>
  </si>
  <si>
    <t>Media_Print_MADAME FIGARO_percentage</t>
  </si>
  <si>
    <t>Media_Print_MARIE CLAIRE_percentage</t>
  </si>
  <si>
    <t>Media_Print_VERSION FEMINA_percentage</t>
  </si>
  <si>
    <t>Media_Print_GALA_percentage</t>
  </si>
  <si>
    <t>Media_Print_COSMOPOLITAN_percentage</t>
  </si>
  <si>
    <t>Media_Print_FEMME ACTUELLE_percentage</t>
  </si>
  <si>
    <t>Media_Print_PARIS MATCH_percentage</t>
  </si>
  <si>
    <t>Media_Print_BIBA_percentage</t>
  </si>
  <si>
    <t>Media_Print_AVANTAGES_percentage</t>
  </si>
  <si>
    <t>Media_Print_PSYCHOLOGIES_percentage</t>
  </si>
  <si>
    <t>Media_TV_TF1_percentage</t>
  </si>
  <si>
    <t>Media_TV_Others_percentage</t>
  </si>
  <si>
    <t>Media_TV_M6_percentage</t>
  </si>
  <si>
    <t>Media_TV_TMC_percentage</t>
  </si>
  <si>
    <t>Media_TV_FRANCE 2_percentage</t>
  </si>
  <si>
    <t>Media_TV_BFM TV_percentage</t>
  </si>
  <si>
    <t>Media_TV_C8_percentage</t>
  </si>
  <si>
    <t>Media_TV_TF1 SERIES FILMS_percentage</t>
  </si>
  <si>
    <t>Media_TV_NRJ12_percentage</t>
  </si>
  <si>
    <t>Media_Search_percentage</t>
  </si>
  <si>
    <t>Media_Social_percentage</t>
  </si>
  <si>
    <t>Media_Display_percentage</t>
  </si>
  <si>
    <t>Media_OOH_JC DECAUX VITRINE 2M2 NATIONAL_percentage</t>
  </si>
  <si>
    <t>Media_OOH_METROBUS METRO NATIONAL_percentage</t>
  </si>
  <si>
    <t>Media_OOH_CLEAR CHANNEL SHOPPING MALLS_percentage</t>
  </si>
  <si>
    <t>Media_OOH_MEDIAGARES TRANSPORT_percentage</t>
  </si>
  <si>
    <t>Media_OOH_Others_percentage</t>
  </si>
  <si>
    <t>baseline_percentage</t>
  </si>
  <si>
    <t>avg_prediction</t>
  </si>
  <si>
    <t>Media_Print_Others contribution</t>
  </si>
  <si>
    <t>Media_Print_ELLE contribution</t>
  </si>
  <si>
    <t>Media_Print_MADAME FIGARO contribution</t>
  </si>
  <si>
    <t>Media_Print_MARIE CLAIRE contribution</t>
  </si>
  <si>
    <t>Media_Print_VERSION FEMINA contribution</t>
  </si>
  <si>
    <t>Media_Print_GALA contribution</t>
  </si>
  <si>
    <t>Media_Print_COSMOPOLITAN contribution</t>
  </si>
  <si>
    <t>Media_Print_FEMME ACTUELLE contribution</t>
  </si>
  <si>
    <t>Media_Print_PARIS MATCH contribution</t>
  </si>
  <si>
    <t>Media_Print_BIBA contribution</t>
  </si>
  <si>
    <t>Media_Print_AVANTAGES contribution</t>
  </si>
  <si>
    <t>Media_Print_PSYCHOLOGIES contribution</t>
  </si>
  <si>
    <t>Media_TV_TF1 contribution</t>
  </si>
  <si>
    <t>Media_TV_Others contribution</t>
  </si>
  <si>
    <t>Media_TV_M6 contribution</t>
  </si>
  <si>
    <t>Media_TV_TMC contribution</t>
  </si>
  <si>
    <t>Media_TV_FRANCE 2 contribution</t>
  </si>
  <si>
    <t>Media_TV_BFM TV contribution</t>
  </si>
  <si>
    <t>Media_TV_C8 contribution</t>
  </si>
  <si>
    <t>Media_TV_TF1 SERIES FILMS contribution</t>
  </si>
  <si>
    <t>Media_TV_NRJ12 contribution</t>
  </si>
  <si>
    <t>Media_Search contribution</t>
  </si>
  <si>
    <t>Media_Social contribution</t>
  </si>
  <si>
    <t>Media_Display contribution</t>
  </si>
  <si>
    <t>Media_OOH_JC DECAUX VITRINE 2M2 NATIONAL contribution</t>
  </si>
  <si>
    <t>Media_OOH_METROBUS METRO NATIONAL contribution</t>
  </si>
  <si>
    <t>Media_OOH_CLEAR CHANNEL SHOPPING MALLS contribution</t>
  </si>
  <si>
    <t>Media_OOH_MEDIAGARES TRANSPORT contribution</t>
  </si>
  <si>
    <t>Media_OOH_Others contribution</t>
  </si>
  <si>
    <t>baseline contribution</t>
  </si>
  <si>
    <t>period</t>
  </si>
  <si>
    <t>contribution</t>
  </si>
  <si>
    <t>date</t>
  </si>
  <si>
    <t>date2</t>
  </si>
  <si>
    <t>confidence_int_inf_contribution</t>
  </si>
  <si>
    <t>confidence_int_sup_contribution</t>
  </si>
  <si>
    <t>roi</t>
  </si>
  <si>
    <t>confidence_int_inf_roi</t>
  </si>
  <si>
    <t>confidence_int_sup_roi</t>
  </si>
  <si>
    <t>Media_Print_Others_contribution</t>
  </si>
  <si>
    <t>Media_Print_Others_spend</t>
  </si>
  <si>
    <t>Media_Print_ELLE_contribution</t>
  </si>
  <si>
    <t>Media_Print_ELLE_spend</t>
  </si>
  <si>
    <t>Media_Print_MADAME FIGARO_contribution</t>
  </si>
  <si>
    <t>Media_Print_MADAME FIGARO_spend</t>
  </si>
  <si>
    <t>Media_Print_MARIE CLAIRE_contribution</t>
  </si>
  <si>
    <t>Media_Print_MARIE CLAIRE_spend</t>
  </si>
  <si>
    <t>Media_Print_VERSION FEMINA_contribution</t>
  </si>
  <si>
    <t>Media_Print_VERSION FEMINA_spend</t>
  </si>
  <si>
    <t>Media_Print_GALA_contribution</t>
  </si>
  <si>
    <t>Media_Print_GALA_spend</t>
  </si>
  <si>
    <t>Media_Print_COSMOPOLITAN_contribution</t>
  </si>
  <si>
    <t>Media_Print_COSMOPOLITAN_spend</t>
  </si>
  <si>
    <t>Media_Print_FEMME ACTUELLE_contribution</t>
  </si>
  <si>
    <t>Media_Print_FEMME ACTUELLE_spend</t>
  </si>
  <si>
    <t>Media_Print_PARIS MATCH_contribution</t>
  </si>
  <si>
    <t>Media_Print_PARIS MATCH_spend</t>
  </si>
  <si>
    <t>Media_Print_BIBA_contribution</t>
  </si>
  <si>
    <t>Media_Print_BIBA_spend</t>
  </si>
  <si>
    <t>Media_Print_AVANTAGES_contribution</t>
  </si>
  <si>
    <t>Media_Print_AVANTAGES_spend</t>
  </si>
  <si>
    <t>Media_Print_PSYCHOLOGIES_contribution</t>
  </si>
  <si>
    <t>Media_Print_PSYCHOLOGIES_spend</t>
  </si>
  <si>
    <t>Media_TV_TF1_contribution</t>
  </si>
  <si>
    <t>Media_TV_TF1_spend</t>
  </si>
  <si>
    <t>Media_TV_Others_contribution</t>
  </si>
  <si>
    <t>Media_TV_Others_spend</t>
  </si>
  <si>
    <t>Media_TV_M6_contribution</t>
  </si>
  <si>
    <t>Media_TV_M6_spend</t>
  </si>
  <si>
    <t>Media_TV_TMC_contribution</t>
  </si>
  <si>
    <t>Media_TV_TMC_spend</t>
  </si>
  <si>
    <t>Media_TV_FRANCE 2_contribution</t>
  </si>
  <si>
    <t>Media_TV_FRANCE 2_spend</t>
  </si>
  <si>
    <t>Media_TV_BFM TV_contribution</t>
  </si>
  <si>
    <t>Media_TV_BFM TV_spend</t>
  </si>
  <si>
    <t>Media_TV_C8_contribution</t>
  </si>
  <si>
    <t>Media_TV_C8_spend</t>
  </si>
  <si>
    <t>Media_TV_TF1 SERIES FILMS_contribution</t>
  </si>
  <si>
    <t>Media_TV_TF1 SERIES FILMS_spend</t>
  </si>
  <si>
    <t>Media_TV_NRJ12_contribution</t>
  </si>
  <si>
    <t>Media_TV_NRJ12_spend</t>
  </si>
  <si>
    <t>Media_Search_contribution</t>
  </si>
  <si>
    <t>Media_Search_spend</t>
  </si>
  <si>
    <t>Media_Social_contribution</t>
  </si>
  <si>
    <t>Media_Social_spend</t>
  </si>
  <si>
    <t>Media_Display_contribution</t>
  </si>
  <si>
    <t>Media_Display_spend</t>
  </si>
  <si>
    <t>Media_OOH_JC DECAUX VITRINE 2M2 NATIONAL_contribution</t>
  </si>
  <si>
    <t>Media_OOH_JC DECAUX VITRINE 2M2 NATIONAL_spend</t>
  </si>
  <si>
    <t>Media_OOH_METROBUS METRO NATIONAL_contribution</t>
  </si>
  <si>
    <t>Media_OOH_METROBUS METRO NATIONAL_spend</t>
  </si>
  <si>
    <t>Media_OOH_CLEAR CHANNEL SHOPPING MALLS_contribution</t>
  </si>
  <si>
    <t>Media_OOH_CLEAR CHANNEL SHOPPING MALLS_spend</t>
  </si>
  <si>
    <t>Media_OOH_MEDIAGARES TRANSPORT_contribution</t>
  </si>
  <si>
    <t>Media_OOH_MEDIAGARES TRANSPORT_spend</t>
  </si>
  <si>
    <t>Media_OOH_Others_contribution</t>
  </si>
  <si>
    <t>Media_OOH_Others_spend</t>
  </si>
  <si>
    <t>ref1</t>
  </si>
  <si>
    <t>KPI</t>
  </si>
  <si>
    <t>ref2</t>
  </si>
  <si>
    <t>Spend</t>
  </si>
  <si>
    <t>abscisse</t>
  </si>
  <si>
    <t>ordonne</t>
  </si>
  <si>
    <t>previous_budget</t>
  </si>
  <si>
    <t>optimized_budget</t>
  </si>
  <si>
    <t>before optimization</t>
  </si>
  <si>
    <t>after optimization</t>
  </si>
  <si>
    <t>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</si>
</sst>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0" fontId="1" fillId="0" borderId="0" xfId="0" applyNumberFormat="1" applyFont="1"/>
    <xf numFmtId="0" fontId="1" fillId="0" borderId="0" xfId="0" quotePrefix="1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0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 t="s">
        <v>1</v>
      </c>
    </row>
    <row r="2" spans="1:2" ht="15.75" customHeight="1" x14ac:dyDescent="0.15">
      <c r="A2" s="1" t="s">
        <v>2</v>
      </c>
      <c r="B2" s="1">
        <v>87</v>
      </c>
    </row>
    <row r="3" spans="1:2" ht="15.75" customHeight="1" x14ac:dyDescent="0.15">
      <c r="A3" s="1" t="s">
        <v>3</v>
      </c>
      <c r="B3" s="1">
        <v>83</v>
      </c>
    </row>
    <row r="4" spans="1:2" ht="15.75" customHeight="1" x14ac:dyDescent="0.15">
      <c r="A4" s="1" t="s">
        <v>4</v>
      </c>
      <c r="B4" s="1">
        <v>52</v>
      </c>
    </row>
    <row r="5" spans="1:2" ht="15.75" customHeight="1" x14ac:dyDescent="0.15">
      <c r="A5" s="1" t="s">
        <v>5</v>
      </c>
      <c r="B5" s="1">
        <v>30</v>
      </c>
    </row>
    <row r="6" spans="1:2" ht="15.75" customHeight="1" x14ac:dyDescent="0.15">
      <c r="A6" s="1" t="s">
        <v>6</v>
      </c>
      <c r="B6" s="1">
        <v>26</v>
      </c>
    </row>
    <row r="7" spans="1:2" ht="15.75" customHeight="1" x14ac:dyDescent="0.15">
      <c r="A7" s="1" t="s">
        <v>7</v>
      </c>
      <c r="B7" s="1">
        <v>68</v>
      </c>
    </row>
    <row r="8" spans="1:2" ht="15.75" customHeight="1" x14ac:dyDescent="0.15">
      <c r="A8" s="1" t="s">
        <v>8</v>
      </c>
      <c r="B8" s="1">
        <v>29</v>
      </c>
    </row>
    <row r="9" spans="1:2" ht="15.75" customHeight="1" x14ac:dyDescent="0.15">
      <c r="A9" s="1" t="s">
        <v>9</v>
      </c>
      <c r="B9" s="1">
        <v>30</v>
      </c>
    </row>
    <row r="10" spans="1:2" ht="15.75" customHeight="1" x14ac:dyDescent="0.15">
      <c r="A10" s="1" t="s">
        <v>10</v>
      </c>
      <c r="B10" s="1">
        <v>24</v>
      </c>
    </row>
    <row r="11" spans="1:2" ht="15.75" customHeight="1" x14ac:dyDescent="0.15">
      <c r="A11" s="1" t="s">
        <v>11</v>
      </c>
      <c r="B11" s="1">
        <v>28</v>
      </c>
    </row>
    <row r="12" spans="1:2" ht="15.75" customHeight="1" x14ac:dyDescent="0.15">
      <c r="A12" s="1" t="s">
        <v>12</v>
      </c>
      <c r="B12" s="1">
        <v>21</v>
      </c>
    </row>
    <row r="13" spans="1:2" ht="15.75" customHeight="1" x14ac:dyDescent="0.15">
      <c r="A13" s="1" t="s">
        <v>13</v>
      </c>
      <c r="B13" s="1">
        <v>19</v>
      </c>
    </row>
    <row r="14" spans="1:2" ht="15.75" customHeight="1" x14ac:dyDescent="0.15">
      <c r="A14" s="1" t="s">
        <v>14</v>
      </c>
      <c r="B14" s="1">
        <v>45</v>
      </c>
    </row>
    <row r="15" spans="1:2" ht="15.75" customHeight="1" x14ac:dyDescent="0.15">
      <c r="A15" s="1" t="s">
        <v>15</v>
      </c>
      <c r="B15" s="1">
        <v>44</v>
      </c>
    </row>
    <row r="16" spans="1:2" ht="15.75" customHeight="1" x14ac:dyDescent="0.15">
      <c r="A16" s="1" t="s">
        <v>16</v>
      </c>
      <c r="B16" s="1">
        <v>32</v>
      </c>
    </row>
    <row r="17" spans="1:2" ht="15.75" customHeight="1" x14ac:dyDescent="0.15">
      <c r="A17" s="1" t="s">
        <v>17</v>
      </c>
      <c r="B17" s="1">
        <v>36</v>
      </c>
    </row>
    <row r="18" spans="1:2" ht="15.75" customHeight="1" x14ac:dyDescent="0.15">
      <c r="A18" s="1" t="s">
        <v>18</v>
      </c>
      <c r="B18" s="1">
        <v>41</v>
      </c>
    </row>
    <row r="19" spans="1:2" ht="15.75" customHeight="1" x14ac:dyDescent="0.15">
      <c r="A19" s="1" t="s">
        <v>19</v>
      </c>
      <c r="B19" s="1">
        <v>44</v>
      </c>
    </row>
    <row r="20" spans="1:2" ht="15.75" customHeight="1" x14ac:dyDescent="0.15">
      <c r="A20" s="1" t="s">
        <v>20</v>
      </c>
      <c r="B20" s="1">
        <v>32</v>
      </c>
    </row>
    <row r="21" spans="1:2" ht="15.75" customHeight="1" x14ac:dyDescent="0.15">
      <c r="A21" s="1" t="s">
        <v>21</v>
      </c>
      <c r="B21" s="1">
        <v>36</v>
      </c>
    </row>
    <row r="22" spans="1:2" ht="15.75" customHeight="1" x14ac:dyDescent="0.15">
      <c r="A22" s="1" t="s">
        <v>22</v>
      </c>
      <c r="B22" s="1">
        <v>32</v>
      </c>
    </row>
    <row r="23" spans="1:2" ht="15.75" customHeight="1" x14ac:dyDescent="0.15">
      <c r="A23" s="1" t="s">
        <v>23</v>
      </c>
      <c r="B23" s="1">
        <v>141</v>
      </c>
    </row>
    <row r="24" spans="1:2" ht="15.75" customHeight="1" x14ac:dyDescent="0.15">
      <c r="A24" s="1" t="s">
        <v>24</v>
      </c>
      <c r="B24" s="1">
        <v>116</v>
      </c>
    </row>
    <row r="25" spans="1:2" ht="15.75" customHeight="1" x14ac:dyDescent="0.15">
      <c r="A25" s="1" t="s">
        <v>25</v>
      </c>
      <c r="B25" s="1">
        <v>51</v>
      </c>
    </row>
    <row r="26" spans="1:2" ht="15.75" customHeight="1" x14ac:dyDescent="0.15">
      <c r="A26" s="1" t="s">
        <v>26</v>
      </c>
      <c r="B26" s="1">
        <v>12</v>
      </c>
    </row>
    <row r="27" spans="1:2" ht="15.75" customHeight="1" x14ac:dyDescent="0.15">
      <c r="A27" s="1" t="s">
        <v>27</v>
      </c>
      <c r="B27" s="1">
        <v>12</v>
      </c>
    </row>
    <row r="28" spans="1:2" ht="15.75" customHeight="1" x14ac:dyDescent="0.15">
      <c r="A28" s="1" t="s">
        <v>28</v>
      </c>
      <c r="B28" s="1">
        <v>20</v>
      </c>
    </row>
    <row r="29" spans="1:2" ht="15.75" customHeight="1" x14ac:dyDescent="0.15">
      <c r="A29" s="1" t="s">
        <v>29</v>
      </c>
      <c r="B29" s="1">
        <v>10</v>
      </c>
    </row>
    <row r="30" spans="1:2" ht="15.75" customHeight="1" x14ac:dyDescent="0.15">
      <c r="A30" s="1" t="s">
        <v>30</v>
      </c>
      <c r="B30" s="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31"/>
  <sheetViews>
    <sheetView workbookViewId="0"/>
  </sheetViews>
  <sheetFormatPr baseColWidth="10" defaultColWidth="12.6640625" defaultRowHeight="15.75" customHeight="1" x14ac:dyDescent="0.15"/>
  <sheetData>
    <row r="1" spans="1:31" ht="15.75" customHeight="1" x14ac:dyDescent="0.1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</row>
    <row r="2" spans="1:31" ht="15.75" customHeight="1" x14ac:dyDescent="0.15">
      <c r="A2" s="1" t="s">
        <v>2</v>
      </c>
      <c r="B2" s="1">
        <v>0.99999910593032837</v>
      </c>
      <c r="C2" s="1">
        <v>0.24396993219852448</v>
      </c>
      <c r="D2" s="1">
        <v>0.1089944913983345</v>
      </c>
      <c r="E2" s="1">
        <v>0.14708323776721954</v>
      </c>
      <c r="F2" s="1">
        <v>9.4699658453464508E-2</v>
      </c>
      <c r="G2" s="1">
        <v>0.45328962802886963</v>
      </c>
      <c r="H2" s="1">
        <v>0.16247241199016571</v>
      </c>
      <c r="I2" s="1">
        <v>0.20188531279563904</v>
      </c>
      <c r="J2" s="1">
        <v>0.16998766362667084</v>
      </c>
      <c r="K2" s="1">
        <v>0.1475270539522171</v>
      </c>
      <c r="L2" s="1">
        <v>9.3365218490362167E-3</v>
      </c>
      <c r="M2" s="1">
        <v>0.12136946618556976</v>
      </c>
      <c r="N2" s="1">
        <v>4.0308419615030289E-2</v>
      </c>
      <c r="O2" s="1">
        <v>-1.5294923214241862E-3</v>
      </c>
      <c r="P2" s="1">
        <v>-6.9314569234848022E-2</v>
      </c>
      <c r="Q2" s="1">
        <v>0.11600369215011597</v>
      </c>
      <c r="R2" s="1">
        <v>4.4001325964927673E-2</v>
      </c>
      <c r="S2" s="1">
        <v>-1.4546944759786129E-2</v>
      </c>
      <c r="T2" s="1">
        <v>7.1275383234024048E-2</v>
      </c>
      <c r="U2" s="1">
        <v>-3.3707788679748774E-4</v>
      </c>
      <c r="V2" s="1">
        <v>8.4707856178283691E-2</v>
      </c>
      <c r="W2" s="1">
        <v>0.31041648983955383</v>
      </c>
      <c r="X2" s="1">
        <v>0.15228395164012909</v>
      </c>
      <c r="Y2" s="1">
        <v>-0.10006026178598404</v>
      </c>
      <c r="Z2" s="1">
        <v>-3.9478551596403122E-2</v>
      </c>
      <c r="AA2" s="1">
        <v>-5.9284649789333344E-2</v>
      </c>
      <c r="AB2" s="1">
        <v>-2.732541412115097E-2</v>
      </c>
      <c r="AC2" s="1">
        <v>0.19308608770370483</v>
      </c>
      <c r="AD2" s="1">
        <v>0.3451630175113678</v>
      </c>
      <c r="AE2" s="1">
        <v>0.261177659034729</v>
      </c>
    </row>
    <row r="3" spans="1:31" ht="15.75" customHeight="1" x14ac:dyDescent="0.15">
      <c r="A3" s="1" t="s">
        <v>3</v>
      </c>
      <c r="B3" s="1">
        <v>0.24396993219852448</v>
      </c>
      <c r="C3" s="1">
        <v>0.99999958276748657</v>
      </c>
      <c r="D3" s="1">
        <v>8.7322264909744263E-2</v>
      </c>
      <c r="E3" s="1">
        <v>2.2735601291060448E-2</v>
      </c>
      <c r="F3" s="1">
        <v>0.12690344452857971</v>
      </c>
      <c r="G3" s="1">
        <v>0.4306027889251709</v>
      </c>
      <c r="H3" s="1">
        <v>-0.12557826936244965</v>
      </c>
      <c r="I3" s="1">
        <v>2.0307490602135658E-2</v>
      </c>
      <c r="J3" s="1">
        <v>0.18604500591754913</v>
      </c>
      <c r="K3" s="1">
        <v>-1.5828735195100307E-3</v>
      </c>
      <c r="L3" s="1">
        <v>3.3268153201788664E-3</v>
      </c>
      <c r="M3" s="1">
        <v>0.14503887295722961</v>
      </c>
      <c r="N3" s="1">
        <v>0.22889047861099243</v>
      </c>
      <c r="O3" s="1">
        <v>0.24177329242229462</v>
      </c>
      <c r="P3" s="1">
        <v>0.22472299635410309</v>
      </c>
      <c r="Q3" s="1">
        <v>0.30711495876312256</v>
      </c>
      <c r="R3" s="1">
        <v>0.21465654671192169</v>
      </c>
      <c r="S3" s="1">
        <v>0.29374948143959045</v>
      </c>
      <c r="T3" s="1">
        <v>0.30686530470848083</v>
      </c>
      <c r="U3" s="1">
        <v>0.30662578344345093</v>
      </c>
      <c r="V3" s="1">
        <v>0.30529376864433289</v>
      </c>
      <c r="W3" s="1">
        <v>0.2067313939332962</v>
      </c>
      <c r="X3" s="1">
        <v>0.18917649984359741</v>
      </c>
      <c r="Y3" s="1">
        <v>0.19574467837810516</v>
      </c>
      <c r="Z3" s="1">
        <v>-8.4500752389431E-2</v>
      </c>
      <c r="AA3" s="1">
        <v>-7.165122777223587E-2</v>
      </c>
      <c r="AB3" s="1">
        <v>8.6287237703800201E-2</v>
      </c>
      <c r="AC3" s="1">
        <v>-2.7147386223077774E-2</v>
      </c>
      <c r="AD3" s="1">
        <v>6.2338404357433319E-2</v>
      </c>
      <c r="AE3" s="1">
        <v>0.23330898582935333</v>
      </c>
    </row>
    <row r="4" spans="1:31" ht="15.75" customHeight="1" x14ac:dyDescent="0.15">
      <c r="A4" s="1" t="s">
        <v>4</v>
      </c>
      <c r="B4" s="1">
        <v>0.1089944913983345</v>
      </c>
      <c r="C4" s="1">
        <v>8.7322264909744263E-2</v>
      </c>
      <c r="D4" s="1">
        <v>1.0000001192092896</v>
      </c>
      <c r="E4" s="1">
        <v>-2.3456338793039322E-2</v>
      </c>
      <c r="F4" s="1">
        <v>9.3773491680622101E-2</v>
      </c>
      <c r="G4" s="1">
        <v>2.9256343841552734E-2</v>
      </c>
      <c r="H4" s="1">
        <v>-9.5172533765435219E-3</v>
      </c>
      <c r="I4" s="1">
        <v>0.14251336455345154</v>
      </c>
      <c r="J4" s="1">
        <v>5.5867031216621399E-2</v>
      </c>
      <c r="K4" s="1">
        <v>-0.16884753108024597</v>
      </c>
      <c r="L4" s="1">
        <v>-0.11397655308246613</v>
      </c>
      <c r="M4" s="1">
        <v>6.3088079914450645E-3</v>
      </c>
      <c r="N4" s="1">
        <v>0.11187665164470673</v>
      </c>
      <c r="O4" s="1">
        <v>0.10654368996620178</v>
      </c>
      <c r="P4" s="1">
        <v>0.15857827663421631</v>
      </c>
      <c r="Q4" s="1">
        <v>0.16705603897571564</v>
      </c>
      <c r="R4" s="1">
        <v>2.7157681062817574E-2</v>
      </c>
      <c r="S4" s="1">
        <v>4.0500786155462265E-2</v>
      </c>
      <c r="T4" s="1">
        <v>0.11745753884315491</v>
      </c>
      <c r="U4" s="1">
        <v>2.7778415009379387E-2</v>
      </c>
      <c r="V4" s="1">
        <v>0.13821454346179962</v>
      </c>
      <c r="W4" s="1">
        <v>7.9937480390071869E-2</v>
      </c>
      <c r="X4" s="1">
        <v>5.1740087568759918E-2</v>
      </c>
      <c r="Y4" s="1">
        <v>7.0291787385940552E-2</v>
      </c>
      <c r="Z4" s="1">
        <v>-5.6356955319643021E-2</v>
      </c>
      <c r="AA4" s="1">
        <v>-0.13405101001262665</v>
      </c>
      <c r="AB4" s="1">
        <v>-3.4396424889564514E-2</v>
      </c>
      <c r="AC4" s="1">
        <v>5.1983192563056946E-2</v>
      </c>
      <c r="AD4" s="1">
        <v>2.2910846397280693E-2</v>
      </c>
      <c r="AE4" s="1">
        <v>1.4123868197202682E-2</v>
      </c>
    </row>
    <row r="5" spans="1:31" ht="15.75" customHeight="1" x14ac:dyDescent="0.15">
      <c r="A5" s="1" t="s">
        <v>5</v>
      </c>
      <c r="B5" s="1">
        <v>0.14708323776721954</v>
      </c>
      <c r="C5" s="1">
        <v>2.2735601291060448E-2</v>
      </c>
      <c r="D5" s="1">
        <v>-2.3456338793039322E-2</v>
      </c>
      <c r="E5" s="1">
        <v>1.0000003576278687</v>
      </c>
      <c r="F5" s="1">
        <v>-9.775707870721817E-2</v>
      </c>
      <c r="G5" s="1">
        <v>-0.10189544409513474</v>
      </c>
      <c r="H5" s="1">
        <v>0.47356224060058594</v>
      </c>
      <c r="I5" s="1">
        <v>-0.13356395065784454</v>
      </c>
      <c r="J5" s="1">
        <v>-4.3984606862068176E-2</v>
      </c>
      <c r="K5" s="1">
        <v>0.33331713080406189</v>
      </c>
      <c r="L5" s="1">
        <v>0.32141959667205811</v>
      </c>
      <c r="M5" s="1">
        <v>-0.19102077186107635</v>
      </c>
      <c r="N5" s="1">
        <v>5.7873453944921494E-2</v>
      </c>
      <c r="O5" s="1">
        <v>4.8212647438049316E-2</v>
      </c>
      <c r="P5" s="1">
        <v>0.21420371532440186</v>
      </c>
      <c r="Q5" s="1">
        <v>-1.2009919621050358E-2</v>
      </c>
      <c r="R5" s="1">
        <v>1.3083989731967449E-2</v>
      </c>
      <c r="S5" s="1">
        <v>7.5836540199816227E-3</v>
      </c>
      <c r="T5" s="1">
        <v>6.5541520714759827E-2</v>
      </c>
      <c r="U5" s="1">
        <v>9.4535619020462036E-2</v>
      </c>
      <c r="V5" s="1">
        <v>8.382030576467514E-2</v>
      </c>
      <c r="W5" s="1">
        <v>7.0604182779788971E-2</v>
      </c>
      <c r="X5" s="1">
        <v>0.11262413114309311</v>
      </c>
      <c r="Y5" s="1">
        <v>0.14009670913219452</v>
      </c>
      <c r="Z5" s="1">
        <v>9.6384610515087843E-4</v>
      </c>
      <c r="AA5" s="1">
        <v>4.4723585247993469E-2</v>
      </c>
      <c r="AB5" s="1">
        <v>2.7411257848143578E-2</v>
      </c>
      <c r="AC5" s="1">
        <v>-0.10851801186800003</v>
      </c>
      <c r="AD5" s="1">
        <v>-6.5352641046047211E-2</v>
      </c>
      <c r="AE5" s="1">
        <v>0.22909635305404663</v>
      </c>
    </row>
    <row r="6" spans="1:31" ht="15.75" customHeight="1" x14ac:dyDescent="0.15">
      <c r="A6" s="1" t="s">
        <v>6</v>
      </c>
      <c r="B6" s="1">
        <v>9.4699658453464508E-2</v>
      </c>
      <c r="C6" s="1">
        <v>0.12690344452857971</v>
      </c>
      <c r="D6" s="1">
        <v>9.3773491680622101E-2</v>
      </c>
      <c r="E6" s="1">
        <v>-9.775707870721817E-2</v>
      </c>
      <c r="F6" s="1">
        <v>1.0000004768371582</v>
      </c>
      <c r="G6" s="1">
        <v>0.10188794881105423</v>
      </c>
      <c r="H6" s="1">
        <v>-0.14528664946556091</v>
      </c>
      <c r="I6" s="1">
        <v>0.2037326991558075</v>
      </c>
      <c r="J6" s="1">
        <v>0.34293997287750244</v>
      </c>
      <c r="K6" s="1">
        <v>-0.18302096426486969</v>
      </c>
      <c r="L6" s="1">
        <v>-6.3176289200782776E-2</v>
      </c>
      <c r="M6" s="1">
        <v>-0.12696725130081177</v>
      </c>
      <c r="N6" s="1">
        <v>6.7001909017562866E-2</v>
      </c>
      <c r="O6" s="1">
        <v>-1.2745531275868416E-2</v>
      </c>
      <c r="P6" s="1">
        <v>-4.0801368653774261E-2</v>
      </c>
      <c r="Q6" s="1">
        <v>-9.0110495686531067E-2</v>
      </c>
      <c r="R6" s="1">
        <v>0.10235880315303802</v>
      </c>
      <c r="S6" s="1">
        <v>5.408947542309761E-2</v>
      </c>
      <c r="T6" s="1">
        <v>-7.987164705991745E-2</v>
      </c>
      <c r="U6" s="1">
        <v>-7.1959249675273895E-2</v>
      </c>
      <c r="V6" s="1">
        <v>-7.6523944735527039E-2</v>
      </c>
      <c r="W6" s="1">
        <v>2.6583781465888023E-2</v>
      </c>
      <c r="X6" s="1">
        <v>9.1083727777004242E-2</v>
      </c>
      <c r="Y6" s="1">
        <v>2.909548208117485E-2</v>
      </c>
      <c r="Z6" s="1">
        <v>0.12587723135948181</v>
      </c>
      <c r="AA6" s="1">
        <v>-0.10170364379882812</v>
      </c>
      <c r="AB6" s="1">
        <v>0.38117179274559021</v>
      </c>
      <c r="AC6" s="1">
        <v>-5.4053865373134613E-2</v>
      </c>
      <c r="AD6" s="1">
        <v>-6.9152023643255234E-3</v>
      </c>
      <c r="AE6" s="1">
        <v>0.2429850697517395</v>
      </c>
    </row>
    <row r="7" spans="1:31" ht="15.75" customHeight="1" x14ac:dyDescent="0.15">
      <c r="A7" s="1" t="s">
        <v>7</v>
      </c>
      <c r="B7" s="1">
        <v>0.45328962802886963</v>
      </c>
      <c r="C7" s="1">
        <v>0.4306027889251709</v>
      </c>
      <c r="D7" s="1">
        <v>2.9256343841552734E-2</v>
      </c>
      <c r="E7" s="1">
        <v>-0.10189544409513474</v>
      </c>
      <c r="F7" s="1">
        <v>0.10188794881105423</v>
      </c>
      <c r="G7" s="1">
        <v>0.99999946355819702</v>
      </c>
      <c r="H7" s="1">
        <v>-0.11029312759637833</v>
      </c>
      <c r="I7" s="1">
        <v>0.26636168360710144</v>
      </c>
      <c r="J7" s="1">
        <v>0.13205747306346893</v>
      </c>
      <c r="K7" s="1">
        <v>-5.092991515994072E-3</v>
      </c>
      <c r="L7" s="1">
        <v>-3.7068456411361694E-2</v>
      </c>
      <c r="M7" s="1">
        <v>0.23774325847625732</v>
      </c>
      <c r="N7" s="1">
        <v>1.8958486616611481E-2</v>
      </c>
      <c r="O7" s="1">
        <v>7.3310196399688721E-2</v>
      </c>
      <c r="P7" s="1">
        <v>-5.5780943483114243E-2</v>
      </c>
      <c r="Q7" s="1">
        <v>0.16187494993209839</v>
      </c>
      <c r="R7" s="1">
        <v>0.10403996706008911</v>
      </c>
      <c r="S7" s="1">
        <v>9.6602559089660645E-2</v>
      </c>
      <c r="T7" s="1">
        <v>0.11250422149896622</v>
      </c>
      <c r="U7" s="1">
        <v>9.9272653460502625E-2</v>
      </c>
      <c r="V7" s="1">
        <v>8.9963264763355255E-2</v>
      </c>
      <c r="W7" s="1">
        <v>0.25507229566574097</v>
      </c>
      <c r="X7" s="1">
        <v>0.1784699410200119</v>
      </c>
      <c r="Y7" s="1">
        <v>1.6573768109083176E-2</v>
      </c>
      <c r="Z7" s="1">
        <v>4.7255154699087143E-2</v>
      </c>
      <c r="AA7" s="1">
        <v>-0.1038142517209053</v>
      </c>
      <c r="AB7" s="1">
        <v>0.17954979836940765</v>
      </c>
      <c r="AC7" s="1">
        <v>0.26811128854751587</v>
      </c>
      <c r="AD7" s="1">
        <v>0.42013218998908997</v>
      </c>
      <c r="AE7" s="1">
        <v>0.11980234831571579</v>
      </c>
    </row>
    <row r="8" spans="1:31" ht="15.75" customHeight="1" x14ac:dyDescent="0.15">
      <c r="A8" s="1" t="s">
        <v>8</v>
      </c>
      <c r="B8" s="1">
        <v>0.16247241199016571</v>
      </c>
      <c r="C8" s="1">
        <v>-0.12557826936244965</v>
      </c>
      <c r="D8" s="1">
        <v>-9.5172533765435219E-3</v>
      </c>
      <c r="E8" s="1">
        <v>0.47356224060058594</v>
      </c>
      <c r="F8" s="1">
        <v>-0.14528664946556091</v>
      </c>
      <c r="G8" s="1">
        <v>-0.11029312759637833</v>
      </c>
      <c r="H8" s="1">
        <v>1.0000002384185791</v>
      </c>
      <c r="I8" s="1">
        <v>1.1907920241355896E-2</v>
      </c>
      <c r="J8" s="1">
        <v>-8.4006018936634064E-2</v>
      </c>
      <c r="K8" s="1">
        <v>0.48399367928504944</v>
      </c>
      <c r="L8" s="1">
        <v>0.35663101077079773</v>
      </c>
      <c r="M8" s="1">
        <v>-0.17658810317516327</v>
      </c>
      <c r="N8" s="1">
        <v>9.9421091377735138E-2</v>
      </c>
      <c r="O8" s="1">
        <v>6.6467002034187317E-2</v>
      </c>
      <c r="P8" s="1">
        <v>0.16869640350341797</v>
      </c>
      <c r="Q8" s="1">
        <v>3.8940824568271637E-2</v>
      </c>
      <c r="R8" s="1">
        <v>5.0729468464851379E-2</v>
      </c>
      <c r="S8" s="1">
        <v>7.6750196516513824E-2</v>
      </c>
      <c r="T8" s="1">
        <v>7.573140412569046E-2</v>
      </c>
      <c r="U8" s="1">
        <v>9.3454234302043915E-2</v>
      </c>
      <c r="V8" s="1">
        <v>0.11499837040901184</v>
      </c>
      <c r="W8" s="1">
        <v>-3.8418930023908615E-2</v>
      </c>
      <c r="X8" s="1">
        <v>0.13071346282958984</v>
      </c>
      <c r="Y8" s="1">
        <v>6.9185040891170502E-2</v>
      </c>
      <c r="Z8" s="1">
        <v>-2.5751525536179543E-2</v>
      </c>
      <c r="AA8" s="1">
        <v>4.1516069322824478E-2</v>
      </c>
      <c r="AB8" s="1">
        <v>-7.4106425046920776E-2</v>
      </c>
      <c r="AC8" s="1">
        <v>-1.8179560080170631E-2</v>
      </c>
      <c r="AD8" s="1">
        <v>-6.1129525303840637E-2</v>
      </c>
      <c r="AE8" s="1">
        <v>0.22365982830524445</v>
      </c>
    </row>
    <row r="9" spans="1:31" ht="15.75" customHeight="1" x14ac:dyDescent="0.15">
      <c r="A9" s="1" t="s">
        <v>9</v>
      </c>
      <c r="B9" s="1">
        <v>0.20188531279563904</v>
      </c>
      <c r="C9" s="1">
        <v>2.0307490602135658E-2</v>
      </c>
      <c r="D9" s="1">
        <v>0.14251336455345154</v>
      </c>
      <c r="E9" s="1">
        <v>-0.13356395065784454</v>
      </c>
      <c r="F9" s="1">
        <v>0.2037326991558075</v>
      </c>
      <c r="G9" s="1">
        <v>0.26636168360710144</v>
      </c>
      <c r="H9" s="1">
        <v>1.1907920241355896E-2</v>
      </c>
      <c r="I9" s="1">
        <v>1.0000004768371582</v>
      </c>
      <c r="J9" s="1">
        <v>0.26058870553970337</v>
      </c>
      <c r="K9" s="1">
        <v>3.4957285970449448E-3</v>
      </c>
      <c r="L9" s="1">
        <v>-3.0230751261115074E-2</v>
      </c>
      <c r="M9" s="1">
        <v>-1.6460203332826495E-3</v>
      </c>
      <c r="N9" s="1">
        <v>3.7485368549823761E-2</v>
      </c>
      <c r="O9" s="1">
        <v>-9.0827018022537231E-2</v>
      </c>
      <c r="P9" s="1">
        <v>-2.1966258063912392E-2</v>
      </c>
      <c r="Q9" s="1">
        <v>-9.6319437026977539E-2</v>
      </c>
      <c r="R9" s="1">
        <v>-1.787908747792244E-2</v>
      </c>
      <c r="S9" s="1">
        <v>-6.29691481590271E-2</v>
      </c>
      <c r="T9" s="1">
        <v>-4.1644681245088577E-2</v>
      </c>
      <c r="U9" s="1">
        <v>-5.5713936686515808E-2</v>
      </c>
      <c r="V9" s="1">
        <v>-4.4608090072870255E-2</v>
      </c>
      <c r="W9" s="1">
        <v>9.7637519240379333E-2</v>
      </c>
      <c r="X9" s="1">
        <v>8.8704027235507965E-2</v>
      </c>
      <c r="Y9" s="1">
        <v>-7.9351648309966549E-6</v>
      </c>
      <c r="Z9" s="1">
        <v>-6.3115626573562622E-2</v>
      </c>
      <c r="AA9" s="1">
        <v>5.6052453815937042E-2</v>
      </c>
      <c r="AB9" s="1">
        <v>1.8034808337688446E-2</v>
      </c>
      <c r="AC9" s="1">
        <v>0.23019072413444519</v>
      </c>
      <c r="AD9" s="1">
        <v>0.22080983221530914</v>
      </c>
      <c r="AE9" s="1">
        <v>0.13636407256126404</v>
      </c>
    </row>
    <row r="10" spans="1:31" ht="15.75" customHeight="1" x14ac:dyDescent="0.15">
      <c r="A10" s="1" t="s">
        <v>10</v>
      </c>
      <c r="B10" s="1">
        <v>0.16998766362667084</v>
      </c>
      <c r="C10" s="1">
        <v>0.18604500591754913</v>
      </c>
      <c r="D10" s="1">
        <v>5.5867031216621399E-2</v>
      </c>
      <c r="E10" s="1">
        <v>-4.3984606862068176E-2</v>
      </c>
      <c r="F10" s="1">
        <v>0.34293997287750244</v>
      </c>
      <c r="G10" s="1">
        <v>0.13205747306346893</v>
      </c>
      <c r="H10" s="1">
        <v>-8.4006018936634064E-2</v>
      </c>
      <c r="I10" s="1">
        <v>0.26058870553970337</v>
      </c>
      <c r="J10" s="1">
        <v>1.0000001192092896</v>
      </c>
      <c r="K10" s="1">
        <v>-0.11814933270215988</v>
      </c>
      <c r="L10" s="1">
        <v>1.2932578101754189E-4</v>
      </c>
      <c r="M10" s="1">
        <v>6.958075612783432E-2</v>
      </c>
      <c r="N10" s="1">
        <v>0.12917141616344452</v>
      </c>
      <c r="O10" s="1">
        <v>9.7733661532402039E-3</v>
      </c>
      <c r="P10" s="1">
        <v>-9.9937647581100464E-2</v>
      </c>
      <c r="Q10" s="1">
        <v>-5.7182829827070236E-2</v>
      </c>
      <c r="R10" s="1">
        <v>0.12942402064800262</v>
      </c>
      <c r="S10" s="1">
        <v>1.3706809841096401E-3</v>
      </c>
      <c r="T10" s="1">
        <v>-7.8796267509460449E-2</v>
      </c>
      <c r="U10" s="1">
        <v>-0.14476732909679413</v>
      </c>
      <c r="V10" s="1">
        <v>-0.13423788547515869</v>
      </c>
      <c r="W10" s="1">
        <v>0.15369346737861633</v>
      </c>
      <c r="X10" s="1">
        <v>0.1001279279589653</v>
      </c>
      <c r="Y10" s="1">
        <v>-0.13415141403675079</v>
      </c>
      <c r="Z10" s="1">
        <v>-5.4472494870424271E-2</v>
      </c>
      <c r="AA10" s="1">
        <v>2.0310016348958015E-2</v>
      </c>
      <c r="AB10" s="1">
        <v>9.0226627886295319E-2</v>
      </c>
      <c r="AC10" s="1">
        <v>2.1072853356599808E-2</v>
      </c>
      <c r="AD10" s="1">
        <v>-1.0051418095827103E-2</v>
      </c>
      <c r="AE10" s="1">
        <v>0.20698061585426331</v>
      </c>
    </row>
    <row r="11" spans="1:31" ht="15.75" customHeight="1" x14ac:dyDescent="0.15">
      <c r="A11" s="1" t="s">
        <v>11</v>
      </c>
      <c r="B11" s="1">
        <v>0.1475270539522171</v>
      </c>
      <c r="C11" s="1">
        <v>-1.5828735195100307E-3</v>
      </c>
      <c r="D11" s="1">
        <v>-0.16884753108024597</v>
      </c>
      <c r="E11" s="1">
        <v>0.33331713080406189</v>
      </c>
      <c r="F11" s="1">
        <v>-0.18302096426486969</v>
      </c>
      <c r="G11" s="1">
        <v>-5.092991515994072E-3</v>
      </c>
      <c r="H11" s="1">
        <v>0.48399367928504944</v>
      </c>
      <c r="I11" s="1">
        <v>3.4957285970449448E-3</v>
      </c>
      <c r="J11" s="1">
        <v>-0.11814933270215988</v>
      </c>
      <c r="K11" s="1">
        <v>1.0000007152557373</v>
      </c>
      <c r="L11" s="1">
        <v>0.20993530750274658</v>
      </c>
      <c r="M11" s="1">
        <v>-0.17164492607116699</v>
      </c>
      <c r="N11" s="1">
        <v>-0.12552638351917267</v>
      </c>
      <c r="O11" s="1">
        <v>-3.3782821148633957E-2</v>
      </c>
      <c r="P11" s="1">
        <v>-4.2219709604978561E-2</v>
      </c>
      <c r="Q11" s="1">
        <v>-2.4701384827494621E-3</v>
      </c>
      <c r="R11" s="1">
        <v>0.10123849660158157</v>
      </c>
      <c r="S11" s="1">
        <v>-1.3402136974036694E-2</v>
      </c>
      <c r="T11" s="1">
        <v>-7.1729220449924469E-2</v>
      </c>
      <c r="U11" s="1">
        <v>8.3630934357643127E-2</v>
      </c>
      <c r="V11" s="1">
        <v>8.5728159174323082E-3</v>
      </c>
      <c r="W11" s="1">
        <v>-4.1774637997150421E-2</v>
      </c>
      <c r="X11" s="1">
        <v>4.1232455521821976E-2</v>
      </c>
      <c r="Y11" s="1">
        <v>-8.8994041085243225E-2</v>
      </c>
      <c r="Z11" s="1">
        <v>-1.3115717098116875E-2</v>
      </c>
      <c r="AA11" s="1">
        <v>2.3179046809673309E-2</v>
      </c>
      <c r="AB11" s="1">
        <v>-9.8404191434383392E-2</v>
      </c>
      <c r="AC11" s="1">
        <v>4.1049115359783173E-2</v>
      </c>
      <c r="AD11" s="1">
        <v>-4.0760528296232224E-2</v>
      </c>
      <c r="AE11" s="1">
        <v>3.7583965808153152E-2</v>
      </c>
    </row>
    <row r="12" spans="1:31" ht="15.75" customHeight="1" x14ac:dyDescent="0.15">
      <c r="A12" s="1" t="s">
        <v>12</v>
      </c>
      <c r="B12" s="1">
        <v>9.3365218490362167E-3</v>
      </c>
      <c r="C12" s="1">
        <v>3.3268153201788664E-3</v>
      </c>
      <c r="D12" s="1">
        <v>-0.11397655308246613</v>
      </c>
      <c r="E12" s="1">
        <v>0.32141959667205811</v>
      </c>
      <c r="F12" s="1">
        <v>-6.3176289200782776E-2</v>
      </c>
      <c r="G12" s="1">
        <v>-3.7068456411361694E-2</v>
      </c>
      <c r="H12" s="1">
        <v>0.35663101077079773</v>
      </c>
      <c r="I12" s="1">
        <v>-3.0230751261115074E-2</v>
      </c>
      <c r="J12" s="1">
        <v>1.2932578101754189E-4</v>
      </c>
      <c r="K12" s="1">
        <v>0.20993530750274658</v>
      </c>
      <c r="L12" s="1">
        <v>1.0000016689300537</v>
      </c>
      <c r="M12" s="1">
        <v>-0.15298336744308472</v>
      </c>
      <c r="N12" s="1">
        <v>0.13763639330863953</v>
      </c>
      <c r="O12" s="1">
        <v>0.1322641521692276</v>
      </c>
      <c r="P12" s="1">
        <v>0.16309867799282074</v>
      </c>
      <c r="Q12" s="1">
        <v>1.4233052730560303E-2</v>
      </c>
      <c r="R12" s="1">
        <v>0.17784798145294189</v>
      </c>
      <c r="S12" s="1">
        <v>0.15429438650608063</v>
      </c>
      <c r="T12" s="1">
        <v>7.2741381824016571E-2</v>
      </c>
      <c r="U12" s="1">
        <v>0.12823696434497833</v>
      </c>
      <c r="V12" s="1">
        <v>6.8065106868743896E-2</v>
      </c>
      <c r="W12" s="1">
        <v>-9.7543336451053619E-3</v>
      </c>
      <c r="X12" s="1">
        <v>9.8665259778499603E-2</v>
      </c>
      <c r="Y12" s="1">
        <v>0.17432014644145966</v>
      </c>
      <c r="Z12" s="1">
        <v>1.3436648994684219E-2</v>
      </c>
      <c r="AA12" s="1">
        <v>-7.7937506139278412E-2</v>
      </c>
      <c r="AB12" s="1">
        <v>-9.0124756097793579E-2</v>
      </c>
      <c r="AC12" s="1">
        <v>-8.690941333770752E-2</v>
      </c>
      <c r="AD12" s="1">
        <v>-7.6775729656219482E-2</v>
      </c>
      <c r="AE12" s="1">
        <v>0.10478199273347855</v>
      </c>
    </row>
    <row r="13" spans="1:31" ht="15.75" customHeight="1" x14ac:dyDescent="0.15">
      <c r="A13" s="1" t="s">
        <v>13</v>
      </c>
      <c r="B13" s="1">
        <v>0.12136946618556976</v>
      </c>
      <c r="C13" s="1">
        <v>0.14503887295722961</v>
      </c>
      <c r="D13" s="1">
        <v>6.3088079914450645E-3</v>
      </c>
      <c r="E13" s="1">
        <v>-0.19102077186107635</v>
      </c>
      <c r="F13" s="1">
        <v>-0.12696725130081177</v>
      </c>
      <c r="G13" s="1">
        <v>0.23774325847625732</v>
      </c>
      <c r="H13" s="1">
        <v>-0.17658810317516327</v>
      </c>
      <c r="I13" s="1">
        <v>-1.6460203332826495E-3</v>
      </c>
      <c r="J13" s="1">
        <v>6.958075612783432E-2</v>
      </c>
      <c r="K13" s="1">
        <v>-0.17164492607116699</v>
      </c>
      <c r="L13" s="1">
        <v>-0.15298336744308472</v>
      </c>
      <c r="M13" s="1">
        <v>0.9999995231628418</v>
      </c>
      <c r="N13" s="1">
        <v>0.13659709692001343</v>
      </c>
      <c r="O13" s="1">
        <v>6.7597068846225739E-2</v>
      </c>
      <c r="P13" s="1">
        <v>-8.3399005234241486E-2</v>
      </c>
      <c r="Q13" s="1">
        <v>0.14664839208126068</v>
      </c>
      <c r="R13" s="1">
        <v>7.9841494560241699E-2</v>
      </c>
      <c r="S13" s="1">
        <v>9.6615351736545563E-2</v>
      </c>
      <c r="T13" s="1">
        <v>0.15560896694660187</v>
      </c>
      <c r="U13" s="1">
        <v>1.1369211133569479E-3</v>
      </c>
      <c r="V13" s="1">
        <v>3.6168217658996582E-2</v>
      </c>
      <c r="W13" s="1">
        <v>2.3148367181420326E-2</v>
      </c>
      <c r="X13" s="1">
        <v>-5.978742241859436E-2</v>
      </c>
      <c r="Y13" s="1">
        <v>-5.1253162324428558E-2</v>
      </c>
      <c r="Z13" s="1">
        <v>-5.5434416979551315E-2</v>
      </c>
      <c r="AA13" s="1">
        <v>-9.5152914524078369E-2</v>
      </c>
      <c r="AB13" s="1">
        <v>-5.9727847576141357E-2</v>
      </c>
      <c r="AC13" s="1">
        <v>8.3063475787639618E-2</v>
      </c>
      <c r="AD13" s="1">
        <v>-5.2302565425634384E-2</v>
      </c>
      <c r="AE13" s="1">
        <v>5.4794017225503922E-2</v>
      </c>
    </row>
    <row r="14" spans="1:31" ht="15.75" customHeight="1" x14ac:dyDescent="0.15">
      <c r="A14" s="1" t="s">
        <v>14</v>
      </c>
      <c r="B14" s="1">
        <v>4.0308419615030289E-2</v>
      </c>
      <c r="C14" s="1">
        <v>0.22889047861099243</v>
      </c>
      <c r="D14" s="1">
        <v>0.11187665164470673</v>
      </c>
      <c r="E14" s="1">
        <v>5.7873453944921494E-2</v>
      </c>
      <c r="F14" s="1">
        <v>6.7001909017562866E-2</v>
      </c>
      <c r="G14" s="1">
        <v>1.8958486616611481E-2</v>
      </c>
      <c r="H14" s="1">
        <v>9.9421091377735138E-2</v>
      </c>
      <c r="I14" s="1">
        <v>3.7485368549823761E-2</v>
      </c>
      <c r="J14" s="1">
        <v>0.12917141616344452</v>
      </c>
      <c r="K14" s="1">
        <v>-0.12552638351917267</v>
      </c>
      <c r="L14" s="1">
        <v>0.13763639330863953</v>
      </c>
      <c r="M14" s="1">
        <v>0.13659709692001343</v>
      </c>
      <c r="N14" s="1">
        <v>1.0000003576278687</v>
      </c>
      <c r="O14" s="1">
        <v>0.75996512174606323</v>
      </c>
      <c r="P14" s="1">
        <v>0.62108224630355835</v>
      </c>
      <c r="Q14" s="1">
        <v>0.63965612649917603</v>
      </c>
      <c r="R14" s="1">
        <v>0.73005187511444092</v>
      </c>
      <c r="S14" s="1">
        <v>0.68027269840240479</v>
      </c>
      <c r="T14" s="1">
        <v>0.67266911268234253</v>
      </c>
      <c r="U14" s="1">
        <v>0.62515461444854736</v>
      </c>
      <c r="V14" s="1">
        <v>0.62785899639129639</v>
      </c>
      <c r="W14" s="1">
        <v>0.19991251826286316</v>
      </c>
      <c r="X14" s="1">
        <v>0.4335482120513916</v>
      </c>
      <c r="Y14" s="1">
        <v>0.52305078506469727</v>
      </c>
      <c r="Z14" s="1">
        <v>-6.4279869198799133E-2</v>
      </c>
      <c r="AA14" s="1">
        <v>-7.6527029275894165E-2</v>
      </c>
      <c r="AB14" s="1">
        <v>-0.18123316764831543</v>
      </c>
      <c r="AC14" s="1">
        <v>-0.13329361379146576</v>
      </c>
      <c r="AD14" s="1">
        <v>-0.14031121134757996</v>
      </c>
      <c r="AE14" s="1">
        <v>0.47898578643798828</v>
      </c>
    </row>
    <row r="15" spans="1:31" ht="15.75" customHeight="1" x14ac:dyDescent="0.15">
      <c r="A15" s="1" t="s">
        <v>15</v>
      </c>
      <c r="B15" s="1">
        <v>-1.5294923214241862E-3</v>
      </c>
      <c r="C15" s="1">
        <v>0.24177329242229462</v>
      </c>
      <c r="D15" s="1">
        <v>0.10654368996620178</v>
      </c>
      <c r="E15" s="1">
        <v>4.8212647438049316E-2</v>
      </c>
      <c r="F15" s="1">
        <v>-1.2745531275868416E-2</v>
      </c>
      <c r="G15" s="1">
        <v>7.3310196399688721E-2</v>
      </c>
      <c r="H15" s="1">
        <v>6.6467002034187317E-2</v>
      </c>
      <c r="I15" s="1">
        <v>-9.0827018022537231E-2</v>
      </c>
      <c r="J15" s="1">
        <v>9.7733661532402039E-3</v>
      </c>
      <c r="K15" s="1">
        <v>-3.3782821148633957E-2</v>
      </c>
      <c r="L15" s="1">
        <v>0.1322641521692276</v>
      </c>
      <c r="M15" s="1">
        <v>6.7597068846225739E-2</v>
      </c>
      <c r="N15" s="1">
        <v>0.75996512174606323</v>
      </c>
      <c r="O15" s="1">
        <v>0.99999970197677612</v>
      </c>
      <c r="P15" s="1">
        <v>0.76302927732467651</v>
      </c>
      <c r="Q15" s="1">
        <v>0.81085342168807983</v>
      </c>
      <c r="R15" s="1">
        <v>0.75115483999252319</v>
      </c>
      <c r="S15" s="1">
        <v>0.78070992231369019</v>
      </c>
      <c r="T15" s="1">
        <v>0.77981716394424438</v>
      </c>
      <c r="U15" s="1">
        <v>0.80918526649475098</v>
      </c>
      <c r="V15" s="1">
        <v>0.68496018648147583</v>
      </c>
      <c r="W15" s="1">
        <v>0.34661844372749329</v>
      </c>
      <c r="X15" s="1">
        <v>0.47373995184898376</v>
      </c>
      <c r="Y15" s="1">
        <v>0.71216529607772827</v>
      </c>
      <c r="Z15" s="1">
        <v>-7.8756146132946014E-2</v>
      </c>
      <c r="AA15" s="1">
        <v>-4.2296354658901691E-3</v>
      </c>
      <c r="AB15" s="1">
        <v>-0.17138728499412537</v>
      </c>
      <c r="AC15" s="1">
        <v>-0.12209253013134003</v>
      </c>
      <c r="AD15" s="1">
        <v>-0.13134412467479706</v>
      </c>
      <c r="AE15" s="1">
        <v>0.40736007690429688</v>
      </c>
    </row>
    <row r="16" spans="1:31" ht="15.75" customHeight="1" x14ac:dyDescent="0.15">
      <c r="A16" s="1" t="s">
        <v>16</v>
      </c>
      <c r="B16" s="1">
        <v>-6.9314569234848022E-2</v>
      </c>
      <c r="C16" s="1">
        <v>0.22472299635410309</v>
      </c>
      <c r="D16" s="1">
        <v>0.15857827663421631</v>
      </c>
      <c r="E16" s="1">
        <v>0.21420371532440186</v>
      </c>
      <c r="F16" s="1">
        <v>-4.0801368653774261E-2</v>
      </c>
      <c r="G16" s="1">
        <v>-5.5780943483114243E-2</v>
      </c>
      <c r="H16" s="1">
        <v>0.16869640350341797</v>
      </c>
      <c r="I16" s="1">
        <v>-2.1966258063912392E-2</v>
      </c>
      <c r="J16" s="1">
        <v>-9.9937647581100464E-2</v>
      </c>
      <c r="K16" s="1">
        <v>-4.2219709604978561E-2</v>
      </c>
      <c r="L16" s="1">
        <v>0.16309867799282074</v>
      </c>
      <c r="M16" s="1">
        <v>-8.3399005234241486E-2</v>
      </c>
      <c r="N16" s="1">
        <v>0.62108224630355835</v>
      </c>
      <c r="O16" s="1">
        <v>0.76302927732467651</v>
      </c>
      <c r="P16" s="1">
        <v>1.0000013113021851</v>
      </c>
      <c r="Q16" s="1">
        <v>0.67731946706771851</v>
      </c>
      <c r="R16" s="1">
        <v>0.48025965690612793</v>
      </c>
      <c r="S16" s="1">
        <v>0.66855049133300781</v>
      </c>
      <c r="T16" s="1">
        <v>0.60774534940719604</v>
      </c>
      <c r="U16" s="1">
        <v>0.79997217655181885</v>
      </c>
      <c r="V16" s="1">
        <v>0.7367662787437439</v>
      </c>
      <c r="W16" s="1">
        <v>0.24572737514972687</v>
      </c>
      <c r="X16" s="1">
        <v>0.41836854815483093</v>
      </c>
      <c r="Y16" s="1">
        <v>0.79406958818435669</v>
      </c>
      <c r="Z16" s="1">
        <v>-2.7195727452635765E-2</v>
      </c>
      <c r="AA16" s="1">
        <v>-3.2994670327752829E-3</v>
      </c>
      <c r="AB16" s="1">
        <v>-0.1387275904417038</v>
      </c>
      <c r="AC16" s="1">
        <v>-9.8152689635753632E-2</v>
      </c>
      <c r="AD16" s="1">
        <v>-0.10608656704425812</v>
      </c>
      <c r="AE16" s="1">
        <v>0.40039476752281189</v>
      </c>
    </row>
    <row r="17" spans="1:31" ht="15.75" customHeight="1" x14ac:dyDescent="0.15">
      <c r="A17" s="1" t="s">
        <v>17</v>
      </c>
      <c r="B17" s="1">
        <v>0.11600369215011597</v>
      </c>
      <c r="C17" s="1">
        <v>0.30711495876312256</v>
      </c>
      <c r="D17" s="1">
        <v>0.16705603897571564</v>
      </c>
      <c r="E17" s="1">
        <v>-1.2009919621050358E-2</v>
      </c>
      <c r="F17" s="1">
        <v>-9.0110495686531067E-2</v>
      </c>
      <c r="G17" s="1">
        <v>0.16187494993209839</v>
      </c>
      <c r="H17" s="1">
        <v>3.8940824568271637E-2</v>
      </c>
      <c r="I17" s="1">
        <v>-9.6319437026977539E-2</v>
      </c>
      <c r="J17" s="1">
        <v>-5.7182829827070236E-2</v>
      </c>
      <c r="K17" s="1">
        <v>-2.4701384827494621E-3</v>
      </c>
      <c r="L17" s="1">
        <v>1.4233052730560303E-2</v>
      </c>
      <c r="M17" s="1">
        <v>0.14664839208126068</v>
      </c>
      <c r="N17" s="1">
        <v>0.63965612649917603</v>
      </c>
      <c r="O17" s="1">
        <v>0.81085342168807983</v>
      </c>
      <c r="P17" s="1">
        <v>0.67731946706771851</v>
      </c>
      <c r="Q17" s="1">
        <v>1.0000009536743164</v>
      </c>
      <c r="R17" s="1">
        <v>0.63607114553451538</v>
      </c>
      <c r="S17" s="1">
        <v>0.7741660475730896</v>
      </c>
      <c r="T17" s="1">
        <v>0.79216563701629639</v>
      </c>
      <c r="U17" s="1">
        <v>0.74131679534912109</v>
      </c>
      <c r="V17" s="1">
        <v>0.74525910615921021</v>
      </c>
      <c r="W17" s="1">
        <v>0.32139211893081665</v>
      </c>
      <c r="X17" s="1">
        <v>0.39486411213874817</v>
      </c>
      <c r="Y17" s="1">
        <v>0.63949614763259888</v>
      </c>
      <c r="Z17" s="1">
        <v>-6.3618585467338562E-2</v>
      </c>
      <c r="AA17" s="1">
        <v>-2.8906630352139473E-2</v>
      </c>
      <c r="AB17" s="1">
        <v>-0.1432887464761734</v>
      </c>
      <c r="AC17" s="1">
        <v>-0.1020098477602005</v>
      </c>
      <c r="AD17" s="1">
        <v>-0.1097884476184845</v>
      </c>
      <c r="AE17" s="1">
        <v>0.33909466862678528</v>
      </c>
    </row>
    <row r="18" spans="1:31" ht="15.75" customHeight="1" x14ac:dyDescent="0.15">
      <c r="A18" s="1" t="s">
        <v>18</v>
      </c>
      <c r="B18" s="1">
        <v>4.4001325964927673E-2</v>
      </c>
      <c r="C18" s="1">
        <v>0.21465654671192169</v>
      </c>
      <c r="D18" s="1">
        <v>2.7157681062817574E-2</v>
      </c>
      <c r="E18" s="1">
        <v>1.3083989731967449E-2</v>
      </c>
      <c r="F18" s="1">
        <v>0.10235880315303802</v>
      </c>
      <c r="G18" s="1">
        <v>0.10403996706008911</v>
      </c>
      <c r="H18" s="1">
        <v>5.0729468464851379E-2</v>
      </c>
      <c r="I18" s="1">
        <v>-1.787908747792244E-2</v>
      </c>
      <c r="J18" s="1">
        <v>0.12942402064800262</v>
      </c>
      <c r="K18" s="1">
        <v>0.10123849660158157</v>
      </c>
      <c r="L18" s="1">
        <v>0.17784798145294189</v>
      </c>
      <c r="M18" s="1">
        <v>7.9841494560241699E-2</v>
      </c>
      <c r="N18" s="1">
        <v>0.73005187511444092</v>
      </c>
      <c r="O18" s="1">
        <v>0.75115483999252319</v>
      </c>
      <c r="P18" s="1">
        <v>0.48025965690612793</v>
      </c>
      <c r="Q18" s="1">
        <v>0.63607114553451538</v>
      </c>
      <c r="R18" s="1">
        <v>1.000001072883606</v>
      </c>
      <c r="S18" s="1">
        <v>0.7355881929397583</v>
      </c>
      <c r="T18" s="1">
        <v>0.67150312662124634</v>
      </c>
      <c r="U18" s="1">
        <v>0.62305504083633423</v>
      </c>
      <c r="V18" s="1">
        <v>0.4467003345489502</v>
      </c>
      <c r="W18" s="1">
        <v>0.24618935585021973</v>
      </c>
      <c r="X18" s="1">
        <v>0.42504772543907166</v>
      </c>
      <c r="Y18" s="1">
        <v>0.4953015148639679</v>
      </c>
      <c r="Z18" s="1">
        <v>-5.8549061417579651E-2</v>
      </c>
      <c r="AA18" s="1">
        <v>-5.1167719066143036E-2</v>
      </c>
      <c r="AB18" s="1">
        <v>-0.15563379228115082</v>
      </c>
      <c r="AC18" s="1">
        <v>-0.11011391878128052</v>
      </c>
      <c r="AD18" s="1">
        <v>-0.11901476979255676</v>
      </c>
      <c r="AE18" s="1">
        <v>0.33241689205169678</v>
      </c>
    </row>
    <row r="19" spans="1:31" ht="15.75" customHeight="1" x14ac:dyDescent="0.15">
      <c r="A19" s="1" t="s">
        <v>19</v>
      </c>
      <c r="B19" s="1">
        <v>-1.4546944759786129E-2</v>
      </c>
      <c r="C19" s="1">
        <v>0.29374948143959045</v>
      </c>
      <c r="D19" s="1">
        <v>4.0500786155462265E-2</v>
      </c>
      <c r="E19" s="1">
        <v>7.5836540199816227E-3</v>
      </c>
      <c r="F19" s="1">
        <v>5.408947542309761E-2</v>
      </c>
      <c r="G19" s="1">
        <v>9.6602559089660645E-2</v>
      </c>
      <c r="H19" s="1">
        <v>7.6750196516513824E-2</v>
      </c>
      <c r="I19" s="1">
        <v>-6.29691481590271E-2</v>
      </c>
      <c r="J19" s="1">
        <v>1.3706809841096401E-3</v>
      </c>
      <c r="K19" s="1">
        <v>-1.3402136974036694E-2</v>
      </c>
      <c r="L19" s="1">
        <v>0.15429438650608063</v>
      </c>
      <c r="M19" s="1">
        <v>9.6615351736545563E-2</v>
      </c>
      <c r="N19" s="1">
        <v>0.68027269840240479</v>
      </c>
      <c r="O19" s="1">
        <v>0.78070992231369019</v>
      </c>
      <c r="P19" s="1">
        <v>0.66855049133300781</v>
      </c>
      <c r="Q19" s="1">
        <v>0.7741660475730896</v>
      </c>
      <c r="R19" s="1">
        <v>0.7355881929397583</v>
      </c>
      <c r="S19" s="1">
        <v>0.99999916553497314</v>
      </c>
      <c r="T19" s="1">
        <v>0.75344085693359375</v>
      </c>
      <c r="U19" s="1">
        <v>0.77032983303070068</v>
      </c>
      <c r="V19" s="1">
        <v>0.61685413122177124</v>
      </c>
      <c r="W19" s="1">
        <v>0.26253858208656311</v>
      </c>
      <c r="X19" s="1">
        <v>0.42553329467773438</v>
      </c>
      <c r="Y19" s="1">
        <v>0.76182460784912109</v>
      </c>
      <c r="Z19" s="1">
        <v>-7.2852656245231628E-2</v>
      </c>
      <c r="AA19" s="1">
        <v>-8.8079996407032013E-2</v>
      </c>
      <c r="AB19" s="1">
        <v>-0.15762487053871155</v>
      </c>
      <c r="AC19" s="1">
        <v>-0.11280613392591476</v>
      </c>
      <c r="AD19" s="1">
        <v>-0.12097314745187759</v>
      </c>
      <c r="AE19" s="1">
        <v>0.22245295345783234</v>
      </c>
    </row>
    <row r="20" spans="1:31" ht="15.75" customHeight="1" x14ac:dyDescent="0.15">
      <c r="A20" s="1" t="s">
        <v>20</v>
      </c>
      <c r="B20" s="1">
        <v>7.1275383234024048E-2</v>
      </c>
      <c r="C20" s="1">
        <v>0.30686530470848083</v>
      </c>
      <c r="D20" s="1">
        <v>0.11745753884315491</v>
      </c>
      <c r="E20" s="1">
        <v>6.5541520714759827E-2</v>
      </c>
      <c r="F20" s="1">
        <v>-7.987164705991745E-2</v>
      </c>
      <c r="G20" s="1">
        <v>0.11250422149896622</v>
      </c>
      <c r="H20" s="1">
        <v>7.573140412569046E-2</v>
      </c>
      <c r="I20" s="1">
        <v>-4.1644681245088577E-2</v>
      </c>
      <c r="J20" s="1">
        <v>-7.8796267509460449E-2</v>
      </c>
      <c r="K20" s="1">
        <v>-7.1729220449924469E-2</v>
      </c>
      <c r="L20" s="1">
        <v>7.2741381824016571E-2</v>
      </c>
      <c r="M20" s="1">
        <v>0.15560896694660187</v>
      </c>
      <c r="N20" s="1">
        <v>0.67266911268234253</v>
      </c>
      <c r="O20" s="1">
        <v>0.77981716394424438</v>
      </c>
      <c r="P20" s="1">
        <v>0.60774534940719604</v>
      </c>
      <c r="Q20" s="1">
        <v>0.79216563701629639</v>
      </c>
      <c r="R20" s="1">
        <v>0.67150312662124634</v>
      </c>
      <c r="S20" s="1">
        <v>0.75344085693359375</v>
      </c>
      <c r="T20" s="1">
        <v>0.99999874830245972</v>
      </c>
      <c r="U20" s="1">
        <v>0.66339170932769775</v>
      </c>
      <c r="V20" s="1">
        <v>0.50133359432220459</v>
      </c>
      <c r="W20" s="1">
        <v>0.33013501763343811</v>
      </c>
      <c r="X20" s="1">
        <v>0.4588087797164917</v>
      </c>
      <c r="Y20" s="1">
        <v>0.66623377799987793</v>
      </c>
      <c r="Z20" s="1">
        <v>-6.5478608012199402E-2</v>
      </c>
      <c r="AA20" s="1">
        <v>-2.6694530621170998E-2</v>
      </c>
      <c r="AB20" s="1">
        <v>-0.13680142164230347</v>
      </c>
      <c r="AC20" s="1">
        <v>-9.6789665520191193E-2</v>
      </c>
      <c r="AD20" s="1">
        <v>-0.10461340844631195</v>
      </c>
      <c r="AE20" s="1">
        <v>0.33347126841545105</v>
      </c>
    </row>
    <row r="21" spans="1:31" ht="15.75" customHeight="1" x14ac:dyDescent="0.15">
      <c r="A21" s="1" t="s">
        <v>21</v>
      </c>
      <c r="B21" s="1">
        <v>-3.3707788679748774E-4</v>
      </c>
      <c r="C21" s="1">
        <v>0.30662578344345093</v>
      </c>
      <c r="D21" s="1">
        <v>2.7778415009379387E-2</v>
      </c>
      <c r="E21" s="1">
        <v>9.4535619020462036E-2</v>
      </c>
      <c r="F21" s="1">
        <v>-7.1959249675273895E-2</v>
      </c>
      <c r="G21" s="1">
        <v>9.9272653460502625E-2</v>
      </c>
      <c r="H21" s="1">
        <v>9.3454234302043915E-2</v>
      </c>
      <c r="I21" s="1">
        <v>-5.5713936686515808E-2</v>
      </c>
      <c r="J21" s="1">
        <v>-0.14476732909679413</v>
      </c>
      <c r="K21" s="1">
        <v>8.3630934357643127E-2</v>
      </c>
      <c r="L21" s="1">
        <v>0.12823696434497833</v>
      </c>
      <c r="M21" s="1">
        <v>1.1369211133569479E-3</v>
      </c>
      <c r="N21" s="1">
        <v>0.62515461444854736</v>
      </c>
      <c r="O21" s="1">
        <v>0.80918526649475098</v>
      </c>
      <c r="P21" s="1">
        <v>0.79997217655181885</v>
      </c>
      <c r="Q21" s="1">
        <v>0.74131679534912109</v>
      </c>
      <c r="R21" s="1">
        <v>0.62305504083633423</v>
      </c>
      <c r="S21" s="1">
        <v>0.77032983303070068</v>
      </c>
      <c r="T21" s="1">
        <v>0.66339170932769775</v>
      </c>
      <c r="U21" s="1">
        <v>1.0000004768371582</v>
      </c>
      <c r="V21" s="1">
        <v>0.84549260139465332</v>
      </c>
      <c r="W21" s="1">
        <v>0.30010312795639038</v>
      </c>
      <c r="X21" s="1">
        <v>0.42157185077667236</v>
      </c>
      <c r="Y21" s="1">
        <v>0.78969502449035645</v>
      </c>
      <c r="Z21" s="1">
        <v>-6.3323698937892914E-2</v>
      </c>
      <c r="AA21" s="1">
        <v>-2.5656785815954208E-2</v>
      </c>
      <c r="AB21" s="1">
        <v>-0.14548702538013458</v>
      </c>
      <c r="AC21" s="1">
        <v>-0.10331765562295914</v>
      </c>
      <c r="AD21" s="1">
        <v>-0.11138547956943512</v>
      </c>
      <c r="AE21" s="1">
        <v>0.30175378918647766</v>
      </c>
    </row>
    <row r="22" spans="1:31" ht="15.75" customHeight="1" x14ac:dyDescent="0.15">
      <c r="A22" s="1" t="s">
        <v>22</v>
      </c>
      <c r="B22" s="1">
        <v>8.4707856178283691E-2</v>
      </c>
      <c r="C22" s="1">
        <v>0.30529376864433289</v>
      </c>
      <c r="D22" s="1">
        <v>0.13821454346179962</v>
      </c>
      <c r="E22" s="1">
        <v>8.382030576467514E-2</v>
      </c>
      <c r="F22" s="1">
        <v>-7.6523944735527039E-2</v>
      </c>
      <c r="G22" s="1">
        <v>8.9963264763355255E-2</v>
      </c>
      <c r="H22" s="1">
        <v>0.11499837040901184</v>
      </c>
      <c r="I22" s="1">
        <v>-4.4608090072870255E-2</v>
      </c>
      <c r="J22" s="1">
        <v>-0.13423788547515869</v>
      </c>
      <c r="K22" s="1">
        <v>8.5728159174323082E-3</v>
      </c>
      <c r="L22" s="1">
        <v>6.8065106868743896E-2</v>
      </c>
      <c r="M22" s="1">
        <v>3.6168217658996582E-2</v>
      </c>
      <c r="N22" s="1">
        <v>0.62785899639129639</v>
      </c>
      <c r="O22" s="1">
        <v>0.68496018648147583</v>
      </c>
      <c r="P22" s="1">
        <v>0.7367662787437439</v>
      </c>
      <c r="Q22" s="1">
        <v>0.74525910615921021</v>
      </c>
      <c r="R22" s="1">
        <v>0.4467003345489502</v>
      </c>
      <c r="S22" s="1">
        <v>0.61685413122177124</v>
      </c>
      <c r="T22" s="1">
        <v>0.50133359432220459</v>
      </c>
      <c r="U22" s="1">
        <v>0.84549260139465332</v>
      </c>
      <c r="V22" s="1">
        <v>0.9999995231628418</v>
      </c>
      <c r="W22" s="1">
        <v>0.1833285391330719</v>
      </c>
      <c r="X22" s="1">
        <v>0.29515987634658813</v>
      </c>
      <c r="Y22" s="1">
        <v>0.58900022506713867</v>
      </c>
      <c r="Z22" s="1">
        <v>-5.5916991084814072E-2</v>
      </c>
      <c r="AA22" s="1">
        <v>-3.8637012243270874E-2</v>
      </c>
      <c r="AB22" s="1">
        <v>-0.13570168614387512</v>
      </c>
      <c r="AC22" s="1">
        <v>-9.6011653542518616E-2</v>
      </c>
      <c r="AD22" s="1">
        <v>-0.10377234220504761</v>
      </c>
      <c r="AE22" s="1">
        <v>0.3642880916595459</v>
      </c>
    </row>
    <row r="23" spans="1:31" ht="15.75" customHeight="1" x14ac:dyDescent="0.15">
      <c r="A23" s="1" t="s">
        <v>23</v>
      </c>
      <c r="B23" s="1">
        <v>0.31041648983955383</v>
      </c>
      <c r="C23" s="1">
        <v>0.2067313939332962</v>
      </c>
      <c r="D23" s="1">
        <v>7.9937480390071869E-2</v>
      </c>
      <c r="E23" s="1">
        <v>7.0604182779788971E-2</v>
      </c>
      <c r="F23" s="1">
        <v>2.6583781465888023E-2</v>
      </c>
      <c r="G23" s="1">
        <v>0.25507229566574097</v>
      </c>
      <c r="H23" s="1">
        <v>-3.8418930023908615E-2</v>
      </c>
      <c r="I23" s="1">
        <v>9.7637519240379333E-2</v>
      </c>
      <c r="J23" s="1">
        <v>0.15369346737861633</v>
      </c>
      <c r="K23" s="1">
        <v>-4.1774637997150421E-2</v>
      </c>
      <c r="L23" s="1">
        <v>-9.7543336451053619E-3</v>
      </c>
      <c r="M23" s="1">
        <v>2.3148367181420326E-2</v>
      </c>
      <c r="N23" s="1">
        <v>0.19991251826286316</v>
      </c>
      <c r="O23" s="1">
        <v>0.34661844372749329</v>
      </c>
      <c r="P23" s="1">
        <v>0.24572737514972687</v>
      </c>
      <c r="Q23" s="1">
        <v>0.32139211893081665</v>
      </c>
      <c r="R23" s="1">
        <v>0.24618935585021973</v>
      </c>
      <c r="S23" s="1">
        <v>0.26253858208656311</v>
      </c>
      <c r="T23" s="1">
        <v>0.33013501763343811</v>
      </c>
      <c r="U23" s="1">
        <v>0.30010312795639038</v>
      </c>
      <c r="V23" s="1">
        <v>0.1833285391330719</v>
      </c>
      <c r="W23" s="1">
        <v>1.0000001192092896</v>
      </c>
      <c r="X23" s="1">
        <v>0.59934914112091064</v>
      </c>
      <c r="Y23" s="1">
        <v>0.35878077149391174</v>
      </c>
      <c r="Z23" s="1">
        <v>-0.102535180747509</v>
      </c>
      <c r="AA23" s="1">
        <v>0.13010704517364502</v>
      </c>
      <c r="AB23" s="1">
        <v>-0.13575823605060577</v>
      </c>
      <c r="AC23" s="1">
        <v>0.1351434588432312</v>
      </c>
      <c r="AD23" s="1">
        <v>0.16344988346099854</v>
      </c>
      <c r="AE23" s="1">
        <v>0.23485115170478821</v>
      </c>
    </row>
    <row r="24" spans="1:31" ht="15.75" customHeight="1" x14ac:dyDescent="0.15">
      <c r="A24" s="1" t="s">
        <v>24</v>
      </c>
      <c r="B24" s="1">
        <v>0.15228395164012909</v>
      </c>
      <c r="C24" s="1">
        <v>0.18917649984359741</v>
      </c>
      <c r="D24" s="1">
        <v>5.1740087568759918E-2</v>
      </c>
      <c r="E24" s="1">
        <v>0.11262413114309311</v>
      </c>
      <c r="F24" s="1">
        <v>9.1083727777004242E-2</v>
      </c>
      <c r="G24" s="1">
        <v>0.1784699410200119</v>
      </c>
      <c r="H24" s="1">
        <v>0.13071346282958984</v>
      </c>
      <c r="I24" s="1">
        <v>8.8704027235507965E-2</v>
      </c>
      <c r="J24" s="1">
        <v>0.1001279279589653</v>
      </c>
      <c r="K24" s="1">
        <v>4.1232455521821976E-2</v>
      </c>
      <c r="L24" s="1">
        <v>9.8665259778499603E-2</v>
      </c>
      <c r="M24" s="1">
        <v>-5.978742241859436E-2</v>
      </c>
      <c r="N24" s="1">
        <v>0.4335482120513916</v>
      </c>
      <c r="O24" s="1">
        <v>0.47373995184898376</v>
      </c>
      <c r="P24" s="1">
        <v>0.41836854815483093</v>
      </c>
      <c r="Q24" s="1">
        <v>0.39486411213874817</v>
      </c>
      <c r="R24" s="1">
        <v>0.42504772543907166</v>
      </c>
      <c r="S24" s="1">
        <v>0.42553329467773438</v>
      </c>
      <c r="T24" s="1">
        <v>0.4588087797164917</v>
      </c>
      <c r="U24" s="1">
        <v>0.42157185077667236</v>
      </c>
      <c r="V24" s="1">
        <v>0.29515987634658813</v>
      </c>
      <c r="W24" s="1">
        <v>0.59934914112091064</v>
      </c>
      <c r="X24" s="1">
        <v>1.0000005960464478</v>
      </c>
      <c r="Y24" s="1">
        <v>0.51132845878601074</v>
      </c>
      <c r="Z24" s="1">
        <v>-9.9457278847694397E-2</v>
      </c>
      <c r="AA24" s="1">
        <v>0.17000806331634521</v>
      </c>
      <c r="AB24" s="1">
        <v>9.1903534485027194E-4</v>
      </c>
      <c r="AC24" s="1">
        <v>7.5333535671234131E-2</v>
      </c>
      <c r="AD24" s="1">
        <v>0.16355457901954651</v>
      </c>
      <c r="AE24" s="1">
        <v>0.38129374384880066</v>
      </c>
    </row>
    <row r="25" spans="1:31" ht="15.75" customHeight="1" x14ac:dyDescent="0.15">
      <c r="A25" s="1" t="s">
        <v>25</v>
      </c>
      <c r="B25" s="1">
        <v>-0.10006026178598404</v>
      </c>
      <c r="C25" s="1">
        <v>0.19574467837810516</v>
      </c>
      <c r="D25" s="1">
        <v>7.0291787385940552E-2</v>
      </c>
      <c r="E25" s="1">
        <v>0.14009670913219452</v>
      </c>
      <c r="F25" s="1">
        <v>2.909548208117485E-2</v>
      </c>
      <c r="G25" s="1">
        <v>1.6573768109083176E-2</v>
      </c>
      <c r="H25" s="1">
        <v>6.9185040891170502E-2</v>
      </c>
      <c r="I25" s="1">
        <v>-7.9351648309966549E-6</v>
      </c>
      <c r="J25" s="1">
        <v>-0.13415141403675079</v>
      </c>
      <c r="K25" s="1">
        <v>-8.8994041085243225E-2</v>
      </c>
      <c r="L25" s="1">
        <v>0.17432014644145966</v>
      </c>
      <c r="M25" s="1">
        <v>-5.1253162324428558E-2</v>
      </c>
      <c r="N25" s="1">
        <v>0.52305078506469727</v>
      </c>
      <c r="O25" s="1">
        <v>0.71216529607772827</v>
      </c>
      <c r="P25" s="1">
        <v>0.79406958818435669</v>
      </c>
      <c r="Q25" s="1">
        <v>0.63949614763259888</v>
      </c>
      <c r="R25" s="1">
        <v>0.4953015148639679</v>
      </c>
      <c r="S25" s="1">
        <v>0.76182460784912109</v>
      </c>
      <c r="T25" s="1">
        <v>0.66623377799987793</v>
      </c>
      <c r="U25" s="1">
        <v>0.78969502449035645</v>
      </c>
      <c r="V25" s="1">
        <v>0.58900022506713867</v>
      </c>
      <c r="W25" s="1">
        <v>0.35878077149391174</v>
      </c>
      <c r="X25" s="1">
        <v>0.51132845878601074</v>
      </c>
      <c r="Y25" s="1">
        <v>0.99999904632568359</v>
      </c>
      <c r="Z25" s="1">
        <v>-7.2229184210300446E-2</v>
      </c>
      <c r="AA25" s="1">
        <v>5.8980550616979599E-2</v>
      </c>
      <c r="AB25" s="1">
        <v>-1.4231005683541298E-2</v>
      </c>
      <c r="AC25" s="1">
        <v>-0.11891593039035797</v>
      </c>
      <c r="AD25" s="1">
        <v>-9.8220832645893097E-2</v>
      </c>
      <c r="AE25" s="1">
        <v>0.26910856366157532</v>
      </c>
    </row>
    <row r="26" spans="1:31" ht="15.75" customHeight="1" x14ac:dyDescent="0.15">
      <c r="A26" s="1" t="s">
        <v>26</v>
      </c>
      <c r="B26" s="1">
        <v>-3.9478551596403122E-2</v>
      </c>
      <c r="C26" s="1">
        <v>-8.4500752389431E-2</v>
      </c>
      <c r="D26" s="1">
        <v>-5.6356955319643021E-2</v>
      </c>
      <c r="E26" s="1">
        <v>9.6384610515087843E-4</v>
      </c>
      <c r="F26" s="1">
        <v>0.12587723135948181</v>
      </c>
      <c r="G26" s="1">
        <v>4.7255154699087143E-2</v>
      </c>
      <c r="H26" s="1">
        <v>-2.5751525536179543E-2</v>
      </c>
      <c r="I26" s="1">
        <v>-6.3115626573562622E-2</v>
      </c>
      <c r="J26" s="1">
        <v>-5.4472494870424271E-2</v>
      </c>
      <c r="K26" s="1">
        <v>-1.3115717098116875E-2</v>
      </c>
      <c r="L26" s="1">
        <v>1.3436648994684219E-2</v>
      </c>
      <c r="M26" s="1">
        <v>-5.5434416979551315E-2</v>
      </c>
      <c r="N26" s="1">
        <v>-6.4279869198799133E-2</v>
      </c>
      <c r="O26" s="1">
        <v>-7.8756146132946014E-2</v>
      </c>
      <c r="P26" s="1">
        <v>-2.7195727452635765E-2</v>
      </c>
      <c r="Q26" s="1">
        <v>-6.3618585467338562E-2</v>
      </c>
      <c r="R26" s="1">
        <v>-5.8549061417579651E-2</v>
      </c>
      <c r="S26" s="1">
        <v>-7.2852656245231628E-2</v>
      </c>
      <c r="T26" s="1">
        <v>-6.5478608012199402E-2</v>
      </c>
      <c r="U26" s="1">
        <v>-6.3323698937892914E-2</v>
      </c>
      <c r="V26" s="1">
        <v>-5.5916991084814072E-2</v>
      </c>
      <c r="W26" s="1">
        <v>-0.102535180747509</v>
      </c>
      <c r="X26" s="1">
        <v>-9.9457278847694397E-2</v>
      </c>
      <c r="Y26" s="1">
        <v>-7.2229184210300446E-2</v>
      </c>
      <c r="Z26" s="1">
        <v>1</v>
      </c>
      <c r="AA26" s="1">
        <v>-4.3929615058004856E-3</v>
      </c>
      <c r="AB26" s="1">
        <v>-3.9806488901376724E-2</v>
      </c>
      <c r="AC26" s="1">
        <v>-2.5630246382206678E-3</v>
      </c>
      <c r="AD26" s="1">
        <v>2.0762911066412926E-2</v>
      </c>
      <c r="AE26" s="1">
        <v>0.19938570261001587</v>
      </c>
    </row>
    <row r="27" spans="1:31" ht="15.75" customHeight="1" x14ac:dyDescent="0.15">
      <c r="A27" s="1" t="s">
        <v>27</v>
      </c>
      <c r="B27" s="1">
        <v>-5.9284649789333344E-2</v>
      </c>
      <c r="C27" s="1">
        <v>-7.165122777223587E-2</v>
      </c>
      <c r="D27" s="1">
        <v>-0.13405101001262665</v>
      </c>
      <c r="E27" s="1">
        <v>4.4723585247993469E-2</v>
      </c>
      <c r="F27" s="1">
        <v>-0.10170364379882812</v>
      </c>
      <c r="G27" s="1">
        <v>-0.1038142517209053</v>
      </c>
      <c r="H27" s="1">
        <v>4.1516069322824478E-2</v>
      </c>
      <c r="I27" s="1">
        <v>5.6052453815937042E-2</v>
      </c>
      <c r="J27" s="1">
        <v>2.0310016348958015E-2</v>
      </c>
      <c r="K27" s="1">
        <v>2.3179046809673309E-2</v>
      </c>
      <c r="L27" s="1">
        <v>-7.7937506139278412E-2</v>
      </c>
      <c r="M27" s="1">
        <v>-9.5152914524078369E-2</v>
      </c>
      <c r="N27" s="1">
        <v>-7.6527029275894165E-2</v>
      </c>
      <c r="O27" s="1">
        <v>-4.2296354658901691E-3</v>
      </c>
      <c r="P27" s="1">
        <v>-3.2994670327752829E-3</v>
      </c>
      <c r="Q27" s="1">
        <v>-2.8906630352139473E-2</v>
      </c>
      <c r="R27" s="1">
        <v>-5.1167719066143036E-2</v>
      </c>
      <c r="S27" s="1">
        <v>-8.8079996407032013E-2</v>
      </c>
      <c r="T27" s="1">
        <v>-2.6694530621170998E-2</v>
      </c>
      <c r="U27" s="1">
        <v>-2.5656785815954208E-2</v>
      </c>
      <c r="V27" s="1">
        <v>-3.8637012243270874E-2</v>
      </c>
      <c r="W27" s="1">
        <v>0.13010704517364502</v>
      </c>
      <c r="X27" s="1">
        <v>0.17000806331634521</v>
      </c>
      <c r="Y27" s="1">
        <v>5.8980550616979599E-2</v>
      </c>
      <c r="Z27" s="1">
        <v>-4.3929615058004856E-3</v>
      </c>
      <c r="AA27" s="1">
        <v>0.99999821186065674</v>
      </c>
      <c r="AB27" s="1">
        <v>5.5593107827007771E-3</v>
      </c>
      <c r="AC27" s="1">
        <v>0.22883602976799011</v>
      </c>
      <c r="AD27" s="1">
        <v>0.19635224342346191</v>
      </c>
      <c r="AE27" s="1">
        <v>0.10609826445579529</v>
      </c>
    </row>
    <row r="28" spans="1:31" ht="15.75" customHeight="1" x14ac:dyDescent="0.15">
      <c r="A28" s="1" t="s">
        <v>28</v>
      </c>
      <c r="B28" s="1">
        <v>-2.732541412115097E-2</v>
      </c>
      <c r="C28" s="1">
        <v>8.6287237703800201E-2</v>
      </c>
      <c r="D28" s="1">
        <v>-3.4396424889564514E-2</v>
      </c>
      <c r="E28" s="1">
        <v>2.7411257848143578E-2</v>
      </c>
      <c r="F28" s="1">
        <v>0.38117179274559021</v>
      </c>
      <c r="G28" s="1">
        <v>0.17954979836940765</v>
      </c>
      <c r="H28" s="1">
        <v>-7.4106425046920776E-2</v>
      </c>
      <c r="I28" s="1">
        <v>1.8034808337688446E-2</v>
      </c>
      <c r="J28" s="1">
        <v>9.0226627886295319E-2</v>
      </c>
      <c r="K28" s="1">
        <v>-9.8404191434383392E-2</v>
      </c>
      <c r="L28" s="1">
        <v>-9.0124756097793579E-2</v>
      </c>
      <c r="M28" s="1">
        <v>-5.9727847576141357E-2</v>
      </c>
      <c r="N28" s="1">
        <v>-0.18123316764831543</v>
      </c>
      <c r="O28" s="1">
        <v>-0.17138728499412537</v>
      </c>
      <c r="P28" s="1">
        <v>-0.1387275904417038</v>
      </c>
      <c r="Q28" s="1">
        <v>-0.1432887464761734</v>
      </c>
      <c r="R28" s="1">
        <v>-0.15563379228115082</v>
      </c>
      <c r="S28" s="1">
        <v>-0.15762487053871155</v>
      </c>
      <c r="T28" s="1">
        <v>-0.13680142164230347</v>
      </c>
      <c r="U28" s="1">
        <v>-0.14548702538013458</v>
      </c>
      <c r="V28" s="1">
        <v>-0.13570168614387512</v>
      </c>
      <c r="W28" s="1">
        <v>-0.13575823605060577</v>
      </c>
      <c r="X28" s="1">
        <v>9.1903534485027194E-4</v>
      </c>
      <c r="Y28" s="1">
        <v>-1.4231005683541298E-2</v>
      </c>
      <c r="Z28" s="1">
        <v>-3.9806488901376724E-2</v>
      </c>
      <c r="AA28" s="1">
        <v>5.5593107827007771E-3</v>
      </c>
      <c r="AB28" s="1">
        <v>1.000001072883606</v>
      </c>
      <c r="AC28" s="1">
        <v>0.23601241409778595</v>
      </c>
      <c r="AD28" s="1">
        <v>0.28003004193305969</v>
      </c>
      <c r="AE28" s="1">
        <v>0.15847998857498169</v>
      </c>
    </row>
    <row r="29" spans="1:31" ht="15.75" customHeight="1" x14ac:dyDescent="0.15">
      <c r="A29" s="1" t="s">
        <v>29</v>
      </c>
      <c r="B29" s="1">
        <v>0.19308608770370483</v>
      </c>
      <c r="C29" s="1">
        <v>-2.7147386223077774E-2</v>
      </c>
      <c r="D29" s="1">
        <v>5.1983192563056946E-2</v>
      </c>
      <c r="E29" s="1">
        <v>-0.10851801186800003</v>
      </c>
      <c r="F29" s="1">
        <v>-5.4053865373134613E-2</v>
      </c>
      <c r="G29" s="1">
        <v>0.26811128854751587</v>
      </c>
      <c r="H29" s="1">
        <v>-1.8179560080170631E-2</v>
      </c>
      <c r="I29" s="1">
        <v>0.23019072413444519</v>
      </c>
      <c r="J29" s="1">
        <v>2.1072853356599808E-2</v>
      </c>
      <c r="K29" s="1">
        <v>4.1049115359783173E-2</v>
      </c>
      <c r="L29" s="1">
        <v>-8.690941333770752E-2</v>
      </c>
      <c r="M29" s="1">
        <v>8.3063475787639618E-2</v>
      </c>
      <c r="N29" s="1">
        <v>-0.13329361379146576</v>
      </c>
      <c r="O29" s="1">
        <v>-0.12209253013134003</v>
      </c>
      <c r="P29" s="1">
        <v>-9.8152689635753632E-2</v>
      </c>
      <c r="Q29" s="1">
        <v>-0.1020098477602005</v>
      </c>
      <c r="R29" s="1">
        <v>-0.11011391878128052</v>
      </c>
      <c r="S29" s="1">
        <v>-0.11280613392591476</v>
      </c>
      <c r="T29" s="1">
        <v>-9.6789665520191193E-2</v>
      </c>
      <c r="U29" s="1">
        <v>-0.10331765562295914</v>
      </c>
      <c r="V29" s="1">
        <v>-9.6011653542518616E-2</v>
      </c>
      <c r="W29" s="1">
        <v>0.1351434588432312</v>
      </c>
      <c r="X29" s="1">
        <v>7.5333535671234131E-2</v>
      </c>
      <c r="Y29" s="1">
        <v>-0.11891593039035797</v>
      </c>
      <c r="Z29" s="1">
        <v>-2.5630246382206678E-3</v>
      </c>
      <c r="AA29" s="1">
        <v>0.22883602976799011</v>
      </c>
      <c r="AB29" s="1">
        <v>0.23601241409778595</v>
      </c>
      <c r="AC29" s="1">
        <v>1.0000016689300537</v>
      </c>
      <c r="AD29" s="1">
        <v>0.74470633268356323</v>
      </c>
      <c r="AE29" s="1">
        <v>6.1057712882757187E-2</v>
      </c>
    </row>
    <row r="30" spans="1:31" ht="15.75" customHeight="1" x14ac:dyDescent="0.15">
      <c r="A30" s="1" t="s">
        <v>30</v>
      </c>
      <c r="B30" s="1">
        <v>0.3451630175113678</v>
      </c>
      <c r="C30" s="1">
        <v>6.2338404357433319E-2</v>
      </c>
      <c r="D30" s="1">
        <v>2.2910846397280693E-2</v>
      </c>
      <c r="E30" s="1">
        <v>-6.5352641046047211E-2</v>
      </c>
      <c r="F30" s="1">
        <v>-6.9152023643255234E-3</v>
      </c>
      <c r="G30" s="1">
        <v>0.42013218998908997</v>
      </c>
      <c r="H30" s="1">
        <v>-6.1129525303840637E-2</v>
      </c>
      <c r="I30" s="1">
        <v>0.22080983221530914</v>
      </c>
      <c r="J30" s="1">
        <v>-1.0051418095827103E-2</v>
      </c>
      <c r="K30" s="1">
        <v>-4.0760528296232224E-2</v>
      </c>
      <c r="L30" s="1">
        <v>-7.6775729656219482E-2</v>
      </c>
      <c r="M30" s="1">
        <v>-5.2302565425634384E-2</v>
      </c>
      <c r="N30" s="1">
        <v>-0.14031121134757996</v>
      </c>
      <c r="O30" s="1">
        <v>-0.13134412467479706</v>
      </c>
      <c r="P30" s="1">
        <v>-0.10608656704425812</v>
      </c>
      <c r="Q30" s="1">
        <v>-0.1097884476184845</v>
      </c>
      <c r="R30" s="1">
        <v>-0.11901476979255676</v>
      </c>
      <c r="S30" s="1">
        <v>-0.12097314745187759</v>
      </c>
      <c r="T30" s="1">
        <v>-0.10461340844631195</v>
      </c>
      <c r="U30" s="1">
        <v>-0.11138547956943512</v>
      </c>
      <c r="V30" s="1">
        <v>-0.10377234220504761</v>
      </c>
      <c r="W30" s="1">
        <v>0.16344988346099854</v>
      </c>
      <c r="X30" s="1">
        <v>0.16355457901954651</v>
      </c>
      <c r="Y30" s="1">
        <v>-9.8220832645893097E-2</v>
      </c>
      <c r="Z30" s="1">
        <v>2.0762911066412926E-2</v>
      </c>
      <c r="AA30" s="1">
        <v>0.19635224342346191</v>
      </c>
      <c r="AB30" s="1">
        <v>0.28003004193305969</v>
      </c>
      <c r="AC30" s="1">
        <v>0.74470633268356323</v>
      </c>
      <c r="AD30" s="1">
        <v>0.99999988079071045</v>
      </c>
      <c r="AE30" s="1">
        <v>-5.6434567086398602E-3</v>
      </c>
    </row>
    <row r="31" spans="1:31" ht="15.75" customHeight="1" x14ac:dyDescent="0.15">
      <c r="A31" s="1" t="s">
        <v>31</v>
      </c>
      <c r="B31" s="1">
        <v>0.261177659034729</v>
      </c>
      <c r="C31" s="1">
        <v>0.23330898582935333</v>
      </c>
      <c r="D31" s="1">
        <v>1.4123868197202682E-2</v>
      </c>
      <c r="E31" s="1">
        <v>0.22909635305404663</v>
      </c>
      <c r="F31" s="1">
        <v>0.2429850697517395</v>
      </c>
      <c r="G31" s="1">
        <v>0.11980234831571579</v>
      </c>
      <c r="H31" s="1">
        <v>0.22365982830524445</v>
      </c>
      <c r="I31" s="1">
        <v>0.13636407256126404</v>
      </c>
      <c r="J31" s="1">
        <v>0.20698061585426331</v>
      </c>
      <c r="K31" s="1">
        <v>3.7583965808153152E-2</v>
      </c>
      <c r="L31" s="1">
        <v>0.10478199273347855</v>
      </c>
      <c r="M31" s="1">
        <v>5.4794017225503922E-2</v>
      </c>
      <c r="N31" s="1">
        <v>0.47898578643798828</v>
      </c>
      <c r="O31" s="1">
        <v>0.40736007690429688</v>
      </c>
      <c r="P31" s="1">
        <v>0.40039476752281189</v>
      </c>
      <c r="Q31" s="1">
        <v>0.33909466862678528</v>
      </c>
      <c r="R31" s="1">
        <v>0.33241689205169678</v>
      </c>
      <c r="S31" s="1">
        <v>0.22245295345783234</v>
      </c>
      <c r="T31" s="1">
        <v>0.33347126841545105</v>
      </c>
      <c r="U31" s="1">
        <v>0.30175378918647766</v>
      </c>
      <c r="V31" s="1">
        <v>0.3642880916595459</v>
      </c>
      <c r="W31" s="1">
        <v>0.23485115170478821</v>
      </c>
      <c r="X31" s="1">
        <v>0.38129374384880066</v>
      </c>
      <c r="Y31" s="1">
        <v>0.26910856366157532</v>
      </c>
      <c r="Z31" s="1">
        <v>0.19938570261001587</v>
      </c>
      <c r="AA31" s="1">
        <v>0.10609826445579529</v>
      </c>
      <c r="AB31" s="1">
        <v>0.15847998857498169</v>
      </c>
      <c r="AC31" s="1">
        <v>6.1057712882757187E-2</v>
      </c>
      <c r="AD31" s="1">
        <v>-5.6434567086398602E-3</v>
      </c>
      <c r="AE31" s="1">
        <v>0.99999994039535522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0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 t="s">
        <v>32</v>
      </c>
    </row>
    <row r="2" spans="1:2" ht="15.75" customHeight="1" x14ac:dyDescent="0.15">
      <c r="A2" s="1" t="s">
        <v>2</v>
      </c>
      <c r="B2" s="1">
        <v>1.8718833923339844</v>
      </c>
    </row>
    <row r="3" spans="1:2" ht="15.75" customHeight="1" x14ac:dyDescent="0.15">
      <c r="A3" s="1" t="s">
        <v>3</v>
      </c>
      <c r="B3" s="1">
        <v>0.97896146774291992</v>
      </c>
    </row>
    <row r="4" spans="1:2" ht="15.75" customHeight="1" x14ac:dyDescent="0.15">
      <c r="A4" s="1" t="s">
        <v>4</v>
      </c>
      <c r="B4" s="1">
        <v>2.1025989055633545</v>
      </c>
    </row>
    <row r="5" spans="1:2" ht="15.75" customHeight="1" x14ac:dyDescent="0.15">
      <c r="A5" s="1" t="s">
        <v>5</v>
      </c>
      <c r="B5" s="1">
        <v>3.9897968769073486</v>
      </c>
    </row>
    <row r="6" spans="1:2" ht="15.75" customHeight="1" x14ac:dyDescent="0.15">
      <c r="A6" s="1" t="s">
        <v>6</v>
      </c>
      <c r="B6" s="1">
        <v>4.3835859298706055</v>
      </c>
    </row>
    <row r="7" spans="1:2" ht="15.75" customHeight="1" x14ac:dyDescent="0.15">
      <c r="A7" s="1" t="s">
        <v>7</v>
      </c>
      <c r="B7" s="1">
        <v>1.3292763233184814</v>
      </c>
    </row>
    <row r="8" spans="1:2" ht="15.75" customHeight="1" x14ac:dyDescent="0.15">
      <c r="A8" s="1" t="s">
        <v>8</v>
      </c>
      <c r="B8" s="1">
        <v>4.7147479057312012</v>
      </c>
    </row>
    <row r="9" spans="1:2" ht="15.75" customHeight="1" x14ac:dyDescent="0.15">
      <c r="A9" s="1" t="s">
        <v>9</v>
      </c>
      <c r="B9" s="1">
        <v>3.7065129280090332</v>
      </c>
    </row>
    <row r="10" spans="1:2" ht="15.75" customHeight="1" x14ac:dyDescent="0.15">
      <c r="A10" s="1" t="s">
        <v>10</v>
      </c>
      <c r="B10" s="1">
        <v>5.3823962211608887</v>
      </c>
    </row>
    <row r="11" spans="1:2" ht="15.75" customHeight="1" x14ac:dyDescent="0.15">
      <c r="A11" s="1" t="s">
        <v>11</v>
      </c>
      <c r="B11" s="1">
        <v>4.5969815254211426</v>
      </c>
    </row>
    <row r="12" spans="1:2" ht="15.75" customHeight="1" x14ac:dyDescent="0.15">
      <c r="A12" s="1" t="s">
        <v>12</v>
      </c>
      <c r="B12" s="1">
        <v>5.9026317596435547</v>
      </c>
    </row>
    <row r="13" spans="1:2" ht="15.75" customHeight="1" x14ac:dyDescent="0.15">
      <c r="A13" s="1" t="s">
        <v>13</v>
      </c>
      <c r="B13" s="1">
        <v>6.6579537391662598</v>
      </c>
    </row>
    <row r="14" spans="1:2" ht="15.75" customHeight="1" x14ac:dyDescent="0.15">
      <c r="A14" s="1" t="s">
        <v>14</v>
      </c>
      <c r="B14" s="1">
        <v>3.3637170791625977</v>
      </c>
    </row>
    <row r="15" spans="1:2" ht="15.75" customHeight="1" x14ac:dyDescent="0.15">
      <c r="A15" s="1" t="s">
        <v>15</v>
      </c>
      <c r="B15" s="1">
        <v>3.1161253452301025</v>
      </c>
    </row>
    <row r="16" spans="1:2" ht="15.75" customHeight="1" x14ac:dyDescent="0.15">
      <c r="A16" s="1" t="s">
        <v>16</v>
      </c>
      <c r="B16" s="1">
        <v>5.4476666450500488</v>
      </c>
    </row>
    <row r="17" spans="1:2" ht="15.75" customHeight="1" x14ac:dyDescent="0.15">
      <c r="A17" s="1" t="s">
        <v>17</v>
      </c>
      <c r="B17" s="1">
        <v>4.9801921844482422</v>
      </c>
    </row>
    <row r="18" spans="1:2" ht="15.75" customHeight="1" x14ac:dyDescent="0.15">
      <c r="A18" s="1" t="s">
        <v>18</v>
      </c>
      <c r="B18" s="1">
        <v>3.9870538711547852</v>
      </c>
    </row>
    <row r="19" spans="1:2" ht="15.75" customHeight="1" x14ac:dyDescent="0.15">
      <c r="A19" s="1" t="s">
        <v>19</v>
      </c>
      <c r="B19" s="1">
        <v>3.595362663269043</v>
      </c>
    </row>
    <row r="20" spans="1:2" ht="15.75" customHeight="1" x14ac:dyDescent="0.15">
      <c r="A20" s="1" t="s">
        <v>20</v>
      </c>
      <c r="B20" s="1">
        <v>5.2687692642211914</v>
      </c>
    </row>
    <row r="21" spans="1:2" ht="15.75" customHeight="1" x14ac:dyDescent="0.15">
      <c r="A21" s="1" t="s">
        <v>21</v>
      </c>
      <c r="B21" s="1">
        <v>5.0310883522033691</v>
      </c>
    </row>
    <row r="22" spans="1:2" ht="15.75" customHeight="1" x14ac:dyDescent="0.15">
      <c r="A22" s="1" t="s">
        <v>22</v>
      </c>
      <c r="B22" s="1">
        <v>8.4406356811523438</v>
      </c>
    </row>
    <row r="23" spans="1:2" ht="15.75" customHeight="1" x14ac:dyDescent="0.15">
      <c r="A23" s="1" t="s">
        <v>23</v>
      </c>
      <c r="B23" s="1">
        <v>0.24938668310642242</v>
      </c>
    </row>
    <row r="24" spans="1:2" ht="15.75" customHeight="1" x14ac:dyDescent="0.15">
      <c r="A24" s="1" t="s">
        <v>24</v>
      </c>
      <c r="B24" s="1">
        <v>0.75699591636657715</v>
      </c>
    </row>
    <row r="25" spans="1:2" ht="15.75" customHeight="1" x14ac:dyDescent="0.15">
      <c r="A25" s="1" t="s">
        <v>25</v>
      </c>
      <c r="B25" s="1">
        <v>3.0314583778381348</v>
      </c>
    </row>
    <row r="26" spans="1:2" ht="15.75" customHeight="1" x14ac:dyDescent="0.15">
      <c r="A26" s="1" t="s">
        <v>26</v>
      </c>
      <c r="B26" s="1">
        <v>70.614509582519531</v>
      </c>
    </row>
    <row r="27" spans="1:2" ht="15.75" customHeight="1" x14ac:dyDescent="0.15">
      <c r="A27" s="1" t="s">
        <v>27</v>
      </c>
      <c r="B27" s="1">
        <v>12.849363327026367</v>
      </c>
    </row>
    <row r="28" spans="1:2" ht="15.75" customHeight="1" x14ac:dyDescent="0.15">
      <c r="A28" s="1" t="s">
        <v>28</v>
      </c>
      <c r="B28" s="1">
        <v>9.4350137710571289</v>
      </c>
    </row>
    <row r="29" spans="1:2" ht="15.75" customHeight="1" x14ac:dyDescent="0.15">
      <c r="A29" s="1" t="s">
        <v>29</v>
      </c>
      <c r="B29" s="1">
        <v>17.326396942138672</v>
      </c>
    </row>
    <row r="30" spans="1:2" ht="15.75" customHeight="1" x14ac:dyDescent="0.15">
      <c r="A30" s="1" t="s">
        <v>30</v>
      </c>
      <c r="B30" s="1">
        <v>16.58867073059082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0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 t="s">
        <v>33</v>
      </c>
    </row>
    <row r="2" spans="1:2" ht="15.75" customHeight="1" x14ac:dyDescent="0.15">
      <c r="A2" s="1" t="s">
        <v>2</v>
      </c>
      <c r="B2" s="2">
        <v>6.6600002348423004E-2</v>
      </c>
    </row>
    <row r="3" spans="1:2" ht="15.75" customHeight="1" x14ac:dyDescent="0.15">
      <c r="A3" s="1" t="s">
        <v>3</v>
      </c>
      <c r="B3" s="2">
        <v>5.469999834895134E-2</v>
      </c>
    </row>
    <row r="4" spans="1:2" ht="15.75" customHeight="1" x14ac:dyDescent="0.15">
      <c r="A4" s="1" t="s">
        <v>4</v>
      </c>
      <c r="B4" s="2">
        <v>4.2500000447034836E-2</v>
      </c>
    </row>
    <row r="5" spans="1:2" ht="15.75" customHeight="1" x14ac:dyDescent="0.15">
      <c r="A5" s="1" t="s">
        <v>5</v>
      </c>
      <c r="B5" s="2">
        <v>3.359999880194664E-2</v>
      </c>
    </row>
    <row r="6" spans="1:2" ht="15.75" customHeight="1" x14ac:dyDescent="0.15">
      <c r="A6" s="1" t="s">
        <v>6</v>
      </c>
      <c r="B6" s="2">
        <v>3.1300000846385956E-2</v>
      </c>
    </row>
    <row r="7" spans="1:2" ht="15.75" customHeight="1" x14ac:dyDescent="0.15">
      <c r="A7" s="1" t="s">
        <v>7</v>
      </c>
      <c r="B7" s="2">
        <v>2.9600000008940697E-2</v>
      </c>
    </row>
    <row r="8" spans="1:2" ht="15.75" customHeight="1" x14ac:dyDescent="0.15">
      <c r="A8" s="1" t="s">
        <v>8</v>
      </c>
      <c r="B8" s="2">
        <v>2.3900000378489494E-2</v>
      </c>
    </row>
    <row r="9" spans="1:2" ht="15.75" customHeight="1" x14ac:dyDescent="0.15">
      <c r="A9" s="1" t="s">
        <v>9</v>
      </c>
      <c r="B9" s="2">
        <v>1.9700000062584877E-2</v>
      </c>
    </row>
    <row r="10" spans="1:2" ht="15.75" customHeight="1" x14ac:dyDescent="0.15">
      <c r="A10" s="1" t="s">
        <v>10</v>
      </c>
      <c r="B10" s="2">
        <v>1.7599999904632568E-2</v>
      </c>
    </row>
    <row r="11" spans="1:2" ht="15.75" customHeight="1" x14ac:dyDescent="0.15">
      <c r="A11" s="1" t="s">
        <v>11</v>
      </c>
      <c r="B11" s="2">
        <v>1.810000091791153E-2</v>
      </c>
    </row>
    <row r="12" spans="1:2" ht="15.75" customHeight="1" x14ac:dyDescent="0.15">
      <c r="A12" s="1" t="s">
        <v>12</v>
      </c>
      <c r="B12" s="2">
        <v>1.360000018030405E-2</v>
      </c>
    </row>
    <row r="13" spans="1:2" ht="15.75" customHeight="1" x14ac:dyDescent="0.15">
      <c r="A13" s="1" t="s">
        <v>13</v>
      </c>
      <c r="B13" s="2">
        <v>1.2600000016391277E-2</v>
      </c>
    </row>
    <row r="14" spans="1:2" ht="15.75" customHeight="1" x14ac:dyDescent="0.15">
      <c r="A14" s="1" t="s">
        <v>14</v>
      </c>
      <c r="B14" s="2">
        <v>9.7400002181529999E-2</v>
      </c>
    </row>
    <row r="15" spans="1:2" ht="15.75" customHeight="1" x14ac:dyDescent="0.15">
      <c r="A15" s="1" t="s">
        <v>15</v>
      </c>
      <c r="B15" s="2">
        <v>4.960000142455101E-2</v>
      </c>
    </row>
    <row r="16" spans="1:2" ht="15.75" customHeight="1" x14ac:dyDescent="0.15">
      <c r="A16" s="1" t="s">
        <v>16</v>
      </c>
      <c r="B16" s="2">
        <v>4.5000001788139343E-2</v>
      </c>
    </row>
    <row r="17" spans="1:2" ht="15.75" customHeight="1" x14ac:dyDescent="0.15">
      <c r="A17" s="1" t="s">
        <v>17</v>
      </c>
      <c r="B17" s="2">
        <v>3.1500000506639481E-2</v>
      </c>
    </row>
    <row r="18" spans="1:2" ht="15.75" customHeight="1" x14ac:dyDescent="0.15">
      <c r="A18" s="1" t="s">
        <v>18</v>
      </c>
      <c r="B18" s="2">
        <v>1.5300000086426735E-2</v>
      </c>
    </row>
    <row r="19" spans="1:2" ht="15.75" customHeight="1" x14ac:dyDescent="0.15">
      <c r="A19" s="1" t="s">
        <v>19</v>
      </c>
      <c r="B19" s="2">
        <v>1.6599999740719795E-2</v>
      </c>
    </row>
    <row r="20" spans="1:2" ht="15.75" customHeight="1" x14ac:dyDescent="0.15">
      <c r="A20" s="1" t="s">
        <v>20</v>
      </c>
      <c r="B20" s="2">
        <v>1.0400000028312206E-2</v>
      </c>
    </row>
    <row r="21" spans="1:2" ht="15.75" customHeight="1" x14ac:dyDescent="0.15">
      <c r="A21" s="1" t="s">
        <v>21</v>
      </c>
      <c r="B21" s="2">
        <v>1.0200000368058681E-2</v>
      </c>
    </row>
    <row r="22" spans="1:2" ht="15.75" customHeight="1" x14ac:dyDescent="0.15">
      <c r="A22" s="1" t="s">
        <v>22</v>
      </c>
      <c r="B22" s="2">
        <v>9.2000002041459084E-3</v>
      </c>
    </row>
    <row r="23" spans="1:2" ht="15.75" customHeight="1" x14ac:dyDescent="0.15">
      <c r="A23" s="1" t="s">
        <v>23</v>
      </c>
      <c r="B23" s="2">
        <v>0.1046999990940094</v>
      </c>
    </row>
    <row r="24" spans="1:2" ht="15.75" customHeight="1" x14ac:dyDescent="0.15">
      <c r="A24" s="1" t="s">
        <v>24</v>
      </c>
      <c r="B24" s="2">
        <v>0.13740000128746033</v>
      </c>
    </row>
    <row r="25" spans="1:2" ht="15.75" customHeight="1" x14ac:dyDescent="0.15">
      <c r="A25" s="1" t="s">
        <v>25</v>
      </c>
      <c r="B25" s="2">
        <v>3.8300000131130219E-2</v>
      </c>
    </row>
    <row r="26" spans="1:2" ht="15.75" customHeight="1" x14ac:dyDescent="0.15">
      <c r="A26" s="1" t="s">
        <v>26</v>
      </c>
      <c r="B26" s="2">
        <v>1.5399999916553497E-2</v>
      </c>
    </row>
    <row r="27" spans="1:2" ht="15.75" customHeight="1" x14ac:dyDescent="0.15">
      <c r="A27" s="1" t="s">
        <v>27</v>
      </c>
      <c r="B27" s="2">
        <v>1.5900000929832458E-2</v>
      </c>
    </row>
    <row r="28" spans="1:2" ht="15.75" customHeight="1" x14ac:dyDescent="0.15">
      <c r="A28" s="1" t="s">
        <v>28</v>
      </c>
      <c r="B28" s="2">
        <v>1.6000000759959221E-2</v>
      </c>
    </row>
    <row r="29" spans="1:2" ht="15.75" customHeight="1" x14ac:dyDescent="0.15">
      <c r="A29" s="1" t="s">
        <v>29</v>
      </c>
      <c r="B29" s="2">
        <v>1.3700000010430813E-2</v>
      </c>
    </row>
    <row r="30" spans="1:2" ht="15.75" customHeight="1" x14ac:dyDescent="0.15">
      <c r="A30" s="1" t="s">
        <v>30</v>
      </c>
      <c r="B30" s="2">
        <v>9.6000004559755325E-3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0"/>
  <sheetViews>
    <sheetView workbookViewId="0"/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  <c r="B1" s="1" t="s">
        <v>34</v>
      </c>
    </row>
    <row r="2" spans="1:2" ht="15.75" customHeight="1" x14ac:dyDescent="0.15">
      <c r="A2" s="1" t="s">
        <v>2</v>
      </c>
      <c r="B2" s="1">
        <v>2.0026313203434225</v>
      </c>
    </row>
    <row r="3" spans="1:2" ht="15.75" customHeight="1" x14ac:dyDescent="0.15">
      <c r="A3" s="1" t="s">
        <v>3</v>
      </c>
      <c r="B3" s="1">
        <v>1.7859206341893967</v>
      </c>
    </row>
    <row r="4" spans="1:2" ht="15.75" customHeight="1" x14ac:dyDescent="0.15">
      <c r="A4" s="1" t="s">
        <v>4</v>
      </c>
      <c r="B4" s="1">
        <v>1.2768927039012192</v>
      </c>
    </row>
    <row r="5" spans="1:2" ht="15.75" customHeight="1" x14ac:dyDescent="0.15">
      <c r="A5" s="1" t="s">
        <v>5</v>
      </c>
      <c r="B5" s="1">
        <v>1.7930245441998884</v>
      </c>
    </row>
    <row r="6" spans="1:2" ht="15.75" customHeight="1" x14ac:dyDescent="0.15">
      <c r="A6" s="1" t="s">
        <v>6</v>
      </c>
      <c r="B6" s="1">
        <v>1.9388080311974984</v>
      </c>
    </row>
    <row r="7" spans="1:2" ht="15.75" customHeight="1" x14ac:dyDescent="0.15">
      <c r="A7" s="1" t="s">
        <v>7</v>
      </c>
      <c r="B7" s="1">
        <v>2.2433810458087278</v>
      </c>
    </row>
    <row r="8" spans="1:2" ht="15.75" customHeight="1" x14ac:dyDescent="0.15">
      <c r="A8" s="1" t="s">
        <v>8</v>
      </c>
      <c r="B8" s="1">
        <v>2.0040750347018625</v>
      </c>
    </row>
    <row r="9" spans="1:2" ht="15.75" customHeight="1" x14ac:dyDescent="0.15">
      <c r="A9" s="1" t="s">
        <v>9</v>
      </c>
      <c r="B9" s="1">
        <v>1.5692891350329423</v>
      </c>
    </row>
    <row r="10" spans="1:2" ht="15.75" customHeight="1" x14ac:dyDescent="0.15">
      <c r="A10" s="1" t="s">
        <v>10</v>
      </c>
      <c r="B10" s="1">
        <v>1.6709172679641862</v>
      </c>
    </row>
    <row r="11" spans="1:2" ht="15.75" customHeight="1" x14ac:dyDescent="0.15">
      <c r="A11" s="1" t="s">
        <v>11</v>
      </c>
      <c r="B11" s="1">
        <v>2.2207902910269115</v>
      </c>
    </row>
    <row r="12" spans="1:2" ht="15.75" customHeight="1" x14ac:dyDescent="0.15">
      <c r="A12" s="1" t="s">
        <v>12</v>
      </c>
      <c r="B12" s="1">
        <v>1.3844921081392174</v>
      </c>
    </row>
    <row r="13" spans="1:2" ht="15.75" customHeight="1" x14ac:dyDescent="0.15">
      <c r="A13" s="1" t="s">
        <v>13</v>
      </c>
      <c r="B13" s="1">
        <v>1.4412315729630449</v>
      </c>
    </row>
    <row r="14" spans="1:2" ht="15.75" customHeight="1" x14ac:dyDescent="0.15">
      <c r="A14" s="1" t="s">
        <v>14</v>
      </c>
      <c r="B14" s="1">
        <v>4.8096098528223212</v>
      </c>
    </row>
    <row r="15" spans="1:2" ht="15.75" customHeight="1" x14ac:dyDescent="0.15">
      <c r="A15" s="1" t="s">
        <v>15</v>
      </c>
      <c r="B15" s="1">
        <v>7.3895068062211271</v>
      </c>
    </row>
    <row r="16" spans="1:2" ht="15.75" customHeight="1" x14ac:dyDescent="0.15">
      <c r="A16" s="1" t="s">
        <v>16</v>
      </c>
      <c r="B16" s="1">
        <v>5.7891889510205452</v>
      </c>
    </row>
    <row r="17" spans="1:2" ht="15.75" customHeight="1" x14ac:dyDescent="0.15">
      <c r="A17" s="1" t="s">
        <v>17</v>
      </c>
      <c r="B17" s="1">
        <v>8.0279339455012195</v>
      </c>
    </row>
    <row r="18" spans="1:2" ht="15.75" customHeight="1" x14ac:dyDescent="0.15">
      <c r="A18" s="1" t="s">
        <v>18</v>
      </c>
      <c r="B18" s="1">
        <v>4.5586473161239578</v>
      </c>
    </row>
    <row r="19" spans="1:2" ht="15.75" customHeight="1" x14ac:dyDescent="0.15">
      <c r="A19" s="1" t="s">
        <v>19</v>
      </c>
      <c r="B19" s="1">
        <v>6.3647527998938642</v>
      </c>
    </row>
    <row r="20" spans="1:2" ht="15.75" customHeight="1" x14ac:dyDescent="0.15">
      <c r="A20" s="1" t="s">
        <v>20</v>
      </c>
      <c r="B20" s="1">
        <v>5.7932171355689448</v>
      </c>
    </row>
    <row r="21" spans="1:2" ht="15.75" customHeight="1" x14ac:dyDescent="0.15">
      <c r="A21" s="1" t="s">
        <v>21</v>
      </c>
      <c r="B21" s="1">
        <v>12.334386348760146</v>
      </c>
    </row>
    <row r="22" spans="1:2" ht="15.75" customHeight="1" x14ac:dyDescent="0.15">
      <c r="A22" s="1" t="s">
        <v>22</v>
      </c>
      <c r="B22" s="1">
        <v>9.1752009863447768</v>
      </c>
    </row>
    <row r="23" spans="1:2" ht="15.75" customHeight="1" x14ac:dyDescent="0.15">
      <c r="A23" s="1" t="s">
        <v>23</v>
      </c>
      <c r="B23" s="1">
        <v>2.2501651088648482</v>
      </c>
    </row>
    <row r="24" spans="1:2" ht="15.75" customHeight="1" x14ac:dyDescent="0.15">
      <c r="A24" s="1" t="s">
        <v>24</v>
      </c>
      <c r="B24" s="1">
        <v>2.3880340002827443</v>
      </c>
    </row>
    <row r="25" spans="1:2" ht="15.75" customHeight="1" x14ac:dyDescent="0.15">
      <c r="A25" s="1" t="s">
        <v>25</v>
      </c>
      <c r="B25" s="1">
        <v>7.2019177990164254</v>
      </c>
    </row>
    <row r="26" spans="1:2" ht="15.75" customHeight="1" x14ac:dyDescent="0.15">
      <c r="A26" s="1" t="s">
        <v>26</v>
      </c>
      <c r="B26" s="1">
        <v>1.1429559765192454</v>
      </c>
    </row>
    <row r="27" spans="1:2" ht="15.75" customHeight="1" x14ac:dyDescent="0.15">
      <c r="A27" s="1" t="s">
        <v>27</v>
      </c>
      <c r="B27" s="1">
        <v>1.3552343587359494</v>
      </c>
    </row>
    <row r="28" spans="1:2" ht="15.75" customHeight="1" x14ac:dyDescent="0.15">
      <c r="A28" s="1" t="s">
        <v>28</v>
      </c>
      <c r="B28" s="1">
        <v>1.9277533590263181</v>
      </c>
    </row>
    <row r="29" spans="1:2" ht="15.75" customHeight="1" x14ac:dyDescent="0.15">
      <c r="A29" s="1" t="s">
        <v>29</v>
      </c>
      <c r="B29" s="1">
        <v>2.8183780106971246</v>
      </c>
    </row>
    <row r="30" spans="1:2" ht="15.75" customHeight="1" x14ac:dyDescent="0.15">
      <c r="A30" s="1" t="s">
        <v>30</v>
      </c>
      <c r="B30" s="1">
        <v>3.4897817649200902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58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" t="s">
        <v>0</v>
      </c>
      <c r="B1" s="1" t="s">
        <v>35</v>
      </c>
      <c r="C1" s="1" t="s">
        <v>36</v>
      </c>
      <c r="D1" s="1" t="s">
        <v>37</v>
      </c>
    </row>
    <row r="2" spans="1:4" ht="15.75" customHeight="1" x14ac:dyDescent="0.15">
      <c r="A2" s="1">
        <v>0</v>
      </c>
      <c r="B2" s="3" t="s">
        <v>38</v>
      </c>
      <c r="C2" s="1">
        <v>1155905</v>
      </c>
      <c r="D2" s="1">
        <v>1377636.75</v>
      </c>
    </row>
    <row r="3" spans="1:4" ht="15.75" customHeight="1" x14ac:dyDescent="0.15">
      <c r="A3" s="1">
        <v>1</v>
      </c>
      <c r="B3" s="3" t="s">
        <v>39</v>
      </c>
      <c r="C3" s="1">
        <v>1790591</v>
      </c>
      <c r="D3" s="1">
        <v>1544874</v>
      </c>
    </row>
    <row r="4" spans="1:4" ht="15.75" customHeight="1" x14ac:dyDescent="0.15">
      <c r="A4" s="1">
        <v>2</v>
      </c>
      <c r="B4" s="3" t="s">
        <v>40</v>
      </c>
      <c r="C4" s="1">
        <v>1735316</v>
      </c>
      <c r="D4" s="1">
        <v>1588800.875</v>
      </c>
    </row>
    <row r="5" spans="1:4" ht="15.75" customHeight="1" x14ac:dyDescent="0.15">
      <c r="A5" s="1">
        <v>3</v>
      </c>
      <c r="B5" s="3" t="s">
        <v>41</v>
      </c>
      <c r="C5" s="1">
        <v>1810754</v>
      </c>
      <c r="D5" s="1">
        <v>1600432.625</v>
      </c>
    </row>
    <row r="6" spans="1:4" ht="15.75" customHeight="1" x14ac:dyDescent="0.15">
      <c r="A6" s="1">
        <v>4</v>
      </c>
      <c r="B6" s="3" t="s">
        <v>42</v>
      </c>
      <c r="C6" s="1">
        <v>1659964</v>
      </c>
      <c r="D6" s="1">
        <v>1592685.75</v>
      </c>
    </row>
    <row r="7" spans="1:4" ht="15.75" customHeight="1" x14ac:dyDescent="0.15">
      <c r="A7" s="1">
        <v>5</v>
      </c>
      <c r="B7" s="3" t="s">
        <v>43</v>
      </c>
      <c r="C7" s="1">
        <v>1534500</v>
      </c>
      <c r="D7" s="1">
        <v>1577706.625</v>
      </c>
    </row>
    <row r="8" spans="1:4" ht="15.75" customHeight="1" x14ac:dyDescent="0.15">
      <c r="A8" s="1">
        <v>6</v>
      </c>
      <c r="B8" s="3" t="s">
        <v>44</v>
      </c>
      <c r="C8" s="1">
        <v>1494836</v>
      </c>
      <c r="D8" s="1">
        <v>1541173.125</v>
      </c>
    </row>
    <row r="9" spans="1:4" ht="15.75" customHeight="1" x14ac:dyDescent="0.15">
      <c r="A9" s="1">
        <v>7</v>
      </c>
      <c r="B9" s="3" t="s">
        <v>45</v>
      </c>
      <c r="C9" s="1">
        <v>1551562</v>
      </c>
      <c r="D9" s="1">
        <v>1532759.375</v>
      </c>
    </row>
    <row r="10" spans="1:4" ht="15.75" customHeight="1" x14ac:dyDescent="0.15">
      <c r="A10" s="1">
        <v>8</v>
      </c>
      <c r="B10" s="3" t="s">
        <v>46</v>
      </c>
      <c r="C10" s="1">
        <v>1613593</v>
      </c>
      <c r="D10" s="1">
        <v>1534769.875</v>
      </c>
    </row>
    <row r="11" spans="1:4" ht="15.75" customHeight="1" x14ac:dyDescent="0.15">
      <c r="A11" s="1">
        <v>9</v>
      </c>
      <c r="B11" s="3" t="s">
        <v>47</v>
      </c>
      <c r="C11" s="1">
        <v>1774261</v>
      </c>
      <c r="D11" s="1">
        <v>1646718.875</v>
      </c>
    </row>
    <row r="12" spans="1:4" ht="15.75" customHeight="1" x14ac:dyDescent="0.15">
      <c r="A12" s="1">
        <v>10</v>
      </c>
      <c r="B12" s="3" t="s">
        <v>48</v>
      </c>
      <c r="C12" s="1">
        <v>1972869</v>
      </c>
      <c r="D12" s="1">
        <v>1714587.125</v>
      </c>
    </row>
    <row r="13" spans="1:4" ht="15.75" customHeight="1" x14ac:dyDescent="0.15">
      <c r="A13" s="1">
        <v>11</v>
      </c>
      <c r="B13" s="3" t="s">
        <v>49</v>
      </c>
      <c r="C13" s="1">
        <v>1906373</v>
      </c>
      <c r="D13" s="1">
        <v>1727384.75</v>
      </c>
    </row>
    <row r="14" spans="1:4" ht="15.75" customHeight="1" x14ac:dyDescent="0.15">
      <c r="A14" s="1">
        <v>12</v>
      </c>
      <c r="B14" s="3" t="s">
        <v>50</v>
      </c>
      <c r="C14" s="1">
        <v>1708984</v>
      </c>
      <c r="D14" s="1">
        <v>1701054</v>
      </c>
    </row>
    <row r="15" spans="1:4" ht="15.75" customHeight="1" x14ac:dyDescent="0.15">
      <c r="A15" s="1">
        <v>13</v>
      </c>
      <c r="B15" s="3" t="s">
        <v>51</v>
      </c>
      <c r="C15" s="1">
        <v>1822103</v>
      </c>
      <c r="D15" s="1">
        <v>1824183.375</v>
      </c>
    </row>
    <row r="16" spans="1:4" ht="15.75" customHeight="1" x14ac:dyDescent="0.15">
      <c r="A16" s="1">
        <v>14</v>
      </c>
      <c r="B16" s="3" t="s">
        <v>52</v>
      </c>
      <c r="C16" s="1">
        <v>2297631</v>
      </c>
      <c r="D16" s="1">
        <v>1946117.875</v>
      </c>
    </row>
    <row r="17" spans="1:4" ht="15.75" customHeight="1" x14ac:dyDescent="0.15">
      <c r="A17" s="1">
        <v>15</v>
      </c>
      <c r="B17" s="3" t="s">
        <v>53</v>
      </c>
      <c r="C17" s="1">
        <v>1631581</v>
      </c>
      <c r="D17" s="1">
        <v>1936823</v>
      </c>
    </row>
    <row r="18" spans="1:4" ht="15.75" customHeight="1" x14ac:dyDescent="0.15">
      <c r="A18" s="1">
        <v>16</v>
      </c>
      <c r="B18" s="3" t="s">
        <v>54</v>
      </c>
      <c r="C18" s="1">
        <v>2119401</v>
      </c>
      <c r="D18" s="1">
        <v>1923460.875</v>
      </c>
    </row>
    <row r="19" spans="1:4" ht="15.75" customHeight="1" x14ac:dyDescent="0.15">
      <c r="A19" s="1">
        <v>17</v>
      </c>
      <c r="B19" s="3" t="s">
        <v>55</v>
      </c>
      <c r="C19" s="1">
        <v>1615873</v>
      </c>
      <c r="D19" s="1">
        <v>1921916</v>
      </c>
    </row>
    <row r="20" spans="1:4" ht="15.75" customHeight="1" x14ac:dyDescent="0.15">
      <c r="A20" s="1">
        <v>18</v>
      </c>
      <c r="B20" s="3" t="s">
        <v>56</v>
      </c>
      <c r="C20" s="1">
        <v>2047515</v>
      </c>
      <c r="D20" s="1">
        <v>1901128.25</v>
      </c>
    </row>
    <row r="21" spans="1:4" ht="15.75" customHeight="1" x14ac:dyDescent="0.15">
      <c r="A21" s="1">
        <v>19</v>
      </c>
      <c r="B21" s="3" t="s">
        <v>57</v>
      </c>
      <c r="C21" s="1">
        <v>1649988</v>
      </c>
      <c r="D21" s="1">
        <v>1815221.125</v>
      </c>
    </row>
    <row r="22" spans="1:4" ht="15.75" customHeight="1" x14ac:dyDescent="0.15">
      <c r="A22" s="1">
        <v>20</v>
      </c>
      <c r="B22" s="3" t="s">
        <v>58</v>
      </c>
      <c r="C22" s="1">
        <v>1523424</v>
      </c>
      <c r="D22" s="1">
        <v>1779842.375</v>
      </c>
    </row>
    <row r="23" spans="1:4" ht="15.75" customHeight="1" x14ac:dyDescent="0.15">
      <c r="A23" s="1">
        <v>21</v>
      </c>
      <c r="B23" s="3" t="s">
        <v>59</v>
      </c>
      <c r="C23" s="1">
        <v>1479240</v>
      </c>
      <c r="D23" s="1">
        <v>1731727.75</v>
      </c>
    </row>
    <row r="24" spans="1:4" ht="15.75" customHeight="1" x14ac:dyDescent="0.15">
      <c r="A24" s="1">
        <v>22</v>
      </c>
      <c r="B24" s="3" t="s">
        <v>60</v>
      </c>
      <c r="C24" s="1">
        <v>2001337</v>
      </c>
      <c r="D24" s="1">
        <v>1760633.5</v>
      </c>
    </row>
    <row r="25" spans="1:4" ht="15.75" customHeight="1" x14ac:dyDescent="0.15">
      <c r="A25" s="1">
        <v>23</v>
      </c>
      <c r="B25" s="3" t="s">
        <v>61</v>
      </c>
      <c r="C25" s="1">
        <v>2106091</v>
      </c>
      <c r="D25" s="1">
        <v>1742233.125</v>
      </c>
    </row>
    <row r="26" spans="1:4" ht="15.75" customHeight="1" x14ac:dyDescent="0.15">
      <c r="A26" s="1">
        <v>24</v>
      </c>
      <c r="B26" s="3" t="s">
        <v>62</v>
      </c>
      <c r="C26" s="1">
        <v>1924415</v>
      </c>
      <c r="D26" s="1">
        <v>1682649.75</v>
      </c>
    </row>
    <row r="27" spans="1:4" ht="15.75" customHeight="1" x14ac:dyDescent="0.15">
      <c r="A27" s="1">
        <v>25</v>
      </c>
      <c r="B27" s="3" t="s">
        <v>63</v>
      </c>
      <c r="C27" s="1">
        <v>1846673</v>
      </c>
      <c r="D27" s="1">
        <v>1586850.625</v>
      </c>
    </row>
    <row r="28" spans="1:4" ht="15.75" customHeight="1" x14ac:dyDescent="0.15">
      <c r="A28" s="1">
        <v>26</v>
      </c>
      <c r="B28" s="3" t="s">
        <v>64</v>
      </c>
      <c r="C28" s="1">
        <v>1409269</v>
      </c>
      <c r="D28" s="1">
        <v>1369596</v>
      </c>
    </row>
    <row r="29" spans="1:4" ht="15.75" customHeight="1" x14ac:dyDescent="0.15">
      <c r="A29" s="1">
        <v>27</v>
      </c>
      <c r="B29" s="3" t="s">
        <v>65</v>
      </c>
      <c r="C29" s="1">
        <v>2048670</v>
      </c>
      <c r="D29" s="1">
        <v>1676771.625</v>
      </c>
    </row>
    <row r="30" spans="1:4" ht="15.75" customHeight="1" x14ac:dyDescent="0.15">
      <c r="A30" s="1">
        <v>28</v>
      </c>
      <c r="B30" s="3" t="s">
        <v>66</v>
      </c>
      <c r="C30" s="1">
        <v>1598123</v>
      </c>
      <c r="D30" s="1">
        <v>1705547.625</v>
      </c>
    </row>
    <row r="31" spans="1:4" ht="15.75" customHeight="1" x14ac:dyDescent="0.15">
      <c r="A31" s="1">
        <v>29</v>
      </c>
      <c r="B31" s="3" t="s">
        <v>67</v>
      </c>
      <c r="C31" s="1">
        <v>1308255</v>
      </c>
      <c r="D31" s="1">
        <v>1714219.125</v>
      </c>
    </row>
    <row r="32" spans="1:4" ht="15.75" customHeight="1" x14ac:dyDescent="0.15">
      <c r="A32" s="1">
        <v>30</v>
      </c>
      <c r="B32" s="3" t="s">
        <v>68</v>
      </c>
      <c r="C32" s="1">
        <v>745745</v>
      </c>
      <c r="D32" s="1">
        <v>1490766.25</v>
      </c>
    </row>
    <row r="33" spans="1:4" ht="15.75" customHeight="1" x14ac:dyDescent="0.15">
      <c r="A33" s="1">
        <v>31</v>
      </c>
      <c r="B33" s="3" t="s">
        <v>69</v>
      </c>
      <c r="C33" s="1">
        <v>1710865</v>
      </c>
      <c r="D33" s="1">
        <v>1542609.125</v>
      </c>
    </row>
    <row r="34" spans="1:4" ht="15.75" customHeight="1" x14ac:dyDescent="0.15">
      <c r="A34" s="1">
        <v>32</v>
      </c>
      <c r="B34" s="3" t="s">
        <v>70</v>
      </c>
      <c r="C34" s="1">
        <v>1921122</v>
      </c>
      <c r="D34" s="1">
        <v>1766217.75</v>
      </c>
    </row>
    <row r="35" spans="1:4" ht="15.75" customHeight="1" x14ac:dyDescent="0.15">
      <c r="A35" s="1">
        <v>33</v>
      </c>
      <c r="B35" s="3" t="s">
        <v>71</v>
      </c>
      <c r="C35" s="1">
        <v>1794270</v>
      </c>
      <c r="D35" s="1">
        <v>1754918.375</v>
      </c>
    </row>
    <row r="36" spans="1:4" ht="15.75" customHeight="1" x14ac:dyDescent="0.15">
      <c r="A36" s="1">
        <v>34</v>
      </c>
      <c r="B36" s="3" t="s">
        <v>72</v>
      </c>
      <c r="C36" s="1">
        <v>1789526</v>
      </c>
      <c r="D36" s="1">
        <v>1732457.25</v>
      </c>
    </row>
    <row r="37" spans="1:4" ht="15.75" customHeight="1" x14ac:dyDescent="0.15">
      <c r="A37" s="1">
        <v>35</v>
      </c>
      <c r="B37" s="3" t="s">
        <v>73</v>
      </c>
      <c r="C37" s="1">
        <v>1636369</v>
      </c>
      <c r="D37" s="1">
        <v>1724715.625</v>
      </c>
    </row>
    <row r="38" spans="1:4" ht="15.75" customHeight="1" x14ac:dyDescent="0.15">
      <c r="A38" s="1">
        <v>36</v>
      </c>
      <c r="B38" s="3" t="s">
        <v>74</v>
      </c>
      <c r="C38" s="1">
        <v>1703855</v>
      </c>
      <c r="D38" s="1">
        <v>1779364.5</v>
      </c>
    </row>
    <row r="39" spans="1:4" ht="15.75" customHeight="1" x14ac:dyDescent="0.15">
      <c r="A39" s="1">
        <v>37</v>
      </c>
      <c r="B39" s="3" t="s">
        <v>75</v>
      </c>
      <c r="C39" s="1">
        <v>1963523</v>
      </c>
      <c r="D39" s="1">
        <v>1875102.875</v>
      </c>
    </row>
    <row r="40" spans="1:4" ht="15.75" customHeight="1" x14ac:dyDescent="0.15">
      <c r="A40" s="1">
        <v>38</v>
      </c>
      <c r="B40" s="3" t="s">
        <v>76</v>
      </c>
      <c r="C40" s="1">
        <v>1971125</v>
      </c>
      <c r="D40" s="1">
        <v>1948191.375</v>
      </c>
    </row>
    <row r="41" spans="1:4" ht="15.75" customHeight="1" x14ac:dyDescent="0.15">
      <c r="A41" s="1">
        <v>39</v>
      </c>
      <c r="B41" s="3" t="s">
        <v>77</v>
      </c>
      <c r="C41" s="1">
        <v>1999091</v>
      </c>
      <c r="D41" s="1">
        <v>1904516.75</v>
      </c>
    </row>
    <row r="42" spans="1:4" ht="15.75" customHeight="1" x14ac:dyDescent="0.15">
      <c r="A42" s="1">
        <v>40</v>
      </c>
      <c r="B42" s="3" t="s">
        <v>78</v>
      </c>
      <c r="C42" s="1">
        <v>1736791</v>
      </c>
      <c r="D42" s="1">
        <v>1743820.25</v>
      </c>
    </row>
    <row r="43" spans="1:4" ht="15.75" customHeight="1" x14ac:dyDescent="0.15">
      <c r="A43" s="1">
        <v>41</v>
      </c>
      <c r="B43" s="3" t="s">
        <v>79</v>
      </c>
      <c r="C43" s="1">
        <v>1714972</v>
      </c>
      <c r="D43" s="1">
        <v>1704401.75</v>
      </c>
    </row>
    <row r="44" spans="1:4" ht="15.75" customHeight="1" x14ac:dyDescent="0.15">
      <c r="A44" s="1">
        <v>42</v>
      </c>
      <c r="B44" s="3" t="s">
        <v>80</v>
      </c>
      <c r="C44" s="1">
        <v>1909530</v>
      </c>
      <c r="D44" s="1">
        <v>1758524.25</v>
      </c>
    </row>
    <row r="45" spans="1:4" ht="15.75" customHeight="1" x14ac:dyDescent="0.15">
      <c r="A45" s="1">
        <v>43</v>
      </c>
      <c r="B45" s="3" t="s">
        <v>81</v>
      </c>
      <c r="C45" s="1">
        <v>1922450</v>
      </c>
      <c r="D45" s="1">
        <v>1899833.5</v>
      </c>
    </row>
    <row r="46" spans="1:4" ht="15.75" customHeight="1" x14ac:dyDescent="0.15">
      <c r="A46" s="1">
        <v>44</v>
      </c>
      <c r="B46" s="3" t="s">
        <v>82</v>
      </c>
      <c r="C46" s="1">
        <v>2066353</v>
      </c>
      <c r="D46" s="1">
        <v>2096049.875</v>
      </c>
    </row>
    <row r="47" spans="1:4" ht="15.75" customHeight="1" x14ac:dyDescent="0.15">
      <c r="A47" s="1">
        <v>45</v>
      </c>
      <c r="B47" s="3" t="s">
        <v>83</v>
      </c>
      <c r="C47" s="1">
        <v>1601575</v>
      </c>
      <c r="D47" s="1">
        <v>1802626</v>
      </c>
    </row>
    <row r="48" spans="1:4" ht="15.75" customHeight="1" x14ac:dyDescent="0.15">
      <c r="A48" s="1">
        <v>46</v>
      </c>
      <c r="B48" s="3" t="s">
        <v>84</v>
      </c>
      <c r="C48" s="1">
        <v>2194706</v>
      </c>
      <c r="D48" s="1">
        <v>2039408.375</v>
      </c>
    </row>
    <row r="49" spans="1:4" ht="15.75" customHeight="1" x14ac:dyDescent="0.15">
      <c r="A49" s="1">
        <v>47</v>
      </c>
      <c r="B49" s="3" t="s">
        <v>85</v>
      </c>
      <c r="C49" s="1">
        <v>2040076</v>
      </c>
      <c r="D49" s="1">
        <v>1813049.125</v>
      </c>
    </row>
    <row r="50" spans="1:4" ht="15.75" customHeight="1" x14ac:dyDescent="0.15">
      <c r="A50" s="1">
        <v>48</v>
      </c>
      <c r="B50" s="3" t="s">
        <v>86</v>
      </c>
      <c r="C50" s="1">
        <v>2037386</v>
      </c>
      <c r="D50" s="1">
        <v>1884276.125</v>
      </c>
    </row>
    <row r="51" spans="1:4" ht="15.75" customHeight="1" x14ac:dyDescent="0.15">
      <c r="A51" s="1">
        <v>49</v>
      </c>
      <c r="B51" s="3" t="s">
        <v>87</v>
      </c>
      <c r="C51" s="1">
        <v>1793882</v>
      </c>
      <c r="D51" s="1">
        <v>1783679.75</v>
      </c>
    </row>
    <row r="52" spans="1:4" ht="15.75" customHeight="1" x14ac:dyDescent="0.15">
      <c r="A52" s="1">
        <v>50</v>
      </c>
      <c r="B52" s="3" t="s">
        <v>88</v>
      </c>
      <c r="C52" s="1">
        <v>1715716</v>
      </c>
      <c r="D52" s="1">
        <v>1732512.875</v>
      </c>
    </row>
    <row r="53" spans="1:4" ht="15.75" customHeight="1" x14ac:dyDescent="0.15">
      <c r="A53" s="1">
        <v>51</v>
      </c>
      <c r="B53" s="3" t="s">
        <v>89</v>
      </c>
      <c r="C53" s="1">
        <v>1798229</v>
      </c>
      <c r="D53" s="1">
        <v>1717201.5</v>
      </c>
    </row>
    <row r="54" spans="1:4" ht="15.75" customHeight="1" x14ac:dyDescent="0.15">
      <c r="A54" s="1">
        <v>52</v>
      </c>
      <c r="B54" s="3" t="s">
        <v>90</v>
      </c>
      <c r="C54" s="1">
        <v>1216742</v>
      </c>
      <c r="D54" s="1">
        <v>1813310.875</v>
      </c>
    </row>
    <row r="55" spans="1:4" ht="15.75" customHeight="1" x14ac:dyDescent="0.15">
      <c r="A55" s="1">
        <v>53</v>
      </c>
      <c r="B55" s="3" t="s">
        <v>91</v>
      </c>
      <c r="C55" s="1">
        <v>1884833</v>
      </c>
      <c r="D55" s="1">
        <v>1886110</v>
      </c>
    </row>
    <row r="56" spans="1:4" ht="15.75" customHeight="1" x14ac:dyDescent="0.15">
      <c r="A56" s="1">
        <v>54</v>
      </c>
      <c r="B56" s="3" t="s">
        <v>92</v>
      </c>
      <c r="C56" s="1">
        <v>1826649</v>
      </c>
      <c r="D56" s="1">
        <v>1895924.125</v>
      </c>
    </row>
    <row r="57" spans="1:4" ht="15.75" customHeight="1" x14ac:dyDescent="0.15">
      <c r="A57" s="1">
        <v>55</v>
      </c>
      <c r="B57" s="3" t="s">
        <v>93</v>
      </c>
      <c r="C57" s="1">
        <v>1906057</v>
      </c>
      <c r="D57" s="1">
        <v>1886670.625</v>
      </c>
    </row>
    <row r="58" spans="1:4" ht="15.75" customHeight="1" x14ac:dyDescent="0.15">
      <c r="A58" s="1">
        <v>56</v>
      </c>
      <c r="B58" s="3" t="s">
        <v>94</v>
      </c>
      <c r="C58" s="1">
        <v>1747331</v>
      </c>
      <c r="D58" s="1">
        <v>1864745.25</v>
      </c>
    </row>
    <row r="59" spans="1:4" ht="15.75" customHeight="1" x14ac:dyDescent="0.15">
      <c r="A59" s="1">
        <v>57</v>
      </c>
      <c r="B59" s="3" t="s">
        <v>95</v>
      </c>
      <c r="C59" s="1">
        <v>1615263</v>
      </c>
      <c r="D59" s="1">
        <v>1837309.5</v>
      </c>
    </row>
    <row r="60" spans="1:4" ht="15.75" customHeight="1" x14ac:dyDescent="0.15">
      <c r="A60" s="1">
        <v>58</v>
      </c>
      <c r="B60" s="3" t="s">
        <v>96</v>
      </c>
      <c r="C60" s="1">
        <v>1573511</v>
      </c>
      <c r="D60" s="1">
        <v>1794511.375</v>
      </c>
    </row>
    <row r="61" spans="1:4" ht="15.75" customHeight="1" x14ac:dyDescent="0.15">
      <c r="A61" s="1">
        <v>59</v>
      </c>
      <c r="B61" s="3" t="s">
        <v>97</v>
      </c>
      <c r="C61" s="1">
        <v>1633223</v>
      </c>
      <c r="D61" s="1">
        <v>1779108.625</v>
      </c>
    </row>
    <row r="62" spans="1:4" ht="15.75" customHeight="1" x14ac:dyDescent="0.15">
      <c r="A62" s="1">
        <v>60</v>
      </c>
      <c r="B62" s="3" t="s">
        <v>98</v>
      </c>
      <c r="C62" s="1">
        <v>1698519</v>
      </c>
      <c r="D62" s="1">
        <v>1774226.25</v>
      </c>
    </row>
    <row r="63" spans="1:4" ht="15.75" customHeight="1" x14ac:dyDescent="0.15">
      <c r="A63" s="1">
        <v>61</v>
      </c>
      <c r="B63" s="3" t="s">
        <v>99</v>
      </c>
      <c r="C63" s="1">
        <v>1867643</v>
      </c>
      <c r="D63" s="1">
        <v>1877121.125</v>
      </c>
    </row>
    <row r="64" spans="1:4" ht="15.75" customHeight="1" x14ac:dyDescent="0.15">
      <c r="A64" s="1">
        <v>62</v>
      </c>
      <c r="B64" s="3" t="s">
        <v>100</v>
      </c>
      <c r="C64" s="1">
        <v>2076705</v>
      </c>
      <c r="D64" s="1">
        <v>1936816.375</v>
      </c>
    </row>
    <row r="65" spans="1:4" ht="15.75" customHeight="1" x14ac:dyDescent="0.15">
      <c r="A65" s="1">
        <v>63</v>
      </c>
      <c r="B65" s="3" t="s">
        <v>101</v>
      </c>
      <c r="C65" s="1">
        <v>2006708</v>
      </c>
      <c r="D65" s="1">
        <v>1945408.875</v>
      </c>
    </row>
    <row r="66" spans="1:4" ht="15.75" customHeight="1" x14ac:dyDescent="0.15">
      <c r="A66" s="1">
        <v>64</v>
      </c>
      <c r="B66" s="3" t="s">
        <v>102</v>
      </c>
      <c r="C66" s="1">
        <v>1798931</v>
      </c>
      <c r="D66" s="1">
        <v>1916835.125</v>
      </c>
    </row>
    <row r="67" spans="1:4" ht="15.75" customHeight="1" x14ac:dyDescent="0.15">
      <c r="A67" s="1">
        <v>65</v>
      </c>
      <c r="B67" s="3" t="s">
        <v>103</v>
      </c>
      <c r="C67" s="1">
        <v>1918004</v>
      </c>
      <c r="D67" s="1">
        <v>2023274</v>
      </c>
    </row>
    <row r="68" spans="1:4" ht="15.75" customHeight="1" x14ac:dyDescent="0.15">
      <c r="A68" s="1">
        <v>66</v>
      </c>
      <c r="B68" s="3" t="s">
        <v>104</v>
      </c>
      <c r="C68" s="1">
        <v>2418559</v>
      </c>
      <c r="D68" s="1">
        <v>2138918.75</v>
      </c>
    </row>
    <row r="69" spans="1:4" ht="15.75" customHeight="1" x14ac:dyDescent="0.15">
      <c r="A69" s="1">
        <v>67</v>
      </c>
      <c r="B69" s="3" t="s">
        <v>105</v>
      </c>
      <c r="C69" s="1">
        <v>1717454</v>
      </c>
      <c r="D69" s="1">
        <v>2127874.5</v>
      </c>
    </row>
    <row r="70" spans="1:4" ht="15.75" customHeight="1" x14ac:dyDescent="0.15">
      <c r="A70" s="1">
        <v>68</v>
      </c>
      <c r="B70" s="3" t="s">
        <v>106</v>
      </c>
      <c r="C70" s="1">
        <v>2230949</v>
      </c>
      <c r="D70" s="1">
        <v>2112015</v>
      </c>
    </row>
    <row r="71" spans="1:4" ht="15.75" customHeight="1" x14ac:dyDescent="0.15">
      <c r="A71" s="1">
        <v>69</v>
      </c>
      <c r="B71" s="3" t="s">
        <v>107</v>
      </c>
      <c r="C71" s="1">
        <v>1700919</v>
      </c>
      <c r="D71" s="1">
        <v>2099635.75</v>
      </c>
    </row>
    <row r="72" spans="1:4" ht="15.75" customHeight="1" x14ac:dyDescent="0.15">
      <c r="A72" s="1">
        <v>70</v>
      </c>
      <c r="B72" s="3" t="s">
        <v>108</v>
      </c>
      <c r="C72" s="1">
        <v>2155279</v>
      </c>
      <c r="D72" s="1">
        <v>2077764.875</v>
      </c>
    </row>
    <row r="73" spans="1:4" ht="15.75" customHeight="1" x14ac:dyDescent="0.15">
      <c r="A73" s="1">
        <v>71</v>
      </c>
      <c r="B73" s="3" t="s">
        <v>109</v>
      </c>
      <c r="C73" s="1">
        <v>1736829</v>
      </c>
      <c r="D73" s="1">
        <v>1992146.625</v>
      </c>
    </row>
    <row r="74" spans="1:4" ht="15.75" customHeight="1" x14ac:dyDescent="0.15">
      <c r="A74" s="1">
        <v>72</v>
      </c>
      <c r="B74" s="3" t="s">
        <v>110</v>
      </c>
      <c r="C74" s="1">
        <v>1603604</v>
      </c>
      <c r="D74" s="1">
        <v>1955425.875</v>
      </c>
    </row>
    <row r="75" spans="1:4" ht="15.75" customHeight="1" x14ac:dyDescent="0.15">
      <c r="A75" s="1">
        <v>73</v>
      </c>
      <c r="B75" s="3" t="s">
        <v>111</v>
      </c>
      <c r="C75" s="1">
        <v>1557094</v>
      </c>
      <c r="D75" s="1">
        <v>1905823.375</v>
      </c>
    </row>
    <row r="76" spans="1:4" ht="15.75" customHeight="1" x14ac:dyDescent="0.15">
      <c r="A76" s="1">
        <v>74</v>
      </c>
      <c r="B76" s="3" t="s">
        <v>112</v>
      </c>
      <c r="C76" s="1">
        <v>2106670</v>
      </c>
      <c r="D76" s="1">
        <v>1933385.75</v>
      </c>
    </row>
    <row r="77" spans="1:4" ht="15.75" customHeight="1" x14ac:dyDescent="0.15">
      <c r="A77" s="1">
        <v>75</v>
      </c>
      <c r="B77" s="3" t="s">
        <v>113</v>
      </c>
      <c r="C77" s="1">
        <v>2216938</v>
      </c>
      <c r="D77" s="1">
        <v>1914493.5</v>
      </c>
    </row>
    <row r="78" spans="1:4" ht="15.75" customHeight="1" x14ac:dyDescent="0.15">
      <c r="A78" s="1">
        <v>76</v>
      </c>
      <c r="B78" s="3" t="s">
        <v>114</v>
      </c>
      <c r="C78" s="1">
        <v>2025700</v>
      </c>
      <c r="D78" s="1">
        <v>1855118.875</v>
      </c>
    </row>
    <row r="79" spans="1:4" ht="15.75" customHeight="1" x14ac:dyDescent="0.15">
      <c r="A79" s="1">
        <v>77</v>
      </c>
      <c r="B79" s="3" t="s">
        <v>115</v>
      </c>
      <c r="C79" s="1">
        <v>1943866</v>
      </c>
      <c r="D79" s="1">
        <v>1759296.125</v>
      </c>
    </row>
    <row r="80" spans="1:4" ht="15.75" customHeight="1" x14ac:dyDescent="0.15">
      <c r="A80" s="1">
        <v>78</v>
      </c>
      <c r="B80" s="3" t="s">
        <v>116</v>
      </c>
      <c r="C80" s="1">
        <v>1483441</v>
      </c>
      <c r="D80" s="1">
        <v>1538595.625</v>
      </c>
    </row>
    <row r="81" spans="1:4" ht="13" x14ac:dyDescent="0.15">
      <c r="A81" s="1">
        <v>79</v>
      </c>
      <c r="B81" s="3" t="s">
        <v>117</v>
      </c>
      <c r="C81" s="1">
        <v>2156495</v>
      </c>
      <c r="D81" s="1">
        <v>1846277.125</v>
      </c>
    </row>
    <row r="82" spans="1:4" ht="13" x14ac:dyDescent="0.15">
      <c r="A82" s="1">
        <v>80</v>
      </c>
      <c r="B82" s="3" t="s">
        <v>118</v>
      </c>
      <c r="C82" s="1">
        <v>1682235</v>
      </c>
      <c r="D82" s="1">
        <v>1874166.375</v>
      </c>
    </row>
    <row r="83" spans="1:4" ht="13" x14ac:dyDescent="0.15">
      <c r="A83" s="1">
        <v>81</v>
      </c>
      <c r="B83" s="3" t="s">
        <v>119</v>
      </c>
      <c r="C83" s="1">
        <v>1377111</v>
      </c>
      <c r="D83" s="1">
        <v>1882267.5</v>
      </c>
    </row>
    <row r="84" spans="1:4" ht="13" x14ac:dyDescent="0.15">
      <c r="A84" s="1">
        <v>82</v>
      </c>
      <c r="B84" s="3" t="s">
        <v>120</v>
      </c>
      <c r="C84" s="1">
        <v>784995</v>
      </c>
      <c r="D84" s="1">
        <v>1657900.5</v>
      </c>
    </row>
    <row r="85" spans="1:4" ht="13" x14ac:dyDescent="0.15">
      <c r="A85" s="1">
        <v>83</v>
      </c>
      <c r="B85" s="3" t="s">
        <v>121</v>
      </c>
      <c r="C85" s="1">
        <v>1800910</v>
      </c>
      <c r="D85" s="1">
        <v>1707463.5</v>
      </c>
    </row>
    <row r="86" spans="1:4" ht="13" x14ac:dyDescent="0.15">
      <c r="A86" s="1">
        <v>84</v>
      </c>
      <c r="B86" s="3" t="s">
        <v>122</v>
      </c>
      <c r="C86" s="1">
        <v>2022233</v>
      </c>
      <c r="D86" s="1">
        <v>1934868.625</v>
      </c>
    </row>
    <row r="87" spans="1:4" ht="13" x14ac:dyDescent="0.15">
      <c r="A87" s="1">
        <v>85</v>
      </c>
      <c r="B87" s="3" t="s">
        <v>123</v>
      </c>
      <c r="C87" s="1">
        <v>1888705</v>
      </c>
      <c r="D87" s="1">
        <v>1922810</v>
      </c>
    </row>
    <row r="88" spans="1:4" ht="13" x14ac:dyDescent="0.15">
      <c r="A88" s="1">
        <v>86</v>
      </c>
      <c r="B88" s="3" t="s">
        <v>124</v>
      </c>
      <c r="C88" s="1">
        <v>1883711</v>
      </c>
      <c r="D88" s="1">
        <v>1900523.125</v>
      </c>
    </row>
    <row r="89" spans="1:4" ht="13" x14ac:dyDescent="0.15">
      <c r="A89" s="1">
        <v>87</v>
      </c>
      <c r="B89" s="3" t="s">
        <v>125</v>
      </c>
      <c r="C89" s="1">
        <v>1722494</v>
      </c>
      <c r="D89" s="1">
        <v>1892040.5</v>
      </c>
    </row>
    <row r="90" spans="1:4" ht="13" x14ac:dyDescent="0.15">
      <c r="A90" s="1">
        <v>88</v>
      </c>
      <c r="B90" s="3" t="s">
        <v>126</v>
      </c>
      <c r="C90" s="1">
        <v>1793532</v>
      </c>
      <c r="D90" s="1">
        <v>1946318.625</v>
      </c>
    </row>
    <row r="91" spans="1:4" ht="13" x14ac:dyDescent="0.15">
      <c r="A91" s="1">
        <v>89</v>
      </c>
      <c r="B91" s="3" t="s">
        <v>127</v>
      </c>
      <c r="C91" s="1">
        <v>2066866</v>
      </c>
      <c r="D91" s="1">
        <v>2040747</v>
      </c>
    </row>
    <row r="92" spans="1:4" ht="13" x14ac:dyDescent="0.15">
      <c r="A92" s="1">
        <v>90</v>
      </c>
      <c r="B92" s="3" t="s">
        <v>128</v>
      </c>
      <c r="C92" s="1">
        <v>2074868</v>
      </c>
      <c r="D92" s="1">
        <v>2112842.25</v>
      </c>
    </row>
    <row r="93" spans="1:4" ht="13" x14ac:dyDescent="0.15">
      <c r="A93" s="1">
        <v>91</v>
      </c>
      <c r="B93" s="3" t="s">
        <v>129</v>
      </c>
      <c r="C93" s="1">
        <v>2104306</v>
      </c>
      <c r="D93" s="1">
        <v>2069763.75</v>
      </c>
    </row>
    <row r="94" spans="1:4" ht="13" x14ac:dyDescent="0.15">
      <c r="A94" s="1">
        <v>92</v>
      </c>
      <c r="B94" s="3" t="s">
        <v>130</v>
      </c>
      <c r="C94" s="1">
        <v>1828201</v>
      </c>
      <c r="D94" s="1">
        <v>1904536.25</v>
      </c>
    </row>
    <row r="95" spans="1:4" ht="13" x14ac:dyDescent="0.15">
      <c r="A95" s="1">
        <v>93</v>
      </c>
      <c r="B95" s="3" t="s">
        <v>131</v>
      </c>
      <c r="C95" s="1">
        <v>1805233</v>
      </c>
      <c r="D95" s="1">
        <v>1862956.5</v>
      </c>
    </row>
    <row r="96" spans="1:4" ht="13" x14ac:dyDescent="0.15">
      <c r="A96" s="1">
        <v>94</v>
      </c>
      <c r="B96" s="3" t="s">
        <v>132</v>
      </c>
      <c r="C96" s="1">
        <v>2010031</v>
      </c>
      <c r="D96" s="1">
        <v>1917143.5</v>
      </c>
    </row>
    <row r="97" spans="1:4" ht="13" x14ac:dyDescent="0.15">
      <c r="A97" s="1">
        <v>95</v>
      </c>
      <c r="B97" s="3" t="s">
        <v>133</v>
      </c>
      <c r="C97" s="1">
        <v>2023632</v>
      </c>
      <c r="D97" s="1">
        <v>2062401.5</v>
      </c>
    </row>
    <row r="98" spans="1:4" ht="13" x14ac:dyDescent="0.15">
      <c r="A98" s="1">
        <v>96</v>
      </c>
      <c r="B98" s="3" t="s">
        <v>134</v>
      </c>
      <c r="C98" s="1">
        <v>2175109</v>
      </c>
      <c r="D98" s="1">
        <v>2258698.25</v>
      </c>
    </row>
    <row r="99" spans="1:4" ht="13" x14ac:dyDescent="0.15">
      <c r="A99" s="1">
        <v>97</v>
      </c>
      <c r="B99" s="3" t="s">
        <v>135</v>
      </c>
      <c r="C99" s="1">
        <v>1685869</v>
      </c>
      <c r="D99" s="1">
        <v>1963170.5</v>
      </c>
    </row>
    <row r="100" spans="1:4" ht="13" x14ac:dyDescent="0.15">
      <c r="A100" s="1">
        <v>98</v>
      </c>
      <c r="B100" s="3" t="s">
        <v>136</v>
      </c>
      <c r="C100" s="1">
        <v>2310217</v>
      </c>
      <c r="D100" s="1">
        <v>2200990.75</v>
      </c>
    </row>
    <row r="101" spans="1:4" ht="13" x14ac:dyDescent="0.15">
      <c r="A101" s="1">
        <v>99</v>
      </c>
      <c r="B101" s="3" t="s">
        <v>137</v>
      </c>
      <c r="C101" s="1">
        <v>2147449</v>
      </c>
      <c r="D101" s="1">
        <v>1971235.375</v>
      </c>
    </row>
    <row r="102" spans="1:4" ht="13" x14ac:dyDescent="0.15">
      <c r="A102" s="1">
        <v>100</v>
      </c>
      <c r="B102" s="3" t="s">
        <v>138</v>
      </c>
      <c r="C102" s="1">
        <v>2144617</v>
      </c>
      <c r="D102" s="1">
        <v>2043491.375</v>
      </c>
    </row>
    <row r="103" spans="1:4" ht="13" x14ac:dyDescent="0.15">
      <c r="A103" s="1">
        <v>101</v>
      </c>
      <c r="B103" s="3" t="s">
        <v>139</v>
      </c>
      <c r="C103" s="1">
        <v>1888297</v>
      </c>
      <c r="D103" s="1">
        <v>1939735.125</v>
      </c>
    </row>
    <row r="104" spans="1:4" ht="13" x14ac:dyDescent="0.15">
      <c r="A104" s="1">
        <v>102</v>
      </c>
      <c r="B104" s="3" t="s">
        <v>140</v>
      </c>
      <c r="C104" s="1">
        <v>1806017</v>
      </c>
      <c r="D104" s="1">
        <v>1887832.5</v>
      </c>
    </row>
    <row r="105" spans="1:4" ht="13" x14ac:dyDescent="0.15">
      <c r="A105" s="1">
        <v>103</v>
      </c>
      <c r="B105" s="3" t="s">
        <v>141</v>
      </c>
      <c r="C105" s="1">
        <v>1892873</v>
      </c>
      <c r="D105" s="1">
        <v>1872197.125</v>
      </c>
    </row>
    <row r="106" spans="1:4" ht="13" x14ac:dyDescent="0.15">
      <c r="A106" s="1">
        <v>104</v>
      </c>
      <c r="B106" s="3" t="s">
        <v>142</v>
      </c>
      <c r="C106" s="1">
        <v>2003447</v>
      </c>
      <c r="D106" s="1">
        <v>1869932.125</v>
      </c>
    </row>
    <row r="107" spans="1:4" ht="13" x14ac:dyDescent="0.15">
      <c r="A107" s="1">
        <v>105</v>
      </c>
      <c r="B107" s="3" t="s">
        <v>143</v>
      </c>
      <c r="C107" s="1">
        <v>1800038</v>
      </c>
      <c r="D107" s="1">
        <v>1848859.625</v>
      </c>
    </row>
    <row r="108" spans="1:4" ht="13" x14ac:dyDescent="0.15">
      <c r="A108" s="1">
        <v>106</v>
      </c>
      <c r="B108" s="3" t="s">
        <v>144</v>
      </c>
      <c r="C108" s="1">
        <v>1696946</v>
      </c>
      <c r="D108" s="1">
        <v>1826140.5</v>
      </c>
    </row>
    <row r="109" spans="1:4" ht="13" x14ac:dyDescent="0.15">
      <c r="A109" s="1">
        <v>107</v>
      </c>
      <c r="B109" s="3" t="s">
        <v>145</v>
      </c>
      <c r="C109" s="1">
        <v>1673054</v>
      </c>
      <c r="D109" s="1">
        <v>1786904.125</v>
      </c>
    </row>
    <row r="110" spans="1:4" ht="13" x14ac:dyDescent="0.15">
      <c r="A110" s="1">
        <v>108</v>
      </c>
      <c r="B110" s="3" t="s">
        <v>146</v>
      </c>
      <c r="C110" s="1">
        <v>1637546</v>
      </c>
      <c r="D110" s="1">
        <v>1750740.25</v>
      </c>
    </row>
    <row r="111" spans="1:4" ht="13" x14ac:dyDescent="0.15">
      <c r="A111" s="1">
        <v>109</v>
      </c>
      <c r="B111" s="3" t="s">
        <v>147</v>
      </c>
      <c r="C111" s="1">
        <v>1636269</v>
      </c>
      <c r="D111" s="1">
        <v>1734175.375</v>
      </c>
    </row>
    <row r="112" spans="1:4" ht="13" x14ac:dyDescent="0.15">
      <c r="A112" s="1">
        <v>110</v>
      </c>
      <c r="B112" s="3" t="s">
        <v>148</v>
      </c>
      <c r="C112" s="1">
        <v>1601421</v>
      </c>
      <c r="D112" s="1">
        <v>1711038.25</v>
      </c>
    </row>
    <row r="113" spans="1:4" ht="13" x14ac:dyDescent="0.15">
      <c r="A113" s="1">
        <v>111</v>
      </c>
      <c r="B113" s="3" t="s">
        <v>149</v>
      </c>
      <c r="C113" s="1">
        <v>1700289</v>
      </c>
      <c r="D113" s="1">
        <v>1720673.75</v>
      </c>
    </row>
    <row r="114" spans="1:4" ht="13" x14ac:dyDescent="0.15">
      <c r="A114" s="1">
        <v>112</v>
      </c>
      <c r="B114" s="3" t="s">
        <v>150</v>
      </c>
      <c r="C114" s="1">
        <v>2047797</v>
      </c>
      <c r="D114" s="1">
        <v>1856861.25</v>
      </c>
    </row>
    <row r="115" spans="1:4" ht="13" x14ac:dyDescent="0.15">
      <c r="A115" s="1">
        <v>113</v>
      </c>
      <c r="B115" s="3" t="s">
        <v>151</v>
      </c>
      <c r="C115" s="1">
        <v>2566231</v>
      </c>
      <c r="D115" s="1">
        <v>2095836.625</v>
      </c>
    </row>
    <row r="116" spans="1:4" ht="13" x14ac:dyDescent="0.15">
      <c r="A116" s="1">
        <v>114</v>
      </c>
      <c r="B116" s="3" t="s">
        <v>152</v>
      </c>
      <c r="C116" s="1">
        <v>2740306</v>
      </c>
      <c r="D116" s="1">
        <v>2240100.75</v>
      </c>
    </row>
    <row r="117" spans="1:4" ht="13" x14ac:dyDescent="0.15">
      <c r="A117" s="1">
        <v>115</v>
      </c>
      <c r="B117" s="3" t="s">
        <v>153</v>
      </c>
      <c r="C117" s="1">
        <v>2253289</v>
      </c>
      <c r="D117" s="1">
        <v>2189224.5</v>
      </c>
    </row>
    <row r="118" spans="1:4" ht="13" x14ac:dyDescent="0.15">
      <c r="A118" s="1">
        <v>116</v>
      </c>
      <c r="B118" s="3" t="s">
        <v>154</v>
      </c>
      <c r="C118" s="1">
        <v>1691665</v>
      </c>
      <c r="D118" s="1">
        <v>2042747.625</v>
      </c>
    </row>
    <row r="119" spans="1:4" ht="13" x14ac:dyDescent="0.15">
      <c r="A119" s="1">
        <v>117</v>
      </c>
      <c r="B119" s="3" t="s">
        <v>155</v>
      </c>
      <c r="C119" s="1">
        <v>1963183</v>
      </c>
      <c r="D119" s="1">
        <v>2059220</v>
      </c>
    </row>
    <row r="120" spans="1:4" ht="13" x14ac:dyDescent="0.15">
      <c r="A120" s="1">
        <v>118</v>
      </c>
      <c r="B120" s="3" t="s">
        <v>156</v>
      </c>
      <c r="C120" s="1">
        <v>2167423</v>
      </c>
      <c r="D120" s="1">
        <v>2217991.5</v>
      </c>
    </row>
    <row r="121" spans="1:4" ht="13" x14ac:dyDescent="0.15">
      <c r="A121" s="1">
        <v>119</v>
      </c>
      <c r="B121" s="3" t="s">
        <v>157</v>
      </c>
      <c r="C121" s="1">
        <v>2041607</v>
      </c>
      <c r="D121" s="1">
        <v>2158934</v>
      </c>
    </row>
    <row r="122" spans="1:4" ht="13" x14ac:dyDescent="0.15">
      <c r="A122" s="1">
        <v>120</v>
      </c>
      <c r="B122" s="3" t="s">
        <v>158</v>
      </c>
      <c r="C122" s="1">
        <v>2061937</v>
      </c>
      <c r="D122" s="1">
        <v>2160062.75</v>
      </c>
    </row>
    <row r="123" spans="1:4" ht="13" x14ac:dyDescent="0.15">
      <c r="A123" s="1">
        <v>121</v>
      </c>
      <c r="B123" s="3" t="s">
        <v>159</v>
      </c>
      <c r="C123" s="1">
        <v>1949717</v>
      </c>
      <c r="D123" s="1">
        <v>2169818.25</v>
      </c>
    </row>
    <row r="124" spans="1:4" ht="13" x14ac:dyDescent="0.15">
      <c r="A124" s="1">
        <v>122</v>
      </c>
      <c r="B124" s="3" t="s">
        <v>160</v>
      </c>
      <c r="C124" s="1">
        <v>1889106</v>
      </c>
      <c r="D124" s="1">
        <v>2025463.75</v>
      </c>
    </row>
    <row r="125" spans="1:4" ht="13" x14ac:dyDescent="0.15">
      <c r="A125" s="1">
        <v>123</v>
      </c>
      <c r="B125" s="3" t="s">
        <v>161</v>
      </c>
      <c r="C125" s="1">
        <v>2239447</v>
      </c>
      <c r="D125" s="1">
        <v>2103950</v>
      </c>
    </row>
    <row r="126" spans="1:4" ht="13" x14ac:dyDescent="0.15">
      <c r="A126" s="1">
        <v>124</v>
      </c>
      <c r="B126" s="3" t="s">
        <v>162</v>
      </c>
      <c r="C126" s="1">
        <v>2322861</v>
      </c>
      <c r="D126" s="1">
        <v>2163831.75</v>
      </c>
    </row>
    <row r="127" spans="1:4" ht="13" x14ac:dyDescent="0.15">
      <c r="A127" s="1">
        <v>125</v>
      </c>
      <c r="B127" s="3" t="s">
        <v>163</v>
      </c>
      <c r="C127" s="1">
        <v>2159659</v>
      </c>
      <c r="D127" s="1">
        <v>2134132.25</v>
      </c>
    </row>
    <row r="128" spans="1:4" ht="13" x14ac:dyDescent="0.15">
      <c r="A128" s="1">
        <v>126</v>
      </c>
      <c r="B128" s="3" t="s">
        <v>164</v>
      </c>
      <c r="C128" s="1">
        <v>2167254</v>
      </c>
      <c r="D128" s="1">
        <v>2098939.5</v>
      </c>
    </row>
    <row r="129" spans="1:4" ht="13" x14ac:dyDescent="0.15">
      <c r="A129" s="1">
        <v>127</v>
      </c>
      <c r="B129" s="3" t="s">
        <v>165</v>
      </c>
      <c r="C129" s="1">
        <v>2351318</v>
      </c>
      <c r="D129" s="1">
        <v>2086353.125</v>
      </c>
    </row>
    <row r="130" spans="1:4" ht="13" x14ac:dyDescent="0.15">
      <c r="A130" s="1">
        <v>128</v>
      </c>
      <c r="B130" s="3" t="s">
        <v>166</v>
      </c>
      <c r="C130" s="1">
        <v>2375714</v>
      </c>
      <c r="D130" s="1">
        <v>2169069.5</v>
      </c>
    </row>
    <row r="131" spans="1:4" ht="13" x14ac:dyDescent="0.15">
      <c r="A131" s="1">
        <v>129</v>
      </c>
      <c r="B131" s="3" t="s">
        <v>167</v>
      </c>
      <c r="C131" s="1">
        <v>2191518</v>
      </c>
      <c r="D131" s="1">
        <v>2061047.5</v>
      </c>
    </row>
    <row r="132" spans="1:4" ht="13" x14ac:dyDescent="0.15">
      <c r="A132" s="1">
        <v>130</v>
      </c>
      <c r="B132" s="3" t="s">
        <v>168</v>
      </c>
      <c r="C132" s="1">
        <v>1883112</v>
      </c>
      <c r="D132" s="1">
        <v>1803042.875</v>
      </c>
    </row>
    <row r="133" spans="1:4" ht="13" x14ac:dyDescent="0.15">
      <c r="A133" s="1">
        <v>131</v>
      </c>
      <c r="B133" s="3" t="s">
        <v>169</v>
      </c>
      <c r="C133" s="1">
        <v>1744661</v>
      </c>
      <c r="D133" s="1">
        <v>1716081.875</v>
      </c>
    </row>
    <row r="134" spans="1:4" ht="13" x14ac:dyDescent="0.15">
      <c r="A134" s="1">
        <v>132</v>
      </c>
      <c r="B134" s="3" t="s">
        <v>170</v>
      </c>
      <c r="C134" s="1">
        <v>1559813</v>
      </c>
      <c r="D134" s="1">
        <v>1672152.75</v>
      </c>
    </row>
    <row r="135" spans="1:4" ht="13" x14ac:dyDescent="0.15">
      <c r="A135" s="1">
        <v>133</v>
      </c>
      <c r="B135" s="3" t="s">
        <v>171</v>
      </c>
      <c r="C135" s="1">
        <v>1643741</v>
      </c>
      <c r="D135" s="1">
        <v>1681799.5</v>
      </c>
    </row>
    <row r="136" spans="1:4" ht="13" x14ac:dyDescent="0.15">
      <c r="A136" s="1">
        <v>134</v>
      </c>
      <c r="B136" s="3" t="s">
        <v>172</v>
      </c>
      <c r="C136" s="1">
        <v>1504373</v>
      </c>
      <c r="D136" s="1">
        <v>1642619</v>
      </c>
    </row>
    <row r="137" spans="1:4" ht="13" x14ac:dyDescent="0.15">
      <c r="A137" s="1">
        <v>135</v>
      </c>
      <c r="B137" s="3" t="s">
        <v>173</v>
      </c>
      <c r="C137" s="1">
        <v>2106814</v>
      </c>
      <c r="D137" s="1">
        <v>1897325.375</v>
      </c>
    </row>
    <row r="138" spans="1:4" ht="13" x14ac:dyDescent="0.15">
      <c r="A138" s="1">
        <v>136</v>
      </c>
      <c r="B138" s="3" t="s">
        <v>174</v>
      </c>
      <c r="C138" s="1">
        <v>1859040</v>
      </c>
      <c r="D138" s="1">
        <v>1833091.625</v>
      </c>
    </row>
    <row r="139" spans="1:4" ht="13" x14ac:dyDescent="0.15">
      <c r="A139" s="1">
        <v>137</v>
      </c>
      <c r="B139" s="3" t="s">
        <v>175</v>
      </c>
      <c r="C139" s="1">
        <v>1873040</v>
      </c>
      <c r="D139" s="1">
        <v>1803771.375</v>
      </c>
    </row>
    <row r="140" spans="1:4" ht="13" x14ac:dyDescent="0.15">
      <c r="A140" s="1">
        <v>138</v>
      </c>
      <c r="B140" s="3" t="s">
        <v>176</v>
      </c>
      <c r="C140" s="1">
        <v>2535864</v>
      </c>
      <c r="D140" s="1">
        <v>1867292.625</v>
      </c>
    </row>
    <row r="141" spans="1:4" ht="13" x14ac:dyDescent="0.15">
      <c r="A141" s="1">
        <v>139</v>
      </c>
      <c r="B141" s="3" t="s">
        <v>177</v>
      </c>
      <c r="C141" s="1">
        <v>2140390</v>
      </c>
      <c r="D141" s="1">
        <v>1913430.625</v>
      </c>
    </row>
    <row r="142" spans="1:4" ht="13" x14ac:dyDescent="0.15">
      <c r="A142" s="1">
        <v>140</v>
      </c>
      <c r="B142" s="3" t="s">
        <v>178</v>
      </c>
      <c r="C142" s="1">
        <v>2120245</v>
      </c>
      <c r="D142" s="1">
        <v>2098688.5</v>
      </c>
    </row>
    <row r="143" spans="1:4" ht="13" x14ac:dyDescent="0.15">
      <c r="A143" s="1">
        <v>141</v>
      </c>
      <c r="B143" s="3" t="s">
        <v>179</v>
      </c>
      <c r="C143" s="1">
        <v>2027227</v>
      </c>
      <c r="D143" s="1">
        <v>2112183.75</v>
      </c>
    </row>
    <row r="144" spans="1:4" ht="13" x14ac:dyDescent="0.15">
      <c r="A144" s="1">
        <v>142</v>
      </c>
      <c r="B144" s="3" t="s">
        <v>180</v>
      </c>
      <c r="C144" s="1">
        <v>2074723</v>
      </c>
      <c r="D144" s="1">
        <v>2172013</v>
      </c>
    </row>
    <row r="145" spans="1:4" ht="13" x14ac:dyDescent="0.15">
      <c r="A145" s="1">
        <v>143</v>
      </c>
      <c r="B145" s="3" t="s">
        <v>181</v>
      </c>
      <c r="C145" s="1">
        <v>1983338</v>
      </c>
      <c r="D145" s="1">
        <v>2258724.25</v>
      </c>
    </row>
    <row r="146" spans="1:4" ht="13" x14ac:dyDescent="0.15">
      <c r="A146" s="1">
        <v>144</v>
      </c>
      <c r="B146" s="3" t="s">
        <v>182</v>
      </c>
      <c r="C146" s="1">
        <v>2636735</v>
      </c>
      <c r="D146" s="1">
        <v>2323619.5</v>
      </c>
    </row>
    <row r="147" spans="1:4" ht="13" x14ac:dyDescent="0.15">
      <c r="A147" s="1">
        <v>145</v>
      </c>
      <c r="B147" s="3" t="s">
        <v>183</v>
      </c>
      <c r="C147" s="1">
        <v>2387432</v>
      </c>
      <c r="D147" s="1">
        <v>2160813.5</v>
      </c>
    </row>
    <row r="148" spans="1:4" ht="13" x14ac:dyDescent="0.15">
      <c r="A148" s="1">
        <v>146</v>
      </c>
      <c r="B148" s="3" t="s">
        <v>184</v>
      </c>
      <c r="C148" s="1">
        <v>2369387</v>
      </c>
      <c r="D148" s="1">
        <v>2200180.5</v>
      </c>
    </row>
    <row r="149" spans="1:4" ht="13" x14ac:dyDescent="0.15">
      <c r="A149" s="1">
        <v>147</v>
      </c>
      <c r="B149" s="3" t="s">
        <v>185</v>
      </c>
      <c r="C149" s="1">
        <v>1919702</v>
      </c>
      <c r="D149" s="1">
        <v>2153915.25</v>
      </c>
    </row>
    <row r="150" spans="1:4" ht="13" x14ac:dyDescent="0.15">
      <c r="A150" s="1">
        <v>148</v>
      </c>
      <c r="B150" s="3" t="s">
        <v>186</v>
      </c>
      <c r="C150" s="1">
        <v>2191189</v>
      </c>
      <c r="D150" s="1">
        <v>2260021</v>
      </c>
    </row>
    <row r="151" spans="1:4" ht="13" x14ac:dyDescent="0.15">
      <c r="A151" s="1">
        <v>149</v>
      </c>
      <c r="B151" s="3" t="s">
        <v>187</v>
      </c>
      <c r="C151" s="1">
        <v>2225890</v>
      </c>
      <c r="D151" s="1">
        <v>2404243.75</v>
      </c>
    </row>
    <row r="152" spans="1:4" ht="13" x14ac:dyDescent="0.15">
      <c r="A152" s="1">
        <v>150</v>
      </c>
      <c r="B152" s="3" t="s">
        <v>188</v>
      </c>
      <c r="C152" s="1">
        <v>2492134</v>
      </c>
      <c r="D152" s="1">
        <v>2414860</v>
      </c>
    </row>
    <row r="153" spans="1:4" ht="13" x14ac:dyDescent="0.15">
      <c r="A153" s="1">
        <v>151</v>
      </c>
      <c r="B153" s="3" t="s">
        <v>189</v>
      </c>
      <c r="C153" s="1">
        <v>2124739</v>
      </c>
      <c r="D153" s="1">
        <v>2244790.25</v>
      </c>
    </row>
    <row r="154" spans="1:4" ht="13" x14ac:dyDescent="0.15">
      <c r="A154" s="1">
        <v>152</v>
      </c>
      <c r="B154" s="3" t="s">
        <v>190</v>
      </c>
      <c r="C154" s="1">
        <v>2135932</v>
      </c>
      <c r="D154" s="1">
        <v>2173876.5</v>
      </c>
    </row>
    <row r="155" spans="1:4" ht="13" x14ac:dyDescent="0.15">
      <c r="A155" s="1">
        <v>153</v>
      </c>
      <c r="B155" s="3" t="s">
        <v>191</v>
      </c>
      <c r="C155" s="1">
        <v>1863808</v>
      </c>
      <c r="D155" s="1">
        <v>2132149.5</v>
      </c>
    </row>
    <row r="156" spans="1:4" ht="13" x14ac:dyDescent="0.15">
      <c r="A156" s="1">
        <v>154</v>
      </c>
      <c r="B156" s="3" t="s">
        <v>192</v>
      </c>
      <c r="C156" s="1">
        <v>2171948</v>
      </c>
      <c r="D156" s="1">
        <v>2178953</v>
      </c>
    </row>
    <row r="157" spans="1:4" ht="13" x14ac:dyDescent="0.15">
      <c r="A157" s="1">
        <v>155</v>
      </c>
      <c r="B157" s="3" t="s">
        <v>193</v>
      </c>
      <c r="C157" s="1">
        <v>1977824</v>
      </c>
      <c r="D157" s="1">
        <v>2102486.25</v>
      </c>
    </row>
    <row r="158" spans="1:4" ht="13" x14ac:dyDescent="0.15">
      <c r="A158" s="1">
        <v>156</v>
      </c>
      <c r="B158" s="3" t="s">
        <v>194</v>
      </c>
      <c r="C158" s="1">
        <v>1354264</v>
      </c>
      <c r="D158" s="1">
        <v>2015406.875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4"/>
  <sheetViews>
    <sheetView workbookViewId="0"/>
  </sheetViews>
  <sheetFormatPr baseColWidth="10" defaultColWidth="12.6640625" defaultRowHeight="15.75" customHeight="1" x14ac:dyDescent="0.15"/>
  <sheetData>
    <row r="1" spans="1:3" ht="15.75" customHeight="1" x14ac:dyDescent="0.15">
      <c r="A1" s="1" t="s">
        <v>0</v>
      </c>
      <c r="B1" s="1" t="s">
        <v>195</v>
      </c>
      <c r="C1" s="1" t="s">
        <v>196</v>
      </c>
    </row>
    <row r="2" spans="1:3" ht="15.75" customHeight="1" x14ac:dyDescent="0.15">
      <c r="A2" s="1" t="s">
        <v>197</v>
      </c>
      <c r="B2" s="1">
        <v>0.41750626833573307</v>
      </c>
      <c r="C2" s="1">
        <v>0.20964767750132221</v>
      </c>
    </row>
    <row r="3" spans="1:3" ht="15.75" customHeight="1" x14ac:dyDescent="0.15">
      <c r="A3" s="1" t="s">
        <v>198</v>
      </c>
      <c r="B3" s="1">
        <v>9.6553921699523926E-2</v>
      </c>
      <c r="C3" s="1">
        <v>9.6873708069324493E-2</v>
      </c>
    </row>
    <row r="4" spans="1:3" ht="15.75" customHeight="1" x14ac:dyDescent="0.15">
      <c r="A4" s="1" t="s">
        <v>199</v>
      </c>
      <c r="B4" s="1">
        <v>0.45385343158675484</v>
      </c>
      <c r="C4" s="1">
        <v>0.301223130447966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K144"/>
  <sheetViews>
    <sheetView workbookViewId="0"/>
  </sheetViews>
  <sheetFormatPr baseColWidth="10" defaultColWidth="12.6640625" defaultRowHeight="15.75" customHeight="1" x14ac:dyDescent="0.15"/>
  <sheetData>
    <row r="1" spans="1:63" ht="15.75" customHeight="1" x14ac:dyDescent="0.15">
      <c r="A1" s="1" t="s">
        <v>0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227</v>
      </c>
      <c r="AD1" s="1" t="s">
        <v>228</v>
      </c>
      <c r="AE1" s="1" t="s">
        <v>229</v>
      </c>
      <c r="AF1" s="1" t="s">
        <v>230</v>
      </c>
      <c r="AG1" s="1" t="s">
        <v>231</v>
      </c>
      <c r="AH1" s="1" t="s">
        <v>232</v>
      </c>
      <c r="AI1" s="1" t="s">
        <v>233</v>
      </c>
      <c r="AJ1" s="1" t="s">
        <v>234</v>
      </c>
      <c r="AK1" s="1" t="s">
        <v>235</v>
      </c>
      <c r="AL1" s="1" t="s">
        <v>236</v>
      </c>
      <c r="AM1" s="1" t="s">
        <v>237</v>
      </c>
      <c r="AN1" s="1" t="s">
        <v>238</v>
      </c>
      <c r="AO1" s="1" t="s">
        <v>239</v>
      </c>
      <c r="AP1" s="1" t="s">
        <v>240</v>
      </c>
      <c r="AQ1" s="1" t="s">
        <v>241</v>
      </c>
      <c r="AR1" s="1" t="s">
        <v>242</v>
      </c>
      <c r="AS1" s="1" t="s">
        <v>243</v>
      </c>
      <c r="AT1" s="1" t="s">
        <v>244</v>
      </c>
      <c r="AU1" s="1" t="s">
        <v>245</v>
      </c>
      <c r="AV1" s="1" t="s">
        <v>246</v>
      </c>
      <c r="AW1" s="1" t="s">
        <v>247</v>
      </c>
      <c r="AX1" s="1" t="s">
        <v>248</v>
      </c>
      <c r="AY1" s="1" t="s">
        <v>249</v>
      </c>
      <c r="AZ1" s="1" t="s">
        <v>250</v>
      </c>
      <c r="BA1" s="1" t="s">
        <v>251</v>
      </c>
      <c r="BB1" s="1" t="s">
        <v>252</v>
      </c>
      <c r="BC1" s="1" t="s">
        <v>253</v>
      </c>
      <c r="BD1" s="1" t="s">
        <v>254</v>
      </c>
      <c r="BE1" s="1" t="s">
        <v>255</v>
      </c>
      <c r="BF1" s="1" t="s">
        <v>256</v>
      </c>
      <c r="BG1" s="1" t="s">
        <v>257</v>
      </c>
      <c r="BH1" s="1" t="s">
        <v>258</v>
      </c>
      <c r="BI1" s="1" t="s">
        <v>259</v>
      </c>
      <c r="BJ1" s="1" t="s">
        <v>260</v>
      </c>
      <c r="BK1" s="1" t="s">
        <v>261</v>
      </c>
    </row>
    <row r="2" spans="1:63" ht="15.75" customHeight="1" x14ac:dyDescent="0.15">
      <c r="A2" s="1">
        <v>0</v>
      </c>
      <c r="B2" s="1">
        <v>0</v>
      </c>
      <c r="C2" s="1">
        <v>3.4278389066457748E-2</v>
      </c>
      <c r="D2" s="1">
        <v>1.2927181087434292E-2</v>
      </c>
      <c r="E2" s="1">
        <v>1.0224004276096821E-2</v>
      </c>
      <c r="F2" s="1">
        <v>0</v>
      </c>
      <c r="G2" s="1">
        <v>0</v>
      </c>
      <c r="H2" s="1">
        <v>2.5470465421676636E-2</v>
      </c>
      <c r="I2" s="1">
        <v>0</v>
      </c>
      <c r="J2" s="1">
        <v>0</v>
      </c>
      <c r="K2" s="1">
        <v>2.6553237810730934E-2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3.2106984406709671E-2</v>
      </c>
      <c r="X2" s="1">
        <v>6.5596863627433777E-2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0.79284286499023438</v>
      </c>
      <c r="AF2" s="1">
        <v>1377636.75</v>
      </c>
      <c r="AG2" s="1">
        <v>0</v>
      </c>
      <c r="AH2" s="1">
        <v>47223.16796875</v>
      </c>
      <c r="AI2" s="1">
        <v>17808.958984375</v>
      </c>
      <c r="AJ2" s="1">
        <v>14084.9638671875</v>
      </c>
      <c r="AK2" s="1">
        <v>0</v>
      </c>
      <c r="AL2" s="1">
        <v>0</v>
      </c>
      <c r="AM2" s="1">
        <v>35089.05078125</v>
      </c>
      <c r="AN2" s="1">
        <v>0</v>
      </c>
      <c r="AO2" s="1">
        <v>0</v>
      </c>
      <c r="AP2" s="1">
        <v>36580.71484375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44231.76171875</v>
      </c>
      <c r="BC2" s="1">
        <v>90368.6484375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1092249.5</v>
      </c>
      <c r="BK2" s="1">
        <v>1</v>
      </c>
    </row>
    <row r="3" spans="1:63" ht="15.75" customHeight="1" x14ac:dyDescent="0.15">
      <c r="A3" s="1">
        <v>1</v>
      </c>
      <c r="B3" s="1">
        <v>0</v>
      </c>
      <c r="C3" s="1">
        <v>3.3445116132497787E-2</v>
      </c>
      <c r="D3" s="1">
        <v>1.0631890036165714E-2</v>
      </c>
      <c r="E3" s="1">
        <v>7.528817281126976E-3</v>
      </c>
      <c r="F3" s="1">
        <v>0</v>
      </c>
      <c r="G3" s="1">
        <v>1.7247257754206657E-2</v>
      </c>
      <c r="H3" s="1">
        <v>2.0377801731228828E-2</v>
      </c>
      <c r="I3" s="1">
        <v>2.0318720489740372E-2</v>
      </c>
      <c r="J3" s="1">
        <v>1.4647368341684341E-2</v>
      </c>
      <c r="K3" s="1">
        <v>2.0394017919898033E-2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3.7722170352935791E-2</v>
      </c>
      <c r="X3" s="1">
        <v>9.061044454574585E-2</v>
      </c>
      <c r="Y3" s="1">
        <v>0</v>
      </c>
      <c r="Z3" s="1">
        <v>0</v>
      </c>
      <c r="AA3" s="1">
        <v>0</v>
      </c>
      <c r="AB3" s="1">
        <v>1.2582964263856411E-2</v>
      </c>
      <c r="AC3" s="1">
        <v>0</v>
      </c>
      <c r="AD3" s="1">
        <v>3.761594183743E-3</v>
      </c>
      <c r="AE3" s="1">
        <v>0.7107318639755249</v>
      </c>
      <c r="AF3" s="1">
        <v>1544874</v>
      </c>
      <c r="AG3" s="1">
        <v>0</v>
      </c>
      <c r="AH3" s="1">
        <v>51668.4921875</v>
      </c>
      <c r="AI3" s="1">
        <v>16424.9296875</v>
      </c>
      <c r="AJ3" s="1">
        <v>11631.07421875</v>
      </c>
      <c r="AK3" s="1">
        <v>0</v>
      </c>
      <c r="AL3" s="1">
        <v>26644.83984375</v>
      </c>
      <c r="AM3" s="1">
        <v>31481.13671875</v>
      </c>
      <c r="AN3" s="1">
        <v>31389.86328125</v>
      </c>
      <c r="AO3" s="1">
        <v>22628.337890625</v>
      </c>
      <c r="AP3" s="1">
        <v>31506.1875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58276</v>
      </c>
      <c r="BC3" s="1">
        <v>139981.71875</v>
      </c>
      <c r="BD3" s="1">
        <v>0</v>
      </c>
      <c r="BE3" s="1">
        <v>0</v>
      </c>
      <c r="BF3" s="1">
        <v>0</v>
      </c>
      <c r="BG3" s="1">
        <v>19439.09375</v>
      </c>
      <c r="BH3" s="1">
        <v>0</v>
      </c>
      <c r="BI3" s="1">
        <v>5811.18896484375</v>
      </c>
      <c r="BJ3" s="1">
        <v>1097991.125</v>
      </c>
      <c r="BK3" s="1">
        <v>2</v>
      </c>
    </row>
    <row r="4" spans="1:63" ht="15.75" customHeight="1" x14ac:dyDescent="0.15">
      <c r="A4" s="1">
        <v>2</v>
      </c>
      <c r="B4" s="1">
        <v>0</v>
      </c>
      <c r="C4" s="1">
        <v>3.3979710191488266E-2</v>
      </c>
      <c r="D4" s="1">
        <v>1.2083121575415134E-2</v>
      </c>
      <c r="E4" s="1">
        <v>6.2083369120955467E-3</v>
      </c>
      <c r="F4" s="1">
        <v>3.1652804464101791E-2</v>
      </c>
      <c r="G4" s="1">
        <v>1.5190967358648777E-2</v>
      </c>
      <c r="H4" s="1">
        <v>1.7033744603395462E-2</v>
      </c>
      <c r="I4" s="1">
        <v>1.726723276078701E-2</v>
      </c>
      <c r="J4" s="1">
        <v>1.2451068498194218E-2</v>
      </c>
      <c r="K4" s="1">
        <v>1.5489988029003143E-2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3.8720879703760147E-2</v>
      </c>
      <c r="X4" s="1">
        <v>9.0689636766910553E-2</v>
      </c>
      <c r="Y4" s="1">
        <v>0</v>
      </c>
      <c r="Z4" s="1">
        <v>0</v>
      </c>
      <c r="AA4" s="1">
        <v>0</v>
      </c>
      <c r="AB4" s="1">
        <v>1.299733854830265E-2</v>
      </c>
      <c r="AC4" s="1">
        <v>0</v>
      </c>
      <c r="AD4" s="1">
        <v>3.3963713794946671E-3</v>
      </c>
      <c r="AE4" s="1">
        <v>0.69283878803253174</v>
      </c>
      <c r="AF4" s="1">
        <v>1588800.875</v>
      </c>
      <c r="AG4" s="1">
        <v>0</v>
      </c>
      <c r="AH4" s="1">
        <v>53986.9921875</v>
      </c>
      <c r="AI4" s="1">
        <v>19197.673828125</v>
      </c>
      <c r="AJ4" s="1">
        <v>9863.8115234375</v>
      </c>
      <c r="AK4" s="1">
        <v>50290.00390625</v>
      </c>
      <c r="AL4" s="1">
        <v>24135.421875</v>
      </c>
      <c r="AM4" s="1">
        <v>27063.228515625</v>
      </c>
      <c r="AN4" s="1">
        <v>27434.1953125</v>
      </c>
      <c r="AO4" s="1">
        <v>19782.267578125</v>
      </c>
      <c r="AP4" s="1">
        <v>24610.505859375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61519.765625</v>
      </c>
      <c r="BC4" s="1">
        <v>144087.78125</v>
      </c>
      <c r="BD4" s="1">
        <v>0</v>
      </c>
      <c r="BE4" s="1">
        <v>0</v>
      </c>
      <c r="BF4" s="1">
        <v>0</v>
      </c>
      <c r="BG4" s="1">
        <v>20650.18359375</v>
      </c>
      <c r="BH4" s="1">
        <v>0</v>
      </c>
      <c r="BI4" s="1">
        <v>5396.15771484375</v>
      </c>
      <c r="BJ4" s="1">
        <v>1100782.875</v>
      </c>
      <c r="BK4" s="1">
        <v>3</v>
      </c>
    </row>
    <row r="5" spans="1:63" ht="15.75" customHeight="1" x14ac:dyDescent="0.15">
      <c r="A5" s="1">
        <v>3</v>
      </c>
      <c r="B5" s="1">
        <v>0</v>
      </c>
      <c r="C5" s="1">
        <v>3.4561321139335632E-2</v>
      </c>
      <c r="D5" s="1">
        <v>1.282920315861702E-2</v>
      </c>
      <c r="E5" s="1">
        <v>5.5444282479584217E-3</v>
      </c>
      <c r="F5" s="1">
        <v>3.4358341246843338E-2</v>
      </c>
      <c r="G5" s="1">
        <v>1.7140505835413933E-2</v>
      </c>
      <c r="H5" s="1">
        <v>1.473035104572773E-2</v>
      </c>
      <c r="I5" s="1">
        <v>2.1344440057873726E-2</v>
      </c>
      <c r="J5" s="1">
        <v>1.4706565998494625E-2</v>
      </c>
      <c r="K5" s="1">
        <v>1.0789293795824051E-2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3.9211396127939224E-2</v>
      </c>
      <c r="X5" s="1">
        <v>9.0375795960426331E-2</v>
      </c>
      <c r="Y5" s="1">
        <v>0</v>
      </c>
      <c r="Z5" s="1">
        <v>0</v>
      </c>
      <c r="AA5" s="1">
        <v>0</v>
      </c>
      <c r="AB5" s="1">
        <v>1.2216813862323761E-2</v>
      </c>
      <c r="AC5" s="1">
        <v>0</v>
      </c>
      <c r="AD5" s="1">
        <v>3.1020487658679485E-3</v>
      </c>
      <c r="AE5" s="1">
        <v>0.68908947706222534</v>
      </c>
      <c r="AF5" s="1">
        <v>1600432.625</v>
      </c>
      <c r="AG5" s="1">
        <v>0</v>
      </c>
      <c r="AH5" s="1">
        <v>55313.06640625</v>
      </c>
      <c r="AI5" s="1">
        <v>20532.275390625</v>
      </c>
      <c r="AJ5" s="1">
        <v>8873.4833984375</v>
      </c>
      <c r="AK5" s="1">
        <v>54988.2109375</v>
      </c>
      <c r="AL5" s="1">
        <v>27432.224609375</v>
      </c>
      <c r="AM5" s="1">
        <v>23574.93359375</v>
      </c>
      <c r="AN5" s="1">
        <v>34160.33984375</v>
      </c>
      <c r="AO5" s="1">
        <v>23536.8671875</v>
      </c>
      <c r="AP5" s="1">
        <v>17267.537109375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62755.19921875</v>
      </c>
      <c r="BC5" s="1">
        <v>144640.375</v>
      </c>
      <c r="BD5" s="1">
        <v>0</v>
      </c>
      <c r="BE5" s="1">
        <v>0</v>
      </c>
      <c r="BF5" s="1">
        <v>0</v>
      </c>
      <c r="BG5" s="1">
        <v>19552.1875</v>
      </c>
      <c r="BH5" s="1">
        <v>0</v>
      </c>
      <c r="BI5" s="1">
        <v>4964.6201171875</v>
      </c>
      <c r="BJ5" s="1">
        <v>1102841.25</v>
      </c>
      <c r="BK5" s="1">
        <v>4</v>
      </c>
    </row>
    <row r="6" spans="1:63" ht="15.75" customHeight="1" x14ac:dyDescent="0.15">
      <c r="A6" s="1">
        <v>4</v>
      </c>
      <c r="B6" s="1">
        <v>5.3779976442456245E-3</v>
      </c>
      <c r="C6" s="1">
        <v>2.5356438010931015E-2</v>
      </c>
      <c r="D6" s="1">
        <v>1.1973913758993149E-2</v>
      </c>
      <c r="E6" s="1">
        <v>5.1358058117330074E-3</v>
      </c>
      <c r="F6" s="1">
        <v>3.028743714094162E-2</v>
      </c>
      <c r="G6" s="1">
        <v>1.5653392300009727E-2</v>
      </c>
      <c r="H6" s="1">
        <v>2.3882700130343437E-2</v>
      </c>
      <c r="I6" s="1">
        <v>1.9184574484825134E-2</v>
      </c>
      <c r="J6" s="1">
        <v>1.2731063179671764E-2</v>
      </c>
      <c r="K6" s="1">
        <v>2.36028041690588E-2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3.9800286293029785E-2</v>
      </c>
      <c r="X6" s="1">
        <v>7.9275339841842651E-2</v>
      </c>
      <c r="Y6" s="1">
        <v>0</v>
      </c>
      <c r="Z6" s="1">
        <v>0</v>
      </c>
      <c r="AA6" s="1">
        <v>0</v>
      </c>
      <c r="AB6" s="1">
        <v>1.1529002338647842E-2</v>
      </c>
      <c r="AC6" s="1">
        <v>0</v>
      </c>
      <c r="AD6" s="1">
        <v>2.8368339408189058E-3</v>
      </c>
      <c r="AE6" s="1">
        <v>0.69337242841720581</v>
      </c>
      <c r="AF6" s="1">
        <v>1592685.75</v>
      </c>
      <c r="AG6" s="1">
        <v>8565.4599609375</v>
      </c>
      <c r="AH6" s="1">
        <v>40384.8359375</v>
      </c>
      <c r="AI6" s="1">
        <v>19070.681640625</v>
      </c>
      <c r="AJ6" s="1">
        <v>8179.724609375</v>
      </c>
      <c r="AK6" s="1">
        <v>48238.37109375</v>
      </c>
      <c r="AL6" s="1">
        <v>24930.935546875</v>
      </c>
      <c r="AM6" s="1">
        <v>38037.63671875</v>
      </c>
      <c r="AN6" s="1">
        <v>30554.998046875</v>
      </c>
      <c r="AO6" s="1">
        <v>20276.58203125</v>
      </c>
      <c r="AP6" s="1">
        <v>37591.8515625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63389.34765625</v>
      </c>
      <c r="BC6" s="1">
        <v>126260.703125</v>
      </c>
      <c r="BD6" s="1">
        <v>0</v>
      </c>
      <c r="BE6" s="1">
        <v>0</v>
      </c>
      <c r="BF6" s="1">
        <v>0</v>
      </c>
      <c r="BG6" s="1">
        <v>18362.078125</v>
      </c>
      <c r="BH6" s="1">
        <v>0</v>
      </c>
      <c r="BI6" s="1">
        <v>4518.18505859375</v>
      </c>
      <c r="BJ6" s="1">
        <v>1104324.375</v>
      </c>
      <c r="BK6" s="1">
        <v>5</v>
      </c>
    </row>
    <row r="7" spans="1:63" ht="15.75" customHeight="1" x14ac:dyDescent="0.15">
      <c r="A7" s="1">
        <v>5</v>
      </c>
      <c r="B7" s="1">
        <v>3.9062444120645523E-3</v>
      </c>
      <c r="C7" s="1">
        <v>2.0459551364183426E-2</v>
      </c>
      <c r="D7" s="1">
        <v>1.1254028417170048E-2</v>
      </c>
      <c r="E7" s="1">
        <v>4.8417486250400543E-3</v>
      </c>
      <c r="F7" s="1">
        <v>2.2408431395888329E-2</v>
      </c>
      <c r="G7" s="1">
        <v>1.4333354309201241E-2</v>
      </c>
      <c r="H7" s="1">
        <v>2.2398943081498146E-2</v>
      </c>
      <c r="I7" s="1">
        <v>1.6248537227511406E-2</v>
      </c>
      <c r="J7" s="1">
        <v>1.062353327870369E-2</v>
      </c>
      <c r="K7" s="1">
        <v>2.0722344517707825E-2</v>
      </c>
      <c r="L7" s="1">
        <v>7.4424217455089092E-3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4.0716901421546936E-2</v>
      </c>
      <c r="X7" s="1">
        <v>9.0767078101634979E-2</v>
      </c>
      <c r="Y7" s="1">
        <v>0</v>
      </c>
      <c r="Z7" s="1">
        <v>0</v>
      </c>
      <c r="AA7" s="1">
        <v>0</v>
      </c>
      <c r="AB7" s="1">
        <v>1.0823687538504601E-2</v>
      </c>
      <c r="AC7" s="1">
        <v>0</v>
      </c>
      <c r="AD7" s="1">
        <v>2.5703755673021078E-3</v>
      </c>
      <c r="AE7" s="1">
        <v>0.70048278570175171</v>
      </c>
      <c r="AF7" s="1">
        <v>1577706.625</v>
      </c>
      <c r="AG7" s="1">
        <v>6162.90771484375</v>
      </c>
      <c r="AH7" s="1">
        <v>32279.169921875</v>
      </c>
      <c r="AI7" s="1">
        <v>17755.5546875</v>
      </c>
      <c r="AJ7" s="1">
        <v>7638.85888671875</v>
      </c>
      <c r="AK7" s="1">
        <v>35353.9296875</v>
      </c>
      <c r="AL7" s="1">
        <v>22613.828125</v>
      </c>
      <c r="AM7" s="1">
        <v>35338.9609375</v>
      </c>
      <c r="AN7" s="1">
        <v>25635.42578125</v>
      </c>
      <c r="AO7" s="1">
        <v>16760.818359375</v>
      </c>
      <c r="AP7" s="1">
        <v>32693.779296875</v>
      </c>
      <c r="AQ7" s="1">
        <v>11741.9580078125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64239.32421875</v>
      </c>
      <c r="BC7" s="1">
        <v>143203.828125</v>
      </c>
      <c r="BD7" s="1">
        <v>0</v>
      </c>
      <c r="BE7" s="1">
        <v>0</v>
      </c>
      <c r="BF7" s="1">
        <v>0</v>
      </c>
      <c r="BG7" s="1">
        <v>17076.603515625</v>
      </c>
      <c r="BH7" s="1">
        <v>0</v>
      </c>
      <c r="BI7" s="1">
        <v>4055.298583984375</v>
      </c>
      <c r="BJ7" s="1">
        <v>1105156.375</v>
      </c>
      <c r="BK7" s="1">
        <v>6</v>
      </c>
    </row>
    <row r="8" spans="1:63" ht="15.75" customHeight="1" x14ac:dyDescent="0.15">
      <c r="A8" s="1">
        <v>6</v>
      </c>
      <c r="B8" s="1">
        <v>3.0476266983896494E-3</v>
      </c>
      <c r="C8" s="1">
        <v>1.8964773043990135E-2</v>
      </c>
      <c r="D8" s="1">
        <v>1.0879029519855976E-2</v>
      </c>
      <c r="E8" s="1">
        <v>4.6674632467329502E-3</v>
      </c>
      <c r="F8" s="1">
        <v>1.6986710950732231E-2</v>
      </c>
      <c r="G8" s="1">
        <v>1.3268212787806988E-2</v>
      </c>
      <c r="H8" s="1">
        <v>2.0267220214009285E-2</v>
      </c>
      <c r="I8" s="1">
        <v>1.2646681629121304E-2</v>
      </c>
      <c r="J8" s="1">
        <v>9.0636955574154854E-3</v>
      </c>
      <c r="K8" s="1">
        <v>1.6851577907800674E-2</v>
      </c>
      <c r="L8" s="1">
        <v>6.9954772479832172E-3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4.2952641844749451E-2</v>
      </c>
      <c r="X8" s="1">
        <v>9.3822099268436432E-2</v>
      </c>
      <c r="Y8" s="1">
        <v>0</v>
      </c>
      <c r="Z8" s="1">
        <v>0</v>
      </c>
      <c r="AA8" s="1">
        <v>0</v>
      </c>
      <c r="AB8" s="1">
        <v>1.0168845765292645E-2</v>
      </c>
      <c r="AC8" s="1">
        <v>0</v>
      </c>
      <c r="AD8" s="1">
        <v>2.3318203166127205E-3</v>
      </c>
      <c r="AE8" s="1">
        <v>0.7170860767364502</v>
      </c>
      <c r="AF8" s="1">
        <v>1541173.125</v>
      </c>
      <c r="AG8" s="1">
        <v>4696.92041015625</v>
      </c>
      <c r="AH8" s="1">
        <v>29227.998046875</v>
      </c>
      <c r="AI8" s="1">
        <v>16766.46875</v>
      </c>
      <c r="AJ8" s="1">
        <v>7193.369140625</v>
      </c>
      <c r="AK8" s="1">
        <v>26179.462890625</v>
      </c>
      <c r="AL8" s="1">
        <v>20448.61328125</v>
      </c>
      <c r="AM8" s="1">
        <v>31235.294921875</v>
      </c>
      <c r="AN8" s="1">
        <v>19490.7265625</v>
      </c>
      <c r="AO8" s="1">
        <v>13968.7236328125</v>
      </c>
      <c r="AP8" s="1">
        <v>25971.19921875</v>
      </c>
      <c r="AQ8" s="1">
        <v>10781.2412109375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66197.4609375</v>
      </c>
      <c r="BC8" s="1">
        <v>144596.09375</v>
      </c>
      <c r="BD8" s="1">
        <v>0</v>
      </c>
      <c r="BE8" s="1">
        <v>0</v>
      </c>
      <c r="BF8" s="1">
        <v>0</v>
      </c>
      <c r="BG8" s="1">
        <v>15671.9521484375</v>
      </c>
      <c r="BH8" s="1">
        <v>0</v>
      </c>
      <c r="BI8" s="1">
        <v>3593.73876953125</v>
      </c>
      <c r="BJ8" s="1">
        <v>1105153.75</v>
      </c>
      <c r="BK8" s="1">
        <v>7</v>
      </c>
    </row>
    <row r="9" spans="1:63" ht="15.75" customHeight="1" x14ac:dyDescent="0.15">
      <c r="A9" s="1">
        <v>7</v>
      </c>
      <c r="B9" s="1">
        <v>2.4415319785475731E-3</v>
      </c>
      <c r="C9" s="1">
        <v>3.6430630832910538E-2</v>
      </c>
      <c r="D9" s="1">
        <v>1.0432717390358448E-2</v>
      </c>
      <c r="E9" s="1">
        <v>4.4434205628931522E-3</v>
      </c>
      <c r="F9" s="1">
        <v>1.3508773408830166E-2</v>
      </c>
      <c r="G9" s="1">
        <v>1.20577747002244E-2</v>
      </c>
      <c r="H9" s="1">
        <v>1.7824035137891769E-2</v>
      </c>
      <c r="I9" s="1">
        <v>8.7464367970824242E-3</v>
      </c>
      <c r="J9" s="1">
        <v>7.7622244134545326E-3</v>
      </c>
      <c r="K9" s="1">
        <v>1.2171595357358456E-2</v>
      </c>
      <c r="L9" s="1">
        <v>6.3370424322783947E-3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4.1745852679014206E-2</v>
      </c>
      <c r="X9" s="1">
        <v>9.4444572925567627E-2</v>
      </c>
      <c r="Y9" s="1">
        <v>0</v>
      </c>
      <c r="Z9" s="1">
        <v>0</v>
      </c>
      <c r="AA9" s="1">
        <v>0</v>
      </c>
      <c r="AB9" s="1">
        <v>9.2664556577801704E-3</v>
      </c>
      <c r="AC9" s="1">
        <v>0</v>
      </c>
      <c r="AD9" s="1">
        <v>2.0675044506788254E-3</v>
      </c>
      <c r="AE9" s="1">
        <v>0.72031939029693604</v>
      </c>
      <c r="AF9" s="1">
        <v>1532759.375</v>
      </c>
      <c r="AG9" s="1">
        <v>3742.281005859375</v>
      </c>
      <c r="AH9" s="1">
        <v>55839.390625</v>
      </c>
      <c r="AI9" s="1">
        <v>15990.845703125</v>
      </c>
      <c r="AJ9" s="1">
        <v>6810.6943359375</v>
      </c>
      <c r="AK9" s="1">
        <v>20705.69921875</v>
      </c>
      <c r="AL9" s="1">
        <v>18481.66796875</v>
      </c>
      <c r="AM9" s="1">
        <v>27319.95703125</v>
      </c>
      <c r="AN9" s="1">
        <v>13406.1826171875</v>
      </c>
      <c r="AO9" s="1">
        <v>11897.6220703125</v>
      </c>
      <c r="AP9" s="1">
        <v>18656.126953125</v>
      </c>
      <c r="AQ9" s="1">
        <v>9713.1611328125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63986.34765625</v>
      </c>
      <c r="BC9" s="1">
        <v>144760.796875</v>
      </c>
      <c r="BD9" s="1">
        <v>0</v>
      </c>
      <c r="BE9" s="1">
        <v>0</v>
      </c>
      <c r="BF9" s="1">
        <v>0</v>
      </c>
      <c r="BG9" s="1">
        <v>14203.2470703125</v>
      </c>
      <c r="BH9" s="1">
        <v>0</v>
      </c>
      <c r="BI9" s="1">
        <v>3168.98681640625</v>
      </c>
      <c r="BJ9" s="1">
        <v>1104076.25</v>
      </c>
      <c r="BK9" s="1">
        <v>8</v>
      </c>
    </row>
    <row r="10" spans="1:63" ht="15.75" customHeight="1" x14ac:dyDescent="0.15">
      <c r="A10" s="1">
        <v>8</v>
      </c>
      <c r="B10" s="1">
        <v>1.5351689420640469E-2</v>
      </c>
      <c r="C10" s="1">
        <v>3.6436848342418671E-2</v>
      </c>
      <c r="D10" s="1">
        <v>1.0008477605879307E-2</v>
      </c>
      <c r="E10" s="1">
        <v>4.2166532948613167E-3</v>
      </c>
      <c r="F10" s="1">
        <v>1.1405233293771744E-2</v>
      </c>
      <c r="G10" s="1">
        <v>1.0908412747085094E-2</v>
      </c>
      <c r="H10" s="1">
        <v>1.5899263322353363E-2</v>
      </c>
      <c r="I10" s="1">
        <v>6.2446696683764458E-3</v>
      </c>
      <c r="J10" s="1">
        <v>6.7637385800480843E-3</v>
      </c>
      <c r="K10" s="1">
        <v>8.6408741772174835E-3</v>
      </c>
      <c r="L10" s="1">
        <v>5.7481769472360611E-3</v>
      </c>
      <c r="M10" s="1">
        <v>5.8428244665265083E-3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4.2016450315713882E-2</v>
      </c>
      <c r="X10" s="1">
        <v>9.2512495815753937E-2</v>
      </c>
      <c r="Y10" s="1">
        <v>0</v>
      </c>
      <c r="Z10" s="1">
        <v>0</v>
      </c>
      <c r="AA10" s="1">
        <v>0</v>
      </c>
      <c r="AB10" s="1">
        <v>8.3665959537029266E-3</v>
      </c>
      <c r="AC10" s="1">
        <v>0</v>
      </c>
      <c r="AD10" s="1">
        <v>1.8358598463237286E-3</v>
      </c>
      <c r="AE10" s="1">
        <v>0.71780174970626831</v>
      </c>
      <c r="AF10" s="1">
        <v>1534769.875</v>
      </c>
      <c r="AG10" s="1">
        <v>23561.310546875</v>
      </c>
      <c r="AH10" s="1">
        <v>55922.17578125</v>
      </c>
      <c r="AI10" s="1">
        <v>15360.7099609375</v>
      </c>
      <c r="AJ10" s="1">
        <v>6471.59228515625</v>
      </c>
      <c r="AK10" s="1">
        <v>17504.408203125</v>
      </c>
      <c r="AL10" s="1">
        <v>16741.90234375</v>
      </c>
      <c r="AM10" s="1">
        <v>24401.7109375</v>
      </c>
      <c r="AN10" s="1">
        <v>9584.130859375</v>
      </c>
      <c r="AO10" s="1">
        <v>10380.7822265625</v>
      </c>
      <c r="AP10" s="1">
        <v>13261.7529296875</v>
      </c>
      <c r="AQ10" s="1">
        <v>8822.12890625</v>
      </c>
      <c r="AR10" s="1">
        <v>8967.390625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64485.58203125</v>
      </c>
      <c r="BC10" s="1">
        <v>141985.390625</v>
      </c>
      <c r="BD10" s="1">
        <v>0</v>
      </c>
      <c r="BE10" s="1">
        <v>0</v>
      </c>
      <c r="BF10" s="1">
        <v>0</v>
      </c>
      <c r="BG10" s="1">
        <v>12840.7998046875</v>
      </c>
      <c r="BH10" s="1">
        <v>0</v>
      </c>
      <c r="BI10" s="1">
        <v>2817.622314453125</v>
      </c>
      <c r="BJ10" s="1">
        <v>1101660.5</v>
      </c>
      <c r="BK10" s="1">
        <v>9</v>
      </c>
    </row>
    <row r="11" spans="1:63" ht="15.75" customHeight="1" x14ac:dyDescent="0.15">
      <c r="A11" s="1">
        <v>9</v>
      </c>
      <c r="B11" s="1">
        <v>2.6679622009396553E-2</v>
      </c>
      <c r="C11" s="1">
        <v>2.4809600785374641E-2</v>
      </c>
      <c r="D11" s="1">
        <v>9.006967768073082E-3</v>
      </c>
      <c r="E11" s="1">
        <v>3.7435425911098719E-3</v>
      </c>
      <c r="F11" s="1">
        <v>9.3495920300483704E-3</v>
      </c>
      <c r="G11" s="1">
        <v>1.6269819810986519E-2</v>
      </c>
      <c r="H11" s="1">
        <v>2.0047612488269806E-2</v>
      </c>
      <c r="I11" s="1">
        <v>4.6327593736350536E-3</v>
      </c>
      <c r="J11" s="1">
        <v>5.5977948941290379E-3</v>
      </c>
      <c r="K11" s="1">
        <v>2.278929203748703E-2</v>
      </c>
      <c r="L11" s="1">
        <v>7.6593277044594288E-3</v>
      </c>
      <c r="M11" s="1">
        <v>4.1689695790410042E-3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4.2034696787595749E-2</v>
      </c>
      <c r="X11" s="1">
        <v>0.10653352737426758</v>
      </c>
      <c r="Y11" s="1">
        <v>2.1477486938238144E-2</v>
      </c>
      <c r="Z11" s="1">
        <v>0</v>
      </c>
      <c r="AA11" s="1">
        <v>0</v>
      </c>
      <c r="AB11" s="1">
        <v>7.0822522975504398E-3</v>
      </c>
      <c r="AC11" s="1">
        <v>0</v>
      </c>
      <c r="AD11" s="1">
        <v>1.5488245990127325E-3</v>
      </c>
      <c r="AE11" s="1">
        <v>0.6665683388710022</v>
      </c>
      <c r="AF11" s="1">
        <v>1646718.875</v>
      </c>
      <c r="AG11" s="1">
        <v>43933.8359375</v>
      </c>
      <c r="AH11" s="1">
        <v>40854.4375</v>
      </c>
      <c r="AI11" s="1">
        <v>14831.943359375</v>
      </c>
      <c r="AJ11" s="1">
        <v>6164.56201171875</v>
      </c>
      <c r="AK11" s="1">
        <v>15396.1494140625</v>
      </c>
      <c r="AL11" s="1">
        <v>26791.8203125</v>
      </c>
      <c r="AM11" s="1">
        <v>33012.78125</v>
      </c>
      <c r="AN11" s="1">
        <v>7628.8525390625</v>
      </c>
      <c r="AO11" s="1">
        <v>9217.994140625</v>
      </c>
      <c r="AP11" s="1">
        <v>37527.55859375</v>
      </c>
      <c r="AQ11" s="1">
        <v>12612.759765625</v>
      </c>
      <c r="AR11" s="1">
        <v>6865.12109375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69219.328125</v>
      </c>
      <c r="BC11" s="1">
        <v>175430.765625</v>
      </c>
      <c r="BD11" s="1">
        <v>35367.3828125</v>
      </c>
      <c r="BE11" s="1">
        <v>0</v>
      </c>
      <c r="BF11" s="1">
        <v>0</v>
      </c>
      <c r="BG11" s="1">
        <v>11662.478515625</v>
      </c>
      <c r="BH11" s="1">
        <v>0</v>
      </c>
      <c r="BI11" s="1">
        <v>2550.478759765625</v>
      </c>
      <c r="BJ11" s="1">
        <v>1097650.625</v>
      </c>
      <c r="BK11" s="1">
        <v>10</v>
      </c>
    </row>
    <row r="12" spans="1:63" ht="15.75" customHeight="1" x14ac:dyDescent="0.15">
      <c r="A12" s="1">
        <v>10</v>
      </c>
      <c r="B12" s="1">
        <v>2.1342305466532707E-2</v>
      </c>
      <c r="C12" s="1">
        <v>1.9186576828360558E-2</v>
      </c>
      <c r="D12" s="1">
        <v>1.1395687237381935E-2</v>
      </c>
      <c r="E12" s="1">
        <v>8.2106413319706917E-3</v>
      </c>
      <c r="F12" s="1">
        <v>3.1840533018112183E-2</v>
      </c>
      <c r="G12" s="1">
        <v>1.6479132696986198E-2</v>
      </c>
      <c r="H12" s="1">
        <v>1.6642110422253609E-2</v>
      </c>
      <c r="I12" s="1">
        <v>3.8132709451019764E-3</v>
      </c>
      <c r="J12" s="1">
        <v>4.7842036001384258E-3</v>
      </c>
      <c r="K12" s="1">
        <v>1.9004615023732185E-2</v>
      </c>
      <c r="L12" s="1">
        <v>6.8266671150922775E-3</v>
      </c>
      <c r="M12" s="1">
        <v>2.9838862828910351E-3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4.1968420147895813E-2</v>
      </c>
      <c r="X12" s="1">
        <v>0.11500437557697296</v>
      </c>
      <c r="Y12" s="1">
        <v>2.7039341628551483E-2</v>
      </c>
      <c r="Z12" s="1">
        <v>0</v>
      </c>
      <c r="AA12" s="1">
        <v>0</v>
      </c>
      <c r="AB12" s="1">
        <v>1.3163737952709198E-2</v>
      </c>
      <c r="AC12" s="1">
        <v>0</v>
      </c>
      <c r="AD12" s="1">
        <v>3.5272948443889618E-3</v>
      </c>
      <c r="AE12" s="1">
        <v>0.63678717613220215</v>
      </c>
      <c r="AF12" s="1">
        <v>1714587.125</v>
      </c>
      <c r="AG12" s="1">
        <v>36593.2421875</v>
      </c>
      <c r="AH12" s="1">
        <v>32897.05859375</v>
      </c>
      <c r="AI12" s="1">
        <v>19538.8984375</v>
      </c>
      <c r="AJ12" s="1">
        <v>14077.8603515625</v>
      </c>
      <c r="AK12" s="1">
        <v>54593.3671875</v>
      </c>
      <c r="AL12" s="1">
        <v>28254.908203125</v>
      </c>
      <c r="AM12" s="1">
        <v>28534.34765625</v>
      </c>
      <c r="AN12" s="1">
        <v>6538.18505859375</v>
      </c>
      <c r="AO12" s="1">
        <v>8202.93359375</v>
      </c>
      <c r="AP12" s="1">
        <v>32585.068359375</v>
      </c>
      <c r="AQ12" s="1">
        <v>11704.916015625</v>
      </c>
      <c r="AR12" s="1">
        <v>5116.1328125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71958.515625</v>
      </c>
      <c r="BC12" s="1">
        <v>197185.015625</v>
      </c>
      <c r="BD12" s="1">
        <v>46361.30859375</v>
      </c>
      <c r="BE12" s="1">
        <v>0</v>
      </c>
      <c r="BF12" s="1">
        <v>0</v>
      </c>
      <c r="BG12" s="1">
        <v>22570.375</v>
      </c>
      <c r="BH12" s="1">
        <v>0</v>
      </c>
      <c r="BI12" s="1">
        <v>6047.8544921875</v>
      </c>
      <c r="BJ12" s="1">
        <v>1091827.125</v>
      </c>
      <c r="BK12" s="1">
        <v>11</v>
      </c>
    </row>
    <row r="13" spans="1:63" ht="15.75" customHeight="1" x14ac:dyDescent="0.15">
      <c r="A13" s="1">
        <v>11</v>
      </c>
      <c r="B13" s="1">
        <v>1.9310342147946358E-2</v>
      </c>
      <c r="C13" s="1">
        <v>1.7291028052568436E-2</v>
      </c>
      <c r="D13" s="1">
        <v>1.0482331737875938E-2</v>
      </c>
      <c r="E13" s="1">
        <v>6.7193941213190556E-3</v>
      </c>
      <c r="F13" s="1">
        <v>2.6991879567503929E-2</v>
      </c>
      <c r="G13" s="1">
        <v>1.4882663264870644E-2</v>
      </c>
      <c r="H13" s="1">
        <v>1.4328121207654476E-2</v>
      </c>
      <c r="I13" s="1">
        <v>1.9528817385435104E-2</v>
      </c>
      <c r="J13" s="1">
        <v>4.1648689657449722E-3</v>
      </c>
      <c r="K13" s="1">
        <v>1.4944428578019142E-2</v>
      </c>
      <c r="L13" s="1">
        <v>6.1539546586573124E-3</v>
      </c>
      <c r="M13" s="1">
        <v>2.2079045884311199E-3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4.2157921940088272E-2</v>
      </c>
      <c r="X13" s="1">
        <v>0.11525818705558777</v>
      </c>
      <c r="Y13" s="1">
        <v>2.7231471613049507E-2</v>
      </c>
      <c r="Z13" s="1">
        <v>4.8927129246294498E-3</v>
      </c>
      <c r="AA13" s="1">
        <v>8.8015859946608543E-3</v>
      </c>
      <c r="AB13" s="1">
        <v>1.2852792628109455E-2</v>
      </c>
      <c r="AC13" s="1">
        <v>0</v>
      </c>
      <c r="AD13" s="1">
        <v>4.2437966912984848E-3</v>
      </c>
      <c r="AE13" s="1">
        <v>0.62755584716796875</v>
      </c>
      <c r="AF13" s="1">
        <v>1727384.75</v>
      </c>
      <c r="AG13" s="1">
        <v>33356.390625</v>
      </c>
      <c r="AH13" s="1">
        <v>29868.2578125</v>
      </c>
      <c r="AI13" s="1">
        <v>18107.01953125</v>
      </c>
      <c r="AJ13" s="1">
        <v>11606.978515625</v>
      </c>
      <c r="AK13" s="1">
        <v>46625.359375</v>
      </c>
      <c r="AL13" s="1">
        <v>25708.0859375</v>
      </c>
      <c r="AM13" s="1">
        <v>24750.177734375</v>
      </c>
      <c r="AN13" s="1">
        <v>33733.78125</v>
      </c>
      <c r="AO13" s="1">
        <v>7194.3310546875</v>
      </c>
      <c r="AP13" s="1">
        <v>25814.77734375</v>
      </c>
      <c r="AQ13" s="1">
        <v>10630.2470703125</v>
      </c>
      <c r="AR13" s="1">
        <v>3813.900634765625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72822.953125</v>
      </c>
      <c r="BC13" s="1">
        <v>199095.234375</v>
      </c>
      <c r="BD13" s="1">
        <v>47039.23046875</v>
      </c>
      <c r="BE13" s="1">
        <v>8451.59765625</v>
      </c>
      <c r="BF13" s="1">
        <v>15203.7255859375</v>
      </c>
      <c r="BG13" s="1">
        <v>22201.71875</v>
      </c>
      <c r="BH13" s="1">
        <v>0</v>
      </c>
      <c r="BI13" s="1">
        <v>7330.669921875</v>
      </c>
      <c r="BJ13" s="1">
        <v>1084030.375</v>
      </c>
      <c r="BK13" s="1">
        <v>12</v>
      </c>
    </row>
    <row r="14" spans="1:63" ht="15.75" customHeight="1" x14ac:dyDescent="0.15">
      <c r="A14" s="1">
        <v>12</v>
      </c>
      <c r="B14" s="1">
        <v>1.8430404365062714E-2</v>
      </c>
      <c r="C14" s="1">
        <v>3.0724180862307549E-2</v>
      </c>
      <c r="D14" s="1">
        <v>9.9866725504398346E-3</v>
      </c>
      <c r="E14" s="1">
        <v>5.8699976652860641E-3</v>
      </c>
      <c r="F14" s="1">
        <v>1.961054652929306E-2</v>
      </c>
      <c r="G14" s="1">
        <v>1.3744099996984005E-2</v>
      </c>
      <c r="H14" s="1">
        <v>1.3024716638028622E-2</v>
      </c>
      <c r="I14" s="1">
        <v>1.750720851123333E-2</v>
      </c>
      <c r="J14" s="1">
        <v>3.5255455877631903E-3</v>
      </c>
      <c r="K14" s="1">
        <v>1.0870639234781265E-2</v>
      </c>
      <c r="L14" s="1">
        <v>5.6999931111931801E-3</v>
      </c>
      <c r="M14" s="1">
        <v>1.7507136799395084E-3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4.3029341846704483E-2</v>
      </c>
      <c r="X14" s="1">
        <v>0.11720161885023117</v>
      </c>
      <c r="Y14" s="1">
        <v>2.6359742507338524E-2</v>
      </c>
      <c r="Z14" s="1">
        <v>5.2282297983765602E-3</v>
      </c>
      <c r="AA14" s="1">
        <v>9.1554904356598854E-3</v>
      </c>
      <c r="AB14" s="1">
        <v>1.2473706156015396E-2</v>
      </c>
      <c r="AC14" s="1">
        <v>0</v>
      </c>
      <c r="AD14" s="1">
        <v>4.3265852145850658E-3</v>
      </c>
      <c r="AE14" s="1">
        <v>0.63148057460784912</v>
      </c>
      <c r="AF14" s="1">
        <v>1701054</v>
      </c>
      <c r="AG14" s="1">
        <v>31351.11328125</v>
      </c>
      <c r="AH14" s="1">
        <v>52263.4921875</v>
      </c>
      <c r="AI14" s="1">
        <v>16987.869140625</v>
      </c>
      <c r="AJ14" s="1">
        <v>9985.1826171875</v>
      </c>
      <c r="AK14" s="1">
        <v>33358.59765625</v>
      </c>
      <c r="AL14" s="1">
        <v>23379.45703125</v>
      </c>
      <c r="AM14" s="1">
        <v>22155.74609375</v>
      </c>
      <c r="AN14" s="1">
        <v>29780.70703125</v>
      </c>
      <c r="AO14" s="1">
        <v>5997.1435546875</v>
      </c>
      <c r="AP14" s="1">
        <v>18491.544921875</v>
      </c>
      <c r="AQ14" s="1">
        <v>9695.99609375</v>
      </c>
      <c r="AR14" s="1">
        <v>2978.05859375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73195.234375</v>
      </c>
      <c r="BC14" s="1">
        <v>199366.28125</v>
      </c>
      <c r="BD14" s="1">
        <v>44839.34375</v>
      </c>
      <c r="BE14" s="1">
        <v>8893.5009765625</v>
      </c>
      <c r="BF14" s="1">
        <v>15573.9833984375</v>
      </c>
      <c r="BG14" s="1">
        <v>21218.447265625</v>
      </c>
      <c r="BH14" s="1">
        <v>0</v>
      </c>
      <c r="BI14" s="1">
        <v>7359.7548828125</v>
      </c>
      <c r="BJ14" s="1">
        <v>1074182.5</v>
      </c>
      <c r="BK14" s="1">
        <v>13</v>
      </c>
    </row>
    <row r="15" spans="1:63" ht="15.75" customHeight="1" x14ac:dyDescent="0.15">
      <c r="A15" s="1">
        <v>13</v>
      </c>
      <c r="B15" s="1">
        <v>2.7356201782822609E-2</v>
      </c>
      <c r="C15" s="1">
        <v>2.001645602285862E-2</v>
      </c>
      <c r="D15" s="1">
        <v>1.2084232643246651E-2</v>
      </c>
      <c r="E15" s="1">
        <v>4.9628792330622673E-3</v>
      </c>
      <c r="F15" s="1">
        <v>3.045794740319252E-2</v>
      </c>
      <c r="G15" s="1">
        <v>1.1615314520895481E-2</v>
      </c>
      <c r="H15" s="1">
        <v>1.1121559888124466E-2</v>
      </c>
      <c r="I15" s="1">
        <v>1.941414549946785E-2</v>
      </c>
      <c r="J15" s="1">
        <v>2.4731035809963942E-3</v>
      </c>
      <c r="K15" s="1">
        <v>7.2101112455129623E-3</v>
      </c>
      <c r="L15" s="1">
        <v>4.8865075223147869E-3</v>
      </c>
      <c r="M15" s="1">
        <v>1.3378855073824525E-3</v>
      </c>
      <c r="N15" s="1">
        <v>3.3003133721649647E-3</v>
      </c>
      <c r="O15" s="1">
        <v>5.150684155523777E-3</v>
      </c>
      <c r="P15" s="1">
        <v>7.4498262256383896E-3</v>
      </c>
      <c r="Q15" s="1">
        <v>5.5890702642500401E-3</v>
      </c>
      <c r="R15" s="1">
        <v>4.9218288622796535E-3</v>
      </c>
      <c r="S15" s="1">
        <v>1.0437816381454468E-3</v>
      </c>
      <c r="T15" s="1">
        <v>2.3795771412551403E-3</v>
      </c>
      <c r="U15" s="1">
        <v>3.639887785539031E-3</v>
      </c>
      <c r="V15" s="1">
        <v>3.1467173248529434E-3</v>
      </c>
      <c r="W15" s="1">
        <v>4.2120624333620071E-2</v>
      </c>
      <c r="X15" s="1">
        <v>0.13410784304141998</v>
      </c>
      <c r="Y15" s="1">
        <v>2.4991141632199287E-2</v>
      </c>
      <c r="Z15" s="1">
        <v>3.9661102928221226E-3</v>
      </c>
      <c r="AA15" s="1">
        <v>8.0524887889623642E-3</v>
      </c>
      <c r="AB15" s="1">
        <v>1.1040093377232552E-2</v>
      </c>
      <c r="AC15" s="1">
        <v>0</v>
      </c>
      <c r="AD15" s="1">
        <v>3.8184819277375937E-3</v>
      </c>
      <c r="AE15" s="1">
        <v>0.58234518766403198</v>
      </c>
      <c r="AF15" s="1">
        <v>1824183.375</v>
      </c>
      <c r="AG15" s="1">
        <v>49902.7265625</v>
      </c>
      <c r="AH15" s="1">
        <v>36513.6875</v>
      </c>
      <c r="AI15" s="1">
        <v>22043.85546875</v>
      </c>
      <c r="AJ15" s="1">
        <v>9053.2021484375</v>
      </c>
      <c r="AK15" s="1">
        <v>55560.8828125</v>
      </c>
      <c r="AL15" s="1">
        <v>21188.462890625</v>
      </c>
      <c r="AM15" s="1">
        <v>20287.765625</v>
      </c>
      <c r="AN15" s="1">
        <v>35414.9609375</v>
      </c>
      <c r="AO15" s="1">
        <v>4511.39453125</v>
      </c>
      <c r="AP15" s="1">
        <v>13152.5654296875</v>
      </c>
      <c r="AQ15" s="1">
        <v>8913.8857421875</v>
      </c>
      <c r="AR15" s="1">
        <v>2440.548583984375</v>
      </c>
      <c r="AS15" s="1">
        <v>6020.376953125</v>
      </c>
      <c r="AT15" s="1">
        <v>9395.7919921875</v>
      </c>
      <c r="AU15" s="1">
        <v>13589.849609375</v>
      </c>
      <c r="AV15" s="1">
        <v>10195.4892578125</v>
      </c>
      <c r="AW15" s="1">
        <v>8978.318359375</v>
      </c>
      <c r="AX15" s="1">
        <v>1904.049072265625</v>
      </c>
      <c r="AY15" s="1">
        <v>4340.78515625</v>
      </c>
      <c r="AZ15" s="1">
        <v>6639.82275390625</v>
      </c>
      <c r="BA15" s="1">
        <v>5740.189453125</v>
      </c>
      <c r="BB15" s="1">
        <v>76835.7421875</v>
      </c>
      <c r="BC15" s="1">
        <v>244637.296875</v>
      </c>
      <c r="BD15" s="1">
        <v>45588.42578125</v>
      </c>
      <c r="BE15" s="1">
        <v>7234.91259765625</v>
      </c>
      <c r="BF15" s="1">
        <v>14689.2158203125</v>
      </c>
      <c r="BG15" s="1">
        <v>20139.154296875</v>
      </c>
      <c r="BH15" s="1">
        <v>0</v>
      </c>
      <c r="BI15" s="1">
        <v>6965.611328125</v>
      </c>
      <c r="BJ15" s="1">
        <v>1062304.375</v>
      </c>
      <c r="BK15" s="1">
        <v>14</v>
      </c>
    </row>
    <row r="16" spans="1:63" ht="15.75" customHeight="1" x14ac:dyDescent="0.15">
      <c r="A16" s="1">
        <v>14</v>
      </c>
      <c r="B16" s="1">
        <v>2.1783715113997459E-2</v>
      </c>
      <c r="C16" s="1">
        <v>2.6058109477162361E-2</v>
      </c>
      <c r="D16" s="1">
        <v>1.2205032631754875E-2</v>
      </c>
      <c r="E16" s="1">
        <v>8.5446927696466446E-3</v>
      </c>
      <c r="F16" s="1">
        <v>2.4129375815391541E-2</v>
      </c>
      <c r="G16" s="1">
        <v>9.8536070436239243E-3</v>
      </c>
      <c r="H16" s="1">
        <v>1.995852030813694E-2</v>
      </c>
      <c r="I16" s="1">
        <v>1.6361713409423828E-2</v>
      </c>
      <c r="J16" s="1">
        <v>1.6401938628405333E-3</v>
      </c>
      <c r="K16" s="1">
        <v>4.9751182086765766E-3</v>
      </c>
      <c r="L16" s="1">
        <v>6.6051441244781017E-3</v>
      </c>
      <c r="M16" s="1">
        <v>1.0625165887176991E-3</v>
      </c>
      <c r="N16" s="1">
        <v>5.3119231015443802E-3</v>
      </c>
      <c r="O16" s="1">
        <v>6.8641016259789467E-3</v>
      </c>
      <c r="P16" s="1">
        <v>9.1335372999310493E-3</v>
      </c>
      <c r="Q16" s="1">
        <v>1.0047104209661484E-2</v>
      </c>
      <c r="R16" s="1">
        <v>6.6492916084825993E-3</v>
      </c>
      <c r="S16" s="1">
        <v>6.0441833920776844E-3</v>
      </c>
      <c r="T16" s="1">
        <v>3.6236396990716457E-3</v>
      </c>
      <c r="U16" s="1">
        <v>4.5559662394225597E-3</v>
      </c>
      <c r="V16" s="1">
        <v>5.1582241430878639E-3</v>
      </c>
      <c r="W16" s="1">
        <v>4.1972994804382324E-2</v>
      </c>
      <c r="X16" s="1">
        <v>0.16073149442672729</v>
      </c>
      <c r="Y16" s="1">
        <v>2.4766582995653152E-2</v>
      </c>
      <c r="Z16" s="1">
        <v>3.1276054214686155E-3</v>
      </c>
      <c r="AA16" s="1">
        <v>6.9482447579503059E-3</v>
      </c>
      <c r="AB16" s="1">
        <v>9.752458892762661E-3</v>
      </c>
      <c r="AC16" s="1">
        <v>0</v>
      </c>
      <c r="AD16" s="1">
        <v>3.3570651430636644E-3</v>
      </c>
      <c r="AE16" s="1">
        <v>0.53877782821655273</v>
      </c>
      <c r="AF16" s="1">
        <v>1946117.875</v>
      </c>
      <c r="AG16" s="1">
        <v>42393.67578125</v>
      </c>
      <c r="AH16" s="1">
        <v>50712.15234375</v>
      </c>
      <c r="AI16" s="1">
        <v>23752.431640625</v>
      </c>
      <c r="AJ16" s="1">
        <v>16628.978515625</v>
      </c>
      <c r="AK16" s="1">
        <v>46958.609375</v>
      </c>
      <c r="AL16" s="1">
        <v>19176.28125</v>
      </c>
      <c r="AM16" s="1">
        <v>38841.6328125</v>
      </c>
      <c r="AN16" s="1">
        <v>31841.822265625</v>
      </c>
      <c r="AO16" s="1">
        <v>3192.010498046875</v>
      </c>
      <c r="AP16" s="1">
        <v>9682.166015625</v>
      </c>
      <c r="AQ16" s="1">
        <v>12854.388671875</v>
      </c>
      <c r="AR16" s="1">
        <v>2067.782470703125</v>
      </c>
      <c r="AS16" s="1">
        <v>10337.62890625</v>
      </c>
      <c r="AT16" s="1">
        <v>13358.3505859375</v>
      </c>
      <c r="AU16" s="1">
        <v>17774.939453125</v>
      </c>
      <c r="AV16" s="1">
        <v>19552.849609375</v>
      </c>
      <c r="AW16" s="1">
        <v>12940.3056640625</v>
      </c>
      <c r="AX16" s="1">
        <v>11762.693359375</v>
      </c>
      <c r="AY16" s="1">
        <v>7052.02978515625</v>
      </c>
      <c r="AZ16" s="1">
        <v>8866.447265625</v>
      </c>
      <c r="BA16" s="1">
        <v>10038.5126953125</v>
      </c>
      <c r="BB16" s="1">
        <v>81684.3984375</v>
      </c>
      <c r="BC16" s="1">
        <v>312802.4375</v>
      </c>
      <c r="BD16" s="1">
        <v>48198.69140625</v>
      </c>
      <c r="BE16" s="1">
        <v>6086.68896484375</v>
      </c>
      <c r="BF16" s="1">
        <v>13522.103515625</v>
      </c>
      <c r="BG16" s="1">
        <v>18979.435546875</v>
      </c>
      <c r="BH16" s="1">
        <v>0</v>
      </c>
      <c r="BI16" s="1">
        <v>6533.24462890625</v>
      </c>
      <c r="BJ16" s="1">
        <v>1048525.1875</v>
      </c>
      <c r="BK16" s="1">
        <v>15</v>
      </c>
    </row>
    <row r="17" spans="1:63" ht="15.75" customHeight="1" x14ac:dyDescent="0.15">
      <c r="A17" s="1">
        <v>15</v>
      </c>
      <c r="B17" s="1">
        <v>2.539043128490448E-2</v>
      </c>
      <c r="C17" s="1">
        <v>3.0415769666433334E-2</v>
      </c>
      <c r="D17" s="1">
        <v>1.1615979485213757E-2</v>
      </c>
      <c r="E17" s="1">
        <v>7.4928030371665955E-3</v>
      </c>
      <c r="F17" s="1">
        <v>1.7505818977952003E-2</v>
      </c>
      <c r="G17" s="1">
        <v>1.5065227635204792E-2</v>
      </c>
      <c r="H17" s="1">
        <v>1.8870126456022263E-2</v>
      </c>
      <c r="I17" s="1">
        <v>1.391122117638588E-2</v>
      </c>
      <c r="J17" s="1">
        <v>1.2426641769707203E-3</v>
      </c>
      <c r="K17" s="1">
        <v>2.1174073219299316E-2</v>
      </c>
      <c r="L17" s="1">
        <v>6.1598308384418488E-3</v>
      </c>
      <c r="M17" s="1">
        <v>9.2682236572727561E-4</v>
      </c>
      <c r="N17" s="1">
        <v>5.1130172796547413E-3</v>
      </c>
      <c r="O17" s="1">
        <v>7.3162266053259373E-3</v>
      </c>
      <c r="P17" s="1">
        <v>9.0687470510601997E-3</v>
      </c>
      <c r="Q17" s="1">
        <v>1.3660580851137638E-2</v>
      </c>
      <c r="R17" s="1">
        <v>7.9073002561926842E-3</v>
      </c>
      <c r="S17" s="1">
        <v>6.9976728409528732E-3</v>
      </c>
      <c r="T17" s="1">
        <v>3.8340329192578793E-3</v>
      </c>
      <c r="U17" s="1">
        <v>5.0032171420753002E-3</v>
      </c>
      <c r="V17" s="1">
        <v>5.4029994644224644E-3</v>
      </c>
      <c r="W17" s="1">
        <v>4.2873669415712357E-2</v>
      </c>
      <c r="X17" s="1">
        <v>0.14364717900753021</v>
      </c>
      <c r="Y17" s="1">
        <v>2.473749965429306E-2</v>
      </c>
      <c r="Z17" s="1">
        <v>2.7297050692141056E-3</v>
      </c>
      <c r="AA17" s="1">
        <v>6.2434477731585503E-3</v>
      </c>
      <c r="AB17" s="1">
        <v>9.1584119945764542E-3</v>
      </c>
      <c r="AC17" s="1">
        <v>0</v>
      </c>
      <c r="AD17" s="1">
        <v>3.1424511689692736E-3</v>
      </c>
      <c r="AE17" s="1">
        <v>0.53339302539825439</v>
      </c>
      <c r="AF17" s="1">
        <v>1936823</v>
      </c>
      <c r="AG17" s="1">
        <v>49176.76953125</v>
      </c>
      <c r="AH17" s="1">
        <v>58909.9609375</v>
      </c>
      <c r="AI17" s="1">
        <v>22498.095703125</v>
      </c>
      <c r="AJ17" s="1">
        <v>14512.2333984375</v>
      </c>
      <c r="AK17" s="1">
        <v>33905.671875</v>
      </c>
      <c r="AL17" s="1">
        <v>29178.6796875</v>
      </c>
      <c r="AM17" s="1">
        <v>36548.09375</v>
      </c>
      <c r="AN17" s="1">
        <v>26943.572265625</v>
      </c>
      <c r="AO17" s="1">
        <v>2406.820556640625</v>
      </c>
      <c r="AP17" s="1">
        <v>41010.43359375</v>
      </c>
      <c r="AQ17" s="1">
        <v>11930.501953125</v>
      </c>
      <c r="AR17" s="1">
        <v>1795.0908203125</v>
      </c>
      <c r="AS17" s="1">
        <v>9903.009765625</v>
      </c>
      <c r="AT17" s="1">
        <v>14170.236328125</v>
      </c>
      <c r="AU17" s="1">
        <v>17564.55859375</v>
      </c>
      <c r="AV17" s="1">
        <v>26458.126953125</v>
      </c>
      <c r="AW17" s="1">
        <v>15315.041015625</v>
      </c>
      <c r="AX17" s="1">
        <v>13553.25390625</v>
      </c>
      <c r="AY17" s="1">
        <v>7425.84326171875</v>
      </c>
      <c r="AZ17" s="1">
        <v>9690.345703125</v>
      </c>
      <c r="BA17" s="1">
        <v>10464.6533203125</v>
      </c>
      <c r="BB17" s="1">
        <v>83038.7109375</v>
      </c>
      <c r="BC17" s="1">
        <v>278219.15625</v>
      </c>
      <c r="BD17" s="1">
        <v>47912.16015625</v>
      </c>
      <c r="BE17" s="1">
        <v>5286.95556640625</v>
      </c>
      <c r="BF17" s="1">
        <v>12092.453125</v>
      </c>
      <c r="BG17" s="1">
        <v>17738.22265625</v>
      </c>
      <c r="BH17" s="1">
        <v>0</v>
      </c>
      <c r="BI17" s="1">
        <v>6086.37158203125</v>
      </c>
      <c r="BJ17" s="1">
        <v>1033087.875</v>
      </c>
      <c r="BK17" s="1">
        <v>16</v>
      </c>
    </row>
    <row r="18" spans="1:63" ht="15.75" customHeight="1" x14ac:dyDescent="0.15">
      <c r="A18" s="1">
        <v>16</v>
      </c>
      <c r="B18" s="1">
        <v>3.0180303379893303E-2</v>
      </c>
      <c r="C18" s="1">
        <v>3.1745821237564087E-2</v>
      </c>
      <c r="D18" s="1">
        <v>1.2064294889569283E-2</v>
      </c>
      <c r="E18" s="1">
        <v>6.2615051865577698E-3</v>
      </c>
      <c r="F18" s="1">
        <v>1.33697260171175E-2</v>
      </c>
      <c r="G18" s="1">
        <v>1.5631977468729019E-2</v>
      </c>
      <c r="H18" s="1">
        <v>1.7022512853145599E-2</v>
      </c>
      <c r="I18" s="1">
        <v>1.0811255313456059E-2</v>
      </c>
      <c r="J18" s="1">
        <v>1.0174468625336885E-3</v>
      </c>
      <c r="K18" s="1">
        <v>1.9534120336174965E-2</v>
      </c>
      <c r="L18" s="1">
        <v>5.6406287476420403E-3</v>
      </c>
      <c r="M18" s="1">
        <v>5.1053739152848721E-3</v>
      </c>
      <c r="N18" s="1">
        <v>6.0509061440825462E-3</v>
      </c>
      <c r="O18" s="1">
        <v>8.4202438592910767E-3</v>
      </c>
      <c r="P18" s="1">
        <v>9.212816134095192E-3</v>
      </c>
      <c r="Q18" s="1">
        <v>1.538167055696249E-2</v>
      </c>
      <c r="R18" s="1">
        <v>8.5425889119505882E-3</v>
      </c>
      <c r="S18" s="1">
        <v>7.5566787272691727E-3</v>
      </c>
      <c r="T18" s="1">
        <v>4.3280869722366333E-3</v>
      </c>
      <c r="U18" s="1">
        <v>5.1153632812201977E-3</v>
      </c>
      <c r="V18" s="1">
        <v>5.5745206773281097E-3</v>
      </c>
      <c r="W18" s="1">
        <v>4.6500727534294128E-2</v>
      </c>
      <c r="X18" s="1">
        <v>0.14235435426235199</v>
      </c>
      <c r="Y18" s="1">
        <v>2.4765715003013611E-2</v>
      </c>
      <c r="Z18" s="1">
        <v>2.44702841155231E-3</v>
      </c>
      <c r="AA18" s="1">
        <v>5.5239377543330193E-3</v>
      </c>
      <c r="AB18" s="1">
        <v>8.5182040929794312E-3</v>
      </c>
      <c r="AC18" s="1">
        <v>0</v>
      </c>
      <c r="AD18" s="1">
        <v>2.9279359150677919E-3</v>
      </c>
      <c r="AE18" s="1">
        <v>0.52839428186416626</v>
      </c>
      <c r="AF18" s="1">
        <v>1923460.875</v>
      </c>
      <c r="AG18" s="1">
        <v>58050.6328125</v>
      </c>
      <c r="AH18" s="1">
        <v>61061.84375</v>
      </c>
      <c r="AI18" s="1">
        <v>23205.19921875</v>
      </c>
      <c r="AJ18" s="1">
        <v>12043.759765625</v>
      </c>
      <c r="AK18" s="1">
        <v>25716.14453125</v>
      </c>
      <c r="AL18" s="1">
        <v>30067.49609375</v>
      </c>
      <c r="AM18" s="1">
        <v>32742.13671875</v>
      </c>
      <c r="AN18" s="1">
        <v>20795.02734375</v>
      </c>
      <c r="AO18" s="1">
        <v>1957.019287109375</v>
      </c>
      <c r="AP18" s="1">
        <v>37573.1171875</v>
      </c>
      <c r="AQ18" s="1">
        <v>10849.5283203125</v>
      </c>
      <c r="AR18" s="1">
        <v>9819.9873046875</v>
      </c>
      <c r="AS18" s="1">
        <v>11638.681640625</v>
      </c>
      <c r="AT18" s="1">
        <v>16196.009765625</v>
      </c>
      <c r="AU18" s="1">
        <v>17720.4921875</v>
      </c>
      <c r="AV18" s="1">
        <v>29586.041015625</v>
      </c>
      <c r="AW18" s="1">
        <v>16431.3359375</v>
      </c>
      <c r="AX18" s="1">
        <v>14534.9755859375</v>
      </c>
      <c r="AY18" s="1">
        <v>8324.90625</v>
      </c>
      <c r="AZ18" s="1">
        <v>9839.201171875</v>
      </c>
      <c r="BA18" s="1">
        <v>10722.3720703125</v>
      </c>
      <c r="BB18" s="1">
        <v>89442.328125</v>
      </c>
      <c r="BC18" s="1">
        <v>273813.03125</v>
      </c>
      <c r="BD18" s="1">
        <v>47635.8828125</v>
      </c>
      <c r="BE18" s="1">
        <v>4706.76318359375</v>
      </c>
      <c r="BF18" s="1">
        <v>10625.078125</v>
      </c>
      <c r="BG18" s="1">
        <v>16384.431640625</v>
      </c>
      <c r="BH18" s="1">
        <v>0</v>
      </c>
      <c r="BI18" s="1">
        <v>5631.77001953125</v>
      </c>
      <c r="BJ18" s="1">
        <v>1016345.75</v>
      </c>
      <c r="BK18" s="1">
        <v>17</v>
      </c>
    </row>
    <row r="19" spans="1:63" ht="15.75" customHeight="1" x14ac:dyDescent="0.15">
      <c r="A19" s="1">
        <v>17</v>
      </c>
      <c r="B19" s="1">
        <v>3.5109676420688629E-2</v>
      </c>
      <c r="C19" s="1">
        <v>3.1109191477298737E-2</v>
      </c>
      <c r="D19" s="1">
        <v>1.2298328801989555E-2</v>
      </c>
      <c r="E19" s="1">
        <v>5.5293762125074863E-3</v>
      </c>
      <c r="F19" s="1">
        <v>1.0919993743300438E-2</v>
      </c>
      <c r="G19" s="1">
        <v>1.6782701015472412E-2</v>
      </c>
      <c r="H19" s="1">
        <v>1.4942051842808723E-2</v>
      </c>
      <c r="I19" s="1">
        <v>1.8403550609946251E-2</v>
      </c>
      <c r="J19" s="1">
        <v>8.5691490676254034E-4</v>
      </c>
      <c r="K19" s="1">
        <v>1.6847971826791763E-2</v>
      </c>
      <c r="L19" s="1">
        <v>5.1628416404128075E-3</v>
      </c>
      <c r="M19" s="1">
        <v>4.0143025107681751E-3</v>
      </c>
      <c r="N19" s="1">
        <v>5.3239078260958195E-3</v>
      </c>
      <c r="O19" s="1">
        <v>7.0652524009346962E-3</v>
      </c>
      <c r="P19" s="1">
        <v>8.8462820276618004E-3</v>
      </c>
      <c r="Q19" s="1">
        <v>1.2641388922929764E-2</v>
      </c>
      <c r="R19" s="1">
        <v>7.9989563673734665E-3</v>
      </c>
      <c r="S19" s="1">
        <v>6.3964240252971649E-3</v>
      </c>
      <c r="T19" s="1">
        <v>4.1831447742879391E-3</v>
      </c>
      <c r="U19" s="1">
        <v>4.8210248351097107E-3</v>
      </c>
      <c r="V19" s="1">
        <v>5.1407609134912491E-3</v>
      </c>
      <c r="W19" s="1">
        <v>4.7404300421476364E-2</v>
      </c>
      <c r="X19" s="1">
        <v>0.14217442274093628</v>
      </c>
      <c r="Y19" s="1">
        <v>2.3752311244606972E-2</v>
      </c>
      <c r="Z19" s="1">
        <v>5.638479720801115E-3</v>
      </c>
      <c r="AA19" s="1">
        <v>4.8425602726638317E-3</v>
      </c>
      <c r="AB19" s="1">
        <v>9.6070542931556702E-3</v>
      </c>
      <c r="AC19" s="1">
        <v>7.8847166150808334E-3</v>
      </c>
      <c r="AD19" s="1">
        <v>4.6366564929485321E-3</v>
      </c>
      <c r="AE19" s="1">
        <v>0.5196654200553894</v>
      </c>
      <c r="AF19" s="1">
        <v>1921916</v>
      </c>
      <c r="AG19" s="1">
        <v>67477.8515625</v>
      </c>
      <c r="AH19" s="1">
        <v>59789.25390625</v>
      </c>
      <c r="AI19" s="1">
        <v>23636.35546875</v>
      </c>
      <c r="AJ19" s="1">
        <v>10626.9970703125</v>
      </c>
      <c r="AK19" s="1">
        <v>20987.310546875</v>
      </c>
      <c r="AL19" s="1">
        <v>32254.94140625</v>
      </c>
      <c r="AM19" s="1">
        <v>28717.369140625</v>
      </c>
      <c r="AN19" s="1">
        <v>35370.078125</v>
      </c>
      <c r="AO19" s="1">
        <v>1646.91845703125</v>
      </c>
      <c r="AP19" s="1">
        <v>32380.38671875</v>
      </c>
      <c r="AQ19" s="1">
        <v>9922.5478515625</v>
      </c>
      <c r="AR19" s="1">
        <v>7715.15234375</v>
      </c>
      <c r="AS19" s="1">
        <v>10232.103515625</v>
      </c>
      <c r="AT19" s="1">
        <v>13578.8212890625</v>
      </c>
      <c r="AU19" s="1">
        <v>17001.810546875</v>
      </c>
      <c r="AV19" s="1">
        <v>24295.6875</v>
      </c>
      <c r="AW19" s="1">
        <v>15373.322265625</v>
      </c>
      <c r="AX19" s="1">
        <v>12293.3896484375</v>
      </c>
      <c r="AY19" s="1">
        <v>8039.65283203125</v>
      </c>
      <c r="AZ19" s="1">
        <v>9265.6044921875</v>
      </c>
      <c r="BA19" s="1">
        <v>9880.1103515625</v>
      </c>
      <c r="BB19" s="1">
        <v>91107.0859375</v>
      </c>
      <c r="BC19" s="1">
        <v>273247.3125</v>
      </c>
      <c r="BD19" s="1">
        <v>45649.9453125</v>
      </c>
      <c r="BE19" s="1">
        <v>10836.6845703125</v>
      </c>
      <c r="BF19" s="1">
        <v>9306.994140625</v>
      </c>
      <c r="BG19" s="1">
        <v>18463.951171875</v>
      </c>
      <c r="BH19" s="1">
        <v>15153.7626953125</v>
      </c>
      <c r="BI19" s="1">
        <v>8911.2646484375</v>
      </c>
      <c r="BJ19" s="1">
        <v>998753.3125</v>
      </c>
      <c r="BK19" s="1">
        <v>18</v>
      </c>
    </row>
    <row r="20" spans="1:63" ht="15.75" customHeight="1" x14ac:dyDescent="0.15">
      <c r="A20" s="1">
        <v>18</v>
      </c>
      <c r="B20" s="1">
        <v>3.3443693071603775E-2</v>
      </c>
      <c r="C20" s="1">
        <v>3.0484771355986595E-2</v>
      </c>
      <c r="D20" s="1">
        <v>1.1670729145407677E-2</v>
      </c>
      <c r="E20" s="1">
        <v>5.1047326996922493E-3</v>
      </c>
      <c r="F20" s="1">
        <v>9.555058553814888E-3</v>
      </c>
      <c r="G20" s="1">
        <v>1.5630349516868591E-2</v>
      </c>
      <c r="H20" s="1">
        <v>1.8811784684658051E-2</v>
      </c>
      <c r="I20" s="1">
        <v>1.6622710973024368E-2</v>
      </c>
      <c r="J20" s="1">
        <v>9.3292621895670891E-3</v>
      </c>
      <c r="K20" s="1">
        <v>2.0562702789902687E-2</v>
      </c>
      <c r="L20" s="1">
        <v>4.8085702583193779E-3</v>
      </c>
      <c r="M20" s="1">
        <v>3.1098956242203712E-3</v>
      </c>
      <c r="N20" s="1">
        <v>4.6553337015211582E-3</v>
      </c>
      <c r="O20" s="1">
        <v>6.0720690526068211E-3</v>
      </c>
      <c r="P20" s="1">
        <v>8.4506971761584282E-3</v>
      </c>
      <c r="Q20" s="1">
        <v>9.0168826282024384E-3</v>
      </c>
      <c r="R20" s="1">
        <v>7.4355178512632847E-3</v>
      </c>
      <c r="S20" s="1">
        <v>5.1295468583703041E-3</v>
      </c>
      <c r="T20" s="1">
        <v>4.0577282197773457E-3</v>
      </c>
      <c r="U20" s="1">
        <v>4.5401649549603462E-3</v>
      </c>
      <c r="V20" s="1">
        <v>4.3928050436079502E-3</v>
      </c>
      <c r="W20" s="1">
        <v>4.8263669013977051E-2</v>
      </c>
      <c r="X20" s="1">
        <v>0.14075908064842224</v>
      </c>
      <c r="Y20" s="1">
        <v>2.2968264296650887E-2</v>
      </c>
      <c r="Z20" s="1">
        <v>7.8200632706284523E-3</v>
      </c>
      <c r="AA20" s="1">
        <v>8.1345420330762863E-3</v>
      </c>
      <c r="AB20" s="1">
        <v>9.7584370523691177E-3</v>
      </c>
      <c r="AC20" s="1">
        <v>8.7972134351730347E-3</v>
      </c>
      <c r="AD20" s="1">
        <v>4.6825334429740906E-3</v>
      </c>
      <c r="AE20" s="1">
        <v>0.51593118906021118</v>
      </c>
      <c r="AF20" s="1">
        <v>1901128.25</v>
      </c>
      <c r="AG20" s="1">
        <v>63580.75</v>
      </c>
      <c r="AH20" s="1">
        <v>57955.4609375</v>
      </c>
      <c r="AI20" s="1">
        <v>22187.552734375</v>
      </c>
      <c r="AJ20" s="1">
        <v>9704.751953125</v>
      </c>
      <c r="AK20" s="1">
        <v>18165.392578125</v>
      </c>
      <c r="AL20" s="1">
        <v>29715.298828125</v>
      </c>
      <c r="AM20" s="1">
        <v>35763.6171875</v>
      </c>
      <c r="AN20" s="1">
        <v>31601.90625</v>
      </c>
      <c r="AO20" s="1">
        <v>17736.123046875</v>
      </c>
      <c r="AP20" s="1">
        <v>39092.3359375</v>
      </c>
      <c r="AQ20" s="1">
        <v>9141.708984375</v>
      </c>
      <c r="AR20" s="1">
        <v>5912.310546875</v>
      </c>
      <c r="AS20" s="1">
        <v>8850.38671875</v>
      </c>
      <c r="AT20" s="1">
        <v>11543.7822265625</v>
      </c>
      <c r="AU20" s="1">
        <v>16065.859375</v>
      </c>
      <c r="AV20" s="1">
        <v>17142.25</v>
      </c>
      <c r="AW20" s="1">
        <v>14135.873046875</v>
      </c>
      <c r="AX20" s="1">
        <v>9751.9267578125</v>
      </c>
      <c r="AY20" s="1">
        <v>7714.26171875</v>
      </c>
      <c r="AZ20" s="1">
        <v>8631.435546875</v>
      </c>
      <c r="BA20" s="1">
        <v>8351.2861328125</v>
      </c>
      <c r="BB20" s="1">
        <v>91755.421875</v>
      </c>
      <c r="BC20" s="1">
        <v>267601.0625</v>
      </c>
      <c r="BD20" s="1">
        <v>43665.6171875</v>
      </c>
      <c r="BE20" s="1">
        <v>14866.943359375</v>
      </c>
      <c r="BF20" s="1">
        <v>15464.8076171875</v>
      </c>
      <c r="BG20" s="1">
        <v>18552.041015625</v>
      </c>
      <c r="BH20" s="1">
        <v>16724.630859375</v>
      </c>
      <c r="BI20" s="1">
        <v>8902.0966796875</v>
      </c>
      <c r="BJ20" s="1">
        <v>980851.375</v>
      </c>
      <c r="BK20" s="1">
        <v>19</v>
      </c>
    </row>
    <row r="21" spans="1:63" ht="15.75" customHeight="1" x14ac:dyDescent="0.15">
      <c r="A21" s="1">
        <v>19</v>
      </c>
      <c r="B21" s="1">
        <v>2.9774345457553864E-2</v>
      </c>
      <c r="C21" s="1">
        <v>3.1381778419017792E-2</v>
      </c>
      <c r="D21" s="1">
        <v>1.1502539739012718E-2</v>
      </c>
      <c r="E21" s="1">
        <v>9.3455621972680092E-3</v>
      </c>
      <c r="F21" s="1">
        <v>8.9417966082692146E-3</v>
      </c>
      <c r="G21" s="1">
        <v>1.6305940225720406E-2</v>
      </c>
      <c r="H21" s="1">
        <v>1.7462830990552902E-2</v>
      </c>
      <c r="I21" s="1">
        <v>1.4505732804536819E-2</v>
      </c>
      <c r="J21" s="1">
        <v>8.0855228006839752E-3</v>
      </c>
      <c r="K21" s="1">
        <v>1.9060678780078888E-2</v>
      </c>
      <c r="L21" s="1">
        <v>4.6622706577181816E-3</v>
      </c>
      <c r="M21" s="1">
        <v>2.4855174124240875E-3</v>
      </c>
      <c r="N21" s="1">
        <v>4.2372429743409157E-3</v>
      </c>
      <c r="O21" s="1">
        <v>5.4458933882415295E-3</v>
      </c>
      <c r="P21" s="1">
        <v>8.2617448642849922E-3</v>
      </c>
      <c r="Q21" s="1">
        <v>7.6745068654417992E-3</v>
      </c>
      <c r="R21" s="1">
        <v>7.0250751450657845E-3</v>
      </c>
      <c r="S21" s="1">
        <v>4.3951557017862797E-3</v>
      </c>
      <c r="T21" s="1">
        <v>4.0545118972659111E-3</v>
      </c>
      <c r="U21" s="1">
        <v>4.3723541311919689E-3</v>
      </c>
      <c r="V21" s="1">
        <v>3.6404458805918694E-3</v>
      </c>
      <c r="W21" s="1">
        <v>5.0717603415250778E-2</v>
      </c>
      <c r="X21" s="1">
        <v>0.13327069580554962</v>
      </c>
      <c r="Y21" s="1">
        <v>2.3000422865152359E-2</v>
      </c>
      <c r="Z21" s="1">
        <v>7.4900561012327671E-3</v>
      </c>
      <c r="AA21" s="1">
        <v>8.886813186109066E-3</v>
      </c>
      <c r="AB21" s="1">
        <v>9.4747291877865791E-3</v>
      </c>
      <c r="AC21" s="1">
        <v>9.0554654598236084E-3</v>
      </c>
      <c r="AD21" s="1">
        <v>4.8342193476855755E-3</v>
      </c>
      <c r="AE21" s="1">
        <v>0.53064846992492676</v>
      </c>
      <c r="AF21" s="1">
        <v>1815221.125</v>
      </c>
      <c r="AG21" s="1">
        <v>54047.01953125</v>
      </c>
      <c r="AH21" s="1">
        <v>56964.8671875</v>
      </c>
      <c r="AI21" s="1">
        <v>20879.65234375</v>
      </c>
      <c r="AJ21" s="1">
        <v>16964.26171875</v>
      </c>
      <c r="AK21" s="1">
        <v>16231.337890625</v>
      </c>
      <c r="AL21" s="1">
        <v>29598.88671875</v>
      </c>
      <c r="AM21" s="1">
        <v>31698.900390625</v>
      </c>
      <c r="AN21" s="1">
        <v>26331.11328125</v>
      </c>
      <c r="AO21" s="1">
        <v>14677.01171875</v>
      </c>
      <c r="AP21" s="1">
        <v>34599.34765625</v>
      </c>
      <c r="AQ21" s="1">
        <v>8463.0517578125</v>
      </c>
      <c r="AR21" s="1">
        <v>4511.763671875</v>
      </c>
      <c r="AS21" s="1">
        <v>7691.53271484375</v>
      </c>
      <c r="AT21" s="1">
        <v>9885.5009765625</v>
      </c>
      <c r="AU21" s="1">
        <v>14996.8935546875</v>
      </c>
      <c r="AV21" s="1">
        <v>13930.9267578125</v>
      </c>
      <c r="AW21" s="1">
        <v>12752.064453125</v>
      </c>
      <c r="AX21" s="1">
        <v>7978.1796875</v>
      </c>
      <c r="AY21" s="1">
        <v>7359.83544921875</v>
      </c>
      <c r="AZ21" s="1">
        <v>7936.78955078125</v>
      </c>
      <c r="BA21" s="1">
        <v>6608.21435546875</v>
      </c>
      <c r="BB21" s="1">
        <v>92063.6640625</v>
      </c>
      <c r="BC21" s="1">
        <v>241915.78125</v>
      </c>
      <c r="BD21" s="1">
        <v>41750.8515625</v>
      </c>
      <c r="BE21" s="1">
        <v>13596.1083984375</v>
      </c>
      <c r="BF21" s="1">
        <v>16131.53125</v>
      </c>
      <c r="BG21" s="1">
        <v>17198.728515625</v>
      </c>
      <c r="BH21" s="1">
        <v>16437.671875</v>
      </c>
      <c r="BI21" s="1">
        <v>8775.1767578125</v>
      </c>
      <c r="BJ21" s="1">
        <v>963244.3125</v>
      </c>
      <c r="BK21" s="1">
        <v>20</v>
      </c>
    </row>
    <row r="22" spans="1:63" ht="15.75" customHeight="1" x14ac:dyDescent="0.15">
      <c r="A22" s="1">
        <v>20</v>
      </c>
      <c r="B22" s="1">
        <v>2.8458533808588982E-2</v>
      </c>
      <c r="C22" s="1">
        <v>2.3113992065191269E-2</v>
      </c>
      <c r="D22" s="1">
        <v>1.1177108623087406E-2</v>
      </c>
      <c r="E22" s="1">
        <v>8.3314655348658562E-3</v>
      </c>
      <c r="F22" s="1">
        <v>8.3045167848467827E-3</v>
      </c>
      <c r="G22" s="1">
        <v>1.6707567498087883E-2</v>
      </c>
      <c r="H22" s="1">
        <v>1.5462980605661869E-2</v>
      </c>
      <c r="I22" s="1">
        <v>1.9923867657780647E-2</v>
      </c>
      <c r="J22" s="1">
        <v>6.561043206602335E-3</v>
      </c>
      <c r="K22" s="1">
        <v>1.5886053442955017E-2</v>
      </c>
      <c r="L22" s="1">
        <v>4.4255750253796577E-3</v>
      </c>
      <c r="M22" s="1">
        <v>2.0071179606020451E-3</v>
      </c>
      <c r="N22" s="1">
        <v>3.7605625111609697E-3</v>
      </c>
      <c r="O22" s="1">
        <v>4.8213116824626923E-3</v>
      </c>
      <c r="P22" s="1">
        <v>7.8515438362956047E-3</v>
      </c>
      <c r="Q22" s="1">
        <v>6.7822090350091457E-3</v>
      </c>
      <c r="R22" s="1">
        <v>6.2980442307889462E-3</v>
      </c>
      <c r="S22" s="1">
        <v>3.7862982135266066E-3</v>
      </c>
      <c r="T22" s="1">
        <v>3.9309007115662098E-3</v>
      </c>
      <c r="U22" s="1">
        <v>4.0270439349114895E-3</v>
      </c>
      <c r="V22" s="1">
        <v>2.9900097288191319E-3</v>
      </c>
      <c r="W22" s="1">
        <v>5.1817260682582855E-2</v>
      </c>
      <c r="X22" s="1">
        <v>0.14882650971412659</v>
      </c>
      <c r="Y22" s="1">
        <v>2.5492209941148758E-2</v>
      </c>
      <c r="Z22" s="1">
        <v>6.1694635078310966E-3</v>
      </c>
      <c r="AA22" s="1">
        <v>8.6120627820491791E-3</v>
      </c>
      <c r="AB22" s="1">
        <v>8.8377045467495918E-3</v>
      </c>
      <c r="AC22" s="1">
        <v>9.0319132432341576E-3</v>
      </c>
      <c r="AD22" s="1">
        <v>4.7736391425132751E-3</v>
      </c>
      <c r="AE22" s="1">
        <v>0.53183150291442871</v>
      </c>
      <c r="AF22" s="1">
        <v>1779842.375</v>
      </c>
      <c r="AG22" s="1">
        <v>50651.703125</v>
      </c>
      <c r="AH22" s="1">
        <v>41139.26171875</v>
      </c>
      <c r="AI22" s="1">
        <v>19893.4921875</v>
      </c>
      <c r="AJ22" s="1">
        <v>14828.6953125</v>
      </c>
      <c r="AK22" s="1">
        <v>14780.73046875</v>
      </c>
      <c r="AL22" s="1">
        <v>29736.8359375</v>
      </c>
      <c r="AM22" s="1">
        <v>27521.66796875</v>
      </c>
      <c r="AN22" s="1">
        <v>35461.34375</v>
      </c>
      <c r="AO22" s="1">
        <v>11677.623046875</v>
      </c>
      <c r="AP22" s="1">
        <v>28274.671875</v>
      </c>
      <c r="AQ22" s="1">
        <v>7876.826171875</v>
      </c>
      <c r="AR22" s="1">
        <v>3572.353515625</v>
      </c>
      <c r="AS22" s="1">
        <v>6693.20849609375</v>
      </c>
      <c r="AT22" s="1">
        <v>8581.1748046875</v>
      </c>
      <c r="AU22" s="1">
        <v>13974.5107421875</v>
      </c>
      <c r="AV22" s="1">
        <v>12071.2626953125</v>
      </c>
      <c r="AW22" s="1">
        <v>11209.5263671875</v>
      </c>
      <c r="AX22" s="1">
        <v>6739.01416015625</v>
      </c>
      <c r="AY22" s="1">
        <v>6996.3837890625</v>
      </c>
      <c r="AZ22" s="1">
        <v>7167.50341796875</v>
      </c>
      <c r="BA22" s="1">
        <v>5321.74609375</v>
      </c>
      <c r="BB22" s="1">
        <v>92226.5546875</v>
      </c>
      <c r="BC22" s="1">
        <v>264887.71875</v>
      </c>
      <c r="BD22" s="1">
        <v>45372.1171875</v>
      </c>
      <c r="BE22" s="1">
        <v>10980.6728515625</v>
      </c>
      <c r="BF22" s="1">
        <v>15328.1142578125</v>
      </c>
      <c r="BG22" s="1">
        <v>15729.720703125</v>
      </c>
      <c r="BH22" s="1">
        <v>16075.3818359375</v>
      </c>
      <c r="BI22" s="1">
        <v>8496.3251953125</v>
      </c>
      <c r="BJ22" s="1">
        <v>946576.25</v>
      </c>
      <c r="BK22" s="1">
        <v>21</v>
      </c>
    </row>
    <row r="23" spans="1:63" ht="15.75" customHeight="1" x14ac:dyDescent="0.15">
      <c r="A23" s="1">
        <v>21</v>
      </c>
      <c r="B23" s="1">
        <v>2.5329660624265671E-2</v>
      </c>
      <c r="C23" s="1">
        <v>2.0009255036711693E-2</v>
      </c>
      <c r="D23" s="1">
        <v>1.3045718893408775E-2</v>
      </c>
      <c r="E23" s="1">
        <v>7.1420762687921524E-3</v>
      </c>
      <c r="F23" s="1">
        <v>7.8551769256591797E-3</v>
      </c>
      <c r="G23" s="1">
        <v>1.7206050455570221E-2</v>
      </c>
      <c r="H23" s="1">
        <v>1.4121291227638721E-2</v>
      </c>
      <c r="I23" s="1">
        <v>1.8259504809975624E-2</v>
      </c>
      <c r="J23" s="1">
        <v>5.5977534502744675E-3</v>
      </c>
      <c r="K23" s="1">
        <v>1.2218223884701729E-2</v>
      </c>
      <c r="L23" s="1">
        <v>4.2565427720546722E-3</v>
      </c>
      <c r="M23" s="1">
        <v>1.701124245300889E-3</v>
      </c>
      <c r="N23" s="1">
        <v>3.3608314115554094E-3</v>
      </c>
      <c r="O23" s="1">
        <v>4.3952539563179016E-3</v>
      </c>
      <c r="P23" s="1">
        <v>7.5501510873436928E-3</v>
      </c>
      <c r="Q23" s="1">
        <v>6.1414772644639015E-3</v>
      </c>
      <c r="R23" s="1">
        <v>5.6176702491939068E-3</v>
      </c>
      <c r="S23" s="1">
        <v>3.3426764421164989E-3</v>
      </c>
      <c r="T23" s="1">
        <v>3.8343060296028852E-3</v>
      </c>
      <c r="U23" s="1">
        <v>3.6617396399378777E-3</v>
      </c>
      <c r="V23" s="1">
        <v>2.5567230768501759E-3</v>
      </c>
      <c r="W23" s="1">
        <v>5.3310077637434006E-2</v>
      </c>
      <c r="X23" s="1">
        <v>0.1613079309463501</v>
      </c>
      <c r="Y23" s="1">
        <v>2.4888129904866219E-2</v>
      </c>
      <c r="Z23" s="1">
        <v>5.1872371695935726E-3</v>
      </c>
      <c r="AA23" s="1">
        <v>8.2311108708381653E-3</v>
      </c>
      <c r="AB23" s="1">
        <v>8.2460949197411537E-3</v>
      </c>
      <c r="AC23" s="1">
        <v>9.0154204517602921E-3</v>
      </c>
      <c r="AD23" s="1">
        <v>4.7086575068533421E-3</v>
      </c>
      <c r="AE23" s="1">
        <v>0.5379021167755127</v>
      </c>
      <c r="AF23" s="1">
        <v>1731727.75</v>
      </c>
      <c r="AG23" s="1">
        <v>43864.078125</v>
      </c>
      <c r="AH23" s="1">
        <v>34650.58203125</v>
      </c>
      <c r="AI23" s="1">
        <v>22591.6328125</v>
      </c>
      <c r="AJ23" s="1">
        <v>12368.1318359375</v>
      </c>
      <c r="AK23" s="1">
        <v>13603.0283203125</v>
      </c>
      <c r="AL23" s="1">
        <v>29796.1953125</v>
      </c>
      <c r="AM23" s="1">
        <v>24454.232421875</v>
      </c>
      <c r="AN23" s="1">
        <v>31620.490234375</v>
      </c>
      <c r="AO23" s="1">
        <v>9693.78515625</v>
      </c>
      <c r="AP23" s="1">
        <v>21158.63671875</v>
      </c>
      <c r="AQ23" s="1">
        <v>7371.17333984375</v>
      </c>
      <c r="AR23" s="1">
        <v>2945.884033203125</v>
      </c>
      <c r="AS23" s="1">
        <v>5820.044921875</v>
      </c>
      <c r="AT23" s="1">
        <v>7611.38330078125</v>
      </c>
      <c r="AU23" s="1">
        <v>13074.806640625</v>
      </c>
      <c r="AV23" s="1">
        <v>10635.3662109375</v>
      </c>
      <c r="AW23" s="1">
        <v>9728.275390625</v>
      </c>
      <c r="AX23" s="1">
        <v>5788.60546875</v>
      </c>
      <c r="AY23" s="1">
        <v>6639.97412109375</v>
      </c>
      <c r="AZ23" s="1">
        <v>6341.13623046875</v>
      </c>
      <c r="BA23" s="1">
        <v>4427.54833984375</v>
      </c>
      <c r="BB23" s="1">
        <v>92318.5390625</v>
      </c>
      <c r="BC23" s="1">
        <v>279341.40625</v>
      </c>
      <c r="BD23" s="1">
        <v>43099.46484375</v>
      </c>
      <c r="BE23" s="1">
        <v>8982.8828125</v>
      </c>
      <c r="BF23" s="1">
        <v>14254.04296875</v>
      </c>
      <c r="BG23" s="1">
        <v>14279.9912109375</v>
      </c>
      <c r="BH23" s="1">
        <v>15612.25390625</v>
      </c>
      <c r="BI23" s="1">
        <v>8154.11279296875</v>
      </c>
      <c r="BJ23" s="1">
        <v>931500</v>
      </c>
      <c r="BK23" s="1">
        <v>22</v>
      </c>
    </row>
    <row r="24" spans="1:63" ht="15.75" customHeight="1" x14ac:dyDescent="0.15">
      <c r="A24" s="1">
        <v>22</v>
      </c>
      <c r="B24" s="1">
        <v>3.1210778281092644E-2</v>
      </c>
      <c r="C24" s="1">
        <v>3.1045939773321152E-2</v>
      </c>
      <c r="D24" s="1">
        <v>1.3281846418976784E-2</v>
      </c>
      <c r="E24" s="1">
        <v>6.2219570390880108E-3</v>
      </c>
      <c r="F24" s="1">
        <v>7.1468646638095379E-3</v>
      </c>
      <c r="G24" s="1">
        <v>1.6788892447948456E-2</v>
      </c>
      <c r="H24" s="1">
        <v>2.1326391026377678E-2</v>
      </c>
      <c r="I24" s="1">
        <v>2.0495651289820671E-2</v>
      </c>
      <c r="J24" s="1">
        <v>4.7310153022408485E-3</v>
      </c>
      <c r="K24" s="1">
        <v>2.0690513774752617E-2</v>
      </c>
      <c r="L24" s="1">
        <v>3.9331312291324139E-3</v>
      </c>
      <c r="M24" s="1">
        <v>1.4205987099558115E-3</v>
      </c>
      <c r="N24" s="1">
        <v>2.8841702733188868E-3</v>
      </c>
      <c r="O24" s="1">
        <v>3.8660978898406029E-3</v>
      </c>
      <c r="P24" s="1">
        <v>6.9925654679536819E-3</v>
      </c>
      <c r="Q24" s="1">
        <v>5.3640534169971943E-3</v>
      </c>
      <c r="R24" s="1">
        <v>4.7750785015523434E-3</v>
      </c>
      <c r="S24" s="1">
        <v>2.8302101418375969E-3</v>
      </c>
      <c r="T24" s="1">
        <v>3.5771355032920837E-3</v>
      </c>
      <c r="U24" s="1">
        <v>3.1701601110398769E-3</v>
      </c>
      <c r="V24" s="1">
        <v>2.1462494041770697E-3</v>
      </c>
      <c r="W24" s="1">
        <v>5.1500201225280762E-2</v>
      </c>
      <c r="X24" s="1">
        <v>0.15774968266487122</v>
      </c>
      <c r="Y24" s="1">
        <v>2.313382551074028E-2</v>
      </c>
      <c r="Z24" s="1">
        <v>4.2925276793539524E-3</v>
      </c>
      <c r="AA24" s="1">
        <v>7.3240236379206181E-3</v>
      </c>
      <c r="AB24" s="1">
        <v>7.3778769001364708E-3</v>
      </c>
      <c r="AC24" s="1">
        <v>8.5421986877918243E-3</v>
      </c>
      <c r="AD24" s="1">
        <v>4.4086938723921776E-3</v>
      </c>
      <c r="AE24" s="1">
        <v>0.52177160978317261</v>
      </c>
      <c r="AF24" s="1">
        <v>1760633.5</v>
      </c>
      <c r="AG24" s="1">
        <v>54950.7421875</v>
      </c>
      <c r="AH24" s="1">
        <v>54660.5234375</v>
      </c>
      <c r="AI24" s="1">
        <v>23384.462890625</v>
      </c>
      <c r="AJ24" s="1">
        <v>10954.5859375</v>
      </c>
      <c r="AK24" s="1">
        <v>12583.009765625</v>
      </c>
      <c r="AL24" s="1">
        <v>29559.0859375</v>
      </c>
      <c r="AM24" s="1">
        <v>37547.95703125</v>
      </c>
      <c r="AN24" s="1">
        <v>36085.33203125</v>
      </c>
      <c r="AO24" s="1">
        <v>8329.583984375</v>
      </c>
      <c r="AP24" s="1">
        <v>36428.41015625</v>
      </c>
      <c r="AQ24" s="1">
        <v>6924.802734375</v>
      </c>
      <c r="AR24" s="1">
        <v>2501.153564453125</v>
      </c>
      <c r="AS24" s="1">
        <v>5077.966796875</v>
      </c>
      <c r="AT24" s="1">
        <v>6806.78125</v>
      </c>
      <c r="AU24" s="1">
        <v>12311.3447265625</v>
      </c>
      <c r="AV24" s="1">
        <v>9444.1318359375</v>
      </c>
      <c r="AW24" s="1">
        <v>8407.1630859375</v>
      </c>
      <c r="AX24" s="1">
        <v>4982.962890625</v>
      </c>
      <c r="AY24" s="1">
        <v>6298.0244140625</v>
      </c>
      <c r="AZ24" s="1">
        <v>5581.490234375</v>
      </c>
      <c r="BA24" s="1">
        <v>3778.758544921875</v>
      </c>
      <c r="BB24" s="1">
        <v>90672.9765625</v>
      </c>
      <c r="BC24" s="1">
        <v>277739.375</v>
      </c>
      <c r="BD24" s="1">
        <v>40730.1875</v>
      </c>
      <c r="BE24" s="1">
        <v>7557.56787109375</v>
      </c>
      <c r="BF24" s="1">
        <v>12894.9208984375</v>
      </c>
      <c r="BG24" s="1">
        <v>12989.7373046875</v>
      </c>
      <c r="BH24" s="1">
        <v>15039.681640625</v>
      </c>
      <c r="BI24" s="1">
        <v>7762.09423828125</v>
      </c>
      <c r="BJ24" s="1">
        <v>918648.5625</v>
      </c>
      <c r="BK24" s="1">
        <v>23</v>
      </c>
    </row>
    <row r="25" spans="1:63" ht="15.75" customHeight="1" x14ac:dyDescent="0.15">
      <c r="A25" s="1">
        <v>23</v>
      </c>
      <c r="B25" s="1">
        <v>3.520367294549942E-2</v>
      </c>
      <c r="C25" s="1">
        <v>3.2378029078245163E-2</v>
      </c>
      <c r="D25" s="1">
        <v>1.2584928423166275E-2</v>
      </c>
      <c r="E25" s="1">
        <v>1.0000468231737614E-2</v>
      </c>
      <c r="F25" s="1">
        <v>6.6925110295414925E-3</v>
      </c>
      <c r="G25" s="1">
        <v>1.7065990716218948E-2</v>
      </c>
      <c r="H25" s="1">
        <v>1.9755119457840919E-2</v>
      </c>
      <c r="I25" s="1">
        <v>1.862657256424427E-2</v>
      </c>
      <c r="J25" s="1">
        <v>1.0648482479155064E-2</v>
      </c>
      <c r="K25" s="1">
        <v>1.7752412706613541E-2</v>
      </c>
      <c r="L25" s="1">
        <v>3.7486597429960966E-3</v>
      </c>
      <c r="M25" s="1">
        <v>1.2454988900572062E-3</v>
      </c>
      <c r="N25" s="1">
        <v>2.5627855211496353E-3</v>
      </c>
      <c r="O25" s="1">
        <v>3.5130714531987906E-3</v>
      </c>
      <c r="P25" s="1">
        <v>6.6858124919235706E-3</v>
      </c>
      <c r="Q25" s="1">
        <v>4.8366738483309746E-3</v>
      </c>
      <c r="R25" s="1">
        <v>4.1783680208027363E-3</v>
      </c>
      <c r="S25" s="1">
        <v>2.4399254471063614E-3</v>
      </c>
      <c r="T25" s="1">
        <v>3.4294768702238798E-3</v>
      </c>
      <c r="U25" s="1">
        <v>2.8507204260677099E-3</v>
      </c>
      <c r="V25" s="1">
        <v>1.8880824791267514E-3</v>
      </c>
      <c r="W25" s="1">
        <v>5.2963029593229294E-2</v>
      </c>
      <c r="X25" s="1">
        <v>0.15579380095005035</v>
      </c>
      <c r="Y25" s="1">
        <v>2.2012874484062195E-2</v>
      </c>
      <c r="Z25" s="1">
        <v>3.7559866905212402E-3</v>
      </c>
      <c r="AA25" s="1">
        <v>6.5655466169118881E-3</v>
      </c>
      <c r="AB25" s="1">
        <v>6.8084448575973511E-3</v>
      </c>
      <c r="AC25" s="1">
        <v>8.2776295021176338E-3</v>
      </c>
      <c r="AD25" s="1">
        <v>4.2185932397842407E-3</v>
      </c>
      <c r="AE25" s="1">
        <v>0.52151691913604736</v>
      </c>
      <c r="AF25" s="1">
        <v>1742233.125</v>
      </c>
      <c r="AG25" s="1">
        <v>61333.00390625</v>
      </c>
      <c r="AH25" s="1">
        <v>56410.07421875</v>
      </c>
      <c r="AI25" s="1">
        <v>21925.87890625</v>
      </c>
      <c r="AJ25" s="1">
        <v>17423.146484375</v>
      </c>
      <c r="AK25" s="1">
        <v>11659.9140625</v>
      </c>
      <c r="AL25" s="1">
        <v>29732.93359375</v>
      </c>
      <c r="AM25" s="1">
        <v>34418.0234375</v>
      </c>
      <c r="AN25" s="1">
        <v>32451.83203125</v>
      </c>
      <c r="AO25" s="1">
        <v>18552.138671875</v>
      </c>
      <c r="AP25" s="1">
        <v>30928.841796875</v>
      </c>
      <c r="AQ25" s="1">
        <v>6531.0390625</v>
      </c>
      <c r="AR25" s="1">
        <v>2169.949462890625</v>
      </c>
      <c r="AS25" s="1">
        <v>4464.9697265625</v>
      </c>
      <c r="AT25" s="1">
        <v>6120.58935546875</v>
      </c>
      <c r="AU25" s="1">
        <v>11648.244140625</v>
      </c>
      <c r="AV25" s="1">
        <v>8426.61328125</v>
      </c>
      <c r="AW25" s="1">
        <v>7279.69140625</v>
      </c>
      <c r="AX25" s="1">
        <v>4250.9189453125</v>
      </c>
      <c r="AY25" s="1">
        <v>5974.9482421875</v>
      </c>
      <c r="AZ25" s="1">
        <v>4966.61962890625</v>
      </c>
      <c r="BA25" s="1">
        <v>3289.479736328125</v>
      </c>
      <c r="BB25" s="1">
        <v>92273.9453125</v>
      </c>
      <c r="BC25" s="1">
        <v>271429.125</v>
      </c>
      <c r="BD25" s="1">
        <v>38351.55859375</v>
      </c>
      <c r="BE25" s="1">
        <v>6543.80419921875</v>
      </c>
      <c r="BF25" s="1">
        <v>11438.712890625</v>
      </c>
      <c r="BG25" s="1">
        <v>11861.8984375</v>
      </c>
      <c r="BH25" s="1">
        <v>14421.560546875</v>
      </c>
      <c r="BI25" s="1">
        <v>7349.77294921875</v>
      </c>
      <c r="BJ25" s="1">
        <v>908604.0625</v>
      </c>
      <c r="BK25" s="1">
        <v>24</v>
      </c>
    </row>
    <row r="26" spans="1:63" ht="15.75" customHeight="1" x14ac:dyDescent="0.15">
      <c r="A26" s="1">
        <v>24</v>
      </c>
      <c r="B26" s="1">
        <v>3.0347514897584915E-2</v>
      </c>
      <c r="C26" s="1">
        <v>3.3951181918382645E-2</v>
      </c>
      <c r="D26" s="1">
        <v>1.2287390418350697E-2</v>
      </c>
      <c r="E26" s="1">
        <v>9.1249588876962662E-3</v>
      </c>
      <c r="F26" s="1">
        <v>6.4251497387886047E-3</v>
      </c>
      <c r="G26" s="1">
        <v>1.6155421733856201E-2</v>
      </c>
      <c r="H26" s="1">
        <v>1.7902042716741562E-2</v>
      </c>
      <c r="I26" s="1">
        <v>1.6309032216668129E-2</v>
      </c>
      <c r="J26" s="1">
        <v>9.1942651197314262E-3</v>
      </c>
      <c r="K26" s="1">
        <v>1.4086566865444183E-2</v>
      </c>
      <c r="L26" s="1">
        <v>3.6826892755925655E-3</v>
      </c>
      <c r="M26" s="1">
        <v>1.1382440570741892E-3</v>
      </c>
      <c r="N26" s="1">
        <v>2.3575099185109138E-3</v>
      </c>
      <c r="O26" s="1">
        <v>3.2882115337997675E-3</v>
      </c>
      <c r="P26" s="1">
        <v>6.554686464369297E-3</v>
      </c>
      <c r="Q26" s="1">
        <v>4.4838869944214821E-3</v>
      </c>
      <c r="R26" s="1">
        <v>3.774705808609724E-3</v>
      </c>
      <c r="S26" s="1">
        <v>2.1401951089501381E-3</v>
      </c>
      <c r="T26" s="1">
        <v>3.3724480308592319E-3</v>
      </c>
      <c r="U26" s="1">
        <v>2.6555508375167847E-3</v>
      </c>
      <c r="V26" s="1">
        <v>1.7227752832695842E-3</v>
      </c>
      <c r="W26" s="1">
        <v>5.6142456829547882E-2</v>
      </c>
      <c r="X26" s="1">
        <v>0.15216635167598724</v>
      </c>
      <c r="Y26" s="1">
        <v>2.6493432000279427E-2</v>
      </c>
      <c r="Z26" s="1">
        <v>3.4458190202713013E-3</v>
      </c>
      <c r="AA26" s="1">
        <v>6.0013025067746639E-3</v>
      </c>
      <c r="AB26" s="1">
        <v>6.4523834735155106E-3</v>
      </c>
      <c r="AC26" s="1">
        <v>8.2389991730451584E-3</v>
      </c>
      <c r="AD26" s="1">
        <v>4.1240924037992954E-3</v>
      </c>
      <c r="AE26" s="1">
        <v>0.53598076105117798</v>
      </c>
      <c r="AF26" s="1">
        <v>1682649.75</v>
      </c>
      <c r="AG26" s="1">
        <v>51064.23828125</v>
      </c>
      <c r="AH26" s="1">
        <v>57127.94921875</v>
      </c>
      <c r="AI26" s="1">
        <v>20675.375</v>
      </c>
      <c r="AJ26" s="1">
        <v>15354.109375</v>
      </c>
      <c r="AK26" s="1">
        <v>10811.2763671875</v>
      </c>
      <c r="AL26" s="1">
        <v>27183.916015625</v>
      </c>
      <c r="AM26" s="1">
        <v>30122.8671875</v>
      </c>
      <c r="AN26" s="1">
        <v>27442.388671875</v>
      </c>
      <c r="AO26" s="1">
        <v>15470.7275390625</v>
      </c>
      <c r="AP26" s="1">
        <v>23702.7578125</v>
      </c>
      <c r="AQ26" s="1">
        <v>6196.67626953125</v>
      </c>
      <c r="AR26" s="1">
        <v>1915.26611328125</v>
      </c>
      <c r="AS26" s="1">
        <v>3966.863525390625</v>
      </c>
      <c r="AT26" s="1">
        <v>5532.908203125</v>
      </c>
      <c r="AU26" s="1">
        <v>11029.2412109375</v>
      </c>
      <c r="AV26" s="1">
        <v>7544.8115234375</v>
      </c>
      <c r="AW26" s="1">
        <v>6351.5078125</v>
      </c>
      <c r="AX26" s="1">
        <v>3601.19873046875</v>
      </c>
      <c r="AY26" s="1">
        <v>5674.64892578125</v>
      </c>
      <c r="AZ26" s="1">
        <v>4468.36181640625</v>
      </c>
      <c r="BA26" s="1">
        <v>2898.827392578125</v>
      </c>
      <c r="BB26" s="1">
        <v>94468.09375</v>
      </c>
      <c r="BC26" s="1">
        <v>256042.671875</v>
      </c>
      <c r="BD26" s="1">
        <v>44579.16796875</v>
      </c>
      <c r="BE26" s="1">
        <v>5798.1064453125</v>
      </c>
      <c r="BF26" s="1">
        <v>10098.08984375</v>
      </c>
      <c r="BG26" s="1">
        <v>10857.1015625</v>
      </c>
      <c r="BH26" s="1">
        <v>13863.349609375</v>
      </c>
      <c r="BI26" s="1">
        <v>6939.40283203125</v>
      </c>
      <c r="BJ26" s="1">
        <v>901867.875</v>
      </c>
      <c r="BK26" s="1">
        <v>25</v>
      </c>
    </row>
    <row r="27" spans="1:63" ht="15.75" customHeight="1" x14ac:dyDescent="0.15">
      <c r="A27" s="1">
        <v>25</v>
      </c>
      <c r="B27" s="1">
        <v>2.5454558432102203E-2</v>
      </c>
      <c r="C27" s="1">
        <v>2.6463549584150314E-2</v>
      </c>
      <c r="D27" s="1">
        <v>1.2438889592885971E-2</v>
      </c>
      <c r="E27" s="1">
        <v>8.0861169844865799E-3</v>
      </c>
      <c r="F27" s="1">
        <v>6.3317930325865746E-3</v>
      </c>
      <c r="G27" s="1">
        <v>1.5674697235226631E-2</v>
      </c>
      <c r="H27" s="1">
        <v>1.6643747687339783E-2</v>
      </c>
      <c r="I27" s="1">
        <v>1.3336327858269215E-2</v>
      </c>
      <c r="J27" s="1">
        <v>7.8178206458687782E-3</v>
      </c>
      <c r="K27" s="1">
        <v>1.0620374232530594E-2</v>
      </c>
      <c r="L27" s="1">
        <v>3.7237987853586674E-3</v>
      </c>
      <c r="M27" s="1">
        <v>1.0797869181260467E-3</v>
      </c>
      <c r="N27" s="1">
        <v>2.2459100000560284E-3</v>
      </c>
      <c r="O27" s="1">
        <v>3.1683524139225483E-3</v>
      </c>
      <c r="P27" s="1">
        <v>6.5511995926499367E-3</v>
      </c>
      <c r="Q27" s="1">
        <v>4.2708516120910645E-3</v>
      </c>
      <c r="R27" s="1">
        <v>3.5285660997033119E-3</v>
      </c>
      <c r="S27" s="1">
        <v>1.9397642463445663E-3</v>
      </c>
      <c r="T27" s="1">
        <v>3.4028878435492516E-3</v>
      </c>
      <c r="U27" s="1">
        <v>2.5509491097182035E-3</v>
      </c>
      <c r="V27" s="1">
        <v>1.6163020627573133E-3</v>
      </c>
      <c r="W27" s="1">
        <v>5.7138945907354355E-2</v>
      </c>
      <c r="X27" s="1">
        <v>0.1434243768453598</v>
      </c>
      <c r="Y27" s="1">
        <v>2.8309015557169914E-2</v>
      </c>
      <c r="Z27" s="1">
        <v>3.292484674602747E-3</v>
      </c>
      <c r="AA27" s="1">
        <v>5.6270207278430462E-3</v>
      </c>
      <c r="AB27" s="1">
        <v>6.2731914222240448E-3</v>
      </c>
      <c r="AC27" s="1">
        <v>8.4462650120258331E-3</v>
      </c>
      <c r="AD27" s="1">
        <v>4.1133970953524113E-3</v>
      </c>
      <c r="AE27" s="1">
        <v>0.56642907857894897</v>
      </c>
      <c r="AF27" s="1">
        <v>1586850.625</v>
      </c>
      <c r="AG27" s="1">
        <v>40392.58203125</v>
      </c>
      <c r="AH27" s="1">
        <v>41993.69921875</v>
      </c>
      <c r="AI27" s="1">
        <v>19738.66015625</v>
      </c>
      <c r="AJ27" s="1">
        <v>12831.4599609375</v>
      </c>
      <c r="AK27" s="1">
        <v>10047.609375</v>
      </c>
      <c r="AL27" s="1">
        <v>24873.40234375</v>
      </c>
      <c r="AM27" s="1">
        <v>26411.140625</v>
      </c>
      <c r="AN27" s="1">
        <v>21162.759765625</v>
      </c>
      <c r="AO27" s="1">
        <v>12405.7138671875</v>
      </c>
      <c r="AP27" s="1">
        <v>16852.947265625</v>
      </c>
      <c r="AQ27" s="1">
        <v>5909.1123046875</v>
      </c>
      <c r="AR27" s="1">
        <v>1713.4605712890625</v>
      </c>
      <c r="AS27" s="1">
        <v>3563.923583984375</v>
      </c>
      <c r="AT27" s="1">
        <v>5027.7021484375</v>
      </c>
      <c r="AU27" s="1">
        <v>10395.775390625</v>
      </c>
      <c r="AV27" s="1">
        <v>6777.20361328125</v>
      </c>
      <c r="AW27" s="1">
        <v>5599.30712890625</v>
      </c>
      <c r="AX27" s="1">
        <v>3078.1162109375</v>
      </c>
      <c r="AY27" s="1">
        <v>5399.87451171875</v>
      </c>
      <c r="AZ27" s="1">
        <v>4047.97509765625</v>
      </c>
      <c r="BA27" s="1">
        <v>2564.829833984375</v>
      </c>
      <c r="BB27" s="1">
        <v>90670.96875</v>
      </c>
      <c r="BC27" s="1">
        <v>227593.0625</v>
      </c>
      <c r="BD27" s="1">
        <v>44922.1796875</v>
      </c>
      <c r="BE27" s="1">
        <v>5224.68115234375</v>
      </c>
      <c r="BF27" s="1">
        <v>8929.2412109375</v>
      </c>
      <c r="BG27" s="1">
        <v>9954.6181640625</v>
      </c>
      <c r="BH27" s="1">
        <v>13402.9609375</v>
      </c>
      <c r="BI27" s="1">
        <v>6527.3466796875</v>
      </c>
      <c r="BJ27" s="1">
        <v>898838.3125</v>
      </c>
      <c r="BK27" s="1">
        <v>26</v>
      </c>
    </row>
    <row r="28" spans="1:63" ht="15.75" customHeight="1" x14ac:dyDescent="0.15">
      <c r="A28" s="1">
        <v>26</v>
      </c>
      <c r="B28" s="1">
        <v>2.3275835439562798E-2</v>
      </c>
      <c r="C28" s="1">
        <v>2.4943072348833084E-2</v>
      </c>
      <c r="D28" s="1">
        <v>1.3876817189157009E-2</v>
      </c>
      <c r="E28" s="1">
        <v>8.2848817110061646E-3</v>
      </c>
      <c r="F28" s="1">
        <v>6.8441657349467278E-3</v>
      </c>
      <c r="G28" s="1">
        <v>1.6566663980484009E-2</v>
      </c>
      <c r="H28" s="1">
        <v>1.7327912151813507E-2</v>
      </c>
      <c r="I28" s="1">
        <v>1.1065199039876461E-2</v>
      </c>
      <c r="J28" s="1">
        <v>7.5424760580062866E-3</v>
      </c>
      <c r="K28" s="1">
        <v>8.9015159755945206E-3</v>
      </c>
      <c r="L28" s="1">
        <v>4.1290572844445705E-3</v>
      </c>
      <c r="M28" s="1">
        <v>1.1316393502056599E-3</v>
      </c>
      <c r="N28" s="1">
        <v>2.3631262592971325E-3</v>
      </c>
      <c r="O28" s="1">
        <v>3.3522078301757574E-3</v>
      </c>
      <c r="P28" s="1">
        <v>7.0854490622878075E-3</v>
      </c>
      <c r="Q28" s="1">
        <v>4.4620698317885399E-3</v>
      </c>
      <c r="R28" s="1">
        <v>3.6431360058486462E-3</v>
      </c>
      <c r="S28" s="1">
        <v>1.9518162589520216E-3</v>
      </c>
      <c r="T28" s="1">
        <v>3.7619548384100199E-3</v>
      </c>
      <c r="U28" s="1">
        <v>2.6898602955043316E-3</v>
      </c>
      <c r="V28" s="1">
        <v>1.6512207221239805E-3</v>
      </c>
      <c r="W28" s="1">
        <v>5.2220780402421951E-2</v>
      </c>
      <c r="X28" s="1">
        <v>5.4978322237730026E-2</v>
      </c>
      <c r="Y28" s="1">
        <v>3.1067753210663795E-2</v>
      </c>
      <c r="Z28" s="1">
        <v>3.4794234670698643E-3</v>
      </c>
      <c r="AA28" s="1">
        <v>5.789637565612793E-3</v>
      </c>
      <c r="AB28" s="1">
        <v>6.6779586486518383E-3</v>
      </c>
      <c r="AC28" s="1">
        <v>9.5103653147816658E-3</v>
      </c>
      <c r="AD28" s="1">
        <v>4.4524143449962139E-3</v>
      </c>
      <c r="AE28" s="1">
        <v>0.65697336196899414</v>
      </c>
      <c r="AF28" s="1">
        <v>1369596</v>
      </c>
      <c r="AG28" s="1">
        <v>31878.490234375</v>
      </c>
      <c r="AH28" s="1">
        <v>34161.93359375</v>
      </c>
      <c r="AI28" s="1">
        <v>19005.6328125</v>
      </c>
      <c r="AJ28" s="1">
        <v>11346.9404296875</v>
      </c>
      <c r="AK28" s="1">
        <v>9373.7421875</v>
      </c>
      <c r="AL28" s="1">
        <v>22689.63671875</v>
      </c>
      <c r="AM28" s="1">
        <v>23732.23828125</v>
      </c>
      <c r="AN28" s="1">
        <v>15154.8525390625</v>
      </c>
      <c r="AO28" s="1">
        <v>10330.1455078125</v>
      </c>
      <c r="AP28" s="1">
        <v>12191.48046875</v>
      </c>
      <c r="AQ28" s="1">
        <v>5655.14013671875</v>
      </c>
      <c r="AR28" s="1">
        <v>1549.888671875</v>
      </c>
      <c r="AS28" s="1">
        <v>3236.5283203125</v>
      </c>
      <c r="AT28" s="1">
        <v>4591.17041015625</v>
      </c>
      <c r="AU28" s="1">
        <v>9704.203125</v>
      </c>
      <c r="AV28" s="1">
        <v>6111.23291015625</v>
      </c>
      <c r="AW28" s="1">
        <v>4989.62451171875</v>
      </c>
      <c r="AX28" s="1">
        <v>2673.19970703125</v>
      </c>
      <c r="AY28" s="1">
        <v>5152.3583984375</v>
      </c>
      <c r="AZ28" s="1">
        <v>3684.02197265625</v>
      </c>
      <c r="BA28" s="1">
        <v>2261.50537109375</v>
      </c>
      <c r="BB28" s="1">
        <v>71521.375</v>
      </c>
      <c r="BC28" s="1">
        <v>75298.09375</v>
      </c>
      <c r="BD28" s="1">
        <v>42550.26953125</v>
      </c>
      <c r="BE28" s="1">
        <v>4765.404296875</v>
      </c>
      <c r="BF28" s="1">
        <v>7929.46435546875</v>
      </c>
      <c r="BG28" s="1">
        <v>9146.10546875</v>
      </c>
      <c r="BH28" s="1">
        <v>13025.3583984375</v>
      </c>
      <c r="BI28" s="1">
        <v>6098.0087890625</v>
      </c>
      <c r="BJ28" s="1">
        <v>899788.0625</v>
      </c>
      <c r="BK28" s="1">
        <v>27</v>
      </c>
    </row>
    <row r="29" spans="1:63" ht="15.75" customHeight="1" x14ac:dyDescent="0.15">
      <c r="A29" s="1">
        <v>27</v>
      </c>
      <c r="B29" s="1">
        <v>1.4914370141923428E-2</v>
      </c>
      <c r="C29" s="1">
        <v>3.4436073154211044E-2</v>
      </c>
      <c r="D29" s="1">
        <v>1.0979297570884228E-2</v>
      </c>
      <c r="E29" s="1">
        <v>1.0482565499842167E-2</v>
      </c>
      <c r="F29" s="1">
        <v>5.2320640534162521E-3</v>
      </c>
      <c r="G29" s="1">
        <v>1.231640949845314E-2</v>
      </c>
      <c r="H29" s="1">
        <v>1.2941612862050533E-2</v>
      </c>
      <c r="I29" s="1">
        <v>6.8362676538527012E-3</v>
      </c>
      <c r="J29" s="1">
        <v>5.3262910805642605E-3</v>
      </c>
      <c r="K29" s="1">
        <v>5.4528606124222279E-3</v>
      </c>
      <c r="L29" s="1">
        <v>7.418525405228138E-3</v>
      </c>
      <c r="M29" s="1">
        <v>8.4411667194217443E-4</v>
      </c>
      <c r="N29" s="1">
        <v>5.8810203336179256E-3</v>
      </c>
      <c r="O29" s="1">
        <v>8.5927871987223625E-3</v>
      </c>
      <c r="P29" s="1">
        <v>1.0763660073280334E-2</v>
      </c>
      <c r="Q29" s="1">
        <v>1.2902615591883659E-2</v>
      </c>
      <c r="R29" s="1">
        <v>8.2481494173407555E-3</v>
      </c>
      <c r="S29" s="1">
        <v>7.3192128911614418E-3</v>
      </c>
      <c r="T29" s="1">
        <v>4.6683512628078461E-3</v>
      </c>
      <c r="U29" s="1">
        <v>5.7985181920230389E-3</v>
      </c>
      <c r="V29" s="1">
        <v>6.0593988746404648E-3</v>
      </c>
      <c r="W29" s="1">
        <v>5.4136835038661957E-2</v>
      </c>
      <c r="X29" s="1">
        <v>0.15695285797119141</v>
      </c>
      <c r="Y29" s="1">
        <v>2.9043933376669884E-2</v>
      </c>
      <c r="Z29" s="1">
        <v>2.6154224760830402E-3</v>
      </c>
      <c r="AA29" s="1">
        <v>4.2243795469403267E-3</v>
      </c>
      <c r="AB29" s="1">
        <v>5.0219129770994186E-3</v>
      </c>
      <c r="AC29" s="1">
        <v>7.5791431590914726E-3</v>
      </c>
      <c r="AD29" s="1">
        <v>3.3735421020537615E-3</v>
      </c>
      <c r="AE29" s="1">
        <v>0.53963780403137207</v>
      </c>
      <c r="AF29" s="1">
        <v>1676771.625</v>
      </c>
      <c r="AG29" s="1">
        <v>25007.9921875</v>
      </c>
      <c r="AH29" s="1">
        <v>57741.4296875</v>
      </c>
      <c r="AI29" s="1">
        <v>18409.775390625</v>
      </c>
      <c r="AJ29" s="1">
        <v>17576.869140625</v>
      </c>
      <c r="AK29" s="1">
        <v>8772.9765625</v>
      </c>
      <c r="AL29" s="1">
        <v>20651.806640625</v>
      </c>
      <c r="AM29" s="1">
        <v>21700.12890625</v>
      </c>
      <c r="AN29" s="1">
        <v>11462.859375</v>
      </c>
      <c r="AO29" s="1">
        <v>8930.9736328125</v>
      </c>
      <c r="AP29" s="1">
        <v>9143.2021484375</v>
      </c>
      <c r="AQ29" s="1">
        <v>12439.1728515625</v>
      </c>
      <c r="AR29" s="1">
        <v>1415.390869140625</v>
      </c>
      <c r="AS29" s="1">
        <v>9861.1279296875</v>
      </c>
      <c r="AT29" s="1">
        <v>14408.1416015625</v>
      </c>
      <c r="AU29" s="1">
        <v>18048.19921875</v>
      </c>
      <c r="AV29" s="1">
        <v>21634.740234375</v>
      </c>
      <c r="AW29" s="1">
        <v>13830.2626953125</v>
      </c>
      <c r="AX29" s="1">
        <v>12272.6484375</v>
      </c>
      <c r="AY29" s="1">
        <v>7827.7587890625</v>
      </c>
      <c r="AZ29" s="1">
        <v>9722.791015625</v>
      </c>
      <c r="BA29" s="1">
        <v>10160.228515625</v>
      </c>
      <c r="BB29" s="1">
        <v>90775.109375</v>
      </c>
      <c r="BC29" s="1">
        <v>263174.09375</v>
      </c>
      <c r="BD29" s="1">
        <v>48700.04296875</v>
      </c>
      <c r="BE29" s="1">
        <v>4385.46630859375</v>
      </c>
      <c r="BF29" s="1">
        <v>7083.31982421875</v>
      </c>
      <c r="BG29" s="1">
        <v>8420.6015625</v>
      </c>
      <c r="BH29" s="1">
        <v>12708.4921875</v>
      </c>
      <c r="BI29" s="1">
        <v>5656.65966796875</v>
      </c>
      <c r="BJ29" s="1">
        <v>904849.375</v>
      </c>
      <c r="BK29" s="1">
        <v>28</v>
      </c>
    </row>
    <row r="30" spans="1:63" ht="15.75" customHeight="1" x14ac:dyDescent="0.15">
      <c r="A30" s="1">
        <v>28</v>
      </c>
      <c r="B30" s="1">
        <v>1.7384594306349754E-2</v>
      </c>
      <c r="C30" s="1">
        <v>3.5807479172945023E-2</v>
      </c>
      <c r="D30" s="1">
        <v>1.3249075040221214E-2</v>
      </c>
      <c r="E30" s="1">
        <v>9.0863518416881561E-3</v>
      </c>
      <c r="F30" s="1">
        <v>4.8292730934917927E-3</v>
      </c>
      <c r="G30" s="1">
        <v>1.5956226736307144E-2</v>
      </c>
      <c r="H30" s="1">
        <v>1.1767624877393246E-2</v>
      </c>
      <c r="I30" s="1">
        <v>5.5868919007480145E-3</v>
      </c>
      <c r="J30" s="1">
        <v>4.5684743672609329E-3</v>
      </c>
      <c r="K30" s="1">
        <v>4.1599483229219913E-3</v>
      </c>
      <c r="L30" s="1">
        <v>6.7321243695914745E-3</v>
      </c>
      <c r="M30" s="1">
        <v>7.6437066309154034E-4</v>
      </c>
      <c r="N30" s="1">
        <v>5.9577836655080318E-3</v>
      </c>
      <c r="O30" s="1">
        <v>9.0462714433670044E-3</v>
      </c>
      <c r="P30" s="1">
        <v>1.0777853429317474E-2</v>
      </c>
      <c r="Q30" s="1">
        <v>1.3469968922436237E-2</v>
      </c>
      <c r="R30" s="1">
        <v>7.9388236626982689E-3</v>
      </c>
      <c r="S30" s="1">
        <v>7.3505300097167492E-3</v>
      </c>
      <c r="T30" s="1">
        <v>4.6716229990124702E-3</v>
      </c>
      <c r="U30" s="1">
        <v>5.8611081913113594E-3</v>
      </c>
      <c r="V30" s="1">
        <v>6.1316094361245632E-3</v>
      </c>
      <c r="W30" s="1">
        <v>5.4983098059892654E-2</v>
      </c>
      <c r="X30" s="1">
        <v>0.15846981108188629</v>
      </c>
      <c r="Y30" s="1">
        <v>2.8519554063677788E-2</v>
      </c>
      <c r="Z30" s="1">
        <v>2.3824921809136868E-3</v>
      </c>
      <c r="AA30" s="1">
        <v>3.7343637086451054E-3</v>
      </c>
      <c r="AB30" s="1">
        <v>4.5510968193411827E-3</v>
      </c>
      <c r="AC30" s="1">
        <v>7.2904336266219616E-3</v>
      </c>
      <c r="AD30" s="1">
        <v>3.067817771807313E-3</v>
      </c>
      <c r="AE30" s="1">
        <v>0.53590327501296997</v>
      </c>
      <c r="AF30" s="1">
        <v>1705547.625</v>
      </c>
      <c r="AG30" s="1">
        <v>29650.25390625</v>
      </c>
      <c r="AH30" s="1">
        <v>61071.359375</v>
      </c>
      <c r="AI30" s="1">
        <v>22596.927734375</v>
      </c>
      <c r="AJ30" s="1">
        <v>15497.2060546875</v>
      </c>
      <c r="AK30" s="1">
        <v>8236.5556640625</v>
      </c>
      <c r="AL30" s="1">
        <v>27214.10546875</v>
      </c>
      <c r="AM30" s="1">
        <v>20070.244140625</v>
      </c>
      <c r="AN30" s="1">
        <v>9528.7099609375</v>
      </c>
      <c r="AO30" s="1">
        <v>7791.75048828125</v>
      </c>
      <c r="AP30" s="1">
        <v>7094.98974609375</v>
      </c>
      <c r="AQ30" s="1">
        <v>11481.958984375</v>
      </c>
      <c r="AR30" s="1">
        <v>1303.6705322265625</v>
      </c>
      <c r="AS30" s="1">
        <v>10161.2841796875</v>
      </c>
      <c r="AT30" s="1">
        <v>15428.8466796875</v>
      </c>
      <c r="AU30" s="1">
        <v>18382.142578125</v>
      </c>
      <c r="AV30" s="1">
        <v>22973.673828125</v>
      </c>
      <c r="AW30" s="1">
        <v>13540.0419921875</v>
      </c>
      <c r="AX30" s="1">
        <v>12536.6787109375</v>
      </c>
      <c r="AY30" s="1">
        <v>7967.67529296875</v>
      </c>
      <c r="AZ30" s="1">
        <v>9996.3994140625</v>
      </c>
      <c r="BA30" s="1">
        <v>10457.751953125</v>
      </c>
      <c r="BB30" s="1">
        <v>93776.2890625</v>
      </c>
      <c r="BC30" s="1">
        <v>270277.8125</v>
      </c>
      <c r="BD30" s="1">
        <v>48641.45703125</v>
      </c>
      <c r="BE30" s="1">
        <v>4063.453857421875</v>
      </c>
      <c r="BF30" s="1">
        <v>6369.13525390625</v>
      </c>
      <c r="BG30" s="1">
        <v>7762.1123046875</v>
      </c>
      <c r="BH30" s="1">
        <v>12434.181640625</v>
      </c>
      <c r="BI30" s="1">
        <v>5232.30908203125</v>
      </c>
      <c r="BJ30" s="1">
        <v>914008.5625</v>
      </c>
      <c r="BK30" s="1">
        <v>29</v>
      </c>
    </row>
    <row r="31" spans="1:63" ht="15.75" customHeight="1" x14ac:dyDescent="0.15">
      <c r="A31" s="1">
        <v>29</v>
      </c>
      <c r="B31" s="1">
        <v>1.7244886606931686E-2</v>
      </c>
      <c r="C31" s="1">
        <v>3.497796505689621E-2</v>
      </c>
      <c r="D31" s="1">
        <v>1.2338212691247463E-2</v>
      </c>
      <c r="E31" s="1">
        <v>7.573538925498724E-3</v>
      </c>
      <c r="F31" s="1">
        <v>4.5339628122746944E-3</v>
      </c>
      <c r="G31" s="1">
        <v>1.6706367954611778E-2</v>
      </c>
      <c r="H31" s="1">
        <v>1.0934534482657909E-2</v>
      </c>
      <c r="I31" s="1">
        <v>4.8988978378474712E-3</v>
      </c>
      <c r="J31" s="1">
        <v>3.8528887089341879E-3</v>
      </c>
      <c r="K31" s="1">
        <v>3.2918201759457588E-3</v>
      </c>
      <c r="L31" s="1">
        <v>6.0698417946696281E-3</v>
      </c>
      <c r="M31" s="1">
        <v>5.4098214022815228E-3</v>
      </c>
      <c r="N31" s="1">
        <v>5.5728028528392315E-3</v>
      </c>
      <c r="O31" s="1">
        <v>8.7133655324578285E-3</v>
      </c>
      <c r="P31" s="1">
        <v>1.0574695654213428E-2</v>
      </c>
      <c r="Q31" s="1">
        <v>1.3761076144874096E-2</v>
      </c>
      <c r="R31" s="1">
        <v>7.1080802008509636E-3</v>
      </c>
      <c r="S31" s="1">
        <v>7.5766765512526035E-3</v>
      </c>
      <c r="T31" s="1">
        <v>4.8272982239723206E-3</v>
      </c>
      <c r="U31" s="1">
        <v>5.816951859742403E-3</v>
      </c>
      <c r="V31" s="1">
        <v>6.0932673513889313E-3</v>
      </c>
      <c r="W31" s="1">
        <v>5.5260729044675827E-2</v>
      </c>
      <c r="X31" s="1">
        <v>0.15819366276264191</v>
      </c>
      <c r="Y31" s="1">
        <v>2.8145451098680496E-2</v>
      </c>
      <c r="Z31" s="1">
        <v>2.2083320654928684E-3</v>
      </c>
      <c r="AA31" s="1">
        <v>3.3625112846493721E-3</v>
      </c>
      <c r="AB31" s="1">
        <v>4.1770050302147865E-3</v>
      </c>
      <c r="AC31" s="1">
        <v>7.1102995425462723E-3</v>
      </c>
      <c r="AD31" s="1">
        <v>2.8334762901067734E-3</v>
      </c>
      <c r="AE31" s="1">
        <v>0.54083156585693359</v>
      </c>
      <c r="AF31" s="1">
        <v>1714219.125</v>
      </c>
      <c r="AG31" s="1">
        <v>29561.513671875</v>
      </c>
      <c r="AH31" s="1">
        <v>59959.8984375</v>
      </c>
      <c r="AI31" s="1">
        <v>21150.400390625</v>
      </c>
      <c r="AJ31" s="1">
        <v>12982.705078125</v>
      </c>
      <c r="AK31" s="1">
        <v>7772.20556640625</v>
      </c>
      <c r="AL31" s="1">
        <v>28638.375</v>
      </c>
      <c r="AM31" s="1">
        <v>18744.1875</v>
      </c>
      <c r="AN31" s="1">
        <v>8397.7841796875</v>
      </c>
      <c r="AO31" s="1">
        <v>6604.6953125</v>
      </c>
      <c r="AP31" s="1">
        <v>5642.90087890625</v>
      </c>
      <c r="AQ31" s="1">
        <v>10405.0390625</v>
      </c>
      <c r="AR31" s="1">
        <v>9273.619140625</v>
      </c>
      <c r="AS31" s="1">
        <v>9553.0048828125</v>
      </c>
      <c r="AT31" s="1">
        <v>14936.6181640625</v>
      </c>
      <c r="AU31" s="1">
        <v>18127.345703125</v>
      </c>
      <c r="AV31" s="1">
        <v>23589.5</v>
      </c>
      <c r="AW31" s="1">
        <v>12184.806640625</v>
      </c>
      <c r="AX31" s="1">
        <v>12988.083984375</v>
      </c>
      <c r="AY31" s="1">
        <v>8275.046875</v>
      </c>
      <c r="AZ31" s="1">
        <v>9971.5302734375</v>
      </c>
      <c r="BA31" s="1">
        <v>10445.1953125</v>
      </c>
      <c r="BB31" s="1">
        <v>94729</v>
      </c>
      <c r="BC31" s="1">
        <v>271178.59375</v>
      </c>
      <c r="BD31" s="1">
        <v>48247.46875</v>
      </c>
      <c r="BE31" s="1">
        <v>3785.56494140625</v>
      </c>
      <c r="BF31" s="1">
        <v>5764.0810546875</v>
      </c>
      <c r="BG31" s="1">
        <v>7160.3017578125</v>
      </c>
      <c r="BH31" s="1">
        <v>12188.611328125</v>
      </c>
      <c r="BI31" s="1">
        <v>4857.19921875</v>
      </c>
      <c r="BJ31" s="1">
        <v>927103.8125</v>
      </c>
      <c r="BK31" s="1">
        <v>30</v>
      </c>
    </row>
    <row r="32" spans="1:63" ht="15.75" customHeight="1" x14ac:dyDescent="0.15">
      <c r="A32" s="1">
        <v>30</v>
      </c>
      <c r="B32" s="1">
        <v>2.1866980940103531E-2</v>
      </c>
      <c r="C32" s="1">
        <v>3.0747871845960617E-2</v>
      </c>
      <c r="D32" s="1">
        <v>1.6284670680761337E-2</v>
      </c>
      <c r="E32" s="1">
        <v>7.7161034569144249E-3</v>
      </c>
      <c r="F32" s="1">
        <v>4.9501108005642891E-3</v>
      </c>
      <c r="G32" s="1">
        <v>1.7508788034319878E-2</v>
      </c>
      <c r="H32" s="1">
        <v>1.182479877024889E-2</v>
      </c>
      <c r="I32" s="1">
        <v>5.1120994612574577E-3</v>
      </c>
      <c r="J32" s="1">
        <v>3.4196614287793636E-3</v>
      </c>
      <c r="K32" s="1">
        <v>3.0649574473500252E-3</v>
      </c>
      <c r="L32" s="1">
        <v>6.3752471469342709E-3</v>
      </c>
      <c r="M32" s="1">
        <v>4.808434285223484E-3</v>
      </c>
      <c r="N32" s="1">
        <v>5.4718325845897198E-3</v>
      </c>
      <c r="O32" s="1">
        <v>8.5259461775422096E-3</v>
      </c>
      <c r="P32" s="1">
        <v>1.1712902225553989E-2</v>
      </c>
      <c r="Q32" s="1">
        <v>1.1031019501388073E-2</v>
      </c>
      <c r="R32" s="1">
        <v>7.1312319487333298E-3</v>
      </c>
      <c r="S32" s="1">
        <v>6.9330180995166302E-3</v>
      </c>
      <c r="T32" s="1">
        <v>5.3338697180151939E-3</v>
      </c>
      <c r="U32" s="1">
        <v>6.3043078407645226E-3</v>
      </c>
      <c r="V32" s="1">
        <v>6.2872595153748989E-3</v>
      </c>
      <c r="W32" s="1">
        <v>5.1773045212030411E-2</v>
      </c>
      <c r="X32" s="1">
        <v>6.0179173946380615E-2</v>
      </c>
      <c r="Y32" s="1">
        <v>3.1107295304536819E-2</v>
      </c>
      <c r="Z32" s="1">
        <v>2.3762553464621305E-3</v>
      </c>
      <c r="AA32" s="1">
        <v>3.5202479921281338E-3</v>
      </c>
      <c r="AB32" s="1">
        <v>4.4410456903278828E-3</v>
      </c>
      <c r="AC32" s="1">
        <v>8.0239726230502129E-3</v>
      </c>
      <c r="AD32" s="1">
        <v>3.0492462683469057E-3</v>
      </c>
      <c r="AE32" s="1">
        <v>0.63311856985092163</v>
      </c>
      <c r="AF32" s="1">
        <v>1490766.25</v>
      </c>
      <c r="AG32" s="1">
        <v>32598.556640625</v>
      </c>
      <c r="AH32" s="1">
        <v>45837.890625</v>
      </c>
      <c r="AI32" s="1">
        <v>24276.63671875</v>
      </c>
      <c r="AJ32" s="1">
        <v>11502.90625</v>
      </c>
      <c r="AK32" s="1">
        <v>7379.4580078125</v>
      </c>
      <c r="AL32" s="1">
        <v>26101.509765625</v>
      </c>
      <c r="AM32" s="1">
        <v>17628.01171875</v>
      </c>
      <c r="AN32" s="1">
        <v>7620.9453125</v>
      </c>
      <c r="AO32" s="1">
        <v>5097.916015625</v>
      </c>
      <c r="AP32" s="1">
        <v>4569.13525390625</v>
      </c>
      <c r="AQ32" s="1">
        <v>9504.0029296875</v>
      </c>
      <c r="AR32" s="1">
        <v>7168.25146484375</v>
      </c>
      <c r="AS32" s="1">
        <v>8157.22314453125</v>
      </c>
      <c r="AT32" s="1">
        <v>12710.1923828125</v>
      </c>
      <c r="AU32" s="1">
        <v>17461.19921875</v>
      </c>
      <c r="AV32" s="1">
        <v>16444.671875</v>
      </c>
      <c r="AW32" s="1">
        <v>10631</v>
      </c>
      <c r="AX32" s="1">
        <v>10335.509765625</v>
      </c>
      <c r="AY32" s="1">
        <v>7951.552734375</v>
      </c>
      <c r="AZ32" s="1">
        <v>9398.2490234375</v>
      </c>
      <c r="BA32" s="1">
        <v>9372.833984375</v>
      </c>
      <c r="BB32" s="1">
        <v>77181.5078125</v>
      </c>
      <c r="BC32" s="1">
        <v>89713.078125</v>
      </c>
      <c r="BD32" s="1">
        <v>46373.70703125</v>
      </c>
      <c r="BE32" s="1">
        <v>3542.441162109375</v>
      </c>
      <c r="BF32" s="1">
        <v>5247.86669921875</v>
      </c>
      <c r="BG32" s="1">
        <v>6620.56103515625</v>
      </c>
      <c r="BH32" s="1">
        <v>11961.8671875</v>
      </c>
      <c r="BI32" s="1">
        <v>4545.71337890625</v>
      </c>
      <c r="BJ32" s="1">
        <v>943831.8125</v>
      </c>
      <c r="BK32" s="1">
        <v>31</v>
      </c>
    </row>
    <row r="33" spans="1:63" ht="15.75" customHeight="1" x14ac:dyDescent="0.15">
      <c r="A33" s="1">
        <v>31</v>
      </c>
      <c r="B33" s="1">
        <v>2.30678990483284E-2</v>
      </c>
      <c r="C33" s="1">
        <v>2.3877887055277824E-2</v>
      </c>
      <c r="D33" s="1">
        <v>1.487245224416256E-2</v>
      </c>
      <c r="E33" s="1">
        <v>1.0551584884524345E-2</v>
      </c>
      <c r="F33" s="1">
        <v>4.5670997351408005E-3</v>
      </c>
      <c r="G33" s="1">
        <v>1.840982586145401E-2</v>
      </c>
      <c r="H33" s="1">
        <v>2.3850716650485992E-2</v>
      </c>
      <c r="I33" s="1">
        <v>2.2513909265398979E-2</v>
      </c>
      <c r="J33" s="1">
        <v>2.3024908732622862E-3</v>
      </c>
      <c r="K33" s="1">
        <v>2.4462010711431503E-2</v>
      </c>
      <c r="L33" s="1">
        <v>8.9792283251881599E-3</v>
      </c>
      <c r="M33" s="1">
        <v>3.5067086573690176E-3</v>
      </c>
      <c r="N33" s="1">
        <v>5.8485693298280239E-3</v>
      </c>
      <c r="O33" s="1">
        <v>7.6137552969157696E-3</v>
      </c>
      <c r="P33" s="1">
        <v>1.0740378871560097E-2</v>
      </c>
      <c r="Q33" s="1">
        <v>8.6115282028913498E-3</v>
      </c>
      <c r="R33" s="1">
        <v>8.3368076011538506E-3</v>
      </c>
      <c r="S33" s="1">
        <v>6.1088502407073975E-3</v>
      </c>
      <c r="T33" s="1">
        <v>4.9226386472582817E-3</v>
      </c>
      <c r="U33" s="1">
        <v>5.6820274330675602E-3</v>
      </c>
      <c r="V33" s="1">
        <v>4.9358303658664227E-3</v>
      </c>
      <c r="W33" s="1">
        <v>5.0813395529985428E-2</v>
      </c>
      <c r="X33" s="1">
        <v>3.2193716615438461E-2</v>
      </c>
      <c r="Y33" s="1">
        <v>2.8814928606152534E-2</v>
      </c>
      <c r="Z33" s="1">
        <v>2.1570126991719007E-3</v>
      </c>
      <c r="AA33" s="1">
        <v>3.1140686478465796E-3</v>
      </c>
      <c r="AB33" s="1">
        <v>3.9884690195322037E-3</v>
      </c>
      <c r="AC33" s="1">
        <v>7.6150260865688324E-3</v>
      </c>
      <c r="AD33" s="1">
        <v>2.7801103424280882E-3</v>
      </c>
      <c r="AE33" s="1">
        <v>0.62476110458374023</v>
      </c>
      <c r="AF33" s="1">
        <v>1542609.125</v>
      </c>
      <c r="AG33" s="1">
        <v>35584.75</v>
      </c>
      <c r="AH33" s="1">
        <v>36834.24609375</v>
      </c>
      <c r="AI33" s="1">
        <v>22942.380859375</v>
      </c>
      <c r="AJ33" s="1">
        <v>16276.970703125</v>
      </c>
      <c r="AK33" s="1">
        <v>7045.24951171875</v>
      </c>
      <c r="AL33" s="1">
        <v>28399.166015625</v>
      </c>
      <c r="AM33" s="1">
        <v>36792.33203125</v>
      </c>
      <c r="AN33" s="1">
        <v>34730.16015625</v>
      </c>
      <c r="AO33" s="1">
        <v>3551.843505859375</v>
      </c>
      <c r="AP33" s="1">
        <v>37735.3203125</v>
      </c>
      <c r="AQ33" s="1">
        <v>13851.439453125</v>
      </c>
      <c r="AR33" s="1">
        <v>5409.48095703125</v>
      </c>
      <c r="AS33" s="1">
        <v>9022.056640625</v>
      </c>
      <c r="AT33" s="1">
        <v>11745.048828125</v>
      </c>
      <c r="AU33" s="1">
        <v>16568.20703125</v>
      </c>
      <c r="AV33" s="1">
        <v>13284.2216796875</v>
      </c>
      <c r="AW33" s="1">
        <v>12860.435546875</v>
      </c>
      <c r="AX33" s="1">
        <v>9423.568359375</v>
      </c>
      <c r="AY33" s="1">
        <v>7593.70751953125</v>
      </c>
      <c r="AZ33" s="1">
        <v>8765.1474609375</v>
      </c>
      <c r="BA33" s="1">
        <v>7614.05712890625</v>
      </c>
      <c r="BB33" s="1">
        <v>78385.2109375</v>
      </c>
      <c r="BC33" s="1">
        <v>49662.3203125</v>
      </c>
      <c r="BD33" s="1">
        <v>44450.171875</v>
      </c>
      <c r="BE33" s="1">
        <v>3327.427490234375</v>
      </c>
      <c r="BF33" s="1">
        <v>4803.79052734375</v>
      </c>
      <c r="BG33" s="1">
        <v>6152.64892578125</v>
      </c>
      <c r="BH33" s="1">
        <v>11747.0087890625</v>
      </c>
      <c r="BI33" s="1">
        <v>4288.62353515625</v>
      </c>
      <c r="BJ33" s="1">
        <v>963762.1875</v>
      </c>
      <c r="BK33" s="1">
        <v>32</v>
      </c>
    </row>
    <row r="34" spans="1:63" ht="15.75" customHeight="1" x14ac:dyDescent="0.15">
      <c r="A34" s="1">
        <v>32</v>
      </c>
      <c r="B34" s="1">
        <v>2.2781645879149437E-2</v>
      </c>
      <c r="C34" s="1">
        <v>3.1475052237510681E-2</v>
      </c>
      <c r="D34" s="1">
        <v>1.3522261753678322E-2</v>
      </c>
      <c r="E34" s="1">
        <v>7.7472985722124577E-3</v>
      </c>
      <c r="F34" s="1">
        <v>2.9402948915958405E-2</v>
      </c>
      <c r="G34" s="1">
        <v>1.4662426896393299E-2</v>
      </c>
      <c r="H34" s="1">
        <v>1.8995551392436028E-2</v>
      </c>
      <c r="I34" s="1">
        <v>1.7425207421183586E-2</v>
      </c>
      <c r="J34" s="1">
        <v>1.3314580544829369E-2</v>
      </c>
      <c r="K34" s="1">
        <v>1.8662037327885628E-2</v>
      </c>
      <c r="L34" s="1">
        <v>7.4206185527145863E-3</v>
      </c>
      <c r="M34" s="1">
        <v>2.3137603420764208E-3</v>
      </c>
      <c r="N34" s="1">
        <v>6.5769054926931858E-3</v>
      </c>
      <c r="O34" s="1">
        <v>7.0586004294455051E-3</v>
      </c>
      <c r="P34" s="1">
        <v>8.7885567918419838E-3</v>
      </c>
      <c r="Q34" s="1">
        <v>6.4888354390859604E-3</v>
      </c>
      <c r="R34" s="1">
        <v>8.0564236268401146E-3</v>
      </c>
      <c r="S34" s="1">
        <v>6.4974990673363209E-3</v>
      </c>
      <c r="T34" s="1">
        <v>4.0882760658860207E-3</v>
      </c>
      <c r="U34" s="1">
        <v>4.5709041878581047E-3</v>
      </c>
      <c r="V34" s="1">
        <v>3.3841449767351151E-3</v>
      </c>
      <c r="W34" s="1">
        <v>4.4817235320806503E-2</v>
      </c>
      <c r="X34" s="1">
        <v>0.10298804193735123</v>
      </c>
      <c r="Y34" s="1">
        <v>2.4129360914230347E-2</v>
      </c>
      <c r="Z34" s="1">
        <v>1.7753213178366423E-3</v>
      </c>
      <c r="AA34" s="1">
        <v>2.5016078725457191E-3</v>
      </c>
      <c r="AB34" s="1">
        <v>3.2594252843409777E-3</v>
      </c>
      <c r="AC34" s="1">
        <v>6.5333070233464241E-3</v>
      </c>
      <c r="AD34" s="1">
        <v>2.3051190655678511E-3</v>
      </c>
      <c r="AE34" s="1">
        <v>0.55845707654953003</v>
      </c>
      <c r="AF34" s="1">
        <v>1766217.75</v>
      </c>
      <c r="AG34" s="1">
        <v>40237.34765625</v>
      </c>
      <c r="AH34" s="1">
        <v>55591.796875</v>
      </c>
      <c r="AI34" s="1">
        <v>23883.2578125</v>
      </c>
      <c r="AJ34" s="1">
        <v>13683.416015625</v>
      </c>
      <c r="AK34" s="1">
        <v>51932.01171875</v>
      </c>
      <c r="AL34" s="1">
        <v>25897.0390625</v>
      </c>
      <c r="AM34" s="1">
        <v>33550.28125</v>
      </c>
      <c r="AN34" s="1">
        <v>30776.7109375</v>
      </c>
      <c r="AO34" s="1">
        <v>23516.44921875</v>
      </c>
      <c r="AP34" s="1">
        <v>32961.22265625</v>
      </c>
      <c r="AQ34" s="1">
        <v>13106.427734375</v>
      </c>
      <c r="AR34" s="1">
        <v>4086.6044921875</v>
      </c>
      <c r="AS34" s="1">
        <v>11616.2470703125</v>
      </c>
      <c r="AT34" s="1">
        <v>12467.025390625</v>
      </c>
      <c r="AU34" s="1">
        <v>15522.5048828125</v>
      </c>
      <c r="AV34" s="1">
        <v>11460.6962890625</v>
      </c>
      <c r="AW34" s="1">
        <v>14229.3984375</v>
      </c>
      <c r="AX34" s="1">
        <v>11475.998046875</v>
      </c>
      <c r="AY34" s="1">
        <v>7220.78564453125</v>
      </c>
      <c r="AZ34" s="1">
        <v>8073.2119140625</v>
      </c>
      <c r="BA34" s="1">
        <v>5977.13671875</v>
      </c>
      <c r="BB34" s="1">
        <v>79157</v>
      </c>
      <c r="BC34" s="1">
        <v>181899.3125</v>
      </c>
      <c r="BD34" s="1">
        <v>42617.70703125</v>
      </c>
      <c r="BE34" s="1">
        <v>3135.60400390625</v>
      </c>
      <c r="BF34" s="1">
        <v>4418.38427734375</v>
      </c>
      <c r="BG34" s="1">
        <v>5756.85498046875</v>
      </c>
      <c r="BH34" s="1">
        <v>11539.2431640625</v>
      </c>
      <c r="BI34" s="1">
        <v>4071.34228515625</v>
      </c>
      <c r="BJ34" s="1">
        <v>986356.8125</v>
      </c>
      <c r="BK34" s="1">
        <v>33</v>
      </c>
    </row>
    <row r="35" spans="1:63" ht="15.75" customHeight="1" x14ac:dyDescent="0.15">
      <c r="A35" s="1">
        <v>33</v>
      </c>
      <c r="B35" s="1">
        <v>1.7432698979973793E-2</v>
      </c>
      <c r="C35" s="1">
        <v>3.2525151968002319E-2</v>
      </c>
      <c r="D35" s="1">
        <v>1.2777939438819885E-2</v>
      </c>
      <c r="E35" s="1">
        <v>6.74780597910285E-3</v>
      </c>
      <c r="F35" s="1">
        <v>3.2515894621610641E-2</v>
      </c>
      <c r="G35" s="1">
        <v>1.3438379392027855E-2</v>
      </c>
      <c r="H35" s="1">
        <v>1.6627606004476547E-2</v>
      </c>
      <c r="I35" s="1">
        <v>1.439550518989563E-2</v>
      </c>
      <c r="J35" s="1">
        <v>1.1740349233150482E-2</v>
      </c>
      <c r="K35" s="1">
        <v>1.5012596733868122E-2</v>
      </c>
      <c r="L35" s="1">
        <v>6.9461758248507977E-3</v>
      </c>
      <c r="M35" s="1">
        <v>1.8392491620033979E-3</v>
      </c>
      <c r="N35" s="1">
        <v>6.9404696114361286E-3</v>
      </c>
      <c r="O35" s="1">
        <v>7.3936036787927151E-3</v>
      </c>
      <c r="P35" s="1">
        <v>8.2732997834682465E-3</v>
      </c>
      <c r="Q35" s="1">
        <v>5.7268710806965828E-3</v>
      </c>
      <c r="R35" s="1">
        <v>8.5062310099601746E-3</v>
      </c>
      <c r="S35" s="1">
        <v>6.495264358818531E-3</v>
      </c>
      <c r="T35" s="1">
        <v>3.9046660531312227E-3</v>
      </c>
      <c r="U35" s="1">
        <v>4.1645565070211887E-3</v>
      </c>
      <c r="V35" s="1">
        <v>2.7611397672444582E-3</v>
      </c>
      <c r="W35" s="1">
        <v>4.0669187903404236E-2</v>
      </c>
      <c r="X35" s="1">
        <v>0.10804188251495361</v>
      </c>
      <c r="Y35" s="1">
        <v>2.3253636434674263E-2</v>
      </c>
      <c r="Z35" s="1">
        <v>1.6885177465155721E-3</v>
      </c>
      <c r="AA35" s="1">
        <v>2.3253641556948423E-3</v>
      </c>
      <c r="AB35" s="1">
        <v>3.0911376234143972E-3</v>
      </c>
      <c r="AC35" s="1">
        <v>6.4593045972287655E-3</v>
      </c>
      <c r="AD35" s="1">
        <v>2.2133791353553534E-3</v>
      </c>
      <c r="AE35" s="1">
        <v>0.57609212398529053</v>
      </c>
      <c r="AF35" s="1">
        <v>1754918.375</v>
      </c>
      <c r="AG35" s="1">
        <v>30592.962890625</v>
      </c>
      <c r="AH35" s="1">
        <v>57078.98828125</v>
      </c>
      <c r="AI35" s="1">
        <v>22424.240234375</v>
      </c>
      <c r="AJ35" s="1">
        <v>11841.8486328125</v>
      </c>
      <c r="AK35" s="1">
        <v>57062.7421875</v>
      </c>
      <c r="AL35" s="1">
        <v>23583.259765625</v>
      </c>
      <c r="AM35" s="1">
        <v>29180.091796875</v>
      </c>
      <c r="AN35" s="1">
        <v>25262.9375</v>
      </c>
      <c r="AO35" s="1">
        <v>20603.35546875</v>
      </c>
      <c r="AP35" s="1">
        <v>26345.8828125</v>
      </c>
      <c r="AQ35" s="1">
        <v>12189.9716796875</v>
      </c>
      <c r="AR35" s="1">
        <v>3227.732177734375</v>
      </c>
      <c r="AS35" s="1">
        <v>12179.9580078125</v>
      </c>
      <c r="AT35" s="1">
        <v>12975.1708984375</v>
      </c>
      <c r="AU35" s="1">
        <v>14518.9658203125</v>
      </c>
      <c r="AV35" s="1">
        <v>10050.19140625</v>
      </c>
      <c r="AW35" s="1">
        <v>14927.7412109375</v>
      </c>
      <c r="AX35" s="1">
        <v>11398.6591796875</v>
      </c>
      <c r="AY35" s="1">
        <v>6852.3701171875</v>
      </c>
      <c r="AZ35" s="1">
        <v>7308.45654296875</v>
      </c>
      <c r="BA35" s="1">
        <v>4845.57470703125</v>
      </c>
      <c r="BB35" s="1">
        <v>71371.1015625</v>
      </c>
      <c r="BC35" s="1">
        <v>189604.6875</v>
      </c>
      <c r="BD35" s="1">
        <v>40808.234375</v>
      </c>
      <c r="BE35" s="1">
        <v>2963.2109375</v>
      </c>
      <c r="BF35" s="1">
        <v>4080.82421875</v>
      </c>
      <c r="BG35" s="1">
        <v>5424.6943359375</v>
      </c>
      <c r="BH35" s="1">
        <v>11335.552734375</v>
      </c>
      <c r="BI35" s="1">
        <v>3884.2998046875</v>
      </c>
      <c r="BJ35" s="1">
        <v>1010994.625</v>
      </c>
      <c r="BK35" s="1">
        <v>34</v>
      </c>
    </row>
    <row r="36" spans="1:63" ht="15.75" customHeight="1" x14ac:dyDescent="0.15">
      <c r="A36" s="1">
        <v>34</v>
      </c>
      <c r="B36" s="1">
        <v>1.7205569893121719E-2</v>
      </c>
      <c r="C36" s="1">
        <v>2.4190472438931465E-2</v>
      </c>
      <c r="D36" s="1">
        <v>1.2216992676258087E-2</v>
      </c>
      <c r="E36" s="1">
        <v>6.2139551155269146E-3</v>
      </c>
      <c r="F36" s="1">
        <v>2.9424957931041718E-2</v>
      </c>
      <c r="G36" s="1">
        <v>1.6060499474406242E-2</v>
      </c>
      <c r="H36" s="1">
        <v>1.4699135906994343E-2</v>
      </c>
      <c r="I36" s="1">
        <v>1.0774499736726284E-2</v>
      </c>
      <c r="J36" s="1">
        <v>1.271519809961319E-2</v>
      </c>
      <c r="K36" s="1">
        <v>1.0920776054263115E-2</v>
      </c>
      <c r="L36" s="1">
        <v>6.4277774654328823E-3</v>
      </c>
      <c r="M36" s="1">
        <v>6.672937422990799E-3</v>
      </c>
      <c r="N36" s="1">
        <v>7.246009074151516E-3</v>
      </c>
      <c r="O36" s="1">
        <v>7.5958427041769028E-3</v>
      </c>
      <c r="P36" s="1">
        <v>7.8740762546658516E-3</v>
      </c>
      <c r="Q36" s="1">
        <v>5.1239724270999432E-3</v>
      </c>
      <c r="R36" s="1">
        <v>8.3339856937527657E-3</v>
      </c>
      <c r="S36" s="1">
        <v>6.701537873595953E-3</v>
      </c>
      <c r="T36" s="1">
        <v>3.7515624426305294E-3</v>
      </c>
      <c r="U36" s="1">
        <v>3.7418194115161896E-3</v>
      </c>
      <c r="V36" s="1">
        <v>2.342940540984273E-3</v>
      </c>
      <c r="W36" s="1">
        <v>3.8728982210159302E-2</v>
      </c>
      <c r="X36" s="1">
        <v>0.10467463731765747</v>
      </c>
      <c r="Y36" s="1">
        <v>2.244105376303196E-2</v>
      </c>
      <c r="Z36" s="1">
        <v>1.6204204875975847E-3</v>
      </c>
      <c r="AA36" s="1">
        <v>2.1833046339452267E-3</v>
      </c>
      <c r="AB36" s="1">
        <v>2.9694973491132259E-3</v>
      </c>
      <c r="AC36" s="1">
        <v>6.4271106384694576E-3</v>
      </c>
      <c r="AD36" s="1">
        <v>2.1483248565346003E-3</v>
      </c>
      <c r="AE36" s="1">
        <v>0.59857213497161865</v>
      </c>
      <c r="AF36" s="1">
        <v>1732457.25</v>
      </c>
      <c r="AG36" s="1">
        <v>29807.9140625</v>
      </c>
      <c r="AH36" s="1">
        <v>41908.9609375</v>
      </c>
      <c r="AI36" s="1">
        <v>21165.41796875</v>
      </c>
      <c r="AJ36" s="1">
        <v>10765.4111328125</v>
      </c>
      <c r="AK36" s="1">
        <v>50977.48046875</v>
      </c>
      <c r="AL36" s="1">
        <v>27824.12890625</v>
      </c>
      <c r="AM36" s="1">
        <v>25465.625</v>
      </c>
      <c r="AN36" s="1">
        <v>18666.359375</v>
      </c>
      <c r="AO36" s="1">
        <v>22028.537109375</v>
      </c>
      <c r="AP36" s="1">
        <v>18919.77734375</v>
      </c>
      <c r="AQ36" s="1">
        <v>11135.849609375</v>
      </c>
      <c r="AR36" s="1">
        <v>11560.5791015625</v>
      </c>
      <c r="AS36" s="1">
        <v>12553.4013671875</v>
      </c>
      <c r="AT36" s="1">
        <v>13159.47265625</v>
      </c>
      <c r="AU36" s="1">
        <v>13641.5009765625</v>
      </c>
      <c r="AV36" s="1">
        <v>8877.0634765625</v>
      </c>
      <c r="AW36" s="1">
        <v>14438.2744140625</v>
      </c>
      <c r="AX36" s="1">
        <v>11610.1279296875</v>
      </c>
      <c r="AY36" s="1">
        <v>6499.42138671875</v>
      </c>
      <c r="AZ36" s="1">
        <v>6482.5419921875</v>
      </c>
      <c r="BA36" s="1">
        <v>4059.04443359375</v>
      </c>
      <c r="BB36" s="1">
        <v>67096.3046875</v>
      </c>
      <c r="BC36" s="1">
        <v>181344.328125</v>
      </c>
      <c r="BD36" s="1">
        <v>38878.16796875</v>
      </c>
      <c r="BE36" s="1">
        <v>2807.309326171875</v>
      </c>
      <c r="BF36" s="1">
        <v>3782.48193359375</v>
      </c>
      <c r="BG36" s="1">
        <v>5144.52734375</v>
      </c>
      <c r="BH36" s="1">
        <v>11134.6943359375</v>
      </c>
      <c r="BI36" s="1">
        <v>3721.880859375</v>
      </c>
      <c r="BJ36" s="1">
        <v>1037000.625</v>
      </c>
      <c r="BK36" s="1">
        <v>35</v>
      </c>
    </row>
    <row r="37" spans="1:63" ht="15.75" customHeight="1" x14ac:dyDescent="0.15">
      <c r="A37" s="1">
        <v>35</v>
      </c>
      <c r="B37" s="1">
        <v>2.0339839160442352E-2</v>
      </c>
      <c r="C37" s="1">
        <v>1.9801722839474678E-2</v>
      </c>
      <c r="D37" s="1">
        <v>1.17232296615839E-2</v>
      </c>
      <c r="E37" s="1">
        <v>9.9952789023518562E-3</v>
      </c>
      <c r="F37" s="1">
        <v>2.2251773625612259E-2</v>
      </c>
      <c r="G37" s="1">
        <v>1.4694039709866047E-2</v>
      </c>
      <c r="H37" s="1">
        <v>2.0212454721331596E-2</v>
      </c>
      <c r="I37" s="1">
        <v>7.6247928664088249E-3</v>
      </c>
      <c r="J37" s="1">
        <v>1.0835563763976097E-2</v>
      </c>
      <c r="K37" s="1">
        <v>2.0549692213535309E-2</v>
      </c>
      <c r="L37" s="1">
        <v>5.9265843592584133E-3</v>
      </c>
      <c r="M37" s="1">
        <v>5.6475796736776829E-3</v>
      </c>
      <c r="N37" s="1">
        <v>6.4552733674645424E-3</v>
      </c>
      <c r="O37" s="1">
        <v>6.5739564597606659E-3</v>
      </c>
      <c r="P37" s="1">
        <v>7.4805221520364285E-3</v>
      </c>
      <c r="Q37" s="1">
        <v>4.5692306011915207E-3</v>
      </c>
      <c r="R37" s="1">
        <v>7.6148104853928089E-3</v>
      </c>
      <c r="S37" s="1">
        <v>5.2969567477703094E-3</v>
      </c>
      <c r="T37" s="1">
        <v>3.5762188490480185E-3</v>
      </c>
      <c r="U37" s="1">
        <v>3.3137863501906395E-3</v>
      </c>
      <c r="V37" s="1">
        <v>2.0240433514118195E-3</v>
      </c>
      <c r="W37" s="1">
        <v>3.7925150245428085E-2</v>
      </c>
      <c r="X37" s="1">
        <v>9.2563726007938385E-2</v>
      </c>
      <c r="Y37" s="1">
        <v>2.1431919187307358E-2</v>
      </c>
      <c r="Z37" s="1">
        <v>1.5455014072358608E-3</v>
      </c>
      <c r="AA37" s="1">
        <v>2.0389123819768429E-3</v>
      </c>
      <c r="AB37" s="1">
        <v>2.8443422634154558E-3</v>
      </c>
      <c r="AC37" s="1">
        <v>6.3413484022021294E-3</v>
      </c>
      <c r="AD37" s="1">
        <v>2.0756833255290985E-3</v>
      </c>
      <c r="AE37" s="1">
        <v>0.61672604084014893</v>
      </c>
      <c r="AF37" s="1">
        <v>1724715.625</v>
      </c>
      <c r="AG37" s="1">
        <v>35080.4375</v>
      </c>
      <c r="AH37" s="1">
        <v>34152.33984375</v>
      </c>
      <c r="AI37" s="1">
        <v>20219.23828125</v>
      </c>
      <c r="AJ37" s="1">
        <v>17239.013671875</v>
      </c>
      <c r="AK37" s="1">
        <v>38377.98046875</v>
      </c>
      <c r="AL37" s="1">
        <v>25343.0390625</v>
      </c>
      <c r="AM37" s="1">
        <v>34860.73828125</v>
      </c>
      <c r="AN37" s="1">
        <v>13150.599609375</v>
      </c>
      <c r="AO37" s="1">
        <v>18688.265625</v>
      </c>
      <c r="AP37" s="1">
        <v>35442.375</v>
      </c>
      <c r="AQ37" s="1">
        <v>10221.6728515625</v>
      </c>
      <c r="AR37" s="1">
        <v>9740.46875</v>
      </c>
      <c r="AS37" s="1">
        <v>11133.5107421875</v>
      </c>
      <c r="AT37" s="1">
        <v>11338.205078125</v>
      </c>
      <c r="AU37" s="1">
        <v>12901.7734375</v>
      </c>
      <c r="AV37" s="1">
        <v>7880.62353515625</v>
      </c>
      <c r="AW37" s="1">
        <v>13133.3828125</v>
      </c>
      <c r="AX37" s="1">
        <v>9135.744140625</v>
      </c>
      <c r="AY37" s="1">
        <v>6167.96044921875</v>
      </c>
      <c r="AZ37" s="1">
        <v>5715.3388671875</v>
      </c>
      <c r="BA37" s="1">
        <v>3490.899169921875</v>
      </c>
      <c r="BB37" s="1">
        <v>65410.09765625</v>
      </c>
      <c r="BC37" s="1">
        <v>159646.109375</v>
      </c>
      <c r="BD37" s="1">
        <v>36963.96484375</v>
      </c>
      <c r="BE37" s="1">
        <v>2665.550537109375</v>
      </c>
      <c r="BF37" s="1">
        <v>3516.5439453125</v>
      </c>
      <c r="BG37" s="1">
        <v>4905.681640625</v>
      </c>
      <c r="BH37" s="1">
        <v>10937.0224609375</v>
      </c>
      <c r="BI37" s="1">
        <v>3579.96337890625</v>
      </c>
      <c r="BJ37" s="1">
        <v>1063677</v>
      </c>
      <c r="BK37" s="1">
        <v>36</v>
      </c>
    </row>
    <row r="38" spans="1:63" ht="15.75" customHeight="1" x14ac:dyDescent="0.15">
      <c r="A38" s="1">
        <v>36</v>
      </c>
      <c r="B38" s="1">
        <v>1.8525987863540649E-2</v>
      </c>
      <c r="C38" s="1">
        <v>3.339507058262825E-2</v>
      </c>
      <c r="D38" s="1">
        <v>1.0946096852421761E-2</v>
      </c>
      <c r="E38" s="1">
        <v>8.4428340196609497E-3</v>
      </c>
      <c r="F38" s="1">
        <v>1.6091860830783844E-2</v>
      </c>
      <c r="G38" s="1">
        <v>1.6977516934275627E-2</v>
      </c>
      <c r="H38" s="1">
        <v>1.7246531322598457E-2</v>
      </c>
      <c r="I38" s="1">
        <v>5.6438702158629894E-3</v>
      </c>
      <c r="J38" s="1">
        <v>8.6433431133627892E-3</v>
      </c>
      <c r="K38" s="1">
        <v>1.6702519729733467E-2</v>
      </c>
      <c r="L38" s="1">
        <v>7.5185610912740231E-3</v>
      </c>
      <c r="M38" s="1">
        <v>4.2885583825409412E-3</v>
      </c>
      <c r="N38" s="1">
        <v>6.1888676136732101E-3</v>
      </c>
      <c r="O38" s="1">
        <v>6.6228141076862812E-3</v>
      </c>
      <c r="P38" s="1">
        <v>6.8914485163986683E-3</v>
      </c>
      <c r="Q38" s="1">
        <v>5.6078778579831123E-3</v>
      </c>
      <c r="R38" s="1">
        <v>7.5093936175107956E-3</v>
      </c>
      <c r="S38" s="1">
        <v>4.6702399849891663E-3</v>
      </c>
      <c r="T38" s="1">
        <v>3.2947424333542585E-3</v>
      </c>
      <c r="U38" s="1">
        <v>3.7515328731387854E-3</v>
      </c>
      <c r="V38" s="1">
        <v>3.424840746447444E-3</v>
      </c>
      <c r="W38" s="1">
        <v>3.6807984113693237E-2</v>
      </c>
      <c r="X38" s="1">
        <v>0.10047311335802078</v>
      </c>
      <c r="Y38" s="1">
        <v>2.3680603131651878E-2</v>
      </c>
      <c r="Z38" s="1">
        <v>1.4252462424337864E-3</v>
      </c>
      <c r="AA38" s="1">
        <v>1.84204475954175E-3</v>
      </c>
      <c r="AB38" s="1">
        <v>2.6412610895931721E-3</v>
      </c>
      <c r="AC38" s="1">
        <v>6.0380343347787857E-3</v>
      </c>
      <c r="AD38" s="1">
        <v>1.9416621653363109E-3</v>
      </c>
      <c r="AE38" s="1">
        <v>0.61276555061340332</v>
      </c>
      <c r="AF38" s="1">
        <v>1779364.5</v>
      </c>
      <c r="AG38" s="1">
        <v>32964.484375</v>
      </c>
      <c r="AH38" s="1">
        <v>59422.00390625</v>
      </c>
      <c r="AI38" s="1">
        <v>19477.095703125</v>
      </c>
      <c r="AJ38" s="1">
        <v>15022.87890625</v>
      </c>
      <c r="AK38" s="1">
        <v>28633.28515625</v>
      </c>
      <c r="AL38" s="1">
        <v>30209.19140625</v>
      </c>
      <c r="AM38" s="1">
        <v>30687.865234375</v>
      </c>
      <c r="AN38" s="1">
        <v>10042.501953125</v>
      </c>
      <c r="AO38" s="1">
        <v>15379.658203125</v>
      </c>
      <c r="AP38" s="1">
        <v>29719.87109375</v>
      </c>
      <c r="AQ38" s="1">
        <v>13378.2607421875</v>
      </c>
      <c r="AR38" s="1">
        <v>7630.90869140625</v>
      </c>
      <c r="AS38" s="1">
        <v>11012.2509765625</v>
      </c>
      <c r="AT38" s="1">
        <v>11784.400390625</v>
      </c>
      <c r="AU38" s="1">
        <v>12262.3984375</v>
      </c>
      <c r="AV38" s="1">
        <v>9978.458984375</v>
      </c>
      <c r="AW38" s="1">
        <v>13361.9482421875</v>
      </c>
      <c r="AX38" s="1">
        <v>8310.0595703125</v>
      </c>
      <c r="AY38" s="1">
        <v>5862.5478515625</v>
      </c>
      <c r="AZ38" s="1">
        <v>6675.34423828125</v>
      </c>
      <c r="BA38" s="1">
        <v>6094.0400390625</v>
      </c>
      <c r="BB38" s="1">
        <v>65494.8203125</v>
      </c>
      <c r="BC38" s="1">
        <v>178778.296875</v>
      </c>
      <c r="BD38" s="1">
        <v>42136.42578125</v>
      </c>
      <c r="BE38" s="1">
        <v>2536.032470703125</v>
      </c>
      <c r="BF38" s="1">
        <v>3277.6689453125</v>
      </c>
      <c r="BG38" s="1">
        <v>4699.76611328125</v>
      </c>
      <c r="BH38" s="1">
        <v>10743.8642578125</v>
      </c>
      <c r="BI38" s="1">
        <v>3454.9248046875</v>
      </c>
      <c r="BJ38" s="1">
        <v>1090333.25</v>
      </c>
      <c r="BK38" s="1">
        <v>37</v>
      </c>
    </row>
    <row r="39" spans="1:63" ht="15.75" customHeight="1" x14ac:dyDescent="0.15">
      <c r="A39" s="1">
        <v>37</v>
      </c>
      <c r="B39" s="1">
        <v>1.3328983448445797E-2</v>
      </c>
      <c r="C39" s="1">
        <v>3.1181164085865021E-2</v>
      </c>
      <c r="D39" s="1">
        <v>1.225733570754528E-2</v>
      </c>
      <c r="E39" s="1">
        <v>6.7435195669531822E-3</v>
      </c>
      <c r="F39" s="1">
        <v>1.2126713059842587E-2</v>
      </c>
      <c r="G39" s="1">
        <v>1.470286026597023E-2</v>
      </c>
      <c r="H39" s="1">
        <v>1.413298025727272E-2</v>
      </c>
      <c r="I39" s="1">
        <v>4.4900337234139442E-3</v>
      </c>
      <c r="J39" s="1">
        <v>6.8881823681294918E-3</v>
      </c>
      <c r="K39" s="1">
        <v>1.1900637298822403E-2</v>
      </c>
      <c r="L39" s="1">
        <v>6.6587543115019798E-3</v>
      </c>
      <c r="M39" s="1">
        <v>3.2338227611035109E-3</v>
      </c>
      <c r="N39" s="1">
        <v>6.0570887289941311E-3</v>
      </c>
      <c r="O39" s="1">
        <v>7.5505520217120647E-3</v>
      </c>
      <c r="P39" s="1">
        <v>9.7410036250948906E-3</v>
      </c>
      <c r="Q39" s="1">
        <v>1.3887373730540276E-2</v>
      </c>
      <c r="R39" s="1">
        <v>7.4797975830733776E-3</v>
      </c>
      <c r="S39" s="1">
        <v>6.9557894021272659E-3</v>
      </c>
      <c r="T39" s="1">
        <v>4.1799433529376984E-3</v>
      </c>
      <c r="U39" s="1">
        <v>4.2772633023560047E-3</v>
      </c>
      <c r="V39" s="1">
        <v>4.6022543683648109E-3</v>
      </c>
      <c r="W39" s="1">
        <v>3.7524905055761337E-2</v>
      </c>
      <c r="X39" s="1">
        <v>0.12660445272922516</v>
      </c>
      <c r="Y39" s="1">
        <v>2.5412296876311302E-2</v>
      </c>
      <c r="Z39" s="1">
        <v>1.2890977086499333E-3</v>
      </c>
      <c r="AA39" s="1">
        <v>1.6327992780134082E-3</v>
      </c>
      <c r="AB39" s="1">
        <v>2.4107715580612421E-3</v>
      </c>
      <c r="AC39" s="1">
        <v>5.6298794224858284E-3</v>
      </c>
      <c r="AD39" s="1">
        <v>1.7831310397014022E-3</v>
      </c>
      <c r="AE39" s="1">
        <v>0.5953366756439209</v>
      </c>
      <c r="AF39" s="1">
        <v>1875102.875</v>
      </c>
      <c r="AG39" s="1">
        <v>24993.21484375</v>
      </c>
      <c r="AH39" s="1">
        <v>58467.890625</v>
      </c>
      <c r="AI39" s="1">
        <v>22983.765625</v>
      </c>
      <c r="AJ39" s="1">
        <v>12644.79296875</v>
      </c>
      <c r="AK39" s="1">
        <v>22738.833984375</v>
      </c>
      <c r="AL39" s="1">
        <v>27569.375</v>
      </c>
      <c r="AM39" s="1">
        <v>26500.791015625</v>
      </c>
      <c r="AN39" s="1">
        <v>8419.275390625</v>
      </c>
      <c r="AO39" s="1">
        <v>12916.05078125</v>
      </c>
      <c r="AP39" s="1">
        <v>22314.919921875</v>
      </c>
      <c r="AQ39" s="1">
        <v>12485.849609375</v>
      </c>
      <c r="AR39" s="1">
        <v>6063.75048828125</v>
      </c>
      <c r="AS39" s="1">
        <v>11357.6640625</v>
      </c>
      <c r="AT39" s="1">
        <v>14158.0615234375</v>
      </c>
      <c r="AU39" s="1">
        <v>18265.384765625</v>
      </c>
      <c r="AV39" s="1">
        <v>26040.25390625</v>
      </c>
      <c r="AW39" s="1">
        <v>14025.3896484375</v>
      </c>
      <c r="AX39" s="1">
        <v>13042.8203125</v>
      </c>
      <c r="AY39" s="1">
        <v>7837.82373046875</v>
      </c>
      <c r="AZ39" s="1">
        <v>8020.30859375</v>
      </c>
      <c r="BA39" s="1">
        <v>8629.7001953125</v>
      </c>
      <c r="BB39" s="1">
        <v>70363.0546875</v>
      </c>
      <c r="BC39" s="1">
        <v>237396.375</v>
      </c>
      <c r="BD39" s="1">
        <v>47650.671875</v>
      </c>
      <c r="BE39" s="1">
        <v>2417.19091796875</v>
      </c>
      <c r="BF39" s="1">
        <v>3061.66650390625</v>
      </c>
      <c r="BG39" s="1">
        <v>4520.44482421875</v>
      </c>
      <c r="BH39" s="1">
        <v>10556.603515625</v>
      </c>
      <c r="BI39" s="1">
        <v>3343.55419921875</v>
      </c>
      <c r="BJ39" s="1">
        <v>1116317.5</v>
      </c>
      <c r="BK39" s="1">
        <v>38</v>
      </c>
    </row>
    <row r="40" spans="1:63" ht="15.75" customHeight="1" x14ac:dyDescent="0.15">
      <c r="A40" s="1">
        <v>38</v>
      </c>
      <c r="B40" s="1">
        <v>9.7360396757721901E-3</v>
      </c>
      <c r="C40" s="1">
        <v>3.0009157955646515E-2</v>
      </c>
      <c r="D40" s="1">
        <v>1.1057172901928425E-2</v>
      </c>
      <c r="E40" s="1">
        <v>5.7964841835200787E-3</v>
      </c>
      <c r="F40" s="1">
        <v>2.8943423181772232E-2</v>
      </c>
      <c r="G40" s="1">
        <v>1.4835318550467491E-2</v>
      </c>
      <c r="H40" s="1">
        <v>1.2058683671057224E-2</v>
      </c>
      <c r="I40" s="1">
        <v>1.7754504457116127E-2</v>
      </c>
      <c r="J40" s="1">
        <v>5.7068020105361938E-3</v>
      </c>
      <c r="K40" s="1">
        <v>8.0107906833291054E-3</v>
      </c>
      <c r="L40" s="1">
        <v>5.8595156297087669E-3</v>
      </c>
      <c r="M40" s="1">
        <v>2.5101497303694487E-3</v>
      </c>
      <c r="N40" s="1">
        <v>6.1348313465714455E-3</v>
      </c>
      <c r="O40" s="1">
        <v>7.8778285533189774E-3</v>
      </c>
      <c r="P40" s="1">
        <v>9.3980804085731506E-3</v>
      </c>
      <c r="Q40" s="1">
        <v>1.2897863984107971E-2</v>
      </c>
      <c r="R40" s="1">
        <v>7.8167011961340904E-3</v>
      </c>
      <c r="S40" s="1">
        <v>7.1686343289911747E-3</v>
      </c>
      <c r="T40" s="1">
        <v>4.2688618414103985E-3</v>
      </c>
      <c r="U40" s="1">
        <v>4.6334820799529552E-3</v>
      </c>
      <c r="V40" s="1">
        <v>4.4894283637404442E-3</v>
      </c>
      <c r="W40" s="1">
        <v>3.6707110702991486E-2</v>
      </c>
      <c r="X40" s="1">
        <v>0.12392761558294296</v>
      </c>
      <c r="Y40" s="1">
        <v>2.4822615087032318E-2</v>
      </c>
      <c r="Z40" s="1">
        <v>1.1845473200082779E-3</v>
      </c>
      <c r="AA40" s="1">
        <v>1.4707101508975029E-3</v>
      </c>
      <c r="AB40" s="1">
        <v>2.2394596599042416E-3</v>
      </c>
      <c r="AC40" s="1">
        <v>5.3259739652276039E-3</v>
      </c>
      <c r="AD40" s="1">
        <v>1.6646981239318848E-3</v>
      </c>
      <c r="AE40" s="1">
        <v>0.58569353818893433</v>
      </c>
      <c r="AF40" s="1">
        <v>1948191.375</v>
      </c>
      <c r="AG40" s="1">
        <v>18967.66796875</v>
      </c>
      <c r="AH40" s="1">
        <v>58463.58203125</v>
      </c>
      <c r="AI40" s="1">
        <v>21541.48828125</v>
      </c>
      <c r="AJ40" s="1">
        <v>11292.66015625</v>
      </c>
      <c r="AK40" s="1">
        <v>56387.328125</v>
      </c>
      <c r="AL40" s="1">
        <v>28902.0390625</v>
      </c>
      <c r="AM40" s="1">
        <v>23492.623046875</v>
      </c>
      <c r="AN40" s="1">
        <v>34589.171875</v>
      </c>
      <c r="AO40" s="1">
        <v>11117.9423828125</v>
      </c>
      <c r="AP40" s="1">
        <v>15606.5537109375</v>
      </c>
      <c r="AQ40" s="1">
        <v>11415.4580078125</v>
      </c>
      <c r="AR40" s="1">
        <v>4890.251953125</v>
      </c>
      <c r="AS40" s="1">
        <v>11951.8251953125</v>
      </c>
      <c r="AT40" s="1">
        <v>15347.517578125</v>
      </c>
      <c r="AU40" s="1">
        <v>18309.259765625</v>
      </c>
      <c r="AV40" s="1">
        <v>25127.5078125</v>
      </c>
      <c r="AW40" s="1">
        <v>15228.4296875</v>
      </c>
      <c r="AX40" s="1">
        <v>13965.87109375</v>
      </c>
      <c r="AY40" s="1">
        <v>8316.5595703125</v>
      </c>
      <c r="AZ40" s="1">
        <v>9026.91015625</v>
      </c>
      <c r="BA40" s="1">
        <v>8746.265625</v>
      </c>
      <c r="BB40" s="1">
        <v>71512.4765625</v>
      </c>
      <c r="BC40" s="1">
        <v>241434.71875</v>
      </c>
      <c r="BD40" s="1">
        <v>48359.203125</v>
      </c>
      <c r="BE40" s="1">
        <v>2307.724853515625</v>
      </c>
      <c r="BF40" s="1">
        <v>2865.224853515625</v>
      </c>
      <c r="BG40" s="1">
        <v>4362.89599609375</v>
      </c>
      <c r="BH40" s="1">
        <v>10376.0166015625</v>
      </c>
      <c r="BI40" s="1">
        <v>3243.150634765625</v>
      </c>
      <c r="BJ40" s="1">
        <v>1141043.125</v>
      </c>
      <c r="BK40" s="1">
        <v>39</v>
      </c>
    </row>
    <row r="41" spans="1:63" ht="15.75" customHeight="1" x14ac:dyDescent="0.15">
      <c r="A41" s="1">
        <v>39</v>
      </c>
      <c r="B41" s="1">
        <v>1.1404992081224918E-2</v>
      </c>
      <c r="C41" s="1">
        <v>2.2913509979844093E-2</v>
      </c>
      <c r="D41" s="1">
        <v>1.0701663792133331E-2</v>
      </c>
      <c r="E41" s="1">
        <v>5.4592303931713104E-3</v>
      </c>
      <c r="F41" s="1">
        <v>2.5497820228338242E-2</v>
      </c>
      <c r="G41" s="1">
        <v>1.3854504562914371E-2</v>
      </c>
      <c r="H41" s="1">
        <v>2.010500431060791E-2</v>
      </c>
      <c r="I41" s="1">
        <v>1.6092574223875999E-2</v>
      </c>
      <c r="J41" s="1">
        <v>5.1464573480188847E-3</v>
      </c>
      <c r="K41" s="1">
        <v>5.8731613680720329E-3</v>
      </c>
      <c r="L41" s="1">
        <v>7.1501615457236767E-3</v>
      </c>
      <c r="M41" s="1">
        <v>2.1230790298432112E-3</v>
      </c>
      <c r="N41" s="1">
        <v>6.4912792295217514E-3</v>
      </c>
      <c r="O41" s="1">
        <v>8.5106948390603065E-3</v>
      </c>
      <c r="P41" s="1">
        <v>9.4416942447423935E-3</v>
      </c>
      <c r="Q41" s="1">
        <v>1.4106417074799538E-2</v>
      </c>
      <c r="R41" s="1">
        <v>8.006170392036438E-3</v>
      </c>
      <c r="S41" s="1">
        <v>7.5309681706130505E-3</v>
      </c>
      <c r="T41" s="1">
        <v>4.4821659103035927E-3</v>
      </c>
      <c r="U41" s="1">
        <v>5.0072940066456795E-3</v>
      </c>
      <c r="V41" s="1">
        <v>5.2634035237133503E-3</v>
      </c>
      <c r="W41" s="1">
        <v>3.7756424397230148E-2</v>
      </c>
      <c r="X41" s="1">
        <v>9.8835960030555725E-2</v>
      </c>
      <c r="Y41" s="1">
        <v>2.5262150913476944E-2</v>
      </c>
      <c r="Z41" s="1">
        <v>1.1585844913497567E-3</v>
      </c>
      <c r="AA41" s="1">
        <v>1.4101709239184856E-3</v>
      </c>
      <c r="AB41" s="1">
        <v>2.2175565827637911E-3</v>
      </c>
      <c r="AC41" s="1">
        <v>5.3568342700600624E-3</v>
      </c>
      <c r="AD41" s="1">
        <v>1.6547882696613669E-3</v>
      </c>
      <c r="AE41" s="1">
        <v>0.61118525266647339</v>
      </c>
      <c r="AF41" s="1">
        <v>1904516.75</v>
      </c>
      <c r="AG41" s="1">
        <v>21720.998046875</v>
      </c>
      <c r="AH41" s="1">
        <v>43639.1640625</v>
      </c>
      <c r="AI41" s="1">
        <v>20381.498046875</v>
      </c>
      <c r="AJ41" s="1">
        <v>10397.1953125</v>
      </c>
      <c r="AK41" s="1">
        <v>48561.02734375</v>
      </c>
      <c r="AL41" s="1">
        <v>26386.13671875</v>
      </c>
      <c r="AM41" s="1">
        <v>38290.31640625</v>
      </c>
      <c r="AN41" s="1">
        <v>30648.578125</v>
      </c>
      <c r="AO41" s="1">
        <v>9801.5146484375</v>
      </c>
      <c r="AP41" s="1">
        <v>11185.5341796875</v>
      </c>
      <c r="AQ41" s="1">
        <v>13617.6025390625</v>
      </c>
      <c r="AR41" s="1">
        <v>4043.439453125</v>
      </c>
      <c r="AS41" s="1">
        <v>12362.75</v>
      </c>
      <c r="AT41" s="1">
        <v>16208.7607421875</v>
      </c>
      <c r="AU41" s="1">
        <v>17981.865234375</v>
      </c>
      <c r="AV41" s="1">
        <v>26865.908203125</v>
      </c>
      <c r="AW41" s="1">
        <v>15247.8857421875</v>
      </c>
      <c r="AX41" s="1">
        <v>14342.85546875</v>
      </c>
      <c r="AY41" s="1">
        <v>8536.3603515625</v>
      </c>
      <c r="AZ41" s="1">
        <v>9536.4755859375</v>
      </c>
      <c r="BA41" s="1">
        <v>10024.240234375</v>
      </c>
      <c r="BB41" s="1">
        <v>71907.7421875</v>
      </c>
      <c r="BC41" s="1">
        <v>188234.734375</v>
      </c>
      <c r="BD41" s="1">
        <v>48112.19140625</v>
      </c>
      <c r="BE41" s="1">
        <v>2206.54345703125</v>
      </c>
      <c r="BF41" s="1">
        <v>2685.694091796875</v>
      </c>
      <c r="BG41" s="1">
        <v>4223.37353515625</v>
      </c>
      <c r="BH41" s="1">
        <v>10202.1806640625</v>
      </c>
      <c r="BI41" s="1">
        <v>3151.572021484375</v>
      </c>
      <c r="BJ41" s="1">
        <v>1164012.5</v>
      </c>
      <c r="BK41" s="1">
        <v>40</v>
      </c>
    </row>
    <row r="42" spans="1:63" ht="15.75" customHeight="1" x14ac:dyDescent="0.15">
      <c r="A42" s="1">
        <v>40</v>
      </c>
      <c r="B42" s="1">
        <v>1.8046872690320015E-2</v>
      </c>
      <c r="C42" s="1">
        <v>2.0301202312111855E-2</v>
      </c>
      <c r="D42" s="1">
        <v>1.1190194636583328E-2</v>
      </c>
      <c r="E42" s="1">
        <v>1.0030138306319714E-2</v>
      </c>
      <c r="F42" s="1">
        <v>2.0259181037545204E-2</v>
      </c>
      <c r="G42" s="1">
        <v>1.3806024566292763E-2</v>
      </c>
      <c r="H42" s="1">
        <v>2.0428817719221115E-2</v>
      </c>
      <c r="I42" s="1">
        <v>1.442641019821167E-2</v>
      </c>
      <c r="J42" s="1">
        <v>5.0044301897287369E-3</v>
      </c>
      <c r="K42" s="1">
        <v>2.0197844132781029E-2</v>
      </c>
      <c r="L42" s="1">
        <v>7.3167555965483189E-3</v>
      </c>
      <c r="M42" s="1">
        <v>1.9667786546051502E-3</v>
      </c>
      <c r="N42" s="1">
        <v>6.2456252053380013E-3</v>
      </c>
      <c r="O42" s="1">
        <v>7.8712403774261475E-3</v>
      </c>
      <c r="P42" s="1">
        <v>9.8884059116244316E-3</v>
      </c>
      <c r="Q42" s="1">
        <v>1.1043165810406208E-2</v>
      </c>
      <c r="R42" s="1">
        <v>8.03418830037117E-3</v>
      </c>
      <c r="S42" s="1">
        <v>6.8163927644491196E-3</v>
      </c>
      <c r="T42" s="1">
        <v>4.7179600223898888E-3</v>
      </c>
      <c r="U42" s="1">
        <v>5.109115969389677E-3</v>
      </c>
      <c r="V42" s="1">
        <v>5.0075501203536987E-3</v>
      </c>
      <c r="W42" s="1">
        <v>4.1330546140670776E-2</v>
      </c>
      <c r="X42" s="1">
        <v>1.2501936405897141E-2</v>
      </c>
      <c r="Y42" s="1">
        <v>2.6490200310945511E-2</v>
      </c>
      <c r="Z42" s="1">
        <v>1.211548806168139E-3</v>
      </c>
      <c r="AA42" s="1">
        <v>1.4456333592534065E-3</v>
      </c>
      <c r="AB42" s="1">
        <v>2.3505343124270439E-3</v>
      </c>
      <c r="AC42" s="1">
        <v>5.754438228905201E-3</v>
      </c>
      <c r="AD42" s="1">
        <v>1.7588806804269552E-3</v>
      </c>
      <c r="AE42" s="1">
        <v>0.67944800853729248</v>
      </c>
      <c r="AF42" s="1">
        <v>1743820.25</v>
      </c>
      <c r="AG42" s="1">
        <v>31470.501953125</v>
      </c>
      <c r="AH42" s="1">
        <v>35401.6484375</v>
      </c>
      <c r="AI42" s="1">
        <v>19513.6875</v>
      </c>
      <c r="AJ42" s="1">
        <v>17490.7578125</v>
      </c>
      <c r="AK42" s="1">
        <v>35328.37109375</v>
      </c>
      <c r="AL42" s="1">
        <v>24075.224609375</v>
      </c>
      <c r="AM42" s="1">
        <v>35624.1875</v>
      </c>
      <c r="AN42" s="1">
        <v>25157.06640625</v>
      </c>
      <c r="AO42" s="1">
        <v>8726.8271484375</v>
      </c>
      <c r="AP42" s="1">
        <v>35221.41015625</v>
      </c>
      <c r="AQ42" s="1">
        <v>12759.1064453125</v>
      </c>
      <c r="AR42" s="1">
        <v>3429.70849609375</v>
      </c>
      <c r="AS42" s="1">
        <v>10891.248046875</v>
      </c>
      <c r="AT42" s="1">
        <v>13726.0283203125</v>
      </c>
      <c r="AU42" s="1">
        <v>17243.6015625</v>
      </c>
      <c r="AV42" s="1">
        <v>19257.296875</v>
      </c>
      <c r="AW42" s="1">
        <v>14010.1806640625</v>
      </c>
      <c r="AX42" s="1">
        <v>11886.5634765625</v>
      </c>
      <c r="AY42" s="1">
        <v>8227.2744140625</v>
      </c>
      <c r="AZ42" s="1">
        <v>8909.3798828125</v>
      </c>
      <c r="BA42" s="1">
        <v>8732.267578125</v>
      </c>
      <c r="BB42" s="1">
        <v>72073.046875</v>
      </c>
      <c r="BC42" s="1">
        <v>21801.12890625</v>
      </c>
      <c r="BD42" s="1">
        <v>46194.1484375</v>
      </c>
      <c r="BE42" s="1">
        <v>2112.723388671875</v>
      </c>
      <c r="BF42" s="1">
        <v>2520.9248046875</v>
      </c>
      <c r="BG42" s="1">
        <v>4098.9091796875</v>
      </c>
      <c r="BH42" s="1">
        <v>10034.7060546875</v>
      </c>
      <c r="BI42" s="1">
        <v>3067.171630859375</v>
      </c>
      <c r="BJ42" s="1">
        <v>1184835.25</v>
      </c>
      <c r="BK42" s="1">
        <v>41</v>
      </c>
    </row>
    <row r="43" spans="1:63" ht="15.75" customHeight="1" x14ac:dyDescent="0.15">
      <c r="A43" s="1">
        <v>41</v>
      </c>
      <c r="B43" s="1">
        <v>1.3749695383012295E-2</v>
      </c>
      <c r="C43" s="1">
        <v>1.8911117687821388E-2</v>
      </c>
      <c r="D43" s="1">
        <v>1.4356684871017933E-2</v>
      </c>
      <c r="E43" s="1">
        <v>9.036562405526638E-3</v>
      </c>
      <c r="F43" s="1">
        <v>1.5645086765289307E-2</v>
      </c>
      <c r="G43" s="1">
        <v>1.2846746481955051E-2</v>
      </c>
      <c r="H43" s="1">
        <v>1.8504705280065536E-2</v>
      </c>
      <c r="I43" s="1">
        <v>2.0841605961322784E-2</v>
      </c>
      <c r="J43" s="1">
        <v>4.5293942093849182E-3</v>
      </c>
      <c r="K43" s="1">
        <v>1.7303476110100746E-2</v>
      </c>
      <c r="L43" s="1">
        <v>6.8730991333723068E-3</v>
      </c>
      <c r="M43" s="1">
        <v>1.7324042273685336E-3</v>
      </c>
      <c r="N43" s="1">
        <v>5.5920793674886227E-3</v>
      </c>
      <c r="O43" s="1">
        <v>6.90412987023592E-3</v>
      </c>
      <c r="P43" s="1">
        <v>9.5586022362112999E-3</v>
      </c>
      <c r="Q43" s="1">
        <v>8.6809154599905014E-3</v>
      </c>
      <c r="R43" s="1">
        <v>7.385951466858387E-3</v>
      </c>
      <c r="S43" s="1">
        <v>5.5849007330834866E-3</v>
      </c>
      <c r="T43" s="1">
        <v>4.6242624521255493E-3</v>
      </c>
      <c r="U43" s="1">
        <v>4.8174327239394188E-3</v>
      </c>
      <c r="V43" s="1">
        <v>3.9897682145237923E-3</v>
      </c>
      <c r="W43" s="1">
        <v>4.2330820113420486E-2</v>
      </c>
      <c r="X43" s="1">
        <v>1.8391360063105822E-3</v>
      </c>
      <c r="Y43" s="1">
        <v>2.5938360020518303E-2</v>
      </c>
      <c r="Z43" s="1">
        <v>1.1883799452334642E-3</v>
      </c>
      <c r="AA43" s="1">
        <v>1.3900194317102432E-3</v>
      </c>
      <c r="AB43" s="1">
        <v>2.3393020965158939E-3</v>
      </c>
      <c r="AC43" s="1">
        <v>5.7926541194319725E-3</v>
      </c>
      <c r="AD43" s="1">
        <v>1.7535234801471233E-3</v>
      </c>
      <c r="AE43" s="1">
        <v>0.7059592604637146</v>
      </c>
      <c r="AF43" s="1">
        <v>1704401.75</v>
      </c>
      <c r="AG43" s="1">
        <v>23435.00390625</v>
      </c>
      <c r="AH43" s="1">
        <v>32232.142578125</v>
      </c>
      <c r="AI43" s="1">
        <v>24469.55859375</v>
      </c>
      <c r="AJ43" s="1">
        <v>15401.9326171875</v>
      </c>
      <c r="AK43" s="1">
        <v>26665.513671875</v>
      </c>
      <c r="AL43" s="1">
        <v>21896.017578125</v>
      </c>
      <c r="AM43" s="1">
        <v>31539.451171875</v>
      </c>
      <c r="AN43" s="1">
        <v>35522.46875</v>
      </c>
      <c r="AO43" s="1">
        <v>7719.9072265625</v>
      </c>
      <c r="AP43" s="1">
        <v>29492.07421875</v>
      </c>
      <c r="AQ43" s="1">
        <v>11714.5224609375</v>
      </c>
      <c r="AR43" s="1">
        <v>2952.712890625</v>
      </c>
      <c r="AS43" s="1">
        <v>9531.1494140625</v>
      </c>
      <c r="AT43" s="1">
        <v>11767.4111328125</v>
      </c>
      <c r="AU43" s="1">
        <v>16291.6982421875</v>
      </c>
      <c r="AV43" s="1">
        <v>14795.767578125</v>
      </c>
      <c r="AW43" s="1">
        <v>12588.62890625</v>
      </c>
      <c r="AX43" s="1">
        <v>9518.9150390625</v>
      </c>
      <c r="AY43" s="1">
        <v>7881.60107421875</v>
      </c>
      <c r="AZ43" s="1">
        <v>8210.8408203125</v>
      </c>
      <c r="BA43" s="1">
        <v>6800.16796875</v>
      </c>
      <c r="BB43" s="1">
        <v>72148.7265625</v>
      </c>
      <c r="BC43" s="1">
        <v>3134.626708984375</v>
      </c>
      <c r="BD43" s="1">
        <v>44209.38671875</v>
      </c>
      <c r="BE43" s="1">
        <v>2025.476806640625</v>
      </c>
      <c r="BF43" s="1">
        <v>2369.151611328125</v>
      </c>
      <c r="BG43" s="1">
        <v>3987.110595703125</v>
      </c>
      <c r="BH43" s="1">
        <v>9873.009765625</v>
      </c>
      <c r="BI43" s="1">
        <v>2988.70849609375</v>
      </c>
      <c r="BJ43" s="1">
        <v>1203238.25</v>
      </c>
      <c r="BK43" s="1">
        <v>42</v>
      </c>
    </row>
    <row r="44" spans="1:63" ht="15.75" customHeight="1" x14ac:dyDescent="0.15">
      <c r="A44" s="1">
        <v>42</v>
      </c>
      <c r="B44" s="1">
        <v>2.3449758067727089E-2</v>
      </c>
      <c r="C44" s="1">
        <v>3.354775533080101E-2</v>
      </c>
      <c r="D44" s="1">
        <v>1.4046910218894482E-2</v>
      </c>
      <c r="E44" s="1">
        <v>7.3430724442005157E-3</v>
      </c>
      <c r="F44" s="1">
        <v>1.2309261597692966E-2</v>
      </c>
      <c r="G44" s="1">
        <v>1.5700135380029678E-2</v>
      </c>
      <c r="H44" s="1">
        <v>1.5705930069088936E-2</v>
      </c>
      <c r="I44" s="1">
        <v>2.0962128415703773E-2</v>
      </c>
      <c r="J44" s="1">
        <v>1.3354470022022724E-2</v>
      </c>
      <c r="K44" s="1">
        <v>1.2540729716420174E-2</v>
      </c>
      <c r="L44" s="1">
        <v>6.1012697406113148E-3</v>
      </c>
      <c r="M44" s="1">
        <v>5.8031077496707439E-3</v>
      </c>
      <c r="N44" s="1">
        <v>4.7680237330496311E-3</v>
      </c>
      <c r="O44" s="1">
        <v>5.7724672369658947E-3</v>
      </c>
      <c r="P44" s="1">
        <v>8.6677791550755501E-3</v>
      </c>
      <c r="Q44" s="1">
        <v>7.1994378231465816E-3</v>
      </c>
      <c r="R44" s="1">
        <v>6.2647801823914051E-3</v>
      </c>
      <c r="S44" s="1">
        <v>4.5094680972397327E-3</v>
      </c>
      <c r="T44" s="1">
        <v>4.2741876095533371E-3</v>
      </c>
      <c r="U44" s="1">
        <v>4.2248675599694252E-3</v>
      </c>
      <c r="V44" s="1">
        <v>2.9610127676278353E-3</v>
      </c>
      <c r="W44" s="1">
        <v>4.104846715927124E-2</v>
      </c>
      <c r="X44" s="1">
        <v>3.7286293809302151E-4</v>
      </c>
      <c r="Y44" s="1">
        <v>2.4070745334029198E-2</v>
      </c>
      <c r="Z44" s="1">
        <v>1.1055428767576814E-3</v>
      </c>
      <c r="AA44" s="1">
        <v>1.2674846220761538E-3</v>
      </c>
      <c r="AB44" s="1">
        <v>2.2098238114267588E-3</v>
      </c>
      <c r="AC44" s="1">
        <v>5.525355227291584E-3</v>
      </c>
      <c r="AD44" s="1">
        <v>1.6577733913436532E-3</v>
      </c>
      <c r="AE44" s="1">
        <v>0.69323539733886719</v>
      </c>
      <c r="AF44" s="1">
        <v>1758524.25</v>
      </c>
      <c r="AG44" s="1">
        <v>41236.96875</v>
      </c>
      <c r="AH44" s="1">
        <v>58994.54296875</v>
      </c>
      <c r="AI44" s="1">
        <v>24701.83203125</v>
      </c>
      <c r="AJ44" s="1">
        <v>12912.970703125</v>
      </c>
      <c r="AK44" s="1">
        <v>21646.134765625</v>
      </c>
      <c r="AL44" s="1">
        <v>27609.068359375</v>
      </c>
      <c r="AM44" s="1">
        <v>27619.259765625</v>
      </c>
      <c r="AN44" s="1">
        <v>36862.41015625</v>
      </c>
      <c r="AO44" s="1">
        <v>23484.16015625</v>
      </c>
      <c r="AP44" s="1">
        <v>22053.177734375</v>
      </c>
      <c r="AQ44" s="1">
        <v>10729.23046875</v>
      </c>
      <c r="AR44" s="1">
        <v>10204.9052734375</v>
      </c>
      <c r="AS44" s="1">
        <v>8384.685546875</v>
      </c>
      <c r="AT44" s="1">
        <v>10151.0234375</v>
      </c>
      <c r="AU44" s="1">
        <v>15242.5</v>
      </c>
      <c r="AV44" s="1">
        <v>12660.3857421875</v>
      </c>
      <c r="AW44" s="1">
        <v>11016.767578125</v>
      </c>
      <c r="AX44" s="1">
        <v>7930.0087890625</v>
      </c>
      <c r="AY44" s="1">
        <v>7516.2626953125</v>
      </c>
      <c r="AZ44" s="1">
        <v>7429.5322265625</v>
      </c>
      <c r="BA44" s="1">
        <v>5207.0126953125</v>
      </c>
      <c r="BB44" s="1">
        <v>72184.7265625</v>
      </c>
      <c r="BC44" s="1">
        <v>655.68853759765625</v>
      </c>
      <c r="BD44" s="1">
        <v>42328.98828125</v>
      </c>
      <c r="BE44" s="1">
        <v>1944.1239013671875</v>
      </c>
      <c r="BF44" s="1">
        <v>2228.90234375</v>
      </c>
      <c r="BG44" s="1">
        <v>3886.02880859375</v>
      </c>
      <c r="BH44" s="1">
        <v>9716.470703125</v>
      </c>
      <c r="BI44" s="1">
        <v>2915.234619140625</v>
      </c>
      <c r="BJ44" s="1">
        <v>1219071.25</v>
      </c>
      <c r="BK44" s="1">
        <v>43</v>
      </c>
    </row>
    <row r="45" spans="1:63" ht="15.75" customHeight="1" x14ac:dyDescent="0.15">
      <c r="A45" s="1">
        <v>43</v>
      </c>
      <c r="B45" s="1">
        <v>2.1531166508793831E-2</v>
      </c>
      <c r="C45" s="1">
        <v>3.078521229326725E-2</v>
      </c>
      <c r="D45" s="1">
        <v>1.227980200201273E-2</v>
      </c>
      <c r="E45" s="1">
        <v>6.0395663604140282E-3</v>
      </c>
      <c r="F45" s="1">
        <v>2.9774900525808334E-2</v>
      </c>
      <c r="G45" s="1">
        <v>1.5180263668298721E-2</v>
      </c>
      <c r="H45" s="1">
        <v>1.2996584177017212E-2</v>
      </c>
      <c r="I45" s="1">
        <v>1.7695628106594086E-2</v>
      </c>
      <c r="J45" s="1">
        <v>1.2905863113701344E-2</v>
      </c>
      <c r="K45" s="1">
        <v>8.0561703070998192E-3</v>
      </c>
      <c r="L45" s="1">
        <v>5.2197794429957867E-3</v>
      </c>
      <c r="M45" s="1">
        <v>4.2606857605278492E-3</v>
      </c>
      <c r="N45" s="1">
        <v>3.8806903176009655E-3</v>
      </c>
      <c r="O45" s="1">
        <v>4.6896785497665405E-3</v>
      </c>
      <c r="P45" s="1">
        <v>7.5131659395992756E-3</v>
      </c>
      <c r="Q45" s="1">
        <v>5.8524571359157562E-3</v>
      </c>
      <c r="R45" s="1">
        <v>5.0305016338825226E-3</v>
      </c>
      <c r="S45" s="1">
        <v>3.5784884821623564E-3</v>
      </c>
      <c r="T45" s="1">
        <v>3.7641590461134911E-3</v>
      </c>
      <c r="U45" s="1">
        <v>3.4658790100365877E-3</v>
      </c>
      <c r="V45" s="1">
        <v>2.1876015234738588E-3</v>
      </c>
      <c r="W45" s="1">
        <v>3.8004398345947266E-2</v>
      </c>
      <c r="X45" s="1">
        <v>5.2082221955060959E-2</v>
      </c>
      <c r="Y45" s="1">
        <v>2.1282948553562164E-2</v>
      </c>
      <c r="Z45" s="1">
        <v>9.832864161580801E-4</v>
      </c>
      <c r="AA45" s="1">
        <v>1.1048050364479423E-3</v>
      </c>
      <c r="AB45" s="1">
        <v>1.1196371167898178E-2</v>
      </c>
      <c r="AC45" s="1">
        <v>6.2555479817092419E-3</v>
      </c>
      <c r="AD45" s="1">
        <v>3.763662651181221E-3</v>
      </c>
      <c r="AE45" s="1">
        <v>0.64863854646682739</v>
      </c>
      <c r="AF45" s="1">
        <v>1899833.5</v>
      </c>
      <c r="AG45" s="1">
        <v>40905.6328125</v>
      </c>
      <c r="AH45" s="1">
        <v>58486.77734375</v>
      </c>
      <c r="AI45" s="1">
        <v>23329.580078125</v>
      </c>
      <c r="AJ45" s="1">
        <v>11474.1708984375</v>
      </c>
      <c r="AK45" s="1">
        <v>56567.3515625</v>
      </c>
      <c r="AL45" s="1">
        <v>28839.97265625</v>
      </c>
      <c r="AM45" s="1">
        <v>24691.345703125</v>
      </c>
      <c r="AN45" s="1">
        <v>33618.74609375</v>
      </c>
      <c r="AO45" s="1">
        <v>24518.990234375</v>
      </c>
      <c r="AP45" s="1">
        <v>15305.3818359375</v>
      </c>
      <c r="AQ45" s="1">
        <v>9916.7119140625</v>
      </c>
      <c r="AR45" s="1">
        <v>8094.59375</v>
      </c>
      <c r="AS45" s="1">
        <v>7372.66552734375</v>
      </c>
      <c r="AT45" s="1">
        <v>8909.6083984375</v>
      </c>
      <c r="AU45" s="1">
        <v>14273.7646484375</v>
      </c>
      <c r="AV45" s="1">
        <v>11118.6943359375</v>
      </c>
      <c r="AW45" s="1">
        <v>9557.115234375</v>
      </c>
      <c r="AX45" s="1">
        <v>6798.5322265625</v>
      </c>
      <c r="AY45" s="1">
        <v>7151.275390625</v>
      </c>
      <c r="AZ45" s="1">
        <v>6584.59326171875</v>
      </c>
      <c r="BA45" s="1">
        <v>4156.07861328125</v>
      </c>
      <c r="BB45" s="1">
        <v>72202.03125</v>
      </c>
      <c r="BC45" s="1">
        <v>98947.546875</v>
      </c>
      <c r="BD45" s="1">
        <v>40434.05859375</v>
      </c>
      <c r="BE45" s="1">
        <v>1868.0804443359375</v>
      </c>
      <c r="BF45" s="1">
        <v>2098.945556640625</v>
      </c>
      <c r="BG45" s="1">
        <v>21271.240234375</v>
      </c>
      <c r="BH45" s="1">
        <v>11884.5</v>
      </c>
      <c r="BI45" s="1">
        <v>7150.33251953125</v>
      </c>
      <c r="BJ45" s="1">
        <v>1232305.25</v>
      </c>
      <c r="BK45" s="1">
        <v>44</v>
      </c>
    </row>
    <row r="46" spans="1:63" ht="15.75" customHeight="1" x14ac:dyDescent="0.15">
      <c r="A46" s="1">
        <v>44</v>
      </c>
      <c r="B46" s="1">
        <v>1.9424023106694221E-2</v>
      </c>
      <c r="C46" s="1">
        <v>2.7845568954944611E-2</v>
      </c>
      <c r="D46" s="1">
        <v>1.0467058978974819E-2</v>
      </c>
      <c r="E46" s="1">
        <v>8.3342511206865311E-3</v>
      </c>
      <c r="F46" s="1">
        <v>2.3228125646710396E-2</v>
      </c>
      <c r="G46" s="1">
        <v>1.2543582357466221E-2</v>
      </c>
      <c r="H46" s="1">
        <v>1.6510367393493652E-2</v>
      </c>
      <c r="I46" s="1">
        <v>1.3939072377979755E-2</v>
      </c>
      <c r="J46" s="1">
        <v>1.0133831761777401E-2</v>
      </c>
      <c r="K46" s="1">
        <v>1.8817700445652008E-2</v>
      </c>
      <c r="L46" s="1">
        <v>6.4013060182332993E-3</v>
      </c>
      <c r="M46" s="1">
        <v>3.0002240091562271E-3</v>
      </c>
      <c r="N46" s="1">
        <v>3.0931609217077494E-3</v>
      </c>
      <c r="O46" s="1">
        <v>3.800543025135994E-3</v>
      </c>
      <c r="P46" s="1">
        <v>6.4094271510839462E-3</v>
      </c>
      <c r="Q46" s="1">
        <v>4.7042099758982658E-3</v>
      </c>
      <c r="R46" s="1">
        <v>3.95564129576087E-3</v>
      </c>
      <c r="S46" s="1">
        <v>2.8204468544572592E-3</v>
      </c>
      <c r="T46" s="1">
        <v>3.2435010652989149E-3</v>
      </c>
      <c r="U46" s="1">
        <v>2.767316997051239E-3</v>
      </c>
      <c r="V46" s="1">
        <v>1.6465672524645925E-3</v>
      </c>
      <c r="W46" s="1">
        <v>3.4450624138116837E-2</v>
      </c>
      <c r="X46" s="1">
        <v>0.13103434443473816</v>
      </c>
      <c r="Y46" s="1">
        <v>1.8330132588744164E-2</v>
      </c>
      <c r="Z46" s="1">
        <v>8.5724913515150547E-4</v>
      </c>
      <c r="AA46" s="1">
        <v>9.4379170332103968E-4</v>
      </c>
      <c r="AB46" s="1">
        <v>9.6380775794386864E-3</v>
      </c>
      <c r="AC46" s="1">
        <v>5.4182559251785278E-3</v>
      </c>
      <c r="AD46" s="1">
        <v>3.210300812497735E-3</v>
      </c>
      <c r="AE46" s="1">
        <v>0.59303128719329834</v>
      </c>
      <c r="AF46" s="1">
        <v>2096049.875</v>
      </c>
      <c r="AG46" s="1">
        <v>40713.72265625</v>
      </c>
      <c r="AH46" s="1">
        <v>58365.703125</v>
      </c>
      <c r="AI46" s="1">
        <v>21939.478515625</v>
      </c>
      <c r="AJ46" s="1">
        <v>17469.005859375</v>
      </c>
      <c r="AK46" s="1">
        <v>48687.30859375</v>
      </c>
      <c r="AL46" s="1">
        <v>26291.974609375</v>
      </c>
      <c r="AM46" s="1">
        <v>34606.5546875</v>
      </c>
      <c r="AN46" s="1">
        <v>29216.990234375</v>
      </c>
      <c r="AO46" s="1">
        <v>21241.017578125</v>
      </c>
      <c r="AP46" s="1">
        <v>39442.83984375</v>
      </c>
      <c r="AQ46" s="1">
        <v>13417.45703125</v>
      </c>
      <c r="AR46" s="1">
        <v>6288.619140625</v>
      </c>
      <c r="AS46" s="1">
        <v>6483.41943359375</v>
      </c>
      <c r="AT46" s="1">
        <v>7966.1279296875</v>
      </c>
      <c r="AU46" s="1">
        <v>13434.478515625</v>
      </c>
      <c r="AV46" s="1">
        <v>9860.2587890625</v>
      </c>
      <c r="AW46" s="1">
        <v>8291.2216796875</v>
      </c>
      <c r="AX46" s="1">
        <v>5911.79736328125</v>
      </c>
      <c r="AY46" s="1">
        <v>6798.5400390625</v>
      </c>
      <c r="AZ46" s="1">
        <v>5800.4345703125</v>
      </c>
      <c r="BA46" s="1">
        <v>3451.287109375</v>
      </c>
      <c r="BB46" s="1">
        <v>72210.2265625</v>
      </c>
      <c r="BC46" s="1">
        <v>274654.53125</v>
      </c>
      <c r="BD46" s="1">
        <v>38420.87109375</v>
      </c>
      <c r="BE46" s="1">
        <v>1796.8369140625</v>
      </c>
      <c r="BF46" s="1">
        <v>1978.2344970703125</v>
      </c>
      <c r="BG46" s="1">
        <v>20201.890625</v>
      </c>
      <c r="BH46" s="1">
        <v>11356.9345703125</v>
      </c>
      <c r="BI46" s="1">
        <v>6728.95068359375</v>
      </c>
      <c r="BJ46" s="1">
        <v>1243023.125</v>
      </c>
      <c r="BK46" s="1">
        <v>45</v>
      </c>
    </row>
    <row r="47" spans="1:63" ht="15.75" customHeight="1" x14ac:dyDescent="0.15">
      <c r="A47" s="1">
        <v>45</v>
      </c>
      <c r="B47" s="1">
        <v>1.7185742035508156E-2</v>
      </c>
      <c r="C47" s="1">
        <v>2.4142468348145485E-2</v>
      </c>
      <c r="D47" s="1">
        <v>1.1589241214096546E-2</v>
      </c>
      <c r="E47" s="1">
        <v>8.4709711372852325E-3</v>
      </c>
      <c r="F47" s="1">
        <v>1.9652066752314568E-2</v>
      </c>
      <c r="G47" s="1">
        <v>1.3294289819896221E-2</v>
      </c>
      <c r="H47" s="1">
        <v>1.682962104678154E-2</v>
      </c>
      <c r="I47" s="1">
        <v>1.312730461359024E-2</v>
      </c>
      <c r="J47" s="1">
        <v>9.7897350788116455E-3</v>
      </c>
      <c r="K47" s="1">
        <v>1.9571971148252487E-2</v>
      </c>
      <c r="L47" s="1">
        <v>6.9386404938995838E-3</v>
      </c>
      <c r="M47" s="1">
        <v>2.7053779922425747E-3</v>
      </c>
      <c r="N47" s="1">
        <v>3.1760900747030973E-3</v>
      </c>
      <c r="O47" s="1">
        <v>3.9790966548025608E-3</v>
      </c>
      <c r="P47" s="1">
        <v>7.060464471578598E-3</v>
      </c>
      <c r="Q47" s="1">
        <v>4.8782019875943661E-3</v>
      </c>
      <c r="R47" s="1">
        <v>4.0093082934617996E-3</v>
      </c>
      <c r="S47" s="1">
        <v>2.8508221730589867E-3</v>
      </c>
      <c r="T47" s="1">
        <v>3.5857008770108223E-3</v>
      </c>
      <c r="U47" s="1">
        <v>2.8628953732550144E-3</v>
      </c>
      <c r="V47" s="1">
        <v>1.6336436383426189E-3</v>
      </c>
      <c r="W47" s="1">
        <v>4.0060393512248993E-2</v>
      </c>
      <c r="X47" s="1">
        <v>2.6070239022374153E-2</v>
      </c>
      <c r="Y47" s="1">
        <v>2.0227976143360138E-2</v>
      </c>
      <c r="Z47" s="1">
        <v>9.5968111418187618E-4</v>
      </c>
      <c r="AA47" s="1">
        <v>1.0350869270041585E-3</v>
      </c>
      <c r="AB47" s="1">
        <v>1.056055910885334E-2</v>
      </c>
      <c r="AC47" s="1">
        <v>6.0519804246723652E-3</v>
      </c>
      <c r="AD47" s="1">
        <v>3.4882936161011457E-3</v>
      </c>
      <c r="AE47" s="1">
        <v>0.69421213865280151</v>
      </c>
      <c r="AF47" s="1">
        <v>1802626</v>
      </c>
      <c r="AG47" s="1">
        <v>30979.46484375</v>
      </c>
      <c r="AH47" s="1">
        <v>43519.83984375</v>
      </c>
      <c r="AI47" s="1">
        <v>20891.068359375</v>
      </c>
      <c r="AJ47" s="1">
        <v>15269.9931640625</v>
      </c>
      <c r="AK47" s="1">
        <v>35425.328125</v>
      </c>
      <c r="AL47" s="1">
        <v>23964.6328125</v>
      </c>
      <c r="AM47" s="1">
        <v>30337.51171875</v>
      </c>
      <c r="AN47" s="1">
        <v>23663.62109375</v>
      </c>
      <c r="AO47" s="1">
        <v>17647.23046875</v>
      </c>
      <c r="AP47" s="1">
        <v>35280.9453125</v>
      </c>
      <c r="AQ47" s="1">
        <v>12507.7734375</v>
      </c>
      <c r="AR47" s="1">
        <v>4876.78466796875</v>
      </c>
      <c r="AS47" s="1">
        <v>5725.302734375</v>
      </c>
      <c r="AT47" s="1">
        <v>7172.8232421875</v>
      </c>
      <c r="AU47" s="1">
        <v>12727.376953125</v>
      </c>
      <c r="AV47" s="1">
        <v>8793.57421875</v>
      </c>
      <c r="AW47" s="1">
        <v>7227.283203125</v>
      </c>
      <c r="AX47" s="1">
        <v>5138.96630859375</v>
      </c>
      <c r="AY47" s="1">
        <v>6463.677734375</v>
      </c>
      <c r="AZ47" s="1">
        <v>5160.7294921875</v>
      </c>
      <c r="BA47" s="1">
        <v>2944.848388671875</v>
      </c>
      <c r="BB47" s="1">
        <v>72213.90625</v>
      </c>
      <c r="BC47" s="1">
        <v>46994.890625</v>
      </c>
      <c r="BD47" s="1">
        <v>36463.4765625</v>
      </c>
      <c r="BE47" s="1">
        <v>1729.9461669921875</v>
      </c>
      <c r="BF47" s="1">
        <v>1865.8746337890625</v>
      </c>
      <c r="BG47" s="1">
        <v>19036.73828125</v>
      </c>
      <c r="BH47" s="1">
        <v>10909.45703125</v>
      </c>
      <c r="BI47" s="1">
        <v>6288.0888671875</v>
      </c>
      <c r="BJ47" s="1">
        <v>1251404.875</v>
      </c>
      <c r="BK47" s="1">
        <v>46</v>
      </c>
    </row>
    <row r="48" spans="1:63" ht="15.75" customHeight="1" x14ac:dyDescent="0.15">
      <c r="A48" s="1">
        <v>46</v>
      </c>
      <c r="B48" s="1">
        <v>1.4783864840865135E-2</v>
      </c>
      <c r="C48" s="1">
        <v>2.9695957899093628E-2</v>
      </c>
      <c r="D48" s="1">
        <v>9.8446384072303772E-3</v>
      </c>
      <c r="E48" s="1">
        <v>6.306949071586132E-3</v>
      </c>
      <c r="F48" s="1">
        <v>2.8124419972300529E-2</v>
      </c>
      <c r="G48" s="1">
        <v>1.3672252185642719E-2</v>
      </c>
      <c r="H48" s="1">
        <v>1.2861450202763081E-2</v>
      </c>
      <c r="I48" s="1">
        <v>8.498290553689003E-3</v>
      </c>
      <c r="J48" s="1">
        <v>7.2306729853153229E-3</v>
      </c>
      <c r="K48" s="1">
        <v>1.4358608052134514E-2</v>
      </c>
      <c r="L48" s="1">
        <v>5.6029893457889557E-3</v>
      </c>
      <c r="M48" s="1">
        <v>1.9209919264540076E-3</v>
      </c>
      <c r="N48" s="1">
        <v>2.4979086592793465E-3</v>
      </c>
      <c r="O48" s="1">
        <v>3.1841227319091558E-3</v>
      </c>
      <c r="P48" s="1">
        <v>5.9358398430049419E-3</v>
      </c>
      <c r="Q48" s="1">
        <v>3.8616694509983063E-3</v>
      </c>
      <c r="R48" s="1">
        <v>3.1159045174717903E-3</v>
      </c>
      <c r="S48" s="1">
        <v>2.1712298039346933E-3</v>
      </c>
      <c r="T48" s="1">
        <v>3.0160751193761826E-3</v>
      </c>
      <c r="U48" s="1">
        <v>2.2759104613214731E-3</v>
      </c>
      <c r="V48" s="1">
        <v>1.2477465206757188E-3</v>
      </c>
      <c r="W48" s="1">
        <v>3.5409949719905853E-2</v>
      </c>
      <c r="X48" s="1">
        <v>0.1265580952167511</v>
      </c>
      <c r="Y48" s="1">
        <v>1.7009308561682701E-2</v>
      </c>
      <c r="Z48" s="1">
        <v>8.1740249879658222E-4</v>
      </c>
      <c r="AA48" s="1">
        <v>8.6353335063904524E-4</v>
      </c>
      <c r="AB48" s="1">
        <v>1.1487650685012341E-2</v>
      </c>
      <c r="AC48" s="1">
        <v>6.9032786414027214E-3</v>
      </c>
      <c r="AD48" s="1">
        <v>4.0410486981272697E-3</v>
      </c>
      <c r="AE48" s="1">
        <v>0.61670225858688354</v>
      </c>
      <c r="AF48" s="1">
        <v>2039408.375</v>
      </c>
      <c r="AG48" s="1">
        <v>30150.337890625</v>
      </c>
      <c r="AH48" s="1">
        <v>60562.18359375</v>
      </c>
      <c r="AI48" s="1">
        <v>20077.23828125</v>
      </c>
      <c r="AJ48" s="1">
        <v>12862.4443359375</v>
      </c>
      <c r="AK48" s="1">
        <v>57357.17578125</v>
      </c>
      <c r="AL48" s="1">
        <v>27883.3046875</v>
      </c>
      <c r="AM48" s="1">
        <v>26229.75</v>
      </c>
      <c r="AN48" s="1">
        <v>17331.484375</v>
      </c>
      <c r="AO48" s="1">
        <v>14746.294921875</v>
      </c>
      <c r="AP48" s="1">
        <v>29283.06640625</v>
      </c>
      <c r="AQ48" s="1">
        <v>11426.783203125</v>
      </c>
      <c r="AR48" s="1">
        <v>3917.68701171875</v>
      </c>
      <c r="AS48" s="1">
        <v>5094.255859375</v>
      </c>
      <c r="AT48" s="1">
        <v>6493.7265625</v>
      </c>
      <c r="AU48" s="1">
        <v>12105.6015625</v>
      </c>
      <c r="AV48" s="1">
        <v>7875.52099609375</v>
      </c>
      <c r="AW48" s="1">
        <v>6354.6015625</v>
      </c>
      <c r="AX48" s="1">
        <v>4428.0244140625</v>
      </c>
      <c r="AY48" s="1">
        <v>6151.0087890625</v>
      </c>
      <c r="AZ48" s="1">
        <v>4641.5107421875</v>
      </c>
      <c r="BA48" s="1">
        <v>2544.664794921875</v>
      </c>
      <c r="BB48" s="1">
        <v>72215.3515625</v>
      </c>
      <c r="BC48" s="1">
        <v>258103.640625</v>
      </c>
      <c r="BD48" s="1">
        <v>34688.92578125</v>
      </c>
      <c r="BE48" s="1">
        <v>1667.0174560546875</v>
      </c>
      <c r="BF48" s="1">
        <v>1761.09716796875</v>
      </c>
      <c r="BG48" s="1">
        <v>23428.01171875</v>
      </c>
      <c r="BH48" s="1">
        <v>14078.6044921875</v>
      </c>
      <c r="BI48" s="1">
        <v>8241.3486328125</v>
      </c>
      <c r="BJ48" s="1">
        <v>1257707.75</v>
      </c>
      <c r="BK48" s="1">
        <v>47</v>
      </c>
    </row>
    <row r="49" spans="1:63" ht="15.75" customHeight="1" x14ac:dyDescent="0.15">
      <c r="A49" s="1">
        <v>47</v>
      </c>
      <c r="B49" s="1">
        <v>1.4848929829895496E-2</v>
      </c>
      <c r="C49" s="1">
        <v>2.6963507756590843E-2</v>
      </c>
      <c r="D49" s="1">
        <v>1.29578011110425E-2</v>
      </c>
      <c r="E49" s="1">
        <v>6.3311685808002949E-3</v>
      </c>
      <c r="F49" s="1">
        <v>2.7232479304075241E-2</v>
      </c>
      <c r="G49" s="1">
        <v>1.5912273898720741E-2</v>
      </c>
      <c r="H49" s="1">
        <v>1.286426093429327E-2</v>
      </c>
      <c r="I49" s="1">
        <v>1.9745916128158569E-2</v>
      </c>
      <c r="J49" s="1">
        <v>6.9371731951832771E-3</v>
      </c>
      <c r="K49" s="1">
        <v>1.2153539806604385E-2</v>
      </c>
      <c r="L49" s="1">
        <v>5.7817981578409672E-3</v>
      </c>
      <c r="M49" s="1">
        <v>5.5568353272974491E-3</v>
      </c>
      <c r="N49" s="1">
        <v>2.5234317872673273E-3</v>
      </c>
      <c r="O49" s="1">
        <v>3.2593940850347281E-3</v>
      </c>
      <c r="P49" s="1">
        <v>6.3506774604320526E-3</v>
      </c>
      <c r="Q49" s="1">
        <v>3.9067156612873077E-3</v>
      </c>
      <c r="R49" s="1">
        <v>3.1149727292358875E-3</v>
      </c>
      <c r="S49" s="1">
        <v>2.1017333492636681E-3</v>
      </c>
      <c r="T49" s="1">
        <v>3.2341505866497755E-3</v>
      </c>
      <c r="U49" s="1">
        <v>2.3190651554614305E-3</v>
      </c>
      <c r="V49" s="1">
        <v>1.2142846826463938E-3</v>
      </c>
      <c r="W49" s="1">
        <v>3.9831072092056274E-2</v>
      </c>
      <c r="X49" s="1">
        <v>2.1865382790565491E-2</v>
      </c>
      <c r="Y49" s="1">
        <v>1.8130134791135788E-2</v>
      </c>
      <c r="Z49" s="1">
        <v>8.8674086146056652E-4</v>
      </c>
      <c r="AA49" s="1">
        <v>9.1736979084089398E-4</v>
      </c>
      <c r="AB49" s="1">
        <v>1.2917325831949711E-2</v>
      </c>
      <c r="AC49" s="1">
        <v>9.3388864770531654E-3</v>
      </c>
      <c r="AD49" s="1">
        <v>4.6036140993237495E-3</v>
      </c>
      <c r="AE49" s="1">
        <v>0.69619935750961304</v>
      </c>
      <c r="AF49" s="1">
        <v>1813049.125</v>
      </c>
      <c r="AG49" s="1">
        <v>26921.83984375</v>
      </c>
      <c r="AH49" s="1">
        <v>48886.1640625</v>
      </c>
      <c r="AI49" s="1">
        <v>23493.130859375</v>
      </c>
      <c r="AJ49" s="1">
        <v>11478.7197265625</v>
      </c>
      <c r="AK49" s="1">
        <v>49373.82421875</v>
      </c>
      <c r="AL49" s="1">
        <v>28849.734375</v>
      </c>
      <c r="AM49" s="1">
        <v>23323.537109375</v>
      </c>
      <c r="AN49" s="1">
        <v>35800.31640625</v>
      </c>
      <c r="AO49" s="1">
        <v>12577.435546875</v>
      </c>
      <c r="AP49" s="1">
        <v>22034.96484375</v>
      </c>
      <c r="AQ49" s="1">
        <v>10482.6845703125</v>
      </c>
      <c r="AR49" s="1">
        <v>10074.8154296875</v>
      </c>
      <c r="AS49" s="1">
        <v>4575.10595703125</v>
      </c>
      <c r="AT49" s="1">
        <v>5909.44140625</v>
      </c>
      <c r="AU49" s="1">
        <v>11514.08984375</v>
      </c>
      <c r="AV49" s="1">
        <v>7083.0673828125</v>
      </c>
      <c r="AW49" s="1">
        <v>5647.5986328125</v>
      </c>
      <c r="AX49" s="1">
        <v>3810.5458984375</v>
      </c>
      <c r="AY49" s="1">
        <v>5863.673828125</v>
      </c>
      <c r="AZ49" s="1">
        <v>4204.5791015625</v>
      </c>
      <c r="BA49" s="1">
        <v>2201.557861328125</v>
      </c>
      <c r="BB49" s="1">
        <v>72215.6875</v>
      </c>
      <c r="BC49" s="1">
        <v>39643.01171875</v>
      </c>
      <c r="BD49" s="1">
        <v>32870.82421875</v>
      </c>
      <c r="BE49" s="1">
        <v>1607.7047119140625</v>
      </c>
      <c r="BF49" s="1">
        <v>1663.2364501953125</v>
      </c>
      <c r="BG49" s="1">
        <v>23419.74609375</v>
      </c>
      <c r="BH49" s="1">
        <v>16931.859375</v>
      </c>
      <c r="BI49" s="1">
        <v>8346.578125</v>
      </c>
      <c r="BJ49" s="1">
        <v>1262243.625</v>
      </c>
      <c r="BK49" s="1">
        <v>48</v>
      </c>
    </row>
    <row r="50" spans="1:63" ht="15.75" customHeight="1" x14ac:dyDescent="0.15">
      <c r="A50" s="1">
        <v>48</v>
      </c>
      <c r="B50" s="1">
        <v>2.7520153671503067E-2</v>
      </c>
      <c r="C50" s="1">
        <v>3.0429508537054062E-2</v>
      </c>
      <c r="D50" s="1">
        <v>1.1699474416673183E-2</v>
      </c>
      <c r="E50" s="1">
        <v>9.4339670613408089E-3</v>
      </c>
      <c r="F50" s="1">
        <v>1.9232738763093948E-2</v>
      </c>
      <c r="G50" s="1">
        <v>1.5594925731420517E-2</v>
      </c>
      <c r="H50" s="1">
        <v>1.9866753369569778E-2</v>
      </c>
      <c r="I50" s="1">
        <v>1.6987722367048264E-2</v>
      </c>
      <c r="J50" s="1">
        <v>5.8195702731609344E-3</v>
      </c>
      <c r="K50" s="1">
        <v>1.9271062687039375E-2</v>
      </c>
      <c r="L50" s="1">
        <v>5.1420517265796661E-3</v>
      </c>
      <c r="M50" s="1">
        <v>4.2215418070554733E-3</v>
      </c>
      <c r="N50" s="1">
        <v>2.2016484290361404E-3</v>
      </c>
      <c r="O50" s="1">
        <v>2.8683692216873169E-3</v>
      </c>
      <c r="P50" s="1">
        <v>5.7816151529550552E-3</v>
      </c>
      <c r="Q50" s="1">
        <v>3.3976449631154537E-3</v>
      </c>
      <c r="R50" s="1">
        <v>2.6937355287373066E-3</v>
      </c>
      <c r="S50" s="1">
        <v>1.7632842063903809E-3</v>
      </c>
      <c r="T50" s="1">
        <v>2.9738654848188162E-3</v>
      </c>
      <c r="U50" s="1">
        <v>2.0309323444962502E-3</v>
      </c>
      <c r="V50" s="1">
        <v>1.0050354758277535E-3</v>
      </c>
      <c r="W50" s="1">
        <v>3.832533210515976E-2</v>
      </c>
      <c r="X50" s="1">
        <v>3.6840081214904785E-2</v>
      </c>
      <c r="Y50" s="1">
        <v>1.6308696940541267E-2</v>
      </c>
      <c r="Z50" s="1">
        <v>8.2350015873089433E-4</v>
      </c>
      <c r="AA50" s="1">
        <v>8.341190405189991E-4</v>
      </c>
      <c r="AB50" s="1">
        <v>1.2319449335336685E-2</v>
      </c>
      <c r="AC50" s="1">
        <v>8.8214753195643425E-3</v>
      </c>
      <c r="AD50" s="1">
        <v>4.2588198557496071E-3</v>
      </c>
      <c r="AE50" s="1">
        <v>0.67153298854827881</v>
      </c>
      <c r="AF50" s="1">
        <v>1884276.125</v>
      </c>
      <c r="AG50" s="1">
        <v>51855.5703125</v>
      </c>
      <c r="AH50" s="1">
        <v>57337.59765625</v>
      </c>
      <c r="AI50" s="1">
        <v>22045.041015625</v>
      </c>
      <c r="AJ50" s="1">
        <v>17776.19921875</v>
      </c>
      <c r="AK50" s="1">
        <v>36239.7890625</v>
      </c>
      <c r="AL50" s="1">
        <v>29385.146484375</v>
      </c>
      <c r="AM50" s="1">
        <v>37434.44921875</v>
      </c>
      <c r="AN50" s="1">
        <v>32009.560546875</v>
      </c>
      <c r="AO50" s="1">
        <v>10965.677734375</v>
      </c>
      <c r="AP50" s="1">
        <v>36312.00390625</v>
      </c>
      <c r="AQ50" s="1">
        <v>9689.044921875</v>
      </c>
      <c r="AR50" s="1">
        <v>7954.55029296875</v>
      </c>
      <c r="AS50" s="1">
        <v>4148.513671875</v>
      </c>
      <c r="AT50" s="1">
        <v>5404.7998046875</v>
      </c>
      <c r="AU50" s="1">
        <v>10894.1591796875</v>
      </c>
      <c r="AV50" s="1">
        <v>6402.10107421875</v>
      </c>
      <c r="AW50" s="1">
        <v>5075.74169921875</v>
      </c>
      <c r="AX50" s="1">
        <v>3322.514404296875</v>
      </c>
      <c r="AY50" s="1">
        <v>5603.58349609375</v>
      </c>
      <c r="AZ50" s="1">
        <v>3826.83740234375</v>
      </c>
      <c r="BA50" s="1">
        <v>1893.764404296875</v>
      </c>
      <c r="BB50" s="1">
        <v>72215.5078125</v>
      </c>
      <c r="BC50" s="1">
        <v>69416.8828125</v>
      </c>
      <c r="BD50" s="1">
        <v>30730.087890625</v>
      </c>
      <c r="BE50" s="1">
        <v>1551.70166015625</v>
      </c>
      <c r="BF50" s="1">
        <v>1571.7105712890625</v>
      </c>
      <c r="BG50" s="1">
        <v>23213.244140625</v>
      </c>
      <c r="BH50" s="1">
        <v>16622.095703125</v>
      </c>
      <c r="BI50" s="1">
        <v>8024.79248046875</v>
      </c>
      <c r="BJ50" s="1">
        <v>1265353.625</v>
      </c>
      <c r="BK50" s="1">
        <v>49</v>
      </c>
    </row>
    <row r="51" spans="1:63" ht="15.75" customHeight="1" x14ac:dyDescent="0.15">
      <c r="A51" s="1">
        <v>49</v>
      </c>
      <c r="B51" s="1">
        <v>2.2797737270593643E-2</v>
      </c>
      <c r="C51" s="1">
        <v>3.4448258578777313E-2</v>
      </c>
      <c r="D51" s="1">
        <v>1.3960057869553566E-2</v>
      </c>
      <c r="E51" s="1">
        <v>8.8084889575839043E-3</v>
      </c>
      <c r="F51" s="1">
        <v>1.5539701096713543E-2</v>
      </c>
      <c r="G51" s="1">
        <v>1.6600757837295532E-2</v>
      </c>
      <c r="H51" s="1">
        <v>1.9236136227846146E-2</v>
      </c>
      <c r="I51" s="1">
        <v>1.4953233301639557E-2</v>
      </c>
      <c r="J51" s="1">
        <v>5.4630446247756481E-3</v>
      </c>
      <c r="K51" s="1">
        <v>1.7274878919124603E-2</v>
      </c>
      <c r="L51" s="1">
        <v>5.0454307347536087E-3</v>
      </c>
      <c r="M51" s="1">
        <v>3.4647989086806774E-3</v>
      </c>
      <c r="N51" s="1">
        <v>2.1281186491250992E-3</v>
      </c>
      <c r="O51" s="1">
        <v>2.7842565905302763E-3</v>
      </c>
      <c r="P51" s="1">
        <v>5.7246247306466103E-3</v>
      </c>
      <c r="Q51" s="1">
        <v>3.2632751390337944E-3</v>
      </c>
      <c r="R51" s="1">
        <v>2.5846362113952637E-3</v>
      </c>
      <c r="S51" s="1">
        <v>1.6491463175043464E-3</v>
      </c>
      <c r="T51" s="1">
        <v>3.0114438850432634E-3</v>
      </c>
      <c r="U51" s="1">
        <v>1.9595609046518803E-3</v>
      </c>
      <c r="V51" s="1">
        <v>9.0538902441039681E-4</v>
      </c>
      <c r="W51" s="1">
        <v>4.0486574172973633E-2</v>
      </c>
      <c r="X51" s="1">
        <v>3.9680087938904762E-3</v>
      </c>
      <c r="Y51" s="1">
        <v>1.5820493921637535E-2</v>
      </c>
      <c r="Z51" s="1">
        <v>8.402495295740664E-4</v>
      </c>
      <c r="AA51" s="1">
        <v>8.3311385242268443E-4</v>
      </c>
      <c r="AB51" s="1">
        <v>1.2521932832896709E-2</v>
      </c>
      <c r="AC51" s="1">
        <v>9.0976487845182419E-3</v>
      </c>
      <c r="AD51" s="1">
        <v>4.2864973656833172E-3</v>
      </c>
      <c r="AE51" s="1">
        <v>0.71054255962371826</v>
      </c>
      <c r="AF51" s="1">
        <v>1783679.75</v>
      </c>
      <c r="AG51" s="1">
        <v>40663.86328125</v>
      </c>
      <c r="AH51" s="1">
        <v>61444.66015625</v>
      </c>
      <c r="AI51" s="1">
        <v>24900.2734375</v>
      </c>
      <c r="AJ51" s="1">
        <v>15711.5234375</v>
      </c>
      <c r="AK51" s="1">
        <v>27717.849609375</v>
      </c>
      <c r="AL51" s="1">
        <v>29610.435546875</v>
      </c>
      <c r="AM51" s="1">
        <v>34311.10546875</v>
      </c>
      <c r="AN51" s="1">
        <v>26671.779296875</v>
      </c>
      <c r="AO51" s="1">
        <v>9744.322265625</v>
      </c>
      <c r="AP51" s="1">
        <v>30812.8515625</v>
      </c>
      <c r="AQ51" s="1">
        <v>8999.4326171875</v>
      </c>
      <c r="AR51" s="1">
        <v>6180.091796875</v>
      </c>
      <c r="AS51" s="1">
        <v>3795.882080078125</v>
      </c>
      <c r="AT51" s="1">
        <v>4966.22216796875</v>
      </c>
      <c r="AU51" s="1">
        <v>10210.8974609375</v>
      </c>
      <c r="AV51" s="1">
        <v>5820.6376953125</v>
      </c>
      <c r="AW51" s="1">
        <v>4610.1630859375</v>
      </c>
      <c r="AX51" s="1">
        <v>2941.548828125</v>
      </c>
      <c r="AY51" s="1">
        <v>5371.45166015625</v>
      </c>
      <c r="AZ51" s="1">
        <v>3495.22900390625</v>
      </c>
      <c r="BA51" s="1">
        <v>1614.924072265625</v>
      </c>
      <c r="BB51" s="1">
        <v>72215.0859375</v>
      </c>
      <c r="BC51" s="1">
        <v>7077.65673828125</v>
      </c>
      <c r="BD51" s="1">
        <v>28218.6953125</v>
      </c>
      <c r="BE51" s="1">
        <v>1498.736083984375</v>
      </c>
      <c r="BF51" s="1">
        <v>1486.00830078125</v>
      </c>
      <c r="BG51" s="1">
        <v>22335.1171875</v>
      </c>
      <c r="BH51" s="1">
        <v>16227.2919921875</v>
      </c>
      <c r="BI51" s="1">
        <v>7645.73876953125</v>
      </c>
      <c r="BJ51" s="1">
        <v>1267380.375</v>
      </c>
      <c r="BK51" s="1">
        <v>50</v>
      </c>
    </row>
    <row r="52" spans="1:63" ht="15.75" customHeight="1" x14ac:dyDescent="0.15">
      <c r="A52" s="1">
        <v>50</v>
      </c>
      <c r="B52" s="1">
        <v>1.799304224550724E-2</v>
      </c>
      <c r="C52" s="1">
        <v>3.4781824797391891E-2</v>
      </c>
      <c r="D52" s="1">
        <v>1.4377128332853317E-2</v>
      </c>
      <c r="E52" s="1">
        <v>7.6155541464686394E-3</v>
      </c>
      <c r="F52" s="1">
        <v>1.311456598341465E-2</v>
      </c>
      <c r="G52" s="1">
        <v>1.7582066357135773E-2</v>
      </c>
      <c r="H52" s="1">
        <v>1.7319243401288986E-2</v>
      </c>
      <c r="I52" s="1">
        <v>1.1617057025432587E-2</v>
      </c>
      <c r="J52" s="1">
        <v>5.0250785425305367E-3</v>
      </c>
      <c r="K52" s="1">
        <v>1.3614893890917301E-2</v>
      </c>
      <c r="L52" s="1">
        <v>4.8511321656405926E-3</v>
      </c>
      <c r="M52" s="1">
        <v>2.776311244815588E-3</v>
      </c>
      <c r="N52" s="1">
        <v>2.0210444927215576E-3</v>
      </c>
      <c r="O52" s="1">
        <v>2.643972635269165E-3</v>
      </c>
      <c r="P52" s="1">
        <v>5.520976148545742E-3</v>
      </c>
      <c r="Q52" s="1">
        <v>3.0740508809685707E-3</v>
      </c>
      <c r="R52" s="1">
        <v>2.4395117070525885E-3</v>
      </c>
      <c r="S52" s="1">
        <v>1.5193449798971415E-3</v>
      </c>
      <c r="T52" s="1">
        <v>2.9819738119840622E-3</v>
      </c>
      <c r="U52" s="1">
        <v>1.8482723971828818E-3</v>
      </c>
      <c r="V52" s="1">
        <v>7.8811444109305739E-4</v>
      </c>
      <c r="W52" s="1">
        <v>4.1681990027427673E-2</v>
      </c>
      <c r="X52" s="1">
        <v>6.3972774660214782E-4</v>
      </c>
      <c r="Y52" s="1">
        <v>1.4692784287035465E-2</v>
      </c>
      <c r="Z52" s="1">
        <v>8.3610613364726305E-4</v>
      </c>
      <c r="AA52" s="1">
        <v>8.1135175423696637E-4</v>
      </c>
      <c r="AB52" s="1">
        <v>1.2329650111496449E-2</v>
      </c>
      <c r="AC52" s="1">
        <v>9.0740742161870003E-3</v>
      </c>
      <c r="AD52" s="1">
        <v>4.171986598521471E-3</v>
      </c>
      <c r="AE52" s="1">
        <v>0.7322571873664856</v>
      </c>
      <c r="AF52" s="1">
        <v>1732512.875</v>
      </c>
      <c r="AG52" s="1">
        <v>31173.177734375</v>
      </c>
      <c r="AH52" s="1">
        <v>60259.9609375</v>
      </c>
      <c r="AI52" s="1">
        <v>24908.560546875</v>
      </c>
      <c r="AJ52" s="1">
        <v>13194.0458984375</v>
      </c>
      <c r="AK52" s="1">
        <v>22721.154296875</v>
      </c>
      <c r="AL52" s="1">
        <v>30461.15625</v>
      </c>
      <c r="AM52" s="1">
        <v>30005.8125</v>
      </c>
      <c r="AN52" s="1">
        <v>20126.701171875</v>
      </c>
      <c r="AO52" s="1">
        <v>8706.013671875</v>
      </c>
      <c r="AP52" s="1">
        <v>23587.978515625</v>
      </c>
      <c r="AQ52" s="1">
        <v>8404.6494140625</v>
      </c>
      <c r="AR52" s="1">
        <v>4809.9951171875</v>
      </c>
      <c r="AS52" s="1">
        <v>3501.485595703125</v>
      </c>
      <c r="AT52" s="1">
        <v>4580.716796875</v>
      </c>
      <c r="AU52" s="1">
        <v>9565.162109375</v>
      </c>
      <c r="AV52" s="1">
        <v>5325.83251953125</v>
      </c>
      <c r="AW52" s="1">
        <v>4226.4853515625</v>
      </c>
      <c r="AX52" s="1">
        <v>2632.28466796875</v>
      </c>
      <c r="AY52" s="1">
        <v>5166.30810546875</v>
      </c>
      <c r="AZ52" s="1">
        <v>3202.15576171875</v>
      </c>
      <c r="BA52" s="1">
        <v>1365.41845703125</v>
      </c>
      <c r="BB52" s="1">
        <v>72214.5859375</v>
      </c>
      <c r="BC52" s="1">
        <v>1108.3365478515625</v>
      </c>
      <c r="BD52" s="1">
        <v>25455.4375</v>
      </c>
      <c r="BE52" s="1">
        <v>1448.564697265625</v>
      </c>
      <c r="BF52" s="1">
        <v>1405.6773681640625</v>
      </c>
      <c r="BG52" s="1">
        <v>21361.27734375</v>
      </c>
      <c r="BH52" s="1">
        <v>15720.9501953125</v>
      </c>
      <c r="BI52" s="1">
        <v>7228.0205078125</v>
      </c>
      <c r="BJ52" s="1">
        <v>1268645</v>
      </c>
      <c r="BK52" s="1">
        <v>51</v>
      </c>
    </row>
    <row r="53" spans="1:63" ht="15.75" customHeight="1" x14ac:dyDescent="0.15">
      <c r="A53" s="1">
        <v>51</v>
      </c>
      <c r="B53" s="1">
        <v>2.4001764133572578E-2</v>
      </c>
      <c r="C53" s="1">
        <v>3.4765321761369705E-2</v>
      </c>
      <c r="D53" s="1">
        <v>1.3687801547348499E-2</v>
      </c>
      <c r="E53" s="1">
        <v>6.8215690553188324E-3</v>
      </c>
      <c r="F53" s="1">
        <v>1.1494459584355354E-2</v>
      </c>
      <c r="G53" s="1">
        <v>1.7691902816295624E-2</v>
      </c>
      <c r="H53" s="1">
        <v>1.5299076214432716E-2</v>
      </c>
      <c r="I53" s="1">
        <v>8.3737745881080627E-3</v>
      </c>
      <c r="J53" s="1">
        <v>4.4894721359014511E-3</v>
      </c>
      <c r="K53" s="1">
        <v>9.732232429087162E-3</v>
      </c>
      <c r="L53" s="1">
        <v>4.5969467610120773E-3</v>
      </c>
      <c r="M53" s="1">
        <v>6.9139520637691021E-3</v>
      </c>
      <c r="N53" s="1">
        <v>1.8942859023809433E-3</v>
      </c>
      <c r="O53" s="1">
        <v>2.4674385786056519E-3</v>
      </c>
      <c r="P53" s="1">
        <v>5.2367583848536015E-3</v>
      </c>
      <c r="Q53" s="1">
        <v>2.8559798374772072E-3</v>
      </c>
      <c r="R53" s="1">
        <v>2.2742741275578737E-3</v>
      </c>
      <c r="S53" s="1">
        <v>1.3875443255528808E-3</v>
      </c>
      <c r="T53" s="1">
        <v>2.9033380560576916E-3</v>
      </c>
      <c r="U53" s="1">
        <v>1.7134557710960507E-3</v>
      </c>
      <c r="V53" s="1">
        <v>6.67900952976197E-4</v>
      </c>
      <c r="W53" s="1">
        <v>4.2053360491991043E-2</v>
      </c>
      <c r="X53" s="1">
        <v>1.4078296953812242E-4</v>
      </c>
      <c r="Y53" s="1">
        <v>1.3124811463057995E-2</v>
      </c>
      <c r="Z53" s="1">
        <v>8.1584474537521601E-4</v>
      </c>
      <c r="AA53" s="1">
        <v>7.7469914685934782E-4</v>
      </c>
      <c r="AB53" s="1">
        <v>1.1821606196463108E-2</v>
      </c>
      <c r="AC53" s="1">
        <v>8.8000716641545296E-3</v>
      </c>
      <c r="AD53" s="1">
        <v>3.9596650749444962E-3</v>
      </c>
      <c r="AE53" s="1">
        <v>0.73923993110656738</v>
      </c>
      <c r="AF53" s="1">
        <v>1717201.5</v>
      </c>
      <c r="AG53" s="1">
        <v>41215.8671875</v>
      </c>
      <c r="AH53" s="1">
        <v>59699.0625</v>
      </c>
      <c r="AI53" s="1">
        <v>23504.712890625</v>
      </c>
      <c r="AJ53" s="1">
        <v>11714.0087890625</v>
      </c>
      <c r="AK53" s="1">
        <v>19738.302734375</v>
      </c>
      <c r="AL53" s="1">
        <v>30380.5625</v>
      </c>
      <c r="AM53" s="1">
        <v>26271.595703125</v>
      </c>
      <c r="AN53" s="1">
        <v>14379.4580078125</v>
      </c>
      <c r="AO53" s="1">
        <v>7709.328125</v>
      </c>
      <c r="AP53" s="1">
        <v>16712.205078125</v>
      </c>
      <c r="AQ53" s="1">
        <v>7893.8837890625</v>
      </c>
      <c r="AR53" s="1">
        <v>11872.6484375</v>
      </c>
      <c r="AS53" s="1">
        <v>3252.87060546875</v>
      </c>
      <c r="AT53" s="1">
        <v>4237.08935546875</v>
      </c>
      <c r="AU53" s="1">
        <v>8992.5693359375</v>
      </c>
      <c r="AV53" s="1">
        <v>4904.29296875</v>
      </c>
      <c r="AW53" s="1">
        <v>3905.386962890625</v>
      </c>
      <c r="AX53" s="1">
        <v>2382.693115234375</v>
      </c>
      <c r="AY53" s="1">
        <v>4985.61669921875</v>
      </c>
      <c r="AZ53" s="1">
        <v>2942.348876953125</v>
      </c>
      <c r="BA53" s="1">
        <v>1146.9205322265625</v>
      </c>
      <c r="BB53" s="1">
        <v>72214.09375</v>
      </c>
      <c r="BC53" s="1">
        <v>241.75273132324219</v>
      </c>
      <c r="BD53" s="1">
        <v>22537.9453125</v>
      </c>
      <c r="BE53" s="1">
        <v>1400.9698486328125</v>
      </c>
      <c r="BF53" s="1">
        <v>1330.3145751953125</v>
      </c>
      <c r="BG53" s="1">
        <v>20300.080078125</v>
      </c>
      <c r="BH53" s="1">
        <v>15111.49609375</v>
      </c>
      <c r="BI53" s="1">
        <v>6799.54296875</v>
      </c>
      <c r="BJ53" s="1">
        <v>1269423.875</v>
      </c>
      <c r="BK53" s="1">
        <v>52</v>
      </c>
    </row>
    <row r="54" spans="1:63" ht="15.75" customHeight="1" x14ac:dyDescent="0.15">
      <c r="A54" s="1">
        <v>52</v>
      </c>
      <c r="B54" s="1">
        <v>1.7296183854341507E-2</v>
      </c>
      <c r="C54" s="1">
        <v>3.289339691400528E-2</v>
      </c>
      <c r="D54" s="1">
        <v>1.4045746996998787E-2</v>
      </c>
      <c r="E54" s="1">
        <v>9.2929946258664131E-3</v>
      </c>
      <c r="F54" s="1">
        <v>9.7540495917201042E-3</v>
      </c>
      <c r="G54" s="1">
        <v>1.5318506397306919E-2</v>
      </c>
      <c r="H54" s="1">
        <v>2.0636787638068199E-2</v>
      </c>
      <c r="I54" s="1">
        <v>6.0878465883433819E-3</v>
      </c>
      <c r="J54" s="1">
        <v>3.6397713702172041E-3</v>
      </c>
      <c r="K54" s="1">
        <v>2.0991595461964607E-2</v>
      </c>
      <c r="L54" s="1">
        <v>4.1065649129450321E-3</v>
      </c>
      <c r="M54" s="1">
        <v>5.5484306067228317E-3</v>
      </c>
      <c r="N54" s="1">
        <v>1.6767688794061542E-3</v>
      </c>
      <c r="O54" s="1">
        <v>2.1654053125530481E-3</v>
      </c>
      <c r="P54" s="1">
        <v>4.6861963346600533E-3</v>
      </c>
      <c r="Q54" s="1">
        <v>2.5056221056729555E-3</v>
      </c>
      <c r="R54" s="1">
        <v>2.0030331797897816E-3</v>
      </c>
      <c r="S54" s="1">
        <v>1.2056364212185144E-3</v>
      </c>
      <c r="T54" s="1">
        <v>2.6613902300596237E-3</v>
      </c>
      <c r="U54" s="1">
        <v>1.4953376958146691E-3</v>
      </c>
      <c r="V54" s="1">
        <v>5.2936177235096693E-4</v>
      </c>
      <c r="W54" s="1">
        <v>3.4668713808059692E-2</v>
      </c>
      <c r="X54" s="1">
        <v>5.2147645503282547E-2</v>
      </c>
      <c r="Y54" s="1">
        <v>1.079082116484642E-2</v>
      </c>
      <c r="Z54" s="1">
        <v>7.4766884790733457E-4</v>
      </c>
      <c r="AA54" s="1">
        <v>6.9461786188185215E-4</v>
      </c>
      <c r="AB54" s="1">
        <v>1.0568095371127129E-2</v>
      </c>
      <c r="AC54" s="1">
        <v>7.9923821613192558E-3</v>
      </c>
      <c r="AD54" s="1">
        <v>3.5123850684612989E-3</v>
      </c>
      <c r="AE54" s="1">
        <v>0.7003369927406311</v>
      </c>
      <c r="AF54" s="1">
        <v>1813310.875</v>
      </c>
      <c r="AG54" s="1">
        <v>31363.357421875</v>
      </c>
      <c r="AH54" s="1">
        <v>59645.953125</v>
      </c>
      <c r="AI54" s="1">
        <v>25469.306640625</v>
      </c>
      <c r="AJ54" s="1">
        <v>16851.087890625</v>
      </c>
      <c r="AK54" s="1">
        <v>17687.125</v>
      </c>
      <c r="AL54" s="1">
        <v>27777.21484375</v>
      </c>
      <c r="AM54" s="1">
        <v>37420.91015625</v>
      </c>
      <c r="AN54" s="1">
        <v>11039.158203125</v>
      </c>
      <c r="AO54" s="1">
        <v>6600.037109375</v>
      </c>
      <c r="AP54" s="1">
        <v>38064.2890625</v>
      </c>
      <c r="AQ54" s="1">
        <v>7446.47900390625</v>
      </c>
      <c r="AR54" s="1">
        <v>10061.029296875</v>
      </c>
      <c r="AS54" s="1">
        <v>3040.503173828125</v>
      </c>
      <c r="AT54" s="1">
        <v>3926.552978515625</v>
      </c>
      <c r="AU54" s="1">
        <v>8497.53125</v>
      </c>
      <c r="AV54" s="1">
        <v>4543.4716796875</v>
      </c>
      <c r="AW54" s="1">
        <v>3632.121826171875</v>
      </c>
      <c r="AX54" s="1">
        <v>2186.193603515625</v>
      </c>
      <c r="AY54" s="1">
        <v>4825.927734375</v>
      </c>
      <c r="AZ54" s="1">
        <v>2711.51220703125</v>
      </c>
      <c r="BA54" s="1">
        <v>959.8974609375</v>
      </c>
      <c r="BB54" s="1">
        <v>62865.15625</v>
      </c>
      <c r="BC54" s="1">
        <v>94559.890625</v>
      </c>
      <c r="BD54" s="1">
        <v>19567.11328125</v>
      </c>
      <c r="BE54" s="1">
        <v>1355.756103515625</v>
      </c>
      <c r="BF54" s="1">
        <v>1259.55810546875</v>
      </c>
      <c r="BG54" s="1">
        <v>19163.2421875</v>
      </c>
      <c r="BH54" s="1">
        <v>14492.673828125</v>
      </c>
      <c r="BI54" s="1">
        <v>6369.0458984375</v>
      </c>
      <c r="BJ54" s="1">
        <v>1269928.625</v>
      </c>
      <c r="BK54" s="1">
        <v>53</v>
      </c>
    </row>
    <row r="55" spans="1:63" ht="15.75" customHeight="1" x14ac:dyDescent="0.15">
      <c r="A55" s="1">
        <v>53</v>
      </c>
      <c r="B55" s="1">
        <v>1.2733838520944118E-2</v>
      </c>
      <c r="C55" s="1">
        <v>3.1530659645795822E-2</v>
      </c>
      <c r="D55" s="1">
        <v>1.2804367579519749E-2</v>
      </c>
      <c r="E55" s="1">
        <v>7.6058250851929188E-3</v>
      </c>
      <c r="F55" s="1">
        <v>8.5579482838511467E-3</v>
      </c>
      <c r="G55" s="1">
        <v>1.5647768974304199E-2</v>
      </c>
      <c r="H55" s="1">
        <v>1.8120858818292618E-2</v>
      </c>
      <c r="I55" s="1">
        <v>1.8752600997686386E-2</v>
      </c>
      <c r="J55" s="1">
        <v>1.258953008800745E-2</v>
      </c>
      <c r="K55" s="1">
        <v>1.7647277563810349E-2</v>
      </c>
      <c r="L55" s="1">
        <v>3.7373867817223072E-3</v>
      </c>
      <c r="M55" s="1">
        <v>4.2082052677869797E-3</v>
      </c>
      <c r="N55" s="1">
        <v>1.5148635720834136E-3</v>
      </c>
      <c r="O55" s="1">
        <v>1.9313730299472809E-3</v>
      </c>
      <c r="P55" s="1">
        <v>4.2851399630308151E-3</v>
      </c>
      <c r="Q55" s="1">
        <v>2.2440834436565638E-3</v>
      </c>
      <c r="R55" s="1">
        <v>1.8003662116825581E-3</v>
      </c>
      <c r="S55" s="1">
        <v>1.077036838978529E-3</v>
      </c>
      <c r="T55" s="1">
        <v>2.4832000490278006E-3</v>
      </c>
      <c r="U55" s="1">
        <v>1.3286032481119037E-3</v>
      </c>
      <c r="V55" s="1">
        <v>4.2577486601658165E-4</v>
      </c>
      <c r="W55" s="1">
        <v>3.5205908119678497E-2</v>
      </c>
      <c r="X55" s="1">
        <v>7.7135659754276276E-2</v>
      </c>
      <c r="Y55" s="1">
        <v>8.848964236676693E-3</v>
      </c>
      <c r="Z55" s="1">
        <v>6.9600780261680484E-4</v>
      </c>
      <c r="AA55" s="1">
        <v>6.3256185967475176E-4</v>
      </c>
      <c r="AB55" s="1">
        <v>1.1655767448246479E-2</v>
      </c>
      <c r="AC55" s="1">
        <v>7.4013047851622105E-3</v>
      </c>
      <c r="AD55" s="1">
        <v>3.8975407369434834E-3</v>
      </c>
      <c r="AE55" s="1">
        <v>0.67349952459335327</v>
      </c>
      <c r="AF55" s="1">
        <v>1886110</v>
      </c>
      <c r="AG55" s="1">
        <v>24017.419921875</v>
      </c>
      <c r="AH55" s="1">
        <v>59470.29296875</v>
      </c>
      <c r="AI55" s="1">
        <v>24150.4453125</v>
      </c>
      <c r="AJ55" s="1">
        <v>14345.4228515625</v>
      </c>
      <c r="AK55" s="1">
        <v>16141.2314453125</v>
      </c>
      <c r="AL55" s="1">
        <v>29513.4140625</v>
      </c>
      <c r="AM55" s="1">
        <v>34177.93359375</v>
      </c>
      <c r="AN55" s="1">
        <v>35369.46875</v>
      </c>
      <c r="AO55" s="1">
        <v>23745.23828125</v>
      </c>
      <c r="AP55" s="1">
        <v>33284.70703125</v>
      </c>
      <c r="AQ55" s="1">
        <v>7049.12255859375</v>
      </c>
      <c r="AR55" s="1">
        <v>7937.13818359375</v>
      </c>
      <c r="AS55" s="1">
        <v>2857.19921875</v>
      </c>
      <c r="AT55" s="1">
        <v>3642.781982421875</v>
      </c>
      <c r="AU55" s="1">
        <v>8082.2451171875</v>
      </c>
      <c r="AV55" s="1">
        <v>4232.58837890625</v>
      </c>
      <c r="AW55" s="1">
        <v>3395.688720703125</v>
      </c>
      <c r="AX55" s="1">
        <v>2031.409912109375</v>
      </c>
      <c r="AY55" s="1">
        <v>4683.58837890625</v>
      </c>
      <c r="AZ55" s="1">
        <v>2505.891845703125</v>
      </c>
      <c r="BA55" s="1">
        <v>803.0582275390625</v>
      </c>
      <c r="BB55" s="1">
        <v>66402.21875</v>
      </c>
      <c r="BC55" s="1">
        <v>145486.34375</v>
      </c>
      <c r="BD55" s="1">
        <v>16690.119140625</v>
      </c>
      <c r="BE55" s="1">
        <v>1312.747314453125</v>
      </c>
      <c r="BF55" s="1">
        <v>1193.081298828125</v>
      </c>
      <c r="BG55" s="1">
        <v>21984.05859375</v>
      </c>
      <c r="BH55" s="1">
        <v>13959.6748046875</v>
      </c>
      <c r="BI55" s="1">
        <v>7351.1904296875</v>
      </c>
      <c r="BJ55" s="1">
        <v>1270294.25</v>
      </c>
      <c r="BK55" s="1">
        <v>54</v>
      </c>
    </row>
    <row r="56" spans="1:63" ht="15.75" customHeight="1" x14ac:dyDescent="0.15">
      <c r="A56" s="1">
        <v>54</v>
      </c>
      <c r="B56" s="1">
        <v>9.6626430749893188E-3</v>
      </c>
      <c r="C56" s="1">
        <v>3.1403630971908569E-2</v>
      </c>
      <c r="D56" s="1">
        <v>1.3212312944233418E-2</v>
      </c>
      <c r="E56" s="1">
        <v>6.4938468858599663E-3</v>
      </c>
      <c r="F56" s="1">
        <v>2.9373900964856148E-2</v>
      </c>
      <c r="G56" s="1">
        <v>1.4227269217371941E-2</v>
      </c>
      <c r="H56" s="1">
        <v>1.575479656457901E-2</v>
      </c>
      <c r="I56" s="1">
        <v>1.6616940498352051E-2</v>
      </c>
      <c r="J56" s="1">
        <v>1.097507681697607E-2</v>
      </c>
      <c r="K56" s="1">
        <v>1.4066406525671482E-2</v>
      </c>
      <c r="L56" s="1">
        <v>3.5387207753956318E-3</v>
      </c>
      <c r="M56" s="1">
        <v>3.3555000554770231E-3</v>
      </c>
      <c r="N56" s="1">
        <v>1.4228260843083262E-3</v>
      </c>
      <c r="O56" s="1">
        <v>1.7835462931543589E-3</v>
      </c>
      <c r="P56" s="1">
        <v>4.074860829859972E-3</v>
      </c>
      <c r="Q56" s="1">
        <v>2.090186346322298E-3</v>
      </c>
      <c r="R56" s="1">
        <v>1.6814779955893755E-3</v>
      </c>
      <c r="S56" s="1">
        <v>1.005820813588798E-3</v>
      </c>
      <c r="T56" s="1">
        <v>2.4026583414524794E-3</v>
      </c>
      <c r="U56" s="1">
        <v>1.2248307466506958E-3</v>
      </c>
      <c r="V56" s="1">
        <v>3.5533346817828715E-4</v>
      </c>
      <c r="W56" s="1">
        <v>3.4922953695058823E-2</v>
      </c>
      <c r="X56" s="1">
        <v>7.8940369188785553E-2</v>
      </c>
      <c r="Y56" s="1">
        <v>7.4180047959089279E-3</v>
      </c>
      <c r="Z56" s="1">
        <v>6.7079951986670494E-4</v>
      </c>
      <c r="AA56" s="1">
        <v>5.9632572811096907E-4</v>
      </c>
      <c r="AB56" s="1">
        <v>1.1779353022575378E-2</v>
      </c>
      <c r="AC56" s="1">
        <v>7.1346275508403778E-3</v>
      </c>
      <c r="AD56" s="1">
        <v>3.655662527307868E-3</v>
      </c>
      <c r="AE56" s="1">
        <v>0.67015928030014038</v>
      </c>
      <c r="AF56" s="1">
        <v>1895924.125</v>
      </c>
      <c r="AG56" s="1">
        <v>18319.638671875</v>
      </c>
      <c r="AH56" s="1">
        <v>59538.90234375</v>
      </c>
      <c r="AI56" s="1">
        <v>25049.54296875</v>
      </c>
      <c r="AJ56" s="1">
        <v>12311.8408203125</v>
      </c>
      <c r="AK56" s="1">
        <v>55690.6875</v>
      </c>
      <c r="AL56" s="1">
        <v>26973.822265625</v>
      </c>
      <c r="AM56" s="1">
        <v>29869.8984375</v>
      </c>
      <c r="AN56" s="1">
        <v>31504.458984375</v>
      </c>
      <c r="AO56" s="1">
        <v>20807.912109375</v>
      </c>
      <c r="AP56" s="1">
        <v>26668.83984375</v>
      </c>
      <c r="AQ56" s="1">
        <v>6709.14599609375</v>
      </c>
      <c r="AR56" s="1">
        <v>6361.7734375</v>
      </c>
      <c r="AS56" s="1">
        <v>2697.5703125</v>
      </c>
      <c r="AT56" s="1">
        <v>3381.468505859375</v>
      </c>
      <c r="AU56" s="1">
        <v>7725.626953125</v>
      </c>
      <c r="AV56" s="1">
        <v>3962.834716796875</v>
      </c>
      <c r="AW56" s="1">
        <v>3187.95458984375</v>
      </c>
      <c r="AX56" s="1">
        <v>1906.9599609375</v>
      </c>
      <c r="AY56" s="1">
        <v>4555.2578125</v>
      </c>
      <c r="AZ56" s="1">
        <v>2322.186279296875</v>
      </c>
      <c r="BA56" s="1">
        <v>673.685302734375</v>
      </c>
      <c r="BB56" s="1">
        <v>66211.2734375</v>
      </c>
      <c r="BC56" s="1">
        <v>149664.953125</v>
      </c>
      <c r="BD56" s="1">
        <v>14063.974609375</v>
      </c>
      <c r="BE56" s="1">
        <v>1271.7850341796875</v>
      </c>
      <c r="BF56" s="1">
        <v>1130.58837890625</v>
      </c>
      <c r="BG56" s="1">
        <v>22332.759765625</v>
      </c>
      <c r="BH56" s="1">
        <v>13526.712890625</v>
      </c>
      <c r="BI56" s="1">
        <v>6930.85888671875</v>
      </c>
      <c r="BJ56" s="1">
        <v>1270571.125</v>
      </c>
      <c r="BK56" s="1">
        <v>55</v>
      </c>
    </row>
    <row r="57" spans="1:63" ht="15.75" customHeight="1" x14ac:dyDescent="0.15">
      <c r="A57" s="1">
        <v>55</v>
      </c>
      <c r="B57" s="1">
        <v>7.5009339489042759E-3</v>
      </c>
      <c r="C57" s="1">
        <v>3.1570497900247574E-2</v>
      </c>
      <c r="D57" s="1">
        <v>1.3403221033513546E-2</v>
      </c>
      <c r="E57" s="1">
        <v>5.9081097133457661E-3</v>
      </c>
      <c r="F57" s="1">
        <v>3.1129779294133186E-2</v>
      </c>
      <c r="G57" s="1">
        <v>1.5333328396081924E-2</v>
      </c>
      <c r="H57" s="1">
        <v>1.3904958963394165E-2</v>
      </c>
      <c r="I57" s="1">
        <v>1.9351961091160774E-2</v>
      </c>
      <c r="J57" s="1">
        <v>1.2935572303831577E-2</v>
      </c>
      <c r="K57" s="1">
        <v>1.0249054059386253E-2</v>
      </c>
      <c r="L57" s="1">
        <v>3.4020105376839638E-3</v>
      </c>
      <c r="M57" s="1">
        <v>2.7451908681541681E-3</v>
      </c>
      <c r="N57" s="1">
        <v>1.3555784244090319E-3</v>
      </c>
      <c r="O57" s="1">
        <v>1.6641337424516678E-3</v>
      </c>
      <c r="P57" s="1">
        <v>3.9276601746678352E-3</v>
      </c>
      <c r="Q57" s="1">
        <v>1.9755272660404444E-3</v>
      </c>
      <c r="R57" s="1">
        <v>1.5916284173727036E-3</v>
      </c>
      <c r="S57" s="1">
        <v>9.5633143791928887E-4</v>
      </c>
      <c r="T57" s="1">
        <v>2.3523694835603237E-3</v>
      </c>
      <c r="U57" s="1">
        <v>1.1435514315962791E-3</v>
      </c>
      <c r="V57" s="1">
        <v>3.0117947608232498E-4</v>
      </c>
      <c r="W57" s="1">
        <v>3.4941401332616806E-2</v>
      </c>
      <c r="X57" s="1">
        <v>7.9625949263572693E-2</v>
      </c>
      <c r="Y57" s="1">
        <v>6.2541901133954525E-3</v>
      </c>
      <c r="Z57" s="1">
        <v>6.5338663989678025E-4</v>
      </c>
      <c r="AA57" s="1">
        <v>5.6809547822922468E-4</v>
      </c>
      <c r="AB57" s="1">
        <v>1.1308993212878704E-2</v>
      </c>
      <c r="AC57" s="1">
        <v>6.9815618917346001E-3</v>
      </c>
      <c r="AD57" s="1">
        <v>3.4373675007373095E-3</v>
      </c>
      <c r="AE57" s="1">
        <v>0.67352646589279175</v>
      </c>
      <c r="AF57" s="1">
        <v>1886670.625</v>
      </c>
      <c r="AG57" s="1">
        <v>14151.7919921875</v>
      </c>
      <c r="AH57" s="1">
        <v>59563.1328125</v>
      </c>
      <c r="AI57" s="1">
        <v>25287.462890625</v>
      </c>
      <c r="AJ57" s="1">
        <v>11146.6572265625</v>
      </c>
      <c r="AK57" s="1">
        <v>58731.640625</v>
      </c>
      <c r="AL57" s="1">
        <v>28928.939453125</v>
      </c>
      <c r="AM57" s="1">
        <v>26234.078125</v>
      </c>
      <c r="AN57" s="1">
        <v>36510.77734375</v>
      </c>
      <c r="AO57" s="1">
        <v>24405.1640625</v>
      </c>
      <c r="AP57" s="1">
        <v>19336.58984375</v>
      </c>
      <c r="AQ57" s="1">
        <v>6418.47314453125</v>
      </c>
      <c r="AR57" s="1">
        <v>5179.27099609375</v>
      </c>
      <c r="AS57" s="1">
        <v>2557.530029296875</v>
      </c>
      <c r="AT57" s="1">
        <v>3139.67236328125</v>
      </c>
      <c r="AU57" s="1">
        <v>7410.201171875</v>
      </c>
      <c r="AV57" s="1">
        <v>3727.169189453125</v>
      </c>
      <c r="AW57" s="1">
        <v>3002.878662109375</v>
      </c>
      <c r="AX57" s="1">
        <v>1804.282470703125</v>
      </c>
      <c r="AY57" s="1">
        <v>4438.146484375</v>
      </c>
      <c r="AZ57" s="1">
        <v>2157.5048828125</v>
      </c>
      <c r="BA57" s="1">
        <v>568.2264404296875</v>
      </c>
      <c r="BB57" s="1">
        <v>65922.9140625</v>
      </c>
      <c r="BC57" s="1">
        <v>150227.9375</v>
      </c>
      <c r="BD57" s="1">
        <v>11799.5966796875</v>
      </c>
      <c r="BE57" s="1">
        <v>1232.725341796875</v>
      </c>
      <c r="BF57" s="1">
        <v>1071.80908203125</v>
      </c>
      <c r="BG57" s="1">
        <v>21336.345703125</v>
      </c>
      <c r="BH57" s="1">
        <v>13171.908203125</v>
      </c>
      <c r="BI57" s="1">
        <v>6485.18017578125</v>
      </c>
      <c r="BJ57" s="1">
        <v>1270722.625</v>
      </c>
      <c r="BK57" s="1">
        <v>56</v>
      </c>
    </row>
    <row r="58" spans="1:63" ht="15.75" customHeight="1" x14ac:dyDescent="0.15">
      <c r="A58" s="1">
        <v>56</v>
      </c>
      <c r="B58" s="1">
        <v>1.0031880810856819E-2</v>
      </c>
      <c r="C58" s="1">
        <v>2.4094708263874054E-2</v>
      </c>
      <c r="D58" s="1">
        <v>1.2798324227333069E-2</v>
      </c>
      <c r="E58" s="1">
        <v>5.5434070527553558E-3</v>
      </c>
      <c r="F58" s="1">
        <v>2.8054015710949898E-2</v>
      </c>
      <c r="G58" s="1">
        <v>1.4169841073453426E-2</v>
      </c>
      <c r="H58" s="1">
        <v>2.0771564915776253E-2</v>
      </c>
      <c r="I58" s="1">
        <v>1.7732206732034683E-2</v>
      </c>
      <c r="J58" s="1">
        <v>1.1310076341032982E-2</v>
      </c>
      <c r="K58" s="1">
        <v>2.0494658499956131E-2</v>
      </c>
      <c r="L58" s="1">
        <v>3.3046016469597816E-3</v>
      </c>
      <c r="M58" s="1">
        <v>2.3144769947975874E-3</v>
      </c>
      <c r="N58" s="1">
        <v>1.3052130816504359E-3</v>
      </c>
      <c r="O58" s="1">
        <v>1.5633681323379278E-3</v>
      </c>
      <c r="P58" s="1">
        <v>3.8216493558138609E-3</v>
      </c>
      <c r="Q58" s="1">
        <v>1.8876548856496811E-3</v>
      </c>
      <c r="R58" s="1">
        <v>1.5207933029159904E-3</v>
      </c>
      <c r="S58" s="1">
        <v>9.2105742078274488E-4</v>
      </c>
      <c r="T58" s="1">
        <v>2.3220654111355543E-3</v>
      </c>
      <c r="U58" s="1">
        <v>1.0775498813018203E-3</v>
      </c>
      <c r="V58" s="1">
        <v>2.5894652935676277E-4</v>
      </c>
      <c r="W58" s="1">
        <v>3.5272963345050812E-2</v>
      </c>
      <c r="X58" s="1">
        <v>7.0528618991374969E-2</v>
      </c>
      <c r="Y58" s="1">
        <v>5.3331628441810608E-3</v>
      </c>
      <c r="Z58" s="1">
        <v>6.4107310026884079E-4</v>
      </c>
      <c r="AA58" s="1">
        <v>5.4511224152520299E-4</v>
      </c>
      <c r="AB58" s="1">
        <v>1.0855772532522678E-2</v>
      </c>
      <c r="AC58" s="1">
        <v>6.9028213620185852E-3</v>
      </c>
      <c r="AD58" s="1">
        <v>3.2264539040625095E-3</v>
      </c>
      <c r="AE58" s="1">
        <v>0.68139594793319702</v>
      </c>
      <c r="AF58" s="1">
        <v>1864745.25</v>
      </c>
      <c r="AG58" s="1">
        <v>18706.90234375</v>
      </c>
      <c r="AH58" s="1">
        <v>44930.4921875</v>
      </c>
      <c r="AI58" s="1">
        <v>23865.615234375</v>
      </c>
      <c r="AJ58" s="1">
        <v>10337.0419921875</v>
      </c>
      <c r="AK58" s="1">
        <v>52313.59375</v>
      </c>
      <c r="AL58" s="1">
        <v>26423.14453125</v>
      </c>
      <c r="AM58" s="1">
        <v>38733.67578125</v>
      </c>
      <c r="AN58" s="1">
        <v>33066.046875</v>
      </c>
      <c r="AO58" s="1">
        <v>21090.412109375</v>
      </c>
      <c r="AP58" s="1">
        <v>38217.31640625</v>
      </c>
      <c r="AQ58" s="1">
        <v>6162.240234375</v>
      </c>
      <c r="AR58" s="1">
        <v>4315.91015625</v>
      </c>
      <c r="AS58" s="1">
        <v>2433.889892578125</v>
      </c>
      <c r="AT58" s="1">
        <v>2915.283203125</v>
      </c>
      <c r="AU58" s="1">
        <v>7126.40234375</v>
      </c>
      <c r="AV58" s="1">
        <v>3519.995361328125</v>
      </c>
      <c r="AW58" s="1">
        <v>2835.89208984375</v>
      </c>
      <c r="AX58" s="1">
        <v>1717.5374755859375</v>
      </c>
      <c r="AY58" s="1">
        <v>4330.060546875</v>
      </c>
      <c r="AZ58" s="1">
        <v>2009.3560791015625</v>
      </c>
      <c r="BA58" s="1">
        <v>482.86932373046875</v>
      </c>
      <c r="BB58" s="1">
        <v>65775.09375</v>
      </c>
      <c r="BC58" s="1">
        <v>131517.90625</v>
      </c>
      <c r="BD58" s="1">
        <v>9944.990234375</v>
      </c>
      <c r="BE58" s="1">
        <v>1195.43798828125</v>
      </c>
      <c r="BF58" s="1">
        <v>1016.4954833984375</v>
      </c>
      <c r="BG58" s="1">
        <v>20243.25</v>
      </c>
      <c r="BH58" s="1">
        <v>12872.0029296875</v>
      </c>
      <c r="BI58" s="1">
        <v>6016.5146484375</v>
      </c>
      <c r="BJ58" s="1">
        <v>1270629.875</v>
      </c>
      <c r="BK58" s="1">
        <v>57</v>
      </c>
    </row>
    <row r="59" spans="1:63" ht="15.75" customHeight="1" x14ac:dyDescent="0.15">
      <c r="A59" s="1">
        <v>57</v>
      </c>
      <c r="B59" s="1">
        <v>7.6507553458213806E-3</v>
      </c>
      <c r="C59" s="1">
        <v>1.9852448254823685E-2</v>
      </c>
      <c r="D59" s="1">
        <v>1.227082684636116E-2</v>
      </c>
      <c r="E59" s="1">
        <v>5.2875797264277935E-3</v>
      </c>
      <c r="F59" s="1">
        <v>2.1521665155887604E-2</v>
      </c>
      <c r="G59" s="1">
        <v>1.3124813325703144E-2</v>
      </c>
      <c r="H59" s="1">
        <v>1.9701268523931503E-2</v>
      </c>
      <c r="I59" s="1">
        <v>1.5410757623612881E-2</v>
      </c>
      <c r="J59" s="1">
        <v>9.5277484506368637E-3</v>
      </c>
      <c r="K59" s="1">
        <v>1.8221257254481316E-2</v>
      </c>
      <c r="L59" s="1">
        <v>6.930079311132431E-3</v>
      </c>
      <c r="M59" s="1">
        <v>2.0050776656717062E-3</v>
      </c>
      <c r="N59" s="1">
        <v>1.2649362906813622E-3</v>
      </c>
      <c r="O59" s="1">
        <v>1.4731717528775334E-3</v>
      </c>
      <c r="P59" s="1">
        <v>3.7385872565209866E-3</v>
      </c>
      <c r="Q59" s="1">
        <v>1.8161629559472203E-3</v>
      </c>
      <c r="R59" s="1">
        <v>1.4605422038584948E-3</v>
      </c>
      <c r="S59" s="1">
        <v>8.9414737885817885E-4</v>
      </c>
      <c r="T59" s="1">
        <v>2.301918575540185E-3</v>
      </c>
      <c r="U59" s="1">
        <v>1.0208450257778168E-3</v>
      </c>
      <c r="V59" s="1">
        <v>2.253102429676801E-4</v>
      </c>
      <c r="W59" s="1">
        <v>3.6020658910274506E-2</v>
      </c>
      <c r="X59" s="1">
        <v>8.0969467759132385E-2</v>
      </c>
      <c r="Y59" s="1">
        <v>4.6218223869800568E-3</v>
      </c>
      <c r="Z59" s="1">
        <v>6.312511395663023E-4</v>
      </c>
      <c r="AA59" s="1">
        <v>5.2490906091406941E-4</v>
      </c>
      <c r="AB59" s="1">
        <v>1.0378478094935417E-2</v>
      </c>
      <c r="AC59" s="1">
        <v>6.8626510910689831E-3</v>
      </c>
      <c r="AD59" s="1">
        <v>3.0059642158448696E-3</v>
      </c>
      <c r="AE59" s="1">
        <v>0.6912848949432373</v>
      </c>
      <c r="AF59" s="1">
        <v>1837309.5</v>
      </c>
      <c r="AG59" s="1">
        <v>14056.8056640625</v>
      </c>
      <c r="AH59" s="1">
        <v>36475.08984375</v>
      </c>
      <c r="AI59" s="1">
        <v>22545.306640625</v>
      </c>
      <c r="AJ59" s="1">
        <v>9714.9208984375</v>
      </c>
      <c r="AK59" s="1">
        <v>39541.9609375</v>
      </c>
      <c r="AL59" s="1">
        <v>24114.34375</v>
      </c>
      <c r="AM59" s="1">
        <v>36197.328125</v>
      </c>
      <c r="AN59" s="1">
        <v>28314.33203125</v>
      </c>
      <c r="AO59" s="1">
        <v>17505.421875</v>
      </c>
      <c r="AP59" s="1">
        <v>33478.08984375</v>
      </c>
      <c r="AQ59" s="1">
        <v>12732.7001953125</v>
      </c>
      <c r="AR59" s="1">
        <v>3683.9482421875</v>
      </c>
      <c r="AS59" s="1">
        <v>2324.079345703125</v>
      </c>
      <c r="AT59" s="1">
        <v>2706.67236328125</v>
      </c>
      <c r="AU59" s="1">
        <v>6868.94189453125</v>
      </c>
      <c r="AV59" s="1">
        <v>3336.853515625</v>
      </c>
      <c r="AW59" s="1">
        <v>2683.468017578125</v>
      </c>
      <c r="AX59" s="1">
        <v>1642.825439453125</v>
      </c>
      <c r="AY59" s="1">
        <v>4229.3369140625</v>
      </c>
      <c r="AZ59" s="1">
        <v>1875.6082763671875</v>
      </c>
      <c r="BA59" s="1">
        <v>413.96466064453125</v>
      </c>
      <c r="BB59" s="1">
        <v>66181.1015625</v>
      </c>
      <c r="BC59" s="1">
        <v>148765.96875</v>
      </c>
      <c r="BD59" s="1">
        <v>8491.7177734375</v>
      </c>
      <c r="BE59" s="1">
        <v>1159.8037109375</v>
      </c>
      <c r="BF59" s="1">
        <v>964.42041015625</v>
      </c>
      <c r="BG59" s="1">
        <v>19068.4765625</v>
      </c>
      <c r="BH59" s="1">
        <v>12608.814453125</v>
      </c>
      <c r="BI59" s="1">
        <v>5522.88671875</v>
      </c>
      <c r="BJ59" s="1">
        <v>1270104.25</v>
      </c>
      <c r="BK59" s="1">
        <v>58</v>
      </c>
    </row>
    <row r="60" spans="1:63" ht="15.75" customHeight="1" x14ac:dyDescent="0.15">
      <c r="A60" s="1">
        <v>58</v>
      </c>
      <c r="B60" s="1">
        <v>6.0865939594805241E-3</v>
      </c>
      <c r="C60" s="1">
        <v>1.8536010757088661E-2</v>
      </c>
      <c r="D60" s="1">
        <v>1.2010263279080391E-2</v>
      </c>
      <c r="E60" s="1">
        <v>5.1315450109541416E-3</v>
      </c>
      <c r="F60" s="1">
        <v>1.6769271343946457E-2</v>
      </c>
      <c r="G60" s="1">
        <v>1.2225554324686527E-2</v>
      </c>
      <c r="H60" s="1">
        <v>1.7953092232346535E-2</v>
      </c>
      <c r="I60" s="1">
        <v>1.242777518928051E-2</v>
      </c>
      <c r="J60" s="1">
        <v>8.1603769212961197E-3</v>
      </c>
      <c r="K60" s="1">
        <v>1.4991882257163525E-2</v>
      </c>
      <c r="L60" s="1">
        <v>6.5685040317475796E-3</v>
      </c>
      <c r="M60" s="1">
        <v>1.7752617131918669E-3</v>
      </c>
      <c r="N60" s="1">
        <v>1.2404399458318949E-3</v>
      </c>
      <c r="O60" s="1">
        <v>1.4001030940562487E-3</v>
      </c>
      <c r="P60" s="1">
        <v>3.6970202345401049E-3</v>
      </c>
      <c r="Q60" s="1">
        <v>1.768812071532011E-3</v>
      </c>
      <c r="R60" s="1">
        <v>1.417027204297483E-3</v>
      </c>
      <c r="S60" s="1">
        <v>8.7907828856259584E-4</v>
      </c>
      <c r="T60" s="1">
        <v>2.3041022941470146E-3</v>
      </c>
      <c r="U60" s="1">
        <v>9.7767566330730915E-4</v>
      </c>
      <c r="V60" s="1">
        <v>1.9965035608038306E-4</v>
      </c>
      <c r="W60" s="1">
        <v>3.7819191813468933E-2</v>
      </c>
      <c r="X60" s="1">
        <v>8.3689697086811066E-2</v>
      </c>
      <c r="Y60" s="1">
        <v>4.118739627301693E-3</v>
      </c>
      <c r="Z60" s="1">
        <v>6.273102480918169E-4</v>
      </c>
      <c r="AA60" s="1">
        <v>5.1009654998779297E-4</v>
      </c>
      <c r="AB60" s="1">
        <v>9.9209696054458618E-3</v>
      </c>
      <c r="AC60" s="1">
        <v>6.8928766995668411E-3</v>
      </c>
      <c r="AD60" s="1">
        <v>2.7990320231765509E-3</v>
      </c>
      <c r="AE60" s="1">
        <v>0.70710200071334839</v>
      </c>
      <c r="AF60" s="1">
        <v>1794511.375</v>
      </c>
      <c r="AG60" s="1">
        <v>10922.4619140625</v>
      </c>
      <c r="AH60" s="1">
        <v>33263.08203125</v>
      </c>
      <c r="AI60" s="1">
        <v>21552.5546875</v>
      </c>
      <c r="AJ60" s="1">
        <v>9208.6162109375</v>
      </c>
      <c r="AK60" s="1">
        <v>30092.6484375</v>
      </c>
      <c r="AL60" s="1">
        <v>21938.896484375</v>
      </c>
      <c r="AM60" s="1">
        <v>32217.02734375</v>
      </c>
      <c r="AN60" s="1">
        <v>22301.783203125</v>
      </c>
      <c r="AO60" s="1">
        <v>14643.8896484375</v>
      </c>
      <c r="AP60" s="1">
        <v>26903.103515625</v>
      </c>
      <c r="AQ60" s="1">
        <v>11787.2548828125</v>
      </c>
      <c r="AR60" s="1">
        <v>3185.727294921875</v>
      </c>
      <c r="AS60" s="1">
        <v>2225.983642578125</v>
      </c>
      <c r="AT60" s="1">
        <v>2512.5009765625</v>
      </c>
      <c r="AU60" s="1">
        <v>6634.3447265625</v>
      </c>
      <c r="AV60" s="1">
        <v>3174.1533203125</v>
      </c>
      <c r="AW60" s="1">
        <v>2542.871337890625</v>
      </c>
      <c r="AX60" s="1">
        <v>1577.5159912109375</v>
      </c>
      <c r="AY60" s="1">
        <v>4134.73779296875</v>
      </c>
      <c r="AZ60" s="1">
        <v>1754.4500732421875</v>
      </c>
      <c r="BA60" s="1">
        <v>358.27484130859375</v>
      </c>
      <c r="BB60" s="1">
        <v>67866.96875</v>
      </c>
      <c r="BC60" s="1">
        <v>150182.109375</v>
      </c>
      <c r="BD60" s="1">
        <v>7391.125</v>
      </c>
      <c r="BE60" s="1">
        <v>1125.71533203125</v>
      </c>
      <c r="BF60" s="1">
        <v>915.37408447265625</v>
      </c>
      <c r="BG60" s="1">
        <v>17803.29296875</v>
      </c>
      <c r="BH60" s="1">
        <v>12369.345703125</v>
      </c>
      <c r="BI60" s="1">
        <v>5022.89501953125</v>
      </c>
      <c r="BJ60" s="1">
        <v>1268902.625</v>
      </c>
      <c r="BK60" s="1">
        <v>59</v>
      </c>
    </row>
    <row r="61" spans="1:63" ht="15.75" customHeight="1" x14ac:dyDescent="0.15">
      <c r="A61" s="1">
        <v>59</v>
      </c>
      <c r="B61" s="1">
        <v>4.9274102784693241E-3</v>
      </c>
      <c r="C61" s="1">
        <v>3.2837562263011932E-2</v>
      </c>
      <c r="D61" s="1">
        <v>1.1678085662424564E-2</v>
      </c>
      <c r="E61" s="1">
        <v>4.932889249175787E-3</v>
      </c>
      <c r="F61" s="1">
        <v>1.3690206222236156E-2</v>
      </c>
      <c r="G61" s="1">
        <v>1.1203308589756489E-2</v>
      </c>
      <c r="H61" s="1">
        <v>1.5908416360616684E-2</v>
      </c>
      <c r="I61" s="1">
        <v>9.0375915169715881E-3</v>
      </c>
      <c r="J61" s="1">
        <v>7.034380454570055E-3</v>
      </c>
      <c r="K61" s="1">
        <v>1.1012359522283077E-2</v>
      </c>
      <c r="L61" s="1">
        <v>6.0165929608047009E-3</v>
      </c>
      <c r="M61" s="1">
        <v>1.5658015618100762E-3</v>
      </c>
      <c r="N61" s="1">
        <v>1.2016406981274486E-3</v>
      </c>
      <c r="O61" s="1">
        <v>1.3105549151077867E-3</v>
      </c>
      <c r="P61" s="1">
        <v>3.6085012834519148E-3</v>
      </c>
      <c r="Q61" s="1">
        <v>1.7025248380377889E-3</v>
      </c>
      <c r="R61" s="1">
        <v>1.3557497877627611E-3</v>
      </c>
      <c r="S61" s="1">
        <v>8.5424142889678478E-4</v>
      </c>
      <c r="T61" s="1">
        <v>2.2738026455044746E-3</v>
      </c>
      <c r="U61" s="1">
        <v>9.2425005277618766E-4</v>
      </c>
      <c r="V61" s="1">
        <v>1.7597034457139671E-4</v>
      </c>
      <c r="W61" s="1">
        <v>3.6810822784900665E-2</v>
      </c>
      <c r="X61" s="1">
        <v>8.4508828818798065E-2</v>
      </c>
      <c r="Y61" s="1">
        <v>3.6952269729226828E-3</v>
      </c>
      <c r="Z61" s="1">
        <v>6.1439420096576214E-4</v>
      </c>
      <c r="AA61" s="1">
        <v>4.8853817861527205E-4</v>
      </c>
      <c r="AB61" s="1">
        <v>9.23160370439291E-3</v>
      </c>
      <c r="AC61" s="1">
        <v>6.8262843415141106E-3</v>
      </c>
      <c r="AD61" s="1">
        <v>2.5601699016988277E-3</v>
      </c>
      <c r="AE61" s="1">
        <v>0.71201235055923462</v>
      </c>
      <c r="AF61" s="1">
        <v>1779108.625</v>
      </c>
      <c r="AG61" s="1">
        <v>8766.3984375</v>
      </c>
      <c r="AH61" s="1">
        <v>58421.58984375</v>
      </c>
      <c r="AI61" s="1">
        <v>20776.58203125</v>
      </c>
      <c r="AJ61" s="1">
        <v>8776.1455078125</v>
      </c>
      <c r="AK61" s="1">
        <v>24356.36328125</v>
      </c>
      <c r="AL61" s="1">
        <v>19931.90234375</v>
      </c>
      <c r="AM61" s="1">
        <v>28302.80078125</v>
      </c>
      <c r="AN61" s="1">
        <v>16078.857421875</v>
      </c>
      <c r="AO61" s="1">
        <v>12514.9267578125</v>
      </c>
      <c r="AP61" s="1">
        <v>19592.18359375</v>
      </c>
      <c r="AQ61" s="1">
        <v>10704.1728515625</v>
      </c>
      <c r="AR61" s="1">
        <v>2785.73095703125</v>
      </c>
      <c r="AS61" s="1">
        <v>2137.849365234375</v>
      </c>
      <c r="AT61" s="1">
        <v>2331.61962890625</v>
      </c>
      <c r="AU61" s="1">
        <v>6419.91552734375</v>
      </c>
      <c r="AV61" s="1">
        <v>3028.9765625</v>
      </c>
      <c r="AW61" s="1">
        <v>2412.026123046875</v>
      </c>
      <c r="AX61" s="1">
        <v>1519.788330078125</v>
      </c>
      <c r="AY61" s="1">
        <v>4045.341796875</v>
      </c>
      <c r="AZ61" s="1">
        <v>1644.3411865234375</v>
      </c>
      <c r="BA61" s="1">
        <v>313.07034301757812</v>
      </c>
      <c r="BB61" s="1">
        <v>65490.453125</v>
      </c>
      <c r="BC61" s="1">
        <v>150350.390625</v>
      </c>
      <c r="BD61" s="1">
        <v>6574.2099609375</v>
      </c>
      <c r="BE61" s="1">
        <v>1093.073974609375</v>
      </c>
      <c r="BF61" s="1">
        <v>869.1624755859375</v>
      </c>
      <c r="BG61" s="1">
        <v>16424.025390625</v>
      </c>
      <c r="BH61" s="1">
        <v>12144.701171875</v>
      </c>
      <c r="BI61" s="1">
        <v>4554.8203125</v>
      </c>
      <c r="BJ61" s="1">
        <v>1266747.375</v>
      </c>
      <c r="BK61" s="1">
        <v>60</v>
      </c>
    </row>
    <row r="62" spans="1:63" ht="15.75" customHeight="1" x14ac:dyDescent="0.15">
      <c r="A62" s="1">
        <v>60</v>
      </c>
      <c r="B62" s="1">
        <v>1.5723230317234993E-2</v>
      </c>
      <c r="C62" s="1">
        <v>3.2763049006462097E-2</v>
      </c>
      <c r="D62" s="1">
        <v>1.1356507427990437E-2</v>
      </c>
      <c r="E62" s="1">
        <v>4.7303112223744392E-3</v>
      </c>
      <c r="F62" s="1">
        <v>1.1796471662819386E-2</v>
      </c>
      <c r="G62" s="1">
        <v>1.0218954645097256E-2</v>
      </c>
      <c r="H62" s="1">
        <v>1.4276985079050064E-2</v>
      </c>
      <c r="I62" s="1">
        <v>6.7600193433463573E-3</v>
      </c>
      <c r="J62" s="1">
        <v>6.1657046899199486E-3</v>
      </c>
      <c r="K62" s="1">
        <v>7.9107340425252914E-3</v>
      </c>
      <c r="L62" s="1">
        <v>5.5187256075441837E-3</v>
      </c>
      <c r="M62" s="1">
        <v>5.5813724175095558E-3</v>
      </c>
      <c r="N62" s="1">
        <v>1.1600698344409466E-3</v>
      </c>
      <c r="O62" s="1">
        <v>1.2191338464617729E-3</v>
      </c>
      <c r="P62" s="1">
        <v>3.5076551139354706E-3</v>
      </c>
      <c r="Q62" s="1">
        <v>1.6339063877239823E-3</v>
      </c>
      <c r="R62" s="1">
        <v>1.2904036557301879E-3</v>
      </c>
      <c r="S62" s="1">
        <v>8.2759140059351921E-4</v>
      </c>
      <c r="T62" s="1">
        <v>2.2322188597172499E-3</v>
      </c>
      <c r="U62" s="1">
        <v>8.7022344814613461E-4</v>
      </c>
      <c r="V62" s="1">
        <v>1.5563397028017789E-4</v>
      </c>
      <c r="W62" s="1">
        <v>3.7139128893613815E-2</v>
      </c>
      <c r="X62" s="1">
        <v>8.3152309060096741E-2</v>
      </c>
      <c r="Y62" s="1">
        <v>3.3648745156824589E-3</v>
      </c>
      <c r="Z62" s="1">
        <v>5.9845211217179894E-4</v>
      </c>
      <c r="AA62" s="1">
        <v>4.6533290878869593E-4</v>
      </c>
      <c r="AB62" s="1">
        <v>8.4563251584768295E-3</v>
      </c>
      <c r="AC62" s="1">
        <v>6.7234947346150875E-3</v>
      </c>
      <c r="AD62" s="1">
        <v>2.3439940996468067E-3</v>
      </c>
      <c r="AE62" s="1">
        <v>0.71205717325210571</v>
      </c>
      <c r="AF62" s="1">
        <v>1774226.25</v>
      </c>
      <c r="AG62" s="1">
        <v>27896.568359375</v>
      </c>
      <c r="AH62" s="1">
        <v>58129.0625</v>
      </c>
      <c r="AI62" s="1">
        <v>20149.013671875</v>
      </c>
      <c r="AJ62" s="1">
        <v>8392.642578125</v>
      </c>
      <c r="AK62" s="1">
        <v>20929.609375</v>
      </c>
      <c r="AL62" s="1">
        <v>18130.73828125</v>
      </c>
      <c r="AM62" s="1">
        <v>25330.6015625</v>
      </c>
      <c r="AN62" s="1">
        <v>11993.8037109375</v>
      </c>
      <c r="AO62" s="1">
        <v>10939.35546875</v>
      </c>
      <c r="AP62" s="1">
        <v>14035.431640625</v>
      </c>
      <c r="AQ62" s="1">
        <v>9791.4677734375</v>
      </c>
      <c r="AR62" s="1">
        <v>9902.6171875</v>
      </c>
      <c r="AS62" s="1">
        <v>2058.226318359375</v>
      </c>
      <c r="AT62" s="1">
        <v>2163.019287109375</v>
      </c>
      <c r="AU62" s="1">
        <v>6223.37353515625</v>
      </c>
      <c r="AV62" s="1">
        <v>2898.919677734375</v>
      </c>
      <c r="AW62" s="1">
        <v>2289.468017578125</v>
      </c>
      <c r="AX62" s="1">
        <v>1468.3343505859375</v>
      </c>
      <c r="AY62" s="1">
        <v>3960.461181640625</v>
      </c>
      <c r="AZ62" s="1">
        <v>1543.9732666015625</v>
      </c>
      <c r="BA62" s="1">
        <v>276.1298828125</v>
      </c>
      <c r="BB62" s="1">
        <v>65893.21875</v>
      </c>
      <c r="BC62" s="1">
        <v>147531.015625</v>
      </c>
      <c r="BD62" s="1">
        <v>5970.048828125</v>
      </c>
      <c r="BE62" s="1">
        <v>1061.7894287109375</v>
      </c>
      <c r="BF62" s="1">
        <v>825.6058349609375</v>
      </c>
      <c r="BG62" s="1">
        <v>15003.43359375</v>
      </c>
      <c r="BH62" s="1">
        <v>11929.0009765625</v>
      </c>
      <c r="BI62" s="1">
        <v>4158.77587890625</v>
      </c>
      <c r="BJ62" s="1">
        <v>1263350.5</v>
      </c>
      <c r="BK62" s="1">
        <v>61</v>
      </c>
    </row>
    <row r="63" spans="1:63" ht="15.75" customHeight="1" x14ac:dyDescent="0.15">
      <c r="A63" s="1">
        <v>61</v>
      </c>
      <c r="B63" s="1">
        <v>2.5361226871609688E-2</v>
      </c>
      <c r="C63" s="1">
        <v>2.3067528381943703E-2</v>
      </c>
      <c r="D63" s="1">
        <v>1.0454840026795864E-2</v>
      </c>
      <c r="E63" s="1">
        <v>4.2849821038544178E-3</v>
      </c>
      <c r="F63" s="1">
        <v>9.9258515983819962E-3</v>
      </c>
      <c r="G63" s="1">
        <v>1.4662839472293854E-2</v>
      </c>
      <c r="H63" s="1">
        <v>1.7990771681070328E-2</v>
      </c>
      <c r="I63" s="1">
        <v>5.2527911029756069E-3</v>
      </c>
      <c r="J63" s="1">
        <v>5.1873545162379742E-3</v>
      </c>
      <c r="K63" s="1">
        <v>2.0219732075929642E-2</v>
      </c>
      <c r="L63" s="1">
        <v>7.0261768996715546E-3</v>
      </c>
      <c r="M63" s="1">
        <v>4.1495044715702534E-3</v>
      </c>
      <c r="N63" s="1">
        <v>1.0579596273601055E-3</v>
      </c>
      <c r="O63" s="1">
        <v>1.0685516754165292E-3</v>
      </c>
      <c r="P63" s="1">
        <v>3.2191425561904907E-3</v>
      </c>
      <c r="Q63" s="1">
        <v>1.4820483047515154E-3</v>
      </c>
      <c r="R63" s="1">
        <v>1.1583027662709355E-3</v>
      </c>
      <c r="S63" s="1">
        <v>7.5763725908473134E-4</v>
      </c>
      <c r="T63" s="1">
        <v>2.0667684730142355E-3</v>
      </c>
      <c r="U63" s="1">
        <v>7.7364762546494603E-4</v>
      </c>
      <c r="V63" s="1">
        <v>1.3088491687085479E-4</v>
      </c>
      <c r="W63" s="1">
        <v>3.759818896651268E-2</v>
      </c>
      <c r="X63" s="1">
        <v>9.6555799245834351E-2</v>
      </c>
      <c r="Y63" s="1">
        <v>1.9579999148845673E-2</v>
      </c>
      <c r="Z63" s="1">
        <v>5.4966041352599859E-4</v>
      </c>
      <c r="AA63" s="1">
        <v>4.1794724529609084E-4</v>
      </c>
      <c r="AB63" s="1">
        <v>7.2955545037984848E-3</v>
      </c>
      <c r="AC63" s="1">
        <v>6.2429523095488548E-3</v>
      </c>
      <c r="AD63" s="1">
        <v>2.0517404191195965E-3</v>
      </c>
      <c r="AE63" s="1">
        <v>0.67040956020355225</v>
      </c>
      <c r="AF63" s="1">
        <v>1877121.125</v>
      </c>
      <c r="AG63" s="1">
        <v>47606.09375</v>
      </c>
      <c r="AH63" s="1">
        <v>43300.54296875</v>
      </c>
      <c r="AI63" s="1">
        <v>19625.001953125</v>
      </c>
      <c r="AJ63" s="1">
        <v>8043.4306640625</v>
      </c>
      <c r="AK63" s="1">
        <v>18632.025390625</v>
      </c>
      <c r="AL63" s="1">
        <v>27523.92578125</v>
      </c>
      <c r="AM63" s="1">
        <v>33770.859375</v>
      </c>
      <c r="AN63" s="1">
        <v>9860.125</v>
      </c>
      <c r="AO63" s="1">
        <v>9737.29296875</v>
      </c>
      <c r="AP63" s="1">
        <v>37954.88671875</v>
      </c>
      <c r="AQ63" s="1">
        <v>13188.9853515625</v>
      </c>
      <c r="AR63" s="1">
        <v>7789.12255859375</v>
      </c>
      <c r="AS63" s="1">
        <v>1985.9183349609375</v>
      </c>
      <c r="AT63" s="1">
        <v>2005.8009033203125</v>
      </c>
      <c r="AU63" s="1">
        <v>6042.720703125</v>
      </c>
      <c r="AV63" s="1">
        <v>2781.984130859375</v>
      </c>
      <c r="AW63" s="1">
        <v>2174.274658203125</v>
      </c>
      <c r="AX63" s="1">
        <v>1422.1768798828125</v>
      </c>
      <c r="AY63" s="1">
        <v>3879.57470703125</v>
      </c>
      <c r="AZ63" s="1">
        <v>1452.2303466796875</v>
      </c>
      <c r="BA63" s="1">
        <v>245.68684387207031</v>
      </c>
      <c r="BB63" s="1">
        <v>70576.3515625</v>
      </c>
      <c r="BC63" s="1">
        <v>181246.9375</v>
      </c>
      <c r="BD63" s="1">
        <v>36754.03125</v>
      </c>
      <c r="BE63" s="1">
        <v>1031.7791748046875</v>
      </c>
      <c r="BF63" s="1">
        <v>784.53759765625</v>
      </c>
      <c r="BG63" s="1">
        <v>13694.6396484375</v>
      </c>
      <c r="BH63" s="1">
        <v>11718.77734375</v>
      </c>
      <c r="BI63" s="1">
        <v>3851.365234375</v>
      </c>
      <c r="BJ63" s="1">
        <v>1258440</v>
      </c>
      <c r="BK63" s="1">
        <v>62</v>
      </c>
    </row>
    <row r="64" spans="1:63" ht="15.75" customHeight="1" x14ac:dyDescent="0.15">
      <c r="A64" s="1">
        <v>62</v>
      </c>
      <c r="B64" s="1">
        <v>2.0634857937693596E-2</v>
      </c>
      <c r="C64" s="1">
        <v>1.8089255318045616E-2</v>
      </c>
      <c r="D64" s="1">
        <v>1.2095216661691666E-2</v>
      </c>
      <c r="E64" s="1">
        <v>7.9514458775520325E-3</v>
      </c>
      <c r="F64" s="1">
        <v>2.9416680335998535E-2</v>
      </c>
      <c r="G64" s="1">
        <v>1.4900469221174717E-2</v>
      </c>
      <c r="H64" s="1">
        <v>1.5143659897148609E-2</v>
      </c>
      <c r="I64" s="1">
        <v>4.4685979373753071E-3</v>
      </c>
      <c r="J64" s="1">
        <v>4.4950647279620171E-3</v>
      </c>
      <c r="K64" s="1">
        <v>1.7112188041210175E-2</v>
      </c>
      <c r="L64" s="1">
        <v>6.3496772199869156E-3</v>
      </c>
      <c r="M64" s="1">
        <v>3.104781499132514E-3</v>
      </c>
      <c r="N64" s="1">
        <v>9.9128426518291235E-4</v>
      </c>
      <c r="O64" s="1">
        <v>9.5990317640826106E-4</v>
      </c>
      <c r="P64" s="1">
        <v>3.033932764083147E-3</v>
      </c>
      <c r="Q64" s="1">
        <v>1.3819027226418257E-3</v>
      </c>
      <c r="R64" s="1">
        <v>1.0666799498721957E-3</v>
      </c>
      <c r="S64" s="1">
        <v>7.1279460098594427E-4</v>
      </c>
      <c r="T64" s="1">
        <v>1.9631602335721254E-3</v>
      </c>
      <c r="U64" s="1">
        <v>7.0639443583786488E-4</v>
      </c>
      <c r="V64" s="1">
        <v>1.1377279588486999E-4</v>
      </c>
      <c r="W64" s="1">
        <v>3.7826083600521088E-2</v>
      </c>
      <c r="X64" s="1">
        <v>0.10478828102350235</v>
      </c>
      <c r="Y64" s="1">
        <v>2.4039400741457939E-2</v>
      </c>
      <c r="Z64" s="1">
        <v>5.1784334937110543E-4</v>
      </c>
      <c r="AA64" s="1">
        <v>3.8506623241119087E-4</v>
      </c>
      <c r="AB64" s="1">
        <v>1.193864643573761E-2</v>
      </c>
      <c r="AC64" s="1">
        <v>5.9441449120640755E-3</v>
      </c>
      <c r="AD64" s="1">
        <v>3.5592389758676291E-3</v>
      </c>
      <c r="AE64" s="1">
        <v>0.64630955457687378</v>
      </c>
      <c r="AF64" s="1">
        <v>1936816.375</v>
      </c>
      <c r="AG64" s="1">
        <v>39965.9296875</v>
      </c>
      <c r="AH64" s="1">
        <v>35035.56640625</v>
      </c>
      <c r="AI64" s="1">
        <v>23426.212890625</v>
      </c>
      <c r="AJ64" s="1">
        <v>15400.490234375</v>
      </c>
      <c r="AK64" s="1">
        <v>56974.70703125</v>
      </c>
      <c r="AL64" s="1">
        <v>28859.47265625</v>
      </c>
      <c r="AM64" s="1">
        <v>29330.48828125</v>
      </c>
      <c r="AN64" s="1">
        <v>8654.853515625</v>
      </c>
      <c r="AO64" s="1">
        <v>8706.115234375</v>
      </c>
      <c r="AP64" s="1">
        <v>33143.1640625</v>
      </c>
      <c r="AQ64" s="1">
        <v>12298.1591796875</v>
      </c>
      <c r="AR64" s="1">
        <v>6013.3916015625</v>
      </c>
      <c r="AS64" s="1">
        <v>1919.935546875</v>
      </c>
      <c r="AT64" s="1">
        <v>1859.15625</v>
      </c>
      <c r="AU64" s="1">
        <v>5876.1708984375</v>
      </c>
      <c r="AV64" s="1">
        <v>2676.491943359375</v>
      </c>
      <c r="AW64" s="1">
        <v>2065.963134765625</v>
      </c>
      <c r="AX64" s="1">
        <v>1380.55224609375</v>
      </c>
      <c r="AY64" s="1">
        <v>3802.281005859375</v>
      </c>
      <c r="AZ64" s="1">
        <v>1368.15625</v>
      </c>
      <c r="BA64" s="1">
        <v>220.35700988769531</v>
      </c>
      <c r="BB64" s="1">
        <v>73262.1796875</v>
      </c>
      <c r="BC64" s="1">
        <v>202955.65625</v>
      </c>
      <c r="BD64" s="1">
        <v>46559.90625</v>
      </c>
      <c r="BE64" s="1">
        <v>1002.9674682617188</v>
      </c>
      <c r="BF64" s="1">
        <v>745.8026123046875</v>
      </c>
      <c r="BG64" s="1">
        <v>23122.966796875</v>
      </c>
      <c r="BH64" s="1">
        <v>11512.716796875</v>
      </c>
      <c r="BI64" s="1">
        <v>6893.59228515625</v>
      </c>
      <c r="BJ64" s="1">
        <v>1251782.875</v>
      </c>
      <c r="BK64" s="1">
        <v>63</v>
      </c>
    </row>
    <row r="65" spans="1:63" ht="15.75" customHeight="1" x14ac:dyDescent="0.15">
      <c r="A65" s="1">
        <v>63</v>
      </c>
      <c r="B65" s="1">
        <v>1.8700378015637398E-2</v>
      </c>
      <c r="C65" s="1">
        <v>1.6404077410697937E-2</v>
      </c>
      <c r="D65" s="1">
        <v>1.1310088448226452E-2</v>
      </c>
      <c r="E65" s="1">
        <v>6.6428491845726967E-3</v>
      </c>
      <c r="F65" s="1">
        <v>2.5376457720994949E-2</v>
      </c>
      <c r="G65" s="1">
        <v>1.3517698273062706E-2</v>
      </c>
      <c r="H65" s="1">
        <v>1.3093391433358192E-2</v>
      </c>
      <c r="I65" s="1">
        <v>1.81245356798172E-2</v>
      </c>
      <c r="J65" s="1">
        <v>3.9634592831134796E-3</v>
      </c>
      <c r="K65" s="1">
        <v>1.3619172386825085E-2</v>
      </c>
      <c r="L65" s="1">
        <v>5.7707903906702995E-3</v>
      </c>
      <c r="M65" s="1">
        <v>2.3901767563074827E-3</v>
      </c>
      <c r="N65" s="1">
        <v>9.5581653295084834E-4</v>
      </c>
      <c r="O65" s="1">
        <v>8.8534451788291335E-4</v>
      </c>
      <c r="P65" s="1">
        <v>2.9413388110697269E-3</v>
      </c>
      <c r="Q65" s="1">
        <v>1.3267218600958586E-3</v>
      </c>
      <c r="R65" s="1">
        <v>1.0097358608618379E-3</v>
      </c>
      <c r="S65" s="1">
        <v>6.9026247365400195E-4</v>
      </c>
      <c r="T65" s="1">
        <v>1.9164398545399308E-3</v>
      </c>
      <c r="U65" s="1">
        <v>6.6357658943161368E-4</v>
      </c>
      <c r="V65" s="1">
        <v>1.0232557542622089E-4</v>
      </c>
      <c r="W65" s="1">
        <v>3.8083910942077637E-2</v>
      </c>
      <c r="X65" s="1">
        <v>0.10530503839254379</v>
      </c>
      <c r="Y65" s="1">
        <v>2.4258429184556007E-2</v>
      </c>
      <c r="Z65" s="1">
        <v>4.4878507032990456E-3</v>
      </c>
      <c r="AA65" s="1">
        <v>7.9001635313034058E-3</v>
      </c>
      <c r="AB65" s="1">
        <v>1.1679627001285553E-2</v>
      </c>
      <c r="AC65" s="1">
        <v>5.8142980560660362E-3</v>
      </c>
      <c r="AD65" s="1">
        <v>4.0178201161324978E-3</v>
      </c>
      <c r="AE65" s="1">
        <v>0.63904809951782227</v>
      </c>
      <c r="AF65" s="1">
        <v>1945408.875</v>
      </c>
      <c r="AG65" s="1">
        <v>36379.8828125</v>
      </c>
      <c r="AH65" s="1">
        <v>31912.638671875</v>
      </c>
      <c r="AI65" s="1">
        <v>22002.74609375</v>
      </c>
      <c r="AJ65" s="1">
        <v>12923.0576171875</v>
      </c>
      <c r="AK65" s="1">
        <v>49367.5859375</v>
      </c>
      <c r="AL65" s="1">
        <v>26297.44921875</v>
      </c>
      <c r="AM65" s="1">
        <v>25472</v>
      </c>
      <c r="AN65" s="1">
        <v>35259.6328125</v>
      </c>
      <c r="AO65" s="1">
        <v>7710.548828125</v>
      </c>
      <c r="AP65" s="1">
        <v>26494.859375</v>
      </c>
      <c r="AQ65" s="1">
        <v>11226.546875</v>
      </c>
      <c r="AR65" s="1">
        <v>4649.87109375</v>
      </c>
      <c r="AS65" s="1">
        <v>1859.4539794921875</v>
      </c>
      <c r="AT65" s="1">
        <v>1722.3570556640625</v>
      </c>
      <c r="AU65" s="1">
        <v>5722.1064453125</v>
      </c>
      <c r="AV65" s="1">
        <v>2581.0166015625</v>
      </c>
      <c r="AW65" s="1">
        <v>1964.34912109375</v>
      </c>
      <c r="AX65" s="1">
        <v>1342.8427734375</v>
      </c>
      <c r="AY65" s="1">
        <v>3728.259033203125</v>
      </c>
      <c r="AZ65" s="1">
        <v>1290.927734375</v>
      </c>
      <c r="BA65" s="1">
        <v>199.06507873535156</v>
      </c>
      <c r="BB65" s="1">
        <v>74088.78125</v>
      </c>
      <c r="BC65" s="1">
        <v>204861.359375</v>
      </c>
      <c r="BD65" s="1">
        <v>47192.5625</v>
      </c>
      <c r="BE65" s="1">
        <v>8730.7041015625</v>
      </c>
      <c r="BF65" s="1">
        <v>15369.0478515625</v>
      </c>
      <c r="BG65" s="1">
        <v>22721.650390625</v>
      </c>
      <c r="BH65" s="1">
        <v>11311.1875</v>
      </c>
      <c r="BI65" s="1">
        <v>7816.302734375</v>
      </c>
      <c r="BJ65" s="1">
        <v>1243209.875</v>
      </c>
      <c r="BK65" s="1">
        <v>64</v>
      </c>
    </row>
    <row r="66" spans="1:63" ht="15.75" customHeight="1" x14ac:dyDescent="0.15">
      <c r="A66" s="1">
        <v>64</v>
      </c>
      <c r="B66" s="1">
        <v>1.7783557996153831E-2</v>
      </c>
      <c r="C66" s="1">
        <v>2.8226375579833984E-2</v>
      </c>
      <c r="D66" s="1">
        <v>1.0893272235989571E-2</v>
      </c>
      <c r="E66" s="1">
        <v>5.8574117720127106E-3</v>
      </c>
      <c r="F66" s="1">
        <v>1.8818451091647148E-2</v>
      </c>
      <c r="G66" s="1">
        <v>1.2501291930675507E-2</v>
      </c>
      <c r="H66" s="1">
        <v>1.1897055432200432E-2</v>
      </c>
      <c r="I66" s="1">
        <v>1.6392672434449196E-2</v>
      </c>
      <c r="J66" s="1">
        <v>3.4412124659866095E-3</v>
      </c>
      <c r="K66" s="1">
        <v>9.9904658272862434E-3</v>
      </c>
      <c r="L66" s="1">
        <v>5.3568268194794655E-3</v>
      </c>
      <c r="M66" s="1">
        <v>1.9514553714543581E-3</v>
      </c>
      <c r="N66" s="1">
        <v>9.4102451112121344E-4</v>
      </c>
      <c r="O66" s="1">
        <v>8.3196983905509114E-4</v>
      </c>
      <c r="P66" s="1">
        <v>2.9105700086802244E-3</v>
      </c>
      <c r="Q66" s="1">
        <v>1.3012817362323403E-3</v>
      </c>
      <c r="R66" s="1">
        <v>9.7525422461330891E-4</v>
      </c>
      <c r="S66" s="1">
        <v>6.8265444133430719E-4</v>
      </c>
      <c r="T66" s="1">
        <v>1.9079631892964244E-3</v>
      </c>
      <c r="U66" s="1">
        <v>6.3637871062383056E-4</v>
      </c>
      <c r="V66" s="1">
        <v>9.441575821256265E-5</v>
      </c>
      <c r="W66" s="1">
        <v>3.8833033293485641E-2</v>
      </c>
      <c r="X66" s="1">
        <v>0.10701675713062286</v>
      </c>
      <c r="Y66" s="1">
        <v>2.3489395156502724E-2</v>
      </c>
      <c r="Z66" s="1">
        <v>4.7937221825122833E-3</v>
      </c>
      <c r="AA66" s="1">
        <v>8.2018598914146423E-3</v>
      </c>
      <c r="AB66" s="1">
        <v>1.1356862261891365E-2</v>
      </c>
      <c r="AC66" s="1">
        <v>5.798830185085535E-3</v>
      </c>
      <c r="AD66" s="1">
        <v>4.059922881424427E-3</v>
      </c>
      <c r="AE66" s="1">
        <v>0.64305806159973145</v>
      </c>
      <c r="AF66" s="1">
        <v>1916835.125</v>
      </c>
      <c r="AG66" s="1">
        <v>34088.1484375</v>
      </c>
      <c r="AH66" s="1">
        <v>54105.30859375</v>
      </c>
      <c r="AI66" s="1">
        <v>20880.607421875</v>
      </c>
      <c r="AJ66" s="1">
        <v>11227.6923828125</v>
      </c>
      <c r="AK66" s="1">
        <v>36071.8671875</v>
      </c>
      <c r="AL66" s="1">
        <v>23962.916015625</v>
      </c>
      <c r="AM66" s="1">
        <v>22804.693359375</v>
      </c>
      <c r="AN66" s="1">
        <v>31422.05078125</v>
      </c>
      <c r="AO66" s="1">
        <v>6596.23681640625</v>
      </c>
      <c r="AP66" s="1">
        <v>19150.076171875</v>
      </c>
      <c r="AQ66" s="1">
        <v>10268.1533203125</v>
      </c>
      <c r="AR66" s="1">
        <v>3740.6181640625</v>
      </c>
      <c r="AS66" s="1">
        <v>1803.788818359375</v>
      </c>
      <c r="AT66" s="1">
        <v>1594.7490234375</v>
      </c>
      <c r="AU66" s="1">
        <v>5579.0830078125</v>
      </c>
      <c r="AV66" s="1">
        <v>2494.342529296875</v>
      </c>
      <c r="AW66" s="1">
        <v>1869.401611328125</v>
      </c>
      <c r="AX66" s="1">
        <v>1308.5360107421875</v>
      </c>
      <c r="AY66" s="1">
        <v>3657.2509765625</v>
      </c>
      <c r="AZ66" s="1">
        <v>1219.8330078125</v>
      </c>
      <c r="BA66" s="1">
        <v>180.97944641113281</v>
      </c>
      <c r="BB66" s="1">
        <v>74436.5234375</v>
      </c>
      <c r="BC66" s="1">
        <v>205133.484375</v>
      </c>
      <c r="BD66" s="1">
        <v>45025.296875</v>
      </c>
      <c r="BE66" s="1">
        <v>9188.775390625</v>
      </c>
      <c r="BF66" s="1">
        <v>15721.61328125</v>
      </c>
      <c r="BG66" s="1">
        <v>21769.232421875</v>
      </c>
      <c r="BH66" s="1">
        <v>11115.4013671875</v>
      </c>
      <c r="BI66" s="1">
        <v>7782.20263671875</v>
      </c>
      <c r="BJ66" s="1">
        <v>1232636.25</v>
      </c>
      <c r="BK66" s="1">
        <v>65</v>
      </c>
    </row>
    <row r="67" spans="1:63" ht="15.75" customHeight="1" x14ac:dyDescent="0.15">
      <c r="A67" s="1">
        <v>65</v>
      </c>
      <c r="B67" s="1">
        <v>2.5915728881955147E-2</v>
      </c>
      <c r="C67" s="1">
        <v>1.9017629325389862E-2</v>
      </c>
      <c r="D67" s="1">
        <v>1.2280854396522045E-2</v>
      </c>
      <c r="E67" s="1">
        <v>5.0709848292171955E-3</v>
      </c>
      <c r="F67" s="1">
        <v>2.8354598209261894E-2</v>
      </c>
      <c r="G67" s="1">
        <v>1.0756325908005238E-2</v>
      </c>
      <c r="H67" s="1">
        <v>1.0316157713532448E-2</v>
      </c>
      <c r="I67" s="1">
        <v>1.8005134537816048E-2</v>
      </c>
      <c r="J67" s="1">
        <v>2.5626006536185741E-3</v>
      </c>
      <c r="K67" s="1">
        <v>6.7514190450310707E-3</v>
      </c>
      <c r="L67" s="1">
        <v>4.6819597482681274E-3</v>
      </c>
      <c r="M67" s="1">
        <v>1.5459934948012233E-3</v>
      </c>
      <c r="N67" s="1">
        <v>3.3455300144851208E-3</v>
      </c>
      <c r="O67" s="1">
        <v>4.9319714307785034E-3</v>
      </c>
      <c r="P67" s="1">
        <v>7.1593890897929668E-3</v>
      </c>
      <c r="Q67" s="1">
        <v>5.537089891731739E-3</v>
      </c>
      <c r="R67" s="1">
        <v>5.1054186187684536E-3</v>
      </c>
      <c r="S67" s="1">
        <v>1.480196020565927E-3</v>
      </c>
      <c r="T67" s="1">
        <v>2.7610135730355978E-3</v>
      </c>
      <c r="U67" s="1">
        <v>3.3928463235497475E-3</v>
      </c>
      <c r="V67" s="1">
        <v>2.994185546413064E-3</v>
      </c>
      <c r="W67" s="1">
        <v>3.8590617477893829E-2</v>
      </c>
      <c r="X67" s="1">
        <v>0.12347383797168732</v>
      </c>
      <c r="Y67" s="1">
        <v>2.262033149600029E-2</v>
      </c>
      <c r="Z67" s="1">
        <v>3.6857686936855316E-3</v>
      </c>
      <c r="AA67" s="1">
        <v>7.3467083275318146E-3</v>
      </c>
      <c r="AB67" s="1">
        <v>1.0240191593766212E-2</v>
      </c>
      <c r="AC67" s="1">
        <v>5.4003885015845299E-3</v>
      </c>
      <c r="AD67" s="1">
        <v>3.6546275950968266E-3</v>
      </c>
      <c r="AE67" s="1">
        <v>0.60302054882049561</v>
      </c>
      <c r="AF67" s="1">
        <v>2023274</v>
      </c>
      <c r="AG67" s="1">
        <v>52434.62109375</v>
      </c>
      <c r="AH67" s="1">
        <v>38477.875</v>
      </c>
      <c r="AI67" s="1">
        <v>24847.533203125</v>
      </c>
      <c r="AJ67" s="1">
        <v>10259.9921875</v>
      </c>
      <c r="AK67" s="1">
        <v>57369.12109375</v>
      </c>
      <c r="AL67" s="1">
        <v>21762.994140625</v>
      </c>
      <c r="AM67" s="1">
        <v>20872.4140625</v>
      </c>
      <c r="AN67" s="1">
        <v>36429.3203125</v>
      </c>
      <c r="AO67" s="1">
        <v>5184.84326171875</v>
      </c>
      <c r="AP67" s="1">
        <v>13659.970703125</v>
      </c>
      <c r="AQ67" s="1">
        <v>9472.8876953125</v>
      </c>
      <c r="AR67" s="1">
        <v>3127.968505859375</v>
      </c>
      <c r="AS67" s="1">
        <v>6768.923828125</v>
      </c>
      <c r="AT67" s="1">
        <v>9978.7294921875</v>
      </c>
      <c r="AU67" s="1">
        <v>14485.40625</v>
      </c>
      <c r="AV67" s="1">
        <v>11203.0498046875</v>
      </c>
      <c r="AW67" s="1">
        <v>10329.6611328125</v>
      </c>
      <c r="AX67" s="1">
        <v>2994.842041015625</v>
      </c>
      <c r="AY67" s="1">
        <v>5586.287109375</v>
      </c>
      <c r="AZ67" s="1">
        <v>6864.65771484375</v>
      </c>
      <c r="BA67" s="1">
        <v>6058.0576171875</v>
      </c>
      <c r="BB67" s="1">
        <v>78079.390625</v>
      </c>
      <c r="BC67" s="1">
        <v>249821.40625</v>
      </c>
      <c r="BD67" s="1">
        <v>45767.12890625</v>
      </c>
      <c r="BE67" s="1">
        <v>7457.31982421875</v>
      </c>
      <c r="BF67" s="1">
        <v>14864.404296875</v>
      </c>
      <c r="BG67" s="1">
        <v>20718.712890625</v>
      </c>
      <c r="BH67" s="1">
        <v>10926.4658203125</v>
      </c>
      <c r="BI67" s="1">
        <v>7394.31298828125</v>
      </c>
      <c r="BJ67" s="1">
        <v>1220075.75</v>
      </c>
      <c r="BK67" s="1">
        <v>66</v>
      </c>
    </row>
    <row r="68" spans="1:63" ht="15.75" customHeight="1" x14ac:dyDescent="0.15">
      <c r="A68" s="1">
        <v>66</v>
      </c>
      <c r="B68" s="1">
        <v>2.0992564037442207E-2</v>
      </c>
      <c r="C68" s="1">
        <v>2.4523304775357246E-2</v>
      </c>
      <c r="D68" s="1">
        <v>1.2113246135413647E-2</v>
      </c>
      <c r="E68" s="1">
        <v>8.1656873226165771E-3</v>
      </c>
      <c r="F68" s="1">
        <v>2.299167774617672E-2</v>
      </c>
      <c r="G68" s="1">
        <v>9.2265726998448372E-3</v>
      </c>
      <c r="H68" s="1">
        <v>1.8292635679244995E-2</v>
      </c>
      <c r="I68" s="1">
        <v>1.5418702736496925E-2</v>
      </c>
      <c r="J68" s="1">
        <v>1.7543636495247483E-3</v>
      </c>
      <c r="K68" s="1">
        <v>4.7069378197193146E-3</v>
      </c>
      <c r="L68" s="1">
        <v>6.193794310092926E-3</v>
      </c>
      <c r="M68" s="1">
        <v>1.2555068824440241E-3</v>
      </c>
      <c r="N68" s="1">
        <v>5.1204054616391659E-3</v>
      </c>
      <c r="O68" s="1">
        <v>6.4618433825671673E-3</v>
      </c>
      <c r="P68" s="1">
        <v>8.4434999153017998E-3</v>
      </c>
      <c r="Q68" s="1">
        <v>9.6806250512599945E-3</v>
      </c>
      <c r="R68" s="1">
        <v>6.4697479829192162E-3</v>
      </c>
      <c r="S68" s="1">
        <v>5.8447932824492455E-3</v>
      </c>
      <c r="T68" s="1">
        <v>3.6414300557225943E-3</v>
      </c>
      <c r="U68" s="1">
        <v>4.220109898597002E-3</v>
      </c>
      <c r="V68" s="1">
        <v>4.7400654293596745E-3</v>
      </c>
      <c r="W68" s="1">
        <v>3.8782026618719101E-2</v>
      </c>
      <c r="X68" s="1">
        <v>0.14791832864284515</v>
      </c>
      <c r="Y68" s="1">
        <v>2.2587388753890991E-2</v>
      </c>
      <c r="Z68" s="1">
        <v>2.9239857103675604E-3</v>
      </c>
      <c r="AA68" s="1">
        <v>6.4196772873401642E-3</v>
      </c>
      <c r="AB68" s="1">
        <v>9.1564394533634186E-3</v>
      </c>
      <c r="AC68" s="1">
        <v>5.0234980881214142E-3</v>
      </c>
      <c r="AD68" s="1">
        <v>3.2570920884609222E-3</v>
      </c>
      <c r="AE68" s="1">
        <v>0.56367409229278564</v>
      </c>
      <c r="AF68" s="1">
        <v>2138918.75</v>
      </c>
      <c r="AG68" s="1">
        <v>44901.390625</v>
      </c>
      <c r="AH68" s="1">
        <v>52453.35546875</v>
      </c>
      <c r="AI68" s="1">
        <v>25909.25</v>
      </c>
      <c r="AJ68" s="1">
        <v>17465.7421875</v>
      </c>
      <c r="AK68" s="1">
        <v>49177.33203125</v>
      </c>
      <c r="AL68" s="1">
        <v>19734.888671875</v>
      </c>
      <c r="AM68" s="1">
        <v>39126.4609375</v>
      </c>
      <c r="AN68" s="1">
        <v>32979.3515625</v>
      </c>
      <c r="AO68" s="1">
        <v>3752.44140625</v>
      </c>
      <c r="AP68" s="1">
        <v>10067.7578125</v>
      </c>
      <c r="AQ68" s="1">
        <v>13248.0224609375</v>
      </c>
      <c r="AR68" s="1">
        <v>2685.42724609375</v>
      </c>
      <c r="AS68" s="1">
        <v>10952.130859375</v>
      </c>
      <c r="AT68" s="1">
        <v>13821.3583984375</v>
      </c>
      <c r="AU68" s="1">
        <v>18059.9609375</v>
      </c>
      <c r="AV68" s="1">
        <v>20706.0703125</v>
      </c>
      <c r="AW68" s="1">
        <v>13838.265625</v>
      </c>
      <c r="AX68" s="1">
        <v>12501.5380859375</v>
      </c>
      <c r="AY68" s="1">
        <v>7788.72314453125</v>
      </c>
      <c r="AZ68" s="1">
        <v>9026.47265625</v>
      </c>
      <c r="BA68" s="1">
        <v>10138.615234375</v>
      </c>
      <c r="BB68" s="1">
        <v>82951.6015625</v>
      </c>
      <c r="BC68" s="1">
        <v>316385.28125</v>
      </c>
      <c r="BD68" s="1">
        <v>48312.58984375</v>
      </c>
      <c r="BE68" s="1">
        <v>6254.16796875</v>
      </c>
      <c r="BF68" s="1">
        <v>13731.16796875</v>
      </c>
      <c r="BG68" s="1">
        <v>19584.880859375</v>
      </c>
      <c r="BH68" s="1">
        <v>10744.8544921875</v>
      </c>
      <c r="BI68" s="1">
        <v>6966.6552734375</v>
      </c>
      <c r="BJ68" s="1">
        <v>1205653.125</v>
      </c>
      <c r="BK68" s="1">
        <v>67</v>
      </c>
    </row>
    <row r="69" spans="1:63" ht="15.75" customHeight="1" x14ac:dyDescent="0.15">
      <c r="A69" s="1">
        <v>67</v>
      </c>
      <c r="B69" s="1">
        <v>2.417866513133049E-2</v>
      </c>
      <c r="C69" s="1">
        <v>2.8216313570737839E-2</v>
      </c>
      <c r="D69" s="1">
        <v>1.1604687198996544E-2</v>
      </c>
      <c r="E69" s="1">
        <v>7.2479532100260258E-3</v>
      </c>
      <c r="F69" s="1">
        <v>1.6950037330389023E-2</v>
      </c>
      <c r="G69" s="1">
        <v>1.3927564024925232E-2</v>
      </c>
      <c r="H69" s="1">
        <v>1.7357518896460533E-2</v>
      </c>
      <c r="I69" s="1">
        <v>1.326628215610981E-2</v>
      </c>
      <c r="J69" s="1">
        <v>1.3150377199053764E-3</v>
      </c>
      <c r="K69" s="1">
        <v>1.9386541098356247E-2</v>
      </c>
      <c r="L69" s="1">
        <v>5.8012837544083595E-3</v>
      </c>
      <c r="M69" s="1">
        <v>1.1054076021537185E-3</v>
      </c>
      <c r="N69" s="1">
        <v>4.9350983463227749E-3</v>
      </c>
      <c r="O69" s="1">
        <v>6.8852300755679607E-3</v>
      </c>
      <c r="P69" s="1">
        <v>8.3800647407770157E-3</v>
      </c>
      <c r="Q69" s="1">
        <v>1.286525372415781E-2</v>
      </c>
      <c r="R69" s="1">
        <v>7.4824616312980652E-3</v>
      </c>
      <c r="S69" s="1">
        <v>6.6130845807492733E-3</v>
      </c>
      <c r="T69" s="1">
        <v>3.7831435911357403E-3</v>
      </c>
      <c r="U69" s="1">
        <v>4.6209124848246574E-3</v>
      </c>
      <c r="V69" s="1">
        <v>4.9530551768839359E-3</v>
      </c>
      <c r="W69" s="1">
        <v>3.9623130112886429E-2</v>
      </c>
      <c r="X69" s="1">
        <v>0.1328657865524292</v>
      </c>
      <c r="Y69" s="1">
        <v>2.2570984438061714E-2</v>
      </c>
      <c r="Z69" s="1">
        <v>2.5459378957748413E-3</v>
      </c>
      <c r="AA69" s="1">
        <v>5.7927025482058525E-3</v>
      </c>
      <c r="AB69" s="1">
        <v>8.6341183632612228E-3</v>
      </c>
      <c r="AC69" s="1">
        <v>4.9676001071929932E-3</v>
      </c>
      <c r="AD69" s="1">
        <v>3.0655260197818279E-3</v>
      </c>
      <c r="AE69" s="1">
        <v>0.55905860662460327</v>
      </c>
      <c r="AF69" s="1">
        <v>2127874.5</v>
      </c>
      <c r="AG69" s="1">
        <v>51449.1640625</v>
      </c>
      <c r="AH69" s="1">
        <v>60040.7734375</v>
      </c>
      <c r="AI69" s="1">
        <v>24693.318359375</v>
      </c>
      <c r="AJ69" s="1">
        <v>15422.734375</v>
      </c>
      <c r="AK69" s="1">
        <v>36067.55078125</v>
      </c>
      <c r="AL69" s="1">
        <v>29636.107421875</v>
      </c>
      <c r="AM69" s="1">
        <v>36934.62109375</v>
      </c>
      <c r="AN69" s="1">
        <v>28228.984375</v>
      </c>
      <c r="AO69" s="1">
        <v>2798.2353515625</v>
      </c>
      <c r="AP69" s="1">
        <v>41252.125</v>
      </c>
      <c r="AQ69" s="1">
        <v>12344.4033203125</v>
      </c>
      <c r="AR69" s="1">
        <v>2352.168701171875</v>
      </c>
      <c r="AS69" s="1">
        <v>10501.26953125</v>
      </c>
      <c r="AT69" s="1">
        <v>14650.9052734375</v>
      </c>
      <c r="AU69" s="1">
        <v>17831.7265625</v>
      </c>
      <c r="AV69" s="1">
        <v>27375.64453125</v>
      </c>
      <c r="AW69" s="1">
        <v>15921.7392578125</v>
      </c>
      <c r="AX69" s="1">
        <v>14071.814453125</v>
      </c>
      <c r="AY69" s="1">
        <v>8050.0546875</v>
      </c>
      <c r="AZ69" s="1">
        <v>9832.7216796875</v>
      </c>
      <c r="BA69" s="1">
        <v>10539.4794921875</v>
      </c>
      <c r="BB69" s="1">
        <v>84313.046875</v>
      </c>
      <c r="BC69" s="1">
        <v>282721.71875</v>
      </c>
      <c r="BD69" s="1">
        <v>48028.22265625</v>
      </c>
      <c r="BE69" s="1">
        <v>5417.4365234375</v>
      </c>
      <c r="BF69" s="1">
        <v>12326.1435546875</v>
      </c>
      <c r="BG69" s="1">
        <v>18372.3203125</v>
      </c>
      <c r="BH69" s="1">
        <v>10570.4296875</v>
      </c>
      <c r="BI69" s="1">
        <v>6523.0546875</v>
      </c>
      <c r="BJ69" s="1">
        <v>1189606.5</v>
      </c>
      <c r="BK69" s="1">
        <v>68</v>
      </c>
    </row>
    <row r="70" spans="1:63" ht="15.75" customHeight="1" x14ac:dyDescent="0.15">
      <c r="A70" s="1">
        <v>68</v>
      </c>
      <c r="B70" s="1">
        <v>2.8340183198451996E-2</v>
      </c>
      <c r="C70" s="1">
        <v>2.935422956943512E-2</v>
      </c>
      <c r="D70" s="1">
        <v>1.1915748007595539E-2</v>
      </c>
      <c r="E70" s="1">
        <v>6.1093354597687721E-3</v>
      </c>
      <c r="F70" s="1">
        <v>1.309654489159584E-2</v>
      </c>
      <c r="G70" s="1">
        <v>1.443117018789053E-2</v>
      </c>
      <c r="H70" s="1">
        <v>1.5732171013951302E-2</v>
      </c>
      <c r="I70" s="1">
        <v>1.0523173026740551E-2</v>
      </c>
      <c r="J70" s="1">
        <v>1.0687203612178564E-3</v>
      </c>
      <c r="K70" s="1">
        <v>1.7955046147108078E-2</v>
      </c>
      <c r="L70" s="1">
        <v>5.3339316509664059E-3</v>
      </c>
      <c r="M70" s="1">
        <v>4.819085355848074E-3</v>
      </c>
      <c r="N70" s="1">
        <v>5.7657556608319283E-3</v>
      </c>
      <c r="O70" s="1">
        <v>7.9241897910833359E-3</v>
      </c>
      <c r="P70" s="1">
        <v>8.4972409531474113E-3</v>
      </c>
      <c r="Q70" s="1">
        <v>1.436240877956152E-2</v>
      </c>
      <c r="R70" s="1">
        <v>8.0023584887385368E-3</v>
      </c>
      <c r="S70" s="1">
        <v>7.0577287115156651E-3</v>
      </c>
      <c r="T70" s="1">
        <v>4.1491780430078506E-3</v>
      </c>
      <c r="U70" s="1">
        <v>4.7228345647454262E-3</v>
      </c>
      <c r="V70" s="1">
        <v>5.1057366654276848E-3</v>
      </c>
      <c r="W70" s="1">
        <v>4.2947228997945786E-2</v>
      </c>
      <c r="X70" s="1">
        <v>0.13182477653026581</v>
      </c>
      <c r="Y70" s="1">
        <v>2.2610977292060852E-2</v>
      </c>
      <c r="Z70" s="1">
        <v>2.2787440102547407E-3</v>
      </c>
      <c r="AA70" s="1">
        <v>5.1411585882306099E-3</v>
      </c>
      <c r="AB70" s="1">
        <v>8.0743907019495964E-3</v>
      </c>
      <c r="AC70" s="1">
        <v>4.9254628829658031E-3</v>
      </c>
      <c r="AD70" s="1">
        <v>2.8744700830429792E-3</v>
      </c>
      <c r="AE70" s="1">
        <v>0.55505597591400146</v>
      </c>
      <c r="AF70" s="1">
        <v>2112015</v>
      </c>
      <c r="AG70" s="1">
        <v>59854.890625</v>
      </c>
      <c r="AH70" s="1">
        <v>61996.57421875</v>
      </c>
      <c r="AI70" s="1">
        <v>25166.23828125</v>
      </c>
      <c r="AJ70" s="1">
        <v>12903.0078125</v>
      </c>
      <c r="AK70" s="1">
        <v>27660.099609375</v>
      </c>
      <c r="AL70" s="1">
        <v>30478.84765625</v>
      </c>
      <c r="AM70" s="1">
        <v>33226.58203125</v>
      </c>
      <c r="AN70" s="1">
        <v>22225.099609375</v>
      </c>
      <c r="AO70" s="1">
        <v>2257.1533203125</v>
      </c>
      <c r="AP70" s="1">
        <v>37921.328125</v>
      </c>
      <c r="AQ70" s="1">
        <v>11265.34375</v>
      </c>
      <c r="AR70" s="1">
        <v>10177.98046875</v>
      </c>
      <c r="AS70" s="1">
        <v>12177.3623046875</v>
      </c>
      <c r="AT70" s="1">
        <v>16736.0078125</v>
      </c>
      <c r="AU70" s="1">
        <v>17946.30078125</v>
      </c>
      <c r="AV70" s="1">
        <v>30333.623046875</v>
      </c>
      <c r="AW70" s="1">
        <v>16901.1015625</v>
      </c>
      <c r="AX70" s="1">
        <v>14906.029296875</v>
      </c>
      <c r="AY70" s="1">
        <v>8763.1259765625</v>
      </c>
      <c r="AZ70" s="1">
        <v>9974.697265625</v>
      </c>
      <c r="BA70" s="1">
        <v>10783.392578125</v>
      </c>
      <c r="BB70" s="1">
        <v>90705.1953125</v>
      </c>
      <c r="BC70" s="1">
        <v>278415.90625</v>
      </c>
      <c r="BD70" s="1">
        <v>47754.72265625</v>
      </c>
      <c r="BE70" s="1">
        <v>4812.74169921875</v>
      </c>
      <c r="BF70" s="1">
        <v>10858.2041015625</v>
      </c>
      <c r="BG70" s="1">
        <v>17053.234375</v>
      </c>
      <c r="BH70" s="1">
        <v>10402.6513671875</v>
      </c>
      <c r="BI70" s="1">
        <v>6070.923828125</v>
      </c>
      <c r="BJ70" s="1">
        <v>1172286.5</v>
      </c>
      <c r="BK70" s="1">
        <v>69</v>
      </c>
    </row>
    <row r="71" spans="1:63" ht="15.75" customHeight="1" x14ac:dyDescent="0.15">
      <c r="A71" s="1">
        <v>69</v>
      </c>
      <c r="B71" s="1">
        <v>3.2668959349393845E-2</v>
      </c>
      <c r="C71" s="1">
        <v>2.8918661177158356E-2</v>
      </c>
      <c r="D71" s="1">
        <v>1.2101844884455204E-2</v>
      </c>
      <c r="E71" s="1">
        <v>5.4462654516100883E-3</v>
      </c>
      <c r="F71" s="1">
        <v>1.0833152569830418E-2</v>
      </c>
      <c r="G71" s="1">
        <v>1.5524344518780708E-2</v>
      </c>
      <c r="H71" s="1">
        <v>1.3909182511270046E-2</v>
      </c>
      <c r="I71" s="1">
        <v>1.7222398892045021E-2</v>
      </c>
      <c r="J71" s="1">
        <v>9.0516591444611549E-4</v>
      </c>
      <c r="K71" s="1">
        <v>1.5647927299141884E-2</v>
      </c>
      <c r="L71" s="1">
        <v>4.9135992303490639E-3</v>
      </c>
      <c r="M71" s="1">
        <v>3.8480914663523436E-3</v>
      </c>
      <c r="N71" s="1">
        <v>5.1332535222172737E-3</v>
      </c>
      <c r="O71" s="1">
        <v>6.67977100238204E-3</v>
      </c>
      <c r="P71" s="1">
        <v>8.2160290330648422E-3</v>
      </c>
      <c r="Q71" s="1">
        <v>1.2048781849443913E-2</v>
      </c>
      <c r="R71" s="1">
        <v>7.5567509047687054E-3</v>
      </c>
      <c r="S71" s="1">
        <v>6.0651116073131561E-3</v>
      </c>
      <c r="T71" s="1">
        <v>4.0394053794443607E-3</v>
      </c>
      <c r="U71" s="1">
        <v>4.4795749709010124E-3</v>
      </c>
      <c r="V71" s="1">
        <v>4.7496166080236435E-3</v>
      </c>
      <c r="W71" s="1">
        <v>4.3981365859508514E-2</v>
      </c>
      <c r="X71" s="1">
        <v>0.13233786821365356</v>
      </c>
      <c r="Y71" s="1">
        <v>2.180970087647438E-2</v>
      </c>
      <c r="Z71" s="1">
        <v>5.3318445570766926E-3</v>
      </c>
      <c r="AA71" s="1">
        <v>4.5375758782029152E-3</v>
      </c>
      <c r="AB71" s="1">
        <v>9.0727340430021286E-3</v>
      </c>
      <c r="AC71" s="1">
        <v>8.0397594720125198E-3</v>
      </c>
      <c r="AD71" s="1">
        <v>4.2932908982038498E-3</v>
      </c>
      <c r="AE71" s="1">
        <v>0.54968798160552979</v>
      </c>
      <c r="AF71" s="1">
        <v>2099635.75</v>
      </c>
      <c r="AG71" s="1">
        <v>68592.9140625</v>
      </c>
      <c r="AH71" s="1">
        <v>60718.65625</v>
      </c>
      <c r="AI71" s="1">
        <v>25409.466796875</v>
      </c>
      <c r="AJ71" s="1">
        <v>11435.173828125</v>
      </c>
      <c r="AK71" s="1">
        <v>22745.673828125</v>
      </c>
      <c r="AL71" s="1">
        <v>32595.46875</v>
      </c>
      <c r="AM71" s="1">
        <v>29204.216796875</v>
      </c>
      <c r="AN71" s="1">
        <v>36160.765625</v>
      </c>
      <c r="AO71" s="1">
        <v>1900.5186767578125</v>
      </c>
      <c r="AP71" s="1">
        <v>32854.94921875</v>
      </c>
      <c r="AQ71" s="1">
        <v>10316.7685546875</v>
      </c>
      <c r="AR71" s="1">
        <v>8079.59033203125</v>
      </c>
      <c r="AS71" s="1">
        <v>10777.962890625</v>
      </c>
      <c r="AT71" s="1">
        <v>14025.0859375</v>
      </c>
      <c r="AU71" s="1">
        <v>17250.66796875</v>
      </c>
      <c r="AV71" s="1">
        <v>25298.052734375</v>
      </c>
      <c r="AW71" s="1">
        <v>15866.4248046875</v>
      </c>
      <c r="AX71" s="1">
        <v>12734.525390625</v>
      </c>
      <c r="AY71" s="1">
        <v>8481.2802734375</v>
      </c>
      <c r="AZ71" s="1">
        <v>9405.4755859375</v>
      </c>
      <c r="BA71" s="1">
        <v>9972.46484375</v>
      </c>
      <c r="BB71" s="1">
        <v>92344.8515625</v>
      </c>
      <c r="BC71" s="1">
        <v>277861.3125</v>
      </c>
      <c r="BD71" s="1">
        <v>45792.42578125</v>
      </c>
      <c r="BE71" s="1">
        <v>11194.931640625</v>
      </c>
      <c r="BF71" s="1">
        <v>9527.2568359375</v>
      </c>
      <c r="BG71" s="1">
        <v>19049.4375</v>
      </c>
      <c r="BH71" s="1">
        <v>16880.56640625</v>
      </c>
      <c r="BI71" s="1">
        <v>9014.3466796875</v>
      </c>
      <c r="BJ71" s="1">
        <v>1154144.5</v>
      </c>
      <c r="BK71" s="1">
        <v>70</v>
      </c>
    </row>
    <row r="72" spans="1:63" ht="15.75" customHeight="1" x14ac:dyDescent="0.15">
      <c r="A72" s="1">
        <v>70</v>
      </c>
      <c r="B72" s="1">
        <v>3.1251806765794754E-2</v>
      </c>
      <c r="C72" s="1">
        <v>2.8365990146994591E-2</v>
      </c>
      <c r="D72" s="1">
        <v>1.1543634347617626E-2</v>
      </c>
      <c r="E72" s="1">
        <v>5.0480994395911694E-3</v>
      </c>
      <c r="F72" s="1">
        <v>9.530162438750267E-3</v>
      </c>
      <c r="G72" s="1">
        <v>1.4475522562861443E-2</v>
      </c>
      <c r="H72" s="1">
        <v>1.7402894794940948E-2</v>
      </c>
      <c r="I72" s="1">
        <v>1.5650229528546333E-2</v>
      </c>
      <c r="J72" s="1">
        <v>8.7475618347525597E-3</v>
      </c>
      <c r="K72" s="1">
        <v>1.8958171829581261E-2</v>
      </c>
      <c r="L72" s="1">
        <v>4.5836642384529114E-3</v>
      </c>
      <c r="M72" s="1">
        <v>3.0099076684564352E-3</v>
      </c>
      <c r="N72" s="1">
        <v>4.5143691822886467E-3</v>
      </c>
      <c r="O72" s="1">
        <v>5.7416558265686035E-3</v>
      </c>
      <c r="P72" s="1">
        <v>7.8619550913572311E-3</v>
      </c>
      <c r="Q72" s="1">
        <v>8.6672510951757431E-3</v>
      </c>
      <c r="R72" s="1">
        <v>7.0442711003124714E-3</v>
      </c>
      <c r="S72" s="1">
        <v>4.8963692970573902E-3</v>
      </c>
      <c r="T72" s="1">
        <v>3.9269397966563702E-3</v>
      </c>
      <c r="U72" s="1">
        <v>4.2239311151206493E-3</v>
      </c>
      <c r="V72" s="1">
        <v>4.0852329693734646E-3</v>
      </c>
      <c r="W72" s="1">
        <v>4.4750723987817764E-2</v>
      </c>
      <c r="X72" s="1">
        <v>0.13107441365718842</v>
      </c>
      <c r="Y72" s="1">
        <v>2.1087987348437309E-2</v>
      </c>
      <c r="Z72" s="1">
        <v>7.3701604269444942E-3</v>
      </c>
      <c r="AA72" s="1">
        <v>7.512564305216074E-3</v>
      </c>
      <c r="AB72" s="1">
        <v>9.1986991465091705E-3</v>
      </c>
      <c r="AC72" s="1">
        <v>8.5429530590772629E-3</v>
      </c>
      <c r="AD72" s="1">
        <v>4.3269824236631393E-3</v>
      </c>
      <c r="AE72" s="1">
        <v>0.54660594463348389</v>
      </c>
      <c r="AF72" s="1">
        <v>2077764.875</v>
      </c>
      <c r="AG72" s="1">
        <v>64933.90625</v>
      </c>
      <c r="AH72" s="1">
        <v>58937.859375</v>
      </c>
      <c r="AI72" s="1">
        <v>23984.95703125</v>
      </c>
      <c r="AJ72" s="1">
        <v>10488.763671875</v>
      </c>
      <c r="AK72" s="1">
        <v>19801.4375</v>
      </c>
      <c r="AL72" s="1">
        <v>30076.732421875</v>
      </c>
      <c r="AM72" s="1">
        <v>36159.125</v>
      </c>
      <c r="AN72" s="1">
        <v>32517.498046875</v>
      </c>
      <c r="AO72" s="1">
        <v>18175.376953125</v>
      </c>
      <c r="AP72" s="1">
        <v>39390.625</v>
      </c>
      <c r="AQ72" s="1">
        <v>9523.7763671875</v>
      </c>
      <c r="AR72" s="1">
        <v>6253.88037109375</v>
      </c>
      <c r="AS72" s="1">
        <v>9379.7978515625</v>
      </c>
      <c r="AT72" s="1">
        <v>11929.810546875</v>
      </c>
      <c r="AU72" s="1">
        <v>16335.2939453125</v>
      </c>
      <c r="AV72" s="1">
        <v>18008.509765625</v>
      </c>
      <c r="AW72" s="1">
        <v>14636.3388671875</v>
      </c>
      <c r="AX72" s="1">
        <v>10173.50390625</v>
      </c>
      <c r="AY72" s="1">
        <v>8159.2578125</v>
      </c>
      <c r="AZ72" s="1">
        <v>8776.3359375</v>
      </c>
      <c r="BA72" s="1">
        <v>8488.1533203125</v>
      </c>
      <c r="BB72" s="1">
        <v>92981.484375</v>
      </c>
      <c r="BC72" s="1">
        <v>272341.8125</v>
      </c>
      <c r="BD72" s="1">
        <v>43815.87890625</v>
      </c>
      <c r="BE72" s="1">
        <v>15313.4609375</v>
      </c>
      <c r="BF72" s="1">
        <v>15609.341796875</v>
      </c>
      <c r="BG72" s="1">
        <v>19112.734375</v>
      </c>
      <c r="BH72" s="1">
        <v>17750.248046875</v>
      </c>
      <c r="BI72" s="1">
        <v>8990.4521484375</v>
      </c>
      <c r="BJ72" s="1">
        <v>1135718.625</v>
      </c>
      <c r="BK72" s="1">
        <v>71</v>
      </c>
    </row>
    <row r="73" spans="1:63" ht="15.75" customHeight="1" x14ac:dyDescent="0.15">
      <c r="A73" s="1">
        <v>71</v>
      </c>
      <c r="B73" s="1">
        <v>2.7992909774184227E-2</v>
      </c>
      <c r="C73" s="1">
        <v>2.9090365394949913E-2</v>
      </c>
      <c r="D73" s="1">
        <v>1.1379220522940159E-2</v>
      </c>
      <c r="E73" s="1">
        <v>8.8356891646981239E-3</v>
      </c>
      <c r="F73" s="1">
        <v>8.9195091277360916E-3</v>
      </c>
      <c r="G73" s="1">
        <v>1.503361389040947E-2</v>
      </c>
      <c r="H73" s="1">
        <v>1.6157764941453934E-2</v>
      </c>
      <c r="I73" s="1">
        <v>1.375600416213274E-2</v>
      </c>
      <c r="J73" s="1">
        <v>7.5945379212498665E-3</v>
      </c>
      <c r="K73" s="1">
        <v>1.7578572034835815E-2</v>
      </c>
      <c r="L73" s="1">
        <v>4.4350223615765572E-3</v>
      </c>
      <c r="M73" s="1">
        <v>2.4224456865340471E-3</v>
      </c>
      <c r="N73" s="1">
        <v>4.1142189875245094E-3</v>
      </c>
      <c r="O73" s="1">
        <v>5.1420452073216438E-3</v>
      </c>
      <c r="P73" s="1">
        <v>7.6684113591909409E-3</v>
      </c>
      <c r="Q73" s="1">
        <v>7.357605267316103E-3</v>
      </c>
      <c r="R73" s="1">
        <v>6.6590565256774426E-3</v>
      </c>
      <c r="S73" s="1">
        <v>4.1976198554039001E-3</v>
      </c>
      <c r="T73" s="1">
        <v>3.9190058596432209E-3</v>
      </c>
      <c r="U73" s="1">
        <v>4.0598977357149124E-3</v>
      </c>
      <c r="V73" s="1">
        <v>3.384964307770133E-3</v>
      </c>
      <c r="W73" s="1">
        <v>4.6826113015413284E-2</v>
      </c>
      <c r="X73" s="1">
        <v>0.12407170981168747</v>
      </c>
      <c r="Y73" s="1">
        <v>2.1043764427304268E-2</v>
      </c>
      <c r="Z73" s="1">
        <v>7.0419693365693092E-3</v>
      </c>
      <c r="AA73" s="1">
        <v>8.1583037972450256E-3</v>
      </c>
      <c r="AB73" s="1">
        <v>8.9304093271493912E-3</v>
      </c>
      <c r="AC73" s="1">
        <v>8.7725603953003883E-3</v>
      </c>
      <c r="AD73" s="1">
        <v>4.4483020901679993E-3</v>
      </c>
      <c r="AE73" s="1">
        <v>0.56100833415985107</v>
      </c>
      <c r="AF73" s="1">
        <v>1992146.625</v>
      </c>
      <c r="AG73" s="1">
        <v>55765.98046875</v>
      </c>
      <c r="AH73" s="1">
        <v>57952.2734375</v>
      </c>
      <c r="AI73" s="1">
        <v>22669.076171875</v>
      </c>
      <c r="AJ73" s="1">
        <v>17601.98828125</v>
      </c>
      <c r="AK73" s="1">
        <v>17768.970703125</v>
      </c>
      <c r="AL73" s="1">
        <v>29949.1640625</v>
      </c>
      <c r="AM73" s="1">
        <v>32188.63671875</v>
      </c>
      <c r="AN73" s="1">
        <v>27403.9765625</v>
      </c>
      <c r="AO73" s="1">
        <v>15129.4326171875</v>
      </c>
      <c r="AP73" s="1">
        <v>35019.09375</v>
      </c>
      <c r="AQ73" s="1">
        <v>8835.21484375</v>
      </c>
      <c r="AR73" s="1">
        <v>4825.8671875</v>
      </c>
      <c r="AS73" s="1">
        <v>8196.1279296875</v>
      </c>
      <c r="AT73" s="1">
        <v>10243.7080078125</v>
      </c>
      <c r="AU73" s="1">
        <v>15276.599609375</v>
      </c>
      <c r="AV73" s="1">
        <v>14657.4287109375</v>
      </c>
      <c r="AW73" s="1">
        <v>13265.8173828125</v>
      </c>
      <c r="AX73" s="1">
        <v>8362.2744140625</v>
      </c>
      <c r="AY73" s="1">
        <v>7807.234375</v>
      </c>
      <c r="AZ73" s="1">
        <v>8087.91162109375</v>
      </c>
      <c r="BA73" s="1">
        <v>6743.34521484375</v>
      </c>
      <c r="BB73" s="1">
        <v>93284.484375</v>
      </c>
      <c r="BC73" s="1">
        <v>247169.03125</v>
      </c>
      <c r="BD73" s="1">
        <v>41922.265625</v>
      </c>
      <c r="BE73" s="1">
        <v>14028.6357421875</v>
      </c>
      <c r="BF73" s="1">
        <v>16252.537109375</v>
      </c>
      <c r="BG73" s="1">
        <v>17790.685546875</v>
      </c>
      <c r="BH73" s="1">
        <v>17476.2265625</v>
      </c>
      <c r="BI73" s="1">
        <v>8861.669921875</v>
      </c>
      <c r="BJ73" s="1">
        <v>1117610.875</v>
      </c>
      <c r="BK73" s="1">
        <v>72</v>
      </c>
    </row>
    <row r="74" spans="1:63" ht="15.75" customHeight="1" x14ac:dyDescent="0.15">
      <c r="A74" s="1">
        <v>72</v>
      </c>
      <c r="B74" s="1">
        <v>2.6809470728039742E-2</v>
      </c>
      <c r="C74" s="1">
        <v>2.1598899737000465E-2</v>
      </c>
      <c r="D74" s="1">
        <v>1.1086581274867058E-2</v>
      </c>
      <c r="E74" s="1">
        <v>7.9470165073871613E-3</v>
      </c>
      <c r="F74" s="1">
        <v>8.3008697256445885E-3</v>
      </c>
      <c r="G74" s="1">
        <v>1.5381179749965668E-2</v>
      </c>
      <c r="H74" s="1">
        <v>1.4310802333056927E-2</v>
      </c>
      <c r="I74" s="1">
        <v>1.8468568101525307E-2</v>
      </c>
      <c r="J74" s="1">
        <v>6.1723734252154827E-3</v>
      </c>
      <c r="K74" s="1">
        <v>1.4734245836734772E-2</v>
      </c>
      <c r="L74" s="1">
        <v>4.2143114842474461E-3</v>
      </c>
      <c r="M74" s="1">
        <v>1.9715800881385803E-3</v>
      </c>
      <c r="N74" s="1">
        <v>3.6687366664409637E-3</v>
      </c>
      <c r="O74" s="1">
        <v>4.5560067519545555E-3</v>
      </c>
      <c r="P74" s="1">
        <v>7.2910306043922901E-3</v>
      </c>
      <c r="Q74" s="1">
        <v>6.5269912593066692E-3</v>
      </c>
      <c r="R74" s="1">
        <v>5.9989872388541698E-3</v>
      </c>
      <c r="S74" s="1">
        <v>3.6334267351776361E-3</v>
      </c>
      <c r="T74" s="1">
        <v>3.8072702009230852E-3</v>
      </c>
      <c r="U74" s="1">
        <v>3.7475014105439186E-3</v>
      </c>
      <c r="V74" s="1">
        <v>2.7805883437395096E-3</v>
      </c>
      <c r="W74" s="1">
        <v>4.7787517309188843E-2</v>
      </c>
      <c r="X74" s="1">
        <v>0.1379149854183197</v>
      </c>
      <c r="Y74" s="1">
        <v>2.328982762992382E-2</v>
      </c>
      <c r="Z74" s="1">
        <v>5.8015673421323299E-3</v>
      </c>
      <c r="AA74" s="1">
        <v>7.9139191657304764E-3</v>
      </c>
      <c r="AB74" s="1">
        <v>8.359493687748909E-3</v>
      </c>
      <c r="AC74" s="1">
        <v>8.7597863748669624E-3</v>
      </c>
      <c r="AD74" s="1">
        <v>4.3919114395976067E-3</v>
      </c>
      <c r="AE74" s="1">
        <v>0.56277447938919067</v>
      </c>
      <c r="AF74" s="1">
        <v>1955425.875</v>
      </c>
      <c r="AG74" s="1">
        <v>52423.93359375</v>
      </c>
      <c r="AH74" s="1">
        <v>42235.046875</v>
      </c>
      <c r="AI74" s="1">
        <v>21678.98828125</v>
      </c>
      <c r="AJ74" s="1">
        <v>15539.8017578125</v>
      </c>
      <c r="AK74" s="1">
        <v>16231.7353515625</v>
      </c>
      <c r="AL74" s="1">
        <v>30076.7578125</v>
      </c>
      <c r="AM74" s="1">
        <v>27983.712890625</v>
      </c>
      <c r="AN74" s="1">
        <v>36113.9140625</v>
      </c>
      <c r="AO74" s="1">
        <v>12069.619140625</v>
      </c>
      <c r="AP74" s="1">
        <v>28811.724609375</v>
      </c>
      <c r="AQ74" s="1">
        <v>8240.7734375</v>
      </c>
      <c r="AR74" s="1">
        <v>3855.27880859375</v>
      </c>
      <c r="AS74" s="1">
        <v>7173.9423828125</v>
      </c>
      <c r="AT74" s="1">
        <v>8908.93359375</v>
      </c>
      <c r="AU74" s="1">
        <v>14257.0703125</v>
      </c>
      <c r="AV74" s="1">
        <v>12763.0478515625</v>
      </c>
      <c r="AW74" s="1">
        <v>11730.5751953125</v>
      </c>
      <c r="AX74" s="1">
        <v>7104.896484375</v>
      </c>
      <c r="AY74" s="1">
        <v>7444.83447265625</v>
      </c>
      <c r="AZ74" s="1">
        <v>7327.96142578125</v>
      </c>
      <c r="BA74" s="1">
        <v>5437.234375</v>
      </c>
      <c r="BB74" s="1">
        <v>93444.9453125</v>
      </c>
      <c r="BC74" s="1">
        <v>269682.53125</v>
      </c>
      <c r="BD74" s="1">
        <v>45541.53125</v>
      </c>
      <c r="BE74" s="1">
        <v>11344.53515625</v>
      </c>
      <c r="BF74" s="1">
        <v>15475.08203125</v>
      </c>
      <c r="BG74" s="1">
        <v>16346.3701171875</v>
      </c>
      <c r="BH74" s="1">
        <v>17129.11328125</v>
      </c>
      <c r="BI74" s="1">
        <v>8588.0576171875</v>
      </c>
      <c r="BJ74" s="1">
        <v>1100463.75</v>
      </c>
      <c r="BK74" s="1">
        <v>73</v>
      </c>
    </row>
    <row r="75" spans="1:63" ht="15.75" customHeight="1" x14ac:dyDescent="0.15">
      <c r="A75" s="1">
        <v>73</v>
      </c>
      <c r="B75" s="1">
        <v>2.3937005549669266E-2</v>
      </c>
      <c r="C75" s="1">
        <v>1.861170120537281E-2</v>
      </c>
      <c r="D75" s="1">
        <v>1.2717426754534245E-2</v>
      </c>
      <c r="E75" s="1">
        <v>6.8349759094417095E-3</v>
      </c>
      <c r="F75" s="1">
        <v>7.8580277040600777E-3</v>
      </c>
      <c r="G75" s="1">
        <v>1.5807520598173141E-2</v>
      </c>
      <c r="H75" s="1">
        <v>1.3040362857282162E-2</v>
      </c>
      <c r="I75" s="1">
        <v>1.6998209059238434E-2</v>
      </c>
      <c r="J75" s="1">
        <v>5.2530947141349316E-3</v>
      </c>
      <c r="K75" s="1">
        <v>1.1396016925573349E-2</v>
      </c>
      <c r="L75" s="1">
        <v>4.0556346066296101E-3</v>
      </c>
      <c r="M75" s="1">
        <v>1.679553184658289E-3</v>
      </c>
      <c r="N75" s="1">
        <v>3.2922602258622646E-3</v>
      </c>
      <c r="O75" s="1">
        <v>4.1549340821802616E-3</v>
      </c>
      <c r="P75" s="1">
        <v>7.0100948214530945E-3</v>
      </c>
      <c r="Q75" s="1">
        <v>5.9344423934817314E-3</v>
      </c>
      <c r="R75" s="1">
        <v>5.3740455769002438E-3</v>
      </c>
      <c r="S75" s="1">
        <v>3.2254033721983433E-3</v>
      </c>
      <c r="T75" s="1">
        <v>3.7193810567259789E-3</v>
      </c>
      <c r="U75" s="1">
        <v>3.4121202770620584E-3</v>
      </c>
      <c r="V75" s="1">
        <v>2.3770630359649658E-3</v>
      </c>
      <c r="W75" s="1">
        <v>4.9078866839408875E-2</v>
      </c>
      <c r="X75" s="1">
        <v>0.14891691505908966</v>
      </c>
      <c r="Y75" s="1">
        <v>2.2711498662829399E-2</v>
      </c>
      <c r="Z75" s="1">
        <v>4.8621403984725475E-3</v>
      </c>
      <c r="AA75" s="1">
        <v>7.5739454478025436E-3</v>
      </c>
      <c r="AB75" s="1">
        <v>7.8137759119272232E-3</v>
      </c>
      <c r="AC75" s="1">
        <v>8.7541323155164719E-3</v>
      </c>
      <c r="AD75" s="1">
        <v>4.3293526396155357E-3</v>
      </c>
      <c r="AE75" s="1">
        <v>0.56927013397216797</v>
      </c>
      <c r="AF75" s="1">
        <v>1905823.375</v>
      </c>
      <c r="AG75" s="1">
        <v>45619.703125</v>
      </c>
      <c r="AH75" s="1">
        <v>35470.61328125</v>
      </c>
      <c r="AI75" s="1">
        <v>24237.169921875</v>
      </c>
      <c r="AJ75" s="1">
        <v>13026.2568359375</v>
      </c>
      <c r="AK75" s="1">
        <v>14976.0126953125</v>
      </c>
      <c r="AL75" s="1">
        <v>30126.341796875</v>
      </c>
      <c r="AM75" s="1">
        <v>24852.62890625</v>
      </c>
      <c r="AN75" s="1">
        <v>32395.583984375</v>
      </c>
      <c r="AO75" s="1">
        <v>10011.470703125</v>
      </c>
      <c r="AP75" s="1">
        <v>21718.794921875</v>
      </c>
      <c r="AQ75" s="1">
        <v>7729.3232421875</v>
      </c>
      <c r="AR75" s="1">
        <v>3200.931640625</v>
      </c>
      <c r="AS75" s="1">
        <v>6274.46630859375</v>
      </c>
      <c r="AT75" s="1">
        <v>7918.5703125</v>
      </c>
      <c r="AU75" s="1">
        <v>13360.0029296875</v>
      </c>
      <c r="AV75" s="1">
        <v>11309.9990234375</v>
      </c>
      <c r="AW75" s="1">
        <v>10241.9814453125</v>
      </c>
      <c r="AX75" s="1">
        <v>6147.04931640625</v>
      </c>
      <c r="AY75" s="1">
        <v>7088.4833984375</v>
      </c>
      <c r="AZ75" s="1">
        <v>6502.8984375</v>
      </c>
      <c r="BA75" s="1">
        <v>4530.26220703125</v>
      </c>
      <c r="BB75" s="1">
        <v>93535.6484375</v>
      </c>
      <c r="BC75" s="1">
        <v>283809.34375</v>
      </c>
      <c r="BD75" s="1">
        <v>43284.10546875</v>
      </c>
      <c r="BE75" s="1">
        <v>9266.380859375</v>
      </c>
      <c r="BF75" s="1">
        <v>14434.6025390625</v>
      </c>
      <c r="BG75" s="1">
        <v>14891.6767578125</v>
      </c>
      <c r="BH75" s="1">
        <v>16683.830078125</v>
      </c>
      <c r="BI75" s="1">
        <v>8250.9814453125</v>
      </c>
      <c r="BJ75" s="1">
        <v>1084928.375</v>
      </c>
      <c r="BK75" s="1">
        <v>74</v>
      </c>
    </row>
    <row r="76" spans="1:63" ht="15.75" customHeight="1" x14ac:dyDescent="0.15">
      <c r="A76" s="1">
        <v>74</v>
      </c>
      <c r="B76" s="1">
        <v>2.9267793521285057E-2</v>
      </c>
      <c r="C76" s="1">
        <v>2.875281497836113E-2</v>
      </c>
      <c r="D76" s="1">
        <v>1.2871022336184978E-2</v>
      </c>
      <c r="E76" s="1">
        <v>5.9802541509270668E-3</v>
      </c>
      <c r="F76" s="1">
        <v>7.1808421052992344E-3</v>
      </c>
      <c r="G76" s="1">
        <v>1.5455281361937523E-2</v>
      </c>
      <c r="H76" s="1">
        <v>1.9573591649532318E-2</v>
      </c>
      <c r="I76" s="1">
        <v>1.8938876688480377E-2</v>
      </c>
      <c r="J76" s="1">
        <v>4.4546294957399368E-3</v>
      </c>
      <c r="K76" s="1">
        <v>1.9036199897527695E-2</v>
      </c>
      <c r="L76" s="1">
        <v>3.7657618522644043E-3</v>
      </c>
      <c r="M76" s="1">
        <v>1.4133267104625702E-3</v>
      </c>
      <c r="N76" s="1">
        <v>2.84725078381598E-3</v>
      </c>
      <c r="O76" s="1">
        <v>3.6714924499392509E-3</v>
      </c>
      <c r="P76" s="1">
        <v>6.516764871776104E-3</v>
      </c>
      <c r="Q76" s="1">
        <v>5.2279811352491379E-3</v>
      </c>
      <c r="R76" s="1">
        <v>4.6072113327682018E-3</v>
      </c>
      <c r="S76" s="1">
        <v>2.7619656175374985E-3</v>
      </c>
      <c r="T76" s="1">
        <v>3.4890738315880299E-3</v>
      </c>
      <c r="U76" s="1">
        <v>2.9624614398926497E-3</v>
      </c>
      <c r="V76" s="1">
        <v>2.0025996491312981E-3</v>
      </c>
      <c r="W76" s="1">
        <v>4.7542154788970947E-2</v>
      </c>
      <c r="X76" s="1">
        <v>0.14598645269870758</v>
      </c>
      <c r="Y76" s="1">
        <v>2.1182062104344368E-2</v>
      </c>
      <c r="Z76" s="1">
        <v>4.0216557681560516E-3</v>
      </c>
      <c r="AA76" s="1">
        <v>6.7784017883241177E-3</v>
      </c>
      <c r="AB76" s="1">
        <v>7.0236688479781151E-3</v>
      </c>
      <c r="AC76" s="1">
        <v>8.3420975133776665E-3</v>
      </c>
      <c r="AD76" s="1">
        <v>4.0667722932994366E-3</v>
      </c>
      <c r="AE76" s="1">
        <v>0.554279625415802</v>
      </c>
      <c r="AF76" s="1">
        <v>1933385.75</v>
      </c>
      <c r="AG76" s="1">
        <v>56585.93359375</v>
      </c>
      <c r="AH76" s="1">
        <v>55590.28125</v>
      </c>
      <c r="AI76" s="1">
        <v>24884.650390625</v>
      </c>
      <c r="AJ76" s="1">
        <v>11562.1376953125</v>
      </c>
      <c r="AK76" s="1">
        <v>13883.337890625</v>
      </c>
      <c r="AL76" s="1">
        <v>29881.021484375</v>
      </c>
      <c r="AM76" s="1">
        <v>37843.3046875</v>
      </c>
      <c r="AN76" s="1">
        <v>36616.15625</v>
      </c>
      <c r="AO76" s="1">
        <v>8612.517578125</v>
      </c>
      <c r="AP76" s="1">
        <v>36804.31640625</v>
      </c>
      <c r="AQ76" s="1">
        <v>7280.67041015625</v>
      </c>
      <c r="AR76" s="1">
        <v>2732.505615234375</v>
      </c>
      <c r="AS76" s="1">
        <v>5504.833984375</v>
      </c>
      <c r="AT76" s="1">
        <v>7098.4111328125</v>
      </c>
      <c r="AU76" s="1">
        <v>12599.419921875</v>
      </c>
      <c r="AV76" s="1">
        <v>10107.7041015625</v>
      </c>
      <c r="AW76" s="1">
        <v>8907.5166015625</v>
      </c>
      <c r="AX76" s="1">
        <v>5339.94482421875</v>
      </c>
      <c r="AY76" s="1">
        <v>6745.7255859375</v>
      </c>
      <c r="AZ76" s="1">
        <v>5727.58056640625</v>
      </c>
      <c r="BA76" s="1">
        <v>3871.797607421875</v>
      </c>
      <c r="BB76" s="1">
        <v>91917.328125</v>
      </c>
      <c r="BC76" s="1">
        <v>282248.125</v>
      </c>
      <c r="BD76" s="1">
        <v>40953.09765625</v>
      </c>
      <c r="BE76" s="1">
        <v>7775.412109375</v>
      </c>
      <c r="BF76" s="1">
        <v>13105.265625</v>
      </c>
      <c r="BG76" s="1">
        <v>13579.4609375</v>
      </c>
      <c r="BH76" s="1">
        <v>16128.4921875</v>
      </c>
      <c r="BI76" s="1">
        <v>7862.6396484375</v>
      </c>
      <c r="BJ76" s="1">
        <v>1071636.375</v>
      </c>
      <c r="BK76" s="1">
        <v>75</v>
      </c>
    </row>
    <row r="77" spans="1:63" ht="15.75" customHeight="1" x14ac:dyDescent="0.15">
      <c r="A77" s="1">
        <v>75</v>
      </c>
      <c r="B77" s="1">
        <v>3.2743364572525024E-2</v>
      </c>
      <c r="C77" s="1">
        <v>2.9905669391155243E-2</v>
      </c>
      <c r="D77" s="1">
        <v>1.2243998236954212E-2</v>
      </c>
      <c r="E77" s="1">
        <v>9.3703800812363625E-3</v>
      </c>
      <c r="F77" s="1">
        <v>6.7331194877624512E-3</v>
      </c>
      <c r="G77" s="1">
        <v>1.5694549307227135E-2</v>
      </c>
      <c r="H77" s="1">
        <v>1.8193211406469345E-2</v>
      </c>
      <c r="I77" s="1">
        <v>1.7285775393247604E-2</v>
      </c>
      <c r="J77" s="1">
        <v>9.9019631743431091E-3</v>
      </c>
      <c r="K77" s="1">
        <v>1.6416549682617188E-2</v>
      </c>
      <c r="L77" s="1">
        <v>3.5952166654169559E-3</v>
      </c>
      <c r="M77" s="1">
        <v>1.2438930571079254E-3</v>
      </c>
      <c r="N77" s="1">
        <v>2.5413061957806349E-3</v>
      </c>
      <c r="O77" s="1">
        <v>3.3414212521165609E-3</v>
      </c>
      <c r="P77" s="1">
        <v>6.2370807863771915E-3</v>
      </c>
      <c r="Q77" s="1">
        <v>4.7438913024961948E-3</v>
      </c>
      <c r="R77" s="1">
        <v>4.0549365803599358E-3</v>
      </c>
      <c r="S77" s="1">
        <v>2.4052327498793602E-3</v>
      </c>
      <c r="T77" s="1">
        <v>3.3537333365529776E-3</v>
      </c>
      <c r="U77" s="1">
        <v>2.6611445937305689E-3</v>
      </c>
      <c r="V77" s="1">
        <v>1.7634250689297915E-3</v>
      </c>
      <c r="W77" s="1">
        <v>4.8834450542926788E-2</v>
      </c>
      <c r="X77" s="1">
        <v>0.1442076563835144</v>
      </c>
      <c r="Y77" s="1">
        <v>2.0160779356956482E-2</v>
      </c>
      <c r="Z77" s="1">
        <v>3.5074879415333271E-3</v>
      </c>
      <c r="AA77" s="1">
        <v>6.087778601795435E-3</v>
      </c>
      <c r="AB77" s="1">
        <v>6.4925434999167919E-3</v>
      </c>
      <c r="AC77" s="1">
        <v>8.105941116809845E-3</v>
      </c>
      <c r="AD77" s="1">
        <v>3.8925299886614084E-3</v>
      </c>
      <c r="AE77" s="1">
        <v>0.55428099632263184</v>
      </c>
      <c r="AF77" s="1">
        <v>1914493.5</v>
      </c>
      <c r="AG77" s="1">
        <v>62686.95703125</v>
      </c>
      <c r="AH77" s="1">
        <v>57254.2109375</v>
      </c>
      <c r="AI77" s="1">
        <v>23441.0546875</v>
      </c>
      <c r="AJ77" s="1">
        <v>17939.53125</v>
      </c>
      <c r="AK77" s="1">
        <v>12890.513671875</v>
      </c>
      <c r="AL77" s="1">
        <v>30047.11328125</v>
      </c>
      <c r="AM77" s="1">
        <v>34830.78515625</v>
      </c>
      <c r="AN77" s="1">
        <v>33093.50390625</v>
      </c>
      <c r="AO77" s="1">
        <v>18957.244140625</v>
      </c>
      <c r="AP77" s="1">
        <v>31429.376953125</v>
      </c>
      <c r="AQ77" s="1">
        <v>6883.01904296875</v>
      </c>
      <c r="AR77" s="1">
        <v>2381.42529296875</v>
      </c>
      <c r="AS77" s="1">
        <v>4865.31396484375</v>
      </c>
      <c r="AT77" s="1">
        <v>6397.12939453125</v>
      </c>
      <c r="AU77" s="1">
        <v>11940.8505859375</v>
      </c>
      <c r="AV77" s="1">
        <v>9082.1494140625</v>
      </c>
      <c r="AW77" s="1">
        <v>7763.14990234375</v>
      </c>
      <c r="AX77" s="1">
        <v>4604.80224609375</v>
      </c>
      <c r="AY77" s="1">
        <v>6420.70068359375</v>
      </c>
      <c r="AZ77" s="1">
        <v>5094.744140625</v>
      </c>
      <c r="BA77" s="1">
        <v>3376.06591796875</v>
      </c>
      <c r="BB77" s="1">
        <v>93493.234375</v>
      </c>
      <c r="BC77" s="1">
        <v>276084.625</v>
      </c>
      <c r="BD77" s="1">
        <v>38597.6796875</v>
      </c>
      <c r="BE77" s="1">
        <v>6715.06298828125</v>
      </c>
      <c r="BF77" s="1">
        <v>11655.0126953125</v>
      </c>
      <c r="BG77" s="1">
        <v>12429.9326171875</v>
      </c>
      <c r="BH77" s="1">
        <v>15518.771484375</v>
      </c>
      <c r="BI77" s="1">
        <v>7452.22314453125</v>
      </c>
      <c r="BJ77" s="1">
        <v>1061167.375</v>
      </c>
      <c r="BK77" s="1">
        <v>76</v>
      </c>
    </row>
    <row r="78" spans="1:63" ht="15.75" customHeight="1" x14ac:dyDescent="0.15">
      <c r="A78" s="1">
        <v>76</v>
      </c>
      <c r="B78" s="1">
        <v>2.842307835817337E-2</v>
      </c>
      <c r="C78" s="1">
        <v>3.1227141618728638E-2</v>
      </c>
      <c r="D78" s="1">
        <v>1.195564866065979E-2</v>
      </c>
      <c r="E78" s="1">
        <v>8.5947327315807343E-3</v>
      </c>
      <c r="F78" s="1">
        <v>6.4532817341387272E-3</v>
      </c>
      <c r="G78" s="1">
        <v>1.4814738184213638E-2</v>
      </c>
      <c r="H78" s="1">
        <v>1.6484461724758148E-2</v>
      </c>
      <c r="I78" s="1">
        <v>1.5217875130474567E-2</v>
      </c>
      <c r="J78" s="1">
        <v>8.5648000240325928E-3</v>
      </c>
      <c r="K78" s="1">
        <v>1.3100785203278065E-2</v>
      </c>
      <c r="L78" s="1">
        <v>3.5275367554277182E-3</v>
      </c>
      <c r="M78" s="1">
        <v>1.1379538336768746E-3</v>
      </c>
      <c r="N78" s="1">
        <v>2.3411752190440893E-3</v>
      </c>
      <c r="O78" s="1">
        <v>3.1237567309290171E-3</v>
      </c>
      <c r="P78" s="1">
        <v>6.106656976044178E-3</v>
      </c>
      <c r="Q78" s="1">
        <v>4.4166320003569126E-3</v>
      </c>
      <c r="R78" s="1">
        <v>3.675476647913456E-3</v>
      </c>
      <c r="S78" s="1">
        <v>2.1261277142912149E-3</v>
      </c>
      <c r="T78" s="1">
        <v>3.2974702771753073E-3</v>
      </c>
      <c r="U78" s="1">
        <v>2.470965962857008E-3</v>
      </c>
      <c r="V78" s="1">
        <v>1.607643673196435E-3</v>
      </c>
      <c r="W78" s="1">
        <v>5.155668780207634E-2</v>
      </c>
      <c r="X78" s="1">
        <v>0.14070703089237213</v>
      </c>
      <c r="Y78" s="1">
        <v>2.4133529514074326E-2</v>
      </c>
      <c r="Z78" s="1">
        <v>3.2004935201257467E-3</v>
      </c>
      <c r="AA78" s="1">
        <v>5.5551170371472836E-3</v>
      </c>
      <c r="AB78" s="1">
        <v>6.1477827839553356E-3</v>
      </c>
      <c r="AC78" s="1">
        <v>8.0645410344004631E-3</v>
      </c>
      <c r="AD78" s="1">
        <v>3.7965700030326843E-3</v>
      </c>
      <c r="AE78" s="1">
        <v>0.56817024946212769</v>
      </c>
      <c r="AF78" s="1">
        <v>1855118.875</v>
      </c>
      <c r="AG78" s="1">
        <v>52728.1875</v>
      </c>
      <c r="AH78" s="1">
        <v>57930.05859375</v>
      </c>
      <c r="AI78" s="1">
        <v>22179.150390625</v>
      </c>
      <c r="AJ78" s="1">
        <v>15944.2509765625</v>
      </c>
      <c r="AK78" s="1">
        <v>11971.6044921875</v>
      </c>
      <c r="AL78" s="1">
        <v>27483.099609375</v>
      </c>
      <c r="AM78" s="1">
        <v>30580.63671875</v>
      </c>
      <c r="AN78" s="1">
        <v>28230.966796875</v>
      </c>
      <c r="AO78" s="1">
        <v>15888.72265625</v>
      </c>
      <c r="AP78" s="1">
        <v>24303.513671875</v>
      </c>
      <c r="AQ78" s="1">
        <v>6544</v>
      </c>
      <c r="AR78" s="1">
        <v>2111.03955078125</v>
      </c>
      <c r="AS78" s="1">
        <v>4343.158203125</v>
      </c>
      <c r="AT78" s="1">
        <v>5794.93994140625</v>
      </c>
      <c r="AU78" s="1">
        <v>11328.57421875</v>
      </c>
      <c r="AV78" s="1">
        <v>8193.376953125</v>
      </c>
      <c r="AW78" s="1">
        <v>6818.4462890625</v>
      </c>
      <c r="AX78" s="1">
        <v>3944.2197265625</v>
      </c>
      <c r="AY78" s="1">
        <v>6117.19921875</v>
      </c>
      <c r="AZ78" s="1">
        <v>4583.935546875</v>
      </c>
      <c r="BA78" s="1">
        <v>2982.3701171875</v>
      </c>
      <c r="BB78" s="1">
        <v>95643.78125</v>
      </c>
      <c r="BC78" s="1">
        <v>261028.265625</v>
      </c>
      <c r="BD78" s="1">
        <v>44770.56640625</v>
      </c>
      <c r="BE78" s="1">
        <v>5937.2958984375</v>
      </c>
      <c r="BF78" s="1">
        <v>10305.40234375</v>
      </c>
      <c r="BG78" s="1">
        <v>11404.8681640625</v>
      </c>
      <c r="BH78" s="1">
        <v>14960.6826171875</v>
      </c>
      <c r="BI78" s="1">
        <v>7043.0888671875</v>
      </c>
      <c r="BJ78" s="1">
        <v>1054023.375</v>
      </c>
      <c r="BK78" s="1">
        <v>77</v>
      </c>
    </row>
    <row r="79" spans="1:63" ht="15.75" customHeight="1" x14ac:dyDescent="0.15">
      <c r="A79" s="1">
        <v>77</v>
      </c>
      <c r="B79" s="1">
        <v>2.3855505511164665E-2</v>
      </c>
      <c r="C79" s="1">
        <v>2.4456014856696129E-2</v>
      </c>
      <c r="D79" s="1">
        <v>1.207102183252573E-2</v>
      </c>
      <c r="E79" s="1">
        <v>7.6043922454118729E-3</v>
      </c>
      <c r="F79" s="1">
        <v>6.3296086154878139E-3</v>
      </c>
      <c r="G79" s="1">
        <v>1.430490892380476E-2</v>
      </c>
      <c r="H79" s="1">
        <v>1.5244613401591778E-2</v>
      </c>
      <c r="I79" s="1">
        <v>1.2554189190268517E-2</v>
      </c>
      <c r="J79" s="1">
        <v>7.2606252506375313E-3</v>
      </c>
      <c r="K79" s="1">
        <v>9.8682530224323273E-3</v>
      </c>
      <c r="L79" s="1">
        <v>3.5546398721635342E-3</v>
      </c>
      <c r="M79" s="1">
        <v>1.0780598968267441E-3</v>
      </c>
      <c r="N79" s="1">
        <v>2.2276623640209436E-3</v>
      </c>
      <c r="O79" s="1">
        <v>2.998819574713707E-3</v>
      </c>
      <c r="P79" s="1">
        <v>6.0856780037283897E-3</v>
      </c>
      <c r="Q79" s="1">
        <v>4.2166560888290405E-3</v>
      </c>
      <c r="R79" s="1">
        <v>3.4401188604533672E-3</v>
      </c>
      <c r="S79" s="1">
        <v>1.9365103216841817E-3</v>
      </c>
      <c r="T79" s="1">
        <v>3.3184029161930084E-3</v>
      </c>
      <c r="U79" s="1">
        <v>2.3613560479134321E-3</v>
      </c>
      <c r="V79" s="1">
        <v>1.5052302042022347E-3</v>
      </c>
      <c r="W79" s="1">
        <v>5.2244413644075394E-2</v>
      </c>
      <c r="X79" s="1">
        <v>0.13248246908187866</v>
      </c>
      <c r="Y79" s="1">
        <v>2.5638440623879433E-2</v>
      </c>
      <c r="Z79" s="1">
        <v>3.0360301025211811E-3</v>
      </c>
      <c r="AA79" s="1">
        <v>5.1852227188646793E-3</v>
      </c>
      <c r="AB79" s="1">
        <v>5.9581329114735126E-3</v>
      </c>
      <c r="AC79" s="1">
        <v>8.241528645157814E-3</v>
      </c>
      <c r="AD79" s="1">
        <v>3.7703991401940584E-3</v>
      </c>
      <c r="AE79" s="1">
        <v>0.59717100858688354</v>
      </c>
      <c r="AF79" s="1">
        <v>1759296.125</v>
      </c>
      <c r="AG79" s="1">
        <v>41968.8984375</v>
      </c>
      <c r="AH79" s="1">
        <v>43025.37109375</v>
      </c>
      <c r="AI79" s="1">
        <v>21236.501953125</v>
      </c>
      <c r="AJ79" s="1">
        <v>13378.3779296875</v>
      </c>
      <c r="AK79" s="1">
        <v>11135.65625</v>
      </c>
      <c r="AL79" s="1">
        <v>25166.5703125</v>
      </c>
      <c r="AM79" s="1">
        <v>26819.7890625</v>
      </c>
      <c r="AN79" s="1">
        <v>22086.537109375</v>
      </c>
      <c r="AO79" s="1">
        <v>12773.58984375</v>
      </c>
      <c r="AP79" s="1">
        <v>17361.1796875</v>
      </c>
      <c r="AQ79" s="1">
        <v>6253.6640625</v>
      </c>
      <c r="AR79" s="1">
        <v>1896.6265869140625</v>
      </c>
      <c r="AS79" s="1">
        <v>3919.11767578125</v>
      </c>
      <c r="AT79" s="1">
        <v>5275.8115234375</v>
      </c>
      <c r="AU79" s="1">
        <v>10706.509765625</v>
      </c>
      <c r="AV79" s="1">
        <v>7418.3466796875</v>
      </c>
      <c r="AW79" s="1">
        <v>6052.18798828125</v>
      </c>
      <c r="AX79" s="1">
        <v>3406.89501953125</v>
      </c>
      <c r="AY79" s="1">
        <v>5838.05322265625</v>
      </c>
      <c r="AZ79" s="1">
        <v>4154.32470703125</v>
      </c>
      <c r="BA79" s="1">
        <v>2648.145751953125</v>
      </c>
      <c r="BB79" s="1">
        <v>91913.390625</v>
      </c>
      <c r="BC79" s="1">
        <v>233075.890625</v>
      </c>
      <c r="BD79" s="1">
        <v>45105.609375</v>
      </c>
      <c r="BE79" s="1">
        <v>5341.27587890625</v>
      </c>
      <c r="BF79" s="1">
        <v>9122.341796875</v>
      </c>
      <c r="BG79" s="1">
        <v>10482.1201171875</v>
      </c>
      <c r="BH79" s="1">
        <v>14499.2890625</v>
      </c>
      <c r="BI79" s="1">
        <v>6633.24853515625</v>
      </c>
      <c r="BJ79" s="1">
        <v>1050600.625</v>
      </c>
      <c r="BK79" s="1">
        <v>78</v>
      </c>
    </row>
    <row r="80" spans="1:63" ht="15.75" customHeight="1" x14ac:dyDescent="0.15">
      <c r="A80" s="1">
        <v>78</v>
      </c>
      <c r="B80" s="1">
        <v>2.1613584831357002E-2</v>
      </c>
      <c r="C80" s="1">
        <v>2.2673455998301506E-2</v>
      </c>
      <c r="D80" s="1">
        <v>1.3324862346053123E-2</v>
      </c>
      <c r="E80" s="1">
        <v>7.6955626718699932E-3</v>
      </c>
      <c r="F80" s="1">
        <v>6.754282396286726E-3</v>
      </c>
      <c r="G80" s="1">
        <v>1.4934136532247066E-2</v>
      </c>
      <c r="H80" s="1">
        <v>1.5653572976589203E-2</v>
      </c>
      <c r="I80" s="1">
        <v>1.0389145463705063E-2</v>
      </c>
      <c r="J80" s="1">
        <v>6.905275397002697E-3</v>
      </c>
      <c r="K80" s="1">
        <v>8.167940191924572E-3</v>
      </c>
      <c r="L80" s="1">
        <v>3.8979125674813986E-3</v>
      </c>
      <c r="M80" s="1">
        <v>1.1191811645403504E-3</v>
      </c>
      <c r="N80" s="1">
        <v>2.3225392214953899E-3</v>
      </c>
      <c r="O80" s="1">
        <v>3.1368143390864134E-3</v>
      </c>
      <c r="P80" s="1">
        <v>6.514417938888073E-3</v>
      </c>
      <c r="Q80" s="1">
        <v>4.3830550275743008E-3</v>
      </c>
      <c r="R80" s="1">
        <v>3.5297987051308155E-3</v>
      </c>
      <c r="S80" s="1">
        <v>1.9439115421846509E-3</v>
      </c>
      <c r="T80" s="1">
        <v>3.6301002837717533E-3</v>
      </c>
      <c r="U80" s="1">
        <v>2.4587397929280996E-3</v>
      </c>
      <c r="V80" s="1">
        <v>1.52485107537359E-3</v>
      </c>
      <c r="W80" s="1">
        <v>4.7200992703437805E-2</v>
      </c>
      <c r="X80" s="1">
        <v>5.1317457109689713E-2</v>
      </c>
      <c r="Y80" s="1">
        <v>2.7789289131760597E-2</v>
      </c>
      <c r="Z80" s="1">
        <v>3.1622312963008881E-3</v>
      </c>
      <c r="AA80" s="1">
        <v>5.2682477980852127E-3</v>
      </c>
      <c r="AB80" s="1">
        <v>6.2745576724410057E-3</v>
      </c>
      <c r="AC80" s="1">
        <v>9.17851272970438E-3</v>
      </c>
      <c r="AD80" s="1">
        <v>4.0341941639780998E-3</v>
      </c>
      <c r="AE80" s="1">
        <v>0.6832013726234436</v>
      </c>
      <c r="AF80" s="1">
        <v>1538595.625</v>
      </c>
      <c r="AG80" s="1">
        <v>33254.56640625</v>
      </c>
      <c r="AH80" s="1">
        <v>34885.28125</v>
      </c>
      <c r="AI80" s="1">
        <v>20501.57421875</v>
      </c>
      <c r="AJ80" s="1">
        <v>11840.359375</v>
      </c>
      <c r="AK80" s="1">
        <v>10392.109375</v>
      </c>
      <c r="AL80" s="1">
        <v>22977.59765625</v>
      </c>
      <c r="AM80" s="1">
        <v>24084.51953125</v>
      </c>
      <c r="AN80" s="1">
        <v>15984.693359375</v>
      </c>
      <c r="AO80" s="1">
        <v>10624.4267578125</v>
      </c>
      <c r="AP80" s="1">
        <v>12567.1572265625</v>
      </c>
      <c r="AQ80" s="1">
        <v>5997.31103515625</v>
      </c>
      <c r="AR80" s="1">
        <v>1721.96728515625</v>
      </c>
      <c r="AS80" s="1">
        <v>3573.44873046875</v>
      </c>
      <c r="AT80" s="1">
        <v>4826.2890625</v>
      </c>
      <c r="AU80" s="1">
        <v>10023.0546875</v>
      </c>
      <c r="AV80" s="1">
        <v>6743.74951171875</v>
      </c>
      <c r="AW80" s="1">
        <v>5430.9326171875</v>
      </c>
      <c r="AX80" s="1">
        <v>2990.893798828125</v>
      </c>
      <c r="AY80" s="1">
        <v>5585.25634765625</v>
      </c>
      <c r="AZ80" s="1">
        <v>3783.00634765625</v>
      </c>
      <c r="BA80" s="1">
        <v>2346.129150390625</v>
      </c>
      <c r="BB80" s="1">
        <v>72623.2421875</v>
      </c>
      <c r="BC80" s="1">
        <v>78956.8125</v>
      </c>
      <c r="BD80" s="1">
        <v>42756.48046875</v>
      </c>
      <c r="BE80" s="1">
        <v>4865.39501953125</v>
      </c>
      <c r="BF80" s="1">
        <v>8105.703125</v>
      </c>
      <c r="BG80" s="1">
        <v>9654.0068359375</v>
      </c>
      <c r="BH80" s="1">
        <v>14122.01953125</v>
      </c>
      <c r="BI80" s="1">
        <v>6206.99365234375</v>
      </c>
      <c r="BJ80" s="1">
        <v>1051170.625</v>
      </c>
      <c r="BK80" s="1">
        <v>79</v>
      </c>
    </row>
    <row r="81" spans="1:63" ht="13" x14ac:dyDescent="0.15">
      <c r="A81" s="1">
        <v>79</v>
      </c>
      <c r="B81" s="1">
        <v>1.4197253622114658E-2</v>
      </c>
      <c r="C81" s="1">
        <v>3.1662061810493469E-2</v>
      </c>
      <c r="D81" s="1">
        <v>1.078199315816164E-2</v>
      </c>
      <c r="E81" s="1">
        <v>9.760039858520031E-3</v>
      </c>
      <c r="F81" s="1">
        <v>5.268448032438755E-3</v>
      </c>
      <c r="G81" s="1">
        <v>1.1336773633956909E-2</v>
      </c>
      <c r="H81" s="1">
        <v>1.1921665631234646E-2</v>
      </c>
      <c r="I81" s="1">
        <v>6.5672164782881737E-3</v>
      </c>
      <c r="J81" s="1">
        <v>4.9729654565453529E-3</v>
      </c>
      <c r="K81" s="1">
        <v>5.101360846310854E-3</v>
      </c>
      <c r="L81" s="1">
        <v>6.8773236125707626E-3</v>
      </c>
      <c r="M81" s="1">
        <v>8.5409643361344934E-4</v>
      </c>
      <c r="N81" s="1">
        <v>5.579180084168911E-3</v>
      </c>
      <c r="O81" s="1">
        <v>7.9963607713580132E-3</v>
      </c>
      <c r="P81" s="1">
        <v>9.8564997315406799E-3</v>
      </c>
      <c r="Q81" s="1">
        <v>1.2278351001441479E-2</v>
      </c>
      <c r="R81" s="1">
        <v>7.7266516163945198E-3</v>
      </c>
      <c r="S81" s="1">
        <v>6.8574142642319202E-3</v>
      </c>
      <c r="T81" s="1">
        <v>4.4456175528466702E-3</v>
      </c>
      <c r="U81" s="1">
        <v>5.3286617621779442E-3</v>
      </c>
      <c r="V81" s="1">
        <v>5.5456128902733326E-3</v>
      </c>
      <c r="W81" s="1">
        <v>4.9840603023767471E-2</v>
      </c>
      <c r="X81" s="1">
        <v>0.14514987170696259</v>
      </c>
      <c r="Y81" s="1">
        <v>2.6430599391460419E-2</v>
      </c>
      <c r="Z81" s="1">
        <v>2.4225718807429075E-3</v>
      </c>
      <c r="AA81" s="1">
        <v>3.9228103123605251E-3</v>
      </c>
      <c r="AB81" s="1">
        <v>4.8265829682350159E-3</v>
      </c>
      <c r="AC81" s="1">
        <v>7.4782841838896275E-3</v>
      </c>
      <c r="AD81" s="1">
        <v>3.1240347307175398E-3</v>
      </c>
      <c r="AE81" s="1">
        <v>0.57188904285430908</v>
      </c>
      <c r="AF81" s="1">
        <v>1846277.125</v>
      </c>
      <c r="AG81" s="1">
        <v>26212.064453125</v>
      </c>
      <c r="AH81" s="1">
        <v>58456.94140625</v>
      </c>
      <c r="AI81" s="1">
        <v>19906.546875</v>
      </c>
      <c r="AJ81" s="1">
        <v>18019.73828125</v>
      </c>
      <c r="AK81" s="1">
        <v>9727.0146484375</v>
      </c>
      <c r="AL81" s="1">
        <v>20930.826171875</v>
      </c>
      <c r="AM81" s="1">
        <v>22010.69921875</v>
      </c>
      <c r="AN81" s="1">
        <v>12124.9013671875</v>
      </c>
      <c r="AO81" s="1">
        <v>9181.47265625</v>
      </c>
      <c r="AP81" s="1">
        <v>9418.525390625</v>
      </c>
      <c r="AQ81" s="1">
        <v>12697.4453125</v>
      </c>
      <c r="AR81" s="1">
        <v>1576.898681640625</v>
      </c>
      <c r="AS81" s="1">
        <v>10300.712890625</v>
      </c>
      <c r="AT81" s="1">
        <v>14763.498046875</v>
      </c>
      <c r="AU81" s="1">
        <v>18197.830078125</v>
      </c>
      <c r="AV81" s="1">
        <v>22669.23828125</v>
      </c>
      <c r="AW81" s="1">
        <v>14265.5400390625</v>
      </c>
      <c r="AX81" s="1">
        <v>12660.6875</v>
      </c>
      <c r="AY81" s="1">
        <v>8207.841796875</v>
      </c>
      <c r="AZ81" s="1">
        <v>9838.1865234375</v>
      </c>
      <c r="BA81" s="1">
        <v>10238.73828125</v>
      </c>
      <c r="BB81" s="1">
        <v>92019.5625</v>
      </c>
      <c r="BC81" s="1">
        <v>267986.875</v>
      </c>
      <c r="BD81" s="1">
        <v>48798.2109375</v>
      </c>
      <c r="BE81" s="1">
        <v>4472.7392578125</v>
      </c>
      <c r="BF81" s="1">
        <v>7242.5947265625</v>
      </c>
      <c r="BG81" s="1">
        <v>8911.2099609375</v>
      </c>
      <c r="BH81" s="1">
        <v>13806.9853515625</v>
      </c>
      <c r="BI81" s="1">
        <v>5767.833984375</v>
      </c>
      <c r="BJ81" s="1">
        <v>1055865.625</v>
      </c>
      <c r="BK81" s="1">
        <v>80</v>
      </c>
    </row>
    <row r="82" spans="1:63" ht="13" x14ac:dyDescent="0.15">
      <c r="A82" s="1">
        <v>80</v>
      </c>
      <c r="B82" s="1">
        <v>1.6549775376915932E-2</v>
      </c>
      <c r="C82" s="1">
        <v>3.2915253192186356E-2</v>
      </c>
      <c r="D82" s="1">
        <v>1.2791315093636513E-2</v>
      </c>
      <c r="E82" s="1">
        <v>8.5443733260035515E-3</v>
      </c>
      <c r="F82" s="1">
        <v>4.8710480332374573E-3</v>
      </c>
      <c r="G82" s="1">
        <v>1.4678951352834702E-2</v>
      </c>
      <c r="H82" s="1">
        <v>1.08532989397645E-2</v>
      </c>
      <c r="I82" s="1">
        <v>5.3908671252429485E-3</v>
      </c>
      <c r="J82" s="1">
        <v>4.2867367155849934E-3</v>
      </c>
      <c r="K82" s="1">
        <v>3.8974385242909193E-3</v>
      </c>
      <c r="L82" s="1">
        <v>6.2759192660450935E-3</v>
      </c>
      <c r="M82" s="1">
        <v>7.7632267493754625E-4</v>
      </c>
      <c r="N82" s="1">
        <v>5.6530805304646492E-3</v>
      </c>
      <c r="O82" s="1">
        <v>8.4468349814414978E-3</v>
      </c>
      <c r="P82" s="1">
        <v>9.8731983453035355E-3</v>
      </c>
      <c r="Q82" s="1">
        <v>1.2800239957869053E-2</v>
      </c>
      <c r="R82" s="1">
        <v>7.4521950446069241E-3</v>
      </c>
      <c r="S82" s="1">
        <v>6.8811960518360138E-3</v>
      </c>
      <c r="T82" s="1">
        <v>4.4408473186194897E-3</v>
      </c>
      <c r="U82" s="1">
        <v>5.3923293016850948E-3</v>
      </c>
      <c r="V82" s="1">
        <v>5.6156241334974766E-3</v>
      </c>
      <c r="W82" s="1">
        <v>5.0670415163040161E-2</v>
      </c>
      <c r="X82" s="1">
        <v>0.14670604467391968</v>
      </c>
      <c r="Y82" s="1">
        <v>2.6005703955888748E-2</v>
      </c>
      <c r="Z82" s="1">
        <v>2.2093195002526045E-3</v>
      </c>
      <c r="AA82" s="1">
        <v>3.4751754719763994E-3</v>
      </c>
      <c r="AB82" s="1">
        <v>4.3957866728305817E-3</v>
      </c>
      <c r="AC82" s="1">
        <v>7.2223618626594543E-3</v>
      </c>
      <c r="AD82" s="1">
        <v>2.851331839337945E-3</v>
      </c>
      <c r="AE82" s="1">
        <v>0.56807702779769897</v>
      </c>
      <c r="AF82" s="1">
        <v>1874166.375</v>
      </c>
      <c r="AG82" s="1">
        <v>31017.033203125</v>
      </c>
      <c r="AH82" s="1">
        <v>61688.66015625</v>
      </c>
      <c r="AI82" s="1">
        <v>23973.052734375</v>
      </c>
      <c r="AJ82" s="1">
        <v>16013.5771484375</v>
      </c>
      <c r="AK82" s="1">
        <v>9129.154296875</v>
      </c>
      <c r="AL82" s="1">
        <v>27510.796875</v>
      </c>
      <c r="AM82" s="1">
        <v>20340.888671875</v>
      </c>
      <c r="AN82" s="1">
        <v>10103.3818359375</v>
      </c>
      <c r="AO82" s="1">
        <v>8034.0576171875</v>
      </c>
      <c r="AP82" s="1">
        <v>7304.4482421875</v>
      </c>
      <c r="AQ82" s="1">
        <v>11762.1171875</v>
      </c>
      <c r="AR82" s="1">
        <v>1454.9578857421875</v>
      </c>
      <c r="AS82" s="1">
        <v>10594.8134765625</v>
      </c>
      <c r="AT82" s="1">
        <v>15830.7744140625</v>
      </c>
      <c r="AU82" s="1">
        <v>18504.015625</v>
      </c>
      <c r="AV82" s="1">
        <v>23989.779296875</v>
      </c>
      <c r="AW82" s="1">
        <v>13966.6533203125</v>
      </c>
      <c r="AX82" s="1">
        <v>12896.505859375</v>
      </c>
      <c r="AY82" s="1">
        <v>8322.88671875</v>
      </c>
      <c r="AZ82" s="1">
        <v>10106.1220703125</v>
      </c>
      <c r="BA82" s="1">
        <v>10524.6142578125</v>
      </c>
      <c r="BB82" s="1">
        <v>94964.7890625</v>
      </c>
      <c r="BC82" s="1">
        <v>274951.53125</v>
      </c>
      <c r="BD82" s="1">
        <v>48739.015625</v>
      </c>
      <c r="BE82" s="1">
        <v>4140.63232421875</v>
      </c>
      <c r="BF82" s="1">
        <v>6513.05712890625</v>
      </c>
      <c r="BG82" s="1">
        <v>8238.435546875</v>
      </c>
      <c r="BH82" s="1">
        <v>13535.908203125</v>
      </c>
      <c r="BI82" s="1">
        <v>5343.8701171875</v>
      </c>
      <c r="BJ82" s="1">
        <v>1064670.875</v>
      </c>
      <c r="BK82" s="1">
        <v>81</v>
      </c>
    </row>
    <row r="83" spans="1:63" ht="13" x14ac:dyDescent="0.15">
      <c r="A83" s="1">
        <v>81</v>
      </c>
      <c r="B83" s="1">
        <v>1.6430998221039772E-2</v>
      </c>
      <c r="C83" s="1">
        <v>3.2198399305343628E-2</v>
      </c>
      <c r="D83" s="1">
        <v>1.1971235275268555E-2</v>
      </c>
      <c r="E83" s="1">
        <v>7.1479016914963722E-3</v>
      </c>
      <c r="F83" s="1">
        <v>4.5718266628682613E-3</v>
      </c>
      <c r="G83" s="1">
        <v>1.5371101908385754E-2</v>
      </c>
      <c r="H83" s="1">
        <v>1.0084513574838638E-2</v>
      </c>
      <c r="I83" s="1">
        <v>4.7472501173615456E-3</v>
      </c>
      <c r="J83" s="1">
        <v>3.6574061959981918E-3</v>
      </c>
      <c r="K83" s="1">
        <v>3.0855441000312567E-3</v>
      </c>
      <c r="L83" s="1">
        <v>5.673632025718689E-3</v>
      </c>
      <c r="M83" s="1">
        <v>5.05022332072258E-3</v>
      </c>
      <c r="N83" s="1">
        <v>5.303574725985527E-3</v>
      </c>
      <c r="O83" s="1">
        <v>8.1373080611228943E-3</v>
      </c>
      <c r="P83" s="1">
        <v>9.6977222710847855E-3</v>
      </c>
      <c r="Q83" s="1">
        <v>1.306569017469883E-2</v>
      </c>
      <c r="R83" s="1">
        <v>6.7076976411044598E-3</v>
      </c>
      <c r="S83" s="1">
        <v>7.073692511767149E-3</v>
      </c>
      <c r="T83" s="1">
        <v>4.5661600306630135E-3</v>
      </c>
      <c r="U83" s="1">
        <v>5.354822613298893E-3</v>
      </c>
      <c r="V83" s="1">
        <v>5.5847368203103542E-3</v>
      </c>
      <c r="W83" s="1">
        <v>5.0946377217769623E-2</v>
      </c>
      <c r="X83" s="1">
        <v>0.14654490351676941</v>
      </c>
      <c r="Y83" s="1">
        <v>2.5688199326395988E-2</v>
      </c>
      <c r="Z83" s="1">
        <v>2.0478018559515476E-3</v>
      </c>
      <c r="AA83" s="1">
        <v>3.1317279208451509E-3</v>
      </c>
      <c r="AB83" s="1">
        <v>4.0501891635358334E-3</v>
      </c>
      <c r="AC83" s="1">
        <v>7.0631615817546844E-3</v>
      </c>
      <c r="AD83" s="1">
        <v>2.6391509454697371E-3</v>
      </c>
      <c r="AE83" s="1">
        <v>0.572407066822052</v>
      </c>
      <c r="AF83" s="1">
        <v>1882267.5</v>
      </c>
      <c r="AG83" s="1">
        <v>30927.533203125</v>
      </c>
      <c r="AH83" s="1">
        <v>60606</v>
      </c>
      <c r="AI83" s="1">
        <v>22533.06640625</v>
      </c>
      <c r="AJ83" s="1">
        <v>13454.2626953125</v>
      </c>
      <c r="AK83" s="1">
        <v>8605.400390625</v>
      </c>
      <c r="AL83" s="1">
        <v>28932.525390625</v>
      </c>
      <c r="AM83" s="1">
        <v>18981.751953125</v>
      </c>
      <c r="AN83" s="1">
        <v>8935.5947265625</v>
      </c>
      <c r="AO83" s="1">
        <v>6884.216796875</v>
      </c>
      <c r="AP83" s="1">
        <v>5807.8193359375</v>
      </c>
      <c r="AQ83" s="1">
        <v>10679.29296875</v>
      </c>
      <c r="AR83" s="1">
        <v>9505.87109375</v>
      </c>
      <c r="AS83" s="1">
        <v>9982.74609375</v>
      </c>
      <c r="AT83" s="1">
        <v>15316.5908203125</v>
      </c>
      <c r="AU83" s="1">
        <v>18253.70703125</v>
      </c>
      <c r="AV83" s="1">
        <v>24593.123046875</v>
      </c>
      <c r="AW83" s="1">
        <v>12625.681640625</v>
      </c>
      <c r="AX83" s="1">
        <v>13314.5810546875</v>
      </c>
      <c r="AY83" s="1">
        <v>8594.734375</v>
      </c>
      <c r="AZ83" s="1">
        <v>10079.208984375</v>
      </c>
      <c r="BA83" s="1">
        <v>10511.96875</v>
      </c>
      <c r="BB83" s="1">
        <v>95894.7109375</v>
      </c>
      <c r="BC83" s="1">
        <v>275836.71875</v>
      </c>
      <c r="BD83" s="1">
        <v>48352.0625</v>
      </c>
      <c r="BE83" s="1">
        <v>3854.510986328125</v>
      </c>
      <c r="BF83" s="1">
        <v>5894.74951171875</v>
      </c>
      <c r="BG83" s="1">
        <v>7623.53955078125</v>
      </c>
      <c r="BH83" s="1">
        <v>13294.759765625</v>
      </c>
      <c r="BI83" s="1">
        <v>4967.587890625</v>
      </c>
      <c r="BJ83" s="1">
        <v>1077423.25</v>
      </c>
      <c r="BK83" s="1">
        <v>82</v>
      </c>
    </row>
    <row r="84" spans="1:63" ht="13" x14ac:dyDescent="0.15">
      <c r="A84" s="1">
        <v>82</v>
      </c>
      <c r="B84" s="1">
        <v>2.0531155169010162E-2</v>
      </c>
      <c r="C84" s="1">
        <v>2.8200520202517509E-2</v>
      </c>
      <c r="D84" s="1">
        <v>1.5335268341004848E-2</v>
      </c>
      <c r="E84" s="1">
        <v>7.190268486738205E-3</v>
      </c>
      <c r="F84" s="1">
        <v>4.9209590069949627E-3</v>
      </c>
      <c r="G84" s="1">
        <v>1.5912597998976707E-2</v>
      </c>
      <c r="H84" s="1">
        <v>1.0762491263449192E-2</v>
      </c>
      <c r="I84" s="1">
        <v>4.9099661409854889E-3</v>
      </c>
      <c r="J84" s="1">
        <v>3.2841495703905821E-3</v>
      </c>
      <c r="K84" s="1">
        <v>2.8360709547996521E-3</v>
      </c>
      <c r="L84" s="1">
        <v>5.8879763819277287E-3</v>
      </c>
      <c r="M84" s="1">
        <v>4.4616539962589741E-3</v>
      </c>
      <c r="N84" s="1">
        <v>5.167739000171423E-3</v>
      </c>
      <c r="O84" s="1">
        <v>7.8527387231588364E-3</v>
      </c>
      <c r="P84" s="1">
        <v>1.061966922134161E-2</v>
      </c>
      <c r="Q84" s="1">
        <v>1.0432107374072075E-2</v>
      </c>
      <c r="R84" s="1">
        <v>6.6839605569839478E-3</v>
      </c>
      <c r="S84" s="1">
        <v>6.4373360946774483E-3</v>
      </c>
      <c r="T84" s="1">
        <v>4.9914759583771229E-3</v>
      </c>
      <c r="U84" s="1">
        <v>5.7370522990822792E-3</v>
      </c>
      <c r="V84" s="1">
        <v>5.7182791642844677E-3</v>
      </c>
      <c r="W84" s="1">
        <v>4.7277774661779404E-2</v>
      </c>
      <c r="X84" s="1">
        <v>5.667269229888916E-2</v>
      </c>
      <c r="Y84" s="1">
        <v>2.8045738115906715E-2</v>
      </c>
      <c r="Z84" s="1">
        <v>2.1741520613431931E-3</v>
      </c>
      <c r="AA84" s="1">
        <v>3.2373606227338314E-3</v>
      </c>
      <c r="AB84" s="1">
        <v>4.2641325853765011E-3</v>
      </c>
      <c r="AC84" s="1">
        <v>7.885495200753212E-3</v>
      </c>
      <c r="AD84" s="1">
        <v>2.8075280133634806E-3</v>
      </c>
      <c r="AE84" s="1">
        <v>0.65976166725158691</v>
      </c>
      <c r="AF84" s="1">
        <v>1657900.5</v>
      </c>
      <c r="AG84" s="1">
        <v>34038.61328125</v>
      </c>
      <c r="AH84" s="1">
        <v>46753.65625</v>
      </c>
      <c r="AI84" s="1">
        <v>25424.349609375</v>
      </c>
      <c r="AJ84" s="1">
        <v>11920.75</v>
      </c>
      <c r="AK84" s="1">
        <v>8158.46044921875</v>
      </c>
      <c r="AL84" s="1">
        <v>26381.50390625</v>
      </c>
      <c r="AM84" s="1">
        <v>17843.138671875</v>
      </c>
      <c r="AN84" s="1">
        <v>8140.2353515625</v>
      </c>
      <c r="AO84" s="1">
        <v>5444.79345703125</v>
      </c>
      <c r="AP84" s="1">
        <v>4701.92333984375</v>
      </c>
      <c r="AQ84" s="1">
        <v>9761.6787109375</v>
      </c>
      <c r="AR84" s="1">
        <v>7396.978515625</v>
      </c>
      <c r="AS84" s="1">
        <v>8567.5966796875</v>
      </c>
      <c r="AT84" s="1">
        <v>13019.0595703125</v>
      </c>
      <c r="AU84" s="1">
        <v>17606.35546875</v>
      </c>
      <c r="AV84" s="1">
        <v>17295.396484375</v>
      </c>
      <c r="AW84" s="1">
        <v>11081.341796875</v>
      </c>
      <c r="AX84" s="1">
        <v>10672.462890625</v>
      </c>
      <c r="AY84" s="1">
        <v>8275.3701171875</v>
      </c>
      <c r="AZ84" s="1">
        <v>9511.4619140625</v>
      </c>
      <c r="BA84" s="1">
        <v>9480.337890625</v>
      </c>
      <c r="BB84" s="1">
        <v>78381.84375</v>
      </c>
      <c r="BC84" s="1">
        <v>93957.6875</v>
      </c>
      <c r="BD84" s="1">
        <v>46497.04296875</v>
      </c>
      <c r="BE84" s="1">
        <v>3604.52783203125</v>
      </c>
      <c r="BF84" s="1">
        <v>5367.2216796875</v>
      </c>
      <c r="BG84" s="1">
        <v>7069.50732421875</v>
      </c>
      <c r="BH84" s="1">
        <v>13073.3662109375</v>
      </c>
      <c r="BI84" s="1">
        <v>4654.60205078125</v>
      </c>
      <c r="BJ84" s="1">
        <v>1093819.25</v>
      </c>
      <c r="BK84" s="1">
        <v>83</v>
      </c>
    </row>
    <row r="85" spans="1:63" ht="13" x14ac:dyDescent="0.15">
      <c r="A85" s="1">
        <v>83</v>
      </c>
      <c r="B85" s="1">
        <v>2.1725205704569817E-2</v>
      </c>
      <c r="C85" s="1">
        <v>2.1964211016893387E-2</v>
      </c>
      <c r="D85" s="1">
        <v>1.4124711975455284E-2</v>
      </c>
      <c r="E85" s="1">
        <v>9.793497622013092E-3</v>
      </c>
      <c r="F85" s="1">
        <v>4.5544351451098919E-3</v>
      </c>
      <c r="G85" s="1">
        <v>1.6799209639430046E-2</v>
      </c>
      <c r="H85" s="1">
        <v>2.1724371239542961E-2</v>
      </c>
      <c r="I85" s="1">
        <v>2.0657535642385483E-2</v>
      </c>
      <c r="J85" s="1">
        <v>2.2587794810533524E-3</v>
      </c>
      <c r="K85" s="1">
        <v>2.2295312955975533E-2</v>
      </c>
      <c r="L85" s="1">
        <v>8.2152737304568291E-3</v>
      </c>
      <c r="M85" s="1">
        <v>3.291877917945385E-3</v>
      </c>
      <c r="N85" s="1">
        <v>5.5280574597418308E-3</v>
      </c>
      <c r="O85" s="1">
        <v>7.0454366505146027E-3</v>
      </c>
      <c r="P85" s="1">
        <v>9.7989505156874657E-3</v>
      </c>
      <c r="Q85" s="1">
        <v>8.1969918683171272E-3</v>
      </c>
      <c r="R85" s="1">
        <v>7.7745262533426285E-3</v>
      </c>
      <c r="S85" s="1">
        <v>5.7052499614655972E-3</v>
      </c>
      <c r="T85" s="1">
        <v>4.6389568597078323E-3</v>
      </c>
      <c r="U85" s="1">
        <v>5.2033052779734135E-3</v>
      </c>
      <c r="V85" s="1">
        <v>4.5411656610667706E-3</v>
      </c>
      <c r="W85" s="1">
        <v>4.6613965183496475E-2</v>
      </c>
      <c r="X85" s="1">
        <v>3.0512642115354538E-2</v>
      </c>
      <c r="Y85" s="1">
        <v>2.6115750893950462E-2</v>
      </c>
      <c r="Z85" s="1">
        <v>1.9817154388874769E-3</v>
      </c>
      <c r="AA85" s="1">
        <v>2.877646591514349E-3</v>
      </c>
      <c r="AB85" s="1">
        <v>3.8576330989599228E-3</v>
      </c>
      <c r="AC85" s="1">
        <v>7.5343144126236439E-3</v>
      </c>
      <c r="AD85" s="1">
        <v>2.5747127365320921E-3</v>
      </c>
      <c r="AE85" s="1">
        <v>0.65209460258483887</v>
      </c>
      <c r="AF85" s="1">
        <v>1707463.5</v>
      </c>
      <c r="AG85" s="1">
        <v>37094.99609375</v>
      </c>
      <c r="AH85" s="1">
        <v>37503.08984375</v>
      </c>
      <c r="AI85" s="1">
        <v>24117.4296875</v>
      </c>
      <c r="AJ85" s="1">
        <v>16722.0390625</v>
      </c>
      <c r="AK85" s="1">
        <v>7776.53173828125</v>
      </c>
      <c r="AL85" s="1">
        <v>28684.037109375</v>
      </c>
      <c r="AM85" s="1">
        <v>37093.5703125</v>
      </c>
      <c r="AN85" s="1">
        <v>35271.98828125</v>
      </c>
      <c r="AO85" s="1">
        <v>3856.783447265625</v>
      </c>
      <c r="AP85" s="1">
        <v>38068.43359375</v>
      </c>
      <c r="AQ85" s="1">
        <v>14027.2802734375</v>
      </c>
      <c r="AR85" s="1">
        <v>5620.76123046875</v>
      </c>
      <c r="AS85" s="1">
        <v>9438.9560546875</v>
      </c>
      <c r="AT85" s="1">
        <v>12029.826171875</v>
      </c>
      <c r="AU85" s="1">
        <v>16731.349609375</v>
      </c>
      <c r="AV85" s="1">
        <v>13996.064453125</v>
      </c>
      <c r="AW85" s="1">
        <v>13274.7197265625</v>
      </c>
      <c r="AX85" s="1">
        <v>9741.505859375</v>
      </c>
      <c r="AY85" s="1">
        <v>7920.849609375</v>
      </c>
      <c r="AZ85" s="1">
        <v>8884.4541015625</v>
      </c>
      <c r="BA85" s="1">
        <v>7753.87451171875</v>
      </c>
      <c r="BB85" s="1">
        <v>79591.640625</v>
      </c>
      <c r="BC85" s="1">
        <v>52099.22265625</v>
      </c>
      <c r="BD85" s="1">
        <v>44591.69140625</v>
      </c>
      <c r="BE85" s="1">
        <v>3383.706787109375</v>
      </c>
      <c r="BF85" s="1">
        <v>4913.4765625</v>
      </c>
      <c r="BG85" s="1">
        <v>6586.767578125</v>
      </c>
      <c r="BH85" s="1">
        <v>12864.56640625</v>
      </c>
      <c r="BI85" s="1">
        <v>4396.22802734375</v>
      </c>
      <c r="BJ85" s="1">
        <v>1113427.75</v>
      </c>
      <c r="BK85" s="1">
        <v>84</v>
      </c>
    </row>
    <row r="86" spans="1:63" ht="13" x14ac:dyDescent="0.15">
      <c r="A86" s="1">
        <v>84</v>
      </c>
      <c r="B86" s="1">
        <v>2.1625019609928131E-2</v>
      </c>
      <c r="C86" s="1">
        <v>2.9109353199601173E-2</v>
      </c>
      <c r="D86" s="1">
        <v>1.2900335714221001E-2</v>
      </c>
      <c r="E86" s="1">
        <v>7.3142140172421932E-3</v>
      </c>
      <c r="F86" s="1">
        <v>2.7375683188438416E-2</v>
      </c>
      <c r="G86" s="1">
        <v>1.3524860143661499E-2</v>
      </c>
      <c r="H86" s="1">
        <v>1.7554111778736115E-2</v>
      </c>
      <c r="I86" s="1">
        <v>1.6241732984781265E-2</v>
      </c>
      <c r="J86" s="1">
        <v>1.2383150868117809E-2</v>
      </c>
      <c r="K86" s="1">
        <v>1.7270021140575409E-2</v>
      </c>
      <c r="L86" s="1">
        <v>6.8730455823242664E-3</v>
      </c>
      <c r="M86" s="1">
        <v>2.2055129520595074E-3</v>
      </c>
      <c r="N86" s="1">
        <v>6.2064589001238346E-3</v>
      </c>
      <c r="O86" s="1">
        <v>6.5883896313607693E-3</v>
      </c>
      <c r="P86" s="1">
        <v>8.1108659505844116E-3</v>
      </c>
      <c r="Q86" s="1">
        <v>6.2736007384955883E-3</v>
      </c>
      <c r="R86" s="1">
        <v>7.5494116172194481E-3</v>
      </c>
      <c r="S86" s="1">
        <v>6.0993963852524757E-3</v>
      </c>
      <c r="T86" s="1">
        <v>3.901938209310174E-3</v>
      </c>
      <c r="U86" s="1">
        <v>4.237862303853035E-3</v>
      </c>
      <c r="V86" s="1">
        <v>3.1532885041087866E-3</v>
      </c>
      <c r="W86" s="1">
        <v>4.1536562144756317E-2</v>
      </c>
      <c r="X86" s="1">
        <v>9.7010895609855652E-2</v>
      </c>
      <c r="Y86" s="1">
        <v>2.2104443982243538E-2</v>
      </c>
      <c r="Z86" s="1">
        <v>1.6470886766910553E-3</v>
      </c>
      <c r="AA86" s="1">
        <v>2.3359642364084721E-3</v>
      </c>
      <c r="AB86" s="1">
        <v>3.1927055679261684E-3</v>
      </c>
      <c r="AC86" s="1">
        <v>6.5448135137557983E-3</v>
      </c>
      <c r="AD86" s="1">
        <v>2.1590534597635269E-3</v>
      </c>
      <c r="AE86" s="1">
        <v>0.58697026968002319</v>
      </c>
      <c r="AF86" s="1">
        <v>1934868.625</v>
      </c>
      <c r="AG86" s="1">
        <v>41841.5703125</v>
      </c>
      <c r="AH86" s="1">
        <v>56322.7734375</v>
      </c>
      <c r="AI86" s="1">
        <v>24960.455078125</v>
      </c>
      <c r="AJ86" s="1">
        <v>14152.04296875</v>
      </c>
      <c r="AK86" s="1">
        <v>52968.3515625</v>
      </c>
      <c r="AL86" s="1">
        <v>26168.828125</v>
      </c>
      <c r="AM86" s="1">
        <v>33964.8984375</v>
      </c>
      <c r="AN86" s="1">
        <v>31425.619140625</v>
      </c>
      <c r="AO86" s="1">
        <v>23959.76953125</v>
      </c>
      <c r="AP86" s="1">
        <v>33415.22265625</v>
      </c>
      <c r="AQ86" s="1">
        <v>13298.4404296875</v>
      </c>
      <c r="AR86" s="1">
        <v>4267.3779296875</v>
      </c>
      <c r="AS86" s="1">
        <v>12008.6826171875</v>
      </c>
      <c r="AT86" s="1">
        <v>12747.66796875</v>
      </c>
      <c r="AU86" s="1">
        <v>15693.4599609375</v>
      </c>
      <c r="AV86" s="1">
        <v>12138.5927734375</v>
      </c>
      <c r="AW86" s="1">
        <v>14607.1201171875</v>
      </c>
      <c r="AX86" s="1">
        <v>11801.5302734375</v>
      </c>
      <c r="AY86" s="1">
        <v>7549.73779296875</v>
      </c>
      <c r="AZ86" s="1">
        <v>8199.70703125</v>
      </c>
      <c r="BA86" s="1">
        <v>6101.19921875</v>
      </c>
      <c r="BB86" s="1">
        <v>80367.7890625</v>
      </c>
      <c r="BC86" s="1">
        <v>187703.34375</v>
      </c>
      <c r="BD86" s="1">
        <v>42769.1953125</v>
      </c>
      <c r="BE86" s="1">
        <v>3186.900146484375</v>
      </c>
      <c r="BF86" s="1">
        <v>4519.78369140625</v>
      </c>
      <c r="BG86" s="1">
        <v>6177.4658203125</v>
      </c>
      <c r="BH86" s="1">
        <v>12663.3544921875</v>
      </c>
      <c r="BI86" s="1">
        <v>4177.48486328125</v>
      </c>
      <c r="BJ86" s="1">
        <v>1135710.375</v>
      </c>
      <c r="BK86" s="1">
        <v>85</v>
      </c>
    </row>
    <row r="87" spans="1:63" ht="13" x14ac:dyDescent="0.15">
      <c r="A87" s="1">
        <v>85</v>
      </c>
      <c r="B87" s="1">
        <v>1.6608253121376038E-2</v>
      </c>
      <c r="C87" s="1">
        <v>3.0036222189664841E-2</v>
      </c>
      <c r="D87" s="1">
        <v>1.2229159474372864E-2</v>
      </c>
      <c r="E87" s="1">
        <v>6.3646798953413963E-3</v>
      </c>
      <c r="F87" s="1">
        <v>3.0121838673949242E-2</v>
      </c>
      <c r="G87" s="1">
        <v>1.2404145672917366E-2</v>
      </c>
      <c r="H87" s="1">
        <v>1.5409223735332489E-2</v>
      </c>
      <c r="I87" s="1">
        <v>1.3547180220484734E-2</v>
      </c>
      <c r="J87" s="1">
        <v>1.0933446697890759E-2</v>
      </c>
      <c r="K87" s="1">
        <v>1.3999557122588158E-2</v>
      </c>
      <c r="L87" s="1">
        <v>6.4492733217775822E-3</v>
      </c>
      <c r="M87" s="1">
        <v>1.7577172257006168E-3</v>
      </c>
      <c r="N87" s="1">
        <v>6.5312553197145462E-3</v>
      </c>
      <c r="O87" s="1">
        <v>6.8926922976970673E-3</v>
      </c>
      <c r="P87" s="1">
        <v>7.6390458270907402E-3</v>
      </c>
      <c r="Q87" s="1">
        <v>5.5710668675601482E-3</v>
      </c>
      <c r="R87" s="1">
        <v>7.948373444378376E-3</v>
      </c>
      <c r="S87" s="1">
        <v>6.0925227589905262E-3</v>
      </c>
      <c r="T87" s="1">
        <v>3.7350435741245747E-3</v>
      </c>
      <c r="U87" s="1">
        <v>3.87219013646245E-3</v>
      </c>
      <c r="V87" s="1">
        <v>2.5749620981514454E-3</v>
      </c>
      <c r="W87" s="1">
        <v>3.7704642862081528E-2</v>
      </c>
      <c r="X87" s="1">
        <v>0.10162806510925293</v>
      </c>
      <c r="Y87" s="1">
        <v>2.1313508972525597E-2</v>
      </c>
      <c r="Z87" s="1">
        <v>1.5655145980417728E-3</v>
      </c>
      <c r="AA87" s="1">
        <v>2.1713534370064735E-3</v>
      </c>
      <c r="AB87" s="1">
        <v>3.0341851525008678E-3</v>
      </c>
      <c r="AC87" s="1">
        <v>6.4834416843950748E-3</v>
      </c>
      <c r="AD87" s="1">
        <v>2.0743727218359709E-3</v>
      </c>
      <c r="AE87" s="1">
        <v>0.60330706834793091</v>
      </c>
      <c r="AF87" s="1">
        <v>1922810</v>
      </c>
      <c r="AG87" s="1">
        <v>31934.515625</v>
      </c>
      <c r="AH87" s="1">
        <v>57753.94921875</v>
      </c>
      <c r="AI87" s="1">
        <v>23514.349609375</v>
      </c>
      <c r="AJ87" s="1">
        <v>12238.0703125</v>
      </c>
      <c r="AK87" s="1">
        <v>57918.57421875</v>
      </c>
      <c r="AL87" s="1">
        <v>23850.814453125</v>
      </c>
      <c r="AM87" s="1">
        <v>29629.009765625</v>
      </c>
      <c r="AN87" s="1">
        <v>26048.654296875</v>
      </c>
      <c r="AO87" s="1">
        <v>21022.94140625</v>
      </c>
      <c r="AP87" s="1">
        <v>26918.48828125</v>
      </c>
      <c r="AQ87" s="1">
        <v>12400.7275390625</v>
      </c>
      <c r="AR87" s="1">
        <v>3379.75634765625</v>
      </c>
      <c r="AS87" s="1">
        <v>12558.36328125</v>
      </c>
      <c r="AT87" s="1">
        <v>13253.337890625</v>
      </c>
      <c r="AU87" s="1">
        <v>14688.43359375</v>
      </c>
      <c r="AV87" s="1">
        <v>10712.103515625</v>
      </c>
      <c r="AW87" s="1">
        <v>15283.2119140625</v>
      </c>
      <c r="AX87" s="1">
        <v>11714.763671875</v>
      </c>
      <c r="AY87" s="1">
        <v>7181.779296875</v>
      </c>
      <c r="AZ87" s="1">
        <v>7445.48583984375</v>
      </c>
      <c r="BA87" s="1">
        <v>4951.1630859375</v>
      </c>
      <c r="BB87" s="1">
        <v>72498.8671875</v>
      </c>
      <c r="BC87" s="1">
        <v>195411.453125</v>
      </c>
      <c r="BD87" s="1">
        <v>40981.828125</v>
      </c>
      <c r="BE87" s="1">
        <v>3010.18701171875</v>
      </c>
      <c r="BF87" s="1">
        <v>4175.10009765625</v>
      </c>
      <c r="BG87" s="1">
        <v>5834.16162109375</v>
      </c>
      <c r="BH87" s="1">
        <v>12466.4267578125</v>
      </c>
      <c r="BI87" s="1">
        <v>3988.62451171875</v>
      </c>
      <c r="BJ87" s="1">
        <v>1160044.875</v>
      </c>
      <c r="BK87" s="1">
        <v>86</v>
      </c>
    </row>
    <row r="88" spans="1:63" ht="13" x14ac:dyDescent="0.15">
      <c r="A88" s="1">
        <v>86</v>
      </c>
      <c r="B88" s="1">
        <v>1.6383279114961624E-2</v>
      </c>
      <c r="C88" s="1">
        <v>2.2526038810610771E-2</v>
      </c>
      <c r="D88" s="1">
        <v>1.1702654883265495E-2</v>
      </c>
      <c r="E88" s="1">
        <v>5.8549731038510799E-3</v>
      </c>
      <c r="F88" s="1">
        <v>2.7418727055191994E-2</v>
      </c>
      <c r="G88" s="1">
        <v>1.4785232953727245E-2</v>
      </c>
      <c r="H88" s="1">
        <v>1.3603701256215572E-2</v>
      </c>
      <c r="I88" s="1">
        <v>1.0268491692841053E-2</v>
      </c>
      <c r="J88" s="1">
        <v>1.1823371052742004E-2</v>
      </c>
      <c r="K88" s="1">
        <v>1.025503221899271E-2</v>
      </c>
      <c r="L88" s="1">
        <v>5.9745516628026962E-3</v>
      </c>
      <c r="M88" s="1">
        <v>6.1811571940779686E-3</v>
      </c>
      <c r="N88" s="1">
        <v>6.7976140417158604E-3</v>
      </c>
      <c r="O88" s="1">
        <v>7.0693138986825943E-3</v>
      </c>
      <c r="P88" s="1">
        <v>7.2659146972000599E-3</v>
      </c>
      <c r="Q88" s="1">
        <v>5.0131012685596943E-3</v>
      </c>
      <c r="R88" s="1">
        <v>7.7825654298067093E-3</v>
      </c>
      <c r="S88" s="1">
        <v>6.2697776593267918E-3</v>
      </c>
      <c r="T88" s="1">
        <v>3.5927845165133476E-3</v>
      </c>
      <c r="U88" s="1">
        <v>3.4848828800022602E-3</v>
      </c>
      <c r="V88" s="1">
        <v>2.1842913702130318E-3</v>
      </c>
      <c r="W88" s="1">
        <v>3.5877887159585953E-2</v>
      </c>
      <c r="X88" s="1">
        <v>9.8487287759780884E-2</v>
      </c>
      <c r="Y88" s="1">
        <v>2.0562965422868729E-2</v>
      </c>
      <c r="Z88" s="1">
        <v>1.4998535625636578E-3</v>
      </c>
      <c r="AA88" s="1">
        <v>2.0365919917821884E-3</v>
      </c>
      <c r="AB88" s="1">
        <v>2.9177656397223473E-3</v>
      </c>
      <c r="AC88" s="1">
        <v>6.4572622068226337E-3</v>
      </c>
      <c r="AD88" s="1">
        <v>2.0121997222304344E-3</v>
      </c>
      <c r="AE88" s="1">
        <v>0.62391078472137451</v>
      </c>
      <c r="AF88" s="1">
        <v>1900523.125</v>
      </c>
      <c r="AG88" s="1">
        <v>31136.80078125</v>
      </c>
      <c r="AH88" s="1">
        <v>42811.2578125</v>
      </c>
      <c r="AI88" s="1">
        <v>22241.166015625</v>
      </c>
      <c r="AJ88" s="1">
        <v>11127.51171875</v>
      </c>
      <c r="AK88" s="1">
        <v>52109.92578125</v>
      </c>
      <c r="AL88" s="1">
        <v>28099.677734375</v>
      </c>
      <c r="AM88" s="1">
        <v>25854.1484375</v>
      </c>
      <c r="AN88" s="1">
        <v>19515.505859375</v>
      </c>
      <c r="AO88" s="1">
        <v>22470.58984375</v>
      </c>
      <c r="AP88" s="1">
        <v>19489.92578125</v>
      </c>
      <c r="AQ88" s="1">
        <v>11354.7734375</v>
      </c>
      <c r="AR88" s="1">
        <v>11747.4326171875</v>
      </c>
      <c r="AS88" s="1">
        <v>12919.0224609375</v>
      </c>
      <c r="AT88" s="1">
        <v>13435.39453125</v>
      </c>
      <c r="AU88" s="1">
        <v>13809.0390625</v>
      </c>
      <c r="AV88" s="1">
        <v>9527.5146484375</v>
      </c>
      <c r="AW88" s="1">
        <v>14790.9453125</v>
      </c>
      <c r="AX88" s="1">
        <v>11915.857421875</v>
      </c>
      <c r="AY88" s="1">
        <v>6828.169921875</v>
      </c>
      <c r="AZ88" s="1">
        <v>6623.1005859375</v>
      </c>
      <c r="BA88" s="1">
        <v>4151.29638671875</v>
      </c>
      <c r="BB88" s="1">
        <v>68186.7578125</v>
      </c>
      <c r="BC88" s="1">
        <v>187177.375</v>
      </c>
      <c r="BD88" s="1">
        <v>39080.390625</v>
      </c>
      <c r="BE88" s="1">
        <v>2850.50634765625</v>
      </c>
      <c r="BF88" s="1">
        <v>3870.590087890625</v>
      </c>
      <c r="BG88" s="1">
        <v>5545.28125</v>
      </c>
      <c r="BH88" s="1">
        <v>12272.17578125</v>
      </c>
      <c r="BI88" s="1">
        <v>3824.232177734375</v>
      </c>
      <c r="BJ88" s="1">
        <v>1185756.875</v>
      </c>
      <c r="BK88" s="1">
        <v>87</v>
      </c>
    </row>
    <row r="89" spans="1:63" ht="13" x14ac:dyDescent="0.15">
      <c r="A89" s="1">
        <v>87</v>
      </c>
      <c r="B89" s="1">
        <v>1.9318141043186188E-2</v>
      </c>
      <c r="C89" s="1">
        <v>1.8359173089265823E-2</v>
      </c>
      <c r="D89" s="1">
        <v>1.1250283569097519E-2</v>
      </c>
      <c r="E89" s="1">
        <v>9.3129919841885567E-3</v>
      </c>
      <c r="F89" s="1">
        <v>2.0991010591387749E-2</v>
      </c>
      <c r="G89" s="1">
        <v>1.3534262776374817E-2</v>
      </c>
      <c r="H89" s="1">
        <v>1.8621671944856644E-2</v>
      </c>
      <c r="I89" s="1">
        <v>7.3147113434970379E-3</v>
      </c>
      <c r="J89" s="1">
        <v>1.0099064558744431E-2</v>
      </c>
      <c r="K89" s="1">
        <v>1.8941937014460564E-2</v>
      </c>
      <c r="L89" s="1">
        <v>5.5081793107092381E-3</v>
      </c>
      <c r="M89" s="1">
        <v>5.2681369706988335E-3</v>
      </c>
      <c r="N89" s="1">
        <v>6.0852337628602982E-3</v>
      </c>
      <c r="O89" s="1">
        <v>6.130946334451437E-3</v>
      </c>
      <c r="P89" s="1">
        <v>6.9072241894900799E-3</v>
      </c>
      <c r="Q89" s="1">
        <v>4.5033153146505356E-3</v>
      </c>
      <c r="R89" s="1">
        <v>7.1340263821184635E-3</v>
      </c>
      <c r="S89" s="1">
        <v>4.9733230844140053E-3</v>
      </c>
      <c r="T89" s="1">
        <v>3.4326841123402119E-3</v>
      </c>
      <c r="U89" s="1">
        <v>3.0877343378961086E-3</v>
      </c>
      <c r="V89" s="1">
        <v>1.8886806210502982E-3</v>
      </c>
      <c r="W89" s="1">
        <v>3.5147462040185928E-2</v>
      </c>
      <c r="X89" s="1">
        <v>8.742368221282959E-2</v>
      </c>
      <c r="Y89" s="1">
        <v>1.964665949344635E-2</v>
      </c>
      <c r="Z89" s="1">
        <v>1.4298936584964395E-3</v>
      </c>
      <c r="AA89" s="1">
        <v>1.9023159984499216E-3</v>
      </c>
      <c r="AB89" s="1">
        <v>2.8010595124214888E-3</v>
      </c>
      <c r="AC89" s="1">
        <v>6.384966429322958E-3</v>
      </c>
      <c r="AD89" s="1">
        <v>1.945219817571342E-3</v>
      </c>
      <c r="AE89" s="1">
        <v>0.6406559944152832</v>
      </c>
      <c r="AF89" s="1">
        <v>1892040.5</v>
      </c>
      <c r="AG89" s="1">
        <v>36550.70703125</v>
      </c>
      <c r="AH89" s="1">
        <v>34736.30078125</v>
      </c>
      <c r="AI89" s="1">
        <v>21285.9921875</v>
      </c>
      <c r="AJ89" s="1">
        <v>17620.55859375</v>
      </c>
      <c r="AK89" s="1">
        <v>39715.84375</v>
      </c>
      <c r="AL89" s="1">
        <v>25607.373046875</v>
      </c>
      <c r="AM89" s="1">
        <v>35232.95703125</v>
      </c>
      <c r="AN89" s="1">
        <v>13839.73046875</v>
      </c>
      <c r="AO89" s="1">
        <v>19107.83984375</v>
      </c>
      <c r="AP89" s="1">
        <v>35838.91015625</v>
      </c>
      <c r="AQ89" s="1">
        <v>10421.6982421875</v>
      </c>
      <c r="AR89" s="1">
        <v>9967.5283203125</v>
      </c>
      <c r="AS89" s="1">
        <v>11513.5087890625</v>
      </c>
      <c r="AT89" s="1">
        <v>11599.9990234375</v>
      </c>
      <c r="AU89" s="1">
        <v>13068.748046875</v>
      </c>
      <c r="AV89" s="1">
        <v>8520.455078125</v>
      </c>
      <c r="AW89" s="1">
        <v>13497.8671875</v>
      </c>
      <c r="AX89" s="1">
        <v>9409.728515625</v>
      </c>
      <c r="AY89" s="1">
        <v>6494.77734375</v>
      </c>
      <c r="AZ89" s="1">
        <v>5842.11865234375</v>
      </c>
      <c r="BA89" s="1">
        <v>3573.460205078125</v>
      </c>
      <c r="BB89" s="1">
        <v>66500.421875</v>
      </c>
      <c r="BC89" s="1">
        <v>165409.140625</v>
      </c>
      <c r="BD89" s="1">
        <v>37172.27734375</v>
      </c>
      <c r="BE89" s="1">
        <v>2705.416748046875</v>
      </c>
      <c r="BF89" s="1">
        <v>3599.259033203125</v>
      </c>
      <c r="BG89" s="1">
        <v>5299.71826171875</v>
      </c>
      <c r="BH89" s="1">
        <v>12080.615234375</v>
      </c>
      <c r="BI89" s="1">
        <v>3680.4345703125</v>
      </c>
      <c r="BJ89" s="1">
        <v>1212147.125</v>
      </c>
      <c r="BK89" s="1">
        <v>88</v>
      </c>
    </row>
    <row r="90" spans="1:63" ht="13" x14ac:dyDescent="0.15">
      <c r="A90" s="1">
        <v>88</v>
      </c>
      <c r="B90" s="1">
        <v>1.7659643664956093E-2</v>
      </c>
      <c r="C90" s="1">
        <v>3.0826210975646973E-2</v>
      </c>
      <c r="D90" s="1">
        <v>1.0552645660936832E-2</v>
      </c>
      <c r="E90" s="1">
        <v>7.9503152519464493E-3</v>
      </c>
      <c r="F90" s="1">
        <v>1.5281906351447105E-2</v>
      </c>
      <c r="G90" s="1">
        <v>1.5656853094696999E-2</v>
      </c>
      <c r="H90" s="1">
        <v>1.6000308096408844E-2</v>
      </c>
      <c r="I90" s="1">
        <v>5.4327682591974735E-3</v>
      </c>
      <c r="J90" s="1">
        <v>8.0910231918096542E-3</v>
      </c>
      <c r="K90" s="1">
        <v>1.5536605380475521E-2</v>
      </c>
      <c r="L90" s="1">
        <v>6.9614537060260773E-3</v>
      </c>
      <c r="M90" s="1">
        <v>4.0219970978796482E-3</v>
      </c>
      <c r="N90" s="1">
        <v>5.8520208112895489E-3</v>
      </c>
      <c r="O90" s="1">
        <v>6.1878864653408527E-3</v>
      </c>
      <c r="P90" s="1">
        <v>6.3872556202113628E-3</v>
      </c>
      <c r="Q90" s="1">
        <v>5.4730637930333614E-3</v>
      </c>
      <c r="R90" s="1">
        <v>7.0481747388839722E-3</v>
      </c>
      <c r="S90" s="1">
        <v>4.4028074480593204E-3</v>
      </c>
      <c r="T90" s="1">
        <v>3.1783787999302149E-3</v>
      </c>
      <c r="U90" s="1">
        <v>3.5002036020159721E-3</v>
      </c>
      <c r="V90" s="1">
        <v>3.2186766620725393E-3</v>
      </c>
      <c r="W90" s="1">
        <v>3.422093391418457E-2</v>
      </c>
      <c r="X90" s="1">
        <v>9.4848997890949249E-2</v>
      </c>
      <c r="Y90" s="1">
        <v>2.1770535036921501E-2</v>
      </c>
      <c r="Z90" s="1">
        <v>1.3219536049291492E-3</v>
      </c>
      <c r="AA90" s="1">
        <v>1.7240789020434022E-3</v>
      </c>
      <c r="AB90" s="1">
        <v>2.614468801766634E-3</v>
      </c>
      <c r="AC90" s="1">
        <v>6.1104749329388142E-3</v>
      </c>
      <c r="AD90" s="1">
        <v>1.8258907366544008E-3</v>
      </c>
      <c r="AE90" s="1">
        <v>0.63634240627288818</v>
      </c>
      <c r="AF90" s="1">
        <v>1946318.625</v>
      </c>
      <c r="AG90" s="1">
        <v>34371.29296875</v>
      </c>
      <c r="AH90" s="1">
        <v>59997.62890625</v>
      </c>
      <c r="AI90" s="1">
        <v>20538.810546875</v>
      </c>
      <c r="AJ90" s="1">
        <v>15473.8466796875</v>
      </c>
      <c r="AK90" s="1">
        <v>29743.458984375</v>
      </c>
      <c r="AL90" s="1">
        <v>30473.224609375</v>
      </c>
      <c r="AM90" s="1">
        <v>31141.697265625</v>
      </c>
      <c r="AN90" s="1">
        <v>10573.8984375</v>
      </c>
      <c r="AO90" s="1">
        <v>15747.708984375</v>
      </c>
      <c r="AP90" s="1">
        <v>30239.18359375</v>
      </c>
      <c r="AQ90" s="1">
        <v>13549.20703125</v>
      </c>
      <c r="AR90" s="1">
        <v>7828.087890625</v>
      </c>
      <c r="AS90" s="1">
        <v>11389.8974609375</v>
      </c>
      <c r="AT90" s="1">
        <v>12043.5986328125</v>
      </c>
      <c r="AU90" s="1">
        <v>12431.634765625</v>
      </c>
      <c r="AV90" s="1">
        <v>10652.326171875</v>
      </c>
      <c r="AW90" s="1">
        <v>13717.994140625</v>
      </c>
      <c r="AX90" s="1">
        <v>8569.2666015625</v>
      </c>
      <c r="AY90" s="1">
        <v>6186.1376953125</v>
      </c>
      <c r="AZ90" s="1">
        <v>6812.51123046875</v>
      </c>
      <c r="BA90" s="1">
        <v>6264.5703125</v>
      </c>
      <c r="BB90" s="1">
        <v>66604.84375</v>
      </c>
      <c r="BC90" s="1">
        <v>184606.375</v>
      </c>
      <c r="BD90" s="1">
        <v>42372.3984375</v>
      </c>
      <c r="BE90" s="1">
        <v>2572.94287109375</v>
      </c>
      <c r="BF90" s="1">
        <v>3355.60693359375</v>
      </c>
      <c r="BG90" s="1">
        <v>5088.58935546875</v>
      </c>
      <c r="BH90" s="1">
        <v>11892.931640625</v>
      </c>
      <c r="BI90" s="1">
        <v>3553.76513671875</v>
      </c>
      <c r="BJ90" s="1">
        <v>1238525.125</v>
      </c>
      <c r="BK90" s="1">
        <v>89</v>
      </c>
    </row>
    <row r="91" spans="1:63" ht="13" x14ac:dyDescent="0.15">
      <c r="A91" s="1">
        <v>89</v>
      </c>
      <c r="B91" s="1">
        <v>1.2817556038498878E-2</v>
      </c>
      <c r="C91" s="1">
        <v>2.8950981795787811E-2</v>
      </c>
      <c r="D91" s="1">
        <v>1.1759993620216846E-2</v>
      </c>
      <c r="E91" s="1">
        <v>6.3859117217361927E-3</v>
      </c>
      <c r="F91" s="1">
        <v>1.1601537466049194E-2</v>
      </c>
      <c r="G91" s="1">
        <v>1.3636281713843346E-2</v>
      </c>
      <c r="H91" s="1">
        <v>1.3187090866267681E-2</v>
      </c>
      <c r="I91" s="1">
        <v>4.349112045019865E-3</v>
      </c>
      <c r="J91" s="1">
        <v>6.4834626391530037E-3</v>
      </c>
      <c r="K91" s="1">
        <v>1.1232706718146801E-2</v>
      </c>
      <c r="L91" s="1">
        <v>6.2122032977640629E-3</v>
      </c>
      <c r="M91" s="1">
        <v>3.0603592749685049E-3</v>
      </c>
      <c r="N91" s="1">
        <v>5.7467767037451267E-3</v>
      </c>
      <c r="O91" s="1">
        <v>7.0768729783594608E-3</v>
      </c>
      <c r="P91" s="1">
        <v>9.0035395696759224E-3</v>
      </c>
      <c r="Q91" s="1">
        <v>1.3201440684497356E-2</v>
      </c>
      <c r="R91" s="1">
        <v>7.0392643101513386E-3</v>
      </c>
      <c r="S91" s="1">
        <v>6.5221777185797691E-3</v>
      </c>
      <c r="T91" s="1">
        <v>3.9879200048744678E-3</v>
      </c>
      <c r="U91" s="1">
        <v>3.9943857118487358E-3</v>
      </c>
      <c r="V91" s="1">
        <v>4.2962236329913139E-3</v>
      </c>
      <c r="W91" s="1">
        <v>3.5051729530096054E-2</v>
      </c>
      <c r="X91" s="1">
        <v>0.11892689019441605</v>
      </c>
      <c r="Y91" s="1">
        <v>2.341189980506897E-2</v>
      </c>
      <c r="Z91" s="1">
        <v>1.2012585066258907E-3</v>
      </c>
      <c r="AA91" s="1">
        <v>1.5363593120127916E-3</v>
      </c>
      <c r="AB91" s="1">
        <v>2.4036136455833912E-3</v>
      </c>
      <c r="AC91" s="1">
        <v>5.7383803650736809E-3</v>
      </c>
      <c r="AD91" s="1">
        <v>1.6861772164702415E-3</v>
      </c>
      <c r="AE91" s="1">
        <v>0.61949783563613892</v>
      </c>
      <c r="AF91" s="1">
        <v>2040747</v>
      </c>
      <c r="AG91" s="1">
        <v>26157.388671875</v>
      </c>
      <c r="AH91" s="1">
        <v>59081.62890625</v>
      </c>
      <c r="AI91" s="1">
        <v>23999.171875</v>
      </c>
      <c r="AJ91" s="1">
        <v>13032.0302734375</v>
      </c>
      <c r="AK91" s="1">
        <v>23675.802734375</v>
      </c>
      <c r="AL91" s="1">
        <v>27828.201171875</v>
      </c>
      <c r="AM91" s="1">
        <v>26911.515625</v>
      </c>
      <c r="AN91" s="1">
        <v>8875.4375</v>
      </c>
      <c r="AO91" s="1">
        <v>13231.1064453125</v>
      </c>
      <c r="AP91" s="1">
        <v>22923.11328125</v>
      </c>
      <c r="AQ91" s="1">
        <v>12677.53515625</v>
      </c>
      <c r="AR91" s="1">
        <v>6245.4189453125</v>
      </c>
      <c r="AS91" s="1">
        <v>11727.7177734375</v>
      </c>
      <c r="AT91" s="1">
        <v>14442.107421875</v>
      </c>
      <c r="AU91" s="1">
        <v>18373.947265625</v>
      </c>
      <c r="AV91" s="1">
        <v>26940.80078125</v>
      </c>
      <c r="AW91" s="1">
        <v>14365.357421875</v>
      </c>
      <c r="AX91" s="1">
        <v>13310.1142578125</v>
      </c>
      <c r="AY91" s="1">
        <v>8138.3359375</v>
      </c>
      <c r="AZ91" s="1">
        <v>8151.53076171875</v>
      </c>
      <c r="BA91" s="1">
        <v>8767.505859375</v>
      </c>
      <c r="BB91" s="1">
        <v>71531.7109375</v>
      </c>
      <c r="BC91" s="1">
        <v>242699.6875</v>
      </c>
      <c r="BD91" s="1">
        <v>47777.765625</v>
      </c>
      <c r="BE91" s="1">
        <v>2451.464599609375</v>
      </c>
      <c r="BF91" s="1">
        <v>3135.320556640625</v>
      </c>
      <c r="BG91" s="1">
        <v>4905.16748046875</v>
      </c>
      <c r="BH91" s="1">
        <v>11710.58203125</v>
      </c>
      <c r="BI91" s="1">
        <v>3441.06103515625</v>
      </c>
      <c r="BJ91" s="1">
        <v>1264238.375</v>
      </c>
      <c r="BK91" s="1">
        <v>90</v>
      </c>
    </row>
    <row r="92" spans="1:63" ht="13" x14ac:dyDescent="0.15">
      <c r="A92" s="1">
        <v>90</v>
      </c>
      <c r="B92" s="1">
        <v>9.4304140657186508E-3</v>
      </c>
      <c r="C92" s="1">
        <v>2.7960434556007385E-2</v>
      </c>
      <c r="D92" s="1">
        <v>1.0676651261746883E-2</v>
      </c>
      <c r="E92" s="1">
        <v>5.5044372566044331E-3</v>
      </c>
      <c r="F92" s="1">
        <v>2.7071259915828705E-2</v>
      </c>
      <c r="G92" s="1">
        <v>1.3803470879793167E-2</v>
      </c>
      <c r="H92" s="1">
        <v>1.1279772035777569E-2</v>
      </c>
      <c r="I92" s="1">
        <v>1.6599962487816811E-2</v>
      </c>
      <c r="J92" s="1">
        <v>5.3857159800827503E-3</v>
      </c>
      <c r="K92" s="1">
        <v>7.6155089773237705E-3</v>
      </c>
      <c r="L92" s="1">
        <v>5.4994099773466587E-3</v>
      </c>
      <c r="M92" s="1">
        <v>2.3915329948067665E-3</v>
      </c>
      <c r="N92" s="1">
        <v>5.8253910392522812E-3</v>
      </c>
      <c r="O92" s="1">
        <v>7.4212369509041309E-3</v>
      </c>
      <c r="P92" s="1">
        <v>8.7144570425152779E-3</v>
      </c>
      <c r="Q92" s="1">
        <v>1.2342034839093685E-2</v>
      </c>
      <c r="R92" s="1">
        <v>7.3576918803155422E-3</v>
      </c>
      <c r="S92" s="1">
        <v>6.7178960889577866E-3</v>
      </c>
      <c r="T92" s="1">
        <v>4.0634875185787678E-3</v>
      </c>
      <c r="U92" s="1">
        <v>4.3252273462712765E-3</v>
      </c>
      <c r="V92" s="1">
        <v>4.2025414295494556E-3</v>
      </c>
      <c r="W92" s="1">
        <v>3.4401100128889084E-2</v>
      </c>
      <c r="X92" s="1">
        <v>0.11675342917442322</v>
      </c>
      <c r="Y92" s="1">
        <v>2.2938234731554985E-2</v>
      </c>
      <c r="Z92" s="1">
        <v>1.1073403293266892E-3</v>
      </c>
      <c r="AA92" s="1">
        <v>1.3891194248571992E-3</v>
      </c>
      <c r="AB92" s="1">
        <v>2.2454771678894758E-3</v>
      </c>
      <c r="AC92" s="1">
        <v>5.459255538880825E-3</v>
      </c>
      <c r="AD92" s="1">
        <v>1.5806243754923344E-3</v>
      </c>
      <c r="AE92" s="1">
        <v>0.60993689298629761</v>
      </c>
      <c r="AF92" s="1">
        <v>2112842.25</v>
      </c>
      <c r="AG92" s="1">
        <v>19924.9765625</v>
      </c>
      <c r="AH92" s="1">
        <v>59075.98828125</v>
      </c>
      <c r="AI92" s="1">
        <v>22558.080078125</v>
      </c>
      <c r="AJ92" s="1">
        <v>11630.0078125</v>
      </c>
      <c r="AK92" s="1">
        <v>57197.30078125</v>
      </c>
      <c r="AL92" s="1">
        <v>29164.556640625</v>
      </c>
      <c r="AM92" s="1">
        <v>23832.37890625</v>
      </c>
      <c r="AN92" s="1">
        <v>35073.1015625</v>
      </c>
      <c r="AO92" s="1">
        <v>11379.16796875</v>
      </c>
      <c r="AP92" s="1">
        <v>16090.369140625</v>
      </c>
      <c r="AQ92" s="1">
        <v>11619.3857421875</v>
      </c>
      <c r="AR92" s="1">
        <v>5052.93212890625</v>
      </c>
      <c r="AS92" s="1">
        <v>12308.1318359375</v>
      </c>
      <c r="AT92" s="1">
        <v>15679.9033203125</v>
      </c>
      <c r="AU92" s="1">
        <v>18412.2734375</v>
      </c>
      <c r="AV92" s="1">
        <v>26076.7734375</v>
      </c>
      <c r="AW92" s="1">
        <v>15545.642578125</v>
      </c>
      <c r="AX92" s="1">
        <v>14193.8544921875</v>
      </c>
      <c r="AY92" s="1">
        <v>8585.5078125</v>
      </c>
      <c r="AZ92" s="1">
        <v>9138.5234375</v>
      </c>
      <c r="BA92" s="1">
        <v>8879.306640625</v>
      </c>
      <c r="BB92" s="1">
        <v>72684.1015625</v>
      </c>
      <c r="BC92" s="1">
        <v>246681.578125</v>
      </c>
      <c r="BD92" s="1">
        <v>48464.87109375</v>
      </c>
      <c r="BE92" s="1">
        <v>2339.635498046875</v>
      </c>
      <c r="BF92" s="1">
        <v>2934.990234375</v>
      </c>
      <c r="BG92" s="1">
        <v>4744.3388671875</v>
      </c>
      <c r="BH92" s="1">
        <v>11534.5458984375</v>
      </c>
      <c r="BI92" s="1">
        <v>3339.60986328125</v>
      </c>
      <c r="BJ92" s="1">
        <v>1288700.375</v>
      </c>
      <c r="BK92" s="1">
        <v>91</v>
      </c>
    </row>
    <row r="93" spans="1:63" ht="13" x14ac:dyDescent="0.15">
      <c r="A93" s="1">
        <v>91</v>
      </c>
      <c r="B93" s="1">
        <v>1.1010383255779743E-2</v>
      </c>
      <c r="C93" s="1">
        <v>2.1497795358300209E-2</v>
      </c>
      <c r="D93" s="1">
        <v>1.0331109166145325E-2</v>
      </c>
      <c r="E93" s="1">
        <v>5.1746312528848648E-3</v>
      </c>
      <c r="F93" s="1">
        <v>2.4031775072216988E-2</v>
      </c>
      <c r="G93" s="1">
        <v>1.2868682853877544E-2</v>
      </c>
      <c r="H93" s="1">
        <v>1.8615491688251495E-2</v>
      </c>
      <c r="I93" s="1">
        <v>1.5091137960553169E-2</v>
      </c>
      <c r="J93" s="1">
        <v>4.8427106812596321E-3</v>
      </c>
      <c r="K93" s="1">
        <v>5.571065004914999E-3</v>
      </c>
      <c r="L93" s="1">
        <v>6.6543929278850555E-3</v>
      </c>
      <c r="M93" s="1">
        <v>2.0215462427586317E-3</v>
      </c>
      <c r="N93" s="1">
        <v>6.1391796916723251E-3</v>
      </c>
      <c r="O93" s="1">
        <v>8.0054206773638725E-3</v>
      </c>
      <c r="P93" s="1">
        <v>8.7418723851442337E-3</v>
      </c>
      <c r="Q93" s="1">
        <v>1.3403335586190224E-2</v>
      </c>
      <c r="R93" s="1">
        <v>7.5167915783822536E-3</v>
      </c>
      <c r="S93" s="1">
        <v>7.0281652733683586E-3</v>
      </c>
      <c r="T93" s="1">
        <v>4.2435075156390667E-3</v>
      </c>
      <c r="U93" s="1">
        <v>4.657332319766283E-3</v>
      </c>
      <c r="V93" s="1">
        <v>4.8824436962604523E-3</v>
      </c>
      <c r="W93" s="1">
        <v>3.53078693151474E-2</v>
      </c>
      <c r="X93" s="1">
        <v>9.3766838312149048E-2</v>
      </c>
      <c r="Y93" s="1">
        <v>2.3297818377614021E-2</v>
      </c>
      <c r="Z93" s="1">
        <v>1.0804744670167565E-3</v>
      </c>
      <c r="AA93" s="1">
        <v>1.3295693788677454E-3</v>
      </c>
      <c r="AB93" s="1">
        <v>2.2235119249671698E-3</v>
      </c>
      <c r="AC93" s="1">
        <v>5.4909954778850079E-3</v>
      </c>
      <c r="AD93" s="1">
        <v>1.5688877319917083E-3</v>
      </c>
      <c r="AE93" s="1">
        <v>0.6336052417755127</v>
      </c>
      <c r="AF93" s="1">
        <v>2069763.75</v>
      </c>
      <c r="AG93" s="1">
        <v>22788.892578125</v>
      </c>
      <c r="AH93" s="1">
        <v>44495.359375</v>
      </c>
      <c r="AI93" s="1">
        <v>21382.955078125</v>
      </c>
      <c r="AJ93" s="1">
        <v>10710.2646484375</v>
      </c>
      <c r="AK93" s="1">
        <v>49740.09765625</v>
      </c>
      <c r="AL93" s="1">
        <v>26635.1328125</v>
      </c>
      <c r="AM93" s="1">
        <v>38529.66796875</v>
      </c>
      <c r="AN93" s="1">
        <v>31235.08984375</v>
      </c>
      <c r="AO93" s="1">
        <v>10023.2666015625</v>
      </c>
      <c r="AP93" s="1">
        <v>11530.7880859375</v>
      </c>
      <c r="AQ93" s="1">
        <v>13773.021484375</v>
      </c>
      <c r="AR93" s="1">
        <v>4184.123046875</v>
      </c>
      <c r="AS93" s="1">
        <v>12706.6513671875</v>
      </c>
      <c r="AT93" s="1">
        <v>16569.330078125</v>
      </c>
      <c r="AU93" s="1">
        <v>18093.611328125</v>
      </c>
      <c r="AV93" s="1">
        <v>27741.73828125</v>
      </c>
      <c r="AW93" s="1">
        <v>15557.982421875</v>
      </c>
      <c r="AX93" s="1">
        <v>14546.6416015625</v>
      </c>
      <c r="AY93" s="1">
        <v>8783.0576171875</v>
      </c>
      <c r="AZ93" s="1">
        <v>9639.5771484375</v>
      </c>
      <c r="BA93" s="1">
        <v>10105.5048828125</v>
      </c>
      <c r="BB93" s="1">
        <v>73078.9453125</v>
      </c>
      <c r="BC93" s="1">
        <v>194075.203125</v>
      </c>
      <c r="BD93" s="1">
        <v>48220.98046875</v>
      </c>
      <c r="BE93" s="1">
        <v>2236.326904296875</v>
      </c>
      <c r="BF93" s="1">
        <v>2751.89453125</v>
      </c>
      <c r="BG93" s="1">
        <v>4602.14453125</v>
      </c>
      <c r="BH93" s="1">
        <v>11365.0634765625</v>
      </c>
      <c r="BI93" s="1">
        <v>3247.22705078125</v>
      </c>
      <c r="BJ93" s="1">
        <v>1311413.125</v>
      </c>
      <c r="BK93" s="1">
        <v>92</v>
      </c>
    </row>
    <row r="94" spans="1:63" ht="13" x14ac:dyDescent="0.15">
      <c r="A94" s="1">
        <v>92</v>
      </c>
      <c r="B94" s="1">
        <v>1.7236534506082535E-2</v>
      </c>
      <c r="C94" s="1">
        <v>1.8885133787989616E-2</v>
      </c>
      <c r="D94" s="1">
        <v>1.0766996070742607E-2</v>
      </c>
      <c r="E94" s="1">
        <v>9.364626370370388E-3</v>
      </c>
      <c r="F94" s="1">
        <v>1.917671412229538E-2</v>
      </c>
      <c r="G94" s="1">
        <v>1.2769678607583046E-2</v>
      </c>
      <c r="H94" s="1">
        <v>1.8888233229517937E-2</v>
      </c>
      <c r="I94" s="1">
        <v>1.3586672022938728E-2</v>
      </c>
      <c r="J94" s="1">
        <v>4.6900468878448009E-3</v>
      </c>
      <c r="K94" s="1">
        <v>1.8703890964388847E-2</v>
      </c>
      <c r="L94" s="1">
        <v>6.7911320365965366E-3</v>
      </c>
      <c r="M94" s="1">
        <v>1.8659872002899647E-3</v>
      </c>
      <c r="N94" s="1">
        <v>5.9044258669018745E-3</v>
      </c>
      <c r="O94" s="1">
        <v>7.3537025600671768E-3</v>
      </c>
      <c r="P94" s="1">
        <v>9.1224806383252144E-3</v>
      </c>
      <c r="Q94" s="1">
        <v>1.0606435127556324E-2</v>
      </c>
      <c r="R94" s="1">
        <v>7.523620966821909E-3</v>
      </c>
      <c r="S94" s="1">
        <v>6.3752108253538609E-3</v>
      </c>
      <c r="T94" s="1">
        <v>4.4516250491142273E-3</v>
      </c>
      <c r="U94" s="1">
        <v>4.7357282601296902E-3</v>
      </c>
      <c r="V94" s="1">
        <v>4.6532889828085899E-3</v>
      </c>
      <c r="W94" s="1">
        <v>3.845755010843277E-2</v>
      </c>
      <c r="X94" s="1">
        <v>1.2019260786473751E-2</v>
      </c>
      <c r="Y94" s="1">
        <v>2.4323353543877602E-2</v>
      </c>
      <c r="Z94" s="1">
        <v>1.1239395244047046E-3</v>
      </c>
      <c r="AA94" s="1">
        <v>1.3566699344664812E-3</v>
      </c>
      <c r="AB94" s="1">
        <v>2.3498882073909044E-3</v>
      </c>
      <c r="AC94" s="1">
        <v>5.8816540986299515E-3</v>
      </c>
      <c r="AD94" s="1">
        <v>1.6603611875325441E-3</v>
      </c>
      <c r="AE94" s="1">
        <v>0.6993752121925354</v>
      </c>
      <c r="AF94" s="1">
        <v>1904536.25</v>
      </c>
      <c r="AG94" s="1">
        <v>32827.60546875</v>
      </c>
      <c r="AH94" s="1">
        <v>35967.421875</v>
      </c>
      <c r="AI94" s="1">
        <v>20506.134765625</v>
      </c>
      <c r="AJ94" s="1">
        <v>17835.26953125</v>
      </c>
      <c r="AK94" s="1">
        <v>36522.74609375</v>
      </c>
      <c r="AL94" s="1">
        <v>24320.31640625</v>
      </c>
      <c r="AM94" s="1">
        <v>35973.32421875</v>
      </c>
      <c r="AN94" s="1">
        <v>25876.30859375</v>
      </c>
      <c r="AO94" s="1">
        <v>8932.3642578125</v>
      </c>
      <c r="AP94" s="1">
        <v>35622.23828125</v>
      </c>
      <c r="AQ94" s="1">
        <v>12933.95703125</v>
      </c>
      <c r="AR94" s="1">
        <v>3553.84033203125</v>
      </c>
      <c r="AS94" s="1">
        <v>11245.193359375</v>
      </c>
      <c r="AT94" s="1">
        <v>14005.3935546875</v>
      </c>
      <c r="AU94" s="1">
        <v>17374.095703125</v>
      </c>
      <c r="AV94" s="1">
        <v>20200.33984375</v>
      </c>
      <c r="AW94" s="1">
        <v>14329.0087890625</v>
      </c>
      <c r="AX94" s="1">
        <v>12141.8203125</v>
      </c>
      <c r="AY94" s="1">
        <v>8478.28125</v>
      </c>
      <c r="AZ94" s="1">
        <v>9019.3662109375</v>
      </c>
      <c r="BA94" s="1">
        <v>8862.357421875</v>
      </c>
      <c r="BB94" s="1">
        <v>73243.796875</v>
      </c>
      <c r="BC94" s="1">
        <v>22891.1171875</v>
      </c>
      <c r="BD94" s="1">
        <v>46324.70703125</v>
      </c>
      <c r="BE94" s="1">
        <v>2140.58349609375</v>
      </c>
      <c r="BF94" s="1">
        <v>2583.8271484375</v>
      </c>
      <c r="BG94" s="1">
        <v>4475.447265625</v>
      </c>
      <c r="BH94" s="1">
        <v>11201.8232421875</v>
      </c>
      <c r="BI94" s="1">
        <v>3162.218017578125</v>
      </c>
      <c r="BJ94" s="1">
        <v>1331985.5</v>
      </c>
      <c r="BK94" s="1">
        <v>93</v>
      </c>
    </row>
    <row r="95" spans="1:63" ht="13" x14ac:dyDescent="0.15">
      <c r="A95" s="1">
        <v>93</v>
      </c>
      <c r="B95" s="1">
        <v>1.317178551107645E-2</v>
      </c>
      <c r="C95" s="1">
        <v>1.7558636143803596E-2</v>
      </c>
      <c r="D95" s="1">
        <v>1.3594971969723701E-2</v>
      </c>
      <c r="E95" s="1">
        <v>8.4900390356779099E-3</v>
      </c>
      <c r="F95" s="1">
        <v>1.4835474081337452E-2</v>
      </c>
      <c r="G95" s="1">
        <v>1.1881984770298004E-2</v>
      </c>
      <c r="H95" s="1">
        <v>1.7157837748527527E-2</v>
      </c>
      <c r="I95" s="1">
        <v>1.9285460934042931E-2</v>
      </c>
      <c r="J95" s="1">
        <v>4.2554526589810848E-3</v>
      </c>
      <c r="K95" s="1">
        <v>1.6111778095364571E-2</v>
      </c>
      <c r="L95" s="1">
        <v>6.3920323736965656E-3</v>
      </c>
      <c r="M95" s="1">
        <v>1.643851981498301E-3</v>
      </c>
      <c r="N95" s="1">
        <v>5.2999132312834263E-3</v>
      </c>
      <c r="O95" s="1">
        <v>6.4434343948960304E-3</v>
      </c>
      <c r="P95" s="1">
        <v>8.8229496031999588E-3</v>
      </c>
      <c r="Q95" s="1">
        <v>8.3317169919610023E-3</v>
      </c>
      <c r="R95" s="1">
        <v>6.936841644346714E-3</v>
      </c>
      <c r="S95" s="1">
        <v>5.2267396822571754E-3</v>
      </c>
      <c r="T95" s="1">
        <v>4.3674595654010773E-3</v>
      </c>
      <c r="U95" s="1">
        <v>4.4709169305860996E-3</v>
      </c>
      <c r="V95" s="1">
        <v>3.7322062999010086E-3</v>
      </c>
      <c r="W95" s="1">
        <v>3.9356399327516556E-2</v>
      </c>
      <c r="X95" s="1">
        <v>1.7611030489206314E-3</v>
      </c>
      <c r="Y95" s="1">
        <v>2.3809090256690979E-2</v>
      </c>
      <c r="Z95" s="1">
        <v>1.1012565810233355E-3</v>
      </c>
      <c r="AA95" s="1">
        <v>1.3038307661190629E-3</v>
      </c>
      <c r="AB95" s="1">
        <v>2.3412960581481457E-3</v>
      </c>
      <c r="AC95" s="1">
        <v>5.9283622540533543E-3</v>
      </c>
      <c r="AD95" s="1">
        <v>1.6550575383007526E-3</v>
      </c>
      <c r="AE95" s="1">
        <v>0.72473210096359253</v>
      </c>
      <c r="AF95" s="1">
        <v>1862956.5</v>
      </c>
      <c r="AG95" s="1">
        <v>24538.462890625</v>
      </c>
      <c r="AH95" s="1">
        <v>32710.974609375</v>
      </c>
      <c r="AI95" s="1">
        <v>25326.841796875</v>
      </c>
      <c r="AJ95" s="1">
        <v>15816.5732421875</v>
      </c>
      <c r="AK95" s="1">
        <v>27637.84375</v>
      </c>
      <c r="AL95" s="1">
        <v>22135.62109375</v>
      </c>
      <c r="AM95" s="1">
        <v>31964.3046875</v>
      </c>
      <c r="AN95" s="1">
        <v>35927.9765625</v>
      </c>
      <c r="AO95" s="1">
        <v>7927.72314453125</v>
      </c>
      <c r="AP95" s="1">
        <v>30015.541015625</v>
      </c>
      <c r="AQ95" s="1">
        <v>11908.078125</v>
      </c>
      <c r="AR95" s="1">
        <v>3062.4248046875</v>
      </c>
      <c r="AS95" s="1">
        <v>9873.5078125</v>
      </c>
      <c r="AT95" s="1">
        <v>12003.837890625</v>
      </c>
      <c r="AU95" s="1">
        <v>16436.771484375</v>
      </c>
      <c r="AV95" s="1">
        <v>15521.6259765625</v>
      </c>
      <c r="AW95" s="1">
        <v>12923.0341796875</v>
      </c>
      <c r="AX95" s="1">
        <v>9737.1884765625</v>
      </c>
      <c r="AY95" s="1">
        <v>8136.38720703125</v>
      </c>
      <c r="AZ95" s="1">
        <v>8329.1240234375</v>
      </c>
      <c r="BA95" s="1">
        <v>6952.93798828125</v>
      </c>
      <c r="BB95" s="1">
        <v>73319.2578125</v>
      </c>
      <c r="BC95" s="1">
        <v>3280.8583984375</v>
      </c>
      <c r="BD95" s="1">
        <v>44355.30078125</v>
      </c>
      <c r="BE95" s="1">
        <v>2051.593017578125</v>
      </c>
      <c r="BF95" s="1">
        <v>2428.97998046875</v>
      </c>
      <c r="BG95" s="1">
        <v>4361.73291015625</v>
      </c>
      <c r="BH95" s="1">
        <v>11044.28125</v>
      </c>
      <c r="BI95" s="1">
        <v>3083.30029296875</v>
      </c>
      <c r="BJ95" s="1">
        <v>1350144.375</v>
      </c>
      <c r="BK95" s="1">
        <v>94</v>
      </c>
    </row>
    <row r="96" spans="1:63" ht="13" x14ac:dyDescent="0.15">
      <c r="A96" s="1">
        <v>94</v>
      </c>
      <c r="B96" s="1">
        <v>2.232273668050766E-2</v>
      </c>
      <c r="C96" s="1">
        <v>3.1058274209499359E-2</v>
      </c>
      <c r="D96" s="1">
        <v>1.3303558342158794E-2</v>
      </c>
      <c r="E96" s="1">
        <v>6.9251116365194321E-3</v>
      </c>
      <c r="F96" s="1">
        <v>1.1707932688295841E-2</v>
      </c>
      <c r="G96" s="1">
        <v>1.4534306712448597E-2</v>
      </c>
      <c r="H96" s="1">
        <v>1.4614543877542019E-2</v>
      </c>
      <c r="I96" s="1">
        <v>1.9395574927330017E-2</v>
      </c>
      <c r="J96" s="1">
        <v>1.2473271228373051E-2</v>
      </c>
      <c r="K96" s="1">
        <v>1.1822634376585484E-2</v>
      </c>
      <c r="L96" s="1">
        <v>5.6886021047830582E-3</v>
      </c>
      <c r="M96" s="1">
        <v>5.4245623759925365E-3</v>
      </c>
      <c r="N96" s="1">
        <v>4.5442236587405205E-3</v>
      </c>
      <c r="O96" s="1">
        <v>5.4092612117528915E-3</v>
      </c>
      <c r="P96" s="1">
        <v>8.027857169508934E-3</v>
      </c>
      <c r="Q96" s="1">
        <v>6.9538168609142303E-3</v>
      </c>
      <c r="R96" s="1">
        <v>5.9224022552371025E-3</v>
      </c>
      <c r="S96" s="1">
        <v>4.2330869473516941E-3</v>
      </c>
      <c r="T96" s="1">
        <v>4.0547279641032219E-3</v>
      </c>
      <c r="U96" s="1">
        <v>3.9427895098924637E-3</v>
      </c>
      <c r="V96" s="1">
        <v>2.7833206113427877E-3</v>
      </c>
      <c r="W96" s="1">
        <v>3.8262732326984406E-2</v>
      </c>
      <c r="X96" s="1">
        <v>3.5746634239330888E-4</v>
      </c>
      <c r="Y96" s="1">
        <v>2.2163107991218567E-2</v>
      </c>
      <c r="Z96" s="1">
        <v>1.026868587359786E-3</v>
      </c>
      <c r="AA96" s="1">
        <v>1.192320603877306E-3</v>
      </c>
      <c r="AB96" s="1">
        <v>2.2215100470930338E-3</v>
      </c>
      <c r="AC96" s="1">
        <v>5.6812711991369724E-3</v>
      </c>
      <c r="AD96" s="1">
        <v>1.5697793569415808E-3</v>
      </c>
      <c r="AE96" s="1">
        <v>0.71238237619400024</v>
      </c>
      <c r="AF96" s="1">
        <v>1917143.5</v>
      </c>
      <c r="AG96" s="1">
        <v>42795.890625</v>
      </c>
      <c r="AH96" s="1">
        <v>59543.16796875</v>
      </c>
      <c r="AI96" s="1">
        <v>25504.830078125</v>
      </c>
      <c r="AJ96" s="1">
        <v>13276.4326171875</v>
      </c>
      <c r="AK96" s="1">
        <v>22445.787109375</v>
      </c>
      <c r="AL96" s="1">
        <v>27864.3515625</v>
      </c>
      <c r="AM96" s="1">
        <v>28018.177734375</v>
      </c>
      <c r="AN96" s="1">
        <v>37184.1015625</v>
      </c>
      <c r="AO96" s="1">
        <v>23913.05078125</v>
      </c>
      <c r="AP96" s="1">
        <v>22665.6875</v>
      </c>
      <c r="AQ96" s="1">
        <v>10905.8662109375</v>
      </c>
      <c r="AR96" s="1">
        <v>10399.6640625</v>
      </c>
      <c r="AS96" s="1">
        <v>8711.9287109375</v>
      </c>
      <c r="AT96" s="1">
        <v>10370.330078125</v>
      </c>
      <c r="AU96" s="1">
        <v>15390.5537109375</v>
      </c>
      <c r="AV96" s="1">
        <v>13331.46484375</v>
      </c>
      <c r="AW96" s="1">
        <v>11354.0947265625</v>
      </c>
      <c r="AX96" s="1">
        <v>8115.43505859375</v>
      </c>
      <c r="AY96" s="1">
        <v>7773.4951171875</v>
      </c>
      <c r="AZ96" s="1">
        <v>7558.89306640625</v>
      </c>
      <c r="BA96" s="1">
        <v>5336.02490234375</v>
      </c>
      <c r="BB96" s="1">
        <v>73355.1484375</v>
      </c>
      <c r="BC96" s="1">
        <v>685.31427001953125</v>
      </c>
      <c r="BD96" s="1">
        <v>42489.859375</v>
      </c>
      <c r="BE96" s="1">
        <v>1968.6544189453125</v>
      </c>
      <c r="BF96" s="1">
        <v>2285.849609375</v>
      </c>
      <c r="BG96" s="1">
        <v>4258.95361328125</v>
      </c>
      <c r="BH96" s="1">
        <v>10891.8125</v>
      </c>
      <c r="BI96" s="1">
        <v>3009.4921875</v>
      </c>
      <c r="BJ96" s="1">
        <v>1365739.25</v>
      </c>
      <c r="BK96" s="1">
        <v>95</v>
      </c>
    </row>
    <row r="97" spans="1:63" ht="13" x14ac:dyDescent="0.15">
      <c r="A97" s="1">
        <v>95</v>
      </c>
      <c r="B97" s="1">
        <v>2.0591180771589279E-2</v>
      </c>
      <c r="C97" s="1">
        <v>2.8638187795877457E-2</v>
      </c>
      <c r="D97" s="1">
        <v>1.171282771974802E-2</v>
      </c>
      <c r="E97" s="1">
        <v>5.7133371010422707E-3</v>
      </c>
      <c r="F97" s="1">
        <v>2.778925746679306E-2</v>
      </c>
      <c r="G97" s="1">
        <v>1.410727109760046E-2</v>
      </c>
      <c r="H97" s="1">
        <v>1.2138696387410164E-2</v>
      </c>
      <c r="I97" s="1">
        <v>1.6497204080224037E-2</v>
      </c>
      <c r="J97" s="1">
        <v>1.2110820971429348E-2</v>
      </c>
      <c r="K97" s="1">
        <v>7.6531646773219109E-3</v>
      </c>
      <c r="L97" s="1">
        <v>4.8886006698012352E-3</v>
      </c>
      <c r="M97" s="1">
        <v>4.0236054919660091E-3</v>
      </c>
      <c r="N97" s="1">
        <v>3.7256153300404549E-3</v>
      </c>
      <c r="O97" s="1">
        <v>4.4156224466860294E-3</v>
      </c>
      <c r="P97" s="1">
        <v>6.9915251806378365E-3</v>
      </c>
      <c r="Q97" s="1">
        <v>5.7065775617957115E-3</v>
      </c>
      <c r="R97" s="1">
        <v>4.7910516150295734E-3</v>
      </c>
      <c r="S97" s="1">
        <v>3.3784986007958651E-3</v>
      </c>
      <c r="T97" s="1">
        <v>3.592740511521697E-3</v>
      </c>
      <c r="U97" s="1">
        <v>3.2569961622357368E-3</v>
      </c>
      <c r="V97" s="1">
        <v>2.0671689417213202E-3</v>
      </c>
      <c r="W97" s="1">
        <v>3.5576187074184418E-2</v>
      </c>
      <c r="X97" s="1">
        <v>5.0134535878896713E-2</v>
      </c>
      <c r="Y97" s="1">
        <v>1.9695660099387169E-2</v>
      </c>
      <c r="Z97" s="1">
        <v>9.1697159223258495E-4</v>
      </c>
      <c r="AA97" s="1">
        <v>1.0440140031278133E-3</v>
      </c>
      <c r="AB97" s="1">
        <v>1.0480339638888836E-2</v>
      </c>
      <c r="AC97" s="1">
        <v>6.3269003294408321E-3</v>
      </c>
      <c r="AD97" s="1">
        <v>3.5230235662311316E-3</v>
      </c>
      <c r="AE97" s="1">
        <v>0.66851240396499634</v>
      </c>
      <c r="AF97" s="1">
        <v>2062401.5</v>
      </c>
      <c r="AG97" s="1">
        <v>42467.28125</v>
      </c>
      <c r="AH97" s="1">
        <v>59063.44140625</v>
      </c>
      <c r="AI97" s="1">
        <v>24156.552734375</v>
      </c>
      <c r="AJ97" s="1">
        <v>11783.1953125</v>
      </c>
      <c r="AK97" s="1">
        <v>57312.60546875</v>
      </c>
      <c r="AL97" s="1">
        <v>29094.857421875</v>
      </c>
      <c r="AM97" s="1">
        <v>25034.865234375</v>
      </c>
      <c r="AN97" s="1">
        <v>34023.859375</v>
      </c>
      <c r="AO97" s="1">
        <v>24977.375</v>
      </c>
      <c r="AP97" s="1">
        <v>15783.8984375</v>
      </c>
      <c r="AQ97" s="1">
        <v>10082.2578125</v>
      </c>
      <c r="AR97" s="1">
        <v>8298.2900390625</v>
      </c>
      <c r="AS97" s="1">
        <v>7683.71484375</v>
      </c>
      <c r="AT97" s="1">
        <v>9106.7861328125</v>
      </c>
      <c r="AU97" s="1">
        <v>14419.33203125</v>
      </c>
      <c r="AV97" s="1">
        <v>11769.25390625</v>
      </c>
      <c r="AW97" s="1">
        <v>9881.072265625</v>
      </c>
      <c r="AX97" s="1">
        <v>6967.82080078125</v>
      </c>
      <c r="AY97" s="1">
        <v>7409.67333984375</v>
      </c>
      <c r="AZ97" s="1">
        <v>6717.23388671875</v>
      </c>
      <c r="BA97" s="1">
        <v>4263.33251953125</v>
      </c>
      <c r="BB97" s="1">
        <v>73372.3828125</v>
      </c>
      <c r="BC97" s="1">
        <v>103397.5390625</v>
      </c>
      <c r="BD97" s="1">
        <v>40620.359375</v>
      </c>
      <c r="BE97" s="1">
        <v>1891.16357421875</v>
      </c>
      <c r="BF97" s="1">
        <v>2153.176025390625</v>
      </c>
      <c r="BG97" s="1">
        <v>21614.66796875</v>
      </c>
      <c r="BH97" s="1">
        <v>13048.6083984375</v>
      </c>
      <c r="BI97" s="1">
        <v>7265.88916015625</v>
      </c>
      <c r="BJ97" s="1">
        <v>1378741</v>
      </c>
      <c r="BK97" s="1">
        <v>96</v>
      </c>
    </row>
    <row r="98" spans="1:63" ht="13" x14ac:dyDescent="0.15">
      <c r="A98" s="1">
        <v>96</v>
      </c>
      <c r="B98" s="1">
        <v>1.8714588135480881E-2</v>
      </c>
      <c r="C98" s="1">
        <v>2.6099584996700287E-2</v>
      </c>
      <c r="D98" s="1">
        <v>1.0073987767100334E-2</v>
      </c>
      <c r="E98" s="1">
        <v>7.8777698799967766E-3</v>
      </c>
      <c r="F98" s="1">
        <v>2.205059677362442E-2</v>
      </c>
      <c r="G98" s="1">
        <v>1.1747190728783607E-2</v>
      </c>
      <c r="H98" s="1">
        <v>1.5488354489207268E-2</v>
      </c>
      <c r="I98" s="1">
        <v>1.3163052499294281E-2</v>
      </c>
      <c r="J98" s="1">
        <v>9.6010807901620865E-3</v>
      </c>
      <c r="K98" s="1">
        <v>1.7587065696716309E-2</v>
      </c>
      <c r="L98" s="1">
        <v>6.0078934766352177E-3</v>
      </c>
      <c r="M98" s="1">
        <v>2.8649382293224335E-3</v>
      </c>
      <c r="N98" s="1">
        <v>2.9994756914675236E-3</v>
      </c>
      <c r="O98" s="1">
        <v>3.6094868555665016E-3</v>
      </c>
      <c r="P98" s="1">
        <v>6.0113915242254734E-3</v>
      </c>
      <c r="Q98" s="1">
        <v>4.648035392165184E-3</v>
      </c>
      <c r="R98" s="1">
        <v>3.8065253756940365E-3</v>
      </c>
      <c r="S98" s="1">
        <v>2.6898770593106747E-3</v>
      </c>
      <c r="T98" s="1">
        <v>3.1244468409568071E-3</v>
      </c>
      <c r="U98" s="1">
        <v>2.6205801405012608E-3</v>
      </c>
      <c r="V98" s="1">
        <v>1.5686881961300969E-3</v>
      </c>
      <c r="W98" s="1">
        <v>3.2487984746694565E-2</v>
      </c>
      <c r="X98" s="1">
        <v>0.12361388653516769</v>
      </c>
      <c r="Y98" s="1">
        <v>1.7104705795645714E-2</v>
      </c>
      <c r="Z98" s="1">
        <v>8.051522308960557E-4</v>
      </c>
      <c r="AA98" s="1">
        <v>8.9870067313313484E-4</v>
      </c>
      <c r="AB98" s="1">
        <v>9.1031724587082863E-3</v>
      </c>
      <c r="AC98" s="1">
        <v>5.5423080921173096E-3</v>
      </c>
      <c r="AD98" s="1">
        <v>3.0307900160551071E-3</v>
      </c>
      <c r="AE98" s="1">
        <v>0.61505866050720215</v>
      </c>
      <c r="AF98" s="1">
        <v>2258698.25</v>
      </c>
      <c r="AG98" s="1">
        <v>42270.609375</v>
      </c>
      <c r="AH98" s="1">
        <v>58951.0859375</v>
      </c>
      <c r="AI98" s="1">
        <v>22754.09765625</v>
      </c>
      <c r="AJ98" s="1">
        <v>17793.505859375</v>
      </c>
      <c r="AK98" s="1">
        <v>49805.64453125</v>
      </c>
      <c r="AL98" s="1">
        <v>26533.359375</v>
      </c>
      <c r="AM98" s="1">
        <v>34983.51953125</v>
      </c>
      <c r="AN98" s="1">
        <v>29731.36328125</v>
      </c>
      <c r="AO98" s="1">
        <v>21685.9453125</v>
      </c>
      <c r="AP98" s="1">
        <v>39723.875</v>
      </c>
      <c r="AQ98" s="1">
        <v>13570.0185546875</v>
      </c>
      <c r="AR98" s="1">
        <v>6471.03076171875</v>
      </c>
      <c r="AS98" s="1">
        <v>6774.91064453125</v>
      </c>
      <c r="AT98" s="1">
        <v>8152.74169921875</v>
      </c>
      <c r="AU98" s="1">
        <v>13577.919921875</v>
      </c>
      <c r="AV98" s="1">
        <v>10498.509765625</v>
      </c>
      <c r="AW98" s="1">
        <v>8597.7919921875</v>
      </c>
      <c r="AX98" s="1">
        <v>6075.62060546875</v>
      </c>
      <c r="AY98" s="1">
        <v>7057.1826171875</v>
      </c>
      <c r="AZ98" s="1">
        <v>5919.099609375</v>
      </c>
      <c r="BA98" s="1">
        <v>3543.193359375</v>
      </c>
      <c r="BB98" s="1">
        <v>73380.5546875</v>
      </c>
      <c r="BC98" s="1">
        <v>279206.46875</v>
      </c>
      <c r="BD98" s="1">
        <v>38634.3671875</v>
      </c>
      <c r="BE98" s="1">
        <v>1818.595947265625</v>
      </c>
      <c r="BF98" s="1">
        <v>2029.8936767578125</v>
      </c>
      <c r="BG98" s="1">
        <v>20561.3203125</v>
      </c>
      <c r="BH98" s="1">
        <v>12518.4013671875</v>
      </c>
      <c r="BI98" s="1">
        <v>6845.64013671875</v>
      </c>
      <c r="BJ98" s="1">
        <v>1389231.875</v>
      </c>
      <c r="BK98" s="1">
        <v>97</v>
      </c>
    </row>
    <row r="99" spans="1:63" ht="13" x14ac:dyDescent="0.15">
      <c r="A99" s="1">
        <v>97</v>
      </c>
      <c r="B99" s="1">
        <v>1.6434796154499054E-2</v>
      </c>
      <c r="C99" s="1">
        <v>2.2589527070522308E-2</v>
      </c>
      <c r="D99" s="1">
        <v>1.1049909517168999E-2</v>
      </c>
      <c r="E99" s="1">
        <v>7.9796081408858299E-3</v>
      </c>
      <c r="F99" s="1">
        <v>1.8621684983372688E-2</v>
      </c>
      <c r="G99" s="1">
        <v>1.2327995151281357E-2</v>
      </c>
      <c r="H99" s="1">
        <v>1.5681596472859383E-2</v>
      </c>
      <c r="I99" s="1">
        <v>1.2393527664244175E-2</v>
      </c>
      <c r="J99" s="1">
        <v>9.1921277344226837E-3</v>
      </c>
      <c r="K99" s="1">
        <v>1.8174150958657265E-2</v>
      </c>
      <c r="L99" s="1">
        <v>6.4602699130773544E-3</v>
      </c>
      <c r="M99" s="1">
        <v>2.5652362965047359E-3</v>
      </c>
      <c r="N99" s="1">
        <v>3.0541683081537485E-3</v>
      </c>
      <c r="O99" s="1">
        <v>3.7448399234563112E-3</v>
      </c>
      <c r="P99" s="1">
        <v>6.5559041686356068E-3</v>
      </c>
      <c r="Q99" s="1">
        <v>4.7997697256505489E-3</v>
      </c>
      <c r="R99" s="1">
        <v>3.8286291528493166E-3</v>
      </c>
      <c r="S99" s="1">
        <v>2.700787503272295E-3</v>
      </c>
      <c r="T99" s="1">
        <v>3.4238195512443781E-3</v>
      </c>
      <c r="U99" s="1">
        <v>2.680579200387001E-3</v>
      </c>
      <c r="V99" s="1">
        <v>1.5425188466906548E-3</v>
      </c>
      <c r="W99" s="1">
        <v>3.7380464375019073E-2</v>
      </c>
      <c r="X99" s="1">
        <v>2.5164684280753136E-2</v>
      </c>
      <c r="Y99" s="1">
        <v>1.8684681504964828E-2</v>
      </c>
      <c r="Z99" s="1">
        <v>8.9166546240448952E-4</v>
      </c>
      <c r="AA99" s="1">
        <v>9.7550975624471903E-4</v>
      </c>
      <c r="AB99" s="1">
        <v>9.8882149904966354E-3</v>
      </c>
      <c r="AC99" s="1">
        <v>6.147380918264389E-3</v>
      </c>
      <c r="AD99" s="1">
        <v>3.2623992301523685E-3</v>
      </c>
      <c r="AE99" s="1">
        <v>0.71180355548858643</v>
      </c>
      <c r="AF99" s="1">
        <v>1963170.5</v>
      </c>
      <c r="AG99" s="1">
        <v>32264.306640625</v>
      </c>
      <c r="AH99" s="1">
        <v>44347.09375</v>
      </c>
      <c r="AI99" s="1">
        <v>21692.85546875</v>
      </c>
      <c r="AJ99" s="1">
        <v>15665.3310546875</v>
      </c>
      <c r="AK99" s="1">
        <v>36557.54296875</v>
      </c>
      <c r="AL99" s="1">
        <v>24201.95703125</v>
      </c>
      <c r="AM99" s="1">
        <v>30785.6484375</v>
      </c>
      <c r="AN99" s="1">
        <v>24330.607421875</v>
      </c>
      <c r="AO99" s="1">
        <v>18045.71484375</v>
      </c>
      <c r="AP99" s="1">
        <v>35678.95703125</v>
      </c>
      <c r="AQ99" s="1">
        <v>12682.611328125</v>
      </c>
      <c r="AR99" s="1">
        <v>5035.99609375</v>
      </c>
      <c r="AS99" s="1">
        <v>5995.85302734375</v>
      </c>
      <c r="AT99" s="1">
        <v>7351.75927734375</v>
      </c>
      <c r="AU99" s="1">
        <v>12870.357421875</v>
      </c>
      <c r="AV99" s="1">
        <v>9422.7666015625</v>
      </c>
      <c r="AW99" s="1">
        <v>7516.251953125</v>
      </c>
      <c r="AX99" s="1">
        <v>5302.1064453125</v>
      </c>
      <c r="AY99" s="1">
        <v>6721.54150390625</v>
      </c>
      <c r="AZ99" s="1">
        <v>5262.43408203125</v>
      </c>
      <c r="BA99" s="1">
        <v>3028.2275390625</v>
      </c>
      <c r="BB99" s="1">
        <v>73384.2265625</v>
      </c>
      <c r="BC99" s="1">
        <v>49402.56640625</v>
      </c>
      <c r="BD99" s="1">
        <v>36681.21484375</v>
      </c>
      <c r="BE99" s="1">
        <v>1750.4913330078125</v>
      </c>
      <c r="BF99" s="1">
        <v>1915.0919189453125</v>
      </c>
      <c r="BG99" s="1">
        <v>19412.251953125</v>
      </c>
      <c r="BH99" s="1">
        <v>12068.3564453125</v>
      </c>
      <c r="BI99" s="1">
        <v>6404.64599609375</v>
      </c>
      <c r="BJ99" s="1">
        <v>1397391.75</v>
      </c>
      <c r="BK99" s="1">
        <v>98</v>
      </c>
    </row>
    <row r="100" spans="1:63" ht="13" x14ac:dyDescent="0.15">
      <c r="A100" s="1">
        <v>98</v>
      </c>
      <c r="B100" s="1">
        <v>1.4277745969593525E-2</v>
      </c>
      <c r="C100" s="1">
        <v>2.7747878804802895E-2</v>
      </c>
      <c r="D100" s="1">
        <v>9.4825150445103645E-3</v>
      </c>
      <c r="E100" s="1">
        <v>5.996024701744318E-3</v>
      </c>
      <c r="F100" s="1">
        <v>2.6372814550995827E-2</v>
      </c>
      <c r="G100" s="1">
        <v>1.2781234458088875E-2</v>
      </c>
      <c r="H100" s="1">
        <v>1.2097276747226715E-2</v>
      </c>
      <c r="I100" s="1">
        <v>8.1813344731926918E-3</v>
      </c>
      <c r="J100" s="1">
        <v>6.8522137589752674E-3</v>
      </c>
      <c r="K100" s="1">
        <v>1.3541254214942455E-2</v>
      </c>
      <c r="L100" s="1">
        <v>5.2749877795577049E-3</v>
      </c>
      <c r="M100" s="1">
        <v>1.8406189046800137E-3</v>
      </c>
      <c r="N100" s="1">
        <v>2.4283106904476881E-3</v>
      </c>
      <c r="O100" s="1">
        <v>3.0281695071607828E-3</v>
      </c>
      <c r="P100" s="1">
        <v>5.5661271326243877E-3</v>
      </c>
      <c r="Q100" s="1">
        <v>3.8602992426604033E-3</v>
      </c>
      <c r="R100" s="1">
        <v>3.0113819520920515E-3</v>
      </c>
      <c r="S100" s="1">
        <v>2.0840317010879517E-3</v>
      </c>
      <c r="T100" s="1">
        <v>2.9109115712344646E-3</v>
      </c>
      <c r="U100" s="1">
        <v>2.1495709661394358E-3</v>
      </c>
      <c r="V100" s="1">
        <v>1.1924182763323188E-3</v>
      </c>
      <c r="W100" s="1">
        <v>3.3342096954584122E-2</v>
      </c>
      <c r="X100" s="1">
        <v>0.11950045824050903</v>
      </c>
      <c r="Y100" s="1">
        <v>1.5864074230194092E-2</v>
      </c>
      <c r="Z100" s="1">
        <v>7.6622125925496221E-4</v>
      </c>
      <c r="AA100" s="1">
        <v>8.2144379848614335E-4</v>
      </c>
      <c r="AB100" s="1">
        <v>1.0737886652350426E-2</v>
      </c>
      <c r="AC100" s="1">
        <v>6.8518682383000851E-3</v>
      </c>
      <c r="AD100" s="1">
        <v>3.7815922405570745E-3</v>
      </c>
      <c r="AE100" s="1">
        <v>0.63765722513198853</v>
      </c>
      <c r="AF100" s="1">
        <v>2200990.75</v>
      </c>
      <c r="AG100" s="1">
        <v>31425.1875</v>
      </c>
      <c r="AH100" s="1">
        <v>61072.82421875</v>
      </c>
      <c r="AI100" s="1">
        <v>20870.927734375</v>
      </c>
      <c r="AJ100" s="1">
        <v>13197.1953125</v>
      </c>
      <c r="AK100" s="1">
        <v>58046.3203125</v>
      </c>
      <c r="AL100" s="1">
        <v>28131.37890625</v>
      </c>
      <c r="AM100" s="1">
        <v>26625.994140625</v>
      </c>
      <c r="AN100" s="1">
        <v>18007.041015625</v>
      </c>
      <c r="AO100" s="1">
        <v>15081.6591796875</v>
      </c>
      <c r="AP100" s="1">
        <v>29804.17578125</v>
      </c>
      <c r="AQ100" s="1">
        <v>11610.19921875</v>
      </c>
      <c r="AR100" s="1">
        <v>4051.185302734375</v>
      </c>
      <c r="AS100" s="1">
        <v>5344.689453125</v>
      </c>
      <c r="AT100" s="1">
        <v>6664.97314453125</v>
      </c>
      <c r="AU100" s="1">
        <v>12250.994140625</v>
      </c>
      <c r="AV100" s="1">
        <v>8496.4833984375</v>
      </c>
      <c r="AW100" s="1">
        <v>6628.02392578125</v>
      </c>
      <c r="AX100" s="1">
        <v>4586.9345703125</v>
      </c>
      <c r="AY100" s="1">
        <v>6406.8896484375</v>
      </c>
      <c r="AZ100" s="1">
        <v>4731.18603515625</v>
      </c>
      <c r="BA100" s="1">
        <v>2624.501708984375</v>
      </c>
      <c r="BB100" s="1">
        <v>73385.6484375</v>
      </c>
      <c r="BC100" s="1">
        <v>263019.40625</v>
      </c>
      <c r="BD100" s="1">
        <v>34916.6796875</v>
      </c>
      <c r="BE100" s="1">
        <v>1686.4459228515625</v>
      </c>
      <c r="BF100" s="1">
        <v>1807.990234375</v>
      </c>
      <c r="BG100" s="1">
        <v>23633.98828125</v>
      </c>
      <c r="BH100" s="1">
        <v>15080.8984375</v>
      </c>
      <c r="BI100" s="1">
        <v>8323.25</v>
      </c>
      <c r="BJ100" s="1">
        <v>1403477.625</v>
      </c>
      <c r="BK100" s="1">
        <v>99</v>
      </c>
    </row>
    <row r="101" spans="1:63" ht="13" x14ac:dyDescent="0.15">
      <c r="A101" s="1">
        <v>99</v>
      </c>
      <c r="B101" s="1">
        <v>1.4253512024879456E-2</v>
      </c>
      <c r="C101" s="1">
        <v>2.5220580399036407E-2</v>
      </c>
      <c r="D101" s="1">
        <v>1.2309475801885128E-2</v>
      </c>
      <c r="E101" s="1">
        <v>5.9667783789336681E-3</v>
      </c>
      <c r="F101" s="1">
        <v>2.5591198354959488E-2</v>
      </c>
      <c r="G101" s="1">
        <v>1.4761230908334255E-2</v>
      </c>
      <c r="H101" s="1">
        <v>1.1997572146356106E-2</v>
      </c>
      <c r="I101" s="1">
        <v>1.8339280039072037E-2</v>
      </c>
      <c r="J101" s="1">
        <v>6.5264347940683365E-3</v>
      </c>
      <c r="K101" s="1">
        <v>1.1471113190054893E-2</v>
      </c>
      <c r="L101" s="1">
        <v>5.4014520719647408E-3</v>
      </c>
      <c r="M101" s="1">
        <v>5.2109132520854473E-3</v>
      </c>
      <c r="N101" s="1">
        <v>2.4388211313635111E-3</v>
      </c>
      <c r="O101" s="1">
        <v>3.0808285810053349E-3</v>
      </c>
      <c r="P101" s="1">
        <v>5.9178797528147697E-3</v>
      </c>
      <c r="Q101" s="1">
        <v>3.9037410169839859E-3</v>
      </c>
      <c r="R101" s="1">
        <v>2.9971064068377018E-3</v>
      </c>
      <c r="S101" s="1">
        <v>2.0073563791811466E-3</v>
      </c>
      <c r="T101" s="1">
        <v>3.1028350349515676E-3</v>
      </c>
      <c r="U101" s="1">
        <v>2.1740731317549944E-3</v>
      </c>
      <c r="V101" s="1">
        <v>1.156650367192924E-3</v>
      </c>
      <c r="W101" s="1">
        <v>3.7228424102067947E-2</v>
      </c>
      <c r="X101" s="1">
        <v>2.1140327677130699E-2</v>
      </c>
      <c r="Y101" s="1">
        <v>1.6813457012176514E-2</v>
      </c>
      <c r="Z101" s="1">
        <v>8.2491687498986721E-4</v>
      </c>
      <c r="AA101" s="1">
        <v>8.6641783127561212E-4</v>
      </c>
      <c r="AB101" s="1">
        <v>1.1976584792137146E-2</v>
      </c>
      <c r="AC101" s="1">
        <v>8.8769011199474335E-3</v>
      </c>
      <c r="AD101" s="1">
        <v>4.2716637253761292E-3</v>
      </c>
      <c r="AE101" s="1">
        <v>0.71417242288589478</v>
      </c>
      <c r="AF101" s="1">
        <v>1971235.375</v>
      </c>
      <c r="AG101" s="1">
        <v>28097.02734375</v>
      </c>
      <c r="AH101" s="1">
        <v>49715.69921875</v>
      </c>
      <c r="AI101" s="1">
        <v>24264.875</v>
      </c>
      <c r="AJ101" s="1">
        <v>11761.9248046875</v>
      </c>
      <c r="AK101" s="1">
        <v>50446.27734375</v>
      </c>
      <c r="AL101" s="1">
        <v>29097.861328125</v>
      </c>
      <c r="AM101" s="1">
        <v>23650.0390625</v>
      </c>
      <c r="AN101" s="1">
        <v>36151.0390625</v>
      </c>
      <c r="AO101" s="1">
        <v>12865.138671875</v>
      </c>
      <c r="AP101" s="1">
        <v>22612.263671875</v>
      </c>
      <c r="AQ101" s="1">
        <v>10647.533203125</v>
      </c>
      <c r="AR101" s="1">
        <v>10271.9365234375</v>
      </c>
      <c r="AS101" s="1">
        <v>4807.49072265625</v>
      </c>
      <c r="AT101" s="1">
        <v>6073.0380859375</v>
      </c>
      <c r="AU101" s="1">
        <v>11665.5341796875</v>
      </c>
      <c r="AV101" s="1">
        <v>7695.1923828125</v>
      </c>
      <c r="AW101" s="1">
        <v>5908.001953125</v>
      </c>
      <c r="AX101" s="1">
        <v>3956.971923828125</v>
      </c>
      <c r="AY101" s="1">
        <v>6116.41796875</v>
      </c>
      <c r="AZ101" s="1">
        <v>4285.60986328125</v>
      </c>
      <c r="BA101" s="1">
        <v>2280.030029296875</v>
      </c>
      <c r="BB101" s="1">
        <v>73385.984375</v>
      </c>
      <c r="BC101" s="1">
        <v>41672.5625</v>
      </c>
      <c r="BD101" s="1">
        <v>33143.28125</v>
      </c>
      <c r="BE101" s="1">
        <v>1626.1053466796875</v>
      </c>
      <c r="BF101" s="1">
        <v>1707.9134521484375</v>
      </c>
      <c r="BG101" s="1">
        <v>23608.66796875</v>
      </c>
      <c r="BH101" s="1">
        <v>17498.4609375</v>
      </c>
      <c r="BI101" s="1">
        <v>8420.455078125</v>
      </c>
      <c r="BJ101" s="1">
        <v>1407802</v>
      </c>
      <c r="BK101" s="1">
        <v>100</v>
      </c>
    </row>
    <row r="102" spans="1:63" ht="13" x14ac:dyDescent="0.15">
      <c r="A102" s="1">
        <v>100</v>
      </c>
      <c r="B102" s="1">
        <v>2.6111120358109474E-2</v>
      </c>
      <c r="C102" s="1">
        <v>2.8353773057460785E-2</v>
      </c>
      <c r="D102" s="1">
        <v>1.1167173273861408E-2</v>
      </c>
      <c r="E102" s="1">
        <v>8.845081552863121E-3</v>
      </c>
      <c r="F102" s="1">
        <v>1.8261663615703583E-2</v>
      </c>
      <c r="G102" s="1">
        <v>1.4499962329864502E-2</v>
      </c>
      <c r="H102" s="1">
        <v>1.8451495096087456E-2</v>
      </c>
      <c r="I102" s="1">
        <v>1.5888147056102753E-2</v>
      </c>
      <c r="J102" s="1">
        <v>5.4831476882100105E-3</v>
      </c>
      <c r="K102" s="1">
        <v>1.7952460795640945E-2</v>
      </c>
      <c r="L102" s="1">
        <v>4.817234817892313E-3</v>
      </c>
      <c r="M102" s="1">
        <v>3.9877500385046005E-3</v>
      </c>
      <c r="N102" s="1">
        <v>2.1361839026212692E-3</v>
      </c>
      <c r="O102" s="1">
        <v>2.7212353888899088E-3</v>
      </c>
      <c r="P102" s="1">
        <v>5.411345511674881E-3</v>
      </c>
      <c r="Q102" s="1">
        <v>3.4276980441063643E-3</v>
      </c>
      <c r="R102" s="1">
        <v>2.6060126256197691E-3</v>
      </c>
      <c r="S102" s="1">
        <v>1.6908409306779504E-3</v>
      </c>
      <c r="T102" s="1">
        <v>2.8638311196118593E-3</v>
      </c>
      <c r="U102" s="1">
        <v>1.9090947462245822E-3</v>
      </c>
      <c r="V102" s="1">
        <v>9.6430676057934761E-4</v>
      </c>
      <c r="W102" s="1">
        <v>3.5911969840526581E-2</v>
      </c>
      <c r="X102" s="1">
        <v>3.56023870408535E-2</v>
      </c>
      <c r="Y102" s="1">
        <v>1.5206302516162395E-2</v>
      </c>
      <c r="Z102" s="1">
        <v>7.6787866419181228E-4</v>
      </c>
      <c r="AA102" s="1">
        <v>7.899582851678133E-4</v>
      </c>
      <c r="AB102" s="1">
        <v>1.1449580080807209E-2</v>
      </c>
      <c r="AC102" s="1">
        <v>8.4165055304765701E-3</v>
      </c>
      <c r="AD102" s="1">
        <v>3.9654211141169071E-3</v>
      </c>
      <c r="AE102" s="1">
        <v>0.69034045934677124</v>
      </c>
      <c r="AF102" s="1">
        <v>2043491.375</v>
      </c>
      <c r="AG102" s="1">
        <v>53357.84765625</v>
      </c>
      <c r="AH102" s="1">
        <v>57940.69140625</v>
      </c>
      <c r="AI102" s="1">
        <v>22820.021484375</v>
      </c>
      <c r="AJ102" s="1">
        <v>18074.84765625</v>
      </c>
      <c r="AK102" s="1">
        <v>37317.55078125</v>
      </c>
      <c r="AL102" s="1">
        <v>29630.548828125</v>
      </c>
      <c r="AM102" s="1">
        <v>37705.47265625</v>
      </c>
      <c r="AN102" s="1">
        <v>32467.291015625</v>
      </c>
      <c r="AO102" s="1">
        <v>11204.7646484375</v>
      </c>
      <c r="AP102" s="1">
        <v>36685.69921875</v>
      </c>
      <c r="AQ102" s="1">
        <v>9843.9775390625</v>
      </c>
      <c r="AR102" s="1">
        <v>8148.9326171875</v>
      </c>
      <c r="AS102" s="1">
        <v>4365.2734375</v>
      </c>
      <c r="AT102" s="1">
        <v>5560.8212890625</v>
      </c>
      <c r="AU102" s="1">
        <v>11058.0380859375</v>
      </c>
      <c r="AV102" s="1">
        <v>7004.47119140625</v>
      </c>
      <c r="AW102" s="1">
        <v>5325.3642578125</v>
      </c>
      <c r="AX102" s="1">
        <v>3455.21875</v>
      </c>
      <c r="AY102" s="1">
        <v>5852.21435546875</v>
      </c>
      <c r="AZ102" s="1">
        <v>3901.21875</v>
      </c>
      <c r="BA102" s="1">
        <v>1970.552490234375</v>
      </c>
      <c r="BB102" s="1">
        <v>73385.796875</v>
      </c>
      <c r="BC102" s="1">
        <v>72753.171875</v>
      </c>
      <c r="BD102" s="1">
        <v>31073.947265625</v>
      </c>
      <c r="BE102" s="1">
        <v>1569.1534423828125</v>
      </c>
      <c r="BF102" s="1">
        <v>1614.27294921875</v>
      </c>
      <c r="BG102" s="1">
        <v>23397.1171875</v>
      </c>
      <c r="BH102" s="1">
        <v>17199.056640625</v>
      </c>
      <c r="BI102" s="1">
        <v>8103.3037109375</v>
      </c>
      <c r="BJ102" s="1">
        <v>1410704.75</v>
      </c>
      <c r="BK102" s="1">
        <v>101</v>
      </c>
    </row>
    <row r="103" spans="1:63" ht="13" x14ac:dyDescent="0.15">
      <c r="A103" s="1">
        <v>101</v>
      </c>
      <c r="B103" s="1">
        <v>2.1755911409854889E-2</v>
      </c>
      <c r="C103" s="1">
        <v>3.1927131116390228E-2</v>
      </c>
      <c r="D103" s="1">
        <v>1.318524032831192E-2</v>
      </c>
      <c r="E103" s="1">
        <v>8.2905078306794167E-3</v>
      </c>
      <c r="F103" s="1">
        <v>1.4741471968591213E-2</v>
      </c>
      <c r="G103" s="1">
        <v>1.5390525572001934E-2</v>
      </c>
      <c r="H103" s="1">
        <v>1.7888061702251434E-2</v>
      </c>
      <c r="I103" s="1">
        <v>1.4060238376259804E-2</v>
      </c>
      <c r="J103" s="1">
        <v>5.1304814405739307E-3</v>
      </c>
      <c r="K103" s="1">
        <v>1.6141463071107864E-2</v>
      </c>
      <c r="L103" s="1">
        <v>4.7149388119578362E-3</v>
      </c>
      <c r="M103" s="1">
        <v>3.2782035414129496E-3</v>
      </c>
      <c r="N103" s="1">
        <v>2.061779610812664E-3</v>
      </c>
      <c r="O103" s="1">
        <v>2.6370217092335224E-3</v>
      </c>
      <c r="P103" s="1">
        <v>5.3528333082795143E-3</v>
      </c>
      <c r="Q103" s="1">
        <v>3.3061301801353693E-3</v>
      </c>
      <c r="R103" s="1">
        <v>2.5007890071719885E-3</v>
      </c>
      <c r="S103" s="1">
        <v>1.579830888658762E-3</v>
      </c>
      <c r="T103" s="1">
        <v>2.8949198313057423E-3</v>
      </c>
      <c r="U103" s="1">
        <v>1.8373961793258786E-3</v>
      </c>
      <c r="V103" s="1">
        <v>8.7034888565540314E-4</v>
      </c>
      <c r="W103" s="1">
        <v>3.7832688540220261E-2</v>
      </c>
      <c r="X103" s="1">
        <v>3.8164784200489521E-3</v>
      </c>
      <c r="Y103" s="1">
        <v>1.4758432283997536E-2</v>
      </c>
      <c r="Z103" s="1">
        <v>7.8119413228705525E-4</v>
      </c>
      <c r="AA103" s="1">
        <v>7.8699004370719194E-4</v>
      </c>
      <c r="AB103" s="1">
        <v>1.1617873795330524E-2</v>
      </c>
      <c r="AC103" s="1">
        <v>8.6698634549975395E-3</v>
      </c>
      <c r="AD103" s="1">
        <v>3.9841607213020325E-3</v>
      </c>
      <c r="AE103" s="1">
        <v>0.72820711135864258</v>
      </c>
      <c r="AF103" s="1">
        <v>1939735.125</v>
      </c>
      <c r="AG103" s="1">
        <v>42200.70703125</v>
      </c>
      <c r="AH103" s="1">
        <v>61930.17578125</v>
      </c>
      <c r="AI103" s="1">
        <v>25575.873046875</v>
      </c>
      <c r="AJ103" s="1">
        <v>16081.3896484375</v>
      </c>
      <c r="AK103" s="1">
        <v>28594.55078125</v>
      </c>
      <c r="AL103" s="1">
        <v>29853.54296875</v>
      </c>
      <c r="AM103" s="1">
        <v>34698.1015625</v>
      </c>
      <c r="AN103" s="1">
        <v>27273.138671875</v>
      </c>
      <c r="AO103" s="1">
        <v>9951.775390625</v>
      </c>
      <c r="AP103" s="1">
        <v>31310.162109375</v>
      </c>
      <c r="AQ103" s="1">
        <v>9145.732421875</v>
      </c>
      <c r="AR103" s="1">
        <v>6358.8466796875</v>
      </c>
      <c r="AS103" s="1">
        <v>3999.306396484375</v>
      </c>
      <c r="AT103" s="1">
        <v>5115.12353515625</v>
      </c>
      <c r="AU103" s="1">
        <v>10383.0791015625</v>
      </c>
      <c r="AV103" s="1">
        <v>6413.0166015625</v>
      </c>
      <c r="AW103" s="1">
        <v>4850.8681640625</v>
      </c>
      <c r="AX103" s="1">
        <v>3064.453369140625</v>
      </c>
      <c r="AY103" s="1">
        <v>5615.37744140625</v>
      </c>
      <c r="AZ103" s="1">
        <v>3564.06201171875</v>
      </c>
      <c r="BA103" s="1">
        <v>1688.246337890625</v>
      </c>
      <c r="BB103" s="1">
        <v>73385.3984375</v>
      </c>
      <c r="BC103" s="1">
        <v>7402.95703125</v>
      </c>
      <c r="BD103" s="1">
        <v>28627.44921875</v>
      </c>
      <c r="BE103" s="1">
        <v>1515.3096923828125</v>
      </c>
      <c r="BF103" s="1">
        <v>1526.55224609375</v>
      </c>
      <c r="BG103" s="1">
        <v>22535.59765625</v>
      </c>
      <c r="BH103" s="1">
        <v>16817.23828125</v>
      </c>
      <c r="BI103" s="1">
        <v>7728.21630859375</v>
      </c>
      <c r="BJ103" s="1">
        <v>1412528.875</v>
      </c>
      <c r="BK103" s="1">
        <v>102</v>
      </c>
    </row>
    <row r="104" spans="1:63" ht="13" x14ac:dyDescent="0.15">
      <c r="A104" s="1">
        <v>102</v>
      </c>
      <c r="B104" s="1">
        <v>1.7182348296046257E-2</v>
      </c>
      <c r="C104" s="1">
        <v>3.2198939472436905E-2</v>
      </c>
      <c r="D104" s="1">
        <v>1.3538039289414883E-2</v>
      </c>
      <c r="E104" s="1">
        <v>7.1606570854783058E-3</v>
      </c>
      <c r="F104" s="1">
        <v>1.2415405362844467E-2</v>
      </c>
      <c r="G104" s="1">
        <v>1.6261344775557518E-2</v>
      </c>
      <c r="H104" s="1">
        <v>1.6123022884130478E-2</v>
      </c>
      <c r="I104" s="1">
        <v>1.102801226079464E-2</v>
      </c>
      <c r="J104" s="1">
        <v>4.7156689688563347E-3</v>
      </c>
      <c r="K104" s="1">
        <v>1.2810753658413887E-2</v>
      </c>
      <c r="L104" s="1">
        <v>4.5252032577991486E-3</v>
      </c>
      <c r="M104" s="1">
        <v>2.6292942930012941E-3</v>
      </c>
      <c r="N104" s="1">
        <v>1.9564938265830278E-3</v>
      </c>
      <c r="O104" s="1">
        <v>2.5018739979714155E-3</v>
      </c>
      <c r="P104" s="1">
        <v>5.1543302834033966E-3</v>
      </c>
      <c r="Q104" s="1">
        <v>3.1299788970500231E-3</v>
      </c>
      <c r="R104" s="1">
        <v>2.3623809684067965E-3</v>
      </c>
      <c r="S104" s="1">
        <v>1.4552323846146464E-3</v>
      </c>
      <c r="T104" s="1">
        <v>2.8632928151637316E-3</v>
      </c>
      <c r="U104" s="1">
        <v>1.7300696345046163E-3</v>
      </c>
      <c r="V104" s="1">
        <v>7.5916765490546823E-4</v>
      </c>
      <c r="W104" s="1">
        <v>3.8872562348842621E-2</v>
      </c>
      <c r="X104" s="1">
        <v>6.1248376732692122E-4</v>
      </c>
      <c r="Y104" s="1">
        <v>1.3727333396673203E-2</v>
      </c>
      <c r="Z104" s="1">
        <v>7.756646373309195E-4</v>
      </c>
      <c r="AA104" s="1">
        <v>7.6505431206896901E-4</v>
      </c>
      <c r="AB104" s="1">
        <v>1.1430571787059307E-2</v>
      </c>
      <c r="AC104" s="1">
        <v>8.6481589823961258E-3</v>
      </c>
      <c r="AD104" s="1">
        <v>3.8737484719604254E-3</v>
      </c>
      <c r="AE104" s="1">
        <v>0.74879288673400879</v>
      </c>
      <c r="AF104" s="1">
        <v>1887832.5</v>
      </c>
      <c r="AG104" s="1">
        <v>32437.396484375</v>
      </c>
      <c r="AH104" s="1">
        <v>60786.203125</v>
      </c>
      <c r="AI104" s="1">
        <v>25557.55078125</v>
      </c>
      <c r="AJ104" s="1">
        <v>13518.12109375</v>
      </c>
      <c r="AK104" s="1">
        <v>23438.205078125</v>
      </c>
      <c r="AL104" s="1">
        <v>30698.6953125</v>
      </c>
      <c r="AM104" s="1">
        <v>30437.56640625</v>
      </c>
      <c r="AN104" s="1">
        <v>20819.0390625</v>
      </c>
      <c r="AO104" s="1">
        <v>8902.3935546875</v>
      </c>
      <c r="AP104" s="1">
        <v>24184.556640625</v>
      </c>
      <c r="AQ104" s="1">
        <v>8542.826171875</v>
      </c>
      <c r="AR104" s="1">
        <v>4963.6669921875</v>
      </c>
      <c r="AS104" s="1">
        <v>3693.53271484375</v>
      </c>
      <c r="AT104" s="1">
        <v>4723.119140625</v>
      </c>
      <c r="AU104" s="1">
        <v>9730.5126953125</v>
      </c>
      <c r="AV104" s="1">
        <v>5908.8759765625</v>
      </c>
      <c r="AW104" s="1">
        <v>4459.77978515625</v>
      </c>
      <c r="AX104" s="1">
        <v>2747.235107421875</v>
      </c>
      <c r="AY104" s="1">
        <v>5405.4169921875</v>
      </c>
      <c r="AZ104" s="1">
        <v>3266.081787109375</v>
      </c>
      <c r="BA104" s="1">
        <v>1433.181396484375</v>
      </c>
      <c r="BB104" s="1">
        <v>73384.8828125</v>
      </c>
      <c r="BC104" s="1">
        <v>1156.2667236328125</v>
      </c>
      <c r="BD104" s="1">
        <v>25914.90625</v>
      </c>
      <c r="BE104" s="1">
        <v>1464.324951171875</v>
      </c>
      <c r="BF104" s="1">
        <v>1444.29443359375</v>
      </c>
      <c r="BG104" s="1">
        <v>21579.005859375</v>
      </c>
      <c r="BH104" s="1">
        <v>16326.275390625</v>
      </c>
      <c r="BI104" s="1">
        <v>7312.98828125</v>
      </c>
      <c r="BJ104" s="1">
        <v>1413595.5</v>
      </c>
      <c r="BK104" s="1">
        <v>103</v>
      </c>
    </row>
    <row r="105" spans="1:63" ht="13" x14ac:dyDescent="0.15">
      <c r="A105" s="1">
        <v>103</v>
      </c>
      <c r="B105" s="1">
        <v>2.283969521522522E-2</v>
      </c>
      <c r="C105" s="1">
        <v>3.217717632651329E-2</v>
      </c>
      <c r="D105" s="1">
        <v>1.2912238016724586E-2</v>
      </c>
      <c r="E105" s="1">
        <v>6.4001460559666157E-3</v>
      </c>
      <c r="F105" s="1">
        <v>1.0878441855311394E-2</v>
      </c>
      <c r="G105" s="1">
        <v>1.6353746876120567E-2</v>
      </c>
      <c r="H105" s="1">
        <v>1.423592958599329E-2</v>
      </c>
      <c r="I105" s="1">
        <v>7.9741533845663071E-3</v>
      </c>
      <c r="J105" s="1">
        <v>4.225557204335928E-3</v>
      </c>
      <c r="K105" s="1">
        <v>9.1957412660121918E-3</v>
      </c>
      <c r="L105" s="1">
        <v>4.2863832786679268E-3</v>
      </c>
      <c r="M105" s="1">
        <v>6.4340434037148952E-3</v>
      </c>
      <c r="N105" s="1">
        <v>1.8348180456086993E-3</v>
      </c>
      <c r="O105" s="1">
        <v>2.3360673803836107E-3</v>
      </c>
      <c r="P105" s="1">
        <v>4.8876856453716755E-3</v>
      </c>
      <c r="Q105" s="1">
        <v>2.9265978373587132E-3</v>
      </c>
      <c r="R105" s="1">
        <v>2.2072757128626108E-3</v>
      </c>
      <c r="S105" s="1">
        <v>1.3296559918671846E-3</v>
      </c>
      <c r="T105" s="1">
        <v>2.7882754802703857E-3</v>
      </c>
      <c r="U105" s="1">
        <v>1.6033872961997986E-3</v>
      </c>
      <c r="V105" s="1">
        <v>6.449725478887558E-4</v>
      </c>
      <c r="W105" s="1">
        <v>3.919694572687149E-2</v>
      </c>
      <c r="X105" s="1">
        <v>1.34538538986817E-4</v>
      </c>
      <c r="Y105" s="1">
        <v>1.2304116040468216E-2</v>
      </c>
      <c r="Z105" s="1">
        <v>7.563171093352139E-4</v>
      </c>
      <c r="AA105" s="1">
        <v>7.3020800482481718E-4</v>
      </c>
      <c r="AB105" s="1">
        <v>1.0968087241053581E-2</v>
      </c>
      <c r="AC105" s="1">
        <v>8.4012188017368317E-3</v>
      </c>
      <c r="AD105" s="1">
        <v>3.6779779475182295E-3</v>
      </c>
      <c r="AE105" s="1">
        <v>0.75535863637924194</v>
      </c>
      <c r="AF105" s="1">
        <v>1872197.125</v>
      </c>
      <c r="AG105" s="1">
        <v>42760.41015625</v>
      </c>
      <c r="AH105" s="1">
        <v>60242.015625</v>
      </c>
      <c r="AI105" s="1">
        <v>24174.255859375</v>
      </c>
      <c r="AJ105" s="1">
        <v>11982.3349609375</v>
      </c>
      <c r="AK105" s="1">
        <v>20366.587890625</v>
      </c>
      <c r="AL105" s="1">
        <v>30617.4375</v>
      </c>
      <c r="AM105" s="1">
        <v>26652.466796875</v>
      </c>
      <c r="AN105" s="1">
        <v>14929.1875</v>
      </c>
      <c r="AO105" s="1">
        <v>7911.076171875</v>
      </c>
      <c r="AP105" s="1">
        <v>17216.240234375</v>
      </c>
      <c r="AQ105" s="1">
        <v>8024.95458984375</v>
      </c>
      <c r="AR105" s="1">
        <v>12045.7978515625</v>
      </c>
      <c r="AS105" s="1">
        <v>3435.14111328125</v>
      </c>
      <c r="AT105" s="1">
        <v>4373.57861328125</v>
      </c>
      <c r="AU105" s="1">
        <v>9150.7109375</v>
      </c>
      <c r="AV105" s="1">
        <v>5479.16796875</v>
      </c>
      <c r="AW105" s="1">
        <v>4132.455078125</v>
      </c>
      <c r="AX105" s="1">
        <v>2489.378173828125</v>
      </c>
      <c r="AY105" s="1">
        <v>5220.201171875</v>
      </c>
      <c r="AZ105" s="1">
        <v>3001.857177734375</v>
      </c>
      <c r="BA105" s="1">
        <v>1207.5157470703125</v>
      </c>
      <c r="BB105" s="1">
        <v>73384.40625</v>
      </c>
      <c r="BC105" s="1">
        <v>251.88265991210938</v>
      </c>
      <c r="BD105" s="1">
        <v>23035.73046875</v>
      </c>
      <c r="BE105" s="1">
        <v>1415.9747314453125</v>
      </c>
      <c r="BF105" s="1">
        <v>1367.0933837890625</v>
      </c>
      <c r="BG105" s="1">
        <v>20534.421875</v>
      </c>
      <c r="BH105" s="1">
        <v>15728.7373046875</v>
      </c>
      <c r="BI105" s="1">
        <v>6885.89990234375</v>
      </c>
      <c r="BJ105" s="1">
        <v>1414180.25</v>
      </c>
      <c r="BK105" s="1">
        <v>104</v>
      </c>
    </row>
    <row r="106" spans="1:63" ht="13" x14ac:dyDescent="0.15">
      <c r="A106" s="1">
        <v>104</v>
      </c>
      <c r="B106" s="1">
        <v>1.7454564571380615E-2</v>
      </c>
      <c r="C106" s="1">
        <v>3.2085683196783066E-2</v>
      </c>
      <c r="D106" s="1">
        <v>1.3918369077146053E-2</v>
      </c>
      <c r="E106" s="1">
        <v>9.1529637575149536E-3</v>
      </c>
      <c r="F106" s="1">
        <v>9.7646806389093399E-3</v>
      </c>
      <c r="G106" s="1">
        <v>1.4976098202168941E-2</v>
      </c>
      <c r="H106" s="1">
        <v>1.2784597463905811E-2</v>
      </c>
      <c r="I106" s="1">
        <v>6.1090970411896706E-3</v>
      </c>
      <c r="J106" s="1">
        <v>3.659138223156333E-3</v>
      </c>
      <c r="K106" s="1">
        <v>2.0380781963467598E-2</v>
      </c>
      <c r="L106" s="1">
        <v>4.0499451570212841E-3</v>
      </c>
      <c r="M106" s="1">
        <v>5.4952781647443771E-3</v>
      </c>
      <c r="N106" s="1">
        <v>1.7189247300848365E-3</v>
      </c>
      <c r="O106" s="1">
        <v>2.1699054632335901E-3</v>
      </c>
      <c r="P106" s="1">
        <v>4.6227714046835899E-3</v>
      </c>
      <c r="Q106" s="1">
        <v>2.7334820479154587E-3</v>
      </c>
      <c r="R106" s="1">
        <v>2.0609628409147263E-3</v>
      </c>
      <c r="S106" s="1">
        <v>1.2221802026033401E-3</v>
      </c>
      <c r="T106" s="1">
        <v>2.7041193097829819E-3</v>
      </c>
      <c r="U106" s="1">
        <v>1.4797553885728121E-3</v>
      </c>
      <c r="V106" s="1">
        <v>5.4146628826856613E-4</v>
      </c>
      <c r="W106" s="1">
        <v>4.0356818586587906E-2</v>
      </c>
      <c r="X106" s="1">
        <v>3.593631845433265E-5</v>
      </c>
      <c r="Y106" s="1">
        <v>1.0739526711404324E-2</v>
      </c>
      <c r="Z106" s="1">
        <v>7.3267798870801926E-4</v>
      </c>
      <c r="AA106" s="1">
        <v>6.9231598172336817E-4</v>
      </c>
      <c r="AB106" s="1">
        <v>1.038177777081728E-2</v>
      </c>
      <c r="AC106" s="1">
        <v>8.081093430519104E-3</v>
      </c>
      <c r="AD106" s="1">
        <v>3.4534034784883261E-3</v>
      </c>
      <c r="AE106" s="1">
        <v>0.75644171237945557</v>
      </c>
      <c r="AF106" s="1">
        <v>1869932.125</v>
      </c>
      <c r="AG106" s="1">
        <v>32638.8515625</v>
      </c>
      <c r="AH106" s="1">
        <v>59998.05078125</v>
      </c>
      <c r="AI106" s="1">
        <v>26026.40625</v>
      </c>
      <c r="AJ106" s="1">
        <v>17115.421875</v>
      </c>
      <c r="AK106" s="1">
        <v>18259.2890625</v>
      </c>
      <c r="AL106" s="1">
        <v>28004.287109375</v>
      </c>
      <c r="AM106" s="1">
        <v>23906.330078125</v>
      </c>
      <c r="AN106" s="1">
        <v>11423.5966796875</v>
      </c>
      <c r="AO106" s="1">
        <v>6842.34033203125</v>
      </c>
      <c r="AP106" s="1">
        <v>38110.6796875</v>
      </c>
      <c r="AQ106" s="1">
        <v>7573.12255859375</v>
      </c>
      <c r="AR106" s="1">
        <v>10275.796875</v>
      </c>
      <c r="AS106" s="1">
        <v>3214.2724609375</v>
      </c>
      <c r="AT106" s="1">
        <v>4057.575927734375</v>
      </c>
      <c r="AU106" s="1">
        <v>8644.2685546875</v>
      </c>
      <c r="AV106" s="1">
        <v>5111.42578125</v>
      </c>
      <c r="AW106" s="1">
        <v>3853.860595703125</v>
      </c>
      <c r="AX106" s="1">
        <v>2285.39404296875</v>
      </c>
      <c r="AY106" s="1">
        <v>5056.51953125</v>
      </c>
      <c r="AZ106" s="1">
        <v>2767.042236328125</v>
      </c>
      <c r="BA106" s="1">
        <v>1012.5051879882812</v>
      </c>
      <c r="BB106" s="1">
        <v>75464.5078125</v>
      </c>
      <c r="BC106" s="1">
        <v>67.198478698730469</v>
      </c>
      <c r="BD106" s="1">
        <v>20082.185546875</v>
      </c>
      <c r="BE106" s="1">
        <v>1370.05810546875</v>
      </c>
      <c r="BF106" s="1">
        <v>1294.5838623046875</v>
      </c>
      <c r="BG106" s="1">
        <v>19413.220703125</v>
      </c>
      <c r="BH106" s="1">
        <v>15111.0966796875</v>
      </c>
      <c r="BI106" s="1">
        <v>6457.6298828125</v>
      </c>
      <c r="BJ106" s="1">
        <v>1414494.625</v>
      </c>
      <c r="BK106" s="1">
        <v>105</v>
      </c>
    </row>
    <row r="107" spans="1:63" ht="13" x14ac:dyDescent="0.15">
      <c r="A107" s="1">
        <v>105</v>
      </c>
      <c r="B107" s="1">
        <v>1.7222687602043152E-2</v>
      </c>
      <c r="C107" s="1">
        <v>2.4574592709541321E-2</v>
      </c>
      <c r="D107" s="1">
        <v>1.3373582623898983E-2</v>
      </c>
      <c r="E107" s="1">
        <v>7.9180356115102768E-3</v>
      </c>
      <c r="F107" s="1">
        <v>9.0174227952957153E-3</v>
      </c>
      <c r="G107" s="1">
        <v>1.5685392543673515E-2</v>
      </c>
      <c r="H107" s="1">
        <v>2.0137470215559006E-2</v>
      </c>
      <c r="I107" s="1">
        <v>5.1855244673788548E-3</v>
      </c>
      <c r="J107" s="1">
        <v>2.9715413693338633E-3</v>
      </c>
      <c r="K107" s="1">
        <v>1.8032904714345932E-2</v>
      </c>
      <c r="L107" s="1">
        <v>3.8782183546572924E-3</v>
      </c>
      <c r="M107" s="1">
        <v>4.3942178599536419E-3</v>
      </c>
      <c r="N107" s="1">
        <v>1.6353212995454669E-3</v>
      </c>
      <c r="O107" s="1">
        <v>2.0383556839078665E-3</v>
      </c>
      <c r="P107" s="1">
        <v>4.4450713321566582E-3</v>
      </c>
      <c r="Q107" s="1">
        <v>2.5933394208550453E-3</v>
      </c>
      <c r="R107" s="1">
        <v>1.9540430512279272E-3</v>
      </c>
      <c r="S107" s="1">
        <v>1.1492280755192041E-3</v>
      </c>
      <c r="T107" s="1">
        <v>2.656120341271162E-3</v>
      </c>
      <c r="U107" s="1">
        <v>1.3834794517606497E-3</v>
      </c>
      <c r="V107" s="1">
        <v>4.584554408211261E-4</v>
      </c>
      <c r="W107" s="1">
        <v>4.2458608746528625E-2</v>
      </c>
      <c r="X107" s="1">
        <v>1.0908010153798386E-5</v>
      </c>
      <c r="Y107" s="1">
        <v>9.2985993251204491E-3</v>
      </c>
      <c r="Z107" s="1">
        <v>7.1741221472620964E-4</v>
      </c>
      <c r="AA107" s="1">
        <v>6.633484736084938E-4</v>
      </c>
      <c r="AB107" s="1">
        <v>9.8509136587381363E-3</v>
      </c>
      <c r="AC107" s="1">
        <v>7.8824209049344063E-3</v>
      </c>
      <c r="AD107" s="1">
        <v>3.2523681875318289E-3</v>
      </c>
      <c r="AE107" s="1">
        <v>0.76516044139862061</v>
      </c>
      <c r="AF107" s="1">
        <v>1848859.625</v>
      </c>
      <c r="AG107" s="1">
        <v>31842.33203125</v>
      </c>
      <c r="AH107" s="1">
        <v>45434.97265625</v>
      </c>
      <c r="AI107" s="1">
        <v>24725.876953125</v>
      </c>
      <c r="AJ107" s="1">
        <v>14639.3359375</v>
      </c>
      <c r="AK107" s="1">
        <v>16671.94921875</v>
      </c>
      <c r="AL107" s="1">
        <v>29000.08984375</v>
      </c>
      <c r="AM107" s="1">
        <v>37231.35546875</v>
      </c>
      <c r="AN107" s="1">
        <v>9587.306640625</v>
      </c>
      <c r="AO107" s="1">
        <v>5493.962890625</v>
      </c>
      <c r="AP107" s="1">
        <v>33340.30859375</v>
      </c>
      <c r="AQ107" s="1">
        <v>7170.28125</v>
      </c>
      <c r="AR107" s="1">
        <v>8124.2919921875</v>
      </c>
      <c r="AS107" s="1">
        <v>3023.4794921875</v>
      </c>
      <c r="AT107" s="1">
        <v>3768.633544921875</v>
      </c>
      <c r="AU107" s="1">
        <v>8218.3125</v>
      </c>
      <c r="AV107" s="1">
        <v>4794.720703125</v>
      </c>
      <c r="AW107" s="1">
        <v>3612.751220703125</v>
      </c>
      <c r="AX107" s="1">
        <v>2124.761474609375</v>
      </c>
      <c r="AY107" s="1">
        <v>4910.79345703125</v>
      </c>
      <c r="AZ107" s="1">
        <v>2557.859375</v>
      </c>
      <c r="BA107" s="1">
        <v>847.6197509765625</v>
      </c>
      <c r="BB107" s="1">
        <v>78500.0078125</v>
      </c>
      <c r="BC107" s="1">
        <v>20.167379379272461</v>
      </c>
      <c r="BD107" s="1">
        <v>17191.8046875</v>
      </c>
      <c r="BE107" s="1">
        <v>1326.39453125</v>
      </c>
      <c r="BF107" s="1">
        <v>1226.438232421875</v>
      </c>
      <c r="BG107" s="1">
        <v>18212.95703125</v>
      </c>
      <c r="BH107" s="1">
        <v>14573.490234375</v>
      </c>
      <c r="BI107" s="1">
        <v>6013.17236328125</v>
      </c>
      <c r="BJ107" s="1">
        <v>1414674.25</v>
      </c>
      <c r="BK107" s="1">
        <v>106</v>
      </c>
    </row>
    <row r="108" spans="1:63" ht="13" x14ac:dyDescent="0.15">
      <c r="A108" s="1">
        <v>106</v>
      </c>
      <c r="B108" s="1">
        <v>1.3303877785801888E-2</v>
      </c>
      <c r="C108" s="1">
        <v>3.1686216592788696E-2</v>
      </c>
      <c r="D108" s="1">
        <v>1.2757547199726105E-2</v>
      </c>
      <c r="E108" s="1">
        <v>6.8740332499146461E-3</v>
      </c>
      <c r="F108" s="1">
        <v>8.4236022084951401E-3</v>
      </c>
      <c r="G108" s="1">
        <v>1.4521983452141285E-2</v>
      </c>
      <c r="H108" s="1">
        <v>1.8592622131109238E-2</v>
      </c>
      <c r="I108" s="1">
        <v>4.6562221832573414E-3</v>
      </c>
      <c r="J108" s="1">
        <v>2.2006179206073284E-3</v>
      </c>
      <c r="K108" s="1">
        <v>1.4639364555478096E-2</v>
      </c>
      <c r="L108" s="1">
        <v>3.7360778078436852E-3</v>
      </c>
      <c r="M108" s="1">
        <v>3.5769625101238489E-3</v>
      </c>
      <c r="N108" s="1">
        <v>1.5645916573703289E-3</v>
      </c>
      <c r="O108" s="1">
        <v>1.917885965667665E-3</v>
      </c>
      <c r="P108" s="1">
        <v>4.3007722124457359E-3</v>
      </c>
      <c r="Q108" s="1">
        <v>2.4751757737249136E-3</v>
      </c>
      <c r="R108" s="1">
        <v>1.8622939242050052E-3</v>
      </c>
      <c r="S108" s="1">
        <v>1.0930139105767012E-3</v>
      </c>
      <c r="T108" s="1">
        <v>2.6173456571996212E-3</v>
      </c>
      <c r="U108" s="1">
        <v>1.2983502820134163E-3</v>
      </c>
      <c r="V108" s="1">
        <v>3.8919263170100749E-4</v>
      </c>
      <c r="W108" s="1">
        <v>4.3450009077787399E-2</v>
      </c>
      <c r="X108" s="1">
        <v>3.5545649552659597E-6</v>
      </c>
      <c r="Y108" s="1">
        <v>7.9527609050273895E-3</v>
      </c>
      <c r="Z108" s="1">
        <v>7.0357200456783175E-4</v>
      </c>
      <c r="AA108" s="1">
        <v>6.3651037635281682E-4</v>
      </c>
      <c r="AB108" s="1">
        <v>9.2576956376433372E-3</v>
      </c>
      <c r="AC108" s="1">
        <v>7.7410824596881866E-3</v>
      </c>
      <c r="AD108" s="1">
        <v>3.0356100760400295E-3</v>
      </c>
      <c r="AE108" s="1">
        <v>0.77473145723342896</v>
      </c>
      <c r="AF108" s="1">
        <v>1826140.5</v>
      </c>
      <c r="AG108" s="1">
        <v>24294.75</v>
      </c>
      <c r="AH108" s="1">
        <v>57863.484375</v>
      </c>
      <c r="AI108" s="1">
        <v>23297.07421875</v>
      </c>
      <c r="AJ108" s="1">
        <v>12552.9501953125</v>
      </c>
      <c r="AK108" s="1">
        <v>15382.6806640625</v>
      </c>
      <c r="AL108" s="1">
        <v>26519.181640625</v>
      </c>
      <c r="AM108" s="1">
        <v>33952.7421875</v>
      </c>
      <c r="AN108" s="1">
        <v>8502.916015625</v>
      </c>
      <c r="AO108" s="1">
        <v>4018.637451171875</v>
      </c>
      <c r="AP108" s="1">
        <v>26733.537109375</v>
      </c>
      <c r="AQ108" s="1">
        <v>6822.60302734375</v>
      </c>
      <c r="AR108" s="1">
        <v>6532.0361328125</v>
      </c>
      <c r="AS108" s="1">
        <v>2857.164306640625</v>
      </c>
      <c r="AT108" s="1">
        <v>3502.329345703125</v>
      </c>
      <c r="AU108" s="1">
        <v>7853.814453125</v>
      </c>
      <c r="AV108" s="1">
        <v>4520.0185546875</v>
      </c>
      <c r="AW108" s="1">
        <v>3400.810302734375</v>
      </c>
      <c r="AX108" s="1">
        <v>1995.9969482421875</v>
      </c>
      <c r="AY108" s="1">
        <v>4779.64111328125</v>
      </c>
      <c r="AZ108" s="1">
        <v>2370.969970703125</v>
      </c>
      <c r="BA108" s="1">
        <v>710.72039794921875</v>
      </c>
      <c r="BB108" s="1">
        <v>79345.8203125</v>
      </c>
      <c r="BC108" s="1">
        <v>6.4911351203918457</v>
      </c>
      <c r="BD108" s="1">
        <v>14522.8583984375</v>
      </c>
      <c r="BE108" s="1">
        <v>1284.8212890625</v>
      </c>
      <c r="BF108" s="1">
        <v>1162.357421875</v>
      </c>
      <c r="BG108" s="1">
        <v>16905.853515625</v>
      </c>
      <c r="BH108" s="1">
        <v>14136.3037109375</v>
      </c>
      <c r="BI108" s="1">
        <v>5543.45068359375</v>
      </c>
      <c r="BJ108" s="1">
        <v>1414768.5</v>
      </c>
      <c r="BK108" s="1">
        <v>107</v>
      </c>
    </row>
    <row r="109" spans="1:63" ht="13" x14ac:dyDescent="0.15">
      <c r="A109" s="1">
        <v>107</v>
      </c>
      <c r="B109" s="1">
        <v>1.5126916579902172E-2</v>
      </c>
      <c r="C109" s="1">
        <v>2.3821640759706497E-2</v>
      </c>
      <c r="D109" s="1">
        <v>1.2424147687852383E-2</v>
      </c>
      <c r="E109" s="1">
        <v>6.3571035861968994E-3</v>
      </c>
      <c r="F109" s="1">
        <v>7.9834340140223503E-3</v>
      </c>
      <c r="G109" s="1">
        <v>1.3557449914515018E-2</v>
      </c>
      <c r="H109" s="1">
        <v>1.657320000231266E-2</v>
      </c>
      <c r="I109" s="1">
        <v>4.3390714563429356E-3</v>
      </c>
      <c r="J109" s="1">
        <v>1.65173364803195E-3</v>
      </c>
      <c r="K109" s="1">
        <v>1.0860496200621128E-2</v>
      </c>
      <c r="L109" s="1">
        <v>3.6522564478218555E-3</v>
      </c>
      <c r="M109" s="1">
        <v>2.9835926834493876E-3</v>
      </c>
      <c r="N109" s="1">
        <v>1.5171983977779746E-3</v>
      </c>
      <c r="O109" s="1">
        <v>1.8219610210508108E-3</v>
      </c>
      <c r="P109" s="1">
        <v>4.2152022942900658E-3</v>
      </c>
      <c r="Q109" s="1">
        <v>2.3952492047101259E-3</v>
      </c>
      <c r="R109" s="1">
        <v>1.7974535003304482E-3</v>
      </c>
      <c r="S109" s="1">
        <v>1.0577829089015722E-3</v>
      </c>
      <c r="T109" s="1">
        <v>2.6079639792442322E-3</v>
      </c>
      <c r="U109" s="1">
        <v>1.2331100879237056E-3</v>
      </c>
      <c r="V109" s="1">
        <v>3.3499652636237442E-4</v>
      </c>
      <c r="W109" s="1">
        <v>4.4592522084712982E-2</v>
      </c>
      <c r="X109" s="1">
        <v>1.222877699547098E-6</v>
      </c>
      <c r="Y109" s="1">
        <v>6.8248310126364231E-3</v>
      </c>
      <c r="Z109" s="1">
        <v>6.9684220943599939E-4</v>
      </c>
      <c r="AA109" s="1">
        <v>6.1674747848883271E-4</v>
      </c>
      <c r="AB109" s="1">
        <v>8.6797159165143967E-3</v>
      </c>
      <c r="AC109" s="1">
        <v>7.7111287973821163E-3</v>
      </c>
      <c r="AD109" s="1">
        <v>2.8377133421599865E-3</v>
      </c>
      <c r="AE109" s="1">
        <v>0.79172730445861816</v>
      </c>
      <c r="AF109" s="1">
        <v>1786904.125</v>
      </c>
      <c r="AG109" s="1">
        <v>27030.349609375</v>
      </c>
      <c r="AH109" s="1">
        <v>42566.98828125</v>
      </c>
      <c r="AI109" s="1">
        <v>22200.76171875</v>
      </c>
      <c r="AJ109" s="1">
        <v>11359.5341796875</v>
      </c>
      <c r="AK109" s="1">
        <v>14265.630859375</v>
      </c>
      <c r="AL109" s="1">
        <v>24225.86328125</v>
      </c>
      <c r="AM109" s="1">
        <v>29614.71875</v>
      </c>
      <c r="AN109" s="1">
        <v>7753.5048828125</v>
      </c>
      <c r="AO109" s="1">
        <v>2951.48974609375</v>
      </c>
      <c r="AP109" s="1">
        <v>19406.666015625</v>
      </c>
      <c r="AQ109" s="1">
        <v>6526.23193359375</v>
      </c>
      <c r="AR109" s="1">
        <v>5331.39404296875</v>
      </c>
      <c r="AS109" s="1">
        <v>2711.088134765625</v>
      </c>
      <c r="AT109" s="1">
        <v>3255.669677734375</v>
      </c>
      <c r="AU109" s="1">
        <v>7532.16259765625</v>
      </c>
      <c r="AV109" s="1">
        <v>4280.08056640625</v>
      </c>
      <c r="AW109" s="1">
        <v>3211.876953125</v>
      </c>
      <c r="AX109" s="1">
        <v>1890.1566162109375</v>
      </c>
      <c r="AY109" s="1">
        <v>4660.181640625</v>
      </c>
      <c r="AZ109" s="1">
        <v>2203.449462890625</v>
      </c>
      <c r="BA109" s="1">
        <v>598.606689453125</v>
      </c>
      <c r="BB109" s="1">
        <v>79682.5625</v>
      </c>
      <c r="BC109" s="1">
        <v>2.1851651668548584</v>
      </c>
      <c r="BD109" s="1">
        <v>12195.318359375</v>
      </c>
      <c r="BE109" s="1">
        <v>1245.190185546875</v>
      </c>
      <c r="BF109" s="1">
        <v>1102.068603515625</v>
      </c>
      <c r="BG109" s="1">
        <v>15509.8203125</v>
      </c>
      <c r="BH109" s="1">
        <v>13779.0478515625</v>
      </c>
      <c r="BI109" s="1">
        <v>5070.7216796875</v>
      </c>
      <c r="BJ109" s="1">
        <v>1414740.75</v>
      </c>
      <c r="BK109" s="1">
        <v>108</v>
      </c>
    </row>
    <row r="110" spans="1:63" ht="13" x14ac:dyDescent="0.15">
      <c r="A110" s="1">
        <v>108</v>
      </c>
      <c r="B110" s="1">
        <v>1.1633220128715038E-2</v>
      </c>
      <c r="C110" s="1">
        <v>2.0042385905981064E-2</v>
      </c>
      <c r="D110" s="1">
        <v>1.2198049575090408E-2</v>
      </c>
      <c r="E110" s="1">
        <v>6.0176299884915352E-3</v>
      </c>
      <c r="F110" s="1">
        <v>7.5696934945881367E-3</v>
      </c>
      <c r="G110" s="1">
        <v>1.2602849863469601E-2</v>
      </c>
      <c r="H110" s="1">
        <v>1.4836927875876427E-2</v>
      </c>
      <c r="I110" s="1">
        <v>4.099107813090086E-3</v>
      </c>
      <c r="J110" s="1">
        <v>1.3404377968981862E-3</v>
      </c>
      <c r="K110" s="1">
        <v>7.9270564019680023E-3</v>
      </c>
      <c r="L110" s="1">
        <v>3.5791595000773668E-3</v>
      </c>
      <c r="M110" s="1">
        <v>2.5399639271199703E-3</v>
      </c>
      <c r="N110" s="1">
        <v>1.4747816603630781E-3</v>
      </c>
      <c r="O110" s="1">
        <v>1.7287142109125853E-3</v>
      </c>
      <c r="P110" s="1">
        <v>4.1370466351509094E-3</v>
      </c>
      <c r="Q110" s="1">
        <v>2.3242481984198093E-3</v>
      </c>
      <c r="R110" s="1">
        <v>1.7371567664667964E-3</v>
      </c>
      <c r="S110" s="1">
        <v>1.028739265166223E-3</v>
      </c>
      <c r="T110" s="1">
        <v>2.5989720597863197E-3</v>
      </c>
      <c r="U110" s="1">
        <v>1.1725118383765221E-3</v>
      </c>
      <c r="V110" s="1">
        <v>2.8994007152505219E-4</v>
      </c>
      <c r="W110" s="1">
        <v>4.5605503022670746E-2</v>
      </c>
      <c r="X110" s="1">
        <v>4.3358710399843403E-7</v>
      </c>
      <c r="Y110" s="1">
        <v>5.8650923892855644E-3</v>
      </c>
      <c r="Z110" s="1">
        <v>6.8963272497057915E-4</v>
      </c>
      <c r="AA110" s="1">
        <v>5.9707462787628174E-4</v>
      </c>
      <c r="AB110" s="1">
        <v>8.0882832407951355E-3</v>
      </c>
      <c r="AC110" s="1">
        <v>7.6987319625914097E-3</v>
      </c>
      <c r="AD110" s="1">
        <v>2.6484050322324038E-3</v>
      </c>
      <c r="AE110" s="1">
        <v>0.80792826414108276</v>
      </c>
      <c r="AF110" s="1">
        <v>1750740.25</v>
      </c>
      <c r="AG110" s="1">
        <v>20366.74609375</v>
      </c>
      <c r="AH110" s="1">
        <v>35089.01171875</v>
      </c>
      <c r="AI110" s="1">
        <v>21355.6171875</v>
      </c>
      <c r="AJ110" s="1">
        <v>10535.306640625</v>
      </c>
      <c r="AK110" s="1">
        <v>13252.5673828125</v>
      </c>
      <c r="AL110" s="1">
        <v>22064.31640625</v>
      </c>
      <c r="AM110" s="1">
        <v>25975.607421875</v>
      </c>
      <c r="AN110" s="1">
        <v>7176.47314453125</v>
      </c>
      <c r="AO110" s="1">
        <v>2346.75830078125</v>
      </c>
      <c r="AP110" s="1">
        <v>13878.216796875</v>
      </c>
      <c r="AQ110" s="1">
        <v>6266.1787109375</v>
      </c>
      <c r="AR110" s="1">
        <v>4446.81689453125</v>
      </c>
      <c r="AS110" s="1">
        <v>2581.959716796875</v>
      </c>
      <c r="AT110" s="1">
        <v>3026.529541015625</v>
      </c>
      <c r="AU110" s="1">
        <v>7242.89404296875</v>
      </c>
      <c r="AV110" s="1">
        <v>4069.15478515625</v>
      </c>
      <c r="AW110" s="1">
        <v>3041.310302734375</v>
      </c>
      <c r="AX110" s="1">
        <v>1801.0552978515625</v>
      </c>
      <c r="AY110" s="1">
        <v>4550.125</v>
      </c>
      <c r="AZ110" s="1">
        <v>2052.763671875</v>
      </c>
      <c r="BA110" s="1">
        <v>507.6097412109375</v>
      </c>
      <c r="BB110" s="1">
        <v>79843.390625</v>
      </c>
      <c r="BC110" s="1">
        <v>0.75909841060638428</v>
      </c>
      <c r="BD110" s="1">
        <v>10268.2529296875</v>
      </c>
      <c r="BE110" s="1">
        <v>1207.3677978515625</v>
      </c>
      <c r="BF110" s="1">
        <v>1045.3226318359375</v>
      </c>
      <c r="BG110" s="1">
        <v>14160.4833984375</v>
      </c>
      <c r="BH110" s="1">
        <v>13478.4794921875</v>
      </c>
      <c r="BI110" s="1">
        <v>4636.66943359375</v>
      </c>
      <c r="BJ110" s="1">
        <v>1414472.5</v>
      </c>
      <c r="BK110" s="1">
        <v>109</v>
      </c>
    </row>
    <row r="111" spans="1:63" ht="13" x14ac:dyDescent="0.15">
      <c r="A111" s="1">
        <v>109</v>
      </c>
      <c r="B111" s="1">
        <v>1.3988045044243336E-2</v>
      </c>
      <c r="C111" s="1">
        <v>1.8584908917546272E-2</v>
      </c>
      <c r="D111" s="1">
        <v>1.1924446560442448E-2</v>
      </c>
      <c r="E111" s="1">
        <v>5.7114376686513424E-3</v>
      </c>
      <c r="F111" s="1">
        <v>7.0994892157614231E-3</v>
      </c>
      <c r="G111" s="1">
        <v>1.157164853066206E-2</v>
      </c>
      <c r="H111" s="1">
        <v>1.3476358726620674E-2</v>
      </c>
      <c r="I111" s="1">
        <v>3.8657528348267078E-3</v>
      </c>
      <c r="J111" s="1">
        <v>1.132637495175004E-3</v>
      </c>
      <c r="K111" s="1">
        <v>5.9056668542325497E-3</v>
      </c>
      <c r="L111" s="1">
        <v>3.4786004107445478E-3</v>
      </c>
      <c r="M111" s="1">
        <v>2.1906027104705572E-3</v>
      </c>
      <c r="N111" s="1">
        <v>1.4226571656763554E-3</v>
      </c>
      <c r="O111" s="1">
        <v>1.6222596168518066E-3</v>
      </c>
      <c r="P111" s="1">
        <v>4.0251724421977997E-3</v>
      </c>
      <c r="Q111" s="1">
        <v>2.2389122750610113E-3</v>
      </c>
      <c r="R111" s="1">
        <v>1.663920353166759E-3</v>
      </c>
      <c r="S111" s="1">
        <v>9.9444494117051363E-4</v>
      </c>
      <c r="T111" s="1">
        <v>2.5647468864917755E-3</v>
      </c>
      <c r="U111" s="1">
        <v>1.1052761692553759E-3</v>
      </c>
      <c r="V111" s="1">
        <v>2.5030458346009254E-4</v>
      </c>
      <c r="W111" s="1">
        <v>4.6089958399534225E-2</v>
      </c>
      <c r="X111" s="1">
        <v>1.5568518563213729E-7</v>
      </c>
      <c r="Y111" s="1">
        <v>5.0420369952917099E-3</v>
      </c>
      <c r="Z111" s="1">
        <v>6.7538279108703136E-4</v>
      </c>
      <c r="AA111" s="1">
        <v>5.7196582201868296E-4</v>
      </c>
      <c r="AB111" s="1">
        <v>7.4726180173456669E-3</v>
      </c>
      <c r="AC111" s="1">
        <v>7.6209940016269684E-3</v>
      </c>
      <c r="AD111" s="1">
        <v>2.4660408962517977E-3</v>
      </c>
      <c r="AE111" s="1">
        <v>0.81524354219436646</v>
      </c>
      <c r="AF111" s="1">
        <v>1734175.375</v>
      </c>
      <c r="AG111" s="1">
        <v>24257.72265625</v>
      </c>
      <c r="AH111" s="1">
        <v>32229.4921875</v>
      </c>
      <c r="AI111" s="1">
        <v>20679.08203125</v>
      </c>
      <c r="AJ111" s="1">
        <v>9904.634765625</v>
      </c>
      <c r="AK111" s="1">
        <v>12311.759765625</v>
      </c>
      <c r="AL111" s="1">
        <v>20067.267578125</v>
      </c>
      <c r="AM111" s="1">
        <v>23370.369140625</v>
      </c>
      <c r="AN111" s="1">
        <v>6703.8935546875</v>
      </c>
      <c r="AO111" s="1">
        <v>1964.1920166015625</v>
      </c>
      <c r="AP111" s="1">
        <v>10241.4619140625</v>
      </c>
      <c r="AQ111" s="1">
        <v>6032.5029296875</v>
      </c>
      <c r="AR111" s="1">
        <v>3798.88916015625</v>
      </c>
      <c r="AS111" s="1">
        <v>2467.136962890625</v>
      </c>
      <c r="AT111" s="1">
        <v>2813.28271484375</v>
      </c>
      <c r="AU111" s="1">
        <v>6980.35498046875</v>
      </c>
      <c r="AV111" s="1">
        <v>3882.66650390625</v>
      </c>
      <c r="AW111" s="1">
        <v>2885.52978515625</v>
      </c>
      <c r="AX111" s="1">
        <v>1724.5418701171875</v>
      </c>
      <c r="AY111" s="1">
        <v>4447.720703125</v>
      </c>
      <c r="AZ111" s="1">
        <v>1916.74267578125</v>
      </c>
      <c r="BA111" s="1">
        <v>434.07205200195312</v>
      </c>
      <c r="BB111" s="1">
        <v>79928.0703125</v>
      </c>
      <c r="BC111" s="1">
        <v>0.26998540759086609</v>
      </c>
      <c r="BD111" s="1">
        <v>8743.7763671875</v>
      </c>
      <c r="BE111" s="1">
        <v>1171.232177734375</v>
      </c>
      <c r="BF111" s="1">
        <v>991.8890380859375</v>
      </c>
      <c r="BG111" s="1">
        <v>12958.830078125</v>
      </c>
      <c r="BH111" s="1">
        <v>13216.1396484375</v>
      </c>
      <c r="BI111" s="1">
        <v>4276.54736328125</v>
      </c>
      <c r="BJ111" s="1">
        <v>1413775.25</v>
      </c>
      <c r="BK111" s="1">
        <v>110</v>
      </c>
    </row>
    <row r="112" spans="1:63" ht="13" x14ac:dyDescent="0.15">
      <c r="A112" s="1">
        <v>110</v>
      </c>
      <c r="B112" s="1">
        <v>1.0590965859591961E-2</v>
      </c>
      <c r="C112" s="1">
        <v>1.7597094178199768E-2</v>
      </c>
      <c r="D112" s="1">
        <v>1.1759378015995026E-2</v>
      </c>
      <c r="E112" s="1">
        <v>5.4898434318602085E-3</v>
      </c>
      <c r="F112" s="1">
        <v>6.6905166022479534E-3</v>
      </c>
      <c r="G112" s="1">
        <v>1.0678306221961975E-2</v>
      </c>
      <c r="H112" s="1">
        <v>1.2502546422183514E-2</v>
      </c>
      <c r="I112" s="1">
        <v>3.6836611106991768E-3</v>
      </c>
      <c r="J112" s="1">
        <v>9.8072993569076061E-4</v>
      </c>
      <c r="K112" s="1">
        <v>4.577872809022665E-3</v>
      </c>
      <c r="L112" s="1">
        <v>3.4007756039500237E-3</v>
      </c>
      <c r="M112" s="1">
        <v>1.9211790058761835E-3</v>
      </c>
      <c r="N112" s="1">
        <v>1.381874899379909E-3</v>
      </c>
      <c r="O112" s="1">
        <v>1.528075197711587E-3</v>
      </c>
      <c r="P112" s="1">
        <v>3.9396933279931545E-3</v>
      </c>
      <c r="Q112" s="1">
        <v>2.1723306272178888E-3</v>
      </c>
      <c r="R112" s="1">
        <v>1.6023758798837662E-3</v>
      </c>
      <c r="S112" s="1">
        <v>9.6889509586617351E-4</v>
      </c>
      <c r="T112" s="1">
        <v>2.5432833936065435E-3</v>
      </c>
      <c r="U112" s="1">
        <v>1.0482158977538347E-3</v>
      </c>
      <c r="V112" s="1">
        <v>2.1896495309192687E-4</v>
      </c>
      <c r="W112" s="1">
        <v>4.6741008758544922E-2</v>
      </c>
      <c r="X112" s="1">
        <v>5.7162495181728445E-8</v>
      </c>
      <c r="Y112" s="1">
        <v>4.4306139461696148E-3</v>
      </c>
      <c r="Z112" s="1">
        <v>6.6431751474738121E-4</v>
      </c>
      <c r="AA112" s="1">
        <v>5.5028323549777269E-4</v>
      </c>
      <c r="AB112" s="1">
        <v>6.9508012384176254E-3</v>
      </c>
      <c r="AC112" s="1">
        <v>7.5852624140679836E-3</v>
      </c>
      <c r="AD112" s="1">
        <v>2.3346880916506052E-3</v>
      </c>
      <c r="AE112" s="1">
        <v>0.8254663348197937</v>
      </c>
      <c r="AF112" s="1">
        <v>1711038.25</v>
      </c>
      <c r="AG112" s="1">
        <v>18121.546875</v>
      </c>
      <c r="AH112" s="1">
        <v>30109.30078125</v>
      </c>
      <c r="AI112" s="1">
        <v>20120.74609375</v>
      </c>
      <c r="AJ112" s="1">
        <v>9393.33203125</v>
      </c>
      <c r="AK112" s="1">
        <v>11447.7294921875</v>
      </c>
      <c r="AL112" s="1">
        <v>18270.990234375</v>
      </c>
      <c r="AM112" s="1">
        <v>21392.3359375</v>
      </c>
      <c r="AN112" s="1">
        <v>6302.88525390625</v>
      </c>
      <c r="AO112" s="1">
        <v>1678.06640625</v>
      </c>
      <c r="AP112" s="1">
        <v>7832.91552734375</v>
      </c>
      <c r="AQ112" s="1">
        <v>5818.85693359375</v>
      </c>
      <c r="AR112" s="1">
        <v>3287.210693359375</v>
      </c>
      <c r="AS112" s="1">
        <v>2364.44091796875</v>
      </c>
      <c r="AT112" s="1">
        <v>2614.59521484375</v>
      </c>
      <c r="AU112" s="1">
        <v>6740.9658203125</v>
      </c>
      <c r="AV112" s="1">
        <v>3716.940673828125</v>
      </c>
      <c r="AW112" s="1">
        <v>2741.726318359375</v>
      </c>
      <c r="AX112" s="1">
        <v>1657.8165283203125</v>
      </c>
      <c r="AY112" s="1">
        <v>4351.6552734375</v>
      </c>
      <c r="AZ112" s="1">
        <v>1793.5374755859375</v>
      </c>
      <c r="BA112" s="1">
        <v>374.65740966796875</v>
      </c>
      <c r="BB112" s="1">
        <v>79975.65625</v>
      </c>
      <c r="BC112" s="1">
        <v>9.7807213664054871E-2</v>
      </c>
      <c r="BD112" s="1">
        <v>7580.94970703125</v>
      </c>
      <c r="BE112" s="1">
        <v>1136.6727294921875</v>
      </c>
      <c r="BF112" s="1">
        <v>941.5556640625</v>
      </c>
      <c r="BG112" s="1">
        <v>11893.0869140625</v>
      </c>
      <c r="BH112" s="1">
        <v>12978.673828125</v>
      </c>
      <c r="BI112" s="1">
        <v>3994.74072265625</v>
      </c>
      <c r="BJ112" s="1">
        <v>1412404.5</v>
      </c>
      <c r="BK112" s="1">
        <v>111</v>
      </c>
    </row>
    <row r="113" spans="1:63" ht="13" x14ac:dyDescent="0.15">
      <c r="A113" s="1">
        <v>111</v>
      </c>
      <c r="B113" s="1">
        <v>8.0181239172816277E-3</v>
      </c>
      <c r="C113" s="1">
        <v>3.3423885703086853E-2</v>
      </c>
      <c r="D113" s="1">
        <v>1.1417225003242493E-2</v>
      </c>
      <c r="E113" s="1">
        <v>5.206055473536253E-3</v>
      </c>
      <c r="F113" s="1">
        <v>6.203861441463232E-3</v>
      </c>
      <c r="G113" s="1">
        <v>9.6960105001926422E-3</v>
      </c>
      <c r="H113" s="1">
        <v>1.1515171267092228E-2</v>
      </c>
      <c r="I113" s="1">
        <v>3.4607816487550735E-3</v>
      </c>
      <c r="J113" s="1">
        <v>8.4186193998903036E-4</v>
      </c>
      <c r="K113" s="1">
        <v>3.579713637009263E-3</v>
      </c>
      <c r="L113" s="1">
        <v>3.2665967009961605E-3</v>
      </c>
      <c r="M113" s="1">
        <v>1.6701673157513142E-3</v>
      </c>
      <c r="N113" s="1">
        <v>1.3204527786001563E-3</v>
      </c>
      <c r="O113" s="1">
        <v>1.411844976246357E-3</v>
      </c>
      <c r="P113" s="1">
        <v>3.7903927732259035E-3</v>
      </c>
      <c r="Q113" s="1">
        <v>2.0741901826113462E-3</v>
      </c>
      <c r="R113" s="1">
        <v>1.515527255833149E-3</v>
      </c>
      <c r="S113" s="1">
        <v>9.2925888020545244E-4</v>
      </c>
      <c r="T113" s="1">
        <v>2.4763308465480804E-3</v>
      </c>
      <c r="U113" s="1">
        <v>9.7727891989052296E-4</v>
      </c>
      <c r="V113" s="1">
        <v>1.8975131388287991E-4</v>
      </c>
      <c r="W113" s="1">
        <v>4.6495672315359116E-2</v>
      </c>
      <c r="X113" s="1">
        <v>2.0896745667187133E-8</v>
      </c>
      <c r="Y113" s="1">
        <v>3.9022117853164673E-3</v>
      </c>
      <c r="Z113" s="1">
        <v>6.4137001754716039E-4</v>
      </c>
      <c r="AA113" s="1">
        <v>5.196373094804585E-4</v>
      </c>
      <c r="AB113" s="1">
        <v>6.3544455915689468E-3</v>
      </c>
      <c r="AC113" s="1">
        <v>7.4138855561614037E-3</v>
      </c>
      <c r="AD113" s="1">
        <v>2.1931235678493977E-3</v>
      </c>
      <c r="AE113" s="1">
        <v>0.81949520111083984</v>
      </c>
      <c r="AF113" s="1">
        <v>1720673.75</v>
      </c>
      <c r="AG113" s="1">
        <v>13796.5751953125</v>
      </c>
      <c r="AH113" s="1">
        <v>57511.6015625</v>
      </c>
      <c r="AI113" s="1">
        <v>19645.3203125</v>
      </c>
      <c r="AJ113" s="1">
        <v>8957.9228515625</v>
      </c>
      <c r="AK113" s="1">
        <v>10674.8212890625</v>
      </c>
      <c r="AL113" s="1">
        <v>16683.669921875</v>
      </c>
      <c r="AM113" s="1">
        <v>19813.853515625</v>
      </c>
      <c r="AN113" s="1">
        <v>5954.8759765625</v>
      </c>
      <c r="AO113" s="1">
        <v>1448.5697021484375</v>
      </c>
      <c r="AP113" s="1">
        <v>6159.51953125</v>
      </c>
      <c r="AQ113" s="1">
        <v>5620.7470703125</v>
      </c>
      <c r="AR113" s="1">
        <v>2873.81298828125</v>
      </c>
      <c r="AS113" s="1">
        <v>2272.068359375</v>
      </c>
      <c r="AT113" s="1">
        <v>2429.32470703125</v>
      </c>
      <c r="AU113" s="1">
        <v>6522.029296875</v>
      </c>
      <c r="AV113" s="1">
        <v>3569.004638671875</v>
      </c>
      <c r="AW113" s="1">
        <v>2607.72802734375</v>
      </c>
      <c r="AX113" s="1">
        <v>1598.951416015625</v>
      </c>
      <c r="AY113" s="1">
        <v>4260.95751953125</v>
      </c>
      <c r="AZ113" s="1">
        <v>1681.578125</v>
      </c>
      <c r="BA113" s="1">
        <v>326.50009155273438</v>
      </c>
      <c r="BB113" s="1">
        <v>80003.8828125</v>
      </c>
      <c r="BC113" s="1">
        <v>3.5956483334302902E-2</v>
      </c>
      <c r="BD113" s="1">
        <v>6714.43359375</v>
      </c>
      <c r="BE113" s="1">
        <v>1103.5885009765625</v>
      </c>
      <c r="BF113" s="1">
        <v>894.12628173828125</v>
      </c>
      <c r="BG113" s="1">
        <v>10933.927734375</v>
      </c>
      <c r="BH113" s="1">
        <v>12756.8779296875</v>
      </c>
      <c r="BI113" s="1">
        <v>3773.650146484375</v>
      </c>
      <c r="BJ113" s="1">
        <v>1410083.875</v>
      </c>
      <c r="BK113" s="1">
        <v>112</v>
      </c>
    </row>
    <row r="114" spans="1:63" ht="13" x14ac:dyDescent="0.15">
      <c r="A114" s="1">
        <v>112</v>
      </c>
      <c r="B114" s="1">
        <v>1.2049149721860886E-2</v>
      </c>
      <c r="C114" s="1">
        <v>2.390512079000473E-2</v>
      </c>
      <c r="D114" s="1">
        <v>1.0355288162827492E-2</v>
      </c>
      <c r="E114" s="1">
        <v>4.6167350374162197E-3</v>
      </c>
      <c r="F114" s="1">
        <v>5.3766812197864056E-3</v>
      </c>
      <c r="G114" s="1">
        <v>8.2352505996823311E-3</v>
      </c>
      <c r="H114" s="1">
        <v>9.9775763228535652E-3</v>
      </c>
      <c r="I114" s="1">
        <v>3.0416953377425671E-3</v>
      </c>
      <c r="J114" s="1">
        <v>6.790554616600275E-4</v>
      </c>
      <c r="K114" s="1">
        <v>2.6620787102729082E-3</v>
      </c>
      <c r="L114" s="1">
        <v>2.9268634971231222E-3</v>
      </c>
      <c r="M114" s="1">
        <v>1.3687008759006858E-3</v>
      </c>
      <c r="N114" s="1">
        <v>3.9775939658284187E-3</v>
      </c>
      <c r="O114" s="1">
        <v>5.6986222043633461E-3</v>
      </c>
      <c r="P114" s="1">
        <v>8.5311243310570717E-3</v>
      </c>
      <c r="Q114" s="1">
        <v>5.879218690097332E-3</v>
      </c>
      <c r="R114" s="1">
        <v>5.4468563757836819E-3</v>
      </c>
      <c r="S114" s="1">
        <v>2.6558740064501762E-3</v>
      </c>
      <c r="T114" s="1">
        <v>3.4163279924541712E-3</v>
      </c>
      <c r="U114" s="1">
        <v>3.3552404493093491E-3</v>
      </c>
      <c r="V114" s="1">
        <v>2.2003082558512688E-3</v>
      </c>
      <c r="W114" s="1">
        <v>4.309498518705368E-2</v>
      </c>
      <c r="X114" s="1">
        <v>4.3221034109592438E-2</v>
      </c>
      <c r="Y114" s="1">
        <v>1.4705279842019081E-2</v>
      </c>
      <c r="Z114" s="1">
        <v>5.7725742226466537E-4</v>
      </c>
      <c r="AA114" s="1">
        <v>4.5744809904135764E-4</v>
      </c>
      <c r="AB114" s="1">
        <v>5.4225893691182137E-3</v>
      </c>
      <c r="AC114" s="1">
        <v>6.7557846195995808E-3</v>
      </c>
      <c r="AD114" s="1">
        <v>1.935950480401516E-3</v>
      </c>
      <c r="AE114" s="1">
        <v>0.75747436285018921</v>
      </c>
      <c r="AF114" s="1">
        <v>1856861.25</v>
      </c>
      <c r="AG114" s="1">
        <v>22373.599609375</v>
      </c>
      <c r="AH114" s="1">
        <v>44388.4921875</v>
      </c>
      <c r="AI114" s="1">
        <v>19228.333984375</v>
      </c>
      <c r="AJ114" s="1">
        <v>8572.63671875</v>
      </c>
      <c r="AK114" s="1">
        <v>9983.7509765625</v>
      </c>
      <c r="AL114" s="1">
        <v>15291.7177734375</v>
      </c>
      <c r="AM114" s="1">
        <v>18526.974609375</v>
      </c>
      <c r="AN114" s="1">
        <v>5648.00634765625</v>
      </c>
      <c r="AO114" s="1">
        <v>1260.9117431640625</v>
      </c>
      <c r="AP114" s="1">
        <v>4943.11083984375</v>
      </c>
      <c r="AQ114" s="1">
        <v>5434.779296875</v>
      </c>
      <c r="AR114" s="1">
        <v>2541.487548828125</v>
      </c>
      <c r="AS114" s="1">
        <v>7385.84033203125</v>
      </c>
      <c r="AT114" s="1">
        <v>10581.55078125</v>
      </c>
      <c r="AU114" s="1">
        <v>15841.1142578125</v>
      </c>
      <c r="AV114" s="1">
        <v>10916.8935546875</v>
      </c>
      <c r="AW114" s="1">
        <v>10114.056640625</v>
      </c>
      <c r="AX114" s="1">
        <v>4931.58935546875</v>
      </c>
      <c r="AY114" s="1">
        <v>6343.64697265625</v>
      </c>
      <c r="AZ114" s="1">
        <v>6230.2158203125</v>
      </c>
      <c r="BA114" s="1">
        <v>4085.667236328125</v>
      </c>
      <c r="BB114" s="1">
        <v>80021.40625</v>
      </c>
      <c r="BC114" s="1">
        <v>80255.4609375</v>
      </c>
      <c r="BD114" s="1">
        <v>27305.6640625</v>
      </c>
      <c r="BE114" s="1">
        <v>1071.886962890625</v>
      </c>
      <c r="BF114" s="1">
        <v>849.41766357421875</v>
      </c>
      <c r="BG114" s="1">
        <v>10068.99609375</v>
      </c>
      <c r="BH114" s="1">
        <v>12544.5546875</v>
      </c>
      <c r="BI114" s="1">
        <v>3594.79150390625</v>
      </c>
      <c r="BJ114" s="1">
        <v>1406524.75</v>
      </c>
      <c r="BK114" s="1">
        <v>113</v>
      </c>
    </row>
    <row r="115" spans="1:63" ht="13" x14ac:dyDescent="0.15">
      <c r="A115" s="1">
        <v>113</v>
      </c>
      <c r="B115" s="1">
        <v>7.8631872311234474E-3</v>
      </c>
      <c r="C115" s="1">
        <v>1.6328046098351479E-2</v>
      </c>
      <c r="D115" s="1">
        <v>8.9955143630504608E-3</v>
      </c>
      <c r="E115" s="1">
        <v>3.9231539703905582E-3</v>
      </c>
      <c r="F115" s="1">
        <v>4.4660489074885845E-3</v>
      </c>
      <c r="G115" s="1">
        <v>6.7144688218832016E-3</v>
      </c>
      <c r="H115" s="1">
        <v>8.3201611414551735E-3</v>
      </c>
      <c r="I115" s="1">
        <v>2.5641634128987789E-3</v>
      </c>
      <c r="J115" s="1">
        <v>5.2792229689657688E-4</v>
      </c>
      <c r="K115" s="1">
        <v>1.856955885887146E-2</v>
      </c>
      <c r="L115" s="1">
        <v>2.5089834816753864E-3</v>
      </c>
      <c r="M115" s="1">
        <v>1.0847421362996101E-3</v>
      </c>
      <c r="N115" s="1">
        <v>4.2730807326734066E-3</v>
      </c>
      <c r="O115" s="1">
        <v>7.8693171963095665E-3</v>
      </c>
      <c r="P115" s="1">
        <v>8.5940519347786903E-3</v>
      </c>
      <c r="Q115" s="1">
        <v>8.2920761778950691E-3</v>
      </c>
      <c r="R115" s="1">
        <v>7.0373122580349445E-3</v>
      </c>
      <c r="S115" s="1">
        <v>3.333347151055932E-3</v>
      </c>
      <c r="T115" s="1">
        <v>3.7717965897172689E-3</v>
      </c>
      <c r="U115" s="1">
        <v>4.5414087362587452E-3</v>
      </c>
      <c r="V115" s="1">
        <v>4.596990067511797E-3</v>
      </c>
      <c r="W115" s="1">
        <v>3.9226815104484558E-2</v>
      </c>
      <c r="X115" s="1">
        <v>0.12348189204931259</v>
      </c>
      <c r="Y115" s="1">
        <v>2.1584209054708481E-2</v>
      </c>
      <c r="Z115" s="1">
        <v>4.9692986067384481E-4</v>
      </c>
      <c r="AA115" s="1">
        <v>3.8517353823408484E-4</v>
      </c>
      <c r="AB115" s="1">
        <v>4.4338377192616463E-3</v>
      </c>
      <c r="AC115" s="1">
        <v>5.8868620544672012E-3</v>
      </c>
      <c r="AD115" s="1">
        <v>1.6438758466392756E-3</v>
      </c>
      <c r="AE115" s="1">
        <v>0.66868507862091064</v>
      </c>
      <c r="AF115" s="1">
        <v>2095836.625</v>
      </c>
      <c r="AG115" s="1">
        <v>16479.955078125</v>
      </c>
      <c r="AH115" s="1">
        <v>34220.91796875</v>
      </c>
      <c r="AI115" s="1">
        <v>18853.12890625</v>
      </c>
      <c r="AJ115" s="1">
        <v>8222.2900390625</v>
      </c>
      <c r="AK115" s="1">
        <v>9360.1083984375</v>
      </c>
      <c r="AL115" s="1">
        <v>14072.4296875</v>
      </c>
      <c r="AM115" s="1">
        <v>17437.69921875</v>
      </c>
      <c r="AN115" s="1">
        <v>5374.0673828125</v>
      </c>
      <c r="AO115" s="1">
        <v>1106.4388427734375</v>
      </c>
      <c r="AP115" s="1">
        <v>38918.76171875</v>
      </c>
      <c r="AQ115" s="1">
        <v>5258.41943359375</v>
      </c>
      <c r="AR115" s="1">
        <v>2273.4423828125</v>
      </c>
      <c r="AS115" s="1">
        <v>8955.6787109375</v>
      </c>
      <c r="AT115" s="1">
        <v>16492.802734375</v>
      </c>
      <c r="AU115" s="1">
        <v>18011.728515625</v>
      </c>
      <c r="AV115" s="1">
        <v>17378.837890625</v>
      </c>
      <c r="AW115" s="1">
        <v>14749.056640625</v>
      </c>
      <c r="AX115" s="1">
        <v>6986.15087890625</v>
      </c>
      <c r="AY115" s="1">
        <v>7905.0693359375</v>
      </c>
      <c r="AZ115" s="1">
        <v>9518.05078125</v>
      </c>
      <c r="BA115" s="1">
        <v>9634.5400390625</v>
      </c>
      <c r="BB115" s="1">
        <v>82212.9921875</v>
      </c>
      <c r="BC115" s="1">
        <v>258797.875</v>
      </c>
      <c r="BD115" s="1">
        <v>45236.9765625</v>
      </c>
      <c r="BE115" s="1">
        <v>1041.4837646484375</v>
      </c>
      <c r="BF115" s="1">
        <v>807.26080322265625</v>
      </c>
      <c r="BG115" s="1">
        <v>9292.599609375</v>
      </c>
      <c r="BH115" s="1">
        <v>12337.9013671875</v>
      </c>
      <c r="BI115" s="1">
        <v>3445.295166015625</v>
      </c>
      <c r="BJ115" s="1">
        <v>1401454.625</v>
      </c>
      <c r="BK115" s="1">
        <v>114</v>
      </c>
    </row>
    <row r="116" spans="1:63" ht="13" x14ac:dyDescent="0.15">
      <c r="A116" s="1">
        <v>114</v>
      </c>
      <c r="B116" s="1">
        <v>1.4696493744850159E-2</v>
      </c>
      <c r="C116" s="1">
        <v>2.4370860308408737E-2</v>
      </c>
      <c r="D116" s="1">
        <v>1.0487731546163559E-2</v>
      </c>
      <c r="E116" s="1">
        <v>6.966056302189827E-3</v>
      </c>
      <c r="F116" s="1">
        <v>3.9317915216088295E-3</v>
      </c>
      <c r="G116" s="1">
        <v>1.2133600190281868E-2</v>
      </c>
      <c r="H116" s="1">
        <v>1.6635650768876076E-2</v>
      </c>
      <c r="I116" s="1">
        <v>2.2887594532221556E-3</v>
      </c>
      <c r="J116" s="1">
        <v>4.3684753472916782E-4</v>
      </c>
      <c r="K116" s="1">
        <v>1.5446600504219532E-2</v>
      </c>
      <c r="L116" s="1">
        <v>2.2726277820765972E-3</v>
      </c>
      <c r="M116" s="1">
        <v>9.1694406000897288E-4</v>
      </c>
      <c r="N116" s="1">
        <v>4.8003178089857101E-3</v>
      </c>
      <c r="O116" s="1">
        <v>8.0384770408272743E-3</v>
      </c>
      <c r="P116" s="1">
        <v>8.333161473274231E-3</v>
      </c>
      <c r="Q116" s="1">
        <v>1.2171548791229725E-2</v>
      </c>
      <c r="R116" s="1">
        <v>6.8276901729404926E-3</v>
      </c>
      <c r="S116" s="1">
        <v>3.8140516262501478E-3</v>
      </c>
      <c r="T116" s="1">
        <v>3.8144534919410944E-3</v>
      </c>
      <c r="U116" s="1">
        <v>4.4547896832227707E-3</v>
      </c>
      <c r="V116" s="1">
        <v>4.666993860155344E-3</v>
      </c>
      <c r="W116" s="1">
        <v>3.7631865590810776E-2</v>
      </c>
      <c r="X116" s="1">
        <v>0.13378462195396423</v>
      </c>
      <c r="Y116" s="1">
        <v>2.0977882668375969E-2</v>
      </c>
      <c r="Z116" s="1">
        <v>4.5189968659542501E-4</v>
      </c>
      <c r="AA116" s="1">
        <v>6.3344272784888744E-3</v>
      </c>
      <c r="AB116" s="1">
        <v>3.8363737985491753E-3</v>
      </c>
      <c r="AC116" s="1">
        <v>5.4172654636204243E-3</v>
      </c>
      <c r="AD116" s="1">
        <v>1.4806500403210521E-3</v>
      </c>
      <c r="AE116" s="1">
        <v>0.62257957458496094</v>
      </c>
      <c r="AF116" s="1">
        <v>2240100.75</v>
      </c>
      <c r="AG116" s="1">
        <v>32921.625</v>
      </c>
      <c r="AH116" s="1">
        <v>54593.18359375</v>
      </c>
      <c r="AI116" s="1">
        <v>23493.576171875</v>
      </c>
      <c r="AJ116" s="1">
        <v>15604.66796875</v>
      </c>
      <c r="AK116" s="1">
        <v>8807.609375</v>
      </c>
      <c r="AL116" s="1">
        <v>27180.486328125</v>
      </c>
      <c r="AM116" s="1">
        <v>37265.53515625</v>
      </c>
      <c r="AN116" s="1">
        <v>5127.0517578125</v>
      </c>
      <c r="AO116" s="1">
        <v>978.58251953125</v>
      </c>
      <c r="AP116" s="1">
        <v>34601.94140625</v>
      </c>
      <c r="AQ116" s="1">
        <v>5090.9150390625</v>
      </c>
      <c r="AR116" s="1">
        <v>2054.047119140625</v>
      </c>
      <c r="AS116" s="1">
        <v>10753.1953125</v>
      </c>
      <c r="AT116" s="1">
        <v>18006.998046875</v>
      </c>
      <c r="AU116" s="1">
        <v>18667.12109375</v>
      </c>
      <c r="AV116" s="1">
        <v>27265.49609375</v>
      </c>
      <c r="AW116" s="1">
        <v>15294.7138671875</v>
      </c>
      <c r="AX116" s="1">
        <v>8543.8603515625</v>
      </c>
      <c r="AY116" s="1">
        <v>8544.759765625</v>
      </c>
      <c r="AZ116" s="1">
        <v>9979.177734375</v>
      </c>
      <c r="BA116" s="1">
        <v>10454.5361328125</v>
      </c>
      <c r="BB116" s="1">
        <v>84299.171875</v>
      </c>
      <c r="BC116" s="1">
        <v>299691.03125</v>
      </c>
      <c r="BD116" s="1">
        <v>46992.5703125</v>
      </c>
      <c r="BE116" s="1">
        <v>1012.3008422851562</v>
      </c>
      <c r="BF116" s="1">
        <v>14189.7548828125</v>
      </c>
      <c r="BG116" s="1">
        <v>8593.8642578125</v>
      </c>
      <c r="BH116" s="1">
        <v>12135.220703125</v>
      </c>
      <c r="BI116" s="1">
        <v>3316.80517578125</v>
      </c>
      <c r="BJ116" s="1">
        <v>1394641</v>
      </c>
      <c r="BK116" s="1">
        <v>115</v>
      </c>
    </row>
    <row r="117" spans="1:63" ht="13" x14ac:dyDescent="0.15">
      <c r="A117" s="1">
        <v>115</v>
      </c>
      <c r="B117" s="1">
        <v>1.1134237051010132E-2</v>
      </c>
      <c r="C117" s="1">
        <v>1.7851337790489197E-2</v>
      </c>
      <c r="D117" s="1">
        <v>1.0077474638819695E-2</v>
      </c>
      <c r="E117" s="1">
        <v>5.9969266876578331E-3</v>
      </c>
      <c r="F117" s="1">
        <v>3.8065244443714619E-3</v>
      </c>
      <c r="G117" s="1">
        <v>1.1273214593529701E-2</v>
      </c>
      <c r="H117" s="1">
        <v>1.5639105811715126E-2</v>
      </c>
      <c r="I117" s="1">
        <v>2.2393276449292898E-3</v>
      </c>
      <c r="J117" s="1">
        <v>3.9833871414884925E-4</v>
      </c>
      <c r="K117" s="1">
        <v>1.2993338517844677E-2</v>
      </c>
      <c r="L117" s="1">
        <v>2.2534660529345274E-3</v>
      </c>
      <c r="M117" s="1">
        <v>8.5480982670560479E-4</v>
      </c>
      <c r="N117" s="1">
        <v>5.3812498226761818E-3</v>
      </c>
      <c r="O117" s="1">
        <v>8.8405506685376167E-3</v>
      </c>
      <c r="P117" s="1">
        <v>8.4338607266545296E-3</v>
      </c>
      <c r="Q117" s="1">
        <v>1.1760015040636063E-2</v>
      </c>
      <c r="R117" s="1">
        <v>6.7110983654856682E-3</v>
      </c>
      <c r="S117" s="1">
        <v>5.0402060151100159E-3</v>
      </c>
      <c r="T117" s="1">
        <v>3.86969861574471E-3</v>
      </c>
      <c r="U117" s="1">
        <v>4.4951671734452248E-3</v>
      </c>
      <c r="V117" s="1">
        <v>4.744239617139101E-3</v>
      </c>
      <c r="W117" s="1">
        <v>3.8791973143815994E-2</v>
      </c>
      <c r="X117" s="1">
        <v>0.13505958020687103</v>
      </c>
      <c r="Y117" s="1">
        <v>2.1595826372504234E-2</v>
      </c>
      <c r="Z117" s="1">
        <v>4.4959626393392682E-4</v>
      </c>
      <c r="AA117" s="1">
        <v>6.6963057033717632E-3</v>
      </c>
      <c r="AB117" s="1">
        <v>3.6349110305309296E-3</v>
      </c>
      <c r="AC117" s="1">
        <v>5.4524396546185017E-3</v>
      </c>
      <c r="AD117" s="1">
        <v>1.4634360559284687E-3</v>
      </c>
      <c r="AE117" s="1">
        <v>0.63306170701980591</v>
      </c>
      <c r="AF117" s="1">
        <v>2189224.5</v>
      </c>
      <c r="AG117" s="1">
        <v>24375.34375</v>
      </c>
      <c r="AH117" s="1">
        <v>39080.5859375</v>
      </c>
      <c r="AI117" s="1">
        <v>22061.853515625</v>
      </c>
      <c r="AJ117" s="1">
        <v>13128.619140625</v>
      </c>
      <c r="AK117" s="1">
        <v>8333.3369140625</v>
      </c>
      <c r="AL117" s="1">
        <v>24679.59765625</v>
      </c>
      <c r="AM117" s="1">
        <v>34237.51171875</v>
      </c>
      <c r="AN117" s="1">
        <v>4902.39111328125</v>
      </c>
      <c r="AO117" s="1">
        <v>872.0528564453125</v>
      </c>
      <c r="AP117" s="1">
        <v>28445.3359375</v>
      </c>
      <c r="AQ117" s="1">
        <v>4933.34326171875</v>
      </c>
      <c r="AR117" s="1">
        <v>1871.37060546875</v>
      </c>
      <c r="AS117" s="1">
        <v>11780.763671875</v>
      </c>
      <c r="AT117" s="1">
        <v>19353.94921875</v>
      </c>
      <c r="AU117" s="1">
        <v>18463.615234375</v>
      </c>
      <c r="AV117" s="1">
        <v>25745.3125</v>
      </c>
      <c r="AW117" s="1">
        <v>14692.1005859375</v>
      </c>
      <c r="AX117" s="1">
        <v>11034.142578125</v>
      </c>
      <c r="AY117" s="1">
        <v>8471.638671875</v>
      </c>
      <c r="AZ117" s="1">
        <v>9840.9296875</v>
      </c>
      <c r="BA117" s="1">
        <v>10386.2060546875</v>
      </c>
      <c r="BB117" s="1">
        <v>84924.3359375</v>
      </c>
      <c r="BC117" s="1">
        <v>295675.75</v>
      </c>
      <c r="BD117" s="1">
        <v>47278.11328125</v>
      </c>
      <c r="BE117" s="1">
        <v>984.26715087890625</v>
      </c>
      <c r="BF117" s="1">
        <v>14659.716796875</v>
      </c>
      <c r="BG117" s="1">
        <v>7957.63623046875</v>
      </c>
      <c r="BH117" s="1">
        <v>11936.6142578125</v>
      </c>
      <c r="BI117" s="1">
        <v>3203.7900390625</v>
      </c>
      <c r="BJ117" s="1">
        <v>1385914.25</v>
      </c>
      <c r="BK117" s="1">
        <v>116</v>
      </c>
    </row>
    <row r="118" spans="1:63" ht="13" x14ac:dyDescent="0.15">
      <c r="A118" s="1">
        <v>116</v>
      </c>
      <c r="B118" s="1">
        <v>8.9007308706641197E-3</v>
      </c>
      <c r="C118" s="1">
        <v>1.5718482434749603E-2</v>
      </c>
      <c r="D118" s="1">
        <v>1.0234463959932327E-2</v>
      </c>
      <c r="E118" s="1">
        <v>5.5838469415903091E-3</v>
      </c>
      <c r="F118" s="1">
        <v>3.8814768195152283E-3</v>
      </c>
      <c r="G118" s="1">
        <v>1.0944054462015629E-2</v>
      </c>
      <c r="H118" s="1">
        <v>1.4655645936727524E-2</v>
      </c>
      <c r="I118" s="1">
        <v>2.2991131991147995E-3</v>
      </c>
      <c r="J118" s="1">
        <v>3.8311534444801509E-4</v>
      </c>
      <c r="K118" s="1">
        <v>1.0323786176741123E-2</v>
      </c>
      <c r="L118" s="1">
        <v>2.3430860601365566E-3</v>
      </c>
      <c r="M118" s="1">
        <v>8.4052677266299725E-4</v>
      </c>
      <c r="N118" s="1">
        <v>5.0621251575648785E-3</v>
      </c>
      <c r="O118" s="1">
        <v>7.8311646357178688E-3</v>
      </c>
      <c r="P118" s="1">
        <v>8.7539525702595711E-3</v>
      </c>
      <c r="Q118" s="1">
        <v>8.912879042327404E-3</v>
      </c>
      <c r="R118" s="1">
        <v>6.5659494139254093E-3</v>
      </c>
      <c r="S118" s="1">
        <v>4.1558076627552509E-3</v>
      </c>
      <c r="T118" s="1">
        <v>3.9811432361602783E-3</v>
      </c>
      <c r="U118" s="1">
        <v>4.529755562543869E-3</v>
      </c>
      <c r="V118" s="1">
        <v>4.5549189671874046E-3</v>
      </c>
      <c r="W118" s="1">
        <v>4.1699659079313278E-2</v>
      </c>
      <c r="X118" s="1">
        <v>0.10453920066356659</v>
      </c>
      <c r="Y118" s="1">
        <v>2.2104203701019287E-2</v>
      </c>
      <c r="Z118" s="1">
        <v>4.6864186879247427E-4</v>
      </c>
      <c r="AA118" s="1">
        <v>6.64907181635499E-3</v>
      </c>
      <c r="AB118" s="1">
        <v>3.6100444849580526E-3</v>
      </c>
      <c r="AC118" s="1">
        <v>5.74874272570014E-3</v>
      </c>
      <c r="AD118" s="1">
        <v>1.5187868848443031E-3</v>
      </c>
      <c r="AE118" s="1">
        <v>0.67320561408996582</v>
      </c>
      <c r="AF118" s="1">
        <v>2042747.625</v>
      </c>
      <c r="AG118" s="1">
        <v>18181.947265625</v>
      </c>
      <c r="AH118" s="1">
        <v>32108.892578125</v>
      </c>
      <c r="AI118" s="1">
        <v>20906.427734375</v>
      </c>
      <c r="AJ118" s="1">
        <v>11406.3896484375</v>
      </c>
      <c r="AK118" s="1">
        <v>7928.87744140625</v>
      </c>
      <c r="AL118" s="1">
        <v>22355.94140625</v>
      </c>
      <c r="AM118" s="1">
        <v>29937.78515625</v>
      </c>
      <c r="AN118" s="1">
        <v>4696.5078125</v>
      </c>
      <c r="AO118" s="1">
        <v>782.60797119140625</v>
      </c>
      <c r="AP118" s="1">
        <v>21088.890625</v>
      </c>
      <c r="AQ118" s="1">
        <v>4786.33349609375</v>
      </c>
      <c r="AR118" s="1">
        <v>1716.9840087890625</v>
      </c>
      <c r="AS118" s="1">
        <v>10340.64453125</v>
      </c>
      <c r="AT118" s="1">
        <v>15997.0927734375</v>
      </c>
      <c r="AU118" s="1">
        <v>17882.115234375</v>
      </c>
      <c r="AV118" s="1">
        <v>18206.76171875</v>
      </c>
      <c r="AW118" s="1">
        <v>13412.5771484375</v>
      </c>
      <c r="AX118" s="1">
        <v>8489.2666015625</v>
      </c>
      <c r="AY118" s="1">
        <v>8132.470703125</v>
      </c>
      <c r="AZ118" s="1">
        <v>9253.1474609375</v>
      </c>
      <c r="BA118" s="1">
        <v>9304.5498046875</v>
      </c>
      <c r="BB118" s="1">
        <v>85181.8828125</v>
      </c>
      <c r="BC118" s="1">
        <v>213547.203125</v>
      </c>
      <c r="BD118" s="1">
        <v>45153.30859375</v>
      </c>
      <c r="BE118" s="1">
        <v>957.31707763671875</v>
      </c>
      <c r="BF118" s="1">
        <v>13582.3759765625</v>
      </c>
      <c r="BG118" s="1">
        <v>7374.40966796875</v>
      </c>
      <c r="BH118" s="1">
        <v>11743.23046875</v>
      </c>
      <c r="BI118" s="1">
        <v>3102.498291015625</v>
      </c>
      <c r="BJ118" s="1">
        <v>1375189.125</v>
      </c>
      <c r="BK118" s="1">
        <v>117</v>
      </c>
    </row>
    <row r="119" spans="1:63" ht="13" x14ac:dyDescent="0.15">
      <c r="A119" s="1">
        <v>117</v>
      </c>
      <c r="B119" s="1">
        <v>2.0037360489368439E-2</v>
      </c>
      <c r="C119" s="1">
        <v>1.4313951134681702E-2</v>
      </c>
      <c r="D119" s="1">
        <v>1.2134980410337448E-2</v>
      </c>
      <c r="E119" s="1">
        <v>5.0635873340070248E-3</v>
      </c>
      <c r="F119" s="1">
        <v>3.6809137091040611E-3</v>
      </c>
      <c r="G119" s="1">
        <v>9.8138414323329926E-3</v>
      </c>
      <c r="H119" s="1">
        <v>1.267904881387949E-2</v>
      </c>
      <c r="I119" s="1">
        <v>1.6465011984109879E-2</v>
      </c>
      <c r="J119" s="1">
        <v>3.4328171750530601E-4</v>
      </c>
      <c r="K119" s="1">
        <v>7.2606499306857586E-3</v>
      </c>
      <c r="L119" s="1">
        <v>2.2576451301574707E-3</v>
      </c>
      <c r="M119" s="1">
        <v>7.6971325324848294E-4</v>
      </c>
      <c r="N119" s="1">
        <v>5.2174539305269718E-3</v>
      </c>
      <c r="O119" s="1">
        <v>7.4842567555606365E-3</v>
      </c>
      <c r="P119" s="1">
        <v>8.6527476087212563E-3</v>
      </c>
      <c r="Q119" s="1">
        <v>7.6746190898120403E-3</v>
      </c>
      <c r="R119" s="1">
        <v>6.3059167005121708E-3</v>
      </c>
      <c r="S119" s="1">
        <v>3.9332280866801739E-3</v>
      </c>
      <c r="T119" s="1">
        <v>3.8324336055666208E-3</v>
      </c>
      <c r="U119" s="1">
        <v>4.2540682479739189E-3</v>
      </c>
      <c r="V119" s="1">
        <v>3.6608914379030466E-3</v>
      </c>
      <c r="W119" s="1">
        <v>4.1426729410886765E-2</v>
      </c>
      <c r="X119" s="1">
        <v>0.10318902879953384</v>
      </c>
      <c r="Y119" s="1">
        <v>2.1120430901646614E-2</v>
      </c>
      <c r="Z119" s="1">
        <v>4.5230245450511575E-4</v>
      </c>
      <c r="AA119" s="1">
        <v>5.9270136989653111E-3</v>
      </c>
      <c r="AB119" s="1">
        <v>3.326421370729804E-3</v>
      </c>
      <c r="AC119" s="1">
        <v>5.6119789369404316E-3</v>
      </c>
      <c r="AD119" s="1">
        <v>1.4618790009990335E-3</v>
      </c>
      <c r="AE119" s="1">
        <v>0.66164863109588623</v>
      </c>
      <c r="AF119" s="1">
        <v>2059220</v>
      </c>
      <c r="AG119" s="1">
        <v>41261.33203125</v>
      </c>
      <c r="AH119" s="1">
        <v>29475.57421875</v>
      </c>
      <c r="AI119" s="1">
        <v>24988.59375</v>
      </c>
      <c r="AJ119" s="1">
        <v>10427.0400390625</v>
      </c>
      <c r="AK119" s="1">
        <v>7579.81103515625</v>
      </c>
      <c r="AL119" s="1">
        <v>20208.859375</v>
      </c>
      <c r="AM119" s="1">
        <v>26108.951171875</v>
      </c>
      <c r="AN119" s="1">
        <v>33905.08203125</v>
      </c>
      <c r="AO119" s="1">
        <v>706.892578125</v>
      </c>
      <c r="AP119" s="1">
        <v>14951.275390625</v>
      </c>
      <c r="AQ119" s="1">
        <v>4648.98779296875</v>
      </c>
      <c r="AR119" s="1">
        <v>1585.0089111328125</v>
      </c>
      <c r="AS119" s="1">
        <v>10743.8857421875</v>
      </c>
      <c r="AT119" s="1">
        <v>15411.7314453125</v>
      </c>
      <c r="AU119" s="1">
        <v>17817.91015625</v>
      </c>
      <c r="AV119" s="1">
        <v>15803.7294921875</v>
      </c>
      <c r="AW119" s="1">
        <v>12985.26953125</v>
      </c>
      <c r="AX119" s="1">
        <v>8099.3818359375</v>
      </c>
      <c r="AY119" s="1">
        <v>7891.82373046875</v>
      </c>
      <c r="AZ119" s="1">
        <v>8760.0625</v>
      </c>
      <c r="BA119" s="1">
        <v>7538.5810546875</v>
      </c>
      <c r="BB119" s="1">
        <v>85306.75</v>
      </c>
      <c r="BC119" s="1">
        <v>212488.90625</v>
      </c>
      <c r="BD119" s="1">
        <v>43491.61328125</v>
      </c>
      <c r="BE119" s="1">
        <v>931.3902587890625</v>
      </c>
      <c r="BF119" s="1">
        <v>12205.025390625</v>
      </c>
      <c r="BG119" s="1">
        <v>6849.83349609375</v>
      </c>
      <c r="BH119" s="1">
        <v>11556.298828125</v>
      </c>
      <c r="BI119" s="1">
        <v>3010.33056640625</v>
      </c>
      <c r="BJ119" s="1">
        <v>1362480.125</v>
      </c>
      <c r="BK119" s="1">
        <v>118</v>
      </c>
    </row>
    <row r="120" spans="1:63" ht="13" x14ac:dyDescent="0.15">
      <c r="A120" s="1">
        <v>118</v>
      </c>
      <c r="B120" s="1">
        <v>2.0149052143096924E-2</v>
      </c>
      <c r="C120" s="1">
        <v>2.3951366543769836E-2</v>
      </c>
      <c r="D120" s="1">
        <v>1.1387906037271023E-2</v>
      </c>
      <c r="E120" s="1">
        <v>7.2295120917260647E-3</v>
      </c>
      <c r="F120" s="1">
        <v>2.417043037712574E-2</v>
      </c>
      <c r="G120" s="1">
        <v>1.2355921790003777E-2</v>
      </c>
      <c r="H120" s="1">
        <v>1.5783818438649178E-2</v>
      </c>
      <c r="I120" s="1">
        <v>1.3546857051551342E-2</v>
      </c>
      <c r="J120" s="1">
        <v>1.0346981696784496E-2</v>
      </c>
      <c r="K120" s="1">
        <v>4.9098818562924862E-3</v>
      </c>
      <c r="L120" s="1">
        <v>6.1016734689474106E-3</v>
      </c>
      <c r="M120" s="1">
        <v>6.6339957993477583E-4</v>
      </c>
      <c r="N120" s="1">
        <v>4.7378367744386196E-3</v>
      </c>
      <c r="O120" s="1">
        <v>7.5168111361563206E-3</v>
      </c>
      <c r="P120" s="1">
        <v>8.0674430355429649E-3</v>
      </c>
      <c r="Q120" s="1">
        <v>6.4107771031558514E-3</v>
      </c>
      <c r="R120" s="1">
        <v>7.2681242600083351E-3</v>
      </c>
      <c r="S120" s="1">
        <v>4.2877858504652977E-3</v>
      </c>
      <c r="T120" s="1">
        <v>3.5283553879708052E-3</v>
      </c>
      <c r="U120" s="1">
        <v>3.6953769158571959E-3</v>
      </c>
      <c r="V120" s="1">
        <v>2.6580842677503824E-3</v>
      </c>
      <c r="W120" s="1">
        <v>3.8491114974021912E-2</v>
      </c>
      <c r="X120" s="1">
        <v>0.1194925531744957</v>
      </c>
      <c r="Y120" s="1">
        <v>2.0013380795717239E-2</v>
      </c>
      <c r="Z120" s="1">
        <v>4.086715925950557E-4</v>
      </c>
      <c r="AA120" s="1">
        <v>5.7787131518125534E-3</v>
      </c>
      <c r="AB120" s="1">
        <v>2.8830363880842924E-3</v>
      </c>
      <c r="AC120" s="1">
        <v>5.129178985953331E-3</v>
      </c>
      <c r="AD120" s="1">
        <v>1.3189648743718863E-3</v>
      </c>
      <c r="AE120" s="1">
        <v>0.60771703720092773</v>
      </c>
      <c r="AF120" s="1">
        <v>2217991.5</v>
      </c>
      <c r="AG120" s="1">
        <v>44690.42578125</v>
      </c>
      <c r="AH120" s="1">
        <v>53123.92578125</v>
      </c>
      <c r="AI120" s="1">
        <v>25258.279296875</v>
      </c>
      <c r="AJ120" s="1">
        <v>16034.99609375</v>
      </c>
      <c r="AK120" s="1">
        <v>53609.80859375</v>
      </c>
      <c r="AL120" s="1">
        <v>27405.330078125</v>
      </c>
      <c r="AM120" s="1">
        <v>35008.375</v>
      </c>
      <c r="AN120" s="1">
        <v>30046.814453125</v>
      </c>
      <c r="AO120" s="1">
        <v>22949.517578125</v>
      </c>
      <c r="AP120" s="1">
        <v>10890.076171875</v>
      </c>
      <c r="AQ120" s="1">
        <v>13533.4599609375</v>
      </c>
      <c r="AR120" s="1">
        <v>1471.4146728515625</v>
      </c>
      <c r="AS120" s="1">
        <v>10508.4814453125</v>
      </c>
      <c r="AT120" s="1">
        <v>16672.22265625</v>
      </c>
      <c r="AU120" s="1">
        <v>17893.51953125</v>
      </c>
      <c r="AV120" s="1">
        <v>14219.048828125</v>
      </c>
      <c r="AW120" s="1">
        <v>16120.6376953125</v>
      </c>
      <c r="AX120" s="1">
        <v>9510.2724609375</v>
      </c>
      <c r="AY120" s="1">
        <v>7825.8623046875</v>
      </c>
      <c r="AZ120" s="1">
        <v>8196.314453125</v>
      </c>
      <c r="BA120" s="1">
        <v>5895.6083984375</v>
      </c>
      <c r="BB120" s="1">
        <v>85372.96875</v>
      </c>
      <c r="BC120" s="1">
        <v>265033.46875</v>
      </c>
      <c r="BD120" s="1">
        <v>44389.5078125</v>
      </c>
      <c r="BE120" s="1">
        <v>906.43011474609375</v>
      </c>
      <c r="BF120" s="1">
        <v>12817.13671875</v>
      </c>
      <c r="BG120" s="1">
        <v>6394.55029296875</v>
      </c>
      <c r="BH120" s="1">
        <v>11376.4755859375</v>
      </c>
      <c r="BI120" s="1">
        <v>2925.452880859375</v>
      </c>
      <c r="BJ120" s="1">
        <v>1347911.25</v>
      </c>
      <c r="BK120" s="1">
        <v>119</v>
      </c>
    </row>
    <row r="121" spans="1:63" ht="13" x14ac:dyDescent="0.15">
      <c r="A121" s="1">
        <v>119</v>
      </c>
      <c r="B121" s="1">
        <v>1.5767665579915047E-2</v>
      </c>
      <c r="C121" s="1">
        <v>1.7405292019248009E-2</v>
      </c>
      <c r="D121" s="1">
        <v>1.1063389480113983E-2</v>
      </c>
      <c r="E121" s="1">
        <v>6.253367755562067E-3</v>
      </c>
      <c r="F121" s="1">
        <v>2.1294960752129555E-2</v>
      </c>
      <c r="G121" s="1">
        <v>1.1537611484527588E-2</v>
      </c>
      <c r="H121" s="1">
        <v>1.4287889935076237E-2</v>
      </c>
      <c r="I121" s="1">
        <v>1.1439626105129719E-2</v>
      </c>
      <c r="J121" s="1">
        <v>1.1262655258178711E-2</v>
      </c>
      <c r="K121" s="1">
        <v>3.8092965260148048E-3</v>
      </c>
      <c r="L121" s="1">
        <v>5.9196311049163342E-3</v>
      </c>
      <c r="M121" s="1">
        <v>6.3609913922846317E-4</v>
      </c>
      <c r="N121" s="1">
        <v>5.9293461963534355E-3</v>
      </c>
      <c r="O121" s="1">
        <v>8.2294950261712074E-3</v>
      </c>
      <c r="P121" s="1">
        <v>7.9276878386735916E-3</v>
      </c>
      <c r="Q121" s="1">
        <v>7.8824721276760101E-3</v>
      </c>
      <c r="R121" s="1">
        <v>8.1087946891784668E-3</v>
      </c>
      <c r="S121" s="1">
        <v>4.6794111840426922E-3</v>
      </c>
      <c r="T121" s="1">
        <v>3.860588651150465E-3</v>
      </c>
      <c r="U121" s="1">
        <v>3.9652884006500244E-3</v>
      </c>
      <c r="V121" s="1">
        <v>2.2021681070327759E-3</v>
      </c>
      <c r="W121" s="1">
        <v>3.9561349898576736E-2</v>
      </c>
      <c r="X121" s="1">
        <v>0.12435680627822876</v>
      </c>
      <c r="Y121" s="1">
        <v>2.0653126761317253E-2</v>
      </c>
      <c r="Z121" s="1">
        <v>4.0871367673389614E-4</v>
      </c>
      <c r="AA121" s="1">
        <v>5.4234210401773453E-3</v>
      </c>
      <c r="AB121" s="1">
        <v>2.7837113011628389E-3</v>
      </c>
      <c r="AC121" s="1">
        <v>5.1894839853048325E-3</v>
      </c>
      <c r="AD121" s="1">
        <v>1.3184939743950963E-3</v>
      </c>
      <c r="AE121" s="1">
        <v>0.61684221029281616</v>
      </c>
      <c r="AF121" s="1">
        <v>2158934</v>
      </c>
      <c r="AG121" s="1">
        <v>34041.34765625</v>
      </c>
      <c r="AH121" s="1">
        <v>37576.875</v>
      </c>
      <c r="AI121" s="1">
        <v>23885.126953125</v>
      </c>
      <c r="AJ121" s="1">
        <v>13500.6083984375</v>
      </c>
      <c r="AK121" s="1">
        <v>45974.4140625</v>
      </c>
      <c r="AL121" s="1">
        <v>24908.94140625</v>
      </c>
      <c r="AM121" s="1">
        <v>30846.611328125</v>
      </c>
      <c r="AN121" s="1">
        <v>24697.3984375</v>
      </c>
      <c r="AO121" s="1">
        <v>24315.330078125</v>
      </c>
      <c r="AP121" s="1">
        <v>8224.01953125</v>
      </c>
      <c r="AQ121" s="1">
        <v>12780.0927734375</v>
      </c>
      <c r="AR121" s="1">
        <v>1373.2960205078125</v>
      </c>
      <c r="AS121" s="1">
        <v>12801.0673828125</v>
      </c>
      <c r="AT121" s="1">
        <v>17766.9375</v>
      </c>
      <c r="AU121" s="1">
        <v>17115.35546875</v>
      </c>
      <c r="AV121" s="1">
        <v>17017.736328125</v>
      </c>
      <c r="AW121" s="1">
        <v>17506.353515625</v>
      </c>
      <c r="AX121" s="1">
        <v>10102.5400390625</v>
      </c>
      <c r="AY121" s="1">
        <v>8334.755859375</v>
      </c>
      <c r="AZ121" s="1">
        <v>8560.7958984375</v>
      </c>
      <c r="BA121" s="1">
        <v>4754.33544921875</v>
      </c>
      <c r="BB121" s="1">
        <v>85410.34375</v>
      </c>
      <c r="BC121" s="1">
        <v>268478.125</v>
      </c>
      <c r="BD121" s="1">
        <v>44588.73828125</v>
      </c>
      <c r="BE121" s="1">
        <v>882.3858642578125</v>
      </c>
      <c r="BF121" s="1">
        <v>11708.8076171875</v>
      </c>
      <c r="BG121" s="1">
        <v>6009.84912109375</v>
      </c>
      <c r="BH121" s="1">
        <v>11203.75390625</v>
      </c>
      <c r="BI121" s="1">
        <v>2846.54150390625</v>
      </c>
      <c r="BJ121" s="1">
        <v>1331721.625</v>
      </c>
      <c r="BK121" s="1">
        <v>120</v>
      </c>
    </row>
    <row r="122" spans="1:63" ht="13" x14ac:dyDescent="0.15">
      <c r="A122" s="1">
        <v>120</v>
      </c>
      <c r="B122" s="1">
        <v>1.9941065460443497E-2</v>
      </c>
      <c r="C122" s="1">
        <v>2.5146584957838058E-2</v>
      </c>
      <c r="D122" s="1">
        <v>1.1559191159904003E-2</v>
      </c>
      <c r="E122" s="1">
        <v>5.4084258154034615E-3</v>
      </c>
      <c r="F122" s="1">
        <v>1.5142545104026794E-2</v>
      </c>
      <c r="G122" s="1">
        <v>1.3507436029613018E-2</v>
      </c>
      <c r="H122" s="1">
        <v>1.2342976406216621E-2</v>
      </c>
      <c r="I122" s="1">
        <v>8.4365708753466606E-3</v>
      </c>
      <c r="J122" s="1">
        <v>9.7641162574291229E-3</v>
      </c>
      <c r="K122" s="1">
        <v>2.9629508499056101E-3</v>
      </c>
      <c r="L122" s="1">
        <v>5.485923495143652E-3</v>
      </c>
      <c r="M122" s="1">
        <v>4.5793023891746998E-3</v>
      </c>
      <c r="N122" s="1">
        <v>5.8768009766936302E-3</v>
      </c>
      <c r="O122" s="1">
        <v>8.557676337659359E-3</v>
      </c>
      <c r="P122" s="1">
        <v>7.4793007224798203E-3</v>
      </c>
      <c r="Q122" s="1">
        <v>1.1958921328186989E-2</v>
      </c>
      <c r="R122" s="1">
        <v>7.8952796757221222E-3</v>
      </c>
      <c r="S122" s="1">
        <v>4.9259364604949951E-3</v>
      </c>
      <c r="T122" s="1">
        <v>3.906558733433485E-3</v>
      </c>
      <c r="U122" s="1">
        <v>3.768041031435132E-3</v>
      </c>
      <c r="V122" s="1">
        <v>1.8313188338652253E-3</v>
      </c>
      <c r="W122" s="1">
        <v>4.1881214827299118E-2</v>
      </c>
      <c r="X122" s="1">
        <v>0.12450192123651505</v>
      </c>
      <c r="Y122" s="1">
        <v>2.0564649254083633E-2</v>
      </c>
      <c r="Z122" s="1">
        <v>3.9777017082087696E-4</v>
      </c>
      <c r="AA122" s="1">
        <v>4.7145271673798561E-3</v>
      </c>
      <c r="AB122" s="1">
        <v>2.6332011912018061E-3</v>
      </c>
      <c r="AC122" s="1">
        <v>5.1098838448524475E-3</v>
      </c>
      <c r="AD122" s="1">
        <v>1.2835738016292453E-3</v>
      </c>
      <c r="AE122" s="1">
        <v>0.6084362268447876</v>
      </c>
      <c r="AF122" s="1">
        <v>2160062.75</v>
      </c>
      <c r="AG122" s="1">
        <v>43073.953125</v>
      </c>
      <c r="AH122" s="1">
        <v>54318.203125</v>
      </c>
      <c r="AI122" s="1">
        <v>24968.578125</v>
      </c>
      <c r="AJ122" s="1">
        <v>11682.5390625</v>
      </c>
      <c r="AK122" s="1">
        <v>32708.84765625</v>
      </c>
      <c r="AL122" s="1">
        <v>29176.91015625</v>
      </c>
      <c r="AM122" s="1">
        <v>26661.603515625</v>
      </c>
      <c r="AN122" s="1">
        <v>18223.5234375</v>
      </c>
      <c r="AO122" s="1">
        <v>21091.103515625</v>
      </c>
      <c r="AP122" s="1">
        <v>6400.15966796875</v>
      </c>
      <c r="AQ122" s="1">
        <v>11849.939453125</v>
      </c>
      <c r="AR122" s="1">
        <v>9891.580078125</v>
      </c>
      <c r="AS122" s="1">
        <v>12694.2587890625</v>
      </c>
      <c r="AT122" s="1">
        <v>18485.1171875</v>
      </c>
      <c r="AU122" s="1">
        <v>16155.7587890625</v>
      </c>
      <c r="AV122" s="1">
        <v>25832.01953125</v>
      </c>
      <c r="AW122" s="1">
        <v>17054.298828125</v>
      </c>
      <c r="AX122" s="1">
        <v>10640.33203125</v>
      </c>
      <c r="AY122" s="1">
        <v>8438.412109375</v>
      </c>
      <c r="AZ122" s="1">
        <v>8139.205078125</v>
      </c>
      <c r="BA122" s="1">
        <v>3955.763671875</v>
      </c>
      <c r="BB122" s="1">
        <v>90466.0546875</v>
      </c>
      <c r="BC122" s="1">
        <v>268931.96875</v>
      </c>
      <c r="BD122" s="1">
        <v>44420.93359375</v>
      </c>
      <c r="BE122" s="1">
        <v>859.20855712890625</v>
      </c>
      <c r="BF122" s="1">
        <v>10183.6748046875</v>
      </c>
      <c r="BG122" s="1">
        <v>5687.8798828125</v>
      </c>
      <c r="BH122" s="1">
        <v>11037.669921875</v>
      </c>
      <c r="BI122" s="1">
        <v>2772.599853515625</v>
      </c>
      <c r="BJ122" s="1">
        <v>1314260.375</v>
      </c>
      <c r="BK122" s="1">
        <v>121</v>
      </c>
    </row>
    <row r="123" spans="1:63" ht="13" x14ac:dyDescent="0.15">
      <c r="A123" s="1">
        <v>121</v>
      </c>
      <c r="B123" s="1">
        <v>2.4510247632861137E-2</v>
      </c>
      <c r="C123" s="1">
        <v>2.5931430980563164E-2</v>
      </c>
      <c r="D123" s="1">
        <v>1.1712138541042805E-2</v>
      </c>
      <c r="E123" s="1">
        <v>4.9040853045880795E-3</v>
      </c>
      <c r="F123" s="1">
        <v>2.6057019829750061E-2</v>
      </c>
      <c r="G123" s="1">
        <v>1.3614260591566563E-2</v>
      </c>
      <c r="H123" s="1">
        <v>1.0897831991314888E-2</v>
      </c>
      <c r="I123" s="1">
        <v>1.6129640862345695E-2</v>
      </c>
      <c r="J123" s="1">
        <v>1.1385113000869751E-2</v>
      </c>
      <c r="K123" s="1">
        <v>2.3472115863114595E-3</v>
      </c>
      <c r="L123" s="1">
        <v>4.9719661474227905E-3</v>
      </c>
      <c r="M123" s="1">
        <v>3.5931610036641359E-3</v>
      </c>
      <c r="N123" s="1">
        <v>5.1894849166274071E-3</v>
      </c>
      <c r="O123" s="1">
        <v>7.0968461222946644E-3</v>
      </c>
      <c r="P123" s="1">
        <v>6.9714188575744629E-3</v>
      </c>
      <c r="Q123" s="1">
        <v>8.4114568307995796E-3</v>
      </c>
      <c r="R123" s="1">
        <v>7.3454822413623333E-3</v>
      </c>
      <c r="S123" s="1">
        <v>3.8249888457357883E-3</v>
      </c>
      <c r="T123" s="1">
        <v>3.7277236115187407E-3</v>
      </c>
      <c r="U123" s="1">
        <v>3.3765016123652458E-3</v>
      </c>
      <c r="V123" s="1">
        <v>1.555492402985692E-3</v>
      </c>
      <c r="W123" s="1">
        <v>4.2589511722326279E-2</v>
      </c>
      <c r="X123" s="1">
        <v>0.12398411333560944</v>
      </c>
      <c r="Y123" s="1">
        <v>1.9395623356103897E-2</v>
      </c>
      <c r="Z123" s="1">
        <v>3.8567953743040562E-4</v>
      </c>
      <c r="AA123" s="1">
        <v>4.0604309178888798E-3</v>
      </c>
      <c r="AB123" s="1">
        <v>2.4966441560536623E-3</v>
      </c>
      <c r="AC123" s="1">
        <v>5.0131301395595074E-3</v>
      </c>
      <c r="AD123" s="1">
        <v>1.245661755092442E-3</v>
      </c>
      <c r="AE123" s="1">
        <v>0.59727573394775391</v>
      </c>
      <c r="AF123" s="1">
        <v>2169818.25</v>
      </c>
      <c r="AG123" s="1">
        <v>53182.78125</v>
      </c>
      <c r="AH123" s="1">
        <v>56266.4921875</v>
      </c>
      <c r="AI123" s="1">
        <v>25413.212890625</v>
      </c>
      <c r="AJ123" s="1">
        <v>10640.9736328125</v>
      </c>
      <c r="AK123" s="1">
        <v>56538.99609375</v>
      </c>
      <c r="AL123" s="1">
        <v>29540.470703125</v>
      </c>
      <c r="AM123" s="1">
        <v>23646.314453125</v>
      </c>
      <c r="AN123" s="1">
        <v>34998.390625</v>
      </c>
      <c r="AO123" s="1">
        <v>24703.625</v>
      </c>
      <c r="AP123" s="1">
        <v>5093.0224609375</v>
      </c>
      <c r="AQ123" s="1">
        <v>10788.2626953125</v>
      </c>
      <c r="AR123" s="1">
        <v>7796.50634765625</v>
      </c>
      <c r="AS123" s="1">
        <v>11260.2392578125</v>
      </c>
      <c r="AT123" s="1">
        <v>15398.8662109375</v>
      </c>
      <c r="AU123" s="1">
        <v>15126.7119140625</v>
      </c>
      <c r="AV123" s="1">
        <v>18251.33203125</v>
      </c>
      <c r="AW123" s="1">
        <v>15938.361328125</v>
      </c>
      <c r="AX123" s="1">
        <v>8299.5302734375</v>
      </c>
      <c r="AY123" s="1">
        <v>8088.48291015625</v>
      </c>
      <c r="AZ123" s="1">
        <v>7326.39501953125</v>
      </c>
      <c r="BA123" s="1">
        <v>3375.1357421875</v>
      </c>
      <c r="BB123" s="1">
        <v>92411.5</v>
      </c>
      <c r="BC123" s="1">
        <v>269023</v>
      </c>
      <c r="BD123" s="1">
        <v>42084.9765625</v>
      </c>
      <c r="BE123" s="1">
        <v>836.8544921875</v>
      </c>
      <c r="BF123" s="1">
        <v>8810.3974609375</v>
      </c>
      <c r="BG123" s="1">
        <v>5417.26416015625</v>
      </c>
      <c r="BH123" s="1">
        <v>10877.5810546875</v>
      </c>
      <c r="BI123" s="1">
        <v>2702.859619140625</v>
      </c>
      <c r="BJ123" s="1">
        <v>1295979.75</v>
      </c>
      <c r="BK123" s="1">
        <v>122</v>
      </c>
    </row>
    <row r="124" spans="1:63" ht="13" x14ac:dyDescent="0.15">
      <c r="A124" s="1">
        <v>122</v>
      </c>
      <c r="B124" s="1">
        <v>2.6578566059470177E-2</v>
      </c>
      <c r="C124" s="1">
        <v>2.825218066573143E-2</v>
      </c>
      <c r="D124" s="1">
        <v>1.1852468363940716E-2</v>
      </c>
      <c r="E124" s="1">
        <v>4.8901615664362907E-3</v>
      </c>
      <c r="F124" s="1">
        <v>2.4373091757297516E-2</v>
      </c>
      <c r="G124" s="1">
        <v>1.3306913897395134E-2</v>
      </c>
      <c r="H124" s="1">
        <v>1.7007602378726006E-2</v>
      </c>
      <c r="I124" s="1">
        <v>1.5433602966368198E-2</v>
      </c>
      <c r="J124" s="1">
        <v>1.0511566884815693E-2</v>
      </c>
      <c r="K124" s="1">
        <v>1.7282783985137939E-2</v>
      </c>
      <c r="L124" s="1">
        <v>6.4743347465991974E-3</v>
      </c>
      <c r="M124" s="1">
        <v>2.9490916058421135E-3</v>
      </c>
      <c r="N124" s="1">
        <v>5.6264186277985573E-3</v>
      </c>
      <c r="O124" s="1">
        <v>7.4089458212256432E-3</v>
      </c>
      <c r="P124" s="1">
        <v>8.4593780338764191E-3</v>
      </c>
      <c r="Q124" s="1">
        <v>7.4925785884261131E-3</v>
      </c>
      <c r="R124" s="1">
        <v>7.9142181202769279E-3</v>
      </c>
      <c r="S124" s="1">
        <v>4.3768808245658875E-3</v>
      </c>
      <c r="T124" s="1">
        <v>3.9379666559398174E-3</v>
      </c>
      <c r="U124" s="1">
        <v>3.8364725187420845E-3</v>
      </c>
      <c r="V124" s="1">
        <v>2.5214024353772402E-3</v>
      </c>
      <c r="W124" s="1">
        <v>4.594450443983078E-2</v>
      </c>
      <c r="X124" s="1">
        <v>5.8886513113975525E-2</v>
      </c>
      <c r="Y124" s="1">
        <v>2.0662477239966393E-2</v>
      </c>
      <c r="Z124" s="1">
        <v>4.0251616155728698E-4</v>
      </c>
      <c r="AA124" s="1">
        <v>3.7816341500729322E-3</v>
      </c>
      <c r="AB124" s="1">
        <v>2.5610793381929398E-3</v>
      </c>
      <c r="AC124" s="1">
        <v>5.293987225741148E-3</v>
      </c>
      <c r="AD124" s="1">
        <v>1.3017766177654266E-3</v>
      </c>
      <c r="AE124" s="1">
        <v>0.63067889213562012</v>
      </c>
      <c r="AF124" s="1">
        <v>2025463.75</v>
      </c>
      <c r="AG124" s="1">
        <v>53833.921875</v>
      </c>
      <c r="AH124" s="1">
        <v>57223.76953125</v>
      </c>
      <c r="AI124" s="1">
        <v>24006.744140625</v>
      </c>
      <c r="AJ124" s="1">
        <v>9904.8447265625</v>
      </c>
      <c r="AK124" s="1">
        <v>49366.8125</v>
      </c>
      <c r="AL124" s="1">
        <v>26952.671875</v>
      </c>
      <c r="AM124" s="1">
        <v>34448.28125</v>
      </c>
      <c r="AN124" s="1">
        <v>31260.203125</v>
      </c>
      <c r="AO124" s="1">
        <v>21290.796875</v>
      </c>
      <c r="AP124" s="1">
        <v>35005.65234375</v>
      </c>
      <c r="AQ124" s="1">
        <v>13113.5302734375</v>
      </c>
      <c r="AR124" s="1">
        <v>5973.2783203125</v>
      </c>
      <c r="AS124" s="1">
        <v>11396.107421875</v>
      </c>
      <c r="AT124" s="1">
        <v>15006.55078125</v>
      </c>
      <c r="AU124" s="1">
        <v>17134.1640625</v>
      </c>
      <c r="AV124" s="1">
        <v>15175.9462890625</v>
      </c>
      <c r="AW124" s="1">
        <v>16029.9619140625</v>
      </c>
      <c r="AX124" s="1">
        <v>8865.2138671875</v>
      </c>
      <c r="AY124" s="1">
        <v>7976.20849609375</v>
      </c>
      <c r="AZ124" s="1">
        <v>7770.63623046875</v>
      </c>
      <c r="BA124" s="1">
        <v>5107.00927734375</v>
      </c>
      <c r="BB124" s="1">
        <v>93058.9296875</v>
      </c>
      <c r="BC124" s="1">
        <v>119272.5</v>
      </c>
      <c r="BD124" s="1">
        <v>41851.09765625</v>
      </c>
      <c r="BE124" s="1">
        <v>815.28192138671875</v>
      </c>
      <c r="BF124" s="1">
        <v>7659.56298828125</v>
      </c>
      <c r="BG124" s="1">
        <v>5187.37353515625</v>
      </c>
      <c r="BH124" s="1">
        <v>10722.779296875</v>
      </c>
      <c r="BI124" s="1">
        <v>2636.701416015625</v>
      </c>
      <c r="BJ124" s="1">
        <v>1277417.25</v>
      </c>
      <c r="BK124" s="1">
        <v>123</v>
      </c>
    </row>
    <row r="125" spans="1:63" ht="13" x14ac:dyDescent="0.15">
      <c r="A125" s="1">
        <v>123</v>
      </c>
      <c r="B125" s="1">
        <v>2.4051366373896599E-2</v>
      </c>
      <c r="C125" s="1">
        <v>2.9045740142464638E-2</v>
      </c>
      <c r="D125" s="1">
        <v>1.2449390254914761E-2</v>
      </c>
      <c r="E125" s="1">
        <v>8.1210611388087273E-3</v>
      </c>
      <c r="F125" s="1">
        <v>1.7227200791239738E-2</v>
      </c>
      <c r="G125" s="1">
        <v>1.3614929281175137E-2</v>
      </c>
      <c r="H125" s="1">
        <v>1.4359968714416027E-2</v>
      </c>
      <c r="I125" s="1">
        <v>1.2386313639581203E-2</v>
      </c>
      <c r="J125" s="1">
        <v>8.3843367174267769E-3</v>
      </c>
      <c r="K125" s="1">
        <v>1.3927497901022434E-2</v>
      </c>
      <c r="L125" s="1">
        <v>5.7970122434198856E-3</v>
      </c>
      <c r="M125" s="1">
        <v>2.1656583994626999E-3</v>
      </c>
      <c r="N125" s="1">
        <v>6.0945120640099049E-3</v>
      </c>
      <c r="O125" s="1">
        <v>8.5261594504117966E-3</v>
      </c>
      <c r="P125" s="1">
        <v>8.6205024272203445E-3</v>
      </c>
      <c r="Q125" s="1">
        <v>1.2666491791605949E-2</v>
      </c>
      <c r="R125" s="1">
        <v>7.5188414193689823E-3</v>
      </c>
      <c r="S125" s="1">
        <v>4.9741924740374088E-3</v>
      </c>
      <c r="T125" s="1">
        <v>4.2586545459926128E-3</v>
      </c>
      <c r="U125" s="1">
        <v>3.9635077118873596E-3</v>
      </c>
      <c r="V125" s="1">
        <v>4.648533184081316E-3</v>
      </c>
      <c r="W125" s="1">
        <v>4.4365871697664261E-2</v>
      </c>
      <c r="X125" s="1">
        <v>0.10037577152252197</v>
      </c>
      <c r="Y125" s="1">
        <v>2.1784642711281776E-2</v>
      </c>
      <c r="Z125" s="1">
        <v>3.7760069244541228E-4</v>
      </c>
      <c r="AA125" s="1">
        <v>3.1925330404192209E-3</v>
      </c>
      <c r="AB125" s="1">
        <v>2.3716397117823362E-3</v>
      </c>
      <c r="AC125" s="1">
        <v>5.0251176580786705E-3</v>
      </c>
      <c r="AD125" s="1">
        <v>1.2232310837134719E-3</v>
      </c>
      <c r="AE125" s="1">
        <v>0.59848177433013916</v>
      </c>
      <c r="AF125" s="1">
        <v>2103950</v>
      </c>
      <c r="AG125" s="1">
        <v>50602.87109375</v>
      </c>
      <c r="AH125" s="1">
        <v>61110.78515625</v>
      </c>
      <c r="AI125" s="1">
        <v>26192.89453125</v>
      </c>
      <c r="AJ125" s="1">
        <v>17086.306640625</v>
      </c>
      <c r="AK125" s="1">
        <v>36245.16796875</v>
      </c>
      <c r="AL125" s="1">
        <v>28645.130859375</v>
      </c>
      <c r="AM125" s="1">
        <v>30212.65625</v>
      </c>
      <c r="AN125" s="1">
        <v>26060.185546875</v>
      </c>
      <c r="AO125" s="1">
        <v>17640.224609375</v>
      </c>
      <c r="AP125" s="1">
        <v>29302.759765625</v>
      </c>
      <c r="AQ125" s="1">
        <v>12196.6240234375</v>
      </c>
      <c r="AR125" s="1">
        <v>4556.43701171875</v>
      </c>
      <c r="AS125" s="1">
        <v>12822.548828125</v>
      </c>
      <c r="AT125" s="1">
        <v>17938.61328125</v>
      </c>
      <c r="AU125" s="1">
        <v>18137.10546875</v>
      </c>
      <c r="AV125" s="1">
        <v>26649.666015625</v>
      </c>
      <c r="AW125" s="1">
        <v>15819.2666015625</v>
      </c>
      <c r="AX125" s="1">
        <v>10465.4521484375</v>
      </c>
      <c r="AY125" s="1">
        <v>8959.99609375</v>
      </c>
      <c r="AZ125" s="1">
        <v>8339.0224609375</v>
      </c>
      <c r="BA125" s="1">
        <v>9780.28125</v>
      </c>
      <c r="BB125" s="1">
        <v>93343.578125</v>
      </c>
      <c r="BC125" s="1">
        <v>211185.609375</v>
      </c>
      <c r="BD125" s="1">
        <v>45833.80078125</v>
      </c>
      <c r="BE125" s="1">
        <v>794.4530029296875</v>
      </c>
      <c r="BF125" s="1">
        <v>6716.9296875</v>
      </c>
      <c r="BG125" s="1">
        <v>4989.8115234375</v>
      </c>
      <c r="BH125" s="1">
        <v>10572.5966796875</v>
      </c>
      <c r="BI125" s="1">
        <v>2573.616943359375</v>
      </c>
      <c r="BJ125" s="1">
        <v>1259175.75</v>
      </c>
      <c r="BK125" s="1">
        <v>124</v>
      </c>
    </row>
    <row r="126" spans="1:63" ht="13" x14ac:dyDescent="0.15">
      <c r="A126" s="1">
        <v>124</v>
      </c>
      <c r="B126" s="1">
        <v>2.6165328919887543E-2</v>
      </c>
      <c r="C126" s="1">
        <v>2.89336908608675E-2</v>
      </c>
      <c r="D126" s="1">
        <v>1.1525942012667656E-2</v>
      </c>
      <c r="E126" s="1">
        <v>6.8613816983997822E-3</v>
      </c>
      <c r="F126" s="1">
        <v>2.6549508795142174E-2</v>
      </c>
      <c r="G126" s="1">
        <v>1.35493203997612E-2</v>
      </c>
      <c r="H126" s="1">
        <v>1.2042521499097347E-2</v>
      </c>
      <c r="I126" s="1">
        <v>1.6480553895235062E-2</v>
      </c>
      <c r="J126" s="1">
        <v>1.2131422758102417E-2</v>
      </c>
      <c r="K126" s="1">
        <v>1.0109138675034046E-2</v>
      </c>
      <c r="L126" s="1">
        <v>5.1412745378911495E-3</v>
      </c>
      <c r="M126" s="1">
        <v>1.6663109418004751E-3</v>
      </c>
      <c r="N126" s="1">
        <v>6.3266283832490444E-3</v>
      </c>
      <c r="O126" s="1">
        <v>8.6199706420302391E-3</v>
      </c>
      <c r="P126" s="1">
        <v>8.5333753377199173E-3</v>
      </c>
      <c r="Q126" s="1">
        <v>1.3470584526658058E-2</v>
      </c>
      <c r="R126" s="1">
        <v>7.4574602767825127E-3</v>
      </c>
      <c r="S126" s="1">
        <v>5.8996272273361683E-3</v>
      </c>
      <c r="T126" s="1">
        <v>4.1361195035278797E-3</v>
      </c>
      <c r="U126" s="1">
        <v>4.0561766363680363E-3</v>
      </c>
      <c r="V126" s="1">
        <v>4.7294842079281807E-3</v>
      </c>
      <c r="W126" s="1">
        <v>4.5130535960197449E-2</v>
      </c>
      <c r="X126" s="1">
        <v>0.11366797983646393</v>
      </c>
      <c r="Y126" s="1">
        <v>2.1570194512605667E-2</v>
      </c>
      <c r="Z126" s="1">
        <v>3.5785173531621695E-4</v>
      </c>
      <c r="AA126" s="1">
        <v>2.7471785433590412E-3</v>
      </c>
      <c r="AB126" s="1">
        <v>2.2267124149948359E-3</v>
      </c>
      <c r="AC126" s="1">
        <v>4.8184879124164581E-3</v>
      </c>
      <c r="AD126" s="1">
        <v>1.1614486575126648E-3</v>
      </c>
      <c r="AE126" s="1">
        <v>0.57393372058868408</v>
      </c>
      <c r="AF126" s="1">
        <v>2163831.75</v>
      </c>
      <c r="AG126" s="1">
        <v>56617.37109375</v>
      </c>
      <c r="AH126" s="1">
        <v>62607.640625</v>
      </c>
      <c r="AI126" s="1">
        <v>24940.19921875</v>
      </c>
      <c r="AJ126" s="1">
        <v>14846.8759765625</v>
      </c>
      <c r="AK126" s="1">
        <v>57448.671875</v>
      </c>
      <c r="AL126" s="1">
        <v>29318.44921875</v>
      </c>
      <c r="AM126" s="1">
        <v>26057.990234375</v>
      </c>
      <c r="AN126" s="1">
        <v>35661.14453125</v>
      </c>
      <c r="AO126" s="1">
        <v>26250.357421875</v>
      </c>
      <c r="AP126" s="1">
        <v>21874.474609375</v>
      </c>
      <c r="AQ126" s="1">
        <v>11124.853515625</v>
      </c>
      <c r="AR126" s="1">
        <v>3605.616455078125</v>
      </c>
      <c r="AS126" s="1">
        <v>13689.759765625</v>
      </c>
      <c r="AT126" s="1">
        <v>18652.166015625</v>
      </c>
      <c r="AU126" s="1">
        <v>18464.7890625</v>
      </c>
      <c r="AV126" s="1">
        <v>29148.078125</v>
      </c>
      <c r="AW126" s="1">
        <v>16136.689453125</v>
      </c>
      <c r="AX126" s="1">
        <v>12765.80078125</v>
      </c>
      <c r="AY126" s="1">
        <v>8949.8671875</v>
      </c>
      <c r="AZ126" s="1">
        <v>8776.8837890625</v>
      </c>
      <c r="BA126" s="1">
        <v>10233.8076171875</v>
      </c>
      <c r="BB126" s="1">
        <v>97654.8828125</v>
      </c>
      <c r="BC126" s="1">
        <v>245958.390625</v>
      </c>
      <c r="BD126" s="1">
        <v>46674.2734375</v>
      </c>
      <c r="BE126" s="1">
        <v>774.3309326171875</v>
      </c>
      <c r="BF126" s="1">
        <v>5944.43212890625</v>
      </c>
      <c r="BG126" s="1">
        <v>4818.23095703125</v>
      </c>
      <c r="BH126" s="1">
        <v>10426.3974609375</v>
      </c>
      <c r="BI126" s="1">
        <v>2513.179443359375</v>
      </c>
      <c r="BJ126" s="1">
        <v>1241896</v>
      </c>
      <c r="BK126" s="1">
        <v>125</v>
      </c>
    </row>
    <row r="127" spans="1:63" ht="13" x14ac:dyDescent="0.15">
      <c r="A127" s="1">
        <v>125</v>
      </c>
      <c r="B127" s="1">
        <v>2.5805769488215446E-2</v>
      </c>
      <c r="C127" s="1">
        <v>2.4387922137975693E-2</v>
      </c>
      <c r="D127" s="1">
        <v>1.1986830271780491E-2</v>
      </c>
      <c r="E127" s="1">
        <v>5.8659147471189499E-3</v>
      </c>
      <c r="F127" s="1">
        <v>2.3366816341876984E-2</v>
      </c>
      <c r="G127" s="1">
        <v>1.3890054076910019E-2</v>
      </c>
      <c r="H127" s="1">
        <v>1.0829560458660126E-2</v>
      </c>
      <c r="I127" s="1">
        <v>1.4996648766100407E-2</v>
      </c>
      <c r="J127" s="1">
        <v>1.2406035326421261E-2</v>
      </c>
      <c r="K127" s="1">
        <v>7.0614553987979889E-3</v>
      </c>
      <c r="L127" s="1">
        <v>4.7782966867089272E-3</v>
      </c>
      <c r="M127" s="1">
        <v>4.7313258983194828E-3</v>
      </c>
      <c r="N127" s="1">
        <v>6.5719983540475368E-3</v>
      </c>
      <c r="O127" s="1">
        <v>8.6729656904935837E-3</v>
      </c>
      <c r="P127" s="1">
        <v>8.5690245032310486E-3</v>
      </c>
      <c r="Q127" s="1">
        <v>1.4086702838540077E-2</v>
      </c>
      <c r="R127" s="1">
        <v>7.9875877127051353E-3</v>
      </c>
      <c r="S127" s="1">
        <v>5.7478267699480057E-3</v>
      </c>
      <c r="T127" s="1">
        <v>4.1610528714954853E-3</v>
      </c>
      <c r="U127" s="1">
        <v>4.3027894571423531E-3</v>
      </c>
      <c r="V127" s="1">
        <v>4.696972668170929E-3</v>
      </c>
      <c r="W127" s="1">
        <v>4.6865716576576233E-2</v>
      </c>
      <c r="X127" s="1">
        <v>0.12073830515146255</v>
      </c>
      <c r="Y127" s="1">
        <v>2.1915649995207787E-2</v>
      </c>
      <c r="Z127" s="1">
        <v>3.5371925332583487E-4</v>
      </c>
      <c r="AA127" s="1">
        <v>2.4863202124834061E-3</v>
      </c>
      <c r="AB127" s="1">
        <v>2.187215955927968E-3</v>
      </c>
      <c r="AC127" s="1">
        <v>4.818654153496027E-3</v>
      </c>
      <c r="AD127" s="1">
        <v>1.1503659188747406E-3</v>
      </c>
      <c r="AE127" s="1">
        <v>0.57458055019378662</v>
      </c>
      <c r="AF127" s="1">
        <v>2134132.25</v>
      </c>
      <c r="AG127" s="1">
        <v>55072.92578125</v>
      </c>
      <c r="AH127" s="1">
        <v>52047.05078125</v>
      </c>
      <c r="AI127" s="1">
        <v>25581.48046875</v>
      </c>
      <c r="AJ127" s="1">
        <v>12518.6376953125</v>
      </c>
      <c r="AK127" s="1">
        <v>49867.875</v>
      </c>
      <c r="AL127" s="1">
        <v>29643.212890625</v>
      </c>
      <c r="AM127" s="1">
        <v>23111.71484375</v>
      </c>
      <c r="AN127" s="1">
        <v>32004.83203125</v>
      </c>
      <c r="AO127" s="1">
        <v>26476.119140625</v>
      </c>
      <c r="AP127" s="1">
        <v>15070.080078125</v>
      </c>
      <c r="AQ127" s="1">
        <v>10197.5166015625</v>
      </c>
      <c r="AR127" s="1">
        <v>10097.275390625</v>
      </c>
      <c r="AS127" s="1">
        <v>14025.513671875</v>
      </c>
      <c r="AT127" s="1">
        <v>18509.255859375</v>
      </c>
      <c r="AU127" s="1">
        <v>18287.431640625</v>
      </c>
      <c r="AV127" s="1">
        <v>30062.88671875</v>
      </c>
      <c r="AW127" s="1">
        <v>17046.568359375</v>
      </c>
      <c r="AX127" s="1">
        <v>12266.6220703125</v>
      </c>
      <c r="AY127" s="1">
        <v>8880.2373046875</v>
      </c>
      <c r="AZ127" s="1">
        <v>9182.7216796875</v>
      </c>
      <c r="BA127" s="1">
        <v>10023.9609375</v>
      </c>
      <c r="BB127" s="1">
        <v>100017.640625</v>
      </c>
      <c r="BC127" s="1">
        <v>257671.515625</v>
      </c>
      <c r="BD127" s="1">
        <v>46770.89453125</v>
      </c>
      <c r="BE127" s="1">
        <v>754.8836669921875</v>
      </c>
      <c r="BF127" s="1">
        <v>5306.13623046875</v>
      </c>
      <c r="BG127" s="1">
        <v>4667.80810546875</v>
      </c>
      <c r="BH127" s="1">
        <v>10283.6455078125</v>
      </c>
      <c r="BI127" s="1">
        <v>2455.032958984375</v>
      </c>
      <c r="BJ127" s="1">
        <v>1226230.875</v>
      </c>
      <c r="BK127" s="1">
        <v>126</v>
      </c>
    </row>
    <row r="128" spans="1:63" ht="13" x14ac:dyDescent="0.15">
      <c r="A128" s="1">
        <v>126</v>
      </c>
      <c r="B128" s="1">
        <v>3.0065875500440598E-2</v>
      </c>
      <c r="C128" s="1">
        <v>2.9640136286616325E-2</v>
      </c>
      <c r="D128" s="1">
        <v>1.2314776889979839E-2</v>
      </c>
      <c r="E128" s="1">
        <v>5.3415996953845024E-3</v>
      </c>
      <c r="F128" s="1">
        <v>2.8249878436326981E-2</v>
      </c>
      <c r="G128" s="1">
        <v>1.4072617515921593E-2</v>
      </c>
      <c r="H128" s="1">
        <v>1.0018411092460155E-2</v>
      </c>
      <c r="I128" s="1">
        <v>1.7411043867468834E-2</v>
      </c>
      <c r="J128" s="1">
        <v>1.2743247672915459E-2</v>
      </c>
      <c r="K128" s="1">
        <v>1.6684954985976219E-2</v>
      </c>
      <c r="L128" s="1">
        <v>6.3892621546983719E-3</v>
      </c>
      <c r="M128" s="1">
        <v>3.8009989075362682E-3</v>
      </c>
      <c r="N128" s="1">
        <v>6.0582873411476612E-3</v>
      </c>
      <c r="O128" s="1">
        <v>7.3525980114936829E-3</v>
      </c>
      <c r="P128" s="1">
        <v>8.3930576220154762E-3</v>
      </c>
      <c r="Q128" s="1">
        <v>1.1273828335106373E-2</v>
      </c>
      <c r="R128" s="1">
        <v>7.5830952264368534E-3</v>
      </c>
      <c r="S128" s="1">
        <v>4.611204843968153E-3</v>
      </c>
      <c r="T128" s="1">
        <v>4.0837805718183517E-3</v>
      </c>
      <c r="U128" s="1">
        <v>4.0530492551624775E-3</v>
      </c>
      <c r="V128" s="1">
        <v>4.1172336786985397E-3</v>
      </c>
      <c r="W128" s="1">
        <v>4.7195624560117722E-2</v>
      </c>
      <c r="X128" s="1">
        <v>9.8730802536010742E-2</v>
      </c>
      <c r="Y128" s="1">
        <v>2.1232720464468002E-2</v>
      </c>
      <c r="Z128" s="1">
        <v>3.5069085424765944E-4</v>
      </c>
      <c r="AA128" s="1">
        <v>2.2742054425179958E-3</v>
      </c>
      <c r="AB128" s="1">
        <v>2.1605142392218113E-3</v>
      </c>
      <c r="AC128" s="1">
        <v>4.8328549601137638E-3</v>
      </c>
      <c r="AD128" s="1">
        <v>1.1428984580561519E-3</v>
      </c>
      <c r="AE128" s="1">
        <v>0.57782071828842163</v>
      </c>
      <c r="AF128" s="1">
        <v>2098939.5</v>
      </c>
      <c r="AG128" s="1">
        <v>63106.453125</v>
      </c>
      <c r="AH128" s="1">
        <v>62212.8515625</v>
      </c>
      <c r="AI128" s="1">
        <v>25847.970703125</v>
      </c>
      <c r="AJ128" s="1">
        <v>11211.6943359375</v>
      </c>
      <c r="AK128" s="1">
        <v>59294.78515625</v>
      </c>
      <c r="AL128" s="1">
        <v>29537.572265625</v>
      </c>
      <c r="AM128" s="1">
        <v>21028.0390625</v>
      </c>
      <c r="AN128" s="1">
        <v>36544.7265625</v>
      </c>
      <c r="AO128" s="1">
        <v>26747.306640625</v>
      </c>
      <c r="AP128" s="1">
        <v>35020.7109375</v>
      </c>
      <c r="AQ128" s="1">
        <v>13410.6748046875</v>
      </c>
      <c r="AR128" s="1">
        <v>7978.06689453125</v>
      </c>
      <c r="AS128" s="1">
        <v>12715.978515625</v>
      </c>
      <c r="AT128" s="1">
        <v>15432.658203125</v>
      </c>
      <c r="AU128" s="1">
        <v>17616.51953125</v>
      </c>
      <c r="AV128" s="1">
        <v>23663.083984375</v>
      </c>
      <c r="AW128" s="1">
        <v>15916.4580078125</v>
      </c>
      <c r="AX128" s="1">
        <v>9678.6396484375</v>
      </c>
      <c r="AY128" s="1">
        <v>8571.6083984375</v>
      </c>
      <c r="AZ128" s="1">
        <v>8507.10546875</v>
      </c>
      <c r="BA128" s="1">
        <v>8641.82421875</v>
      </c>
      <c r="BB128" s="1">
        <v>99060.7578125</v>
      </c>
      <c r="BC128" s="1">
        <v>207229.984375</v>
      </c>
      <c r="BD128" s="1">
        <v>44566.1953125</v>
      </c>
      <c r="BE128" s="1">
        <v>736.078857421875</v>
      </c>
      <c r="BF128" s="1">
        <v>4773.41943359375</v>
      </c>
      <c r="BG128" s="1">
        <v>4534.78857421875</v>
      </c>
      <c r="BH128" s="1">
        <v>10143.8701171875</v>
      </c>
      <c r="BI128" s="1">
        <v>2398.874755859375</v>
      </c>
      <c r="BJ128" s="1">
        <v>1212810.75</v>
      </c>
      <c r="BK128" s="1">
        <v>127</v>
      </c>
    </row>
    <row r="129" spans="1:63" ht="13" x14ac:dyDescent="0.15">
      <c r="A129" s="1">
        <v>127</v>
      </c>
      <c r="B129" s="1">
        <v>3.3861707895994186E-2</v>
      </c>
      <c r="C129" s="1">
        <v>2.9130706563591957E-2</v>
      </c>
      <c r="D129" s="1">
        <v>1.2404291890561581E-2</v>
      </c>
      <c r="E129" s="1">
        <v>8.5821989923715591E-3</v>
      </c>
      <c r="F129" s="1">
        <v>2.9314190149307251E-2</v>
      </c>
      <c r="G129" s="1">
        <v>1.4280196279287338E-2</v>
      </c>
      <c r="H129" s="1">
        <v>1.7912093549966812E-2</v>
      </c>
      <c r="I129" s="1">
        <v>1.5887890011072159E-2</v>
      </c>
      <c r="J129" s="1">
        <v>1.2870005331933498E-2</v>
      </c>
      <c r="K129" s="1">
        <v>1.4009778387844563E-2</v>
      </c>
      <c r="L129" s="1">
        <v>6.0072853229939938E-3</v>
      </c>
      <c r="M129" s="1">
        <v>2.9668847564607859E-3</v>
      </c>
      <c r="N129" s="1">
        <v>5.4249516688287258E-3</v>
      </c>
      <c r="O129" s="1">
        <v>6.2610525637865067E-3</v>
      </c>
      <c r="P129" s="1">
        <v>8.0168433487415314E-3</v>
      </c>
      <c r="Q129" s="1">
        <v>8.3470875397324562E-3</v>
      </c>
      <c r="R129" s="1">
        <v>7.020746823400259E-3</v>
      </c>
      <c r="S129" s="1">
        <v>3.7616638001054525E-3</v>
      </c>
      <c r="T129" s="1">
        <v>3.9452170021831989E-3</v>
      </c>
      <c r="U129" s="1">
        <v>3.7140913773328066E-3</v>
      </c>
      <c r="V129" s="1">
        <v>3.2403504010289907E-3</v>
      </c>
      <c r="W129" s="1">
        <v>4.6726521104574203E-2</v>
      </c>
      <c r="X129" s="1">
        <v>9.8864197731018066E-2</v>
      </c>
      <c r="Y129" s="1">
        <v>2.0768148824572563E-2</v>
      </c>
      <c r="Z129" s="1">
        <v>3.4408745705150068E-4</v>
      </c>
      <c r="AA129" s="1">
        <v>2.0725862123072147E-3</v>
      </c>
      <c r="AB129" s="1">
        <v>2.1167113445699215E-3</v>
      </c>
      <c r="AC129" s="1">
        <v>4.7962674871087074E-3</v>
      </c>
      <c r="AD129" s="1">
        <v>1.1237115832045674E-3</v>
      </c>
      <c r="AE129" s="1">
        <v>0.5762285590171814</v>
      </c>
      <c r="AF129" s="1">
        <v>2086353.125</v>
      </c>
      <c r="AG129" s="1">
        <v>70647.4765625</v>
      </c>
      <c r="AH129" s="1">
        <v>60776.94140625</v>
      </c>
      <c r="AI129" s="1">
        <v>25879.732421875</v>
      </c>
      <c r="AJ129" s="1">
        <v>17905.498046875</v>
      </c>
      <c r="AK129" s="1">
        <v>61159.75390625</v>
      </c>
      <c r="AL129" s="1">
        <v>29793.53125</v>
      </c>
      <c r="AM129" s="1">
        <v>37370.953125</v>
      </c>
      <c r="AN129" s="1">
        <v>33147.75</v>
      </c>
      <c r="AO129" s="1">
        <v>26851.375</v>
      </c>
      <c r="AP129" s="1">
        <v>29229.345703125</v>
      </c>
      <c r="AQ129" s="1">
        <v>12533.318359375</v>
      </c>
      <c r="AR129" s="1">
        <v>6189.96923828125</v>
      </c>
      <c r="AS129" s="1">
        <v>11318.365234375</v>
      </c>
      <c r="AT129" s="1">
        <v>13062.7666015625</v>
      </c>
      <c r="AU129" s="1">
        <v>16725.966796875</v>
      </c>
      <c r="AV129" s="1">
        <v>17414.97265625</v>
      </c>
      <c r="AW129" s="1">
        <v>14647.7568359375</v>
      </c>
      <c r="AX129" s="1">
        <v>7848.1591796875</v>
      </c>
      <c r="AY129" s="1">
        <v>8231.1162109375</v>
      </c>
      <c r="AZ129" s="1">
        <v>7748.90625</v>
      </c>
      <c r="BA129" s="1">
        <v>6760.51513671875</v>
      </c>
      <c r="BB129" s="1">
        <v>97488.0234375</v>
      </c>
      <c r="BC129" s="1">
        <v>206265.625</v>
      </c>
      <c r="BD129" s="1">
        <v>43329.69140625</v>
      </c>
      <c r="BE129" s="1">
        <v>717.887939453125</v>
      </c>
      <c r="BF129" s="1">
        <v>4324.146484375</v>
      </c>
      <c r="BG129" s="1">
        <v>4416.20751953125</v>
      </c>
      <c r="BH129" s="1">
        <v>10006.7080078125</v>
      </c>
      <c r="BI129" s="1">
        <v>2344.459228515625</v>
      </c>
      <c r="BJ129" s="1">
        <v>1202216.25</v>
      </c>
      <c r="BK129" s="1">
        <v>128</v>
      </c>
    </row>
    <row r="130" spans="1:63" ht="13" x14ac:dyDescent="0.15">
      <c r="A130" s="1">
        <v>128</v>
      </c>
      <c r="B130" s="1">
        <v>3.1640022993087769E-2</v>
      </c>
      <c r="C130" s="1">
        <v>2.764117531478405E-2</v>
      </c>
      <c r="D130" s="1">
        <v>1.1912692338228226E-2</v>
      </c>
      <c r="E130" s="1">
        <v>7.3401830159127712E-3</v>
      </c>
      <c r="F130" s="1">
        <v>2.8421847149729729E-2</v>
      </c>
      <c r="G130" s="1">
        <v>1.3746511191129684E-2</v>
      </c>
      <c r="H130" s="1">
        <v>1.5813782811164856E-2</v>
      </c>
      <c r="I130" s="1">
        <v>1.6905266791582108E-2</v>
      </c>
      <c r="J130" s="1">
        <v>1.2930605560541153E-2</v>
      </c>
      <c r="K130" s="1">
        <v>1.0032922029495239E-2</v>
      </c>
      <c r="L130" s="1">
        <v>5.2880123257637024E-3</v>
      </c>
      <c r="M130" s="1">
        <v>2.2123740054666996E-3</v>
      </c>
      <c r="N130" s="1">
        <v>5.4831001907587051E-3</v>
      </c>
      <c r="O130" s="1">
        <v>5.2154306322336197E-3</v>
      </c>
      <c r="P130" s="1">
        <v>7.2352145798504353E-3</v>
      </c>
      <c r="Q130" s="1">
        <v>6.7917429842054844E-3</v>
      </c>
      <c r="R130" s="1">
        <v>6.0807922855019569E-3</v>
      </c>
      <c r="S130" s="1">
        <v>3.0335418414324522E-3</v>
      </c>
      <c r="T130" s="1">
        <v>3.6316495388746262E-3</v>
      </c>
      <c r="U130" s="1">
        <v>3.1849280931055546E-3</v>
      </c>
      <c r="V130" s="1">
        <v>2.438568277284503E-3</v>
      </c>
      <c r="W130" s="1">
        <v>4.4742971658706665E-2</v>
      </c>
      <c r="X130" s="1">
        <v>0.14671450853347778</v>
      </c>
      <c r="Y130" s="1">
        <v>2.0924169570207596E-2</v>
      </c>
      <c r="Z130" s="1">
        <v>3.2284960616379976E-4</v>
      </c>
      <c r="AA130" s="1">
        <v>1.8169707618653774E-3</v>
      </c>
      <c r="AB130" s="1">
        <v>1.9868791569024324E-3</v>
      </c>
      <c r="AC130" s="1">
        <v>4.5511964708566666E-3</v>
      </c>
      <c r="AD130" s="1">
        <v>1.0564837139099836E-3</v>
      </c>
      <c r="AE130" s="1">
        <v>0.55090361833572388</v>
      </c>
      <c r="AF130" s="1">
        <v>2169069.5</v>
      </c>
      <c r="AG130" s="1">
        <v>68629.40625</v>
      </c>
      <c r="AH130" s="1">
        <v>59955.62890625</v>
      </c>
      <c r="AI130" s="1">
        <v>25839.45703125</v>
      </c>
      <c r="AJ130" s="1">
        <v>15921.3671875</v>
      </c>
      <c r="AK130" s="1">
        <v>61648.9609375</v>
      </c>
      <c r="AL130" s="1">
        <v>29817.138671875</v>
      </c>
      <c r="AM130" s="1">
        <v>34301.1953125</v>
      </c>
      <c r="AN130" s="1">
        <v>36668.69921875</v>
      </c>
      <c r="AO130" s="1">
        <v>28047.3828125</v>
      </c>
      <c r="AP130" s="1">
        <v>21762.10546875</v>
      </c>
      <c r="AQ130" s="1">
        <v>11470.06640625</v>
      </c>
      <c r="AR130" s="1">
        <v>4798.79296875</v>
      </c>
      <c r="AS130" s="1">
        <v>11893.2255859375</v>
      </c>
      <c r="AT130" s="1">
        <v>11312.6318359375</v>
      </c>
      <c r="AU130" s="1">
        <v>15693.68359375</v>
      </c>
      <c r="AV130" s="1">
        <v>14731.7626953125</v>
      </c>
      <c r="AW130" s="1">
        <v>13189.6611328125</v>
      </c>
      <c r="AX130" s="1">
        <v>6579.962890625</v>
      </c>
      <c r="AY130" s="1">
        <v>7877.30029296875</v>
      </c>
      <c r="AZ130" s="1">
        <v>6908.33056640625</v>
      </c>
      <c r="BA130" s="1">
        <v>5289.42431640625</v>
      </c>
      <c r="BB130" s="1">
        <v>97050.6171875</v>
      </c>
      <c r="BC130" s="1">
        <v>318233.96875</v>
      </c>
      <c r="BD130" s="1">
        <v>45385.9765625</v>
      </c>
      <c r="BE130" s="1">
        <v>700.28326416015625</v>
      </c>
      <c r="BF130" s="1">
        <v>3941.1357421875</v>
      </c>
      <c r="BG130" s="1">
        <v>4309.67919921875</v>
      </c>
      <c r="BH130" s="1">
        <v>9871.861328125</v>
      </c>
      <c r="BI130" s="1">
        <v>2291.586669921875</v>
      </c>
      <c r="BJ130" s="1">
        <v>1194948.25</v>
      </c>
      <c r="BK130" s="1">
        <v>129</v>
      </c>
    </row>
    <row r="131" spans="1:63" ht="13" x14ac:dyDescent="0.15">
      <c r="A131" s="1">
        <v>129</v>
      </c>
      <c r="B131" s="1">
        <v>2.9585463926196098E-2</v>
      </c>
      <c r="C131" s="1">
        <v>2.888638898730278E-2</v>
      </c>
      <c r="D131" s="1">
        <v>1.3062585145235062E-2</v>
      </c>
      <c r="E131" s="1">
        <v>6.477890070527792E-3</v>
      </c>
      <c r="F131" s="1">
        <v>3.0138924717903137E-2</v>
      </c>
      <c r="G131" s="1">
        <v>1.4456615783274174E-2</v>
      </c>
      <c r="H131" s="1">
        <v>1.455563772469759E-2</v>
      </c>
      <c r="I131" s="1">
        <v>1.6120264306664467E-2</v>
      </c>
      <c r="J131" s="1">
        <v>1.2070788070559502E-2</v>
      </c>
      <c r="K131" s="1">
        <v>7.3267417028546333E-3</v>
      </c>
      <c r="L131" s="1">
        <v>5.0941649824380875E-3</v>
      </c>
      <c r="M131" s="1">
        <v>5.4741580970585346E-3</v>
      </c>
      <c r="N131" s="1">
        <v>5.0616441294550896E-3</v>
      </c>
      <c r="O131" s="1">
        <v>4.8390314914286137E-3</v>
      </c>
      <c r="P131" s="1">
        <v>7.1353861130774021E-3</v>
      </c>
      <c r="Q131" s="1">
        <v>6.3129044137895107E-3</v>
      </c>
      <c r="R131" s="1">
        <v>5.6499005295336246E-3</v>
      </c>
      <c r="S131" s="1">
        <v>2.7215259615331888E-3</v>
      </c>
      <c r="T131" s="1">
        <v>3.6522878799587488E-3</v>
      </c>
      <c r="U131" s="1">
        <v>2.9526045545935631E-3</v>
      </c>
      <c r="V131" s="1">
        <v>2.0869825966656208E-3</v>
      </c>
      <c r="W131" s="1">
        <v>4.6063099056482315E-2</v>
      </c>
      <c r="X131" s="1">
        <v>0.12042286992073059</v>
      </c>
      <c r="Y131" s="1">
        <v>2.1854957565665245E-2</v>
      </c>
      <c r="Z131" s="1">
        <v>3.3150101080536842E-4</v>
      </c>
      <c r="AA131" s="1">
        <v>1.752037089318037E-3</v>
      </c>
      <c r="AB131" s="1">
        <v>2.044235821813345E-3</v>
      </c>
      <c r="AC131" s="1">
        <v>4.7253100201487541E-3</v>
      </c>
      <c r="AD131" s="1">
        <v>1.0868770768865943E-3</v>
      </c>
      <c r="AE131" s="1">
        <v>0.57805716991424561</v>
      </c>
      <c r="AF131" s="1">
        <v>2061047.5</v>
      </c>
      <c r="AG131" s="1">
        <v>60977.046875</v>
      </c>
      <c r="AH131" s="1">
        <v>59536.21875</v>
      </c>
      <c r="AI131" s="1">
        <v>26922.609375</v>
      </c>
      <c r="AJ131" s="1">
        <v>13351.2392578125</v>
      </c>
      <c r="AK131" s="1">
        <v>62117.75390625</v>
      </c>
      <c r="AL131" s="1">
        <v>29795.771484375</v>
      </c>
      <c r="AM131" s="1">
        <v>29999.861328125</v>
      </c>
      <c r="AN131" s="1">
        <v>33224.62890625</v>
      </c>
      <c r="AO131" s="1">
        <v>24878.466796875</v>
      </c>
      <c r="AP131" s="1">
        <v>15100.7626953125</v>
      </c>
      <c r="AQ131" s="1">
        <v>10499.31640625</v>
      </c>
      <c r="AR131" s="1">
        <v>11282.5</v>
      </c>
      <c r="AS131" s="1">
        <v>10432.2890625</v>
      </c>
      <c r="AT131" s="1">
        <v>9973.4736328125</v>
      </c>
      <c r="AU131" s="1">
        <v>14706.3701171875</v>
      </c>
      <c r="AV131" s="1">
        <v>13011.1962890625</v>
      </c>
      <c r="AW131" s="1">
        <v>11644.712890625</v>
      </c>
      <c r="AX131" s="1">
        <v>5609.1943359375</v>
      </c>
      <c r="AY131" s="1">
        <v>7527.53857421875</v>
      </c>
      <c r="AZ131" s="1">
        <v>6085.4580078125</v>
      </c>
      <c r="BA131" s="1">
        <v>4301.3701171875</v>
      </c>
      <c r="BB131" s="1">
        <v>94938.234375</v>
      </c>
      <c r="BC131" s="1">
        <v>248197.25</v>
      </c>
      <c r="BD131" s="1">
        <v>45044.10546875</v>
      </c>
      <c r="BE131" s="1">
        <v>683.23931884765625</v>
      </c>
      <c r="BF131" s="1">
        <v>3611.03173828125</v>
      </c>
      <c r="BG131" s="1">
        <v>4213.26708984375</v>
      </c>
      <c r="BH131" s="1">
        <v>9739.0888671875</v>
      </c>
      <c r="BI131" s="1">
        <v>2240.105224609375</v>
      </c>
      <c r="BJ131" s="1">
        <v>1191403.25</v>
      </c>
      <c r="BK131" s="1">
        <v>130</v>
      </c>
    </row>
    <row r="132" spans="1:63" ht="13" x14ac:dyDescent="0.15">
      <c r="A132" s="1">
        <v>130</v>
      </c>
      <c r="B132" s="1">
        <v>2.8162155300378799E-2</v>
      </c>
      <c r="C132" s="1">
        <v>2.4692697450518608E-2</v>
      </c>
      <c r="D132" s="1">
        <v>1.427527517080307E-2</v>
      </c>
      <c r="E132" s="1">
        <v>6.5518771298229694E-3</v>
      </c>
      <c r="F132" s="1">
        <v>3.1436610966920853E-2</v>
      </c>
      <c r="G132" s="1">
        <v>1.5108711086213589E-2</v>
      </c>
      <c r="H132" s="1">
        <v>1.4540622942149639E-2</v>
      </c>
      <c r="I132" s="1">
        <v>1.5810659155249596E-2</v>
      </c>
      <c r="J132" s="1">
        <v>1.1535008437931538E-2</v>
      </c>
      <c r="K132" s="1">
        <v>5.9729083441197872E-3</v>
      </c>
      <c r="L132" s="1">
        <v>5.3771068342030048E-3</v>
      </c>
      <c r="M132" s="1">
        <v>5.1584034226834774E-3</v>
      </c>
      <c r="N132" s="1">
        <v>5.1036584191024303E-3</v>
      </c>
      <c r="O132" s="1">
        <v>4.9871881492435932E-3</v>
      </c>
      <c r="P132" s="1">
        <v>7.6783644035458565E-3</v>
      </c>
      <c r="Q132" s="1">
        <v>6.4619998447597027E-3</v>
      </c>
      <c r="R132" s="1">
        <v>5.6715300306677818E-3</v>
      </c>
      <c r="S132" s="1">
        <v>2.6620368007570505E-3</v>
      </c>
      <c r="T132" s="1">
        <v>3.9875730872154236E-3</v>
      </c>
      <c r="U132" s="1">
        <v>2.9927087016403675E-3</v>
      </c>
      <c r="V132" s="1">
        <v>2.0070499740540981E-3</v>
      </c>
      <c r="W132" s="1">
        <v>4.0894772857427597E-2</v>
      </c>
      <c r="X132" s="1">
        <v>4.3138153851032257E-2</v>
      </c>
      <c r="Y132" s="1">
        <v>2.3725148290395737E-2</v>
      </c>
      <c r="Z132" s="1">
        <v>3.6978157004341483E-4</v>
      </c>
      <c r="AA132" s="1">
        <v>1.8432748038321733E-3</v>
      </c>
      <c r="AB132" s="1">
        <v>2.2880148608237505E-3</v>
      </c>
      <c r="AC132" s="1">
        <v>5.3288694471120834E-3</v>
      </c>
      <c r="AD132" s="1">
        <v>1.2145611690357327E-3</v>
      </c>
      <c r="AE132" s="1">
        <v>0.66102325916290283</v>
      </c>
      <c r="AF132" s="1">
        <v>1803042.875</v>
      </c>
      <c r="AG132" s="1">
        <v>50777.57421875</v>
      </c>
      <c r="AH132" s="1">
        <v>44521.9921875</v>
      </c>
      <c r="AI132" s="1">
        <v>25738.93359375</v>
      </c>
      <c r="AJ132" s="1">
        <v>11813.3154296875</v>
      </c>
      <c r="AK132" s="1">
        <v>56681.55859375</v>
      </c>
      <c r="AL132" s="1">
        <v>27241.654296875</v>
      </c>
      <c r="AM132" s="1">
        <v>26217.3671875</v>
      </c>
      <c r="AN132" s="1">
        <v>28507.296875</v>
      </c>
      <c r="AO132" s="1">
        <v>20798.115234375</v>
      </c>
      <c r="AP132" s="1">
        <v>10769.41015625</v>
      </c>
      <c r="AQ132" s="1">
        <v>9695.154296875</v>
      </c>
      <c r="AR132" s="1">
        <v>9300.822265625</v>
      </c>
      <c r="AS132" s="1">
        <v>9202.115234375</v>
      </c>
      <c r="AT132" s="1">
        <v>8992.1142578125</v>
      </c>
      <c r="AU132" s="1">
        <v>13844.419921875</v>
      </c>
      <c r="AV132" s="1">
        <v>11651.2626953125</v>
      </c>
      <c r="AW132" s="1">
        <v>10226.01171875</v>
      </c>
      <c r="AX132" s="1">
        <v>4799.7666015625</v>
      </c>
      <c r="AY132" s="1">
        <v>7189.76513671875</v>
      </c>
      <c r="AZ132" s="1">
        <v>5395.98193359375</v>
      </c>
      <c r="BA132" s="1">
        <v>3618.797119140625</v>
      </c>
      <c r="BB132" s="1">
        <v>73735.03125</v>
      </c>
      <c r="BC132" s="1">
        <v>77779.9375</v>
      </c>
      <c r="BD132" s="1">
        <v>42777.4609375</v>
      </c>
      <c r="BE132" s="1">
        <v>666.7320556640625</v>
      </c>
      <c r="BF132" s="1">
        <v>3323.50341796875</v>
      </c>
      <c r="BG132" s="1">
        <v>4125.388671875</v>
      </c>
      <c r="BH132" s="1">
        <v>9608.1796875</v>
      </c>
      <c r="BI132" s="1">
        <v>2189.90576171875</v>
      </c>
      <c r="BJ132" s="1">
        <v>1191853.25</v>
      </c>
      <c r="BK132" s="1">
        <v>131</v>
      </c>
    </row>
    <row r="133" spans="1:63" ht="13" x14ac:dyDescent="0.15">
      <c r="A133" s="1">
        <v>131</v>
      </c>
      <c r="B133" s="1">
        <v>2.8143513947725296E-2</v>
      </c>
      <c r="C133" s="1">
        <v>3.515155240893364E-2</v>
      </c>
      <c r="D133" s="1">
        <v>1.4148494228720665E-2</v>
      </c>
      <c r="E133" s="1">
        <v>1.0547351092100143E-2</v>
      </c>
      <c r="F133" s="1">
        <v>2.6182988658547401E-2</v>
      </c>
      <c r="G133" s="1">
        <v>1.4526665210723877E-2</v>
      </c>
      <c r="H133" s="1">
        <v>1.3691461645066738E-2</v>
      </c>
      <c r="I133" s="1">
        <v>1.3123746961355209E-2</v>
      </c>
      <c r="J133" s="1">
        <v>1.012334693223238E-2</v>
      </c>
      <c r="K133" s="1">
        <v>4.6601663343608379E-3</v>
      </c>
      <c r="L133" s="1">
        <v>7.7999723143875599E-3</v>
      </c>
      <c r="M133" s="1">
        <v>4.268227145075798E-3</v>
      </c>
      <c r="N133" s="1">
        <v>4.7408551909029484E-3</v>
      </c>
      <c r="O133" s="1">
        <v>4.7669457271695137E-3</v>
      </c>
      <c r="P133" s="1">
        <v>7.645066361874342E-3</v>
      </c>
      <c r="Q133" s="1">
        <v>6.1278995126485825E-3</v>
      </c>
      <c r="R133" s="1">
        <v>5.2352943457663059E-3</v>
      </c>
      <c r="S133" s="1">
        <v>2.3867485579103231E-3</v>
      </c>
      <c r="T133" s="1">
        <v>4.0015769191086292E-3</v>
      </c>
      <c r="U133" s="1">
        <v>2.8201858513057232E-3</v>
      </c>
      <c r="V133" s="1">
        <v>1.8183058127760887E-3</v>
      </c>
      <c r="W133" s="1">
        <v>4.085526242852211E-2</v>
      </c>
      <c r="X133" s="1">
        <v>5.2042934112250805E-3</v>
      </c>
      <c r="Y133" s="1">
        <v>2.3546421900391579E-2</v>
      </c>
      <c r="Z133" s="1">
        <v>3.7920023896731436E-4</v>
      </c>
      <c r="AA133" s="1">
        <v>1.7893066396936774E-3</v>
      </c>
      <c r="AB133" s="1">
        <v>2.3569613695144653E-3</v>
      </c>
      <c r="AC133" s="1">
        <v>5.5235931649804115E-3</v>
      </c>
      <c r="AD133" s="1">
        <v>1.2475616531446576E-3</v>
      </c>
      <c r="AE133" s="1">
        <v>0.69718706607818604</v>
      </c>
      <c r="AF133" s="1">
        <v>1716081.875</v>
      </c>
      <c r="AG133" s="1">
        <v>48296.57421875</v>
      </c>
      <c r="AH133" s="1">
        <v>60322.94140625</v>
      </c>
      <c r="AI133" s="1">
        <v>24279.974609375</v>
      </c>
      <c r="AJ133" s="1">
        <v>18100.1171875</v>
      </c>
      <c r="AK133" s="1">
        <v>44932.15234375</v>
      </c>
      <c r="AL133" s="1">
        <v>24928.947265625</v>
      </c>
      <c r="AM133" s="1">
        <v>23495.669921875</v>
      </c>
      <c r="AN133" s="1">
        <v>22521.423828125</v>
      </c>
      <c r="AO133" s="1">
        <v>17372.4921875</v>
      </c>
      <c r="AP133" s="1">
        <v>7997.22705078125</v>
      </c>
      <c r="AQ133" s="1">
        <v>13385.3916015625</v>
      </c>
      <c r="AR133" s="1">
        <v>7324.62744140625</v>
      </c>
      <c r="AS133" s="1">
        <v>8135.69580078125</v>
      </c>
      <c r="AT133" s="1">
        <v>8180.46923828125</v>
      </c>
      <c r="AU133" s="1">
        <v>13119.5595703125</v>
      </c>
      <c r="AV133" s="1">
        <v>10515.9775390625</v>
      </c>
      <c r="AW133" s="1">
        <v>8984.193359375</v>
      </c>
      <c r="AX133" s="1">
        <v>4095.85595703125</v>
      </c>
      <c r="AY133" s="1">
        <v>6867.03369140625</v>
      </c>
      <c r="AZ133" s="1">
        <v>4839.669921875</v>
      </c>
      <c r="BA133" s="1">
        <v>3120.361572265625</v>
      </c>
      <c r="BB133" s="1">
        <v>70110.9765625</v>
      </c>
      <c r="BC133" s="1">
        <v>8930.9931640625</v>
      </c>
      <c r="BD133" s="1">
        <v>40407.5859375</v>
      </c>
      <c r="BE133" s="1">
        <v>650.7386474609375</v>
      </c>
      <c r="BF133" s="1">
        <v>3070.5966796875</v>
      </c>
      <c r="BG133" s="1">
        <v>4044.73876953125</v>
      </c>
      <c r="BH133" s="1">
        <v>9478.9384765625</v>
      </c>
      <c r="BI133" s="1">
        <v>2140.91796875</v>
      </c>
      <c r="BJ133" s="1">
        <v>1196430.125</v>
      </c>
      <c r="BK133" s="1">
        <v>132</v>
      </c>
    </row>
    <row r="134" spans="1:63" ht="13" x14ac:dyDescent="0.15">
      <c r="A134" s="1">
        <v>132</v>
      </c>
      <c r="B134" s="1">
        <v>2.2985836490988731E-2</v>
      </c>
      <c r="C134" s="1">
        <v>2.8369395062327385E-2</v>
      </c>
      <c r="D134" s="1">
        <v>1.5477876178920269E-2</v>
      </c>
      <c r="E134" s="1">
        <v>9.6452636644244194E-3</v>
      </c>
      <c r="F134" s="1">
        <v>2.1161528304219246E-2</v>
      </c>
      <c r="G134" s="1">
        <v>1.3600828126072884E-2</v>
      </c>
      <c r="H134" s="1">
        <v>1.2830145657062531E-2</v>
      </c>
      <c r="I134" s="1">
        <v>9.7656035795807838E-3</v>
      </c>
      <c r="J134" s="1">
        <v>8.9122466742992401E-3</v>
      </c>
      <c r="K134" s="1">
        <v>3.6787507124245167E-3</v>
      </c>
      <c r="L134" s="1">
        <v>7.4701420962810516E-3</v>
      </c>
      <c r="M134" s="1">
        <v>3.4746092278510332E-3</v>
      </c>
      <c r="N134" s="1">
        <v>4.3003745377063751E-3</v>
      </c>
      <c r="O134" s="1">
        <v>4.4731232337653637E-3</v>
      </c>
      <c r="P134" s="1">
        <v>7.4723628349602222E-3</v>
      </c>
      <c r="Q134" s="1">
        <v>5.7074697688221931E-3</v>
      </c>
      <c r="R134" s="1">
        <v>4.748473409563303E-3</v>
      </c>
      <c r="S134" s="1">
        <v>2.096143551170826E-3</v>
      </c>
      <c r="T134" s="1">
        <v>3.9242436178028584E-3</v>
      </c>
      <c r="U134" s="1">
        <v>2.6171868667006493E-3</v>
      </c>
      <c r="V134" s="1">
        <v>1.6303305746987462E-3</v>
      </c>
      <c r="W134" s="1">
        <v>4.0603641420602798E-2</v>
      </c>
      <c r="X134" s="1">
        <v>1.0320971719920635E-2</v>
      </c>
      <c r="Y134" s="1">
        <v>2.2734340280294418E-2</v>
      </c>
      <c r="Z134" s="1">
        <v>3.7989235715940595E-4</v>
      </c>
      <c r="AA134" s="1">
        <v>1.7021117964759469E-3</v>
      </c>
      <c r="AB134" s="1">
        <v>2.3743291385471821E-3</v>
      </c>
      <c r="AC134" s="1">
        <v>5.5923056788742542E-3</v>
      </c>
      <c r="AD134" s="1">
        <v>1.2517434079200029E-3</v>
      </c>
      <c r="AE134" s="1">
        <v>0.72069871425628662</v>
      </c>
      <c r="AF134" s="1">
        <v>1672152.75</v>
      </c>
      <c r="AG134" s="1">
        <v>38435.828125</v>
      </c>
      <c r="AH134" s="1">
        <v>47437.9609375</v>
      </c>
      <c r="AI134" s="1">
        <v>25881.373046875</v>
      </c>
      <c r="AJ134" s="1">
        <v>16128.3544921875</v>
      </c>
      <c r="AK134" s="1">
        <v>35385.30859375</v>
      </c>
      <c r="AL134" s="1">
        <v>22742.662109375</v>
      </c>
      <c r="AM134" s="1">
        <v>21453.962890625</v>
      </c>
      <c r="AN134" s="1">
        <v>16329.5810546875</v>
      </c>
      <c r="AO134" s="1">
        <v>14902.6376953125</v>
      </c>
      <c r="AP134" s="1">
        <v>6151.43310546875</v>
      </c>
      <c r="AQ134" s="1">
        <v>12491.21875</v>
      </c>
      <c r="AR134" s="1">
        <v>5810.0771484375</v>
      </c>
      <c r="AS134" s="1">
        <v>7190.88330078125</v>
      </c>
      <c r="AT134" s="1">
        <v>7479.7451171875</v>
      </c>
      <c r="AU134" s="1">
        <v>12494.931640625</v>
      </c>
      <c r="AV134" s="1">
        <v>9543.76171875</v>
      </c>
      <c r="AW134" s="1">
        <v>7940.1728515625</v>
      </c>
      <c r="AX134" s="1">
        <v>3505.072265625</v>
      </c>
      <c r="AY134" s="1">
        <v>6561.9345703125</v>
      </c>
      <c r="AZ134" s="1">
        <v>4376.33642578125</v>
      </c>
      <c r="BA134" s="1">
        <v>2726.161865234375</v>
      </c>
      <c r="BB134" s="1">
        <v>67895.4921875</v>
      </c>
      <c r="BC134" s="1">
        <v>17258.2421875</v>
      </c>
      <c r="BD134" s="1">
        <v>38015.2890625</v>
      </c>
      <c r="BE134" s="1">
        <v>635.238037109375</v>
      </c>
      <c r="BF134" s="1">
        <v>2846.19091796875</v>
      </c>
      <c r="BG134" s="1">
        <v>3970.240966796875</v>
      </c>
      <c r="BH134" s="1">
        <v>9351.189453125</v>
      </c>
      <c r="BI134" s="1">
        <v>2093.106201171875</v>
      </c>
      <c r="BJ134" s="1">
        <v>1205118.375</v>
      </c>
      <c r="BK134" s="1">
        <v>133</v>
      </c>
    </row>
    <row r="135" spans="1:63" ht="13" x14ac:dyDescent="0.15">
      <c r="A135" s="1">
        <v>133</v>
      </c>
      <c r="B135" s="1">
        <v>2.187475748360157E-2</v>
      </c>
      <c r="C135" s="1">
        <v>3.4341681748628616E-2</v>
      </c>
      <c r="D135" s="1">
        <v>1.4539413154125214E-2</v>
      </c>
      <c r="E135" s="1">
        <v>8.0559402704238892E-3</v>
      </c>
      <c r="F135" s="1">
        <v>1.7486702650785446E-2</v>
      </c>
      <c r="G135" s="1">
        <v>1.6711626201868057E-2</v>
      </c>
      <c r="H135" s="1">
        <v>1.1794321238994598E-2</v>
      </c>
      <c r="I135" s="1">
        <v>7.2924229316413403E-3</v>
      </c>
      <c r="J135" s="1">
        <v>7.7390410006046295E-3</v>
      </c>
      <c r="K135" s="1">
        <v>2.8870545793324709E-3</v>
      </c>
      <c r="L135" s="1">
        <v>6.7874272353947163E-3</v>
      </c>
      <c r="M135" s="1">
        <v>6.5692197531461716E-3</v>
      </c>
      <c r="N135" s="1">
        <v>3.7903608754277229E-3</v>
      </c>
      <c r="O135" s="1">
        <v>4.0855151601135731E-3</v>
      </c>
      <c r="P135" s="1">
        <v>7.0843850262463093E-3</v>
      </c>
      <c r="Q135" s="1">
        <v>5.1723215728998184E-3</v>
      </c>
      <c r="R135" s="1">
        <v>4.2136139236390591E-3</v>
      </c>
      <c r="S135" s="1">
        <v>1.8091134261339903E-3</v>
      </c>
      <c r="T135" s="1">
        <v>3.7320789415389299E-3</v>
      </c>
      <c r="U135" s="1">
        <v>2.365597290918231E-3</v>
      </c>
      <c r="V135" s="1">
        <v>1.4200515579432249E-3</v>
      </c>
      <c r="W135" s="1">
        <v>3.9594944566488266E-2</v>
      </c>
      <c r="X135" s="1">
        <v>1.4383213594555855E-2</v>
      </c>
      <c r="Y135" s="1">
        <v>2.1226789802312851E-2</v>
      </c>
      <c r="Z135" s="1">
        <v>3.6877757520414889E-4</v>
      </c>
      <c r="AA135" s="1">
        <v>1.5730469021946192E-3</v>
      </c>
      <c r="AB135" s="1">
        <v>2.3195396643131971E-3</v>
      </c>
      <c r="AC135" s="1">
        <v>5.485055036842823E-3</v>
      </c>
      <c r="AD135" s="1">
        <v>1.2168284738436341E-3</v>
      </c>
      <c r="AE135" s="1">
        <v>0.72407907247543335</v>
      </c>
      <c r="AF135" s="1">
        <v>1681799.5</v>
      </c>
      <c r="AG135" s="1">
        <v>36788.95703125</v>
      </c>
      <c r="AH135" s="1">
        <v>57755.82421875</v>
      </c>
      <c r="AI135" s="1">
        <v>24452.376953125</v>
      </c>
      <c r="AJ135" s="1">
        <v>13548.4765625</v>
      </c>
      <c r="AK135" s="1">
        <v>29409.126953125</v>
      </c>
      <c r="AL135" s="1">
        <v>28105.60546875</v>
      </c>
      <c r="AM135" s="1">
        <v>19835.68359375</v>
      </c>
      <c r="AN135" s="1">
        <v>12264.3935546875</v>
      </c>
      <c r="AO135" s="1">
        <v>13015.515625</v>
      </c>
      <c r="AP135" s="1">
        <v>4855.44677734375</v>
      </c>
      <c r="AQ135" s="1">
        <v>11415.091796875</v>
      </c>
      <c r="AR135" s="1">
        <v>11048.1103515625</v>
      </c>
      <c r="AS135" s="1">
        <v>6374.626953125</v>
      </c>
      <c r="AT135" s="1">
        <v>6871.017578125</v>
      </c>
      <c r="AU135" s="1">
        <v>11914.515625</v>
      </c>
      <c r="AV135" s="1">
        <v>8698.8076171875</v>
      </c>
      <c r="AW135" s="1">
        <v>7086.45361328125</v>
      </c>
      <c r="AX135" s="1">
        <v>3042.566162109375</v>
      </c>
      <c r="AY135" s="1">
        <v>6276.6083984375</v>
      </c>
      <c r="AZ135" s="1">
        <v>3978.46044921875</v>
      </c>
      <c r="BA135" s="1">
        <v>2388.241943359375</v>
      </c>
      <c r="BB135" s="1">
        <v>66590.7578125</v>
      </c>
      <c r="BC135" s="1">
        <v>24189.681640625</v>
      </c>
      <c r="BD135" s="1">
        <v>35699.203125</v>
      </c>
      <c r="BE135" s="1">
        <v>620.2099609375</v>
      </c>
      <c r="BF135" s="1">
        <v>2645.549560546875</v>
      </c>
      <c r="BG135" s="1">
        <v>3901.000732421875</v>
      </c>
      <c r="BH135" s="1">
        <v>9224.7626953125</v>
      </c>
      <c r="BI135" s="1">
        <v>2046.4615478515625</v>
      </c>
      <c r="BJ135" s="1">
        <v>1217755.875</v>
      </c>
      <c r="BK135" s="1">
        <v>134</v>
      </c>
    </row>
    <row r="136" spans="1:63" ht="13" x14ac:dyDescent="0.15">
      <c r="A136" s="1">
        <v>134</v>
      </c>
      <c r="B136" s="1">
        <v>1.7600195482373238E-2</v>
      </c>
      <c r="C136" s="1">
        <v>2.587408572435379E-2</v>
      </c>
      <c r="D136" s="1">
        <v>1.4104441739618778E-2</v>
      </c>
      <c r="E136" s="1">
        <v>7.2979852557182312E-3</v>
      </c>
      <c r="F136" s="1">
        <v>1.5572143718600273E-2</v>
      </c>
      <c r="G136" s="1">
        <v>1.5595016069710255E-2</v>
      </c>
      <c r="H136" s="1">
        <v>1.1276262812316418E-2</v>
      </c>
      <c r="I136" s="1">
        <v>6.1625856906175613E-3</v>
      </c>
      <c r="J136" s="1">
        <v>7.0451134815812111E-3</v>
      </c>
      <c r="K136" s="1">
        <v>2.3790090344846249E-3</v>
      </c>
      <c r="L136" s="1">
        <v>6.3661243766546249E-3</v>
      </c>
      <c r="M136" s="1">
        <v>5.4469779133796692E-3</v>
      </c>
      <c r="N136" s="1">
        <v>3.4624964464455843E-3</v>
      </c>
      <c r="O136" s="1">
        <v>3.8587583694607019E-3</v>
      </c>
      <c r="P136" s="1">
        <v>6.8938056938350201E-3</v>
      </c>
      <c r="Q136" s="1">
        <v>4.8452606424689293E-3</v>
      </c>
      <c r="R136" s="1">
        <v>3.8929346483200788E-3</v>
      </c>
      <c r="S136" s="1">
        <v>1.6351660015061498E-3</v>
      </c>
      <c r="T136" s="1">
        <v>3.6606867797672749E-3</v>
      </c>
      <c r="U136" s="1">
        <v>2.2101569920778275E-3</v>
      </c>
      <c r="V136" s="1">
        <v>1.2673638993874192E-3</v>
      </c>
      <c r="W136" s="1">
        <v>4.0064666420221329E-2</v>
      </c>
      <c r="X136" s="1">
        <v>1.0854733176529408E-2</v>
      </c>
      <c r="Y136" s="1">
        <v>2.040855772793293E-2</v>
      </c>
      <c r="Z136" s="1">
        <v>3.6870117764919996E-4</v>
      </c>
      <c r="AA136" s="1">
        <v>1.5006334288045764E-3</v>
      </c>
      <c r="AB136" s="1">
        <v>2.3354613222181797E-3</v>
      </c>
      <c r="AC136" s="1">
        <v>5.5396384559571743E-3</v>
      </c>
      <c r="AD136" s="1">
        <v>1.2181734200567007E-3</v>
      </c>
      <c r="AE136" s="1">
        <v>0.7512628436088562</v>
      </c>
      <c r="AF136" s="1">
        <v>1642619</v>
      </c>
      <c r="AG136" s="1">
        <v>28910.416015625</v>
      </c>
      <c r="AH136" s="1">
        <v>42501.265625</v>
      </c>
      <c r="AI136" s="1">
        <v>23168.224609375</v>
      </c>
      <c r="AJ136" s="1">
        <v>11987.8095703125</v>
      </c>
      <c r="AK136" s="1">
        <v>25579.099609375</v>
      </c>
      <c r="AL136" s="1">
        <v>25616.669921875</v>
      </c>
      <c r="AM136" s="1">
        <v>18522.603515625</v>
      </c>
      <c r="AN136" s="1">
        <v>10122.7802734375</v>
      </c>
      <c r="AO136" s="1">
        <v>11572.4375</v>
      </c>
      <c r="AP136" s="1">
        <v>3907.805419921875</v>
      </c>
      <c r="AQ136" s="1">
        <v>10457.1171875</v>
      </c>
      <c r="AR136" s="1">
        <v>8947.3095703125</v>
      </c>
      <c r="AS136" s="1">
        <v>5687.5625</v>
      </c>
      <c r="AT136" s="1">
        <v>6338.4697265625</v>
      </c>
      <c r="AU136" s="1">
        <v>11323.896484375</v>
      </c>
      <c r="AV136" s="1">
        <v>7958.9169921875</v>
      </c>
      <c r="AW136" s="1">
        <v>6394.6083984375</v>
      </c>
      <c r="AX136" s="1">
        <v>2685.954833984375</v>
      </c>
      <c r="AY136" s="1">
        <v>6013.11376953125</v>
      </c>
      <c r="AZ136" s="1">
        <v>3630.44580078125</v>
      </c>
      <c r="BA136" s="1">
        <v>2081.796142578125</v>
      </c>
      <c r="BB136" s="1">
        <v>65810.984375</v>
      </c>
      <c r="BC136" s="1">
        <v>17830.19140625</v>
      </c>
      <c r="BD136" s="1">
        <v>33523.484375</v>
      </c>
      <c r="BE136" s="1">
        <v>605.63555908203125</v>
      </c>
      <c r="BF136" s="1">
        <v>2464.968994140625</v>
      </c>
      <c r="BG136" s="1">
        <v>3836.273193359375</v>
      </c>
      <c r="BH136" s="1">
        <v>9099.515625</v>
      </c>
      <c r="BI136" s="1">
        <v>2000.9947509765625</v>
      </c>
      <c r="BJ136" s="1">
        <v>1234038.625</v>
      </c>
      <c r="BK136" s="1">
        <v>135</v>
      </c>
    </row>
    <row r="137" spans="1:63" ht="13" x14ac:dyDescent="0.15">
      <c r="A137" s="1">
        <v>135</v>
      </c>
      <c r="B137" s="1">
        <v>1.8198331817984581E-2</v>
      </c>
      <c r="C137" s="1">
        <v>2.9613146558403969E-2</v>
      </c>
      <c r="D137" s="1">
        <v>1.1703162454068661E-2</v>
      </c>
      <c r="E137" s="1">
        <v>8.8594257831573486E-3</v>
      </c>
      <c r="F137" s="1">
        <v>1.2146256864070892E-2</v>
      </c>
      <c r="G137" s="1">
        <v>1.4986817725002766E-2</v>
      </c>
      <c r="H137" s="1">
        <v>1.9616173580288887E-2</v>
      </c>
      <c r="I137" s="1">
        <v>1.8768288195133209E-2</v>
      </c>
      <c r="J137" s="1">
        <v>5.4940022528171539E-3</v>
      </c>
      <c r="K137" s="1">
        <v>2.0760657265782356E-2</v>
      </c>
      <c r="L137" s="1">
        <v>5.0902147777378559E-3</v>
      </c>
      <c r="M137" s="1">
        <v>3.7357120309025049E-3</v>
      </c>
      <c r="N137" s="1">
        <v>2.6973623316735029E-3</v>
      </c>
      <c r="O137" s="1">
        <v>3.0945821199566126E-3</v>
      </c>
      <c r="P137" s="1">
        <v>5.6215822696685791E-3</v>
      </c>
      <c r="Q137" s="1">
        <v>3.8532877806574106E-3</v>
      </c>
      <c r="R137" s="1">
        <v>3.0737873166799545E-3</v>
      </c>
      <c r="S137" s="1">
        <v>1.2692357413470745E-3</v>
      </c>
      <c r="T137" s="1">
        <v>3.042879281565547E-3</v>
      </c>
      <c r="U137" s="1">
        <v>1.7516649095341563E-3</v>
      </c>
      <c r="V137" s="1">
        <v>9.475373663008213E-4</v>
      </c>
      <c r="W137" s="1">
        <v>3.8831111043691635E-2</v>
      </c>
      <c r="X137" s="1">
        <v>8.0437660217285156E-2</v>
      </c>
      <c r="Y137" s="1">
        <v>1.6445159912109375E-2</v>
      </c>
      <c r="Z137" s="1">
        <v>3.1175292679108679E-4</v>
      </c>
      <c r="AA137" s="1">
        <v>1.2130331015214324E-3</v>
      </c>
      <c r="AB137" s="1">
        <v>1.9898731261491776E-3</v>
      </c>
      <c r="AC137" s="1">
        <v>4.7305119223892689E-3</v>
      </c>
      <c r="AD137" s="1">
        <v>1.0313080856576562E-3</v>
      </c>
      <c r="AE137" s="1">
        <v>0.66068547964096069</v>
      </c>
      <c r="AF137" s="1">
        <v>1897325.375</v>
      </c>
      <c r="AG137" s="1">
        <v>34528.15625</v>
      </c>
      <c r="AH137" s="1">
        <v>56185.7734375</v>
      </c>
      <c r="AI137" s="1">
        <v>22204.70703125</v>
      </c>
      <c r="AJ137" s="1">
        <v>16809.212890625</v>
      </c>
      <c r="AK137" s="1">
        <v>23045.400390625</v>
      </c>
      <c r="AL137" s="1">
        <v>28434.869140625</v>
      </c>
      <c r="AM137" s="1">
        <v>37218.265625</v>
      </c>
      <c r="AN137" s="1">
        <v>35609.55078125</v>
      </c>
      <c r="AO137" s="1">
        <v>10423.91015625</v>
      </c>
      <c r="AP137" s="1">
        <v>39389.72265625</v>
      </c>
      <c r="AQ137" s="1">
        <v>9657.7939453125</v>
      </c>
      <c r="AR137" s="1">
        <v>7087.861328125</v>
      </c>
      <c r="AS137" s="1">
        <v>5117.77392578125</v>
      </c>
      <c r="AT137" s="1">
        <v>5871.42919921875</v>
      </c>
      <c r="AU137" s="1">
        <v>10665.970703125</v>
      </c>
      <c r="AV137" s="1">
        <v>7310.94091796875</v>
      </c>
      <c r="AW137" s="1">
        <v>5831.974609375</v>
      </c>
      <c r="AX137" s="1">
        <v>2408.153076171875</v>
      </c>
      <c r="AY137" s="1">
        <v>5773.33203125</v>
      </c>
      <c r="AZ137" s="1">
        <v>3323.478271484375</v>
      </c>
      <c r="BA137" s="1">
        <v>1797.7867431640625</v>
      </c>
      <c r="BB137" s="1">
        <v>73675.25</v>
      </c>
      <c r="BC137" s="1">
        <v>152616.40625</v>
      </c>
      <c r="BD137" s="1">
        <v>31201.818359375</v>
      </c>
      <c r="BE137" s="1">
        <v>591.49676513671875</v>
      </c>
      <c r="BF137" s="1">
        <v>2301.5185546875</v>
      </c>
      <c r="BG137" s="1">
        <v>3775.436767578125</v>
      </c>
      <c r="BH137" s="1">
        <v>8975.3203125</v>
      </c>
      <c r="BI137" s="1">
        <v>1956.72705078125</v>
      </c>
      <c r="BJ137" s="1">
        <v>1253535.375</v>
      </c>
      <c r="BK137" s="1">
        <v>136</v>
      </c>
    </row>
    <row r="138" spans="1:63" ht="13" x14ac:dyDescent="0.15">
      <c r="A138" s="1">
        <v>136</v>
      </c>
      <c r="B138" s="1">
        <v>1.4498060569167137E-2</v>
      </c>
      <c r="C138" s="1">
        <v>2.2094113752245903E-2</v>
      </c>
      <c r="D138" s="1">
        <v>1.3674858026206493E-2</v>
      </c>
      <c r="E138" s="1">
        <v>7.7720289118587971E-3</v>
      </c>
      <c r="F138" s="1">
        <v>1.1538309045135975E-2</v>
      </c>
      <c r="G138" s="1">
        <v>1.4143402688205242E-2</v>
      </c>
      <c r="H138" s="1">
        <v>1.8625929951667786E-2</v>
      </c>
      <c r="I138" s="1">
        <v>1.735064759850502E-2</v>
      </c>
      <c r="J138" s="1">
        <v>5.1438361406326294E-3</v>
      </c>
      <c r="K138" s="1">
        <v>1.9252456724643707E-2</v>
      </c>
      <c r="L138" s="1">
        <v>4.8899976536631584E-3</v>
      </c>
      <c r="M138" s="1">
        <v>3.0718822963535786E-3</v>
      </c>
      <c r="N138" s="1">
        <v>2.5350793730467558E-3</v>
      </c>
      <c r="O138" s="1">
        <v>2.978241303935647E-3</v>
      </c>
      <c r="P138" s="1">
        <v>5.4571344517171383E-3</v>
      </c>
      <c r="Q138" s="1">
        <v>3.6807118449360132E-3</v>
      </c>
      <c r="R138" s="1">
        <v>2.9294351115822792E-3</v>
      </c>
      <c r="S138" s="1">
        <v>1.1970952618867159E-3</v>
      </c>
      <c r="T138" s="1">
        <v>3.0320724472403526E-3</v>
      </c>
      <c r="U138" s="1">
        <v>1.6647902084514499E-3</v>
      </c>
      <c r="V138" s="1">
        <v>8.3803909365087748E-4</v>
      </c>
      <c r="W138" s="1">
        <v>4.2516015470027924E-2</v>
      </c>
      <c r="X138" s="1">
        <v>6.0233462601900101E-2</v>
      </c>
      <c r="Y138" s="1">
        <v>1.5559186227619648E-2</v>
      </c>
      <c r="Z138" s="1">
        <v>3.1519262120127678E-4</v>
      </c>
      <c r="AA138" s="1">
        <v>1.1744325747713447E-3</v>
      </c>
      <c r="AB138" s="1">
        <v>2.0282529294490814E-3</v>
      </c>
      <c r="AC138" s="1">
        <v>4.8290491104125977E-3</v>
      </c>
      <c r="AD138" s="1">
        <v>1.0439641773700714E-3</v>
      </c>
      <c r="AE138" s="1">
        <v>0.69593232870101929</v>
      </c>
      <c r="AF138" s="1">
        <v>1833091.625</v>
      </c>
      <c r="AG138" s="1">
        <v>26576.2734375</v>
      </c>
      <c r="AH138" s="1">
        <v>40500.53515625</v>
      </c>
      <c r="AI138" s="1">
        <v>25067.267578125</v>
      </c>
      <c r="AJ138" s="1">
        <v>14246.8408203125</v>
      </c>
      <c r="AK138" s="1">
        <v>21150.77734375</v>
      </c>
      <c r="AL138" s="1">
        <v>25926.15234375</v>
      </c>
      <c r="AM138" s="1">
        <v>34143.03515625</v>
      </c>
      <c r="AN138" s="1">
        <v>31805.326171875</v>
      </c>
      <c r="AO138" s="1">
        <v>9429.123046875</v>
      </c>
      <c r="AP138" s="1">
        <v>35291.515625</v>
      </c>
      <c r="AQ138" s="1">
        <v>8963.8134765625</v>
      </c>
      <c r="AR138" s="1">
        <v>5631.04150390625</v>
      </c>
      <c r="AS138" s="1">
        <v>4647.03271484375</v>
      </c>
      <c r="AT138" s="1">
        <v>5459.38916015625</v>
      </c>
      <c r="AU138" s="1">
        <v>10003.427734375</v>
      </c>
      <c r="AV138" s="1">
        <v>6747.08203125</v>
      </c>
      <c r="AW138" s="1">
        <v>5369.9228515625</v>
      </c>
      <c r="AX138" s="1">
        <v>2194.38525390625</v>
      </c>
      <c r="AY138" s="1">
        <v>5558.06640625</v>
      </c>
      <c r="AZ138" s="1">
        <v>3051.712890625</v>
      </c>
      <c r="BA138" s="1">
        <v>1536.202392578125</v>
      </c>
      <c r="BB138" s="1">
        <v>77935.75</v>
      </c>
      <c r="BC138" s="1">
        <v>110413.453125</v>
      </c>
      <c r="BD138" s="1">
        <v>28521.4140625</v>
      </c>
      <c r="BE138" s="1">
        <v>577.7769775390625</v>
      </c>
      <c r="BF138" s="1">
        <v>2152.842529296875</v>
      </c>
      <c r="BG138" s="1">
        <v>3717.973388671875</v>
      </c>
      <c r="BH138" s="1">
        <v>8852.08984375</v>
      </c>
      <c r="BI138" s="1">
        <v>1913.6820068359375</v>
      </c>
      <c r="BJ138" s="1">
        <v>1275707.75</v>
      </c>
      <c r="BK138" s="1">
        <v>137</v>
      </c>
    </row>
    <row r="139" spans="1:63" ht="13" x14ac:dyDescent="0.15">
      <c r="A139" s="1">
        <v>137</v>
      </c>
      <c r="B139" s="1">
        <v>1.1394782923161983E-2</v>
      </c>
      <c r="C139" s="1">
        <v>3.1126400455832481E-2</v>
      </c>
      <c r="D139" s="1">
        <v>1.3097921386361122E-2</v>
      </c>
      <c r="E139" s="1">
        <v>6.8242084234952927E-3</v>
      </c>
      <c r="F139" s="1">
        <v>1.0877726599574089E-2</v>
      </c>
      <c r="G139" s="1">
        <v>1.3088103383779526E-2</v>
      </c>
      <c r="H139" s="1">
        <v>1.6536720097064972E-2</v>
      </c>
      <c r="I139" s="1">
        <v>1.4667116105556488E-2</v>
      </c>
      <c r="J139" s="1">
        <v>4.7037671320140362E-3</v>
      </c>
      <c r="K139" s="1">
        <v>1.6279939562082291E-2</v>
      </c>
      <c r="L139" s="1">
        <v>4.6374006196856499E-3</v>
      </c>
      <c r="M139" s="1">
        <v>6.3673825934529305E-3</v>
      </c>
      <c r="N139" s="1">
        <v>2.3597842082381248E-3</v>
      </c>
      <c r="O139" s="1">
        <v>2.8228247538208961E-3</v>
      </c>
      <c r="P139" s="1">
        <v>5.2181673236191273E-3</v>
      </c>
      <c r="Q139" s="1">
        <v>3.4707812592387199E-3</v>
      </c>
      <c r="R139" s="1">
        <v>2.7639078907668591E-3</v>
      </c>
      <c r="S139" s="1">
        <v>1.1256231227889657E-3</v>
      </c>
      <c r="T139" s="1">
        <v>2.9751858673989773E-3</v>
      </c>
      <c r="U139" s="1">
        <v>1.5581336338073015E-3</v>
      </c>
      <c r="V139" s="1">
        <v>7.2090589674189687E-4</v>
      </c>
      <c r="W139" s="1">
        <v>4.0221475064754486E-2</v>
      </c>
      <c r="X139" s="1">
        <v>4.2982134968042374E-2</v>
      </c>
      <c r="Y139" s="1">
        <v>1.4164423570036888E-2</v>
      </c>
      <c r="Z139" s="1">
        <v>3.129331162199378E-4</v>
      </c>
      <c r="AA139" s="1">
        <v>1.1182267917320132E-3</v>
      </c>
      <c r="AB139" s="1">
        <v>2.0309926476329565E-3</v>
      </c>
      <c r="AC139" s="1">
        <v>4.8397248610854149E-3</v>
      </c>
      <c r="AD139" s="1">
        <v>1.0377585422247648E-3</v>
      </c>
      <c r="AE139" s="1">
        <v>0.72067558765411377</v>
      </c>
      <c r="AF139" s="1">
        <v>1803771.375</v>
      </c>
      <c r="AG139" s="1">
        <v>20553.583984375</v>
      </c>
      <c r="AH139" s="1">
        <v>56144.91015625</v>
      </c>
      <c r="AI139" s="1">
        <v>23625.65625</v>
      </c>
      <c r="AJ139" s="1">
        <v>12309.3115234375</v>
      </c>
      <c r="AK139" s="1">
        <v>19620.931640625</v>
      </c>
      <c r="AL139" s="1">
        <v>23607.9453125</v>
      </c>
      <c r="AM139" s="1">
        <v>29828.462890625</v>
      </c>
      <c r="AN139" s="1">
        <v>26456.125</v>
      </c>
      <c r="AO139" s="1">
        <v>8484.5205078125</v>
      </c>
      <c r="AP139" s="1">
        <v>29365.2890625</v>
      </c>
      <c r="AQ139" s="1">
        <v>8364.810546875</v>
      </c>
      <c r="AR139" s="1">
        <v>11485.302734375</v>
      </c>
      <c r="AS139" s="1">
        <v>4256.51123046875</v>
      </c>
      <c r="AT139" s="1">
        <v>5091.73046875</v>
      </c>
      <c r="AU139" s="1">
        <v>9412.380859375</v>
      </c>
      <c r="AV139" s="1">
        <v>6260.49609375</v>
      </c>
      <c r="AW139" s="1">
        <v>4985.4580078125</v>
      </c>
      <c r="AX139" s="1">
        <v>2030.3668212890625</v>
      </c>
      <c r="AY139" s="1">
        <v>5366.55517578125</v>
      </c>
      <c r="AZ139" s="1">
        <v>2810.516845703125</v>
      </c>
      <c r="BA139" s="1">
        <v>1300.349365234375</v>
      </c>
      <c r="BB139" s="1">
        <v>72550.34375</v>
      </c>
      <c r="BC139" s="1">
        <v>77529.9453125</v>
      </c>
      <c r="BD139" s="1">
        <v>25549.380859375</v>
      </c>
      <c r="BE139" s="1">
        <v>564.45977783203125</v>
      </c>
      <c r="BF139" s="1">
        <v>2017.0255126953125</v>
      </c>
      <c r="BG139" s="1">
        <v>3663.4462890625</v>
      </c>
      <c r="BH139" s="1">
        <v>8729.7568359375</v>
      </c>
      <c r="BI139" s="1">
        <v>1871.879150390625</v>
      </c>
      <c r="BJ139" s="1">
        <v>1299934</v>
      </c>
      <c r="BK139" s="1">
        <v>138</v>
      </c>
    </row>
    <row r="140" spans="1:63" ht="13" x14ac:dyDescent="0.15">
      <c r="A140" s="1">
        <v>138</v>
      </c>
      <c r="B140" s="1">
        <v>1.4381750486791134E-2</v>
      </c>
      <c r="C140" s="1">
        <v>2.1822476759552956E-2</v>
      </c>
      <c r="D140" s="1">
        <v>1.2008009478449821E-2</v>
      </c>
      <c r="E140" s="1">
        <v>5.991008598357439E-3</v>
      </c>
      <c r="F140" s="1">
        <v>3.1144995242357254E-2</v>
      </c>
      <c r="G140" s="1">
        <v>1.5018424019217491E-2</v>
      </c>
      <c r="H140" s="1">
        <v>1.3940192759037018E-2</v>
      </c>
      <c r="I140" s="1">
        <v>1.0665361769497395E-2</v>
      </c>
      <c r="J140" s="1">
        <v>4.0275007486343384E-3</v>
      </c>
      <c r="K140" s="1">
        <v>1.1836462654173374E-2</v>
      </c>
      <c r="L140" s="1">
        <v>4.2039435356855392E-3</v>
      </c>
      <c r="M140" s="1">
        <v>5.0776680000126362E-3</v>
      </c>
      <c r="N140" s="1">
        <v>2.1044882014393806E-3</v>
      </c>
      <c r="O140" s="1">
        <v>2.5486485101282597E-3</v>
      </c>
      <c r="P140" s="1">
        <v>4.7598839737474918E-3</v>
      </c>
      <c r="Q140" s="1">
        <v>3.128967247903347E-3</v>
      </c>
      <c r="R140" s="1">
        <v>2.4959438014775515E-3</v>
      </c>
      <c r="S140" s="1">
        <v>1.0184985585510731E-3</v>
      </c>
      <c r="T140" s="1">
        <v>2.7829802129417658E-3</v>
      </c>
      <c r="U140" s="1">
        <v>1.3901907950639725E-3</v>
      </c>
      <c r="V140" s="1">
        <v>5.8541563339531422E-4</v>
      </c>
      <c r="W140" s="1">
        <v>3.624672070145607E-2</v>
      </c>
      <c r="X140" s="1">
        <v>4.6357978135347366E-2</v>
      </c>
      <c r="Y140" s="1">
        <v>1.2007239274680614E-2</v>
      </c>
      <c r="Z140" s="1">
        <v>1.6044829040765762E-2</v>
      </c>
      <c r="AA140" s="1">
        <v>1.0134933982044458E-3</v>
      </c>
      <c r="AB140" s="1">
        <v>1.9340785220265388E-3</v>
      </c>
      <c r="AC140" s="1">
        <v>4.6100425533950329E-3</v>
      </c>
      <c r="AD140" s="1">
        <v>9.8073971457779408E-4</v>
      </c>
      <c r="AE140" s="1">
        <v>0.70987200736999512</v>
      </c>
      <c r="AF140" s="1">
        <v>1867292.625</v>
      </c>
      <c r="AG140" s="1">
        <v>26854.9375</v>
      </c>
      <c r="AH140" s="1">
        <v>40748.94921875</v>
      </c>
      <c r="AI140" s="1">
        <v>22422.466796875</v>
      </c>
      <c r="AJ140" s="1">
        <v>11186.9658203125</v>
      </c>
      <c r="AK140" s="1">
        <v>58156.8203125</v>
      </c>
      <c r="AL140" s="1">
        <v>28043.79296875</v>
      </c>
      <c r="AM140" s="1">
        <v>26030.419921875</v>
      </c>
      <c r="AN140" s="1">
        <v>19915.3515625</v>
      </c>
      <c r="AO140" s="1">
        <v>7520.5224609375</v>
      </c>
      <c r="AP140" s="1">
        <v>22102.138671875</v>
      </c>
      <c r="AQ140" s="1">
        <v>7849.99267578125</v>
      </c>
      <c r="AR140" s="1">
        <v>9481.4921875</v>
      </c>
      <c r="AS140" s="1">
        <v>3929.6953125</v>
      </c>
      <c r="AT140" s="1">
        <v>4759.07275390625</v>
      </c>
      <c r="AU140" s="1">
        <v>8888.0966796875</v>
      </c>
      <c r="AV140" s="1">
        <v>5842.697265625</v>
      </c>
      <c r="AW140" s="1">
        <v>4660.6572265625</v>
      </c>
      <c r="AX140" s="1">
        <v>1901.8348388671875</v>
      </c>
      <c r="AY140" s="1">
        <v>5196.63818359375</v>
      </c>
      <c r="AZ140" s="1">
        <v>2595.89306640625</v>
      </c>
      <c r="BA140" s="1">
        <v>1093.142333984375</v>
      </c>
      <c r="BB140" s="1">
        <v>67683.234375</v>
      </c>
      <c r="BC140" s="1">
        <v>86563.9140625</v>
      </c>
      <c r="BD140" s="1">
        <v>22421.029296875</v>
      </c>
      <c r="BE140" s="1">
        <v>29960.390625</v>
      </c>
      <c r="BF140" s="1">
        <v>1892.48876953125</v>
      </c>
      <c r="BG140" s="1">
        <v>3611.490478515625</v>
      </c>
      <c r="BH140" s="1">
        <v>8608.298828125</v>
      </c>
      <c r="BI140" s="1">
        <v>1831.3280029296875</v>
      </c>
      <c r="BJ140" s="1">
        <v>1325538.75</v>
      </c>
      <c r="BK140" s="1">
        <v>139</v>
      </c>
    </row>
    <row r="141" spans="1:63" ht="13" x14ac:dyDescent="0.15">
      <c r="A141" s="1">
        <v>139</v>
      </c>
      <c r="B141" s="1">
        <v>1.0594630613923073E-2</v>
      </c>
      <c r="C141" s="1">
        <v>1.7491897568106651E-2</v>
      </c>
      <c r="D141" s="1">
        <v>1.1249545030295849E-2</v>
      </c>
      <c r="E141" s="1">
        <v>9.2535074800252914E-3</v>
      </c>
      <c r="F141" s="1">
        <v>2.6424791663885117E-2</v>
      </c>
      <c r="G141" s="1">
        <v>1.3352580368518829E-2</v>
      </c>
      <c r="H141" s="1">
        <v>1.8338540568947792E-2</v>
      </c>
      <c r="I141" s="1">
        <v>7.40851741284132E-3</v>
      </c>
      <c r="J141" s="1">
        <v>3.3292581792920828E-3</v>
      </c>
      <c r="K141" s="1">
        <v>1.9008444622159004E-2</v>
      </c>
      <c r="L141" s="1">
        <v>6.8351905792951584E-3</v>
      </c>
      <c r="M141" s="1">
        <v>3.9276471361517906E-3</v>
      </c>
      <c r="N141" s="1">
        <v>3.8897611666470766E-3</v>
      </c>
      <c r="O141" s="1">
        <v>4.432970192283392E-3</v>
      </c>
      <c r="P141" s="1">
        <v>8.6666252464056015E-3</v>
      </c>
      <c r="Q141" s="1">
        <v>5.7465741410851479E-3</v>
      </c>
      <c r="R141" s="1">
        <v>5.780442152172327E-3</v>
      </c>
      <c r="S141" s="1">
        <v>1.6661196714267135E-3</v>
      </c>
      <c r="T141" s="1">
        <v>2.6368007529526949E-3</v>
      </c>
      <c r="U141" s="1">
        <v>2.8306131716817617E-3</v>
      </c>
      <c r="V141" s="1">
        <v>2.4350364692509174E-3</v>
      </c>
      <c r="W141" s="1">
        <v>3.4512422978878021E-2</v>
      </c>
      <c r="X141" s="1">
        <v>3.2773494720458984E-2</v>
      </c>
      <c r="Y141" s="1">
        <v>1.7014767974615097E-2</v>
      </c>
      <c r="Z141" s="1">
        <v>1.5744596719741821E-2</v>
      </c>
      <c r="AA141" s="1">
        <v>9.291783208027482E-4</v>
      </c>
      <c r="AB141" s="1">
        <v>1.861472730524838E-3</v>
      </c>
      <c r="AC141" s="1">
        <v>4.4358549639582634E-3</v>
      </c>
      <c r="AD141" s="1">
        <v>9.3655165983363986E-4</v>
      </c>
      <c r="AE141" s="1">
        <v>0.70649212598800659</v>
      </c>
      <c r="AF141" s="1">
        <v>1913430.625</v>
      </c>
      <c r="AG141" s="1">
        <v>20272.08984375</v>
      </c>
      <c r="AH141" s="1">
        <v>33469.53125</v>
      </c>
      <c r="AI141" s="1">
        <v>21525.224609375</v>
      </c>
      <c r="AJ141" s="1">
        <v>17705.9453125</v>
      </c>
      <c r="AK141" s="1">
        <v>50562.00390625</v>
      </c>
      <c r="AL141" s="1">
        <v>25549.236328125</v>
      </c>
      <c r="AM141" s="1">
        <v>35089.5234375</v>
      </c>
      <c r="AN141" s="1">
        <v>14175.6845703125</v>
      </c>
      <c r="AO141" s="1">
        <v>6370.3046875</v>
      </c>
      <c r="AP141" s="1">
        <v>36371.33984375</v>
      </c>
      <c r="AQ141" s="1">
        <v>13078.6630859375</v>
      </c>
      <c r="AR141" s="1">
        <v>7515.2802734375</v>
      </c>
      <c r="AS141" s="1">
        <v>7442.7880859375</v>
      </c>
      <c r="AT141" s="1">
        <v>8482.1806640625</v>
      </c>
      <c r="AU141" s="1">
        <v>16582.986328125</v>
      </c>
      <c r="AV141" s="1">
        <v>10995.6708984375</v>
      </c>
      <c r="AW141" s="1">
        <v>11060.474609375</v>
      </c>
      <c r="AX141" s="1">
        <v>3188.00439453125</v>
      </c>
      <c r="AY141" s="1">
        <v>5045.33544921875</v>
      </c>
      <c r="AZ141" s="1">
        <v>5416.18212890625</v>
      </c>
      <c r="BA141" s="1">
        <v>4659.2734375</v>
      </c>
      <c r="BB141" s="1">
        <v>66037.125</v>
      </c>
      <c r="BC141" s="1">
        <v>62709.80859375</v>
      </c>
      <c r="BD141" s="1">
        <v>32556.578125</v>
      </c>
      <c r="BE141" s="1">
        <v>30126.193359375</v>
      </c>
      <c r="BF141" s="1">
        <v>1777.918212890625</v>
      </c>
      <c r="BG141" s="1">
        <v>3561.798828125</v>
      </c>
      <c r="BH141" s="1">
        <v>8487.701171875</v>
      </c>
      <c r="BI141" s="1">
        <v>1792.026611328125</v>
      </c>
      <c r="BJ141" s="1">
        <v>1351823.625</v>
      </c>
      <c r="BK141" s="1">
        <v>140</v>
      </c>
    </row>
    <row r="142" spans="1:63" ht="13" x14ac:dyDescent="0.15">
      <c r="A142" s="1">
        <v>140</v>
      </c>
      <c r="B142" s="1">
        <v>1.5817351639270782E-2</v>
      </c>
      <c r="C142" s="1">
        <v>2.8426803648471832E-2</v>
      </c>
      <c r="D142" s="1">
        <v>9.9235130473971367E-3</v>
      </c>
      <c r="E142" s="1">
        <v>7.422939408570528E-3</v>
      </c>
      <c r="F142" s="1">
        <v>1.7762182280421257E-2</v>
      </c>
      <c r="G142" s="1">
        <v>1.4540833421051502E-2</v>
      </c>
      <c r="H142" s="1">
        <v>1.4747416600584984E-2</v>
      </c>
      <c r="I142" s="1">
        <v>5.1678698509931564E-3</v>
      </c>
      <c r="J142" s="1">
        <v>2.3685009218752384E-3</v>
      </c>
      <c r="K142" s="1">
        <v>1.4733767136931419E-2</v>
      </c>
      <c r="L142" s="1">
        <v>5.7891905307769775E-3</v>
      </c>
      <c r="M142" s="1">
        <v>2.8607810381799936E-3</v>
      </c>
      <c r="N142" s="1">
        <v>5.4659848101437092E-3</v>
      </c>
      <c r="O142" s="1">
        <v>6.7261434160172939E-3</v>
      </c>
      <c r="P142" s="1">
        <v>8.520972914993763E-3</v>
      </c>
      <c r="Q142" s="1">
        <v>1.115532498806715E-2</v>
      </c>
      <c r="R142" s="1">
        <v>4.5896843075752258E-3</v>
      </c>
      <c r="S142" s="1">
        <v>4.0149656124413013E-3</v>
      </c>
      <c r="T142" s="1">
        <v>2.3393083829432726E-3</v>
      </c>
      <c r="U142" s="1">
        <v>4.4291839003562927E-3</v>
      </c>
      <c r="V142" s="1">
        <v>5.0658364780247211E-3</v>
      </c>
      <c r="W142" s="1">
        <v>3.1115671619772911E-2</v>
      </c>
      <c r="X142" s="1">
        <v>7.7853135764598846E-2</v>
      </c>
      <c r="Y142" s="1">
        <v>2.1060245111584663E-2</v>
      </c>
      <c r="Z142" s="1">
        <v>1.4161191880702972E-2</v>
      </c>
      <c r="AA142" s="1">
        <v>7.9678726615384221E-4</v>
      </c>
      <c r="AB142" s="1">
        <v>1.6744313761591911E-3</v>
      </c>
      <c r="AC142" s="1">
        <v>3.9872401393949986E-3</v>
      </c>
      <c r="AD142" s="1">
        <v>8.357398328371346E-4</v>
      </c>
      <c r="AE142" s="1">
        <v>0.6566469669342041</v>
      </c>
      <c r="AF142" s="1">
        <v>2098688.5</v>
      </c>
      <c r="AG142" s="1">
        <v>33195.6953125</v>
      </c>
      <c r="AH142" s="1">
        <v>59659.0078125</v>
      </c>
      <c r="AI142" s="1">
        <v>20826.36328125</v>
      </c>
      <c r="AJ142" s="1">
        <v>15578.4375</v>
      </c>
      <c r="AK142" s="1">
        <v>37277.2890625</v>
      </c>
      <c r="AL142" s="1">
        <v>30516.6796875</v>
      </c>
      <c r="AM142" s="1">
        <v>30950.234375</v>
      </c>
      <c r="AN142" s="1">
        <v>10845.7490234375</v>
      </c>
      <c r="AO142" s="1">
        <v>4970.74560546875</v>
      </c>
      <c r="AP142" s="1">
        <v>30921.587890625</v>
      </c>
      <c r="AQ142" s="1">
        <v>12149.7080078125</v>
      </c>
      <c r="AR142" s="1">
        <v>6003.88818359375</v>
      </c>
      <c r="AS142" s="1">
        <v>11471.3994140625</v>
      </c>
      <c r="AT142" s="1">
        <v>14116.080078125</v>
      </c>
      <c r="AU142" s="1">
        <v>17882.8671875</v>
      </c>
      <c r="AV142" s="1">
        <v>23411.552734375</v>
      </c>
      <c r="AW142" s="1">
        <v>9632.3173828125</v>
      </c>
      <c r="AX142" s="1">
        <v>8426.162109375</v>
      </c>
      <c r="AY142" s="1">
        <v>4909.4794921875</v>
      </c>
      <c r="AZ142" s="1">
        <v>9295.4775390625</v>
      </c>
      <c r="BA142" s="1">
        <v>10631.6123046875</v>
      </c>
      <c r="BB142" s="1">
        <v>65302.1015625</v>
      </c>
      <c r="BC142" s="1">
        <v>163389.484375</v>
      </c>
      <c r="BD142" s="1">
        <v>44198.89453125</v>
      </c>
      <c r="BE142" s="1">
        <v>29719.9296875</v>
      </c>
      <c r="BF142" s="1">
        <v>1672.208251953125</v>
      </c>
      <c r="BG142" s="1">
        <v>3514.10986328125</v>
      </c>
      <c r="BH142" s="1">
        <v>8367.974609375</v>
      </c>
      <c r="BI142" s="1">
        <v>1753.95751953125</v>
      </c>
      <c r="BJ142" s="1">
        <v>1378097.5</v>
      </c>
      <c r="BK142" s="1">
        <v>141</v>
      </c>
    </row>
    <row r="144" spans="1:63" ht="13" x14ac:dyDescent="0.15">
      <c r="AG144" s="1">
        <f t="shared" ref="AG144:BK144" si="0">SUM(AG2:AG142)</f>
        <v>5016708.0769042969</v>
      </c>
      <c r="AH144" s="1">
        <f t="shared" si="0"/>
        <v>7068129.15625</v>
      </c>
      <c r="AI144" s="1">
        <f t="shared" si="0"/>
        <v>3165789.6142578125</v>
      </c>
      <c r="AJ144" s="1">
        <f t="shared" si="0"/>
        <v>1844931.4926757812</v>
      </c>
      <c r="AK144" s="1">
        <f t="shared" si="0"/>
        <v>4380565.4765625</v>
      </c>
      <c r="AL144" s="1">
        <f t="shared" si="0"/>
        <v>3692972.5146484375</v>
      </c>
      <c r="AM144" s="1">
        <f t="shared" si="0"/>
        <v>4126476.52734375</v>
      </c>
      <c r="AN144" s="1">
        <f t="shared" si="0"/>
        <v>3294547.9741210938</v>
      </c>
      <c r="AO144" s="1">
        <f t="shared" si="0"/>
        <v>1749681.8494262695</v>
      </c>
      <c r="AP144" s="1">
        <f t="shared" si="0"/>
        <v>3433091.8903808594</v>
      </c>
      <c r="AQ144" s="1">
        <f t="shared" si="0"/>
        <v>1368045.1865234375</v>
      </c>
      <c r="AR144" s="1">
        <f t="shared" si="0"/>
        <v>748104.13500976562</v>
      </c>
      <c r="AS144" s="1">
        <f t="shared" si="0"/>
        <v>967898.77978515625</v>
      </c>
      <c r="AT144" s="1">
        <f t="shared" si="0"/>
        <v>1237257.6220703125</v>
      </c>
      <c r="AU144" s="1">
        <f t="shared" si="0"/>
        <v>1724730.41796875</v>
      </c>
      <c r="AV144" s="1">
        <f t="shared" si="0"/>
        <v>1656407.4987792969</v>
      </c>
      <c r="AW144" s="1">
        <f t="shared" si="0"/>
        <v>1265714.1684570312</v>
      </c>
      <c r="AX144" s="1">
        <f t="shared" si="0"/>
        <v>888486.27954101562</v>
      </c>
      <c r="AY144" s="1">
        <f t="shared" si="0"/>
        <v>850618.32788085938</v>
      </c>
      <c r="AZ144" s="1">
        <f t="shared" si="0"/>
        <v>784235.93811035156</v>
      </c>
      <c r="BA144" s="1">
        <f t="shared" si="0"/>
        <v>635717.46719360352</v>
      </c>
      <c r="BB144" s="1">
        <f t="shared" si="0"/>
        <v>10983007.66015625</v>
      </c>
      <c r="BC144" s="1">
        <f t="shared" si="0"/>
        <v>22990703.532657858</v>
      </c>
      <c r="BD144" s="1">
        <f t="shared" si="0"/>
        <v>4968738.7309570312</v>
      </c>
      <c r="BE144" s="1">
        <f t="shared" si="0"/>
        <v>518827.77380371094</v>
      </c>
      <c r="BF144" s="1">
        <f t="shared" si="0"/>
        <v>758010.89685058594</v>
      </c>
      <c r="BG144" s="1">
        <f t="shared" si="0"/>
        <v>1747649.6037597656</v>
      </c>
      <c r="BH144" s="1">
        <f t="shared" si="0"/>
        <v>1561931.2021484375</v>
      </c>
      <c r="BI144" s="1">
        <f t="shared" si="0"/>
        <v>716477.08642578125</v>
      </c>
      <c r="BJ144" s="1">
        <f t="shared" si="0"/>
        <v>168573880.5</v>
      </c>
      <c r="BK144" s="1">
        <f t="shared" si="0"/>
        <v>10011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E19711"/>
  <sheetViews>
    <sheetView workbookViewId="0"/>
  </sheetViews>
  <sheetFormatPr baseColWidth="10" defaultColWidth="12.6640625" defaultRowHeight="15.75" customHeight="1" x14ac:dyDescent="0.15"/>
  <sheetData>
    <row r="1" spans="1:5" ht="15.75" customHeight="1" x14ac:dyDescent="0.15">
      <c r="A1" s="1" t="s">
        <v>261</v>
      </c>
      <c r="B1" s="1" t="s">
        <v>0</v>
      </c>
      <c r="C1" s="1" t="s">
        <v>262</v>
      </c>
      <c r="D1" s="1" t="s">
        <v>263</v>
      </c>
      <c r="E1" s="1" t="s">
        <v>264</v>
      </c>
    </row>
    <row r="2" spans="1:5" ht="15.75" customHeight="1" x14ac:dyDescent="0.15">
      <c r="A2" s="1">
        <f ca="1">IFERROR(__xludf.DUMMYFUNCTION("ARRAYFORMULA(  SPLIT(    FLATTEN(        FILTER('contribution par jour-semaine'!A2:A202000, 'contribution par jour-semaine'!A2:A202000 &lt;&gt; """")      &amp; "",""      &amp; (FILTER('contribution par jour-semaine'!1:1, 'contribution par jour-semaine'!1:1 &lt;&gt; """",'c"&amp;"ontribution par jour-semaine'!1:1 &lt;&gt; ""index"",'contribution par jour-semaine'!1:1 &lt;&gt; ""period"",REGEXMATCH('contribution par jour-semaine'!1:1,""contribution"")))    ),    "",""  ))"),0)</f>
        <v>0</v>
      </c>
      <c r="B2" s="1" t="str">
        <f ca="1">IFERROR(__xludf.DUMMYFUNCTION("""COMPUTED_VALUE"""),"Media_Print_Others contribution")</f>
        <v>Media_Print_Others contribution</v>
      </c>
      <c r="C2" s="1">
        <f ca="1">IFERROR(INDIRECT(ADDRESS(MATCH(A2,'contribution par jour-semaine'!A:A,0),MATCH(B2,'contribution par jour-semaine'!$1:$1,0),4,1,"contribution par jour-semaine")),"")</f>
        <v>0</v>
      </c>
      <c r="D2" s="4" t="str">
        <f ca="1">VLOOKUP(A2,predictions!A:B,2,FALSE)</f>
        <v>22/06/2020</v>
      </c>
      <c r="E2" s="4">
        <f t="shared" ref="E2:E256" ca="1" si="0">DATE(RIGHT(D2,4),MID(D2,4,2),LEFT(D2,2))</f>
        <v>44004</v>
      </c>
    </row>
    <row r="3" spans="1:5" ht="15.75" customHeight="1" x14ac:dyDescent="0.15">
      <c r="A3" s="1">
        <f ca="1">IFERROR(__xludf.DUMMYFUNCTION("""COMPUTED_VALUE"""),0)</f>
        <v>0</v>
      </c>
      <c r="B3" s="1" t="str">
        <f ca="1">IFERROR(__xludf.DUMMYFUNCTION("""COMPUTED_VALUE"""),"Media_Print_ELLE contribution")</f>
        <v>Media_Print_ELLE contribution</v>
      </c>
      <c r="C3" s="1">
        <f ca="1">IFERROR(INDIRECT(ADDRESS(MATCH(A3,'contribution par jour-semaine'!A:A,0),MATCH(B3,'contribution par jour-semaine'!$1:$1,0),4,1,"contribution par jour-semaine")),"")</f>
        <v>47223.16796875</v>
      </c>
      <c r="D3" s="4" t="str">
        <f ca="1">VLOOKUP(A3,predictions!A:B,2,FALSE)</f>
        <v>22/06/2020</v>
      </c>
      <c r="E3" s="4">
        <f t="shared" ca="1" si="0"/>
        <v>44004</v>
      </c>
    </row>
    <row r="4" spans="1:5" ht="15.75" customHeight="1" x14ac:dyDescent="0.15">
      <c r="A4" s="1">
        <f ca="1">IFERROR(__xludf.DUMMYFUNCTION("""COMPUTED_VALUE"""),0)</f>
        <v>0</v>
      </c>
      <c r="B4" s="1" t="str">
        <f ca="1">IFERROR(__xludf.DUMMYFUNCTION("""COMPUTED_VALUE"""),"Media_Print_MADAME FIGARO contribution")</f>
        <v>Media_Print_MADAME FIGARO contribution</v>
      </c>
      <c r="C4" s="1">
        <f ca="1">IFERROR(INDIRECT(ADDRESS(MATCH(A4,'contribution par jour-semaine'!A:A,0),MATCH(B4,'contribution par jour-semaine'!$1:$1,0),4,1,"contribution par jour-semaine")),"")</f>
        <v>17808.958984375</v>
      </c>
      <c r="D4" s="4" t="str">
        <f ca="1">VLOOKUP(A4,predictions!A:B,2,FALSE)</f>
        <v>22/06/2020</v>
      </c>
      <c r="E4" s="4">
        <f t="shared" ca="1" si="0"/>
        <v>44004</v>
      </c>
    </row>
    <row r="5" spans="1:5" ht="15.75" customHeight="1" x14ac:dyDescent="0.15">
      <c r="A5" s="1">
        <f ca="1">IFERROR(__xludf.DUMMYFUNCTION("""COMPUTED_VALUE"""),0)</f>
        <v>0</v>
      </c>
      <c r="B5" s="1" t="str">
        <f ca="1">IFERROR(__xludf.DUMMYFUNCTION("""COMPUTED_VALUE"""),"Media_Print_MARIE CLAIRE contribution")</f>
        <v>Media_Print_MARIE CLAIRE contribution</v>
      </c>
      <c r="C5" s="1">
        <f ca="1">IFERROR(INDIRECT(ADDRESS(MATCH(A5,'contribution par jour-semaine'!A:A,0),MATCH(B5,'contribution par jour-semaine'!$1:$1,0),4,1,"contribution par jour-semaine")),"")</f>
        <v>14084.9638671875</v>
      </c>
      <c r="D5" s="4" t="str">
        <f ca="1">VLOOKUP(A5,predictions!A:B,2,FALSE)</f>
        <v>22/06/2020</v>
      </c>
      <c r="E5" s="4">
        <f t="shared" ca="1" si="0"/>
        <v>44004</v>
      </c>
    </row>
    <row r="6" spans="1:5" ht="15.75" customHeight="1" x14ac:dyDescent="0.15">
      <c r="A6" s="1">
        <f ca="1">IFERROR(__xludf.DUMMYFUNCTION("""COMPUTED_VALUE"""),0)</f>
        <v>0</v>
      </c>
      <c r="B6" s="1" t="str">
        <f ca="1">IFERROR(__xludf.DUMMYFUNCTION("""COMPUTED_VALUE"""),"Media_Print_VERSION FEMINA contribution")</f>
        <v>Media_Print_VERSION FEMINA contribution</v>
      </c>
      <c r="C6" s="1">
        <f ca="1">IFERROR(INDIRECT(ADDRESS(MATCH(A6,'contribution par jour-semaine'!A:A,0),MATCH(B6,'contribution par jour-semaine'!$1:$1,0),4,1,"contribution par jour-semaine")),"")</f>
        <v>0</v>
      </c>
      <c r="D6" s="4" t="str">
        <f ca="1">VLOOKUP(A6,predictions!A:B,2,FALSE)</f>
        <v>22/06/2020</v>
      </c>
      <c r="E6" s="4">
        <f t="shared" ca="1" si="0"/>
        <v>44004</v>
      </c>
    </row>
    <row r="7" spans="1:5" ht="15.75" customHeight="1" x14ac:dyDescent="0.15">
      <c r="A7" s="1">
        <f ca="1">IFERROR(__xludf.DUMMYFUNCTION("""COMPUTED_VALUE"""),0)</f>
        <v>0</v>
      </c>
      <c r="B7" s="1" t="str">
        <f ca="1">IFERROR(__xludf.DUMMYFUNCTION("""COMPUTED_VALUE"""),"Media_Print_GALA contribution")</f>
        <v>Media_Print_GALA contribution</v>
      </c>
      <c r="C7" s="1">
        <f ca="1">IFERROR(INDIRECT(ADDRESS(MATCH(A7,'contribution par jour-semaine'!A:A,0),MATCH(B7,'contribution par jour-semaine'!$1:$1,0),4,1,"contribution par jour-semaine")),"")</f>
        <v>0</v>
      </c>
      <c r="D7" s="4" t="str">
        <f ca="1">VLOOKUP(A7,predictions!A:B,2,FALSE)</f>
        <v>22/06/2020</v>
      </c>
      <c r="E7" s="4">
        <f t="shared" ca="1" si="0"/>
        <v>44004</v>
      </c>
    </row>
    <row r="8" spans="1:5" ht="15.75" customHeight="1" x14ac:dyDescent="0.15">
      <c r="A8" s="1">
        <f ca="1">IFERROR(__xludf.DUMMYFUNCTION("""COMPUTED_VALUE"""),0)</f>
        <v>0</v>
      </c>
      <c r="B8" s="1" t="str">
        <f ca="1">IFERROR(__xludf.DUMMYFUNCTION("""COMPUTED_VALUE"""),"Media_Print_COSMOPOLITAN contribution")</f>
        <v>Media_Print_COSMOPOLITAN contribution</v>
      </c>
      <c r="C8" s="1">
        <f ca="1">IFERROR(INDIRECT(ADDRESS(MATCH(A8,'contribution par jour-semaine'!A:A,0),MATCH(B8,'contribution par jour-semaine'!$1:$1,0),4,1,"contribution par jour-semaine")),"")</f>
        <v>35089.05078125</v>
      </c>
      <c r="D8" s="4" t="str">
        <f ca="1">VLOOKUP(A8,predictions!A:B,2,FALSE)</f>
        <v>22/06/2020</v>
      </c>
      <c r="E8" s="4">
        <f t="shared" ca="1" si="0"/>
        <v>44004</v>
      </c>
    </row>
    <row r="9" spans="1:5" ht="15.75" customHeight="1" x14ac:dyDescent="0.15">
      <c r="A9" s="1">
        <f ca="1">IFERROR(__xludf.DUMMYFUNCTION("""COMPUTED_VALUE"""),0)</f>
        <v>0</v>
      </c>
      <c r="B9" s="1" t="str">
        <f ca="1">IFERROR(__xludf.DUMMYFUNCTION("""COMPUTED_VALUE"""),"Media_Print_FEMME ACTUELLE contribution")</f>
        <v>Media_Print_FEMME ACTUELLE contribution</v>
      </c>
      <c r="C9" s="1">
        <f ca="1">IFERROR(INDIRECT(ADDRESS(MATCH(A9,'contribution par jour-semaine'!A:A,0),MATCH(B9,'contribution par jour-semaine'!$1:$1,0),4,1,"contribution par jour-semaine")),"")</f>
        <v>0</v>
      </c>
      <c r="D9" s="4" t="str">
        <f ca="1">VLOOKUP(A9,predictions!A:B,2,FALSE)</f>
        <v>22/06/2020</v>
      </c>
      <c r="E9" s="4">
        <f t="shared" ca="1" si="0"/>
        <v>44004</v>
      </c>
    </row>
    <row r="10" spans="1:5" ht="15.75" customHeight="1" x14ac:dyDescent="0.15">
      <c r="A10" s="1">
        <f ca="1">IFERROR(__xludf.DUMMYFUNCTION("""COMPUTED_VALUE"""),0)</f>
        <v>0</v>
      </c>
      <c r="B10" s="1" t="str">
        <f ca="1">IFERROR(__xludf.DUMMYFUNCTION("""COMPUTED_VALUE"""),"Media_Print_PARIS MATCH contribution")</f>
        <v>Media_Print_PARIS MATCH contribution</v>
      </c>
      <c r="C10" s="1">
        <f ca="1">IFERROR(INDIRECT(ADDRESS(MATCH(A10,'contribution par jour-semaine'!A:A,0),MATCH(B10,'contribution par jour-semaine'!$1:$1,0),4,1,"contribution par jour-semaine")),"")</f>
        <v>0</v>
      </c>
      <c r="D10" s="4" t="str">
        <f ca="1">VLOOKUP(A10,predictions!A:B,2,FALSE)</f>
        <v>22/06/2020</v>
      </c>
      <c r="E10" s="4">
        <f t="shared" ca="1" si="0"/>
        <v>44004</v>
      </c>
    </row>
    <row r="11" spans="1:5" ht="15.75" customHeight="1" x14ac:dyDescent="0.15">
      <c r="A11" s="1">
        <f ca="1">IFERROR(__xludf.DUMMYFUNCTION("""COMPUTED_VALUE"""),0)</f>
        <v>0</v>
      </c>
      <c r="B11" s="1" t="str">
        <f ca="1">IFERROR(__xludf.DUMMYFUNCTION("""COMPUTED_VALUE"""),"Media_Print_BIBA contribution")</f>
        <v>Media_Print_BIBA contribution</v>
      </c>
      <c r="C11" s="1">
        <f ca="1">IFERROR(INDIRECT(ADDRESS(MATCH(A11,'contribution par jour-semaine'!A:A,0),MATCH(B11,'contribution par jour-semaine'!$1:$1,0),4,1,"contribution par jour-semaine")),"")</f>
        <v>36580.71484375</v>
      </c>
      <c r="D11" s="4" t="str">
        <f ca="1">VLOOKUP(A11,predictions!A:B,2,FALSE)</f>
        <v>22/06/2020</v>
      </c>
      <c r="E11" s="4">
        <f t="shared" ca="1" si="0"/>
        <v>44004</v>
      </c>
    </row>
    <row r="12" spans="1:5" ht="15.75" customHeight="1" x14ac:dyDescent="0.15">
      <c r="A12" s="1">
        <f ca="1">IFERROR(__xludf.DUMMYFUNCTION("""COMPUTED_VALUE"""),0)</f>
        <v>0</v>
      </c>
      <c r="B12" s="1" t="str">
        <f ca="1">IFERROR(__xludf.DUMMYFUNCTION("""COMPUTED_VALUE"""),"Media_Print_AVANTAGES contribution")</f>
        <v>Media_Print_AVANTAGES contribution</v>
      </c>
      <c r="C12" s="1">
        <f ca="1">IFERROR(INDIRECT(ADDRESS(MATCH(A12,'contribution par jour-semaine'!A:A,0),MATCH(B12,'contribution par jour-semaine'!$1:$1,0),4,1,"contribution par jour-semaine")),"")</f>
        <v>0</v>
      </c>
      <c r="D12" s="4" t="str">
        <f ca="1">VLOOKUP(A12,predictions!A:B,2,FALSE)</f>
        <v>22/06/2020</v>
      </c>
      <c r="E12" s="4">
        <f t="shared" ca="1" si="0"/>
        <v>44004</v>
      </c>
    </row>
    <row r="13" spans="1:5" ht="15.75" customHeight="1" x14ac:dyDescent="0.15">
      <c r="A13" s="1">
        <f ca="1">IFERROR(__xludf.DUMMYFUNCTION("""COMPUTED_VALUE"""),0)</f>
        <v>0</v>
      </c>
      <c r="B13" s="1" t="str">
        <f ca="1">IFERROR(__xludf.DUMMYFUNCTION("""COMPUTED_VALUE"""),"Media_Print_PSYCHOLOGIES contribution")</f>
        <v>Media_Print_PSYCHOLOGIES contribution</v>
      </c>
      <c r="C13" s="1">
        <f ca="1">IFERROR(INDIRECT(ADDRESS(MATCH(A13,'contribution par jour-semaine'!A:A,0),MATCH(B13,'contribution par jour-semaine'!$1:$1,0),4,1,"contribution par jour-semaine")),"")</f>
        <v>0</v>
      </c>
      <c r="D13" s="4" t="str">
        <f ca="1">VLOOKUP(A13,predictions!A:B,2,FALSE)</f>
        <v>22/06/2020</v>
      </c>
      <c r="E13" s="4">
        <f t="shared" ca="1" si="0"/>
        <v>44004</v>
      </c>
    </row>
    <row r="14" spans="1:5" ht="15.75" customHeight="1" x14ac:dyDescent="0.15">
      <c r="A14" s="1">
        <f ca="1">IFERROR(__xludf.DUMMYFUNCTION("""COMPUTED_VALUE"""),0)</f>
        <v>0</v>
      </c>
      <c r="B14" s="1" t="str">
        <f ca="1">IFERROR(__xludf.DUMMYFUNCTION("""COMPUTED_VALUE"""),"Media_TV_TF1 contribution")</f>
        <v>Media_TV_TF1 contribution</v>
      </c>
      <c r="C14" s="1">
        <f ca="1">IFERROR(INDIRECT(ADDRESS(MATCH(A14,'contribution par jour-semaine'!A:A,0),MATCH(B14,'contribution par jour-semaine'!$1:$1,0),4,1,"contribution par jour-semaine")),"")</f>
        <v>0</v>
      </c>
      <c r="D14" s="4" t="str">
        <f ca="1">VLOOKUP(A14,predictions!A:B,2,FALSE)</f>
        <v>22/06/2020</v>
      </c>
      <c r="E14" s="4">
        <f t="shared" ca="1" si="0"/>
        <v>44004</v>
      </c>
    </row>
    <row r="15" spans="1:5" ht="15.75" customHeight="1" x14ac:dyDescent="0.15">
      <c r="A15" s="1">
        <f ca="1">IFERROR(__xludf.DUMMYFUNCTION("""COMPUTED_VALUE"""),0)</f>
        <v>0</v>
      </c>
      <c r="B15" s="1" t="str">
        <f ca="1">IFERROR(__xludf.DUMMYFUNCTION("""COMPUTED_VALUE"""),"Media_TV_Others contribution")</f>
        <v>Media_TV_Others contribution</v>
      </c>
      <c r="C15" s="1">
        <f ca="1">IFERROR(INDIRECT(ADDRESS(MATCH(A15,'contribution par jour-semaine'!A:A,0),MATCH(B15,'contribution par jour-semaine'!$1:$1,0),4,1,"contribution par jour-semaine")),"")</f>
        <v>0</v>
      </c>
      <c r="D15" s="4" t="str">
        <f ca="1">VLOOKUP(A15,predictions!A:B,2,FALSE)</f>
        <v>22/06/2020</v>
      </c>
      <c r="E15" s="4">
        <f t="shared" ca="1" si="0"/>
        <v>44004</v>
      </c>
    </row>
    <row r="16" spans="1:5" ht="15.75" customHeight="1" x14ac:dyDescent="0.15">
      <c r="A16" s="1">
        <f ca="1">IFERROR(__xludf.DUMMYFUNCTION("""COMPUTED_VALUE"""),0)</f>
        <v>0</v>
      </c>
      <c r="B16" s="1" t="str">
        <f ca="1">IFERROR(__xludf.DUMMYFUNCTION("""COMPUTED_VALUE"""),"Media_TV_M6 contribution")</f>
        <v>Media_TV_M6 contribution</v>
      </c>
      <c r="C16" s="1">
        <f ca="1">IFERROR(INDIRECT(ADDRESS(MATCH(A16,'contribution par jour-semaine'!A:A,0),MATCH(B16,'contribution par jour-semaine'!$1:$1,0),4,1,"contribution par jour-semaine")),"")</f>
        <v>0</v>
      </c>
      <c r="D16" s="4" t="str">
        <f ca="1">VLOOKUP(A16,predictions!A:B,2,FALSE)</f>
        <v>22/06/2020</v>
      </c>
      <c r="E16" s="4">
        <f t="shared" ca="1" si="0"/>
        <v>44004</v>
      </c>
    </row>
    <row r="17" spans="1:5" ht="15.75" customHeight="1" x14ac:dyDescent="0.15">
      <c r="A17" s="1">
        <f ca="1">IFERROR(__xludf.DUMMYFUNCTION("""COMPUTED_VALUE"""),0)</f>
        <v>0</v>
      </c>
      <c r="B17" s="1" t="str">
        <f ca="1">IFERROR(__xludf.DUMMYFUNCTION("""COMPUTED_VALUE"""),"Media_TV_TMC contribution")</f>
        <v>Media_TV_TMC contribution</v>
      </c>
      <c r="C17" s="1">
        <f ca="1">IFERROR(INDIRECT(ADDRESS(MATCH(A17,'contribution par jour-semaine'!A:A,0),MATCH(B17,'contribution par jour-semaine'!$1:$1,0),4,1,"contribution par jour-semaine")),"")</f>
        <v>0</v>
      </c>
      <c r="D17" s="4" t="str">
        <f ca="1">VLOOKUP(A17,predictions!A:B,2,FALSE)</f>
        <v>22/06/2020</v>
      </c>
      <c r="E17" s="4">
        <f t="shared" ca="1" si="0"/>
        <v>44004</v>
      </c>
    </row>
    <row r="18" spans="1:5" ht="15.75" customHeight="1" x14ac:dyDescent="0.15">
      <c r="A18" s="1">
        <f ca="1">IFERROR(__xludf.DUMMYFUNCTION("""COMPUTED_VALUE"""),0)</f>
        <v>0</v>
      </c>
      <c r="B18" s="1" t="str">
        <f ca="1">IFERROR(__xludf.DUMMYFUNCTION("""COMPUTED_VALUE"""),"Media_TV_FRANCE 2 contribution")</f>
        <v>Media_TV_FRANCE 2 contribution</v>
      </c>
      <c r="C18" s="1">
        <f ca="1">IFERROR(INDIRECT(ADDRESS(MATCH(A18,'contribution par jour-semaine'!A:A,0),MATCH(B18,'contribution par jour-semaine'!$1:$1,0),4,1,"contribution par jour-semaine")),"")</f>
        <v>0</v>
      </c>
      <c r="D18" s="4" t="str">
        <f ca="1">VLOOKUP(A18,predictions!A:B,2,FALSE)</f>
        <v>22/06/2020</v>
      </c>
      <c r="E18" s="4">
        <f t="shared" ca="1" si="0"/>
        <v>44004</v>
      </c>
    </row>
    <row r="19" spans="1:5" ht="15.75" customHeight="1" x14ac:dyDescent="0.15">
      <c r="A19" s="1">
        <f ca="1">IFERROR(__xludf.DUMMYFUNCTION("""COMPUTED_VALUE"""),0)</f>
        <v>0</v>
      </c>
      <c r="B19" s="1" t="str">
        <f ca="1">IFERROR(__xludf.DUMMYFUNCTION("""COMPUTED_VALUE"""),"Media_TV_BFM TV contribution")</f>
        <v>Media_TV_BFM TV contribution</v>
      </c>
      <c r="C19" s="1">
        <f ca="1">IFERROR(INDIRECT(ADDRESS(MATCH(A19,'contribution par jour-semaine'!A:A,0),MATCH(B19,'contribution par jour-semaine'!$1:$1,0),4,1,"contribution par jour-semaine")),"")</f>
        <v>0</v>
      </c>
      <c r="D19" s="4" t="str">
        <f ca="1">VLOOKUP(A19,predictions!A:B,2,FALSE)</f>
        <v>22/06/2020</v>
      </c>
      <c r="E19" s="4">
        <f t="shared" ca="1" si="0"/>
        <v>44004</v>
      </c>
    </row>
    <row r="20" spans="1:5" ht="15.75" customHeight="1" x14ac:dyDescent="0.15">
      <c r="A20" s="1">
        <f ca="1">IFERROR(__xludf.DUMMYFUNCTION("""COMPUTED_VALUE"""),0)</f>
        <v>0</v>
      </c>
      <c r="B20" s="1" t="str">
        <f ca="1">IFERROR(__xludf.DUMMYFUNCTION("""COMPUTED_VALUE"""),"Media_TV_C8 contribution")</f>
        <v>Media_TV_C8 contribution</v>
      </c>
      <c r="C20" s="1">
        <f ca="1">IFERROR(INDIRECT(ADDRESS(MATCH(A20,'contribution par jour-semaine'!A:A,0),MATCH(B20,'contribution par jour-semaine'!$1:$1,0),4,1,"contribution par jour-semaine")),"")</f>
        <v>0</v>
      </c>
      <c r="D20" s="4" t="str">
        <f ca="1">VLOOKUP(A20,predictions!A:B,2,FALSE)</f>
        <v>22/06/2020</v>
      </c>
      <c r="E20" s="4">
        <f t="shared" ca="1" si="0"/>
        <v>44004</v>
      </c>
    </row>
    <row r="21" spans="1:5" ht="15.75" customHeight="1" x14ac:dyDescent="0.15">
      <c r="A21" s="1">
        <f ca="1">IFERROR(__xludf.DUMMYFUNCTION("""COMPUTED_VALUE"""),0)</f>
        <v>0</v>
      </c>
      <c r="B21" s="1" t="str">
        <f ca="1">IFERROR(__xludf.DUMMYFUNCTION("""COMPUTED_VALUE"""),"Media_TV_TF1 SERIES FILMS contribution")</f>
        <v>Media_TV_TF1 SERIES FILMS contribution</v>
      </c>
      <c r="C21" s="1">
        <f ca="1">IFERROR(INDIRECT(ADDRESS(MATCH(A21,'contribution par jour-semaine'!A:A,0),MATCH(B21,'contribution par jour-semaine'!$1:$1,0),4,1,"contribution par jour-semaine")),"")</f>
        <v>0</v>
      </c>
      <c r="D21" s="4" t="str">
        <f ca="1">VLOOKUP(A21,predictions!A:B,2,FALSE)</f>
        <v>22/06/2020</v>
      </c>
      <c r="E21" s="4">
        <f t="shared" ca="1" si="0"/>
        <v>44004</v>
      </c>
    </row>
    <row r="22" spans="1:5" ht="15.75" customHeight="1" x14ac:dyDescent="0.15">
      <c r="A22" s="1">
        <f ca="1">IFERROR(__xludf.DUMMYFUNCTION("""COMPUTED_VALUE"""),0)</f>
        <v>0</v>
      </c>
      <c r="B22" s="1" t="str">
        <f ca="1">IFERROR(__xludf.DUMMYFUNCTION("""COMPUTED_VALUE"""),"Media_TV_NRJ12 contribution")</f>
        <v>Media_TV_NRJ12 contribution</v>
      </c>
      <c r="C22" s="1">
        <f ca="1">IFERROR(INDIRECT(ADDRESS(MATCH(A22,'contribution par jour-semaine'!A:A,0),MATCH(B22,'contribution par jour-semaine'!$1:$1,0),4,1,"contribution par jour-semaine")),"")</f>
        <v>0</v>
      </c>
      <c r="D22" s="4" t="str">
        <f ca="1">VLOOKUP(A22,predictions!A:B,2,FALSE)</f>
        <v>22/06/2020</v>
      </c>
      <c r="E22" s="4">
        <f t="shared" ca="1" si="0"/>
        <v>44004</v>
      </c>
    </row>
    <row r="23" spans="1:5" ht="15.75" customHeight="1" x14ac:dyDescent="0.15">
      <c r="A23" s="1">
        <f ca="1">IFERROR(__xludf.DUMMYFUNCTION("""COMPUTED_VALUE"""),0)</f>
        <v>0</v>
      </c>
      <c r="B23" s="1" t="str">
        <f ca="1">IFERROR(__xludf.DUMMYFUNCTION("""COMPUTED_VALUE"""),"Media_Search contribution")</f>
        <v>Media_Search contribution</v>
      </c>
      <c r="C23" s="1">
        <f ca="1">IFERROR(INDIRECT(ADDRESS(MATCH(A23,'contribution par jour-semaine'!A:A,0),MATCH(B23,'contribution par jour-semaine'!$1:$1,0),4,1,"contribution par jour-semaine")),"")</f>
        <v>44231.76171875</v>
      </c>
      <c r="D23" s="4" t="str">
        <f ca="1">VLOOKUP(A23,predictions!A:B,2,FALSE)</f>
        <v>22/06/2020</v>
      </c>
      <c r="E23" s="4">
        <f t="shared" ca="1" si="0"/>
        <v>44004</v>
      </c>
    </row>
    <row r="24" spans="1:5" ht="15.75" customHeight="1" x14ac:dyDescent="0.15">
      <c r="A24" s="1">
        <f ca="1">IFERROR(__xludf.DUMMYFUNCTION("""COMPUTED_VALUE"""),0)</f>
        <v>0</v>
      </c>
      <c r="B24" s="1" t="str">
        <f ca="1">IFERROR(__xludf.DUMMYFUNCTION("""COMPUTED_VALUE"""),"Media_Social contribution")</f>
        <v>Media_Social contribution</v>
      </c>
      <c r="C24" s="1">
        <f ca="1">IFERROR(INDIRECT(ADDRESS(MATCH(A24,'contribution par jour-semaine'!A:A,0),MATCH(B24,'contribution par jour-semaine'!$1:$1,0),4,1,"contribution par jour-semaine")),"")</f>
        <v>90368.6484375</v>
      </c>
      <c r="D24" s="4" t="str">
        <f ca="1">VLOOKUP(A24,predictions!A:B,2,FALSE)</f>
        <v>22/06/2020</v>
      </c>
      <c r="E24" s="4">
        <f t="shared" ca="1" si="0"/>
        <v>44004</v>
      </c>
    </row>
    <row r="25" spans="1:5" ht="15.75" customHeight="1" x14ac:dyDescent="0.15">
      <c r="A25" s="1">
        <f ca="1">IFERROR(__xludf.DUMMYFUNCTION("""COMPUTED_VALUE"""),0)</f>
        <v>0</v>
      </c>
      <c r="B25" s="1" t="str">
        <f ca="1">IFERROR(__xludf.DUMMYFUNCTION("""COMPUTED_VALUE"""),"Media_Display contribution")</f>
        <v>Media_Display contribution</v>
      </c>
      <c r="C25" s="1">
        <f ca="1">IFERROR(INDIRECT(ADDRESS(MATCH(A25,'contribution par jour-semaine'!A:A,0),MATCH(B25,'contribution par jour-semaine'!$1:$1,0),4,1,"contribution par jour-semaine")),"")</f>
        <v>0</v>
      </c>
      <c r="D25" s="4" t="str">
        <f ca="1">VLOOKUP(A25,predictions!A:B,2,FALSE)</f>
        <v>22/06/2020</v>
      </c>
      <c r="E25" s="4">
        <f t="shared" ca="1" si="0"/>
        <v>44004</v>
      </c>
    </row>
    <row r="26" spans="1:5" ht="15.75" customHeight="1" x14ac:dyDescent="0.15">
      <c r="A26" s="1">
        <f ca="1">IFERROR(__xludf.DUMMYFUNCTION("""COMPUTED_VALUE"""),0)</f>
        <v>0</v>
      </c>
      <c r="B26" s="1" t="str">
        <f ca="1">IFERROR(__xludf.DUMMYFUNCTION("""COMPUTED_VALUE"""),"Media_OOH_JC DECAUX VITRINE 2M2 NATIONAL contribution")</f>
        <v>Media_OOH_JC DECAUX VITRINE 2M2 NATIONAL contribution</v>
      </c>
      <c r="C26" s="1">
        <f ca="1">IFERROR(INDIRECT(ADDRESS(MATCH(A26,'contribution par jour-semaine'!A:A,0),MATCH(B26,'contribution par jour-semaine'!$1:$1,0),4,1,"contribution par jour-semaine")),"")</f>
        <v>0</v>
      </c>
      <c r="D26" s="4" t="str">
        <f ca="1">VLOOKUP(A26,predictions!A:B,2,FALSE)</f>
        <v>22/06/2020</v>
      </c>
      <c r="E26" s="4">
        <f t="shared" ca="1" si="0"/>
        <v>44004</v>
      </c>
    </row>
    <row r="27" spans="1:5" ht="15.75" customHeight="1" x14ac:dyDescent="0.15">
      <c r="A27" s="1">
        <f ca="1">IFERROR(__xludf.DUMMYFUNCTION("""COMPUTED_VALUE"""),0)</f>
        <v>0</v>
      </c>
      <c r="B27" s="1" t="str">
        <f ca="1">IFERROR(__xludf.DUMMYFUNCTION("""COMPUTED_VALUE"""),"Media_OOH_METROBUS METRO NATIONAL contribution")</f>
        <v>Media_OOH_METROBUS METRO NATIONAL contribution</v>
      </c>
      <c r="C27" s="1">
        <f ca="1">IFERROR(INDIRECT(ADDRESS(MATCH(A27,'contribution par jour-semaine'!A:A,0),MATCH(B27,'contribution par jour-semaine'!$1:$1,0),4,1,"contribution par jour-semaine")),"")</f>
        <v>0</v>
      </c>
      <c r="D27" s="4" t="str">
        <f ca="1">VLOOKUP(A27,predictions!A:B,2,FALSE)</f>
        <v>22/06/2020</v>
      </c>
      <c r="E27" s="4">
        <f t="shared" ca="1" si="0"/>
        <v>44004</v>
      </c>
    </row>
    <row r="28" spans="1:5" ht="15.75" customHeight="1" x14ac:dyDescent="0.15">
      <c r="A28" s="1">
        <f ca="1">IFERROR(__xludf.DUMMYFUNCTION("""COMPUTED_VALUE"""),0)</f>
        <v>0</v>
      </c>
      <c r="B28" s="1" t="str">
        <f ca="1">IFERROR(__xludf.DUMMYFUNCTION("""COMPUTED_VALUE"""),"Media_OOH_CLEAR CHANNEL SHOPPING MALLS contribution")</f>
        <v>Media_OOH_CLEAR CHANNEL SHOPPING MALLS contribution</v>
      </c>
      <c r="C28" s="1">
        <f ca="1">IFERROR(INDIRECT(ADDRESS(MATCH(A28,'contribution par jour-semaine'!A:A,0),MATCH(B28,'contribution par jour-semaine'!$1:$1,0),4,1,"contribution par jour-semaine")),"")</f>
        <v>0</v>
      </c>
      <c r="D28" s="4" t="str">
        <f ca="1">VLOOKUP(A28,predictions!A:B,2,FALSE)</f>
        <v>22/06/2020</v>
      </c>
      <c r="E28" s="4">
        <f t="shared" ca="1" si="0"/>
        <v>44004</v>
      </c>
    </row>
    <row r="29" spans="1:5" ht="15.75" customHeight="1" x14ac:dyDescent="0.15">
      <c r="A29" s="1">
        <f ca="1">IFERROR(__xludf.DUMMYFUNCTION("""COMPUTED_VALUE"""),0)</f>
        <v>0</v>
      </c>
      <c r="B29" s="1" t="str">
        <f ca="1">IFERROR(__xludf.DUMMYFUNCTION("""COMPUTED_VALUE"""),"Media_OOH_MEDIAGARES TRANSPORT contribution")</f>
        <v>Media_OOH_MEDIAGARES TRANSPORT contribution</v>
      </c>
      <c r="C29" s="1">
        <f ca="1">IFERROR(INDIRECT(ADDRESS(MATCH(A29,'contribution par jour-semaine'!A:A,0),MATCH(B29,'contribution par jour-semaine'!$1:$1,0),4,1,"contribution par jour-semaine")),"")</f>
        <v>0</v>
      </c>
      <c r="D29" s="4" t="str">
        <f ca="1">VLOOKUP(A29,predictions!A:B,2,FALSE)</f>
        <v>22/06/2020</v>
      </c>
      <c r="E29" s="4">
        <f t="shared" ca="1" si="0"/>
        <v>44004</v>
      </c>
    </row>
    <row r="30" spans="1:5" ht="15.75" customHeight="1" x14ac:dyDescent="0.15">
      <c r="A30" s="1">
        <f ca="1">IFERROR(__xludf.DUMMYFUNCTION("""COMPUTED_VALUE"""),0)</f>
        <v>0</v>
      </c>
      <c r="B30" s="1" t="str">
        <f ca="1">IFERROR(__xludf.DUMMYFUNCTION("""COMPUTED_VALUE"""),"Media_OOH_Others contribution")</f>
        <v>Media_OOH_Others contribution</v>
      </c>
      <c r="C30" s="1">
        <f ca="1">IFERROR(INDIRECT(ADDRESS(MATCH(A30,'contribution par jour-semaine'!A:A,0),MATCH(B30,'contribution par jour-semaine'!$1:$1,0),4,1,"contribution par jour-semaine")),"")</f>
        <v>0</v>
      </c>
      <c r="D30" s="4" t="str">
        <f ca="1">VLOOKUP(A30,predictions!A:B,2,FALSE)</f>
        <v>22/06/2020</v>
      </c>
      <c r="E30" s="4">
        <f t="shared" ca="1" si="0"/>
        <v>44004</v>
      </c>
    </row>
    <row r="31" spans="1:5" ht="15.75" customHeight="1" x14ac:dyDescent="0.15">
      <c r="A31" s="1">
        <f ca="1">IFERROR(__xludf.DUMMYFUNCTION("""COMPUTED_VALUE"""),0)</f>
        <v>0</v>
      </c>
      <c r="B31" s="1" t="str">
        <f ca="1">IFERROR(__xludf.DUMMYFUNCTION("""COMPUTED_VALUE"""),"baseline contribution")</f>
        <v>baseline contribution</v>
      </c>
      <c r="C31" s="1">
        <f ca="1">IFERROR(INDIRECT(ADDRESS(MATCH(A31,'contribution par jour-semaine'!A:A,0),MATCH(B31,'contribution par jour-semaine'!$1:$1,0),4,1,"contribution par jour-semaine")),"")</f>
        <v>1092249.5</v>
      </c>
      <c r="D31" s="4" t="str">
        <f ca="1">VLOOKUP(A31,predictions!A:B,2,FALSE)</f>
        <v>22/06/2020</v>
      </c>
      <c r="E31" s="4">
        <f t="shared" ca="1" si="0"/>
        <v>44004</v>
      </c>
    </row>
    <row r="32" spans="1:5" ht="15.75" customHeight="1" x14ac:dyDescent="0.15">
      <c r="A32" s="1">
        <f ca="1">IFERROR(__xludf.DUMMYFUNCTION("""COMPUTED_VALUE"""),1)</f>
        <v>1</v>
      </c>
      <c r="B32" s="1" t="str">
        <f ca="1">IFERROR(__xludf.DUMMYFUNCTION("""COMPUTED_VALUE"""),"Media_Print_Others contribution")</f>
        <v>Media_Print_Others contribution</v>
      </c>
      <c r="C32" s="1">
        <f ca="1">IFERROR(INDIRECT(ADDRESS(MATCH(A32,'contribution par jour-semaine'!A:A,0),MATCH(B32,'contribution par jour-semaine'!$1:$1,0),4,1,"contribution par jour-semaine")),"")</f>
        <v>0</v>
      </c>
      <c r="D32" s="4" t="str">
        <f ca="1">VLOOKUP(A32,predictions!A:B,2,FALSE)</f>
        <v>29/06/2020</v>
      </c>
      <c r="E32" s="4">
        <f t="shared" ca="1" si="0"/>
        <v>44011</v>
      </c>
    </row>
    <row r="33" spans="1:5" ht="15.75" customHeight="1" x14ac:dyDescent="0.15">
      <c r="A33" s="1">
        <f ca="1">IFERROR(__xludf.DUMMYFUNCTION("""COMPUTED_VALUE"""),1)</f>
        <v>1</v>
      </c>
      <c r="B33" s="1" t="str">
        <f ca="1">IFERROR(__xludf.DUMMYFUNCTION("""COMPUTED_VALUE"""),"Media_Print_ELLE contribution")</f>
        <v>Media_Print_ELLE contribution</v>
      </c>
      <c r="C33" s="1">
        <f ca="1">IFERROR(INDIRECT(ADDRESS(MATCH(A33,'contribution par jour-semaine'!A:A,0),MATCH(B33,'contribution par jour-semaine'!$1:$1,0),4,1,"contribution par jour-semaine")),"")</f>
        <v>51668.4921875</v>
      </c>
      <c r="D33" s="4" t="str">
        <f ca="1">VLOOKUP(A33,predictions!A:B,2,FALSE)</f>
        <v>29/06/2020</v>
      </c>
      <c r="E33" s="4">
        <f t="shared" ca="1" si="0"/>
        <v>44011</v>
      </c>
    </row>
    <row r="34" spans="1:5" ht="15.75" customHeight="1" x14ac:dyDescent="0.15">
      <c r="A34" s="1">
        <f ca="1">IFERROR(__xludf.DUMMYFUNCTION("""COMPUTED_VALUE"""),1)</f>
        <v>1</v>
      </c>
      <c r="B34" s="1" t="str">
        <f ca="1">IFERROR(__xludf.DUMMYFUNCTION("""COMPUTED_VALUE"""),"Media_Print_MADAME FIGARO contribution")</f>
        <v>Media_Print_MADAME FIGARO contribution</v>
      </c>
      <c r="C34" s="1">
        <f ca="1">IFERROR(INDIRECT(ADDRESS(MATCH(A34,'contribution par jour-semaine'!A:A,0),MATCH(B34,'contribution par jour-semaine'!$1:$1,0),4,1,"contribution par jour-semaine")),"")</f>
        <v>16424.9296875</v>
      </c>
      <c r="D34" s="4" t="str">
        <f ca="1">VLOOKUP(A34,predictions!A:B,2,FALSE)</f>
        <v>29/06/2020</v>
      </c>
      <c r="E34" s="4">
        <f t="shared" ca="1" si="0"/>
        <v>44011</v>
      </c>
    </row>
    <row r="35" spans="1:5" ht="15.75" customHeight="1" x14ac:dyDescent="0.15">
      <c r="A35" s="1">
        <f ca="1">IFERROR(__xludf.DUMMYFUNCTION("""COMPUTED_VALUE"""),1)</f>
        <v>1</v>
      </c>
      <c r="B35" s="1" t="str">
        <f ca="1">IFERROR(__xludf.DUMMYFUNCTION("""COMPUTED_VALUE"""),"Media_Print_MARIE CLAIRE contribution")</f>
        <v>Media_Print_MARIE CLAIRE contribution</v>
      </c>
      <c r="C35" s="1">
        <f ca="1">IFERROR(INDIRECT(ADDRESS(MATCH(A35,'contribution par jour-semaine'!A:A,0),MATCH(B35,'contribution par jour-semaine'!$1:$1,0),4,1,"contribution par jour-semaine")),"")</f>
        <v>11631.07421875</v>
      </c>
      <c r="D35" s="4" t="str">
        <f ca="1">VLOOKUP(A35,predictions!A:B,2,FALSE)</f>
        <v>29/06/2020</v>
      </c>
      <c r="E35" s="4">
        <f t="shared" ca="1" si="0"/>
        <v>44011</v>
      </c>
    </row>
    <row r="36" spans="1:5" ht="15.75" customHeight="1" x14ac:dyDescent="0.15">
      <c r="A36" s="1">
        <f ca="1">IFERROR(__xludf.DUMMYFUNCTION("""COMPUTED_VALUE"""),1)</f>
        <v>1</v>
      </c>
      <c r="B36" s="1" t="str">
        <f ca="1">IFERROR(__xludf.DUMMYFUNCTION("""COMPUTED_VALUE"""),"Media_Print_VERSION FEMINA contribution")</f>
        <v>Media_Print_VERSION FEMINA contribution</v>
      </c>
      <c r="C36" s="1">
        <f ca="1">IFERROR(INDIRECT(ADDRESS(MATCH(A36,'contribution par jour-semaine'!A:A,0),MATCH(B36,'contribution par jour-semaine'!$1:$1,0),4,1,"contribution par jour-semaine")),"")</f>
        <v>0</v>
      </c>
      <c r="D36" s="4" t="str">
        <f ca="1">VLOOKUP(A36,predictions!A:B,2,FALSE)</f>
        <v>29/06/2020</v>
      </c>
      <c r="E36" s="4">
        <f t="shared" ca="1" si="0"/>
        <v>44011</v>
      </c>
    </row>
    <row r="37" spans="1:5" ht="15.75" customHeight="1" x14ac:dyDescent="0.15">
      <c r="A37" s="1">
        <f ca="1">IFERROR(__xludf.DUMMYFUNCTION("""COMPUTED_VALUE"""),1)</f>
        <v>1</v>
      </c>
      <c r="B37" s="1" t="str">
        <f ca="1">IFERROR(__xludf.DUMMYFUNCTION("""COMPUTED_VALUE"""),"Media_Print_GALA contribution")</f>
        <v>Media_Print_GALA contribution</v>
      </c>
      <c r="C37" s="1">
        <f ca="1">IFERROR(INDIRECT(ADDRESS(MATCH(A37,'contribution par jour-semaine'!A:A,0),MATCH(B37,'contribution par jour-semaine'!$1:$1,0),4,1,"contribution par jour-semaine")),"")</f>
        <v>26644.83984375</v>
      </c>
      <c r="D37" s="4" t="str">
        <f ca="1">VLOOKUP(A37,predictions!A:B,2,FALSE)</f>
        <v>29/06/2020</v>
      </c>
      <c r="E37" s="4">
        <f t="shared" ca="1" si="0"/>
        <v>44011</v>
      </c>
    </row>
    <row r="38" spans="1:5" ht="15.75" customHeight="1" x14ac:dyDescent="0.15">
      <c r="A38" s="1">
        <f ca="1">IFERROR(__xludf.DUMMYFUNCTION("""COMPUTED_VALUE"""),1)</f>
        <v>1</v>
      </c>
      <c r="B38" s="1" t="str">
        <f ca="1">IFERROR(__xludf.DUMMYFUNCTION("""COMPUTED_VALUE"""),"Media_Print_COSMOPOLITAN contribution")</f>
        <v>Media_Print_COSMOPOLITAN contribution</v>
      </c>
      <c r="C38" s="1">
        <f ca="1">IFERROR(INDIRECT(ADDRESS(MATCH(A38,'contribution par jour-semaine'!A:A,0),MATCH(B38,'contribution par jour-semaine'!$1:$1,0),4,1,"contribution par jour-semaine")),"")</f>
        <v>31481.13671875</v>
      </c>
      <c r="D38" s="4" t="str">
        <f ca="1">VLOOKUP(A38,predictions!A:B,2,FALSE)</f>
        <v>29/06/2020</v>
      </c>
      <c r="E38" s="4">
        <f t="shared" ca="1" si="0"/>
        <v>44011</v>
      </c>
    </row>
    <row r="39" spans="1:5" ht="15.75" customHeight="1" x14ac:dyDescent="0.15">
      <c r="A39" s="1">
        <f ca="1">IFERROR(__xludf.DUMMYFUNCTION("""COMPUTED_VALUE"""),1)</f>
        <v>1</v>
      </c>
      <c r="B39" s="1" t="str">
        <f ca="1">IFERROR(__xludf.DUMMYFUNCTION("""COMPUTED_VALUE"""),"Media_Print_FEMME ACTUELLE contribution")</f>
        <v>Media_Print_FEMME ACTUELLE contribution</v>
      </c>
      <c r="C39" s="1">
        <f ca="1">IFERROR(INDIRECT(ADDRESS(MATCH(A39,'contribution par jour-semaine'!A:A,0),MATCH(B39,'contribution par jour-semaine'!$1:$1,0),4,1,"contribution par jour-semaine")),"")</f>
        <v>31389.86328125</v>
      </c>
      <c r="D39" s="4" t="str">
        <f ca="1">VLOOKUP(A39,predictions!A:B,2,FALSE)</f>
        <v>29/06/2020</v>
      </c>
      <c r="E39" s="4">
        <f t="shared" ca="1" si="0"/>
        <v>44011</v>
      </c>
    </row>
    <row r="40" spans="1:5" ht="15.75" customHeight="1" x14ac:dyDescent="0.15">
      <c r="A40" s="1">
        <f ca="1">IFERROR(__xludf.DUMMYFUNCTION("""COMPUTED_VALUE"""),1)</f>
        <v>1</v>
      </c>
      <c r="B40" s="1" t="str">
        <f ca="1">IFERROR(__xludf.DUMMYFUNCTION("""COMPUTED_VALUE"""),"Media_Print_PARIS MATCH contribution")</f>
        <v>Media_Print_PARIS MATCH contribution</v>
      </c>
      <c r="C40" s="1">
        <f ca="1">IFERROR(INDIRECT(ADDRESS(MATCH(A40,'contribution par jour-semaine'!A:A,0),MATCH(B40,'contribution par jour-semaine'!$1:$1,0),4,1,"contribution par jour-semaine")),"")</f>
        <v>22628.337890625</v>
      </c>
      <c r="D40" s="4" t="str">
        <f ca="1">VLOOKUP(A40,predictions!A:B,2,FALSE)</f>
        <v>29/06/2020</v>
      </c>
      <c r="E40" s="4">
        <f t="shared" ca="1" si="0"/>
        <v>44011</v>
      </c>
    </row>
    <row r="41" spans="1:5" ht="15.75" customHeight="1" x14ac:dyDescent="0.15">
      <c r="A41" s="1">
        <f ca="1">IFERROR(__xludf.DUMMYFUNCTION("""COMPUTED_VALUE"""),1)</f>
        <v>1</v>
      </c>
      <c r="B41" s="1" t="str">
        <f ca="1">IFERROR(__xludf.DUMMYFUNCTION("""COMPUTED_VALUE"""),"Media_Print_BIBA contribution")</f>
        <v>Media_Print_BIBA contribution</v>
      </c>
      <c r="C41" s="1">
        <f ca="1">IFERROR(INDIRECT(ADDRESS(MATCH(A41,'contribution par jour-semaine'!A:A,0),MATCH(B41,'contribution par jour-semaine'!$1:$1,0),4,1,"contribution par jour-semaine")),"")</f>
        <v>31506.1875</v>
      </c>
      <c r="D41" s="4" t="str">
        <f ca="1">VLOOKUP(A41,predictions!A:B,2,FALSE)</f>
        <v>29/06/2020</v>
      </c>
      <c r="E41" s="4">
        <f t="shared" ca="1" si="0"/>
        <v>44011</v>
      </c>
    </row>
    <row r="42" spans="1:5" ht="15.75" customHeight="1" x14ac:dyDescent="0.15">
      <c r="A42" s="1">
        <f ca="1">IFERROR(__xludf.DUMMYFUNCTION("""COMPUTED_VALUE"""),1)</f>
        <v>1</v>
      </c>
      <c r="B42" s="1" t="str">
        <f ca="1">IFERROR(__xludf.DUMMYFUNCTION("""COMPUTED_VALUE"""),"Media_Print_AVANTAGES contribution")</f>
        <v>Media_Print_AVANTAGES contribution</v>
      </c>
      <c r="C42" s="1">
        <f ca="1">IFERROR(INDIRECT(ADDRESS(MATCH(A42,'contribution par jour-semaine'!A:A,0),MATCH(B42,'contribution par jour-semaine'!$1:$1,0),4,1,"contribution par jour-semaine")),"")</f>
        <v>0</v>
      </c>
      <c r="D42" s="4" t="str">
        <f ca="1">VLOOKUP(A42,predictions!A:B,2,FALSE)</f>
        <v>29/06/2020</v>
      </c>
      <c r="E42" s="4">
        <f t="shared" ca="1" si="0"/>
        <v>44011</v>
      </c>
    </row>
    <row r="43" spans="1:5" ht="15.75" customHeight="1" x14ac:dyDescent="0.15">
      <c r="A43" s="1">
        <f ca="1">IFERROR(__xludf.DUMMYFUNCTION("""COMPUTED_VALUE"""),1)</f>
        <v>1</v>
      </c>
      <c r="B43" s="1" t="str">
        <f ca="1">IFERROR(__xludf.DUMMYFUNCTION("""COMPUTED_VALUE"""),"Media_Print_PSYCHOLOGIES contribution")</f>
        <v>Media_Print_PSYCHOLOGIES contribution</v>
      </c>
      <c r="C43" s="1">
        <f ca="1">IFERROR(INDIRECT(ADDRESS(MATCH(A43,'contribution par jour-semaine'!A:A,0),MATCH(B43,'contribution par jour-semaine'!$1:$1,0),4,1,"contribution par jour-semaine")),"")</f>
        <v>0</v>
      </c>
      <c r="D43" s="4" t="str">
        <f ca="1">VLOOKUP(A43,predictions!A:B,2,FALSE)</f>
        <v>29/06/2020</v>
      </c>
      <c r="E43" s="4">
        <f t="shared" ca="1" si="0"/>
        <v>44011</v>
      </c>
    </row>
    <row r="44" spans="1:5" ht="15.75" customHeight="1" x14ac:dyDescent="0.15">
      <c r="A44" s="1">
        <f ca="1">IFERROR(__xludf.DUMMYFUNCTION("""COMPUTED_VALUE"""),1)</f>
        <v>1</v>
      </c>
      <c r="B44" s="1" t="str">
        <f ca="1">IFERROR(__xludf.DUMMYFUNCTION("""COMPUTED_VALUE"""),"Media_TV_TF1 contribution")</f>
        <v>Media_TV_TF1 contribution</v>
      </c>
      <c r="C44" s="1">
        <f ca="1">IFERROR(INDIRECT(ADDRESS(MATCH(A44,'contribution par jour-semaine'!A:A,0),MATCH(B44,'contribution par jour-semaine'!$1:$1,0),4,1,"contribution par jour-semaine")),"")</f>
        <v>0</v>
      </c>
      <c r="D44" s="4" t="str">
        <f ca="1">VLOOKUP(A44,predictions!A:B,2,FALSE)</f>
        <v>29/06/2020</v>
      </c>
      <c r="E44" s="4">
        <f t="shared" ca="1" si="0"/>
        <v>44011</v>
      </c>
    </row>
    <row r="45" spans="1:5" ht="15.75" customHeight="1" x14ac:dyDescent="0.15">
      <c r="A45" s="1">
        <f ca="1">IFERROR(__xludf.DUMMYFUNCTION("""COMPUTED_VALUE"""),1)</f>
        <v>1</v>
      </c>
      <c r="B45" s="1" t="str">
        <f ca="1">IFERROR(__xludf.DUMMYFUNCTION("""COMPUTED_VALUE"""),"Media_TV_Others contribution")</f>
        <v>Media_TV_Others contribution</v>
      </c>
      <c r="C45" s="1">
        <f ca="1">IFERROR(INDIRECT(ADDRESS(MATCH(A45,'contribution par jour-semaine'!A:A,0),MATCH(B45,'contribution par jour-semaine'!$1:$1,0),4,1,"contribution par jour-semaine")),"")</f>
        <v>0</v>
      </c>
      <c r="D45" s="4" t="str">
        <f ca="1">VLOOKUP(A45,predictions!A:B,2,FALSE)</f>
        <v>29/06/2020</v>
      </c>
      <c r="E45" s="4">
        <f t="shared" ca="1" si="0"/>
        <v>44011</v>
      </c>
    </row>
    <row r="46" spans="1:5" ht="15.75" customHeight="1" x14ac:dyDescent="0.15">
      <c r="A46" s="1">
        <f ca="1">IFERROR(__xludf.DUMMYFUNCTION("""COMPUTED_VALUE"""),1)</f>
        <v>1</v>
      </c>
      <c r="B46" s="1" t="str">
        <f ca="1">IFERROR(__xludf.DUMMYFUNCTION("""COMPUTED_VALUE"""),"Media_TV_M6 contribution")</f>
        <v>Media_TV_M6 contribution</v>
      </c>
      <c r="C46" s="1">
        <f ca="1">IFERROR(INDIRECT(ADDRESS(MATCH(A46,'contribution par jour-semaine'!A:A,0),MATCH(B46,'contribution par jour-semaine'!$1:$1,0),4,1,"contribution par jour-semaine")),"")</f>
        <v>0</v>
      </c>
      <c r="D46" s="4" t="str">
        <f ca="1">VLOOKUP(A46,predictions!A:B,2,FALSE)</f>
        <v>29/06/2020</v>
      </c>
      <c r="E46" s="4">
        <f t="shared" ca="1" si="0"/>
        <v>44011</v>
      </c>
    </row>
    <row r="47" spans="1:5" ht="15.75" customHeight="1" x14ac:dyDescent="0.15">
      <c r="A47" s="1">
        <f ca="1">IFERROR(__xludf.DUMMYFUNCTION("""COMPUTED_VALUE"""),1)</f>
        <v>1</v>
      </c>
      <c r="B47" s="1" t="str">
        <f ca="1">IFERROR(__xludf.DUMMYFUNCTION("""COMPUTED_VALUE"""),"Media_TV_TMC contribution")</f>
        <v>Media_TV_TMC contribution</v>
      </c>
      <c r="C47" s="1">
        <f ca="1">IFERROR(INDIRECT(ADDRESS(MATCH(A47,'contribution par jour-semaine'!A:A,0),MATCH(B47,'contribution par jour-semaine'!$1:$1,0),4,1,"contribution par jour-semaine")),"")</f>
        <v>0</v>
      </c>
      <c r="D47" s="4" t="str">
        <f ca="1">VLOOKUP(A47,predictions!A:B,2,FALSE)</f>
        <v>29/06/2020</v>
      </c>
      <c r="E47" s="4">
        <f t="shared" ca="1" si="0"/>
        <v>44011</v>
      </c>
    </row>
    <row r="48" spans="1:5" ht="15.75" customHeight="1" x14ac:dyDescent="0.15">
      <c r="A48" s="1">
        <f ca="1">IFERROR(__xludf.DUMMYFUNCTION("""COMPUTED_VALUE"""),1)</f>
        <v>1</v>
      </c>
      <c r="B48" s="1" t="str">
        <f ca="1">IFERROR(__xludf.DUMMYFUNCTION("""COMPUTED_VALUE"""),"Media_TV_FRANCE 2 contribution")</f>
        <v>Media_TV_FRANCE 2 contribution</v>
      </c>
      <c r="C48" s="1">
        <f ca="1">IFERROR(INDIRECT(ADDRESS(MATCH(A48,'contribution par jour-semaine'!A:A,0),MATCH(B48,'contribution par jour-semaine'!$1:$1,0),4,1,"contribution par jour-semaine")),"")</f>
        <v>0</v>
      </c>
      <c r="D48" s="4" t="str">
        <f ca="1">VLOOKUP(A48,predictions!A:B,2,FALSE)</f>
        <v>29/06/2020</v>
      </c>
      <c r="E48" s="4">
        <f t="shared" ca="1" si="0"/>
        <v>44011</v>
      </c>
    </row>
    <row r="49" spans="1:5" ht="15.75" customHeight="1" x14ac:dyDescent="0.15">
      <c r="A49" s="1">
        <f ca="1">IFERROR(__xludf.DUMMYFUNCTION("""COMPUTED_VALUE"""),1)</f>
        <v>1</v>
      </c>
      <c r="B49" s="1" t="str">
        <f ca="1">IFERROR(__xludf.DUMMYFUNCTION("""COMPUTED_VALUE"""),"Media_TV_BFM TV contribution")</f>
        <v>Media_TV_BFM TV contribution</v>
      </c>
      <c r="C49" s="1">
        <f ca="1">IFERROR(INDIRECT(ADDRESS(MATCH(A49,'contribution par jour-semaine'!A:A,0),MATCH(B49,'contribution par jour-semaine'!$1:$1,0),4,1,"contribution par jour-semaine")),"")</f>
        <v>0</v>
      </c>
      <c r="D49" s="4" t="str">
        <f ca="1">VLOOKUP(A49,predictions!A:B,2,FALSE)</f>
        <v>29/06/2020</v>
      </c>
      <c r="E49" s="4">
        <f t="shared" ca="1" si="0"/>
        <v>44011</v>
      </c>
    </row>
    <row r="50" spans="1:5" ht="15.75" customHeight="1" x14ac:dyDescent="0.15">
      <c r="A50" s="1">
        <f ca="1">IFERROR(__xludf.DUMMYFUNCTION("""COMPUTED_VALUE"""),1)</f>
        <v>1</v>
      </c>
      <c r="B50" s="1" t="str">
        <f ca="1">IFERROR(__xludf.DUMMYFUNCTION("""COMPUTED_VALUE"""),"Media_TV_C8 contribution")</f>
        <v>Media_TV_C8 contribution</v>
      </c>
      <c r="C50" s="1">
        <f ca="1">IFERROR(INDIRECT(ADDRESS(MATCH(A50,'contribution par jour-semaine'!A:A,0),MATCH(B50,'contribution par jour-semaine'!$1:$1,0),4,1,"contribution par jour-semaine")),"")</f>
        <v>0</v>
      </c>
      <c r="D50" s="4" t="str">
        <f ca="1">VLOOKUP(A50,predictions!A:B,2,FALSE)</f>
        <v>29/06/2020</v>
      </c>
      <c r="E50" s="4">
        <f t="shared" ca="1" si="0"/>
        <v>44011</v>
      </c>
    </row>
    <row r="51" spans="1:5" ht="15.75" customHeight="1" x14ac:dyDescent="0.15">
      <c r="A51" s="1">
        <f ca="1">IFERROR(__xludf.DUMMYFUNCTION("""COMPUTED_VALUE"""),1)</f>
        <v>1</v>
      </c>
      <c r="B51" s="1" t="str">
        <f ca="1">IFERROR(__xludf.DUMMYFUNCTION("""COMPUTED_VALUE"""),"Media_TV_TF1 SERIES FILMS contribution")</f>
        <v>Media_TV_TF1 SERIES FILMS contribution</v>
      </c>
      <c r="C51" s="1">
        <f ca="1">IFERROR(INDIRECT(ADDRESS(MATCH(A51,'contribution par jour-semaine'!A:A,0),MATCH(B51,'contribution par jour-semaine'!$1:$1,0),4,1,"contribution par jour-semaine")),"")</f>
        <v>0</v>
      </c>
      <c r="D51" s="4" t="str">
        <f ca="1">VLOOKUP(A51,predictions!A:B,2,FALSE)</f>
        <v>29/06/2020</v>
      </c>
      <c r="E51" s="4">
        <f t="shared" ca="1" si="0"/>
        <v>44011</v>
      </c>
    </row>
    <row r="52" spans="1:5" ht="15.75" customHeight="1" x14ac:dyDescent="0.15">
      <c r="A52" s="1">
        <f ca="1">IFERROR(__xludf.DUMMYFUNCTION("""COMPUTED_VALUE"""),1)</f>
        <v>1</v>
      </c>
      <c r="B52" s="1" t="str">
        <f ca="1">IFERROR(__xludf.DUMMYFUNCTION("""COMPUTED_VALUE"""),"Media_TV_NRJ12 contribution")</f>
        <v>Media_TV_NRJ12 contribution</v>
      </c>
      <c r="C52" s="1">
        <f ca="1">IFERROR(INDIRECT(ADDRESS(MATCH(A52,'contribution par jour-semaine'!A:A,0),MATCH(B52,'contribution par jour-semaine'!$1:$1,0),4,1,"contribution par jour-semaine")),"")</f>
        <v>0</v>
      </c>
      <c r="D52" s="4" t="str">
        <f ca="1">VLOOKUP(A52,predictions!A:B,2,FALSE)</f>
        <v>29/06/2020</v>
      </c>
      <c r="E52" s="4">
        <f t="shared" ca="1" si="0"/>
        <v>44011</v>
      </c>
    </row>
    <row r="53" spans="1:5" ht="15.75" customHeight="1" x14ac:dyDescent="0.15">
      <c r="A53" s="1">
        <f ca="1">IFERROR(__xludf.DUMMYFUNCTION("""COMPUTED_VALUE"""),1)</f>
        <v>1</v>
      </c>
      <c r="B53" s="1" t="str">
        <f ca="1">IFERROR(__xludf.DUMMYFUNCTION("""COMPUTED_VALUE"""),"Media_Search contribution")</f>
        <v>Media_Search contribution</v>
      </c>
      <c r="C53" s="1">
        <f ca="1">IFERROR(INDIRECT(ADDRESS(MATCH(A53,'contribution par jour-semaine'!A:A,0),MATCH(B53,'contribution par jour-semaine'!$1:$1,0),4,1,"contribution par jour-semaine")),"")</f>
        <v>58276</v>
      </c>
      <c r="D53" s="4" t="str">
        <f ca="1">VLOOKUP(A53,predictions!A:B,2,FALSE)</f>
        <v>29/06/2020</v>
      </c>
      <c r="E53" s="4">
        <f t="shared" ca="1" si="0"/>
        <v>44011</v>
      </c>
    </row>
    <row r="54" spans="1:5" ht="15.75" customHeight="1" x14ac:dyDescent="0.15">
      <c r="A54" s="1">
        <f ca="1">IFERROR(__xludf.DUMMYFUNCTION("""COMPUTED_VALUE"""),1)</f>
        <v>1</v>
      </c>
      <c r="B54" s="1" t="str">
        <f ca="1">IFERROR(__xludf.DUMMYFUNCTION("""COMPUTED_VALUE"""),"Media_Social contribution")</f>
        <v>Media_Social contribution</v>
      </c>
      <c r="C54" s="1">
        <f ca="1">IFERROR(INDIRECT(ADDRESS(MATCH(A54,'contribution par jour-semaine'!A:A,0),MATCH(B54,'contribution par jour-semaine'!$1:$1,0),4,1,"contribution par jour-semaine")),"")</f>
        <v>139981.71875</v>
      </c>
      <c r="D54" s="4" t="str">
        <f ca="1">VLOOKUP(A54,predictions!A:B,2,FALSE)</f>
        <v>29/06/2020</v>
      </c>
      <c r="E54" s="4">
        <f t="shared" ca="1" si="0"/>
        <v>44011</v>
      </c>
    </row>
    <row r="55" spans="1:5" ht="15.75" customHeight="1" x14ac:dyDescent="0.15">
      <c r="A55" s="1">
        <f ca="1">IFERROR(__xludf.DUMMYFUNCTION("""COMPUTED_VALUE"""),1)</f>
        <v>1</v>
      </c>
      <c r="B55" s="1" t="str">
        <f ca="1">IFERROR(__xludf.DUMMYFUNCTION("""COMPUTED_VALUE"""),"Media_Display contribution")</f>
        <v>Media_Display contribution</v>
      </c>
      <c r="C55" s="1">
        <f ca="1">IFERROR(INDIRECT(ADDRESS(MATCH(A55,'contribution par jour-semaine'!A:A,0),MATCH(B55,'contribution par jour-semaine'!$1:$1,0),4,1,"contribution par jour-semaine")),"")</f>
        <v>0</v>
      </c>
      <c r="D55" s="4" t="str">
        <f ca="1">VLOOKUP(A55,predictions!A:B,2,FALSE)</f>
        <v>29/06/2020</v>
      </c>
      <c r="E55" s="4">
        <f t="shared" ca="1" si="0"/>
        <v>44011</v>
      </c>
    </row>
    <row r="56" spans="1:5" ht="15.75" customHeight="1" x14ac:dyDescent="0.15">
      <c r="A56" s="1">
        <f ca="1">IFERROR(__xludf.DUMMYFUNCTION("""COMPUTED_VALUE"""),1)</f>
        <v>1</v>
      </c>
      <c r="B56" s="1" t="str">
        <f ca="1">IFERROR(__xludf.DUMMYFUNCTION("""COMPUTED_VALUE"""),"Media_OOH_JC DECAUX VITRINE 2M2 NATIONAL contribution")</f>
        <v>Media_OOH_JC DECAUX VITRINE 2M2 NATIONAL contribution</v>
      </c>
      <c r="C56" s="1">
        <f ca="1">IFERROR(INDIRECT(ADDRESS(MATCH(A56,'contribution par jour-semaine'!A:A,0),MATCH(B56,'contribution par jour-semaine'!$1:$1,0),4,1,"contribution par jour-semaine")),"")</f>
        <v>0</v>
      </c>
      <c r="D56" s="4" t="str">
        <f ca="1">VLOOKUP(A56,predictions!A:B,2,FALSE)</f>
        <v>29/06/2020</v>
      </c>
      <c r="E56" s="4">
        <f t="shared" ca="1" si="0"/>
        <v>44011</v>
      </c>
    </row>
    <row r="57" spans="1:5" ht="15.75" customHeight="1" x14ac:dyDescent="0.15">
      <c r="A57" s="1">
        <f ca="1">IFERROR(__xludf.DUMMYFUNCTION("""COMPUTED_VALUE"""),1)</f>
        <v>1</v>
      </c>
      <c r="B57" s="1" t="str">
        <f ca="1">IFERROR(__xludf.DUMMYFUNCTION("""COMPUTED_VALUE"""),"Media_OOH_METROBUS METRO NATIONAL contribution")</f>
        <v>Media_OOH_METROBUS METRO NATIONAL contribution</v>
      </c>
      <c r="C57" s="1">
        <f ca="1">IFERROR(INDIRECT(ADDRESS(MATCH(A57,'contribution par jour-semaine'!A:A,0),MATCH(B57,'contribution par jour-semaine'!$1:$1,0),4,1,"contribution par jour-semaine")),"")</f>
        <v>0</v>
      </c>
      <c r="D57" s="4" t="str">
        <f ca="1">VLOOKUP(A57,predictions!A:B,2,FALSE)</f>
        <v>29/06/2020</v>
      </c>
      <c r="E57" s="4">
        <f t="shared" ca="1" si="0"/>
        <v>44011</v>
      </c>
    </row>
    <row r="58" spans="1:5" ht="15.75" customHeight="1" x14ac:dyDescent="0.15">
      <c r="A58" s="1">
        <f ca="1">IFERROR(__xludf.DUMMYFUNCTION("""COMPUTED_VALUE"""),1)</f>
        <v>1</v>
      </c>
      <c r="B58" s="1" t="str">
        <f ca="1">IFERROR(__xludf.DUMMYFUNCTION("""COMPUTED_VALUE"""),"Media_OOH_CLEAR CHANNEL SHOPPING MALLS contribution")</f>
        <v>Media_OOH_CLEAR CHANNEL SHOPPING MALLS contribution</v>
      </c>
      <c r="C58" s="1">
        <f ca="1">IFERROR(INDIRECT(ADDRESS(MATCH(A58,'contribution par jour-semaine'!A:A,0),MATCH(B58,'contribution par jour-semaine'!$1:$1,0),4,1,"contribution par jour-semaine")),"")</f>
        <v>19439.09375</v>
      </c>
      <c r="D58" s="4" t="str">
        <f ca="1">VLOOKUP(A58,predictions!A:B,2,FALSE)</f>
        <v>29/06/2020</v>
      </c>
      <c r="E58" s="4">
        <f t="shared" ca="1" si="0"/>
        <v>44011</v>
      </c>
    </row>
    <row r="59" spans="1:5" ht="15.75" customHeight="1" x14ac:dyDescent="0.15">
      <c r="A59" s="1">
        <f ca="1">IFERROR(__xludf.DUMMYFUNCTION("""COMPUTED_VALUE"""),1)</f>
        <v>1</v>
      </c>
      <c r="B59" s="1" t="str">
        <f ca="1">IFERROR(__xludf.DUMMYFUNCTION("""COMPUTED_VALUE"""),"Media_OOH_MEDIAGARES TRANSPORT contribution")</f>
        <v>Media_OOH_MEDIAGARES TRANSPORT contribution</v>
      </c>
      <c r="C59" s="1">
        <f ca="1">IFERROR(INDIRECT(ADDRESS(MATCH(A59,'contribution par jour-semaine'!A:A,0),MATCH(B59,'contribution par jour-semaine'!$1:$1,0),4,1,"contribution par jour-semaine")),"")</f>
        <v>0</v>
      </c>
      <c r="D59" s="4" t="str">
        <f ca="1">VLOOKUP(A59,predictions!A:B,2,FALSE)</f>
        <v>29/06/2020</v>
      </c>
      <c r="E59" s="4">
        <f t="shared" ca="1" si="0"/>
        <v>44011</v>
      </c>
    </row>
    <row r="60" spans="1:5" ht="15.75" customHeight="1" x14ac:dyDescent="0.15">
      <c r="A60" s="1">
        <f ca="1">IFERROR(__xludf.DUMMYFUNCTION("""COMPUTED_VALUE"""),1)</f>
        <v>1</v>
      </c>
      <c r="B60" s="1" t="str">
        <f ca="1">IFERROR(__xludf.DUMMYFUNCTION("""COMPUTED_VALUE"""),"Media_OOH_Others contribution")</f>
        <v>Media_OOH_Others contribution</v>
      </c>
      <c r="C60" s="1">
        <f ca="1">IFERROR(INDIRECT(ADDRESS(MATCH(A60,'contribution par jour-semaine'!A:A,0),MATCH(B60,'contribution par jour-semaine'!$1:$1,0),4,1,"contribution par jour-semaine")),"")</f>
        <v>5811.18896484375</v>
      </c>
      <c r="D60" s="4" t="str">
        <f ca="1">VLOOKUP(A60,predictions!A:B,2,FALSE)</f>
        <v>29/06/2020</v>
      </c>
      <c r="E60" s="4">
        <f t="shared" ca="1" si="0"/>
        <v>44011</v>
      </c>
    </row>
    <row r="61" spans="1:5" ht="15.75" customHeight="1" x14ac:dyDescent="0.15">
      <c r="A61" s="1">
        <f ca="1">IFERROR(__xludf.DUMMYFUNCTION("""COMPUTED_VALUE"""),1)</f>
        <v>1</v>
      </c>
      <c r="B61" s="1" t="str">
        <f ca="1">IFERROR(__xludf.DUMMYFUNCTION("""COMPUTED_VALUE"""),"baseline contribution")</f>
        <v>baseline contribution</v>
      </c>
      <c r="C61" s="1">
        <f ca="1">IFERROR(INDIRECT(ADDRESS(MATCH(A61,'contribution par jour-semaine'!A:A,0),MATCH(B61,'contribution par jour-semaine'!$1:$1,0),4,1,"contribution par jour-semaine")),"")</f>
        <v>1097991.125</v>
      </c>
      <c r="D61" s="4" t="str">
        <f ca="1">VLOOKUP(A61,predictions!A:B,2,FALSE)</f>
        <v>29/06/2020</v>
      </c>
      <c r="E61" s="4">
        <f t="shared" ca="1" si="0"/>
        <v>44011</v>
      </c>
    </row>
    <row r="62" spans="1:5" ht="15.75" customHeight="1" x14ac:dyDescent="0.15">
      <c r="A62" s="1">
        <f ca="1">IFERROR(__xludf.DUMMYFUNCTION("""COMPUTED_VALUE"""),2)</f>
        <v>2</v>
      </c>
      <c r="B62" s="1" t="str">
        <f ca="1">IFERROR(__xludf.DUMMYFUNCTION("""COMPUTED_VALUE"""),"Media_Print_Others contribution")</f>
        <v>Media_Print_Others contribution</v>
      </c>
      <c r="C62" s="1">
        <f ca="1">IFERROR(INDIRECT(ADDRESS(MATCH(A62,'contribution par jour-semaine'!A:A,0),MATCH(B62,'contribution par jour-semaine'!$1:$1,0),4,1,"contribution par jour-semaine")),"")</f>
        <v>0</v>
      </c>
      <c r="D62" s="4" t="str">
        <f ca="1">VLOOKUP(A62,predictions!A:B,2,FALSE)</f>
        <v>06/07/2020</v>
      </c>
      <c r="E62" s="4">
        <f t="shared" ca="1" si="0"/>
        <v>44018</v>
      </c>
    </row>
    <row r="63" spans="1:5" ht="15.75" customHeight="1" x14ac:dyDescent="0.15">
      <c r="A63" s="1">
        <f ca="1">IFERROR(__xludf.DUMMYFUNCTION("""COMPUTED_VALUE"""),2)</f>
        <v>2</v>
      </c>
      <c r="B63" s="1" t="str">
        <f ca="1">IFERROR(__xludf.DUMMYFUNCTION("""COMPUTED_VALUE"""),"Media_Print_ELLE contribution")</f>
        <v>Media_Print_ELLE contribution</v>
      </c>
      <c r="C63" s="1">
        <f ca="1">IFERROR(INDIRECT(ADDRESS(MATCH(A63,'contribution par jour-semaine'!A:A,0),MATCH(B63,'contribution par jour-semaine'!$1:$1,0),4,1,"contribution par jour-semaine")),"")</f>
        <v>53986.9921875</v>
      </c>
      <c r="D63" s="4" t="str">
        <f ca="1">VLOOKUP(A63,predictions!A:B,2,FALSE)</f>
        <v>06/07/2020</v>
      </c>
      <c r="E63" s="4">
        <f t="shared" ca="1" si="0"/>
        <v>44018</v>
      </c>
    </row>
    <row r="64" spans="1:5" ht="15.75" customHeight="1" x14ac:dyDescent="0.15">
      <c r="A64" s="1">
        <f ca="1">IFERROR(__xludf.DUMMYFUNCTION("""COMPUTED_VALUE"""),2)</f>
        <v>2</v>
      </c>
      <c r="B64" s="1" t="str">
        <f ca="1">IFERROR(__xludf.DUMMYFUNCTION("""COMPUTED_VALUE"""),"Media_Print_MADAME FIGARO contribution")</f>
        <v>Media_Print_MADAME FIGARO contribution</v>
      </c>
      <c r="C64" s="1">
        <f ca="1">IFERROR(INDIRECT(ADDRESS(MATCH(A64,'contribution par jour-semaine'!A:A,0),MATCH(B64,'contribution par jour-semaine'!$1:$1,0),4,1,"contribution par jour-semaine")),"")</f>
        <v>19197.673828125</v>
      </c>
      <c r="D64" s="4" t="str">
        <f ca="1">VLOOKUP(A64,predictions!A:B,2,FALSE)</f>
        <v>06/07/2020</v>
      </c>
      <c r="E64" s="4">
        <f t="shared" ca="1" si="0"/>
        <v>44018</v>
      </c>
    </row>
    <row r="65" spans="1:5" ht="15.75" customHeight="1" x14ac:dyDescent="0.15">
      <c r="A65" s="1">
        <f ca="1">IFERROR(__xludf.DUMMYFUNCTION("""COMPUTED_VALUE"""),2)</f>
        <v>2</v>
      </c>
      <c r="B65" s="1" t="str">
        <f ca="1">IFERROR(__xludf.DUMMYFUNCTION("""COMPUTED_VALUE"""),"Media_Print_MARIE CLAIRE contribution")</f>
        <v>Media_Print_MARIE CLAIRE contribution</v>
      </c>
      <c r="C65" s="1">
        <f ca="1">IFERROR(INDIRECT(ADDRESS(MATCH(A65,'contribution par jour-semaine'!A:A,0),MATCH(B65,'contribution par jour-semaine'!$1:$1,0),4,1,"contribution par jour-semaine")),"")</f>
        <v>9863.8115234375</v>
      </c>
      <c r="D65" s="4" t="str">
        <f ca="1">VLOOKUP(A65,predictions!A:B,2,FALSE)</f>
        <v>06/07/2020</v>
      </c>
      <c r="E65" s="4">
        <f t="shared" ca="1" si="0"/>
        <v>44018</v>
      </c>
    </row>
    <row r="66" spans="1:5" ht="15.75" customHeight="1" x14ac:dyDescent="0.15">
      <c r="A66" s="1">
        <f ca="1">IFERROR(__xludf.DUMMYFUNCTION("""COMPUTED_VALUE"""),2)</f>
        <v>2</v>
      </c>
      <c r="B66" s="1" t="str">
        <f ca="1">IFERROR(__xludf.DUMMYFUNCTION("""COMPUTED_VALUE"""),"Media_Print_VERSION FEMINA contribution")</f>
        <v>Media_Print_VERSION FEMINA contribution</v>
      </c>
      <c r="C66" s="1">
        <f ca="1">IFERROR(INDIRECT(ADDRESS(MATCH(A66,'contribution par jour-semaine'!A:A,0),MATCH(B66,'contribution par jour-semaine'!$1:$1,0),4,1,"contribution par jour-semaine")),"")</f>
        <v>50290.00390625</v>
      </c>
      <c r="D66" s="4" t="str">
        <f ca="1">VLOOKUP(A66,predictions!A:B,2,FALSE)</f>
        <v>06/07/2020</v>
      </c>
      <c r="E66" s="4">
        <f t="shared" ca="1" si="0"/>
        <v>44018</v>
      </c>
    </row>
    <row r="67" spans="1:5" ht="15.75" customHeight="1" x14ac:dyDescent="0.15">
      <c r="A67" s="1">
        <f ca="1">IFERROR(__xludf.DUMMYFUNCTION("""COMPUTED_VALUE"""),2)</f>
        <v>2</v>
      </c>
      <c r="B67" s="1" t="str">
        <f ca="1">IFERROR(__xludf.DUMMYFUNCTION("""COMPUTED_VALUE"""),"Media_Print_GALA contribution")</f>
        <v>Media_Print_GALA contribution</v>
      </c>
      <c r="C67" s="1">
        <f ca="1">IFERROR(INDIRECT(ADDRESS(MATCH(A67,'contribution par jour-semaine'!A:A,0),MATCH(B67,'contribution par jour-semaine'!$1:$1,0),4,1,"contribution par jour-semaine")),"")</f>
        <v>24135.421875</v>
      </c>
      <c r="D67" s="4" t="str">
        <f ca="1">VLOOKUP(A67,predictions!A:B,2,FALSE)</f>
        <v>06/07/2020</v>
      </c>
      <c r="E67" s="4">
        <f t="shared" ca="1" si="0"/>
        <v>44018</v>
      </c>
    </row>
    <row r="68" spans="1:5" ht="15.75" customHeight="1" x14ac:dyDescent="0.15">
      <c r="A68" s="1">
        <f ca="1">IFERROR(__xludf.DUMMYFUNCTION("""COMPUTED_VALUE"""),2)</f>
        <v>2</v>
      </c>
      <c r="B68" s="1" t="str">
        <f ca="1">IFERROR(__xludf.DUMMYFUNCTION("""COMPUTED_VALUE"""),"Media_Print_COSMOPOLITAN contribution")</f>
        <v>Media_Print_COSMOPOLITAN contribution</v>
      </c>
      <c r="C68" s="1">
        <f ca="1">IFERROR(INDIRECT(ADDRESS(MATCH(A68,'contribution par jour-semaine'!A:A,0),MATCH(B68,'contribution par jour-semaine'!$1:$1,0),4,1,"contribution par jour-semaine")),"")</f>
        <v>27063.228515625</v>
      </c>
      <c r="D68" s="4" t="str">
        <f ca="1">VLOOKUP(A68,predictions!A:B,2,FALSE)</f>
        <v>06/07/2020</v>
      </c>
      <c r="E68" s="4">
        <f t="shared" ca="1" si="0"/>
        <v>44018</v>
      </c>
    </row>
    <row r="69" spans="1:5" ht="15.75" customHeight="1" x14ac:dyDescent="0.15">
      <c r="A69" s="1">
        <f ca="1">IFERROR(__xludf.DUMMYFUNCTION("""COMPUTED_VALUE"""),2)</f>
        <v>2</v>
      </c>
      <c r="B69" s="1" t="str">
        <f ca="1">IFERROR(__xludf.DUMMYFUNCTION("""COMPUTED_VALUE"""),"Media_Print_FEMME ACTUELLE contribution")</f>
        <v>Media_Print_FEMME ACTUELLE contribution</v>
      </c>
      <c r="C69" s="1">
        <f ca="1">IFERROR(INDIRECT(ADDRESS(MATCH(A69,'contribution par jour-semaine'!A:A,0),MATCH(B69,'contribution par jour-semaine'!$1:$1,0),4,1,"contribution par jour-semaine")),"")</f>
        <v>27434.1953125</v>
      </c>
      <c r="D69" s="4" t="str">
        <f ca="1">VLOOKUP(A69,predictions!A:B,2,FALSE)</f>
        <v>06/07/2020</v>
      </c>
      <c r="E69" s="4">
        <f t="shared" ca="1" si="0"/>
        <v>44018</v>
      </c>
    </row>
    <row r="70" spans="1:5" ht="15.75" customHeight="1" x14ac:dyDescent="0.15">
      <c r="A70" s="1">
        <f ca="1">IFERROR(__xludf.DUMMYFUNCTION("""COMPUTED_VALUE"""),2)</f>
        <v>2</v>
      </c>
      <c r="B70" s="1" t="str">
        <f ca="1">IFERROR(__xludf.DUMMYFUNCTION("""COMPUTED_VALUE"""),"Media_Print_PARIS MATCH contribution")</f>
        <v>Media_Print_PARIS MATCH contribution</v>
      </c>
      <c r="C70" s="1">
        <f ca="1">IFERROR(INDIRECT(ADDRESS(MATCH(A70,'contribution par jour-semaine'!A:A,0),MATCH(B70,'contribution par jour-semaine'!$1:$1,0),4,1,"contribution par jour-semaine")),"")</f>
        <v>19782.267578125</v>
      </c>
      <c r="D70" s="4" t="str">
        <f ca="1">VLOOKUP(A70,predictions!A:B,2,FALSE)</f>
        <v>06/07/2020</v>
      </c>
      <c r="E70" s="4">
        <f t="shared" ca="1" si="0"/>
        <v>44018</v>
      </c>
    </row>
    <row r="71" spans="1:5" ht="15.75" customHeight="1" x14ac:dyDescent="0.15">
      <c r="A71" s="1">
        <f ca="1">IFERROR(__xludf.DUMMYFUNCTION("""COMPUTED_VALUE"""),2)</f>
        <v>2</v>
      </c>
      <c r="B71" s="1" t="str">
        <f ca="1">IFERROR(__xludf.DUMMYFUNCTION("""COMPUTED_VALUE"""),"Media_Print_BIBA contribution")</f>
        <v>Media_Print_BIBA contribution</v>
      </c>
      <c r="C71" s="1">
        <f ca="1">IFERROR(INDIRECT(ADDRESS(MATCH(A71,'contribution par jour-semaine'!A:A,0),MATCH(B71,'contribution par jour-semaine'!$1:$1,0),4,1,"contribution par jour-semaine")),"")</f>
        <v>24610.505859375</v>
      </c>
      <c r="D71" s="4" t="str">
        <f ca="1">VLOOKUP(A71,predictions!A:B,2,FALSE)</f>
        <v>06/07/2020</v>
      </c>
      <c r="E71" s="4">
        <f t="shared" ca="1" si="0"/>
        <v>44018</v>
      </c>
    </row>
    <row r="72" spans="1:5" ht="15.75" customHeight="1" x14ac:dyDescent="0.15">
      <c r="A72" s="1">
        <f ca="1">IFERROR(__xludf.DUMMYFUNCTION("""COMPUTED_VALUE"""),2)</f>
        <v>2</v>
      </c>
      <c r="B72" s="1" t="str">
        <f ca="1">IFERROR(__xludf.DUMMYFUNCTION("""COMPUTED_VALUE"""),"Media_Print_AVANTAGES contribution")</f>
        <v>Media_Print_AVANTAGES contribution</v>
      </c>
      <c r="C72" s="1">
        <f ca="1">IFERROR(INDIRECT(ADDRESS(MATCH(A72,'contribution par jour-semaine'!A:A,0),MATCH(B72,'contribution par jour-semaine'!$1:$1,0),4,1,"contribution par jour-semaine")),"")</f>
        <v>0</v>
      </c>
      <c r="D72" s="4" t="str">
        <f ca="1">VLOOKUP(A72,predictions!A:B,2,FALSE)</f>
        <v>06/07/2020</v>
      </c>
      <c r="E72" s="4">
        <f t="shared" ca="1" si="0"/>
        <v>44018</v>
      </c>
    </row>
    <row r="73" spans="1:5" ht="15.75" customHeight="1" x14ac:dyDescent="0.15">
      <c r="A73" s="1">
        <f ca="1">IFERROR(__xludf.DUMMYFUNCTION("""COMPUTED_VALUE"""),2)</f>
        <v>2</v>
      </c>
      <c r="B73" s="1" t="str">
        <f ca="1">IFERROR(__xludf.DUMMYFUNCTION("""COMPUTED_VALUE"""),"Media_Print_PSYCHOLOGIES contribution")</f>
        <v>Media_Print_PSYCHOLOGIES contribution</v>
      </c>
      <c r="C73" s="1">
        <f ca="1">IFERROR(INDIRECT(ADDRESS(MATCH(A73,'contribution par jour-semaine'!A:A,0),MATCH(B73,'contribution par jour-semaine'!$1:$1,0),4,1,"contribution par jour-semaine")),"")</f>
        <v>0</v>
      </c>
      <c r="D73" s="4" t="str">
        <f ca="1">VLOOKUP(A73,predictions!A:B,2,FALSE)</f>
        <v>06/07/2020</v>
      </c>
      <c r="E73" s="4">
        <f t="shared" ca="1" si="0"/>
        <v>44018</v>
      </c>
    </row>
    <row r="74" spans="1:5" ht="15.75" customHeight="1" x14ac:dyDescent="0.15">
      <c r="A74" s="1">
        <f ca="1">IFERROR(__xludf.DUMMYFUNCTION("""COMPUTED_VALUE"""),2)</f>
        <v>2</v>
      </c>
      <c r="B74" s="1" t="str">
        <f ca="1">IFERROR(__xludf.DUMMYFUNCTION("""COMPUTED_VALUE"""),"Media_TV_TF1 contribution")</f>
        <v>Media_TV_TF1 contribution</v>
      </c>
      <c r="C74" s="1">
        <f ca="1">IFERROR(INDIRECT(ADDRESS(MATCH(A74,'contribution par jour-semaine'!A:A,0),MATCH(B74,'contribution par jour-semaine'!$1:$1,0),4,1,"contribution par jour-semaine")),"")</f>
        <v>0</v>
      </c>
      <c r="D74" s="4" t="str">
        <f ca="1">VLOOKUP(A74,predictions!A:B,2,FALSE)</f>
        <v>06/07/2020</v>
      </c>
      <c r="E74" s="4">
        <f t="shared" ca="1" si="0"/>
        <v>44018</v>
      </c>
    </row>
    <row r="75" spans="1:5" ht="15.75" customHeight="1" x14ac:dyDescent="0.15">
      <c r="A75" s="1">
        <f ca="1">IFERROR(__xludf.DUMMYFUNCTION("""COMPUTED_VALUE"""),2)</f>
        <v>2</v>
      </c>
      <c r="B75" s="1" t="str">
        <f ca="1">IFERROR(__xludf.DUMMYFUNCTION("""COMPUTED_VALUE"""),"Media_TV_Others contribution")</f>
        <v>Media_TV_Others contribution</v>
      </c>
      <c r="C75" s="1">
        <f ca="1">IFERROR(INDIRECT(ADDRESS(MATCH(A75,'contribution par jour-semaine'!A:A,0),MATCH(B75,'contribution par jour-semaine'!$1:$1,0),4,1,"contribution par jour-semaine")),"")</f>
        <v>0</v>
      </c>
      <c r="D75" s="4" t="str">
        <f ca="1">VLOOKUP(A75,predictions!A:B,2,FALSE)</f>
        <v>06/07/2020</v>
      </c>
      <c r="E75" s="4">
        <f t="shared" ca="1" si="0"/>
        <v>44018</v>
      </c>
    </row>
    <row r="76" spans="1:5" ht="15.75" customHeight="1" x14ac:dyDescent="0.15">
      <c r="A76" s="1">
        <f ca="1">IFERROR(__xludf.DUMMYFUNCTION("""COMPUTED_VALUE"""),2)</f>
        <v>2</v>
      </c>
      <c r="B76" s="1" t="str">
        <f ca="1">IFERROR(__xludf.DUMMYFUNCTION("""COMPUTED_VALUE"""),"Media_TV_M6 contribution")</f>
        <v>Media_TV_M6 contribution</v>
      </c>
      <c r="C76" s="1">
        <f ca="1">IFERROR(INDIRECT(ADDRESS(MATCH(A76,'contribution par jour-semaine'!A:A,0),MATCH(B76,'contribution par jour-semaine'!$1:$1,0),4,1,"contribution par jour-semaine")),"")</f>
        <v>0</v>
      </c>
      <c r="D76" s="4" t="str">
        <f ca="1">VLOOKUP(A76,predictions!A:B,2,FALSE)</f>
        <v>06/07/2020</v>
      </c>
      <c r="E76" s="4">
        <f t="shared" ca="1" si="0"/>
        <v>44018</v>
      </c>
    </row>
    <row r="77" spans="1:5" ht="15.75" customHeight="1" x14ac:dyDescent="0.15">
      <c r="A77" s="1">
        <f ca="1">IFERROR(__xludf.DUMMYFUNCTION("""COMPUTED_VALUE"""),2)</f>
        <v>2</v>
      </c>
      <c r="B77" s="1" t="str">
        <f ca="1">IFERROR(__xludf.DUMMYFUNCTION("""COMPUTED_VALUE"""),"Media_TV_TMC contribution")</f>
        <v>Media_TV_TMC contribution</v>
      </c>
      <c r="C77" s="1">
        <f ca="1">IFERROR(INDIRECT(ADDRESS(MATCH(A77,'contribution par jour-semaine'!A:A,0),MATCH(B77,'contribution par jour-semaine'!$1:$1,0),4,1,"contribution par jour-semaine")),"")</f>
        <v>0</v>
      </c>
      <c r="D77" s="4" t="str">
        <f ca="1">VLOOKUP(A77,predictions!A:B,2,FALSE)</f>
        <v>06/07/2020</v>
      </c>
      <c r="E77" s="4">
        <f t="shared" ca="1" si="0"/>
        <v>44018</v>
      </c>
    </row>
    <row r="78" spans="1:5" ht="15.75" customHeight="1" x14ac:dyDescent="0.15">
      <c r="A78" s="1">
        <f ca="1">IFERROR(__xludf.DUMMYFUNCTION("""COMPUTED_VALUE"""),2)</f>
        <v>2</v>
      </c>
      <c r="B78" s="1" t="str">
        <f ca="1">IFERROR(__xludf.DUMMYFUNCTION("""COMPUTED_VALUE"""),"Media_TV_FRANCE 2 contribution")</f>
        <v>Media_TV_FRANCE 2 contribution</v>
      </c>
      <c r="C78" s="1">
        <f ca="1">IFERROR(INDIRECT(ADDRESS(MATCH(A78,'contribution par jour-semaine'!A:A,0),MATCH(B78,'contribution par jour-semaine'!$1:$1,0),4,1,"contribution par jour-semaine")),"")</f>
        <v>0</v>
      </c>
      <c r="D78" s="4" t="str">
        <f ca="1">VLOOKUP(A78,predictions!A:B,2,FALSE)</f>
        <v>06/07/2020</v>
      </c>
      <c r="E78" s="4">
        <f t="shared" ca="1" si="0"/>
        <v>44018</v>
      </c>
    </row>
    <row r="79" spans="1:5" ht="15.75" customHeight="1" x14ac:dyDescent="0.15">
      <c r="A79" s="1">
        <f ca="1">IFERROR(__xludf.DUMMYFUNCTION("""COMPUTED_VALUE"""),2)</f>
        <v>2</v>
      </c>
      <c r="B79" s="1" t="str">
        <f ca="1">IFERROR(__xludf.DUMMYFUNCTION("""COMPUTED_VALUE"""),"Media_TV_BFM TV contribution")</f>
        <v>Media_TV_BFM TV contribution</v>
      </c>
      <c r="C79" s="1">
        <f ca="1">IFERROR(INDIRECT(ADDRESS(MATCH(A79,'contribution par jour-semaine'!A:A,0),MATCH(B79,'contribution par jour-semaine'!$1:$1,0),4,1,"contribution par jour-semaine")),"")</f>
        <v>0</v>
      </c>
      <c r="D79" s="4" t="str">
        <f ca="1">VLOOKUP(A79,predictions!A:B,2,FALSE)</f>
        <v>06/07/2020</v>
      </c>
      <c r="E79" s="4">
        <f t="shared" ca="1" si="0"/>
        <v>44018</v>
      </c>
    </row>
    <row r="80" spans="1:5" ht="15.75" customHeight="1" x14ac:dyDescent="0.15">
      <c r="A80" s="1">
        <f ca="1">IFERROR(__xludf.DUMMYFUNCTION("""COMPUTED_VALUE"""),2)</f>
        <v>2</v>
      </c>
      <c r="B80" s="1" t="str">
        <f ca="1">IFERROR(__xludf.DUMMYFUNCTION("""COMPUTED_VALUE"""),"Media_TV_C8 contribution")</f>
        <v>Media_TV_C8 contribution</v>
      </c>
      <c r="C80" s="1">
        <f ca="1">IFERROR(INDIRECT(ADDRESS(MATCH(A80,'contribution par jour-semaine'!A:A,0),MATCH(B80,'contribution par jour-semaine'!$1:$1,0),4,1,"contribution par jour-semaine")),"")</f>
        <v>0</v>
      </c>
      <c r="D80" s="4" t="str">
        <f ca="1">VLOOKUP(A80,predictions!A:B,2,FALSE)</f>
        <v>06/07/2020</v>
      </c>
      <c r="E80" s="4">
        <f t="shared" ca="1" si="0"/>
        <v>44018</v>
      </c>
    </row>
    <row r="81" spans="1:5" ht="13" x14ac:dyDescent="0.15">
      <c r="A81" s="1">
        <f ca="1">IFERROR(__xludf.DUMMYFUNCTION("""COMPUTED_VALUE"""),2)</f>
        <v>2</v>
      </c>
      <c r="B81" s="1" t="str">
        <f ca="1">IFERROR(__xludf.DUMMYFUNCTION("""COMPUTED_VALUE"""),"Media_TV_TF1 SERIES FILMS contribution")</f>
        <v>Media_TV_TF1 SERIES FILMS contribution</v>
      </c>
      <c r="C81" s="1">
        <f ca="1">IFERROR(INDIRECT(ADDRESS(MATCH(A81,'contribution par jour-semaine'!A:A,0),MATCH(B81,'contribution par jour-semaine'!$1:$1,0),4,1,"contribution par jour-semaine")),"")</f>
        <v>0</v>
      </c>
      <c r="D81" s="4" t="str">
        <f ca="1">VLOOKUP(A81,predictions!A:B,2,FALSE)</f>
        <v>06/07/2020</v>
      </c>
      <c r="E81" s="4">
        <f t="shared" ca="1" si="0"/>
        <v>44018</v>
      </c>
    </row>
    <row r="82" spans="1:5" ht="13" x14ac:dyDescent="0.15">
      <c r="A82" s="1">
        <f ca="1">IFERROR(__xludf.DUMMYFUNCTION("""COMPUTED_VALUE"""),2)</f>
        <v>2</v>
      </c>
      <c r="B82" s="1" t="str">
        <f ca="1">IFERROR(__xludf.DUMMYFUNCTION("""COMPUTED_VALUE"""),"Media_TV_NRJ12 contribution")</f>
        <v>Media_TV_NRJ12 contribution</v>
      </c>
      <c r="C82" s="1">
        <f ca="1">IFERROR(INDIRECT(ADDRESS(MATCH(A82,'contribution par jour-semaine'!A:A,0),MATCH(B82,'contribution par jour-semaine'!$1:$1,0),4,1,"contribution par jour-semaine")),"")</f>
        <v>0</v>
      </c>
      <c r="D82" s="4" t="str">
        <f ca="1">VLOOKUP(A82,predictions!A:B,2,FALSE)</f>
        <v>06/07/2020</v>
      </c>
      <c r="E82" s="4">
        <f t="shared" ca="1" si="0"/>
        <v>44018</v>
      </c>
    </row>
    <row r="83" spans="1:5" ht="13" x14ac:dyDescent="0.15">
      <c r="A83" s="1">
        <f ca="1">IFERROR(__xludf.DUMMYFUNCTION("""COMPUTED_VALUE"""),2)</f>
        <v>2</v>
      </c>
      <c r="B83" s="1" t="str">
        <f ca="1">IFERROR(__xludf.DUMMYFUNCTION("""COMPUTED_VALUE"""),"Media_Search contribution")</f>
        <v>Media_Search contribution</v>
      </c>
      <c r="C83" s="1">
        <f ca="1">IFERROR(INDIRECT(ADDRESS(MATCH(A83,'contribution par jour-semaine'!A:A,0),MATCH(B83,'contribution par jour-semaine'!$1:$1,0),4,1,"contribution par jour-semaine")),"")</f>
        <v>61519.765625</v>
      </c>
      <c r="D83" s="4" t="str">
        <f ca="1">VLOOKUP(A83,predictions!A:B,2,FALSE)</f>
        <v>06/07/2020</v>
      </c>
      <c r="E83" s="4">
        <f t="shared" ca="1" si="0"/>
        <v>44018</v>
      </c>
    </row>
    <row r="84" spans="1:5" ht="13" x14ac:dyDescent="0.15">
      <c r="A84" s="1">
        <f ca="1">IFERROR(__xludf.DUMMYFUNCTION("""COMPUTED_VALUE"""),2)</f>
        <v>2</v>
      </c>
      <c r="B84" s="1" t="str">
        <f ca="1">IFERROR(__xludf.DUMMYFUNCTION("""COMPUTED_VALUE"""),"Media_Social contribution")</f>
        <v>Media_Social contribution</v>
      </c>
      <c r="C84" s="1">
        <f ca="1">IFERROR(INDIRECT(ADDRESS(MATCH(A84,'contribution par jour-semaine'!A:A,0),MATCH(B84,'contribution par jour-semaine'!$1:$1,0),4,1,"contribution par jour-semaine")),"")</f>
        <v>144087.78125</v>
      </c>
      <c r="D84" s="4" t="str">
        <f ca="1">VLOOKUP(A84,predictions!A:B,2,FALSE)</f>
        <v>06/07/2020</v>
      </c>
      <c r="E84" s="4">
        <f t="shared" ca="1" si="0"/>
        <v>44018</v>
      </c>
    </row>
    <row r="85" spans="1:5" ht="13" x14ac:dyDescent="0.15">
      <c r="A85" s="1">
        <f ca="1">IFERROR(__xludf.DUMMYFUNCTION("""COMPUTED_VALUE"""),2)</f>
        <v>2</v>
      </c>
      <c r="B85" s="1" t="str">
        <f ca="1">IFERROR(__xludf.DUMMYFUNCTION("""COMPUTED_VALUE"""),"Media_Display contribution")</f>
        <v>Media_Display contribution</v>
      </c>
      <c r="C85" s="1">
        <f ca="1">IFERROR(INDIRECT(ADDRESS(MATCH(A85,'contribution par jour-semaine'!A:A,0),MATCH(B85,'contribution par jour-semaine'!$1:$1,0),4,1,"contribution par jour-semaine")),"")</f>
        <v>0</v>
      </c>
      <c r="D85" s="4" t="str">
        <f ca="1">VLOOKUP(A85,predictions!A:B,2,FALSE)</f>
        <v>06/07/2020</v>
      </c>
      <c r="E85" s="4">
        <f t="shared" ca="1" si="0"/>
        <v>44018</v>
      </c>
    </row>
    <row r="86" spans="1:5" ht="13" x14ac:dyDescent="0.15">
      <c r="A86" s="1">
        <f ca="1">IFERROR(__xludf.DUMMYFUNCTION("""COMPUTED_VALUE"""),2)</f>
        <v>2</v>
      </c>
      <c r="B86" s="1" t="str">
        <f ca="1">IFERROR(__xludf.DUMMYFUNCTION("""COMPUTED_VALUE"""),"Media_OOH_JC DECAUX VITRINE 2M2 NATIONAL contribution")</f>
        <v>Media_OOH_JC DECAUX VITRINE 2M2 NATIONAL contribution</v>
      </c>
      <c r="C86" s="1">
        <f ca="1">IFERROR(INDIRECT(ADDRESS(MATCH(A86,'contribution par jour-semaine'!A:A,0),MATCH(B86,'contribution par jour-semaine'!$1:$1,0),4,1,"contribution par jour-semaine")),"")</f>
        <v>0</v>
      </c>
      <c r="D86" s="4" t="str">
        <f ca="1">VLOOKUP(A86,predictions!A:B,2,FALSE)</f>
        <v>06/07/2020</v>
      </c>
      <c r="E86" s="4">
        <f t="shared" ca="1" si="0"/>
        <v>44018</v>
      </c>
    </row>
    <row r="87" spans="1:5" ht="13" x14ac:dyDescent="0.15">
      <c r="A87" s="1">
        <f ca="1">IFERROR(__xludf.DUMMYFUNCTION("""COMPUTED_VALUE"""),2)</f>
        <v>2</v>
      </c>
      <c r="B87" s="1" t="str">
        <f ca="1">IFERROR(__xludf.DUMMYFUNCTION("""COMPUTED_VALUE"""),"Media_OOH_METROBUS METRO NATIONAL contribution")</f>
        <v>Media_OOH_METROBUS METRO NATIONAL contribution</v>
      </c>
      <c r="C87" s="1">
        <f ca="1">IFERROR(INDIRECT(ADDRESS(MATCH(A87,'contribution par jour-semaine'!A:A,0),MATCH(B87,'contribution par jour-semaine'!$1:$1,0),4,1,"contribution par jour-semaine")),"")</f>
        <v>0</v>
      </c>
      <c r="D87" s="4" t="str">
        <f ca="1">VLOOKUP(A87,predictions!A:B,2,FALSE)</f>
        <v>06/07/2020</v>
      </c>
      <c r="E87" s="4">
        <f t="shared" ca="1" si="0"/>
        <v>44018</v>
      </c>
    </row>
    <row r="88" spans="1:5" ht="13" x14ac:dyDescent="0.15">
      <c r="A88" s="1">
        <f ca="1">IFERROR(__xludf.DUMMYFUNCTION("""COMPUTED_VALUE"""),2)</f>
        <v>2</v>
      </c>
      <c r="B88" s="1" t="str">
        <f ca="1">IFERROR(__xludf.DUMMYFUNCTION("""COMPUTED_VALUE"""),"Media_OOH_CLEAR CHANNEL SHOPPING MALLS contribution")</f>
        <v>Media_OOH_CLEAR CHANNEL SHOPPING MALLS contribution</v>
      </c>
      <c r="C88" s="1">
        <f ca="1">IFERROR(INDIRECT(ADDRESS(MATCH(A88,'contribution par jour-semaine'!A:A,0),MATCH(B88,'contribution par jour-semaine'!$1:$1,0),4,1,"contribution par jour-semaine")),"")</f>
        <v>20650.18359375</v>
      </c>
      <c r="D88" s="4" t="str">
        <f ca="1">VLOOKUP(A88,predictions!A:B,2,FALSE)</f>
        <v>06/07/2020</v>
      </c>
      <c r="E88" s="4">
        <f t="shared" ca="1" si="0"/>
        <v>44018</v>
      </c>
    </row>
    <row r="89" spans="1:5" ht="13" x14ac:dyDescent="0.15">
      <c r="A89" s="1">
        <f ca="1">IFERROR(__xludf.DUMMYFUNCTION("""COMPUTED_VALUE"""),2)</f>
        <v>2</v>
      </c>
      <c r="B89" s="1" t="str">
        <f ca="1">IFERROR(__xludf.DUMMYFUNCTION("""COMPUTED_VALUE"""),"Media_OOH_MEDIAGARES TRANSPORT contribution")</f>
        <v>Media_OOH_MEDIAGARES TRANSPORT contribution</v>
      </c>
      <c r="C89" s="1">
        <f ca="1">IFERROR(INDIRECT(ADDRESS(MATCH(A89,'contribution par jour-semaine'!A:A,0),MATCH(B89,'contribution par jour-semaine'!$1:$1,0),4,1,"contribution par jour-semaine")),"")</f>
        <v>0</v>
      </c>
      <c r="D89" s="4" t="str">
        <f ca="1">VLOOKUP(A89,predictions!A:B,2,FALSE)</f>
        <v>06/07/2020</v>
      </c>
      <c r="E89" s="4">
        <f t="shared" ca="1" si="0"/>
        <v>44018</v>
      </c>
    </row>
    <row r="90" spans="1:5" ht="13" x14ac:dyDescent="0.15">
      <c r="A90" s="1">
        <f ca="1">IFERROR(__xludf.DUMMYFUNCTION("""COMPUTED_VALUE"""),2)</f>
        <v>2</v>
      </c>
      <c r="B90" s="1" t="str">
        <f ca="1">IFERROR(__xludf.DUMMYFUNCTION("""COMPUTED_VALUE"""),"Media_OOH_Others contribution")</f>
        <v>Media_OOH_Others contribution</v>
      </c>
      <c r="C90" s="1">
        <f ca="1">IFERROR(INDIRECT(ADDRESS(MATCH(A90,'contribution par jour-semaine'!A:A,0),MATCH(B90,'contribution par jour-semaine'!$1:$1,0),4,1,"contribution par jour-semaine")),"")</f>
        <v>5396.15771484375</v>
      </c>
      <c r="D90" s="4" t="str">
        <f ca="1">VLOOKUP(A90,predictions!A:B,2,FALSE)</f>
        <v>06/07/2020</v>
      </c>
      <c r="E90" s="4">
        <f t="shared" ca="1" si="0"/>
        <v>44018</v>
      </c>
    </row>
    <row r="91" spans="1:5" ht="13" x14ac:dyDescent="0.15">
      <c r="A91" s="1">
        <f ca="1">IFERROR(__xludf.DUMMYFUNCTION("""COMPUTED_VALUE"""),2)</f>
        <v>2</v>
      </c>
      <c r="B91" s="1" t="str">
        <f ca="1">IFERROR(__xludf.DUMMYFUNCTION("""COMPUTED_VALUE"""),"baseline contribution")</f>
        <v>baseline contribution</v>
      </c>
      <c r="C91" s="1">
        <f ca="1">IFERROR(INDIRECT(ADDRESS(MATCH(A91,'contribution par jour-semaine'!A:A,0),MATCH(B91,'contribution par jour-semaine'!$1:$1,0),4,1,"contribution par jour-semaine")),"")</f>
        <v>1100782.875</v>
      </c>
      <c r="D91" s="4" t="str">
        <f ca="1">VLOOKUP(A91,predictions!A:B,2,FALSE)</f>
        <v>06/07/2020</v>
      </c>
      <c r="E91" s="4">
        <f t="shared" ca="1" si="0"/>
        <v>44018</v>
      </c>
    </row>
    <row r="92" spans="1:5" ht="13" x14ac:dyDescent="0.15">
      <c r="A92" s="1">
        <f ca="1">IFERROR(__xludf.DUMMYFUNCTION("""COMPUTED_VALUE"""),3)</f>
        <v>3</v>
      </c>
      <c r="B92" s="1" t="str">
        <f ca="1">IFERROR(__xludf.DUMMYFUNCTION("""COMPUTED_VALUE"""),"Media_Print_Others contribution")</f>
        <v>Media_Print_Others contribution</v>
      </c>
      <c r="C92" s="1">
        <f ca="1">IFERROR(INDIRECT(ADDRESS(MATCH(A92,'contribution par jour-semaine'!A:A,0),MATCH(B92,'contribution par jour-semaine'!$1:$1,0),4,1,"contribution par jour-semaine")),"")</f>
        <v>0</v>
      </c>
      <c r="D92" s="4" t="str">
        <f ca="1">VLOOKUP(A92,predictions!A:B,2,FALSE)</f>
        <v>13/07/2020</v>
      </c>
      <c r="E92" s="4">
        <f t="shared" ca="1" si="0"/>
        <v>44025</v>
      </c>
    </row>
    <row r="93" spans="1:5" ht="13" x14ac:dyDescent="0.15">
      <c r="A93" s="1">
        <f ca="1">IFERROR(__xludf.DUMMYFUNCTION("""COMPUTED_VALUE"""),3)</f>
        <v>3</v>
      </c>
      <c r="B93" s="1" t="str">
        <f ca="1">IFERROR(__xludf.DUMMYFUNCTION("""COMPUTED_VALUE"""),"Media_Print_ELLE contribution")</f>
        <v>Media_Print_ELLE contribution</v>
      </c>
      <c r="C93" s="1">
        <f ca="1">IFERROR(INDIRECT(ADDRESS(MATCH(A93,'contribution par jour-semaine'!A:A,0),MATCH(B93,'contribution par jour-semaine'!$1:$1,0),4,1,"contribution par jour-semaine")),"")</f>
        <v>55313.06640625</v>
      </c>
      <c r="D93" s="4" t="str">
        <f ca="1">VLOOKUP(A93,predictions!A:B,2,FALSE)</f>
        <v>13/07/2020</v>
      </c>
      <c r="E93" s="4">
        <f t="shared" ca="1" si="0"/>
        <v>44025</v>
      </c>
    </row>
    <row r="94" spans="1:5" ht="13" x14ac:dyDescent="0.15">
      <c r="A94" s="1">
        <f ca="1">IFERROR(__xludf.DUMMYFUNCTION("""COMPUTED_VALUE"""),3)</f>
        <v>3</v>
      </c>
      <c r="B94" s="1" t="str">
        <f ca="1">IFERROR(__xludf.DUMMYFUNCTION("""COMPUTED_VALUE"""),"Media_Print_MADAME FIGARO contribution")</f>
        <v>Media_Print_MADAME FIGARO contribution</v>
      </c>
      <c r="C94" s="1">
        <f ca="1">IFERROR(INDIRECT(ADDRESS(MATCH(A94,'contribution par jour-semaine'!A:A,0),MATCH(B94,'contribution par jour-semaine'!$1:$1,0),4,1,"contribution par jour-semaine")),"")</f>
        <v>20532.275390625</v>
      </c>
      <c r="D94" s="4" t="str">
        <f ca="1">VLOOKUP(A94,predictions!A:B,2,FALSE)</f>
        <v>13/07/2020</v>
      </c>
      <c r="E94" s="4">
        <f t="shared" ca="1" si="0"/>
        <v>44025</v>
      </c>
    </row>
    <row r="95" spans="1:5" ht="13" x14ac:dyDescent="0.15">
      <c r="A95" s="1">
        <f ca="1">IFERROR(__xludf.DUMMYFUNCTION("""COMPUTED_VALUE"""),3)</f>
        <v>3</v>
      </c>
      <c r="B95" s="1" t="str">
        <f ca="1">IFERROR(__xludf.DUMMYFUNCTION("""COMPUTED_VALUE"""),"Media_Print_MARIE CLAIRE contribution")</f>
        <v>Media_Print_MARIE CLAIRE contribution</v>
      </c>
      <c r="C95" s="1">
        <f ca="1">IFERROR(INDIRECT(ADDRESS(MATCH(A95,'contribution par jour-semaine'!A:A,0),MATCH(B95,'contribution par jour-semaine'!$1:$1,0),4,1,"contribution par jour-semaine")),"")</f>
        <v>8873.4833984375</v>
      </c>
      <c r="D95" s="4" t="str">
        <f ca="1">VLOOKUP(A95,predictions!A:B,2,FALSE)</f>
        <v>13/07/2020</v>
      </c>
      <c r="E95" s="4">
        <f t="shared" ca="1" si="0"/>
        <v>44025</v>
      </c>
    </row>
    <row r="96" spans="1:5" ht="13" x14ac:dyDescent="0.15">
      <c r="A96" s="1">
        <f ca="1">IFERROR(__xludf.DUMMYFUNCTION("""COMPUTED_VALUE"""),3)</f>
        <v>3</v>
      </c>
      <c r="B96" s="1" t="str">
        <f ca="1">IFERROR(__xludf.DUMMYFUNCTION("""COMPUTED_VALUE"""),"Media_Print_VERSION FEMINA contribution")</f>
        <v>Media_Print_VERSION FEMINA contribution</v>
      </c>
      <c r="C96" s="1">
        <f ca="1">IFERROR(INDIRECT(ADDRESS(MATCH(A96,'contribution par jour-semaine'!A:A,0),MATCH(B96,'contribution par jour-semaine'!$1:$1,0),4,1,"contribution par jour-semaine")),"")</f>
        <v>54988.2109375</v>
      </c>
      <c r="D96" s="4" t="str">
        <f ca="1">VLOOKUP(A96,predictions!A:B,2,FALSE)</f>
        <v>13/07/2020</v>
      </c>
      <c r="E96" s="4">
        <f t="shared" ca="1" si="0"/>
        <v>44025</v>
      </c>
    </row>
    <row r="97" spans="1:5" ht="13" x14ac:dyDescent="0.15">
      <c r="A97" s="1">
        <f ca="1">IFERROR(__xludf.DUMMYFUNCTION("""COMPUTED_VALUE"""),3)</f>
        <v>3</v>
      </c>
      <c r="B97" s="1" t="str">
        <f ca="1">IFERROR(__xludf.DUMMYFUNCTION("""COMPUTED_VALUE"""),"Media_Print_GALA contribution")</f>
        <v>Media_Print_GALA contribution</v>
      </c>
      <c r="C97" s="1">
        <f ca="1">IFERROR(INDIRECT(ADDRESS(MATCH(A97,'contribution par jour-semaine'!A:A,0),MATCH(B97,'contribution par jour-semaine'!$1:$1,0),4,1,"contribution par jour-semaine")),"")</f>
        <v>27432.224609375</v>
      </c>
      <c r="D97" s="4" t="str">
        <f ca="1">VLOOKUP(A97,predictions!A:B,2,FALSE)</f>
        <v>13/07/2020</v>
      </c>
      <c r="E97" s="4">
        <f t="shared" ca="1" si="0"/>
        <v>44025</v>
      </c>
    </row>
    <row r="98" spans="1:5" ht="13" x14ac:dyDescent="0.15">
      <c r="A98" s="1">
        <f ca="1">IFERROR(__xludf.DUMMYFUNCTION("""COMPUTED_VALUE"""),3)</f>
        <v>3</v>
      </c>
      <c r="B98" s="1" t="str">
        <f ca="1">IFERROR(__xludf.DUMMYFUNCTION("""COMPUTED_VALUE"""),"Media_Print_COSMOPOLITAN contribution")</f>
        <v>Media_Print_COSMOPOLITAN contribution</v>
      </c>
      <c r="C98" s="1">
        <f ca="1">IFERROR(INDIRECT(ADDRESS(MATCH(A98,'contribution par jour-semaine'!A:A,0),MATCH(B98,'contribution par jour-semaine'!$1:$1,0),4,1,"contribution par jour-semaine")),"")</f>
        <v>23574.93359375</v>
      </c>
      <c r="D98" s="4" t="str">
        <f ca="1">VLOOKUP(A98,predictions!A:B,2,FALSE)</f>
        <v>13/07/2020</v>
      </c>
      <c r="E98" s="4">
        <f t="shared" ca="1" si="0"/>
        <v>44025</v>
      </c>
    </row>
    <row r="99" spans="1:5" ht="13" x14ac:dyDescent="0.15">
      <c r="A99" s="1">
        <f ca="1">IFERROR(__xludf.DUMMYFUNCTION("""COMPUTED_VALUE"""),3)</f>
        <v>3</v>
      </c>
      <c r="B99" s="1" t="str">
        <f ca="1">IFERROR(__xludf.DUMMYFUNCTION("""COMPUTED_VALUE"""),"Media_Print_FEMME ACTUELLE contribution")</f>
        <v>Media_Print_FEMME ACTUELLE contribution</v>
      </c>
      <c r="C99" s="1">
        <f ca="1">IFERROR(INDIRECT(ADDRESS(MATCH(A99,'contribution par jour-semaine'!A:A,0),MATCH(B99,'contribution par jour-semaine'!$1:$1,0),4,1,"contribution par jour-semaine")),"")</f>
        <v>34160.33984375</v>
      </c>
      <c r="D99" s="4" t="str">
        <f ca="1">VLOOKUP(A99,predictions!A:B,2,FALSE)</f>
        <v>13/07/2020</v>
      </c>
      <c r="E99" s="4">
        <f t="shared" ca="1" si="0"/>
        <v>44025</v>
      </c>
    </row>
    <row r="100" spans="1:5" ht="13" x14ac:dyDescent="0.15">
      <c r="A100" s="1">
        <f ca="1">IFERROR(__xludf.DUMMYFUNCTION("""COMPUTED_VALUE"""),3)</f>
        <v>3</v>
      </c>
      <c r="B100" s="1" t="str">
        <f ca="1">IFERROR(__xludf.DUMMYFUNCTION("""COMPUTED_VALUE"""),"Media_Print_PARIS MATCH contribution")</f>
        <v>Media_Print_PARIS MATCH contribution</v>
      </c>
      <c r="C100" s="1">
        <f ca="1">IFERROR(INDIRECT(ADDRESS(MATCH(A100,'contribution par jour-semaine'!A:A,0),MATCH(B100,'contribution par jour-semaine'!$1:$1,0),4,1,"contribution par jour-semaine")),"")</f>
        <v>23536.8671875</v>
      </c>
      <c r="D100" s="4" t="str">
        <f ca="1">VLOOKUP(A100,predictions!A:B,2,FALSE)</f>
        <v>13/07/2020</v>
      </c>
      <c r="E100" s="4">
        <f t="shared" ca="1" si="0"/>
        <v>44025</v>
      </c>
    </row>
    <row r="101" spans="1:5" ht="13" x14ac:dyDescent="0.15">
      <c r="A101" s="1">
        <f ca="1">IFERROR(__xludf.DUMMYFUNCTION("""COMPUTED_VALUE"""),3)</f>
        <v>3</v>
      </c>
      <c r="B101" s="1" t="str">
        <f ca="1">IFERROR(__xludf.DUMMYFUNCTION("""COMPUTED_VALUE"""),"Media_Print_BIBA contribution")</f>
        <v>Media_Print_BIBA contribution</v>
      </c>
      <c r="C101" s="1">
        <f ca="1">IFERROR(INDIRECT(ADDRESS(MATCH(A101,'contribution par jour-semaine'!A:A,0),MATCH(B101,'contribution par jour-semaine'!$1:$1,0),4,1,"contribution par jour-semaine")),"")</f>
        <v>17267.537109375</v>
      </c>
      <c r="D101" s="4" t="str">
        <f ca="1">VLOOKUP(A101,predictions!A:B,2,FALSE)</f>
        <v>13/07/2020</v>
      </c>
      <c r="E101" s="4">
        <f t="shared" ca="1" si="0"/>
        <v>44025</v>
      </c>
    </row>
    <row r="102" spans="1:5" ht="13" x14ac:dyDescent="0.15">
      <c r="A102" s="1">
        <f ca="1">IFERROR(__xludf.DUMMYFUNCTION("""COMPUTED_VALUE"""),3)</f>
        <v>3</v>
      </c>
      <c r="B102" s="1" t="str">
        <f ca="1">IFERROR(__xludf.DUMMYFUNCTION("""COMPUTED_VALUE"""),"Media_Print_AVANTAGES contribution")</f>
        <v>Media_Print_AVANTAGES contribution</v>
      </c>
      <c r="C102" s="1">
        <f ca="1">IFERROR(INDIRECT(ADDRESS(MATCH(A102,'contribution par jour-semaine'!A:A,0),MATCH(B102,'contribution par jour-semaine'!$1:$1,0),4,1,"contribution par jour-semaine")),"")</f>
        <v>0</v>
      </c>
      <c r="D102" s="4" t="str">
        <f ca="1">VLOOKUP(A102,predictions!A:B,2,FALSE)</f>
        <v>13/07/2020</v>
      </c>
      <c r="E102" s="4">
        <f t="shared" ca="1" si="0"/>
        <v>44025</v>
      </c>
    </row>
    <row r="103" spans="1:5" ht="13" x14ac:dyDescent="0.15">
      <c r="A103" s="1">
        <f ca="1">IFERROR(__xludf.DUMMYFUNCTION("""COMPUTED_VALUE"""),3)</f>
        <v>3</v>
      </c>
      <c r="B103" s="1" t="str">
        <f ca="1">IFERROR(__xludf.DUMMYFUNCTION("""COMPUTED_VALUE"""),"Media_Print_PSYCHOLOGIES contribution")</f>
        <v>Media_Print_PSYCHOLOGIES contribution</v>
      </c>
      <c r="C103" s="1">
        <f ca="1">IFERROR(INDIRECT(ADDRESS(MATCH(A103,'contribution par jour-semaine'!A:A,0),MATCH(B103,'contribution par jour-semaine'!$1:$1,0),4,1,"contribution par jour-semaine")),"")</f>
        <v>0</v>
      </c>
      <c r="D103" s="4" t="str">
        <f ca="1">VLOOKUP(A103,predictions!A:B,2,FALSE)</f>
        <v>13/07/2020</v>
      </c>
      <c r="E103" s="4">
        <f t="shared" ca="1" si="0"/>
        <v>44025</v>
      </c>
    </row>
    <row r="104" spans="1:5" ht="13" x14ac:dyDescent="0.15">
      <c r="A104" s="1">
        <f ca="1">IFERROR(__xludf.DUMMYFUNCTION("""COMPUTED_VALUE"""),3)</f>
        <v>3</v>
      </c>
      <c r="B104" s="1" t="str">
        <f ca="1">IFERROR(__xludf.DUMMYFUNCTION("""COMPUTED_VALUE"""),"Media_TV_TF1 contribution")</f>
        <v>Media_TV_TF1 contribution</v>
      </c>
      <c r="C104" s="1">
        <f ca="1">IFERROR(INDIRECT(ADDRESS(MATCH(A104,'contribution par jour-semaine'!A:A,0),MATCH(B104,'contribution par jour-semaine'!$1:$1,0),4,1,"contribution par jour-semaine")),"")</f>
        <v>0</v>
      </c>
      <c r="D104" s="4" t="str">
        <f ca="1">VLOOKUP(A104,predictions!A:B,2,FALSE)</f>
        <v>13/07/2020</v>
      </c>
      <c r="E104" s="4">
        <f t="shared" ca="1" si="0"/>
        <v>44025</v>
      </c>
    </row>
    <row r="105" spans="1:5" ht="13" x14ac:dyDescent="0.15">
      <c r="A105" s="1">
        <f ca="1">IFERROR(__xludf.DUMMYFUNCTION("""COMPUTED_VALUE"""),3)</f>
        <v>3</v>
      </c>
      <c r="B105" s="1" t="str">
        <f ca="1">IFERROR(__xludf.DUMMYFUNCTION("""COMPUTED_VALUE"""),"Media_TV_Others contribution")</f>
        <v>Media_TV_Others contribution</v>
      </c>
      <c r="C105" s="1">
        <f ca="1">IFERROR(INDIRECT(ADDRESS(MATCH(A105,'contribution par jour-semaine'!A:A,0),MATCH(B105,'contribution par jour-semaine'!$1:$1,0),4,1,"contribution par jour-semaine")),"")</f>
        <v>0</v>
      </c>
      <c r="D105" s="4" t="str">
        <f ca="1">VLOOKUP(A105,predictions!A:B,2,FALSE)</f>
        <v>13/07/2020</v>
      </c>
      <c r="E105" s="4">
        <f t="shared" ca="1" si="0"/>
        <v>44025</v>
      </c>
    </row>
    <row r="106" spans="1:5" ht="13" x14ac:dyDescent="0.15">
      <c r="A106" s="1">
        <f ca="1">IFERROR(__xludf.DUMMYFUNCTION("""COMPUTED_VALUE"""),3)</f>
        <v>3</v>
      </c>
      <c r="B106" s="1" t="str">
        <f ca="1">IFERROR(__xludf.DUMMYFUNCTION("""COMPUTED_VALUE"""),"Media_TV_M6 contribution")</f>
        <v>Media_TV_M6 contribution</v>
      </c>
      <c r="C106" s="1">
        <f ca="1">IFERROR(INDIRECT(ADDRESS(MATCH(A106,'contribution par jour-semaine'!A:A,0),MATCH(B106,'contribution par jour-semaine'!$1:$1,0),4,1,"contribution par jour-semaine")),"")</f>
        <v>0</v>
      </c>
      <c r="D106" s="4" t="str">
        <f ca="1">VLOOKUP(A106,predictions!A:B,2,FALSE)</f>
        <v>13/07/2020</v>
      </c>
      <c r="E106" s="4">
        <f t="shared" ca="1" si="0"/>
        <v>44025</v>
      </c>
    </row>
    <row r="107" spans="1:5" ht="13" x14ac:dyDescent="0.15">
      <c r="A107" s="1">
        <f ca="1">IFERROR(__xludf.DUMMYFUNCTION("""COMPUTED_VALUE"""),3)</f>
        <v>3</v>
      </c>
      <c r="B107" s="1" t="str">
        <f ca="1">IFERROR(__xludf.DUMMYFUNCTION("""COMPUTED_VALUE"""),"Media_TV_TMC contribution")</f>
        <v>Media_TV_TMC contribution</v>
      </c>
      <c r="C107" s="1">
        <f ca="1">IFERROR(INDIRECT(ADDRESS(MATCH(A107,'contribution par jour-semaine'!A:A,0),MATCH(B107,'contribution par jour-semaine'!$1:$1,0),4,1,"contribution par jour-semaine")),"")</f>
        <v>0</v>
      </c>
      <c r="D107" s="4" t="str">
        <f ca="1">VLOOKUP(A107,predictions!A:B,2,FALSE)</f>
        <v>13/07/2020</v>
      </c>
      <c r="E107" s="4">
        <f t="shared" ca="1" si="0"/>
        <v>44025</v>
      </c>
    </row>
    <row r="108" spans="1:5" ht="13" x14ac:dyDescent="0.15">
      <c r="A108" s="1">
        <f ca="1">IFERROR(__xludf.DUMMYFUNCTION("""COMPUTED_VALUE"""),3)</f>
        <v>3</v>
      </c>
      <c r="B108" s="1" t="str">
        <f ca="1">IFERROR(__xludf.DUMMYFUNCTION("""COMPUTED_VALUE"""),"Media_TV_FRANCE 2 contribution")</f>
        <v>Media_TV_FRANCE 2 contribution</v>
      </c>
      <c r="C108" s="1">
        <f ca="1">IFERROR(INDIRECT(ADDRESS(MATCH(A108,'contribution par jour-semaine'!A:A,0),MATCH(B108,'contribution par jour-semaine'!$1:$1,0),4,1,"contribution par jour-semaine")),"")</f>
        <v>0</v>
      </c>
      <c r="D108" s="4" t="str">
        <f ca="1">VLOOKUP(A108,predictions!A:B,2,FALSE)</f>
        <v>13/07/2020</v>
      </c>
      <c r="E108" s="4">
        <f t="shared" ca="1" si="0"/>
        <v>44025</v>
      </c>
    </row>
    <row r="109" spans="1:5" ht="13" x14ac:dyDescent="0.15">
      <c r="A109" s="1">
        <f ca="1">IFERROR(__xludf.DUMMYFUNCTION("""COMPUTED_VALUE"""),3)</f>
        <v>3</v>
      </c>
      <c r="B109" s="1" t="str">
        <f ca="1">IFERROR(__xludf.DUMMYFUNCTION("""COMPUTED_VALUE"""),"Media_TV_BFM TV contribution")</f>
        <v>Media_TV_BFM TV contribution</v>
      </c>
      <c r="C109" s="1">
        <f ca="1">IFERROR(INDIRECT(ADDRESS(MATCH(A109,'contribution par jour-semaine'!A:A,0),MATCH(B109,'contribution par jour-semaine'!$1:$1,0),4,1,"contribution par jour-semaine")),"")</f>
        <v>0</v>
      </c>
      <c r="D109" s="4" t="str">
        <f ca="1">VLOOKUP(A109,predictions!A:B,2,FALSE)</f>
        <v>13/07/2020</v>
      </c>
      <c r="E109" s="4">
        <f t="shared" ca="1" si="0"/>
        <v>44025</v>
      </c>
    </row>
    <row r="110" spans="1:5" ht="13" x14ac:dyDescent="0.15">
      <c r="A110" s="1">
        <f ca="1">IFERROR(__xludf.DUMMYFUNCTION("""COMPUTED_VALUE"""),3)</f>
        <v>3</v>
      </c>
      <c r="B110" s="1" t="str">
        <f ca="1">IFERROR(__xludf.DUMMYFUNCTION("""COMPUTED_VALUE"""),"Media_TV_C8 contribution")</f>
        <v>Media_TV_C8 contribution</v>
      </c>
      <c r="C110" s="1">
        <f ca="1">IFERROR(INDIRECT(ADDRESS(MATCH(A110,'contribution par jour-semaine'!A:A,0),MATCH(B110,'contribution par jour-semaine'!$1:$1,0),4,1,"contribution par jour-semaine")),"")</f>
        <v>0</v>
      </c>
      <c r="D110" s="4" t="str">
        <f ca="1">VLOOKUP(A110,predictions!A:B,2,FALSE)</f>
        <v>13/07/2020</v>
      </c>
      <c r="E110" s="4">
        <f t="shared" ca="1" si="0"/>
        <v>44025</v>
      </c>
    </row>
    <row r="111" spans="1:5" ht="13" x14ac:dyDescent="0.15">
      <c r="A111" s="1">
        <f ca="1">IFERROR(__xludf.DUMMYFUNCTION("""COMPUTED_VALUE"""),3)</f>
        <v>3</v>
      </c>
      <c r="B111" s="1" t="str">
        <f ca="1">IFERROR(__xludf.DUMMYFUNCTION("""COMPUTED_VALUE"""),"Media_TV_TF1 SERIES FILMS contribution")</f>
        <v>Media_TV_TF1 SERIES FILMS contribution</v>
      </c>
      <c r="C111" s="1">
        <f ca="1">IFERROR(INDIRECT(ADDRESS(MATCH(A111,'contribution par jour-semaine'!A:A,0),MATCH(B111,'contribution par jour-semaine'!$1:$1,0),4,1,"contribution par jour-semaine")),"")</f>
        <v>0</v>
      </c>
      <c r="D111" s="4" t="str">
        <f ca="1">VLOOKUP(A111,predictions!A:B,2,FALSE)</f>
        <v>13/07/2020</v>
      </c>
      <c r="E111" s="4">
        <f t="shared" ca="1" si="0"/>
        <v>44025</v>
      </c>
    </row>
    <row r="112" spans="1:5" ht="13" x14ac:dyDescent="0.15">
      <c r="A112" s="1">
        <f ca="1">IFERROR(__xludf.DUMMYFUNCTION("""COMPUTED_VALUE"""),3)</f>
        <v>3</v>
      </c>
      <c r="B112" s="1" t="str">
        <f ca="1">IFERROR(__xludf.DUMMYFUNCTION("""COMPUTED_VALUE"""),"Media_TV_NRJ12 contribution")</f>
        <v>Media_TV_NRJ12 contribution</v>
      </c>
      <c r="C112" s="1">
        <f ca="1">IFERROR(INDIRECT(ADDRESS(MATCH(A112,'contribution par jour-semaine'!A:A,0),MATCH(B112,'contribution par jour-semaine'!$1:$1,0),4,1,"contribution par jour-semaine")),"")</f>
        <v>0</v>
      </c>
      <c r="D112" s="4" t="str">
        <f ca="1">VLOOKUP(A112,predictions!A:B,2,FALSE)</f>
        <v>13/07/2020</v>
      </c>
      <c r="E112" s="4">
        <f t="shared" ca="1" si="0"/>
        <v>44025</v>
      </c>
    </row>
    <row r="113" spans="1:5" ht="13" x14ac:dyDescent="0.15">
      <c r="A113" s="1">
        <f ca="1">IFERROR(__xludf.DUMMYFUNCTION("""COMPUTED_VALUE"""),3)</f>
        <v>3</v>
      </c>
      <c r="B113" s="1" t="str">
        <f ca="1">IFERROR(__xludf.DUMMYFUNCTION("""COMPUTED_VALUE"""),"Media_Search contribution")</f>
        <v>Media_Search contribution</v>
      </c>
      <c r="C113" s="1">
        <f ca="1">IFERROR(INDIRECT(ADDRESS(MATCH(A113,'contribution par jour-semaine'!A:A,0),MATCH(B113,'contribution par jour-semaine'!$1:$1,0),4,1,"contribution par jour-semaine")),"")</f>
        <v>62755.19921875</v>
      </c>
      <c r="D113" s="4" t="str">
        <f ca="1">VLOOKUP(A113,predictions!A:B,2,FALSE)</f>
        <v>13/07/2020</v>
      </c>
      <c r="E113" s="4">
        <f t="shared" ca="1" si="0"/>
        <v>44025</v>
      </c>
    </row>
    <row r="114" spans="1:5" ht="13" x14ac:dyDescent="0.15">
      <c r="A114" s="1">
        <f ca="1">IFERROR(__xludf.DUMMYFUNCTION("""COMPUTED_VALUE"""),3)</f>
        <v>3</v>
      </c>
      <c r="B114" s="1" t="str">
        <f ca="1">IFERROR(__xludf.DUMMYFUNCTION("""COMPUTED_VALUE"""),"Media_Social contribution")</f>
        <v>Media_Social contribution</v>
      </c>
      <c r="C114" s="1">
        <f ca="1">IFERROR(INDIRECT(ADDRESS(MATCH(A114,'contribution par jour-semaine'!A:A,0),MATCH(B114,'contribution par jour-semaine'!$1:$1,0),4,1,"contribution par jour-semaine")),"")</f>
        <v>144640.375</v>
      </c>
      <c r="D114" s="4" t="str">
        <f ca="1">VLOOKUP(A114,predictions!A:B,2,FALSE)</f>
        <v>13/07/2020</v>
      </c>
      <c r="E114" s="4">
        <f t="shared" ca="1" si="0"/>
        <v>44025</v>
      </c>
    </row>
    <row r="115" spans="1:5" ht="13" x14ac:dyDescent="0.15">
      <c r="A115" s="1">
        <f ca="1">IFERROR(__xludf.DUMMYFUNCTION("""COMPUTED_VALUE"""),3)</f>
        <v>3</v>
      </c>
      <c r="B115" s="1" t="str">
        <f ca="1">IFERROR(__xludf.DUMMYFUNCTION("""COMPUTED_VALUE"""),"Media_Display contribution")</f>
        <v>Media_Display contribution</v>
      </c>
      <c r="C115" s="1">
        <f ca="1">IFERROR(INDIRECT(ADDRESS(MATCH(A115,'contribution par jour-semaine'!A:A,0),MATCH(B115,'contribution par jour-semaine'!$1:$1,0),4,1,"contribution par jour-semaine")),"")</f>
        <v>0</v>
      </c>
      <c r="D115" s="4" t="str">
        <f ca="1">VLOOKUP(A115,predictions!A:B,2,FALSE)</f>
        <v>13/07/2020</v>
      </c>
      <c r="E115" s="4">
        <f t="shared" ca="1" si="0"/>
        <v>44025</v>
      </c>
    </row>
    <row r="116" spans="1:5" ht="13" x14ac:dyDescent="0.15">
      <c r="A116" s="1">
        <f ca="1">IFERROR(__xludf.DUMMYFUNCTION("""COMPUTED_VALUE"""),3)</f>
        <v>3</v>
      </c>
      <c r="B116" s="1" t="str">
        <f ca="1">IFERROR(__xludf.DUMMYFUNCTION("""COMPUTED_VALUE"""),"Media_OOH_JC DECAUX VITRINE 2M2 NATIONAL contribution")</f>
        <v>Media_OOH_JC DECAUX VITRINE 2M2 NATIONAL contribution</v>
      </c>
      <c r="C116" s="1">
        <f ca="1">IFERROR(INDIRECT(ADDRESS(MATCH(A116,'contribution par jour-semaine'!A:A,0),MATCH(B116,'contribution par jour-semaine'!$1:$1,0),4,1,"contribution par jour-semaine")),"")</f>
        <v>0</v>
      </c>
      <c r="D116" s="4" t="str">
        <f ca="1">VLOOKUP(A116,predictions!A:B,2,FALSE)</f>
        <v>13/07/2020</v>
      </c>
      <c r="E116" s="4">
        <f t="shared" ca="1" si="0"/>
        <v>44025</v>
      </c>
    </row>
    <row r="117" spans="1:5" ht="13" x14ac:dyDescent="0.15">
      <c r="A117" s="1">
        <f ca="1">IFERROR(__xludf.DUMMYFUNCTION("""COMPUTED_VALUE"""),3)</f>
        <v>3</v>
      </c>
      <c r="B117" s="1" t="str">
        <f ca="1">IFERROR(__xludf.DUMMYFUNCTION("""COMPUTED_VALUE"""),"Media_OOH_METROBUS METRO NATIONAL contribution")</f>
        <v>Media_OOH_METROBUS METRO NATIONAL contribution</v>
      </c>
      <c r="C117" s="1">
        <f ca="1">IFERROR(INDIRECT(ADDRESS(MATCH(A117,'contribution par jour-semaine'!A:A,0),MATCH(B117,'contribution par jour-semaine'!$1:$1,0),4,1,"contribution par jour-semaine")),"")</f>
        <v>0</v>
      </c>
      <c r="D117" s="4" t="str">
        <f ca="1">VLOOKUP(A117,predictions!A:B,2,FALSE)</f>
        <v>13/07/2020</v>
      </c>
      <c r="E117" s="4">
        <f t="shared" ca="1" si="0"/>
        <v>44025</v>
      </c>
    </row>
    <row r="118" spans="1:5" ht="13" x14ac:dyDescent="0.15">
      <c r="A118" s="1">
        <f ca="1">IFERROR(__xludf.DUMMYFUNCTION("""COMPUTED_VALUE"""),3)</f>
        <v>3</v>
      </c>
      <c r="B118" s="1" t="str">
        <f ca="1">IFERROR(__xludf.DUMMYFUNCTION("""COMPUTED_VALUE"""),"Media_OOH_CLEAR CHANNEL SHOPPING MALLS contribution")</f>
        <v>Media_OOH_CLEAR CHANNEL SHOPPING MALLS contribution</v>
      </c>
      <c r="C118" s="1">
        <f ca="1">IFERROR(INDIRECT(ADDRESS(MATCH(A118,'contribution par jour-semaine'!A:A,0),MATCH(B118,'contribution par jour-semaine'!$1:$1,0),4,1,"contribution par jour-semaine")),"")</f>
        <v>19552.1875</v>
      </c>
      <c r="D118" s="4" t="str">
        <f ca="1">VLOOKUP(A118,predictions!A:B,2,FALSE)</f>
        <v>13/07/2020</v>
      </c>
      <c r="E118" s="4">
        <f t="shared" ca="1" si="0"/>
        <v>44025</v>
      </c>
    </row>
    <row r="119" spans="1:5" ht="13" x14ac:dyDescent="0.15">
      <c r="A119" s="1">
        <f ca="1">IFERROR(__xludf.DUMMYFUNCTION("""COMPUTED_VALUE"""),3)</f>
        <v>3</v>
      </c>
      <c r="B119" s="1" t="str">
        <f ca="1">IFERROR(__xludf.DUMMYFUNCTION("""COMPUTED_VALUE"""),"Media_OOH_MEDIAGARES TRANSPORT contribution")</f>
        <v>Media_OOH_MEDIAGARES TRANSPORT contribution</v>
      </c>
      <c r="C119" s="1">
        <f ca="1">IFERROR(INDIRECT(ADDRESS(MATCH(A119,'contribution par jour-semaine'!A:A,0),MATCH(B119,'contribution par jour-semaine'!$1:$1,0),4,1,"contribution par jour-semaine")),"")</f>
        <v>0</v>
      </c>
      <c r="D119" s="4" t="str">
        <f ca="1">VLOOKUP(A119,predictions!A:B,2,FALSE)</f>
        <v>13/07/2020</v>
      </c>
      <c r="E119" s="4">
        <f t="shared" ca="1" si="0"/>
        <v>44025</v>
      </c>
    </row>
    <row r="120" spans="1:5" ht="13" x14ac:dyDescent="0.15">
      <c r="A120" s="1">
        <f ca="1">IFERROR(__xludf.DUMMYFUNCTION("""COMPUTED_VALUE"""),3)</f>
        <v>3</v>
      </c>
      <c r="B120" s="1" t="str">
        <f ca="1">IFERROR(__xludf.DUMMYFUNCTION("""COMPUTED_VALUE"""),"Media_OOH_Others contribution")</f>
        <v>Media_OOH_Others contribution</v>
      </c>
      <c r="C120" s="1">
        <f ca="1">IFERROR(INDIRECT(ADDRESS(MATCH(A120,'contribution par jour-semaine'!A:A,0),MATCH(B120,'contribution par jour-semaine'!$1:$1,0),4,1,"contribution par jour-semaine")),"")</f>
        <v>4964.6201171875</v>
      </c>
      <c r="D120" s="4" t="str">
        <f ca="1">VLOOKUP(A120,predictions!A:B,2,FALSE)</f>
        <v>13/07/2020</v>
      </c>
      <c r="E120" s="4">
        <f t="shared" ca="1" si="0"/>
        <v>44025</v>
      </c>
    </row>
    <row r="121" spans="1:5" ht="13" x14ac:dyDescent="0.15">
      <c r="A121" s="1">
        <f ca="1">IFERROR(__xludf.DUMMYFUNCTION("""COMPUTED_VALUE"""),3)</f>
        <v>3</v>
      </c>
      <c r="B121" s="1" t="str">
        <f ca="1">IFERROR(__xludf.DUMMYFUNCTION("""COMPUTED_VALUE"""),"baseline contribution")</f>
        <v>baseline contribution</v>
      </c>
      <c r="C121" s="1">
        <f ca="1">IFERROR(INDIRECT(ADDRESS(MATCH(A121,'contribution par jour-semaine'!A:A,0),MATCH(B121,'contribution par jour-semaine'!$1:$1,0),4,1,"contribution par jour-semaine")),"")</f>
        <v>1102841.25</v>
      </c>
      <c r="D121" s="4" t="str">
        <f ca="1">VLOOKUP(A121,predictions!A:B,2,FALSE)</f>
        <v>13/07/2020</v>
      </c>
      <c r="E121" s="4">
        <f t="shared" ca="1" si="0"/>
        <v>44025</v>
      </c>
    </row>
    <row r="122" spans="1:5" ht="13" x14ac:dyDescent="0.15">
      <c r="A122" s="1">
        <f ca="1">IFERROR(__xludf.DUMMYFUNCTION("""COMPUTED_VALUE"""),4)</f>
        <v>4</v>
      </c>
      <c r="B122" s="1" t="str">
        <f ca="1">IFERROR(__xludf.DUMMYFUNCTION("""COMPUTED_VALUE"""),"Media_Print_Others contribution")</f>
        <v>Media_Print_Others contribution</v>
      </c>
      <c r="C122" s="1">
        <f ca="1">IFERROR(INDIRECT(ADDRESS(MATCH(A122,'contribution par jour-semaine'!A:A,0),MATCH(B122,'contribution par jour-semaine'!$1:$1,0),4,1,"contribution par jour-semaine")),"")</f>
        <v>8565.4599609375</v>
      </c>
      <c r="D122" s="4" t="str">
        <f ca="1">VLOOKUP(A122,predictions!A:B,2,FALSE)</f>
        <v>20/07/2020</v>
      </c>
      <c r="E122" s="4">
        <f t="shared" ca="1" si="0"/>
        <v>44032</v>
      </c>
    </row>
    <row r="123" spans="1:5" ht="13" x14ac:dyDescent="0.15">
      <c r="A123" s="1">
        <f ca="1">IFERROR(__xludf.DUMMYFUNCTION("""COMPUTED_VALUE"""),4)</f>
        <v>4</v>
      </c>
      <c r="B123" s="1" t="str">
        <f ca="1">IFERROR(__xludf.DUMMYFUNCTION("""COMPUTED_VALUE"""),"Media_Print_ELLE contribution")</f>
        <v>Media_Print_ELLE contribution</v>
      </c>
      <c r="C123" s="1">
        <f ca="1">IFERROR(INDIRECT(ADDRESS(MATCH(A123,'contribution par jour-semaine'!A:A,0),MATCH(B123,'contribution par jour-semaine'!$1:$1,0),4,1,"contribution par jour-semaine")),"")</f>
        <v>40384.8359375</v>
      </c>
      <c r="D123" s="4" t="str">
        <f ca="1">VLOOKUP(A123,predictions!A:B,2,FALSE)</f>
        <v>20/07/2020</v>
      </c>
      <c r="E123" s="4">
        <f t="shared" ca="1" si="0"/>
        <v>44032</v>
      </c>
    </row>
    <row r="124" spans="1:5" ht="13" x14ac:dyDescent="0.15">
      <c r="A124" s="1">
        <f ca="1">IFERROR(__xludf.DUMMYFUNCTION("""COMPUTED_VALUE"""),4)</f>
        <v>4</v>
      </c>
      <c r="B124" s="1" t="str">
        <f ca="1">IFERROR(__xludf.DUMMYFUNCTION("""COMPUTED_VALUE"""),"Media_Print_MADAME FIGARO contribution")</f>
        <v>Media_Print_MADAME FIGARO contribution</v>
      </c>
      <c r="C124" s="1">
        <f ca="1">IFERROR(INDIRECT(ADDRESS(MATCH(A124,'contribution par jour-semaine'!A:A,0),MATCH(B124,'contribution par jour-semaine'!$1:$1,0),4,1,"contribution par jour-semaine")),"")</f>
        <v>19070.681640625</v>
      </c>
      <c r="D124" s="4" t="str">
        <f ca="1">VLOOKUP(A124,predictions!A:B,2,FALSE)</f>
        <v>20/07/2020</v>
      </c>
      <c r="E124" s="4">
        <f t="shared" ca="1" si="0"/>
        <v>44032</v>
      </c>
    </row>
    <row r="125" spans="1:5" ht="13" x14ac:dyDescent="0.15">
      <c r="A125" s="1">
        <f ca="1">IFERROR(__xludf.DUMMYFUNCTION("""COMPUTED_VALUE"""),4)</f>
        <v>4</v>
      </c>
      <c r="B125" s="1" t="str">
        <f ca="1">IFERROR(__xludf.DUMMYFUNCTION("""COMPUTED_VALUE"""),"Media_Print_MARIE CLAIRE contribution")</f>
        <v>Media_Print_MARIE CLAIRE contribution</v>
      </c>
      <c r="C125" s="1">
        <f ca="1">IFERROR(INDIRECT(ADDRESS(MATCH(A125,'contribution par jour-semaine'!A:A,0),MATCH(B125,'contribution par jour-semaine'!$1:$1,0),4,1,"contribution par jour-semaine")),"")</f>
        <v>8179.724609375</v>
      </c>
      <c r="D125" s="4" t="str">
        <f ca="1">VLOOKUP(A125,predictions!A:B,2,FALSE)</f>
        <v>20/07/2020</v>
      </c>
      <c r="E125" s="4">
        <f t="shared" ca="1" si="0"/>
        <v>44032</v>
      </c>
    </row>
    <row r="126" spans="1:5" ht="13" x14ac:dyDescent="0.15">
      <c r="A126" s="1">
        <f ca="1">IFERROR(__xludf.DUMMYFUNCTION("""COMPUTED_VALUE"""),4)</f>
        <v>4</v>
      </c>
      <c r="B126" s="1" t="str">
        <f ca="1">IFERROR(__xludf.DUMMYFUNCTION("""COMPUTED_VALUE"""),"Media_Print_VERSION FEMINA contribution")</f>
        <v>Media_Print_VERSION FEMINA contribution</v>
      </c>
      <c r="C126" s="1">
        <f ca="1">IFERROR(INDIRECT(ADDRESS(MATCH(A126,'contribution par jour-semaine'!A:A,0),MATCH(B126,'contribution par jour-semaine'!$1:$1,0),4,1,"contribution par jour-semaine")),"")</f>
        <v>48238.37109375</v>
      </c>
      <c r="D126" s="4" t="str">
        <f ca="1">VLOOKUP(A126,predictions!A:B,2,FALSE)</f>
        <v>20/07/2020</v>
      </c>
      <c r="E126" s="4">
        <f t="shared" ca="1" si="0"/>
        <v>44032</v>
      </c>
    </row>
    <row r="127" spans="1:5" ht="13" x14ac:dyDescent="0.15">
      <c r="A127" s="1">
        <f ca="1">IFERROR(__xludf.DUMMYFUNCTION("""COMPUTED_VALUE"""),4)</f>
        <v>4</v>
      </c>
      <c r="B127" s="1" t="str">
        <f ca="1">IFERROR(__xludf.DUMMYFUNCTION("""COMPUTED_VALUE"""),"Media_Print_GALA contribution")</f>
        <v>Media_Print_GALA contribution</v>
      </c>
      <c r="C127" s="1">
        <f ca="1">IFERROR(INDIRECT(ADDRESS(MATCH(A127,'contribution par jour-semaine'!A:A,0),MATCH(B127,'contribution par jour-semaine'!$1:$1,0),4,1,"contribution par jour-semaine")),"")</f>
        <v>24930.935546875</v>
      </c>
      <c r="D127" s="4" t="str">
        <f ca="1">VLOOKUP(A127,predictions!A:B,2,FALSE)</f>
        <v>20/07/2020</v>
      </c>
      <c r="E127" s="4">
        <f t="shared" ca="1" si="0"/>
        <v>44032</v>
      </c>
    </row>
    <row r="128" spans="1:5" ht="13" x14ac:dyDescent="0.15">
      <c r="A128" s="1">
        <f ca="1">IFERROR(__xludf.DUMMYFUNCTION("""COMPUTED_VALUE"""),4)</f>
        <v>4</v>
      </c>
      <c r="B128" s="1" t="str">
        <f ca="1">IFERROR(__xludf.DUMMYFUNCTION("""COMPUTED_VALUE"""),"Media_Print_COSMOPOLITAN contribution")</f>
        <v>Media_Print_COSMOPOLITAN contribution</v>
      </c>
      <c r="C128" s="1">
        <f ca="1">IFERROR(INDIRECT(ADDRESS(MATCH(A128,'contribution par jour-semaine'!A:A,0),MATCH(B128,'contribution par jour-semaine'!$1:$1,0),4,1,"contribution par jour-semaine")),"")</f>
        <v>38037.63671875</v>
      </c>
      <c r="D128" s="4" t="str">
        <f ca="1">VLOOKUP(A128,predictions!A:B,2,FALSE)</f>
        <v>20/07/2020</v>
      </c>
      <c r="E128" s="4">
        <f t="shared" ca="1" si="0"/>
        <v>44032</v>
      </c>
    </row>
    <row r="129" spans="1:5" ht="13" x14ac:dyDescent="0.15">
      <c r="A129" s="1">
        <f ca="1">IFERROR(__xludf.DUMMYFUNCTION("""COMPUTED_VALUE"""),4)</f>
        <v>4</v>
      </c>
      <c r="B129" s="1" t="str">
        <f ca="1">IFERROR(__xludf.DUMMYFUNCTION("""COMPUTED_VALUE"""),"Media_Print_FEMME ACTUELLE contribution")</f>
        <v>Media_Print_FEMME ACTUELLE contribution</v>
      </c>
      <c r="C129" s="1">
        <f ca="1">IFERROR(INDIRECT(ADDRESS(MATCH(A129,'contribution par jour-semaine'!A:A,0),MATCH(B129,'contribution par jour-semaine'!$1:$1,0),4,1,"contribution par jour-semaine")),"")</f>
        <v>30554.998046875</v>
      </c>
      <c r="D129" s="4" t="str">
        <f ca="1">VLOOKUP(A129,predictions!A:B,2,FALSE)</f>
        <v>20/07/2020</v>
      </c>
      <c r="E129" s="4">
        <f t="shared" ca="1" si="0"/>
        <v>44032</v>
      </c>
    </row>
    <row r="130" spans="1:5" ht="13" x14ac:dyDescent="0.15">
      <c r="A130" s="1">
        <f ca="1">IFERROR(__xludf.DUMMYFUNCTION("""COMPUTED_VALUE"""),4)</f>
        <v>4</v>
      </c>
      <c r="B130" s="1" t="str">
        <f ca="1">IFERROR(__xludf.DUMMYFUNCTION("""COMPUTED_VALUE"""),"Media_Print_PARIS MATCH contribution")</f>
        <v>Media_Print_PARIS MATCH contribution</v>
      </c>
      <c r="C130" s="1">
        <f ca="1">IFERROR(INDIRECT(ADDRESS(MATCH(A130,'contribution par jour-semaine'!A:A,0),MATCH(B130,'contribution par jour-semaine'!$1:$1,0),4,1,"contribution par jour-semaine")),"")</f>
        <v>20276.58203125</v>
      </c>
      <c r="D130" s="4" t="str">
        <f ca="1">VLOOKUP(A130,predictions!A:B,2,FALSE)</f>
        <v>20/07/2020</v>
      </c>
      <c r="E130" s="4">
        <f t="shared" ca="1" si="0"/>
        <v>44032</v>
      </c>
    </row>
    <row r="131" spans="1:5" ht="13" x14ac:dyDescent="0.15">
      <c r="A131" s="1">
        <f ca="1">IFERROR(__xludf.DUMMYFUNCTION("""COMPUTED_VALUE"""),4)</f>
        <v>4</v>
      </c>
      <c r="B131" s="1" t="str">
        <f ca="1">IFERROR(__xludf.DUMMYFUNCTION("""COMPUTED_VALUE"""),"Media_Print_BIBA contribution")</f>
        <v>Media_Print_BIBA contribution</v>
      </c>
      <c r="C131" s="1">
        <f ca="1">IFERROR(INDIRECT(ADDRESS(MATCH(A131,'contribution par jour-semaine'!A:A,0),MATCH(B131,'contribution par jour-semaine'!$1:$1,0),4,1,"contribution par jour-semaine")),"")</f>
        <v>37591.8515625</v>
      </c>
      <c r="D131" s="4" t="str">
        <f ca="1">VLOOKUP(A131,predictions!A:B,2,FALSE)</f>
        <v>20/07/2020</v>
      </c>
      <c r="E131" s="4">
        <f t="shared" ca="1" si="0"/>
        <v>44032</v>
      </c>
    </row>
    <row r="132" spans="1:5" ht="13" x14ac:dyDescent="0.15">
      <c r="A132" s="1">
        <f ca="1">IFERROR(__xludf.DUMMYFUNCTION("""COMPUTED_VALUE"""),4)</f>
        <v>4</v>
      </c>
      <c r="B132" s="1" t="str">
        <f ca="1">IFERROR(__xludf.DUMMYFUNCTION("""COMPUTED_VALUE"""),"Media_Print_AVANTAGES contribution")</f>
        <v>Media_Print_AVANTAGES contribution</v>
      </c>
      <c r="C132" s="1">
        <f ca="1">IFERROR(INDIRECT(ADDRESS(MATCH(A132,'contribution par jour-semaine'!A:A,0),MATCH(B132,'contribution par jour-semaine'!$1:$1,0),4,1,"contribution par jour-semaine")),"")</f>
        <v>0</v>
      </c>
      <c r="D132" s="4" t="str">
        <f ca="1">VLOOKUP(A132,predictions!A:B,2,FALSE)</f>
        <v>20/07/2020</v>
      </c>
      <c r="E132" s="4">
        <f t="shared" ca="1" si="0"/>
        <v>44032</v>
      </c>
    </row>
    <row r="133" spans="1:5" ht="13" x14ac:dyDescent="0.15">
      <c r="A133" s="1">
        <f ca="1">IFERROR(__xludf.DUMMYFUNCTION("""COMPUTED_VALUE"""),4)</f>
        <v>4</v>
      </c>
      <c r="B133" s="1" t="str">
        <f ca="1">IFERROR(__xludf.DUMMYFUNCTION("""COMPUTED_VALUE"""),"Media_Print_PSYCHOLOGIES contribution")</f>
        <v>Media_Print_PSYCHOLOGIES contribution</v>
      </c>
      <c r="C133" s="1">
        <f ca="1">IFERROR(INDIRECT(ADDRESS(MATCH(A133,'contribution par jour-semaine'!A:A,0),MATCH(B133,'contribution par jour-semaine'!$1:$1,0),4,1,"contribution par jour-semaine")),"")</f>
        <v>0</v>
      </c>
      <c r="D133" s="4" t="str">
        <f ca="1">VLOOKUP(A133,predictions!A:B,2,FALSE)</f>
        <v>20/07/2020</v>
      </c>
      <c r="E133" s="4">
        <f t="shared" ca="1" si="0"/>
        <v>44032</v>
      </c>
    </row>
    <row r="134" spans="1:5" ht="13" x14ac:dyDescent="0.15">
      <c r="A134" s="1">
        <f ca="1">IFERROR(__xludf.DUMMYFUNCTION("""COMPUTED_VALUE"""),4)</f>
        <v>4</v>
      </c>
      <c r="B134" s="1" t="str">
        <f ca="1">IFERROR(__xludf.DUMMYFUNCTION("""COMPUTED_VALUE"""),"Media_TV_TF1 contribution")</f>
        <v>Media_TV_TF1 contribution</v>
      </c>
      <c r="C134" s="1">
        <f ca="1">IFERROR(INDIRECT(ADDRESS(MATCH(A134,'contribution par jour-semaine'!A:A,0),MATCH(B134,'contribution par jour-semaine'!$1:$1,0),4,1,"contribution par jour-semaine")),"")</f>
        <v>0</v>
      </c>
      <c r="D134" s="4" t="str">
        <f ca="1">VLOOKUP(A134,predictions!A:B,2,FALSE)</f>
        <v>20/07/2020</v>
      </c>
      <c r="E134" s="4">
        <f t="shared" ca="1" si="0"/>
        <v>44032</v>
      </c>
    </row>
    <row r="135" spans="1:5" ht="13" x14ac:dyDescent="0.15">
      <c r="A135" s="1">
        <f ca="1">IFERROR(__xludf.DUMMYFUNCTION("""COMPUTED_VALUE"""),4)</f>
        <v>4</v>
      </c>
      <c r="B135" s="1" t="str">
        <f ca="1">IFERROR(__xludf.DUMMYFUNCTION("""COMPUTED_VALUE"""),"Media_TV_Others contribution")</f>
        <v>Media_TV_Others contribution</v>
      </c>
      <c r="C135" s="1">
        <f ca="1">IFERROR(INDIRECT(ADDRESS(MATCH(A135,'contribution par jour-semaine'!A:A,0),MATCH(B135,'contribution par jour-semaine'!$1:$1,0),4,1,"contribution par jour-semaine")),"")</f>
        <v>0</v>
      </c>
      <c r="D135" s="4" t="str">
        <f ca="1">VLOOKUP(A135,predictions!A:B,2,FALSE)</f>
        <v>20/07/2020</v>
      </c>
      <c r="E135" s="4">
        <f t="shared" ca="1" si="0"/>
        <v>44032</v>
      </c>
    </row>
    <row r="136" spans="1:5" ht="13" x14ac:dyDescent="0.15">
      <c r="A136" s="1">
        <f ca="1">IFERROR(__xludf.DUMMYFUNCTION("""COMPUTED_VALUE"""),4)</f>
        <v>4</v>
      </c>
      <c r="B136" s="1" t="str">
        <f ca="1">IFERROR(__xludf.DUMMYFUNCTION("""COMPUTED_VALUE"""),"Media_TV_M6 contribution")</f>
        <v>Media_TV_M6 contribution</v>
      </c>
      <c r="C136" s="1">
        <f ca="1">IFERROR(INDIRECT(ADDRESS(MATCH(A136,'contribution par jour-semaine'!A:A,0),MATCH(B136,'contribution par jour-semaine'!$1:$1,0),4,1,"contribution par jour-semaine")),"")</f>
        <v>0</v>
      </c>
      <c r="D136" s="4" t="str">
        <f ca="1">VLOOKUP(A136,predictions!A:B,2,FALSE)</f>
        <v>20/07/2020</v>
      </c>
      <c r="E136" s="4">
        <f t="shared" ca="1" si="0"/>
        <v>44032</v>
      </c>
    </row>
    <row r="137" spans="1:5" ht="13" x14ac:dyDescent="0.15">
      <c r="A137" s="1">
        <f ca="1">IFERROR(__xludf.DUMMYFUNCTION("""COMPUTED_VALUE"""),4)</f>
        <v>4</v>
      </c>
      <c r="B137" s="1" t="str">
        <f ca="1">IFERROR(__xludf.DUMMYFUNCTION("""COMPUTED_VALUE"""),"Media_TV_TMC contribution")</f>
        <v>Media_TV_TMC contribution</v>
      </c>
      <c r="C137" s="1">
        <f ca="1">IFERROR(INDIRECT(ADDRESS(MATCH(A137,'contribution par jour-semaine'!A:A,0),MATCH(B137,'contribution par jour-semaine'!$1:$1,0),4,1,"contribution par jour-semaine")),"")</f>
        <v>0</v>
      </c>
      <c r="D137" s="4" t="str">
        <f ca="1">VLOOKUP(A137,predictions!A:B,2,FALSE)</f>
        <v>20/07/2020</v>
      </c>
      <c r="E137" s="4">
        <f t="shared" ca="1" si="0"/>
        <v>44032</v>
      </c>
    </row>
    <row r="138" spans="1:5" ht="13" x14ac:dyDescent="0.15">
      <c r="A138" s="1">
        <f ca="1">IFERROR(__xludf.DUMMYFUNCTION("""COMPUTED_VALUE"""),4)</f>
        <v>4</v>
      </c>
      <c r="B138" s="1" t="str">
        <f ca="1">IFERROR(__xludf.DUMMYFUNCTION("""COMPUTED_VALUE"""),"Media_TV_FRANCE 2 contribution")</f>
        <v>Media_TV_FRANCE 2 contribution</v>
      </c>
      <c r="C138" s="1">
        <f ca="1">IFERROR(INDIRECT(ADDRESS(MATCH(A138,'contribution par jour-semaine'!A:A,0),MATCH(B138,'contribution par jour-semaine'!$1:$1,0),4,1,"contribution par jour-semaine")),"")</f>
        <v>0</v>
      </c>
      <c r="D138" s="4" t="str">
        <f ca="1">VLOOKUP(A138,predictions!A:B,2,FALSE)</f>
        <v>20/07/2020</v>
      </c>
      <c r="E138" s="4">
        <f t="shared" ca="1" si="0"/>
        <v>44032</v>
      </c>
    </row>
    <row r="139" spans="1:5" ht="13" x14ac:dyDescent="0.15">
      <c r="A139" s="1">
        <f ca="1">IFERROR(__xludf.DUMMYFUNCTION("""COMPUTED_VALUE"""),4)</f>
        <v>4</v>
      </c>
      <c r="B139" s="1" t="str">
        <f ca="1">IFERROR(__xludf.DUMMYFUNCTION("""COMPUTED_VALUE"""),"Media_TV_BFM TV contribution")</f>
        <v>Media_TV_BFM TV contribution</v>
      </c>
      <c r="C139" s="1">
        <f ca="1">IFERROR(INDIRECT(ADDRESS(MATCH(A139,'contribution par jour-semaine'!A:A,0),MATCH(B139,'contribution par jour-semaine'!$1:$1,0),4,1,"contribution par jour-semaine")),"")</f>
        <v>0</v>
      </c>
      <c r="D139" s="4" t="str">
        <f ca="1">VLOOKUP(A139,predictions!A:B,2,FALSE)</f>
        <v>20/07/2020</v>
      </c>
      <c r="E139" s="4">
        <f t="shared" ca="1" si="0"/>
        <v>44032</v>
      </c>
    </row>
    <row r="140" spans="1:5" ht="13" x14ac:dyDescent="0.15">
      <c r="A140" s="1">
        <f ca="1">IFERROR(__xludf.DUMMYFUNCTION("""COMPUTED_VALUE"""),4)</f>
        <v>4</v>
      </c>
      <c r="B140" s="1" t="str">
        <f ca="1">IFERROR(__xludf.DUMMYFUNCTION("""COMPUTED_VALUE"""),"Media_TV_C8 contribution")</f>
        <v>Media_TV_C8 contribution</v>
      </c>
      <c r="C140" s="1">
        <f ca="1">IFERROR(INDIRECT(ADDRESS(MATCH(A140,'contribution par jour-semaine'!A:A,0),MATCH(B140,'contribution par jour-semaine'!$1:$1,0),4,1,"contribution par jour-semaine")),"")</f>
        <v>0</v>
      </c>
      <c r="D140" s="4" t="str">
        <f ca="1">VLOOKUP(A140,predictions!A:B,2,FALSE)</f>
        <v>20/07/2020</v>
      </c>
      <c r="E140" s="4">
        <f t="shared" ca="1" si="0"/>
        <v>44032</v>
      </c>
    </row>
    <row r="141" spans="1:5" ht="13" x14ac:dyDescent="0.15">
      <c r="A141" s="1">
        <f ca="1">IFERROR(__xludf.DUMMYFUNCTION("""COMPUTED_VALUE"""),4)</f>
        <v>4</v>
      </c>
      <c r="B141" s="1" t="str">
        <f ca="1">IFERROR(__xludf.DUMMYFUNCTION("""COMPUTED_VALUE"""),"Media_TV_TF1 SERIES FILMS contribution")</f>
        <v>Media_TV_TF1 SERIES FILMS contribution</v>
      </c>
      <c r="C141" s="1">
        <f ca="1">IFERROR(INDIRECT(ADDRESS(MATCH(A141,'contribution par jour-semaine'!A:A,0),MATCH(B141,'contribution par jour-semaine'!$1:$1,0),4,1,"contribution par jour-semaine")),"")</f>
        <v>0</v>
      </c>
      <c r="D141" s="4" t="str">
        <f ca="1">VLOOKUP(A141,predictions!A:B,2,FALSE)</f>
        <v>20/07/2020</v>
      </c>
      <c r="E141" s="4">
        <f t="shared" ca="1" si="0"/>
        <v>44032</v>
      </c>
    </row>
    <row r="142" spans="1:5" ht="13" x14ac:dyDescent="0.15">
      <c r="A142" s="1">
        <f ca="1">IFERROR(__xludf.DUMMYFUNCTION("""COMPUTED_VALUE"""),4)</f>
        <v>4</v>
      </c>
      <c r="B142" s="1" t="str">
        <f ca="1">IFERROR(__xludf.DUMMYFUNCTION("""COMPUTED_VALUE"""),"Media_TV_NRJ12 contribution")</f>
        <v>Media_TV_NRJ12 contribution</v>
      </c>
      <c r="C142" s="1">
        <f ca="1">IFERROR(INDIRECT(ADDRESS(MATCH(A142,'contribution par jour-semaine'!A:A,0),MATCH(B142,'contribution par jour-semaine'!$1:$1,0),4,1,"contribution par jour-semaine")),"")</f>
        <v>0</v>
      </c>
      <c r="D142" s="4" t="str">
        <f ca="1">VLOOKUP(A142,predictions!A:B,2,FALSE)</f>
        <v>20/07/2020</v>
      </c>
      <c r="E142" s="4">
        <f t="shared" ca="1" si="0"/>
        <v>44032</v>
      </c>
    </row>
    <row r="143" spans="1:5" ht="13" x14ac:dyDescent="0.15">
      <c r="A143" s="1">
        <f ca="1">IFERROR(__xludf.DUMMYFUNCTION("""COMPUTED_VALUE"""),4)</f>
        <v>4</v>
      </c>
      <c r="B143" s="1" t="str">
        <f ca="1">IFERROR(__xludf.DUMMYFUNCTION("""COMPUTED_VALUE"""),"Media_Search contribution")</f>
        <v>Media_Search contribution</v>
      </c>
      <c r="C143" s="1">
        <f ca="1">IFERROR(INDIRECT(ADDRESS(MATCH(A143,'contribution par jour-semaine'!A:A,0),MATCH(B143,'contribution par jour-semaine'!$1:$1,0),4,1,"contribution par jour-semaine")),"")</f>
        <v>63389.34765625</v>
      </c>
      <c r="D143" s="4" t="str">
        <f ca="1">VLOOKUP(A143,predictions!A:B,2,FALSE)</f>
        <v>20/07/2020</v>
      </c>
      <c r="E143" s="4">
        <f t="shared" ca="1" si="0"/>
        <v>44032</v>
      </c>
    </row>
    <row r="144" spans="1:5" ht="13" x14ac:dyDescent="0.15">
      <c r="A144" s="1">
        <f ca="1">IFERROR(__xludf.DUMMYFUNCTION("""COMPUTED_VALUE"""),4)</f>
        <v>4</v>
      </c>
      <c r="B144" s="1" t="str">
        <f ca="1">IFERROR(__xludf.DUMMYFUNCTION("""COMPUTED_VALUE"""),"Media_Social contribution")</f>
        <v>Media_Social contribution</v>
      </c>
      <c r="C144" s="1">
        <f ca="1">IFERROR(INDIRECT(ADDRESS(MATCH(A144,'contribution par jour-semaine'!A:A,0),MATCH(B144,'contribution par jour-semaine'!$1:$1,0),4,1,"contribution par jour-semaine")),"")</f>
        <v>126260.703125</v>
      </c>
      <c r="D144" s="4" t="str">
        <f ca="1">VLOOKUP(A144,predictions!A:B,2,FALSE)</f>
        <v>20/07/2020</v>
      </c>
      <c r="E144" s="4">
        <f t="shared" ca="1" si="0"/>
        <v>44032</v>
      </c>
    </row>
    <row r="145" spans="1:5" ht="13" x14ac:dyDescent="0.15">
      <c r="A145" s="1">
        <f ca="1">IFERROR(__xludf.DUMMYFUNCTION("""COMPUTED_VALUE"""),4)</f>
        <v>4</v>
      </c>
      <c r="B145" s="1" t="str">
        <f ca="1">IFERROR(__xludf.DUMMYFUNCTION("""COMPUTED_VALUE"""),"Media_Display contribution")</f>
        <v>Media_Display contribution</v>
      </c>
      <c r="C145" s="1">
        <f ca="1">IFERROR(INDIRECT(ADDRESS(MATCH(A145,'contribution par jour-semaine'!A:A,0),MATCH(B145,'contribution par jour-semaine'!$1:$1,0),4,1,"contribution par jour-semaine")),"")</f>
        <v>0</v>
      </c>
      <c r="D145" s="4" t="str">
        <f ca="1">VLOOKUP(A145,predictions!A:B,2,FALSE)</f>
        <v>20/07/2020</v>
      </c>
      <c r="E145" s="4">
        <f t="shared" ca="1" si="0"/>
        <v>44032</v>
      </c>
    </row>
    <row r="146" spans="1:5" ht="13" x14ac:dyDescent="0.15">
      <c r="A146" s="1">
        <f ca="1">IFERROR(__xludf.DUMMYFUNCTION("""COMPUTED_VALUE"""),4)</f>
        <v>4</v>
      </c>
      <c r="B146" s="1" t="str">
        <f ca="1">IFERROR(__xludf.DUMMYFUNCTION("""COMPUTED_VALUE"""),"Media_OOH_JC DECAUX VITRINE 2M2 NATIONAL contribution")</f>
        <v>Media_OOH_JC DECAUX VITRINE 2M2 NATIONAL contribution</v>
      </c>
      <c r="C146" s="1">
        <f ca="1">IFERROR(INDIRECT(ADDRESS(MATCH(A146,'contribution par jour-semaine'!A:A,0),MATCH(B146,'contribution par jour-semaine'!$1:$1,0),4,1,"contribution par jour-semaine")),"")</f>
        <v>0</v>
      </c>
      <c r="D146" s="4" t="str">
        <f ca="1">VLOOKUP(A146,predictions!A:B,2,FALSE)</f>
        <v>20/07/2020</v>
      </c>
      <c r="E146" s="4">
        <f t="shared" ca="1" si="0"/>
        <v>44032</v>
      </c>
    </row>
    <row r="147" spans="1:5" ht="13" x14ac:dyDescent="0.15">
      <c r="A147" s="1">
        <f ca="1">IFERROR(__xludf.DUMMYFUNCTION("""COMPUTED_VALUE"""),4)</f>
        <v>4</v>
      </c>
      <c r="B147" s="1" t="str">
        <f ca="1">IFERROR(__xludf.DUMMYFUNCTION("""COMPUTED_VALUE"""),"Media_OOH_METROBUS METRO NATIONAL contribution")</f>
        <v>Media_OOH_METROBUS METRO NATIONAL contribution</v>
      </c>
      <c r="C147" s="1">
        <f ca="1">IFERROR(INDIRECT(ADDRESS(MATCH(A147,'contribution par jour-semaine'!A:A,0),MATCH(B147,'contribution par jour-semaine'!$1:$1,0),4,1,"contribution par jour-semaine")),"")</f>
        <v>0</v>
      </c>
      <c r="D147" s="4" t="str">
        <f ca="1">VLOOKUP(A147,predictions!A:B,2,FALSE)</f>
        <v>20/07/2020</v>
      </c>
      <c r="E147" s="4">
        <f t="shared" ca="1" si="0"/>
        <v>44032</v>
      </c>
    </row>
    <row r="148" spans="1:5" ht="13" x14ac:dyDescent="0.15">
      <c r="A148" s="1">
        <f ca="1">IFERROR(__xludf.DUMMYFUNCTION("""COMPUTED_VALUE"""),4)</f>
        <v>4</v>
      </c>
      <c r="B148" s="1" t="str">
        <f ca="1">IFERROR(__xludf.DUMMYFUNCTION("""COMPUTED_VALUE"""),"Media_OOH_CLEAR CHANNEL SHOPPING MALLS contribution")</f>
        <v>Media_OOH_CLEAR CHANNEL SHOPPING MALLS contribution</v>
      </c>
      <c r="C148" s="1">
        <f ca="1">IFERROR(INDIRECT(ADDRESS(MATCH(A148,'contribution par jour-semaine'!A:A,0),MATCH(B148,'contribution par jour-semaine'!$1:$1,0),4,1,"contribution par jour-semaine")),"")</f>
        <v>18362.078125</v>
      </c>
      <c r="D148" s="4" t="str">
        <f ca="1">VLOOKUP(A148,predictions!A:B,2,FALSE)</f>
        <v>20/07/2020</v>
      </c>
      <c r="E148" s="4">
        <f t="shared" ca="1" si="0"/>
        <v>44032</v>
      </c>
    </row>
    <row r="149" spans="1:5" ht="13" x14ac:dyDescent="0.15">
      <c r="A149" s="1">
        <f ca="1">IFERROR(__xludf.DUMMYFUNCTION("""COMPUTED_VALUE"""),4)</f>
        <v>4</v>
      </c>
      <c r="B149" s="1" t="str">
        <f ca="1">IFERROR(__xludf.DUMMYFUNCTION("""COMPUTED_VALUE"""),"Media_OOH_MEDIAGARES TRANSPORT contribution")</f>
        <v>Media_OOH_MEDIAGARES TRANSPORT contribution</v>
      </c>
      <c r="C149" s="1">
        <f ca="1">IFERROR(INDIRECT(ADDRESS(MATCH(A149,'contribution par jour-semaine'!A:A,0),MATCH(B149,'contribution par jour-semaine'!$1:$1,0),4,1,"contribution par jour-semaine")),"")</f>
        <v>0</v>
      </c>
      <c r="D149" s="4" t="str">
        <f ca="1">VLOOKUP(A149,predictions!A:B,2,FALSE)</f>
        <v>20/07/2020</v>
      </c>
      <c r="E149" s="4">
        <f t="shared" ca="1" si="0"/>
        <v>44032</v>
      </c>
    </row>
    <row r="150" spans="1:5" ht="13" x14ac:dyDescent="0.15">
      <c r="A150" s="1">
        <f ca="1">IFERROR(__xludf.DUMMYFUNCTION("""COMPUTED_VALUE"""),4)</f>
        <v>4</v>
      </c>
      <c r="B150" s="1" t="str">
        <f ca="1">IFERROR(__xludf.DUMMYFUNCTION("""COMPUTED_VALUE"""),"Media_OOH_Others contribution")</f>
        <v>Media_OOH_Others contribution</v>
      </c>
      <c r="C150" s="1">
        <f ca="1">IFERROR(INDIRECT(ADDRESS(MATCH(A150,'contribution par jour-semaine'!A:A,0),MATCH(B150,'contribution par jour-semaine'!$1:$1,0),4,1,"contribution par jour-semaine")),"")</f>
        <v>4518.18505859375</v>
      </c>
      <c r="D150" s="4" t="str">
        <f ca="1">VLOOKUP(A150,predictions!A:B,2,FALSE)</f>
        <v>20/07/2020</v>
      </c>
      <c r="E150" s="4">
        <f t="shared" ca="1" si="0"/>
        <v>44032</v>
      </c>
    </row>
    <row r="151" spans="1:5" ht="13" x14ac:dyDescent="0.15">
      <c r="A151" s="1">
        <f ca="1">IFERROR(__xludf.DUMMYFUNCTION("""COMPUTED_VALUE"""),4)</f>
        <v>4</v>
      </c>
      <c r="B151" s="1" t="str">
        <f ca="1">IFERROR(__xludf.DUMMYFUNCTION("""COMPUTED_VALUE"""),"baseline contribution")</f>
        <v>baseline contribution</v>
      </c>
      <c r="C151" s="1">
        <f ca="1">IFERROR(INDIRECT(ADDRESS(MATCH(A151,'contribution par jour-semaine'!A:A,0),MATCH(B151,'contribution par jour-semaine'!$1:$1,0),4,1,"contribution par jour-semaine")),"")</f>
        <v>1104324.375</v>
      </c>
      <c r="D151" s="4" t="str">
        <f ca="1">VLOOKUP(A151,predictions!A:B,2,FALSE)</f>
        <v>20/07/2020</v>
      </c>
      <c r="E151" s="4">
        <f t="shared" ca="1" si="0"/>
        <v>44032</v>
      </c>
    </row>
    <row r="152" spans="1:5" ht="13" x14ac:dyDescent="0.15">
      <c r="A152" s="1">
        <f ca="1">IFERROR(__xludf.DUMMYFUNCTION("""COMPUTED_VALUE"""),5)</f>
        <v>5</v>
      </c>
      <c r="B152" s="1" t="str">
        <f ca="1">IFERROR(__xludf.DUMMYFUNCTION("""COMPUTED_VALUE"""),"Media_Print_Others contribution")</f>
        <v>Media_Print_Others contribution</v>
      </c>
      <c r="C152" s="1">
        <f ca="1">IFERROR(INDIRECT(ADDRESS(MATCH(A152,'contribution par jour-semaine'!A:A,0),MATCH(B152,'contribution par jour-semaine'!$1:$1,0),4,1,"contribution par jour-semaine")),"")</f>
        <v>6162.90771484375</v>
      </c>
      <c r="D152" s="4" t="str">
        <f ca="1">VLOOKUP(A152,predictions!A:B,2,FALSE)</f>
        <v>27/07/2020</v>
      </c>
      <c r="E152" s="4">
        <f t="shared" ca="1" si="0"/>
        <v>44039</v>
      </c>
    </row>
    <row r="153" spans="1:5" ht="13" x14ac:dyDescent="0.15">
      <c r="A153" s="1">
        <f ca="1">IFERROR(__xludf.DUMMYFUNCTION("""COMPUTED_VALUE"""),5)</f>
        <v>5</v>
      </c>
      <c r="B153" s="1" t="str">
        <f ca="1">IFERROR(__xludf.DUMMYFUNCTION("""COMPUTED_VALUE"""),"Media_Print_ELLE contribution")</f>
        <v>Media_Print_ELLE contribution</v>
      </c>
      <c r="C153" s="1">
        <f ca="1">IFERROR(INDIRECT(ADDRESS(MATCH(A153,'contribution par jour-semaine'!A:A,0),MATCH(B153,'contribution par jour-semaine'!$1:$1,0),4,1,"contribution par jour-semaine")),"")</f>
        <v>32279.169921875</v>
      </c>
      <c r="D153" s="4" t="str">
        <f ca="1">VLOOKUP(A153,predictions!A:B,2,FALSE)</f>
        <v>27/07/2020</v>
      </c>
      <c r="E153" s="4">
        <f t="shared" ca="1" si="0"/>
        <v>44039</v>
      </c>
    </row>
    <row r="154" spans="1:5" ht="13" x14ac:dyDescent="0.15">
      <c r="A154" s="1">
        <f ca="1">IFERROR(__xludf.DUMMYFUNCTION("""COMPUTED_VALUE"""),5)</f>
        <v>5</v>
      </c>
      <c r="B154" s="1" t="str">
        <f ca="1">IFERROR(__xludf.DUMMYFUNCTION("""COMPUTED_VALUE"""),"Media_Print_MADAME FIGARO contribution")</f>
        <v>Media_Print_MADAME FIGARO contribution</v>
      </c>
      <c r="C154" s="1">
        <f ca="1">IFERROR(INDIRECT(ADDRESS(MATCH(A154,'contribution par jour-semaine'!A:A,0),MATCH(B154,'contribution par jour-semaine'!$1:$1,0),4,1,"contribution par jour-semaine")),"")</f>
        <v>17755.5546875</v>
      </c>
      <c r="D154" s="4" t="str">
        <f ca="1">VLOOKUP(A154,predictions!A:B,2,FALSE)</f>
        <v>27/07/2020</v>
      </c>
      <c r="E154" s="4">
        <f t="shared" ca="1" si="0"/>
        <v>44039</v>
      </c>
    </row>
    <row r="155" spans="1:5" ht="13" x14ac:dyDescent="0.15">
      <c r="A155" s="1">
        <f ca="1">IFERROR(__xludf.DUMMYFUNCTION("""COMPUTED_VALUE"""),5)</f>
        <v>5</v>
      </c>
      <c r="B155" s="1" t="str">
        <f ca="1">IFERROR(__xludf.DUMMYFUNCTION("""COMPUTED_VALUE"""),"Media_Print_MARIE CLAIRE contribution")</f>
        <v>Media_Print_MARIE CLAIRE contribution</v>
      </c>
      <c r="C155" s="1">
        <f ca="1">IFERROR(INDIRECT(ADDRESS(MATCH(A155,'contribution par jour-semaine'!A:A,0),MATCH(B155,'contribution par jour-semaine'!$1:$1,0),4,1,"contribution par jour-semaine")),"")</f>
        <v>7638.85888671875</v>
      </c>
      <c r="D155" s="4" t="str">
        <f ca="1">VLOOKUP(A155,predictions!A:B,2,FALSE)</f>
        <v>27/07/2020</v>
      </c>
      <c r="E155" s="4">
        <f t="shared" ca="1" si="0"/>
        <v>44039</v>
      </c>
    </row>
    <row r="156" spans="1:5" ht="13" x14ac:dyDescent="0.15">
      <c r="A156" s="1">
        <f ca="1">IFERROR(__xludf.DUMMYFUNCTION("""COMPUTED_VALUE"""),5)</f>
        <v>5</v>
      </c>
      <c r="B156" s="1" t="str">
        <f ca="1">IFERROR(__xludf.DUMMYFUNCTION("""COMPUTED_VALUE"""),"Media_Print_VERSION FEMINA contribution")</f>
        <v>Media_Print_VERSION FEMINA contribution</v>
      </c>
      <c r="C156" s="1">
        <f ca="1">IFERROR(INDIRECT(ADDRESS(MATCH(A156,'contribution par jour-semaine'!A:A,0),MATCH(B156,'contribution par jour-semaine'!$1:$1,0),4,1,"contribution par jour-semaine")),"")</f>
        <v>35353.9296875</v>
      </c>
      <c r="D156" s="4" t="str">
        <f ca="1">VLOOKUP(A156,predictions!A:B,2,FALSE)</f>
        <v>27/07/2020</v>
      </c>
      <c r="E156" s="4">
        <f t="shared" ca="1" si="0"/>
        <v>44039</v>
      </c>
    </row>
    <row r="157" spans="1:5" ht="13" x14ac:dyDescent="0.15">
      <c r="A157" s="1">
        <f ca="1">IFERROR(__xludf.DUMMYFUNCTION("""COMPUTED_VALUE"""),5)</f>
        <v>5</v>
      </c>
      <c r="B157" s="1" t="str">
        <f ca="1">IFERROR(__xludf.DUMMYFUNCTION("""COMPUTED_VALUE"""),"Media_Print_GALA contribution")</f>
        <v>Media_Print_GALA contribution</v>
      </c>
      <c r="C157" s="1">
        <f ca="1">IFERROR(INDIRECT(ADDRESS(MATCH(A157,'contribution par jour-semaine'!A:A,0),MATCH(B157,'contribution par jour-semaine'!$1:$1,0),4,1,"contribution par jour-semaine")),"")</f>
        <v>22613.828125</v>
      </c>
      <c r="D157" s="4" t="str">
        <f ca="1">VLOOKUP(A157,predictions!A:B,2,FALSE)</f>
        <v>27/07/2020</v>
      </c>
      <c r="E157" s="4">
        <f t="shared" ca="1" si="0"/>
        <v>44039</v>
      </c>
    </row>
    <row r="158" spans="1:5" ht="13" x14ac:dyDescent="0.15">
      <c r="A158" s="1">
        <f ca="1">IFERROR(__xludf.DUMMYFUNCTION("""COMPUTED_VALUE"""),5)</f>
        <v>5</v>
      </c>
      <c r="B158" s="1" t="str">
        <f ca="1">IFERROR(__xludf.DUMMYFUNCTION("""COMPUTED_VALUE"""),"Media_Print_COSMOPOLITAN contribution")</f>
        <v>Media_Print_COSMOPOLITAN contribution</v>
      </c>
      <c r="C158" s="1">
        <f ca="1">IFERROR(INDIRECT(ADDRESS(MATCH(A158,'contribution par jour-semaine'!A:A,0),MATCH(B158,'contribution par jour-semaine'!$1:$1,0),4,1,"contribution par jour-semaine")),"")</f>
        <v>35338.9609375</v>
      </c>
      <c r="D158" s="4" t="str">
        <f ca="1">VLOOKUP(A158,predictions!A:B,2,FALSE)</f>
        <v>27/07/2020</v>
      </c>
      <c r="E158" s="4">
        <f t="shared" ca="1" si="0"/>
        <v>44039</v>
      </c>
    </row>
    <row r="159" spans="1:5" ht="13" x14ac:dyDescent="0.15">
      <c r="A159" s="1">
        <f ca="1">IFERROR(__xludf.DUMMYFUNCTION("""COMPUTED_VALUE"""),5)</f>
        <v>5</v>
      </c>
      <c r="B159" s="1" t="str">
        <f ca="1">IFERROR(__xludf.DUMMYFUNCTION("""COMPUTED_VALUE"""),"Media_Print_FEMME ACTUELLE contribution")</f>
        <v>Media_Print_FEMME ACTUELLE contribution</v>
      </c>
      <c r="C159" s="1">
        <f ca="1">IFERROR(INDIRECT(ADDRESS(MATCH(A159,'contribution par jour-semaine'!A:A,0),MATCH(B159,'contribution par jour-semaine'!$1:$1,0),4,1,"contribution par jour-semaine")),"")</f>
        <v>25635.42578125</v>
      </c>
      <c r="D159" s="4" t="str">
        <f ca="1">VLOOKUP(A159,predictions!A:B,2,FALSE)</f>
        <v>27/07/2020</v>
      </c>
      <c r="E159" s="4">
        <f t="shared" ca="1" si="0"/>
        <v>44039</v>
      </c>
    </row>
    <row r="160" spans="1:5" ht="13" x14ac:dyDescent="0.15">
      <c r="A160" s="1">
        <f ca="1">IFERROR(__xludf.DUMMYFUNCTION("""COMPUTED_VALUE"""),5)</f>
        <v>5</v>
      </c>
      <c r="B160" s="1" t="str">
        <f ca="1">IFERROR(__xludf.DUMMYFUNCTION("""COMPUTED_VALUE"""),"Media_Print_PARIS MATCH contribution")</f>
        <v>Media_Print_PARIS MATCH contribution</v>
      </c>
      <c r="C160" s="1">
        <f ca="1">IFERROR(INDIRECT(ADDRESS(MATCH(A160,'contribution par jour-semaine'!A:A,0),MATCH(B160,'contribution par jour-semaine'!$1:$1,0),4,1,"contribution par jour-semaine")),"")</f>
        <v>16760.818359375</v>
      </c>
      <c r="D160" s="4" t="str">
        <f ca="1">VLOOKUP(A160,predictions!A:B,2,FALSE)</f>
        <v>27/07/2020</v>
      </c>
      <c r="E160" s="4">
        <f t="shared" ca="1" si="0"/>
        <v>44039</v>
      </c>
    </row>
    <row r="161" spans="1:5" ht="13" x14ac:dyDescent="0.15">
      <c r="A161" s="1">
        <f ca="1">IFERROR(__xludf.DUMMYFUNCTION("""COMPUTED_VALUE"""),5)</f>
        <v>5</v>
      </c>
      <c r="B161" s="1" t="str">
        <f ca="1">IFERROR(__xludf.DUMMYFUNCTION("""COMPUTED_VALUE"""),"Media_Print_BIBA contribution")</f>
        <v>Media_Print_BIBA contribution</v>
      </c>
      <c r="C161" s="1">
        <f ca="1">IFERROR(INDIRECT(ADDRESS(MATCH(A161,'contribution par jour-semaine'!A:A,0),MATCH(B161,'contribution par jour-semaine'!$1:$1,0),4,1,"contribution par jour-semaine")),"")</f>
        <v>32693.779296875</v>
      </c>
      <c r="D161" s="4" t="str">
        <f ca="1">VLOOKUP(A161,predictions!A:B,2,FALSE)</f>
        <v>27/07/2020</v>
      </c>
      <c r="E161" s="4">
        <f t="shared" ca="1" si="0"/>
        <v>44039</v>
      </c>
    </row>
    <row r="162" spans="1:5" ht="13" x14ac:dyDescent="0.15">
      <c r="A162" s="1">
        <f ca="1">IFERROR(__xludf.DUMMYFUNCTION("""COMPUTED_VALUE"""),5)</f>
        <v>5</v>
      </c>
      <c r="B162" s="1" t="str">
        <f ca="1">IFERROR(__xludf.DUMMYFUNCTION("""COMPUTED_VALUE"""),"Media_Print_AVANTAGES contribution")</f>
        <v>Media_Print_AVANTAGES contribution</v>
      </c>
      <c r="C162" s="1">
        <f ca="1">IFERROR(INDIRECT(ADDRESS(MATCH(A162,'contribution par jour-semaine'!A:A,0),MATCH(B162,'contribution par jour-semaine'!$1:$1,0),4,1,"contribution par jour-semaine")),"")</f>
        <v>11741.9580078125</v>
      </c>
      <c r="D162" s="4" t="str">
        <f ca="1">VLOOKUP(A162,predictions!A:B,2,FALSE)</f>
        <v>27/07/2020</v>
      </c>
      <c r="E162" s="4">
        <f t="shared" ca="1" si="0"/>
        <v>44039</v>
      </c>
    </row>
    <row r="163" spans="1:5" ht="13" x14ac:dyDescent="0.15">
      <c r="A163" s="1">
        <f ca="1">IFERROR(__xludf.DUMMYFUNCTION("""COMPUTED_VALUE"""),5)</f>
        <v>5</v>
      </c>
      <c r="B163" s="1" t="str">
        <f ca="1">IFERROR(__xludf.DUMMYFUNCTION("""COMPUTED_VALUE"""),"Media_Print_PSYCHOLOGIES contribution")</f>
        <v>Media_Print_PSYCHOLOGIES contribution</v>
      </c>
      <c r="C163" s="1">
        <f ca="1">IFERROR(INDIRECT(ADDRESS(MATCH(A163,'contribution par jour-semaine'!A:A,0),MATCH(B163,'contribution par jour-semaine'!$1:$1,0),4,1,"contribution par jour-semaine")),"")</f>
        <v>0</v>
      </c>
      <c r="D163" s="4" t="str">
        <f ca="1">VLOOKUP(A163,predictions!A:B,2,FALSE)</f>
        <v>27/07/2020</v>
      </c>
      <c r="E163" s="4">
        <f t="shared" ca="1" si="0"/>
        <v>44039</v>
      </c>
    </row>
    <row r="164" spans="1:5" ht="13" x14ac:dyDescent="0.15">
      <c r="A164" s="1">
        <f ca="1">IFERROR(__xludf.DUMMYFUNCTION("""COMPUTED_VALUE"""),5)</f>
        <v>5</v>
      </c>
      <c r="B164" s="1" t="str">
        <f ca="1">IFERROR(__xludf.DUMMYFUNCTION("""COMPUTED_VALUE"""),"Media_TV_TF1 contribution")</f>
        <v>Media_TV_TF1 contribution</v>
      </c>
      <c r="C164" s="1">
        <f ca="1">IFERROR(INDIRECT(ADDRESS(MATCH(A164,'contribution par jour-semaine'!A:A,0),MATCH(B164,'contribution par jour-semaine'!$1:$1,0),4,1,"contribution par jour-semaine")),"")</f>
        <v>0</v>
      </c>
      <c r="D164" s="4" t="str">
        <f ca="1">VLOOKUP(A164,predictions!A:B,2,FALSE)</f>
        <v>27/07/2020</v>
      </c>
      <c r="E164" s="4">
        <f t="shared" ca="1" si="0"/>
        <v>44039</v>
      </c>
    </row>
    <row r="165" spans="1:5" ht="13" x14ac:dyDescent="0.15">
      <c r="A165" s="1">
        <f ca="1">IFERROR(__xludf.DUMMYFUNCTION("""COMPUTED_VALUE"""),5)</f>
        <v>5</v>
      </c>
      <c r="B165" s="1" t="str">
        <f ca="1">IFERROR(__xludf.DUMMYFUNCTION("""COMPUTED_VALUE"""),"Media_TV_Others contribution")</f>
        <v>Media_TV_Others contribution</v>
      </c>
      <c r="C165" s="1">
        <f ca="1">IFERROR(INDIRECT(ADDRESS(MATCH(A165,'contribution par jour-semaine'!A:A,0),MATCH(B165,'contribution par jour-semaine'!$1:$1,0),4,1,"contribution par jour-semaine")),"")</f>
        <v>0</v>
      </c>
      <c r="D165" s="4" t="str">
        <f ca="1">VLOOKUP(A165,predictions!A:B,2,FALSE)</f>
        <v>27/07/2020</v>
      </c>
      <c r="E165" s="4">
        <f t="shared" ca="1" si="0"/>
        <v>44039</v>
      </c>
    </row>
    <row r="166" spans="1:5" ht="13" x14ac:dyDescent="0.15">
      <c r="A166" s="1">
        <f ca="1">IFERROR(__xludf.DUMMYFUNCTION("""COMPUTED_VALUE"""),5)</f>
        <v>5</v>
      </c>
      <c r="B166" s="1" t="str">
        <f ca="1">IFERROR(__xludf.DUMMYFUNCTION("""COMPUTED_VALUE"""),"Media_TV_M6 contribution")</f>
        <v>Media_TV_M6 contribution</v>
      </c>
      <c r="C166" s="1">
        <f ca="1">IFERROR(INDIRECT(ADDRESS(MATCH(A166,'contribution par jour-semaine'!A:A,0),MATCH(B166,'contribution par jour-semaine'!$1:$1,0),4,1,"contribution par jour-semaine")),"")</f>
        <v>0</v>
      </c>
      <c r="D166" s="4" t="str">
        <f ca="1">VLOOKUP(A166,predictions!A:B,2,FALSE)</f>
        <v>27/07/2020</v>
      </c>
      <c r="E166" s="4">
        <f t="shared" ca="1" si="0"/>
        <v>44039</v>
      </c>
    </row>
    <row r="167" spans="1:5" ht="13" x14ac:dyDescent="0.15">
      <c r="A167" s="1">
        <f ca="1">IFERROR(__xludf.DUMMYFUNCTION("""COMPUTED_VALUE"""),5)</f>
        <v>5</v>
      </c>
      <c r="B167" s="1" t="str">
        <f ca="1">IFERROR(__xludf.DUMMYFUNCTION("""COMPUTED_VALUE"""),"Media_TV_TMC contribution")</f>
        <v>Media_TV_TMC contribution</v>
      </c>
      <c r="C167" s="1">
        <f ca="1">IFERROR(INDIRECT(ADDRESS(MATCH(A167,'contribution par jour-semaine'!A:A,0),MATCH(B167,'contribution par jour-semaine'!$1:$1,0),4,1,"contribution par jour-semaine")),"")</f>
        <v>0</v>
      </c>
      <c r="D167" s="4" t="str">
        <f ca="1">VLOOKUP(A167,predictions!A:B,2,FALSE)</f>
        <v>27/07/2020</v>
      </c>
      <c r="E167" s="4">
        <f t="shared" ca="1" si="0"/>
        <v>44039</v>
      </c>
    </row>
    <row r="168" spans="1:5" ht="13" x14ac:dyDescent="0.15">
      <c r="A168" s="1">
        <f ca="1">IFERROR(__xludf.DUMMYFUNCTION("""COMPUTED_VALUE"""),5)</f>
        <v>5</v>
      </c>
      <c r="B168" s="1" t="str">
        <f ca="1">IFERROR(__xludf.DUMMYFUNCTION("""COMPUTED_VALUE"""),"Media_TV_FRANCE 2 contribution")</f>
        <v>Media_TV_FRANCE 2 contribution</v>
      </c>
      <c r="C168" s="1">
        <f ca="1">IFERROR(INDIRECT(ADDRESS(MATCH(A168,'contribution par jour-semaine'!A:A,0),MATCH(B168,'contribution par jour-semaine'!$1:$1,0),4,1,"contribution par jour-semaine")),"")</f>
        <v>0</v>
      </c>
      <c r="D168" s="4" t="str">
        <f ca="1">VLOOKUP(A168,predictions!A:B,2,FALSE)</f>
        <v>27/07/2020</v>
      </c>
      <c r="E168" s="4">
        <f t="shared" ca="1" si="0"/>
        <v>44039</v>
      </c>
    </row>
    <row r="169" spans="1:5" ht="13" x14ac:dyDescent="0.15">
      <c r="A169" s="1">
        <f ca="1">IFERROR(__xludf.DUMMYFUNCTION("""COMPUTED_VALUE"""),5)</f>
        <v>5</v>
      </c>
      <c r="B169" s="1" t="str">
        <f ca="1">IFERROR(__xludf.DUMMYFUNCTION("""COMPUTED_VALUE"""),"Media_TV_BFM TV contribution")</f>
        <v>Media_TV_BFM TV contribution</v>
      </c>
      <c r="C169" s="1">
        <f ca="1">IFERROR(INDIRECT(ADDRESS(MATCH(A169,'contribution par jour-semaine'!A:A,0),MATCH(B169,'contribution par jour-semaine'!$1:$1,0),4,1,"contribution par jour-semaine")),"")</f>
        <v>0</v>
      </c>
      <c r="D169" s="4" t="str">
        <f ca="1">VLOOKUP(A169,predictions!A:B,2,FALSE)</f>
        <v>27/07/2020</v>
      </c>
      <c r="E169" s="4">
        <f t="shared" ca="1" si="0"/>
        <v>44039</v>
      </c>
    </row>
    <row r="170" spans="1:5" ht="13" x14ac:dyDescent="0.15">
      <c r="A170" s="1">
        <f ca="1">IFERROR(__xludf.DUMMYFUNCTION("""COMPUTED_VALUE"""),5)</f>
        <v>5</v>
      </c>
      <c r="B170" s="1" t="str">
        <f ca="1">IFERROR(__xludf.DUMMYFUNCTION("""COMPUTED_VALUE"""),"Media_TV_C8 contribution")</f>
        <v>Media_TV_C8 contribution</v>
      </c>
      <c r="C170" s="1">
        <f ca="1">IFERROR(INDIRECT(ADDRESS(MATCH(A170,'contribution par jour-semaine'!A:A,0),MATCH(B170,'contribution par jour-semaine'!$1:$1,0),4,1,"contribution par jour-semaine")),"")</f>
        <v>0</v>
      </c>
      <c r="D170" s="4" t="str">
        <f ca="1">VLOOKUP(A170,predictions!A:B,2,FALSE)</f>
        <v>27/07/2020</v>
      </c>
      <c r="E170" s="4">
        <f t="shared" ca="1" si="0"/>
        <v>44039</v>
      </c>
    </row>
    <row r="171" spans="1:5" ht="13" x14ac:dyDescent="0.15">
      <c r="A171" s="1">
        <f ca="1">IFERROR(__xludf.DUMMYFUNCTION("""COMPUTED_VALUE"""),5)</f>
        <v>5</v>
      </c>
      <c r="B171" s="1" t="str">
        <f ca="1">IFERROR(__xludf.DUMMYFUNCTION("""COMPUTED_VALUE"""),"Media_TV_TF1 SERIES FILMS contribution")</f>
        <v>Media_TV_TF1 SERIES FILMS contribution</v>
      </c>
      <c r="C171" s="1">
        <f ca="1">IFERROR(INDIRECT(ADDRESS(MATCH(A171,'contribution par jour-semaine'!A:A,0),MATCH(B171,'contribution par jour-semaine'!$1:$1,0),4,1,"contribution par jour-semaine")),"")</f>
        <v>0</v>
      </c>
      <c r="D171" s="4" t="str">
        <f ca="1">VLOOKUP(A171,predictions!A:B,2,FALSE)</f>
        <v>27/07/2020</v>
      </c>
      <c r="E171" s="4">
        <f t="shared" ca="1" si="0"/>
        <v>44039</v>
      </c>
    </row>
    <row r="172" spans="1:5" ht="13" x14ac:dyDescent="0.15">
      <c r="A172" s="1">
        <f ca="1">IFERROR(__xludf.DUMMYFUNCTION("""COMPUTED_VALUE"""),5)</f>
        <v>5</v>
      </c>
      <c r="B172" s="1" t="str">
        <f ca="1">IFERROR(__xludf.DUMMYFUNCTION("""COMPUTED_VALUE"""),"Media_TV_NRJ12 contribution")</f>
        <v>Media_TV_NRJ12 contribution</v>
      </c>
      <c r="C172" s="1">
        <f ca="1">IFERROR(INDIRECT(ADDRESS(MATCH(A172,'contribution par jour-semaine'!A:A,0),MATCH(B172,'contribution par jour-semaine'!$1:$1,0),4,1,"contribution par jour-semaine")),"")</f>
        <v>0</v>
      </c>
      <c r="D172" s="4" t="str">
        <f ca="1">VLOOKUP(A172,predictions!A:B,2,FALSE)</f>
        <v>27/07/2020</v>
      </c>
      <c r="E172" s="4">
        <f t="shared" ca="1" si="0"/>
        <v>44039</v>
      </c>
    </row>
    <row r="173" spans="1:5" ht="13" x14ac:dyDescent="0.15">
      <c r="A173" s="1">
        <f ca="1">IFERROR(__xludf.DUMMYFUNCTION("""COMPUTED_VALUE"""),5)</f>
        <v>5</v>
      </c>
      <c r="B173" s="1" t="str">
        <f ca="1">IFERROR(__xludf.DUMMYFUNCTION("""COMPUTED_VALUE"""),"Media_Search contribution")</f>
        <v>Media_Search contribution</v>
      </c>
      <c r="C173" s="1">
        <f ca="1">IFERROR(INDIRECT(ADDRESS(MATCH(A173,'contribution par jour-semaine'!A:A,0),MATCH(B173,'contribution par jour-semaine'!$1:$1,0),4,1,"contribution par jour-semaine")),"")</f>
        <v>64239.32421875</v>
      </c>
      <c r="D173" s="4" t="str">
        <f ca="1">VLOOKUP(A173,predictions!A:B,2,FALSE)</f>
        <v>27/07/2020</v>
      </c>
      <c r="E173" s="4">
        <f t="shared" ca="1" si="0"/>
        <v>44039</v>
      </c>
    </row>
    <row r="174" spans="1:5" ht="13" x14ac:dyDescent="0.15">
      <c r="A174" s="1">
        <f ca="1">IFERROR(__xludf.DUMMYFUNCTION("""COMPUTED_VALUE"""),5)</f>
        <v>5</v>
      </c>
      <c r="B174" s="1" t="str">
        <f ca="1">IFERROR(__xludf.DUMMYFUNCTION("""COMPUTED_VALUE"""),"Media_Social contribution")</f>
        <v>Media_Social contribution</v>
      </c>
      <c r="C174" s="1">
        <f ca="1">IFERROR(INDIRECT(ADDRESS(MATCH(A174,'contribution par jour-semaine'!A:A,0),MATCH(B174,'contribution par jour-semaine'!$1:$1,0),4,1,"contribution par jour-semaine")),"")</f>
        <v>143203.828125</v>
      </c>
      <c r="D174" s="4" t="str">
        <f ca="1">VLOOKUP(A174,predictions!A:B,2,FALSE)</f>
        <v>27/07/2020</v>
      </c>
      <c r="E174" s="4">
        <f t="shared" ca="1" si="0"/>
        <v>44039</v>
      </c>
    </row>
    <row r="175" spans="1:5" ht="13" x14ac:dyDescent="0.15">
      <c r="A175" s="1">
        <f ca="1">IFERROR(__xludf.DUMMYFUNCTION("""COMPUTED_VALUE"""),5)</f>
        <v>5</v>
      </c>
      <c r="B175" s="1" t="str">
        <f ca="1">IFERROR(__xludf.DUMMYFUNCTION("""COMPUTED_VALUE"""),"Media_Display contribution")</f>
        <v>Media_Display contribution</v>
      </c>
      <c r="C175" s="1">
        <f ca="1">IFERROR(INDIRECT(ADDRESS(MATCH(A175,'contribution par jour-semaine'!A:A,0),MATCH(B175,'contribution par jour-semaine'!$1:$1,0),4,1,"contribution par jour-semaine")),"")</f>
        <v>0</v>
      </c>
      <c r="D175" s="4" t="str">
        <f ca="1">VLOOKUP(A175,predictions!A:B,2,FALSE)</f>
        <v>27/07/2020</v>
      </c>
      <c r="E175" s="4">
        <f t="shared" ca="1" si="0"/>
        <v>44039</v>
      </c>
    </row>
    <row r="176" spans="1:5" ht="13" x14ac:dyDescent="0.15">
      <c r="A176" s="1">
        <f ca="1">IFERROR(__xludf.DUMMYFUNCTION("""COMPUTED_VALUE"""),5)</f>
        <v>5</v>
      </c>
      <c r="B176" s="1" t="str">
        <f ca="1">IFERROR(__xludf.DUMMYFUNCTION("""COMPUTED_VALUE"""),"Media_OOH_JC DECAUX VITRINE 2M2 NATIONAL contribution")</f>
        <v>Media_OOH_JC DECAUX VITRINE 2M2 NATIONAL contribution</v>
      </c>
      <c r="C176" s="1">
        <f ca="1">IFERROR(INDIRECT(ADDRESS(MATCH(A176,'contribution par jour-semaine'!A:A,0),MATCH(B176,'contribution par jour-semaine'!$1:$1,0),4,1,"contribution par jour-semaine")),"")</f>
        <v>0</v>
      </c>
      <c r="D176" s="4" t="str">
        <f ca="1">VLOOKUP(A176,predictions!A:B,2,FALSE)</f>
        <v>27/07/2020</v>
      </c>
      <c r="E176" s="4">
        <f t="shared" ca="1" si="0"/>
        <v>44039</v>
      </c>
    </row>
    <row r="177" spans="1:5" ht="13" x14ac:dyDescent="0.15">
      <c r="A177" s="1">
        <f ca="1">IFERROR(__xludf.DUMMYFUNCTION("""COMPUTED_VALUE"""),5)</f>
        <v>5</v>
      </c>
      <c r="B177" s="1" t="str">
        <f ca="1">IFERROR(__xludf.DUMMYFUNCTION("""COMPUTED_VALUE"""),"Media_OOH_METROBUS METRO NATIONAL contribution")</f>
        <v>Media_OOH_METROBUS METRO NATIONAL contribution</v>
      </c>
      <c r="C177" s="1">
        <f ca="1">IFERROR(INDIRECT(ADDRESS(MATCH(A177,'contribution par jour-semaine'!A:A,0),MATCH(B177,'contribution par jour-semaine'!$1:$1,0),4,1,"contribution par jour-semaine")),"")</f>
        <v>0</v>
      </c>
      <c r="D177" s="4" t="str">
        <f ca="1">VLOOKUP(A177,predictions!A:B,2,FALSE)</f>
        <v>27/07/2020</v>
      </c>
      <c r="E177" s="4">
        <f t="shared" ca="1" si="0"/>
        <v>44039</v>
      </c>
    </row>
    <row r="178" spans="1:5" ht="13" x14ac:dyDescent="0.15">
      <c r="A178" s="1">
        <f ca="1">IFERROR(__xludf.DUMMYFUNCTION("""COMPUTED_VALUE"""),5)</f>
        <v>5</v>
      </c>
      <c r="B178" s="1" t="str">
        <f ca="1">IFERROR(__xludf.DUMMYFUNCTION("""COMPUTED_VALUE"""),"Media_OOH_CLEAR CHANNEL SHOPPING MALLS contribution")</f>
        <v>Media_OOH_CLEAR CHANNEL SHOPPING MALLS contribution</v>
      </c>
      <c r="C178" s="1">
        <f ca="1">IFERROR(INDIRECT(ADDRESS(MATCH(A178,'contribution par jour-semaine'!A:A,0),MATCH(B178,'contribution par jour-semaine'!$1:$1,0),4,1,"contribution par jour-semaine")),"")</f>
        <v>17076.603515625</v>
      </c>
      <c r="D178" s="4" t="str">
        <f ca="1">VLOOKUP(A178,predictions!A:B,2,FALSE)</f>
        <v>27/07/2020</v>
      </c>
      <c r="E178" s="4">
        <f t="shared" ca="1" si="0"/>
        <v>44039</v>
      </c>
    </row>
    <row r="179" spans="1:5" ht="13" x14ac:dyDescent="0.15">
      <c r="A179" s="1">
        <f ca="1">IFERROR(__xludf.DUMMYFUNCTION("""COMPUTED_VALUE"""),5)</f>
        <v>5</v>
      </c>
      <c r="B179" s="1" t="str">
        <f ca="1">IFERROR(__xludf.DUMMYFUNCTION("""COMPUTED_VALUE"""),"Media_OOH_MEDIAGARES TRANSPORT contribution")</f>
        <v>Media_OOH_MEDIAGARES TRANSPORT contribution</v>
      </c>
      <c r="C179" s="1">
        <f ca="1">IFERROR(INDIRECT(ADDRESS(MATCH(A179,'contribution par jour-semaine'!A:A,0),MATCH(B179,'contribution par jour-semaine'!$1:$1,0),4,1,"contribution par jour-semaine")),"")</f>
        <v>0</v>
      </c>
      <c r="D179" s="4" t="str">
        <f ca="1">VLOOKUP(A179,predictions!A:B,2,FALSE)</f>
        <v>27/07/2020</v>
      </c>
      <c r="E179" s="4">
        <f t="shared" ca="1" si="0"/>
        <v>44039</v>
      </c>
    </row>
    <row r="180" spans="1:5" ht="13" x14ac:dyDescent="0.15">
      <c r="A180" s="1">
        <f ca="1">IFERROR(__xludf.DUMMYFUNCTION("""COMPUTED_VALUE"""),5)</f>
        <v>5</v>
      </c>
      <c r="B180" s="1" t="str">
        <f ca="1">IFERROR(__xludf.DUMMYFUNCTION("""COMPUTED_VALUE"""),"Media_OOH_Others contribution")</f>
        <v>Media_OOH_Others contribution</v>
      </c>
      <c r="C180" s="1">
        <f ca="1">IFERROR(INDIRECT(ADDRESS(MATCH(A180,'contribution par jour-semaine'!A:A,0),MATCH(B180,'contribution par jour-semaine'!$1:$1,0),4,1,"contribution par jour-semaine")),"")</f>
        <v>4055.298583984375</v>
      </c>
      <c r="D180" s="4" t="str">
        <f ca="1">VLOOKUP(A180,predictions!A:B,2,FALSE)</f>
        <v>27/07/2020</v>
      </c>
      <c r="E180" s="4">
        <f t="shared" ca="1" si="0"/>
        <v>44039</v>
      </c>
    </row>
    <row r="181" spans="1:5" ht="13" x14ac:dyDescent="0.15">
      <c r="A181" s="1">
        <f ca="1">IFERROR(__xludf.DUMMYFUNCTION("""COMPUTED_VALUE"""),5)</f>
        <v>5</v>
      </c>
      <c r="B181" s="1" t="str">
        <f ca="1">IFERROR(__xludf.DUMMYFUNCTION("""COMPUTED_VALUE"""),"baseline contribution")</f>
        <v>baseline contribution</v>
      </c>
      <c r="C181" s="1">
        <f ca="1">IFERROR(INDIRECT(ADDRESS(MATCH(A181,'contribution par jour-semaine'!A:A,0),MATCH(B181,'contribution par jour-semaine'!$1:$1,0),4,1,"contribution par jour-semaine")),"")</f>
        <v>1105156.375</v>
      </c>
      <c r="D181" s="4" t="str">
        <f ca="1">VLOOKUP(A181,predictions!A:B,2,FALSE)</f>
        <v>27/07/2020</v>
      </c>
      <c r="E181" s="4">
        <f t="shared" ca="1" si="0"/>
        <v>44039</v>
      </c>
    </row>
    <row r="182" spans="1:5" ht="13" x14ac:dyDescent="0.15">
      <c r="A182" s="1">
        <f ca="1">IFERROR(__xludf.DUMMYFUNCTION("""COMPUTED_VALUE"""),6)</f>
        <v>6</v>
      </c>
      <c r="B182" s="1" t="str">
        <f ca="1">IFERROR(__xludf.DUMMYFUNCTION("""COMPUTED_VALUE"""),"Media_Print_Others contribution")</f>
        <v>Media_Print_Others contribution</v>
      </c>
      <c r="C182" s="1">
        <f ca="1">IFERROR(INDIRECT(ADDRESS(MATCH(A182,'contribution par jour-semaine'!A:A,0),MATCH(B182,'contribution par jour-semaine'!$1:$1,0),4,1,"contribution par jour-semaine")),"")</f>
        <v>4696.92041015625</v>
      </c>
      <c r="D182" s="4" t="str">
        <f ca="1">VLOOKUP(A182,predictions!A:B,2,FALSE)</f>
        <v>03/08/2020</v>
      </c>
      <c r="E182" s="4">
        <f t="shared" ca="1" si="0"/>
        <v>44046</v>
      </c>
    </row>
    <row r="183" spans="1:5" ht="13" x14ac:dyDescent="0.15">
      <c r="A183" s="1">
        <f ca="1">IFERROR(__xludf.DUMMYFUNCTION("""COMPUTED_VALUE"""),6)</f>
        <v>6</v>
      </c>
      <c r="B183" s="1" t="str">
        <f ca="1">IFERROR(__xludf.DUMMYFUNCTION("""COMPUTED_VALUE"""),"Media_Print_ELLE contribution")</f>
        <v>Media_Print_ELLE contribution</v>
      </c>
      <c r="C183" s="1">
        <f ca="1">IFERROR(INDIRECT(ADDRESS(MATCH(A183,'contribution par jour-semaine'!A:A,0),MATCH(B183,'contribution par jour-semaine'!$1:$1,0),4,1,"contribution par jour-semaine")),"")</f>
        <v>29227.998046875</v>
      </c>
      <c r="D183" s="4" t="str">
        <f ca="1">VLOOKUP(A183,predictions!A:B,2,FALSE)</f>
        <v>03/08/2020</v>
      </c>
      <c r="E183" s="4">
        <f t="shared" ca="1" si="0"/>
        <v>44046</v>
      </c>
    </row>
    <row r="184" spans="1:5" ht="13" x14ac:dyDescent="0.15">
      <c r="A184" s="1">
        <f ca="1">IFERROR(__xludf.DUMMYFUNCTION("""COMPUTED_VALUE"""),6)</f>
        <v>6</v>
      </c>
      <c r="B184" s="1" t="str">
        <f ca="1">IFERROR(__xludf.DUMMYFUNCTION("""COMPUTED_VALUE"""),"Media_Print_MADAME FIGARO contribution")</f>
        <v>Media_Print_MADAME FIGARO contribution</v>
      </c>
      <c r="C184" s="1">
        <f ca="1">IFERROR(INDIRECT(ADDRESS(MATCH(A184,'contribution par jour-semaine'!A:A,0),MATCH(B184,'contribution par jour-semaine'!$1:$1,0),4,1,"contribution par jour-semaine")),"")</f>
        <v>16766.46875</v>
      </c>
      <c r="D184" s="4" t="str">
        <f ca="1">VLOOKUP(A184,predictions!A:B,2,FALSE)</f>
        <v>03/08/2020</v>
      </c>
      <c r="E184" s="4">
        <f t="shared" ca="1" si="0"/>
        <v>44046</v>
      </c>
    </row>
    <row r="185" spans="1:5" ht="13" x14ac:dyDescent="0.15">
      <c r="A185" s="1">
        <f ca="1">IFERROR(__xludf.DUMMYFUNCTION("""COMPUTED_VALUE"""),6)</f>
        <v>6</v>
      </c>
      <c r="B185" s="1" t="str">
        <f ca="1">IFERROR(__xludf.DUMMYFUNCTION("""COMPUTED_VALUE"""),"Media_Print_MARIE CLAIRE contribution")</f>
        <v>Media_Print_MARIE CLAIRE contribution</v>
      </c>
      <c r="C185" s="1">
        <f ca="1">IFERROR(INDIRECT(ADDRESS(MATCH(A185,'contribution par jour-semaine'!A:A,0),MATCH(B185,'contribution par jour-semaine'!$1:$1,0),4,1,"contribution par jour-semaine")),"")</f>
        <v>7193.369140625</v>
      </c>
      <c r="D185" s="4" t="str">
        <f ca="1">VLOOKUP(A185,predictions!A:B,2,FALSE)</f>
        <v>03/08/2020</v>
      </c>
      <c r="E185" s="4">
        <f t="shared" ca="1" si="0"/>
        <v>44046</v>
      </c>
    </row>
    <row r="186" spans="1:5" ht="13" x14ac:dyDescent="0.15">
      <c r="A186" s="1">
        <f ca="1">IFERROR(__xludf.DUMMYFUNCTION("""COMPUTED_VALUE"""),6)</f>
        <v>6</v>
      </c>
      <c r="B186" s="1" t="str">
        <f ca="1">IFERROR(__xludf.DUMMYFUNCTION("""COMPUTED_VALUE"""),"Media_Print_VERSION FEMINA contribution")</f>
        <v>Media_Print_VERSION FEMINA contribution</v>
      </c>
      <c r="C186" s="1">
        <f ca="1">IFERROR(INDIRECT(ADDRESS(MATCH(A186,'contribution par jour-semaine'!A:A,0),MATCH(B186,'contribution par jour-semaine'!$1:$1,0),4,1,"contribution par jour-semaine")),"")</f>
        <v>26179.462890625</v>
      </c>
      <c r="D186" s="4" t="str">
        <f ca="1">VLOOKUP(A186,predictions!A:B,2,FALSE)</f>
        <v>03/08/2020</v>
      </c>
      <c r="E186" s="4">
        <f t="shared" ca="1" si="0"/>
        <v>44046</v>
      </c>
    </row>
    <row r="187" spans="1:5" ht="13" x14ac:dyDescent="0.15">
      <c r="A187" s="1">
        <f ca="1">IFERROR(__xludf.DUMMYFUNCTION("""COMPUTED_VALUE"""),6)</f>
        <v>6</v>
      </c>
      <c r="B187" s="1" t="str">
        <f ca="1">IFERROR(__xludf.DUMMYFUNCTION("""COMPUTED_VALUE"""),"Media_Print_GALA contribution")</f>
        <v>Media_Print_GALA contribution</v>
      </c>
      <c r="C187" s="1">
        <f ca="1">IFERROR(INDIRECT(ADDRESS(MATCH(A187,'contribution par jour-semaine'!A:A,0),MATCH(B187,'contribution par jour-semaine'!$1:$1,0),4,1,"contribution par jour-semaine")),"")</f>
        <v>20448.61328125</v>
      </c>
      <c r="D187" s="4" t="str">
        <f ca="1">VLOOKUP(A187,predictions!A:B,2,FALSE)</f>
        <v>03/08/2020</v>
      </c>
      <c r="E187" s="4">
        <f t="shared" ca="1" si="0"/>
        <v>44046</v>
      </c>
    </row>
    <row r="188" spans="1:5" ht="13" x14ac:dyDescent="0.15">
      <c r="A188" s="1">
        <f ca="1">IFERROR(__xludf.DUMMYFUNCTION("""COMPUTED_VALUE"""),6)</f>
        <v>6</v>
      </c>
      <c r="B188" s="1" t="str">
        <f ca="1">IFERROR(__xludf.DUMMYFUNCTION("""COMPUTED_VALUE"""),"Media_Print_COSMOPOLITAN contribution")</f>
        <v>Media_Print_COSMOPOLITAN contribution</v>
      </c>
      <c r="C188" s="1">
        <f ca="1">IFERROR(INDIRECT(ADDRESS(MATCH(A188,'contribution par jour-semaine'!A:A,0),MATCH(B188,'contribution par jour-semaine'!$1:$1,0),4,1,"contribution par jour-semaine")),"")</f>
        <v>31235.294921875</v>
      </c>
      <c r="D188" s="4" t="str">
        <f ca="1">VLOOKUP(A188,predictions!A:B,2,FALSE)</f>
        <v>03/08/2020</v>
      </c>
      <c r="E188" s="4">
        <f t="shared" ca="1" si="0"/>
        <v>44046</v>
      </c>
    </row>
    <row r="189" spans="1:5" ht="13" x14ac:dyDescent="0.15">
      <c r="A189" s="1">
        <f ca="1">IFERROR(__xludf.DUMMYFUNCTION("""COMPUTED_VALUE"""),6)</f>
        <v>6</v>
      </c>
      <c r="B189" s="1" t="str">
        <f ca="1">IFERROR(__xludf.DUMMYFUNCTION("""COMPUTED_VALUE"""),"Media_Print_FEMME ACTUELLE contribution")</f>
        <v>Media_Print_FEMME ACTUELLE contribution</v>
      </c>
      <c r="C189" s="1">
        <f ca="1">IFERROR(INDIRECT(ADDRESS(MATCH(A189,'contribution par jour-semaine'!A:A,0),MATCH(B189,'contribution par jour-semaine'!$1:$1,0),4,1,"contribution par jour-semaine")),"")</f>
        <v>19490.7265625</v>
      </c>
      <c r="D189" s="4" t="str">
        <f ca="1">VLOOKUP(A189,predictions!A:B,2,FALSE)</f>
        <v>03/08/2020</v>
      </c>
      <c r="E189" s="4">
        <f t="shared" ca="1" si="0"/>
        <v>44046</v>
      </c>
    </row>
    <row r="190" spans="1:5" ht="13" x14ac:dyDescent="0.15">
      <c r="A190" s="1">
        <f ca="1">IFERROR(__xludf.DUMMYFUNCTION("""COMPUTED_VALUE"""),6)</f>
        <v>6</v>
      </c>
      <c r="B190" s="1" t="str">
        <f ca="1">IFERROR(__xludf.DUMMYFUNCTION("""COMPUTED_VALUE"""),"Media_Print_PARIS MATCH contribution")</f>
        <v>Media_Print_PARIS MATCH contribution</v>
      </c>
      <c r="C190" s="1">
        <f ca="1">IFERROR(INDIRECT(ADDRESS(MATCH(A190,'contribution par jour-semaine'!A:A,0),MATCH(B190,'contribution par jour-semaine'!$1:$1,0),4,1,"contribution par jour-semaine")),"")</f>
        <v>13968.7236328125</v>
      </c>
      <c r="D190" s="4" t="str">
        <f ca="1">VLOOKUP(A190,predictions!A:B,2,FALSE)</f>
        <v>03/08/2020</v>
      </c>
      <c r="E190" s="4">
        <f t="shared" ca="1" si="0"/>
        <v>44046</v>
      </c>
    </row>
    <row r="191" spans="1:5" ht="13" x14ac:dyDescent="0.15">
      <c r="A191" s="1">
        <f ca="1">IFERROR(__xludf.DUMMYFUNCTION("""COMPUTED_VALUE"""),6)</f>
        <v>6</v>
      </c>
      <c r="B191" s="1" t="str">
        <f ca="1">IFERROR(__xludf.DUMMYFUNCTION("""COMPUTED_VALUE"""),"Media_Print_BIBA contribution")</f>
        <v>Media_Print_BIBA contribution</v>
      </c>
      <c r="C191" s="1">
        <f ca="1">IFERROR(INDIRECT(ADDRESS(MATCH(A191,'contribution par jour-semaine'!A:A,0),MATCH(B191,'contribution par jour-semaine'!$1:$1,0),4,1,"contribution par jour-semaine")),"")</f>
        <v>25971.19921875</v>
      </c>
      <c r="D191" s="4" t="str">
        <f ca="1">VLOOKUP(A191,predictions!A:B,2,FALSE)</f>
        <v>03/08/2020</v>
      </c>
      <c r="E191" s="4">
        <f t="shared" ca="1" si="0"/>
        <v>44046</v>
      </c>
    </row>
    <row r="192" spans="1:5" ht="13" x14ac:dyDescent="0.15">
      <c r="A192" s="1">
        <f ca="1">IFERROR(__xludf.DUMMYFUNCTION("""COMPUTED_VALUE"""),6)</f>
        <v>6</v>
      </c>
      <c r="B192" s="1" t="str">
        <f ca="1">IFERROR(__xludf.DUMMYFUNCTION("""COMPUTED_VALUE"""),"Media_Print_AVANTAGES contribution")</f>
        <v>Media_Print_AVANTAGES contribution</v>
      </c>
      <c r="C192" s="1">
        <f ca="1">IFERROR(INDIRECT(ADDRESS(MATCH(A192,'contribution par jour-semaine'!A:A,0),MATCH(B192,'contribution par jour-semaine'!$1:$1,0),4,1,"contribution par jour-semaine")),"")</f>
        <v>10781.2412109375</v>
      </c>
      <c r="D192" s="4" t="str">
        <f ca="1">VLOOKUP(A192,predictions!A:B,2,FALSE)</f>
        <v>03/08/2020</v>
      </c>
      <c r="E192" s="4">
        <f t="shared" ca="1" si="0"/>
        <v>44046</v>
      </c>
    </row>
    <row r="193" spans="1:5" ht="13" x14ac:dyDescent="0.15">
      <c r="A193" s="1">
        <f ca="1">IFERROR(__xludf.DUMMYFUNCTION("""COMPUTED_VALUE"""),6)</f>
        <v>6</v>
      </c>
      <c r="B193" s="1" t="str">
        <f ca="1">IFERROR(__xludf.DUMMYFUNCTION("""COMPUTED_VALUE"""),"Media_Print_PSYCHOLOGIES contribution")</f>
        <v>Media_Print_PSYCHOLOGIES contribution</v>
      </c>
      <c r="C193" s="1">
        <f ca="1">IFERROR(INDIRECT(ADDRESS(MATCH(A193,'contribution par jour-semaine'!A:A,0),MATCH(B193,'contribution par jour-semaine'!$1:$1,0),4,1,"contribution par jour-semaine")),"")</f>
        <v>0</v>
      </c>
      <c r="D193" s="4" t="str">
        <f ca="1">VLOOKUP(A193,predictions!A:B,2,FALSE)</f>
        <v>03/08/2020</v>
      </c>
      <c r="E193" s="4">
        <f t="shared" ca="1" si="0"/>
        <v>44046</v>
      </c>
    </row>
    <row r="194" spans="1:5" ht="13" x14ac:dyDescent="0.15">
      <c r="A194" s="1">
        <f ca="1">IFERROR(__xludf.DUMMYFUNCTION("""COMPUTED_VALUE"""),6)</f>
        <v>6</v>
      </c>
      <c r="B194" s="1" t="str">
        <f ca="1">IFERROR(__xludf.DUMMYFUNCTION("""COMPUTED_VALUE"""),"Media_TV_TF1 contribution")</f>
        <v>Media_TV_TF1 contribution</v>
      </c>
      <c r="C194" s="1">
        <f ca="1">IFERROR(INDIRECT(ADDRESS(MATCH(A194,'contribution par jour-semaine'!A:A,0),MATCH(B194,'contribution par jour-semaine'!$1:$1,0),4,1,"contribution par jour-semaine")),"")</f>
        <v>0</v>
      </c>
      <c r="D194" s="4" t="str">
        <f ca="1">VLOOKUP(A194,predictions!A:B,2,FALSE)</f>
        <v>03/08/2020</v>
      </c>
      <c r="E194" s="4">
        <f t="shared" ca="1" si="0"/>
        <v>44046</v>
      </c>
    </row>
    <row r="195" spans="1:5" ht="13" x14ac:dyDescent="0.15">
      <c r="A195" s="1">
        <f ca="1">IFERROR(__xludf.DUMMYFUNCTION("""COMPUTED_VALUE"""),6)</f>
        <v>6</v>
      </c>
      <c r="B195" s="1" t="str">
        <f ca="1">IFERROR(__xludf.DUMMYFUNCTION("""COMPUTED_VALUE"""),"Media_TV_Others contribution")</f>
        <v>Media_TV_Others contribution</v>
      </c>
      <c r="C195" s="1">
        <f ca="1">IFERROR(INDIRECT(ADDRESS(MATCH(A195,'contribution par jour-semaine'!A:A,0),MATCH(B195,'contribution par jour-semaine'!$1:$1,0),4,1,"contribution par jour-semaine")),"")</f>
        <v>0</v>
      </c>
      <c r="D195" s="4" t="str">
        <f ca="1">VLOOKUP(A195,predictions!A:B,2,FALSE)</f>
        <v>03/08/2020</v>
      </c>
      <c r="E195" s="4">
        <f t="shared" ca="1" si="0"/>
        <v>44046</v>
      </c>
    </row>
    <row r="196" spans="1:5" ht="13" x14ac:dyDescent="0.15">
      <c r="A196" s="1">
        <f ca="1">IFERROR(__xludf.DUMMYFUNCTION("""COMPUTED_VALUE"""),6)</f>
        <v>6</v>
      </c>
      <c r="B196" s="1" t="str">
        <f ca="1">IFERROR(__xludf.DUMMYFUNCTION("""COMPUTED_VALUE"""),"Media_TV_M6 contribution")</f>
        <v>Media_TV_M6 contribution</v>
      </c>
      <c r="C196" s="1">
        <f ca="1">IFERROR(INDIRECT(ADDRESS(MATCH(A196,'contribution par jour-semaine'!A:A,0),MATCH(B196,'contribution par jour-semaine'!$1:$1,0),4,1,"contribution par jour-semaine")),"")</f>
        <v>0</v>
      </c>
      <c r="D196" s="4" t="str">
        <f ca="1">VLOOKUP(A196,predictions!A:B,2,FALSE)</f>
        <v>03/08/2020</v>
      </c>
      <c r="E196" s="4">
        <f t="shared" ca="1" si="0"/>
        <v>44046</v>
      </c>
    </row>
    <row r="197" spans="1:5" ht="13" x14ac:dyDescent="0.15">
      <c r="A197" s="1">
        <f ca="1">IFERROR(__xludf.DUMMYFUNCTION("""COMPUTED_VALUE"""),6)</f>
        <v>6</v>
      </c>
      <c r="B197" s="1" t="str">
        <f ca="1">IFERROR(__xludf.DUMMYFUNCTION("""COMPUTED_VALUE"""),"Media_TV_TMC contribution")</f>
        <v>Media_TV_TMC contribution</v>
      </c>
      <c r="C197" s="1">
        <f ca="1">IFERROR(INDIRECT(ADDRESS(MATCH(A197,'contribution par jour-semaine'!A:A,0),MATCH(B197,'contribution par jour-semaine'!$1:$1,0),4,1,"contribution par jour-semaine")),"")</f>
        <v>0</v>
      </c>
      <c r="D197" s="4" t="str">
        <f ca="1">VLOOKUP(A197,predictions!A:B,2,FALSE)</f>
        <v>03/08/2020</v>
      </c>
      <c r="E197" s="4">
        <f t="shared" ca="1" si="0"/>
        <v>44046</v>
      </c>
    </row>
    <row r="198" spans="1:5" ht="13" x14ac:dyDescent="0.15">
      <c r="A198" s="1">
        <f ca="1">IFERROR(__xludf.DUMMYFUNCTION("""COMPUTED_VALUE"""),6)</f>
        <v>6</v>
      </c>
      <c r="B198" s="1" t="str">
        <f ca="1">IFERROR(__xludf.DUMMYFUNCTION("""COMPUTED_VALUE"""),"Media_TV_FRANCE 2 contribution")</f>
        <v>Media_TV_FRANCE 2 contribution</v>
      </c>
      <c r="C198" s="1">
        <f ca="1">IFERROR(INDIRECT(ADDRESS(MATCH(A198,'contribution par jour-semaine'!A:A,0),MATCH(B198,'contribution par jour-semaine'!$1:$1,0),4,1,"contribution par jour-semaine")),"")</f>
        <v>0</v>
      </c>
      <c r="D198" s="4" t="str">
        <f ca="1">VLOOKUP(A198,predictions!A:B,2,FALSE)</f>
        <v>03/08/2020</v>
      </c>
      <c r="E198" s="4">
        <f t="shared" ca="1" si="0"/>
        <v>44046</v>
      </c>
    </row>
    <row r="199" spans="1:5" ht="13" x14ac:dyDescent="0.15">
      <c r="A199" s="1">
        <f ca="1">IFERROR(__xludf.DUMMYFUNCTION("""COMPUTED_VALUE"""),6)</f>
        <v>6</v>
      </c>
      <c r="B199" s="1" t="str">
        <f ca="1">IFERROR(__xludf.DUMMYFUNCTION("""COMPUTED_VALUE"""),"Media_TV_BFM TV contribution")</f>
        <v>Media_TV_BFM TV contribution</v>
      </c>
      <c r="C199" s="1">
        <f ca="1">IFERROR(INDIRECT(ADDRESS(MATCH(A199,'contribution par jour-semaine'!A:A,0),MATCH(B199,'contribution par jour-semaine'!$1:$1,0),4,1,"contribution par jour-semaine")),"")</f>
        <v>0</v>
      </c>
      <c r="D199" s="4" t="str">
        <f ca="1">VLOOKUP(A199,predictions!A:B,2,FALSE)</f>
        <v>03/08/2020</v>
      </c>
      <c r="E199" s="4">
        <f t="shared" ca="1" si="0"/>
        <v>44046</v>
      </c>
    </row>
    <row r="200" spans="1:5" ht="13" x14ac:dyDescent="0.15">
      <c r="A200" s="1">
        <f ca="1">IFERROR(__xludf.DUMMYFUNCTION("""COMPUTED_VALUE"""),6)</f>
        <v>6</v>
      </c>
      <c r="B200" s="1" t="str">
        <f ca="1">IFERROR(__xludf.DUMMYFUNCTION("""COMPUTED_VALUE"""),"Media_TV_C8 contribution")</f>
        <v>Media_TV_C8 contribution</v>
      </c>
      <c r="C200" s="1">
        <f ca="1">IFERROR(INDIRECT(ADDRESS(MATCH(A200,'contribution par jour-semaine'!A:A,0),MATCH(B200,'contribution par jour-semaine'!$1:$1,0),4,1,"contribution par jour-semaine")),"")</f>
        <v>0</v>
      </c>
      <c r="D200" s="4" t="str">
        <f ca="1">VLOOKUP(A200,predictions!A:B,2,FALSE)</f>
        <v>03/08/2020</v>
      </c>
      <c r="E200" s="4">
        <f t="shared" ca="1" si="0"/>
        <v>44046</v>
      </c>
    </row>
    <row r="201" spans="1:5" ht="13" x14ac:dyDescent="0.15">
      <c r="A201" s="1">
        <f ca="1">IFERROR(__xludf.DUMMYFUNCTION("""COMPUTED_VALUE"""),6)</f>
        <v>6</v>
      </c>
      <c r="B201" s="1" t="str">
        <f ca="1">IFERROR(__xludf.DUMMYFUNCTION("""COMPUTED_VALUE"""),"Media_TV_TF1 SERIES FILMS contribution")</f>
        <v>Media_TV_TF1 SERIES FILMS contribution</v>
      </c>
      <c r="C201" s="1">
        <f ca="1">IFERROR(INDIRECT(ADDRESS(MATCH(A201,'contribution par jour-semaine'!A:A,0),MATCH(B201,'contribution par jour-semaine'!$1:$1,0),4,1,"contribution par jour-semaine")),"")</f>
        <v>0</v>
      </c>
      <c r="D201" s="4" t="str">
        <f ca="1">VLOOKUP(A201,predictions!A:B,2,FALSE)</f>
        <v>03/08/2020</v>
      </c>
      <c r="E201" s="4">
        <f t="shared" ca="1" si="0"/>
        <v>44046</v>
      </c>
    </row>
    <row r="202" spans="1:5" ht="13" x14ac:dyDescent="0.15">
      <c r="A202" s="1">
        <f ca="1">IFERROR(__xludf.DUMMYFUNCTION("""COMPUTED_VALUE"""),6)</f>
        <v>6</v>
      </c>
      <c r="B202" s="1" t="str">
        <f ca="1">IFERROR(__xludf.DUMMYFUNCTION("""COMPUTED_VALUE"""),"Media_TV_NRJ12 contribution")</f>
        <v>Media_TV_NRJ12 contribution</v>
      </c>
      <c r="C202" s="1">
        <f ca="1">IFERROR(INDIRECT(ADDRESS(MATCH(A202,'contribution par jour-semaine'!A:A,0),MATCH(B202,'contribution par jour-semaine'!$1:$1,0),4,1,"contribution par jour-semaine")),"")</f>
        <v>0</v>
      </c>
      <c r="D202" s="4" t="str">
        <f ca="1">VLOOKUP(A202,predictions!A:B,2,FALSE)</f>
        <v>03/08/2020</v>
      </c>
      <c r="E202" s="4">
        <f t="shared" ca="1" si="0"/>
        <v>44046</v>
      </c>
    </row>
    <row r="203" spans="1:5" ht="13" x14ac:dyDescent="0.15">
      <c r="A203" s="1">
        <f ca="1">IFERROR(__xludf.DUMMYFUNCTION("""COMPUTED_VALUE"""),6)</f>
        <v>6</v>
      </c>
      <c r="B203" s="1" t="str">
        <f ca="1">IFERROR(__xludf.DUMMYFUNCTION("""COMPUTED_VALUE"""),"Media_Search contribution")</f>
        <v>Media_Search contribution</v>
      </c>
      <c r="C203" s="1">
        <f ca="1">IFERROR(INDIRECT(ADDRESS(MATCH(A203,'contribution par jour-semaine'!A:A,0),MATCH(B203,'contribution par jour-semaine'!$1:$1,0),4,1,"contribution par jour-semaine")),"")</f>
        <v>66197.4609375</v>
      </c>
      <c r="D203" s="4" t="str">
        <f ca="1">VLOOKUP(A203,predictions!A:B,2,FALSE)</f>
        <v>03/08/2020</v>
      </c>
      <c r="E203" s="4">
        <f t="shared" ca="1" si="0"/>
        <v>44046</v>
      </c>
    </row>
    <row r="204" spans="1:5" ht="13" x14ac:dyDescent="0.15">
      <c r="A204" s="1">
        <f ca="1">IFERROR(__xludf.DUMMYFUNCTION("""COMPUTED_VALUE"""),6)</f>
        <v>6</v>
      </c>
      <c r="B204" s="1" t="str">
        <f ca="1">IFERROR(__xludf.DUMMYFUNCTION("""COMPUTED_VALUE"""),"Media_Social contribution")</f>
        <v>Media_Social contribution</v>
      </c>
      <c r="C204" s="1">
        <f ca="1">IFERROR(INDIRECT(ADDRESS(MATCH(A204,'contribution par jour-semaine'!A:A,0),MATCH(B204,'contribution par jour-semaine'!$1:$1,0),4,1,"contribution par jour-semaine")),"")</f>
        <v>144596.09375</v>
      </c>
      <c r="D204" s="4" t="str">
        <f ca="1">VLOOKUP(A204,predictions!A:B,2,FALSE)</f>
        <v>03/08/2020</v>
      </c>
      <c r="E204" s="4">
        <f t="shared" ca="1" si="0"/>
        <v>44046</v>
      </c>
    </row>
    <row r="205" spans="1:5" ht="13" x14ac:dyDescent="0.15">
      <c r="A205" s="1">
        <f ca="1">IFERROR(__xludf.DUMMYFUNCTION("""COMPUTED_VALUE"""),6)</f>
        <v>6</v>
      </c>
      <c r="B205" s="1" t="str">
        <f ca="1">IFERROR(__xludf.DUMMYFUNCTION("""COMPUTED_VALUE"""),"Media_Display contribution")</f>
        <v>Media_Display contribution</v>
      </c>
      <c r="C205" s="1">
        <f ca="1">IFERROR(INDIRECT(ADDRESS(MATCH(A205,'contribution par jour-semaine'!A:A,0),MATCH(B205,'contribution par jour-semaine'!$1:$1,0),4,1,"contribution par jour-semaine")),"")</f>
        <v>0</v>
      </c>
      <c r="D205" s="4" t="str">
        <f ca="1">VLOOKUP(A205,predictions!A:B,2,FALSE)</f>
        <v>03/08/2020</v>
      </c>
      <c r="E205" s="4">
        <f t="shared" ca="1" si="0"/>
        <v>44046</v>
      </c>
    </row>
    <row r="206" spans="1:5" ht="13" x14ac:dyDescent="0.15">
      <c r="A206" s="1">
        <f ca="1">IFERROR(__xludf.DUMMYFUNCTION("""COMPUTED_VALUE"""),6)</f>
        <v>6</v>
      </c>
      <c r="B206" s="1" t="str">
        <f ca="1">IFERROR(__xludf.DUMMYFUNCTION("""COMPUTED_VALUE"""),"Media_OOH_JC DECAUX VITRINE 2M2 NATIONAL contribution")</f>
        <v>Media_OOH_JC DECAUX VITRINE 2M2 NATIONAL contribution</v>
      </c>
      <c r="C206" s="1">
        <f ca="1">IFERROR(INDIRECT(ADDRESS(MATCH(A206,'contribution par jour-semaine'!A:A,0),MATCH(B206,'contribution par jour-semaine'!$1:$1,0),4,1,"contribution par jour-semaine")),"")</f>
        <v>0</v>
      </c>
      <c r="D206" s="4" t="str">
        <f ca="1">VLOOKUP(A206,predictions!A:B,2,FALSE)</f>
        <v>03/08/2020</v>
      </c>
      <c r="E206" s="4">
        <f t="shared" ca="1" si="0"/>
        <v>44046</v>
      </c>
    </row>
    <row r="207" spans="1:5" ht="13" x14ac:dyDescent="0.15">
      <c r="A207" s="1">
        <f ca="1">IFERROR(__xludf.DUMMYFUNCTION("""COMPUTED_VALUE"""),6)</f>
        <v>6</v>
      </c>
      <c r="B207" s="1" t="str">
        <f ca="1">IFERROR(__xludf.DUMMYFUNCTION("""COMPUTED_VALUE"""),"Media_OOH_METROBUS METRO NATIONAL contribution")</f>
        <v>Media_OOH_METROBUS METRO NATIONAL contribution</v>
      </c>
      <c r="C207" s="1">
        <f ca="1">IFERROR(INDIRECT(ADDRESS(MATCH(A207,'contribution par jour-semaine'!A:A,0),MATCH(B207,'contribution par jour-semaine'!$1:$1,0),4,1,"contribution par jour-semaine")),"")</f>
        <v>0</v>
      </c>
      <c r="D207" s="4" t="str">
        <f ca="1">VLOOKUP(A207,predictions!A:B,2,FALSE)</f>
        <v>03/08/2020</v>
      </c>
      <c r="E207" s="4">
        <f t="shared" ca="1" si="0"/>
        <v>44046</v>
      </c>
    </row>
    <row r="208" spans="1:5" ht="13" x14ac:dyDescent="0.15">
      <c r="A208" s="1">
        <f ca="1">IFERROR(__xludf.DUMMYFUNCTION("""COMPUTED_VALUE"""),6)</f>
        <v>6</v>
      </c>
      <c r="B208" s="1" t="str">
        <f ca="1">IFERROR(__xludf.DUMMYFUNCTION("""COMPUTED_VALUE"""),"Media_OOH_CLEAR CHANNEL SHOPPING MALLS contribution")</f>
        <v>Media_OOH_CLEAR CHANNEL SHOPPING MALLS contribution</v>
      </c>
      <c r="C208" s="1">
        <f ca="1">IFERROR(INDIRECT(ADDRESS(MATCH(A208,'contribution par jour-semaine'!A:A,0),MATCH(B208,'contribution par jour-semaine'!$1:$1,0),4,1,"contribution par jour-semaine")),"")</f>
        <v>15671.9521484375</v>
      </c>
      <c r="D208" s="4" t="str">
        <f ca="1">VLOOKUP(A208,predictions!A:B,2,FALSE)</f>
        <v>03/08/2020</v>
      </c>
      <c r="E208" s="4">
        <f t="shared" ca="1" si="0"/>
        <v>44046</v>
      </c>
    </row>
    <row r="209" spans="1:5" ht="13" x14ac:dyDescent="0.15">
      <c r="A209" s="1">
        <f ca="1">IFERROR(__xludf.DUMMYFUNCTION("""COMPUTED_VALUE"""),6)</f>
        <v>6</v>
      </c>
      <c r="B209" s="1" t="str">
        <f ca="1">IFERROR(__xludf.DUMMYFUNCTION("""COMPUTED_VALUE"""),"Media_OOH_MEDIAGARES TRANSPORT contribution")</f>
        <v>Media_OOH_MEDIAGARES TRANSPORT contribution</v>
      </c>
      <c r="C209" s="1">
        <f ca="1">IFERROR(INDIRECT(ADDRESS(MATCH(A209,'contribution par jour-semaine'!A:A,0),MATCH(B209,'contribution par jour-semaine'!$1:$1,0),4,1,"contribution par jour-semaine")),"")</f>
        <v>0</v>
      </c>
      <c r="D209" s="4" t="str">
        <f ca="1">VLOOKUP(A209,predictions!A:B,2,FALSE)</f>
        <v>03/08/2020</v>
      </c>
      <c r="E209" s="4">
        <f t="shared" ca="1" si="0"/>
        <v>44046</v>
      </c>
    </row>
    <row r="210" spans="1:5" ht="13" x14ac:dyDescent="0.15">
      <c r="A210" s="1">
        <f ca="1">IFERROR(__xludf.DUMMYFUNCTION("""COMPUTED_VALUE"""),6)</f>
        <v>6</v>
      </c>
      <c r="B210" s="1" t="str">
        <f ca="1">IFERROR(__xludf.DUMMYFUNCTION("""COMPUTED_VALUE"""),"Media_OOH_Others contribution")</f>
        <v>Media_OOH_Others contribution</v>
      </c>
      <c r="C210" s="1">
        <f ca="1">IFERROR(INDIRECT(ADDRESS(MATCH(A210,'contribution par jour-semaine'!A:A,0),MATCH(B210,'contribution par jour-semaine'!$1:$1,0),4,1,"contribution par jour-semaine")),"")</f>
        <v>3593.73876953125</v>
      </c>
      <c r="D210" s="4" t="str">
        <f ca="1">VLOOKUP(A210,predictions!A:B,2,FALSE)</f>
        <v>03/08/2020</v>
      </c>
      <c r="E210" s="4">
        <f t="shared" ca="1" si="0"/>
        <v>44046</v>
      </c>
    </row>
    <row r="211" spans="1:5" ht="13" x14ac:dyDescent="0.15">
      <c r="A211" s="1">
        <f ca="1">IFERROR(__xludf.DUMMYFUNCTION("""COMPUTED_VALUE"""),6)</f>
        <v>6</v>
      </c>
      <c r="B211" s="1" t="str">
        <f ca="1">IFERROR(__xludf.DUMMYFUNCTION("""COMPUTED_VALUE"""),"baseline contribution")</f>
        <v>baseline contribution</v>
      </c>
      <c r="C211" s="1">
        <f ca="1">IFERROR(INDIRECT(ADDRESS(MATCH(A211,'contribution par jour-semaine'!A:A,0),MATCH(B211,'contribution par jour-semaine'!$1:$1,0),4,1,"contribution par jour-semaine")),"")</f>
        <v>1105153.75</v>
      </c>
      <c r="D211" s="4" t="str">
        <f ca="1">VLOOKUP(A211,predictions!A:B,2,FALSE)</f>
        <v>03/08/2020</v>
      </c>
      <c r="E211" s="4">
        <f t="shared" ca="1" si="0"/>
        <v>44046</v>
      </c>
    </row>
    <row r="212" spans="1:5" ht="13" x14ac:dyDescent="0.15">
      <c r="A212" s="1">
        <f ca="1">IFERROR(__xludf.DUMMYFUNCTION("""COMPUTED_VALUE"""),7)</f>
        <v>7</v>
      </c>
      <c r="B212" s="1" t="str">
        <f ca="1">IFERROR(__xludf.DUMMYFUNCTION("""COMPUTED_VALUE"""),"Media_Print_Others contribution")</f>
        <v>Media_Print_Others contribution</v>
      </c>
      <c r="C212" s="1">
        <f ca="1">IFERROR(INDIRECT(ADDRESS(MATCH(A212,'contribution par jour-semaine'!A:A,0),MATCH(B212,'contribution par jour-semaine'!$1:$1,0),4,1,"contribution par jour-semaine")),"")</f>
        <v>3742.281005859375</v>
      </c>
      <c r="D212" s="4" t="str">
        <f ca="1">VLOOKUP(A212,predictions!A:B,2,FALSE)</f>
        <v>10/08/2020</v>
      </c>
      <c r="E212" s="4">
        <f t="shared" ca="1" si="0"/>
        <v>44053</v>
      </c>
    </row>
    <row r="213" spans="1:5" ht="13" x14ac:dyDescent="0.15">
      <c r="A213" s="1">
        <f ca="1">IFERROR(__xludf.DUMMYFUNCTION("""COMPUTED_VALUE"""),7)</f>
        <v>7</v>
      </c>
      <c r="B213" s="1" t="str">
        <f ca="1">IFERROR(__xludf.DUMMYFUNCTION("""COMPUTED_VALUE"""),"Media_Print_ELLE contribution")</f>
        <v>Media_Print_ELLE contribution</v>
      </c>
      <c r="C213" s="1">
        <f ca="1">IFERROR(INDIRECT(ADDRESS(MATCH(A213,'contribution par jour-semaine'!A:A,0),MATCH(B213,'contribution par jour-semaine'!$1:$1,0),4,1,"contribution par jour-semaine")),"")</f>
        <v>55839.390625</v>
      </c>
      <c r="D213" s="4" t="str">
        <f ca="1">VLOOKUP(A213,predictions!A:B,2,FALSE)</f>
        <v>10/08/2020</v>
      </c>
      <c r="E213" s="4">
        <f t="shared" ca="1" si="0"/>
        <v>44053</v>
      </c>
    </row>
    <row r="214" spans="1:5" ht="13" x14ac:dyDescent="0.15">
      <c r="A214" s="1">
        <f ca="1">IFERROR(__xludf.DUMMYFUNCTION("""COMPUTED_VALUE"""),7)</f>
        <v>7</v>
      </c>
      <c r="B214" s="1" t="str">
        <f ca="1">IFERROR(__xludf.DUMMYFUNCTION("""COMPUTED_VALUE"""),"Media_Print_MADAME FIGARO contribution")</f>
        <v>Media_Print_MADAME FIGARO contribution</v>
      </c>
      <c r="C214" s="1">
        <f ca="1">IFERROR(INDIRECT(ADDRESS(MATCH(A214,'contribution par jour-semaine'!A:A,0),MATCH(B214,'contribution par jour-semaine'!$1:$1,0),4,1,"contribution par jour-semaine")),"")</f>
        <v>15990.845703125</v>
      </c>
      <c r="D214" s="4" t="str">
        <f ca="1">VLOOKUP(A214,predictions!A:B,2,FALSE)</f>
        <v>10/08/2020</v>
      </c>
      <c r="E214" s="4">
        <f t="shared" ca="1" si="0"/>
        <v>44053</v>
      </c>
    </row>
    <row r="215" spans="1:5" ht="13" x14ac:dyDescent="0.15">
      <c r="A215" s="1">
        <f ca="1">IFERROR(__xludf.DUMMYFUNCTION("""COMPUTED_VALUE"""),7)</f>
        <v>7</v>
      </c>
      <c r="B215" s="1" t="str">
        <f ca="1">IFERROR(__xludf.DUMMYFUNCTION("""COMPUTED_VALUE"""),"Media_Print_MARIE CLAIRE contribution")</f>
        <v>Media_Print_MARIE CLAIRE contribution</v>
      </c>
      <c r="C215" s="1">
        <f ca="1">IFERROR(INDIRECT(ADDRESS(MATCH(A215,'contribution par jour-semaine'!A:A,0),MATCH(B215,'contribution par jour-semaine'!$1:$1,0),4,1,"contribution par jour-semaine")),"")</f>
        <v>6810.6943359375</v>
      </c>
      <c r="D215" s="4" t="str">
        <f ca="1">VLOOKUP(A215,predictions!A:B,2,FALSE)</f>
        <v>10/08/2020</v>
      </c>
      <c r="E215" s="4">
        <f t="shared" ca="1" si="0"/>
        <v>44053</v>
      </c>
    </row>
    <row r="216" spans="1:5" ht="13" x14ac:dyDescent="0.15">
      <c r="A216" s="1">
        <f ca="1">IFERROR(__xludf.DUMMYFUNCTION("""COMPUTED_VALUE"""),7)</f>
        <v>7</v>
      </c>
      <c r="B216" s="1" t="str">
        <f ca="1">IFERROR(__xludf.DUMMYFUNCTION("""COMPUTED_VALUE"""),"Media_Print_VERSION FEMINA contribution")</f>
        <v>Media_Print_VERSION FEMINA contribution</v>
      </c>
      <c r="C216" s="1">
        <f ca="1">IFERROR(INDIRECT(ADDRESS(MATCH(A216,'contribution par jour-semaine'!A:A,0),MATCH(B216,'contribution par jour-semaine'!$1:$1,0),4,1,"contribution par jour-semaine")),"")</f>
        <v>20705.69921875</v>
      </c>
      <c r="D216" s="4" t="str">
        <f ca="1">VLOOKUP(A216,predictions!A:B,2,FALSE)</f>
        <v>10/08/2020</v>
      </c>
      <c r="E216" s="4">
        <f t="shared" ca="1" si="0"/>
        <v>44053</v>
      </c>
    </row>
    <row r="217" spans="1:5" ht="13" x14ac:dyDescent="0.15">
      <c r="A217" s="1">
        <f ca="1">IFERROR(__xludf.DUMMYFUNCTION("""COMPUTED_VALUE"""),7)</f>
        <v>7</v>
      </c>
      <c r="B217" s="1" t="str">
        <f ca="1">IFERROR(__xludf.DUMMYFUNCTION("""COMPUTED_VALUE"""),"Media_Print_GALA contribution")</f>
        <v>Media_Print_GALA contribution</v>
      </c>
      <c r="C217" s="1">
        <f ca="1">IFERROR(INDIRECT(ADDRESS(MATCH(A217,'contribution par jour-semaine'!A:A,0),MATCH(B217,'contribution par jour-semaine'!$1:$1,0),4,1,"contribution par jour-semaine")),"")</f>
        <v>18481.66796875</v>
      </c>
      <c r="D217" s="4" t="str">
        <f ca="1">VLOOKUP(A217,predictions!A:B,2,FALSE)</f>
        <v>10/08/2020</v>
      </c>
      <c r="E217" s="4">
        <f t="shared" ca="1" si="0"/>
        <v>44053</v>
      </c>
    </row>
    <row r="218" spans="1:5" ht="13" x14ac:dyDescent="0.15">
      <c r="A218" s="1">
        <f ca="1">IFERROR(__xludf.DUMMYFUNCTION("""COMPUTED_VALUE"""),7)</f>
        <v>7</v>
      </c>
      <c r="B218" s="1" t="str">
        <f ca="1">IFERROR(__xludf.DUMMYFUNCTION("""COMPUTED_VALUE"""),"Media_Print_COSMOPOLITAN contribution")</f>
        <v>Media_Print_COSMOPOLITAN contribution</v>
      </c>
      <c r="C218" s="1">
        <f ca="1">IFERROR(INDIRECT(ADDRESS(MATCH(A218,'contribution par jour-semaine'!A:A,0),MATCH(B218,'contribution par jour-semaine'!$1:$1,0),4,1,"contribution par jour-semaine")),"")</f>
        <v>27319.95703125</v>
      </c>
      <c r="D218" s="4" t="str">
        <f ca="1">VLOOKUP(A218,predictions!A:B,2,FALSE)</f>
        <v>10/08/2020</v>
      </c>
      <c r="E218" s="4">
        <f t="shared" ca="1" si="0"/>
        <v>44053</v>
      </c>
    </row>
    <row r="219" spans="1:5" ht="13" x14ac:dyDescent="0.15">
      <c r="A219" s="1">
        <f ca="1">IFERROR(__xludf.DUMMYFUNCTION("""COMPUTED_VALUE"""),7)</f>
        <v>7</v>
      </c>
      <c r="B219" s="1" t="str">
        <f ca="1">IFERROR(__xludf.DUMMYFUNCTION("""COMPUTED_VALUE"""),"Media_Print_FEMME ACTUELLE contribution")</f>
        <v>Media_Print_FEMME ACTUELLE contribution</v>
      </c>
      <c r="C219" s="1">
        <f ca="1">IFERROR(INDIRECT(ADDRESS(MATCH(A219,'contribution par jour-semaine'!A:A,0),MATCH(B219,'contribution par jour-semaine'!$1:$1,0),4,1,"contribution par jour-semaine")),"")</f>
        <v>13406.1826171875</v>
      </c>
      <c r="D219" s="4" t="str">
        <f ca="1">VLOOKUP(A219,predictions!A:B,2,FALSE)</f>
        <v>10/08/2020</v>
      </c>
      <c r="E219" s="4">
        <f t="shared" ca="1" si="0"/>
        <v>44053</v>
      </c>
    </row>
    <row r="220" spans="1:5" ht="13" x14ac:dyDescent="0.15">
      <c r="A220" s="1">
        <f ca="1">IFERROR(__xludf.DUMMYFUNCTION("""COMPUTED_VALUE"""),7)</f>
        <v>7</v>
      </c>
      <c r="B220" s="1" t="str">
        <f ca="1">IFERROR(__xludf.DUMMYFUNCTION("""COMPUTED_VALUE"""),"Media_Print_PARIS MATCH contribution")</f>
        <v>Media_Print_PARIS MATCH contribution</v>
      </c>
      <c r="C220" s="1">
        <f ca="1">IFERROR(INDIRECT(ADDRESS(MATCH(A220,'contribution par jour-semaine'!A:A,0),MATCH(B220,'contribution par jour-semaine'!$1:$1,0),4,1,"contribution par jour-semaine")),"")</f>
        <v>11897.6220703125</v>
      </c>
      <c r="D220" s="4" t="str">
        <f ca="1">VLOOKUP(A220,predictions!A:B,2,FALSE)</f>
        <v>10/08/2020</v>
      </c>
      <c r="E220" s="4">
        <f t="shared" ca="1" si="0"/>
        <v>44053</v>
      </c>
    </row>
    <row r="221" spans="1:5" ht="13" x14ac:dyDescent="0.15">
      <c r="A221" s="1">
        <f ca="1">IFERROR(__xludf.DUMMYFUNCTION("""COMPUTED_VALUE"""),7)</f>
        <v>7</v>
      </c>
      <c r="B221" s="1" t="str">
        <f ca="1">IFERROR(__xludf.DUMMYFUNCTION("""COMPUTED_VALUE"""),"Media_Print_BIBA contribution")</f>
        <v>Media_Print_BIBA contribution</v>
      </c>
      <c r="C221" s="1">
        <f ca="1">IFERROR(INDIRECT(ADDRESS(MATCH(A221,'contribution par jour-semaine'!A:A,0),MATCH(B221,'contribution par jour-semaine'!$1:$1,0),4,1,"contribution par jour-semaine")),"")</f>
        <v>18656.126953125</v>
      </c>
      <c r="D221" s="4" t="str">
        <f ca="1">VLOOKUP(A221,predictions!A:B,2,FALSE)</f>
        <v>10/08/2020</v>
      </c>
      <c r="E221" s="4">
        <f t="shared" ca="1" si="0"/>
        <v>44053</v>
      </c>
    </row>
    <row r="222" spans="1:5" ht="13" x14ac:dyDescent="0.15">
      <c r="A222" s="1">
        <f ca="1">IFERROR(__xludf.DUMMYFUNCTION("""COMPUTED_VALUE"""),7)</f>
        <v>7</v>
      </c>
      <c r="B222" s="1" t="str">
        <f ca="1">IFERROR(__xludf.DUMMYFUNCTION("""COMPUTED_VALUE"""),"Media_Print_AVANTAGES contribution")</f>
        <v>Media_Print_AVANTAGES contribution</v>
      </c>
      <c r="C222" s="1">
        <f ca="1">IFERROR(INDIRECT(ADDRESS(MATCH(A222,'contribution par jour-semaine'!A:A,0),MATCH(B222,'contribution par jour-semaine'!$1:$1,0),4,1,"contribution par jour-semaine")),"")</f>
        <v>9713.1611328125</v>
      </c>
      <c r="D222" s="4" t="str">
        <f ca="1">VLOOKUP(A222,predictions!A:B,2,FALSE)</f>
        <v>10/08/2020</v>
      </c>
      <c r="E222" s="4">
        <f t="shared" ca="1" si="0"/>
        <v>44053</v>
      </c>
    </row>
    <row r="223" spans="1:5" ht="13" x14ac:dyDescent="0.15">
      <c r="A223" s="1">
        <f ca="1">IFERROR(__xludf.DUMMYFUNCTION("""COMPUTED_VALUE"""),7)</f>
        <v>7</v>
      </c>
      <c r="B223" s="1" t="str">
        <f ca="1">IFERROR(__xludf.DUMMYFUNCTION("""COMPUTED_VALUE"""),"Media_Print_PSYCHOLOGIES contribution")</f>
        <v>Media_Print_PSYCHOLOGIES contribution</v>
      </c>
      <c r="C223" s="1">
        <f ca="1">IFERROR(INDIRECT(ADDRESS(MATCH(A223,'contribution par jour-semaine'!A:A,0),MATCH(B223,'contribution par jour-semaine'!$1:$1,0),4,1,"contribution par jour-semaine")),"")</f>
        <v>0</v>
      </c>
      <c r="D223" s="4" t="str">
        <f ca="1">VLOOKUP(A223,predictions!A:B,2,FALSE)</f>
        <v>10/08/2020</v>
      </c>
      <c r="E223" s="4">
        <f t="shared" ca="1" si="0"/>
        <v>44053</v>
      </c>
    </row>
    <row r="224" spans="1:5" ht="13" x14ac:dyDescent="0.15">
      <c r="A224" s="1">
        <f ca="1">IFERROR(__xludf.DUMMYFUNCTION("""COMPUTED_VALUE"""),7)</f>
        <v>7</v>
      </c>
      <c r="B224" s="1" t="str">
        <f ca="1">IFERROR(__xludf.DUMMYFUNCTION("""COMPUTED_VALUE"""),"Media_TV_TF1 contribution")</f>
        <v>Media_TV_TF1 contribution</v>
      </c>
      <c r="C224" s="1">
        <f ca="1">IFERROR(INDIRECT(ADDRESS(MATCH(A224,'contribution par jour-semaine'!A:A,0),MATCH(B224,'contribution par jour-semaine'!$1:$1,0),4,1,"contribution par jour-semaine")),"")</f>
        <v>0</v>
      </c>
      <c r="D224" s="4" t="str">
        <f ca="1">VLOOKUP(A224,predictions!A:B,2,FALSE)</f>
        <v>10/08/2020</v>
      </c>
      <c r="E224" s="4">
        <f t="shared" ca="1" si="0"/>
        <v>44053</v>
      </c>
    </row>
    <row r="225" spans="1:5" ht="13" x14ac:dyDescent="0.15">
      <c r="A225" s="1">
        <f ca="1">IFERROR(__xludf.DUMMYFUNCTION("""COMPUTED_VALUE"""),7)</f>
        <v>7</v>
      </c>
      <c r="B225" s="1" t="str">
        <f ca="1">IFERROR(__xludf.DUMMYFUNCTION("""COMPUTED_VALUE"""),"Media_TV_Others contribution")</f>
        <v>Media_TV_Others contribution</v>
      </c>
      <c r="C225" s="1">
        <f ca="1">IFERROR(INDIRECT(ADDRESS(MATCH(A225,'contribution par jour-semaine'!A:A,0),MATCH(B225,'contribution par jour-semaine'!$1:$1,0),4,1,"contribution par jour-semaine")),"")</f>
        <v>0</v>
      </c>
      <c r="D225" s="4" t="str">
        <f ca="1">VLOOKUP(A225,predictions!A:B,2,FALSE)</f>
        <v>10/08/2020</v>
      </c>
      <c r="E225" s="4">
        <f t="shared" ca="1" si="0"/>
        <v>44053</v>
      </c>
    </row>
    <row r="226" spans="1:5" ht="13" x14ac:dyDescent="0.15">
      <c r="A226" s="1">
        <f ca="1">IFERROR(__xludf.DUMMYFUNCTION("""COMPUTED_VALUE"""),7)</f>
        <v>7</v>
      </c>
      <c r="B226" s="1" t="str">
        <f ca="1">IFERROR(__xludf.DUMMYFUNCTION("""COMPUTED_VALUE"""),"Media_TV_M6 contribution")</f>
        <v>Media_TV_M6 contribution</v>
      </c>
      <c r="C226" s="1">
        <f ca="1">IFERROR(INDIRECT(ADDRESS(MATCH(A226,'contribution par jour-semaine'!A:A,0),MATCH(B226,'contribution par jour-semaine'!$1:$1,0),4,1,"contribution par jour-semaine")),"")</f>
        <v>0</v>
      </c>
      <c r="D226" s="4" t="str">
        <f ca="1">VLOOKUP(A226,predictions!A:B,2,FALSE)</f>
        <v>10/08/2020</v>
      </c>
      <c r="E226" s="4">
        <f t="shared" ca="1" si="0"/>
        <v>44053</v>
      </c>
    </row>
    <row r="227" spans="1:5" ht="13" x14ac:dyDescent="0.15">
      <c r="A227" s="1">
        <f ca="1">IFERROR(__xludf.DUMMYFUNCTION("""COMPUTED_VALUE"""),7)</f>
        <v>7</v>
      </c>
      <c r="B227" s="1" t="str">
        <f ca="1">IFERROR(__xludf.DUMMYFUNCTION("""COMPUTED_VALUE"""),"Media_TV_TMC contribution")</f>
        <v>Media_TV_TMC contribution</v>
      </c>
      <c r="C227" s="1">
        <f ca="1">IFERROR(INDIRECT(ADDRESS(MATCH(A227,'contribution par jour-semaine'!A:A,0),MATCH(B227,'contribution par jour-semaine'!$1:$1,0),4,1,"contribution par jour-semaine")),"")</f>
        <v>0</v>
      </c>
      <c r="D227" s="4" t="str">
        <f ca="1">VLOOKUP(A227,predictions!A:B,2,FALSE)</f>
        <v>10/08/2020</v>
      </c>
      <c r="E227" s="4">
        <f t="shared" ca="1" si="0"/>
        <v>44053</v>
      </c>
    </row>
    <row r="228" spans="1:5" ht="13" x14ac:dyDescent="0.15">
      <c r="A228" s="1">
        <f ca="1">IFERROR(__xludf.DUMMYFUNCTION("""COMPUTED_VALUE"""),7)</f>
        <v>7</v>
      </c>
      <c r="B228" s="1" t="str">
        <f ca="1">IFERROR(__xludf.DUMMYFUNCTION("""COMPUTED_VALUE"""),"Media_TV_FRANCE 2 contribution")</f>
        <v>Media_TV_FRANCE 2 contribution</v>
      </c>
      <c r="C228" s="1">
        <f ca="1">IFERROR(INDIRECT(ADDRESS(MATCH(A228,'contribution par jour-semaine'!A:A,0),MATCH(B228,'contribution par jour-semaine'!$1:$1,0),4,1,"contribution par jour-semaine")),"")</f>
        <v>0</v>
      </c>
      <c r="D228" s="4" t="str">
        <f ca="1">VLOOKUP(A228,predictions!A:B,2,FALSE)</f>
        <v>10/08/2020</v>
      </c>
      <c r="E228" s="4">
        <f t="shared" ca="1" si="0"/>
        <v>44053</v>
      </c>
    </row>
    <row r="229" spans="1:5" ht="13" x14ac:dyDescent="0.15">
      <c r="A229" s="1">
        <f ca="1">IFERROR(__xludf.DUMMYFUNCTION("""COMPUTED_VALUE"""),7)</f>
        <v>7</v>
      </c>
      <c r="B229" s="1" t="str">
        <f ca="1">IFERROR(__xludf.DUMMYFUNCTION("""COMPUTED_VALUE"""),"Media_TV_BFM TV contribution")</f>
        <v>Media_TV_BFM TV contribution</v>
      </c>
      <c r="C229" s="1">
        <f ca="1">IFERROR(INDIRECT(ADDRESS(MATCH(A229,'contribution par jour-semaine'!A:A,0),MATCH(B229,'contribution par jour-semaine'!$1:$1,0),4,1,"contribution par jour-semaine")),"")</f>
        <v>0</v>
      </c>
      <c r="D229" s="4" t="str">
        <f ca="1">VLOOKUP(A229,predictions!A:B,2,FALSE)</f>
        <v>10/08/2020</v>
      </c>
      <c r="E229" s="4">
        <f t="shared" ca="1" si="0"/>
        <v>44053</v>
      </c>
    </row>
    <row r="230" spans="1:5" ht="13" x14ac:dyDescent="0.15">
      <c r="A230" s="1">
        <f ca="1">IFERROR(__xludf.DUMMYFUNCTION("""COMPUTED_VALUE"""),7)</f>
        <v>7</v>
      </c>
      <c r="B230" s="1" t="str">
        <f ca="1">IFERROR(__xludf.DUMMYFUNCTION("""COMPUTED_VALUE"""),"Media_TV_C8 contribution")</f>
        <v>Media_TV_C8 contribution</v>
      </c>
      <c r="C230" s="1">
        <f ca="1">IFERROR(INDIRECT(ADDRESS(MATCH(A230,'contribution par jour-semaine'!A:A,0),MATCH(B230,'contribution par jour-semaine'!$1:$1,0),4,1,"contribution par jour-semaine")),"")</f>
        <v>0</v>
      </c>
      <c r="D230" s="4" t="str">
        <f ca="1">VLOOKUP(A230,predictions!A:B,2,FALSE)</f>
        <v>10/08/2020</v>
      </c>
      <c r="E230" s="4">
        <f t="shared" ca="1" si="0"/>
        <v>44053</v>
      </c>
    </row>
    <row r="231" spans="1:5" ht="13" x14ac:dyDescent="0.15">
      <c r="A231" s="1">
        <f ca="1">IFERROR(__xludf.DUMMYFUNCTION("""COMPUTED_VALUE"""),7)</f>
        <v>7</v>
      </c>
      <c r="B231" s="1" t="str">
        <f ca="1">IFERROR(__xludf.DUMMYFUNCTION("""COMPUTED_VALUE"""),"Media_TV_TF1 SERIES FILMS contribution")</f>
        <v>Media_TV_TF1 SERIES FILMS contribution</v>
      </c>
      <c r="C231" s="1">
        <f ca="1">IFERROR(INDIRECT(ADDRESS(MATCH(A231,'contribution par jour-semaine'!A:A,0),MATCH(B231,'contribution par jour-semaine'!$1:$1,0),4,1,"contribution par jour-semaine")),"")</f>
        <v>0</v>
      </c>
      <c r="D231" s="4" t="str">
        <f ca="1">VLOOKUP(A231,predictions!A:B,2,FALSE)</f>
        <v>10/08/2020</v>
      </c>
      <c r="E231" s="4">
        <f t="shared" ca="1" si="0"/>
        <v>44053</v>
      </c>
    </row>
    <row r="232" spans="1:5" ht="13" x14ac:dyDescent="0.15">
      <c r="A232" s="1">
        <f ca="1">IFERROR(__xludf.DUMMYFUNCTION("""COMPUTED_VALUE"""),7)</f>
        <v>7</v>
      </c>
      <c r="B232" s="1" t="str">
        <f ca="1">IFERROR(__xludf.DUMMYFUNCTION("""COMPUTED_VALUE"""),"Media_TV_NRJ12 contribution")</f>
        <v>Media_TV_NRJ12 contribution</v>
      </c>
      <c r="C232" s="1">
        <f ca="1">IFERROR(INDIRECT(ADDRESS(MATCH(A232,'contribution par jour-semaine'!A:A,0),MATCH(B232,'contribution par jour-semaine'!$1:$1,0),4,1,"contribution par jour-semaine")),"")</f>
        <v>0</v>
      </c>
      <c r="D232" s="4" t="str">
        <f ca="1">VLOOKUP(A232,predictions!A:B,2,FALSE)</f>
        <v>10/08/2020</v>
      </c>
      <c r="E232" s="4">
        <f t="shared" ca="1" si="0"/>
        <v>44053</v>
      </c>
    </row>
    <row r="233" spans="1:5" ht="13" x14ac:dyDescent="0.15">
      <c r="A233" s="1">
        <f ca="1">IFERROR(__xludf.DUMMYFUNCTION("""COMPUTED_VALUE"""),7)</f>
        <v>7</v>
      </c>
      <c r="B233" s="1" t="str">
        <f ca="1">IFERROR(__xludf.DUMMYFUNCTION("""COMPUTED_VALUE"""),"Media_Search contribution")</f>
        <v>Media_Search contribution</v>
      </c>
      <c r="C233" s="1">
        <f ca="1">IFERROR(INDIRECT(ADDRESS(MATCH(A233,'contribution par jour-semaine'!A:A,0),MATCH(B233,'contribution par jour-semaine'!$1:$1,0),4,1,"contribution par jour-semaine")),"")</f>
        <v>63986.34765625</v>
      </c>
      <c r="D233" s="4" t="str">
        <f ca="1">VLOOKUP(A233,predictions!A:B,2,FALSE)</f>
        <v>10/08/2020</v>
      </c>
      <c r="E233" s="4">
        <f t="shared" ca="1" si="0"/>
        <v>44053</v>
      </c>
    </row>
    <row r="234" spans="1:5" ht="13" x14ac:dyDescent="0.15">
      <c r="A234" s="1">
        <f ca="1">IFERROR(__xludf.DUMMYFUNCTION("""COMPUTED_VALUE"""),7)</f>
        <v>7</v>
      </c>
      <c r="B234" s="1" t="str">
        <f ca="1">IFERROR(__xludf.DUMMYFUNCTION("""COMPUTED_VALUE"""),"Media_Social contribution")</f>
        <v>Media_Social contribution</v>
      </c>
      <c r="C234" s="1">
        <f ca="1">IFERROR(INDIRECT(ADDRESS(MATCH(A234,'contribution par jour-semaine'!A:A,0),MATCH(B234,'contribution par jour-semaine'!$1:$1,0),4,1,"contribution par jour-semaine")),"")</f>
        <v>144760.796875</v>
      </c>
      <c r="D234" s="4" t="str">
        <f ca="1">VLOOKUP(A234,predictions!A:B,2,FALSE)</f>
        <v>10/08/2020</v>
      </c>
      <c r="E234" s="4">
        <f t="shared" ca="1" si="0"/>
        <v>44053</v>
      </c>
    </row>
    <row r="235" spans="1:5" ht="13" x14ac:dyDescent="0.15">
      <c r="A235" s="1">
        <f ca="1">IFERROR(__xludf.DUMMYFUNCTION("""COMPUTED_VALUE"""),7)</f>
        <v>7</v>
      </c>
      <c r="B235" s="1" t="str">
        <f ca="1">IFERROR(__xludf.DUMMYFUNCTION("""COMPUTED_VALUE"""),"Media_Display contribution")</f>
        <v>Media_Display contribution</v>
      </c>
      <c r="C235" s="1">
        <f ca="1">IFERROR(INDIRECT(ADDRESS(MATCH(A235,'contribution par jour-semaine'!A:A,0),MATCH(B235,'contribution par jour-semaine'!$1:$1,0),4,1,"contribution par jour-semaine")),"")</f>
        <v>0</v>
      </c>
      <c r="D235" s="4" t="str">
        <f ca="1">VLOOKUP(A235,predictions!A:B,2,FALSE)</f>
        <v>10/08/2020</v>
      </c>
      <c r="E235" s="4">
        <f t="shared" ca="1" si="0"/>
        <v>44053</v>
      </c>
    </row>
    <row r="236" spans="1:5" ht="13" x14ac:dyDescent="0.15">
      <c r="A236" s="1">
        <f ca="1">IFERROR(__xludf.DUMMYFUNCTION("""COMPUTED_VALUE"""),7)</f>
        <v>7</v>
      </c>
      <c r="B236" s="1" t="str">
        <f ca="1">IFERROR(__xludf.DUMMYFUNCTION("""COMPUTED_VALUE"""),"Media_OOH_JC DECAUX VITRINE 2M2 NATIONAL contribution")</f>
        <v>Media_OOH_JC DECAUX VITRINE 2M2 NATIONAL contribution</v>
      </c>
      <c r="C236" s="1">
        <f ca="1">IFERROR(INDIRECT(ADDRESS(MATCH(A236,'contribution par jour-semaine'!A:A,0),MATCH(B236,'contribution par jour-semaine'!$1:$1,0),4,1,"contribution par jour-semaine")),"")</f>
        <v>0</v>
      </c>
      <c r="D236" s="4" t="str">
        <f ca="1">VLOOKUP(A236,predictions!A:B,2,FALSE)</f>
        <v>10/08/2020</v>
      </c>
      <c r="E236" s="4">
        <f t="shared" ca="1" si="0"/>
        <v>44053</v>
      </c>
    </row>
    <row r="237" spans="1:5" ht="13" x14ac:dyDescent="0.15">
      <c r="A237" s="1">
        <f ca="1">IFERROR(__xludf.DUMMYFUNCTION("""COMPUTED_VALUE"""),7)</f>
        <v>7</v>
      </c>
      <c r="B237" s="1" t="str">
        <f ca="1">IFERROR(__xludf.DUMMYFUNCTION("""COMPUTED_VALUE"""),"Media_OOH_METROBUS METRO NATIONAL contribution")</f>
        <v>Media_OOH_METROBUS METRO NATIONAL contribution</v>
      </c>
      <c r="C237" s="1">
        <f ca="1">IFERROR(INDIRECT(ADDRESS(MATCH(A237,'contribution par jour-semaine'!A:A,0),MATCH(B237,'contribution par jour-semaine'!$1:$1,0),4,1,"contribution par jour-semaine")),"")</f>
        <v>0</v>
      </c>
      <c r="D237" s="4" t="str">
        <f ca="1">VLOOKUP(A237,predictions!A:B,2,FALSE)</f>
        <v>10/08/2020</v>
      </c>
      <c r="E237" s="4">
        <f t="shared" ca="1" si="0"/>
        <v>44053</v>
      </c>
    </row>
    <row r="238" spans="1:5" ht="13" x14ac:dyDescent="0.15">
      <c r="A238" s="1">
        <f ca="1">IFERROR(__xludf.DUMMYFUNCTION("""COMPUTED_VALUE"""),7)</f>
        <v>7</v>
      </c>
      <c r="B238" s="1" t="str">
        <f ca="1">IFERROR(__xludf.DUMMYFUNCTION("""COMPUTED_VALUE"""),"Media_OOH_CLEAR CHANNEL SHOPPING MALLS contribution")</f>
        <v>Media_OOH_CLEAR CHANNEL SHOPPING MALLS contribution</v>
      </c>
      <c r="C238" s="1">
        <f ca="1">IFERROR(INDIRECT(ADDRESS(MATCH(A238,'contribution par jour-semaine'!A:A,0),MATCH(B238,'contribution par jour-semaine'!$1:$1,0),4,1,"contribution par jour-semaine")),"")</f>
        <v>14203.2470703125</v>
      </c>
      <c r="D238" s="4" t="str">
        <f ca="1">VLOOKUP(A238,predictions!A:B,2,FALSE)</f>
        <v>10/08/2020</v>
      </c>
      <c r="E238" s="4">
        <f t="shared" ca="1" si="0"/>
        <v>44053</v>
      </c>
    </row>
    <row r="239" spans="1:5" ht="13" x14ac:dyDescent="0.15">
      <c r="A239" s="1">
        <f ca="1">IFERROR(__xludf.DUMMYFUNCTION("""COMPUTED_VALUE"""),7)</f>
        <v>7</v>
      </c>
      <c r="B239" s="1" t="str">
        <f ca="1">IFERROR(__xludf.DUMMYFUNCTION("""COMPUTED_VALUE"""),"Media_OOH_MEDIAGARES TRANSPORT contribution")</f>
        <v>Media_OOH_MEDIAGARES TRANSPORT contribution</v>
      </c>
      <c r="C239" s="1">
        <f ca="1">IFERROR(INDIRECT(ADDRESS(MATCH(A239,'contribution par jour-semaine'!A:A,0),MATCH(B239,'contribution par jour-semaine'!$1:$1,0),4,1,"contribution par jour-semaine")),"")</f>
        <v>0</v>
      </c>
      <c r="D239" s="4" t="str">
        <f ca="1">VLOOKUP(A239,predictions!A:B,2,FALSE)</f>
        <v>10/08/2020</v>
      </c>
      <c r="E239" s="4">
        <f t="shared" ca="1" si="0"/>
        <v>44053</v>
      </c>
    </row>
    <row r="240" spans="1:5" ht="13" x14ac:dyDescent="0.15">
      <c r="A240" s="1">
        <f ca="1">IFERROR(__xludf.DUMMYFUNCTION("""COMPUTED_VALUE"""),7)</f>
        <v>7</v>
      </c>
      <c r="B240" s="1" t="str">
        <f ca="1">IFERROR(__xludf.DUMMYFUNCTION("""COMPUTED_VALUE"""),"Media_OOH_Others contribution")</f>
        <v>Media_OOH_Others contribution</v>
      </c>
      <c r="C240" s="1">
        <f ca="1">IFERROR(INDIRECT(ADDRESS(MATCH(A240,'contribution par jour-semaine'!A:A,0),MATCH(B240,'contribution par jour-semaine'!$1:$1,0),4,1,"contribution par jour-semaine")),"")</f>
        <v>3168.98681640625</v>
      </c>
      <c r="D240" s="4" t="str">
        <f ca="1">VLOOKUP(A240,predictions!A:B,2,FALSE)</f>
        <v>10/08/2020</v>
      </c>
      <c r="E240" s="4">
        <f t="shared" ca="1" si="0"/>
        <v>44053</v>
      </c>
    </row>
    <row r="241" spans="1:5" ht="13" x14ac:dyDescent="0.15">
      <c r="A241" s="1">
        <f ca="1">IFERROR(__xludf.DUMMYFUNCTION("""COMPUTED_VALUE"""),7)</f>
        <v>7</v>
      </c>
      <c r="B241" s="1" t="str">
        <f ca="1">IFERROR(__xludf.DUMMYFUNCTION("""COMPUTED_VALUE"""),"baseline contribution")</f>
        <v>baseline contribution</v>
      </c>
      <c r="C241" s="1">
        <f ca="1">IFERROR(INDIRECT(ADDRESS(MATCH(A241,'contribution par jour-semaine'!A:A,0),MATCH(B241,'contribution par jour-semaine'!$1:$1,0),4,1,"contribution par jour-semaine")),"")</f>
        <v>1104076.25</v>
      </c>
      <c r="D241" s="4" t="str">
        <f ca="1">VLOOKUP(A241,predictions!A:B,2,FALSE)</f>
        <v>10/08/2020</v>
      </c>
      <c r="E241" s="4">
        <f t="shared" ca="1" si="0"/>
        <v>44053</v>
      </c>
    </row>
    <row r="242" spans="1:5" ht="13" x14ac:dyDescent="0.15">
      <c r="A242" s="1">
        <f ca="1">IFERROR(__xludf.DUMMYFUNCTION("""COMPUTED_VALUE"""),8)</f>
        <v>8</v>
      </c>
      <c r="B242" s="1" t="str">
        <f ca="1">IFERROR(__xludf.DUMMYFUNCTION("""COMPUTED_VALUE"""),"Media_Print_Others contribution")</f>
        <v>Media_Print_Others contribution</v>
      </c>
      <c r="C242" s="1">
        <f ca="1">IFERROR(INDIRECT(ADDRESS(MATCH(A242,'contribution par jour-semaine'!A:A,0),MATCH(B242,'contribution par jour-semaine'!$1:$1,0),4,1,"contribution par jour-semaine")),"")</f>
        <v>23561.310546875</v>
      </c>
      <c r="D242" s="4" t="str">
        <f ca="1">VLOOKUP(A242,predictions!A:B,2,FALSE)</f>
        <v>17/08/2020</v>
      </c>
      <c r="E242" s="4">
        <f t="shared" ca="1" si="0"/>
        <v>44060</v>
      </c>
    </row>
    <row r="243" spans="1:5" ht="13" x14ac:dyDescent="0.15">
      <c r="A243" s="1">
        <f ca="1">IFERROR(__xludf.DUMMYFUNCTION("""COMPUTED_VALUE"""),8)</f>
        <v>8</v>
      </c>
      <c r="B243" s="1" t="str">
        <f ca="1">IFERROR(__xludf.DUMMYFUNCTION("""COMPUTED_VALUE"""),"Media_Print_ELLE contribution")</f>
        <v>Media_Print_ELLE contribution</v>
      </c>
      <c r="C243" s="1">
        <f ca="1">IFERROR(INDIRECT(ADDRESS(MATCH(A243,'contribution par jour-semaine'!A:A,0),MATCH(B243,'contribution par jour-semaine'!$1:$1,0),4,1,"contribution par jour-semaine")),"")</f>
        <v>55922.17578125</v>
      </c>
      <c r="D243" s="4" t="str">
        <f ca="1">VLOOKUP(A243,predictions!A:B,2,FALSE)</f>
        <v>17/08/2020</v>
      </c>
      <c r="E243" s="4">
        <f t="shared" ca="1" si="0"/>
        <v>44060</v>
      </c>
    </row>
    <row r="244" spans="1:5" ht="13" x14ac:dyDescent="0.15">
      <c r="A244" s="1">
        <f ca="1">IFERROR(__xludf.DUMMYFUNCTION("""COMPUTED_VALUE"""),8)</f>
        <v>8</v>
      </c>
      <c r="B244" s="1" t="str">
        <f ca="1">IFERROR(__xludf.DUMMYFUNCTION("""COMPUTED_VALUE"""),"Media_Print_MADAME FIGARO contribution")</f>
        <v>Media_Print_MADAME FIGARO contribution</v>
      </c>
      <c r="C244" s="1">
        <f ca="1">IFERROR(INDIRECT(ADDRESS(MATCH(A244,'contribution par jour-semaine'!A:A,0),MATCH(B244,'contribution par jour-semaine'!$1:$1,0),4,1,"contribution par jour-semaine")),"")</f>
        <v>15360.7099609375</v>
      </c>
      <c r="D244" s="4" t="str">
        <f ca="1">VLOOKUP(A244,predictions!A:B,2,FALSE)</f>
        <v>17/08/2020</v>
      </c>
      <c r="E244" s="4">
        <f t="shared" ca="1" si="0"/>
        <v>44060</v>
      </c>
    </row>
    <row r="245" spans="1:5" ht="13" x14ac:dyDescent="0.15">
      <c r="A245" s="1">
        <f ca="1">IFERROR(__xludf.DUMMYFUNCTION("""COMPUTED_VALUE"""),8)</f>
        <v>8</v>
      </c>
      <c r="B245" s="1" t="str">
        <f ca="1">IFERROR(__xludf.DUMMYFUNCTION("""COMPUTED_VALUE"""),"Media_Print_MARIE CLAIRE contribution")</f>
        <v>Media_Print_MARIE CLAIRE contribution</v>
      </c>
      <c r="C245" s="1">
        <f ca="1">IFERROR(INDIRECT(ADDRESS(MATCH(A245,'contribution par jour-semaine'!A:A,0),MATCH(B245,'contribution par jour-semaine'!$1:$1,0),4,1,"contribution par jour-semaine")),"")</f>
        <v>6471.59228515625</v>
      </c>
      <c r="D245" s="4" t="str">
        <f ca="1">VLOOKUP(A245,predictions!A:B,2,FALSE)</f>
        <v>17/08/2020</v>
      </c>
      <c r="E245" s="4">
        <f t="shared" ca="1" si="0"/>
        <v>44060</v>
      </c>
    </row>
    <row r="246" spans="1:5" ht="13" x14ac:dyDescent="0.15">
      <c r="A246" s="1">
        <f ca="1">IFERROR(__xludf.DUMMYFUNCTION("""COMPUTED_VALUE"""),8)</f>
        <v>8</v>
      </c>
      <c r="B246" s="1" t="str">
        <f ca="1">IFERROR(__xludf.DUMMYFUNCTION("""COMPUTED_VALUE"""),"Media_Print_VERSION FEMINA contribution")</f>
        <v>Media_Print_VERSION FEMINA contribution</v>
      </c>
      <c r="C246" s="1">
        <f ca="1">IFERROR(INDIRECT(ADDRESS(MATCH(A246,'contribution par jour-semaine'!A:A,0),MATCH(B246,'contribution par jour-semaine'!$1:$1,0),4,1,"contribution par jour-semaine")),"")</f>
        <v>17504.408203125</v>
      </c>
      <c r="D246" s="4" t="str">
        <f ca="1">VLOOKUP(A246,predictions!A:B,2,FALSE)</f>
        <v>17/08/2020</v>
      </c>
      <c r="E246" s="4">
        <f t="shared" ca="1" si="0"/>
        <v>44060</v>
      </c>
    </row>
    <row r="247" spans="1:5" ht="13" x14ac:dyDescent="0.15">
      <c r="A247" s="1">
        <f ca="1">IFERROR(__xludf.DUMMYFUNCTION("""COMPUTED_VALUE"""),8)</f>
        <v>8</v>
      </c>
      <c r="B247" s="1" t="str">
        <f ca="1">IFERROR(__xludf.DUMMYFUNCTION("""COMPUTED_VALUE"""),"Media_Print_GALA contribution")</f>
        <v>Media_Print_GALA contribution</v>
      </c>
      <c r="C247" s="1">
        <f ca="1">IFERROR(INDIRECT(ADDRESS(MATCH(A247,'contribution par jour-semaine'!A:A,0),MATCH(B247,'contribution par jour-semaine'!$1:$1,0),4,1,"contribution par jour-semaine")),"")</f>
        <v>16741.90234375</v>
      </c>
      <c r="D247" s="4" t="str">
        <f ca="1">VLOOKUP(A247,predictions!A:B,2,FALSE)</f>
        <v>17/08/2020</v>
      </c>
      <c r="E247" s="4">
        <f t="shared" ca="1" si="0"/>
        <v>44060</v>
      </c>
    </row>
    <row r="248" spans="1:5" ht="13" x14ac:dyDescent="0.15">
      <c r="A248" s="1">
        <f ca="1">IFERROR(__xludf.DUMMYFUNCTION("""COMPUTED_VALUE"""),8)</f>
        <v>8</v>
      </c>
      <c r="B248" s="1" t="str">
        <f ca="1">IFERROR(__xludf.DUMMYFUNCTION("""COMPUTED_VALUE"""),"Media_Print_COSMOPOLITAN contribution")</f>
        <v>Media_Print_COSMOPOLITAN contribution</v>
      </c>
      <c r="C248" s="1">
        <f ca="1">IFERROR(INDIRECT(ADDRESS(MATCH(A248,'contribution par jour-semaine'!A:A,0),MATCH(B248,'contribution par jour-semaine'!$1:$1,0),4,1,"contribution par jour-semaine")),"")</f>
        <v>24401.7109375</v>
      </c>
      <c r="D248" s="4" t="str">
        <f ca="1">VLOOKUP(A248,predictions!A:B,2,FALSE)</f>
        <v>17/08/2020</v>
      </c>
      <c r="E248" s="4">
        <f t="shared" ca="1" si="0"/>
        <v>44060</v>
      </c>
    </row>
    <row r="249" spans="1:5" ht="13" x14ac:dyDescent="0.15">
      <c r="A249" s="1">
        <f ca="1">IFERROR(__xludf.DUMMYFUNCTION("""COMPUTED_VALUE"""),8)</f>
        <v>8</v>
      </c>
      <c r="B249" s="1" t="str">
        <f ca="1">IFERROR(__xludf.DUMMYFUNCTION("""COMPUTED_VALUE"""),"Media_Print_FEMME ACTUELLE contribution")</f>
        <v>Media_Print_FEMME ACTUELLE contribution</v>
      </c>
      <c r="C249" s="1">
        <f ca="1">IFERROR(INDIRECT(ADDRESS(MATCH(A249,'contribution par jour-semaine'!A:A,0),MATCH(B249,'contribution par jour-semaine'!$1:$1,0),4,1,"contribution par jour-semaine")),"")</f>
        <v>9584.130859375</v>
      </c>
      <c r="D249" s="4" t="str">
        <f ca="1">VLOOKUP(A249,predictions!A:B,2,FALSE)</f>
        <v>17/08/2020</v>
      </c>
      <c r="E249" s="4">
        <f t="shared" ca="1" si="0"/>
        <v>44060</v>
      </c>
    </row>
    <row r="250" spans="1:5" ht="13" x14ac:dyDescent="0.15">
      <c r="A250" s="1">
        <f ca="1">IFERROR(__xludf.DUMMYFUNCTION("""COMPUTED_VALUE"""),8)</f>
        <v>8</v>
      </c>
      <c r="B250" s="1" t="str">
        <f ca="1">IFERROR(__xludf.DUMMYFUNCTION("""COMPUTED_VALUE"""),"Media_Print_PARIS MATCH contribution")</f>
        <v>Media_Print_PARIS MATCH contribution</v>
      </c>
      <c r="C250" s="1">
        <f ca="1">IFERROR(INDIRECT(ADDRESS(MATCH(A250,'contribution par jour-semaine'!A:A,0),MATCH(B250,'contribution par jour-semaine'!$1:$1,0),4,1,"contribution par jour-semaine")),"")</f>
        <v>10380.7822265625</v>
      </c>
      <c r="D250" s="4" t="str">
        <f ca="1">VLOOKUP(A250,predictions!A:B,2,FALSE)</f>
        <v>17/08/2020</v>
      </c>
      <c r="E250" s="4">
        <f t="shared" ca="1" si="0"/>
        <v>44060</v>
      </c>
    </row>
    <row r="251" spans="1:5" ht="13" x14ac:dyDescent="0.15">
      <c r="A251" s="1">
        <f ca="1">IFERROR(__xludf.DUMMYFUNCTION("""COMPUTED_VALUE"""),8)</f>
        <v>8</v>
      </c>
      <c r="B251" s="1" t="str">
        <f ca="1">IFERROR(__xludf.DUMMYFUNCTION("""COMPUTED_VALUE"""),"Media_Print_BIBA contribution")</f>
        <v>Media_Print_BIBA contribution</v>
      </c>
      <c r="C251" s="1">
        <f ca="1">IFERROR(INDIRECT(ADDRESS(MATCH(A251,'contribution par jour-semaine'!A:A,0),MATCH(B251,'contribution par jour-semaine'!$1:$1,0),4,1,"contribution par jour-semaine")),"")</f>
        <v>13261.7529296875</v>
      </c>
      <c r="D251" s="4" t="str">
        <f ca="1">VLOOKUP(A251,predictions!A:B,2,FALSE)</f>
        <v>17/08/2020</v>
      </c>
      <c r="E251" s="4">
        <f t="shared" ca="1" si="0"/>
        <v>44060</v>
      </c>
    </row>
    <row r="252" spans="1:5" ht="13" x14ac:dyDescent="0.15">
      <c r="A252" s="1">
        <f ca="1">IFERROR(__xludf.DUMMYFUNCTION("""COMPUTED_VALUE"""),8)</f>
        <v>8</v>
      </c>
      <c r="B252" s="1" t="str">
        <f ca="1">IFERROR(__xludf.DUMMYFUNCTION("""COMPUTED_VALUE"""),"Media_Print_AVANTAGES contribution")</f>
        <v>Media_Print_AVANTAGES contribution</v>
      </c>
      <c r="C252" s="1">
        <f ca="1">IFERROR(INDIRECT(ADDRESS(MATCH(A252,'contribution par jour-semaine'!A:A,0),MATCH(B252,'contribution par jour-semaine'!$1:$1,0),4,1,"contribution par jour-semaine")),"")</f>
        <v>8822.12890625</v>
      </c>
      <c r="D252" s="4" t="str">
        <f ca="1">VLOOKUP(A252,predictions!A:B,2,FALSE)</f>
        <v>17/08/2020</v>
      </c>
      <c r="E252" s="4">
        <f t="shared" ca="1" si="0"/>
        <v>44060</v>
      </c>
    </row>
    <row r="253" spans="1:5" ht="13" x14ac:dyDescent="0.15">
      <c r="A253" s="1">
        <f ca="1">IFERROR(__xludf.DUMMYFUNCTION("""COMPUTED_VALUE"""),8)</f>
        <v>8</v>
      </c>
      <c r="B253" s="1" t="str">
        <f ca="1">IFERROR(__xludf.DUMMYFUNCTION("""COMPUTED_VALUE"""),"Media_Print_PSYCHOLOGIES contribution")</f>
        <v>Media_Print_PSYCHOLOGIES contribution</v>
      </c>
      <c r="C253" s="1">
        <f ca="1">IFERROR(INDIRECT(ADDRESS(MATCH(A253,'contribution par jour-semaine'!A:A,0),MATCH(B253,'contribution par jour-semaine'!$1:$1,0),4,1,"contribution par jour-semaine")),"")</f>
        <v>8967.390625</v>
      </c>
      <c r="D253" s="4" t="str">
        <f ca="1">VLOOKUP(A253,predictions!A:B,2,FALSE)</f>
        <v>17/08/2020</v>
      </c>
      <c r="E253" s="4">
        <f t="shared" ca="1" si="0"/>
        <v>44060</v>
      </c>
    </row>
    <row r="254" spans="1:5" ht="13" x14ac:dyDescent="0.15">
      <c r="A254" s="1">
        <f ca="1">IFERROR(__xludf.DUMMYFUNCTION("""COMPUTED_VALUE"""),8)</f>
        <v>8</v>
      </c>
      <c r="B254" s="1" t="str">
        <f ca="1">IFERROR(__xludf.DUMMYFUNCTION("""COMPUTED_VALUE"""),"Media_TV_TF1 contribution")</f>
        <v>Media_TV_TF1 contribution</v>
      </c>
      <c r="C254" s="1">
        <f ca="1">IFERROR(INDIRECT(ADDRESS(MATCH(A254,'contribution par jour-semaine'!A:A,0),MATCH(B254,'contribution par jour-semaine'!$1:$1,0),4,1,"contribution par jour-semaine")),"")</f>
        <v>0</v>
      </c>
      <c r="D254" s="4" t="str">
        <f ca="1">VLOOKUP(A254,predictions!A:B,2,FALSE)</f>
        <v>17/08/2020</v>
      </c>
      <c r="E254" s="4">
        <f t="shared" ca="1" si="0"/>
        <v>44060</v>
      </c>
    </row>
    <row r="255" spans="1:5" ht="13" x14ac:dyDescent="0.15">
      <c r="A255" s="1">
        <f ca="1">IFERROR(__xludf.DUMMYFUNCTION("""COMPUTED_VALUE"""),8)</f>
        <v>8</v>
      </c>
      <c r="B255" s="1" t="str">
        <f ca="1">IFERROR(__xludf.DUMMYFUNCTION("""COMPUTED_VALUE"""),"Media_TV_Others contribution")</f>
        <v>Media_TV_Others contribution</v>
      </c>
      <c r="C255" s="1">
        <f ca="1">IFERROR(INDIRECT(ADDRESS(MATCH(A255,'contribution par jour-semaine'!A:A,0),MATCH(B255,'contribution par jour-semaine'!$1:$1,0),4,1,"contribution par jour-semaine")),"")</f>
        <v>0</v>
      </c>
      <c r="D255" s="4" t="str">
        <f ca="1">VLOOKUP(A255,predictions!A:B,2,FALSE)</f>
        <v>17/08/2020</v>
      </c>
      <c r="E255" s="4">
        <f t="shared" ca="1" si="0"/>
        <v>44060</v>
      </c>
    </row>
    <row r="256" spans="1:5" ht="13" x14ac:dyDescent="0.15">
      <c r="A256" s="1">
        <f ca="1">IFERROR(__xludf.DUMMYFUNCTION("""COMPUTED_VALUE"""),8)</f>
        <v>8</v>
      </c>
      <c r="B256" s="1" t="str">
        <f ca="1">IFERROR(__xludf.DUMMYFUNCTION("""COMPUTED_VALUE"""),"Media_TV_M6 contribution")</f>
        <v>Media_TV_M6 contribution</v>
      </c>
      <c r="C256" s="1">
        <f ca="1">IFERROR(INDIRECT(ADDRESS(MATCH(A256,'contribution par jour-semaine'!A:A,0),MATCH(B256,'contribution par jour-semaine'!$1:$1,0),4,1,"contribution par jour-semaine")),"")</f>
        <v>0</v>
      </c>
      <c r="D256" s="4" t="str">
        <f ca="1">VLOOKUP(A256,predictions!A:B,2,FALSE)</f>
        <v>17/08/2020</v>
      </c>
      <c r="E256" s="4">
        <f t="shared" ca="1" si="0"/>
        <v>44060</v>
      </c>
    </row>
    <row r="257" spans="1:5" ht="13" x14ac:dyDescent="0.15">
      <c r="A257" s="1">
        <f ca="1">IFERROR(__xludf.DUMMYFUNCTION("""COMPUTED_VALUE"""),8)</f>
        <v>8</v>
      </c>
      <c r="B257" s="1" t="str">
        <f ca="1">IFERROR(__xludf.DUMMYFUNCTION("""COMPUTED_VALUE"""),"Media_TV_TMC contribution")</f>
        <v>Media_TV_TMC contribution</v>
      </c>
      <c r="C257" s="1">
        <f ca="1">IFERROR(INDIRECT(ADDRESS(MATCH(A257,'contribution par jour-semaine'!A:A,0),MATCH(B257,'contribution par jour-semaine'!$1:$1,0),4,1,"contribution par jour-semaine")),"")</f>
        <v>0</v>
      </c>
      <c r="D257" s="4" t="str">
        <f ca="1">VLOOKUP(A257,predictions!A:B,2,FALSE)</f>
        <v>17/08/2020</v>
      </c>
      <c r="E257" s="4">
        <f t="shared" ref="E257:E511" ca="1" si="1">DATE(RIGHT(D257,4),MID(D257,4,2),LEFT(D257,2))</f>
        <v>44060</v>
      </c>
    </row>
    <row r="258" spans="1:5" ht="13" x14ac:dyDescent="0.15">
      <c r="A258" s="1">
        <f ca="1">IFERROR(__xludf.DUMMYFUNCTION("""COMPUTED_VALUE"""),8)</f>
        <v>8</v>
      </c>
      <c r="B258" s="1" t="str">
        <f ca="1">IFERROR(__xludf.DUMMYFUNCTION("""COMPUTED_VALUE"""),"Media_TV_FRANCE 2 contribution")</f>
        <v>Media_TV_FRANCE 2 contribution</v>
      </c>
      <c r="C258" s="1">
        <f ca="1">IFERROR(INDIRECT(ADDRESS(MATCH(A258,'contribution par jour-semaine'!A:A,0),MATCH(B258,'contribution par jour-semaine'!$1:$1,0),4,1,"contribution par jour-semaine")),"")</f>
        <v>0</v>
      </c>
      <c r="D258" s="4" t="str">
        <f ca="1">VLOOKUP(A258,predictions!A:B,2,FALSE)</f>
        <v>17/08/2020</v>
      </c>
      <c r="E258" s="4">
        <f t="shared" ca="1" si="1"/>
        <v>44060</v>
      </c>
    </row>
    <row r="259" spans="1:5" ht="13" x14ac:dyDescent="0.15">
      <c r="A259" s="1">
        <f ca="1">IFERROR(__xludf.DUMMYFUNCTION("""COMPUTED_VALUE"""),8)</f>
        <v>8</v>
      </c>
      <c r="B259" s="1" t="str">
        <f ca="1">IFERROR(__xludf.DUMMYFUNCTION("""COMPUTED_VALUE"""),"Media_TV_BFM TV contribution")</f>
        <v>Media_TV_BFM TV contribution</v>
      </c>
      <c r="C259" s="1">
        <f ca="1">IFERROR(INDIRECT(ADDRESS(MATCH(A259,'contribution par jour-semaine'!A:A,0),MATCH(B259,'contribution par jour-semaine'!$1:$1,0),4,1,"contribution par jour-semaine")),"")</f>
        <v>0</v>
      </c>
      <c r="D259" s="4" t="str">
        <f ca="1">VLOOKUP(A259,predictions!A:B,2,FALSE)</f>
        <v>17/08/2020</v>
      </c>
      <c r="E259" s="4">
        <f t="shared" ca="1" si="1"/>
        <v>44060</v>
      </c>
    </row>
    <row r="260" spans="1:5" ht="13" x14ac:dyDescent="0.15">
      <c r="A260" s="1">
        <f ca="1">IFERROR(__xludf.DUMMYFUNCTION("""COMPUTED_VALUE"""),8)</f>
        <v>8</v>
      </c>
      <c r="B260" s="1" t="str">
        <f ca="1">IFERROR(__xludf.DUMMYFUNCTION("""COMPUTED_VALUE"""),"Media_TV_C8 contribution")</f>
        <v>Media_TV_C8 contribution</v>
      </c>
      <c r="C260" s="1">
        <f ca="1">IFERROR(INDIRECT(ADDRESS(MATCH(A260,'contribution par jour-semaine'!A:A,0),MATCH(B260,'contribution par jour-semaine'!$1:$1,0),4,1,"contribution par jour-semaine")),"")</f>
        <v>0</v>
      </c>
      <c r="D260" s="4" t="str">
        <f ca="1">VLOOKUP(A260,predictions!A:B,2,FALSE)</f>
        <v>17/08/2020</v>
      </c>
      <c r="E260" s="4">
        <f t="shared" ca="1" si="1"/>
        <v>44060</v>
      </c>
    </row>
    <row r="261" spans="1:5" ht="13" x14ac:dyDescent="0.15">
      <c r="A261" s="1">
        <f ca="1">IFERROR(__xludf.DUMMYFUNCTION("""COMPUTED_VALUE"""),8)</f>
        <v>8</v>
      </c>
      <c r="B261" s="1" t="str">
        <f ca="1">IFERROR(__xludf.DUMMYFUNCTION("""COMPUTED_VALUE"""),"Media_TV_TF1 SERIES FILMS contribution")</f>
        <v>Media_TV_TF1 SERIES FILMS contribution</v>
      </c>
      <c r="C261" s="1">
        <f ca="1">IFERROR(INDIRECT(ADDRESS(MATCH(A261,'contribution par jour-semaine'!A:A,0),MATCH(B261,'contribution par jour-semaine'!$1:$1,0),4,1,"contribution par jour-semaine")),"")</f>
        <v>0</v>
      </c>
      <c r="D261" s="4" t="str">
        <f ca="1">VLOOKUP(A261,predictions!A:B,2,FALSE)</f>
        <v>17/08/2020</v>
      </c>
      <c r="E261" s="4">
        <f t="shared" ca="1" si="1"/>
        <v>44060</v>
      </c>
    </row>
    <row r="262" spans="1:5" ht="13" x14ac:dyDescent="0.15">
      <c r="A262" s="1">
        <f ca="1">IFERROR(__xludf.DUMMYFUNCTION("""COMPUTED_VALUE"""),8)</f>
        <v>8</v>
      </c>
      <c r="B262" s="1" t="str">
        <f ca="1">IFERROR(__xludf.DUMMYFUNCTION("""COMPUTED_VALUE"""),"Media_TV_NRJ12 contribution")</f>
        <v>Media_TV_NRJ12 contribution</v>
      </c>
      <c r="C262" s="1">
        <f ca="1">IFERROR(INDIRECT(ADDRESS(MATCH(A262,'contribution par jour-semaine'!A:A,0),MATCH(B262,'contribution par jour-semaine'!$1:$1,0),4,1,"contribution par jour-semaine")),"")</f>
        <v>0</v>
      </c>
      <c r="D262" s="4" t="str">
        <f ca="1">VLOOKUP(A262,predictions!A:B,2,FALSE)</f>
        <v>17/08/2020</v>
      </c>
      <c r="E262" s="4">
        <f t="shared" ca="1" si="1"/>
        <v>44060</v>
      </c>
    </row>
    <row r="263" spans="1:5" ht="13" x14ac:dyDescent="0.15">
      <c r="A263" s="1">
        <f ca="1">IFERROR(__xludf.DUMMYFUNCTION("""COMPUTED_VALUE"""),8)</f>
        <v>8</v>
      </c>
      <c r="B263" s="1" t="str">
        <f ca="1">IFERROR(__xludf.DUMMYFUNCTION("""COMPUTED_VALUE"""),"Media_Search contribution")</f>
        <v>Media_Search contribution</v>
      </c>
      <c r="C263" s="1">
        <f ca="1">IFERROR(INDIRECT(ADDRESS(MATCH(A263,'contribution par jour-semaine'!A:A,0),MATCH(B263,'contribution par jour-semaine'!$1:$1,0),4,1,"contribution par jour-semaine")),"")</f>
        <v>64485.58203125</v>
      </c>
      <c r="D263" s="4" t="str">
        <f ca="1">VLOOKUP(A263,predictions!A:B,2,FALSE)</f>
        <v>17/08/2020</v>
      </c>
      <c r="E263" s="4">
        <f t="shared" ca="1" si="1"/>
        <v>44060</v>
      </c>
    </row>
    <row r="264" spans="1:5" ht="13" x14ac:dyDescent="0.15">
      <c r="A264" s="1">
        <f ca="1">IFERROR(__xludf.DUMMYFUNCTION("""COMPUTED_VALUE"""),8)</f>
        <v>8</v>
      </c>
      <c r="B264" s="1" t="str">
        <f ca="1">IFERROR(__xludf.DUMMYFUNCTION("""COMPUTED_VALUE"""),"Media_Social contribution")</f>
        <v>Media_Social contribution</v>
      </c>
      <c r="C264" s="1">
        <f ca="1">IFERROR(INDIRECT(ADDRESS(MATCH(A264,'contribution par jour-semaine'!A:A,0),MATCH(B264,'contribution par jour-semaine'!$1:$1,0),4,1,"contribution par jour-semaine")),"")</f>
        <v>141985.390625</v>
      </c>
      <c r="D264" s="4" t="str">
        <f ca="1">VLOOKUP(A264,predictions!A:B,2,FALSE)</f>
        <v>17/08/2020</v>
      </c>
      <c r="E264" s="4">
        <f t="shared" ca="1" si="1"/>
        <v>44060</v>
      </c>
    </row>
    <row r="265" spans="1:5" ht="13" x14ac:dyDescent="0.15">
      <c r="A265" s="1">
        <f ca="1">IFERROR(__xludf.DUMMYFUNCTION("""COMPUTED_VALUE"""),8)</f>
        <v>8</v>
      </c>
      <c r="B265" s="1" t="str">
        <f ca="1">IFERROR(__xludf.DUMMYFUNCTION("""COMPUTED_VALUE"""),"Media_Display contribution")</f>
        <v>Media_Display contribution</v>
      </c>
      <c r="C265" s="1">
        <f ca="1">IFERROR(INDIRECT(ADDRESS(MATCH(A265,'contribution par jour-semaine'!A:A,0),MATCH(B265,'contribution par jour-semaine'!$1:$1,0),4,1,"contribution par jour-semaine")),"")</f>
        <v>0</v>
      </c>
      <c r="D265" s="4" t="str">
        <f ca="1">VLOOKUP(A265,predictions!A:B,2,FALSE)</f>
        <v>17/08/2020</v>
      </c>
      <c r="E265" s="4">
        <f t="shared" ca="1" si="1"/>
        <v>44060</v>
      </c>
    </row>
    <row r="266" spans="1:5" ht="13" x14ac:dyDescent="0.15">
      <c r="A266" s="1">
        <f ca="1">IFERROR(__xludf.DUMMYFUNCTION("""COMPUTED_VALUE"""),8)</f>
        <v>8</v>
      </c>
      <c r="B266" s="1" t="str">
        <f ca="1">IFERROR(__xludf.DUMMYFUNCTION("""COMPUTED_VALUE"""),"Media_OOH_JC DECAUX VITRINE 2M2 NATIONAL contribution")</f>
        <v>Media_OOH_JC DECAUX VITRINE 2M2 NATIONAL contribution</v>
      </c>
      <c r="C266" s="1">
        <f ca="1">IFERROR(INDIRECT(ADDRESS(MATCH(A266,'contribution par jour-semaine'!A:A,0),MATCH(B266,'contribution par jour-semaine'!$1:$1,0),4,1,"contribution par jour-semaine")),"")</f>
        <v>0</v>
      </c>
      <c r="D266" s="4" t="str">
        <f ca="1">VLOOKUP(A266,predictions!A:B,2,FALSE)</f>
        <v>17/08/2020</v>
      </c>
      <c r="E266" s="4">
        <f t="shared" ca="1" si="1"/>
        <v>44060</v>
      </c>
    </row>
    <row r="267" spans="1:5" ht="13" x14ac:dyDescent="0.15">
      <c r="A267" s="1">
        <f ca="1">IFERROR(__xludf.DUMMYFUNCTION("""COMPUTED_VALUE"""),8)</f>
        <v>8</v>
      </c>
      <c r="B267" s="1" t="str">
        <f ca="1">IFERROR(__xludf.DUMMYFUNCTION("""COMPUTED_VALUE"""),"Media_OOH_METROBUS METRO NATIONAL contribution")</f>
        <v>Media_OOH_METROBUS METRO NATIONAL contribution</v>
      </c>
      <c r="C267" s="1">
        <f ca="1">IFERROR(INDIRECT(ADDRESS(MATCH(A267,'contribution par jour-semaine'!A:A,0),MATCH(B267,'contribution par jour-semaine'!$1:$1,0),4,1,"contribution par jour-semaine")),"")</f>
        <v>0</v>
      </c>
      <c r="D267" s="4" t="str">
        <f ca="1">VLOOKUP(A267,predictions!A:B,2,FALSE)</f>
        <v>17/08/2020</v>
      </c>
      <c r="E267" s="4">
        <f t="shared" ca="1" si="1"/>
        <v>44060</v>
      </c>
    </row>
    <row r="268" spans="1:5" ht="13" x14ac:dyDescent="0.15">
      <c r="A268" s="1">
        <f ca="1">IFERROR(__xludf.DUMMYFUNCTION("""COMPUTED_VALUE"""),8)</f>
        <v>8</v>
      </c>
      <c r="B268" s="1" t="str">
        <f ca="1">IFERROR(__xludf.DUMMYFUNCTION("""COMPUTED_VALUE"""),"Media_OOH_CLEAR CHANNEL SHOPPING MALLS contribution")</f>
        <v>Media_OOH_CLEAR CHANNEL SHOPPING MALLS contribution</v>
      </c>
      <c r="C268" s="1">
        <f ca="1">IFERROR(INDIRECT(ADDRESS(MATCH(A268,'contribution par jour-semaine'!A:A,0),MATCH(B268,'contribution par jour-semaine'!$1:$1,0),4,1,"contribution par jour-semaine")),"")</f>
        <v>12840.7998046875</v>
      </c>
      <c r="D268" s="4" t="str">
        <f ca="1">VLOOKUP(A268,predictions!A:B,2,FALSE)</f>
        <v>17/08/2020</v>
      </c>
      <c r="E268" s="4">
        <f t="shared" ca="1" si="1"/>
        <v>44060</v>
      </c>
    </row>
    <row r="269" spans="1:5" ht="13" x14ac:dyDescent="0.15">
      <c r="A269" s="1">
        <f ca="1">IFERROR(__xludf.DUMMYFUNCTION("""COMPUTED_VALUE"""),8)</f>
        <v>8</v>
      </c>
      <c r="B269" s="1" t="str">
        <f ca="1">IFERROR(__xludf.DUMMYFUNCTION("""COMPUTED_VALUE"""),"Media_OOH_MEDIAGARES TRANSPORT contribution")</f>
        <v>Media_OOH_MEDIAGARES TRANSPORT contribution</v>
      </c>
      <c r="C269" s="1">
        <f ca="1">IFERROR(INDIRECT(ADDRESS(MATCH(A269,'contribution par jour-semaine'!A:A,0),MATCH(B269,'contribution par jour-semaine'!$1:$1,0),4,1,"contribution par jour-semaine")),"")</f>
        <v>0</v>
      </c>
      <c r="D269" s="4" t="str">
        <f ca="1">VLOOKUP(A269,predictions!A:B,2,FALSE)</f>
        <v>17/08/2020</v>
      </c>
      <c r="E269" s="4">
        <f t="shared" ca="1" si="1"/>
        <v>44060</v>
      </c>
    </row>
    <row r="270" spans="1:5" ht="13" x14ac:dyDescent="0.15">
      <c r="A270" s="1">
        <f ca="1">IFERROR(__xludf.DUMMYFUNCTION("""COMPUTED_VALUE"""),8)</f>
        <v>8</v>
      </c>
      <c r="B270" s="1" t="str">
        <f ca="1">IFERROR(__xludf.DUMMYFUNCTION("""COMPUTED_VALUE"""),"Media_OOH_Others contribution")</f>
        <v>Media_OOH_Others contribution</v>
      </c>
      <c r="C270" s="1">
        <f ca="1">IFERROR(INDIRECT(ADDRESS(MATCH(A270,'contribution par jour-semaine'!A:A,0),MATCH(B270,'contribution par jour-semaine'!$1:$1,0),4,1,"contribution par jour-semaine")),"")</f>
        <v>2817.622314453125</v>
      </c>
      <c r="D270" s="4" t="str">
        <f ca="1">VLOOKUP(A270,predictions!A:B,2,FALSE)</f>
        <v>17/08/2020</v>
      </c>
      <c r="E270" s="4">
        <f t="shared" ca="1" si="1"/>
        <v>44060</v>
      </c>
    </row>
    <row r="271" spans="1:5" ht="13" x14ac:dyDescent="0.15">
      <c r="A271" s="1">
        <f ca="1">IFERROR(__xludf.DUMMYFUNCTION("""COMPUTED_VALUE"""),8)</f>
        <v>8</v>
      </c>
      <c r="B271" s="1" t="str">
        <f ca="1">IFERROR(__xludf.DUMMYFUNCTION("""COMPUTED_VALUE"""),"baseline contribution")</f>
        <v>baseline contribution</v>
      </c>
      <c r="C271" s="1">
        <f ca="1">IFERROR(INDIRECT(ADDRESS(MATCH(A271,'contribution par jour-semaine'!A:A,0),MATCH(B271,'contribution par jour-semaine'!$1:$1,0),4,1,"contribution par jour-semaine")),"")</f>
        <v>1101660.5</v>
      </c>
      <c r="D271" s="4" t="str">
        <f ca="1">VLOOKUP(A271,predictions!A:B,2,FALSE)</f>
        <v>17/08/2020</v>
      </c>
      <c r="E271" s="4">
        <f t="shared" ca="1" si="1"/>
        <v>44060</v>
      </c>
    </row>
    <row r="272" spans="1:5" ht="13" x14ac:dyDescent="0.15">
      <c r="A272" s="1">
        <f ca="1">IFERROR(__xludf.DUMMYFUNCTION("""COMPUTED_VALUE"""),9)</f>
        <v>9</v>
      </c>
      <c r="B272" s="1" t="str">
        <f ca="1">IFERROR(__xludf.DUMMYFUNCTION("""COMPUTED_VALUE"""),"Media_Print_Others contribution")</f>
        <v>Media_Print_Others contribution</v>
      </c>
      <c r="C272" s="1">
        <f ca="1">IFERROR(INDIRECT(ADDRESS(MATCH(A272,'contribution par jour-semaine'!A:A,0),MATCH(B272,'contribution par jour-semaine'!$1:$1,0),4,1,"contribution par jour-semaine")),"")</f>
        <v>43933.8359375</v>
      </c>
      <c r="D272" s="4" t="str">
        <f ca="1">VLOOKUP(A272,predictions!A:B,2,FALSE)</f>
        <v>24/08/2020</v>
      </c>
      <c r="E272" s="4">
        <f t="shared" ca="1" si="1"/>
        <v>44067</v>
      </c>
    </row>
    <row r="273" spans="1:5" ht="13" x14ac:dyDescent="0.15">
      <c r="A273" s="1">
        <f ca="1">IFERROR(__xludf.DUMMYFUNCTION("""COMPUTED_VALUE"""),9)</f>
        <v>9</v>
      </c>
      <c r="B273" s="1" t="str">
        <f ca="1">IFERROR(__xludf.DUMMYFUNCTION("""COMPUTED_VALUE"""),"Media_Print_ELLE contribution")</f>
        <v>Media_Print_ELLE contribution</v>
      </c>
      <c r="C273" s="1">
        <f ca="1">IFERROR(INDIRECT(ADDRESS(MATCH(A273,'contribution par jour-semaine'!A:A,0),MATCH(B273,'contribution par jour-semaine'!$1:$1,0),4,1,"contribution par jour-semaine")),"")</f>
        <v>40854.4375</v>
      </c>
      <c r="D273" s="4" t="str">
        <f ca="1">VLOOKUP(A273,predictions!A:B,2,FALSE)</f>
        <v>24/08/2020</v>
      </c>
      <c r="E273" s="4">
        <f t="shared" ca="1" si="1"/>
        <v>44067</v>
      </c>
    </row>
    <row r="274" spans="1:5" ht="13" x14ac:dyDescent="0.15">
      <c r="A274" s="1">
        <f ca="1">IFERROR(__xludf.DUMMYFUNCTION("""COMPUTED_VALUE"""),9)</f>
        <v>9</v>
      </c>
      <c r="B274" s="1" t="str">
        <f ca="1">IFERROR(__xludf.DUMMYFUNCTION("""COMPUTED_VALUE"""),"Media_Print_MADAME FIGARO contribution")</f>
        <v>Media_Print_MADAME FIGARO contribution</v>
      </c>
      <c r="C274" s="1">
        <f ca="1">IFERROR(INDIRECT(ADDRESS(MATCH(A274,'contribution par jour-semaine'!A:A,0),MATCH(B274,'contribution par jour-semaine'!$1:$1,0),4,1,"contribution par jour-semaine")),"")</f>
        <v>14831.943359375</v>
      </c>
      <c r="D274" s="4" t="str">
        <f ca="1">VLOOKUP(A274,predictions!A:B,2,FALSE)</f>
        <v>24/08/2020</v>
      </c>
      <c r="E274" s="4">
        <f t="shared" ca="1" si="1"/>
        <v>44067</v>
      </c>
    </row>
    <row r="275" spans="1:5" ht="13" x14ac:dyDescent="0.15">
      <c r="A275" s="1">
        <f ca="1">IFERROR(__xludf.DUMMYFUNCTION("""COMPUTED_VALUE"""),9)</f>
        <v>9</v>
      </c>
      <c r="B275" s="1" t="str">
        <f ca="1">IFERROR(__xludf.DUMMYFUNCTION("""COMPUTED_VALUE"""),"Media_Print_MARIE CLAIRE contribution")</f>
        <v>Media_Print_MARIE CLAIRE contribution</v>
      </c>
      <c r="C275" s="1">
        <f ca="1">IFERROR(INDIRECT(ADDRESS(MATCH(A275,'contribution par jour-semaine'!A:A,0),MATCH(B275,'contribution par jour-semaine'!$1:$1,0),4,1,"contribution par jour-semaine")),"")</f>
        <v>6164.56201171875</v>
      </c>
      <c r="D275" s="4" t="str">
        <f ca="1">VLOOKUP(A275,predictions!A:B,2,FALSE)</f>
        <v>24/08/2020</v>
      </c>
      <c r="E275" s="4">
        <f t="shared" ca="1" si="1"/>
        <v>44067</v>
      </c>
    </row>
    <row r="276" spans="1:5" ht="13" x14ac:dyDescent="0.15">
      <c r="A276" s="1">
        <f ca="1">IFERROR(__xludf.DUMMYFUNCTION("""COMPUTED_VALUE"""),9)</f>
        <v>9</v>
      </c>
      <c r="B276" s="1" t="str">
        <f ca="1">IFERROR(__xludf.DUMMYFUNCTION("""COMPUTED_VALUE"""),"Media_Print_VERSION FEMINA contribution")</f>
        <v>Media_Print_VERSION FEMINA contribution</v>
      </c>
      <c r="C276" s="1">
        <f ca="1">IFERROR(INDIRECT(ADDRESS(MATCH(A276,'contribution par jour-semaine'!A:A,0),MATCH(B276,'contribution par jour-semaine'!$1:$1,0),4,1,"contribution par jour-semaine")),"")</f>
        <v>15396.1494140625</v>
      </c>
      <c r="D276" s="4" t="str">
        <f ca="1">VLOOKUP(A276,predictions!A:B,2,FALSE)</f>
        <v>24/08/2020</v>
      </c>
      <c r="E276" s="4">
        <f t="shared" ca="1" si="1"/>
        <v>44067</v>
      </c>
    </row>
    <row r="277" spans="1:5" ht="13" x14ac:dyDescent="0.15">
      <c r="A277" s="1">
        <f ca="1">IFERROR(__xludf.DUMMYFUNCTION("""COMPUTED_VALUE"""),9)</f>
        <v>9</v>
      </c>
      <c r="B277" s="1" t="str">
        <f ca="1">IFERROR(__xludf.DUMMYFUNCTION("""COMPUTED_VALUE"""),"Media_Print_GALA contribution")</f>
        <v>Media_Print_GALA contribution</v>
      </c>
      <c r="C277" s="1">
        <f ca="1">IFERROR(INDIRECT(ADDRESS(MATCH(A277,'contribution par jour-semaine'!A:A,0),MATCH(B277,'contribution par jour-semaine'!$1:$1,0),4,1,"contribution par jour-semaine")),"")</f>
        <v>26791.8203125</v>
      </c>
      <c r="D277" s="4" t="str">
        <f ca="1">VLOOKUP(A277,predictions!A:B,2,FALSE)</f>
        <v>24/08/2020</v>
      </c>
      <c r="E277" s="4">
        <f t="shared" ca="1" si="1"/>
        <v>44067</v>
      </c>
    </row>
    <row r="278" spans="1:5" ht="13" x14ac:dyDescent="0.15">
      <c r="A278" s="1">
        <f ca="1">IFERROR(__xludf.DUMMYFUNCTION("""COMPUTED_VALUE"""),9)</f>
        <v>9</v>
      </c>
      <c r="B278" s="1" t="str">
        <f ca="1">IFERROR(__xludf.DUMMYFUNCTION("""COMPUTED_VALUE"""),"Media_Print_COSMOPOLITAN contribution")</f>
        <v>Media_Print_COSMOPOLITAN contribution</v>
      </c>
      <c r="C278" s="1">
        <f ca="1">IFERROR(INDIRECT(ADDRESS(MATCH(A278,'contribution par jour-semaine'!A:A,0),MATCH(B278,'contribution par jour-semaine'!$1:$1,0),4,1,"contribution par jour-semaine")),"")</f>
        <v>33012.78125</v>
      </c>
      <c r="D278" s="4" t="str">
        <f ca="1">VLOOKUP(A278,predictions!A:B,2,FALSE)</f>
        <v>24/08/2020</v>
      </c>
      <c r="E278" s="4">
        <f t="shared" ca="1" si="1"/>
        <v>44067</v>
      </c>
    </row>
    <row r="279" spans="1:5" ht="13" x14ac:dyDescent="0.15">
      <c r="A279" s="1">
        <f ca="1">IFERROR(__xludf.DUMMYFUNCTION("""COMPUTED_VALUE"""),9)</f>
        <v>9</v>
      </c>
      <c r="B279" s="1" t="str">
        <f ca="1">IFERROR(__xludf.DUMMYFUNCTION("""COMPUTED_VALUE"""),"Media_Print_FEMME ACTUELLE contribution")</f>
        <v>Media_Print_FEMME ACTUELLE contribution</v>
      </c>
      <c r="C279" s="1">
        <f ca="1">IFERROR(INDIRECT(ADDRESS(MATCH(A279,'contribution par jour-semaine'!A:A,0),MATCH(B279,'contribution par jour-semaine'!$1:$1,0),4,1,"contribution par jour-semaine")),"")</f>
        <v>7628.8525390625</v>
      </c>
      <c r="D279" s="4" t="str">
        <f ca="1">VLOOKUP(A279,predictions!A:B,2,FALSE)</f>
        <v>24/08/2020</v>
      </c>
      <c r="E279" s="4">
        <f t="shared" ca="1" si="1"/>
        <v>44067</v>
      </c>
    </row>
    <row r="280" spans="1:5" ht="13" x14ac:dyDescent="0.15">
      <c r="A280" s="1">
        <f ca="1">IFERROR(__xludf.DUMMYFUNCTION("""COMPUTED_VALUE"""),9)</f>
        <v>9</v>
      </c>
      <c r="B280" s="1" t="str">
        <f ca="1">IFERROR(__xludf.DUMMYFUNCTION("""COMPUTED_VALUE"""),"Media_Print_PARIS MATCH contribution")</f>
        <v>Media_Print_PARIS MATCH contribution</v>
      </c>
      <c r="C280" s="1">
        <f ca="1">IFERROR(INDIRECT(ADDRESS(MATCH(A280,'contribution par jour-semaine'!A:A,0),MATCH(B280,'contribution par jour-semaine'!$1:$1,0),4,1,"contribution par jour-semaine")),"")</f>
        <v>9217.994140625</v>
      </c>
      <c r="D280" s="4" t="str">
        <f ca="1">VLOOKUP(A280,predictions!A:B,2,FALSE)</f>
        <v>24/08/2020</v>
      </c>
      <c r="E280" s="4">
        <f t="shared" ca="1" si="1"/>
        <v>44067</v>
      </c>
    </row>
    <row r="281" spans="1:5" ht="13" x14ac:dyDescent="0.15">
      <c r="A281" s="1">
        <f ca="1">IFERROR(__xludf.DUMMYFUNCTION("""COMPUTED_VALUE"""),9)</f>
        <v>9</v>
      </c>
      <c r="B281" s="1" t="str">
        <f ca="1">IFERROR(__xludf.DUMMYFUNCTION("""COMPUTED_VALUE"""),"Media_Print_BIBA contribution")</f>
        <v>Media_Print_BIBA contribution</v>
      </c>
      <c r="C281" s="1">
        <f ca="1">IFERROR(INDIRECT(ADDRESS(MATCH(A281,'contribution par jour-semaine'!A:A,0),MATCH(B281,'contribution par jour-semaine'!$1:$1,0),4,1,"contribution par jour-semaine")),"")</f>
        <v>37527.55859375</v>
      </c>
      <c r="D281" s="4" t="str">
        <f ca="1">VLOOKUP(A281,predictions!A:B,2,FALSE)</f>
        <v>24/08/2020</v>
      </c>
      <c r="E281" s="4">
        <f t="shared" ca="1" si="1"/>
        <v>44067</v>
      </c>
    </row>
    <row r="282" spans="1:5" ht="13" x14ac:dyDescent="0.15">
      <c r="A282" s="1">
        <f ca="1">IFERROR(__xludf.DUMMYFUNCTION("""COMPUTED_VALUE"""),9)</f>
        <v>9</v>
      </c>
      <c r="B282" s="1" t="str">
        <f ca="1">IFERROR(__xludf.DUMMYFUNCTION("""COMPUTED_VALUE"""),"Media_Print_AVANTAGES contribution")</f>
        <v>Media_Print_AVANTAGES contribution</v>
      </c>
      <c r="C282" s="1">
        <f ca="1">IFERROR(INDIRECT(ADDRESS(MATCH(A282,'contribution par jour-semaine'!A:A,0),MATCH(B282,'contribution par jour-semaine'!$1:$1,0),4,1,"contribution par jour-semaine")),"")</f>
        <v>12612.759765625</v>
      </c>
      <c r="D282" s="4" t="str">
        <f ca="1">VLOOKUP(A282,predictions!A:B,2,FALSE)</f>
        <v>24/08/2020</v>
      </c>
      <c r="E282" s="4">
        <f t="shared" ca="1" si="1"/>
        <v>44067</v>
      </c>
    </row>
    <row r="283" spans="1:5" ht="13" x14ac:dyDescent="0.15">
      <c r="A283" s="1">
        <f ca="1">IFERROR(__xludf.DUMMYFUNCTION("""COMPUTED_VALUE"""),9)</f>
        <v>9</v>
      </c>
      <c r="B283" s="1" t="str">
        <f ca="1">IFERROR(__xludf.DUMMYFUNCTION("""COMPUTED_VALUE"""),"Media_Print_PSYCHOLOGIES contribution")</f>
        <v>Media_Print_PSYCHOLOGIES contribution</v>
      </c>
      <c r="C283" s="1">
        <f ca="1">IFERROR(INDIRECT(ADDRESS(MATCH(A283,'contribution par jour-semaine'!A:A,0),MATCH(B283,'contribution par jour-semaine'!$1:$1,0),4,1,"contribution par jour-semaine")),"")</f>
        <v>6865.12109375</v>
      </c>
      <c r="D283" s="4" t="str">
        <f ca="1">VLOOKUP(A283,predictions!A:B,2,FALSE)</f>
        <v>24/08/2020</v>
      </c>
      <c r="E283" s="4">
        <f t="shared" ca="1" si="1"/>
        <v>44067</v>
      </c>
    </row>
    <row r="284" spans="1:5" ht="13" x14ac:dyDescent="0.15">
      <c r="A284" s="1">
        <f ca="1">IFERROR(__xludf.DUMMYFUNCTION("""COMPUTED_VALUE"""),9)</f>
        <v>9</v>
      </c>
      <c r="B284" s="1" t="str">
        <f ca="1">IFERROR(__xludf.DUMMYFUNCTION("""COMPUTED_VALUE"""),"Media_TV_TF1 contribution")</f>
        <v>Media_TV_TF1 contribution</v>
      </c>
      <c r="C284" s="1">
        <f ca="1">IFERROR(INDIRECT(ADDRESS(MATCH(A284,'contribution par jour-semaine'!A:A,0),MATCH(B284,'contribution par jour-semaine'!$1:$1,0),4,1,"contribution par jour-semaine")),"")</f>
        <v>0</v>
      </c>
      <c r="D284" s="4" t="str">
        <f ca="1">VLOOKUP(A284,predictions!A:B,2,FALSE)</f>
        <v>24/08/2020</v>
      </c>
      <c r="E284" s="4">
        <f t="shared" ca="1" si="1"/>
        <v>44067</v>
      </c>
    </row>
    <row r="285" spans="1:5" ht="13" x14ac:dyDescent="0.15">
      <c r="A285" s="1">
        <f ca="1">IFERROR(__xludf.DUMMYFUNCTION("""COMPUTED_VALUE"""),9)</f>
        <v>9</v>
      </c>
      <c r="B285" s="1" t="str">
        <f ca="1">IFERROR(__xludf.DUMMYFUNCTION("""COMPUTED_VALUE"""),"Media_TV_Others contribution")</f>
        <v>Media_TV_Others contribution</v>
      </c>
      <c r="C285" s="1">
        <f ca="1">IFERROR(INDIRECT(ADDRESS(MATCH(A285,'contribution par jour-semaine'!A:A,0),MATCH(B285,'contribution par jour-semaine'!$1:$1,0),4,1,"contribution par jour-semaine")),"")</f>
        <v>0</v>
      </c>
      <c r="D285" s="4" t="str">
        <f ca="1">VLOOKUP(A285,predictions!A:B,2,FALSE)</f>
        <v>24/08/2020</v>
      </c>
      <c r="E285" s="4">
        <f t="shared" ca="1" si="1"/>
        <v>44067</v>
      </c>
    </row>
    <row r="286" spans="1:5" ht="13" x14ac:dyDescent="0.15">
      <c r="A286" s="1">
        <f ca="1">IFERROR(__xludf.DUMMYFUNCTION("""COMPUTED_VALUE"""),9)</f>
        <v>9</v>
      </c>
      <c r="B286" s="1" t="str">
        <f ca="1">IFERROR(__xludf.DUMMYFUNCTION("""COMPUTED_VALUE"""),"Media_TV_M6 contribution")</f>
        <v>Media_TV_M6 contribution</v>
      </c>
      <c r="C286" s="1">
        <f ca="1">IFERROR(INDIRECT(ADDRESS(MATCH(A286,'contribution par jour-semaine'!A:A,0),MATCH(B286,'contribution par jour-semaine'!$1:$1,0),4,1,"contribution par jour-semaine")),"")</f>
        <v>0</v>
      </c>
      <c r="D286" s="4" t="str">
        <f ca="1">VLOOKUP(A286,predictions!A:B,2,FALSE)</f>
        <v>24/08/2020</v>
      </c>
      <c r="E286" s="4">
        <f t="shared" ca="1" si="1"/>
        <v>44067</v>
      </c>
    </row>
    <row r="287" spans="1:5" ht="13" x14ac:dyDescent="0.15">
      <c r="A287" s="1">
        <f ca="1">IFERROR(__xludf.DUMMYFUNCTION("""COMPUTED_VALUE"""),9)</f>
        <v>9</v>
      </c>
      <c r="B287" s="1" t="str">
        <f ca="1">IFERROR(__xludf.DUMMYFUNCTION("""COMPUTED_VALUE"""),"Media_TV_TMC contribution")</f>
        <v>Media_TV_TMC contribution</v>
      </c>
      <c r="C287" s="1">
        <f ca="1">IFERROR(INDIRECT(ADDRESS(MATCH(A287,'contribution par jour-semaine'!A:A,0),MATCH(B287,'contribution par jour-semaine'!$1:$1,0),4,1,"contribution par jour-semaine")),"")</f>
        <v>0</v>
      </c>
      <c r="D287" s="4" t="str">
        <f ca="1">VLOOKUP(A287,predictions!A:B,2,FALSE)</f>
        <v>24/08/2020</v>
      </c>
      <c r="E287" s="4">
        <f t="shared" ca="1" si="1"/>
        <v>44067</v>
      </c>
    </row>
    <row r="288" spans="1:5" ht="13" x14ac:dyDescent="0.15">
      <c r="A288" s="1">
        <f ca="1">IFERROR(__xludf.DUMMYFUNCTION("""COMPUTED_VALUE"""),9)</f>
        <v>9</v>
      </c>
      <c r="B288" s="1" t="str">
        <f ca="1">IFERROR(__xludf.DUMMYFUNCTION("""COMPUTED_VALUE"""),"Media_TV_FRANCE 2 contribution")</f>
        <v>Media_TV_FRANCE 2 contribution</v>
      </c>
      <c r="C288" s="1">
        <f ca="1">IFERROR(INDIRECT(ADDRESS(MATCH(A288,'contribution par jour-semaine'!A:A,0),MATCH(B288,'contribution par jour-semaine'!$1:$1,0),4,1,"contribution par jour-semaine")),"")</f>
        <v>0</v>
      </c>
      <c r="D288" s="4" t="str">
        <f ca="1">VLOOKUP(A288,predictions!A:B,2,FALSE)</f>
        <v>24/08/2020</v>
      </c>
      <c r="E288" s="4">
        <f t="shared" ca="1" si="1"/>
        <v>44067</v>
      </c>
    </row>
    <row r="289" spans="1:5" ht="13" x14ac:dyDescent="0.15">
      <c r="A289" s="1">
        <f ca="1">IFERROR(__xludf.DUMMYFUNCTION("""COMPUTED_VALUE"""),9)</f>
        <v>9</v>
      </c>
      <c r="B289" s="1" t="str">
        <f ca="1">IFERROR(__xludf.DUMMYFUNCTION("""COMPUTED_VALUE"""),"Media_TV_BFM TV contribution")</f>
        <v>Media_TV_BFM TV contribution</v>
      </c>
      <c r="C289" s="1">
        <f ca="1">IFERROR(INDIRECT(ADDRESS(MATCH(A289,'contribution par jour-semaine'!A:A,0),MATCH(B289,'contribution par jour-semaine'!$1:$1,0),4,1,"contribution par jour-semaine")),"")</f>
        <v>0</v>
      </c>
      <c r="D289" s="4" t="str">
        <f ca="1">VLOOKUP(A289,predictions!A:B,2,FALSE)</f>
        <v>24/08/2020</v>
      </c>
      <c r="E289" s="4">
        <f t="shared" ca="1" si="1"/>
        <v>44067</v>
      </c>
    </row>
    <row r="290" spans="1:5" ht="13" x14ac:dyDescent="0.15">
      <c r="A290" s="1">
        <f ca="1">IFERROR(__xludf.DUMMYFUNCTION("""COMPUTED_VALUE"""),9)</f>
        <v>9</v>
      </c>
      <c r="B290" s="1" t="str">
        <f ca="1">IFERROR(__xludf.DUMMYFUNCTION("""COMPUTED_VALUE"""),"Media_TV_C8 contribution")</f>
        <v>Media_TV_C8 contribution</v>
      </c>
      <c r="C290" s="1">
        <f ca="1">IFERROR(INDIRECT(ADDRESS(MATCH(A290,'contribution par jour-semaine'!A:A,0),MATCH(B290,'contribution par jour-semaine'!$1:$1,0),4,1,"contribution par jour-semaine")),"")</f>
        <v>0</v>
      </c>
      <c r="D290" s="4" t="str">
        <f ca="1">VLOOKUP(A290,predictions!A:B,2,FALSE)</f>
        <v>24/08/2020</v>
      </c>
      <c r="E290" s="4">
        <f t="shared" ca="1" si="1"/>
        <v>44067</v>
      </c>
    </row>
    <row r="291" spans="1:5" ht="13" x14ac:dyDescent="0.15">
      <c r="A291" s="1">
        <f ca="1">IFERROR(__xludf.DUMMYFUNCTION("""COMPUTED_VALUE"""),9)</f>
        <v>9</v>
      </c>
      <c r="B291" s="1" t="str">
        <f ca="1">IFERROR(__xludf.DUMMYFUNCTION("""COMPUTED_VALUE"""),"Media_TV_TF1 SERIES FILMS contribution")</f>
        <v>Media_TV_TF1 SERIES FILMS contribution</v>
      </c>
      <c r="C291" s="1">
        <f ca="1">IFERROR(INDIRECT(ADDRESS(MATCH(A291,'contribution par jour-semaine'!A:A,0),MATCH(B291,'contribution par jour-semaine'!$1:$1,0),4,1,"contribution par jour-semaine")),"")</f>
        <v>0</v>
      </c>
      <c r="D291" s="4" t="str">
        <f ca="1">VLOOKUP(A291,predictions!A:B,2,FALSE)</f>
        <v>24/08/2020</v>
      </c>
      <c r="E291" s="4">
        <f t="shared" ca="1" si="1"/>
        <v>44067</v>
      </c>
    </row>
    <row r="292" spans="1:5" ht="13" x14ac:dyDescent="0.15">
      <c r="A292" s="1">
        <f ca="1">IFERROR(__xludf.DUMMYFUNCTION("""COMPUTED_VALUE"""),9)</f>
        <v>9</v>
      </c>
      <c r="B292" s="1" t="str">
        <f ca="1">IFERROR(__xludf.DUMMYFUNCTION("""COMPUTED_VALUE"""),"Media_TV_NRJ12 contribution")</f>
        <v>Media_TV_NRJ12 contribution</v>
      </c>
      <c r="C292" s="1">
        <f ca="1">IFERROR(INDIRECT(ADDRESS(MATCH(A292,'contribution par jour-semaine'!A:A,0),MATCH(B292,'contribution par jour-semaine'!$1:$1,0),4,1,"contribution par jour-semaine")),"")</f>
        <v>0</v>
      </c>
      <c r="D292" s="4" t="str">
        <f ca="1">VLOOKUP(A292,predictions!A:B,2,FALSE)</f>
        <v>24/08/2020</v>
      </c>
      <c r="E292" s="4">
        <f t="shared" ca="1" si="1"/>
        <v>44067</v>
      </c>
    </row>
    <row r="293" spans="1:5" ht="13" x14ac:dyDescent="0.15">
      <c r="A293" s="1">
        <f ca="1">IFERROR(__xludf.DUMMYFUNCTION("""COMPUTED_VALUE"""),9)</f>
        <v>9</v>
      </c>
      <c r="B293" s="1" t="str">
        <f ca="1">IFERROR(__xludf.DUMMYFUNCTION("""COMPUTED_VALUE"""),"Media_Search contribution")</f>
        <v>Media_Search contribution</v>
      </c>
      <c r="C293" s="1">
        <f ca="1">IFERROR(INDIRECT(ADDRESS(MATCH(A293,'contribution par jour-semaine'!A:A,0),MATCH(B293,'contribution par jour-semaine'!$1:$1,0),4,1,"contribution par jour-semaine")),"")</f>
        <v>69219.328125</v>
      </c>
      <c r="D293" s="4" t="str">
        <f ca="1">VLOOKUP(A293,predictions!A:B,2,FALSE)</f>
        <v>24/08/2020</v>
      </c>
      <c r="E293" s="4">
        <f t="shared" ca="1" si="1"/>
        <v>44067</v>
      </c>
    </row>
    <row r="294" spans="1:5" ht="13" x14ac:dyDescent="0.15">
      <c r="A294" s="1">
        <f ca="1">IFERROR(__xludf.DUMMYFUNCTION("""COMPUTED_VALUE"""),9)</f>
        <v>9</v>
      </c>
      <c r="B294" s="1" t="str">
        <f ca="1">IFERROR(__xludf.DUMMYFUNCTION("""COMPUTED_VALUE"""),"Media_Social contribution")</f>
        <v>Media_Social contribution</v>
      </c>
      <c r="C294" s="1">
        <f ca="1">IFERROR(INDIRECT(ADDRESS(MATCH(A294,'contribution par jour-semaine'!A:A,0),MATCH(B294,'contribution par jour-semaine'!$1:$1,0),4,1,"contribution par jour-semaine")),"")</f>
        <v>175430.765625</v>
      </c>
      <c r="D294" s="4" t="str">
        <f ca="1">VLOOKUP(A294,predictions!A:B,2,FALSE)</f>
        <v>24/08/2020</v>
      </c>
      <c r="E294" s="4">
        <f t="shared" ca="1" si="1"/>
        <v>44067</v>
      </c>
    </row>
    <row r="295" spans="1:5" ht="13" x14ac:dyDescent="0.15">
      <c r="A295" s="1">
        <f ca="1">IFERROR(__xludf.DUMMYFUNCTION("""COMPUTED_VALUE"""),9)</f>
        <v>9</v>
      </c>
      <c r="B295" s="1" t="str">
        <f ca="1">IFERROR(__xludf.DUMMYFUNCTION("""COMPUTED_VALUE"""),"Media_Display contribution")</f>
        <v>Media_Display contribution</v>
      </c>
      <c r="C295" s="1">
        <f ca="1">IFERROR(INDIRECT(ADDRESS(MATCH(A295,'contribution par jour-semaine'!A:A,0),MATCH(B295,'contribution par jour-semaine'!$1:$1,0),4,1,"contribution par jour-semaine")),"")</f>
        <v>35367.3828125</v>
      </c>
      <c r="D295" s="4" t="str">
        <f ca="1">VLOOKUP(A295,predictions!A:B,2,FALSE)</f>
        <v>24/08/2020</v>
      </c>
      <c r="E295" s="4">
        <f t="shared" ca="1" si="1"/>
        <v>44067</v>
      </c>
    </row>
    <row r="296" spans="1:5" ht="13" x14ac:dyDescent="0.15">
      <c r="A296" s="1">
        <f ca="1">IFERROR(__xludf.DUMMYFUNCTION("""COMPUTED_VALUE"""),9)</f>
        <v>9</v>
      </c>
      <c r="B296" s="1" t="str">
        <f ca="1">IFERROR(__xludf.DUMMYFUNCTION("""COMPUTED_VALUE"""),"Media_OOH_JC DECAUX VITRINE 2M2 NATIONAL contribution")</f>
        <v>Media_OOH_JC DECAUX VITRINE 2M2 NATIONAL contribution</v>
      </c>
      <c r="C296" s="1">
        <f ca="1">IFERROR(INDIRECT(ADDRESS(MATCH(A296,'contribution par jour-semaine'!A:A,0),MATCH(B296,'contribution par jour-semaine'!$1:$1,0),4,1,"contribution par jour-semaine")),"")</f>
        <v>0</v>
      </c>
      <c r="D296" s="4" t="str">
        <f ca="1">VLOOKUP(A296,predictions!A:B,2,FALSE)</f>
        <v>24/08/2020</v>
      </c>
      <c r="E296" s="4">
        <f t="shared" ca="1" si="1"/>
        <v>44067</v>
      </c>
    </row>
    <row r="297" spans="1:5" ht="13" x14ac:dyDescent="0.15">
      <c r="A297" s="1">
        <f ca="1">IFERROR(__xludf.DUMMYFUNCTION("""COMPUTED_VALUE"""),9)</f>
        <v>9</v>
      </c>
      <c r="B297" s="1" t="str">
        <f ca="1">IFERROR(__xludf.DUMMYFUNCTION("""COMPUTED_VALUE"""),"Media_OOH_METROBUS METRO NATIONAL contribution")</f>
        <v>Media_OOH_METROBUS METRO NATIONAL contribution</v>
      </c>
      <c r="C297" s="1">
        <f ca="1">IFERROR(INDIRECT(ADDRESS(MATCH(A297,'contribution par jour-semaine'!A:A,0),MATCH(B297,'contribution par jour-semaine'!$1:$1,0),4,1,"contribution par jour-semaine")),"")</f>
        <v>0</v>
      </c>
      <c r="D297" s="4" t="str">
        <f ca="1">VLOOKUP(A297,predictions!A:B,2,FALSE)</f>
        <v>24/08/2020</v>
      </c>
      <c r="E297" s="4">
        <f t="shared" ca="1" si="1"/>
        <v>44067</v>
      </c>
    </row>
    <row r="298" spans="1:5" ht="13" x14ac:dyDescent="0.15">
      <c r="A298" s="1">
        <f ca="1">IFERROR(__xludf.DUMMYFUNCTION("""COMPUTED_VALUE"""),9)</f>
        <v>9</v>
      </c>
      <c r="B298" s="1" t="str">
        <f ca="1">IFERROR(__xludf.DUMMYFUNCTION("""COMPUTED_VALUE"""),"Media_OOH_CLEAR CHANNEL SHOPPING MALLS contribution")</f>
        <v>Media_OOH_CLEAR CHANNEL SHOPPING MALLS contribution</v>
      </c>
      <c r="C298" s="1">
        <f ca="1">IFERROR(INDIRECT(ADDRESS(MATCH(A298,'contribution par jour-semaine'!A:A,0),MATCH(B298,'contribution par jour-semaine'!$1:$1,0),4,1,"contribution par jour-semaine")),"")</f>
        <v>11662.478515625</v>
      </c>
      <c r="D298" s="4" t="str">
        <f ca="1">VLOOKUP(A298,predictions!A:B,2,FALSE)</f>
        <v>24/08/2020</v>
      </c>
      <c r="E298" s="4">
        <f t="shared" ca="1" si="1"/>
        <v>44067</v>
      </c>
    </row>
    <row r="299" spans="1:5" ht="13" x14ac:dyDescent="0.15">
      <c r="A299" s="1">
        <f ca="1">IFERROR(__xludf.DUMMYFUNCTION("""COMPUTED_VALUE"""),9)</f>
        <v>9</v>
      </c>
      <c r="B299" s="1" t="str">
        <f ca="1">IFERROR(__xludf.DUMMYFUNCTION("""COMPUTED_VALUE"""),"Media_OOH_MEDIAGARES TRANSPORT contribution")</f>
        <v>Media_OOH_MEDIAGARES TRANSPORT contribution</v>
      </c>
      <c r="C299" s="1">
        <f ca="1">IFERROR(INDIRECT(ADDRESS(MATCH(A299,'contribution par jour-semaine'!A:A,0),MATCH(B299,'contribution par jour-semaine'!$1:$1,0),4,1,"contribution par jour-semaine")),"")</f>
        <v>0</v>
      </c>
      <c r="D299" s="4" t="str">
        <f ca="1">VLOOKUP(A299,predictions!A:B,2,FALSE)</f>
        <v>24/08/2020</v>
      </c>
      <c r="E299" s="4">
        <f t="shared" ca="1" si="1"/>
        <v>44067</v>
      </c>
    </row>
    <row r="300" spans="1:5" ht="13" x14ac:dyDescent="0.15">
      <c r="A300" s="1">
        <f ca="1">IFERROR(__xludf.DUMMYFUNCTION("""COMPUTED_VALUE"""),9)</f>
        <v>9</v>
      </c>
      <c r="B300" s="1" t="str">
        <f ca="1">IFERROR(__xludf.DUMMYFUNCTION("""COMPUTED_VALUE"""),"Media_OOH_Others contribution")</f>
        <v>Media_OOH_Others contribution</v>
      </c>
      <c r="C300" s="1">
        <f ca="1">IFERROR(INDIRECT(ADDRESS(MATCH(A300,'contribution par jour-semaine'!A:A,0),MATCH(B300,'contribution par jour-semaine'!$1:$1,0),4,1,"contribution par jour-semaine")),"")</f>
        <v>2550.478759765625</v>
      </c>
      <c r="D300" s="4" t="str">
        <f ca="1">VLOOKUP(A300,predictions!A:B,2,FALSE)</f>
        <v>24/08/2020</v>
      </c>
      <c r="E300" s="4">
        <f t="shared" ca="1" si="1"/>
        <v>44067</v>
      </c>
    </row>
    <row r="301" spans="1:5" ht="13" x14ac:dyDescent="0.15">
      <c r="A301" s="1">
        <f ca="1">IFERROR(__xludf.DUMMYFUNCTION("""COMPUTED_VALUE"""),9)</f>
        <v>9</v>
      </c>
      <c r="B301" s="1" t="str">
        <f ca="1">IFERROR(__xludf.DUMMYFUNCTION("""COMPUTED_VALUE"""),"baseline contribution")</f>
        <v>baseline contribution</v>
      </c>
      <c r="C301" s="1">
        <f ca="1">IFERROR(INDIRECT(ADDRESS(MATCH(A301,'contribution par jour-semaine'!A:A,0),MATCH(B301,'contribution par jour-semaine'!$1:$1,0),4,1,"contribution par jour-semaine")),"")</f>
        <v>1097650.625</v>
      </c>
      <c r="D301" s="4" t="str">
        <f ca="1">VLOOKUP(A301,predictions!A:B,2,FALSE)</f>
        <v>24/08/2020</v>
      </c>
      <c r="E301" s="4">
        <f t="shared" ca="1" si="1"/>
        <v>44067</v>
      </c>
    </row>
    <row r="302" spans="1:5" ht="13" x14ac:dyDescent="0.15">
      <c r="A302" s="1">
        <f ca="1">IFERROR(__xludf.DUMMYFUNCTION("""COMPUTED_VALUE"""),10)</f>
        <v>10</v>
      </c>
      <c r="B302" s="1" t="str">
        <f ca="1">IFERROR(__xludf.DUMMYFUNCTION("""COMPUTED_VALUE"""),"Media_Print_Others contribution")</f>
        <v>Media_Print_Others contribution</v>
      </c>
      <c r="C302" s="1">
        <f ca="1">IFERROR(INDIRECT(ADDRESS(MATCH(A302,'contribution par jour-semaine'!A:A,0),MATCH(B302,'contribution par jour-semaine'!$1:$1,0),4,1,"contribution par jour-semaine")),"")</f>
        <v>36593.2421875</v>
      </c>
      <c r="D302" s="4" t="str">
        <f ca="1">VLOOKUP(A302,predictions!A:B,2,FALSE)</f>
        <v>31/08/2020</v>
      </c>
      <c r="E302" s="4">
        <f t="shared" ca="1" si="1"/>
        <v>44074</v>
      </c>
    </row>
    <row r="303" spans="1:5" ht="13" x14ac:dyDescent="0.15">
      <c r="A303" s="1">
        <f ca="1">IFERROR(__xludf.DUMMYFUNCTION("""COMPUTED_VALUE"""),10)</f>
        <v>10</v>
      </c>
      <c r="B303" s="1" t="str">
        <f ca="1">IFERROR(__xludf.DUMMYFUNCTION("""COMPUTED_VALUE"""),"Media_Print_ELLE contribution")</f>
        <v>Media_Print_ELLE contribution</v>
      </c>
      <c r="C303" s="1">
        <f ca="1">IFERROR(INDIRECT(ADDRESS(MATCH(A303,'contribution par jour-semaine'!A:A,0),MATCH(B303,'contribution par jour-semaine'!$1:$1,0),4,1,"contribution par jour-semaine")),"")</f>
        <v>32897.05859375</v>
      </c>
      <c r="D303" s="4" t="str">
        <f ca="1">VLOOKUP(A303,predictions!A:B,2,FALSE)</f>
        <v>31/08/2020</v>
      </c>
      <c r="E303" s="4">
        <f t="shared" ca="1" si="1"/>
        <v>44074</v>
      </c>
    </row>
    <row r="304" spans="1:5" ht="13" x14ac:dyDescent="0.15">
      <c r="A304" s="1">
        <f ca="1">IFERROR(__xludf.DUMMYFUNCTION("""COMPUTED_VALUE"""),10)</f>
        <v>10</v>
      </c>
      <c r="B304" s="1" t="str">
        <f ca="1">IFERROR(__xludf.DUMMYFUNCTION("""COMPUTED_VALUE"""),"Media_Print_MADAME FIGARO contribution")</f>
        <v>Media_Print_MADAME FIGARO contribution</v>
      </c>
      <c r="C304" s="1">
        <f ca="1">IFERROR(INDIRECT(ADDRESS(MATCH(A304,'contribution par jour-semaine'!A:A,0),MATCH(B304,'contribution par jour-semaine'!$1:$1,0),4,1,"contribution par jour-semaine")),"")</f>
        <v>19538.8984375</v>
      </c>
      <c r="D304" s="4" t="str">
        <f ca="1">VLOOKUP(A304,predictions!A:B,2,FALSE)</f>
        <v>31/08/2020</v>
      </c>
      <c r="E304" s="4">
        <f t="shared" ca="1" si="1"/>
        <v>44074</v>
      </c>
    </row>
    <row r="305" spans="1:5" ht="13" x14ac:dyDescent="0.15">
      <c r="A305" s="1">
        <f ca="1">IFERROR(__xludf.DUMMYFUNCTION("""COMPUTED_VALUE"""),10)</f>
        <v>10</v>
      </c>
      <c r="B305" s="1" t="str">
        <f ca="1">IFERROR(__xludf.DUMMYFUNCTION("""COMPUTED_VALUE"""),"Media_Print_MARIE CLAIRE contribution")</f>
        <v>Media_Print_MARIE CLAIRE contribution</v>
      </c>
      <c r="C305" s="1">
        <f ca="1">IFERROR(INDIRECT(ADDRESS(MATCH(A305,'contribution par jour-semaine'!A:A,0),MATCH(B305,'contribution par jour-semaine'!$1:$1,0),4,1,"contribution par jour-semaine")),"")</f>
        <v>14077.8603515625</v>
      </c>
      <c r="D305" s="4" t="str">
        <f ca="1">VLOOKUP(A305,predictions!A:B,2,FALSE)</f>
        <v>31/08/2020</v>
      </c>
      <c r="E305" s="4">
        <f t="shared" ca="1" si="1"/>
        <v>44074</v>
      </c>
    </row>
    <row r="306" spans="1:5" ht="13" x14ac:dyDescent="0.15">
      <c r="A306" s="1">
        <f ca="1">IFERROR(__xludf.DUMMYFUNCTION("""COMPUTED_VALUE"""),10)</f>
        <v>10</v>
      </c>
      <c r="B306" s="1" t="str">
        <f ca="1">IFERROR(__xludf.DUMMYFUNCTION("""COMPUTED_VALUE"""),"Media_Print_VERSION FEMINA contribution")</f>
        <v>Media_Print_VERSION FEMINA contribution</v>
      </c>
      <c r="C306" s="1">
        <f ca="1">IFERROR(INDIRECT(ADDRESS(MATCH(A306,'contribution par jour-semaine'!A:A,0),MATCH(B306,'contribution par jour-semaine'!$1:$1,0),4,1,"contribution par jour-semaine")),"")</f>
        <v>54593.3671875</v>
      </c>
      <c r="D306" s="4" t="str">
        <f ca="1">VLOOKUP(A306,predictions!A:B,2,FALSE)</f>
        <v>31/08/2020</v>
      </c>
      <c r="E306" s="4">
        <f t="shared" ca="1" si="1"/>
        <v>44074</v>
      </c>
    </row>
    <row r="307" spans="1:5" ht="13" x14ac:dyDescent="0.15">
      <c r="A307" s="1">
        <f ca="1">IFERROR(__xludf.DUMMYFUNCTION("""COMPUTED_VALUE"""),10)</f>
        <v>10</v>
      </c>
      <c r="B307" s="1" t="str">
        <f ca="1">IFERROR(__xludf.DUMMYFUNCTION("""COMPUTED_VALUE"""),"Media_Print_GALA contribution")</f>
        <v>Media_Print_GALA contribution</v>
      </c>
      <c r="C307" s="1">
        <f ca="1">IFERROR(INDIRECT(ADDRESS(MATCH(A307,'contribution par jour-semaine'!A:A,0),MATCH(B307,'contribution par jour-semaine'!$1:$1,0),4,1,"contribution par jour-semaine")),"")</f>
        <v>28254.908203125</v>
      </c>
      <c r="D307" s="4" t="str">
        <f ca="1">VLOOKUP(A307,predictions!A:B,2,FALSE)</f>
        <v>31/08/2020</v>
      </c>
      <c r="E307" s="4">
        <f t="shared" ca="1" si="1"/>
        <v>44074</v>
      </c>
    </row>
    <row r="308" spans="1:5" ht="13" x14ac:dyDescent="0.15">
      <c r="A308" s="1">
        <f ca="1">IFERROR(__xludf.DUMMYFUNCTION("""COMPUTED_VALUE"""),10)</f>
        <v>10</v>
      </c>
      <c r="B308" s="1" t="str">
        <f ca="1">IFERROR(__xludf.DUMMYFUNCTION("""COMPUTED_VALUE"""),"Media_Print_COSMOPOLITAN contribution")</f>
        <v>Media_Print_COSMOPOLITAN contribution</v>
      </c>
      <c r="C308" s="1">
        <f ca="1">IFERROR(INDIRECT(ADDRESS(MATCH(A308,'contribution par jour-semaine'!A:A,0),MATCH(B308,'contribution par jour-semaine'!$1:$1,0),4,1,"contribution par jour-semaine")),"")</f>
        <v>28534.34765625</v>
      </c>
      <c r="D308" s="4" t="str">
        <f ca="1">VLOOKUP(A308,predictions!A:B,2,FALSE)</f>
        <v>31/08/2020</v>
      </c>
      <c r="E308" s="4">
        <f t="shared" ca="1" si="1"/>
        <v>44074</v>
      </c>
    </row>
    <row r="309" spans="1:5" ht="13" x14ac:dyDescent="0.15">
      <c r="A309" s="1">
        <f ca="1">IFERROR(__xludf.DUMMYFUNCTION("""COMPUTED_VALUE"""),10)</f>
        <v>10</v>
      </c>
      <c r="B309" s="1" t="str">
        <f ca="1">IFERROR(__xludf.DUMMYFUNCTION("""COMPUTED_VALUE"""),"Media_Print_FEMME ACTUELLE contribution")</f>
        <v>Media_Print_FEMME ACTUELLE contribution</v>
      </c>
      <c r="C309" s="1">
        <f ca="1">IFERROR(INDIRECT(ADDRESS(MATCH(A309,'contribution par jour-semaine'!A:A,0),MATCH(B309,'contribution par jour-semaine'!$1:$1,0),4,1,"contribution par jour-semaine")),"")</f>
        <v>6538.18505859375</v>
      </c>
      <c r="D309" s="4" t="str">
        <f ca="1">VLOOKUP(A309,predictions!A:B,2,FALSE)</f>
        <v>31/08/2020</v>
      </c>
      <c r="E309" s="4">
        <f t="shared" ca="1" si="1"/>
        <v>44074</v>
      </c>
    </row>
    <row r="310" spans="1:5" ht="13" x14ac:dyDescent="0.15">
      <c r="A310" s="1">
        <f ca="1">IFERROR(__xludf.DUMMYFUNCTION("""COMPUTED_VALUE"""),10)</f>
        <v>10</v>
      </c>
      <c r="B310" s="1" t="str">
        <f ca="1">IFERROR(__xludf.DUMMYFUNCTION("""COMPUTED_VALUE"""),"Media_Print_PARIS MATCH contribution")</f>
        <v>Media_Print_PARIS MATCH contribution</v>
      </c>
      <c r="C310" s="1">
        <f ca="1">IFERROR(INDIRECT(ADDRESS(MATCH(A310,'contribution par jour-semaine'!A:A,0),MATCH(B310,'contribution par jour-semaine'!$1:$1,0),4,1,"contribution par jour-semaine")),"")</f>
        <v>8202.93359375</v>
      </c>
      <c r="D310" s="4" t="str">
        <f ca="1">VLOOKUP(A310,predictions!A:B,2,FALSE)</f>
        <v>31/08/2020</v>
      </c>
      <c r="E310" s="4">
        <f t="shared" ca="1" si="1"/>
        <v>44074</v>
      </c>
    </row>
    <row r="311" spans="1:5" ht="13" x14ac:dyDescent="0.15">
      <c r="A311" s="1">
        <f ca="1">IFERROR(__xludf.DUMMYFUNCTION("""COMPUTED_VALUE"""),10)</f>
        <v>10</v>
      </c>
      <c r="B311" s="1" t="str">
        <f ca="1">IFERROR(__xludf.DUMMYFUNCTION("""COMPUTED_VALUE"""),"Media_Print_BIBA contribution")</f>
        <v>Media_Print_BIBA contribution</v>
      </c>
      <c r="C311" s="1">
        <f ca="1">IFERROR(INDIRECT(ADDRESS(MATCH(A311,'contribution par jour-semaine'!A:A,0),MATCH(B311,'contribution par jour-semaine'!$1:$1,0),4,1,"contribution par jour-semaine")),"")</f>
        <v>32585.068359375</v>
      </c>
      <c r="D311" s="4" t="str">
        <f ca="1">VLOOKUP(A311,predictions!A:B,2,FALSE)</f>
        <v>31/08/2020</v>
      </c>
      <c r="E311" s="4">
        <f t="shared" ca="1" si="1"/>
        <v>44074</v>
      </c>
    </row>
    <row r="312" spans="1:5" ht="13" x14ac:dyDescent="0.15">
      <c r="A312" s="1">
        <f ca="1">IFERROR(__xludf.DUMMYFUNCTION("""COMPUTED_VALUE"""),10)</f>
        <v>10</v>
      </c>
      <c r="B312" s="1" t="str">
        <f ca="1">IFERROR(__xludf.DUMMYFUNCTION("""COMPUTED_VALUE"""),"Media_Print_AVANTAGES contribution")</f>
        <v>Media_Print_AVANTAGES contribution</v>
      </c>
      <c r="C312" s="1">
        <f ca="1">IFERROR(INDIRECT(ADDRESS(MATCH(A312,'contribution par jour-semaine'!A:A,0),MATCH(B312,'contribution par jour-semaine'!$1:$1,0),4,1,"contribution par jour-semaine")),"")</f>
        <v>11704.916015625</v>
      </c>
      <c r="D312" s="4" t="str">
        <f ca="1">VLOOKUP(A312,predictions!A:B,2,FALSE)</f>
        <v>31/08/2020</v>
      </c>
      <c r="E312" s="4">
        <f t="shared" ca="1" si="1"/>
        <v>44074</v>
      </c>
    </row>
    <row r="313" spans="1:5" ht="13" x14ac:dyDescent="0.15">
      <c r="A313" s="1">
        <f ca="1">IFERROR(__xludf.DUMMYFUNCTION("""COMPUTED_VALUE"""),10)</f>
        <v>10</v>
      </c>
      <c r="B313" s="1" t="str">
        <f ca="1">IFERROR(__xludf.DUMMYFUNCTION("""COMPUTED_VALUE"""),"Media_Print_PSYCHOLOGIES contribution")</f>
        <v>Media_Print_PSYCHOLOGIES contribution</v>
      </c>
      <c r="C313" s="1">
        <f ca="1">IFERROR(INDIRECT(ADDRESS(MATCH(A313,'contribution par jour-semaine'!A:A,0),MATCH(B313,'contribution par jour-semaine'!$1:$1,0),4,1,"contribution par jour-semaine")),"")</f>
        <v>5116.1328125</v>
      </c>
      <c r="D313" s="4" t="str">
        <f ca="1">VLOOKUP(A313,predictions!A:B,2,FALSE)</f>
        <v>31/08/2020</v>
      </c>
      <c r="E313" s="4">
        <f t="shared" ca="1" si="1"/>
        <v>44074</v>
      </c>
    </row>
    <row r="314" spans="1:5" ht="13" x14ac:dyDescent="0.15">
      <c r="A314" s="1">
        <f ca="1">IFERROR(__xludf.DUMMYFUNCTION("""COMPUTED_VALUE"""),10)</f>
        <v>10</v>
      </c>
      <c r="B314" s="1" t="str">
        <f ca="1">IFERROR(__xludf.DUMMYFUNCTION("""COMPUTED_VALUE"""),"Media_TV_TF1 contribution")</f>
        <v>Media_TV_TF1 contribution</v>
      </c>
      <c r="C314" s="1">
        <f ca="1">IFERROR(INDIRECT(ADDRESS(MATCH(A314,'contribution par jour-semaine'!A:A,0),MATCH(B314,'contribution par jour-semaine'!$1:$1,0),4,1,"contribution par jour-semaine")),"")</f>
        <v>0</v>
      </c>
      <c r="D314" s="4" t="str">
        <f ca="1">VLOOKUP(A314,predictions!A:B,2,FALSE)</f>
        <v>31/08/2020</v>
      </c>
      <c r="E314" s="4">
        <f t="shared" ca="1" si="1"/>
        <v>44074</v>
      </c>
    </row>
    <row r="315" spans="1:5" ht="13" x14ac:dyDescent="0.15">
      <c r="A315" s="1">
        <f ca="1">IFERROR(__xludf.DUMMYFUNCTION("""COMPUTED_VALUE"""),10)</f>
        <v>10</v>
      </c>
      <c r="B315" s="1" t="str">
        <f ca="1">IFERROR(__xludf.DUMMYFUNCTION("""COMPUTED_VALUE"""),"Media_TV_Others contribution")</f>
        <v>Media_TV_Others contribution</v>
      </c>
      <c r="C315" s="1">
        <f ca="1">IFERROR(INDIRECT(ADDRESS(MATCH(A315,'contribution par jour-semaine'!A:A,0),MATCH(B315,'contribution par jour-semaine'!$1:$1,0),4,1,"contribution par jour-semaine")),"")</f>
        <v>0</v>
      </c>
      <c r="D315" s="4" t="str">
        <f ca="1">VLOOKUP(A315,predictions!A:B,2,FALSE)</f>
        <v>31/08/2020</v>
      </c>
      <c r="E315" s="4">
        <f t="shared" ca="1" si="1"/>
        <v>44074</v>
      </c>
    </row>
    <row r="316" spans="1:5" ht="13" x14ac:dyDescent="0.15">
      <c r="A316" s="1">
        <f ca="1">IFERROR(__xludf.DUMMYFUNCTION("""COMPUTED_VALUE"""),10)</f>
        <v>10</v>
      </c>
      <c r="B316" s="1" t="str">
        <f ca="1">IFERROR(__xludf.DUMMYFUNCTION("""COMPUTED_VALUE"""),"Media_TV_M6 contribution")</f>
        <v>Media_TV_M6 contribution</v>
      </c>
      <c r="C316" s="1">
        <f ca="1">IFERROR(INDIRECT(ADDRESS(MATCH(A316,'contribution par jour-semaine'!A:A,0),MATCH(B316,'contribution par jour-semaine'!$1:$1,0),4,1,"contribution par jour-semaine")),"")</f>
        <v>0</v>
      </c>
      <c r="D316" s="4" t="str">
        <f ca="1">VLOOKUP(A316,predictions!A:B,2,FALSE)</f>
        <v>31/08/2020</v>
      </c>
      <c r="E316" s="4">
        <f t="shared" ca="1" si="1"/>
        <v>44074</v>
      </c>
    </row>
    <row r="317" spans="1:5" ht="13" x14ac:dyDescent="0.15">
      <c r="A317" s="1">
        <f ca="1">IFERROR(__xludf.DUMMYFUNCTION("""COMPUTED_VALUE"""),10)</f>
        <v>10</v>
      </c>
      <c r="B317" s="1" t="str">
        <f ca="1">IFERROR(__xludf.DUMMYFUNCTION("""COMPUTED_VALUE"""),"Media_TV_TMC contribution")</f>
        <v>Media_TV_TMC contribution</v>
      </c>
      <c r="C317" s="1">
        <f ca="1">IFERROR(INDIRECT(ADDRESS(MATCH(A317,'contribution par jour-semaine'!A:A,0),MATCH(B317,'contribution par jour-semaine'!$1:$1,0),4,1,"contribution par jour-semaine")),"")</f>
        <v>0</v>
      </c>
      <c r="D317" s="4" t="str">
        <f ca="1">VLOOKUP(A317,predictions!A:B,2,FALSE)</f>
        <v>31/08/2020</v>
      </c>
      <c r="E317" s="4">
        <f t="shared" ca="1" si="1"/>
        <v>44074</v>
      </c>
    </row>
    <row r="318" spans="1:5" ht="13" x14ac:dyDescent="0.15">
      <c r="A318" s="1">
        <f ca="1">IFERROR(__xludf.DUMMYFUNCTION("""COMPUTED_VALUE"""),10)</f>
        <v>10</v>
      </c>
      <c r="B318" s="1" t="str">
        <f ca="1">IFERROR(__xludf.DUMMYFUNCTION("""COMPUTED_VALUE"""),"Media_TV_FRANCE 2 contribution")</f>
        <v>Media_TV_FRANCE 2 contribution</v>
      </c>
      <c r="C318" s="1">
        <f ca="1">IFERROR(INDIRECT(ADDRESS(MATCH(A318,'contribution par jour-semaine'!A:A,0),MATCH(B318,'contribution par jour-semaine'!$1:$1,0),4,1,"contribution par jour-semaine")),"")</f>
        <v>0</v>
      </c>
      <c r="D318" s="4" t="str">
        <f ca="1">VLOOKUP(A318,predictions!A:B,2,FALSE)</f>
        <v>31/08/2020</v>
      </c>
      <c r="E318" s="4">
        <f t="shared" ca="1" si="1"/>
        <v>44074</v>
      </c>
    </row>
    <row r="319" spans="1:5" ht="13" x14ac:dyDescent="0.15">
      <c r="A319" s="1">
        <f ca="1">IFERROR(__xludf.DUMMYFUNCTION("""COMPUTED_VALUE"""),10)</f>
        <v>10</v>
      </c>
      <c r="B319" s="1" t="str">
        <f ca="1">IFERROR(__xludf.DUMMYFUNCTION("""COMPUTED_VALUE"""),"Media_TV_BFM TV contribution")</f>
        <v>Media_TV_BFM TV contribution</v>
      </c>
      <c r="C319" s="1">
        <f ca="1">IFERROR(INDIRECT(ADDRESS(MATCH(A319,'contribution par jour-semaine'!A:A,0),MATCH(B319,'contribution par jour-semaine'!$1:$1,0),4,1,"contribution par jour-semaine")),"")</f>
        <v>0</v>
      </c>
      <c r="D319" s="4" t="str">
        <f ca="1">VLOOKUP(A319,predictions!A:B,2,FALSE)</f>
        <v>31/08/2020</v>
      </c>
      <c r="E319" s="4">
        <f t="shared" ca="1" si="1"/>
        <v>44074</v>
      </c>
    </row>
    <row r="320" spans="1:5" ht="13" x14ac:dyDescent="0.15">
      <c r="A320" s="1">
        <f ca="1">IFERROR(__xludf.DUMMYFUNCTION("""COMPUTED_VALUE"""),10)</f>
        <v>10</v>
      </c>
      <c r="B320" s="1" t="str">
        <f ca="1">IFERROR(__xludf.DUMMYFUNCTION("""COMPUTED_VALUE"""),"Media_TV_C8 contribution")</f>
        <v>Media_TV_C8 contribution</v>
      </c>
      <c r="C320" s="1">
        <f ca="1">IFERROR(INDIRECT(ADDRESS(MATCH(A320,'contribution par jour-semaine'!A:A,0),MATCH(B320,'contribution par jour-semaine'!$1:$1,0),4,1,"contribution par jour-semaine")),"")</f>
        <v>0</v>
      </c>
      <c r="D320" s="4" t="str">
        <f ca="1">VLOOKUP(A320,predictions!A:B,2,FALSE)</f>
        <v>31/08/2020</v>
      </c>
      <c r="E320" s="4">
        <f t="shared" ca="1" si="1"/>
        <v>44074</v>
      </c>
    </row>
    <row r="321" spans="1:5" ht="13" x14ac:dyDescent="0.15">
      <c r="A321" s="1">
        <f ca="1">IFERROR(__xludf.DUMMYFUNCTION("""COMPUTED_VALUE"""),10)</f>
        <v>10</v>
      </c>
      <c r="B321" s="1" t="str">
        <f ca="1">IFERROR(__xludf.DUMMYFUNCTION("""COMPUTED_VALUE"""),"Media_TV_TF1 SERIES FILMS contribution")</f>
        <v>Media_TV_TF1 SERIES FILMS contribution</v>
      </c>
      <c r="C321" s="1">
        <f ca="1">IFERROR(INDIRECT(ADDRESS(MATCH(A321,'contribution par jour-semaine'!A:A,0),MATCH(B321,'contribution par jour-semaine'!$1:$1,0),4,1,"contribution par jour-semaine")),"")</f>
        <v>0</v>
      </c>
      <c r="D321" s="4" t="str">
        <f ca="1">VLOOKUP(A321,predictions!A:B,2,FALSE)</f>
        <v>31/08/2020</v>
      </c>
      <c r="E321" s="4">
        <f t="shared" ca="1" si="1"/>
        <v>44074</v>
      </c>
    </row>
    <row r="322" spans="1:5" ht="13" x14ac:dyDescent="0.15">
      <c r="A322" s="1">
        <f ca="1">IFERROR(__xludf.DUMMYFUNCTION("""COMPUTED_VALUE"""),10)</f>
        <v>10</v>
      </c>
      <c r="B322" s="1" t="str">
        <f ca="1">IFERROR(__xludf.DUMMYFUNCTION("""COMPUTED_VALUE"""),"Media_TV_NRJ12 contribution")</f>
        <v>Media_TV_NRJ12 contribution</v>
      </c>
      <c r="C322" s="1">
        <f ca="1">IFERROR(INDIRECT(ADDRESS(MATCH(A322,'contribution par jour-semaine'!A:A,0),MATCH(B322,'contribution par jour-semaine'!$1:$1,0),4,1,"contribution par jour-semaine")),"")</f>
        <v>0</v>
      </c>
      <c r="D322" s="4" t="str">
        <f ca="1">VLOOKUP(A322,predictions!A:B,2,FALSE)</f>
        <v>31/08/2020</v>
      </c>
      <c r="E322" s="4">
        <f t="shared" ca="1" si="1"/>
        <v>44074</v>
      </c>
    </row>
    <row r="323" spans="1:5" ht="13" x14ac:dyDescent="0.15">
      <c r="A323" s="1">
        <f ca="1">IFERROR(__xludf.DUMMYFUNCTION("""COMPUTED_VALUE"""),10)</f>
        <v>10</v>
      </c>
      <c r="B323" s="1" t="str">
        <f ca="1">IFERROR(__xludf.DUMMYFUNCTION("""COMPUTED_VALUE"""),"Media_Search contribution")</f>
        <v>Media_Search contribution</v>
      </c>
      <c r="C323" s="1">
        <f ca="1">IFERROR(INDIRECT(ADDRESS(MATCH(A323,'contribution par jour-semaine'!A:A,0),MATCH(B323,'contribution par jour-semaine'!$1:$1,0),4,1,"contribution par jour-semaine")),"")</f>
        <v>71958.515625</v>
      </c>
      <c r="D323" s="4" t="str">
        <f ca="1">VLOOKUP(A323,predictions!A:B,2,FALSE)</f>
        <v>31/08/2020</v>
      </c>
      <c r="E323" s="4">
        <f t="shared" ca="1" si="1"/>
        <v>44074</v>
      </c>
    </row>
    <row r="324" spans="1:5" ht="13" x14ac:dyDescent="0.15">
      <c r="A324" s="1">
        <f ca="1">IFERROR(__xludf.DUMMYFUNCTION("""COMPUTED_VALUE"""),10)</f>
        <v>10</v>
      </c>
      <c r="B324" s="1" t="str">
        <f ca="1">IFERROR(__xludf.DUMMYFUNCTION("""COMPUTED_VALUE"""),"Media_Social contribution")</f>
        <v>Media_Social contribution</v>
      </c>
      <c r="C324" s="1">
        <f ca="1">IFERROR(INDIRECT(ADDRESS(MATCH(A324,'contribution par jour-semaine'!A:A,0),MATCH(B324,'contribution par jour-semaine'!$1:$1,0),4,1,"contribution par jour-semaine")),"")</f>
        <v>197185.015625</v>
      </c>
      <c r="D324" s="4" t="str">
        <f ca="1">VLOOKUP(A324,predictions!A:B,2,FALSE)</f>
        <v>31/08/2020</v>
      </c>
      <c r="E324" s="4">
        <f t="shared" ca="1" si="1"/>
        <v>44074</v>
      </c>
    </row>
    <row r="325" spans="1:5" ht="13" x14ac:dyDescent="0.15">
      <c r="A325" s="1">
        <f ca="1">IFERROR(__xludf.DUMMYFUNCTION("""COMPUTED_VALUE"""),10)</f>
        <v>10</v>
      </c>
      <c r="B325" s="1" t="str">
        <f ca="1">IFERROR(__xludf.DUMMYFUNCTION("""COMPUTED_VALUE"""),"Media_Display contribution")</f>
        <v>Media_Display contribution</v>
      </c>
      <c r="C325" s="1">
        <f ca="1">IFERROR(INDIRECT(ADDRESS(MATCH(A325,'contribution par jour-semaine'!A:A,0),MATCH(B325,'contribution par jour-semaine'!$1:$1,0),4,1,"contribution par jour-semaine")),"")</f>
        <v>46361.30859375</v>
      </c>
      <c r="D325" s="4" t="str">
        <f ca="1">VLOOKUP(A325,predictions!A:B,2,FALSE)</f>
        <v>31/08/2020</v>
      </c>
      <c r="E325" s="4">
        <f t="shared" ca="1" si="1"/>
        <v>44074</v>
      </c>
    </row>
    <row r="326" spans="1:5" ht="13" x14ac:dyDescent="0.15">
      <c r="A326" s="1">
        <f ca="1">IFERROR(__xludf.DUMMYFUNCTION("""COMPUTED_VALUE"""),10)</f>
        <v>10</v>
      </c>
      <c r="B326" s="1" t="str">
        <f ca="1">IFERROR(__xludf.DUMMYFUNCTION("""COMPUTED_VALUE"""),"Media_OOH_JC DECAUX VITRINE 2M2 NATIONAL contribution")</f>
        <v>Media_OOH_JC DECAUX VITRINE 2M2 NATIONAL contribution</v>
      </c>
      <c r="C326" s="1">
        <f ca="1">IFERROR(INDIRECT(ADDRESS(MATCH(A326,'contribution par jour-semaine'!A:A,0),MATCH(B326,'contribution par jour-semaine'!$1:$1,0),4,1,"contribution par jour-semaine")),"")</f>
        <v>0</v>
      </c>
      <c r="D326" s="4" t="str">
        <f ca="1">VLOOKUP(A326,predictions!A:B,2,FALSE)</f>
        <v>31/08/2020</v>
      </c>
      <c r="E326" s="4">
        <f t="shared" ca="1" si="1"/>
        <v>44074</v>
      </c>
    </row>
    <row r="327" spans="1:5" ht="13" x14ac:dyDescent="0.15">
      <c r="A327" s="1">
        <f ca="1">IFERROR(__xludf.DUMMYFUNCTION("""COMPUTED_VALUE"""),10)</f>
        <v>10</v>
      </c>
      <c r="B327" s="1" t="str">
        <f ca="1">IFERROR(__xludf.DUMMYFUNCTION("""COMPUTED_VALUE"""),"Media_OOH_METROBUS METRO NATIONAL contribution")</f>
        <v>Media_OOH_METROBUS METRO NATIONAL contribution</v>
      </c>
      <c r="C327" s="1">
        <f ca="1">IFERROR(INDIRECT(ADDRESS(MATCH(A327,'contribution par jour-semaine'!A:A,0),MATCH(B327,'contribution par jour-semaine'!$1:$1,0),4,1,"contribution par jour-semaine")),"")</f>
        <v>0</v>
      </c>
      <c r="D327" s="4" t="str">
        <f ca="1">VLOOKUP(A327,predictions!A:B,2,FALSE)</f>
        <v>31/08/2020</v>
      </c>
      <c r="E327" s="4">
        <f t="shared" ca="1" si="1"/>
        <v>44074</v>
      </c>
    </row>
    <row r="328" spans="1:5" ht="13" x14ac:dyDescent="0.15">
      <c r="A328" s="1">
        <f ca="1">IFERROR(__xludf.DUMMYFUNCTION("""COMPUTED_VALUE"""),10)</f>
        <v>10</v>
      </c>
      <c r="B328" s="1" t="str">
        <f ca="1">IFERROR(__xludf.DUMMYFUNCTION("""COMPUTED_VALUE"""),"Media_OOH_CLEAR CHANNEL SHOPPING MALLS contribution")</f>
        <v>Media_OOH_CLEAR CHANNEL SHOPPING MALLS contribution</v>
      </c>
      <c r="C328" s="1">
        <f ca="1">IFERROR(INDIRECT(ADDRESS(MATCH(A328,'contribution par jour-semaine'!A:A,0),MATCH(B328,'contribution par jour-semaine'!$1:$1,0),4,1,"contribution par jour-semaine")),"")</f>
        <v>22570.375</v>
      </c>
      <c r="D328" s="4" t="str">
        <f ca="1">VLOOKUP(A328,predictions!A:B,2,FALSE)</f>
        <v>31/08/2020</v>
      </c>
      <c r="E328" s="4">
        <f t="shared" ca="1" si="1"/>
        <v>44074</v>
      </c>
    </row>
    <row r="329" spans="1:5" ht="13" x14ac:dyDescent="0.15">
      <c r="A329" s="1">
        <f ca="1">IFERROR(__xludf.DUMMYFUNCTION("""COMPUTED_VALUE"""),10)</f>
        <v>10</v>
      </c>
      <c r="B329" s="1" t="str">
        <f ca="1">IFERROR(__xludf.DUMMYFUNCTION("""COMPUTED_VALUE"""),"Media_OOH_MEDIAGARES TRANSPORT contribution")</f>
        <v>Media_OOH_MEDIAGARES TRANSPORT contribution</v>
      </c>
      <c r="C329" s="1">
        <f ca="1">IFERROR(INDIRECT(ADDRESS(MATCH(A329,'contribution par jour-semaine'!A:A,0),MATCH(B329,'contribution par jour-semaine'!$1:$1,0),4,1,"contribution par jour-semaine")),"")</f>
        <v>0</v>
      </c>
      <c r="D329" s="4" t="str">
        <f ca="1">VLOOKUP(A329,predictions!A:B,2,FALSE)</f>
        <v>31/08/2020</v>
      </c>
      <c r="E329" s="4">
        <f t="shared" ca="1" si="1"/>
        <v>44074</v>
      </c>
    </row>
    <row r="330" spans="1:5" ht="13" x14ac:dyDescent="0.15">
      <c r="A330" s="1">
        <f ca="1">IFERROR(__xludf.DUMMYFUNCTION("""COMPUTED_VALUE"""),10)</f>
        <v>10</v>
      </c>
      <c r="B330" s="1" t="str">
        <f ca="1">IFERROR(__xludf.DUMMYFUNCTION("""COMPUTED_VALUE"""),"Media_OOH_Others contribution")</f>
        <v>Media_OOH_Others contribution</v>
      </c>
      <c r="C330" s="1">
        <f ca="1">IFERROR(INDIRECT(ADDRESS(MATCH(A330,'contribution par jour-semaine'!A:A,0),MATCH(B330,'contribution par jour-semaine'!$1:$1,0),4,1,"contribution par jour-semaine")),"")</f>
        <v>6047.8544921875</v>
      </c>
      <c r="D330" s="4" t="str">
        <f ca="1">VLOOKUP(A330,predictions!A:B,2,FALSE)</f>
        <v>31/08/2020</v>
      </c>
      <c r="E330" s="4">
        <f t="shared" ca="1" si="1"/>
        <v>44074</v>
      </c>
    </row>
    <row r="331" spans="1:5" ht="13" x14ac:dyDescent="0.15">
      <c r="A331" s="1">
        <f ca="1">IFERROR(__xludf.DUMMYFUNCTION("""COMPUTED_VALUE"""),10)</f>
        <v>10</v>
      </c>
      <c r="B331" s="1" t="str">
        <f ca="1">IFERROR(__xludf.DUMMYFUNCTION("""COMPUTED_VALUE"""),"baseline contribution")</f>
        <v>baseline contribution</v>
      </c>
      <c r="C331" s="1">
        <f ca="1">IFERROR(INDIRECT(ADDRESS(MATCH(A331,'contribution par jour-semaine'!A:A,0),MATCH(B331,'contribution par jour-semaine'!$1:$1,0),4,1,"contribution par jour-semaine")),"")</f>
        <v>1091827.125</v>
      </c>
      <c r="D331" s="4" t="str">
        <f ca="1">VLOOKUP(A331,predictions!A:B,2,FALSE)</f>
        <v>31/08/2020</v>
      </c>
      <c r="E331" s="4">
        <f t="shared" ca="1" si="1"/>
        <v>44074</v>
      </c>
    </row>
    <row r="332" spans="1:5" ht="13" x14ac:dyDescent="0.15">
      <c r="A332" s="1">
        <f ca="1">IFERROR(__xludf.DUMMYFUNCTION("""COMPUTED_VALUE"""),11)</f>
        <v>11</v>
      </c>
      <c r="B332" s="1" t="str">
        <f ca="1">IFERROR(__xludf.DUMMYFUNCTION("""COMPUTED_VALUE"""),"Media_Print_Others contribution")</f>
        <v>Media_Print_Others contribution</v>
      </c>
      <c r="C332" s="1">
        <f ca="1">IFERROR(INDIRECT(ADDRESS(MATCH(A332,'contribution par jour-semaine'!A:A,0),MATCH(B332,'contribution par jour-semaine'!$1:$1,0),4,1,"contribution par jour-semaine")),"")</f>
        <v>33356.390625</v>
      </c>
      <c r="D332" s="4" t="str">
        <f ca="1">VLOOKUP(A332,predictions!A:B,2,FALSE)</f>
        <v>07/09/2020</v>
      </c>
      <c r="E332" s="4">
        <f t="shared" ca="1" si="1"/>
        <v>44081</v>
      </c>
    </row>
    <row r="333" spans="1:5" ht="13" x14ac:dyDescent="0.15">
      <c r="A333" s="1">
        <f ca="1">IFERROR(__xludf.DUMMYFUNCTION("""COMPUTED_VALUE"""),11)</f>
        <v>11</v>
      </c>
      <c r="B333" s="1" t="str">
        <f ca="1">IFERROR(__xludf.DUMMYFUNCTION("""COMPUTED_VALUE"""),"Media_Print_ELLE contribution")</f>
        <v>Media_Print_ELLE contribution</v>
      </c>
      <c r="C333" s="1">
        <f ca="1">IFERROR(INDIRECT(ADDRESS(MATCH(A333,'contribution par jour-semaine'!A:A,0),MATCH(B333,'contribution par jour-semaine'!$1:$1,0),4,1,"contribution par jour-semaine")),"")</f>
        <v>29868.2578125</v>
      </c>
      <c r="D333" s="4" t="str">
        <f ca="1">VLOOKUP(A333,predictions!A:B,2,FALSE)</f>
        <v>07/09/2020</v>
      </c>
      <c r="E333" s="4">
        <f t="shared" ca="1" si="1"/>
        <v>44081</v>
      </c>
    </row>
    <row r="334" spans="1:5" ht="13" x14ac:dyDescent="0.15">
      <c r="A334" s="1">
        <f ca="1">IFERROR(__xludf.DUMMYFUNCTION("""COMPUTED_VALUE"""),11)</f>
        <v>11</v>
      </c>
      <c r="B334" s="1" t="str">
        <f ca="1">IFERROR(__xludf.DUMMYFUNCTION("""COMPUTED_VALUE"""),"Media_Print_MADAME FIGARO contribution")</f>
        <v>Media_Print_MADAME FIGARO contribution</v>
      </c>
      <c r="C334" s="1">
        <f ca="1">IFERROR(INDIRECT(ADDRESS(MATCH(A334,'contribution par jour-semaine'!A:A,0),MATCH(B334,'contribution par jour-semaine'!$1:$1,0),4,1,"contribution par jour-semaine")),"")</f>
        <v>18107.01953125</v>
      </c>
      <c r="D334" s="4" t="str">
        <f ca="1">VLOOKUP(A334,predictions!A:B,2,FALSE)</f>
        <v>07/09/2020</v>
      </c>
      <c r="E334" s="4">
        <f t="shared" ca="1" si="1"/>
        <v>44081</v>
      </c>
    </row>
    <row r="335" spans="1:5" ht="13" x14ac:dyDescent="0.15">
      <c r="A335" s="1">
        <f ca="1">IFERROR(__xludf.DUMMYFUNCTION("""COMPUTED_VALUE"""),11)</f>
        <v>11</v>
      </c>
      <c r="B335" s="1" t="str">
        <f ca="1">IFERROR(__xludf.DUMMYFUNCTION("""COMPUTED_VALUE"""),"Media_Print_MARIE CLAIRE contribution")</f>
        <v>Media_Print_MARIE CLAIRE contribution</v>
      </c>
      <c r="C335" s="1">
        <f ca="1">IFERROR(INDIRECT(ADDRESS(MATCH(A335,'contribution par jour-semaine'!A:A,0),MATCH(B335,'contribution par jour-semaine'!$1:$1,0),4,1,"contribution par jour-semaine")),"")</f>
        <v>11606.978515625</v>
      </c>
      <c r="D335" s="4" t="str">
        <f ca="1">VLOOKUP(A335,predictions!A:B,2,FALSE)</f>
        <v>07/09/2020</v>
      </c>
      <c r="E335" s="4">
        <f t="shared" ca="1" si="1"/>
        <v>44081</v>
      </c>
    </row>
    <row r="336" spans="1:5" ht="13" x14ac:dyDescent="0.15">
      <c r="A336" s="1">
        <f ca="1">IFERROR(__xludf.DUMMYFUNCTION("""COMPUTED_VALUE"""),11)</f>
        <v>11</v>
      </c>
      <c r="B336" s="1" t="str">
        <f ca="1">IFERROR(__xludf.DUMMYFUNCTION("""COMPUTED_VALUE"""),"Media_Print_VERSION FEMINA contribution")</f>
        <v>Media_Print_VERSION FEMINA contribution</v>
      </c>
      <c r="C336" s="1">
        <f ca="1">IFERROR(INDIRECT(ADDRESS(MATCH(A336,'contribution par jour-semaine'!A:A,0),MATCH(B336,'contribution par jour-semaine'!$1:$1,0),4,1,"contribution par jour-semaine")),"")</f>
        <v>46625.359375</v>
      </c>
      <c r="D336" s="4" t="str">
        <f ca="1">VLOOKUP(A336,predictions!A:B,2,FALSE)</f>
        <v>07/09/2020</v>
      </c>
      <c r="E336" s="4">
        <f t="shared" ca="1" si="1"/>
        <v>44081</v>
      </c>
    </row>
    <row r="337" spans="1:5" ht="13" x14ac:dyDescent="0.15">
      <c r="A337" s="1">
        <f ca="1">IFERROR(__xludf.DUMMYFUNCTION("""COMPUTED_VALUE"""),11)</f>
        <v>11</v>
      </c>
      <c r="B337" s="1" t="str">
        <f ca="1">IFERROR(__xludf.DUMMYFUNCTION("""COMPUTED_VALUE"""),"Media_Print_GALA contribution")</f>
        <v>Media_Print_GALA contribution</v>
      </c>
      <c r="C337" s="1">
        <f ca="1">IFERROR(INDIRECT(ADDRESS(MATCH(A337,'contribution par jour-semaine'!A:A,0),MATCH(B337,'contribution par jour-semaine'!$1:$1,0),4,1,"contribution par jour-semaine")),"")</f>
        <v>25708.0859375</v>
      </c>
      <c r="D337" s="4" t="str">
        <f ca="1">VLOOKUP(A337,predictions!A:B,2,FALSE)</f>
        <v>07/09/2020</v>
      </c>
      <c r="E337" s="4">
        <f t="shared" ca="1" si="1"/>
        <v>44081</v>
      </c>
    </row>
    <row r="338" spans="1:5" ht="13" x14ac:dyDescent="0.15">
      <c r="A338" s="1">
        <f ca="1">IFERROR(__xludf.DUMMYFUNCTION("""COMPUTED_VALUE"""),11)</f>
        <v>11</v>
      </c>
      <c r="B338" s="1" t="str">
        <f ca="1">IFERROR(__xludf.DUMMYFUNCTION("""COMPUTED_VALUE"""),"Media_Print_COSMOPOLITAN contribution")</f>
        <v>Media_Print_COSMOPOLITAN contribution</v>
      </c>
      <c r="C338" s="1">
        <f ca="1">IFERROR(INDIRECT(ADDRESS(MATCH(A338,'contribution par jour-semaine'!A:A,0),MATCH(B338,'contribution par jour-semaine'!$1:$1,0),4,1,"contribution par jour-semaine")),"")</f>
        <v>24750.177734375</v>
      </c>
      <c r="D338" s="4" t="str">
        <f ca="1">VLOOKUP(A338,predictions!A:B,2,FALSE)</f>
        <v>07/09/2020</v>
      </c>
      <c r="E338" s="4">
        <f t="shared" ca="1" si="1"/>
        <v>44081</v>
      </c>
    </row>
    <row r="339" spans="1:5" ht="13" x14ac:dyDescent="0.15">
      <c r="A339" s="1">
        <f ca="1">IFERROR(__xludf.DUMMYFUNCTION("""COMPUTED_VALUE"""),11)</f>
        <v>11</v>
      </c>
      <c r="B339" s="1" t="str">
        <f ca="1">IFERROR(__xludf.DUMMYFUNCTION("""COMPUTED_VALUE"""),"Media_Print_FEMME ACTUELLE contribution")</f>
        <v>Media_Print_FEMME ACTUELLE contribution</v>
      </c>
      <c r="C339" s="1">
        <f ca="1">IFERROR(INDIRECT(ADDRESS(MATCH(A339,'contribution par jour-semaine'!A:A,0),MATCH(B339,'contribution par jour-semaine'!$1:$1,0),4,1,"contribution par jour-semaine")),"")</f>
        <v>33733.78125</v>
      </c>
      <c r="D339" s="4" t="str">
        <f ca="1">VLOOKUP(A339,predictions!A:B,2,FALSE)</f>
        <v>07/09/2020</v>
      </c>
      <c r="E339" s="4">
        <f t="shared" ca="1" si="1"/>
        <v>44081</v>
      </c>
    </row>
    <row r="340" spans="1:5" ht="13" x14ac:dyDescent="0.15">
      <c r="A340" s="1">
        <f ca="1">IFERROR(__xludf.DUMMYFUNCTION("""COMPUTED_VALUE"""),11)</f>
        <v>11</v>
      </c>
      <c r="B340" s="1" t="str">
        <f ca="1">IFERROR(__xludf.DUMMYFUNCTION("""COMPUTED_VALUE"""),"Media_Print_PARIS MATCH contribution")</f>
        <v>Media_Print_PARIS MATCH contribution</v>
      </c>
      <c r="C340" s="1">
        <f ca="1">IFERROR(INDIRECT(ADDRESS(MATCH(A340,'contribution par jour-semaine'!A:A,0),MATCH(B340,'contribution par jour-semaine'!$1:$1,0),4,1,"contribution par jour-semaine")),"")</f>
        <v>7194.3310546875</v>
      </c>
      <c r="D340" s="4" t="str">
        <f ca="1">VLOOKUP(A340,predictions!A:B,2,FALSE)</f>
        <v>07/09/2020</v>
      </c>
      <c r="E340" s="4">
        <f t="shared" ca="1" si="1"/>
        <v>44081</v>
      </c>
    </row>
    <row r="341" spans="1:5" ht="13" x14ac:dyDescent="0.15">
      <c r="A341" s="1">
        <f ca="1">IFERROR(__xludf.DUMMYFUNCTION("""COMPUTED_VALUE"""),11)</f>
        <v>11</v>
      </c>
      <c r="B341" s="1" t="str">
        <f ca="1">IFERROR(__xludf.DUMMYFUNCTION("""COMPUTED_VALUE"""),"Media_Print_BIBA contribution")</f>
        <v>Media_Print_BIBA contribution</v>
      </c>
      <c r="C341" s="1">
        <f ca="1">IFERROR(INDIRECT(ADDRESS(MATCH(A341,'contribution par jour-semaine'!A:A,0),MATCH(B341,'contribution par jour-semaine'!$1:$1,0),4,1,"contribution par jour-semaine")),"")</f>
        <v>25814.77734375</v>
      </c>
      <c r="D341" s="4" t="str">
        <f ca="1">VLOOKUP(A341,predictions!A:B,2,FALSE)</f>
        <v>07/09/2020</v>
      </c>
      <c r="E341" s="4">
        <f t="shared" ca="1" si="1"/>
        <v>44081</v>
      </c>
    </row>
    <row r="342" spans="1:5" ht="13" x14ac:dyDescent="0.15">
      <c r="A342" s="1">
        <f ca="1">IFERROR(__xludf.DUMMYFUNCTION("""COMPUTED_VALUE"""),11)</f>
        <v>11</v>
      </c>
      <c r="B342" s="1" t="str">
        <f ca="1">IFERROR(__xludf.DUMMYFUNCTION("""COMPUTED_VALUE"""),"Media_Print_AVANTAGES contribution")</f>
        <v>Media_Print_AVANTAGES contribution</v>
      </c>
      <c r="C342" s="1">
        <f ca="1">IFERROR(INDIRECT(ADDRESS(MATCH(A342,'contribution par jour-semaine'!A:A,0),MATCH(B342,'contribution par jour-semaine'!$1:$1,0),4,1,"contribution par jour-semaine")),"")</f>
        <v>10630.2470703125</v>
      </c>
      <c r="D342" s="4" t="str">
        <f ca="1">VLOOKUP(A342,predictions!A:B,2,FALSE)</f>
        <v>07/09/2020</v>
      </c>
      <c r="E342" s="4">
        <f t="shared" ca="1" si="1"/>
        <v>44081</v>
      </c>
    </row>
    <row r="343" spans="1:5" ht="13" x14ac:dyDescent="0.15">
      <c r="A343" s="1">
        <f ca="1">IFERROR(__xludf.DUMMYFUNCTION("""COMPUTED_VALUE"""),11)</f>
        <v>11</v>
      </c>
      <c r="B343" s="1" t="str">
        <f ca="1">IFERROR(__xludf.DUMMYFUNCTION("""COMPUTED_VALUE"""),"Media_Print_PSYCHOLOGIES contribution")</f>
        <v>Media_Print_PSYCHOLOGIES contribution</v>
      </c>
      <c r="C343" s="1">
        <f ca="1">IFERROR(INDIRECT(ADDRESS(MATCH(A343,'contribution par jour-semaine'!A:A,0),MATCH(B343,'contribution par jour-semaine'!$1:$1,0),4,1,"contribution par jour-semaine")),"")</f>
        <v>3813.900634765625</v>
      </c>
      <c r="D343" s="4" t="str">
        <f ca="1">VLOOKUP(A343,predictions!A:B,2,FALSE)</f>
        <v>07/09/2020</v>
      </c>
      <c r="E343" s="4">
        <f t="shared" ca="1" si="1"/>
        <v>44081</v>
      </c>
    </row>
    <row r="344" spans="1:5" ht="13" x14ac:dyDescent="0.15">
      <c r="A344" s="1">
        <f ca="1">IFERROR(__xludf.DUMMYFUNCTION("""COMPUTED_VALUE"""),11)</f>
        <v>11</v>
      </c>
      <c r="B344" s="1" t="str">
        <f ca="1">IFERROR(__xludf.DUMMYFUNCTION("""COMPUTED_VALUE"""),"Media_TV_TF1 contribution")</f>
        <v>Media_TV_TF1 contribution</v>
      </c>
      <c r="C344" s="1">
        <f ca="1">IFERROR(INDIRECT(ADDRESS(MATCH(A344,'contribution par jour-semaine'!A:A,0),MATCH(B344,'contribution par jour-semaine'!$1:$1,0),4,1,"contribution par jour-semaine")),"")</f>
        <v>0</v>
      </c>
      <c r="D344" s="4" t="str">
        <f ca="1">VLOOKUP(A344,predictions!A:B,2,FALSE)</f>
        <v>07/09/2020</v>
      </c>
      <c r="E344" s="4">
        <f t="shared" ca="1" si="1"/>
        <v>44081</v>
      </c>
    </row>
    <row r="345" spans="1:5" ht="13" x14ac:dyDescent="0.15">
      <c r="A345" s="1">
        <f ca="1">IFERROR(__xludf.DUMMYFUNCTION("""COMPUTED_VALUE"""),11)</f>
        <v>11</v>
      </c>
      <c r="B345" s="1" t="str">
        <f ca="1">IFERROR(__xludf.DUMMYFUNCTION("""COMPUTED_VALUE"""),"Media_TV_Others contribution")</f>
        <v>Media_TV_Others contribution</v>
      </c>
      <c r="C345" s="1">
        <f ca="1">IFERROR(INDIRECT(ADDRESS(MATCH(A345,'contribution par jour-semaine'!A:A,0),MATCH(B345,'contribution par jour-semaine'!$1:$1,0),4,1,"contribution par jour-semaine")),"")</f>
        <v>0</v>
      </c>
      <c r="D345" s="4" t="str">
        <f ca="1">VLOOKUP(A345,predictions!A:B,2,FALSE)</f>
        <v>07/09/2020</v>
      </c>
      <c r="E345" s="4">
        <f t="shared" ca="1" si="1"/>
        <v>44081</v>
      </c>
    </row>
    <row r="346" spans="1:5" ht="13" x14ac:dyDescent="0.15">
      <c r="A346" s="1">
        <f ca="1">IFERROR(__xludf.DUMMYFUNCTION("""COMPUTED_VALUE"""),11)</f>
        <v>11</v>
      </c>
      <c r="B346" s="1" t="str">
        <f ca="1">IFERROR(__xludf.DUMMYFUNCTION("""COMPUTED_VALUE"""),"Media_TV_M6 contribution")</f>
        <v>Media_TV_M6 contribution</v>
      </c>
      <c r="C346" s="1">
        <f ca="1">IFERROR(INDIRECT(ADDRESS(MATCH(A346,'contribution par jour-semaine'!A:A,0),MATCH(B346,'contribution par jour-semaine'!$1:$1,0),4,1,"contribution par jour-semaine")),"")</f>
        <v>0</v>
      </c>
      <c r="D346" s="4" t="str">
        <f ca="1">VLOOKUP(A346,predictions!A:B,2,FALSE)</f>
        <v>07/09/2020</v>
      </c>
      <c r="E346" s="4">
        <f t="shared" ca="1" si="1"/>
        <v>44081</v>
      </c>
    </row>
    <row r="347" spans="1:5" ht="13" x14ac:dyDescent="0.15">
      <c r="A347" s="1">
        <f ca="1">IFERROR(__xludf.DUMMYFUNCTION("""COMPUTED_VALUE"""),11)</f>
        <v>11</v>
      </c>
      <c r="B347" s="1" t="str">
        <f ca="1">IFERROR(__xludf.DUMMYFUNCTION("""COMPUTED_VALUE"""),"Media_TV_TMC contribution")</f>
        <v>Media_TV_TMC contribution</v>
      </c>
      <c r="C347" s="1">
        <f ca="1">IFERROR(INDIRECT(ADDRESS(MATCH(A347,'contribution par jour-semaine'!A:A,0),MATCH(B347,'contribution par jour-semaine'!$1:$1,0),4,1,"contribution par jour-semaine")),"")</f>
        <v>0</v>
      </c>
      <c r="D347" s="4" t="str">
        <f ca="1">VLOOKUP(A347,predictions!A:B,2,FALSE)</f>
        <v>07/09/2020</v>
      </c>
      <c r="E347" s="4">
        <f t="shared" ca="1" si="1"/>
        <v>44081</v>
      </c>
    </row>
    <row r="348" spans="1:5" ht="13" x14ac:dyDescent="0.15">
      <c r="A348" s="1">
        <f ca="1">IFERROR(__xludf.DUMMYFUNCTION("""COMPUTED_VALUE"""),11)</f>
        <v>11</v>
      </c>
      <c r="B348" s="1" t="str">
        <f ca="1">IFERROR(__xludf.DUMMYFUNCTION("""COMPUTED_VALUE"""),"Media_TV_FRANCE 2 contribution")</f>
        <v>Media_TV_FRANCE 2 contribution</v>
      </c>
      <c r="C348" s="1">
        <f ca="1">IFERROR(INDIRECT(ADDRESS(MATCH(A348,'contribution par jour-semaine'!A:A,0),MATCH(B348,'contribution par jour-semaine'!$1:$1,0),4,1,"contribution par jour-semaine")),"")</f>
        <v>0</v>
      </c>
      <c r="D348" s="4" t="str">
        <f ca="1">VLOOKUP(A348,predictions!A:B,2,FALSE)</f>
        <v>07/09/2020</v>
      </c>
      <c r="E348" s="4">
        <f t="shared" ca="1" si="1"/>
        <v>44081</v>
      </c>
    </row>
    <row r="349" spans="1:5" ht="13" x14ac:dyDescent="0.15">
      <c r="A349" s="1">
        <f ca="1">IFERROR(__xludf.DUMMYFUNCTION("""COMPUTED_VALUE"""),11)</f>
        <v>11</v>
      </c>
      <c r="B349" s="1" t="str">
        <f ca="1">IFERROR(__xludf.DUMMYFUNCTION("""COMPUTED_VALUE"""),"Media_TV_BFM TV contribution")</f>
        <v>Media_TV_BFM TV contribution</v>
      </c>
      <c r="C349" s="1">
        <f ca="1">IFERROR(INDIRECT(ADDRESS(MATCH(A349,'contribution par jour-semaine'!A:A,0),MATCH(B349,'contribution par jour-semaine'!$1:$1,0),4,1,"contribution par jour-semaine")),"")</f>
        <v>0</v>
      </c>
      <c r="D349" s="4" t="str">
        <f ca="1">VLOOKUP(A349,predictions!A:B,2,FALSE)</f>
        <v>07/09/2020</v>
      </c>
      <c r="E349" s="4">
        <f t="shared" ca="1" si="1"/>
        <v>44081</v>
      </c>
    </row>
    <row r="350" spans="1:5" ht="13" x14ac:dyDescent="0.15">
      <c r="A350" s="1">
        <f ca="1">IFERROR(__xludf.DUMMYFUNCTION("""COMPUTED_VALUE"""),11)</f>
        <v>11</v>
      </c>
      <c r="B350" s="1" t="str">
        <f ca="1">IFERROR(__xludf.DUMMYFUNCTION("""COMPUTED_VALUE"""),"Media_TV_C8 contribution")</f>
        <v>Media_TV_C8 contribution</v>
      </c>
      <c r="C350" s="1">
        <f ca="1">IFERROR(INDIRECT(ADDRESS(MATCH(A350,'contribution par jour-semaine'!A:A,0),MATCH(B350,'contribution par jour-semaine'!$1:$1,0),4,1,"contribution par jour-semaine")),"")</f>
        <v>0</v>
      </c>
      <c r="D350" s="4" t="str">
        <f ca="1">VLOOKUP(A350,predictions!A:B,2,FALSE)</f>
        <v>07/09/2020</v>
      </c>
      <c r="E350" s="4">
        <f t="shared" ca="1" si="1"/>
        <v>44081</v>
      </c>
    </row>
    <row r="351" spans="1:5" ht="13" x14ac:dyDescent="0.15">
      <c r="A351" s="1">
        <f ca="1">IFERROR(__xludf.DUMMYFUNCTION("""COMPUTED_VALUE"""),11)</f>
        <v>11</v>
      </c>
      <c r="B351" s="1" t="str">
        <f ca="1">IFERROR(__xludf.DUMMYFUNCTION("""COMPUTED_VALUE"""),"Media_TV_TF1 SERIES FILMS contribution")</f>
        <v>Media_TV_TF1 SERIES FILMS contribution</v>
      </c>
      <c r="C351" s="1">
        <f ca="1">IFERROR(INDIRECT(ADDRESS(MATCH(A351,'contribution par jour-semaine'!A:A,0),MATCH(B351,'contribution par jour-semaine'!$1:$1,0),4,1,"contribution par jour-semaine")),"")</f>
        <v>0</v>
      </c>
      <c r="D351" s="4" t="str">
        <f ca="1">VLOOKUP(A351,predictions!A:B,2,FALSE)</f>
        <v>07/09/2020</v>
      </c>
      <c r="E351" s="4">
        <f t="shared" ca="1" si="1"/>
        <v>44081</v>
      </c>
    </row>
    <row r="352" spans="1:5" ht="13" x14ac:dyDescent="0.15">
      <c r="A352" s="1">
        <f ca="1">IFERROR(__xludf.DUMMYFUNCTION("""COMPUTED_VALUE"""),11)</f>
        <v>11</v>
      </c>
      <c r="B352" s="1" t="str">
        <f ca="1">IFERROR(__xludf.DUMMYFUNCTION("""COMPUTED_VALUE"""),"Media_TV_NRJ12 contribution")</f>
        <v>Media_TV_NRJ12 contribution</v>
      </c>
      <c r="C352" s="1">
        <f ca="1">IFERROR(INDIRECT(ADDRESS(MATCH(A352,'contribution par jour-semaine'!A:A,0),MATCH(B352,'contribution par jour-semaine'!$1:$1,0),4,1,"contribution par jour-semaine")),"")</f>
        <v>0</v>
      </c>
      <c r="D352" s="4" t="str">
        <f ca="1">VLOOKUP(A352,predictions!A:B,2,FALSE)</f>
        <v>07/09/2020</v>
      </c>
      <c r="E352" s="4">
        <f t="shared" ca="1" si="1"/>
        <v>44081</v>
      </c>
    </row>
    <row r="353" spans="1:5" ht="13" x14ac:dyDescent="0.15">
      <c r="A353" s="1">
        <f ca="1">IFERROR(__xludf.DUMMYFUNCTION("""COMPUTED_VALUE"""),11)</f>
        <v>11</v>
      </c>
      <c r="B353" s="1" t="str">
        <f ca="1">IFERROR(__xludf.DUMMYFUNCTION("""COMPUTED_VALUE"""),"Media_Search contribution")</f>
        <v>Media_Search contribution</v>
      </c>
      <c r="C353" s="1">
        <f ca="1">IFERROR(INDIRECT(ADDRESS(MATCH(A353,'contribution par jour-semaine'!A:A,0),MATCH(B353,'contribution par jour-semaine'!$1:$1,0),4,1,"contribution par jour-semaine")),"")</f>
        <v>72822.953125</v>
      </c>
      <c r="D353" s="4" t="str">
        <f ca="1">VLOOKUP(A353,predictions!A:B,2,FALSE)</f>
        <v>07/09/2020</v>
      </c>
      <c r="E353" s="4">
        <f t="shared" ca="1" si="1"/>
        <v>44081</v>
      </c>
    </row>
    <row r="354" spans="1:5" ht="13" x14ac:dyDescent="0.15">
      <c r="A354" s="1">
        <f ca="1">IFERROR(__xludf.DUMMYFUNCTION("""COMPUTED_VALUE"""),11)</f>
        <v>11</v>
      </c>
      <c r="B354" s="1" t="str">
        <f ca="1">IFERROR(__xludf.DUMMYFUNCTION("""COMPUTED_VALUE"""),"Media_Social contribution")</f>
        <v>Media_Social contribution</v>
      </c>
      <c r="C354" s="1">
        <f ca="1">IFERROR(INDIRECT(ADDRESS(MATCH(A354,'contribution par jour-semaine'!A:A,0),MATCH(B354,'contribution par jour-semaine'!$1:$1,0),4,1,"contribution par jour-semaine")),"")</f>
        <v>199095.234375</v>
      </c>
      <c r="D354" s="4" t="str">
        <f ca="1">VLOOKUP(A354,predictions!A:B,2,FALSE)</f>
        <v>07/09/2020</v>
      </c>
      <c r="E354" s="4">
        <f t="shared" ca="1" si="1"/>
        <v>44081</v>
      </c>
    </row>
    <row r="355" spans="1:5" ht="13" x14ac:dyDescent="0.15">
      <c r="A355" s="1">
        <f ca="1">IFERROR(__xludf.DUMMYFUNCTION("""COMPUTED_VALUE"""),11)</f>
        <v>11</v>
      </c>
      <c r="B355" s="1" t="str">
        <f ca="1">IFERROR(__xludf.DUMMYFUNCTION("""COMPUTED_VALUE"""),"Media_Display contribution")</f>
        <v>Media_Display contribution</v>
      </c>
      <c r="C355" s="1">
        <f ca="1">IFERROR(INDIRECT(ADDRESS(MATCH(A355,'contribution par jour-semaine'!A:A,0),MATCH(B355,'contribution par jour-semaine'!$1:$1,0),4,1,"contribution par jour-semaine")),"")</f>
        <v>47039.23046875</v>
      </c>
      <c r="D355" s="4" t="str">
        <f ca="1">VLOOKUP(A355,predictions!A:B,2,FALSE)</f>
        <v>07/09/2020</v>
      </c>
      <c r="E355" s="4">
        <f t="shared" ca="1" si="1"/>
        <v>44081</v>
      </c>
    </row>
    <row r="356" spans="1:5" ht="13" x14ac:dyDescent="0.15">
      <c r="A356" s="1">
        <f ca="1">IFERROR(__xludf.DUMMYFUNCTION("""COMPUTED_VALUE"""),11)</f>
        <v>11</v>
      </c>
      <c r="B356" s="1" t="str">
        <f ca="1">IFERROR(__xludf.DUMMYFUNCTION("""COMPUTED_VALUE"""),"Media_OOH_JC DECAUX VITRINE 2M2 NATIONAL contribution")</f>
        <v>Media_OOH_JC DECAUX VITRINE 2M2 NATIONAL contribution</v>
      </c>
      <c r="C356" s="1">
        <f ca="1">IFERROR(INDIRECT(ADDRESS(MATCH(A356,'contribution par jour-semaine'!A:A,0),MATCH(B356,'contribution par jour-semaine'!$1:$1,0),4,1,"contribution par jour-semaine")),"")</f>
        <v>8451.59765625</v>
      </c>
      <c r="D356" s="4" t="str">
        <f ca="1">VLOOKUP(A356,predictions!A:B,2,FALSE)</f>
        <v>07/09/2020</v>
      </c>
      <c r="E356" s="4">
        <f t="shared" ca="1" si="1"/>
        <v>44081</v>
      </c>
    </row>
    <row r="357" spans="1:5" ht="13" x14ac:dyDescent="0.15">
      <c r="A357" s="1">
        <f ca="1">IFERROR(__xludf.DUMMYFUNCTION("""COMPUTED_VALUE"""),11)</f>
        <v>11</v>
      </c>
      <c r="B357" s="1" t="str">
        <f ca="1">IFERROR(__xludf.DUMMYFUNCTION("""COMPUTED_VALUE"""),"Media_OOH_METROBUS METRO NATIONAL contribution")</f>
        <v>Media_OOH_METROBUS METRO NATIONAL contribution</v>
      </c>
      <c r="C357" s="1">
        <f ca="1">IFERROR(INDIRECT(ADDRESS(MATCH(A357,'contribution par jour-semaine'!A:A,0),MATCH(B357,'contribution par jour-semaine'!$1:$1,0),4,1,"contribution par jour-semaine")),"")</f>
        <v>15203.7255859375</v>
      </c>
      <c r="D357" s="4" t="str">
        <f ca="1">VLOOKUP(A357,predictions!A:B,2,FALSE)</f>
        <v>07/09/2020</v>
      </c>
      <c r="E357" s="4">
        <f t="shared" ca="1" si="1"/>
        <v>44081</v>
      </c>
    </row>
    <row r="358" spans="1:5" ht="13" x14ac:dyDescent="0.15">
      <c r="A358" s="1">
        <f ca="1">IFERROR(__xludf.DUMMYFUNCTION("""COMPUTED_VALUE"""),11)</f>
        <v>11</v>
      </c>
      <c r="B358" s="1" t="str">
        <f ca="1">IFERROR(__xludf.DUMMYFUNCTION("""COMPUTED_VALUE"""),"Media_OOH_CLEAR CHANNEL SHOPPING MALLS contribution")</f>
        <v>Media_OOH_CLEAR CHANNEL SHOPPING MALLS contribution</v>
      </c>
      <c r="C358" s="1">
        <f ca="1">IFERROR(INDIRECT(ADDRESS(MATCH(A358,'contribution par jour-semaine'!A:A,0),MATCH(B358,'contribution par jour-semaine'!$1:$1,0),4,1,"contribution par jour-semaine")),"")</f>
        <v>22201.71875</v>
      </c>
      <c r="D358" s="4" t="str">
        <f ca="1">VLOOKUP(A358,predictions!A:B,2,FALSE)</f>
        <v>07/09/2020</v>
      </c>
      <c r="E358" s="4">
        <f t="shared" ca="1" si="1"/>
        <v>44081</v>
      </c>
    </row>
    <row r="359" spans="1:5" ht="13" x14ac:dyDescent="0.15">
      <c r="A359" s="1">
        <f ca="1">IFERROR(__xludf.DUMMYFUNCTION("""COMPUTED_VALUE"""),11)</f>
        <v>11</v>
      </c>
      <c r="B359" s="1" t="str">
        <f ca="1">IFERROR(__xludf.DUMMYFUNCTION("""COMPUTED_VALUE"""),"Media_OOH_MEDIAGARES TRANSPORT contribution")</f>
        <v>Media_OOH_MEDIAGARES TRANSPORT contribution</v>
      </c>
      <c r="C359" s="1">
        <f ca="1">IFERROR(INDIRECT(ADDRESS(MATCH(A359,'contribution par jour-semaine'!A:A,0),MATCH(B359,'contribution par jour-semaine'!$1:$1,0),4,1,"contribution par jour-semaine")),"")</f>
        <v>0</v>
      </c>
      <c r="D359" s="4" t="str">
        <f ca="1">VLOOKUP(A359,predictions!A:B,2,FALSE)</f>
        <v>07/09/2020</v>
      </c>
      <c r="E359" s="4">
        <f t="shared" ca="1" si="1"/>
        <v>44081</v>
      </c>
    </row>
    <row r="360" spans="1:5" ht="13" x14ac:dyDescent="0.15">
      <c r="A360" s="1">
        <f ca="1">IFERROR(__xludf.DUMMYFUNCTION("""COMPUTED_VALUE"""),11)</f>
        <v>11</v>
      </c>
      <c r="B360" s="1" t="str">
        <f ca="1">IFERROR(__xludf.DUMMYFUNCTION("""COMPUTED_VALUE"""),"Media_OOH_Others contribution")</f>
        <v>Media_OOH_Others contribution</v>
      </c>
      <c r="C360" s="1">
        <f ca="1">IFERROR(INDIRECT(ADDRESS(MATCH(A360,'contribution par jour-semaine'!A:A,0),MATCH(B360,'contribution par jour-semaine'!$1:$1,0),4,1,"contribution par jour-semaine")),"")</f>
        <v>7330.669921875</v>
      </c>
      <c r="D360" s="4" t="str">
        <f ca="1">VLOOKUP(A360,predictions!A:B,2,FALSE)</f>
        <v>07/09/2020</v>
      </c>
      <c r="E360" s="4">
        <f t="shared" ca="1" si="1"/>
        <v>44081</v>
      </c>
    </row>
    <row r="361" spans="1:5" ht="13" x14ac:dyDescent="0.15">
      <c r="A361" s="1">
        <f ca="1">IFERROR(__xludf.DUMMYFUNCTION("""COMPUTED_VALUE"""),11)</f>
        <v>11</v>
      </c>
      <c r="B361" s="1" t="str">
        <f ca="1">IFERROR(__xludf.DUMMYFUNCTION("""COMPUTED_VALUE"""),"baseline contribution")</f>
        <v>baseline contribution</v>
      </c>
      <c r="C361" s="1">
        <f ca="1">IFERROR(INDIRECT(ADDRESS(MATCH(A361,'contribution par jour-semaine'!A:A,0),MATCH(B361,'contribution par jour-semaine'!$1:$1,0),4,1,"contribution par jour-semaine")),"")</f>
        <v>1084030.375</v>
      </c>
      <c r="D361" s="4" t="str">
        <f ca="1">VLOOKUP(A361,predictions!A:B,2,FALSE)</f>
        <v>07/09/2020</v>
      </c>
      <c r="E361" s="4">
        <f t="shared" ca="1" si="1"/>
        <v>44081</v>
      </c>
    </row>
    <row r="362" spans="1:5" ht="13" x14ac:dyDescent="0.15">
      <c r="A362" s="1">
        <f ca="1">IFERROR(__xludf.DUMMYFUNCTION("""COMPUTED_VALUE"""),12)</f>
        <v>12</v>
      </c>
      <c r="B362" s="1" t="str">
        <f ca="1">IFERROR(__xludf.DUMMYFUNCTION("""COMPUTED_VALUE"""),"Media_Print_Others contribution")</f>
        <v>Media_Print_Others contribution</v>
      </c>
      <c r="C362" s="1">
        <f ca="1">IFERROR(INDIRECT(ADDRESS(MATCH(A362,'contribution par jour-semaine'!A:A,0),MATCH(B362,'contribution par jour-semaine'!$1:$1,0),4,1,"contribution par jour-semaine")),"")</f>
        <v>31351.11328125</v>
      </c>
      <c r="D362" s="4" t="str">
        <f ca="1">VLOOKUP(A362,predictions!A:B,2,FALSE)</f>
        <v>14/09/2020</v>
      </c>
      <c r="E362" s="4">
        <f t="shared" ca="1" si="1"/>
        <v>44088</v>
      </c>
    </row>
    <row r="363" spans="1:5" ht="13" x14ac:dyDescent="0.15">
      <c r="A363" s="1">
        <f ca="1">IFERROR(__xludf.DUMMYFUNCTION("""COMPUTED_VALUE"""),12)</f>
        <v>12</v>
      </c>
      <c r="B363" s="1" t="str">
        <f ca="1">IFERROR(__xludf.DUMMYFUNCTION("""COMPUTED_VALUE"""),"Media_Print_ELLE contribution")</f>
        <v>Media_Print_ELLE contribution</v>
      </c>
      <c r="C363" s="1">
        <f ca="1">IFERROR(INDIRECT(ADDRESS(MATCH(A363,'contribution par jour-semaine'!A:A,0),MATCH(B363,'contribution par jour-semaine'!$1:$1,0),4,1,"contribution par jour-semaine")),"")</f>
        <v>52263.4921875</v>
      </c>
      <c r="D363" s="4" t="str">
        <f ca="1">VLOOKUP(A363,predictions!A:B,2,FALSE)</f>
        <v>14/09/2020</v>
      </c>
      <c r="E363" s="4">
        <f t="shared" ca="1" si="1"/>
        <v>44088</v>
      </c>
    </row>
    <row r="364" spans="1:5" ht="13" x14ac:dyDescent="0.15">
      <c r="A364" s="1">
        <f ca="1">IFERROR(__xludf.DUMMYFUNCTION("""COMPUTED_VALUE"""),12)</f>
        <v>12</v>
      </c>
      <c r="B364" s="1" t="str">
        <f ca="1">IFERROR(__xludf.DUMMYFUNCTION("""COMPUTED_VALUE"""),"Media_Print_MADAME FIGARO contribution")</f>
        <v>Media_Print_MADAME FIGARO contribution</v>
      </c>
      <c r="C364" s="1">
        <f ca="1">IFERROR(INDIRECT(ADDRESS(MATCH(A364,'contribution par jour-semaine'!A:A,0),MATCH(B364,'contribution par jour-semaine'!$1:$1,0),4,1,"contribution par jour-semaine")),"")</f>
        <v>16987.869140625</v>
      </c>
      <c r="D364" s="4" t="str">
        <f ca="1">VLOOKUP(A364,predictions!A:B,2,FALSE)</f>
        <v>14/09/2020</v>
      </c>
      <c r="E364" s="4">
        <f t="shared" ca="1" si="1"/>
        <v>44088</v>
      </c>
    </row>
    <row r="365" spans="1:5" ht="13" x14ac:dyDescent="0.15">
      <c r="A365" s="1">
        <f ca="1">IFERROR(__xludf.DUMMYFUNCTION("""COMPUTED_VALUE"""),12)</f>
        <v>12</v>
      </c>
      <c r="B365" s="1" t="str">
        <f ca="1">IFERROR(__xludf.DUMMYFUNCTION("""COMPUTED_VALUE"""),"Media_Print_MARIE CLAIRE contribution")</f>
        <v>Media_Print_MARIE CLAIRE contribution</v>
      </c>
      <c r="C365" s="1">
        <f ca="1">IFERROR(INDIRECT(ADDRESS(MATCH(A365,'contribution par jour-semaine'!A:A,0),MATCH(B365,'contribution par jour-semaine'!$1:$1,0),4,1,"contribution par jour-semaine")),"")</f>
        <v>9985.1826171875</v>
      </c>
      <c r="D365" s="4" t="str">
        <f ca="1">VLOOKUP(A365,predictions!A:B,2,FALSE)</f>
        <v>14/09/2020</v>
      </c>
      <c r="E365" s="4">
        <f t="shared" ca="1" si="1"/>
        <v>44088</v>
      </c>
    </row>
    <row r="366" spans="1:5" ht="13" x14ac:dyDescent="0.15">
      <c r="A366" s="1">
        <f ca="1">IFERROR(__xludf.DUMMYFUNCTION("""COMPUTED_VALUE"""),12)</f>
        <v>12</v>
      </c>
      <c r="B366" s="1" t="str">
        <f ca="1">IFERROR(__xludf.DUMMYFUNCTION("""COMPUTED_VALUE"""),"Media_Print_VERSION FEMINA contribution")</f>
        <v>Media_Print_VERSION FEMINA contribution</v>
      </c>
      <c r="C366" s="1">
        <f ca="1">IFERROR(INDIRECT(ADDRESS(MATCH(A366,'contribution par jour-semaine'!A:A,0),MATCH(B366,'contribution par jour-semaine'!$1:$1,0),4,1,"contribution par jour-semaine")),"")</f>
        <v>33358.59765625</v>
      </c>
      <c r="D366" s="4" t="str">
        <f ca="1">VLOOKUP(A366,predictions!A:B,2,FALSE)</f>
        <v>14/09/2020</v>
      </c>
      <c r="E366" s="4">
        <f t="shared" ca="1" si="1"/>
        <v>44088</v>
      </c>
    </row>
    <row r="367" spans="1:5" ht="13" x14ac:dyDescent="0.15">
      <c r="A367" s="1">
        <f ca="1">IFERROR(__xludf.DUMMYFUNCTION("""COMPUTED_VALUE"""),12)</f>
        <v>12</v>
      </c>
      <c r="B367" s="1" t="str">
        <f ca="1">IFERROR(__xludf.DUMMYFUNCTION("""COMPUTED_VALUE"""),"Media_Print_GALA contribution")</f>
        <v>Media_Print_GALA contribution</v>
      </c>
      <c r="C367" s="1">
        <f ca="1">IFERROR(INDIRECT(ADDRESS(MATCH(A367,'contribution par jour-semaine'!A:A,0),MATCH(B367,'contribution par jour-semaine'!$1:$1,0),4,1,"contribution par jour-semaine")),"")</f>
        <v>23379.45703125</v>
      </c>
      <c r="D367" s="4" t="str">
        <f ca="1">VLOOKUP(A367,predictions!A:B,2,FALSE)</f>
        <v>14/09/2020</v>
      </c>
      <c r="E367" s="4">
        <f t="shared" ca="1" si="1"/>
        <v>44088</v>
      </c>
    </row>
    <row r="368" spans="1:5" ht="13" x14ac:dyDescent="0.15">
      <c r="A368" s="1">
        <f ca="1">IFERROR(__xludf.DUMMYFUNCTION("""COMPUTED_VALUE"""),12)</f>
        <v>12</v>
      </c>
      <c r="B368" s="1" t="str">
        <f ca="1">IFERROR(__xludf.DUMMYFUNCTION("""COMPUTED_VALUE"""),"Media_Print_COSMOPOLITAN contribution")</f>
        <v>Media_Print_COSMOPOLITAN contribution</v>
      </c>
      <c r="C368" s="1">
        <f ca="1">IFERROR(INDIRECT(ADDRESS(MATCH(A368,'contribution par jour-semaine'!A:A,0),MATCH(B368,'contribution par jour-semaine'!$1:$1,0),4,1,"contribution par jour-semaine")),"")</f>
        <v>22155.74609375</v>
      </c>
      <c r="D368" s="4" t="str">
        <f ca="1">VLOOKUP(A368,predictions!A:B,2,FALSE)</f>
        <v>14/09/2020</v>
      </c>
      <c r="E368" s="4">
        <f t="shared" ca="1" si="1"/>
        <v>44088</v>
      </c>
    </row>
    <row r="369" spans="1:5" ht="13" x14ac:dyDescent="0.15">
      <c r="A369" s="1">
        <f ca="1">IFERROR(__xludf.DUMMYFUNCTION("""COMPUTED_VALUE"""),12)</f>
        <v>12</v>
      </c>
      <c r="B369" s="1" t="str">
        <f ca="1">IFERROR(__xludf.DUMMYFUNCTION("""COMPUTED_VALUE"""),"Media_Print_FEMME ACTUELLE contribution")</f>
        <v>Media_Print_FEMME ACTUELLE contribution</v>
      </c>
      <c r="C369" s="1">
        <f ca="1">IFERROR(INDIRECT(ADDRESS(MATCH(A369,'contribution par jour-semaine'!A:A,0),MATCH(B369,'contribution par jour-semaine'!$1:$1,0),4,1,"contribution par jour-semaine")),"")</f>
        <v>29780.70703125</v>
      </c>
      <c r="D369" s="4" t="str">
        <f ca="1">VLOOKUP(A369,predictions!A:B,2,FALSE)</f>
        <v>14/09/2020</v>
      </c>
      <c r="E369" s="4">
        <f t="shared" ca="1" si="1"/>
        <v>44088</v>
      </c>
    </row>
    <row r="370" spans="1:5" ht="13" x14ac:dyDescent="0.15">
      <c r="A370" s="1">
        <f ca="1">IFERROR(__xludf.DUMMYFUNCTION("""COMPUTED_VALUE"""),12)</f>
        <v>12</v>
      </c>
      <c r="B370" s="1" t="str">
        <f ca="1">IFERROR(__xludf.DUMMYFUNCTION("""COMPUTED_VALUE"""),"Media_Print_PARIS MATCH contribution")</f>
        <v>Media_Print_PARIS MATCH contribution</v>
      </c>
      <c r="C370" s="1">
        <f ca="1">IFERROR(INDIRECT(ADDRESS(MATCH(A370,'contribution par jour-semaine'!A:A,0),MATCH(B370,'contribution par jour-semaine'!$1:$1,0),4,1,"contribution par jour-semaine")),"")</f>
        <v>5997.1435546875</v>
      </c>
      <c r="D370" s="4" t="str">
        <f ca="1">VLOOKUP(A370,predictions!A:B,2,FALSE)</f>
        <v>14/09/2020</v>
      </c>
      <c r="E370" s="4">
        <f t="shared" ca="1" si="1"/>
        <v>44088</v>
      </c>
    </row>
    <row r="371" spans="1:5" ht="13" x14ac:dyDescent="0.15">
      <c r="A371" s="1">
        <f ca="1">IFERROR(__xludf.DUMMYFUNCTION("""COMPUTED_VALUE"""),12)</f>
        <v>12</v>
      </c>
      <c r="B371" s="1" t="str">
        <f ca="1">IFERROR(__xludf.DUMMYFUNCTION("""COMPUTED_VALUE"""),"Media_Print_BIBA contribution")</f>
        <v>Media_Print_BIBA contribution</v>
      </c>
      <c r="C371" s="1">
        <f ca="1">IFERROR(INDIRECT(ADDRESS(MATCH(A371,'contribution par jour-semaine'!A:A,0),MATCH(B371,'contribution par jour-semaine'!$1:$1,0),4,1,"contribution par jour-semaine")),"")</f>
        <v>18491.544921875</v>
      </c>
      <c r="D371" s="4" t="str">
        <f ca="1">VLOOKUP(A371,predictions!A:B,2,FALSE)</f>
        <v>14/09/2020</v>
      </c>
      <c r="E371" s="4">
        <f t="shared" ca="1" si="1"/>
        <v>44088</v>
      </c>
    </row>
    <row r="372" spans="1:5" ht="13" x14ac:dyDescent="0.15">
      <c r="A372" s="1">
        <f ca="1">IFERROR(__xludf.DUMMYFUNCTION("""COMPUTED_VALUE"""),12)</f>
        <v>12</v>
      </c>
      <c r="B372" s="1" t="str">
        <f ca="1">IFERROR(__xludf.DUMMYFUNCTION("""COMPUTED_VALUE"""),"Media_Print_AVANTAGES contribution")</f>
        <v>Media_Print_AVANTAGES contribution</v>
      </c>
      <c r="C372" s="1">
        <f ca="1">IFERROR(INDIRECT(ADDRESS(MATCH(A372,'contribution par jour-semaine'!A:A,0),MATCH(B372,'contribution par jour-semaine'!$1:$1,0),4,1,"contribution par jour-semaine")),"")</f>
        <v>9695.99609375</v>
      </c>
      <c r="D372" s="4" t="str">
        <f ca="1">VLOOKUP(A372,predictions!A:B,2,FALSE)</f>
        <v>14/09/2020</v>
      </c>
      <c r="E372" s="4">
        <f t="shared" ca="1" si="1"/>
        <v>44088</v>
      </c>
    </row>
    <row r="373" spans="1:5" ht="13" x14ac:dyDescent="0.15">
      <c r="A373" s="1">
        <f ca="1">IFERROR(__xludf.DUMMYFUNCTION("""COMPUTED_VALUE"""),12)</f>
        <v>12</v>
      </c>
      <c r="B373" s="1" t="str">
        <f ca="1">IFERROR(__xludf.DUMMYFUNCTION("""COMPUTED_VALUE"""),"Media_Print_PSYCHOLOGIES contribution")</f>
        <v>Media_Print_PSYCHOLOGIES contribution</v>
      </c>
      <c r="C373" s="1">
        <f ca="1">IFERROR(INDIRECT(ADDRESS(MATCH(A373,'contribution par jour-semaine'!A:A,0),MATCH(B373,'contribution par jour-semaine'!$1:$1,0),4,1,"contribution par jour-semaine")),"")</f>
        <v>2978.05859375</v>
      </c>
      <c r="D373" s="4" t="str">
        <f ca="1">VLOOKUP(A373,predictions!A:B,2,FALSE)</f>
        <v>14/09/2020</v>
      </c>
      <c r="E373" s="4">
        <f t="shared" ca="1" si="1"/>
        <v>44088</v>
      </c>
    </row>
    <row r="374" spans="1:5" ht="13" x14ac:dyDescent="0.15">
      <c r="A374" s="1">
        <f ca="1">IFERROR(__xludf.DUMMYFUNCTION("""COMPUTED_VALUE"""),12)</f>
        <v>12</v>
      </c>
      <c r="B374" s="1" t="str">
        <f ca="1">IFERROR(__xludf.DUMMYFUNCTION("""COMPUTED_VALUE"""),"Media_TV_TF1 contribution")</f>
        <v>Media_TV_TF1 contribution</v>
      </c>
      <c r="C374" s="1">
        <f ca="1">IFERROR(INDIRECT(ADDRESS(MATCH(A374,'contribution par jour-semaine'!A:A,0),MATCH(B374,'contribution par jour-semaine'!$1:$1,0),4,1,"contribution par jour-semaine")),"")</f>
        <v>0</v>
      </c>
      <c r="D374" s="4" t="str">
        <f ca="1">VLOOKUP(A374,predictions!A:B,2,FALSE)</f>
        <v>14/09/2020</v>
      </c>
      <c r="E374" s="4">
        <f t="shared" ca="1" si="1"/>
        <v>44088</v>
      </c>
    </row>
    <row r="375" spans="1:5" ht="13" x14ac:dyDescent="0.15">
      <c r="A375" s="1">
        <f ca="1">IFERROR(__xludf.DUMMYFUNCTION("""COMPUTED_VALUE"""),12)</f>
        <v>12</v>
      </c>
      <c r="B375" s="1" t="str">
        <f ca="1">IFERROR(__xludf.DUMMYFUNCTION("""COMPUTED_VALUE"""),"Media_TV_Others contribution")</f>
        <v>Media_TV_Others contribution</v>
      </c>
      <c r="C375" s="1">
        <f ca="1">IFERROR(INDIRECT(ADDRESS(MATCH(A375,'contribution par jour-semaine'!A:A,0),MATCH(B375,'contribution par jour-semaine'!$1:$1,0),4,1,"contribution par jour-semaine")),"")</f>
        <v>0</v>
      </c>
      <c r="D375" s="4" t="str">
        <f ca="1">VLOOKUP(A375,predictions!A:B,2,FALSE)</f>
        <v>14/09/2020</v>
      </c>
      <c r="E375" s="4">
        <f t="shared" ca="1" si="1"/>
        <v>44088</v>
      </c>
    </row>
    <row r="376" spans="1:5" ht="13" x14ac:dyDescent="0.15">
      <c r="A376" s="1">
        <f ca="1">IFERROR(__xludf.DUMMYFUNCTION("""COMPUTED_VALUE"""),12)</f>
        <v>12</v>
      </c>
      <c r="B376" s="1" t="str">
        <f ca="1">IFERROR(__xludf.DUMMYFUNCTION("""COMPUTED_VALUE"""),"Media_TV_M6 contribution")</f>
        <v>Media_TV_M6 contribution</v>
      </c>
      <c r="C376" s="1">
        <f ca="1">IFERROR(INDIRECT(ADDRESS(MATCH(A376,'contribution par jour-semaine'!A:A,0),MATCH(B376,'contribution par jour-semaine'!$1:$1,0),4,1,"contribution par jour-semaine")),"")</f>
        <v>0</v>
      </c>
      <c r="D376" s="4" t="str">
        <f ca="1">VLOOKUP(A376,predictions!A:B,2,FALSE)</f>
        <v>14/09/2020</v>
      </c>
      <c r="E376" s="4">
        <f t="shared" ca="1" si="1"/>
        <v>44088</v>
      </c>
    </row>
    <row r="377" spans="1:5" ht="13" x14ac:dyDescent="0.15">
      <c r="A377" s="1">
        <f ca="1">IFERROR(__xludf.DUMMYFUNCTION("""COMPUTED_VALUE"""),12)</f>
        <v>12</v>
      </c>
      <c r="B377" s="1" t="str">
        <f ca="1">IFERROR(__xludf.DUMMYFUNCTION("""COMPUTED_VALUE"""),"Media_TV_TMC contribution")</f>
        <v>Media_TV_TMC contribution</v>
      </c>
      <c r="C377" s="1">
        <f ca="1">IFERROR(INDIRECT(ADDRESS(MATCH(A377,'contribution par jour-semaine'!A:A,0),MATCH(B377,'contribution par jour-semaine'!$1:$1,0),4,1,"contribution par jour-semaine")),"")</f>
        <v>0</v>
      </c>
      <c r="D377" s="4" t="str">
        <f ca="1">VLOOKUP(A377,predictions!A:B,2,FALSE)</f>
        <v>14/09/2020</v>
      </c>
      <c r="E377" s="4">
        <f t="shared" ca="1" si="1"/>
        <v>44088</v>
      </c>
    </row>
    <row r="378" spans="1:5" ht="13" x14ac:dyDescent="0.15">
      <c r="A378" s="1">
        <f ca="1">IFERROR(__xludf.DUMMYFUNCTION("""COMPUTED_VALUE"""),12)</f>
        <v>12</v>
      </c>
      <c r="B378" s="1" t="str">
        <f ca="1">IFERROR(__xludf.DUMMYFUNCTION("""COMPUTED_VALUE"""),"Media_TV_FRANCE 2 contribution")</f>
        <v>Media_TV_FRANCE 2 contribution</v>
      </c>
      <c r="C378" s="1">
        <f ca="1">IFERROR(INDIRECT(ADDRESS(MATCH(A378,'contribution par jour-semaine'!A:A,0),MATCH(B378,'contribution par jour-semaine'!$1:$1,0),4,1,"contribution par jour-semaine")),"")</f>
        <v>0</v>
      </c>
      <c r="D378" s="4" t="str">
        <f ca="1">VLOOKUP(A378,predictions!A:B,2,FALSE)</f>
        <v>14/09/2020</v>
      </c>
      <c r="E378" s="4">
        <f t="shared" ca="1" si="1"/>
        <v>44088</v>
      </c>
    </row>
    <row r="379" spans="1:5" ht="13" x14ac:dyDescent="0.15">
      <c r="A379" s="1">
        <f ca="1">IFERROR(__xludf.DUMMYFUNCTION("""COMPUTED_VALUE"""),12)</f>
        <v>12</v>
      </c>
      <c r="B379" s="1" t="str">
        <f ca="1">IFERROR(__xludf.DUMMYFUNCTION("""COMPUTED_VALUE"""),"Media_TV_BFM TV contribution")</f>
        <v>Media_TV_BFM TV contribution</v>
      </c>
      <c r="C379" s="1">
        <f ca="1">IFERROR(INDIRECT(ADDRESS(MATCH(A379,'contribution par jour-semaine'!A:A,0),MATCH(B379,'contribution par jour-semaine'!$1:$1,0),4,1,"contribution par jour-semaine")),"")</f>
        <v>0</v>
      </c>
      <c r="D379" s="4" t="str">
        <f ca="1">VLOOKUP(A379,predictions!A:B,2,FALSE)</f>
        <v>14/09/2020</v>
      </c>
      <c r="E379" s="4">
        <f t="shared" ca="1" si="1"/>
        <v>44088</v>
      </c>
    </row>
    <row r="380" spans="1:5" ht="13" x14ac:dyDescent="0.15">
      <c r="A380" s="1">
        <f ca="1">IFERROR(__xludf.DUMMYFUNCTION("""COMPUTED_VALUE"""),12)</f>
        <v>12</v>
      </c>
      <c r="B380" s="1" t="str">
        <f ca="1">IFERROR(__xludf.DUMMYFUNCTION("""COMPUTED_VALUE"""),"Media_TV_C8 contribution")</f>
        <v>Media_TV_C8 contribution</v>
      </c>
      <c r="C380" s="1">
        <f ca="1">IFERROR(INDIRECT(ADDRESS(MATCH(A380,'contribution par jour-semaine'!A:A,0),MATCH(B380,'contribution par jour-semaine'!$1:$1,0),4,1,"contribution par jour-semaine")),"")</f>
        <v>0</v>
      </c>
      <c r="D380" s="4" t="str">
        <f ca="1">VLOOKUP(A380,predictions!A:B,2,FALSE)</f>
        <v>14/09/2020</v>
      </c>
      <c r="E380" s="4">
        <f t="shared" ca="1" si="1"/>
        <v>44088</v>
      </c>
    </row>
    <row r="381" spans="1:5" ht="13" x14ac:dyDescent="0.15">
      <c r="A381" s="1">
        <f ca="1">IFERROR(__xludf.DUMMYFUNCTION("""COMPUTED_VALUE"""),12)</f>
        <v>12</v>
      </c>
      <c r="B381" s="1" t="str">
        <f ca="1">IFERROR(__xludf.DUMMYFUNCTION("""COMPUTED_VALUE"""),"Media_TV_TF1 SERIES FILMS contribution")</f>
        <v>Media_TV_TF1 SERIES FILMS contribution</v>
      </c>
      <c r="C381" s="1">
        <f ca="1">IFERROR(INDIRECT(ADDRESS(MATCH(A381,'contribution par jour-semaine'!A:A,0),MATCH(B381,'contribution par jour-semaine'!$1:$1,0),4,1,"contribution par jour-semaine")),"")</f>
        <v>0</v>
      </c>
      <c r="D381" s="4" t="str">
        <f ca="1">VLOOKUP(A381,predictions!A:B,2,FALSE)</f>
        <v>14/09/2020</v>
      </c>
      <c r="E381" s="4">
        <f t="shared" ca="1" si="1"/>
        <v>44088</v>
      </c>
    </row>
    <row r="382" spans="1:5" ht="13" x14ac:dyDescent="0.15">
      <c r="A382" s="1">
        <f ca="1">IFERROR(__xludf.DUMMYFUNCTION("""COMPUTED_VALUE"""),12)</f>
        <v>12</v>
      </c>
      <c r="B382" s="1" t="str">
        <f ca="1">IFERROR(__xludf.DUMMYFUNCTION("""COMPUTED_VALUE"""),"Media_TV_NRJ12 contribution")</f>
        <v>Media_TV_NRJ12 contribution</v>
      </c>
      <c r="C382" s="1">
        <f ca="1">IFERROR(INDIRECT(ADDRESS(MATCH(A382,'contribution par jour-semaine'!A:A,0),MATCH(B382,'contribution par jour-semaine'!$1:$1,0),4,1,"contribution par jour-semaine")),"")</f>
        <v>0</v>
      </c>
      <c r="D382" s="4" t="str">
        <f ca="1">VLOOKUP(A382,predictions!A:B,2,FALSE)</f>
        <v>14/09/2020</v>
      </c>
      <c r="E382" s="4">
        <f t="shared" ca="1" si="1"/>
        <v>44088</v>
      </c>
    </row>
    <row r="383" spans="1:5" ht="13" x14ac:dyDescent="0.15">
      <c r="A383" s="1">
        <f ca="1">IFERROR(__xludf.DUMMYFUNCTION("""COMPUTED_VALUE"""),12)</f>
        <v>12</v>
      </c>
      <c r="B383" s="1" t="str">
        <f ca="1">IFERROR(__xludf.DUMMYFUNCTION("""COMPUTED_VALUE"""),"Media_Search contribution")</f>
        <v>Media_Search contribution</v>
      </c>
      <c r="C383" s="1">
        <f ca="1">IFERROR(INDIRECT(ADDRESS(MATCH(A383,'contribution par jour-semaine'!A:A,0),MATCH(B383,'contribution par jour-semaine'!$1:$1,0),4,1,"contribution par jour-semaine")),"")</f>
        <v>73195.234375</v>
      </c>
      <c r="D383" s="4" t="str">
        <f ca="1">VLOOKUP(A383,predictions!A:B,2,FALSE)</f>
        <v>14/09/2020</v>
      </c>
      <c r="E383" s="4">
        <f t="shared" ca="1" si="1"/>
        <v>44088</v>
      </c>
    </row>
    <row r="384" spans="1:5" ht="13" x14ac:dyDescent="0.15">
      <c r="A384" s="1">
        <f ca="1">IFERROR(__xludf.DUMMYFUNCTION("""COMPUTED_VALUE"""),12)</f>
        <v>12</v>
      </c>
      <c r="B384" s="1" t="str">
        <f ca="1">IFERROR(__xludf.DUMMYFUNCTION("""COMPUTED_VALUE"""),"Media_Social contribution")</f>
        <v>Media_Social contribution</v>
      </c>
      <c r="C384" s="1">
        <f ca="1">IFERROR(INDIRECT(ADDRESS(MATCH(A384,'contribution par jour-semaine'!A:A,0),MATCH(B384,'contribution par jour-semaine'!$1:$1,0),4,1,"contribution par jour-semaine")),"")</f>
        <v>199366.28125</v>
      </c>
      <c r="D384" s="4" t="str">
        <f ca="1">VLOOKUP(A384,predictions!A:B,2,FALSE)</f>
        <v>14/09/2020</v>
      </c>
      <c r="E384" s="4">
        <f t="shared" ca="1" si="1"/>
        <v>44088</v>
      </c>
    </row>
    <row r="385" spans="1:5" ht="13" x14ac:dyDescent="0.15">
      <c r="A385" s="1">
        <f ca="1">IFERROR(__xludf.DUMMYFUNCTION("""COMPUTED_VALUE"""),12)</f>
        <v>12</v>
      </c>
      <c r="B385" s="1" t="str">
        <f ca="1">IFERROR(__xludf.DUMMYFUNCTION("""COMPUTED_VALUE"""),"Media_Display contribution")</f>
        <v>Media_Display contribution</v>
      </c>
      <c r="C385" s="1">
        <f ca="1">IFERROR(INDIRECT(ADDRESS(MATCH(A385,'contribution par jour-semaine'!A:A,0),MATCH(B385,'contribution par jour-semaine'!$1:$1,0),4,1,"contribution par jour-semaine")),"")</f>
        <v>44839.34375</v>
      </c>
      <c r="D385" s="4" t="str">
        <f ca="1">VLOOKUP(A385,predictions!A:B,2,FALSE)</f>
        <v>14/09/2020</v>
      </c>
      <c r="E385" s="4">
        <f t="shared" ca="1" si="1"/>
        <v>44088</v>
      </c>
    </row>
    <row r="386" spans="1:5" ht="13" x14ac:dyDescent="0.15">
      <c r="A386" s="1">
        <f ca="1">IFERROR(__xludf.DUMMYFUNCTION("""COMPUTED_VALUE"""),12)</f>
        <v>12</v>
      </c>
      <c r="B386" s="1" t="str">
        <f ca="1">IFERROR(__xludf.DUMMYFUNCTION("""COMPUTED_VALUE"""),"Media_OOH_JC DECAUX VITRINE 2M2 NATIONAL contribution")</f>
        <v>Media_OOH_JC DECAUX VITRINE 2M2 NATIONAL contribution</v>
      </c>
      <c r="C386" s="1">
        <f ca="1">IFERROR(INDIRECT(ADDRESS(MATCH(A386,'contribution par jour-semaine'!A:A,0),MATCH(B386,'contribution par jour-semaine'!$1:$1,0),4,1,"contribution par jour-semaine")),"")</f>
        <v>8893.5009765625</v>
      </c>
      <c r="D386" s="4" t="str">
        <f ca="1">VLOOKUP(A386,predictions!A:B,2,FALSE)</f>
        <v>14/09/2020</v>
      </c>
      <c r="E386" s="4">
        <f t="shared" ca="1" si="1"/>
        <v>44088</v>
      </c>
    </row>
    <row r="387" spans="1:5" ht="13" x14ac:dyDescent="0.15">
      <c r="A387" s="1">
        <f ca="1">IFERROR(__xludf.DUMMYFUNCTION("""COMPUTED_VALUE"""),12)</f>
        <v>12</v>
      </c>
      <c r="B387" s="1" t="str">
        <f ca="1">IFERROR(__xludf.DUMMYFUNCTION("""COMPUTED_VALUE"""),"Media_OOH_METROBUS METRO NATIONAL contribution")</f>
        <v>Media_OOH_METROBUS METRO NATIONAL contribution</v>
      </c>
      <c r="C387" s="1">
        <f ca="1">IFERROR(INDIRECT(ADDRESS(MATCH(A387,'contribution par jour-semaine'!A:A,0),MATCH(B387,'contribution par jour-semaine'!$1:$1,0),4,1,"contribution par jour-semaine")),"")</f>
        <v>15573.9833984375</v>
      </c>
      <c r="D387" s="4" t="str">
        <f ca="1">VLOOKUP(A387,predictions!A:B,2,FALSE)</f>
        <v>14/09/2020</v>
      </c>
      <c r="E387" s="4">
        <f t="shared" ca="1" si="1"/>
        <v>44088</v>
      </c>
    </row>
    <row r="388" spans="1:5" ht="13" x14ac:dyDescent="0.15">
      <c r="A388" s="1">
        <f ca="1">IFERROR(__xludf.DUMMYFUNCTION("""COMPUTED_VALUE"""),12)</f>
        <v>12</v>
      </c>
      <c r="B388" s="1" t="str">
        <f ca="1">IFERROR(__xludf.DUMMYFUNCTION("""COMPUTED_VALUE"""),"Media_OOH_CLEAR CHANNEL SHOPPING MALLS contribution")</f>
        <v>Media_OOH_CLEAR CHANNEL SHOPPING MALLS contribution</v>
      </c>
      <c r="C388" s="1">
        <f ca="1">IFERROR(INDIRECT(ADDRESS(MATCH(A388,'contribution par jour-semaine'!A:A,0),MATCH(B388,'contribution par jour-semaine'!$1:$1,0),4,1,"contribution par jour-semaine")),"")</f>
        <v>21218.447265625</v>
      </c>
      <c r="D388" s="4" t="str">
        <f ca="1">VLOOKUP(A388,predictions!A:B,2,FALSE)</f>
        <v>14/09/2020</v>
      </c>
      <c r="E388" s="4">
        <f t="shared" ca="1" si="1"/>
        <v>44088</v>
      </c>
    </row>
    <row r="389" spans="1:5" ht="13" x14ac:dyDescent="0.15">
      <c r="A389" s="1">
        <f ca="1">IFERROR(__xludf.DUMMYFUNCTION("""COMPUTED_VALUE"""),12)</f>
        <v>12</v>
      </c>
      <c r="B389" s="1" t="str">
        <f ca="1">IFERROR(__xludf.DUMMYFUNCTION("""COMPUTED_VALUE"""),"Media_OOH_MEDIAGARES TRANSPORT contribution")</f>
        <v>Media_OOH_MEDIAGARES TRANSPORT contribution</v>
      </c>
      <c r="C389" s="1">
        <f ca="1">IFERROR(INDIRECT(ADDRESS(MATCH(A389,'contribution par jour-semaine'!A:A,0),MATCH(B389,'contribution par jour-semaine'!$1:$1,0),4,1,"contribution par jour-semaine")),"")</f>
        <v>0</v>
      </c>
      <c r="D389" s="4" t="str">
        <f ca="1">VLOOKUP(A389,predictions!A:B,2,FALSE)</f>
        <v>14/09/2020</v>
      </c>
      <c r="E389" s="4">
        <f t="shared" ca="1" si="1"/>
        <v>44088</v>
      </c>
    </row>
    <row r="390" spans="1:5" ht="13" x14ac:dyDescent="0.15">
      <c r="A390" s="1">
        <f ca="1">IFERROR(__xludf.DUMMYFUNCTION("""COMPUTED_VALUE"""),12)</f>
        <v>12</v>
      </c>
      <c r="B390" s="1" t="str">
        <f ca="1">IFERROR(__xludf.DUMMYFUNCTION("""COMPUTED_VALUE"""),"Media_OOH_Others contribution")</f>
        <v>Media_OOH_Others contribution</v>
      </c>
      <c r="C390" s="1">
        <f ca="1">IFERROR(INDIRECT(ADDRESS(MATCH(A390,'contribution par jour-semaine'!A:A,0),MATCH(B390,'contribution par jour-semaine'!$1:$1,0),4,1,"contribution par jour-semaine")),"")</f>
        <v>7359.7548828125</v>
      </c>
      <c r="D390" s="4" t="str">
        <f ca="1">VLOOKUP(A390,predictions!A:B,2,FALSE)</f>
        <v>14/09/2020</v>
      </c>
      <c r="E390" s="4">
        <f t="shared" ca="1" si="1"/>
        <v>44088</v>
      </c>
    </row>
    <row r="391" spans="1:5" ht="13" x14ac:dyDescent="0.15">
      <c r="A391" s="1">
        <f ca="1">IFERROR(__xludf.DUMMYFUNCTION("""COMPUTED_VALUE"""),12)</f>
        <v>12</v>
      </c>
      <c r="B391" s="1" t="str">
        <f ca="1">IFERROR(__xludf.DUMMYFUNCTION("""COMPUTED_VALUE"""),"baseline contribution")</f>
        <v>baseline contribution</v>
      </c>
      <c r="C391" s="1">
        <f ca="1">IFERROR(INDIRECT(ADDRESS(MATCH(A391,'contribution par jour-semaine'!A:A,0),MATCH(B391,'contribution par jour-semaine'!$1:$1,0),4,1,"contribution par jour-semaine")),"")</f>
        <v>1074182.5</v>
      </c>
      <c r="D391" s="4" t="str">
        <f ca="1">VLOOKUP(A391,predictions!A:B,2,FALSE)</f>
        <v>14/09/2020</v>
      </c>
      <c r="E391" s="4">
        <f t="shared" ca="1" si="1"/>
        <v>44088</v>
      </c>
    </row>
    <row r="392" spans="1:5" ht="13" x14ac:dyDescent="0.15">
      <c r="A392" s="1">
        <f ca="1">IFERROR(__xludf.DUMMYFUNCTION("""COMPUTED_VALUE"""),13)</f>
        <v>13</v>
      </c>
      <c r="B392" s="1" t="str">
        <f ca="1">IFERROR(__xludf.DUMMYFUNCTION("""COMPUTED_VALUE"""),"Media_Print_Others contribution")</f>
        <v>Media_Print_Others contribution</v>
      </c>
      <c r="C392" s="1">
        <f ca="1">IFERROR(INDIRECT(ADDRESS(MATCH(A392,'contribution par jour-semaine'!A:A,0),MATCH(B392,'contribution par jour-semaine'!$1:$1,0),4,1,"contribution par jour-semaine")),"")</f>
        <v>49902.7265625</v>
      </c>
      <c r="D392" s="4" t="str">
        <f ca="1">VLOOKUP(A392,predictions!A:B,2,FALSE)</f>
        <v>21/09/2020</v>
      </c>
      <c r="E392" s="4">
        <f t="shared" ca="1" si="1"/>
        <v>44095</v>
      </c>
    </row>
    <row r="393" spans="1:5" ht="13" x14ac:dyDescent="0.15">
      <c r="A393" s="1">
        <f ca="1">IFERROR(__xludf.DUMMYFUNCTION("""COMPUTED_VALUE"""),13)</f>
        <v>13</v>
      </c>
      <c r="B393" s="1" t="str">
        <f ca="1">IFERROR(__xludf.DUMMYFUNCTION("""COMPUTED_VALUE"""),"Media_Print_ELLE contribution")</f>
        <v>Media_Print_ELLE contribution</v>
      </c>
      <c r="C393" s="1">
        <f ca="1">IFERROR(INDIRECT(ADDRESS(MATCH(A393,'contribution par jour-semaine'!A:A,0),MATCH(B393,'contribution par jour-semaine'!$1:$1,0),4,1,"contribution par jour-semaine")),"")</f>
        <v>36513.6875</v>
      </c>
      <c r="D393" s="4" t="str">
        <f ca="1">VLOOKUP(A393,predictions!A:B,2,FALSE)</f>
        <v>21/09/2020</v>
      </c>
      <c r="E393" s="4">
        <f t="shared" ca="1" si="1"/>
        <v>44095</v>
      </c>
    </row>
    <row r="394" spans="1:5" ht="13" x14ac:dyDescent="0.15">
      <c r="A394" s="1">
        <f ca="1">IFERROR(__xludf.DUMMYFUNCTION("""COMPUTED_VALUE"""),13)</f>
        <v>13</v>
      </c>
      <c r="B394" s="1" t="str">
        <f ca="1">IFERROR(__xludf.DUMMYFUNCTION("""COMPUTED_VALUE"""),"Media_Print_MADAME FIGARO contribution")</f>
        <v>Media_Print_MADAME FIGARO contribution</v>
      </c>
      <c r="C394" s="1">
        <f ca="1">IFERROR(INDIRECT(ADDRESS(MATCH(A394,'contribution par jour-semaine'!A:A,0),MATCH(B394,'contribution par jour-semaine'!$1:$1,0),4,1,"contribution par jour-semaine")),"")</f>
        <v>22043.85546875</v>
      </c>
      <c r="D394" s="4" t="str">
        <f ca="1">VLOOKUP(A394,predictions!A:B,2,FALSE)</f>
        <v>21/09/2020</v>
      </c>
      <c r="E394" s="4">
        <f t="shared" ca="1" si="1"/>
        <v>44095</v>
      </c>
    </row>
    <row r="395" spans="1:5" ht="13" x14ac:dyDescent="0.15">
      <c r="A395" s="1">
        <f ca="1">IFERROR(__xludf.DUMMYFUNCTION("""COMPUTED_VALUE"""),13)</f>
        <v>13</v>
      </c>
      <c r="B395" s="1" t="str">
        <f ca="1">IFERROR(__xludf.DUMMYFUNCTION("""COMPUTED_VALUE"""),"Media_Print_MARIE CLAIRE contribution")</f>
        <v>Media_Print_MARIE CLAIRE contribution</v>
      </c>
      <c r="C395" s="1">
        <f ca="1">IFERROR(INDIRECT(ADDRESS(MATCH(A395,'contribution par jour-semaine'!A:A,0),MATCH(B395,'contribution par jour-semaine'!$1:$1,0),4,1,"contribution par jour-semaine")),"")</f>
        <v>9053.2021484375</v>
      </c>
      <c r="D395" s="4" t="str">
        <f ca="1">VLOOKUP(A395,predictions!A:B,2,FALSE)</f>
        <v>21/09/2020</v>
      </c>
      <c r="E395" s="4">
        <f t="shared" ca="1" si="1"/>
        <v>44095</v>
      </c>
    </row>
    <row r="396" spans="1:5" ht="13" x14ac:dyDescent="0.15">
      <c r="A396" s="1">
        <f ca="1">IFERROR(__xludf.DUMMYFUNCTION("""COMPUTED_VALUE"""),13)</f>
        <v>13</v>
      </c>
      <c r="B396" s="1" t="str">
        <f ca="1">IFERROR(__xludf.DUMMYFUNCTION("""COMPUTED_VALUE"""),"Media_Print_VERSION FEMINA contribution")</f>
        <v>Media_Print_VERSION FEMINA contribution</v>
      </c>
      <c r="C396" s="1">
        <f ca="1">IFERROR(INDIRECT(ADDRESS(MATCH(A396,'contribution par jour-semaine'!A:A,0),MATCH(B396,'contribution par jour-semaine'!$1:$1,0),4,1,"contribution par jour-semaine")),"")</f>
        <v>55560.8828125</v>
      </c>
      <c r="D396" s="4" t="str">
        <f ca="1">VLOOKUP(A396,predictions!A:B,2,FALSE)</f>
        <v>21/09/2020</v>
      </c>
      <c r="E396" s="4">
        <f t="shared" ca="1" si="1"/>
        <v>44095</v>
      </c>
    </row>
    <row r="397" spans="1:5" ht="13" x14ac:dyDescent="0.15">
      <c r="A397" s="1">
        <f ca="1">IFERROR(__xludf.DUMMYFUNCTION("""COMPUTED_VALUE"""),13)</f>
        <v>13</v>
      </c>
      <c r="B397" s="1" t="str">
        <f ca="1">IFERROR(__xludf.DUMMYFUNCTION("""COMPUTED_VALUE"""),"Media_Print_GALA contribution")</f>
        <v>Media_Print_GALA contribution</v>
      </c>
      <c r="C397" s="1">
        <f ca="1">IFERROR(INDIRECT(ADDRESS(MATCH(A397,'contribution par jour-semaine'!A:A,0),MATCH(B397,'contribution par jour-semaine'!$1:$1,0),4,1,"contribution par jour-semaine")),"")</f>
        <v>21188.462890625</v>
      </c>
      <c r="D397" s="4" t="str">
        <f ca="1">VLOOKUP(A397,predictions!A:B,2,FALSE)</f>
        <v>21/09/2020</v>
      </c>
      <c r="E397" s="4">
        <f t="shared" ca="1" si="1"/>
        <v>44095</v>
      </c>
    </row>
    <row r="398" spans="1:5" ht="13" x14ac:dyDescent="0.15">
      <c r="A398" s="1">
        <f ca="1">IFERROR(__xludf.DUMMYFUNCTION("""COMPUTED_VALUE"""),13)</f>
        <v>13</v>
      </c>
      <c r="B398" s="1" t="str">
        <f ca="1">IFERROR(__xludf.DUMMYFUNCTION("""COMPUTED_VALUE"""),"Media_Print_COSMOPOLITAN contribution")</f>
        <v>Media_Print_COSMOPOLITAN contribution</v>
      </c>
      <c r="C398" s="1">
        <f ca="1">IFERROR(INDIRECT(ADDRESS(MATCH(A398,'contribution par jour-semaine'!A:A,0),MATCH(B398,'contribution par jour-semaine'!$1:$1,0),4,1,"contribution par jour-semaine")),"")</f>
        <v>20287.765625</v>
      </c>
      <c r="D398" s="4" t="str">
        <f ca="1">VLOOKUP(A398,predictions!A:B,2,FALSE)</f>
        <v>21/09/2020</v>
      </c>
      <c r="E398" s="4">
        <f t="shared" ca="1" si="1"/>
        <v>44095</v>
      </c>
    </row>
    <row r="399" spans="1:5" ht="13" x14ac:dyDescent="0.15">
      <c r="A399" s="1">
        <f ca="1">IFERROR(__xludf.DUMMYFUNCTION("""COMPUTED_VALUE"""),13)</f>
        <v>13</v>
      </c>
      <c r="B399" s="1" t="str">
        <f ca="1">IFERROR(__xludf.DUMMYFUNCTION("""COMPUTED_VALUE"""),"Media_Print_FEMME ACTUELLE contribution")</f>
        <v>Media_Print_FEMME ACTUELLE contribution</v>
      </c>
      <c r="C399" s="1">
        <f ca="1">IFERROR(INDIRECT(ADDRESS(MATCH(A399,'contribution par jour-semaine'!A:A,0),MATCH(B399,'contribution par jour-semaine'!$1:$1,0),4,1,"contribution par jour-semaine")),"")</f>
        <v>35414.9609375</v>
      </c>
      <c r="D399" s="4" t="str">
        <f ca="1">VLOOKUP(A399,predictions!A:B,2,FALSE)</f>
        <v>21/09/2020</v>
      </c>
      <c r="E399" s="4">
        <f t="shared" ca="1" si="1"/>
        <v>44095</v>
      </c>
    </row>
    <row r="400" spans="1:5" ht="13" x14ac:dyDescent="0.15">
      <c r="A400" s="1">
        <f ca="1">IFERROR(__xludf.DUMMYFUNCTION("""COMPUTED_VALUE"""),13)</f>
        <v>13</v>
      </c>
      <c r="B400" s="1" t="str">
        <f ca="1">IFERROR(__xludf.DUMMYFUNCTION("""COMPUTED_VALUE"""),"Media_Print_PARIS MATCH contribution")</f>
        <v>Media_Print_PARIS MATCH contribution</v>
      </c>
      <c r="C400" s="1">
        <f ca="1">IFERROR(INDIRECT(ADDRESS(MATCH(A400,'contribution par jour-semaine'!A:A,0),MATCH(B400,'contribution par jour-semaine'!$1:$1,0),4,1,"contribution par jour-semaine")),"")</f>
        <v>4511.39453125</v>
      </c>
      <c r="D400" s="4" t="str">
        <f ca="1">VLOOKUP(A400,predictions!A:B,2,FALSE)</f>
        <v>21/09/2020</v>
      </c>
      <c r="E400" s="4">
        <f t="shared" ca="1" si="1"/>
        <v>44095</v>
      </c>
    </row>
    <row r="401" spans="1:5" ht="13" x14ac:dyDescent="0.15">
      <c r="A401" s="1">
        <f ca="1">IFERROR(__xludf.DUMMYFUNCTION("""COMPUTED_VALUE"""),13)</f>
        <v>13</v>
      </c>
      <c r="B401" s="1" t="str">
        <f ca="1">IFERROR(__xludf.DUMMYFUNCTION("""COMPUTED_VALUE"""),"Media_Print_BIBA contribution")</f>
        <v>Media_Print_BIBA contribution</v>
      </c>
      <c r="C401" s="1">
        <f ca="1">IFERROR(INDIRECT(ADDRESS(MATCH(A401,'contribution par jour-semaine'!A:A,0),MATCH(B401,'contribution par jour-semaine'!$1:$1,0),4,1,"contribution par jour-semaine")),"")</f>
        <v>13152.5654296875</v>
      </c>
      <c r="D401" s="4" t="str">
        <f ca="1">VLOOKUP(A401,predictions!A:B,2,FALSE)</f>
        <v>21/09/2020</v>
      </c>
      <c r="E401" s="4">
        <f t="shared" ca="1" si="1"/>
        <v>44095</v>
      </c>
    </row>
    <row r="402" spans="1:5" ht="13" x14ac:dyDescent="0.15">
      <c r="A402" s="1">
        <f ca="1">IFERROR(__xludf.DUMMYFUNCTION("""COMPUTED_VALUE"""),13)</f>
        <v>13</v>
      </c>
      <c r="B402" s="1" t="str">
        <f ca="1">IFERROR(__xludf.DUMMYFUNCTION("""COMPUTED_VALUE"""),"Media_Print_AVANTAGES contribution")</f>
        <v>Media_Print_AVANTAGES contribution</v>
      </c>
      <c r="C402" s="1">
        <f ca="1">IFERROR(INDIRECT(ADDRESS(MATCH(A402,'contribution par jour-semaine'!A:A,0),MATCH(B402,'contribution par jour-semaine'!$1:$1,0),4,1,"contribution par jour-semaine")),"")</f>
        <v>8913.8857421875</v>
      </c>
      <c r="D402" s="4" t="str">
        <f ca="1">VLOOKUP(A402,predictions!A:B,2,FALSE)</f>
        <v>21/09/2020</v>
      </c>
      <c r="E402" s="4">
        <f t="shared" ca="1" si="1"/>
        <v>44095</v>
      </c>
    </row>
    <row r="403" spans="1:5" ht="13" x14ac:dyDescent="0.15">
      <c r="A403" s="1">
        <f ca="1">IFERROR(__xludf.DUMMYFUNCTION("""COMPUTED_VALUE"""),13)</f>
        <v>13</v>
      </c>
      <c r="B403" s="1" t="str">
        <f ca="1">IFERROR(__xludf.DUMMYFUNCTION("""COMPUTED_VALUE"""),"Media_Print_PSYCHOLOGIES contribution")</f>
        <v>Media_Print_PSYCHOLOGIES contribution</v>
      </c>
      <c r="C403" s="1">
        <f ca="1">IFERROR(INDIRECT(ADDRESS(MATCH(A403,'contribution par jour-semaine'!A:A,0),MATCH(B403,'contribution par jour-semaine'!$1:$1,0),4,1,"contribution par jour-semaine")),"")</f>
        <v>2440.548583984375</v>
      </c>
      <c r="D403" s="4" t="str">
        <f ca="1">VLOOKUP(A403,predictions!A:B,2,FALSE)</f>
        <v>21/09/2020</v>
      </c>
      <c r="E403" s="4">
        <f t="shared" ca="1" si="1"/>
        <v>44095</v>
      </c>
    </row>
    <row r="404" spans="1:5" ht="13" x14ac:dyDescent="0.15">
      <c r="A404" s="1">
        <f ca="1">IFERROR(__xludf.DUMMYFUNCTION("""COMPUTED_VALUE"""),13)</f>
        <v>13</v>
      </c>
      <c r="B404" s="1" t="str">
        <f ca="1">IFERROR(__xludf.DUMMYFUNCTION("""COMPUTED_VALUE"""),"Media_TV_TF1 contribution")</f>
        <v>Media_TV_TF1 contribution</v>
      </c>
      <c r="C404" s="1">
        <f ca="1">IFERROR(INDIRECT(ADDRESS(MATCH(A404,'contribution par jour-semaine'!A:A,0),MATCH(B404,'contribution par jour-semaine'!$1:$1,0),4,1,"contribution par jour-semaine")),"")</f>
        <v>6020.376953125</v>
      </c>
      <c r="D404" s="4" t="str">
        <f ca="1">VLOOKUP(A404,predictions!A:B,2,FALSE)</f>
        <v>21/09/2020</v>
      </c>
      <c r="E404" s="4">
        <f t="shared" ca="1" si="1"/>
        <v>44095</v>
      </c>
    </row>
    <row r="405" spans="1:5" ht="13" x14ac:dyDescent="0.15">
      <c r="A405" s="1">
        <f ca="1">IFERROR(__xludf.DUMMYFUNCTION("""COMPUTED_VALUE"""),13)</f>
        <v>13</v>
      </c>
      <c r="B405" s="1" t="str">
        <f ca="1">IFERROR(__xludf.DUMMYFUNCTION("""COMPUTED_VALUE"""),"Media_TV_Others contribution")</f>
        <v>Media_TV_Others contribution</v>
      </c>
      <c r="C405" s="1">
        <f ca="1">IFERROR(INDIRECT(ADDRESS(MATCH(A405,'contribution par jour-semaine'!A:A,0),MATCH(B405,'contribution par jour-semaine'!$1:$1,0),4,1,"contribution par jour-semaine")),"")</f>
        <v>9395.7919921875</v>
      </c>
      <c r="D405" s="4" t="str">
        <f ca="1">VLOOKUP(A405,predictions!A:B,2,FALSE)</f>
        <v>21/09/2020</v>
      </c>
      <c r="E405" s="4">
        <f t="shared" ca="1" si="1"/>
        <v>44095</v>
      </c>
    </row>
    <row r="406" spans="1:5" ht="13" x14ac:dyDescent="0.15">
      <c r="A406" s="1">
        <f ca="1">IFERROR(__xludf.DUMMYFUNCTION("""COMPUTED_VALUE"""),13)</f>
        <v>13</v>
      </c>
      <c r="B406" s="1" t="str">
        <f ca="1">IFERROR(__xludf.DUMMYFUNCTION("""COMPUTED_VALUE"""),"Media_TV_M6 contribution")</f>
        <v>Media_TV_M6 contribution</v>
      </c>
      <c r="C406" s="1">
        <f ca="1">IFERROR(INDIRECT(ADDRESS(MATCH(A406,'contribution par jour-semaine'!A:A,0),MATCH(B406,'contribution par jour-semaine'!$1:$1,0),4,1,"contribution par jour-semaine")),"")</f>
        <v>13589.849609375</v>
      </c>
      <c r="D406" s="4" t="str">
        <f ca="1">VLOOKUP(A406,predictions!A:B,2,FALSE)</f>
        <v>21/09/2020</v>
      </c>
      <c r="E406" s="4">
        <f t="shared" ca="1" si="1"/>
        <v>44095</v>
      </c>
    </row>
    <row r="407" spans="1:5" ht="13" x14ac:dyDescent="0.15">
      <c r="A407" s="1">
        <f ca="1">IFERROR(__xludf.DUMMYFUNCTION("""COMPUTED_VALUE"""),13)</f>
        <v>13</v>
      </c>
      <c r="B407" s="1" t="str">
        <f ca="1">IFERROR(__xludf.DUMMYFUNCTION("""COMPUTED_VALUE"""),"Media_TV_TMC contribution")</f>
        <v>Media_TV_TMC contribution</v>
      </c>
      <c r="C407" s="1">
        <f ca="1">IFERROR(INDIRECT(ADDRESS(MATCH(A407,'contribution par jour-semaine'!A:A,0),MATCH(B407,'contribution par jour-semaine'!$1:$1,0),4,1,"contribution par jour-semaine")),"")</f>
        <v>10195.4892578125</v>
      </c>
      <c r="D407" s="4" t="str">
        <f ca="1">VLOOKUP(A407,predictions!A:B,2,FALSE)</f>
        <v>21/09/2020</v>
      </c>
      <c r="E407" s="4">
        <f t="shared" ca="1" si="1"/>
        <v>44095</v>
      </c>
    </row>
    <row r="408" spans="1:5" ht="13" x14ac:dyDescent="0.15">
      <c r="A408" s="1">
        <f ca="1">IFERROR(__xludf.DUMMYFUNCTION("""COMPUTED_VALUE"""),13)</f>
        <v>13</v>
      </c>
      <c r="B408" s="1" t="str">
        <f ca="1">IFERROR(__xludf.DUMMYFUNCTION("""COMPUTED_VALUE"""),"Media_TV_FRANCE 2 contribution")</f>
        <v>Media_TV_FRANCE 2 contribution</v>
      </c>
      <c r="C408" s="1">
        <f ca="1">IFERROR(INDIRECT(ADDRESS(MATCH(A408,'contribution par jour-semaine'!A:A,0),MATCH(B408,'contribution par jour-semaine'!$1:$1,0),4,1,"contribution par jour-semaine")),"")</f>
        <v>8978.318359375</v>
      </c>
      <c r="D408" s="4" t="str">
        <f ca="1">VLOOKUP(A408,predictions!A:B,2,FALSE)</f>
        <v>21/09/2020</v>
      </c>
      <c r="E408" s="4">
        <f t="shared" ca="1" si="1"/>
        <v>44095</v>
      </c>
    </row>
    <row r="409" spans="1:5" ht="13" x14ac:dyDescent="0.15">
      <c r="A409" s="1">
        <f ca="1">IFERROR(__xludf.DUMMYFUNCTION("""COMPUTED_VALUE"""),13)</f>
        <v>13</v>
      </c>
      <c r="B409" s="1" t="str">
        <f ca="1">IFERROR(__xludf.DUMMYFUNCTION("""COMPUTED_VALUE"""),"Media_TV_BFM TV contribution")</f>
        <v>Media_TV_BFM TV contribution</v>
      </c>
      <c r="C409" s="1">
        <f ca="1">IFERROR(INDIRECT(ADDRESS(MATCH(A409,'contribution par jour-semaine'!A:A,0),MATCH(B409,'contribution par jour-semaine'!$1:$1,0),4,1,"contribution par jour-semaine")),"")</f>
        <v>1904.049072265625</v>
      </c>
      <c r="D409" s="4" t="str">
        <f ca="1">VLOOKUP(A409,predictions!A:B,2,FALSE)</f>
        <v>21/09/2020</v>
      </c>
      <c r="E409" s="4">
        <f t="shared" ca="1" si="1"/>
        <v>44095</v>
      </c>
    </row>
    <row r="410" spans="1:5" ht="13" x14ac:dyDescent="0.15">
      <c r="A410" s="1">
        <f ca="1">IFERROR(__xludf.DUMMYFUNCTION("""COMPUTED_VALUE"""),13)</f>
        <v>13</v>
      </c>
      <c r="B410" s="1" t="str">
        <f ca="1">IFERROR(__xludf.DUMMYFUNCTION("""COMPUTED_VALUE"""),"Media_TV_C8 contribution")</f>
        <v>Media_TV_C8 contribution</v>
      </c>
      <c r="C410" s="1">
        <f ca="1">IFERROR(INDIRECT(ADDRESS(MATCH(A410,'contribution par jour-semaine'!A:A,0),MATCH(B410,'contribution par jour-semaine'!$1:$1,0),4,1,"contribution par jour-semaine")),"")</f>
        <v>4340.78515625</v>
      </c>
      <c r="D410" s="4" t="str">
        <f ca="1">VLOOKUP(A410,predictions!A:B,2,FALSE)</f>
        <v>21/09/2020</v>
      </c>
      <c r="E410" s="4">
        <f t="shared" ca="1" si="1"/>
        <v>44095</v>
      </c>
    </row>
    <row r="411" spans="1:5" ht="13" x14ac:dyDescent="0.15">
      <c r="A411" s="1">
        <f ca="1">IFERROR(__xludf.DUMMYFUNCTION("""COMPUTED_VALUE"""),13)</f>
        <v>13</v>
      </c>
      <c r="B411" s="1" t="str">
        <f ca="1">IFERROR(__xludf.DUMMYFUNCTION("""COMPUTED_VALUE"""),"Media_TV_TF1 SERIES FILMS contribution")</f>
        <v>Media_TV_TF1 SERIES FILMS contribution</v>
      </c>
      <c r="C411" s="1">
        <f ca="1">IFERROR(INDIRECT(ADDRESS(MATCH(A411,'contribution par jour-semaine'!A:A,0),MATCH(B411,'contribution par jour-semaine'!$1:$1,0),4,1,"contribution par jour-semaine")),"")</f>
        <v>6639.82275390625</v>
      </c>
      <c r="D411" s="4" t="str">
        <f ca="1">VLOOKUP(A411,predictions!A:B,2,FALSE)</f>
        <v>21/09/2020</v>
      </c>
      <c r="E411" s="4">
        <f t="shared" ca="1" si="1"/>
        <v>44095</v>
      </c>
    </row>
    <row r="412" spans="1:5" ht="13" x14ac:dyDescent="0.15">
      <c r="A412" s="1">
        <f ca="1">IFERROR(__xludf.DUMMYFUNCTION("""COMPUTED_VALUE"""),13)</f>
        <v>13</v>
      </c>
      <c r="B412" s="1" t="str">
        <f ca="1">IFERROR(__xludf.DUMMYFUNCTION("""COMPUTED_VALUE"""),"Media_TV_NRJ12 contribution")</f>
        <v>Media_TV_NRJ12 contribution</v>
      </c>
      <c r="C412" s="1">
        <f ca="1">IFERROR(INDIRECT(ADDRESS(MATCH(A412,'contribution par jour-semaine'!A:A,0),MATCH(B412,'contribution par jour-semaine'!$1:$1,0),4,1,"contribution par jour-semaine")),"")</f>
        <v>5740.189453125</v>
      </c>
      <c r="D412" s="4" t="str">
        <f ca="1">VLOOKUP(A412,predictions!A:B,2,FALSE)</f>
        <v>21/09/2020</v>
      </c>
      <c r="E412" s="4">
        <f t="shared" ca="1" si="1"/>
        <v>44095</v>
      </c>
    </row>
    <row r="413" spans="1:5" ht="13" x14ac:dyDescent="0.15">
      <c r="A413" s="1">
        <f ca="1">IFERROR(__xludf.DUMMYFUNCTION("""COMPUTED_VALUE"""),13)</f>
        <v>13</v>
      </c>
      <c r="B413" s="1" t="str">
        <f ca="1">IFERROR(__xludf.DUMMYFUNCTION("""COMPUTED_VALUE"""),"Media_Search contribution")</f>
        <v>Media_Search contribution</v>
      </c>
      <c r="C413" s="1">
        <f ca="1">IFERROR(INDIRECT(ADDRESS(MATCH(A413,'contribution par jour-semaine'!A:A,0),MATCH(B413,'contribution par jour-semaine'!$1:$1,0),4,1,"contribution par jour-semaine")),"")</f>
        <v>76835.7421875</v>
      </c>
      <c r="D413" s="4" t="str">
        <f ca="1">VLOOKUP(A413,predictions!A:B,2,FALSE)</f>
        <v>21/09/2020</v>
      </c>
      <c r="E413" s="4">
        <f t="shared" ca="1" si="1"/>
        <v>44095</v>
      </c>
    </row>
    <row r="414" spans="1:5" ht="13" x14ac:dyDescent="0.15">
      <c r="A414" s="1">
        <f ca="1">IFERROR(__xludf.DUMMYFUNCTION("""COMPUTED_VALUE"""),13)</f>
        <v>13</v>
      </c>
      <c r="B414" s="1" t="str">
        <f ca="1">IFERROR(__xludf.DUMMYFUNCTION("""COMPUTED_VALUE"""),"Media_Social contribution")</f>
        <v>Media_Social contribution</v>
      </c>
      <c r="C414" s="1">
        <f ca="1">IFERROR(INDIRECT(ADDRESS(MATCH(A414,'contribution par jour-semaine'!A:A,0),MATCH(B414,'contribution par jour-semaine'!$1:$1,0),4,1,"contribution par jour-semaine")),"")</f>
        <v>244637.296875</v>
      </c>
      <c r="D414" s="4" t="str">
        <f ca="1">VLOOKUP(A414,predictions!A:B,2,FALSE)</f>
        <v>21/09/2020</v>
      </c>
      <c r="E414" s="4">
        <f t="shared" ca="1" si="1"/>
        <v>44095</v>
      </c>
    </row>
    <row r="415" spans="1:5" ht="13" x14ac:dyDescent="0.15">
      <c r="A415" s="1">
        <f ca="1">IFERROR(__xludf.DUMMYFUNCTION("""COMPUTED_VALUE"""),13)</f>
        <v>13</v>
      </c>
      <c r="B415" s="1" t="str">
        <f ca="1">IFERROR(__xludf.DUMMYFUNCTION("""COMPUTED_VALUE"""),"Media_Display contribution")</f>
        <v>Media_Display contribution</v>
      </c>
      <c r="C415" s="1">
        <f ca="1">IFERROR(INDIRECT(ADDRESS(MATCH(A415,'contribution par jour-semaine'!A:A,0),MATCH(B415,'contribution par jour-semaine'!$1:$1,0),4,1,"contribution par jour-semaine")),"")</f>
        <v>45588.42578125</v>
      </c>
      <c r="D415" s="4" t="str">
        <f ca="1">VLOOKUP(A415,predictions!A:B,2,FALSE)</f>
        <v>21/09/2020</v>
      </c>
      <c r="E415" s="4">
        <f t="shared" ca="1" si="1"/>
        <v>44095</v>
      </c>
    </row>
    <row r="416" spans="1:5" ht="13" x14ac:dyDescent="0.15">
      <c r="A416" s="1">
        <f ca="1">IFERROR(__xludf.DUMMYFUNCTION("""COMPUTED_VALUE"""),13)</f>
        <v>13</v>
      </c>
      <c r="B416" s="1" t="str">
        <f ca="1">IFERROR(__xludf.DUMMYFUNCTION("""COMPUTED_VALUE"""),"Media_OOH_JC DECAUX VITRINE 2M2 NATIONAL contribution")</f>
        <v>Media_OOH_JC DECAUX VITRINE 2M2 NATIONAL contribution</v>
      </c>
      <c r="C416" s="1">
        <f ca="1">IFERROR(INDIRECT(ADDRESS(MATCH(A416,'contribution par jour-semaine'!A:A,0),MATCH(B416,'contribution par jour-semaine'!$1:$1,0),4,1,"contribution par jour-semaine")),"")</f>
        <v>7234.91259765625</v>
      </c>
      <c r="D416" s="4" t="str">
        <f ca="1">VLOOKUP(A416,predictions!A:B,2,FALSE)</f>
        <v>21/09/2020</v>
      </c>
      <c r="E416" s="4">
        <f t="shared" ca="1" si="1"/>
        <v>44095</v>
      </c>
    </row>
    <row r="417" spans="1:5" ht="13" x14ac:dyDescent="0.15">
      <c r="A417" s="1">
        <f ca="1">IFERROR(__xludf.DUMMYFUNCTION("""COMPUTED_VALUE"""),13)</f>
        <v>13</v>
      </c>
      <c r="B417" s="1" t="str">
        <f ca="1">IFERROR(__xludf.DUMMYFUNCTION("""COMPUTED_VALUE"""),"Media_OOH_METROBUS METRO NATIONAL contribution")</f>
        <v>Media_OOH_METROBUS METRO NATIONAL contribution</v>
      </c>
      <c r="C417" s="1">
        <f ca="1">IFERROR(INDIRECT(ADDRESS(MATCH(A417,'contribution par jour-semaine'!A:A,0),MATCH(B417,'contribution par jour-semaine'!$1:$1,0),4,1,"contribution par jour-semaine")),"")</f>
        <v>14689.2158203125</v>
      </c>
      <c r="D417" s="4" t="str">
        <f ca="1">VLOOKUP(A417,predictions!A:B,2,FALSE)</f>
        <v>21/09/2020</v>
      </c>
      <c r="E417" s="4">
        <f t="shared" ca="1" si="1"/>
        <v>44095</v>
      </c>
    </row>
    <row r="418" spans="1:5" ht="13" x14ac:dyDescent="0.15">
      <c r="A418" s="1">
        <f ca="1">IFERROR(__xludf.DUMMYFUNCTION("""COMPUTED_VALUE"""),13)</f>
        <v>13</v>
      </c>
      <c r="B418" s="1" t="str">
        <f ca="1">IFERROR(__xludf.DUMMYFUNCTION("""COMPUTED_VALUE"""),"Media_OOH_CLEAR CHANNEL SHOPPING MALLS contribution")</f>
        <v>Media_OOH_CLEAR CHANNEL SHOPPING MALLS contribution</v>
      </c>
      <c r="C418" s="1">
        <f ca="1">IFERROR(INDIRECT(ADDRESS(MATCH(A418,'contribution par jour-semaine'!A:A,0),MATCH(B418,'contribution par jour-semaine'!$1:$1,0),4,1,"contribution par jour-semaine")),"")</f>
        <v>20139.154296875</v>
      </c>
      <c r="D418" s="4" t="str">
        <f ca="1">VLOOKUP(A418,predictions!A:B,2,FALSE)</f>
        <v>21/09/2020</v>
      </c>
      <c r="E418" s="4">
        <f t="shared" ca="1" si="1"/>
        <v>44095</v>
      </c>
    </row>
    <row r="419" spans="1:5" ht="13" x14ac:dyDescent="0.15">
      <c r="A419" s="1">
        <f ca="1">IFERROR(__xludf.DUMMYFUNCTION("""COMPUTED_VALUE"""),13)</f>
        <v>13</v>
      </c>
      <c r="B419" s="1" t="str">
        <f ca="1">IFERROR(__xludf.DUMMYFUNCTION("""COMPUTED_VALUE"""),"Media_OOH_MEDIAGARES TRANSPORT contribution")</f>
        <v>Media_OOH_MEDIAGARES TRANSPORT contribution</v>
      </c>
      <c r="C419" s="1">
        <f ca="1">IFERROR(INDIRECT(ADDRESS(MATCH(A419,'contribution par jour-semaine'!A:A,0),MATCH(B419,'contribution par jour-semaine'!$1:$1,0),4,1,"contribution par jour-semaine")),"")</f>
        <v>0</v>
      </c>
      <c r="D419" s="4" t="str">
        <f ca="1">VLOOKUP(A419,predictions!A:B,2,FALSE)</f>
        <v>21/09/2020</v>
      </c>
      <c r="E419" s="4">
        <f t="shared" ca="1" si="1"/>
        <v>44095</v>
      </c>
    </row>
    <row r="420" spans="1:5" ht="13" x14ac:dyDescent="0.15">
      <c r="A420" s="1">
        <f ca="1">IFERROR(__xludf.DUMMYFUNCTION("""COMPUTED_VALUE"""),13)</f>
        <v>13</v>
      </c>
      <c r="B420" s="1" t="str">
        <f ca="1">IFERROR(__xludf.DUMMYFUNCTION("""COMPUTED_VALUE"""),"Media_OOH_Others contribution")</f>
        <v>Media_OOH_Others contribution</v>
      </c>
      <c r="C420" s="1">
        <f ca="1">IFERROR(INDIRECT(ADDRESS(MATCH(A420,'contribution par jour-semaine'!A:A,0),MATCH(B420,'contribution par jour-semaine'!$1:$1,0),4,1,"contribution par jour-semaine")),"")</f>
        <v>6965.611328125</v>
      </c>
      <c r="D420" s="4" t="str">
        <f ca="1">VLOOKUP(A420,predictions!A:B,2,FALSE)</f>
        <v>21/09/2020</v>
      </c>
      <c r="E420" s="4">
        <f t="shared" ca="1" si="1"/>
        <v>44095</v>
      </c>
    </row>
    <row r="421" spans="1:5" ht="13" x14ac:dyDescent="0.15">
      <c r="A421" s="1">
        <f ca="1">IFERROR(__xludf.DUMMYFUNCTION("""COMPUTED_VALUE"""),13)</f>
        <v>13</v>
      </c>
      <c r="B421" s="1" t="str">
        <f ca="1">IFERROR(__xludf.DUMMYFUNCTION("""COMPUTED_VALUE"""),"baseline contribution")</f>
        <v>baseline contribution</v>
      </c>
      <c r="C421" s="1">
        <f ca="1">IFERROR(INDIRECT(ADDRESS(MATCH(A421,'contribution par jour-semaine'!A:A,0),MATCH(B421,'contribution par jour-semaine'!$1:$1,0),4,1,"contribution par jour-semaine")),"")</f>
        <v>1062304.375</v>
      </c>
      <c r="D421" s="4" t="str">
        <f ca="1">VLOOKUP(A421,predictions!A:B,2,FALSE)</f>
        <v>21/09/2020</v>
      </c>
      <c r="E421" s="4">
        <f t="shared" ca="1" si="1"/>
        <v>44095</v>
      </c>
    </row>
    <row r="422" spans="1:5" ht="13" x14ac:dyDescent="0.15">
      <c r="A422" s="1">
        <f ca="1">IFERROR(__xludf.DUMMYFUNCTION("""COMPUTED_VALUE"""),14)</f>
        <v>14</v>
      </c>
      <c r="B422" s="1" t="str">
        <f ca="1">IFERROR(__xludf.DUMMYFUNCTION("""COMPUTED_VALUE"""),"Media_Print_Others contribution")</f>
        <v>Media_Print_Others contribution</v>
      </c>
      <c r="C422" s="1">
        <f ca="1">IFERROR(INDIRECT(ADDRESS(MATCH(A422,'contribution par jour-semaine'!A:A,0),MATCH(B422,'contribution par jour-semaine'!$1:$1,0),4,1,"contribution par jour-semaine")),"")</f>
        <v>42393.67578125</v>
      </c>
      <c r="D422" s="4" t="str">
        <f ca="1">VLOOKUP(A422,predictions!A:B,2,FALSE)</f>
        <v>28/09/2020</v>
      </c>
      <c r="E422" s="4">
        <f t="shared" ca="1" si="1"/>
        <v>44102</v>
      </c>
    </row>
    <row r="423" spans="1:5" ht="13" x14ac:dyDescent="0.15">
      <c r="A423" s="1">
        <f ca="1">IFERROR(__xludf.DUMMYFUNCTION("""COMPUTED_VALUE"""),14)</f>
        <v>14</v>
      </c>
      <c r="B423" s="1" t="str">
        <f ca="1">IFERROR(__xludf.DUMMYFUNCTION("""COMPUTED_VALUE"""),"Media_Print_ELLE contribution")</f>
        <v>Media_Print_ELLE contribution</v>
      </c>
      <c r="C423" s="1">
        <f ca="1">IFERROR(INDIRECT(ADDRESS(MATCH(A423,'contribution par jour-semaine'!A:A,0),MATCH(B423,'contribution par jour-semaine'!$1:$1,0),4,1,"contribution par jour-semaine")),"")</f>
        <v>50712.15234375</v>
      </c>
      <c r="D423" s="4" t="str">
        <f ca="1">VLOOKUP(A423,predictions!A:B,2,FALSE)</f>
        <v>28/09/2020</v>
      </c>
      <c r="E423" s="4">
        <f t="shared" ca="1" si="1"/>
        <v>44102</v>
      </c>
    </row>
    <row r="424" spans="1:5" ht="13" x14ac:dyDescent="0.15">
      <c r="A424" s="1">
        <f ca="1">IFERROR(__xludf.DUMMYFUNCTION("""COMPUTED_VALUE"""),14)</f>
        <v>14</v>
      </c>
      <c r="B424" s="1" t="str">
        <f ca="1">IFERROR(__xludf.DUMMYFUNCTION("""COMPUTED_VALUE"""),"Media_Print_MADAME FIGARO contribution")</f>
        <v>Media_Print_MADAME FIGARO contribution</v>
      </c>
      <c r="C424" s="1">
        <f ca="1">IFERROR(INDIRECT(ADDRESS(MATCH(A424,'contribution par jour-semaine'!A:A,0),MATCH(B424,'contribution par jour-semaine'!$1:$1,0),4,1,"contribution par jour-semaine")),"")</f>
        <v>23752.431640625</v>
      </c>
      <c r="D424" s="4" t="str">
        <f ca="1">VLOOKUP(A424,predictions!A:B,2,FALSE)</f>
        <v>28/09/2020</v>
      </c>
      <c r="E424" s="4">
        <f t="shared" ca="1" si="1"/>
        <v>44102</v>
      </c>
    </row>
    <row r="425" spans="1:5" ht="13" x14ac:dyDescent="0.15">
      <c r="A425" s="1">
        <f ca="1">IFERROR(__xludf.DUMMYFUNCTION("""COMPUTED_VALUE"""),14)</f>
        <v>14</v>
      </c>
      <c r="B425" s="1" t="str">
        <f ca="1">IFERROR(__xludf.DUMMYFUNCTION("""COMPUTED_VALUE"""),"Media_Print_MARIE CLAIRE contribution")</f>
        <v>Media_Print_MARIE CLAIRE contribution</v>
      </c>
      <c r="C425" s="1">
        <f ca="1">IFERROR(INDIRECT(ADDRESS(MATCH(A425,'contribution par jour-semaine'!A:A,0),MATCH(B425,'contribution par jour-semaine'!$1:$1,0),4,1,"contribution par jour-semaine")),"")</f>
        <v>16628.978515625</v>
      </c>
      <c r="D425" s="4" t="str">
        <f ca="1">VLOOKUP(A425,predictions!A:B,2,FALSE)</f>
        <v>28/09/2020</v>
      </c>
      <c r="E425" s="4">
        <f t="shared" ca="1" si="1"/>
        <v>44102</v>
      </c>
    </row>
    <row r="426" spans="1:5" ht="13" x14ac:dyDescent="0.15">
      <c r="A426" s="1">
        <f ca="1">IFERROR(__xludf.DUMMYFUNCTION("""COMPUTED_VALUE"""),14)</f>
        <v>14</v>
      </c>
      <c r="B426" s="1" t="str">
        <f ca="1">IFERROR(__xludf.DUMMYFUNCTION("""COMPUTED_VALUE"""),"Media_Print_VERSION FEMINA contribution")</f>
        <v>Media_Print_VERSION FEMINA contribution</v>
      </c>
      <c r="C426" s="1">
        <f ca="1">IFERROR(INDIRECT(ADDRESS(MATCH(A426,'contribution par jour-semaine'!A:A,0),MATCH(B426,'contribution par jour-semaine'!$1:$1,0),4,1,"contribution par jour-semaine")),"")</f>
        <v>46958.609375</v>
      </c>
      <c r="D426" s="4" t="str">
        <f ca="1">VLOOKUP(A426,predictions!A:B,2,FALSE)</f>
        <v>28/09/2020</v>
      </c>
      <c r="E426" s="4">
        <f t="shared" ca="1" si="1"/>
        <v>44102</v>
      </c>
    </row>
    <row r="427" spans="1:5" ht="13" x14ac:dyDescent="0.15">
      <c r="A427" s="1">
        <f ca="1">IFERROR(__xludf.DUMMYFUNCTION("""COMPUTED_VALUE"""),14)</f>
        <v>14</v>
      </c>
      <c r="B427" s="1" t="str">
        <f ca="1">IFERROR(__xludf.DUMMYFUNCTION("""COMPUTED_VALUE"""),"Media_Print_GALA contribution")</f>
        <v>Media_Print_GALA contribution</v>
      </c>
      <c r="C427" s="1">
        <f ca="1">IFERROR(INDIRECT(ADDRESS(MATCH(A427,'contribution par jour-semaine'!A:A,0),MATCH(B427,'contribution par jour-semaine'!$1:$1,0),4,1,"contribution par jour-semaine")),"")</f>
        <v>19176.28125</v>
      </c>
      <c r="D427" s="4" t="str">
        <f ca="1">VLOOKUP(A427,predictions!A:B,2,FALSE)</f>
        <v>28/09/2020</v>
      </c>
      <c r="E427" s="4">
        <f t="shared" ca="1" si="1"/>
        <v>44102</v>
      </c>
    </row>
    <row r="428" spans="1:5" ht="13" x14ac:dyDescent="0.15">
      <c r="A428" s="1">
        <f ca="1">IFERROR(__xludf.DUMMYFUNCTION("""COMPUTED_VALUE"""),14)</f>
        <v>14</v>
      </c>
      <c r="B428" s="1" t="str">
        <f ca="1">IFERROR(__xludf.DUMMYFUNCTION("""COMPUTED_VALUE"""),"Media_Print_COSMOPOLITAN contribution")</f>
        <v>Media_Print_COSMOPOLITAN contribution</v>
      </c>
      <c r="C428" s="1">
        <f ca="1">IFERROR(INDIRECT(ADDRESS(MATCH(A428,'contribution par jour-semaine'!A:A,0),MATCH(B428,'contribution par jour-semaine'!$1:$1,0),4,1,"contribution par jour-semaine")),"")</f>
        <v>38841.6328125</v>
      </c>
      <c r="D428" s="4" t="str">
        <f ca="1">VLOOKUP(A428,predictions!A:B,2,FALSE)</f>
        <v>28/09/2020</v>
      </c>
      <c r="E428" s="4">
        <f t="shared" ca="1" si="1"/>
        <v>44102</v>
      </c>
    </row>
    <row r="429" spans="1:5" ht="13" x14ac:dyDescent="0.15">
      <c r="A429" s="1">
        <f ca="1">IFERROR(__xludf.DUMMYFUNCTION("""COMPUTED_VALUE"""),14)</f>
        <v>14</v>
      </c>
      <c r="B429" s="1" t="str">
        <f ca="1">IFERROR(__xludf.DUMMYFUNCTION("""COMPUTED_VALUE"""),"Media_Print_FEMME ACTUELLE contribution")</f>
        <v>Media_Print_FEMME ACTUELLE contribution</v>
      </c>
      <c r="C429" s="1">
        <f ca="1">IFERROR(INDIRECT(ADDRESS(MATCH(A429,'contribution par jour-semaine'!A:A,0),MATCH(B429,'contribution par jour-semaine'!$1:$1,0),4,1,"contribution par jour-semaine")),"")</f>
        <v>31841.822265625</v>
      </c>
      <c r="D429" s="4" t="str">
        <f ca="1">VLOOKUP(A429,predictions!A:B,2,FALSE)</f>
        <v>28/09/2020</v>
      </c>
      <c r="E429" s="4">
        <f t="shared" ca="1" si="1"/>
        <v>44102</v>
      </c>
    </row>
    <row r="430" spans="1:5" ht="13" x14ac:dyDescent="0.15">
      <c r="A430" s="1">
        <f ca="1">IFERROR(__xludf.DUMMYFUNCTION("""COMPUTED_VALUE"""),14)</f>
        <v>14</v>
      </c>
      <c r="B430" s="1" t="str">
        <f ca="1">IFERROR(__xludf.DUMMYFUNCTION("""COMPUTED_VALUE"""),"Media_Print_PARIS MATCH contribution")</f>
        <v>Media_Print_PARIS MATCH contribution</v>
      </c>
      <c r="C430" s="1">
        <f ca="1">IFERROR(INDIRECT(ADDRESS(MATCH(A430,'contribution par jour-semaine'!A:A,0),MATCH(B430,'contribution par jour-semaine'!$1:$1,0),4,1,"contribution par jour-semaine")),"")</f>
        <v>3192.010498046875</v>
      </c>
      <c r="D430" s="4" t="str">
        <f ca="1">VLOOKUP(A430,predictions!A:B,2,FALSE)</f>
        <v>28/09/2020</v>
      </c>
      <c r="E430" s="4">
        <f t="shared" ca="1" si="1"/>
        <v>44102</v>
      </c>
    </row>
    <row r="431" spans="1:5" ht="13" x14ac:dyDescent="0.15">
      <c r="A431" s="1">
        <f ca="1">IFERROR(__xludf.DUMMYFUNCTION("""COMPUTED_VALUE"""),14)</f>
        <v>14</v>
      </c>
      <c r="B431" s="1" t="str">
        <f ca="1">IFERROR(__xludf.DUMMYFUNCTION("""COMPUTED_VALUE"""),"Media_Print_BIBA contribution")</f>
        <v>Media_Print_BIBA contribution</v>
      </c>
      <c r="C431" s="1">
        <f ca="1">IFERROR(INDIRECT(ADDRESS(MATCH(A431,'contribution par jour-semaine'!A:A,0),MATCH(B431,'contribution par jour-semaine'!$1:$1,0),4,1,"contribution par jour-semaine")),"")</f>
        <v>9682.166015625</v>
      </c>
      <c r="D431" s="4" t="str">
        <f ca="1">VLOOKUP(A431,predictions!A:B,2,FALSE)</f>
        <v>28/09/2020</v>
      </c>
      <c r="E431" s="4">
        <f t="shared" ca="1" si="1"/>
        <v>44102</v>
      </c>
    </row>
    <row r="432" spans="1:5" ht="13" x14ac:dyDescent="0.15">
      <c r="A432" s="1">
        <f ca="1">IFERROR(__xludf.DUMMYFUNCTION("""COMPUTED_VALUE"""),14)</f>
        <v>14</v>
      </c>
      <c r="B432" s="1" t="str">
        <f ca="1">IFERROR(__xludf.DUMMYFUNCTION("""COMPUTED_VALUE"""),"Media_Print_AVANTAGES contribution")</f>
        <v>Media_Print_AVANTAGES contribution</v>
      </c>
      <c r="C432" s="1">
        <f ca="1">IFERROR(INDIRECT(ADDRESS(MATCH(A432,'contribution par jour-semaine'!A:A,0),MATCH(B432,'contribution par jour-semaine'!$1:$1,0),4,1,"contribution par jour-semaine")),"")</f>
        <v>12854.388671875</v>
      </c>
      <c r="D432" s="4" t="str">
        <f ca="1">VLOOKUP(A432,predictions!A:B,2,FALSE)</f>
        <v>28/09/2020</v>
      </c>
      <c r="E432" s="4">
        <f t="shared" ca="1" si="1"/>
        <v>44102</v>
      </c>
    </row>
    <row r="433" spans="1:5" ht="13" x14ac:dyDescent="0.15">
      <c r="A433" s="1">
        <f ca="1">IFERROR(__xludf.DUMMYFUNCTION("""COMPUTED_VALUE"""),14)</f>
        <v>14</v>
      </c>
      <c r="B433" s="1" t="str">
        <f ca="1">IFERROR(__xludf.DUMMYFUNCTION("""COMPUTED_VALUE"""),"Media_Print_PSYCHOLOGIES contribution")</f>
        <v>Media_Print_PSYCHOLOGIES contribution</v>
      </c>
      <c r="C433" s="1">
        <f ca="1">IFERROR(INDIRECT(ADDRESS(MATCH(A433,'contribution par jour-semaine'!A:A,0),MATCH(B433,'contribution par jour-semaine'!$1:$1,0),4,1,"contribution par jour-semaine")),"")</f>
        <v>2067.782470703125</v>
      </c>
      <c r="D433" s="4" t="str">
        <f ca="1">VLOOKUP(A433,predictions!A:B,2,FALSE)</f>
        <v>28/09/2020</v>
      </c>
      <c r="E433" s="4">
        <f t="shared" ca="1" si="1"/>
        <v>44102</v>
      </c>
    </row>
    <row r="434" spans="1:5" ht="13" x14ac:dyDescent="0.15">
      <c r="A434" s="1">
        <f ca="1">IFERROR(__xludf.DUMMYFUNCTION("""COMPUTED_VALUE"""),14)</f>
        <v>14</v>
      </c>
      <c r="B434" s="1" t="str">
        <f ca="1">IFERROR(__xludf.DUMMYFUNCTION("""COMPUTED_VALUE"""),"Media_TV_TF1 contribution")</f>
        <v>Media_TV_TF1 contribution</v>
      </c>
      <c r="C434" s="1">
        <f ca="1">IFERROR(INDIRECT(ADDRESS(MATCH(A434,'contribution par jour-semaine'!A:A,0),MATCH(B434,'contribution par jour-semaine'!$1:$1,0),4,1,"contribution par jour-semaine")),"")</f>
        <v>10337.62890625</v>
      </c>
      <c r="D434" s="4" t="str">
        <f ca="1">VLOOKUP(A434,predictions!A:B,2,FALSE)</f>
        <v>28/09/2020</v>
      </c>
      <c r="E434" s="4">
        <f t="shared" ca="1" si="1"/>
        <v>44102</v>
      </c>
    </row>
    <row r="435" spans="1:5" ht="13" x14ac:dyDescent="0.15">
      <c r="A435" s="1">
        <f ca="1">IFERROR(__xludf.DUMMYFUNCTION("""COMPUTED_VALUE"""),14)</f>
        <v>14</v>
      </c>
      <c r="B435" s="1" t="str">
        <f ca="1">IFERROR(__xludf.DUMMYFUNCTION("""COMPUTED_VALUE"""),"Media_TV_Others contribution")</f>
        <v>Media_TV_Others contribution</v>
      </c>
      <c r="C435" s="1">
        <f ca="1">IFERROR(INDIRECT(ADDRESS(MATCH(A435,'contribution par jour-semaine'!A:A,0),MATCH(B435,'contribution par jour-semaine'!$1:$1,0),4,1,"contribution par jour-semaine")),"")</f>
        <v>13358.3505859375</v>
      </c>
      <c r="D435" s="4" t="str">
        <f ca="1">VLOOKUP(A435,predictions!A:B,2,FALSE)</f>
        <v>28/09/2020</v>
      </c>
      <c r="E435" s="4">
        <f t="shared" ca="1" si="1"/>
        <v>44102</v>
      </c>
    </row>
    <row r="436" spans="1:5" ht="13" x14ac:dyDescent="0.15">
      <c r="A436" s="1">
        <f ca="1">IFERROR(__xludf.DUMMYFUNCTION("""COMPUTED_VALUE"""),14)</f>
        <v>14</v>
      </c>
      <c r="B436" s="1" t="str">
        <f ca="1">IFERROR(__xludf.DUMMYFUNCTION("""COMPUTED_VALUE"""),"Media_TV_M6 contribution")</f>
        <v>Media_TV_M6 contribution</v>
      </c>
      <c r="C436" s="1">
        <f ca="1">IFERROR(INDIRECT(ADDRESS(MATCH(A436,'contribution par jour-semaine'!A:A,0),MATCH(B436,'contribution par jour-semaine'!$1:$1,0),4,1,"contribution par jour-semaine")),"")</f>
        <v>17774.939453125</v>
      </c>
      <c r="D436" s="4" t="str">
        <f ca="1">VLOOKUP(A436,predictions!A:B,2,FALSE)</f>
        <v>28/09/2020</v>
      </c>
      <c r="E436" s="4">
        <f t="shared" ca="1" si="1"/>
        <v>44102</v>
      </c>
    </row>
    <row r="437" spans="1:5" ht="13" x14ac:dyDescent="0.15">
      <c r="A437" s="1">
        <f ca="1">IFERROR(__xludf.DUMMYFUNCTION("""COMPUTED_VALUE"""),14)</f>
        <v>14</v>
      </c>
      <c r="B437" s="1" t="str">
        <f ca="1">IFERROR(__xludf.DUMMYFUNCTION("""COMPUTED_VALUE"""),"Media_TV_TMC contribution")</f>
        <v>Media_TV_TMC contribution</v>
      </c>
      <c r="C437" s="1">
        <f ca="1">IFERROR(INDIRECT(ADDRESS(MATCH(A437,'contribution par jour-semaine'!A:A,0),MATCH(B437,'contribution par jour-semaine'!$1:$1,0),4,1,"contribution par jour-semaine")),"")</f>
        <v>19552.849609375</v>
      </c>
      <c r="D437" s="4" t="str">
        <f ca="1">VLOOKUP(A437,predictions!A:B,2,FALSE)</f>
        <v>28/09/2020</v>
      </c>
      <c r="E437" s="4">
        <f t="shared" ca="1" si="1"/>
        <v>44102</v>
      </c>
    </row>
    <row r="438" spans="1:5" ht="13" x14ac:dyDescent="0.15">
      <c r="A438" s="1">
        <f ca="1">IFERROR(__xludf.DUMMYFUNCTION("""COMPUTED_VALUE"""),14)</f>
        <v>14</v>
      </c>
      <c r="B438" s="1" t="str">
        <f ca="1">IFERROR(__xludf.DUMMYFUNCTION("""COMPUTED_VALUE"""),"Media_TV_FRANCE 2 contribution")</f>
        <v>Media_TV_FRANCE 2 contribution</v>
      </c>
      <c r="C438" s="1">
        <f ca="1">IFERROR(INDIRECT(ADDRESS(MATCH(A438,'contribution par jour-semaine'!A:A,0),MATCH(B438,'contribution par jour-semaine'!$1:$1,0),4,1,"contribution par jour-semaine")),"")</f>
        <v>12940.3056640625</v>
      </c>
      <c r="D438" s="4" t="str">
        <f ca="1">VLOOKUP(A438,predictions!A:B,2,FALSE)</f>
        <v>28/09/2020</v>
      </c>
      <c r="E438" s="4">
        <f t="shared" ca="1" si="1"/>
        <v>44102</v>
      </c>
    </row>
    <row r="439" spans="1:5" ht="13" x14ac:dyDescent="0.15">
      <c r="A439" s="1">
        <f ca="1">IFERROR(__xludf.DUMMYFUNCTION("""COMPUTED_VALUE"""),14)</f>
        <v>14</v>
      </c>
      <c r="B439" s="1" t="str">
        <f ca="1">IFERROR(__xludf.DUMMYFUNCTION("""COMPUTED_VALUE"""),"Media_TV_BFM TV contribution")</f>
        <v>Media_TV_BFM TV contribution</v>
      </c>
      <c r="C439" s="1">
        <f ca="1">IFERROR(INDIRECT(ADDRESS(MATCH(A439,'contribution par jour-semaine'!A:A,0),MATCH(B439,'contribution par jour-semaine'!$1:$1,0),4,1,"contribution par jour-semaine")),"")</f>
        <v>11762.693359375</v>
      </c>
      <c r="D439" s="4" t="str">
        <f ca="1">VLOOKUP(A439,predictions!A:B,2,FALSE)</f>
        <v>28/09/2020</v>
      </c>
      <c r="E439" s="4">
        <f t="shared" ca="1" si="1"/>
        <v>44102</v>
      </c>
    </row>
    <row r="440" spans="1:5" ht="13" x14ac:dyDescent="0.15">
      <c r="A440" s="1">
        <f ca="1">IFERROR(__xludf.DUMMYFUNCTION("""COMPUTED_VALUE"""),14)</f>
        <v>14</v>
      </c>
      <c r="B440" s="1" t="str">
        <f ca="1">IFERROR(__xludf.DUMMYFUNCTION("""COMPUTED_VALUE"""),"Media_TV_C8 contribution")</f>
        <v>Media_TV_C8 contribution</v>
      </c>
      <c r="C440" s="1">
        <f ca="1">IFERROR(INDIRECT(ADDRESS(MATCH(A440,'contribution par jour-semaine'!A:A,0),MATCH(B440,'contribution par jour-semaine'!$1:$1,0),4,1,"contribution par jour-semaine")),"")</f>
        <v>7052.02978515625</v>
      </c>
      <c r="D440" s="4" t="str">
        <f ca="1">VLOOKUP(A440,predictions!A:B,2,FALSE)</f>
        <v>28/09/2020</v>
      </c>
      <c r="E440" s="4">
        <f t="shared" ca="1" si="1"/>
        <v>44102</v>
      </c>
    </row>
    <row r="441" spans="1:5" ht="13" x14ac:dyDescent="0.15">
      <c r="A441" s="1">
        <f ca="1">IFERROR(__xludf.DUMMYFUNCTION("""COMPUTED_VALUE"""),14)</f>
        <v>14</v>
      </c>
      <c r="B441" s="1" t="str">
        <f ca="1">IFERROR(__xludf.DUMMYFUNCTION("""COMPUTED_VALUE"""),"Media_TV_TF1 SERIES FILMS contribution")</f>
        <v>Media_TV_TF1 SERIES FILMS contribution</v>
      </c>
      <c r="C441" s="1">
        <f ca="1">IFERROR(INDIRECT(ADDRESS(MATCH(A441,'contribution par jour-semaine'!A:A,0),MATCH(B441,'contribution par jour-semaine'!$1:$1,0),4,1,"contribution par jour-semaine")),"")</f>
        <v>8866.447265625</v>
      </c>
      <c r="D441" s="4" t="str">
        <f ca="1">VLOOKUP(A441,predictions!A:B,2,FALSE)</f>
        <v>28/09/2020</v>
      </c>
      <c r="E441" s="4">
        <f t="shared" ca="1" si="1"/>
        <v>44102</v>
      </c>
    </row>
    <row r="442" spans="1:5" ht="13" x14ac:dyDescent="0.15">
      <c r="A442" s="1">
        <f ca="1">IFERROR(__xludf.DUMMYFUNCTION("""COMPUTED_VALUE"""),14)</f>
        <v>14</v>
      </c>
      <c r="B442" s="1" t="str">
        <f ca="1">IFERROR(__xludf.DUMMYFUNCTION("""COMPUTED_VALUE"""),"Media_TV_NRJ12 contribution")</f>
        <v>Media_TV_NRJ12 contribution</v>
      </c>
      <c r="C442" s="1">
        <f ca="1">IFERROR(INDIRECT(ADDRESS(MATCH(A442,'contribution par jour-semaine'!A:A,0),MATCH(B442,'contribution par jour-semaine'!$1:$1,0),4,1,"contribution par jour-semaine")),"")</f>
        <v>10038.5126953125</v>
      </c>
      <c r="D442" s="4" t="str">
        <f ca="1">VLOOKUP(A442,predictions!A:B,2,FALSE)</f>
        <v>28/09/2020</v>
      </c>
      <c r="E442" s="4">
        <f t="shared" ca="1" si="1"/>
        <v>44102</v>
      </c>
    </row>
    <row r="443" spans="1:5" ht="13" x14ac:dyDescent="0.15">
      <c r="A443" s="1">
        <f ca="1">IFERROR(__xludf.DUMMYFUNCTION("""COMPUTED_VALUE"""),14)</f>
        <v>14</v>
      </c>
      <c r="B443" s="1" t="str">
        <f ca="1">IFERROR(__xludf.DUMMYFUNCTION("""COMPUTED_VALUE"""),"Media_Search contribution")</f>
        <v>Media_Search contribution</v>
      </c>
      <c r="C443" s="1">
        <f ca="1">IFERROR(INDIRECT(ADDRESS(MATCH(A443,'contribution par jour-semaine'!A:A,0),MATCH(B443,'contribution par jour-semaine'!$1:$1,0),4,1,"contribution par jour-semaine")),"")</f>
        <v>81684.3984375</v>
      </c>
      <c r="D443" s="4" t="str">
        <f ca="1">VLOOKUP(A443,predictions!A:B,2,FALSE)</f>
        <v>28/09/2020</v>
      </c>
      <c r="E443" s="4">
        <f t="shared" ca="1" si="1"/>
        <v>44102</v>
      </c>
    </row>
    <row r="444" spans="1:5" ht="13" x14ac:dyDescent="0.15">
      <c r="A444" s="1">
        <f ca="1">IFERROR(__xludf.DUMMYFUNCTION("""COMPUTED_VALUE"""),14)</f>
        <v>14</v>
      </c>
      <c r="B444" s="1" t="str">
        <f ca="1">IFERROR(__xludf.DUMMYFUNCTION("""COMPUTED_VALUE"""),"Media_Social contribution")</f>
        <v>Media_Social contribution</v>
      </c>
      <c r="C444" s="1">
        <f ca="1">IFERROR(INDIRECT(ADDRESS(MATCH(A444,'contribution par jour-semaine'!A:A,0),MATCH(B444,'contribution par jour-semaine'!$1:$1,0),4,1,"contribution par jour-semaine")),"")</f>
        <v>312802.4375</v>
      </c>
      <c r="D444" s="4" t="str">
        <f ca="1">VLOOKUP(A444,predictions!A:B,2,FALSE)</f>
        <v>28/09/2020</v>
      </c>
      <c r="E444" s="4">
        <f t="shared" ca="1" si="1"/>
        <v>44102</v>
      </c>
    </row>
    <row r="445" spans="1:5" ht="13" x14ac:dyDescent="0.15">
      <c r="A445" s="1">
        <f ca="1">IFERROR(__xludf.DUMMYFUNCTION("""COMPUTED_VALUE"""),14)</f>
        <v>14</v>
      </c>
      <c r="B445" s="1" t="str">
        <f ca="1">IFERROR(__xludf.DUMMYFUNCTION("""COMPUTED_VALUE"""),"Media_Display contribution")</f>
        <v>Media_Display contribution</v>
      </c>
      <c r="C445" s="1">
        <f ca="1">IFERROR(INDIRECT(ADDRESS(MATCH(A445,'contribution par jour-semaine'!A:A,0),MATCH(B445,'contribution par jour-semaine'!$1:$1,0),4,1,"contribution par jour-semaine")),"")</f>
        <v>48198.69140625</v>
      </c>
      <c r="D445" s="4" t="str">
        <f ca="1">VLOOKUP(A445,predictions!A:B,2,FALSE)</f>
        <v>28/09/2020</v>
      </c>
      <c r="E445" s="4">
        <f t="shared" ca="1" si="1"/>
        <v>44102</v>
      </c>
    </row>
    <row r="446" spans="1:5" ht="13" x14ac:dyDescent="0.15">
      <c r="A446" s="1">
        <f ca="1">IFERROR(__xludf.DUMMYFUNCTION("""COMPUTED_VALUE"""),14)</f>
        <v>14</v>
      </c>
      <c r="B446" s="1" t="str">
        <f ca="1">IFERROR(__xludf.DUMMYFUNCTION("""COMPUTED_VALUE"""),"Media_OOH_JC DECAUX VITRINE 2M2 NATIONAL contribution")</f>
        <v>Media_OOH_JC DECAUX VITRINE 2M2 NATIONAL contribution</v>
      </c>
      <c r="C446" s="1">
        <f ca="1">IFERROR(INDIRECT(ADDRESS(MATCH(A446,'contribution par jour-semaine'!A:A,0),MATCH(B446,'contribution par jour-semaine'!$1:$1,0),4,1,"contribution par jour-semaine")),"")</f>
        <v>6086.68896484375</v>
      </c>
      <c r="D446" s="4" t="str">
        <f ca="1">VLOOKUP(A446,predictions!A:B,2,FALSE)</f>
        <v>28/09/2020</v>
      </c>
      <c r="E446" s="4">
        <f t="shared" ca="1" si="1"/>
        <v>44102</v>
      </c>
    </row>
    <row r="447" spans="1:5" ht="13" x14ac:dyDescent="0.15">
      <c r="A447" s="1">
        <f ca="1">IFERROR(__xludf.DUMMYFUNCTION("""COMPUTED_VALUE"""),14)</f>
        <v>14</v>
      </c>
      <c r="B447" s="1" t="str">
        <f ca="1">IFERROR(__xludf.DUMMYFUNCTION("""COMPUTED_VALUE"""),"Media_OOH_METROBUS METRO NATIONAL contribution")</f>
        <v>Media_OOH_METROBUS METRO NATIONAL contribution</v>
      </c>
      <c r="C447" s="1">
        <f ca="1">IFERROR(INDIRECT(ADDRESS(MATCH(A447,'contribution par jour-semaine'!A:A,0),MATCH(B447,'contribution par jour-semaine'!$1:$1,0),4,1,"contribution par jour-semaine")),"")</f>
        <v>13522.103515625</v>
      </c>
      <c r="D447" s="4" t="str">
        <f ca="1">VLOOKUP(A447,predictions!A:B,2,FALSE)</f>
        <v>28/09/2020</v>
      </c>
      <c r="E447" s="4">
        <f t="shared" ca="1" si="1"/>
        <v>44102</v>
      </c>
    </row>
    <row r="448" spans="1:5" ht="13" x14ac:dyDescent="0.15">
      <c r="A448" s="1">
        <f ca="1">IFERROR(__xludf.DUMMYFUNCTION("""COMPUTED_VALUE"""),14)</f>
        <v>14</v>
      </c>
      <c r="B448" s="1" t="str">
        <f ca="1">IFERROR(__xludf.DUMMYFUNCTION("""COMPUTED_VALUE"""),"Media_OOH_CLEAR CHANNEL SHOPPING MALLS contribution")</f>
        <v>Media_OOH_CLEAR CHANNEL SHOPPING MALLS contribution</v>
      </c>
      <c r="C448" s="1">
        <f ca="1">IFERROR(INDIRECT(ADDRESS(MATCH(A448,'contribution par jour-semaine'!A:A,0),MATCH(B448,'contribution par jour-semaine'!$1:$1,0),4,1,"contribution par jour-semaine")),"")</f>
        <v>18979.435546875</v>
      </c>
      <c r="D448" s="4" t="str">
        <f ca="1">VLOOKUP(A448,predictions!A:B,2,FALSE)</f>
        <v>28/09/2020</v>
      </c>
      <c r="E448" s="4">
        <f t="shared" ca="1" si="1"/>
        <v>44102</v>
      </c>
    </row>
    <row r="449" spans="1:5" ht="13" x14ac:dyDescent="0.15">
      <c r="A449" s="1">
        <f ca="1">IFERROR(__xludf.DUMMYFUNCTION("""COMPUTED_VALUE"""),14)</f>
        <v>14</v>
      </c>
      <c r="B449" s="1" t="str">
        <f ca="1">IFERROR(__xludf.DUMMYFUNCTION("""COMPUTED_VALUE"""),"Media_OOH_MEDIAGARES TRANSPORT contribution")</f>
        <v>Media_OOH_MEDIAGARES TRANSPORT contribution</v>
      </c>
      <c r="C449" s="1">
        <f ca="1">IFERROR(INDIRECT(ADDRESS(MATCH(A449,'contribution par jour-semaine'!A:A,0),MATCH(B449,'contribution par jour-semaine'!$1:$1,0),4,1,"contribution par jour-semaine")),"")</f>
        <v>0</v>
      </c>
      <c r="D449" s="4" t="str">
        <f ca="1">VLOOKUP(A449,predictions!A:B,2,FALSE)</f>
        <v>28/09/2020</v>
      </c>
      <c r="E449" s="4">
        <f t="shared" ca="1" si="1"/>
        <v>44102</v>
      </c>
    </row>
    <row r="450" spans="1:5" ht="13" x14ac:dyDescent="0.15">
      <c r="A450" s="1">
        <f ca="1">IFERROR(__xludf.DUMMYFUNCTION("""COMPUTED_VALUE"""),14)</f>
        <v>14</v>
      </c>
      <c r="B450" s="1" t="str">
        <f ca="1">IFERROR(__xludf.DUMMYFUNCTION("""COMPUTED_VALUE"""),"Media_OOH_Others contribution")</f>
        <v>Media_OOH_Others contribution</v>
      </c>
      <c r="C450" s="1">
        <f ca="1">IFERROR(INDIRECT(ADDRESS(MATCH(A450,'contribution par jour-semaine'!A:A,0),MATCH(B450,'contribution par jour-semaine'!$1:$1,0),4,1,"contribution par jour-semaine")),"")</f>
        <v>6533.24462890625</v>
      </c>
      <c r="D450" s="4" t="str">
        <f ca="1">VLOOKUP(A450,predictions!A:B,2,FALSE)</f>
        <v>28/09/2020</v>
      </c>
      <c r="E450" s="4">
        <f t="shared" ca="1" si="1"/>
        <v>44102</v>
      </c>
    </row>
    <row r="451" spans="1:5" ht="13" x14ac:dyDescent="0.15">
      <c r="A451" s="1">
        <f ca="1">IFERROR(__xludf.DUMMYFUNCTION("""COMPUTED_VALUE"""),14)</f>
        <v>14</v>
      </c>
      <c r="B451" s="1" t="str">
        <f ca="1">IFERROR(__xludf.DUMMYFUNCTION("""COMPUTED_VALUE"""),"baseline contribution")</f>
        <v>baseline contribution</v>
      </c>
      <c r="C451" s="1">
        <f ca="1">IFERROR(INDIRECT(ADDRESS(MATCH(A451,'contribution par jour-semaine'!A:A,0),MATCH(B451,'contribution par jour-semaine'!$1:$1,0),4,1,"contribution par jour-semaine")),"")</f>
        <v>1048525.1875</v>
      </c>
      <c r="D451" s="4" t="str">
        <f ca="1">VLOOKUP(A451,predictions!A:B,2,FALSE)</f>
        <v>28/09/2020</v>
      </c>
      <c r="E451" s="4">
        <f t="shared" ca="1" si="1"/>
        <v>44102</v>
      </c>
    </row>
    <row r="452" spans="1:5" ht="13" x14ac:dyDescent="0.15">
      <c r="A452" s="1">
        <f ca="1">IFERROR(__xludf.DUMMYFUNCTION("""COMPUTED_VALUE"""),15)</f>
        <v>15</v>
      </c>
      <c r="B452" s="1" t="str">
        <f ca="1">IFERROR(__xludf.DUMMYFUNCTION("""COMPUTED_VALUE"""),"Media_Print_Others contribution")</f>
        <v>Media_Print_Others contribution</v>
      </c>
      <c r="C452" s="1">
        <f ca="1">IFERROR(INDIRECT(ADDRESS(MATCH(A452,'contribution par jour-semaine'!A:A,0),MATCH(B452,'contribution par jour-semaine'!$1:$1,0),4,1,"contribution par jour-semaine")),"")</f>
        <v>49176.76953125</v>
      </c>
      <c r="D452" s="4" t="str">
        <f ca="1">VLOOKUP(A452,predictions!A:B,2,FALSE)</f>
        <v>05/10/2020</v>
      </c>
      <c r="E452" s="4">
        <f t="shared" ca="1" si="1"/>
        <v>44109</v>
      </c>
    </row>
    <row r="453" spans="1:5" ht="13" x14ac:dyDescent="0.15">
      <c r="A453" s="1">
        <f ca="1">IFERROR(__xludf.DUMMYFUNCTION("""COMPUTED_VALUE"""),15)</f>
        <v>15</v>
      </c>
      <c r="B453" s="1" t="str">
        <f ca="1">IFERROR(__xludf.DUMMYFUNCTION("""COMPUTED_VALUE"""),"Media_Print_ELLE contribution")</f>
        <v>Media_Print_ELLE contribution</v>
      </c>
      <c r="C453" s="1">
        <f ca="1">IFERROR(INDIRECT(ADDRESS(MATCH(A453,'contribution par jour-semaine'!A:A,0),MATCH(B453,'contribution par jour-semaine'!$1:$1,0),4,1,"contribution par jour-semaine")),"")</f>
        <v>58909.9609375</v>
      </c>
      <c r="D453" s="4" t="str">
        <f ca="1">VLOOKUP(A453,predictions!A:B,2,FALSE)</f>
        <v>05/10/2020</v>
      </c>
      <c r="E453" s="4">
        <f t="shared" ca="1" si="1"/>
        <v>44109</v>
      </c>
    </row>
    <row r="454" spans="1:5" ht="13" x14ac:dyDescent="0.15">
      <c r="A454" s="1">
        <f ca="1">IFERROR(__xludf.DUMMYFUNCTION("""COMPUTED_VALUE"""),15)</f>
        <v>15</v>
      </c>
      <c r="B454" s="1" t="str">
        <f ca="1">IFERROR(__xludf.DUMMYFUNCTION("""COMPUTED_VALUE"""),"Media_Print_MADAME FIGARO contribution")</f>
        <v>Media_Print_MADAME FIGARO contribution</v>
      </c>
      <c r="C454" s="1">
        <f ca="1">IFERROR(INDIRECT(ADDRESS(MATCH(A454,'contribution par jour-semaine'!A:A,0),MATCH(B454,'contribution par jour-semaine'!$1:$1,0),4,1,"contribution par jour-semaine")),"")</f>
        <v>22498.095703125</v>
      </c>
      <c r="D454" s="4" t="str">
        <f ca="1">VLOOKUP(A454,predictions!A:B,2,FALSE)</f>
        <v>05/10/2020</v>
      </c>
      <c r="E454" s="4">
        <f t="shared" ca="1" si="1"/>
        <v>44109</v>
      </c>
    </row>
    <row r="455" spans="1:5" ht="13" x14ac:dyDescent="0.15">
      <c r="A455" s="1">
        <f ca="1">IFERROR(__xludf.DUMMYFUNCTION("""COMPUTED_VALUE"""),15)</f>
        <v>15</v>
      </c>
      <c r="B455" s="1" t="str">
        <f ca="1">IFERROR(__xludf.DUMMYFUNCTION("""COMPUTED_VALUE"""),"Media_Print_MARIE CLAIRE contribution")</f>
        <v>Media_Print_MARIE CLAIRE contribution</v>
      </c>
      <c r="C455" s="1">
        <f ca="1">IFERROR(INDIRECT(ADDRESS(MATCH(A455,'contribution par jour-semaine'!A:A,0),MATCH(B455,'contribution par jour-semaine'!$1:$1,0),4,1,"contribution par jour-semaine")),"")</f>
        <v>14512.2333984375</v>
      </c>
      <c r="D455" s="4" t="str">
        <f ca="1">VLOOKUP(A455,predictions!A:B,2,FALSE)</f>
        <v>05/10/2020</v>
      </c>
      <c r="E455" s="4">
        <f t="shared" ca="1" si="1"/>
        <v>44109</v>
      </c>
    </row>
    <row r="456" spans="1:5" ht="13" x14ac:dyDescent="0.15">
      <c r="A456" s="1">
        <f ca="1">IFERROR(__xludf.DUMMYFUNCTION("""COMPUTED_VALUE"""),15)</f>
        <v>15</v>
      </c>
      <c r="B456" s="1" t="str">
        <f ca="1">IFERROR(__xludf.DUMMYFUNCTION("""COMPUTED_VALUE"""),"Media_Print_VERSION FEMINA contribution")</f>
        <v>Media_Print_VERSION FEMINA contribution</v>
      </c>
      <c r="C456" s="1">
        <f ca="1">IFERROR(INDIRECT(ADDRESS(MATCH(A456,'contribution par jour-semaine'!A:A,0),MATCH(B456,'contribution par jour-semaine'!$1:$1,0),4,1,"contribution par jour-semaine")),"")</f>
        <v>33905.671875</v>
      </c>
      <c r="D456" s="4" t="str">
        <f ca="1">VLOOKUP(A456,predictions!A:B,2,FALSE)</f>
        <v>05/10/2020</v>
      </c>
      <c r="E456" s="4">
        <f t="shared" ca="1" si="1"/>
        <v>44109</v>
      </c>
    </row>
    <row r="457" spans="1:5" ht="13" x14ac:dyDescent="0.15">
      <c r="A457" s="1">
        <f ca="1">IFERROR(__xludf.DUMMYFUNCTION("""COMPUTED_VALUE"""),15)</f>
        <v>15</v>
      </c>
      <c r="B457" s="1" t="str">
        <f ca="1">IFERROR(__xludf.DUMMYFUNCTION("""COMPUTED_VALUE"""),"Media_Print_GALA contribution")</f>
        <v>Media_Print_GALA contribution</v>
      </c>
      <c r="C457" s="1">
        <f ca="1">IFERROR(INDIRECT(ADDRESS(MATCH(A457,'contribution par jour-semaine'!A:A,0),MATCH(B457,'contribution par jour-semaine'!$1:$1,0),4,1,"contribution par jour-semaine")),"")</f>
        <v>29178.6796875</v>
      </c>
      <c r="D457" s="4" t="str">
        <f ca="1">VLOOKUP(A457,predictions!A:B,2,FALSE)</f>
        <v>05/10/2020</v>
      </c>
      <c r="E457" s="4">
        <f t="shared" ca="1" si="1"/>
        <v>44109</v>
      </c>
    </row>
    <row r="458" spans="1:5" ht="13" x14ac:dyDescent="0.15">
      <c r="A458" s="1">
        <f ca="1">IFERROR(__xludf.DUMMYFUNCTION("""COMPUTED_VALUE"""),15)</f>
        <v>15</v>
      </c>
      <c r="B458" s="1" t="str">
        <f ca="1">IFERROR(__xludf.DUMMYFUNCTION("""COMPUTED_VALUE"""),"Media_Print_COSMOPOLITAN contribution")</f>
        <v>Media_Print_COSMOPOLITAN contribution</v>
      </c>
      <c r="C458" s="1">
        <f ca="1">IFERROR(INDIRECT(ADDRESS(MATCH(A458,'contribution par jour-semaine'!A:A,0),MATCH(B458,'contribution par jour-semaine'!$1:$1,0),4,1,"contribution par jour-semaine")),"")</f>
        <v>36548.09375</v>
      </c>
      <c r="D458" s="4" t="str">
        <f ca="1">VLOOKUP(A458,predictions!A:B,2,FALSE)</f>
        <v>05/10/2020</v>
      </c>
      <c r="E458" s="4">
        <f t="shared" ca="1" si="1"/>
        <v>44109</v>
      </c>
    </row>
    <row r="459" spans="1:5" ht="13" x14ac:dyDescent="0.15">
      <c r="A459" s="1">
        <f ca="1">IFERROR(__xludf.DUMMYFUNCTION("""COMPUTED_VALUE"""),15)</f>
        <v>15</v>
      </c>
      <c r="B459" s="1" t="str">
        <f ca="1">IFERROR(__xludf.DUMMYFUNCTION("""COMPUTED_VALUE"""),"Media_Print_FEMME ACTUELLE contribution")</f>
        <v>Media_Print_FEMME ACTUELLE contribution</v>
      </c>
      <c r="C459" s="1">
        <f ca="1">IFERROR(INDIRECT(ADDRESS(MATCH(A459,'contribution par jour-semaine'!A:A,0),MATCH(B459,'contribution par jour-semaine'!$1:$1,0),4,1,"contribution par jour-semaine")),"")</f>
        <v>26943.572265625</v>
      </c>
      <c r="D459" s="4" t="str">
        <f ca="1">VLOOKUP(A459,predictions!A:B,2,FALSE)</f>
        <v>05/10/2020</v>
      </c>
      <c r="E459" s="4">
        <f t="shared" ca="1" si="1"/>
        <v>44109</v>
      </c>
    </row>
    <row r="460" spans="1:5" ht="13" x14ac:dyDescent="0.15">
      <c r="A460" s="1">
        <f ca="1">IFERROR(__xludf.DUMMYFUNCTION("""COMPUTED_VALUE"""),15)</f>
        <v>15</v>
      </c>
      <c r="B460" s="1" t="str">
        <f ca="1">IFERROR(__xludf.DUMMYFUNCTION("""COMPUTED_VALUE"""),"Media_Print_PARIS MATCH contribution")</f>
        <v>Media_Print_PARIS MATCH contribution</v>
      </c>
      <c r="C460" s="1">
        <f ca="1">IFERROR(INDIRECT(ADDRESS(MATCH(A460,'contribution par jour-semaine'!A:A,0),MATCH(B460,'contribution par jour-semaine'!$1:$1,0),4,1,"contribution par jour-semaine")),"")</f>
        <v>2406.820556640625</v>
      </c>
      <c r="D460" s="4" t="str">
        <f ca="1">VLOOKUP(A460,predictions!A:B,2,FALSE)</f>
        <v>05/10/2020</v>
      </c>
      <c r="E460" s="4">
        <f t="shared" ca="1" si="1"/>
        <v>44109</v>
      </c>
    </row>
    <row r="461" spans="1:5" ht="13" x14ac:dyDescent="0.15">
      <c r="A461" s="1">
        <f ca="1">IFERROR(__xludf.DUMMYFUNCTION("""COMPUTED_VALUE"""),15)</f>
        <v>15</v>
      </c>
      <c r="B461" s="1" t="str">
        <f ca="1">IFERROR(__xludf.DUMMYFUNCTION("""COMPUTED_VALUE"""),"Media_Print_BIBA contribution")</f>
        <v>Media_Print_BIBA contribution</v>
      </c>
      <c r="C461" s="1">
        <f ca="1">IFERROR(INDIRECT(ADDRESS(MATCH(A461,'contribution par jour-semaine'!A:A,0),MATCH(B461,'contribution par jour-semaine'!$1:$1,0),4,1,"contribution par jour-semaine")),"")</f>
        <v>41010.43359375</v>
      </c>
      <c r="D461" s="4" t="str">
        <f ca="1">VLOOKUP(A461,predictions!A:B,2,FALSE)</f>
        <v>05/10/2020</v>
      </c>
      <c r="E461" s="4">
        <f t="shared" ca="1" si="1"/>
        <v>44109</v>
      </c>
    </row>
    <row r="462" spans="1:5" ht="13" x14ac:dyDescent="0.15">
      <c r="A462" s="1">
        <f ca="1">IFERROR(__xludf.DUMMYFUNCTION("""COMPUTED_VALUE"""),15)</f>
        <v>15</v>
      </c>
      <c r="B462" s="1" t="str">
        <f ca="1">IFERROR(__xludf.DUMMYFUNCTION("""COMPUTED_VALUE"""),"Media_Print_AVANTAGES contribution")</f>
        <v>Media_Print_AVANTAGES contribution</v>
      </c>
      <c r="C462" s="1">
        <f ca="1">IFERROR(INDIRECT(ADDRESS(MATCH(A462,'contribution par jour-semaine'!A:A,0),MATCH(B462,'contribution par jour-semaine'!$1:$1,0),4,1,"contribution par jour-semaine")),"")</f>
        <v>11930.501953125</v>
      </c>
      <c r="D462" s="4" t="str">
        <f ca="1">VLOOKUP(A462,predictions!A:B,2,FALSE)</f>
        <v>05/10/2020</v>
      </c>
      <c r="E462" s="4">
        <f t="shared" ca="1" si="1"/>
        <v>44109</v>
      </c>
    </row>
    <row r="463" spans="1:5" ht="13" x14ac:dyDescent="0.15">
      <c r="A463" s="1">
        <f ca="1">IFERROR(__xludf.DUMMYFUNCTION("""COMPUTED_VALUE"""),15)</f>
        <v>15</v>
      </c>
      <c r="B463" s="1" t="str">
        <f ca="1">IFERROR(__xludf.DUMMYFUNCTION("""COMPUTED_VALUE"""),"Media_Print_PSYCHOLOGIES contribution")</f>
        <v>Media_Print_PSYCHOLOGIES contribution</v>
      </c>
      <c r="C463" s="1">
        <f ca="1">IFERROR(INDIRECT(ADDRESS(MATCH(A463,'contribution par jour-semaine'!A:A,0),MATCH(B463,'contribution par jour-semaine'!$1:$1,0),4,1,"contribution par jour-semaine")),"")</f>
        <v>1795.0908203125</v>
      </c>
      <c r="D463" s="4" t="str">
        <f ca="1">VLOOKUP(A463,predictions!A:B,2,FALSE)</f>
        <v>05/10/2020</v>
      </c>
      <c r="E463" s="4">
        <f t="shared" ca="1" si="1"/>
        <v>44109</v>
      </c>
    </row>
    <row r="464" spans="1:5" ht="13" x14ac:dyDescent="0.15">
      <c r="A464" s="1">
        <f ca="1">IFERROR(__xludf.DUMMYFUNCTION("""COMPUTED_VALUE"""),15)</f>
        <v>15</v>
      </c>
      <c r="B464" s="1" t="str">
        <f ca="1">IFERROR(__xludf.DUMMYFUNCTION("""COMPUTED_VALUE"""),"Media_TV_TF1 contribution")</f>
        <v>Media_TV_TF1 contribution</v>
      </c>
      <c r="C464" s="1">
        <f ca="1">IFERROR(INDIRECT(ADDRESS(MATCH(A464,'contribution par jour-semaine'!A:A,0),MATCH(B464,'contribution par jour-semaine'!$1:$1,0),4,1,"contribution par jour-semaine")),"")</f>
        <v>9903.009765625</v>
      </c>
      <c r="D464" s="4" t="str">
        <f ca="1">VLOOKUP(A464,predictions!A:B,2,FALSE)</f>
        <v>05/10/2020</v>
      </c>
      <c r="E464" s="4">
        <f t="shared" ca="1" si="1"/>
        <v>44109</v>
      </c>
    </row>
    <row r="465" spans="1:5" ht="13" x14ac:dyDescent="0.15">
      <c r="A465" s="1">
        <f ca="1">IFERROR(__xludf.DUMMYFUNCTION("""COMPUTED_VALUE"""),15)</f>
        <v>15</v>
      </c>
      <c r="B465" s="1" t="str">
        <f ca="1">IFERROR(__xludf.DUMMYFUNCTION("""COMPUTED_VALUE"""),"Media_TV_Others contribution")</f>
        <v>Media_TV_Others contribution</v>
      </c>
      <c r="C465" s="1">
        <f ca="1">IFERROR(INDIRECT(ADDRESS(MATCH(A465,'contribution par jour-semaine'!A:A,0),MATCH(B465,'contribution par jour-semaine'!$1:$1,0),4,1,"contribution par jour-semaine")),"")</f>
        <v>14170.236328125</v>
      </c>
      <c r="D465" s="4" t="str">
        <f ca="1">VLOOKUP(A465,predictions!A:B,2,FALSE)</f>
        <v>05/10/2020</v>
      </c>
      <c r="E465" s="4">
        <f t="shared" ca="1" si="1"/>
        <v>44109</v>
      </c>
    </row>
    <row r="466" spans="1:5" ht="13" x14ac:dyDescent="0.15">
      <c r="A466" s="1">
        <f ca="1">IFERROR(__xludf.DUMMYFUNCTION("""COMPUTED_VALUE"""),15)</f>
        <v>15</v>
      </c>
      <c r="B466" s="1" t="str">
        <f ca="1">IFERROR(__xludf.DUMMYFUNCTION("""COMPUTED_VALUE"""),"Media_TV_M6 contribution")</f>
        <v>Media_TV_M6 contribution</v>
      </c>
      <c r="C466" s="1">
        <f ca="1">IFERROR(INDIRECT(ADDRESS(MATCH(A466,'contribution par jour-semaine'!A:A,0),MATCH(B466,'contribution par jour-semaine'!$1:$1,0),4,1,"contribution par jour-semaine")),"")</f>
        <v>17564.55859375</v>
      </c>
      <c r="D466" s="4" t="str">
        <f ca="1">VLOOKUP(A466,predictions!A:B,2,FALSE)</f>
        <v>05/10/2020</v>
      </c>
      <c r="E466" s="4">
        <f t="shared" ca="1" si="1"/>
        <v>44109</v>
      </c>
    </row>
    <row r="467" spans="1:5" ht="13" x14ac:dyDescent="0.15">
      <c r="A467" s="1">
        <f ca="1">IFERROR(__xludf.DUMMYFUNCTION("""COMPUTED_VALUE"""),15)</f>
        <v>15</v>
      </c>
      <c r="B467" s="1" t="str">
        <f ca="1">IFERROR(__xludf.DUMMYFUNCTION("""COMPUTED_VALUE"""),"Media_TV_TMC contribution")</f>
        <v>Media_TV_TMC contribution</v>
      </c>
      <c r="C467" s="1">
        <f ca="1">IFERROR(INDIRECT(ADDRESS(MATCH(A467,'contribution par jour-semaine'!A:A,0),MATCH(B467,'contribution par jour-semaine'!$1:$1,0),4,1,"contribution par jour-semaine")),"")</f>
        <v>26458.126953125</v>
      </c>
      <c r="D467" s="4" t="str">
        <f ca="1">VLOOKUP(A467,predictions!A:B,2,FALSE)</f>
        <v>05/10/2020</v>
      </c>
      <c r="E467" s="4">
        <f t="shared" ca="1" si="1"/>
        <v>44109</v>
      </c>
    </row>
    <row r="468" spans="1:5" ht="13" x14ac:dyDescent="0.15">
      <c r="A468" s="1">
        <f ca="1">IFERROR(__xludf.DUMMYFUNCTION("""COMPUTED_VALUE"""),15)</f>
        <v>15</v>
      </c>
      <c r="B468" s="1" t="str">
        <f ca="1">IFERROR(__xludf.DUMMYFUNCTION("""COMPUTED_VALUE"""),"Media_TV_FRANCE 2 contribution")</f>
        <v>Media_TV_FRANCE 2 contribution</v>
      </c>
      <c r="C468" s="1">
        <f ca="1">IFERROR(INDIRECT(ADDRESS(MATCH(A468,'contribution par jour-semaine'!A:A,0),MATCH(B468,'contribution par jour-semaine'!$1:$1,0),4,1,"contribution par jour-semaine")),"")</f>
        <v>15315.041015625</v>
      </c>
      <c r="D468" s="4" t="str">
        <f ca="1">VLOOKUP(A468,predictions!A:B,2,FALSE)</f>
        <v>05/10/2020</v>
      </c>
      <c r="E468" s="4">
        <f t="shared" ca="1" si="1"/>
        <v>44109</v>
      </c>
    </row>
    <row r="469" spans="1:5" ht="13" x14ac:dyDescent="0.15">
      <c r="A469" s="1">
        <f ca="1">IFERROR(__xludf.DUMMYFUNCTION("""COMPUTED_VALUE"""),15)</f>
        <v>15</v>
      </c>
      <c r="B469" s="1" t="str">
        <f ca="1">IFERROR(__xludf.DUMMYFUNCTION("""COMPUTED_VALUE"""),"Media_TV_BFM TV contribution")</f>
        <v>Media_TV_BFM TV contribution</v>
      </c>
      <c r="C469" s="1">
        <f ca="1">IFERROR(INDIRECT(ADDRESS(MATCH(A469,'contribution par jour-semaine'!A:A,0),MATCH(B469,'contribution par jour-semaine'!$1:$1,0),4,1,"contribution par jour-semaine")),"")</f>
        <v>13553.25390625</v>
      </c>
      <c r="D469" s="4" t="str">
        <f ca="1">VLOOKUP(A469,predictions!A:B,2,FALSE)</f>
        <v>05/10/2020</v>
      </c>
      <c r="E469" s="4">
        <f t="shared" ca="1" si="1"/>
        <v>44109</v>
      </c>
    </row>
    <row r="470" spans="1:5" ht="13" x14ac:dyDescent="0.15">
      <c r="A470" s="1">
        <f ca="1">IFERROR(__xludf.DUMMYFUNCTION("""COMPUTED_VALUE"""),15)</f>
        <v>15</v>
      </c>
      <c r="B470" s="1" t="str">
        <f ca="1">IFERROR(__xludf.DUMMYFUNCTION("""COMPUTED_VALUE"""),"Media_TV_C8 contribution")</f>
        <v>Media_TV_C8 contribution</v>
      </c>
      <c r="C470" s="1">
        <f ca="1">IFERROR(INDIRECT(ADDRESS(MATCH(A470,'contribution par jour-semaine'!A:A,0),MATCH(B470,'contribution par jour-semaine'!$1:$1,0),4,1,"contribution par jour-semaine")),"")</f>
        <v>7425.84326171875</v>
      </c>
      <c r="D470" s="4" t="str">
        <f ca="1">VLOOKUP(A470,predictions!A:B,2,FALSE)</f>
        <v>05/10/2020</v>
      </c>
      <c r="E470" s="4">
        <f t="shared" ca="1" si="1"/>
        <v>44109</v>
      </c>
    </row>
    <row r="471" spans="1:5" ht="13" x14ac:dyDescent="0.15">
      <c r="A471" s="1">
        <f ca="1">IFERROR(__xludf.DUMMYFUNCTION("""COMPUTED_VALUE"""),15)</f>
        <v>15</v>
      </c>
      <c r="B471" s="1" t="str">
        <f ca="1">IFERROR(__xludf.DUMMYFUNCTION("""COMPUTED_VALUE"""),"Media_TV_TF1 SERIES FILMS contribution")</f>
        <v>Media_TV_TF1 SERIES FILMS contribution</v>
      </c>
      <c r="C471" s="1">
        <f ca="1">IFERROR(INDIRECT(ADDRESS(MATCH(A471,'contribution par jour-semaine'!A:A,0),MATCH(B471,'contribution par jour-semaine'!$1:$1,0),4,1,"contribution par jour-semaine")),"")</f>
        <v>9690.345703125</v>
      </c>
      <c r="D471" s="4" t="str">
        <f ca="1">VLOOKUP(A471,predictions!A:B,2,FALSE)</f>
        <v>05/10/2020</v>
      </c>
      <c r="E471" s="4">
        <f t="shared" ca="1" si="1"/>
        <v>44109</v>
      </c>
    </row>
    <row r="472" spans="1:5" ht="13" x14ac:dyDescent="0.15">
      <c r="A472" s="1">
        <f ca="1">IFERROR(__xludf.DUMMYFUNCTION("""COMPUTED_VALUE"""),15)</f>
        <v>15</v>
      </c>
      <c r="B472" s="1" t="str">
        <f ca="1">IFERROR(__xludf.DUMMYFUNCTION("""COMPUTED_VALUE"""),"Media_TV_NRJ12 contribution")</f>
        <v>Media_TV_NRJ12 contribution</v>
      </c>
      <c r="C472" s="1">
        <f ca="1">IFERROR(INDIRECT(ADDRESS(MATCH(A472,'contribution par jour-semaine'!A:A,0),MATCH(B472,'contribution par jour-semaine'!$1:$1,0),4,1,"contribution par jour-semaine")),"")</f>
        <v>10464.6533203125</v>
      </c>
      <c r="D472" s="4" t="str">
        <f ca="1">VLOOKUP(A472,predictions!A:B,2,FALSE)</f>
        <v>05/10/2020</v>
      </c>
      <c r="E472" s="4">
        <f t="shared" ca="1" si="1"/>
        <v>44109</v>
      </c>
    </row>
    <row r="473" spans="1:5" ht="13" x14ac:dyDescent="0.15">
      <c r="A473" s="1">
        <f ca="1">IFERROR(__xludf.DUMMYFUNCTION("""COMPUTED_VALUE"""),15)</f>
        <v>15</v>
      </c>
      <c r="B473" s="1" t="str">
        <f ca="1">IFERROR(__xludf.DUMMYFUNCTION("""COMPUTED_VALUE"""),"Media_Search contribution")</f>
        <v>Media_Search contribution</v>
      </c>
      <c r="C473" s="1">
        <f ca="1">IFERROR(INDIRECT(ADDRESS(MATCH(A473,'contribution par jour-semaine'!A:A,0),MATCH(B473,'contribution par jour-semaine'!$1:$1,0),4,1,"contribution par jour-semaine")),"")</f>
        <v>83038.7109375</v>
      </c>
      <c r="D473" s="4" t="str">
        <f ca="1">VLOOKUP(A473,predictions!A:B,2,FALSE)</f>
        <v>05/10/2020</v>
      </c>
      <c r="E473" s="4">
        <f t="shared" ca="1" si="1"/>
        <v>44109</v>
      </c>
    </row>
    <row r="474" spans="1:5" ht="13" x14ac:dyDescent="0.15">
      <c r="A474" s="1">
        <f ca="1">IFERROR(__xludf.DUMMYFUNCTION("""COMPUTED_VALUE"""),15)</f>
        <v>15</v>
      </c>
      <c r="B474" s="1" t="str">
        <f ca="1">IFERROR(__xludf.DUMMYFUNCTION("""COMPUTED_VALUE"""),"Media_Social contribution")</f>
        <v>Media_Social contribution</v>
      </c>
      <c r="C474" s="1">
        <f ca="1">IFERROR(INDIRECT(ADDRESS(MATCH(A474,'contribution par jour-semaine'!A:A,0),MATCH(B474,'contribution par jour-semaine'!$1:$1,0),4,1,"contribution par jour-semaine")),"")</f>
        <v>278219.15625</v>
      </c>
      <c r="D474" s="4" t="str">
        <f ca="1">VLOOKUP(A474,predictions!A:B,2,FALSE)</f>
        <v>05/10/2020</v>
      </c>
      <c r="E474" s="4">
        <f t="shared" ca="1" si="1"/>
        <v>44109</v>
      </c>
    </row>
    <row r="475" spans="1:5" ht="13" x14ac:dyDescent="0.15">
      <c r="A475" s="1">
        <f ca="1">IFERROR(__xludf.DUMMYFUNCTION("""COMPUTED_VALUE"""),15)</f>
        <v>15</v>
      </c>
      <c r="B475" s="1" t="str">
        <f ca="1">IFERROR(__xludf.DUMMYFUNCTION("""COMPUTED_VALUE"""),"Media_Display contribution")</f>
        <v>Media_Display contribution</v>
      </c>
      <c r="C475" s="1">
        <f ca="1">IFERROR(INDIRECT(ADDRESS(MATCH(A475,'contribution par jour-semaine'!A:A,0),MATCH(B475,'contribution par jour-semaine'!$1:$1,0),4,1,"contribution par jour-semaine")),"")</f>
        <v>47912.16015625</v>
      </c>
      <c r="D475" s="4" t="str">
        <f ca="1">VLOOKUP(A475,predictions!A:B,2,FALSE)</f>
        <v>05/10/2020</v>
      </c>
      <c r="E475" s="4">
        <f t="shared" ca="1" si="1"/>
        <v>44109</v>
      </c>
    </row>
    <row r="476" spans="1:5" ht="13" x14ac:dyDescent="0.15">
      <c r="A476" s="1">
        <f ca="1">IFERROR(__xludf.DUMMYFUNCTION("""COMPUTED_VALUE"""),15)</f>
        <v>15</v>
      </c>
      <c r="B476" s="1" t="str">
        <f ca="1">IFERROR(__xludf.DUMMYFUNCTION("""COMPUTED_VALUE"""),"Media_OOH_JC DECAUX VITRINE 2M2 NATIONAL contribution")</f>
        <v>Media_OOH_JC DECAUX VITRINE 2M2 NATIONAL contribution</v>
      </c>
      <c r="C476" s="1">
        <f ca="1">IFERROR(INDIRECT(ADDRESS(MATCH(A476,'contribution par jour-semaine'!A:A,0),MATCH(B476,'contribution par jour-semaine'!$1:$1,0),4,1,"contribution par jour-semaine")),"")</f>
        <v>5286.95556640625</v>
      </c>
      <c r="D476" s="4" t="str">
        <f ca="1">VLOOKUP(A476,predictions!A:B,2,FALSE)</f>
        <v>05/10/2020</v>
      </c>
      <c r="E476" s="4">
        <f t="shared" ca="1" si="1"/>
        <v>44109</v>
      </c>
    </row>
    <row r="477" spans="1:5" ht="13" x14ac:dyDescent="0.15">
      <c r="A477" s="1">
        <f ca="1">IFERROR(__xludf.DUMMYFUNCTION("""COMPUTED_VALUE"""),15)</f>
        <v>15</v>
      </c>
      <c r="B477" s="1" t="str">
        <f ca="1">IFERROR(__xludf.DUMMYFUNCTION("""COMPUTED_VALUE"""),"Media_OOH_METROBUS METRO NATIONAL contribution")</f>
        <v>Media_OOH_METROBUS METRO NATIONAL contribution</v>
      </c>
      <c r="C477" s="1">
        <f ca="1">IFERROR(INDIRECT(ADDRESS(MATCH(A477,'contribution par jour-semaine'!A:A,0),MATCH(B477,'contribution par jour-semaine'!$1:$1,0),4,1,"contribution par jour-semaine")),"")</f>
        <v>12092.453125</v>
      </c>
      <c r="D477" s="4" t="str">
        <f ca="1">VLOOKUP(A477,predictions!A:B,2,FALSE)</f>
        <v>05/10/2020</v>
      </c>
      <c r="E477" s="4">
        <f t="shared" ca="1" si="1"/>
        <v>44109</v>
      </c>
    </row>
    <row r="478" spans="1:5" ht="13" x14ac:dyDescent="0.15">
      <c r="A478" s="1">
        <f ca="1">IFERROR(__xludf.DUMMYFUNCTION("""COMPUTED_VALUE"""),15)</f>
        <v>15</v>
      </c>
      <c r="B478" s="1" t="str">
        <f ca="1">IFERROR(__xludf.DUMMYFUNCTION("""COMPUTED_VALUE"""),"Media_OOH_CLEAR CHANNEL SHOPPING MALLS contribution")</f>
        <v>Media_OOH_CLEAR CHANNEL SHOPPING MALLS contribution</v>
      </c>
      <c r="C478" s="1">
        <f ca="1">IFERROR(INDIRECT(ADDRESS(MATCH(A478,'contribution par jour-semaine'!A:A,0),MATCH(B478,'contribution par jour-semaine'!$1:$1,0),4,1,"contribution par jour-semaine")),"")</f>
        <v>17738.22265625</v>
      </c>
      <c r="D478" s="4" t="str">
        <f ca="1">VLOOKUP(A478,predictions!A:B,2,FALSE)</f>
        <v>05/10/2020</v>
      </c>
      <c r="E478" s="4">
        <f t="shared" ca="1" si="1"/>
        <v>44109</v>
      </c>
    </row>
    <row r="479" spans="1:5" ht="13" x14ac:dyDescent="0.15">
      <c r="A479" s="1">
        <f ca="1">IFERROR(__xludf.DUMMYFUNCTION("""COMPUTED_VALUE"""),15)</f>
        <v>15</v>
      </c>
      <c r="B479" s="1" t="str">
        <f ca="1">IFERROR(__xludf.DUMMYFUNCTION("""COMPUTED_VALUE"""),"Media_OOH_MEDIAGARES TRANSPORT contribution")</f>
        <v>Media_OOH_MEDIAGARES TRANSPORT contribution</v>
      </c>
      <c r="C479" s="1">
        <f ca="1">IFERROR(INDIRECT(ADDRESS(MATCH(A479,'contribution par jour-semaine'!A:A,0),MATCH(B479,'contribution par jour-semaine'!$1:$1,0),4,1,"contribution par jour-semaine")),"")</f>
        <v>0</v>
      </c>
      <c r="D479" s="4" t="str">
        <f ca="1">VLOOKUP(A479,predictions!A:B,2,FALSE)</f>
        <v>05/10/2020</v>
      </c>
      <c r="E479" s="4">
        <f t="shared" ca="1" si="1"/>
        <v>44109</v>
      </c>
    </row>
    <row r="480" spans="1:5" ht="13" x14ac:dyDescent="0.15">
      <c r="A480" s="1">
        <f ca="1">IFERROR(__xludf.DUMMYFUNCTION("""COMPUTED_VALUE"""),15)</f>
        <v>15</v>
      </c>
      <c r="B480" s="1" t="str">
        <f ca="1">IFERROR(__xludf.DUMMYFUNCTION("""COMPUTED_VALUE"""),"Media_OOH_Others contribution")</f>
        <v>Media_OOH_Others contribution</v>
      </c>
      <c r="C480" s="1">
        <f ca="1">IFERROR(INDIRECT(ADDRESS(MATCH(A480,'contribution par jour-semaine'!A:A,0),MATCH(B480,'contribution par jour-semaine'!$1:$1,0),4,1,"contribution par jour-semaine")),"")</f>
        <v>6086.37158203125</v>
      </c>
      <c r="D480" s="4" t="str">
        <f ca="1">VLOOKUP(A480,predictions!A:B,2,FALSE)</f>
        <v>05/10/2020</v>
      </c>
      <c r="E480" s="4">
        <f t="shared" ca="1" si="1"/>
        <v>44109</v>
      </c>
    </row>
    <row r="481" spans="1:5" ht="13" x14ac:dyDescent="0.15">
      <c r="A481" s="1">
        <f ca="1">IFERROR(__xludf.DUMMYFUNCTION("""COMPUTED_VALUE"""),15)</f>
        <v>15</v>
      </c>
      <c r="B481" s="1" t="str">
        <f ca="1">IFERROR(__xludf.DUMMYFUNCTION("""COMPUTED_VALUE"""),"baseline contribution")</f>
        <v>baseline contribution</v>
      </c>
      <c r="C481" s="1">
        <f ca="1">IFERROR(INDIRECT(ADDRESS(MATCH(A481,'contribution par jour-semaine'!A:A,0),MATCH(B481,'contribution par jour-semaine'!$1:$1,0),4,1,"contribution par jour-semaine")),"")</f>
        <v>1033087.875</v>
      </c>
      <c r="D481" s="4" t="str">
        <f ca="1">VLOOKUP(A481,predictions!A:B,2,FALSE)</f>
        <v>05/10/2020</v>
      </c>
      <c r="E481" s="4">
        <f t="shared" ca="1" si="1"/>
        <v>44109</v>
      </c>
    </row>
    <row r="482" spans="1:5" ht="13" x14ac:dyDescent="0.15">
      <c r="A482" s="1">
        <f ca="1">IFERROR(__xludf.DUMMYFUNCTION("""COMPUTED_VALUE"""),16)</f>
        <v>16</v>
      </c>
      <c r="B482" s="1" t="str">
        <f ca="1">IFERROR(__xludf.DUMMYFUNCTION("""COMPUTED_VALUE"""),"Media_Print_Others contribution")</f>
        <v>Media_Print_Others contribution</v>
      </c>
      <c r="C482" s="1">
        <f ca="1">IFERROR(INDIRECT(ADDRESS(MATCH(A482,'contribution par jour-semaine'!A:A,0),MATCH(B482,'contribution par jour-semaine'!$1:$1,0),4,1,"contribution par jour-semaine")),"")</f>
        <v>58050.6328125</v>
      </c>
      <c r="D482" s="4" t="str">
        <f ca="1">VLOOKUP(A482,predictions!A:B,2,FALSE)</f>
        <v>12/10/2020</v>
      </c>
      <c r="E482" s="4">
        <f t="shared" ca="1" si="1"/>
        <v>44116</v>
      </c>
    </row>
    <row r="483" spans="1:5" ht="13" x14ac:dyDescent="0.15">
      <c r="A483" s="1">
        <f ca="1">IFERROR(__xludf.DUMMYFUNCTION("""COMPUTED_VALUE"""),16)</f>
        <v>16</v>
      </c>
      <c r="B483" s="1" t="str">
        <f ca="1">IFERROR(__xludf.DUMMYFUNCTION("""COMPUTED_VALUE"""),"Media_Print_ELLE contribution")</f>
        <v>Media_Print_ELLE contribution</v>
      </c>
      <c r="C483" s="1">
        <f ca="1">IFERROR(INDIRECT(ADDRESS(MATCH(A483,'contribution par jour-semaine'!A:A,0),MATCH(B483,'contribution par jour-semaine'!$1:$1,0),4,1,"contribution par jour-semaine")),"")</f>
        <v>61061.84375</v>
      </c>
      <c r="D483" s="4" t="str">
        <f ca="1">VLOOKUP(A483,predictions!A:B,2,FALSE)</f>
        <v>12/10/2020</v>
      </c>
      <c r="E483" s="4">
        <f t="shared" ca="1" si="1"/>
        <v>44116</v>
      </c>
    </row>
    <row r="484" spans="1:5" ht="13" x14ac:dyDescent="0.15">
      <c r="A484" s="1">
        <f ca="1">IFERROR(__xludf.DUMMYFUNCTION("""COMPUTED_VALUE"""),16)</f>
        <v>16</v>
      </c>
      <c r="B484" s="1" t="str">
        <f ca="1">IFERROR(__xludf.DUMMYFUNCTION("""COMPUTED_VALUE"""),"Media_Print_MADAME FIGARO contribution")</f>
        <v>Media_Print_MADAME FIGARO contribution</v>
      </c>
      <c r="C484" s="1">
        <f ca="1">IFERROR(INDIRECT(ADDRESS(MATCH(A484,'contribution par jour-semaine'!A:A,0),MATCH(B484,'contribution par jour-semaine'!$1:$1,0),4,1,"contribution par jour-semaine")),"")</f>
        <v>23205.19921875</v>
      </c>
      <c r="D484" s="4" t="str">
        <f ca="1">VLOOKUP(A484,predictions!A:B,2,FALSE)</f>
        <v>12/10/2020</v>
      </c>
      <c r="E484" s="4">
        <f t="shared" ca="1" si="1"/>
        <v>44116</v>
      </c>
    </row>
    <row r="485" spans="1:5" ht="13" x14ac:dyDescent="0.15">
      <c r="A485" s="1">
        <f ca="1">IFERROR(__xludf.DUMMYFUNCTION("""COMPUTED_VALUE"""),16)</f>
        <v>16</v>
      </c>
      <c r="B485" s="1" t="str">
        <f ca="1">IFERROR(__xludf.DUMMYFUNCTION("""COMPUTED_VALUE"""),"Media_Print_MARIE CLAIRE contribution")</f>
        <v>Media_Print_MARIE CLAIRE contribution</v>
      </c>
      <c r="C485" s="1">
        <f ca="1">IFERROR(INDIRECT(ADDRESS(MATCH(A485,'contribution par jour-semaine'!A:A,0),MATCH(B485,'contribution par jour-semaine'!$1:$1,0),4,1,"contribution par jour-semaine")),"")</f>
        <v>12043.759765625</v>
      </c>
      <c r="D485" s="4" t="str">
        <f ca="1">VLOOKUP(A485,predictions!A:B,2,FALSE)</f>
        <v>12/10/2020</v>
      </c>
      <c r="E485" s="4">
        <f t="shared" ca="1" si="1"/>
        <v>44116</v>
      </c>
    </row>
    <row r="486" spans="1:5" ht="13" x14ac:dyDescent="0.15">
      <c r="A486" s="1">
        <f ca="1">IFERROR(__xludf.DUMMYFUNCTION("""COMPUTED_VALUE"""),16)</f>
        <v>16</v>
      </c>
      <c r="B486" s="1" t="str">
        <f ca="1">IFERROR(__xludf.DUMMYFUNCTION("""COMPUTED_VALUE"""),"Media_Print_VERSION FEMINA contribution")</f>
        <v>Media_Print_VERSION FEMINA contribution</v>
      </c>
      <c r="C486" s="1">
        <f ca="1">IFERROR(INDIRECT(ADDRESS(MATCH(A486,'contribution par jour-semaine'!A:A,0),MATCH(B486,'contribution par jour-semaine'!$1:$1,0),4,1,"contribution par jour-semaine")),"")</f>
        <v>25716.14453125</v>
      </c>
      <c r="D486" s="4" t="str">
        <f ca="1">VLOOKUP(A486,predictions!A:B,2,FALSE)</f>
        <v>12/10/2020</v>
      </c>
      <c r="E486" s="4">
        <f t="shared" ca="1" si="1"/>
        <v>44116</v>
      </c>
    </row>
    <row r="487" spans="1:5" ht="13" x14ac:dyDescent="0.15">
      <c r="A487" s="1">
        <f ca="1">IFERROR(__xludf.DUMMYFUNCTION("""COMPUTED_VALUE"""),16)</f>
        <v>16</v>
      </c>
      <c r="B487" s="1" t="str">
        <f ca="1">IFERROR(__xludf.DUMMYFUNCTION("""COMPUTED_VALUE"""),"Media_Print_GALA contribution")</f>
        <v>Media_Print_GALA contribution</v>
      </c>
      <c r="C487" s="1">
        <f ca="1">IFERROR(INDIRECT(ADDRESS(MATCH(A487,'contribution par jour-semaine'!A:A,0),MATCH(B487,'contribution par jour-semaine'!$1:$1,0),4,1,"contribution par jour-semaine")),"")</f>
        <v>30067.49609375</v>
      </c>
      <c r="D487" s="4" t="str">
        <f ca="1">VLOOKUP(A487,predictions!A:B,2,FALSE)</f>
        <v>12/10/2020</v>
      </c>
      <c r="E487" s="4">
        <f t="shared" ca="1" si="1"/>
        <v>44116</v>
      </c>
    </row>
    <row r="488" spans="1:5" ht="13" x14ac:dyDescent="0.15">
      <c r="A488" s="1">
        <f ca="1">IFERROR(__xludf.DUMMYFUNCTION("""COMPUTED_VALUE"""),16)</f>
        <v>16</v>
      </c>
      <c r="B488" s="1" t="str">
        <f ca="1">IFERROR(__xludf.DUMMYFUNCTION("""COMPUTED_VALUE"""),"Media_Print_COSMOPOLITAN contribution")</f>
        <v>Media_Print_COSMOPOLITAN contribution</v>
      </c>
      <c r="C488" s="1">
        <f ca="1">IFERROR(INDIRECT(ADDRESS(MATCH(A488,'contribution par jour-semaine'!A:A,0),MATCH(B488,'contribution par jour-semaine'!$1:$1,0),4,1,"contribution par jour-semaine")),"")</f>
        <v>32742.13671875</v>
      </c>
      <c r="D488" s="4" t="str">
        <f ca="1">VLOOKUP(A488,predictions!A:B,2,FALSE)</f>
        <v>12/10/2020</v>
      </c>
      <c r="E488" s="4">
        <f t="shared" ca="1" si="1"/>
        <v>44116</v>
      </c>
    </row>
    <row r="489" spans="1:5" ht="13" x14ac:dyDescent="0.15">
      <c r="A489" s="1">
        <f ca="1">IFERROR(__xludf.DUMMYFUNCTION("""COMPUTED_VALUE"""),16)</f>
        <v>16</v>
      </c>
      <c r="B489" s="1" t="str">
        <f ca="1">IFERROR(__xludf.DUMMYFUNCTION("""COMPUTED_VALUE"""),"Media_Print_FEMME ACTUELLE contribution")</f>
        <v>Media_Print_FEMME ACTUELLE contribution</v>
      </c>
      <c r="C489" s="1">
        <f ca="1">IFERROR(INDIRECT(ADDRESS(MATCH(A489,'contribution par jour-semaine'!A:A,0),MATCH(B489,'contribution par jour-semaine'!$1:$1,0),4,1,"contribution par jour-semaine")),"")</f>
        <v>20795.02734375</v>
      </c>
      <c r="D489" s="4" t="str">
        <f ca="1">VLOOKUP(A489,predictions!A:B,2,FALSE)</f>
        <v>12/10/2020</v>
      </c>
      <c r="E489" s="4">
        <f t="shared" ca="1" si="1"/>
        <v>44116</v>
      </c>
    </row>
    <row r="490" spans="1:5" ht="13" x14ac:dyDescent="0.15">
      <c r="A490" s="1">
        <f ca="1">IFERROR(__xludf.DUMMYFUNCTION("""COMPUTED_VALUE"""),16)</f>
        <v>16</v>
      </c>
      <c r="B490" s="1" t="str">
        <f ca="1">IFERROR(__xludf.DUMMYFUNCTION("""COMPUTED_VALUE"""),"Media_Print_PARIS MATCH contribution")</f>
        <v>Media_Print_PARIS MATCH contribution</v>
      </c>
      <c r="C490" s="1">
        <f ca="1">IFERROR(INDIRECT(ADDRESS(MATCH(A490,'contribution par jour-semaine'!A:A,0),MATCH(B490,'contribution par jour-semaine'!$1:$1,0),4,1,"contribution par jour-semaine")),"")</f>
        <v>1957.019287109375</v>
      </c>
      <c r="D490" s="4" t="str">
        <f ca="1">VLOOKUP(A490,predictions!A:B,2,FALSE)</f>
        <v>12/10/2020</v>
      </c>
      <c r="E490" s="4">
        <f t="shared" ca="1" si="1"/>
        <v>44116</v>
      </c>
    </row>
    <row r="491" spans="1:5" ht="13" x14ac:dyDescent="0.15">
      <c r="A491" s="1">
        <f ca="1">IFERROR(__xludf.DUMMYFUNCTION("""COMPUTED_VALUE"""),16)</f>
        <v>16</v>
      </c>
      <c r="B491" s="1" t="str">
        <f ca="1">IFERROR(__xludf.DUMMYFUNCTION("""COMPUTED_VALUE"""),"Media_Print_BIBA contribution")</f>
        <v>Media_Print_BIBA contribution</v>
      </c>
      <c r="C491" s="1">
        <f ca="1">IFERROR(INDIRECT(ADDRESS(MATCH(A491,'contribution par jour-semaine'!A:A,0),MATCH(B491,'contribution par jour-semaine'!$1:$1,0),4,1,"contribution par jour-semaine")),"")</f>
        <v>37573.1171875</v>
      </c>
      <c r="D491" s="4" t="str">
        <f ca="1">VLOOKUP(A491,predictions!A:B,2,FALSE)</f>
        <v>12/10/2020</v>
      </c>
      <c r="E491" s="4">
        <f t="shared" ca="1" si="1"/>
        <v>44116</v>
      </c>
    </row>
    <row r="492" spans="1:5" ht="13" x14ac:dyDescent="0.15">
      <c r="A492" s="1">
        <f ca="1">IFERROR(__xludf.DUMMYFUNCTION("""COMPUTED_VALUE"""),16)</f>
        <v>16</v>
      </c>
      <c r="B492" s="1" t="str">
        <f ca="1">IFERROR(__xludf.DUMMYFUNCTION("""COMPUTED_VALUE"""),"Media_Print_AVANTAGES contribution")</f>
        <v>Media_Print_AVANTAGES contribution</v>
      </c>
      <c r="C492" s="1">
        <f ca="1">IFERROR(INDIRECT(ADDRESS(MATCH(A492,'contribution par jour-semaine'!A:A,0),MATCH(B492,'contribution par jour-semaine'!$1:$1,0),4,1,"contribution par jour-semaine")),"")</f>
        <v>10849.5283203125</v>
      </c>
      <c r="D492" s="4" t="str">
        <f ca="1">VLOOKUP(A492,predictions!A:B,2,FALSE)</f>
        <v>12/10/2020</v>
      </c>
      <c r="E492" s="4">
        <f t="shared" ca="1" si="1"/>
        <v>44116</v>
      </c>
    </row>
    <row r="493" spans="1:5" ht="13" x14ac:dyDescent="0.15">
      <c r="A493" s="1">
        <f ca="1">IFERROR(__xludf.DUMMYFUNCTION("""COMPUTED_VALUE"""),16)</f>
        <v>16</v>
      </c>
      <c r="B493" s="1" t="str">
        <f ca="1">IFERROR(__xludf.DUMMYFUNCTION("""COMPUTED_VALUE"""),"Media_Print_PSYCHOLOGIES contribution")</f>
        <v>Media_Print_PSYCHOLOGIES contribution</v>
      </c>
      <c r="C493" s="1">
        <f ca="1">IFERROR(INDIRECT(ADDRESS(MATCH(A493,'contribution par jour-semaine'!A:A,0),MATCH(B493,'contribution par jour-semaine'!$1:$1,0),4,1,"contribution par jour-semaine")),"")</f>
        <v>9819.9873046875</v>
      </c>
      <c r="D493" s="4" t="str">
        <f ca="1">VLOOKUP(A493,predictions!A:B,2,FALSE)</f>
        <v>12/10/2020</v>
      </c>
      <c r="E493" s="4">
        <f t="shared" ca="1" si="1"/>
        <v>44116</v>
      </c>
    </row>
    <row r="494" spans="1:5" ht="13" x14ac:dyDescent="0.15">
      <c r="A494" s="1">
        <f ca="1">IFERROR(__xludf.DUMMYFUNCTION("""COMPUTED_VALUE"""),16)</f>
        <v>16</v>
      </c>
      <c r="B494" s="1" t="str">
        <f ca="1">IFERROR(__xludf.DUMMYFUNCTION("""COMPUTED_VALUE"""),"Media_TV_TF1 contribution")</f>
        <v>Media_TV_TF1 contribution</v>
      </c>
      <c r="C494" s="1">
        <f ca="1">IFERROR(INDIRECT(ADDRESS(MATCH(A494,'contribution par jour-semaine'!A:A,0),MATCH(B494,'contribution par jour-semaine'!$1:$1,0),4,1,"contribution par jour-semaine")),"")</f>
        <v>11638.681640625</v>
      </c>
      <c r="D494" s="4" t="str">
        <f ca="1">VLOOKUP(A494,predictions!A:B,2,FALSE)</f>
        <v>12/10/2020</v>
      </c>
      <c r="E494" s="4">
        <f t="shared" ca="1" si="1"/>
        <v>44116</v>
      </c>
    </row>
    <row r="495" spans="1:5" ht="13" x14ac:dyDescent="0.15">
      <c r="A495" s="1">
        <f ca="1">IFERROR(__xludf.DUMMYFUNCTION("""COMPUTED_VALUE"""),16)</f>
        <v>16</v>
      </c>
      <c r="B495" s="1" t="str">
        <f ca="1">IFERROR(__xludf.DUMMYFUNCTION("""COMPUTED_VALUE"""),"Media_TV_Others contribution")</f>
        <v>Media_TV_Others contribution</v>
      </c>
      <c r="C495" s="1">
        <f ca="1">IFERROR(INDIRECT(ADDRESS(MATCH(A495,'contribution par jour-semaine'!A:A,0),MATCH(B495,'contribution par jour-semaine'!$1:$1,0),4,1,"contribution par jour-semaine")),"")</f>
        <v>16196.009765625</v>
      </c>
      <c r="D495" s="4" t="str">
        <f ca="1">VLOOKUP(A495,predictions!A:B,2,FALSE)</f>
        <v>12/10/2020</v>
      </c>
      <c r="E495" s="4">
        <f t="shared" ca="1" si="1"/>
        <v>44116</v>
      </c>
    </row>
    <row r="496" spans="1:5" ht="13" x14ac:dyDescent="0.15">
      <c r="A496" s="1">
        <f ca="1">IFERROR(__xludf.DUMMYFUNCTION("""COMPUTED_VALUE"""),16)</f>
        <v>16</v>
      </c>
      <c r="B496" s="1" t="str">
        <f ca="1">IFERROR(__xludf.DUMMYFUNCTION("""COMPUTED_VALUE"""),"Media_TV_M6 contribution")</f>
        <v>Media_TV_M6 contribution</v>
      </c>
      <c r="C496" s="1">
        <f ca="1">IFERROR(INDIRECT(ADDRESS(MATCH(A496,'contribution par jour-semaine'!A:A,0),MATCH(B496,'contribution par jour-semaine'!$1:$1,0),4,1,"contribution par jour-semaine")),"")</f>
        <v>17720.4921875</v>
      </c>
      <c r="D496" s="4" t="str">
        <f ca="1">VLOOKUP(A496,predictions!A:B,2,FALSE)</f>
        <v>12/10/2020</v>
      </c>
      <c r="E496" s="4">
        <f t="shared" ca="1" si="1"/>
        <v>44116</v>
      </c>
    </row>
    <row r="497" spans="1:5" ht="13" x14ac:dyDescent="0.15">
      <c r="A497" s="1">
        <f ca="1">IFERROR(__xludf.DUMMYFUNCTION("""COMPUTED_VALUE"""),16)</f>
        <v>16</v>
      </c>
      <c r="B497" s="1" t="str">
        <f ca="1">IFERROR(__xludf.DUMMYFUNCTION("""COMPUTED_VALUE"""),"Media_TV_TMC contribution")</f>
        <v>Media_TV_TMC contribution</v>
      </c>
      <c r="C497" s="1">
        <f ca="1">IFERROR(INDIRECT(ADDRESS(MATCH(A497,'contribution par jour-semaine'!A:A,0),MATCH(B497,'contribution par jour-semaine'!$1:$1,0),4,1,"contribution par jour-semaine")),"")</f>
        <v>29586.041015625</v>
      </c>
      <c r="D497" s="4" t="str">
        <f ca="1">VLOOKUP(A497,predictions!A:B,2,FALSE)</f>
        <v>12/10/2020</v>
      </c>
      <c r="E497" s="4">
        <f t="shared" ca="1" si="1"/>
        <v>44116</v>
      </c>
    </row>
    <row r="498" spans="1:5" ht="13" x14ac:dyDescent="0.15">
      <c r="A498" s="1">
        <f ca="1">IFERROR(__xludf.DUMMYFUNCTION("""COMPUTED_VALUE"""),16)</f>
        <v>16</v>
      </c>
      <c r="B498" s="1" t="str">
        <f ca="1">IFERROR(__xludf.DUMMYFUNCTION("""COMPUTED_VALUE"""),"Media_TV_FRANCE 2 contribution")</f>
        <v>Media_TV_FRANCE 2 contribution</v>
      </c>
      <c r="C498" s="1">
        <f ca="1">IFERROR(INDIRECT(ADDRESS(MATCH(A498,'contribution par jour-semaine'!A:A,0),MATCH(B498,'contribution par jour-semaine'!$1:$1,0),4,1,"contribution par jour-semaine")),"")</f>
        <v>16431.3359375</v>
      </c>
      <c r="D498" s="4" t="str">
        <f ca="1">VLOOKUP(A498,predictions!A:B,2,FALSE)</f>
        <v>12/10/2020</v>
      </c>
      <c r="E498" s="4">
        <f t="shared" ca="1" si="1"/>
        <v>44116</v>
      </c>
    </row>
    <row r="499" spans="1:5" ht="13" x14ac:dyDescent="0.15">
      <c r="A499" s="1">
        <f ca="1">IFERROR(__xludf.DUMMYFUNCTION("""COMPUTED_VALUE"""),16)</f>
        <v>16</v>
      </c>
      <c r="B499" s="1" t="str">
        <f ca="1">IFERROR(__xludf.DUMMYFUNCTION("""COMPUTED_VALUE"""),"Media_TV_BFM TV contribution")</f>
        <v>Media_TV_BFM TV contribution</v>
      </c>
      <c r="C499" s="1">
        <f ca="1">IFERROR(INDIRECT(ADDRESS(MATCH(A499,'contribution par jour-semaine'!A:A,0),MATCH(B499,'contribution par jour-semaine'!$1:$1,0),4,1,"contribution par jour-semaine")),"")</f>
        <v>14534.9755859375</v>
      </c>
      <c r="D499" s="4" t="str">
        <f ca="1">VLOOKUP(A499,predictions!A:B,2,FALSE)</f>
        <v>12/10/2020</v>
      </c>
      <c r="E499" s="4">
        <f t="shared" ca="1" si="1"/>
        <v>44116</v>
      </c>
    </row>
    <row r="500" spans="1:5" ht="13" x14ac:dyDescent="0.15">
      <c r="A500" s="1">
        <f ca="1">IFERROR(__xludf.DUMMYFUNCTION("""COMPUTED_VALUE"""),16)</f>
        <v>16</v>
      </c>
      <c r="B500" s="1" t="str">
        <f ca="1">IFERROR(__xludf.DUMMYFUNCTION("""COMPUTED_VALUE"""),"Media_TV_C8 contribution")</f>
        <v>Media_TV_C8 contribution</v>
      </c>
      <c r="C500" s="1">
        <f ca="1">IFERROR(INDIRECT(ADDRESS(MATCH(A500,'contribution par jour-semaine'!A:A,0),MATCH(B500,'contribution par jour-semaine'!$1:$1,0),4,1,"contribution par jour-semaine")),"")</f>
        <v>8324.90625</v>
      </c>
      <c r="D500" s="4" t="str">
        <f ca="1">VLOOKUP(A500,predictions!A:B,2,FALSE)</f>
        <v>12/10/2020</v>
      </c>
      <c r="E500" s="4">
        <f t="shared" ca="1" si="1"/>
        <v>44116</v>
      </c>
    </row>
    <row r="501" spans="1:5" ht="13" x14ac:dyDescent="0.15">
      <c r="A501" s="1">
        <f ca="1">IFERROR(__xludf.DUMMYFUNCTION("""COMPUTED_VALUE"""),16)</f>
        <v>16</v>
      </c>
      <c r="B501" s="1" t="str">
        <f ca="1">IFERROR(__xludf.DUMMYFUNCTION("""COMPUTED_VALUE"""),"Media_TV_TF1 SERIES FILMS contribution")</f>
        <v>Media_TV_TF1 SERIES FILMS contribution</v>
      </c>
      <c r="C501" s="1">
        <f ca="1">IFERROR(INDIRECT(ADDRESS(MATCH(A501,'contribution par jour-semaine'!A:A,0),MATCH(B501,'contribution par jour-semaine'!$1:$1,0),4,1,"contribution par jour-semaine")),"")</f>
        <v>9839.201171875</v>
      </c>
      <c r="D501" s="4" t="str">
        <f ca="1">VLOOKUP(A501,predictions!A:B,2,FALSE)</f>
        <v>12/10/2020</v>
      </c>
      <c r="E501" s="4">
        <f t="shared" ca="1" si="1"/>
        <v>44116</v>
      </c>
    </row>
    <row r="502" spans="1:5" ht="13" x14ac:dyDescent="0.15">
      <c r="A502" s="1">
        <f ca="1">IFERROR(__xludf.DUMMYFUNCTION("""COMPUTED_VALUE"""),16)</f>
        <v>16</v>
      </c>
      <c r="B502" s="1" t="str">
        <f ca="1">IFERROR(__xludf.DUMMYFUNCTION("""COMPUTED_VALUE"""),"Media_TV_NRJ12 contribution")</f>
        <v>Media_TV_NRJ12 contribution</v>
      </c>
      <c r="C502" s="1">
        <f ca="1">IFERROR(INDIRECT(ADDRESS(MATCH(A502,'contribution par jour-semaine'!A:A,0),MATCH(B502,'contribution par jour-semaine'!$1:$1,0),4,1,"contribution par jour-semaine")),"")</f>
        <v>10722.3720703125</v>
      </c>
      <c r="D502" s="4" t="str">
        <f ca="1">VLOOKUP(A502,predictions!A:B,2,FALSE)</f>
        <v>12/10/2020</v>
      </c>
      <c r="E502" s="4">
        <f t="shared" ca="1" si="1"/>
        <v>44116</v>
      </c>
    </row>
    <row r="503" spans="1:5" ht="13" x14ac:dyDescent="0.15">
      <c r="A503" s="1">
        <f ca="1">IFERROR(__xludf.DUMMYFUNCTION("""COMPUTED_VALUE"""),16)</f>
        <v>16</v>
      </c>
      <c r="B503" s="1" t="str">
        <f ca="1">IFERROR(__xludf.DUMMYFUNCTION("""COMPUTED_VALUE"""),"Media_Search contribution")</f>
        <v>Media_Search contribution</v>
      </c>
      <c r="C503" s="1">
        <f ca="1">IFERROR(INDIRECT(ADDRESS(MATCH(A503,'contribution par jour-semaine'!A:A,0),MATCH(B503,'contribution par jour-semaine'!$1:$1,0),4,1,"contribution par jour-semaine")),"")</f>
        <v>89442.328125</v>
      </c>
      <c r="D503" s="4" t="str">
        <f ca="1">VLOOKUP(A503,predictions!A:B,2,FALSE)</f>
        <v>12/10/2020</v>
      </c>
      <c r="E503" s="4">
        <f t="shared" ca="1" si="1"/>
        <v>44116</v>
      </c>
    </row>
    <row r="504" spans="1:5" ht="13" x14ac:dyDescent="0.15">
      <c r="A504" s="1">
        <f ca="1">IFERROR(__xludf.DUMMYFUNCTION("""COMPUTED_VALUE"""),16)</f>
        <v>16</v>
      </c>
      <c r="B504" s="1" t="str">
        <f ca="1">IFERROR(__xludf.DUMMYFUNCTION("""COMPUTED_VALUE"""),"Media_Social contribution")</f>
        <v>Media_Social contribution</v>
      </c>
      <c r="C504" s="1">
        <f ca="1">IFERROR(INDIRECT(ADDRESS(MATCH(A504,'contribution par jour-semaine'!A:A,0),MATCH(B504,'contribution par jour-semaine'!$1:$1,0),4,1,"contribution par jour-semaine")),"")</f>
        <v>273813.03125</v>
      </c>
      <c r="D504" s="4" t="str">
        <f ca="1">VLOOKUP(A504,predictions!A:B,2,FALSE)</f>
        <v>12/10/2020</v>
      </c>
      <c r="E504" s="4">
        <f t="shared" ca="1" si="1"/>
        <v>44116</v>
      </c>
    </row>
    <row r="505" spans="1:5" ht="13" x14ac:dyDescent="0.15">
      <c r="A505" s="1">
        <f ca="1">IFERROR(__xludf.DUMMYFUNCTION("""COMPUTED_VALUE"""),16)</f>
        <v>16</v>
      </c>
      <c r="B505" s="1" t="str">
        <f ca="1">IFERROR(__xludf.DUMMYFUNCTION("""COMPUTED_VALUE"""),"Media_Display contribution")</f>
        <v>Media_Display contribution</v>
      </c>
      <c r="C505" s="1">
        <f ca="1">IFERROR(INDIRECT(ADDRESS(MATCH(A505,'contribution par jour-semaine'!A:A,0),MATCH(B505,'contribution par jour-semaine'!$1:$1,0),4,1,"contribution par jour-semaine")),"")</f>
        <v>47635.8828125</v>
      </c>
      <c r="D505" s="4" t="str">
        <f ca="1">VLOOKUP(A505,predictions!A:B,2,FALSE)</f>
        <v>12/10/2020</v>
      </c>
      <c r="E505" s="4">
        <f t="shared" ca="1" si="1"/>
        <v>44116</v>
      </c>
    </row>
    <row r="506" spans="1:5" ht="13" x14ac:dyDescent="0.15">
      <c r="A506" s="1">
        <f ca="1">IFERROR(__xludf.DUMMYFUNCTION("""COMPUTED_VALUE"""),16)</f>
        <v>16</v>
      </c>
      <c r="B506" s="1" t="str">
        <f ca="1">IFERROR(__xludf.DUMMYFUNCTION("""COMPUTED_VALUE"""),"Media_OOH_JC DECAUX VITRINE 2M2 NATIONAL contribution")</f>
        <v>Media_OOH_JC DECAUX VITRINE 2M2 NATIONAL contribution</v>
      </c>
      <c r="C506" s="1">
        <f ca="1">IFERROR(INDIRECT(ADDRESS(MATCH(A506,'contribution par jour-semaine'!A:A,0),MATCH(B506,'contribution par jour-semaine'!$1:$1,0),4,1,"contribution par jour-semaine")),"")</f>
        <v>4706.76318359375</v>
      </c>
      <c r="D506" s="4" t="str">
        <f ca="1">VLOOKUP(A506,predictions!A:B,2,FALSE)</f>
        <v>12/10/2020</v>
      </c>
      <c r="E506" s="4">
        <f t="shared" ca="1" si="1"/>
        <v>44116</v>
      </c>
    </row>
    <row r="507" spans="1:5" ht="13" x14ac:dyDescent="0.15">
      <c r="A507" s="1">
        <f ca="1">IFERROR(__xludf.DUMMYFUNCTION("""COMPUTED_VALUE"""),16)</f>
        <v>16</v>
      </c>
      <c r="B507" s="1" t="str">
        <f ca="1">IFERROR(__xludf.DUMMYFUNCTION("""COMPUTED_VALUE"""),"Media_OOH_METROBUS METRO NATIONAL contribution")</f>
        <v>Media_OOH_METROBUS METRO NATIONAL contribution</v>
      </c>
      <c r="C507" s="1">
        <f ca="1">IFERROR(INDIRECT(ADDRESS(MATCH(A507,'contribution par jour-semaine'!A:A,0),MATCH(B507,'contribution par jour-semaine'!$1:$1,0),4,1,"contribution par jour-semaine")),"")</f>
        <v>10625.078125</v>
      </c>
      <c r="D507" s="4" t="str">
        <f ca="1">VLOOKUP(A507,predictions!A:B,2,FALSE)</f>
        <v>12/10/2020</v>
      </c>
      <c r="E507" s="4">
        <f t="shared" ca="1" si="1"/>
        <v>44116</v>
      </c>
    </row>
    <row r="508" spans="1:5" ht="13" x14ac:dyDescent="0.15">
      <c r="A508" s="1">
        <f ca="1">IFERROR(__xludf.DUMMYFUNCTION("""COMPUTED_VALUE"""),16)</f>
        <v>16</v>
      </c>
      <c r="B508" s="1" t="str">
        <f ca="1">IFERROR(__xludf.DUMMYFUNCTION("""COMPUTED_VALUE"""),"Media_OOH_CLEAR CHANNEL SHOPPING MALLS contribution")</f>
        <v>Media_OOH_CLEAR CHANNEL SHOPPING MALLS contribution</v>
      </c>
      <c r="C508" s="1">
        <f ca="1">IFERROR(INDIRECT(ADDRESS(MATCH(A508,'contribution par jour-semaine'!A:A,0),MATCH(B508,'contribution par jour-semaine'!$1:$1,0),4,1,"contribution par jour-semaine")),"")</f>
        <v>16384.431640625</v>
      </c>
      <c r="D508" s="4" t="str">
        <f ca="1">VLOOKUP(A508,predictions!A:B,2,FALSE)</f>
        <v>12/10/2020</v>
      </c>
      <c r="E508" s="4">
        <f t="shared" ca="1" si="1"/>
        <v>44116</v>
      </c>
    </row>
    <row r="509" spans="1:5" ht="13" x14ac:dyDescent="0.15">
      <c r="A509" s="1">
        <f ca="1">IFERROR(__xludf.DUMMYFUNCTION("""COMPUTED_VALUE"""),16)</f>
        <v>16</v>
      </c>
      <c r="B509" s="1" t="str">
        <f ca="1">IFERROR(__xludf.DUMMYFUNCTION("""COMPUTED_VALUE"""),"Media_OOH_MEDIAGARES TRANSPORT contribution")</f>
        <v>Media_OOH_MEDIAGARES TRANSPORT contribution</v>
      </c>
      <c r="C509" s="1">
        <f ca="1">IFERROR(INDIRECT(ADDRESS(MATCH(A509,'contribution par jour-semaine'!A:A,0),MATCH(B509,'contribution par jour-semaine'!$1:$1,0),4,1,"contribution par jour-semaine")),"")</f>
        <v>0</v>
      </c>
      <c r="D509" s="4" t="str">
        <f ca="1">VLOOKUP(A509,predictions!A:B,2,FALSE)</f>
        <v>12/10/2020</v>
      </c>
      <c r="E509" s="4">
        <f t="shared" ca="1" si="1"/>
        <v>44116</v>
      </c>
    </row>
    <row r="510" spans="1:5" ht="13" x14ac:dyDescent="0.15">
      <c r="A510" s="1">
        <f ca="1">IFERROR(__xludf.DUMMYFUNCTION("""COMPUTED_VALUE"""),16)</f>
        <v>16</v>
      </c>
      <c r="B510" s="1" t="str">
        <f ca="1">IFERROR(__xludf.DUMMYFUNCTION("""COMPUTED_VALUE"""),"Media_OOH_Others contribution")</f>
        <v>Media_OOH_Others contribution</v>
      </c>
      <c r="C510" s="1">
        <f ca="1">IFERROR(INDIRECT(ADDRESS(MATCH(A510,'contribution par jour-semaine'!A:A,0),MATCH(B510,'contribution par jour-semaine'!$1:$1,0),4,1,"contribution par jour-semaine")),"")</f>
        <v>5631.77001953125</v>
      </c>
      <c r="D510" s="4" t="str">
        <f ca="1">VLOOKUP(A510,predictions!A:B,2,FALSE)</f>
        <v>12/10/2020</v>
      </c>
      <c r="E510" s="4">
        <f t="shared" ca="1" si="1"/>
        <v>44116</v>
      </c>
    </row>
    <row r="511" spans="1:5" ht="13" x14ac:dyDescent="0.15">
      <c r="A511" s="1">
        <f ca="1">IFERROR(__xludf.DUMMYFUNCTION("""COMPUTED_VALUE"""),16)</f>
        <v>16</v>
      </c>
      <c r="B511" s="1" t="str">
        <f ca="1">IFERROR(__xludf.DUMMYFUNCTION("""COMPUTED_VALUE"""),"baseline contribution")</f>
        <v>baseline contribution</v>
      </c>
      <c r="C511" s="1">
        <f ca="1">IFERROR(INDIRECT(ADDRESS(MATCH(A511,'contribution par jour-semaine'!A:A,0),MATCH(B511,'contribution par jour-semaine'!$1:$1,0),4,1,"contribution par jour-semaine")),"")</f>
        <v>1016345.75</v>
      </c>
      <c r="D511" s="4" t="str">
        <f ca="1">VLOOKUP(A511,predictions!A:B,2,FALSE)</f>
        <v>12/10/2020</v>
      </c>
      <c r="E511" s="4">
        <f t="shared" ca="1" si="1"/>
        <v>44116</v>
      </c>
    </row>
    <row r="512" spans="1:5" ht="13" x14ac:dyDescent="0.15">
      <c r="A512" s="1">
        <f ca="1">IFERROR(__xludf.DUMMYFUNCTION("""COMPUTED_VALUE"""),17)</f>
        <v>17</v>
      </c>
      <c r="B512" s="1" t="str">
        <f ca="1">IFERROR(__xludf.DUMMYFUNCTION("""COMPUTED_VALUE"""),"Media_Print_Others contribution")</f>
        <v>Media_Print_Others contribution</v>
      </c>
      <c r="C512" s="1">
        <f ca="1">IFERROR(INDIRECT(ADDRESS(MATCH(A512,'contribution par jour-semaine'!A:A,0),MATCH(B512,'contribution par jour-semaine'!$1:$1,0),4,1,"contribution par jour-semaine")),"")</f>
        <v>67477.8515625</v>
      </c>
      <c r="D512" s="4" t="str">
        <f ca="1">VLOOKUP(A512,predictions!A:B,2,FALSE)</f>
        <v>19/10/2020</v>
      </c>
      <c r="E512" s="4">
        <f t="shared" ref="E512:E766" ca="1" si="2">DATE(RIGHT(D512,4),MID(D512,4,2),LEFT(D512,2))</f>
        <v>44123</v>
      </c>
    </row>
    <row r="513" spans="1:5" ht="13" x14ac:dyDescent="0.15">
      <c r="A513" s="1">
        <f ca="1">IFERROR(__xludf.DUMMYFUNCTION("""COMPUTED_VALUE"""),17)</f>
        <v>17</v>
      </c>
      <c r="B513" s="1" t="str">
        <f ca="1">IFERROR(__xludf.DUMMYFUNCTION("""COMPUTED_VALUE"""),"Media_Print_ELLE contribution")</f>
        <v>Media_Print_ELLE contribution</v>
      </c>
      <c r="C513" s="1">
        <f ca="1">IFERROR(INDIRECT(ADDRESS(MATCH(A513,'contribution par jour-semaine'!A:A,0),MATCH(B513,'contribution par jour-semaine'!$1:$1,0),4,1,"contribution par jour-semaine")),"")</f>
        <v>59789.25390625</v>
      </c>
      <c r="D513" s="4" t="str">
        <f ca="1">VLOOKUP(A513,predictions!A:B,2,FALSE)</f>
        <v>19/10/2020</v>
      </c>
      <c r="E513" s="4">
        <f t="shared" ca="1" si="2"/>
        <v>44123</v>
      </c>
    </row>
    <row r="514" spans="1:5" ht="13" x14ac:dyDescent="0.15">
      <c r="A514" s="1">
        <f ca="1">IFERROR(__xludf.DUMMYFUNCTION("""COMPUTED_VALUE"""),17)</f>
        <v>17</v>
      </c>
      <c r="B514" s="1" t="str">
        <f ca="1">IFERROR(__xludf.DUMMYFUNCTION("""COMPUTED_VALUE"""),"Media_Print_MADAME FIGARO contribution")</f>
        <v>Media_Print_MADAME FIGARO contribution</v>
      </c>
      <c r="C514" s="1">
        <f ca="1">IFERROR(INDIRECT(ADDRESS(MATCH(A514,'contribution par jour-semaine'!A:A,0),MATCH(B514,'contribution par jour-semaine'!$1:$1,0),4,1,"contribution par jour-semaine")),"")</f>
        <v>23636.35546875</v>
      </c>
      <c r="D514" s="4" t="str">
        <f ca="1">VLOOKUP(A514,predictions!A:B,2,FALSE)</f>
        <v>19/10/2020</v>
      </c>
      <c r="E514" s="4">
        <f t="shared" ca="1" si="2"/>
        <v>44123</v>
      </c>
    </row>
    <row r="515" spans="1:5" ht="13" x14ac:dyDescent="0.15">
      <c r="A515" s="1">
        <f ca="1">IFERROR(__xludf.DUMMYFUNCTION("""COMPUTED_VALUE"""),17)</f>
        <v>17</v>
      </c>
      <c r="B515" s="1" t="str">
        <f ca="1">IFERROR(__xludf.DUMMYFUNCTION("""COMPUTED_VALUE"""),"Media_Print_MARIE CLAIRE contribution")</f>
        <v>Media_Print_MARIE CLAIRE contribution</v>
      </c>
      <c r="C515" s="1">
        <f ca="1">IFERROR(INDIRECT(ADDRESS(MATCH(A515,'contribution par jour-semaine'!A:A,0),MATCH(B515,'contribution par jour-semaine'!$1:$1,0),4,1,"contribution par jour-semaine")),"")</f>
        <v>10626.9970703125</v>
      </c>
      <c r="D515" s="4" t="str">
        <f ca="1">VLOOKUP(A515,predictions!A:B,2,FALSE)</f>
        <v>19/10/2020</v>
      </c>
      <c r="E515" s="4">
        <f t="shared" ca="1" si="2"/>
        <v>44123</v>
      </c>
    </row>
    <row r="516" spans="1:5" ht="13" x14ac:dyDescent="0.15">
      <c r="A516" s="1">
        <f ca="1">IFERROR(__xludf.DUMMYFUNCTION("""COMPUTED_VALUE"""),17)</f>
        <v>17</v>
      </c>
      <c r="B516" s="1" t="str">
        <f ca="1">IFERROR(__xludf.DUMMYFUNCTION("""COMPUTED_VALUE"""),"Media_Print_VERSION FEMINA contribution")</f>
        <v>Media_Print_VERSION FEMINA contribution</v>
      </c>
      <c r="C516" s="1">
        <f ca="1">IFERROR(INDIRECT(ADDRESS(MATCH(A516,'contribution par jour-semaine'!A:A,0),MATCH(B516,'contribution par jour-semaine'!$1:$1,0),4,1,"contribution par jour-semaine")),"")</f>
        <v>20987.310546875</v>
      </c>
      <c r="D516" s="4" t="str">
        <f ca="1">VLOOKUP(A516,predictions!A:B,2,FALSE)</f>
        <v>19/10/2020</v>
      </c>
      <c r="E516" s="4">
        <f t="shared" ca="1" si="2"/>
        <v>44123</v>
      </c>
    </row>
    <row r="517" spans="1:5" ht="13" x14ac:dyDescent="0.15">
      <c r="A517" s="1">
        <f ca="1">IFERROR(__xludf.DUMMYFUNCTION("""COMPUTED_VALUE"""),17)</f>
        <v>17</v>
      </c>
      <c r="B517" s="1" t="str">
        <f ca="1">IFERROR(__xludf.DUMMYFUNCTION("""COMPUTED_VALUE"""),"Media_Print_GALA contribution")</f>
        <v>Media_Print_GALA contribution</v>
      </c>
      <c r="C517" s="1">
        <f ca="1">IFERROR(INDIRECT(ADDRESS(MATCH(A517,'contribution par jour-semaine'!A:A,0),MATCH(B517,'contribution par jour-semaine'!$1:$1,0),4,1,"contribution par jour-semaine")),"")</f>
        <v>32254.94140625</v>
      </c>
      <c r="D517" s="4" t="str">
        <f ca="1">VLOOKUP(A517,predictions!A:B,2,FALSE)</f>
        <v>19/10/2020</v>
      </c>
      <c r="E517" s="4">
        <f t="shared" ca="1" si="2"/>
        <v>44123</v>
      </c>
    </row>
    <row r="518" spans="1:5" ht="13" x14ac:dyDescent="0.15">
      <c r="A518" s="1">
        <f ca="1">IFERROR(__xludf.DUMMYFUNCTION("""COMPUTED_VALUE"""),17)</f>
        <v>17</v>
      </c>
      <c r="B518" s="1" t="str">
        <f ca="1">IFERROR(__xludf.DUMMYFUNCTION("""COMPUTED_VALUE"""),"Media_Print_COSMOPOLITAN contribution")</f>
        <v>Media_Print_COSMOPOLITAN contribution</v>
      </c>
      <c r="C518" s="1">
        <f ca="1">IFERROR(INDIRECT(ADDRESS(MATCH(A518,'contribution par jour-semaine'!A:A,0),MATCH(B518,'contribution par jour-semaine'!$1:$1,0),4,1,"contribution par jour-semaine")),"")</f>
        <v>28717.369140625</v>
      </c>
      <c r="D518" s="4" t="str">
        <f ca="1">VLOOKUP(A518,predictions!A:B,2,FALSE)</f>
        <v>19/10/2020</v>
      </c>
      <c r="E518" s="4">
        <f t="shared" ca="1" si="2"/>
        <v>44123</v>
      </c>
    </row>
    <row r="519" spans="1:5" ht="13" x14ac:dyDescent="0.15">
      <c r="A519" s="1">
        <f ca="1">IFERROR(__xludf.DUMMYFUNCTION("""COMPUTED_VALUE"""),17)</f>
        <v>17</v>
      </c>
      <c r="B519" s="1" t="str">
        <f ca="1">IFERROR(__xludf.DUMMYFUNCTION("""COMPUTED_VALUE"""),"Media_Print_FEMME ACTUELLE contribution")</f>
        <v>Media_Print_FEMME ACTUELLE contribution</v>
      </c>
      <c r="C519" s="1">
        <f ca="1">IFERROR(INDIRECT(ADDRESS(MATCH(A519,'contribution par jour-semaine'!A:A,0),MATCH(B519,'contribution par jour-semaine'!$1:$1,0),4,1,"contribution par jour-semaine")),"")</f>
        <v>35370.078125</v>
      </c>
      <c r="D519" s="4" t="str">
        <f ca="1">VLOOKUP(A519,predictions!A:B,2,FALSE)</f>
        <v>19/10/2020</v>
      </c>
      <c r="E519" s="4">
        <f t="shared" ca="1" si="2"/>
        <v>44123</v>
      </c>
    </row>
    <row r="520" spans="1:5" ht="13" x14ac:dyDescent="0.15">
      <c r="A520" s="1">
        <f ca="1">IFERROR(__xludf.DUMMYFUNCTION("""COMPUTED_VALUE"""),17)</f>
        <v>17</v>
      </c>
      <c r="B520" s="1" t="str">
        <f ca="1">IFERROR(__xludf.DUMMYFUNCTION("""COMPUTED_VALUE"""),"Media_Print_PARIS MATCH contribution")</f>
        <v>Media_Print_PARIS MATCH contribution</v>
      </c>
      <c r="C520" s="1">
        <f ca="1">IFERROR(INDIRECT(ADDRESS(MATCH(A520,'contribution par jour-semaine'!A:A,0),MATCH(B520,'contribution par jour-semaine'!$1:$1,0),4,1,"contribution par jour-semaine")),"")</f>
        <v>1646.91845703125</v>
      </c>
      <c r="D520" s="4" t="str">
        <f ca="1">VLOOKUP(A520,predictions!A:B,2,FALSE)</f>
        <v>19/10/2020</v>
      </c>
      <c r="E520" s="4">
        <f t="shared" ca="1" si="2"/>
        <v>44123</v>
      </c>
    </row>
    <row r="521" spans="1:5" ht="13" x14ac:dyDescent="0.15">
      <c r="A521" s="1">
        <f ca="1">IFERROR(__xludf.DUMMYFUNCTION("""COMPUTED_VALUE"""),17)</f>
        <v>17</v>
      </c>
      <c r="B521" s="1" t="str">
        <f ca="1">IFERROR(__xludf.DUMMYFUNCTION("""COMPUTED_VALUE"""),"Media_Print_BIBA contribution")</f>
        <v>Media_Print_BIBA contribution</v>
      </c>
      <c r="C521" s="1">
        <f ca="1">IFERROR(INDIRECT(ADDRESS(MATCH(A521,'contribution par jour-semaine'!A:A,0),MATCH(B521,'contribution par jour-semaine'!$1:$1,0),4,1,"contribution par jour-semaine")),"")</f>
        <v>32380.38671875</v>
      </c>
      <c r="D521" s="4" t="str">
        <f ca="1">VLOOKUP(A521,predictions!A:B,2,FALSE)</f>
        <v>19/10/2020</v>
      </c>
      <c r="E521" s="4">
        <f t="shared" ca="1" si="2"/>
        <v>44123</v>
      </c>
    </row>
    <row r="522" spans="1:5" ht="13" x14ac:dyDescent="0.15">
      <c r="A522" s="1">
        <f ca="1">IFERROR(__xludf.DUMMYFUNCTION("""COMPUTED_VALUE"""),17)</f>
        <v>17</v>
      </c>
      <c r="B522" s="1" t="str">
        <f ca="1">IFERROR(__xludf.DUMMYFUNCTION("""COMPUTED_VALUE"""),"Media_Print_AVANTAGES contribution")</f>
        <v>Media_Print_AVANTAGES contribution</v>
      </c>
      <c r="C522" s="1">
        <f ca="1">IFERROR(INDIRECT(ADDRESS(MATCH(A522,'contribution par jour-semaine'!A:A,0),MATCH(B522,'contribution par jour-semaine'!$1:$1,0),4,1,"contribution par jour-semaine")),"")</f>
        <v>9922.5478515625</v>
      </c>
      <c r="D522" s="4" t="str">
        <f ca="1">VLOOKUP(A522,predictions!A:B,2,FALSE)</f>
        <v>19/10/2020</v>
      </c>
      <c r="E522" s="4">
        <f t="shared" ca="1" si="2"/>
        <v>44123</v>
      </c>
    </row>
    <row r="523" spans="1:5" ht="13" x14ac:dyDescent="0.15">
      <c r="A523" s="1">
        <f ca="1">IFERROR(__xludf.DUMMYFUNCTION("""COMPUTED_VALUE"""),17)</f>
        <v>17</v>
      </c>
      <c r="B523" s="1" t="str">
        <f ca="1">IFERROR(__xludf.DUMMYFUNCTION("""COMPUTED_VALUE"""),"Media_Print_PSYCHOLOGIES contribution")</f>
        <v>Media_Print_PSYCHOLOGIES contribution</v>
      </c>
      <c r="C523" s="1">
        <f ca="1">IFERROR(INDIRECT(ADDRESS(MATCH(A523,'contribution par jour-semaine'!A:A,0),MATCH(B523,'contribution par jour-semaine'!$1:$1,0),4,1,"contribution par jour-semaine")),"")</f>
        <v>7715.15234375</v>
      </c>
      <c r="D523" s="4" t="str">
        <f ca="1">VLOOKUP(A523,predictions!A:B,2,FALSE)</f>
        <v>19/10/2020</v>
      </c>
      <c r="E523" s="4">
        <f t="shared" ca="1" si="2"/>
        <v>44123</v>
      </c>
    </row>
    <row r="524" spans="1:5" ht="13" x14ac:dyDescent="0.15">
      <c r="A524" s="1">
        <f ca="1">IFERROR(__xludf.DUMMYFUNCTION("""COMPUTED_VALUE"""),17)</f>
        <v>17</v>
      </c>
      <c r="B524" s="1" t="str">
        <f ca="1">IFERROR(__xludf.DUMMYFUNCTION("""COMPUTED_VALUE"""),"Media_TV_TF1 contribution")</f>
        <v>Media_TV_TF1 contribution</v>
      </c>
      <c r="C524" s="1">
        <f ca="1">IFERROR(INDIRECT(ADDRESS(MATCH(A524,'contribution par jour-semaine'!A:A,0),MATCH(B524,'contribution par jour-semaine'!$1:$1,0),4,1,"contribution par jour-semaine")),"")</f>
        <v>10232.103515625</v>
      </c>
      <c r="D524" s="4" t="str">
        <f ca="1">VLOOKUP(A524,predictions!A:B,2,FALSE)</f>
        <v>19/10/2020</v>
      </c>
      <c r="E524" s="4">
        <f t="shared" ca="1" si="2"/>
        <v>44123</v>
      </c>
    </row>
    <row r="525" spans="1:5" ht="13" x14ac:dyDescent="0.15">
      <c r="A525" s="1">
        <f ca="1">IFERROR(__xludf.DUMMYFUNCTION("""COMPUTED_VALUE"""),17)</f>
        <v>17</v>
      </c>
      <c r="B525" s="1" t="str">
        <f ca="1">IFERROR(__xludf.DUMMYFUNCTION("""COMPUTED_VALUE"""),"Media_TV_Others contribution")</f>
        <v>Media_TV_Others contribution</v>
      </c>
      <c r="C525" s="1">
        <f ca="1">IFERROR(INDIRECT(ADDRESS(MATCH(A525,'contribution par jour-semaine'!A:A,0),MATCH(B525,'contribution par jour-semaine'!$1:$1,0),4,1,"contribution par jour-semaine")),"")</f>
        <v>13578.8212890625</v>
      </c>
      <c r="D525" s="4" t="str">
        <f ca="1">VLOOKUP(A525,predictions!A:B,2,FALSE)</f>
        <v>19/10/2020</v>
      </c>
      <c r="E525" s="4">
        <f t="shared" ca="1" si="2"/>
        <v>44123</v>
      </c>
    </row>
    <row r="526" spans="1:5" ht="13" x14ac:dyDescent="0.15">
      <c r="A526" s="1">
        <f ca="1">IFERROR(__xludf.DUMMYFUNCTION("""COMPUTED_VALUE"""),17)</f>
        <v>17</v>
      </c>
      <c r="B526" s="1" t="str">
        <f ca="1">IFERROR(__xludf.DUMMYFUNCTION("""COMPUTED_VALUE"""),"Media_TV_M6 contribution")</f>
        <v>Media_TV_M6 contribution</v>
      </c>
      <c r="C526" s="1">
        <f ca="1">IFERROR(INDIRECT(ADDRESS(MATCH(A526,'contribution par jour-semaine'!A:A,0),MATCH(B526,'contribution par jour-semaine'!$1:$1,0),4,1,"contribution par jour-semaine")),"")</f>
        <v>17001.810546875</v>
      </c>
      <c r="D526" s="4" t="str">
        <f ca="1">VLOOKUP(A526,predictions!A:B,2,FALSE)</f>
        <v>19/10/2020</v>
      </c>
      <c r="E526" s="4">
        <f t="shared" ca="1" si="2"/>
        <v>44123</v>
      </c>
    </row>
    <row r="527" spans="1:5" ht="13" x14ac:dyDescent="0.15">
      <c r="A527" s="1">
        <f ca="1">IFERROR(__xludf.DUMMYFUNCTION("""COMPUTED_VALUE"""),17)</f>
        <v>17</v>
      </c>
      <c r="B527" s="1" t="str">
        <f ca="1">IFERROR(__xludf.DUMMYFUNCTION("""COMPUTED_VALUE"""),"Media_TV_TMC contribution")</f>
        <v>Media_TV_TMC contribution</v>
      </c>
      <c r="C527" s="1">
        <f ca="1">IFERROR(INDIRECT(ADDRESS(MATCH(A527,'contribution par jour-semaine'!A:A,0),MATCH(B527,'contribution par jour-semaine'!$1:$1,0),4,1,"contribution par jour-semaine")),"")</f>
        <v>24295.6875</v>
      </c>
      <c r="D527" s="4" t="str">
        <f ca="1">VLOOKUP(A527,predictions!A:B,2,FALSE)</f>
        <v>19/10/2020</v>
      </c>
      <c r="E527" s="4">
        <f t="shared" ca="1" si="2"/>
        <v>44123</v>
      </c>
    </row>
    <row r="528" spans="1:5" ht="13" x14ac:dyDescent="0.15">
      <c r="A528" s="1">
        <f ca="1">IFERROR(__xludf.DUMMYFUNCTION("""COMPUTED_VALUE"""),17)</f>
        <v>17</v>
      </c>
      <c r="B528" s="1" t="str">
        <f ca="1">IFERROR(__xludf.DUMMYFUNCTION("""COMPUTED_VALUE"""),"Media_TV_FRANCE 2 contribution")</f>
        <v>Media_TV_FRANCE 2 contribution</v>
      </c>
      <c r="C528" s="1">
        <f ca="1">IFERROR(INDIRECT(ADDRESS(MATCH(A528,'contribution par jour-semaine'!A:A,0),MATCH(B528,'contribution par jour-semaine'!$1:$1,0),4,1,"contribution par jour-semaine")),"")</f>
        <v>15373.322265625</v>
      </c>
      <c r="D528" s="4" t="str">
        <f ca="1">VLOOKUP(A528,predictions!A:B,2,FALSE)</f>
        <v>19/10/2020</v>
      </c>
      <c r="E528" s="4">
        <f t="shared" ca="1" si="2"/>
        <v>44123</v>
      </c>
    </row>
    <row r="529" spans="1:5" ht="13" x14ac:dyDescent="0.15">
      <c r="A529" s="1">
        <f ca="1">IFERROR(__xludf.DUMMYFUNCTION("""COMPUTED_VALUE"""),17)</f>
        <v>17</v>
      </c>
      <c r="B529" s="1" t="str">
        <f ca="1">IFERROR(__xludf.DUMMYFUNCTION("""COMPUTED_VALUE"""),"Media_TV_BFM TV contribution")</f>
        <v>Media_TV_BFM TV contribution</v>
      </c>
      <c r="C529" s="1">
        <f ca="1">IFERROR(INDIRECT(ADDRESS(MATCH(A529,'contribution par jour-semaine'!A:A,0),MATCH(B529,'contribution par jour-semaine'!$1:$1,0),4,1,"contribution par jour-semaine")),"")</f>
        <v>12293.3896484375</v>
      </c>
      <c r="D529" s="4" t="str">
        <f ca="1">VLOOKUP(A529,predictions!A:B,2,FALSE)</f>
        <v>19/10/2020</v>
      </c>
      <c r="E529" s="4">
        <f t="shared" ca="1" si="2"/>
        <v>44123</v>
      </c>
    </row>
    <row r="530" spans="1:5" ht="13" x14ac:dyDescent="0.15">
      <c r="A530" s="1">
        <f ca="1">IFERROR(__xludf.DUMMYFUNCTION("""COMPUTED_VALUE"""),17)</f>
        <v>17</v>
      </c>
      <c r="B530" s="1" t="str">
        <f ca="1">IFERROR(__xludf.DUMMYFUNCTION("""COMPUTED_VALUE"""),"Media_TV_C8 contribution")</f>
        <v>Media_TV_C8 contribution</v>
      </c>
      <c r="C530" s="1">
        <f ca="1">IFERROR(INDIRECT(ADDRESS(MATCH(A530,'contribution par jour-semaine'!A:A,0),MATCH(B530,'contribution par jour-semaine'!$1:$1,0),4,1,"contribution par jour-semaine")),"")</f>
        <v>8039.65283203125</v>
      </c>
      <c r="D530" s="4" t="str">
        <f ca="1">VLOOKUP(A530,predictions!A:B,2,FALSE)</f>
        <v>19/10/2020</v>
      </c>
      <c r="E530" s="4">
        <f t="shared" ca="1" si="2"/>
        <v>44123</v>
      </c>
    </row>
    <row r="531" spans="1:5" ht="13" x14ac:dyDescent="0.15">
      <c r="A531" s="1">
        <f ca="1">IFERROR(__xludf.DUMMYFUNCTION("""COMPUTED_VALUE"""),17)</f>
        <v>17</v>
      </c>
      <c r="B531" s="1" t="str">
        <f ca="1">IFERROR(__xludf.DUMMYFUNCTION("""COMPUTED_VALUE"""),"Media_TV_TF1 SERIES FILMS contribution")</f>
        <v>Media_TV_TF1 SERIES FILMS contribution</v>
      </c>
      <c r="C531" s="1">
        <f ca="1">IFERROR(INDIRECT(ADDRESS(MATCH(A531,'contribution par jour-semaine'!A:A,0),MATCH(B531,'contribution par jour-semaine'!$1:$1,0),4,1,"contribution par jour-semaine")),"")</f>
        <v>9265.6044921875</v>
      </c>
      <c r="D531" s="4" t="str">
        <f ca="1">VLOOKUP(A531,predictions!A:B,2,FALSE)</f>
        <v>19/10/2020</v>
      </c>
      <c r="E531" s="4">
        <f t="shared" ca="1" si="2"/>
        <v>44123</v>
      </c>
    </row>
    <row r="532" spans="1:5" ht="13" x14ac:dyDescent="0.15">
      <c r="A532" s="1">
        <f ca="1">IFERROR(__xludf.DUMMYFUNCTION("""COMPUTED_VALUE"""),17)</f>
        <v>17</v>
      </c>
      <c r="B532" s="1" t="str">
        <f ca="1">IFERROR(__xludf.DUMMYFUNCTION("""COMPUTED_VALUE"""),"Media_TV_NRJ12 contribution")</f>
        <v>Media_TV_NRJ12 contribution</v>
      </c>
      <c r="C532" s="1">
        <f ca="1">IFERROR(INDIRECT(ADDRESS(MATCH(A532,'contribution par jour-semaine'!A:A,0),MATCH(B532,'contribution par jour-semaine'!$1:$1,0),4,1,"contribution par jour-semaine")),"")</f>
        <v>9880.1103515625</v>
      </c>
      <c r="D532" s="4" t="str">
        <f ca="1">VLOOKUP(A532,predictions!A:B,2,FALSE)</f>
        <v>19/10/2020</v>
      </c>
      <c r="E532" s="4">
        <f t="shared" ca="1" si="2"/>
        <v>44123</v>
      </c>
    </row>
    <row r="533" spans="1:5" ht="13" x14ac:dyDescent="0.15">
      <c r="A533" s="1">
        <f ca="1">IFERROR(__xludf.DUMMYFUNCTION("""COMPUTED_VALUE"""),17)</f>
        <v>17</v>
      </c>
      <c r="B533" s="1" t="str">
        <f ca="1">IFERROR(__xludf.DUMMYFUNCTION("""COMPUTED_VALUE"""),"Media_Search contribution")</f>
        <v>Media_Search contribution</v>
      </c>
      <c r="C533" s="1">
        <f ca="1">IFERROR(INDIRECT(ADDRESS(MATCH(A533,'contribution par jour-semaine'!A:A,0),MATCH(B533,'contribution par jour-semaine'!$1:$1,0),4,1,"contribution par jour-semaine")),"")</f>
        <v>91107.0859375</v>
      </c>
      <c r="D533" s="4" t="str">
        <f ca="1">VLOOKUP(A533,predictions!A:B,2,FALSE)</f>
        <v>19/10/2020</v>
      </c>
      <c r="E533" s="4">
        <f t="shared" ca="1" si="2"/>
        <v>44123</v>
      </c>
    </row>
    <row r="534" spans="1:5" ht="13" x14ac:dyDescent="0.15">
      <c r="A534" s="1">
        <f ca="1">IFERROR(__xludf.DUMMYFUNCTION("""COMPUTED_VALUE"""),17)</f>
        <v>17</v>
      </c>
      <c r="B534" s="1" t="str">
        <f ca="1">IFERROR(__xludf.DUMMYFUNCTION("""COMPUTED_VALUE"""),"Media_Social contribution")</f>
        <v>Media_Social contribution</v>
      </c>
      <c r="C534" s="1">
        <f ca="1">IFERROR(INDIRECT(ADDRESS(MATCH(A534,'contribution par jour-semaine'!A:A,0),MATCH(B534,'contribution par jour-semaine'!$1:$1,0),4,1,"contribution par jour-semaine")),"")</f>
        <v>273247.3125</v>
      </c>
      <c r="D534" s="4" t="str">
        <f ca="1">VLOOKUP(A534,predictions!A:B,2,FALSE)</f>
        <v>19/10/2020</v>
      </c>
      <c r="E534" s="4">
        <f t="shared" ca="1" si="2"/>
        <v>44123</v>
      </c>
    </row>
    <row r="535" spans="1:5" ht="13" x14ac:dyDescent="0.15">
      <c r="A535" s="1">
        <f ca="1">IFERROR(__xludf.DUMMYFUNCTION("""COMPUTED_VALUE"""),17)</f>
        <v>17</v>
      </c>
      <c r="B535" s="1" t="str">
        <f ca="1">IFERROR(__xludf.DUMMYFUNCTION("""COMPUTED_VALUE"""),"Media_Display contribution")</f>
        <v>Media_Display contribution</v>
      </c>
      <c r="C535" s="1">
        <f ca="1">IFERROR(INDIRECT(ADDRESS(MATCH(A535,'contribution par jour-semaine'!A:A,0),MATCH(B535,'contribution par jour-semaine'!$1:$1,0),4,1,"contribution par jour-semaine")),"")</f>
        <v>45649.9453125</v>
      </c>
      <c r="D535" s="4" t="str">
        <f ca="1">VLOOKUP(A535,predictions!A:B,2,FALSE)</f>
        <v>19/10/2020</v>
      </c>
      <c r="E535" s="4">
        <f t="shared" ca="1" si="2"/>
        <v>44123</v>
      </c>
    </row>
    <row r="536" spans="1:5" ht="13" x14ac:dyDescent="0.15">
      <c r="A536" s="1">
        <f ca="1">IFERROR(__xludf.DUMMYFUNCTION("""COMPUTED_VALUE"""),17)</f>
        <v>17</v>
      </c>
      <c r="B536" s="1" t="str">
        <f ca="1">IFERROR(__xludf.DUMMYFUNCTION("""COMPUTED_VALUE"""),"Media_OOH_JC DECAUX VITRINE 2M2 NATIONAL contribution")</f>
        <v>Media_OOH_JC DECAUX VITRINE 2M2 NATIONAL contribution</v>
      </c>
      <c r="C536" s="1">
        <f ca="1">IFERROR(INDIRECT(ADDRESS(MATCH(A536,'contribution par jour-semaine'!A:A,0),MATCH(B536,'contribution par jour-semaine'!$1:$1,0),4,1,"contribution par jour-semaine")),"")</f>
        <v>10836.6845703125</v>
      </c>
      <c r="D536" s="4" t="str">
        <f ca="1">VLOOKUP(A536,predictions!A:B,2,FALSE)</f>
        <v>19/10/2020</v>
      </c>
      <c r="E536" s="4">
        <f t="shared" ca="1" si="2"/>
        <v>44123</v>
      </c>
    </row>
    <row r="537" spans="1:5" ht="13" x14ac:dyDescent="0.15">
      <c r="A537" s="1">
        <f ca="1">IFERROR(__xludf.DUMMYFUNCTION("""COMPUTED_VALUE"""),17)</f>
        <v>17</v>
      </c>
      <c r="B537" s="1" t="str">
        <f ca="1">IFERROR(__xludf.DUMMYFUNCTION("""COMPUTED_VALUE"""),"Media_OOH_METROBUS METRO NATIONAL contribution")</f>
        <v>Media_OOH_METROBUS METRO NATIONAL contribution</v>
      </c>
      <c r="C537" s="1">
        <f ca="1">IFERROR(INDIRECT(ADDRESS(MATCH(A537,'contribution par jour-semaine'!A:A,0),MATCH(B537,'contribution par jour-semaine'!$1:$1,0),4,1,"contribution par jour-semaine")),"")</f>
        <v>9306.994140625</v>
      </c>
      <c r="D537" s="4" t="str">
        <f ca="1">VLOOKUP(A537,predictions!A:B,2,FALSE)</f>
        <v>19/10/2020</v>
      </c>
      <c r="E537" s="4">
        <f t="shared" ca="1" si="2"/>
        <v>44123</v>
      </c>
    </row>
    <row r="538" spans="1:5" ht="13" x14ac:dyDescent="0.15">
      <c r="A538" s="1">
        <f ca="1">IFERROR(__xludf.DUMMYFUNCTION("""COMPUTED_VALUE"""),17)</f>
        <v>17</v>
      </c>
      <c r="B538" s="1" t="str">
        <f ca="1">IFERROR(__xludf.DUMMYFUNCTION("""COMPUTED_VALUE"""),"Media_OOH_CLEAR CHANNEL SHOPPING MALLS contribution")</f>
        <v>Media_OOH_CLEAR CHANNEL SHOPPING MALLS contribution</v>
      </c>
      <c r="C538" s="1">
        <f ca="1">IFERROR(INDIRECT(ADDRESS(MATCH(A538,'contribution par jour-semaine'!A:A,0),MATCH(B538,'contribution par jour-semaine'!$1:$1,0),4,1,"contribution par jour-semaine")),"")</f>
        <v>18463.951171875</v>
      </c>
      <c r="D538" s="4" t="str">
        <f ca="1">VLOOKUP(A538,predictions!A:B,2,FALSE)</f>
        <v>19/10/2020</v>
      </c>
      <c r="E538" s="4">
        <f t="shared" ca="1" si="2"/>
        <v>44123</v>
      </c>
    </row>
    <row r="539" spans="1:5" ht="13" x14ac:dyDescent="0.15">
      <c r="A539" s="1">
        <f ca="1">IFERROR(__xludf.DUMMYFUNCTION("""COMPUTED_VALUE"""),17)</f>
        <v>17</v>
      </c>
      <c r="B539" s="1" t="str">
        <f ca="1">IFERROR(__xludf.DUMMYFUNCTION("""COMPUTED_VALUE"""),"Media_OOH_MEDIAGARES TRANSPORT contribution")</f>
        <v>Media_OOH_MEDIAGARES TRANSPORT contribution</v>
      </c>
      <c r="C539" s="1">
        <f ca="1">IFERROR(INDIRECT(ADDRESS(MATCH(A539,'contribution par jour-semaine'!A:A,0),MATCH(B539,'contribution par jour-semaine'!$1:$1,0),4,1,"contribution par jour-semaine")),"")</f>
        <v>15153.7626953125</v>
      </c>
      <c r="D539" s="4" t="str">
        <f ca="1">VLOOKUP(A539,predictions!A:B,2,FALSE)</f>
        <v>19/10/2020</v>
      </c>
      <c r="E539" s="4">
        <f t="shared" ca="1" si="2"/>
        <v>44123</v>
      </c>
    </row>
    <row r="540" spans="1:5" ht="13" x14ac:dyDescent="0.15">
      <c r="A540" s="1">
        <f ca="1">IFERROR(__xludf.DUMMYFUNCTION("""COMPUTED_VALUE"""),17)</f>
        <v>17</v>
      </c>
      <c r="B540" s="1" t="str">
        <f ca="1">IFERROR(__xludf.DUMMYFUNCTION("""COMPUTED_VALUE"""),"Media_OOH_Others contribution")</f>
        <v>Media_OOH_Others contribution</v>
      </c>
      <c r="C540" s="1">
        <f ca="1">IFERROR(INDIRECT(ADDRESS(MATCH(A540,'contribution par jour-semaine'!A:A,0),MATCH(B540,'contribution par jour-semaine'!$1:$1,0),4,1,"contribution par jour-semaine")),"")</f>
        <v>8911.2646484375</v>
      </c>
      <c r="D540" s="4" t="str">
        <f ca="1">VLOOKUP(A540,predictions!A:B,2,FALSE)</f>
        <v>19/10/2020</v>
      </c>
      <c r="E540" s="4">
        <f t="shared" ca="1" si="2"/>
        <v>44123</v>
      </c>
    </row>
    <row r="541" spans="1:5" ht="13" x14ac:dyDescent="0.15">
      <c r="A541" s="1">
        <f ca="1">IFERROR(__xludf.DUMMYFUNCTION("""COMPUTED_VALUE"""),17)</f>
        <v>17</v>
      </c>
      <c r="B541" s="1" t="str">
        <f ca="1">IFERROR(__xludf.DUMMYFUNCTION("""COMPUTED_VALUE"""),"baseline contribution")</f>
        <v>baseline contribution</v>
      </c>
      <c r="C541" s="1">
        <f ca="1">IFERROR(INDIRECT(ADDRESS(MATCH(A541,'contribution par jour-semaine'!A:A,0),MATCH(B541,'contribution par jour-semaine'!$1:$1,0),4,1,"contribution par jour-semaine")),"")</f>
        <v>998753.3125</v>
      </c>
      <c r="D541" s="4" t="str">
        <f ca="1">VLOOKUP(A541,predictions!A:B,2,FALSE)</f>
        <v>19/10/2020</v>
      </c>
      <c r="E541" s="4">
        <f t="shared" ca="1" si="2"/>
        <v>44123</v>
      </c>
    </row>
    <row r="542" spans="1:5" ht="13" x14ac:dyDescent="0.15">
      <c r="A542" s="1">
        <f ca="1">IFERROR(__xludf.DUMMYFUNCTION("""COMPUTED_VALUE"""),18)</f>
        <v>18</v>
      </c>
      <c r="B542" s="1" t="str">
        <f ca="1">IFERROR(__xludf.DUMMYFUNCTION("""COMPUTED_VALUE"""),"Media_Print_Others contribution")</f>
        <v>Media_Print_Others contribution</v>
      </c>
      <c r="C542" s="1">
        <f ca="1">IFERROR(INDIRECT(ADDRESS(MATCH(A542,'contribution par jour-semaine'!A:A,0),MATCH(B542,'contribution par jour-semaine'!$1:$1,0),4,1,"contribution par jour-semaine")),"")</f>
        <v>63580.75</v>
      </c>
      <c r="D542" s="4" t="str">
        <f ca="1">VLOOKUP(A542,predictions!A:B,2,FALSE)</f>
        <v>26/10/2020</v>
      </c>
      <c r="E542" s="4">
        <f t="shared" ca="1" si="2"/>
        <v>44130</v>
      </c>
    </row>
    <row r="543" spans="1:5" ht="13" x14ac:dyDescent="0.15">
      <c r="A543" s="1">
        <f ca="1">IFERROR(__xludf.DUMMYFUNCTION("""COMPUTED_VALUE"""),18)</f>
        <v>18</v>
      </c>
      <c r="B543" s="1" t="str">
        <f ca="1">IFERROR(__xludf.DUMMYFUNCTION("""COMPUTED_VALUE"""),"Media_Print_ELLE contribution")</f>
        <v>Media_Print_ELLE contribution</v>
      </c>
      <c r="C543" s="1">
        <f ca="1">IFERROR(INDIRECT(ADDRESS(MATCH(A543,'contribution par jour-semaine'!A:A,0),MATCH(B543,'contribution par jour-semaine'!$1:$1,0),4,1,"contribution par jour-semaine")),"")</f>
        <v>57955.4609375</v>
      </c>
      <c r="D543" s="4" t="str">
        <f ca="1">VLOOKUP(A543,predictions!A:B,2,FALSE)</f>
        <v>26/10/2020</v>
      </c>
      <c r="E543" s="4">
        <f t="shared" ca="1" si="2"/>
        <v>44130</v>
      </c>
    </row>
    <row r="544" spans="1:5" ht="13" x14ac:dyDescent="0.15">
      <c r="A544" s="1">
        <f ca="1">IFERROR(__xludf.DUMMYFUNCTION("""COMPUTED_VALUE"""),18)</f>
        <v>18</v>
      </c>
      <c r="B544" s="1" t="str">
        <f ca="1">IFERROR(__xludf.DUMMYFUNCTION("""COMPUTED_VALUE"""),"Media_Print_MADAME FIGARO contribution")</f>
        <v>Media_Print_MADAME FIGARO contribution</v>
      </c>
      <c r="C544" s="1">
        <f ca="1">IFERROR(INDIRECT(ADDRESS(MATCH(A544,'contribution par jour-semaine'!A:A,0),MATCH(B544,'contribution par jour-semaine'!$1:$1,0),4,1,"contribution par jour-semaine")),"")</f>
        <v>22187.552734375</v>
      </c>
      <c r="D544" s="4" t="str">
        <f ca="1">VLOOKUP(A544,predictions!A:B,2,FALSE)</f>
        <v>26/10/2020</v>
      </c>
      <c r="E544" s="4">
        <f t="shared" ca="1" si="2"/>
        <v>44130</v>
      </c>
    </row>
    <row r="545" spans="1:5" ht="13" x14ac:dyDescent="0.15">
      <c r="A545" s="1">
        <f ca="1">IFERROR(__xludf.DUMMYFUNCTION("""COMPUTED_VALUE"""),18)</f>
        <v>18</v>
      </c>
      <c r="B545" s="1" t="str">
        <f ca="1">IFERROR(__xludf.DUMMYFUNCTION("""COMPUTED_VALUE"""),"Media_Print_MARIE CLAIRE contribution")</f>
        <v>Media_Print_MARIE CLAIRE contribution</v>
      </c>
      <c r="C545" s="1">
        <f ca="1">IFERROR(INDIRECT(ADDRESS(MATCH(A545,'contribution par jour-semaine'!A:A,0),MATCH(B545,'contribution par jour-semaine'!$1:$1,0),4,1,"contribution par jour-semaine")),"")</f>
        <v>9704.751953125</v>
      </c>
      <c r="D545" s="4" t="str">
        <f ca="1">VLOOKUP(A545,predictions!A:B,2,FALSE)</f>
        <v>26/10/2020</v>
      </c>
      <c r="E545" s="4">
        <f t="shared" ca="1" si="2"/>
        <v>44130</v>
      </c>
    </row>
    <row r="546" spans="1:5" ht="13" x14ac:dyDescent="0.15">
      <c r="A546" s="1">
        <f ca="1">IFERROR(__xludf.DUMMYFUNCTION("""COMPUTED_VALUE"""),18)</f>
        <v>18</v>
      </c>
      <c r="B546" s="1" t="str">
        <f ca="1">IFERROR(__xludf.DUMMYFUNCTION("""COMPUTED_VALUE"""),"Media_Print_VERSION FEMINA contribution")</f>
        <v>Media_Print_VERSION FEMINA contribution</v>
      </c>
      <c r="C546" s="1">
        <f ca="1">IFERROR(INDIRECT(ADDRESS(MATCH(A546,'contribution par jour-semaine'!A:A,0),MATCH(B546,'contribution par jour-semaine'!$1:$1,0),4,1,"contribution par jour-semaine")),"")</f>
        <v>18165.392578125</v>
      </c>
      <c r="D546" s="4" t="str">
        <f ca="1">VLOOKUP(A546,predictions!A:B,2,FALSE)</f>
        <v>26/10/2020</v>
      </c>
      <c r="E546" s="4">
        <f t="shared" ca="1" si="2"/>
        <v>44130</v>
      </c>
    </row>
    <row r="547" spans="1:5" ht="13" x14ac:dyDescent="0.15">
      <c r="A547" s="1">
        <f ca="1">IFERROR(__xludf.DUMMYFUNCTION("""COMPUTED_VALUE"""),18)</f>
        <v>18</v>
      </c>
      <c r="B547" s="1" t="str">
        <f ca="1">IFERROR(__xludf.DUMMYFUNCTION("""COMPUTED_VALUE"""),"Media_Print_GALA contribution")</f>
        <v>Media_Print_GALA contribution</v>
      </c>
      <c r="C547" s="1">
        <f ca="1">IFERROR(INDIRECT(ADDRESS(MATCH(A547,'contribution par jour-semaine'!A:A,0),MATCH(B547,'contribution par jour-semaine'!$1:$1,0),4,1,"contribution par jour-semaine")),"")</f>
        <v>29715.298828125</v>
      </c>
      <c r="D547" s="4" t="str">
        <f ca="1">VLOOKUP(A547,predictions!A:B,2,FALSE)</f>
        <v>26/10/2020</v>
      </c>
      <c r="E547" s="4">
        <f t="shared" ca="1" si="2"/>
        <v>44130</v>
      </c>
    </row>
    <row r="548" spans="1:5" ht="13" x14ac:dyDescent="0.15">
      <c r="A548" s="1">
        <f ca="1">IFERROR(__xludf.DUMMYFUNCTION("""COMPUTED_VALUE"""),18)</f>
        <v>18</v>
      </c>
      <c r="B548" s="1" t="str">
        <f ca="1">IFERROR(__xludf.DUMMYFUNCTION("""COMPUTED_VALUE"""),"Media_Print_COSMOPOLITAN contribution")</f>
        <v>Media_Print_COSMOPOLITAN contribution</v>
      </c>
      <c r="C548" s="1">
        <f ca="1">IFERROR(INDIRECT(ADDRESS(MATCH(A548,'contribution par jour-semaine'!A:A,0),MATCH(B548,'contribution par jour-semaine'!$1:$1,0),4,1,"contribution par jour-semaine")),"")</f>
        <v>35763.6171875</v>
      </c>
      <c r="D548" s="4" t="str">
        <f ca="1">VLOOKUP(A548,predictions!A:B,2,FALSE)</f>
        <v>26/10/2020</v>
      </c>
      <c r="E548" s="4">
        <f t="shared" ca="1" si="2"/>
        <v>44130</v>
      </c>
    </row>
    <row r="549" spans="1:5" ht="13" x14ac:dyDescent="0.15">
      <c r="A549" s="1">
        <f ca="1">IFERROR(__xludf.DUMMYFUNCTION("""COMPUTED_VALUE"""),18)</f>
        <v>18</v>
      </c>
      <c r="B549" s="1" t="str">
        <f ca="1">IFERROR(__xludf.DUMMYFUNCTION("""COMPUTED_VALUE"""),"Media_Print_FEMME ACTUELLE contribution")</f>
        <v>Media_Print_FEMME ACTUELLE contribution</v>
      </c>
      <c r="C549" s="1">
        <f ca="1">IFERROR(INDIRECT(ADDRESS(MATCH(A549,'contribution par jour-semaine'!A:A,0),MATCH(B549,'contribution par jour-semaine'!$1:$1,0),4,1,"contribution par jour-semaine")),"")</f>
        <v>31601.90625</v>
      </c>
      <c r="D549" s="4" t="str">
        <f ca="1">VLOOKUP(A549,predictions!A:B,2,FALSE)</f>
        <v>26/10/2020</v>
      </c>
      <c r="E549" s="4">
        <f t="shared" ca="1" si="2"/>
        <v>44130</v>
      </c>
    </row>
    <row r="550" spans="1:5" ht="13" x14ac:dyDescent="0.15">
      <c r="A550" s="1">
        <f ca="1">IFERROR(__xludf.DUMMYFUNCTION("""COMPUTED_VALUE"""),18)</f>
        <v>18</v>
      </c>
      <c r="B550" s="1" t="str">
        <f ca="1">IFERROR(__xludf.DUMMYFUNCTION("""COMPUTED_VALUE"""),"Media_Print_PARIS MATCH contribution")</f>
        <v>Media_Print_PARIS MATCH contribution</v>
      </c>
      <c r="C550" s="1">
        <f ca="1">IFERROR(INDIRECT(ADDRESS(MATCH(A550,'contribution par jour-semaine'!A:A,0),MATCH(B550,'contribution par jour-semaine'!$1:$1,0),4,1,"contribution par jour-semaine")),"")</f>
        <v>17736.123046875</v>
      </c>
      <c r="D550" s="4" t="str">
        <f ca="1">VLOOKUP(A550,predictions!A:B,2,FALSE)</f>
        <v>26/10/2020</v>
      </c>
      <c r="E550" s="4">
        <f t="shared" ca="1" si="2"/>
        <v>44130</v>
      </c>
    </row>
    <row r="551" spans="1:5" ht="13" x14ac:dyDescent="0.15">
      <c r="A551" s="1">
        <f ca="1">IFERROR(__xludf.DUMMYFUNCTION("""COMPUTED_VALUE"""),18)</f>
        <v>18</v>
      </c>
      <c r="B551" s="1" t="str">
        <f ca="1">IFERROR(__xludf.DUMMYFUNCTION("""COMPUTED_VALUE"""),"Media_Print_BIBA contribution")</f>
        <v>Media_Print_BIBA contribution</v>
      </c>
      <c r="C551" s="1">
        <f ca="1">IFERROR(INDIRECT(ADDRESS(MATCH(A551,'contribution par jour-semaine'!A:A,0),MATCH(B551,'contribution par jour-semaine'!$1:$1,0),4,1,"contribution par jour-semaine")),"")</f>
        <v>39092.3359375</v>
      </c>
      <c r="D551" s="4" t="str">
        <f ca="1">VLOOKUP(A551,predictions!A:B,2,FALSE)</f>
        <v>26/10/2020</v>
      </c>
      <c r="E551" s="4">
        <f t="shared" ca="1" si="2"/>
        <v>44130</v>
      </c>
    </row>
    <row r="552" spans="1:5" ht="13" x14ac:dyDescent="0.15">
      <c r="A552" s="1">
        <f ca="1">IFERROR(__xludf.DUMMYFUNCTION("""COMPUTED_VALUE"""),18)</f>
        <v>18</v>
      </c>
      <c r="B552" s="1" t="str">
        <f ca="1">IFERROR(__xludf.DUMMYFUNCTION("""COMPUTED_VALUE"""),"Media_Print_AVANTAGES contribution")</f>
        <v>Media_Print_AVANTAGES contribution</v>
      </c>
      <c r="C552" s="1">
        <f ca="1">IFERROR(INDIRECT(ADDRESS(MATCH(A552,'contribution par jour-semaine'!A:A,0),MATCH(B552,'contribution par jour-semaine'!$1:$1,0),4,1,"contribution par jour-semaine")),"")</f>
        <v>9141.708984375</v>
      </c>
      <c r="D552" s="4" t="str">
        <f ca="1">VLOOKUP(A552,predictions!A:B,2,FALSE)</f>
        <v>26/10/2020</v>
      </c>
      <c r="E552" s="4">
        <f t="shared" ca="1" si="2"/>
        <v>44130</v>
      </c>
    </row>
    <row r="553" spans="1:5" ht="13" x14ac:dyDescent="0.15">
      <c r="A553" s="1">
        <f ca="1">IFERROR(__xludf.DUMMYFUNCTION("""COMPUTED_VALUE"""),18)</f>
        <v>18</v>
      </c>
      <c r="B553" s="1" t="str">
        <f ca="1">IFERROR(__xludf.DUMMYFUNCTION("""COMPUTED_VALUE"""),"Media_Print_PSYCHOLOGIES contribution")</f>
        <v>Media_Print_PSYCHOLOGIES contribution</v>
      </c>
      <c r="C553" s="1">
        <f ca="1">IFERROR(INDIRECT(ADDRESS(MATCH(A553,'contribution par jour-semaine'!A:A,0),MATCH(B553,'contribution par jour-semaine'!$1:$1,0),4,1,"contribution par jour-semaine")),"")</f>
        <v>5912.310546875</v>
      </c>
      <c r="D553" s="4" t="str">
        <f ca="1">VLOOKUP(A553,predictions!A:B,2,FALSE)</f>
        <v>26/10/2020</v>
      </c>
      <c r="E553" s="4">
        <f t="shared" ca="1" si="2"/>
        <v>44130</v>
      </c>
    </row>
    <row r="554" spans="1:5" ht="13" x14ac:dyDescent="0.15">
      <c r="A554" s="1">
        <f ca="1">IFERROR(__xludf.DUMMYFUNCTION("""COMPUTED_VALUE"""),18)</f>
        <v>18</v>
      </c>
      <c r="B554" s="1" t="str">
        <f ca="1">IFERROR(__xludf.DUMMYFUNCTION("""COMPUTED_VALUE"""),"Media_TV_TF1 contribution")</f>
        <v>Media_TV_TF1 contribution</v>
      </c>
      <c r="C554" s="1">
        <f ca="1">IFERROR(INDIRECT(ADDRESS(MATCH(A554,'contribution par jour-semaine'!A:A,0),MATCH(B554,'contribution par jour-semaine'!$1:$1,0),4,1,"contribution par jour-semaine")),"")</f>
        <v>8850.38671875</v>
      </c>
      <c r="D554" s="4" t="str">
        <f ca="1">VLOOKUP(A554,predictions!A:B,2,FALSE)</f>
        <v>26/10/2020</v>
      </c>
      <c r="E554" s="4">
        <f t="shared" ca="1" si="2"/>
        <v>44130</v>
      </c>
    </row>
    <row r="555" spans="1:5" ht="13" x14ac:dyDescent="0.15">
      <c r="A555" s="1">
        <f ca="1">IFERROR(__xludf.DUMMYFUNCTION("""COMPUTED_VALUE"""),18)</f>
        <v>18</v>
      </c>
      <c r="B555" s="1" t="str">
        <f ca="1">IFERROR(__xludf.DUMMYFUNCTION("""COMPUTED_VALUE"""),"Media_TV_Others contribution")</f>
        <v>Media_TV_Others contribution</v>
      </c>
      <c r="C555" s="1">
        <f ca="1">IFERROR(INDIRECT(ADDRESS(MATCH(A555,'contribution par jour-semaine'!A:A,0),MATCH(B555,'contribution par jour-semaine'!$1:$1,0),4,1,"contribution par jour-semaine")),"")</f>
        <v>11543.7822265625</v>
      </c>
      <c r="D555" s="4" t="str">
        <f ca="1">VLOOKUP(A555,predictions!A:B,2,FALSE)</f>
        <v>26/10/2020</v>
      </c>
      <c r="E555" s="4">
        <f t="shared" ca="1" si="2"/>
        <v>44130</v>
      </c>
    </row>
    <row r="556" spans="1:5" ht="13" x14ac:dyDescent="0.15">
      <c r="A556" s="1">
        <f ca="1">IFERROR(__xludf.DUMMYFUNCTION("""COMPUTED_VALUE"""),18)</f>
        <v>18</v>
      </c>
      <c r="B556" s="1" t="str">
        <f ca="1">IFERROR(__xludf.DUMMYFUNCTION("""COMPUTED_VALUE"""),"Media_TV_M6 contribution")</f>
        <v>Media_TV_M6 contribution</v>
      </c>
      <c r="C556" s="1">
        <f ca="1">IFERROR(INDIRECT(ADDRESS(MATCH(A556,'contribution par jour-semaine'!A:A,0),MATCH(B556,'contribution par jour-semaine'!$1:$1,0),4,1,"contribution par jour-semaine")),"")</f>
        <v>16065.859375</v>
      </c>
      <c r="D556" s="4" t="str">
        <f ca="1">VLOOKUP(A556,predictions!A:B,2,FALSE)</f>
        <v>26/10/2020</v>
      </c>
      <c r="E556" s="4">
        <f t="shared" ca="1" si="2"/>
        <v>44130</v>
      </c>
    </row>
    <row r="557" spans="1:5" ht="13" x14ac:dyDescent="0.15">
      <c r="A557" s="1">
        <f ca="1">IFERROR(__xludf.DUMMYFUNCTION("""COMPUTED_VALUE"""),18)</f>
        <v>18</v>
      </c>
      <c r="B557" s="1" t="str">
        <f ca="1">IFERROR(__xludf.DUMMYFUNCTION("""COMPUTED_VALUE"""),"Media_TV_TMC contribution")</f>
        <v>Media_TV_TMC contribution</v>
      </c>
      <c r="C557" s="1">
        <f ca="1">IFERROR(INDIRECT(ADDRESS(MATCH(A557,'contribution par jour-semaine'!A:A,0),MATCH(B557,'contribution par jour-semaine'!$1:$1,0),4,1,"contribution par jour-semaine")),"")</f>
        <v>17142.25</v>
      </c>
      <c r="D557" s="4" t="str">
        <f ca="1">VLOOKUP(A557,predictions!A:B,2,FALSE)</f>
        <v>26/10/2020</v>
      </c>
      <c r="E557" s="4">
        <f t="shared" ca="1" si="2"/>
        <v>44130</v>
      </c>
    </row>
    <row r="558" spans="1:5" ht="13" x14ac:dyDescent="0.15">
      <c r="A558" s="1">
        <f ca="1">IFERROR(__xludf.DUMMYFUNCTION("""COMPUTED_VALUE"""),18)</f>
        <v>18</v>
      </c>
      <c r="B558" s="1" t="str">
        <f ca="1">IFERROR(__xludf.DUMMYFUNCTION("""COMPUTED_VALUE"""),"Media_TV_FRANCE 2 contribution")</f>
        <v>Media_TV_FRANCE 2 contribution</v>
      </c>
      <c r="C558" s="1">
        <f ca="1">IFERROR(INDIRECT(ADDRESS(MATCH(A558,'contribution par jour-semaine'!A:A,0),MATCH(B558,'contribution par jour-semaine'!$1:$1,0),4,1,"contribution par jour-semaine")),"")</f>
        <v>14135.873046875</v>
      </c>
      <c r="D558" s="4" t="str">
        <f ca="1">VLOOKUP(A558,predictions!A:B,2,FALSE)</f>
        <v>26/10/2020</v>
      </c>
      <c r="E558" s="4">
        <f t="shared" ca="1" si="2"/>
        <v>44130</v>
      </c>
    </row>
    <row r="559" spans="1:5" ht="13" x14ac:dyDescent="0.15">
      <c r="A559" s="1">
        <f ca="1">IFERROR(__xludf.DUMMYFUNCTION("""COMPUTED_VALUE"""),18)</f>
        <v>18</v>
      </c>
      <c r="B559" s="1" t="str">
        <f ca="1">IFERROR(__xludf.DUMMYFUNCTION("""COMPUTED_VALUE"""),"Media_TV_BFM TV contribution")</f>
        <v>Media_TV_BFM TV contribution</v>
      </c>
      <c r="C559" s="1">
        <f ca="1">IFERROR(INDIRECT(ADDRESS(MATCH(A559,'contribution par jour-semaine'!A:A,0),MATCH(B559,'contribution par jour-semaine'!$1:$1,0),4,1,"contribution par jour-semaine")),"")</f>
        <v>9751.9267578125</v>
      </c>
      <c r="D559" s="4" t="str">
        <f ca="1">VLOOKUP(A559,predictions!A:B,2,FALSE)</f>
        <v>26/10/2020</v>
      </c>
      <c r="E559" s="4">
        <f t="shared" ca="1" si="2"/>
        <v>44130</v>
      </c>
    </row>
    <row r="560" spans="1:5" ht="13" x14ac:dyDescent="0.15">
      <c r="A560" s="1">
        <f ca="1">IFERROR(__xludf.DUMMYFUNCTION("""COMPUTED_VALUE"""),18)</f>
        <v>18</v>
      </c>
      <c r="B560" s="1" t="str">
        <f ca="1">IFERROR(__xludf.DUMMYFUNCTION("""COMPUTED_VALUE"""),"Media_TV_C8 contribution")</f>
        <v>Media_TV_C8 contribution</v>
      </c>
      <c r="C560" s="1">
        <f ca="1">IFERROR(INDIRECT(ADDRESS(MATCH(A560,'contribution par jour-semaine'!A:A,0),MATCH(B560,'contribution par jour-semaine'!$1:$1,0),4,1,"contribution par jour-semaine")),"")</f>
        <v>7714.26171875</v>
      </c>
      <c r="D560" s="4" t="str">
        <f ca="1">VLOOKUP(A560,predictions!A:B,2,FALSE)</f>
        <v>26/10/2020</v>
      </c>
      <c r="E560" s="4">
        <f t="shared" ca="1" si="2"/>
        <v>44130</v>
      </c>
    </row>
    <row r="561" spans="1:5" ht="13" x14ac:dyDescent="0.15">
      <c r="A561" s="1">
        <f ca="1">IFERROR(__xludf.DUMMYFUNCTION("""COMPUTED_VALUE"""),18)</f>
        <v>18</v>
      </c>
      <c r="B561" s="1" t="str">
        <f ca="1">IFERROR(__xludf.DUMMYFUNCTION("""COMPUTED_VALUE"""),"Media_TV_TF1 SERIES FILMS contribution")</f>
        <v>Media_TV_TF1 SERIES FILMS contribution</v>
      </c>
      <c r="C561" s="1">
        <f ca="1">IFERROR(INDIRECT(ADDRESS(MATCH(A561,'contribution par jour-semaine'!A:A,0),MATCH(B561,'contribution par jour-semaine'!$1:$1,0),4,1,"contribution par jour-semaine")),"")</f>
        <v>8631.435546875</v>
      </c>
      <c r="D561" s="4" t="str">
        <f ca="1">VLOOKUP(A561,predictions!A:B,2,FALSE)</f>
        <v>26/10/2020</v>
      </c>
      <c r="E561" s="4">
        <f t="shared" ca="1" si="2"/>
        <v>44130</v>
      </c>
    </row>
    <row r="562" spans="1:5" ht="13" x14ac:dyDescent="0.15">
      <c r="A562" s="1">
        <f ca="1">IFERROR(__xludf.DUMMYFUNCTION("""COMPUTED_VALUE"""),18)</f>
        <v>18</v>
      </c>
      <c r="B562" s="1" t="str">
        <f ca="1">IFERROR(__xludf.DUMMYFUNCTION("""COMPUTED_VALUE"""),"Media_TV_NRJ12 contribution")</f>
        <v>Media_TV_NRJ12 contribution</v>
      </c>
      <c r="C562" s="1">
        <f ca="1">IFERROR(INDIRECT(ADDRESS(MATCH(A562,'contribution par jour-semaine'!A:A,0),MATCH(B562,'contribution par jour-semaine'!$1:$1,0),4,1,"contribution par jour-semaine")),"")</f>
        <v>8351.2861328125</v>
      </c>
      <c r="D562" s="4" t="str">
        <f ca="1">VLOOKUP(A562,predictions!A:B,2,FALSE)</f>
        <v>26/10/2020</v>
      </c>
      <c r="E562" s="4">
        <f t="shared" ca="1" si="2"/>
        <v>44130</v>
      </c>
    </row>
    <row r="563" spans="1:5" ht="13" x14ac:dyDescent="0.15">
      <c r="A563" s="1">
        <f ca="1">IFERROR(__xludf.DUMMYFUNCTION("""COMPUTED_VALUE"""),18)</f>
        <v>18</v>
      </c>
      <c r="B563" s="1" t="str">
        <f ca="1">IFERROR(__xludf.DUMMYFUNCTION("""COMPUTED_VALUE"""),"Media_Search contribution")</f>
        <v>Media_Search contribution</v>
      </c>
      <c r="C563" s="1">
        <f ca="1">IFERROR(INDIRECT(ADDRESS(MATCH(A563,'contribution par jour-semaine'!A:A,0),MATCH(B563,'contribution par jour-semaine'!$1:$1,0),4,1,"contribution par jour-semaine")),"")</f>
        <v>91755.421875</v>
      </c>
      <c r="D563" s="4" t="str">
        <f ca="1">VLOOKUP(A563,predictions!A:B,2,FALSE)</f>
        <v>26/10/2020</v>
      </c>
      <c r="E563" s="4">
        <f t="shared" ca="1" si="2"/>
        <v>44130</v>
      </c>
    </row>
    <row r="564" spans="1:5" ht="13" x14ac:dyDescent="0.15">
      <c r="A564" s="1">
        <f ca="1">IFERROR(__xludf.DUMMYFUNCTION("""COMPUTED_VALUE"""),18)</f>
        <v>18</v>
      </c>
      <c r="B564" s="1" t="str">
        <f ca="1">IFERROR(__xludf.DUMMYFUNCTION("""COMPUTED_VALUE"""),"Media_Social contribution")</f>
        <v>Media_Social contribution</v>
      </c>
      <c r="C564" s="1">
        <f ca="1">IFERROR(INDIRECT(ADDRESS(MATCH(A564,'contribution par jour-semaine'!A:A,0),MATCH(B564,'contribution par jour-semaine'!$1:$1,0),4,1,"contribution par jour-semaine")),"")</f>
        <v>267601.0625</v>
      </c>
      <c r="D564" s="4" t="str">
        <f ca="1">VLOOKUP(A564,predictions!A:B,2,FALSE)</f>
        <v>26/10/2020</v>
      </c>
      <c r="E564" s="4">
        <f t="shared" ca="1" si="2"/>
        <v>44130</v>
      </c>
    </row>
    <row r="565" spans="1:5" ht="13" x14ac:dyDescent="0.15">
      <c r="A565" s="1">
        <f ca="1">IFERROR(__xludf.DUMMYFUNCTION("""COMPUTED_VALUE"""),18)</f>
        <v>18</v>
      </c>
      <c r="B565" s="1" t="str">
        <f ca="1">IFERROR(__xludf.DUMMYFUNCTION("""COMPUTED_VALUE"""),"Media_Display contribution")</f>
        <v>Media_Display contribution</v>
      </c>
      <c r="C565" s="1">
        <f ca="1">IFERROR(INDIRECT(ADDRESS(MATCH(A565,'contribution par jour-semaine'!A:A,0),MATCH(B565,'contribution par jour-semaine'!$1:$1,0),4,1,"contribution par jour-semaine")),"")</f>
        <v>43665.6171875</v>
      </c>
      <c r="D565" s="4" t="str">
        <f ca="1">VLOOKUP(A565,predictions!A:B,2,FALSE)</f>
        <v>26/10/2020</v>
      </c>
      <c r="E565" s="4">
        <f t="shared" ca="1" si="2"/>
        <v>44130</v>
      </c>
    </row>
    <row r="566" spans="1:5" ht="13" x14ac:dyDescent="0.15">
      <c r="A566" s="1">
        <f ca="1">IFERROR(__xludf.DUMMYFUNCTION("""COMPUTED_VALUE"""),18)</f>
        <v>18</v>
      </c>
      <c r="B566" s="1" t="str">
        <f ca="1">IFERROR(__xludf.DUMMYFUNCTION("""COMPUTED_VALUE"""),"Media_OOH_JC DECAUX VITRINE 2M2 NATIONAL contribution")</f>
        <v>Media_OOH_JC DECAUX VITRINE 2M2 NATIONAL contribution</v>
      </c>
      <c r="C566" s="1">
        <f ca="1">IFERROR(INDIRECT(ADDRESS(MATCH(A566,'contribution par jour-semaine'!A:A,0),MATCH(B566,'contribution par jour-semaine'!$1:$1,0),4,1,"contribution par jour-semaine")),"")</f>
        <v>14866.943359375</v>
      </c>
      <c r="D566" s="4" t="str">
        <f ca="1">VLOOKUP(A566,predictions!A:B,2,FALSE)</f>
        <v>26/10/2020</v>
      </c>
      <c r="E566" s="4">
        <f t="shared" ca="1" si="2"/>
        <v>44130</v>
      </c>
    </row>
    <row r="567" spans="1:5" ht="13" x14ac:dyDescent="0.15">
      <c r="A567" s="1">
        <f ca="1">IFERROR(__xludf.DUMMYFUNCTION("""COMPUTED_VALUE"""),18)</f>
        <v>18</v>
      </c>
      <c r="B567" s="1" t="str">
        <f ca="1">IFERROR(__xludf.DUMMYFUNCTION("""COMPUTED_VALUE"""),"Media_OOH_METROBUS METRO NATIONAL contribution")</f>
        <v>Media_OOH_METROBUS METRO NATIONAL contribution</v>
      </c>
      <c r="C567" s="1">
        <f ca="1">IFERROR(INDIRECT(ADDRESS(MATCH(A567,'contribution par jour-semaine'!A:A,0),MATCH(B567,'contribution par jour-semaine'!$1:$1,0),4,1,"contribution par jour-semaine")),"")</f>
        <v>15464.8076171875</v>
      </c>
      <c r="D567" s="4" t="str">
        <f ca="1">VLOOKUP(A567,predictions!A:B,2,FALSE)</f>
        <v>26/10/2020</v>
      </c>
      <c r="E567" s="4">
        <f t="shared" ca="1" si="2"/>
        <v>44130</v>
      </c>
    </row>
    <row r="568" spans="1:5" ht="13" x14ac:dyDescent="0.15">
      <c r="A568" s="1">
        <f ca="1">IFERROR(__xludf.DUMMYFUNCTION("""COMPUTED_VALUE"""),18)</f>
        <v>18</v>
      </c>
      <c r="B568" s="1" t="str">
        <f ca="1">IFERROR(__xludf.DUMMYFUNCTION("""COMPUTED_VALUE"""),"Media_OOH_CLEAR CHANNEL SHOPPING MALLS contribution")</f>
        <v>Media_OOH_CLEAR CHANNEL SHOPPING MALLS contribution</v>
      </c>
      <c r="C568" s="1">
        <f ca="1">IFERROR(INDIRECT(ADDRESS(MATCH(A568,'contribution par jour-semaine'!A:A,0),MATCH(B568,'contribution par jour-semaine'!$1:$1,0),4,1,"contribution par jour-semaine")),"")</f>
        <v>18552.041015625</v>
      </c>
      <c r="D568" s="4" t="str">
        <f ca="1">VLOOKUP(A568,predictions!A:B,2,FALSE)</f>
        <v>26/10/2020</v>
      </c>
      <c r="E568" s="4">
        <f t="shared" ca="1" si="2"/>
        <v>44130</v>
      </c>
    </row>
    <row r="569" spans="1:5" ht="13" x14ac:dyDescent="0.15">
      <c r="A569" s="1">
        <f ca="1">IFERROR(__xludf.DUMMYFUNCTION("""COMPUTED_VALUE"""),18)</f>
        <v>18</v>
      </c>
      <c r="B569" s="1" t="str">
        <f ca="1">IFERROR(__xludf.DUMMYFUNCTION("""COMPUTED_VALUE"""),"Media_OOH_MEDIAGARES TRANSPORT contribution")</f>
        <v>Media_OOH_MEDIAGARES TRANSPORT contribution</v>
      </c>
      <c r="C569" s="1">
        <f ca="1">IFERROR(INDIRECT(ADDRESS(MATCH(A569,'contribution par jour-semaine'!A:A,0),MATCH(B569,'contribution par jour-semaine'!$1:$1,0),4,1,"contribution par jour-semaine")),"")</f>
        <v>16724.630859375</v>
      </c>
      <c r="D569" s="4" t="str">
        <f ca="1">VLOOKUP(A569,predictions!A:B,2,FALSE)</f>
        <v>26/10/2020</v>
      </c>
      <c r="E569" s="4">
        <f t="shared" ca="1" si="2"/>
        <v>44130</v>
      </c>
    </row>
    <row r="570" spans="1:5" ht="13" x14ac:dyDescent="0.15">
      <c r="A570" s="1">
        <f ca="1">IFERROR(__xludf.DUMMYFUNCTION("""COMPUTED_VALUE"""),18)</f>
        <v>18</v>
      </c>
      <c r="B570" s="1" t="str">
        <f ca="1">IFERROR(__xludf.DUMMYFUNCTION("""COMPUTED_VALUE"""),"Media_OOH_Others contribution")</f>
        <v>Media_OOH_Others contribution</v>
      </c>
      <c r="C570" s="1">
        <f ca="1">IFERROR(INDIRECT(ADDRESS(MATCH(A570,'contribution par jour-semaine'!A:A,0),MATCH(B570,'contribution par jour-semaine'!$1:$1,0),4,1,"contribution par jour-semaine")),"")</f>
        <v>8902.0966796875</v>
      </c>
      <c r="D570" s="4" t="str">
        <f ca="1">VLOOKUP(A570,predictions!A:B,2,FALSE)</f>
        <v>26/10/2020</v>
      </c>
      <c r="E570" s="4">
        <f t="shared" ca="1" si="2"/>
        <v>44130</v>
      </c>
    </row>
    <row r="571" spans="1:5" ht="13" x14ac:dyDescent="0.15">
      <c r="A571" s="1">
        <f ca="1">IFERROR(__xludf.DUMMYFUNCTION("""COMPUTED_VALUE"""),18)</f>
        <v>18</v>
      </c>
      <c r="B571" s="1" t="str">
        <f ca="1">IFERROR(__xludf.DUMMYFUNCTION("""COMPUTED_VALUE"""),"baseline contribution")</f>
        <v>baseline contribution</v>
      </c>
      <c r="C571" s="1">
        <f ca="1">IFERROR(INDIRECT(ADDRESS(MATCH(A571,'contribution par jour-semaine'!A:A,0),MATCH(B571,'contribution par jour-semaine'!$1:$1,0),4,1,"contribution par jour-semaine")),"")</f>
        <v>980851.375</v>
      </c>
      <c r="D571" s="4" t="str">
        <f ca="1">VLOOKUP(A571,predictions!A:B,2,FALSE)</f>
        <v>26/10/2020</v>
      </c>
      <c r="E571" s="4">
        <f t="shared" ca="1" si="2"/>
        <v>44130</v>
      </c>
    </row>
    <row r="572" spans="1:5" ht="13" x14ac:dyDescent="0.15">
      <c r="A572" s="1">
        <f ca="1">IFERROR(__xludf.DUMMYFUNCTION("""COMPUTED_VALUE"""),19)</f>
        <v>19</v>
      </c>
      <c r="B572" s="1" t="str">
        <f ca="1">IFERROR(__xludf.DUMMYFUNCTION("""COMPUTED_VALUE"""),"Media_Print_Others contribution")</f>
        <v>Media_Print_Others contribution</v>
      </c>
      <c r="C572" s="1">
        <f ca="1">IFERROR(INDIRECT(ADDRESS(MATCH(A572,'contribution par jour-semaine'!A:A,0),MATCH(B572,'contribution par jour-semaine'!$1:$1,0),4,1,"contribution par jour-semaine")),"")</f>
        <v>54047.01953125</v>
      </c>
      <c r="D572" s="4" t="str">
        <f ca="1">VLOOKUP(A572,predictions!A:B,2,FALSE)</f>
        <v>02/11/2020</v>
      </c>
      <c r="E572" s="4">
        <f t="shared" ca="1" si="2"/>
        <v>44137</v>
      </c>
    </row>
    <row r="573" spans="1:5" ht="13" x14ac:dyDescent="0.15">
      <c r="A573" s="1">
        <f ca="1">IFERROR(__xludf.DUMMYFUNCTION("""COMPUTED_VALUE"""),19)</f>
        <v>19</v>
      </c>
      <c r="B573" s="1" t="str">
        <f ca="1">IFERROR(__xludf.DUMMYFUNCTION("""COMPUTED_VALUE"""),"Media_Print_ELLE contribution")</f>
        <v>Media_Print_ELLE contribution</v>
      </c>
      <c r="C573" s="1">
        <f ca="1">IFERROR(INDIRECT(ADDRESS(MATCH(A573,'contribution par jour-semaine'!A:A,0),MATCH(B573,'contribution par jour-semaine'!$1:$1,0),4,1,"contribution par jour-semaine")),"")</f>
        <v>56964.8671875</v>
      </c>
      <c r="D573" s="4" t="str">
        <f ca="1">VLOOKUP(A573,predictions!A:B,2,FALSE)</f>
        <v>02/11/2020</v>
      </c>
      <c r="E573" s="4">
        <f t="shared" ca="1" si="2"/>
        <v>44137</v>
      </c>
    </row>
    <row r="574" spans="1:5" ht="13" x14ac:dyDescent="0.15">
      <c r="A574" s="1">
        <f ca="1">IFERROR(__xludf.DUMMYFUNCTION("""COMPUTED_VALUE"""),19)</f>
        <v>19</v>
      </c>
      <c r="B574" s="1" t="str">
        <f ca="1">IFERROR(__xludf.DUMMYFUNCTION("""COMPUTED_VALUE"""),"Media_Print_MADAME FIGARO contribution")</f>
        <v>Media_Print_MADAME FIGARO contribution</v>
      </c>
      <c r="C574" s="1">
        <f ca="1">IFERROR(INDIRECT(ADDRESS(MATCH(A574,'contribution par jour-semaine'!A:A,0),MATCH(B574,'contribution par jour-semaine'!$1:$1,0),4,1,"contribution par jour-semaine")),"")</f>
        <v>20879.65234375</v>
      </c>
      <c r="D574" s="4" t="str">
        <f ca="1">VLOOKUP(A574,predictions!A:B,2,FALSE)</f>
        <v>02/11/2020</v>
      </c>
      <c r="E574" s="4">
        <f t="shared" ca="1" si="2"/>
        <v>44137</v>
      </c>
    </row>
    <row r="575" spans="1:5" ht="13" x14ac:dyDescent="0.15">
      <c r="A575" s="1">
        <f ca="1">IFERROR(__xludf.DUMMYFUNCTION("""COMPUTED_VALUE"""),19)</f>
        <v>19</v>
      </c>
      <c r="B575" s="1" t="str">
        <f ca="1">IFERROR(__xludf.DUMMYFUNCTION("""COMPUTED_VALUE"""),"Media_Print_MARIE CLAIRE contribution")</f>
        <v>Media_Print_MARIE CLAIRE contribution</v>
      </c>
      <c r="C575" s="1">
        <f ca="1">IFERROR(INDIRECT(ADDRESS(MATCH(A575,'contribution par jour-semaine'!A:A,0),MATCH(B575,'contribution par jour-semaine'!$1:$1,0),4,1,"contribution par jour-semaine")),"")</f>
        <v>16964.26171875</v>
      </c>
      <c r="D575" s="4" t="str">
        <f ca="1">VLOOKUP(A575,predictions!A:B,2,FALSE)</f>
        <v>02/11/2020</v>
      </c>
      <c r="E575" s="4">
        <f t="shared" ca="1" si="2"/>
        <v>44137</v>
      </c>
    </row>
    <row r="576" spans="1:5" ht="13" x14ac:dyDescent="0.15">
      <c r="A576" s="1">
        <f ca="1">IFERROR(__xludf.DUMMYFUNCTION("""COMPUTED_VALUE"""),19)</f>
        <v>19</v>
      </c>
      <c r="B576" s="1" t="str">
        <f ca="1">IFERROR(__xludf.DUMMYFUNCTION("""COMPUTED_VALUE"""),"Media_Print_VERSION FEMINA contribution")</f>
        <v>Media_Print_VERSION FEMINA contribution</v>
      </c>
      <c r="C576" s="1">
        <f ca="1">IFERROR(INDIRECT(ADDRESS(MATCH(A576,'contribution par jour-semaine'!A:A,0),MATCH(B576,'contribution par jour-semaine'!$1:$1,0),4,1,"contribution par jour-semaine")),"")</f>
        <v>16231.337890625</v>
      </c>
      <c r="D576" s="4" t="str">
        <f ca="1">VLOOKUP(A576,predictions!A:B,2,FALSE)</f>
        <v>02/11/2020</v>
      </c>
      <c r="E576" s="4">
        <f t="shared" ca="1" si="2"/>
        <v>44137</v>
      </c>
    </row>
    <row r="577" spans="1:5" ht="13" x14ac:dyDescent="0.15">
      <c r="A577" s="1">
        <f ca="1">IFERROR(__xludf.DUMMYFUNCTION("""COMPUTED_VALUE"""),19)</f>
        <v>19</v>
      </c>
      <c r="B577" s="1" t="str">
        <f ca="1">IFERROR(__xludf.DUMMYFUNCTION("""COMPUTED_VALUE"""),"Media_Print_GALA contribution")</f>
        <v>Media_Print_GALA contribution</v>
      </c>
      <c r="C577" s="1">
        <f ca="1">IFERROR(INDIRECT(ADDRESS(MATCH(A577,'contribution par jour-semaine'!A:A,0),MATCH(B577,'contribution par jour-semaine'!$1:$1,0),4,1,"contribution par jour-semaine")),"")</f>
        <v>29598.88671875</v>
      </c>
      <c r="D577" s="4" t="str">
        <f ca="1">VLOOKUP(A577,predictions!A:B,2,FALSE)</f>
        <v>02/11/2020</v>
      </c>
      <c r="E577" s="4">
        <f t="shared" ca="1" si="2"/>
        <v>44137</v>
      </c>
    </row>
    <row r="578" spans="1:5" ht="13" x14ac:dyDescent="0.15">
      <c r="A578" s="1">
        <f ca="1">IFERROR(__xludf.DUMMYFUNCTION("""COMPUTED_VALUE"""),19)</f>
        <v>19</v>
      </c>
      <c r="B578" s="1" t="str">
        <f ca="1">IFERROR(__xludf.DUMMYFUNCTION("""COMPUTED_VALUE"""),"Media_Print_COSMOPOLITAN contribution")</f>
        <v>Media_Print_COSMOPOLITAN contribution</v>
      </c>
      <c r="C578" s="1">
        <f ca="1">IFERROR(INDIRECT(ADDRESS(MATCH(A578,'contribution par jour-semaine'!A:A,0),MATCH(B578,'contribution par jour-semaine'!$1:$1,0),4,1,"contribution par jour-semaine")),"")</f>
        <v>31698.900390625</v>
      </c>
      <c r="D578" s="4" t="str">
        <f ca="1">VLOOKUP(A578,predictions!A:B,2,FALSE)</f>
        <v>02/11/2020</v>
      </c>
      <c r="E578" s="4">
        <f t="shared" ca="1" si="2"/>
        <v>44137</v>
      </c>
    </row>
    <row r="579" spans="1:5" ht="13" x14ac:dyDescent="0.15">
      <c r="A579" s="1">
        <f ca="1">IFERROR(__xludf.DUMMYFUNCTION("""COMPUTED_VALUE"""),19)</f>
        <v>19</v>
      </c>
      <c r="B579" s="1" t="str">
        <f ca="1">IFERROR(__xludf.DUMMYFUNCTION("""COMPUTED_VALUE"""),"Media_Print_FEMME ACTUELLE contribution")</f>
        <v>Media_Print_FEMME ACTUELLE contribution</v>
      </c>
      <c r="C579" s="1">
        <f ca="1">IFERROR(INDIRECT(ADDRESS(MATCH(A579,'contribution par jour-semaine'!A:A,0),MATCH(B579,'contribution par jour-semaine'!$1:$1,0),4,1,"contribution par jour-semaine")),"")</f>
        <v>26331.11328125</v>
      </c>
      <c r="D579" s="4" t="str">
        <f ca="1">VLOOKUP(A579,predictions!A:B,2,FALSE)</f>
        <v>02/11/2020</v>
      </c>
      <c r="E579" s="4">
        <f t="shared" ca="1" si="2"/>
        <v>44137</v>
      </c>
    </row>
    <row r="580" spans="1:5" ht="13" x14ac:dyDescent="0.15">
      <c r="A580" s="1">
        <f ca="1">IFERROR(__xludf.DUMMYFUNCTION("""COMPUTED_VALUE"""),19)</f>
        <v>19</v>
      </c>
      <c r="B580" s="1" t="str">
        <f ca="1">IFERROR(__xludf.DUMMYFUNCTION("""COMPUTED_VALUE"""),"Media_Print_PARIS MATCH contribution")</f>
        <v>Media_Print_PARIS MATCH contribution</v>
      </c>
      <c r="C580" s="1">
        <f ca="1">IFERROR(INDIRECT(ADDRESS(MATCH(A580,'contribution par jour-semaine'!A:A,0),MATCH(B580,'contribution par jour-semaine'!$1:$1,0),4,1,"contribution par jour-semaine")),"")</f>
        <v>14677.01171875</v>
      </c>
      <c r="D580" s="4" t="str">
        <f ca="1">VLOOKUP(A580,predictions!A:B,2,FALSE)</f>
        <v>02/11/2020</v>
      </c>
      <c r="E580" s="4">
        <f t="shared" ca="1" si="2"/>
        <v>44137</v>
      </c>
    </row>
    <row r="581" spans="1:5" ht="13" x14ac:dyDescent="0.15">
      <c r="A581" s="1">
        <f ca="1">IFERROR(__xludf.DUMMYFUNCTION("""COMPUTED_VALUE"""),19)</f>
        <v>19</v>
      </c>
      <c r="B581" s="1" t="str">
        <f ca="1">IFERROR(__xludf.DUMMYFUNCTION("""COMPUTED_VALUE"""),"Media_Print_BIBA contribution")</f>
        <v>Media_Print_BIBA contribution</v>
      </c>
      <c r="C581" s="1">
        <f ca="1">IFERROR(INDIRECT(ADDRESS(MATCH(A581,'contribution par jour-semaine'!A:A,0),MATCH(B581,'contribution par jour-semaine'!$1:$1,0),4,1,"contribution par jour-semaine")),"")</f>
        <v>34599.34765625</v>
      </c>
      <c r="D581" s="4" t="str">
        <f ca="1">VLOOKUP(A581,predictions!A:B,2,FALSE)</f>
        <v>02/11/2020</v>
      </c>
      <c r="E581" s="4">
        <f t="shared" ca="1" si="2"/>
        <v>44137</v>
      </c>
    </row>
    <row r="582" spans="1:5" ht="13" x14ac:dyDescent="0.15">
      <c r="A582" s="1">
        <f ca="1">IFERROR(__xludf.DUMMYFUNCTION("""COMPUTED_VALUE"""),19)</f>
        <v>19</v>
      </c>
      <c r="B582" s="1" t="str">
        <f ca="1">IFERROR(__xludf.DUMMYFUNCTION("""COMPUTED_VALUE"""),"Media_Print_AVANTAGES contribution")</f>
        <v>Media_Print_AVANTAGES contribution</v>
      </c>
      <c r="C582" s="1">
        <f ca="1">IFERROR(INDIRECT(ADDRESS(MATCH(A582,'contribution par jour-semaine'!A:A,0),MATCH(B582,'contribution par jour-semaine'!$1:$1,0),4,1,"contribution par jour-semaine")),"")</f>
        <v>8463.0517578125</v>
      </c>
      <c r="D582" s="4" t="str">
        <f ca="1">VLOOKUP(A582,predictions!A:B,2,FALSE)</f>
        <v>02/11/2020</v>
      </c>
      <c r="E582" s="4">
        <f t="shared" ca="1" si="2"/>
        <v>44137</v>
      </c>
    </row>
    <row r="583" spans="1:5" ht="13" x14ac:dyDescent="0.15">
      <c r="A583" s="1">
        <f ca="1">IFERROR(__xludf.DUMMYFUNCTION("""COMPUTED_VALUE"""),19)</f>
        <v>19</v>
      </c>
      <c r="B583" s="1" t="str">
        <f ca="1">IFERROR(__xludf.DUMMYFUNCTION("""COMPUTED_VALUE"""),"Media_Print_PSYCHOLOGIES contribution")</f>
        <v>Media_Print_PSYCHOLOGIES contribution</v>
      </c>
      <c r="C583" s="1">
        <f ca="1">IFERROR(INDIRECT(ADDRESS(MATCH(A583,'contribution par jour-semaine'!A:A,0),MATCH(B583,'contribution par jour-semaine'!$1:$1,0),4,1,"contribution par jour-semaine")),"")</f>
        <v>4511.763671875</v>
      </c>
      <c r="D583" s="4" t="str">
        <f ca="1">VLOOKUP(A583,predictions!A:B,2,FALSE)</f>
        <v>02/11/2020</v>
      </c>
      <c r="E583" s="4">
        <f t="shared" ca="1" si="2"/>
        <v>44137</v>
      </c>
    </row>
    <row r="584" spans="1:5" ht="13" x14ac:dyDescent="0.15">
      <c r="A584" s="1">
        <f ca="1">IFERROR(__xludf.DUMMYFUNCTION("""COMPUTED_VALUE"""),19)</f>
        <v>19</v>
      </c>
      <c r="B584" s="1" t="str">
        <f ca="1">IFERROR(__xludf.DUMMYFUNCTION("""COMPUTED_VALUE"""),"Media_TV_TF1 contribution")</f>
        <v>Media_TV_TF1 contribution</v>
      </c>
      <c r="C584" s="1">
        <f ca="1">IFERROR(INDIRECT(ADDRESS(MATCH(A584,'contribution par jour-semaine'!A:A,0),MATCH(B584,'contribution par jour-semaine'!$1:$1,0),4,1,"contribution par jour-semaine")),"")</f>
        <v>7691.53271484375</v>
      </c>
      <c r="D584" s="4" t="str">
        <f ca="1">VLOOKUP(A584,predictions!A:B,2,FALSE)</f>
        <v>02/11/2020</v>
      </c>
      <c r="E584" s="4">
        <f t="shared" ca="1" si="2"/>
        <v>44137</v>
      </c>
    </row>
    <row r="585" spans="1:5" ht="13" x14ac:dyDescent="0.15">
      <c r="A585" s="1">
        <f ca="1">IFERROR(__xludf.DUMMYFUNCTION("""COMPUTED_VALUE"""),19)</f>
        <v>19</v>
      </c>
      <c r="B585" s="1" t="str">
        <f ca="1">IFERROR(__xludf.DUMMYFUNCTION("""COMPUTED_VALUE"""),"Media_TV_Others contribution")</f>
        <v>Media_TV_Others contribution</v>
      </c>
      <c r="C585" s="1">
        <f ca="1">IFERROR(INDIRECT(ADDRESS(MATCH(A585,'contribution par jour-semaine'!A:A,0),MATCH(B585,'contribution par jour-semaine'!$1:$1,0),4,1,"contribution par jour-semaine")),"")</f>
        <v>9885.5009765625</v>
      </c>
      <c r="D585" s="4" t="str">
        <f ca="1">VLOOKUP(A585,predictions!A:B,2,FALSE)</f>
        <v>02/11/2020</v>
      </c>
      <c r="E585" s="4">
        <f t="shared" ca="1" si="2"/>
        <v>44137</v>
      </c>
    </row>
    <row r="586" spans="1:5" ht="13" x14ac:dyDescent="0.15">
      <c r="A586" s="1">
        <f ca="1">IFERROR(__xludf.DUMMYFUNCTION("""COMPUTED_VALUE"""),19)</f>
        <v>19</v>
      </c>
      <c r="B586" s="1" t="str">
        <f ca="1">IFERROR(__xludf.DUMMYFUNCTION("""COMPUTED_VALUE"""),"Media_TV_M6 contribution")</f>
        <v>Media_TV_M6 contribution</v>
      </c>
      <c r="C586" s="1">
        <f ca="1">IFERROR(INDIRECT(ADDRESS(MATCH(A586,'contribution par jour-semaine'!A:A,0),MATCH(B586,'contribution par jour-semaine'!$1:$1,0),4,1,"contribution par jour-semaine")),"")</f>
        <v>14996.8935546875</v>
      </c>
      <c r="D586" s="4" t="str">
        <f ca="1">VLOOKUP(A586,predictions!A:B,2,FALSE)</f>
        <v>02/11/2020</v>
      </c>
      <c r="E586" s="4">
        <f t="shared" ca="1" si="2"/>
        <v>44137</v>
      </c>
    </row>
    <row r="587" spans="1:5" ht="13" x14ac:dyDescent="0.15">
      <c r="A587" s="1">
        <f ca="1">IFERROR(__xludf.DUMMYFUNCTION("""COMPUTED_VALUE"""),19)</f>
        <v>19</v>
      </c>
      <c r="B587" s="1" t="str">
        <f ca="1">IFERROR(__xludf.DUMMYFUNCTION("""COMPUTED_VALUE"""),"Media_TV_TMC contribution")</f>
        <v>Media_TV_TMC contribution</v>
      </c>
      <c r="C587" s="1">
        <f ca="1">IFERROR(INDIRECT(ADDRESS(MATCH(A587,'contribution par jour-semaine'!A:A,0),MATCH(B587,'contribution par jour-semaine'!$1:$1,0),4,1,"contribution par jour-semaine")),"")</f>
        <v>13930.9267578125</v>
      </c>
      <c r="D587" s="4" t="str">
        <f ca="1">VLOOKUP(A587,predictions!A:B,2,FALSE)</f>
        <v>02/11/2020</v>
      </c>
      <c r="E587" s="4">
        <f t="shared" ca="1" si="2"/>
        <v>44137</v>
      </c>
    </row>
    <row r="588" spans="1:5" ht="13" x14ac:dyDescent="0.15">
      <c r="A588" s="1">
        <f ca="1">IFERROR(__xludf.DUMMYFUNCTION("""COMPUTED_VALUE"""),19)</f>
        <v>19</v>
      </c>
      <c r="B588" s="1" t="str">
        <f ca="1">IFERROR(__xludf.DUMMYFUNCTION("""COMPUTED_VALUE"""),"Media_TV_FRANCE 2 contribution")</f>
        <v>Media_TV_FRANCE 2 contribution</v>
      </c>
      <c r="C588" s="1">
        <f ca="1">IFERROR(INDIRECT(ADDRESS(MATCH(A588,'contribution par jour-semaine'!A:A,0),MATCH(B588,'contribution par jour-semaine'!$1:$1,0),4,1,"contribution par jour-semaine")),"")</f>
        <v>12752.064453125</v>
      </c>
      <c r="D588" s="4" t="str">
        <f ca="1">VLOOKUP(A588,predictions!A:B,2,FALSE)</f>
        <v>02/11/2020</v>
      </c>
      <c r="E588" s="4">
        <f t="shared" ca="1" si="2"/>
        <v>44137</v>
      </c>
    </row>
    <row r="589" spans="1:5" ht="13" x14ac:dyDescent="0.15">
      <c r="A589" s="1">
        <f ca="1">IFERROR(__xludf.DUMMYFUNCTION("""COMPUTED_VALUE"""),19)</f>
        <v>19</v>
      </c>
      <c r="B589" s="1" t="str">
        <f ca="1">IFERROR(__xludf.DUMMYFUNCTION("""COMPUTED_VALUE"""),"Media_TV_BFM TV contribution")</f>
        <v>Media_TV_BFM TV contribution</v>
      </c>
      <c r="C589" s="1">
        <f ca="1">IFERROR(INDIRECT(ADDRESS(MATCH(A589,'contribution par jour-semaine'!A:A,0),MATCH(B589,'contribution par jour-semaine'!$1:$1,0),4,1,"contribution par jour-semaine")),"")</f>
        <v>7978.1796875</v>
      </c>
      <c r="D589" s="4" t="str">
        <f ca="1">VLOOKUP(A589,predictions!A:B,2,FALSE)</f>
        <v>02/11/2020</v>
      </c>
      <c r="E589" s="4">
        <f t="shared" ca="1" si="2"/>
        <v>44137</v>
      </c>
    </row>
    <row r="590" spans="1:5" ht="13" x14ac:dyDescent="0.15">
      <c r="A590" s="1">
        <f ca="1">IFERROR(__xludf.DUMMYFUNCTION("""COMPUTED_VALUE"""),19)</f>
        <v>19</v>
      </c>
      <c r="B590" s="1" t="str">
        <f ca="1">IFERROR(__xludf.DUMMYFUNCTION("""COMPUTED_VALUE"""),"Media_TV_C8 contribution")</f>
        <v>Media_TV_C8 contribution</v>
      </c>
      <c r="C590" s="1">
        <f ca="1">IFERROR(INDIRECT(ADDRESS(MATCH(A590,'contribution par jour-semaine'!A:A,0),MATCH(B590,'contribution par jour-semaine'!$1:$1,0),4,1,"contribution par jour-semaine")),"")</f>
        <v>7359.83544921875</v>
      </c>
      <c r="D590" s="4" t="str">
        <f ca="1">VLOOKUP(A590,predictions!A:B,2,FALSE)</f>
        <v>02/11/2020</v>
      </c>
      <c r="E590" s="4">
        <f t="shared" ca="1" si="2"/>
        <v>44137</v>
      </c>
    </row>
    <row r="591" spans="1:5" ht="13" x14ac:dyDescent="0.15">
      <c r="A591" s="1">
        <f ca="1">IFERROR(__xludf.DUMMYFUNCTION("""COMPUTED_VALUE"""),19)</f>
        <v>19</v>
      </c>
      <c r="B591" s="1" t="str">
        <f ca="1">IFERROR(__xludf.DUMMYFUNCTION("""COMPUTED_VALUE"""),"Media_TV_TF1 SERIES FILMS contribution")</f>
        <v>Media_TV_TF1 SERIES FILMS contribution</v>
      </c>
      <c r="C591" s="1">
        <f ca="1">IFERROR(INDIRECT(ADDRESS(MATCH(A591,'contribution par jour-semaine'!A:A,0),MATCH(B591,'contribution par jour-semaine'!$1:$1,0),4,1,"contribution par jour-semaine")),"")</f>
        <v>7936.78955078125</v>
      </c>
      <c r="D591" s="4" t="str">
        <f ca="1">VLOOKUP(A591,predictions!A:B,2,FALSE)</f>
        <v>02/11/2020</v>
      </c>
      <c r="E591" s="4">
        <f t="shared" ca="1" si="2"/>
        <v>44137</v>
      </c>
    </row>
    <row r="592" spans="1:5" ht="13" x14ac:dyDescent="0.15">
      <c r="A592" s="1">
        <f ca="1">IFERROR(__xludf.DUMMYFUNCTION("""COMPUTED_VALUE"""),19)</f>
        <v>19</v>
      </c>
      <c r="B592" s="1" t="str">
        <f ca="1">IFERROR(__xludf.DUMMYFUNCTION("""COMPUTED_VALUE"""),"Media_TV_NRJ12 contribution")</f>
        <v>Media_TV_NRJ12 contribution</v>
      </c>
      <c r="C592" s="1">
        <f ca="1">IFERROR(INDIRECT(ADDRESS(MATCH(A592,'contribution par jour-semaine'!A:A,0),MATCH(B592,'contribution par jour-semaine'!$1:$1,0),4,1,"contribution par jour-semaine")),"")</f>
        <v>6608.21435546875</v>
      </c>
      <c r="D592" s="4" t="str">
        <f ca="1">VLOOKUP(A592,predictions!A:B,2,FALSE)</f>
        <v>02/11/2020</v>
      </c>
      <c r="E592" s="4">
        <f t="shared" ca="1" si="2"/>
        <v>44137</v>
      </c>
    </row>
    <row r="593" spans="1:5" ht="13" x14ac:dyDescent="0.15">
      <c r="A593" s="1">
        <f ca="1">IFERROR(__xludf.DUMMYFUNCTION("""COMPUTED_VALUE"""),19)</f>
        <v>19</v>
      </c>
      <c r="B593" s="1" t="str">
        <f ca="1">IFERROR(__xludf.DUMMYFUNCTION("""COMPUTED_VALUE"""),"Media_Search contribution")</f>
        <v>Media_Search contribution</v>
      </c>
      <c r="C593" s="1">
        <f ca="1">IFERROR(INDIRECT(ADDRESS(MATCH(A593,'contribution par jour-semaine'!A:A,0),MATCH(B593,'contribution par jour-semaine'!$1:$1,0),4,1,"contribution par jour-semaine")),"")</f>
        <v>92063.6640625</v>
      </c>
      <c r="D593" s="4" t="str">
        <f ca="1">VLOOKUP(A593,predictions!A:B,2,FALSE)</f>
        <v>02/11/2020</v>
      </c>
      <c r="E593" s="4">
        <f t="shared" ca="1" si="2"/>
        <v>44137</v>
      </c>
    </row>
    <row r="594" spans="1:5" ht="13" x14ac:dyDescent="0.15">
      <c r="A594" s="1">
        <f ca="1">IFERROR(__xludf.DUMMYFUNCTION("""COMPUTED_VALUE"""),19)</f>
        <v>19</v>
      </c>
      <c r="B594" s="1" t="str">
        <f ca="1">IFERROR(__xludf.DUMMYFUNCTION("""COMPUTED_VALUE"""),"Media_Social contribution")</f>
        <v>Media_Social contribution</v>
      </c>
      <c r="C594" s="1">
        <f ca="1">IFERROR(INDIRECT(ADDRESS(MATCH(A594,'contribution par jour-semaine'!A:A,0),MATCH(B594,'contribution par jour-semaine'!$1:$1,0),4,1,"contribution par jour-semaine")),"")</f>
        <v>241915.78125</v>
      </c>
      <c r="D594" s="4" t="str">
        <f ca="1">VLOOKUP(A594,predictions!A:B,2,FALSE)</f>
        <v>02/11/2020</v>
      </c>
      <c r="E594" s="4">
        <f t="shared" ca="1" si="2"/>
        <v>44137</v>
      </c>
    </row>
    <row r="595" spans="1:5" ht="13" x14ac:dyDescent="0.15">
      <c r="A595" s="1">
        <f ca="1">IFERROR(__xludf.DUMMYFUNCTION("""COMPUTED_VALUE"""),19)</f>
        <v>19</v>
      </c>
      <c r="B595" s="1" t="str">
        <f ca="1">IFERROR(__xludf.DUMMYFUNCTION("""COMPUTED_VALUE"""),"Media_Display contribution")</f>
        <v>Media_Display contribution</v>
      </c>
      <c r="C595" s="1">
        <f ca="1">IFERROR(INDIRECT(ADDRESS(MATCH(A595,'contribution par jour-semaine'!A:A,0),MATCH(B595,'contribution par jour-semaine'!$1:$1,0),4,1,"contribution par jour-semaine")),"")</f>
        <v>41750.8515625</v>
      </c>
      <c r="D595" s="4" t="str">
        <f ca="1">VLOOKUP(A595,predictions!A:B,2,FALSE)</f>
        <v>02/11/2020</v>
      </c>
      <c r="E595" s="4">
        <f t="shared" ca="1" si="2"/>
        <v>44137</v>
      </c>
    </row>
    <row r="596" spans="1:5" ht="13" x14ac:dyDescent="0.15">
      <c r="A596" s="1">
        <f ca="1">IFERROR(__xludf.DUMMYFUNCTION("""COMPUTED_VALUE"""),19)</f>
        <v>19</v>
      </c>
      <c r="B596" s="1" t="str">
        <f ca="1">IFERROR(__xludf.DUMMYFUNCTION("""COMPUTED_VALUE"""),"Media_OOH_JC DECAUX VITRINE 2M2 NATIONAL contribution")</f>
        <v>Media_OOH_JC DECAUX VITRINE 2M2 NATIONAL contribution</v>
      </c>
      <c r="C596" s="1">
        <f ca="1">IFERROR(INDIRECT(ADDRESS(MATCH(A596,'contribution par jour-semaine'!A:A,0),MATCH(B596,'contribution par jour-semaine'!$1:$1,0),4,1,"contribution par jour-semaine")),"")</f>
        <v>13596.1083984375</v>
      </c>
      <c r="D596" s="4" t="str">
        <f ca="1">VLOOKUP(A596,predictions!A:B,2,FALSE)</f>
        <v>02/11/2020</v>
      </c>
      <c r="E596" s="4">
        <f t="shared" ca="1" si="2"/>
        <v>44137</v>
      </c>
    </row>
    <row r="597" spans="1:5" ht="13" x14ac:dyDescent="0.15">
      <c r="A597" s="1">
        <f ca="1">IFERROR(__xludf.DUMMYFUNCTION("""COMPUTED_VALUE"""),19)</f>
        <v>19</v>
      </c>
      <c r="B597" s="1" t="str">
        <f ca="1">IFERROR(__xludf.DUMMYFUNCTION("""COMPUTED_VALUE"""),"Media_OOH_METROBUS METRO NATIONAL contribution")</f>
        <v>Media_OOH_METROBUS METRO NATIONAL contribution</v>
      </c>
      <c r="C597" s="1">
        <f ca="1">IFERROR(INDIRECT(ADDRESS(MATCH(A597,'contribution par jour-semaine'!A:A,0),MATCH(B597,'contribution par jour-semaine'!$1:$1,0),4,1,"contribution par jour-semaine")),"")</f>
        <v>16131.53125</v>
      </c>
      <c r="D597" s="4" t="str">
        <f ca="1">VLOOKUP(A597,predictions!A:B,2,FALSE)</f>
        <v>02/11/2020</v>
      </c>
      <c r="E597" s="4">
        <f t="shared" ca="1" si="2"/>
        <v>44137</v>
      </c>
    </row>
    <row r="598" spans="1:5" ht="13" x14ac:dyDescent="0.15">
      <c r="A598" s="1">
        <f ca="1">IFERROR(__xludf.DUMMYFUNCTION("""COMPUTED_VALUE"""),19)</f>
        <v>19</v>
      </c>
      <c r="B598" s="1" t="str">
        <f ca="1">IFERROR(__xludf.DUMMYFUNCTION("""COMPUTED_VALUE"""),"Media_OOH_CLEAR CHANNEL SHOPPING MALLS contribution")</f>
        <v>Media_OOH_CLEAR CHANNEL SHOPPING MALLS contribution</v>
      </c>
      <c r="C598" s="1">
        <f ca="1">IFERROR(INDIRECT(ADDRESS(MATCH(A598,'contribution par jour-semaine'!A:A,0),MATCH(B598,'contribution par jour-semaine'!$1:$1,0),4,1,"contribution par jour-semaine")),"")</f>
        <v>17198.728515625</v>
      </c>
      <c r="D598" s="4" t="str">
        <f ca="1">VLOOKUP(A598,predictions!A:B,2,FALSE)</f>
        <v>02/11/2020</v>
      </c>
      <c r="E598" s="4">
        <f t="shared" ca="1" si="2"/>
        <v>44137</v>
      </c>
    </row>
    <row r="599" spans="1:5" ht="13" x14ac:dyDescent="0.15">
      <c r="A599" s="1">
        <f ca="1">IFERROR(__xludf.DUMMYFUNCTION("""COMPUTED_VALUE"""),19)</f>
        <v>19</v>
      </c>
      <c r="B599" s="1" t="str">
        <f ca="1">IFERROR(__xludf.DUMMYFUNCTION("""COMPUTED_VALUE"""),"Media_OOH_MEDIAGARES TRANSPORT contribution")</f>
        <v>Media_OOH_MEDIAGARES TRANSPORT contribution</v>
      </c>
      <c r="C599" s="1">
        <f ca="1">IFERROR(INDIRECT(ADDRESS(MATCH(A599,'contribution par jour-semaine'!A:A,0),MATCH(B599,'contribution par jour-semaine'!$1:$1,0),4,1,"contribution par jour-semaine")),"")</f>
        <v>16437.671875</v>
      </c>
      <c r="D599" s="4" t="str">
        <f ca="1">VLOOKUP(A599,predictions!A:B,2,FALSE)</f>
        <v>02/11/2020</v>
      </c>
      <c r="E599" s="4">
        <f t="shared" ca="1" si="2"/>
        <v>44137</v>
      </c>
    </row>
    <row r="600" spans="1:5" ht="13" x14ac:dyDescent="0.15">
      <c r="A600" s="1">
        <f ca="1">IFERROR(__xludf.DUMMYFUNCTION("""COMPUTED_VALUE"""),19)</f>
        <v>19</v>
      </c>
      <c r="B600" s="1" t="str">
        <f ca="1">IFERROR(__xludf.DUMMYFUNCTION("""COMPUTED_VALUE"""),"Media_OOH_Others contribution")</f>
        <v>Media_OOH_Others contribution</v>
      </c>
      <c r="C600" s="1">
        <f ca="1">IFERROR(INDIRECT(ADDRESS(MATCH(A600,'contribution par jour-semaine'!A:A,0),MATCH(B600,'contribution par jour-semaine'!$1:$1,0),4,1,"contribution par jour-semaine")),"")</f>
        <v>8775.1767578125</v>
      </c>
      <c r="D600" s="4" t="str">
        <f ca="1">VLOOKUP(A600,predictions!A:B,2,FALSE)</f>
        <v>02/11/2020</v>
      </c>
      <c r="E600" s="4">
        <f t="shared" ca="1" si="2"/>
        <v>44137</v>
      </c>
    </row>
    <row r="601" spans="1:5" ht="13" x14ac:dyDescent="0.15">
      <c r="A601" s="1">
        <f ca="1">IFERROR(__xludf.DUMMYFUNCTION("""COMPUTED_VALUE"""),19)</f>
        <v>19</v>
      </c>
      <c r="B601" s="1" t="str">
        <f ca="1">IFERROR(__xludf.DUMMYFUNCTION("""COMPUTED_VALUE"""),"baseline contribution")</f>
        <v>baseline contribution</v>
      </c>
      <c r="C601" s="1">
        <f ca="1">IFERROR(INDIRECT(ADDRESS(MATCH(A601,'contribution par jour-semaine'!A:A,0),MATCH(B601,'contribution par jour-semaine'!$1:$1,0),4,1,"contribution par jour-semaine")),"")</f>
        <v>963244.3125</v>
      </c>
      <c r="D601" s="4" t="str">
        <f ca="1">VLOOKUP(A601,predictions!A:B,2,FALSE)</f>
        <v>02/11/2020</v>
      </c>
      <c r="E601" s="4">
        <f t="shared" ca="1" si="2"/>
        <v>44137</v>
      </c>
    </row>
    <row r="602" spans="1:5" ht="13" x14ac:dyDescent="0.15">
      <c r="A602" s="1">
        <f ca="1">IFERROR(__xludf.DUMMYFUNCTION("""COMPUTED_VALUE"""),20)</f>
        <v>20</v>
      </c>
      <c r="B602" s="1" t="str">
        <f ca="1">IFERROR(__xludf.DUMMYFUNCTION("""COMPUTED_VALUE"""),"Media_Print_Others contribution")</f>
        <v>Media_Print_Others contribution</v>
      </c>
      <c r="C602" s="1">
        <f ca="1">IFERROR(INDIRECT(ADDRESS(MATCH(A602,'contribution par jour-semaine'!A:A,0),MATCH(B602,'contribution par jour-semaine'!$1:$1,0),4,1,"contribution par jour-semaine")),"")</f>
        <v>50651.703125</v>
      </c>
      <c r="D602" s="4" t="str">
        <f ca="1">VLOOKUP(A602,predictions!A:B,2,FALSE)</f>
        <v>09/11/2020</v>
      </c>
      <c r="E602" s="4">
        <f t="shared" ca="1" si="2"/>
        <v>44144</v>
      </c>
    </row>
    <row r="603" spans="1:5" ht="13" x14ac:dyDescent="0.15">
      <c r="A603" s="1">
        <f ca="1">IFERROR(__xludf.DUMMYFUNCTION("""COMPUTED_VALUE"""),20)</f>
        <v>20</v>
      </c>
      <c r="B603" s="1" t="str">
        <f ca="1">IFERROR(__xludf.DUMMYFUNCTION("""COMPUTED_VALUE"""),"Media_Print_ELLE contribution")</f>
        <v>Media_Print_ELLE contribution</v>
      </c>
      <c r="C603" s="1">
        <f ca="1">IFERROR(INDIRECT(ADDRESS(MATCH(A603,'contribution par jour-semaine'!A:A,0),MATCH(B603,'contribution par jour-semaine'!$1:$1,0),4,1,"contribution par jour-semaine")),"")</f>
        <v>41139.26171875</v>
      </c>
      <c r="D603" s="4" t="str">
        <f ca="1">VLOOKUP(A603,predictions!A:B,2,FALSE)</f>
        <v>09/11/2020</v>
      </c>
      <c r="E603" s="4">
        <f t="shared" ca="1" si="2"/>
        <v>44144</v>
      </c>
    </row>
    <row r="604" spans="1:5" ht="13" x14ac:dyDescent="0.15">
      <c r="A604" s="1">
        <f ca="1">IFERROR(__xludf.DUMMYFUNCTION("""COMPUTED_VALUE"""),20)</f>
        <v>20</v>
      </c>
      <c r="B604" s="1" t="str">
        <f ca="1">IFERROR(__xludf.DUMMYFUNCTION("""COMPUTED_VALUE"""),"Media_Print_MADAME FIGARO contribution")</f>
        <v>Media_Print_MADAME FIGARO contribution</v>
      </c>
      <c r="C604" s="1">
        <f ca="1">IFERROR(INDIRECT(ADDRESS(MATCH(A604,'contribution par jour-semaine'!A:A,0),MATCH(B604,'contribution par jour-semaine'!$1:$1,0),4,1,"contribution par jour-semaine")),"")</f>
        <v>19893.4921875</v>
      </c>
      <c r="D604" s="4" t="str">
        <f ca="1">VLOOKUP(A604,predictions!A:B,2,FALSE)</f>
        <v>09/11/2020</v>
      </c>
      <c r="E604" s="4">
        <f t="shared" ca="1" si="2"/>
        <v>44144</v>
      </c>
    </row>
    <row r="605" spans="1:5" ht="13" x14ac:dyDescent="0.15">
      <c r="A605" s="1">
        <f ca="1">IFERROR(__xludf.DUMMYFUNCTION("""COMPUTED_VALUE"""),20)</f>
        <v>20</v>
      </c>
      <c r="B605" s="1" t="str">
        <f ca="1">IFERROR(__xludf.DUMMYFUNCTION("""COMPUTED_VALUE"""),"Media_Print_MARIE CLAIRE contribution")</f>
        <v>Media_Print_MARIE CLAIRE contribution</v>
      </c>
      <c r="C605" s="1">
        <f ca="1">IFERROR(INDIRECT(ADDRESS(MATCH(A605,'contribution par jour-semaine'!A:A,0),MATCH(B605,'contribution par jour-semaine'!$1:$1,0),4,1,"contribution par jour-semaine")),"")</f>
        <v>14828.6953125</v>
      </c>
      <c r="D605" s="4" t="str">
        <f ca="1">VLOOKUP(A605,predictions!A:B,2,FALSE)</f>
        <v>09/11/2020</v>
      </c>
      <c r="E605" s="4">
        <f t="shared" ca="1" si="2"/>
        <v>44144</v>
      </c>
    </row>
    <row r="606" spans="1:5" ht="13" x14ac:dyDescent="0.15">
      <c r="A606" s="1">
        <f ca="1">IFERROR(__xludf.DUMMYFUNCTION("""COMPUTED_VALUE"""),20)</f>
        <v>20</v>
      </c>
      <c r="B606" s="1" t="str">
        <f ca="1">IFERROR(__xludf.DUMMYFUNCTION("""COMPUTED_VALUE"""),"Media_Print_VERSION FEMINA contribution")</f>
        <v>Media_Print_VERSION FEMINA contribution</v>
      </c>
      <c r="C606" s="1">
        <f ca="1">IFERROR(INDIRECT(ADDRESS(MATCH(A606,'contribution par jour-semaine'!A:A,0),MATCH(B606,'contribution par jour-semaine'!$1:$1,0),4,1,"contribution par jour-semaine")),"")</f>
        <v>14780.73046875</v>
      </c>
      <c r="D606" s="4" t="str">
        <f ca="1">VLOOKUP(A606,predictions!A:B,2,FALSE)</f>
        <v>09/11/2020</v>
      </c>
      <c r="E606" s="4">
        <f t="shared" ca="1" si="2"/>
        <v>44144</v>
      </c>
    </row>
    <row r="607" spans="1:5" ht="13" x14ac:dyDescent="0.15">
      <c r="A607" s="1">
        <f ca="1">IFERROR(__xludf.DUMMYFUNCTION("""COMPUTED_VALUE"""),20)</f>
        <v>20</v>
      </c>
      <c r="B607" s="1" t="str">
        <f ca="1">IFERROR(__xludf.DUMMYFUNCTION("""COMPUTED_VALUE"""),"Media_Print_GALA contribution")</f>
        <v>Media_Print_GALA contribution</v>
      </c>
      <c r="C607" s="1">
        <f ca="1">IFERROR(INDIRECT(ADDRESS(MATCH(A607,'contribution par jour-semaine'!A:A,0),MATCH(B607,'contribution par jour-semaine'!$1:$1,0),4,1,"contribution par jour-semaine")),"")</f>
        <v>29736.8359375</v>
      </c>
      <c r="D607" s="4" t="str">
        <f ca="1">VLOOKUP(A607,predictions!A:B,2,FALSE)</f>
        <v>09/11/2020</v>
      </c>
      <c r="E607" s="4">
        <f t="shared" ca="1" si="2"/>
        <v>44144</v>
      </c>
    </row>
    <row r="608" spans="1:5" ht="13" x14ac:dyDescent="0.15">
      <c r="A608" s="1">
        <f ca="1">IFERROR(__xludf.DUMMYFUNCTION("""COMPUTED_VALUE"""),20)</f>
        <v>20</v>
      </c>
      <c r="B608" s="1" t="str">
        <f ca="1">IFERROR(__xludf.DUMMYFUNCTION("""COMPUTED_VALUE"""),"Media_Print_COSMOPOLITAN contribution")</f>
        <v>Media_Print_COSMOPOLITAN contribution</v>
      </c>
      <c r="C608" s="1">
        <f ca="1">IFERROR(INDIRECT(ADDRESS(MATCH(A608,'contribution par jour-semaine'!A:A,0),MATCH(B608,'contribution par jour-semaine'!$1:$1,0),4,1,"contribution par jour-semaine")),"")</f>
        <v>27521.66796875</v>
      </c>
      <c r="D608" s="4" t="str">
        <f ca="1">VLOOKUP(A608,predictions!A:B,2,FALSE)</f>
        <v>09/11/2020</v>
      </c>
      <c r="E608" s="4">
        <f t="shared" ca="1" si="2"/>
        <v>44144</v>
      </c>
    </row>
    <row r="609" spans="1:5" ht="13" x14ac:dyDescent="0.15">
      <c r="A609" s="1">
        <f ca="1">IFERROR(__xludf.DUMMYFUNCTION("""COMPUTED_VALUE"""),20)</f>
        <v>20</v>
      </c>
      <c r="B609" s="1" t="str">
        <f ca="1">IFERROR(__xludf.DUMMYFUNCTION("""COMPUTED_VALUE"""),"Media_Print_FEMME ACTUELLE contribution")</f>
        <v>Media_Print_FEMME ACTUELLE contribution</v>
      </c>
      <c r="C609" s="1">
        <f ca="1">IFERROR(INDIRECT(ADDRESS(MATCH(A609,'contribution par jour-semaine'!A:A,0),MATCH(B609,'contribution par jour-semaine'!$1:$1,0),4,1,"contribution par jour-semaine")),"")</f>
        <v>35461.34375</v>
      </c>
      <c r="D609" s="4" t="str">
        <f ca="1">VLOOKUP(A609,predictions!A:B,2,FALSE)</f>
        <v>09/11/2020</v>
      </c>
      <c r="E609" s="4">
        <f t="shared" ca="1" si="2"/>
        <v>44144</v>
      </c>
    </row>
    <row r="610" spans="1:5" ht="13" x14ac:dyDescent="0.15">
      <c r="A610" s="1">
        <f ca="1">IFERROR(__xludf.DUMMYFUNCTION("""COMPUTED_VALUE"""),20)</f>
        <v>20</v>
      </c>
      <c r="B610" s="1" t="str">
        <f ca="1">IFERROR(__xludf.DUMMYFUNCTION("""COMPUTED_VALUE"""),"Media_Print_PARIS MATCH contribution")</f>
        <v>Media_Print_PARIS MATCH contribution</v>
      </c>
      <c r="C610" s="1">
        <f ca="1">IFERROR(INDIRECT(ADDRESS(MATCH(A610,'contribution par jour-semaine'!A:A,0),MATCH(B610,'contribution par jour-semaine'!$1:$1,0),4,1,"contribution par jour-semaine")),"")</f>
        <v>11677.623046875</v>
      </c>
      <c r="D610" s="4" t="str">
        <f ca="1">VLOOKUP(A610,predictions!A:B,2,FALSE)</f>
        <v>09/11/2020</v>
      </c>
      <c r="E610" s="4">
        <f t="shared" ca="1" si="2"/>
        <v>44144</v>
      </c>
    </row>
    <row r="611" spans="1:5" ht="13" x14ac:dyDescent="0.15">
      <c r="A611" s="1">
        <f ca="1">IFERROR(__xludf.DUMMYFUNCTION("""COMPUTED_VALUE"""),20)</f>
        <v>20</v>
      </c>
      <c r="B611" s="1" t="str">
        <f ca="1">IFERROR(__xludf.DUMMYFUNCTION("""COMPUTED_VALUE"""),"Media_Print_BIBA contribution")</f>
        <v>Media_Print_BIBA contribution</v>
      </c>
      <c r="C611" s="1">
        <f ca="1">IFERROR(INDIRECT(ADDRESS(MATCH(A611,'contribution par jour-semaine'!A:A,0),MATCH(B611,'contribution par jour-semaine'!$1:$1,0),4,1,"contribution par jour-semaine")),"")</f>
        <v>28274.671875</v>
      </c>
      <c r="D611" s="4" t="str">
        <f ca="1">VLOOKUP(A611,predictions!A:B,2,FALSE)</f>
        <v>09/11/2020</v>
      </c>
      <c r="E611" s="4">
        <f t="shared" ca="1" si="2"/>
        <v>44144</v>
      </c>
    </row>
    <row r="612" spans="1:5" ht="13" x14ac:dyDescent="0.15">
      <c r="A612" s="1">
        <f ca="1">IFERROR(__xludf.DUMMYFUNCTION("""COMPUTED_VALUE"""),20)</f>
        <v>20</v>
      </c>
      <c r="B612" s="1" t="str">
        <f ca="1">IFERROR(__xludf.DUMMYFUNCTION("""COMPUTED_VALUE"""),"Media_Print_AVANTAGES contribution")</f>
        <v>Media_Print_AVANTAGES contribution</v>
      </c>
      <c r="C612" s="1">
        <f ca="1">IFERROR(INDIRECT(ADDRESS(MATCH(A612,'contribution par jour-semaine'!A:A,0),MATCH(B612,'contribution par jour-semaine'!$1:$1,0),4,1,"contribution par jour-semaine")),"")</f>
        <v>7876.826171875</v>
      </c>
      <c r="D612" s="4" t="str">
        <f ca="1">VLOOKUP(A612,predictions!A:B,2,FALSE)</f>
        <v>09/11/2020</v>
      </c>
      <c r="E612" s="4">
        <f t="shared" ca="1" si="2"/>
        <v>44144</v>
      </c>
    </row>
    <row r="613" spans="1:5" ht="13" x14ac:dyDescent="0.15">
      <c r="A613" s="1">
        <f ca="1">IFERROR(__xludf.DUMMYFUNCTION("""COMPUTED_VALUE"""),20)</f>
        <v>20</v>
      </c>
      <c r="B613" s="1" t="str">
        <f ca="1">IFERROR(__xludf.DUMMYFUNCTION("""COMPUTED_VALUE"""),"Media_Print_PSYCHOLOGIES contribution")</f>
        <v>Media_Print_PSYCHOLOGIES contribution</v>
      </c>
      <c r="C613" s="1">
        <f ca="1">IFERROR(INDIRECT(ADDRESS(MATCH(A613,'contribution par jour-semaine'!A:A,0),MATCH(B613,'contribution par jour-semaine'!$1:$1,0),4,1,"contribution par jour-semaine")),"")</f>
        <v>3572.353515625</v>
      </c>
      <c r="D613" s="4" t="str">
        <f ca="1">VLOOKUP(A613,predictions!A:B,2,FALSE)</f>
        <v>09/11/2020</v>
      </c>
      <c r="E613" s="4">
        <f t="shared" ca="1" si="2"/>
        <v>44144</v>
      </c>
    </row>
    <row r="614" spans="1:5" ht="13" x14ac:dyDescent="0.15">
      <c r="A614" s="1">
        <f ca="1">IFERROR(__xludf.DUMMYFUNCTION("""COMPUTED_VALUE"""),20)</f>
        <v>20</v>
      </c>
      <c r="B614" s="1" t="str">
        <f ca="1">IFERROR(__xludf.DUMMYFUNCTION("""COMPUTED_VALUE"""),"Media_TV_TF1 contribution")</f>
        <v>Media_TV_TF1 contribution</v>
      </c>
      <c r="C614" s="1">
        <f ca="1">IFERROR(INDIRECT(ADDRESS(MATCH(A614,'contribution par jour-semaine'!A:A,0),MATCH(B614,'contribution par jour-semaine'!$1:$1,0),4,1,"contribution par jour-semaine")),"")</f>
        <v>6693.20849609375</v>
      </c>
      <c r="D614" s="4" t="str">
        <f ca="1">VLOOKUP(A614,predictions!A:B,2,FALSE)</f>
        <v>09/11/2020</v>
      </c>
      <c r="E614" s="4">
        <f t="shared" ca="1" si="2"/>
        <v>44144</v>
      </c>
    </row>
    <row r="615" spans="1:5" ht="13" x14ac:dyDescent="0.15">
      <c r="A615" s="1">
        <f ca="1">IFERROR(__xludf.DUMMYFUNCTION("""COMPUTED_VALUE"""),20)</f>
        <v>20</v>
      </c>
      <c r="B615" s="1" t="str">
        <f ca="1">IFERROR(__xludf.DUMMYFUNCTION("""COMPUTED_VALUE"""),"Media_TV_Others contribution")</f>
        <v>Media_TV_Others contribution</v>
      </c>
      <c r="C615" s="1">
        <f ca="1">IFERROR(INDIRECT(ADDRESS(MATCH(A615,'contribution par jour-semaine'!A:A,0),MATCH(B615,'contribution par jour-semaine'!$1:$1,0),4,1,"contribution par jour-semaine")),"")</f>
        <v>8581.1748046875</v>
      </c>
      <c r="D615" s="4" t="str">
        <f ca="1">VLOOKUP(A615,predictions!A:B,2,FALSE)</f>
        <v>09/11/2020</v>
      </c>
      <c r="E615" s="4">
        <f t="shared" ca="1" si="2"/>
        <v>44144</v>
      </c>
    </row>
    <row r="616" spans="1:5" ht="13" x14ac:dyDescent="0.15">
      <c r="A616" s="1">
        <f ca="1">IFERROR(__xludf.DUMMYFUNCTION("""COMPUTED_VALUE"""),20)</f>
        <v>20</v>
      </c>
      <c r="B616" s="1" t="str">
        <f ca="1">IFERROR(__xludf.DUMMYFUNCTION("""COMPUTED_VALUE"""),"Media_TV_M6 contribution")</f>
        <v>Media_TV_M6 contribution</v>
      </c>
      <c r="C616" s="1">
        <f ca="1">IFERROR(INDIRECT(ADDRESS(MATCH(A616,'contribution par jour-semaine'!A:A,0),MATCH(B616,'contribution par jour-semaine'!$1:$1,0),4,1,"contribution par jour-semaine")),"")</f>
        <v>13974.5107421875</v>
      </c>
      <c r="D616" s="4" t="str">
        <f ca="1">VLOOKUP(A616,predictions!A:B,2,FALSE)</f>
        <v>09/11/2020</v>
      </c>
      <c r="E616" s="4">
        <f t="shared" ca="1" si="2"/>
        <v>44144</v>
      </c>
    </row>
    <row r="617" spans="1:5" ht="13" x14ac:dyDescent="0.15">
      <c r="A617" s="1">
        <f ca="1">IFERROR(__xludf.DUMMYFUNCTION("""COMPUTED_VALUE"""),20)</f>
        <v>20</v>
      </c>
      <c r="B617" s="1" t="str">
        <f ca="1">IFERROR(__xludf.DUMMYFUNCTION("""COMPUTED_VALUE"""),"Media_TV_TMC contribution")</f>
        <v>Media_TV_TMC contribution</v>
      </c>
      <c r="C617" s="1">
        <f ca="1">IFERROR(INDIRECT(ADDRESS(MATCH(A617,'contribution par jour-semaine'!A:A,0),MATCH(B617,'contribution par jour-semaine'!$1:$1,0),4,1,"contribution par jour-semaine")),"")</f>
        <v>12071.2626953125</v>
      </c>
      <c r="D617" s="4" t="str">
        <f ca="1">VLOOKUP(A617,predictions!A:B,2,FALSE)</f>
        <v>09/11/2020</v>
      </c>
      <c r="E617" s="4">
        <f t="shared" ca="1" si="2"/>
        <v>44144</v>
      </c>
    </row>
    <row r="618" spans="1:5" ht="13" x14ac:dyDescent="0.15">
      <c r="A618" s="1">
        <f ca="1">IFERROR(__xludf.DUMMYFUNCTION("""COMPUTED_VALUE"""),20)</f>
        <v>20</v>
      </c>
      <c r="B618" s="1" t="str">
        <f ca="1">IFERROR(__xludf.DUMMYFUNCTION("""COMPUTED_VALUE"""),"Media_TV_FRANCE 2 contribution")</f>
        <v>Media_TV_FRANCE 2 contribution</v>
      </c>
      <c r="C618" s="1">
        <f ca="1">IFERROR(INDIRECT(ADDRESS(MATCH(A618,'contribution par jour-semaine'!A:A,0),MATCH(B618,'contribution par jour-semaine'!$1:$1,0),4,1,"contribution par jour-semaine")),"")</f>
        <v>11209.5263671875</v>
      </c>
      <c r="D618" s="4" t="str">
        <f ca="1">VLOOKUP(A618,predictions!A:B,2,FALSE)</f>
        <v>09/11/2020</v>
      </c>
      <c r="E618" s="4">
        <f t="shared" ca="1" si="2"/>
        <v>44144</v>
      </c>
    </row>
    <row r="619" spans="1:5" ht="13" x14ac:dyDescent="0.15">
      <c r="A619" s="1">
        <f ca="1">IFERROR(__xludf.DUMMYFUNCTION("""COMPUTED_VALUE"""),20)</f>
        <v>20</v>
      </c>
      <c r="B619" s="1" t="str">
        <f ca="1">IFERROR(__xludf.DUMMYFUNCTION("""COMPUTED_VALUE"""),"Media_TV_BFM TV contribution")</f>
        <v>Media_TV_BFM TV contribution</v>
      </c>
      <c r="C619" s="1">
        <f ca="1">IFERROR(INDIRECT(ADDRESS(MATCH(A619,'contribution par jour-semaine'!A:A,0),MATCH(B619,'contribution par jour-semaine'!$1:$1,0),4,1,"contribution par jour-semaine")),"")</f>
        <v>6739.01416015625</v>
      </c>
      <c r="D619" s="4" t="str">
        <f ca="1">VLOOKUP(A619,predictions!A:B,2,FALSE)</f>
        <v>09/11/2020</v>
      </c>
      <c r="E619" s="4">
        <f t="shared" ca="1" si="2"/>
        <v>44144</v>
      </c>
    </row>
    <row r="620" spans="1:5" ht="13" x14ac:dyDescent="0.15">
      <c r="A620" s="1">
        <f ca="1">IFERROR(__xludf.DUMMYFUNCTION("""COMPUTED_VALUE"""),20)</f>
        <v>20</v>
      </c>
      <c r="B620" s="1" t="str">
        <f ca="1">IFERROR(__xludf.DUMMYFUNCTION("""COMPUTED_VALUE"""),"Media_TV_C8 contribution")</f>
        <v>Media_TV_C8 contribution</v>
      </c>
      <c r="C620" s="1">
        <f ca="1">IFERROR(INDIRECT(ADDRESS(MATCH(A620,'contribution par jour-semaine'!A:A,0),MATCH(B620,'contribution par jour-semaine'!$1:$1,0),4,1,"contribution par jour-semaine")),"")</f>
        <v>6996.3837890625</v>
      </c>
      <c r="D620" s="4" t="str">
        <f ca="1">VLOOKUP(A620,predictions!A:B,2,FALSE)</f>
        <v>09/11/2020</v>
      </c>
      <c r="E620" s="4">
        <f t="shared" ca="1" si="2"/>
        <v>44144</v>
      </c>
    </row>
    <row r="621" spans="1:5" ht="13" x14ac:dyDescent="0.15">
      <c r="A621" s="1">
        <f ca="1">IFERROR(__xludf.DUMMYFUNCTION("""COMPUTED_VALUE"""),20)</f>
        <v>20</v>
      </c>
      <c r="B621" s="1" t="str">
        <f ca="1">IFERROR(__xludf.DUMMYFUNCTION("""COMPUTED_VALUE"""),"Media_TV_TF1 SERIES FILMS contribution")</f>
        <v>Media_TV_TF1 SERIES FILMS contribution</v>
      </c>
      <c r="C621" s="1">
        <f ca="1">IFERROR(INDIRECT(ADDRESS(MATCH(A621,'contribution par jour-semaine'!A:A,0),MATCH(B621,'contribution par jour-semaine'!$1:$1,0),4,1,"contribution par jour-semaine")),"")</f>
        <v>7167.50341796875</v>
      </c>
      <c r="D621" s="4" t="str">
        <f ca="1">VLOOKUP(A621,predictions!A:B,2,FALSE)</f>
        <v>09/11/2020</v>
      </c>
      <c r="E621" s="4">
        <f t="shared" ca="1" si="2"/>
        <v>44144</v>
      </c>
    </row>
    <row r="622" spans="1:5" ht="13" x14ac:dyDescent="0.15">
      <c r="A622" s="1">
        <f ca="1">IFERROR(__xludf.DUMMYFUNCTION("""COMPUTED_VALUE"""),20)</f>
        <v>20</v>
      </c>
      <c r="B622" s="1" t="str">
        <f ca="1">IFERROR(__xludf.DUMMYFUNCTION("""COMPUTED_VALUE"""),"Media_TV_NRJ12 contribution")</f>
        <v>Media_TV_NRJ12 contribution</v>
      </c>
      <c r="C622" s="1">
        <f ca="1">IFERROR(INDIRECT(ADDRESS(MATCH(A622,'contribution par jour-semaine'!A:A,0),MATCH(B622,'contribution par jour-semaine'!$1:$1,0),4,1,"contribution par jour-semaine")),"")</f>
        <v>5321.74609375</v>
      </c>
      <c r="D622" s="4" t="str">
        <f ca="1">VLOOKUP(A622,predictions!A:B,2,FALSE)</f>
        <v>09/11/2020</v>
      </c>
      <c r="E622" s="4">
        <f t="shared" ca="1" si="2"/>
        <v>44144</v>
      </c>
    </row>
    <row r="623" spans="1:5" ht="13" x14ac:dyDescent="0.15">
      <c r="A623" s="1">
        <f ca="1">IFERROR(__xludf.DUMMYFUNCTION("""COMPUTED_VALUE"""),20)</f>
        <v>20</v>
      </c>
      <c r="B623" s="1" t="str">
        <f ca="1">IFERROR(__xludf.DUMMYFUNCTION("""COMPUTED_VALUE"""),"Media_Search contribution")</f>
        <v>Media_Search contribution</v>
      </c>
      <c r="C623" s="1">
        <f ca="1">IFERROR(INDIRECT(ADDRESS(MATCH(A623,'contribution par jour-semaine'!A:A,0),MATCH(B623,'contribution par jour-semaine'!$1:$1,0),4,1,"contribution par jour-semaine")),"")</f>
        <v>92226.5546875</v>
      </c>
      <c r="D623" s="4" t="str">
        <f ca="1">VLOOKUP(A623,predictions!A:B,2,FALSE)</f>
        <v>09/11/2020</v>
      </c>
      <c r="E623" s="4">
        <f t="shared" ca="1" si="2"/>
        <v>44144</v>
      </c>
    </row>
    <row r="624" spans="1:5" ht="13" x14ac:dyDescent="0.15">
      <c r="A624" s="1">
        <f ca="1">IFERROR(__xludf.DUMMYFUNCTION("""COMPUTED_VALUE"""),20)</f>
        <v>20</v>
      </c>
      <c r="B624" s="1" t="str">
        <f ca="1">IFERROR(__xludf.DUMMYFUNCTION("""COMPUTED_VALUE"""),"Media_Social contribution")</f>
        <v>Media_Social contribution</v>
      </c>
      <c r="C624" s="1">
        <f ca="1">IFERROR(INDIRECT(ADDRESS(MATCH(A624,'contribution par jour-semaine'!A:A,0),MATCH(B624,'contribution par jour-semaine'!$1:$1,0),4,1,"contribution par jour-semaine")),"")</f>
        <v>264887.71875</v>
      </c>
      <c r="D624" s="4" t="str">
        <f ca="1">VLOOKUP(A624,predictions!A:B,2,FALSE)</f>
        <v>09/11/2020</v>
      </c>
      <c r="E624" s="4">
        <f t="shared" ca="1" si="2"/>
        <v>44144</v>
      </c>
    </row>
    <row r="625" spans="1:5" ht="13" x14ac:dyDescent="0.15">
      <c r="A625" s="1">
        <f ca="1">IFERROR(__xludf.DUMMYFUNCTION("""COMPUTED_VALUE"""),20)</f>
        <v>20</v>
      </c>
      <c r="B625" s="1" t="str">
        <f ca="1">IFERROR(__xludf.DUMMYFUNCTION("""COMPUTED_VALUE"""),"Media_Display contribution")</f>
        <v>Media_Display contribution</v>
      </c>
      <c r="C625" s="1">
        <f ca="1">IFERROR(INDIRECT(ADDRESS(MATCH(A625,'contribution par jour-semaine'!A:A,0),MATCH(B625,'contribution par jour-semaine'!$1:$1,0),4,1,"contribution par jour-semaine")),"")</f>
        <v>45372.1171875</v>
      </c>
      <c r="D625" s="4" t="str">
        <f ca="1">VLOOKUP(A625,predictions!A:B,2,FALSE)</f>
        <v>09/11/2020</v>
      </c>
      <c r="E625" s="4">
        <f t="shared" ca="1" si="2"/>
        <v>44144</v>
      </c>
    </row>
    <row r="626" spans="1:5" ht="13" x14ac:dyDescent="0.15">
      <c r="A626" s="1">
        <f ca="1">IFERROR(__xludf.DUMMYFUNCTION("""COMPUTED_VALUE"""),20)</f>
        <v>20</v>
      </c>
      <c r="B626" s="1" t="str">
        <f ca="1">IFERROR(__xludf.DUMMYFUNCTION("""COMPUTED_VALUE"""),"Media_OOH_JC DECAUX VITRINE 2M2 NATIONAL contribution")</f>
        <v>Media_OOH_JC DECAUX VITRINE 2M2 NATIONAL contribution</v>
      </c>
      <c r="C626" s="1">
        <f ca="1">IFERROR(INDIRECT(ADDRESS(MATCH(A626,'contribution par jour-semaine'!A:A,0),MATCH(B626,'contribution par jour-semaine'!$1:$1,0),4,1,"contribution par jour-semaine")),"")</f>
        <v>10980.6728515625</v>
      </c>
      <c r="D626" s="4" t="str">
        <f ca="1">VLOOKUP(A626,predictions!A:B,2,FALSE)</f>
        <v>09/11/2020</v>
      </c>
      <c r="E626" s="4">
        <f t="shared" ca="1" si="2"/>
        <v>44144</v>
      </c>
    </row>
    <row r="627" spans="1:5" ht="13" x14ac:dyDescent="0.15">
      <c r="A627" s="1">
        <f ca="1">IFERROR(__xludf.DUMMYFUNCTION("""COMPUTED_VALUE"""),20)</f>
        <v>20</v>
      </c>
      <c r="B627" s="1" t="str">
        <f ca="1">IFERROR(__xludf.DUMMYFUNCTION("""COMPUTED_VALUE"""),"Media_OOH_METROBUS METRO NATIONAL contribution")</f>
        <v>Media_OOH_METROBUS METRO NATIONAL contribution</v>
      </c>
      <c r="C627" s="1">
        <f ca="1">IFERROR(INDIRECT(ADDRESS(MATCH(A627,'contribution par jour-semaine'!A:A,0),MATCH(B627,'contribution par jour-semaine'!$1:$1,0),4,1,"contribution par jour-semaine")),"")</f>
        <v>15328.1142578125</v>
      </c>
      <c r="D627" s="4" t="str">
        <f ca="1">VLOOKUP(A627,predictions!A:B,2,FALSE)</f>
        <v>09/11/2020</v>
      </c>
      <c r="E627" s="4">
        <f t="shared" ca="1" si="2"/>
        <v>44144</v>
      </c>
    </row>
    <row r="628" spans="1:5" ht="13" x14ac:dyDescent="0.15">
      <c r="A628" s="1">
        <f ca="1">IFERROR(__xludf.DUMMYFUNCTION("""COMPUTED_VALUE"""),20)</f>
        <v>20</v>
      </c>
      <c r="B628" s="1" t="str">
        <f ca="1">IFERROR(__xludf.DUMMYFUNCTION("""COMPUTED_VALUE"""),"Media_OOH_CLEAR CHANNEL SHOPPING MALLS contribution")</f>
        <v>Media_OOH_CLEAR CHANNEL SHOPPING MALLS contribution</v>
      </c>
      <c r="C628" s="1">
        <f ca="1">IFERROR(INDIRECT(ADDRESS(MATCH(A628,'contribution par jour-semaine'!A:A,0),MATCH(B628,'contribution par jour-semaine'!$1:$1,0),4,1,"contribution par jour-semaine")),"")</f>
        <v>15729.720703125</v>
      </c>
      <c r="D628" s="4" t="str">
        <f ca="1">VLOOKUP(A628,predictions!A:B,2,FALSE)</f>
        <v>09/11/2020</v>
      </c>
      <c r="E628" s="4">
        <f t="shared" ca="1" si="2"/>
        <v>44144</v>
      </c>
    </row>
    <row r="629" spans="1:5" ht="13" x14ac:dyDescent="0.15">
      <c r="A629" s="1">
        <f ca="1">IFERROR(__xludf.DUMMYFUNCTION("""COMPUTED_VALUE"""),20)</f>
        <v>20</v>
      </c>
      <c r="B629" s="1" t="str">
        <f ca="1">IFERROR(__xludf.DUMMYFUNCTION("""COMPUTED_VALUE"""),"Media_OOH_MEDIAGARES TRANSPORT contribution")</f>
        <v>Media_OOH_MEDIAGARES TRANSPORT contribution</v>
      </c>
      <c r="C629" s="1">
        <f ca="1">IFERROR(INDIRECT(ADDRESS(MATCH(A629,'contribution par jour-semaine'!A:A,0),MATCH(B629,'contribution par jour-semaine'!$1:$1,0),4,1,"contribution par jour-semaine")),"")</f>
        <v>16075.3818359375</v>
      </c>
      <c r="D629" s="4" t="str">
        <f ca="1">VLOOKUP(A629,predictions!A:B,2,FALSE)</f>
        <v>09/11/2020</v>
      </c>
      <c r="E629" s="4">
        <f t="shared" ca="1" si="2"/>
        <v>44144</v>
      </c>
    </row>
    <row r="630" spans="1:5" ht="13" x14ac:dyDescent="0.15">
      <c r="A630" s="1">
        <f ca="1">IFERROR(__xludf.DUMMYFUNCTION("""COMPUTED_VALUE"""),20)</f>
        <v>20</v>
      </c>
      <c r="B630" s="1" t="str">
        <f ca="1">IFERROR(__xludf.DUMMYFUNCTION("""COMPUTED_VALUE"""),"Media_OOH_Others contribution")</f>
        <v>Media_OOH_Others contribution</v>
      </c>
      <c r="C630" s="1">
        <f ca="1">IFERROR(INDIRECT(ADDRESS(MATCH(A630,'contribution par jour-semaine'!A:A,0),MATCH(B630,'contribution par jour-semaine'!$1:$1,0),4,1,"contribution par jour-semaine")),"")</f>
        <v>8496.3251953125</v>
      </c>
      <c r="D630" s="4" t="str">
        <f ca="1">VLOOKUP(A630,predictions!A:B,2,FALSE)</f>
        <v>09/11/2020</v>
      </c>
      <c r="E630" s="4">
        <f t="shared" ca="1" si="2"/>
        <v>44144</v>
      </c>
    </row>
    <row r="631" spans="1:5" ht="13" x14ac:dyDescent="0.15">
      <c r="A631" s="1">
        <f ca="1">IFERROR(__xludf.DUMMYFUNCTION("""COMPUTED_VALUE"""),20)</f>
        <v>20</v>
      </c>
      <c r="B631" s="1" t="str">
        <f ca="1">IFERROR(__xludf.DUMMYFUNCTION("""COMPUTED_VALUE"""),"baseline contribution")</f>
        <v>baseline contribution</v>
      </c>
      <c r="C631" s="1">
        <f ca="1">IFERROR(INDIRECT(ADDRESS(MATCH(A631,'contribution par jour-semaine'!A:A,0),MATCH(B631,'contribution par jour-semaine'!$1:$1,0),4,1,"contribution par jour-semaine")),"")</f>
        <v>946576.25</v>
      </c>
      <c r="D631" s="4" t="str">
        <f ca="1">VLOOKUP(A631,predictions!A:B,2,FALSE)</f>
        <v>09/11/2020</v>
      </c>
      <c r="E631" s="4">
        <f t="shared" ca="1" si="2"/>
        <v>44144</v>
      </c>
    </row>
    <row r="632" spans="1:5" ht="13" x14ac:dyDescent="0.15">
      <c r="A632" s="1">
        <f ca="1">IFERROR(__xludf.DUMMYFUNCTION("""COMPUTED_VALUE"""),21)</f>
        <v>21</v>
      </c>
      <c r="B632" s="1" t="str">
        <f ca="1">IFERROR(__xludf.DUMMYFUNCTION("""COMPUTED_VALUE"""),"Media_Print_Others contribution")</f>
        <v>Media_Print_Others contribution</v>
      </c>
      <c r="C632" s="1">
        <f ca="1">IFERROR(INDIRECT(ADDRESS(MATCH(A632,'contribution par jour-semaine'!A:A,0),MATCH(B632,'contribution par jour-semaine'!$1:$1,0),4,1,"contribution par jour-semaine")),"")</f>
        <v>43864.078125</v>
      </c>
      <c r="D632" s="4" t="str">
        <f ca="1">VLOOKUP(A632,predictions!A:B,2,FALSE)</f>
        <v>16/11/2020</v>
      </c>
      <c r="E632" s="4">
        <f t="shared" ca="1" si="2"/>
        <v>44151</v>
      </c>
    </row>
    <row r="633" spans="1:5" ht="13" x14ac:dyDescent="0.15">
      <c r="A633" s="1">
        <f ca="1">IFERROR(__xludf.DUMMYFUNCTION("""COMPUTED_VALUE"""),21)</f>
        <v>21</v>
      </c>
      <c r="B633" s="1" t="str">
        <f ca="1">IFERROR(__xludf.DUMMYFUNCTION("""COMPUTED_VALUE"""),"Media_Print_ELLE contribution")</f>
        <v>Media_Print_ELLE contribution</v>
      </c>
      <c r="C633" s="1">
        <f ca="1">IFERROR(INDIRECT(ADDRESS(MATCH(A633,'contribution par jour-semaine'!A:A,0),MATCH(B633,'contribution par jour-semaine'!$1:$1,0),4,1,"contribution par jour-semaine")),"")</f>
        <v>34650.58203125</v>
      </c>
      <c r="D633" s="4" t="str">
        <f ca="1">VLOOKUP(A633,predictions!A:B,2,FALSE)</f>
        <v>16/11/2020</v>
      </c>
      <c r="E633" s="4">
        <f t="shared" ca="1" si="2"/>
        <v>44151</v>
      </c>
    </row>
    <row r="634" spans="1:5" ht="13" x14ac:dyDescent="0.15">
      <c r="A634" s="1">
        <f ca="1">IFERROR(__xludf.DUMMYFUNCTION("""COMPUTED_VALUE"""),21)</f>
        <v>21</v>
      </c>
      <c r="B634" s="1" t="str">
        <f ca="1">IFERROR(__xludf.DUMMYFUNCTION("""COMPUTED_VALUE"""),"Media_Print_MADAME FIGARO contribution")</f>
        <v>Media_Print_MADAME FIGARO contribution</v>
      </c>
      <c r="C634" s="1">
        <f ca="1">IFERROR(INDIRECT(ADDRESS(MATCH(A634,'contribution par jour-semaine'!A:A,0),MATCH(B634,'contribution par jour-semaine'!$1:$1,0),4,1,"contribution par jour-semaine")),"")</f>
        <v>22591.6328125</v>
      </c>
      <c r="D634" s="4" t="str">
        <f ca="1">VLOOKUP(A634,predictions!A:B,2,FALSE)</f>
        <v>16/11/2020</v>
      </c>
      <c r="E634" s="4">
        <f t="shared" ca="1" si="2"/>
        <v>44151</v>
      </c>
    </row>
    <row r="635" spans="1:5" ht="13" x14ac:dyDescent="0.15">
      <c r="A635" s="1">
        <f ca="1">IFERROR(__xludf.DUMMYFUNCTION("""COMPUTED_VALUE"""),21)</f>
        <v>21</v>
      </c>
      <c r="B635" s="1" t="str">
        <f ca="1">IFERROR(__xludf.DUMMYFUNCTION("""COMPUTED_VALUE"""),"Media_Print_MARIE CLAIRE contribution")</f>
        <v>Media_Print_MARIE CLAIRE contribution</v>
      </c>
      <c r="C635" s="1">
        <f ca="1">IFERROR(INDIRECT(ADDRESS(MATCH(A635,'contribution par jour-semaine'!A:A,0),MATCH(B635,'contribution par jour-semaine'!$1:$1,0),4,1,"contribution par jour-semaine")),"")</f>
        <v>12368.1318359375</v>
      </c>
      <c r="D635" s="4" t="str">
        <f ca="1">VLOOKUP(A635,predictions!A:B,2,FALSE)</f>
        <v>16/11/2020</v>
      </c>
      <c r="E635" s="4">
        <f t="shared" ca="1" si="2"/>
        <v>44151</v>
      </c>
    </row>
    <row r="636" spans="1:5" ht="13" x14ac:dyDescent="0.15">
      <c r="A636" s="1">
        <f ca="1">IFERROR(__xludf.DUMMYFUNCTION("""COMPUTED_VALUE"""),21)</f>
        <v>21</v>
      </c>
      <c r="B636" s="1" t="str">
        <f ca="1">IFERROR(__xludf.DUMMYFUNCTION("""COMPUTED_VALUE"""),"Media_Print_VERSION FEMINA contribution")</f>
        <v>Media_Print_VERSION FEMINA contribution</v>
      </c>
      <c r="C636" s="1">
        <f ca="1">IFERROR(INDIRECT(ADDRESS(MATCH(A636,'contribution par jour-semaine'!A:A,0),MATCH(B636,'contribution par jour-semaine'!$1:$1,0),4,1,"contribution par jour-semaine")),"")</f>
        <v>13603.0283203125</v>
      </c>
      <c r="D636" s="4" t="str">
        <f ca="1">VLOOKUP(A636,predictions!A:B,2,FALSE)</f>
        <v>16/11/2020</v>
      </c>
      <c r="E636" s="4">
        <f t="shared" ca="1" si="2"/>
        <v>44151</v>
      </c>
    </row>
    <row r="637" spans="1:5" ht="13" x14ac:dyDescent="0.15">
      <c r="A637" s="1">
        <f ca="1">IFERROR(__xludf.DUMMYFUNCTION("""COMPUTED_VALUE"""),21)</f>
        <v>21</v>
      </c>
      <c r="B637" s="1" t="str">
        <f ca="1">IFERROR(__xludf.DUMMYFUNCTION("""COMPUTED_VALUE"""),"Media_Print_GALA contribution")</f>
        <v>Media_Print_GALA contribution</v>
      </c>
      <c r="C637" s="1">
        <f ca="1">IFERROR(INDIRECT(ADDRESS(MATCH(A637,'contribution par jour-semaine'!A:A,0),MATCH(B637,'contribution par jour-semaine'!$1:$1,0),4,1,"contribution par jour-semaine")),"")</f>
        <v>29796.1953125</v>
      </c>
      <c r="D637" s="4" t="str">
        <f ca="1">VLOOKUP(A637,predictions!A:B,2,FALSE)</f>
        <v>16/11/2020</v>
      </c>
      <c r="E637" s="4">
        <f t="shared" ca="1" si="2"/>
        <v>44151</v>
      </c>
    </row>
    <row r="638" spans="1:5" ht="13" x14ac:dyDescent="0.15">
      <c r="A638" s="1">
        <f ca="1">IFERROR(__xludf.DUMMYFUNCTION("""COMPUTED_VALUE"""),21)</f>
        <v>21</v>
      </c>
      <c r="B638" s="1" t="str">
        <f ca="1">IFERROR(__xludf.DUMMYFUNCTION("""COMPUTED_VALUE"""),"Media_Print_COSMOPOLITAN contribution")</f>
        <v>Media_Print_COSMOPOLITAN contribution</v>
      </c>
      <c r="C638" s="1">
        <f ca="1">IFERROR(INDIRECT(ADDRESS(MATCH(A638,'contribution par jour-semaine'!A:A,0),MATCH(B638,'contribution par jour-semaine'!$1:$1,0),4,1,"contribution par jour-semaine")),"")</f>
        <v>24454.232421875</v>
      </c>
      <c r="D638" s="4" t="str">
        <f ca="1">VLOOKUP(A638,predictions!A:B,2,FALSE)</f>
        <v>16/11/2020</v>
      </c>
      <c r="E638" s="4">
        <f t="shared" ca="1" si="2"/>
        <v>44151</v>
      </c>
    </row>
    <row r="639" spans="1:5" ht="13" x14ac:dyDescent="0.15">
      <c r="A639" s="1">
        <f ca="1">IFERROR(__xludf.DUMMYFUNCTION("""COMPUTED_VALUE"""),21)</f>
        <v>21</v>
      </c>
      <c r="B639" s="1" t="str">
        <f ca="1">IFERROR(__xludf.DUMMYFUNCTION("""COMPUTED_VALUE"""),"Media_Print_FEMME ACTUELLE contribution")</f>
        <v>Media_Print_FEMME ACTUELLE contribution</v>
      </c>
      <c r="C639" s="1">
        <f ca="1">IFERROR(INDIRECT(ADDRESS(MATCH(A639,'contribution par jour-semaine'!A:A,0),MATCH(B639,'contribution par jour-semaine'!$1:$1,0),4,1,"contribution par jour-semaine")),"")</f>
        <v>31620.490234375</v>
      </c>
      <c r="D639" s="4" t="str">
        <f ca="1">VLOOKUP(A639,predictions!A:B,2,FALSE)</f>
        <v>16/11/2020</v>
      </c>
      <c r="E639" s="4">
        <f t="shared" ca="1" si="2"/>
        <v>44151</v>
      </c>
    </row>
    <row r="640" spans="1:5" ht="13" x14ac:dyDescent="0.15">
      <c r="A640" s="1">
        <f ca="1">IFERROR(__xludf.DUMMYFUNCTION("""COMPUTED_VALUE"""),21)</f>
        <v>21</v>
      </c>
      <c r="B640" s="1" t="str">
        <f ca="1">IFERROR(__xludf.DUMMYFUNCTION("""COMPUTED_VALUE"""),"Media_Print_PARIS MATCH contribution")</f>
        <v>Media_Print_PARIS MATCH contribution</v>
      </c>
      <c r="C640" s="1">
        <f ca="1">IFERROR(INDIRECT(ADDRESS(MATCH(A640,'contribution par jour-semaine'!A:A,0),MATCH(B640,'contribution par jour-semaine'!$1:$1,0),4,1,"contribution par jour-semaine")),"")</f>
        <v>9693.78515625</v>
      </c>
      <c r="D640" s="4" t="str">
        <f ca="1">VLOOKUP(A640,predictions!A:B,2,FALSE)</f>
        <v>16/11/2020</v>
      </c>
      <c r="E640" s="4">
        <f t="shared" ca="1" si="2"/>
        <v>44151</v>
      </c>
    </row>
    <row r="641" spans="1:5" ht="13" x14ac:dyDescent="0.15">
      <c r="A641" s="1">
        <f ca="1">IFERROR(__xludf.DUMMYFUNCTION("""COMPUTED_VALUE"""),21)</f>
        <v>21</v>
      </c>
      <c r="B641" s="1" t="str">
        <f ca="1">IFERROR(__xludf.DUMMYFUNCTION("""COMPUTED_VALUE"""),"Media_Print_BIBA contribution")</f>
        <v>Media_Print_BIBA contribution</v>
      </c>
      <c r="C641" s="1">
        <f ca="1">IFERROR(INDIRECT(ADDRESS(MATCH(A641,'contribution par jour-semaine'!A:A,0),MATCH(B641,'contribution par jour-semaine'!$1:$1,0),4,1,"contribution par jour-semaine")),"")</f>
        <v>21158.63671875</v>
      </c>
      <c r="D641" s="4" t="str">
        <f ca="1">VLOOKUP(A641,predictions!A:B,2,FALSE)</f>
        <v>16/11/2020</v>
      </c>
      <c r="E641" s="4">
        <f t="shared" ca="1" si="2"/>
        <v>44151</v>
      </c>
    </row>
    <row r="642" spans="1:5" ht="13" x14ac:dyDescent="0.15">
      <c r="A642" s="1">
        <f ca="1">IFERROR(__xludf.DUMMYFUNCTION("""COMPUTED_VALUE"""),21)</f>
        <v>21</v>
      </c>
      <c r="B642" s="1" t="str">
        <f ca="1">IFERROR(__xludf.DUMMYFUNCTION("""COMPUTED_VALUE"""),"Media_Print_AVANTAGES contribution")</f>
        <v>Media_Print_AVANTAGES contribution</v>
      </c>
      <c r="C642" s="1">
        <f ca="1">IFERROR(INDIRECT(ADDRESS(MATCH(A642,'contribution par jour-semaine'!A:A,0),MATCH(B642,'contribution par jour-semaine'!$1:$1,0),4,1,"contribution par jour-semaine")),"")</f>
        <v>7371.17333984375</v>
      </c>
      <c r="D642" s="4" t="str">
        <f ca="1">VLOOKUP(A642,predictions!A:B,2,FALSE)</f>
        <v>16/11/2020</v>
      </c>
      <c r="E642" s="4">
        <f t="shared" ca="1" si="2"/>
        <v>44151</v>
      </c>
    </row>
    <row r="643" spans="1:5" ht="13" x14ac:dyDescent="0.15">
      <c r="A643" s="1">
        <f ca="1">IFERROR(__xludf.DUMMYFUNCTION("""COMPUTED_VALUE"""),21)</f>
        <v>21</v>
      </c>
      <c r="B643" s="1" t="str">
        <f ca="1">IFERROR(__xludf.DUMMYFUNCTION("""COMPUTED_VALUE"""),"Media_Print_PSYCHOLOGIES contribution")</f>
        <v>Media_Print_PSYCHOLOGIES contribution</v>
      </c>
      <c r="C643" s="1">
        <f ca="1">IFERROR(INDIRECT(ADDRESS(MATCH(A643,'contribution par jour-semaine'!A:A,0),MATCH(B643,'contribution par jour-semaine'!$1:$1,0),4,1,"contribution par jour-semaine")),"")</f>
        <v>2945.884033203125</v>
      </c>
      <c r="D643" s="4" t="str">
        <f ca="1">VLOOKUP(A643,predictions!A:B,2,FALSE)</f>
        <v>16/11/2020</v>
      </c>
      <c r="E643" s="4">
        <f t="shared" ca="1" si="2"/>
        <v>44151</v>
      </c>
    </row>
    <row r="644" spans="1:5" ht="13" x14ac:dyDescent="0.15">
      <c r="A644" s="1">
        <f ca="1">IFERROR(__xludf.DUMMYFUNCTION("""COMPUTED_VALUE"""),21)</f>
        <v>21</v>
      </c>
      <c r="B644" s="1" t="str">
        <f ca="1">IFERROR(__xludf.DUMMYFUNCTION("""COMPUTED_VALUE"""),"Media_TV_TF1 contribution")</f>
        <v>Media_TV_TF1 contribution</v>
      </c>
      <c r="C644" s="1">
        <f ca="1">IFERROR(INDIRECT(ADDRESS(MATCH(A644,'contribution par jour-semaine'!A:A,0),MATCH(B644,'contribution par jour-semaine'!$1:$1,0),4,1,"contribution par jour-semaine")),"")</f>
        <v>5820.044921875</v>
      </c>
      <c r="D644" s="4" t="str">
        <f ca="1">VLOOKUP(A644,predictions!A:B,2,FALSE)</f>
        <v>16/11/2020</v>
      </c>
      <c r="E644" s="4">
        <f t="shared" ca="1" si="2"/>
        <v>44151</v>
      </c>
    </row>
    <row r="645" spans="1:5" ht="13" x14ac:dyDescent="0.15">
      <c r="A645" s="1">
        <f ca="1">IFERROR(__xludf.DUMMYFUNCTION("""COMPUTED_VALUE"""),21)</f>
        <v>21</v>
      </c>
      <c r="B645" s="1" t="str">
        <f ca="1">IFERROR(__xludf.DUMMYFUNCTION("""COMPUTED_VALUE"""),"Media_TV_Others contribution")</f>
        <v>Media_TV_Others contribution</v>
      </c>
      <c r="C645" s="1">
        <f ca="1">IFERROR(INDIRECT(ADDRESS(MATCH(A645,'contribution par jour-semaine'!A:A,0),MATCH(B645,'contribution par jour-semaine'!$1:$1,0),4,1,"contribution par jour-semaine")),"")</f>
        <v>7611.38330078125</v>
      </c>
      <c r="D645" s="4" t="str">
        <f ca="1">VLOOKUP(A645,predictions!A:B,2,FALSE)</f>
        <v>16/11/2020</v>
      </c>
      <c r="E645" s="4">
        <f t="shared" ca="1" si="2"/>
        <v>44151</v>
      </c>
    </row>
    <row r="646" spans="1:5" ht="13" x14ac:dyDescent="0.15">
      <c r="A646" s="1">
        <f ca="1">IFERROR(__xludf.DUMMYFUNCTION("""COMPUTED_VALUE"""),21)</f>
        <v>21</v>
      </c>
      <c r="B646" s="1" t="str">
        <f ca="1">IFERROR(__xludf.DUMMYFUNCTION("""COMPUTED_VALUE"""),"Media_TV_M6 contribution")</f>
        <v>Media_TV_M6 contribution</v>
      </c>
      <c r="C646" s="1">
        <f ca="1">IFERROR(INDIRECT(ADDRESS(MATCH(A646,'contribution par jour-semaine'!A:A,0),MATCH(B646,'contribution par jour-semaine'!$1:$1,0),4,1,"contribution par jour-semaine")),"")</f>
        <v>13074.806640625</v>
      </c>
      <c r="D646" s="4" t="str">
        <f ca="1">VLOOKUP(A646,predictions!A:B,2,FALSE)</f>
        <v>16/11/2020</v>
      </c>
      <c r="E646" s="4">
        <f t="shared" ca="1" si="2"/>
        <v>44151</v>
      </c>
    </row>
    <row r="647" spans="1:5" ht="13" x14ac:dyDescent="0.15">
      <c r="A647" s="1">
        <f ca="1">IFERROR(__xludf.DUMMYFUNCTION("""COMPUTED_VALUE"""),21)</f>
        <v>21</v>
      </c>
      <c r="B647" s="1" t="str">
        <f ca="1">IFERROR(__xludf.DUMMYFUNCTION("""COMPUTED_VALUE"""),"Media_TV_TMC contribution")</f>
        <v>Media_TV_TMC contribution</v>
      </c>
      <c r="C647" s="1">
        <f ca="1">IFERROR(INDIRECT(ADDRESS(MATCH(A647,'contribution par jour-semaine'!A:A,0),MATCH(B647,'contribution par jour-semaine'!$1:$1,0),4,1,"contribution par jour-semaine")),"")</f>
        <v>10635.3662109375</v>
      </c>
      <c r="D647" s="4" t="str">
        <f ca="1">VLOOKUP(A647,predictions!A:B,2,FALSE)</f>
        <v>16/11/2020</v>
      </c>
      <c r="E647" s="4">
        <f t="shared" ca="1" si="2"/>
        <v>44151</v>
      </c>
    </row>
    <row r="648" spans="1:5" ht="13" x14ac:dyDescent="0.15">
      <c r="A648" s="1">
        <f ca="1">IFERROR(__xludf.DUMMYFUNCTION("""COMPUTED_VALUE"""),21)</f>
        <v>21</v>
      </c>
      <c r="B648" s="1" t="str">
        <f ca="1">IFERROR(__xludf.DUMMYFUNCTION("""COMPUTED_VALUE"""),"Media_TV_FRANCE 2 contribution")</f>
        <v>Media_TV_FRANCE 2 contribution</v>
      </c>
      <c r="C648" s="1">
        <f ca="1">IFERROR(INDIRECT(ADDRESS(MATCH(A648,'contribution par jour-semaine'!A:A,0),MATCH(B648,'contribution par jour-semaine'!$1:$1,0),4,1,"contribution par jour-semaine")),"")</f>
        <v>9728.275390625</v>
      </c>
      <c r="D648" s="4" t="str">
        <f ca="1">VLOOKUP(A648,predictions!A:B,2,FALSE)</f>
        <v>16/11/2020</v>
      </c>
      <c r="E648" s="4">
        <f t="shared" ca="1" si="2"/>
        <v>44151</v>
      </c>
    </row>
    <row r="649" spans="1:5" ht="13" x14ac:dyDescent="0.15">
      <c r="A649" s="1">
        <f ca="1">IFERROR(__xludf.DUMMYFUNCTION("""COMPUTED_VALUE"""),21)</f>
        <v>21</v>
      </c>
      <c r="B649" s="1" t="str">
        <f ca="1">IFERROR(__xludf.DUMMYFUNCTION("""COMPUTED_VALUE"""),"Media_TV_BFM TV contribution")</f>
        <v>Media_TV_BFM TV contribution</v>
      </c>
      <c r="C649" s="1">
        <f ca="1">IFERROR(INDIRECT(ADDRESS(MATCH(A649,'contribution par jour-semaine'!A:A,0),MATCH(B649,'contribution par jour-semaine'!$1:$1,0),4,1,"contribution par jour-semaine")),"")</f>
        <v>5788.60546875</v>
      </c>
      <c r="D649" s="4" t="str">
        <f ca="1">VLOOKUP(A649,predictions!A:B,2,FALSE)</f>
        <v>16/11/2020</v>
      </c>
      <c r="E649" s="4">
        <f t="shared" ca="1" si="2"/>
        <v>44151</v>
      </c>
    </row>
    <row r="650" spans="1:5" ht="13" x14ac:dyDescent="0.15">
      <c r="A650" s="1">
        <f ca="1">IFERROR(__xludf.DUMMYFUNCTION("""COMPUTED_VALUE"""),21)</f>
        <v>21</v>
      </c>
      <c r="B650" s="1" t="str">
        <f ca="1">IFERROR(__xludf.DUMMYFUNCTION("""COMPUTED_VALUE"""),"Media_TV_C8 contribution")</f>
        <v>Media_TV_C8 contribution</v>
      </c>
      <c r="C650" s="1">
        <f ca="1">IFERROR(INDIRECT(ADDRESS(MATCH(A650,'contribution par jour-semaine'!A:A,0),MATCH(B650,'contribution par jour-semaine'!$1:$1,0),4,1,"contribution par jour-semaine")),"")</f>
        <v>6639.97412109375</v>
      </c>
      <c r="D650" s="4" t="str">
        <f ca="1">VLOOKUP(A650,predictions!A:B,2,FALSE)</f>
        <v>16/11/2020</v>
      </c>
      <c r="E650" s="4">
        <f t="shared" ca="1" si="2"/>
        <v>44151</v>
      </c>
    </row>
    <row r="651" spans="1:5" ht="13" x14ac:dyDescent="0.15">
      <c r="A651" s="1">
        <f ca="1">IFERROR(__xludf.DUMMYFUNCTION("""COMPUTED_VALUE"""),21)</f>
        <v>21</v>
      </c>
      <c r="B651" s="1" t="str">
        <f ca="1">IFERROR(__xludf.DUMMYFUNCTION("""COMPUTED_VALUE"""),"Media_TV_TF1 SERIES FILMS contribution")</f>
        <v>Media_TV_TF1 SERIES FILMS contribution</v>
      </c>
      <c r="C651" s="1">
        <f ca="1">IFERROR(INDIRECT(ADDRESS(MATCH(A651,'contribution par jour-semaine'!A:A,0),MATCH(B651,'contribution par jour-semaine'!$1:$1,0),4,1,"contribution par jour-semaine")),"")</f>
        <v>6341.13623046875</v>
      </c>
      <c r="D651" s="4" t="str">
        <f ca="1">VLOOKUP(A651,predictions!A:B,2,FALSE)</f>
        <v>16/11/2020</v>
      </c>
      <c r="E651" s="4">
        <f t="shared" ca="1" si="2"/>
        <v>44151</v>
      </c>
    </row>
    <row r="652" spans="1:5" ht="13" x14ac:dyDescent="0.15">
      <c r="A652" s="1">
        <f ca="1">IFERROR(__xludf.DUMMYFUNCTION("""COMPUTED_VALUE"""),21)</f>
        <v>21</v>
      </c>
      <c r="B652" s="1" t="str">
        <f ca="1">IFERROR(__xludf.DUMMYFUNCTION("""COMPUTED_VALUE"""),"Media_TV_NRJ12 contribution")</f>
        <v>Media_TV_NRJ12 contribution</v>
      </c>
      <c r="C652" s="1">
        <f ca="1">IFERROR(INDIRECT(ADDRESS(MATCH(A652,'contribution par jour-semaine'!A:A,0),MATCH(B652,'contribution par jour-semaine'!$1:$1,0),4,1,"contribution par jour-semaine")),"")</f>
        <v>4427.54833984375</v>
      </c>
      <c r="D652" s="4" t="str">
        <f ca="1">VLOOKUP(A652,predictions!A:B,2,FALSE)</f>
        <v>16/11/2020</v>
      </c>
      <c r="E652" s="4">
        <f t="shared" ca="1" si="2"/>
        <v>44151</v>
      </c>
    </row>
    <row r="653" spans="1:5" ht="13" x14ac:dyDescent="0.15">
      <c r="A653" s="1">
        <f ca="1">IFERROR(__xludf.DUMMYFUNCTION("""COMPUTED_VALUE"""),21)</f>
        <v>21</v>
      </c>
      <c r="B653" s="1" t="str">
        <f ca="1">IFERROR(__xludf.DUMMYFUNCTION("""COMPUTED_VALUE"""),"Media_Search contribution")</f>
        <v>Media_Search contribution</v>
      </c>
      <c r="C653" s="1">
        <f ca="1">IFERROR(INDIRECT(ADDRESS(MATCH(A653,'contribution par jour-semaine'!A:A,0),MATCH(B653,'contribution par jour-semaine'!$1:$1,0),4,1,"contribution par jour-semaine")),"")</f>
        <v>92318.5390625</v>
      </c>
      <c r="D653" s="4" t="str">
        <f ca="1">VLOOKUP(A653,predictions!A:B,2,FALSE)</f>
        <v>16/11/2020</v>
      </c>
      <c r="E653" s="4">
        <f t="shared" ca="1" si="2"/>
        <v>44151</v>
      </c>
    </row>
    <row r="654" spans="1:5" ht="13" x14ac:dyDescent="0.15">
      <c r="A654" s="1">
        <f ca="1">IFERROR(__xludf.DUMMYFUNCTION("""COMPUTED_VALUE"""),21)</f>
        <v>21</v>
      </c>
      <c r="B654" s="1" t="str">
        <f ca="1">IFERROR(__xludf.DUMMYFUNCTION("""COMPUTED_VALUE"""),"Media_Social contribution")</f>
        <v>Media_Social contribution</v>
      </c>
      <c r="C654" s="1">
        <f ca="1">IFERROR(INDIRECT(ADDRESS(MATCH(A654,'contribution par jour-semaine'!A:A,0),MATCH(B654,'contribution par jour-semaine'!$1:$1,0),4,1,"contribution par jour-semaine")),"")</f>
        <v>279341.40625</v>
      </c>
      <c r="D654" s="4" t="str">
        <f ca="1">VLOOKUP(A654,predictions!A:B,2,FALSE)</f>
        <v>16/11/2020</v>
      </c>
      <c r="E654" s="4">
        <f t="shared" ca="1" si="2"/>
        <v>44151</v>
      </c>
    </row>
    <row r="655" spans="1:5" ht="13" x14ac:dyDescent="0.15">
      <c r="A655" s="1">
        <f ca="1">IFERROR(__xludf.DUMMYFUNCTION("""COMPUTED_VALUE"""),21)</f>
        <v>21</v>
      </c>
      <c r="B655" s="1" t="str">
        <f ca="1">IFERROR(__xludf.DUMMYFUNCTION("""COMPUTED_VALUE"""),"Media_Display contribution")</f>
        <v>Media_Display contribution</v>
      </c>
      <c r="C655" s="1">
        <f ca="1">IFERROR(INDIRECT(ADDRESS(MATCH(A655,'contribution par jour-semaine'!A:A,0),MATCH(B655,'contribution par jour-semaine'!$1:$1,0),4,1,"contribution par jour-semaine")),"")</f>
        <v>43099.46484375</v>
      </c>
      <c r="D655" s="4" t="str">
        <f ca="1">VLOOKUP(A655,predictions!A:B,2,FALSE)</f>
        <v>16/11/2020</v>
      </c>
      <c r="E655" s="4">
        <f t="shared" ca="1" si="2"/>
        <v>44151</v>
      </c>
    </row>
    <row r="656" spans="1:5" ht="13" x14ac:dyDescent="0.15">
      <c r="A656" s="1">
        <f ca="1">IFERROR(__xludf.DUMMYFUNCTION("""COMPUTED_VALUE"""),21)</f>
        <v>21</v>
      </c>
      <c r="B656" s="1" t="str">
        <f ca="1">IFERROR(__xludf.DUMMYFUNCTION("""COMPUTED_VALUE"""),"Media_OOH_JC DECAUX VITRINE 2M2 NATIONAL contribution")</f>
        <v>Media_OOH_JC DECAUX VITRINE 2M2 NATIONAL contribution</v>
      </c>
      <c r="C656" s="1">
        <f ca="1">IFERROR(INDIRECT(ADDRESS(MATCH(A656,'contribution par jour-semaine'!A:A,0),MATCH(B656,'contribution par jour-semaine'!$1:$1,0),4,1,"contribution par jour-semaine")),"")</f>
        <v>8982.8828125</v>
      </c>
      <c r="D656" s="4" t="str">
        <f ca="1">VLOOKUP(A656,predictions!A:B,2,FALSE)</f>
        <v>16/11/2020</v>
      </c>
      <c r="E656" s="4">
        <f t="shared" ca="1" si="2"/>
        <v>44151</v>
      </c>
    </row>
    <row r="657" spans="1:5" ht="13" x14ac:dyDescent="0.15">
      <c r="A657" s="1">
        <f ca="1">IFERROR(__xludf.DUMMYFUNCTION("""COMPUTED_VALUE"""),21)</f>
        <v>21</v>
      </c>
      <c r="B657" s="1" t="str">
        <f ca="1">IFERROR(__xludf.DUMMYFUNCTION("""COMPUTED_VALUE"""),"Media_OOH_METROBUS METRO NATIONAL contribution")</f>
        <v>Media_OOH_METROBUS METRO NATIONAL contribution</v>
      </c>
      <c r="C657" s="1">
        <f ca="1">IFERROR(INDIRECT(ADDRESS(MATCH(A657,'contribution par jour-semaine'!A:A,0),MATCH(B657,'contribution par jour-semaine'!$1:$1,0),4,1,"contribution par jour-semaine")),"")</f>
        <v>14254.04296875</v>
      </c>
      <c r="D657" s="4" t="str">
        <f ca="1">VLOOKUP(A657,predictions!A:B,2,FALSE)</f>
        <v>16/11/2020</v>
      </c>
      <c r="E657" s="4">
        <f t="shared" ca="1" si="2"/>
        <v>44151</v>
      </c>
    </row>
    <row r="658" spans="1:5" ht="13" x14ac:dyDescent="0.15">
      <c r="A658" s="1">
        <f ca="1">IFERROR(__xludf.DUMMYFUNCTION("""COMPUTED_VALUE"""),21)</f>
        <v>21</v>
      </c>
      <c r="B658" s="1" t="str">
        <f ca="1">IFERROR(__xludf.DUMMYFUNCTION("""COMPUTED_VALUE"""),"Media_OOH_CLEAR CHANNEL SHOPPING MALLS contribution")</f>
        <v>Media_OOH_CLEAR CHANNEL SHOPPING MALLS contribution</v>
      </c>
      <c r="C658" s="1">
        <f ca="1">IFERROR(INDIRECT(ADDRESS(MATCH(A658,'contribution par jour-semaine'!A:A,0),MATCH(B658,'contribution par jour-semaine'!$1:$1,0),4,1,"contribution par jour-semaine")),"")</f>
        <v>14279.9912109375</v>
      </c>
      <c r="D658" s="4" t="str">
        <f ca="1">VLOOKUP(A658,predictions!A:B,2,FALSE)</f>
        <v>16/11/2020</v>
      </c>
      <c r="E658" s="4">
        <f t="shared" ca="1" si="2"/>
        <v>44151</v>
      </c>
    </row>
    <row r="659" spans="1:5" ht="13" x14ac:dyDescent="0.15">
      <c r="A659" s="1">
        <f ca="1">IFERROR(__xludf.DUMMYFUNCTION("""COMPUTED_VALUE"""),21)</f>
        <v>21</v>
      </c>
      <c r="B659" s="1" t="str">
        <f ca="1">IFERROR(__xludf.DUMMYFUNCTION("""COMPUTED_VALUE"""),"Media_OOH_MEDIAGARES TRANSPORT contribution")</f>
        <v>Media_OOH_MEDIAGARES TRANSPORT contribution</v>
      </c>
      <c r="C659" s="1">
        <f ca="1">IFERROR(INDIRECT(ADDRESS(MATCH(A659,'contribution par jour-semaine'!A:A,0),MATCH(B659,'contribution par jour-semaine'!$1:$1,0),4,1,"contribution par jour-semaine")),"")</f>
        <v>15612.25390625</v>
      </c>
      <c r="D659" s="4" t="str">
        <f ca="1">VLOOKUP(A659,predictions!A:B,2,FALSE)</f>
        <v>16/11/2020</v>
      </c>
      <c r="E659" s="4">
        <f t="shared" ca="1" si="2"/>
        <v>44151</v>
      </c>
    </row>
    <row r="660" spans="1:5" ht="13" x14ac:dyDescent="0.15">
      <c r="A660" s="1">
        <f ca="1">IFERROR(__xludf.DUMMYFUNCTION("""COMPUTED_VALUE"""),21)</f>
        <v>21</v>
      </c>
      <c r="B660" s="1" t="str">
        <f ca="1">IFERROR(__xludf.DUMMYFUNCTION("""COMPUTED_VALUE"""),"Media_OOH_Others contribution")</f>
        <v>Media_OOH_Others contribution</v>
      </c>
      <c r="C660" s="1">
        <f ca="1">IFERROR(INDIRECT(ADDRESS(MATCH(A660,'contribution par jour-semaine'!A:A,0),MATCH(B660,'contribution par jour-semaine'!$1:$1,0),4,1,"contribution par jour-semaine")),"")</f>
        <v>8154.11279296875</v>
      </c>
      <c r="D660" s="4" t="str">
        <f ca="1">VLOOKUP(A660,predictions!A:B,2,FALSE)</f>
        <v>16/11/2020</v>
      </c>
      <c r="E660" s="4">
        <f t="shared" ca="1" si="2"/>
        <v>44151</v>
      </c>
    </row>
    <row r="661" spans="1:5" ht="13" x14ac:dyDescent="0.15">
      <c r="A661" s="1">
        <f ca="1">IFERROR(__xludf.DUMMYFUNCTION("""COMPUTED_VALUE"""),21)</f>
        <v>21</v>
      </c>
      <c r="B661" s="1" t="str">
        <f ca="1">IFERROR(__xludf.DUMMYFUNCTION("""COMPUTED_VALUE"""),"baseline contribution")</f>
        <v>baseline contribution</v>
      </c>
      <c r="C661" s="1">
        <f ca="1">IFERROR(INDIRECT(ADDRESS(MATCH(A661,'contribution par jour-semaine'!A:A,0),MATCH(B661,'contribution par jour-semaine'!$1:$1,0),4,1,"contribution par jour-semaine")),"")</f>
        <v>931500</v>
      </c>
      <c r="D661" s="4" t="str">
        <f ca="1">VLOOKUP(A661,predictions!A:B,2,FALSE)</f>
        <v>16/11/2020</v>
      </c>
      <c r="E661" s="4">
        <f t="shared" ca="1" si="2"/>
        <v>44151</v>
      </c>
    </row>
    <row r="662" spans="1:5" ht="13" x14ac:dyDescent="0.15">
      <c r="A662" s="1">
        <f ca="1">IFERROR(__xludf.DUMMYFUNCTION("""COMPUTED_VALUE"""),22)</f>
        <v>22</v>
      </c>
      <c r="B662" s="1" t="str">
        <f ca="1">IFERROR(__xludf.DUMMYFUNCTION("""COMPUTED_VALUE"""),"Media_Print_Others contribution")</f>
        <v>Media_Print_Others contribution</v>
      </c>
      <c r="C662" s="1">
        <f ca="1">IFERROR(INDIRECT(ADDRESS(MATCH(A662,'contribution par jour-semaine'!A:A,0),MATCH(B662,'contribution par jour-semaine'!$1:$1,0),4,1,"contribution par jour-semaine")),"")</f>
        <v>54950.7421875</v>
      </c>
      <c r="D662" s="4" t="str">
        <f ca="1">VLOOKUP(A662,predictions!A:B,2,FALSE)</f>
        <v>23/11/2020</v>
      </c>
      <c r="E662" s="4">
        <f t="shared" ca="1" si="2"/>
        <v>44158</v>
      </c>
    </row>
    <row r="663" spans="1:5" ht="13" x14ac:dyDescent="0.15">
      <c r="A663" s="1">
        <f ca="1">IFERROR(__xludf.DUMMYFUNCTION("""COMPUTED_VALUE"""),22)</f>
        <v>22</v>
      </c>
      <c r="B663" s="1" t="str">
        <f ca="1">IFERROR(__xludf.DUMMYFUNCTION("""COMPUTED_VALUE"""),"Media_Print_ELLE contribution")</f>
        <v>Media_Print_ELLE contribution</v>
      </c>
      <c r="C663" s="1">
        <f ca="1">IFERROR(INDIRECT(ADDRESS(MATCH(A663,'contribution par jour-semaine'!A:A,0),MATCH(B663,'contribution par jour-semaine'!$1:$1,0),4,1,"contribution par jour-semaine")),"")</f>
        <v>54660.5234375</v>
      </c>
      <c r="D663" s="4" t="str">
        <f ca="1">VLOOKUP(A663,predictions!A:B,2,FALSE)</f>
        <v>23/11/2020</v>
      </c>
      <c r="E663" s="4">
        <f t="shared" ca="1" si="2"/>
        <v>44158</v>
      </c>
    </row>
    <row r="664" spans="1:5" ht="13" x14ac:dyDescent="0.15">
      <c r="A664" s="1">
        <f ca="1">IFERROR(__xludf.DUMMYFUNCTION("""COMPUTED_VALUE"""),22)</f>
        <v>22</v>
      </c>
      <c r="B664" s="1" t="str">
        <f ca="1">IFERROR(__xludf.DUMMYFUNCTION("""COMPUTED_VALUE"""),"Media_Print_MADAME FIGARO contribution")</f>
        <v>Media_Print_MADAME FIGARO contribution</v>
      </c>
      <c r="C664" s="1">
        <f ca="1">IFERROR(INDIRECT(ADDRESS(MATCH(A664,'contribution par jour-semaine'!A:A,0),MATCH(B664,'contribution par jour-semaine'!$1:$1,0),4,1,"contribution par jour-semaine")),"")</f>
        <v>23384.462890625</v>
      </c>
      <c r="D664" s="4" t="str">
        <f ca="1">VLOOKUP(A664,predictions!A:B,2,FALSE)</f>
        <v>23/11/2020</v>
      </c>
      <c r="E664" s="4">
        <f t="shared" ca="1" si="2"/>
        <v>44158</v>
      </c>
    </row>
    <row r="665" spans="1:5" ht="13" x14ac:dyDescent="0.15">
      <c r="A665" s="1">
        <f ca="1">IFERROR(__xludf.DUMMYFUNCTION("""COMPUTED_VALUE"""),22)</f>
        <v>22</v>
      </c>
      <c r="B665" s="1" t="str">
        <f ca="1">IFERROR(__xludf.DUMMYFUNCTION("""COMPUTED_VALUE"""),"Media_Print_MARIE CLAIRE contribution")</f>
        <v>Media_Print_MARIE CLAIRE contribution</v>
      </c>
      <c r="C665" s="1">
        <f ca="1">IFERROR(INDIRECT(ADDRESS(MATCH(A665,'contribution par jour-semaine'!A:A,0),MATCH(B665,'contribution par jour-semaine'!$1:$1,0),4,1,"contribution par jour-semaine")),"")</f>
        <v>10954.5859375</v>
      </c>
      <c r="D665" s="4" t="str">
        <f ca="1">VLOOKUP(A665,predictions!A:B,2,FALSE)</f>
        <v>23/11/2020</v>
      </c>
      <c r="E665" s="4">
        <f t="shared" ca="1" si="2"/>
        <v>44158</v>
      </c>
    </row>
    <row r="666" spans="1:5" ht="13" x14ac:dyDescent="0.15">
      <c r="A666" s="1">
        <f ca="1">IFERROR(__xludf.DUMMYFUNCTION("""COMPUTED_VALUE"""),22)</f>
        <v>22</v>
      </c>
      <c r="B666" s="1" t="str">
        <f ca="1">IFERROR(__xludf.DUMMYFUNCTION("""COMPUTED_VALUE"""),"Media_Print_VERSION FEMINA contribution")</f>
        <v>Media_Print_VERSION FEMINA contribution</v>
      </c>
      <c r="C666" s="1">
        <f ca="1">IFERROR(INDIRECT(ADDRESS(MATCH(A666,'contribution par jour-semaine'!A:A,0),MATCH(B666,'contribution par jour-semaine'!$1:$1,0),4,1,"contribution par jour-semaine")),"")</f>
        <v>12583.009765625</v>
      </c>
      <c r="D666" s="4" t="str">
        <f ca="1">VLOOKUP(A666,predictions!A:B,2,FALSE)</f>
        <v>23/11/2020</v>
      </c>
      <c r="E666" s="4">
        <f t="shared" ca="1" si="2"/>
        <v>44158</v>
      </c>
    </row>
    <row r="667" spans="1:5" ht="13" x14ac:dyDescent="0.15">
      <c r="A667" s="1">
        <f ca="1">IFERROR(__xludf.DUMMYFUNCTION("""COMPUTED_VALUE"""),22)</f>
        <v>22</v>
      </c>
      <c r="B667" s="1" t="str">
        <f ca="1">IFERROR(__xludf.DUMMYFUNCTION("""COMPUTED_VALUE"""),"Media_Print_GALA contribution")</f>
        <v>Media_Print_GALA contribution</v>
      </c>
      <c r="C667" s="1">
        <f ca="1">IFERROR(INDIRECT(ADDRESS(MATCH(A667,'contribution par jour-semaine'!A:A,0),MATCH(B667,'contribution par jour-semaine'!$1:$1,0),4,1,"contribution par jour-semaine")),"")</f>
        <v>29559.0859375</v>
      </c>
      <c r="D667" s="4" t="str">
        <f ca="1">VLOOKUP(A667,predictions!A:B,2,FALSE)</f>
        <v>23/11/2020</v>
      </c>
      <c r="E667" s="4">
        <f t="shared" ca="1" si="2"/>
        <v>44158</v>
      </c>
    </row>
    <row r="668" spans="1:5" ht="13" x14ac:dyDescent="0.15">
      <c r="A668" s="1">
        <f ca="1">IFERROR(__xludf.DUMMYFUNCTION("""COMPUTED_VALUE"""),22)</f>
        <v>22</v>
      </c>
      <c r="B668" s="1" t="str">
        <f ca="1">IFERROR(__xludf.DUMMYFUNCTION("""COMPUTED_VALUE"""),"Media_Print_COSMOPOLITAN contribution")</f>
        <v>Media_Print_COSMOPOLITAN contribution</v>
      </c>
      <c r="C668" s="1">
        <f ca="1">IFERROR(INDIRECT(ADDRESS(MATCH(A668,'contribution par jour-semaine'!A:A,0),MATCH(B668,'contribution par jour-semaine'!$1:$1,0),4,1,"contribution par jour-semaine")),"")</f>
        <v>37547.95703125</v>
      </c>
      <c r="D668" s="4" t="str">
        <f ca="1">VLOOKUP(A668,predictions!A:B,2,FALSE)</f>
        <v>23/11/2020</v>
      </c>
      <c r="E668" s="4">
        <f t="shared" ca="1" si="2"/>
        <v>44158</v>
      </c>
    </row>
    <row r="669" spans="1:5" ht="13" x14ac:dyDescent="0.15">
      <c r="A669" s="1">
        <f ca="1">IFERROR(__xludf.DUMMYFUNCTION("""COMPUTED_VALUE"""),22)</f>
        <v>22</v>
      </c>
      <c r="B669" s="1" t="str">
        <f ca="1">IFERROR(__xludf.DUMMYFUNCTION("""COMPUTED_VALUE"""),"Media_Print_FEMME ACTUELLE contribution")</f>
        <v>Media_Print_FEMME ACTUELLE contribution</v>
      </c>
      <c r="C669" s="1">
        <f ca="1">IFERROR(INDIRECT(ADDRESS(MATCH(A669,'contribution par jour-semaine'!A:A,0),MATCH(B669,'contribution par jour-semaine'!$1:$1,0),4,1,"contribution par jour-semaine")),"")</f>
        <v>36085.33203125</v>
      </c>
      <c r="D669" s="4" t="str">
        <f ca="1">VLOOKUP(A669,predictions!A:B,2,FALSE)</f>
        <v>23/11/2020</v>
      </c>
      <c r="E669" s="4">
        <f t="shared" ca="1" si="2"/>
        <v>44158</v>
      </c>
    </row>
    <row r="670" spans="1:5" ht="13" x14ac:dyDescent="0.15">
      <c r="A670" s="1">
        <f ca="1">IFERROR(__xludf.DUMMYFUNCTION("""COMPUTED_VALUE"""),22)</f>
        <v>22</v>
      </c>
      <c r="B670" s="1" t="str">
        <f ca="1">IFERROR(__xludf.DUMMYFUNCTION("""COMPUTED_VALUE"""),"Media_Print_PARIS MATCH contribution")</f>
        <v>Media_Print_PARIS MATCH contribution</v>
      </c>
      <c r="C670" s="1">
        <f ca="1">IFERROR(INDIRECT(ADDRESS(MATCH(A670,'contribution par jour-semaine'!A:A,0),MATCH(B670,'contribution par jour-semaine'!$1:$1,0),4,1,"contribution par jour-semaine")),"")</f>
        <v>8329.583984375</v>
      </c>
      <c r="D670" s="4" t="str">
        <f ca="1">VLOOKUP(A670,predictions!A:B,2,FALSE)</f>
        <v>23/11/2020</v>
      </c>
      <c r="E670" s="4">
        <f t="shared" ca="1" si="2"/>
        <v>44158</v>
      </c>
    </row>
    <row r="671" spans="1:5" ht="13" x14ac:dyDescent="0.15">
      <c r="A671" s="1">
        <f ca="1">IFERROR(__xludf.DUMMYFUNCTION("""COMPUTED_VALUE"""),22)</f>
        <v>22</v>
      </c>
      <c r="B671" s="1" t="str">
        <f ca="1">IFERROR(__xludf.DUMMYFUNCTION("""COMPUTED_VALUE"""),"Media_Print_BIBA contribution")</f>
        <v>Media_Print_BIBA contribution</v>
      </c>
      <c r="C671" s="1">
        <f ca="1">IFERROR(INDIRECT(ADDRESS(MATCH(A671,'contribution par jour-semaine'!A:A,0),MATCH(B671,'contribution par jour-semaine'!$1:$1,0),4,1,"contribution par jour-semaine")),"")</f>
        <v>36428.41015625</v>
      </c>
      <c r="D671" s="4" t="str">
        <f ca="1">VLOOKUP(A671,predictions!A:B,2,FALSE)</f>
        <v>23/11/2020</v>
      </c>
      <c r="E671" s="4">
        <f t="shared" ca="1" si="2"/>
        <v>44158</v>
      </c>
    </row>
    <row r="672" spans="1:5" ht="13" x14ac:dyDescent="0.15">
      <c r="A672" s="1">
        <f ca="1">IFERROR(__xludf.DUMMYFUNCTION("""COMPUTED_VALUE"""),22)</f>
        <v>22</v>
      </c>
      <c r="B672" s="1" t="str">
        <f ca="1">IFERROR(__xludf.DUMMYFUNCTION("""COMPUTED_VALUE"""),"Media_Print_AVANTAGES contribution")</f>
        <v>Media_Print_AVANTAGES contribution</v>
      </c>
      <c r="C672" s="1">
        <f ca="1">IFERROR(INDIRECT(ADDRESS(MATCH(A672,'contribution par jour-semaine'!A:A,0),MATCH(B672,'contribution par jour-semaine'!$1:$1,0),4,1,"contribution par jour-semaine")),"")</f>
        <v>6924.802734375</v>
      </c>
      <c r="D672" s="4" t="str">
        <f ca="1">VLOOKUP(A672,predictions!A:B,2,FALSE)</f>
        <v>23/11/2020</v>
      </c>
      <c r="E672" s="4">
        <f t="shared" ca="1" si="2"/>
        <v>44158</v>
      </c>
    </row>
    <row r="673" spans="1:5" ht="13" x14ac:dyDescent="0.15">
      <c r="A673" s="1">
        <f ca="1">IFERROR(__xludf.DUMMYFUNCTION("""COMPUTED_VALUE"""),22)</f>
        <v>22</v>
      </c>
      <c r="B673" s="1" t="str">
        <f ca="1">IFERROR(__xludf.DUMMYFUNCTION("""COMPUTED_VALUE"""),"Media_Print_PSYCHOLOGIES contribution")</f>
        <v>Media_Print_PSYCHOLOGIES contribution</v>
      </c>
      <c r="C673" s="1">
        <f ca="1">IFERROR(INDIRECT(ADDRESS(MATCH(A673,'contribution par jour-semaine'!A:A,0),MATCH(B673,'contribution par jour-semaine'!$1:$1,0),4,1,"contribution par jour-semaine")),"")</f>
        <v>2501.153564453125</v>
      </c>
      <c r="D673" s="4" t="str">
        <f ca="1">VLOOKUP(A673,predictions!A:B,2,FALSE)</f>
        <v>23/11/2020</v>
      </c>
      <c r="E673" s="4">
        <f t="shared" ca="1" si="2"/>
        <v>44158</v>
      </c>
    </row>
    <row r="674" spans="1:5" ht="13" x14ac:dyDescent="0.15">
      <c r="A674" s="1">
        <f ca="1">IFERROR(__xludf.DUMMYFUNCTION("""COMPUTED_VALUE"""),22)</f>
        <v>22</v>
      </c>
      <c r="B674" s="1" t="str">
        <f ca="1">IFERROR(__xludf.DUMMYFUNCTION("""COMPUTED_VALUE"""),"Media_TV_TF1 contribution")</f>
        <v>Media_TV_TF1 contribution</v>
      </c>
      <c r="C674" s="1">
        <f ca="1">IFERROR(INDIRECT(ADDRESS(MATCH(A674,'contribution par jour-semaine'!A:A,0),MATCH(B674,'contribution par jour-semaine'!$1:$1,0),4,1,"contribution par jour-semaine")),"")</f>
        <v>5077.966796875</v>
      </c>
      <c r="D674" s="4" t="str">
        <f ca="1">VLOOKUP(A674,predictions!A:B,2,FALSE)</f>
        <v>23/11/2020</v>
      </c>
      <c r="E674" s="4">
        <f t="shared" ca="1" si="2"/>
        <v>44158</v>
      </c>
    </row>
    <row r="675" spans="1:5" ht="13" x14ac:dyDescent="0.15">
      <c r="A675" s="1">
        <f ca="1">IFERROR(__xludf.DUMMYFUNCTION("""COMPUTED_VALUE"""),22)</f>
        <v>22</v>
      </c>
      <c r="B675" s="1" t="str">
        <f ca="1">IFERROR(__xludf.DUMMYFUNCTION("""COMPUTED_VALUE"""),"Media_TV_Others contribution")</f>
        <v>Media_TV_Others contribution</v>
      </c>
      <c r="C675" s="1">
        <f ca="1">IFERROR(INDIRECT(ADDRESS(MATCH(A675,'contribution par jour-semaine'!A:A,0),MATCH(B675,'contribution par jour-semaine'!$1:$1,0),4,1,"contribution par jour-semaine")),"")</f>
        <v>6806.78125</v>
      </c>
      <c r="D675" s="4" t="str">
        <f ca="1">VLOOKUP(A675,predictions!A:B,2,FALSE)</f>
        <v>23/11/2020</v>
      </c>
      <c r="E675" s="4">
        <f t="shared" ca="1" si="2"/>
        <v>44158</v>
      </c>
    </row>
    <row r="676" spans="1:5" ht="13" x14ac:dyDescent="0.15">
      <c r="A676" s="1">
        <f ca="1">IFERROR(__xludf.DUMMYFUNCTION("""COMPUTED_VALUE"""),22)</f>
        <v>22</v>
      </c>
      <c r="B676" s="1" t="str">
        <f ca="1">IFERROR(__xludf.DUMMYFUNCTION("""COMPUTED_VALUE"""),"Media_TV_M6 contribution")</f>
        <v>Media_TV_M6 contribution</v>
      </c>
      <c r="C676" s="1">
        <f ca="1">IFERROR(INDIRECT(ADDRESS(MATCH(A676,'contribution par jour-semaine'!A:A,0),MATCH(B676,'contribution par jour-semaine'!$1:$1,0),4,1,"contribution par jour-semaine")),"")</f>
        <v>12311.3447265625</v>
      </c>
      <c r="D676" s="4" t="str">
        <f ca="1">VLOOKUP(A676,predictions!A:B,2,FALSE)</f>
        <v>23/11/2020</v>
      </c>
      <c r="E676" s="4">
        <f t="shared" ca="1" si="2"/>
        <v>44158</v>
      </c>
    </row>
    <row r="677" spans="1:5" ht="13" x14ac:dyDescent="0.15">
      <c r="A677" s="1">
        <f ca="1">IFERROR(__xludf.DUMMYFUNCTION("""COMPUTED_VALUE"""),22)</f>
        <v>22</v>
      </c>
      <c r="B677" s="1" t="str">
        <f ca="1">IFERROR(__xludf.DUMMYFUNCTION("""COMPUTED_VALUE"""),"Media_TV_TMC contribution")</f>
        <v>Media_TV_TMC contribution</v>
      </c>
      <c r="C677" s="1">
        <f ca="1">IFERROR(INDIRECT(ADDRESS(MATCH(A677,'contribution par jour-semaine'!A:A,0),MATCH(B677,'contribution par jour-semaine'!$1:$1,0),4,1,"contribution par jour-semaine")),"")</f>
        <v>9444.1318359375</v>
      </c>
      <c r="D677" s="4" t="str">
        <f ca="1">VLOOKUP(A677,predictions!A:B,2,FALSE)</f>
        <v>23/11/2020</v>
      </c>
      <c r="E677" s="4">
        <f t="shared" ca="1" si="2"/>
        <v>44158</v>
      </c>
    </row>
    <row r="678" spans="1:5" ht="13" x14ac:dyDescent="0.15">
      <c r="A678" s="1">
        <f ca="1">IFERROR(__xludf.DUMMYFUNCTION("""COMPUTED_VALUE"""),22)</f>
        <v>22</v>
      </c>
      <c r="B678" s="1" t="str">
        <f ca="1">IFERROR(__xludf.DUMMYFUNCTION("""COMPUTED_VALUE"""),"Media_TV_FRANCE 2 contribution")</f>
        <v>Media_TV_FRANCE 2 contribution</v>
      </c>
      <c r="C678" s="1">
        <f ca="1">IFERROR(INDIRECT(ADDRESS(MATCH(A678,'contribution par jour-semaine'!A:A,0),MATCH(B678,'contribution par jour-semaine'!$1:$1,0),4,1,"contribution par jour-semaine")),"")</f>
        <v>8407.1630859375</v>
      </c>
      <c r="D678" s="4" t="str">
        <f ca="1">VLOOKUP(A678,predictions!A:B,2,FALSE)</f>
        <v>23/11/2020</v>
      </c>
      <c r="E678" s="4">
        <f t="shared" ca="1" si="2"/>
        <v>44158</v>
      </c>
    </row>
    <row r="679" spans="1:5" ht="13" x14ac:dyDescent="0.15">
      <c r="A679" s="1">
        <f ca="1">IFERROR(__xludf.DUMMYFUNCTION("""COMPUTED_VALUE"""),22)</f>
        <v>22</v>
      </c>
      <c r="B679" s="1" t="str">
        <f ca="1">IFERROR(__xludf.DUMMYFUNCTION("""COMPUTED_VALUE"""),"Media_TV_BFM TV contribution")</f>
        <v>Media_TV_BFM TV contribution</v>
      </c>
      <c r="C679" s="1">
        <f ca="1">IFERROR(INDIRECT(ADDRESS(MATCH(A679,'contribution par jour-semaine'!A:A,0),MATCH(B679,'contribution par jour-semaine'!$1:$1,0),4,1,"contribution par jour-semaine")),"")</f>
        <v>4982.962890625</v>
      </c>
      <c r="D679" s="4" t="str">
        <f ca="1">VLOOKUP(A679,predictions!A:B,2,FALSE)</f>
        <v>23/11/2020</v>
      </c>
      <c r="E679" s="4">
        <f t="shared" ca="1" si="2"/>
        <v>44158</v>
      </c>
    </row>
    <row r="680" spans="1:5" ht="13" x14ac:dyDescent="0.15">
      <c r="A680" s="1">
        <f ca="1">IFERROR(__xludf.DUMMYFUNCTION("""COMPUTED_VALUE"""),22)</f>
        <v>22</v>
      </c>
      <c r="B680" s="1" t="str">
        <f ca="1">IFERROR(__xludf.DUMMYFUNCTION("""COMPUTED_VALUE"""),"Media_TV_C8 contribution")</f>
        <v>Media_TV_C8 contribution</v>
      </c>
      <c r="C680" s="1">
        <f ca="1">IFERROR(INDIRECT(ADDRESS(MATCH(A680,'contribution par jour-semaine'!A:A,0),MATCH(B680,'contribution par jour-semaine'!$1:$1,0),4,1,"contribution par jour-semaine")),"")</f>
        <v>6298.0244140625</v>
      </c>
      <c r="D680" s="4" t="str">
        <f ca="1">VLOOKUP(A680,predictions!A:B,2,FALSE)</f>
        <v>23/11/2020</v>
      </c>
      <c r="E680" s="4">
        <f t="shared" ca="1" si="2"/>
        <v>44158</v>
      </c>
    </row>
    <row r="681" spans="1:5" ht="13" x14ac:dyDescent="0.15">
      <c r="A681" s="1">
        <f ca="1">IFERROR(__xludf.DUMMYFUNCTION("""COMPUTED_VALUE"""),22)</f>
        <v>22</v>
      </c>
      <c r="B681" s="1" t="str">
        <f ca="1">IFERROR(__xludf.DUMMYFUNCTION("""COMPUTED_VALUE"""),"Media_TV_TF1 SERIES FILMS contribution")</f>
        <v>Media_TV_TF1 SERIES FILMS contribution</v>
      </c>
      <c r="C681" s="1">
        <f ca="1">IFERROR(INDIRECT(ADDRESS(MATCH(A681,'contribution par jour-semaine'!A:A,0),MATCH(B681,'contribution par jour-semaine'!$1:$1,0),4,1,"contribution par jour-semaine")),"")</f>
        <v>5581.490234375</v>
      </c>
      <c r="D681" s="4" t="str">
        <f ca="1">VLOOKUP(A681,predictions!A:B,2,FALSE)</f>
        <v>23/11/2020</v>
      </c>
      <c r="E681" s="4">
        <f t="shared" ca="1" si="2"/>
        <v>44158</v>
      </c>
    </row>
    <row r="682" spans="1:5" ht="13" x14ac:dyDescent="0.15">
      <c r="A682" s="1">
        <f ca="1">IFERROR(__xludf.DUMMYFUNCTION("""COMPUTED_VALUE"""),22)</f>
        <v>22</v>
      </c>
      <c r="B682" s="1" t="str">
        <f ca="1">IFERROR(__xludf.DUMMYFUNCTION("""COMPUTED_VALUE"""),"Media_TV_NRJ12 contribution")</f>
        <v>Media_TV_NRJ12 contribution</v>
      </c>
      <c r="C682" s="1">
        <f ca="1">IFERROR(INDIRECT(ADDRESS(MATCH(A682,'contribution par jour-semaine'!A:A,0),MATCH(B682,'contribution par jour-semaine'!$1:$1,0),4,1,"contribution par jour-semaine")),"")</f>
        <v>3778.758544921875</v>
      </c>
      <c r="D682" s="4" t="str">
        <f ca="1">VLOOKUP(A682,predictions!A:B,2,FALSE)</f>
        <v>23/11/2020</v>
      </c>
      <c r="E682" s="4">
        <f t="shared" ca="1" si="2"/>
        <v>44158</v>
      </c>
    </row>
    <row r="683" spans="1:5" ht="13" x14ac:dyDescent="0.15">
      <c r="A683" s="1">
        <f ca="1">IFERROR(__xludf.DUMMYFUNCTION("""COMPUTED_VALUE"""),22)</f>
        <v>22</v>
      </c>
      <c r="B683" s="1" t="str">
        <f ca="1">IFERROR(__xludf.DUMMYFUNCTION("""COMPUTED_VALUE"""),"Media_Search contribution")</f>
        <v>Media_Search contribution</v>
      </c>
      <c r="C683" s="1">
        <f ca="1">IFERROR(INDIRECT(ADDRESS(MATCH(A683,'contribution par jour-semaine'!A:A,0),MATCH(B683,'contribution par jour-semaine'!$1:$1,0),4,1,"contribution par jour-semaine")),"")</f>
        <v>90672.9765625</v>
      </c>
      <c r="D683" s="4" t="str">
        <f ca="1">VLOOKUP(A683,predictions!A:B,2,FALSE)</f>
        <v>23/11/2020</v>
      </c>
      <c r="E683" s="4">
        <f t="shared" ca="1" si="2"/>
        <v>44158</v>
      </c>
    </row>
    <row r="684" spans="1:5" ht="13" x14ac:dyDescent="0.15">
      <c r="A684" s="1">
        <f ca="1">IFERROR(__xludf.DUMMYFUNCTION("""COMPUTED_VALUE"""),22)</f>
        <v>22</v>
      </c>
      <c r="B684" s="1" t="str">
        <f ca="1">IFERROR(__xludf.DUMMYFUNCTION("""COMPUTED_VALUE"""),"Media_Social contribution")</f>
        <v>Media_Social contribution</v>
      </c>
      <c r="C684" s="1">
        <f ca="1">IFERROR(INDIRECT(ADDRESS(MATCH(A684,'contribution par jour-semaine'!A:A,0),MATCH(B684,'contribution par jour-semaine'!$1:$1,0),4,1,"contribution par jour-semaine")),"")</f>
        <v>277739.375</v>
      </c>
      <c r="D684" s="4" t="str">
        <f ca="1">VLOOKUP(A684,predictions!A:B,2,FALSE)</f>
        <v>23/11/2020</v>
      </c>
      <c r="E684" s="4">
        <f t="shared" ca="1" si="2"/>
        <v>44158</v>
      </c>
    </row>
    <row r="685" spans="1:5" ht="13" x14ac:dyDescent="0.15">
      <c r="A685" s="1">
        <f ca="1">IFERROR(__xludf.DUMMYFUNCTION("""COMPUTED_VALUE"""),22)</f>
        <v>22</v>
      </c>
      <c r="B685" s="1" t="str">
        <f ca="1">IFERROR(__xludf.DUMMYFUNCTION("""COMPUTED_VALUE"""),"Media_Display contribution")</f>
        <v>Media_Display contribution</v>
      </c>
      <c r="C685" s="1">
        <f ca="1">IFERROR(INDIRECT(ADDRESS(MATCH(A685,'contribution par jour-semaine'!A:A,0),MATCH(B685,'contribution par jour-semaine'!$1:$1,0),4,1,"contribution par jour-semaine")),"")</f>
        <v>40730.1875</v>
      </c>
      <c r="D685" s="4" t="str">
        <f ca="1">VLOOKUP(A685,predictions!A:B,2,FALSE)</f>
        <v>23/11/2020</v>
      </c>
      <c r="E685" s="4">
        <f t="shared" ca="1" si="2"/>
        <v>44158</v>
      </c>
    </row>
    <row r="686" spans="1:5" ht="13" x14ac:dyDescent="0.15">
      <c r="A686" s="1">
        <f ca="1">IFERROR(__xludf.DUMMYFUNCTION("""COMPUTED_VALUE"""),22)</f>
        <v>22</v>
      </c>
      <c r="B686" s="1" t="str">
        <f ca="1">IFERROR(__xludf.DUMMYFUNCTION("""COMPUTED_VALUE"""),"Media_OOH_JC DECAUX VITRINE 2M2 NATIONAL contribution")</f>
        <v>Media_OOH_JC DECAUX VITRINE 2M2 NATIONAL contribution</v>
      </c>
      <c r="C686" s="1">
        <f ca="1">IFERROR(INDIRECT(ADDRESS(MATCH(A686,'contribution par jour-semaine'!A:A,0),MATCH(B686,'contribution par jour-semaine'!$1:$1,0),4,1,"contribution par jour-semaine")),"")</f>
        <v>7557.56787109375</v>
      </c>
      <c r="D686" s="4" t="str">
        <f ca="1">VLOOKUP(A686,predictions!A:B,2,FALSE)</f>
        <v>23/11/2020</v>
      </c>
      <c r="E686" s="4">
        <f t="shared" ca="1" si="2"/>
        <v>44158</v>
      </c>
    </row>
    <row r="687" spans="1:5" ht="13" x14ac:dyDescent="0.15">
      <c r="A687" s="1">
        <f ca="1">IFERROR(__xludf.DUMMYFUNCTION("""COMPUTED_VALUE"""),22)</f>
        <v>22</v>
      </c>
      <c r="B687" s="1" t="str">
        <f ca="1">IFERROR(__xludf.DUMMYFUNCTION("""COMPUTED_VALUE"""),"Media_OOH_METROBUS METRO NATIONAL contribution")</f>
        <v>Media_OOH_METROBUS METRO NATIONAL contribution</v>
      </c>
      <c r="C687" s="1">
        <f ca="1">IFERROR(INDIRECT(ADDRESS(MATCH(A687,'contribution par jour-semaine'!A:A,0),MATCH(B687,'contribution par jour-semaine'!$1:$1,0),4,1,"contribution par jour-semaine")),"")</f>
        <v>12894.9208984375</v>
      </c>
      <c r="D687" s="4" t="str">
        <f ca="1">VLOOKUP(A687,predictions!A:B,2,FALSE)</f>
        <v>23/11/2020</v>
      </c>
      <c r="E687" s="4">
        <f t="shared" ca="1" si="2"/>
        <v>44158</v>
      </c>
    </row>
    <row r="688" spans="1:5" ht="13" x14ac:dyDescent="0.15">
      <c r="A688" s="1">
        <f ca="1">IFERROR(__xludf.DUMMYFUNCTION("""COMPUTED_VALUE"""),22)</f>
        <v>22</v>
      </c>
      <c r="B688" s="1" t="str">
        <f ca="1">IFERROR(__xludf.DUMMYFUNCTION("""COMPUTED_VALUE"""),"Media_OOH_CLEAR CHANNEL SHOPPING MALLS contribution")</f>
        <v>Media_OOH_CLEAR CHANNEL SHOPPING MALLS contribution</v>
      </c>
      <c r="C688" s="1">
        <f ca="1">IFERROR(INDIRECT(ADDRESS(MATCH(A688,'contribution par jour-semaine'!A:A,0),MATCH(B688,'contribution par jour-semaine'!$1:$1,0),4,1,"contribution par jour-semaine")),"")</f>
        <v>12989.7373046875</v>
      </c>
      <c r="D688" s="4" t="str">
        <f ca="1">VLOOKUP(A688,predictions!A:B,2,FALSE)</f>
        <v>23/11/2020</v>
      </c>
      <c r="E688" s="4">
        <f t="shared" ca="1" si="2"/>
        <v>44158</v>
      </c>
    </row>
    <row r="689" spans="1:5" ht="13" x14ac:dyDescent="0.15">
      <c r="A689" s="1">
        <f ca="1">IFERROR(__xludf.DUMMYFUNCTION("""COMPUTED_VALUE"""),22)</f>
        <v>22</v>
      </c>
      <c r="B689" s="1" t="str">
        <f ca="1">IFERROR(__xludf.DUMMYFUNCTION("""COMPUTED_VALUE"""),"Media_OOH_MEDIAGARES TRANSPORT contribution")</f>
        <v>Media_OOH_MEDIAGARES TRANSPORT contribution</v>
      </c>
      <c r="C689" s="1">
        <f ca="1">IFERROR(INDIRECT(ADDRESS(MATCH(A689,'contribution par jour-semaine'!A:A,0),MATCH(B689,'contribution par jour-semaine'!$1:$1,0),4,1,"contribution par jour-semaine")),"")</f>
        <v>15039.681640625</v>
      </c>
      <c r="D689" s="4" t="str">
        <f ca="1">VLOOKUP(A689,predictions!A:B,2,FALSE)</f>
        <v>23/11/2020</v>
      </c>
      <c r="E689" s="4">
        <f t="shared" ca="1" si="2"/>
        <v>44158</v>
      </c>
    </row>
    <row r="690" spans="1:5" ht="13" x14ac:dyDescent="0.15">
      <c r="A690" s="1">
        <f ca="1">IFERROR(__xludf.DUMMYFUNCTION("""COMPUTED_VALUE"""),22)</f>
        <v>22</v>
      </c>
      <c r="B690" s="1" t="str">
        <f ca="1">IFERROR(__xludf.DUMMYFUNCTION("""COMPUTED_VALUE"""),"Media_OOH_Others contribution")</f>
        <v>Media_OOH_Others contribution</v>
      </c>
      <c r="C690" s="1">
        <f ca="1">IFERROR(INDIRECT(ADDRESS(MATCH(A690,'contribution par jour-semaine'!A:A,0),MATCH(B690,'contribution par jour-semaine'!$1:$1,0),4,1,"contribution par jour-semaine")),"")</f>
        <v>7762.09423828125</v>
      </c>
      <c r="D690" s="4" t="str">
        <f ca="1">VLOOKUP(A690,predictions!A:B,2,FALSE)</f>
        <v>23/11/2020</v>
      </c>
      <c r="E690" s="4">
        <f t="shared" ca="1" si="2"/>
        <v>44158</v>
      </c>
    </row>
    <row r="691" spans="1:5" ht="13" x14ac:dyDescent="0.15">
      <c r="A691" s="1">
        <f ca="1">IFERROR(__xludf.DUMMYFUNCTION("""COMPUTED_VALUE"""),22)</f>
        <v>22</v>
      </c>
      <c r="B691" s="1" t="str">
        <f ca="1">IFERROR(__xludf.DUMMYFUNCTION("""COMPUTED_VALUE"""),"baseline contribution")</f>
        <v>baseline contribution</v>
      </c>
      <c r="C691" s="1">
        <f ca="1">IFERROR(INDIRECT(ADDRESS(MATCH(A691,'contribution par jour-semaine'!A:A,0),MATCH(B691,'contribution par jour-semaine'!$1:$1,0),4,1,"contribution par jour-semaine")),"")</f>
        <v>918648.5625</v>
      </c>
      <c r="D691" s="4" t="str">
        <f ca="1">VLOOKUP(A691,predictions!A:B,2,FALSE)</f>
        <v>23/11/2020</v>
      </c>
      <c r="E691" s="4">
        <f t="shared" ca="1" si="2"/>
        <v>44158</v>
      </c>
    </row>
    <row r="692" spans="1:5" ht="13" x14ac:dyDescent="0.15">
      <c r="A692" s="1">
        <f ca="1">IFERROR(__xludf.DUMMYFUNCTION("""COMPUTED_VALUE"""),23)</f>
        <v>23</v>
      </c>
      <c r="B692" s="1" t="str">
        <f ca="1">IFERROR(__xludf.DUMMYFUNCTION("""COMPUTED_VALUE"""),"Media_Print_Others contribution")</f>
        <v>Media_Print_Others contribution</v>
      </c>
      <c r="C692" s="1">
        <f ca="1">IFERROR(INDIRECT(ADDRESS(MATCH(A692,'contribution par jour-semaine'!A:A,0),MATCH(B692,'contribution par jour-semaine'!$1:$1,0),4,1,"contribution par jour-semaine")),"")</f>
        <v>61333.00390625</v>
      </c>
      <c r="D692" s="4" t="str">
        <f ca="1">VLOOKUP(A692,predictions!A:B,2,FALSE)</f>
        <v>30/11/2020</v>
      </c>
      <c r="E692" s="4">
        <f t="shared" ca="1" si="2"/>
        <v>44165</v>
      </c>
    </row>
    <row r="693" spans="1:5" ht="13" x14ac:dyDescent="0.15">
      <c r="A693" s="1">
        <f ca="1">IFERROR(__xludf.DUMMYFUNCTION("""COMPUTED_VALUE"""),23)</f>
        <v>23</v>
      </c>
      <c r="B693" s="1" t="str">
        <f ca="1">IFERROR(__xludf.DUMMYFUNCTION("""COMPUTED_VALUE"""),"Media_Print_ELLE contribution")</f>
        <v>Media_Print_ELLE contribution</v>
      </c>
      <c r="C693" s="1">
        <f ca="1">IFERROR(INDIRECT(ADDRESS(MATCH(A693,'contribution par jour-semaine'!A:A,0),MATCH(B693,'contribution par jour-semaine'!$1:$1,0),4,1,"contribution par jour-semaine")),"")</f>
        <v>56410.07421875</v>
      </c>
      <c r="D693" s="4" t="str">
        <f ca="1">VLOOKUP(A693,predictions!A:B,2,FALSE)</f>
        <v>30/11/2020</v>
      </c>
      <c r="E693" s="4">
        <f t="shared" ca="1" si="2"/>
        <v>44165</v>
      </c>
    </row>
    <row r="694" spans="1:5" ht="13" x14ac:dyDescent="0.15">
      <c r="A694" s="1">
        <f ca="1">IFERROR(__xludf.DUMMYFUNCTION("""COMPUTED_VALUE"""),23)</f>
        <v>23</v>
      </c>
      <c r="B694" s="1" t="str">
        <f ca="1">IFERROR(__xludf.DUMMYFUNCTION("""COMPUTED_VALUE"""),"Media_Print_MADAME FIGARO contribution")</f>
        <v>Media_Print_MADAME FIGARO contribution</v>
      </c>
      <c r="C694" s="1">
        <f ca="1">IFERROR(INDIRECT(ADDRESS(MATCH(A694,'contribution par jour-semaine'!A:A,0),MATCH(B694,'contribution par jour-semaine'!$1:$1,0),4,1,"contribution par jour-semaine")),"")</f>
        <v>21925.87890625</v>
      </c>
      <c r="D694" s="4" t="str">
        <f ca="1">VLOOKUP(A694,predictions!A:B,2,FALSE)</f>
        <v>30/11/2020</v>
      </c>
      <c r="E694" s="4">
        <f t="shared" ca="1" si="2"/>
        <v>44165</v>
      </c>
    </row>
    <row r="695" spans="1:5" ht="13" x14ac:dyDescent="0.15">
      <c r="A695" s="1">
        <f ca="1">IFERROR(__xludf.DUMMYFUNCTION("""COMPUTED_VALUE"""),23)</f>
        <v>23</v>
      </c>
      <c r="B695" s="1" t="str">
        <f ca="1">IFERROR(__xludf.DUMMYFUNCTION("""COMPUTED_VALUE"""),"Media_Print_MARIE CLAIRE contribution")</f>
        <v>Media_Print_MARIE CLAIRE contribution</v>
      </c>
      <c r="C695" s="1">
        <f ca="1">IFERROR(INDIRECT(ADDRESS(MATCH(A695,'contribution par jour-semaine'!A:A,0),MATCH(B695,'contribution par jour-semaine'!$1:$1,0),4,1,"contribution par jour-semaine")),"")</f>
        <v>17423.146484375</v>
      </c>
      <c r="D695" s="4" t="str">
        <f ca="1">VLOOKUP(A695,predictions!A:B,2,FALSE)</f>
        <v>30/11/2020</v>
      </c>
      <c r="E695" s="4">
        <f t="shared" ca="1" si="2"/>
        <v>44165</v>
      </c>
    </row>
    <row r="696" spans="1:5" ht="13" x14ac:dyDescent="0.15">
      <c r="A696" s="1">
        <f ca="1">IFERROR(__xludf.DUMMYFUNCTION("""COMPUTED_VALUE"""),23)</f>
        <v>23</v>
      </c>
      <c r="B696" s="1" t="str">
        <f ca="1">IFERROR(__xludf.DUMMYFUNCTION("""COMPUTED_VALUE"""),"Media_Print_VERSION FEMINA contribution")</f>
        <v>Media_Print_VERSION FEMINA contribution</v>
      </c>
      <c r="C696" s="1">
        <f ca="1">IFERROR(INDIRECT(ADDRESS(MATCH(A696,'contribution par jour-semaine'!A:A,0),MATCH(B696,'contribution par jour-semaine'!$1:$1,0),4,1,"contribution par jour-semaine")),"")</f>
        <v>11659.9140625</v>
      </c>
      <c r="D696" s="4" t="str">
        <f ca="1">VLOOKUP(A696,predictions!A:B,2,FALSE)</f>
        <v>30/11/2020</v>
      </c>
      <c r="E696" s="4">
        <f t="shared" ca="1" si="2"/>
        <v>44165</v>
      </c>
    </row>
    <row r="697" spans="1:5" ht="13" x14ac:dyDescent="0.15">
      <c r="A697" s="1">
        <f ca="1">IFERROR(__xludf.DUMMYFUNCTION("""COMPUTED_VALUE"""),23)</f>
        <v>23</v>
      </c>
      <c r="B697" s="1" t="str">
        <f ca="1">IFERROR(__xludf.DUMMYFUNCTION("""COMPUTED_VALUE"""),"Media_Print_GALA contribution")</f>
        <v>Media_Print_GALA contribution</v>
      </c>
      <c r="C697" s="1">
        <f ca="1">IFERROR(INDIRECT(ADDRESS(MATCH(A697,'contribution par jour-semaine'!A:A,0),MATCH(B697,'contribution par jour-semaine'!$1:$1,0),4,1,"contribution par jour-semaine")),"")</f>
        <v>29732.93359375</v>
      </c>
      <c r="D697" s="4" t="str">
        <f ca="1">VLOOKUP(A697,predictions!A:B,2,FALSE)</f>
        <v>30/11/2020</v>
      </c>
      <c r="E697" s="4">
        <f t="shared" ca="1" si="2"/>
        <v>44165</v>
      </c>
    </row>
    <row r="698" spans="1:5" ht="13" x14ac:dyDescent="0.15">
      <c r="A698" s="1">
        <f ca="1">IFERROR(__xludf.DUMMYFUNCTION("""COMPUTED_VALUE"""),23)</f>
        <v>23</v>
      </c>
      <c r="B698" s="1" t="str">
        <f ca="1">IFERROR(__xludf.DUMMYFUNCTION("""COMPUTED_VALUE"""),"Media_Print_COSMOPOLITAN contribution")</f>
        <v>Media_Print_COSMOPOLITAN contribution</v>
      </c>
      <c r="C698" s="1">
        <f ca="1">IFERROR(INDIRECT(ADDRESS(MATCH(A698,'contribution par jour-semaine'!A:A,0),MATCH(B698,'contribution par jour-semaine'!$1:$1,0),4,1,"contribution par jour-semaine")),"")</f>
        <v>34418.0234375</v>
      </c>
      <c r="D698" s="4" t="str">
        <f ca="1">VLOOKUP(A698,predictions!A:B,2,FALSE)</f>
        <v>30/11/2020</v>
      </c>
      <c r="E698" s="4">
        <f t="shared" ca="1" si="2"/>
        <v>44165</v>
      </c>
    </row>
    <row r="699" spans="1:5" ht="13" x14ac:dyDescent="0.15">
      <c r="A699" s="1">
        <f ca="1">IFERROR(__xludf.DUMMYFUNCTION("""COMPUTED_VALUE"""),23)</f>
        <v>23</v>
      </c>
      <c r="B699" s="1" t="str">
        <f ca="1">IFERROR(__xludf.DUMMYFUNCTION("""COMPUTED_VALUE"""),"Media_Print_FEMME ACTUELLE contribution")</f>
        <v>Media_Print_FEMME ACTUELLE contribution</v>
      </c>
      <c r="C699" s="1">
        <f ca="1">IFERROR(INDIRECT(ADDRESS(MATCH(A699,'contribution par jour-semaine'!A:A,0),MATCH(B699,'contribution par jour-semaine'!$1:$1,0),4,1,"contribution par jour-semaine")),"")</f>
        <v>32451.83203125</v>
      </c>
      <c r="D699" s="4" t="str">
        <f ca="1">VLOOKUP(A699,predictions!A:B,2,FALSE)</f>
        <v>30/11/2020</v>
      </c>
      <c r="E699" s="4">
        <f t="shared" ca="1" si="2"/>
        <v>44165</v>
      </c>
    </row>
    <row r="700" spans="1:5" ht="13" x14ac:dyDescent="0.15">
      <c r="A700" s="1">
        <f ca="1">IFERROR(__xludf.DUMMYFUNCTION("""COMPUTED_VALUE"""),23)</f>
        <v>23</v>
      </c>
      <c r="B700" s="1" t="str">
        <f ca="1">IFERROR(__xludf.DUMMYFUNCTION("""COMPUTED_VALUE"""),"Media_Print_PARIS MATCH contribution")</f>
        <v>Media_Print_PARIS MATCH contribution</v>
      </c>
      <c r="C700" s="1">
        <f ca="1">IFERROR(INDIRECT(ADDRESS(MATCH(A700,'contribution par jour-semaine'!A:A,0),MATCH(B700,'contribution par jour-semaine'!$1:$1,0),4,1,"contribution par jour-semaine")),"")</f>
        <v>18552.138671875</v>
      </c>
      <c r="D700" s="4" t="str">
        <f ca="1">VLOOKUP(A700,predictions!A:B,2,FALSE)</f>
        <v>30/11/2020</v>
      </c>
      <c r="E700" s="4">
        <f t="shared" ca="1" si="2"/>
        <v>44165</v>
      </c>
    </row>
    <row r="701" spans="1:5" ht="13" x14ac:dyDescent="0.15">
      <c r="A701" s="1">
        <f ca="1">IFERROR(__xludf.DUMMYFUNCTION("""COMPUTED_VALUE"""),23)</f>
        <v>23</v>
      </c>
      <c r="B701" s="1" t="str">
        <f ca="1">IFERROR(__xludf.DUMMYFUNCTION("""COMPUTED_VALUE"""),"Media_Print_BIBA contribution")</f>
        <v>Media_Print_BIBA contribution</v>
      </c>
      <c r="C701" s="1">
        <f ca="1">IFERROR(INDIRECT(ADDRESS(MATCH(A701,'contribution par jour-semaine'!A:A,0),MATCH(B701,'contribution par jour-semaine'!$1:$1,0),4,1,"contribution par jour-semaine")),"")</f>
        <v>30928.841796875</v>
      </c>
      <c r="D701" s="4" t="str">
        <f ca="1">VLOOKUP(A701,predictions!A:B,2,FALSE)</f>
        <v>30/11/2020</v>
      </c>
      <c r="E701" s="4">
        <f t="shared" ca="1" si="2"/>
        <v>44165</v>
      </c>
    </row>
    <row r="702" spans="1:5" ht="13" x14ac:dyDescent="0.15">
      <c r="A702" s="1">
        <f ca="1">IFERROR(__xludf.DUMMYFUNCTION("""COMPUTED_VALUE"""),23)</f>
        <v>23</v>
      </c>
      <c r="B702" s="1" t="str">
        <f ca="1">IFERROR(__xludf.DUMMYFUNCTION("""COMPUTED_VALUE"""),"Media_Print_AVANTAGES contribution")</f>
        <v>Media_Print_AVANTAGES contribution</v>
      </c>
      <c r="C702" s="1">
        <f ca="1">IFERROR(INDIRECT(ADDRESS(MATCH(A702,'contribution par jour-semaine'!A:A,0),MATCH(B702,'contribution par jour-semaine'!$1:$1,0),4,1,"contribution par jour-semaine")),"")</f>
        <v>6531.0390625</v>
      </c>
      <c r="D702" s="4" t="str">
        <f ca="1">VLOOKUP(A702,predictions!A:B,2,FALSE)</f>
        <v>30/11/2020</v>
      </c>
      <c r="E702" s="4">
        <f t="shared" ca="1" si="2"/>
        <v>44165</v>
      </c>
    </row>
    <row r="703" spans="1:5" ht="13" x14ac:dyDescent="0.15">
      <c r="A703" s="1">
        <f ca="1">IFERROR(__xludf.DUMMYFUNCTION("""COMPUTED_VALUE"""),23)</f>
        <v>23</v>
      </c>
      <c r="B703" s="1" t="str">
        <f ca="1">IFERROR(__xludf.DUMMYFUNCTION("""COMPUTED_VALUE"""),"Media_Print_PSYCHOLOGIES contribution")</f>
        <v>Media_Print_PSYCHOLOGIES contribution</v>
      </c>
      <c r="C703" s="1">
        <f ca="1">IFERROR(INDIRECT(ADDRESS(MATCH(A703,'contribution par jour-semaine'!A:A,0),MATCH(B703,'contribution par jour-semaine'!$1:$1,0),4,1,"contribution par jour-semaine")),"")</f>
        <v>2169.949462890625</v>
      </c>
      <c r="D703" s="4" t="str">
        <f ca="1">VLOOKUP(A703,predictions!A:B,2,FALSE)</f>
        <v>30/11/2020</v>
      </c>
      <c r="E703" s="4">
        <f t="shared" ca="1" si="2"/>
        <v>44165</v>
      </c>
    </row>
    <row r="704" spans="1:5" ht="13" x14ac:dyDescent="0.15">
      <c r="A704" s="1">
        <f ca="1">IFERROR(__xludf.DUMMYFUNCTION("""COMPUTED_VALUE"""),23)</f>
        <v>23</v>
      </c>
      <c r="B704" s="1" t="str">
        <f ca="1">IFERROR(__xludf.DUMMYFUNCTION("""COMPUTED_VALUE"""),"Media_TV_TF1 contribution")</f>
        <v>Media_TV_TF1 contribution</v>
      </c>
      <c r="C704" s="1">
        <f ca="1">IFERROR(INDIRECT(ADDRESS(MATCH(A704,'contribution par jour-semaine'!A:A,0),MATCH(B704,'contribution par jour-semaine'!$1:$1,0),4,1,"contribution par jour-semaine")),"")</f>
        <v>4464.9697265625</v>
      </c>
      <c r="D704" s="4" t="str">
        <f ca="1">VLOOKUP(A704,predictions!A:B,2,FALSE)</f>
        <v>30/11/2020</v>
      </c>
      <c r="E704" s="4">
        <f t="shared" ca="1" si="2"/>
        <v>44165</v>
      </c>
    </row>
    <row r="705" spans="1:5" ht="13" x14ac:dyDescent="0.15">
      <c r="A705" s="1">
        <f ca="1">IFERROR(__xludf.DUMMYFUNCTION("""COMPUTED_VALUE"""),23)</f>
        <v>23</v>
      </c>
      <c r="B705" s="1" t="str">
        <f ca="1">IFERROR(__xludf.DUMMYFUNCTION("""COMPUTED_VALUE"""),"Media_TV_Others contribution")</f>
        <v>Media_TV_Others contribution</v>
      </c>
      <c r="C705" s="1">
        <f ca="1">IFERROR(INDIRECT(ADDRESS(MATCH(A705,'contribution par jour-semaine'!A:A,0),MATCH(B705,'contribution par jour-semaine'!$1:$1,0),4,1,"contribution par jour-semaine")),"")</f>
        <v>6120.58935546875</v>
      </c>
      <c r="D705" s="4" t="str">
        <f ca="1">VLOOKUP(A705,predictions!A:B,2,FALSE)</f>
        <v>30/11/2020</v>
      </c>
      <c r="E705" s="4">
        <f t="shared" ca="1" si="2"/>
        <v>44165</v>
      </c>
    </row>
    <row r="706" spans="1:5" ht="13" x14ac:dyDescent="0.15">
      <c r="A706" s="1">
        <f ca="1">IFERROR(__xludf.DUMMYFUNCTION("""COMPUTED_VALUE"""),23)</f>
        <v>23</v>
      </c>
      <c r="B706" s="1" t="str">
        <f ca="1">IFERROR(__xludf.DUMMYFUNCTION("""COMPUTED_VALUE"""),"Media_TV_M6 contribution")</f>
        <v>Media_TV_M6 contribution</v>
      </c>
      <c r="C706" s="1">
        <f ca="1">IFERROR(INDIRECT(ADDRESS(MATCH(A706,'contribution par jour-semaine'!A:A,0),MATCH(B706,'contribution par jour-semaine'!$1:$1,0),4,1,"contribution par jour-semaine")),"")</f>
        <v>11648.244140625</v>
      </c>
      <c r="D706" s="4" t="str">
        <f ca="1">VLOOKUP(A706,predictions!A:B,2,FALSE)</f>
        <v>30/11/2020</v>
      </c>
      <c r="E706" s="4">
        <f t="shared" ca="1" si="2"/>
        <v>44165</v>
      </c>
    </row>
    <row r="707" spans="1:5" ht="13" x14ac:dyDescent="0.15">
      <c r="A707" s="1">
        <f ca="1">IFERROR(__xludf.DUMMYFUNCTION("""COMPUTED_VALUE"""),23)</f>
        <v>23</v>
      </c>
      <c r="B707" s="1" t="str">
        <f ca="1">IFERROR(__xludf.DUMMYFUNCTION("""COMPUTED_VALUE"""),"Media_TV_TMC contribution")</f>
        <v>Media_TV_TMC contribution</v>
      </c>
      <c r="C707" s="1">
        <f ca="1">IFERROR(INDIRECT(ADDRESS(MATCH(A707,'contribution par jour-semaine'!A:A,0),MATCH(B707,'contribution par jour-semaine'!$1:$1,0),4,1,"contribution par jour-semaine")),"")</f>
        <v>8426.61328125</v>
      </c>
      <c r="D707" s="4" t="str">
        <f ca="1">VLOOKUP(A707,predictions!A:B,2,FALSE)</f>
        <v>30/11/2020</v>
      </c>
      <c r="E707" s="4">
        <f t="shared" ca="1" si="2"/>
        <v>44165</v>
      </c>
    </row>
    <row r="708" spans="1:5" ht="13" x14ac:dyDescent="0.15">
      <c r="A708" s="1">
        <f ca="1">IFERROR(__xludf.DUMMYFUNCTION("""COMPUTED_VALUE"""),23)</f>
        <v>23</v>
      </c>
      <c r="B708" s="1" t="str">
        <f ca="1">IFERROR(__xludf.DUMMYFUNCTION("""COMPUTED_VALUE"""),"Media_TV_FRANCE 2 contribution")</f>
        <v>Media_TV_FRANCE 2 contribution</v>
      </c>
      <c r="C708" s="1">
        <f ca="1">IFERROR(INDIRECT(ADDRESS(MATCH(A708,'contribution par jour-semaine'!A:A,0),MATCH(B708,'contribution par jour-semaine'!$1:$1,0),4,1,"contribution par jour-semaine")),"")</f>
        <v>7279.69140625</v>
      </c>
      <c r="D708" s="4" t="str">
        <f ca="1">VLOOKUP(A708,predictions!A:B,2,FALSE)</f>
        <v>30/11/2020</v>
      </c>
      <c r="E708" s="4">
        <f t="shared" ca="1" si="2"/>
        <v>44165</v>
      </c>
    </row>
    <row r="709" spans="1:5" ht="13" x14ac:dyDescent="0.15">
      <c r="A709" s="1">
        <f ca="1">IFERROR(__xludf.DUMMYFUNCTION("""COMPUTED_VALUE"""),23)</f>
        <v>23</v>
      </c>
      <c r="B709" s="1" t="str">
        <f ca="1">IFERROR(__xludf.DUMMYFUNCTION("""COMPUTED_VALUE"""),"Media_TV_BFM TV contribution")</f>
        <v>Media_TV_BFM TV contribution</v>
      </c>
      <c r="C709" s="1">
        <f ca="1">IFERROR(INDIRECT(ADDRESS(MATCH(A709,'contribution par jour-semaine'!A:A,0),MATCH(B709,'contribution par jour-semaine'!$1:$1,0),4,1,"contribution par jour-semaine")),"")</f>
        <v>4250.9189453125</v>
      </c>
      <c r="D709" s="4" t="str">
        <f ca="1">VLOOKUP(A709,predictions!A:B,2,FALSE)</f>
        <v>30/11/2020</v>
      </c>
      <c r="E709" s="4">
        <f t="shared" ca="1" si="2"/>
        <v>44165</v>
      </c>
    </row>
    <row r="710" spans="1:5" ht="13" x14ac:dyDescent="0.15">
      <c r="A710" s="1">
        <f ca="1">IFERROR(__xludf.DUMMYFUNCTION("""COMPUTED_VALUE"""),23)</f>
        <v>23</v>
      </c>
      <c r="B710" s="1" t="str">
        <f ca="1">IFERROR(__xludf.DUMMYFUNCTION("""COMPUTED_VALUE"""),"Media_TV_C8 contribution")</f>
        <v>Media_TV_C8 contribution</v>
      </c>
      <c r="C710" s="1">
        <f ca="1">IFERROR(INDIRECT(ADDRESS(MATCH(A710,'contribution par jour-semaine'!A:A,0),MATCH(B710,'contribution par jour-semaine'!$1:$1,0),4,1,"contribution par jour-semaine")),"")</f>
        <v>5974.9482421875</v>
      </c>
      <c r="D710" s="4" t="str">
        <f ca="1">VLOOKUP(A710,predictions!A:B,2,FALSE)</f>
        <v>30/11/2020</v>
      </c>
      <c r="E710" s="4">
        <f t="shared" ca="1" si="2"/>
        <v>44165</v>
      </c>
    </row>
    <row r="711" spans="1:5" ht="13" x14ac:dyDescent="0.15">
      <c r="A711" s="1">
        <f ca="1">IFERROR(__xludf.DUMMYFUNCTION("""COMPUTED_VALUE"""),23)</f>
        <v>23</v>
      </c>
      <c r="B711" s="1" t="str">
        <f ca="1">IFERROR(__xludf.DUMMYFUNCTION("""COMPUTED_VALUE"""),"Media_TV_TF1 SERIES FILMS contribution")</f>
        <v>Media_TV_TF1 SERIES FILMS contribution</v>
      </c>
      <c r="C711" s="1">
        <f ca="1">IFERROR(INDIRECT(ADDRESS(MATCH(A711,'contribution par jour-semaine'!A:A,0),MATCH(B711,'contribution par jour-semaine'!$1:$1,0),4,1,"contribution par jour-semaine")),"")</f>
        <v>4966.61962890625</v>
      </c>
      <c r="D711" s="4" t="str">
        <f ca="1">VLOOKUP(A711,predictions!A:B,2,FALSE)</f>
        <v>30/11/2020</v>
      </c>
      <c r="E711" s="4">
        <f t="shared" ca="1" si="2"/>
        <v>44165</v>
      </c>
    </row>
    <row r="712" spans="1:5" ht="13" x14ac:dyDescent="0.15">
      <c r="A712" s="1">
        <f ca="1">IFERROR(__xludf.DUMMYFUNCTION("""COMPUTED_VALUE"""),23)</f>
        <v>23</v>
      </c>
      <c r="B712" s="1" t="str">
        <f ca="1">IFERROR(__xludf.DUMMYFUNCTION("""COMPUTED_VALUE"""),"Media_TV_NRJ12 contribution")</f>
        <v>Media_TV_NRJ12 contribution</v>
      </c>
      <c r="C712" s="1">
        <f ca="1">IFERROR(INDIRECT(ADDRESS(MATCH(A712,'contribution par jour-semaine'!A:A,0),MATCH(B712,'contribution par jour-semaine'!$1:$1,0),4,1,"contribution par jour-semaine")),"")</f>
        <v>3289.479736328125</v>
      </c>
      <c r="D712" s="4" t="str">
        <f ca="1">VLOOKUP(A712,predictions!A:B,2,FALSE)</f>
        <v>30/11/2020</v>
      </c>
      <c r="E712" s="4">
        <f t="shared" ca="1" si="2"/>
        <v>44165</v>
      </c>
    </row>
    <row r="713" spans="1:5" ht="13" x14ac:dyDescent="0.15">
      <c r="A713" s="1">
        <f ca="1">IFERROR(__xludf.DUMMYFUNCTION("""COMPUTED_VALUE"""),23)</f>
        <v>23</v>
      </c>
      <c r="B713" s="1" t="str">
        <f ca="1">IFERROR(__xludf.DUMMYFUNCTION("""COMPUTED_VALUE"""),"Media_Search contribution")</f>
        <v>Media_Search contribution</v>
      </c>
      <c r="C713" s="1">
        <f ca="1">IFERROR(INDIRECT(ADDRESS(MATCH(A713,'contribution par jour-semaine'!A:A,0),MATCH(B713,'contribution par jour-semaine'!$1:$1,0),4,1,"contribution par jour-semaine")),"")</f>
        <v>92273.9453125</v>
      </c>
      <c r="D713" s="4" t="str">
        <f ca="1">VLOOKUP(A713,predictions!A:B,2,FALSE)</f>
        <v>30/11/2020</v>
      </c>
      <c r="E713" s="4">
        <f t="shared" ca="1" si="2"/>
        <v>44165</v>
      </c>
    </row>
    <row r="714" spans="1:5" ht="13" x14ac:dyDescent="0.15">
      <c r="A714" s="1">
        <f ca="1">IFERROR(__xludf.DUMMYFUNCTION("""COMPUTED_VALUE"""),23)</f>
        <v>23</v>
      </c>
      <c r="B714" s="1" t="str">
        <f ca="1">IFERROR(__xludf.DUMMYFUNCTION("""COMPUTED_VALUE"""),"Media_Social contribution")</f>
        <v>Media_Social contribution</v>
      </c>
      <c r="C714" s="1">
        <f ca="1">IFERROR(INDIRECT(ADDRESS(MATCH(A714,'contribution par jour-semaine'!A:A,0),MATCH(B714,'contribution par jour-semaine'!$1:$1,0),4,1,"contribution par jour-semaine")),"")</f>
        <v>271429.125</v>
      </c>
      <c r="D714" s="4" t="str">
        <f ca="1">VLOOKUP(A714,predictions!A:B,2,FALSE)</f>
        <v>30/11/2020</v>
      </c>
      <c r="E714" s="4">
        <f t="shared" ca="1" si="2"/>
        <v>44165</v>
      </c>
    </row>
    <row r="715" spans="1:5" ht="13" x14ac:dyDescent="0.15">
      <c r="A715" s="1">
        <f ca="1">IFERROR(__xludf.DUMMYFUNCTION("""COMPUTED_VALUE"""),23)</f>
        <v>23</v>
      </c>
      <c r="B715" s="1" t="str">
        <f ca="1">IFERROR(__xludf.DUMMYFUNCTION("""COMPUTED_VALUE"""),"Media_Display contribution")</f>
        <v>Media_Display contribution</v>
      </c>
      <c r="C715" s="1">
        <f ca="1">IFERROR(INDIRECT(ADDRESS(MATCH(A715,'contribution par jour-semaine'!A:A,0),MATCH(B715,'contribution par jour-semaine'!$1:$1,0),4,1,"contribution par jour-semaine")),"")</f>
        <v>38351.55859375</v>
      </c>
      <c r="D715" s="4" t="str">
        <f ca="1">VLOOKUP(A715,predictions!A:B,2,FALSE)</f>
        <v>30/11/2020</v>
      </c>
      <c r="E715" s="4">
        <f t="shared" ca="1" si="2"/>
        <v>44165</v>
      </c>
    </row>
    <row r="716" spans="1:5" ht="13" x14ac:dyDescent="0.15">
      <c r="A716" s="1">
        <f ca="1">IFERROR(__xludf.DUMMYFUNCTION("""COMPUTED_VALUE"""),23)</f>
        <v>23</v>
      </c>
      <c r="B716" s="1" t="str">
        <f ca="1">IFERROR(__xludf.DUMMYFUNCTION("""COMPUTED_VALUE"""),"Media_OOH_JC DECAUX VITRINE 2M2 NATIONAL contribution")</f>
        <v>Media_OOH_JC DECAUX VITRINE 2M2 NATIONAL contribution</v>
      </c>
      <c r="C716" s="1">
        <f ca="1">IFERROR(INDIRECT(ADDRESS(MATCH(A716,'contribution par jour-semaine'!A:A,0),MATCH(B716,'contribution par jour-semaine'!$1:$1,0),4,1,"contribution par jour-semaine")),"")</f>
        <v>6543.80419921875</v>
      </c>
      <c r="D716" s="4" t="str">
        <f ca="1">VLOOKUP(A716,predictions!A:B,2,FALSE)</f>
        <v>30/11/2020</v>
      </c>
      <c r="E716" s="4">
        <f t="shared" ca="1" si="2"/>
        <v>44165</v>
      </c>
    </row>
    <row r="717" spans="1:5" ht="13" x14ac:dyDescent="0.15">
      <c r="A717" s="1">
        <f ca="1">IFERROR(__xludf.DUMMYFUNCTION("""COMPUTED_VALUE"""),23)</f>
        <v>23</v>
      </c>
      <c r="B717" s="1" t="str">
        <f ca="1">IFERROR(__xludf.DUMMYFUNCTION("""COMPUTED_VALUE"""),"Media_OOH_METROBUS METRO NATIONAL contribution")</f>
        <v>Media_OOH_METROBUS METRO NATIONAL contribution</v>
      </c>
      <c r="C717" s="1">
        <f ca="1">IFERROR(INDIRECT(ADDRESS(MATCH(A717,'contribution par jour-semaine'!A:A,0),MATCH(B717,'contribution par jour-semaine'!$1:$1,0),4,1,"contribution par jour-semaine")),"")</f>
        <v>11438.712890625</v>
      </c>
      <c r="D717" s="4" t="str">
        <f ca="1">VLOOKUP(A717,predictions!A:B,2,FALSE)</f>
        <v>30/11/2020</v>
      </c>
      <c r="E717" s="4">
        <f t="shared" ca="1" si="2"/>
        <v>44165</v>
      </c>
    </row>
    <row r="718" spans="1:5" ht="13" x14ac:dyDescent="0.15">
      <c r="A718" s="1">
        <f ca="1">IFERROR(__xludf.DUMMYFUNCTION("""COMPUTED_VALUE"""),23)</f>
        <v>23</v>
      </c>
      <c r="B718" s="1" t="str">
        <f ca="1">IFERROR(__xludf.DUMMYFUNCTION("""COMPUTED_VALUE"""),"Media_OOH_CLEAR CHANNEL SHOPPING MALLS contribution")</f>
        <v>Media_OOH_CLEAR CHANNEL SHOPPING MALLS contribution</v>
      </c>
      <c r="C718" s="1">
        <f ca="1">IFERROR(INDIRECT(ADDRESS(MATCH(A718,'contribution par jour-semaine'!A:A,0),MATCH(B718,'contribution par jour-semaine'!$1:$1,0),4,1,"contribution par jour-semaine")),"")</f>
        <v>11861.8984375</v>
      </c>
      <c r="D718" s="4" t="str">
        <f ca="1">VLOOKUP(A718,predictions!A:B,2,FALSE)</f>
        <v>30/11/2020</v>
      </c>
      <c r="E718" s="4">
        <f t="shared" ca="1" si="2"/>
        <v>44165</v>
      </c>
    </row>
    <row r="719" spans="1:5" ht="13" x14ac:dyDescent="0.15">
      <c r="A719" s="1">
        <f ca="1">IFERROR(__xludf.DUMMYFUNCTION("""COMPUTED_VALUE"""),23)</f>
        <v>23</v>
      </c>
      <c r="B719" s="1" t="str">
        <f ca="1">IFERROR(__xludf.DUMMYFUNCTION("""COMPUTED_VALUE"""),"Media_OOH_MEDIAGARES TRANSPORT contribution")</f>
        <v>Media_OOH_MEDIAGARES TRANSPORT contribution</v>
      </c>
      <c r="C719" s="1">
        <f ca="1">IFERROR(INDIRECT(ADDRESS(MATCH(A719,'contribution par jour-semaine'!A:A,0),MATCH(B719,'contribution par jour-semaine'!$1:$1,0),4,1,"contribution par jour-semaine")),"")</f>
        <v>14421.560546875</v>
      </c>
      <c r="D719" s="4" t="str">
        <f ca="1">VLOOKUP(A719,predictions!A:B,2,FALSE)</f>
        <v>30/11/2020</v>
      </c>
      <c r="E719" s="4">
        <f t="shared" ca="1" si="2"/>
        <v>44165</v>
      </c>
    </row>
    <row r="720" spans="1:5" ht="13" x14ac:dyDescent="0.15">
      <c r="A720" s="1">
        <f ca="1">IFERROR(__xludf.DUMMYFUNCTION("""COMPUTED_VALUE"""),23)</f>
        <v>23</v>
      </c>
      <c r="B720" s="1" t="str">
        <f ca="1">IFERROR(__xludf.DUMMYFUNCTION("""COMPUTED_VALUE"""),"Media_OOH_Others contribution")</f>
        <v>Media_OOH_Others contribution</v>
      </c>
      <c r="C720" s="1">
        <f ca="1">IFERROR(INDIRECT(ADDRESS(MATCH(A720,'contribution par jour-semaine'!A:A,0),MATCH(B720,'contribution par jour-semaine'!$1:$1,0),4,1,"contribution par jour-semaine")),"")</f>
        <v>7349.77294921875</v>
      </c>
      <c r="D720" s="4" t="str">
        <f ca="1">VLOOKUP(A720,predictions!A:B,2,FALSE)</f>
        <v>30/11/2020</v>
      </c>
      <c r="E720" s="4">
        <f t="shared" ca="1" si="2"/>
        <v>44165</v>
      </c>
    </row>
    <row r="721" spans="1:5" ht="13" x14ac:dyDescent="0.15">
      <c r="A721" s="1">
        <f ca="1">IFERROR(__xludf.DUMMYFUNCTION("""COMPUTED_VALUE"""),23)</f>
        <v>23</v>
      </c>
      <c r="B721" s="1" t="str">
        <f ca="1">IFERROR(__xludf.DUMMYFUNCTION("""COMPUTED_VALUE"""),"baseline contribution")</f>
        <v>baseline contribution</v>
      </c>
      <c r="C721" s="1">
        <f ca="1">IFERROR(INDIRECT(ADDRESS(MATCH(A721,'contribution par jour-semaine'!A:A,0),MATCH(B721,'contribution par jour-semaine'!$1:$1,0),4,1,"contribution par jour-semaine")),"")</f>
        <v>908604.0625</v>
      </c>
      <c r="D721" s="4" t="str">
        <f ca="1">VLOOKUP(A721,predictions!A:B,2,FALSE)</f>
        <v>30/11/2020</v>
      </c>
      <c r="E721" s="4">
        <f t="shared" ca="1" si="2"/>
        <v>44165</v>
      </c>
    </row>
    <row r="722" spans="1:5" ht="13" x14ac:dyDescent="0.15">
      <c r="A722" s="1">
        <f ca="1">IFERROR(__xludf.DUMMYFUNCTION("""COMPUTED_VALUE"""),24)</f>
        <v>24</v>
      </c>
      <c r="B722" s="1" t="str">
        <f ca="1">IFERROR(__xludf.DUMMYFUNCTION("""COMPUTED_VALUE"""),"Media_Print_Others contribution")</f>
        <v>Media_Print_Others contribution</v>
      </c>
      <c r="C722" s="1">
        <f ca="1">IFERROR(INDIRECT(ADDRESS(MATCH(A722,'contribution par jour-semaine'!A:A,0),MATCH(B722,'contribution par jour-semaine'!$1:$1,0),4,1,"contribution par jour-semaine")),"")</f>
        <v>51064.23828125</v>
      </c>
      <c r="D722" s="4" t="str">
        <f ca="1">VLOOKUP(A722,predictions!A:B,2,FALSE)</f>
        <v>07/12/2020</v>
      </c>
      <c r="E722" s="4">
        <f t="shared" ca="1" si="2"/>
        <v>44172</v>
      </c>
    </row>
    <row r="723" spans="1:5" ht="13" x14ac:dyDescent="0.15">
      <c r="A723" s="1">
        <f ca="1">IFERROR(__xludf.DUMMYFUNCTION("""COMPUTED_VALUE"""),24)</f>
        <v>24</v>
      </c>
      <c r="B723" s="1" t="str">
        <f ca="1">IFERROR(__xludf.DUMMYFUNCTION("""COMPUTED_VALUE"""),"Media_Print_ELLE contribution")</f>
        <v>Media_Print_ELLE contribution</v>
      </c>
      <c r="C723" s="1">
        <f ca="1">IFERROR(INDIRECT(ADDRESS(MATCH(A723,'contribution par jour-semaine'!A:A,0),MATCH(B723,'contribution par jour-semaine'!$1:$1,0),4,1,"contribution par jour-semaine")),"")</f>
        <v>57127.94921875</v>
      </c>
      <c r="D723" s="4" t="str">
        <f ca="1">VLOOKUP(A723,predictions!A:B,2,FALSE)</f>
        <v>07/12/2020</v>
      </c>
      <c r="E723" s="4">
        <f t="shared" ca="1" si="2"/>
        <v>44172</v>
      </c>
    </row>
    <row r="724" spans="1:5" ht="13" x14ac:dyDescent="0.15">
      <c r="A724" s="1">
        <f ca="1">IFERROR(__xludf.DUMMYFUNCTION("""COMPUTED_VALUE"""),24)</f>
        <v>24</v>
      </c>
      <c r="B724" s="1" t="str">
        <f ca="1">IFERROR(__xludf.DUMMYFUNCTION("""COMPUTED_VALUE"""),"Media_Print_MADAME FIGARO contribution")</f>
        <v>Media_Print_MADAME FIGARO contribution</v>
      </c>
      <c r="C724" s="1">
        <f ca="1">IFERROR(INDIRECT(ADDRESS(MATCH(A724,'contribution par jour-semaine'!A:A,0),MATCH(B724,'contribution par jour-semaine'!$1:$1,0),4,1,"contribution par jour-semaine")),"")</f>
        <v>20675.375</v>
      </c>
      <c r="D724" s="4" t="str">
        <f ca="1">VLOOKUP(A724,predictions!A:B,2,FALSE)</f>
        <v>07/12/2020</v>
      </c>
      <c r="E724" s="4">
        <f t="shared" ca="1" si="2"/>
        <v>44172</v>
      </c>
    </row>
    <row r="725" spans="1:5" ht="13" x14ac:dyDescent="0.15">
      <c r="A725" s="1">
        <f ca="1">IFERROR(__xludf.DUMMYFUNCTION("""COMPUTED_VALUE"""),24)</f>
        <v>24</v>
      </c>
      <c r="B725" s="1" t="str">
        <f ca="1">IFERROR(__xludf.DUMMYFUNCTION("""COMPUTED_VALUE"""),"Media_Print_MARIE CLAIRE contribution")</f>
        <v>Media_Print_MARIE CLAIRE contribution</v>
      </c>
      <c r="C725" s="1">
        <f ca="1">IFERROR(INDIRECT(ADDRESS(MATCH(A725,'contribution par jour-semaine'!A:A,0),MATCH(B725,'contribution par jour-semaine'!$1:$1,0),4,1,"contribution par jour-semaine")),"")</f>
        <v>15354.109375</v>
      </c>
      <c r="D725" s="4" t="str">
        <f ca="1">VLOOKUP(A725,predictions!A:B,2,FALSE)</f>
        <v>07/12/2020</v>
      </c>
      <c r="E725" s="4">
        <f t="shared" ca="1" si="2"/>
        <v>44172</v>
      </c>
    </row>
    <row r="726" spans="1:5" ht="13" x14ac:dyDescent="0.15">
      <c r="A726" s="1">
        <f ca="1">IFERROR(__xludf.DUMMYFUNCTION("""COMPUTED_VALUE"""),24)</f>
        <v>24</v>
      </c>
      <c r="B726" s="1" t="str">
        <f ca="1">IFERROR(__xludf.DUMMYFUNCTION("""COMPUTED_VALUE"""),"Media_Print_VERSION FEMINA contribution")</f>
        <v>Media_Print_VERSION FEMINA contribution</v>
      </c>
      <c r="C726" s="1">
        <f ca="1">IFERROR(INDIRECT(ADDRESS(MATCH(A726,'contribution par jour-semaine'!A:A,0),MATCH(B726,'contribution par jour-semaine'!$1:$1,0),4,1,"contribution par jour-semaine")),"")</f>
        <v>10811.2763671875</v>
      </c>
      <c r="D726" s="4" t="str">
        <f ca="1">VLOOKUP(A726,predictions!A:B,2,FALSE)</f>
        <v>07/12/2020</v>
      </c>
      <c r="E726" s="4">
        <f t="shared" ca="1" si="2"/>
        <v>44172</v>
      </c>
    </row>
    <row r="727" spans="1:5" ht="13" x14ac:dyDescent="0.15">
      <c r="A727" s="1">
        <f ca="1">IFERROR(__xludf.DUMMYFUNCTION("""COMPUTED_VALUE"""),24)</f>
        <v>24</v>
      </c>
      <c r="B727" s="1" t="str">
        <f ca="1">IFERROR(__xludf.DUMMYFUNCTION("""COMPUTED_VALUE"""),"Media_Print_GALA contribution")</f>
        <v>Media_Print_GALA contribution</v>
      </c>
      <c r="C727" s="1">
        <f ca="1">IFERROR(INDIRECT(ADDRESS(MATCH(A727,'contribution par jour-semaine'!A:A,0),MATCH(B727,'contribution par jour-semaine'!$1:$1,0),4,1,"contribution par jour-semaine")),"")</f>
        <v>27183.916015625</v>
      </c>
      <c r="D727" s="4" t="str">
        <f ca="1">VLOOKUP(A727,predictions!A:B,2,FALSE)</f>
        <v>07/12/2020</v>
      </c>
      <c r="E727" s="4">
        <f t="shared" ca="1" si="2"/>
        <v>44172</v>
      </c>
    </row>
    <row r="728" spans="1:5" ht="13" x14ac:dyDescent="0.15">
      <c r="A728" s="1">
        <f ca="1">IFERROR(__xludf.DUMMYFUNCTION("""COMPUTED_VALUE"""),24)</f>
        <v>24</v>
      </c>
      <c r="B728" s="1" t="str">
        <f ca="1">IFERROR(__xludf.DUMMYFUNCTION("""COMPUTED_VALUE"""),"Media_Print_COSMOPOLITAN contribution")</f>
        <v>Media_Print_COSMOPOLITAN contribution</v>
      </c>
      <c r="C728" s="1">
        <f ca="1">IFERROR(INDIRECT(ADDRESS(MATCH(A728,'contribution par jour-semaine'!A:A,0),MATCH(B728,'contribution par jour-semaine'!$1:$1,0),4,1,"contribution par jour-semaine")),"")</f>
        <v>30122.8671875</v>
      </c>
      <c r="D728" s="4" t="str">
        <f ca="1">VLOOKUP(A728,predictions!A:B,2,FALSE)</f>
        <v>07/12/2020</v>
      </c>
      <c r="E728" s="4">
        <f t="shared" ca="1" si="2"/>
        <v>44172</v>
      </c>
    </row>
    <row r="729" spans="1:5" ht="13" x14ac:dyDescent="0.15">
      <c r="A729" s="1">
        <f ca="1">IFERROR(__xludf.DUMMYFUNCTION("""COMPUTED_VALUE"""),24)</f>
        <v>24</v>
      </c>
      <c r="B729" s="1" t="str">
        <f ca="1">IFERROR(__xludf.DUMMYFUNCTION("""COMPUTED_VALUE"""),"Media_Print_FEMME ACTUELLE contribution")</f>
        <v>Media_Print_FEMME ACTUELLE contribution</v>
      </c>
      <c r="C729" s="1">
        <f ca="1">IFERROR(INDIRECT(ADDRESS(MATCH(A729,'contribution par jour-semaine'!A:A,0),MATCH(B729,'contribution par jour-semaine'!$1:$1,0),4,1,"contribution par jour-semaine")),"")</f>
        <v>27442.388671875</v>
      </c>
      <c r="D729" s="4" t="str">
        <f ca="1">VLOOKUP(A729,predictions!A:B,2,FALSE)</f>
        <v>07/12/2020</v>
      </c>
      <c r="E729" s="4">
        <f t="shared" ca="1" si="2"/>
        <v>44172</v>
      </c>
    </row>
    <row r="730" spans="1:5" ht="13" x14ac:dyDescent="0.15">
      <c r="A730" s="1">
        <f ca="1">IFERROR(__xludf.DUMMYFUNCTION("""COMPUTED_VALUE"""),24)</f>
        <v>24</v>
      </c>
      <c r="B730" s="1" t="str">
        <f ca="1">IFERROR(__xludf.DUMMYFUNCTION("""COMPUTED_VALUE"""),"Media_Print_PARIS MATCH contribution")</f>
        <v>Media_Print_PARIS MATCH contribution</v>
      </c>
      <c r="C730" s="1">
        <f ca="1">IFERROR(INDIRECT(ADDRESS(MATCH(A730,'contribution par jour-semaine'!A:A,0),MATCH(B730,'contribution par jour-semaine'!$1:$1,0),4,1,"contribution par jour-semaine")),"")</f>
        <v>15470.7275390625</v>
      </c>
      <c r="D730" s="4" t="str">
        <f ca="1">VLOOKUP(A730,predictions!A:B,2,FALSE)</f>
        <v>07/12/2020</v>
      </c>
      <c r="E730" s="4">
        <f t="shared" ca="1" si="2"/>
        <v>44172</v>
      </c>
    </row>
    <row r="731" spans="1:5" ht="13" x14ac:dyDescent="0.15">
      <c r="A731" s="1">
        <f ca="1">IFERROR(__xludf.DUMMYFUNCTION("""COMPUTED_VALUE"""),24)</f>
        <v>24</v>
      </c>
      <c r="B731" s="1" t="str">
        <f ca="1">IFERROR(__xludf.DUMMYFUNCTION("""COMPUTED_VALUE"""),"Media_Print_BIBA contribution")</f>
        <v>Media_Print_BIBA contribution</v>
      </c>
      <c r="C731" s="1">
        <f ca="1">IFERROR(INDIRECT(ADDRESS(MATCH(A731,'contribution par jour-semaine'!A:A,0),MATCH(B731,'contribution par jour-semaine'!$1:$1,0),4,1,"contribution par jour-semaine")),"")</f>
        <v>23702.7578125</v>
      </c>
      <c r="D731" s="4" t="str">
        <f ca="1">VLOOKUP(A731,predictions!A:B,2,FALSE)</f>
        <v>07/12/2020</v>
      </c>
      <c r="E731" s="4">
        <f t="shared" ca="1" si="2"/>
        <v>44172</v>
      </c>
    </row>
    <row r="732" spans="1:5" ht="13" x14ac:dyDescent="0.15">
      <c r="A732" s="1">
        <f ca="1">IFERROR(__xludf.DUMMYFUNCTION("""COMPUTED_VALUE"""),24)</f>
        <v>24</v>
      </c>
      <c r="B732" s="1" t="str">
        <f ca="1">IFERROR(__xludf.DUMMYFUNCTION("""COMPUTED_VALUE"""),"Media_Print_AVANTAGES contribution")</f>
        <v>Media_Print_AVANTAGES contribution</v>
      </c>
      <c r="C732" s="1">
        <f ca="1">IFERROR(INDIRECT(ADDRESS(MATCH(A732,'contribution par jour-semaine'!A:A,0),MATCH(B732,'contribution par jour-semaine'!$1:$1,0),4,1,"contribution par jour-semaine")),"")</f>
        <v>6196.67626953125</v>
      </c>
      <c r="D732" s="4" t="str">
        <f ca="1">VLOOKUP(A732,predictions!A:B,2,FALSE)</f>
        <v>07/12/2020</v>
      </c>
      <c r="E732" s="4">
        <f t="shared" ca="1" si="2"/>
        <v>44172</v>
      </c>
    </row>
    <row r="733" spans="1:5" ht="13" x14ac:dyDescent="0.15">
      <c r="A733" s="1">
        <f ca="1">IFERROR(__xludf.DUMMYFUNCTION("""COMPUTED_VALUE"""),24)</f>
        <v>24</v>
      </c>
      <c r="B733" s="1" t="str">
        <f ca="1">IFERROR(__xludf.DUMMYFUNCTION("""COMPUTED_VALUE"""),"Media_Print_PSYCHOLOGIES contribution")</f>
        <v>Media_Print_PSYCHOLOGIES contribution</v>
      </c>
      <c r="C733" s="1">
        <f ca="1">IFERROR(INDIRECT(ADDRESS(MATCH(A733,'contribution par jour-semaine'!A:A,0),MATCH(B733,'contribution par jour-semaine'!$1:$1,0),4,1,"contribution par jour-semaine")),"")</f>
        <v>1915.26611328125</v>
      </c>
      <c r="D733" s="4" t="str">
        <f ca="1">VLOOKUP(A733,predictions!A:B,2,FALSE)</f>
        <v>07/12/2020</v>
      </c>
      <c r="E733" s="4">
        <f t="shared" ca="1" si="2"/>
        <v>44172</v>
      </c>
    </row>
    <row r="734" spans="1:5" ht="13" x14ac:dyDescent="0.15">
      <c r="A734" s="1">
        <f ca="1">IFERROR(__xludf.DUMMYFUNCTION("""COMPUTED_VALUE"""),24)</f>
        <v>24</v>
      </c>
      <c r="B734" s="1" t="str">
        <f ca="1">IFERROR(__xludf.DUMMYFUNCTION("""COMPUTED_VALUE"""),"Media_TV_TF1 contribution")</f>
        <v>Media_TV_TF1 contribution</v>
      </c>
      <c r="C734" s="1">
        <f ca="1">IFERROR(INDIRECT(ADDRESS(MATCH(A734,'contribution par jour-semaine'!A:A,0),MATCH(B734,'contribution par jour-semaine'!$1:$1,0),4,1,"contribution par jour-semaine")),"")</f>
        <v>3966.863525390625</v>
      </c>
      <c r="D734" s="4" t="str">
        <f ca="1">VLOOKUP(A734,predictions!A:B,2,FALSE)</f>
        <v>07/12/2020</v>
      </c>
      <c r="E734" s="4">
        <f t="shared" ca="1" si="2"/>
        <v>44172</v>
      </c>
    </row>
    <row r="735" spans="1:5" ht="13" x14ac:dyDescent="0.15">
      <c r="A735" s="1">
        <f ca="1">IFERROR(__xludf.DUMMYFUNCTION("""COMPUTED_VALUE"""),24)</f>
        <v>24</v>
      </c>
      <c r="B735" s="1" t="str">
        <f ca="1">IFERROR(__xludf.DUMMYFUNCTION("""COMPUTED_VALUE"""),"Media_TV_Others contribution")</f>
        <v>Media_TV_Others contribution</v>
      </c>
      <c r="C735" s="1">
        <f ca="1">IFERROR(INDIRECT(ADDRESS(MATCH(A735,'contribution par jour-semaine'!A:A,0),MATCH(B735,'contribution par jour-semaine'!$1:$1,0),4,1,"contribution par jour-semaine")),"")</f>
        <v>5532.908203125</v>
      </c>
      <c r="D735" s="4" t="str">
        <f ca="1">VLOOKUP(A735,predictions!A:B,2,FALSE)</f>
        <v>07/12/2020</v>
      </c>
      <c r="E735" s="4">
        <f t="shared" ca="1" si="2"/>
        <v>44172</v>
      </c>
    </row>
    <row r="736" spans="1:5" ht="13" x14ac:dyDescent="0.15">
      <c r="A736" s="1">
        <f ca="1">IFERROR(__xludf.DUMMYFUNCTION("""COMPUTED_VALUE"""),24)</f>
        <v>24</v>
      </c>
      <c r="B736" s="1" t="str">
        <f ca="1">IFERROR(__xludf.DUMMYFUNCTION("""COMPUTED_VALUE"""),"Media_TV_M6 contribution")</f>
        <v>Media_TV_M6 contribution</v>
      </c>
      <c r="C736" s="1">
        <f ca="1">IFERROR(INDIRECT(ADDRESS(MATCH(A736,'contribution par jour-semaine'!A:A,0),MATCH(B736,'contribution par jour-semaine'!$1:$1,0),4,1,"contribution par jour-semaine")),"")</f>
        <v>11029.2412109375</v>
      </c>
      <c r="D736" s="4" t="str">
        <f ca="1">VLOOKUP(A736,predictions!A:B,2,FALSE)</f>
        <v>07/12/2020</v>
      </c>
      <c r="E736" s="4">
        <f t="shared" ca="1" si="2"/>
        <v>44172</v>
      </c>
    </row>
    <row r="737" spans="1:5" ht="13" x14ac:dyDescent="0.15">
      <c r="A737" s="1">
        <f ca="1">IFERROR(__xludf.DUMMYFUNCTION("""COMPUTED_VALUE"""),24)</f>
        <v>24</v>
      </c>
      <c r="B737" s="1" t="str">
        <f ca="1">IFERROR(__xludf.DUMMYFUNCTION("""COMPUTED_VALUE"""),"Media_TV_TMC contribution")</f>
        <v>Media_TV_TMC contribution</v>
      </c>
      <c r="C737" s="1">
        <f ca="1">IFERROR(INDIRECT(ADDRESS(MATCH(A737,'contribution par jour-semaine'!A:A,0),MATCH(B737,'contribution par jour-semaine'!$1:$1,0),4,1,"contribution par jour-semaine")),"")</f>
        <v>7544.8115234375</v>
      </c>
      <c r="D737" s="4" t="str">
        <f ca="1">VLOOKUP(A737,predictions!A:B,2,FALSE)</f>
        <v>07/12/2020</v>
      </c>
      <c r="E737" s="4">
        <f t="shared" ca="1" si="2"/>
        <v>44172</v>
      </c>
    </row>
    <row r="738" spans="1:5" ht="13" x14ac:dyDescent="0.15">
      <c r="A738" s="1">
        <f ca="1">IFERROR(__xludf.DUMMYFUNCTION("""COMPUTED_VALUE"""),24)</f>
        <v>24</v>
      </c>
      <c r="B738" s="1" t="str">
        <f ca="1">IFERROR(__xludf.DUMMYFUNCTION("""COMPUTED_VALUE"""),"Media_TV_FRANCE 2 contribution")</f>
        <v>Media_TV_FRANCE 2 contribution</v>
      </c>
      <c r="C738" s="1">
        <f ca="1">IFERROR(INDIRECT(ADDRESS(MATCH(A738,'contribution par jour-semaine'!A:A,0),MATCH(B738,'contribution par jour-semaine'!$1:$1,0),4,1,"contribution par jour-semaine")),"")</f>
        <v>6351.5078125</v>
      </c>
      <c r="D738" s="4" t="str">
        <f ca="1">VLOOKUP(A738,predictions!A:B,2,FALSE)</f>
        <v>07/12/2020</v>
      </c>
      <c r="E738" s="4">
        <f t="shared" ca="1" si="2"/>
        <v>44172</v>
      </c>
    </row>
    <row r="739" spans="1:5" ht="13" x14ac:dyDescent="0.15">
      <c r="A739" s="1">
        <f ca="1">IFERROR(__xludf.DUMMYFUNCTION("""COMPUTED_VALUE"""),24)</f>
        <v>24</v>
      </c>
      <c r="B739" s="1" t="str">
        <f ca="1">IFERROR(__xludf.DUMMYFUNCTION("""COMPUTED_VALUE"""),"Media_TV_BFM TV contribution")</f>
        <v>Media_TV_BFM TV contribution</v>
      </c>
      <c r="C739" s="1">
        <f ca="1">IFERROR(INDIRECT(ADDRESS(MATCH(A739,'contribution par jour-semaine'!A:A,0),MATCH(B739,'contribution par jour-semaine'!$1:$1,0),4,1,"contribution par jour-semaine")),"")</f>
        <v>3601.19873046875</v>
      </c>
      <c r="D739" s="4" t="str">
        <f ca="1">VLOOKUP(A739,predictions!A:B,2,FALSE)</f>
        <v>07/12/2020</v>
      </c>
      <c r="E739" s="4">
        <f t="shared" ca="1" si="2"/>
        <v>44172</v>
      </c>
    </row>
    <row r="740" spans="1:5" ht="13" x14ac:dyDescent="0.15">
      <c r="A740" s="1">
        <f ca="1">IFERROR(__xludf.DUMMYFUNCTION("""COMPUTED_VALUE"""),24)</f>
        <v>24</v>
      </c>
      <c r="B740" s="1" t="str">
        <f ca="1">IFERROR(__xludf.DUMMYFUNCTION("""COMPUTED_VALUE"""),"Media_TV_C8 contribution")</f>
        <v>Media_TV_C8 contribution</v>
      </c>
      <c r="C740" s="1">
        <f ca="1">IFERROR(INDIRECT(ADDRESS(MATCH(A740,'contribution par jour-semaine'!A:A,0),MATCH(B740,'contribution par jour-semaine'!$1:$1,0),4,1,"contribution par jour-semaine")),"")</f>
        <v>5674.64892578125</v>
      </c>
      <c r="D740" s="4" t="str">
        <f ca="1">VLOOKUP(A740,predictions!A:B,2,FALSE)</f>
        <v>07/12/2020</v>
      </c>
      <c r="E740" s="4">
        <f t="shared" ca="1" si="2"/>
        <v>44172</v>
      </c>
    </row>
    <row r="741" spans="1:5" ht="13" x14ac:dyDescent="0.15">
      <c r="A741" s="1">
        <f ca="1">IFERROR(__xludf.DUMMYFUNCTION("""COMPUTED_VALUE"""),24)</f>
        <v>24</v>
      </c>
      <c r="B741" s="1" t="str">
        <f ca="1">IFERROR(__xludf.DUMMYFUNCTION("""COMPUTED_VALUE"""),"Media_TV_TF1 SERIES FILMS contribution")</f>
        <v>Media_TV_TF1 SERIES FILMS contribution</v>
      </c>
      <c r="C741" s="1">
        <f ca="1">IFERROR(INDIRECT(ADDRESS(MATCH(A741,'contribution par jour-semaine'!A:A,0),MATCH(B741,'contribution par jour-semaine'!$1:$1,0),4,1,"contribution par jour-semaine")),"")</f>
        <v>4468.36181640625</v>
      </c>
      <c r="D741" s="4" t="str">
        <f ca="1">VLOOKUP(A741,predictions!A:B,2,FALSE)</f>
        <v>07/12/2020</v>
      </c>
      <c r="E741" s="4">
        <f t="shared" ca="1" si="2"/>
        <v>44172</v>
      </c>
    </row>
    <row r="742" spans="1:5" ht="13" x14ac:dyDescent="0.15">
      <c r="A742" s="1">
        <f ca="1">IFERROR(__xludf.DUMMYFUNCTION("""COMPUTED_VALUE"""),24)</f>
        <v>24</v>
      </c>
      <c r="B742" s="1" t="str">
        <f ca="1">IFERROR(__xludf.DUMMYFUNCTION("""COMPUTED_VALUE"""),"Media_TV_NRJ12 contribution")</f>
        <v>Media_TV_NRJ12 contribution</v>
      </c>
      <c r="C742" s="1">
        <f ca="1">IFERROR(INDIRECT(ADDRESS(MATCH(A742,'contribution par jour-semaine'!A:A,0),MATCH(B742,'contribution par jour-semaine'!$1:$1,0),4,1,"contribution par jour-semaine")),"")</f>
        <v>2898.827392578125</v>
      </c>
      <c r="D742" s="4" t="str">
        <f ca="1">VLOOKUP(A742,predictions!A:B,2,FALSE)</f>
        <v>07/12/2020</v>
      </c>
      <c r="E742" s="4">
        <f t="shared" ca="1" si="2"/>
        <v>44172</v>
      </c>
    </row>
    <row r="743" spans="1:5" ht="13" x14ac:dyDescent="0.15">
      <c r="A743" s="1">
        <f ca="1">IFERROR(__xludf.DUMMYFUNCTION("""COMPUTED_VALUE"""),24)</f>
        <v>24</v>
      </c>
      <c r="B743" s="1" t="str">
        <f ca="1">IFERROR(__xludf.DUMMYFUNCTION("""COMPUTED_VALUE"""),"Media_Search contribution")</f>
        <v>Media_Search contribution</v>
      </c>
      <c r="C743" s="1">
        <f ca="1">IFERROR(INDIRECT(ADDRESS(MATCH(A743,'contribution par jour-semaine'!A:A,0),MATCH(B743,'contribution par jour-semaine'!$1:$1,0),4,1,"contribution par jour-semaine")),"")</f>
        <v>94468.09375</v>
      </c>
      <c r="D743" s="4" t="str">
        <f ca="1">VLOOKUP(A743,predictions!A:B,2,FALSE)</f>
        <v>07/12/2020</v>
      </c>
      <c r="E743" s="4">
        <f t="shared" ca="1" si="2"/>
        <v>44172</v>
      </c>
    </row>
    <row r="744" spans="1:5" ht="13" x14ac:dyDescent="0.15">
      <c r="A744" s="1">
        <f ca="1">IFERROR(__xludf.DUMMYFUNCTION("""COMPUTED_VALUE"""),24)</f>
        <v>24</v>
      </c>
      <c r="B744" s="1" t="str">
        <f ca="1">IFERROR(__xludf.DUMMYFUNCTION("""COMPUTED_VALUE"""),"Media_Social contribution")</f>
        <v>Media_Social contribution</v>
      </c>
      <c r="C744" s="1">
        <f ca="1">IFERROR(INDIRECT(ADDRESS(MATCH(A744,'contribution par jour-semaine'!A:A,0),MATCH(B744,'contribution par jour-semaine'!$1:$1,0),4,1,"contribution par jour-semaine")),"")</f>
        <v>256042.671875</v>
      </c>
      <c r="D744" s="4" t="str">
        <f ca="1">VLOOKUP(A744,predictions!A:B,2,FALSE)</f>
        <v>07/12/2020</v>
      </c>
      <c r="E744" s="4">
        <f t="shared" ca="1" si="2"/>
        <v>44172</v>
      </c>
    </row>
    <row r="745" spans="1:5" ht="13" x14ac:dyDescent="0.15">
      <c r="A745" s="1">
        <f ca="1">IFERROR(__xludf.DUMMYFUNCTION("""COMPUTED_VALUE"""),24)</f>
        <v>24</v>
      </c>
      <c r="B745" s="1" t="str">
        <f ca="1">IFERROR(__xludf.DUMMYFUNCTION("""COMPUTED_VALUE"""),"Media_Display contribution")</f>
        <v>Media_Display contribution</v>
      </c>
      <c r="C745" s="1">
        <f ca="1">IFERROR(INDIRECT(ADDRESS(MATCH(A745,'contribution par jour-semaine'!A:A,0),MATCH(B745,'contribution par jour-semaine'!$1:$1,0),4,1,"contribution par jour-semaine")),"")</f>
        <v>44579.16796875</v>
      </c>
      <c r="D745" s="4" t="str">
        <f ca="1">VLOOKUP(A745,predictions!A:B,2,FALSE)</f>
        <v>07/12/2020</v>
      </c>
      <c r="E745" s="4">
        <f t="shared" ca="1" si="2"/>
        <v>44172</v>
      </c>
    </row>
    <row r="746" spans="1:5" ht="13" x14ac:dyDescent="0.15">
      <c r="A746" s="1">
        <f ca="1">IFERROR(__xludf.DUMMYFUNCTION("""COMPUTED_VALUE"""),24)</f>
        <v>24</v>
      </c>
      <c r="B746" s="1" t="str">
        <f ca="1">IFERROR(__xludf.DUMMYFUNCTION("""COMPUTED_VALUE"""),"Media_OOH_JC DECAUX VITRINE 2M2 NATIONAL contribution")</f>
        <v>Media_OOH_JC DECAUX VITRINE 2M2 NATIONAL contribution</v>
      </c>
      <c r="C746" s="1">
        <f ca="1">IFERROR(INDIRECT(ADDRESS(MATCH(A746,'contribution par jour-semaine'!A:A,0),MATCH(B746,'contribution par jour-semaine'!$1:$1,0),4,1,"contribution par jour-semaine")),"")</f>
        <v>5798.1064453125</v>
      </c>
      <c r="D746" s="4" t="str">
        <f ca="1">VLOOKUP(A746,predictions!A:B,2,FALSE)</f>
        <v>07/12/2020</v>
      </c>
      <c r="E746" s="4">
        <f t="shared" ca="1" si="2"/>
        <v>44172</v>
      </c>
    </row>
    <row r="747" spans="1:5" ht="13" x14ac:dyDescent="0.15">
      <c r="A747" s="1">
        <f ca="1">IFERROR(__xludf.DUMMYFUNCTION("""COMPUTED_VALUE"""),24)</f>
        <v>24</v>
      </c>
      <c r="B747" s="1" t="str">
        <f ca="1">IFERROR(__xludf.DUMMYFUNCTION("""COMPUTED_VALUE"""),"Media_OOH_METROBUS METRO NATIONAL contribution")</f>
        <v>Media_OOH_METROBUS METRO NATIONAL contribution</v>
      </c>
      <c r="C747" s="1">
        <f ca="1">IFERROR(INDIRECT(ADDRESS(MATCH(A747,'contribution par jour-semaine'!A:A,0),MATCH(B747,'contribution par jour-semaine'!$1:$1,0),4,1,"contribution par jour-semaine")),"")</f>
        <v>10098.08984375</v>
      </c>
      <c r="D747" s="4" t="str">
        <f ca="1">VLOOKUP(A747,predictions!A:B,2,FALSE)</f>
        <v>07/12/2020</v>
      </c>
      <c r="E747" s="4">
        <f t="shared" ca="1" si="2"/>
        <v>44172</v>
      </c>
    </row>
    <row r="748" spans="1:5" ht="13" x14ac:dyDescent="0.15">
      <c r="A748" s="1">
        <f ca="1">IFERROR(__xludf.DUMMYFUNCTION("""COMPUTED_VALUE"""),24)</f>
        <v>24</v>
      </c>
      <c r="B748" s="1" t="str">
        <f ca="1">IFERROR(__xludf.DUMMYFUNCTION("""COMPUTED_VALUE"""),"Media_OOH_CLEAR CHANNEL SHOPPING MALLS contribution")</f>
        <v>Media_OOH_CLEAR CHANNEL SHOPPING MALLS contribution</v>
      </c>
      <c r="C748" s="1">
        <f ca="1">IFERROR(INDIRECT(ADDRESS(MATCH(A748,'contribution par jour-semaine'!A:A,0),MATCH(B748,'contribution par jour-semaine'!$1:$1,0),4,1,"contribution par jour-semaine")),"")</f>
        <v>10857.1015625</v>
      </c>
      <c r="D748" s="4" t="str">
        <f ca="1">VLOOKUP(A748,predictions!A:B,2,FALSE)</f>
        <v>07/12/2020</v>
      </c>
      <c r="E748" s="4">
        <f t="shared" ca="1" si="2"/>
        <v>44172</v>
      </c>
    </row>
    <row r="749" spans="1:5" ht="13" x14ac:dyDescent="0.15">
      <c r="A749" s="1">
        <f ca="1">IFERROR(__xludf.DUMMYFUNCTION("""COMPUTED_VALUE"""),24)</f>
        <v>24</v>
      </c>
      <c r="B749" s="1" t="str">
        <f ca="1">IFERROR(__xludf.DUMMYFUNCTION("""COMPUTED_VALUE"""),"Media_OOH_MEDIAGARES TRANSPORT contribution")</f>
        <v>Media_OOH_MEDIAGARES TRANSPORT contribution</v>
      </c>
      <c r="C749" s="1">
        <f ca="1">IFERROR(INDIRECT(ADDRESS(MATCH(A749,'contribution par jour-semaine'!A:A,0),MATCH(B749,'contribution par jour-semaine'!$1:$1,0),4,1,"contribution par jour-semaine")),"")</f>
        <v>13863.349609375</v>
      </c>
      <c r="D749" s="4" t="str">
        <f ca="1">VLOOKUP(A749,predictions!A:B,2,FALSE)</f>
        <v>07/12/2020</v>
      </c>
      <c r="E749" s="4">
        <f t="shared" ca="1" si="2"/>
        <v>44172</v>
      </c>
    </row>
    <row r="750" spans="1:5" ht="13" x14ac:dyDescent="0.15">
      <c r="A750" s="1">
        <f ca="1">IFERROR(__xludf.DUMMYFUNCTION("""COMPUTED_VALUE"""),24)</f>
        <v>24</v>
      </c>
      <c r="B750" s="1" t="str">
        <f ca="1">IFERROR(__xludf.DUMMYFUNCTION("""COMPUTED_VALUE"""),"Media_OOH_Others contribution")</f>
        <v>Media_OOH_Others contribution</v>
      </c>
      <c r="C750" s="1">
        <f ca="1">IFERROR(INDIRECT(ADDRESS(MATCH(A750,'contribution par jour-semaine'!A:A,0),MATCH(B750,'contribution par jour-semaine'!$1:$1,0),4,1,"contribution par jour-semaine")),"")</f>
        <v>6939.40283203125</v>
      </c>
      <c r="D750" s="4" t="str">
        <f ca="1">VLOOKUP(A750,predictions!A:B,2,FALSE)</f>
        <v>07/12/2020</v>
      </c>
      <c r="E750" s="4">
        <f t="shared" ca="1" si="2"/>
        <v>44172</v>
      </c>
    </row>
    <row r="751" spans="1:5" ht="13" x14ac:dyDescent="0.15">
      <c r="A751" s="1">
        <f ca="1">IFERROR(__xludf.DUMMYFUNCTION("""COMPUTED_VALUE"""),24)</f>
        <v>24</v>
      </c>
      <c r="B751" s="1" t="str">
        <f ca="1">IFERROR(__xludf.DUMMYFUNCTION("""COMPUTED_VALUE"""),"baseline contribution")</f>
        <v>baseline contribution</v>
      </c>
      <c r="C751" s="1">
        <f ca="1">IFERROR(INDIRECT(ADDRESS(MATCH(A751,'contribution par jour-semaine'!A:A,0),MATCH(B751,'contribution par jour-semaine'!$1:$1,0),4,1,"contribution par jour-semaine")),"")</f>
        <v>901867.875</v>
      </c>
      <c r="D751" s="4" t="str">
        <f ca="1">VLOOKUP(A751,predictions!A:B,2,FALSE)</f>
        <v>07/12/2020</v>
      </c>
      <c r="E751" s="4">
        <f t="shared" ca="1" si="2"/>
        <v>44172</v>
      </c>
    </row>
    <row r="752" spans="1:5" ht="13" x14ac:dyDescent="0.15">
      <c r="A752" s="1">
        <f ca="1">IFERROR(__xludf.DUMMYFUNCTION("""COMPUTED_VALUE"""),25)</f>
        <v>25</v>
      </c>
      <c r="B752" s="1" t="str">
        <f ca="1">IFERROR(__xludf.DUMMYFUNCTION("""COMPUTED_VALUE"""),"Media_Print_Others contribution")</f>
        <v>Media_Print_Others contribution</v>
      </c>
      <c r="C752" s="1">
        <f ca="1">IFERROR(INDIRECT(ADDRESS(MATCH(A752,'contribution par jour-semaine'!A:A,0),MATCH(B752,'contribution par jour-semaine'!$1:$1,0),4,1,"contribution par jour-semaine")),"")</f>
        <v>40392.58203125</v>
      </c>
      <c r="D752" s="4" t="str">
        <f ca="1">VLOOKUP(A752,predictions!A:B,2,FALSE)</f>
        <v>14/12/2020</v>
      </c>
      <c r="E752" s="4">
        <f t="shared" ca="1" si="2"/>
        <v>44179</v>
      </c>
    </row>
    <row r="753" spans="1:5" ht="13" x14ac:dyDescent="0.15">
      <c r="A753" s="1">
        <f ca="1">IFERROR(__xludf.DUMMYFUNCTION("""COMPUTED_VALUE"""),25)</f>
        <v>25</v>
      </c>
      <c r="B753" s="1" t="str">
        <f ca="1">IFERROR(__xludf.DUMMYFUNCTION("""COMPUTED_VALUE"""),"Media_Print_ELLE contribution")</f>
        <v>Media_Print_ELLE contribution</v>
      </c>
      <c r="C753" s="1">
        <f ca="1">IFERROR(INDIRECT(ADDRESS(MATCH(A753,'contribution par jour-semaine'!A:A,0),MATCH(B753,'contribution par jour-semaine'!$1:$1,0),4,1,"contribution par jour-semaine")),"")</f>
        <v>41993.69921875</v>
      </c>
      <c r="D753" s="4" t="str">
        <f ca="1">VLOOKUP(A753,predictions!A:B,2,FALSE)</f>
        <v>14/12/2020</v>
      </c>
      <c r="E753" s="4">
        <f t="shared" ca="1" si="2"/>
        <v>44179</v>
      </c>
    </row>
    <row r="754" spans="1:5" ht="13" x14ac:dyDescent="0.15">
      <c r="A754" s="1">
        <f ca="1">IFERROR(__xludf.DUMMYFUNCTION("""COMPUTED_VALUE"""),25)</f>
        <v>25</v>
      </c>
      <c r="B754" s="1" t="str">
        <f ca="1">IFERROR(__xludf.DUMMYFUNCTION("""COMPUTED_VALUE"""),"Media_Print_MADAME FIGARO contribution")</f>
        <v>Media_Print_MADAME FIGARO contribution</v>
      </c>
      <c r="C754" s="1">
        <f ca="1">IFERROR(INDIRECT(ADDRESS(MATCH(A754,'contribution par jour-semaine'!A:A,0),MATCH(B754,'contribution par jour-semaine'!$1:$1,0),4,1,"contribution par jour-semaine")),"")</f>
        <v>19738.66015625</v>
      </c>
      <c r="D754" s="4" t="str">
        <f ca="1">VLOOKUP(A754,predictions!A:B,2,FALSE)</f>
        <v>14/12/2020</v>
      </c>
      <c r="E754" s="4">
        <f t="shared" ca="1" si="2"/>
        <v>44179</v>
      </c>
    </row>
    <row r="755" spans="1:5" ht="13" x14ac:dyDescent="0.15">
      <c r="A755" s="1">
        <f ca="1">IFERROR(__xludf.DUMMYFUNCTION("""COMPUTED_VALUE"""),25)</f>
        <v>25</v>
      </c>
      <c r="B755" s="1" t="str">
        <f ca="1">IFERROR(__xludf.DUMMYFUNCTION("""COMPUTED_VALUE"""),"Media_Print_MARIE CLAIRE contribution")</f>
        <v>Media_Print_MARIE CLAIRE contribution</v>
      </c>
      <c r="C755" s="1">
        <f ca="1">IFERROR(INDIRECT(ADDRESS(MATCH(A755,'contribution par jour-semaine'!A:A,0),MATCH(B755,'contribution par jour-semaine'!$1:$1,0),4,1,"contribution par jour-semaine")),"")</f>
        <v>12831.4599609375</v>
      </c>
      <c r="D755" s="4" t="str">
        <f ca="1">VLOOKUP(A755,predictions!A:B,2,FALSE)</f>
        <v>14/12/2020</v>
      </c>
      <c r="E755" s="4">
        <f t="shared" ca="1" si="2"/>
        <v>44179</v>
      </c>
    </row>
    <row r="756" spans="1:5" ht="13" x14ac:dyDescent="0.15">
      <c r="A756" s="1">
        <f ca="1">IFERROR(__xludf.DUMMYFUNCTION("""COMPUTED_VALUE"""),25)</f>
        <v>25</v>
      </c>
      <c r="B756" s="1" t="str">
        <f ca="1">IFERROR(__xludf.DUMMYFUNCTION("""COMPUTED_VALUE"""),"Media_Print_VERSION FEMINA contribution")</f>
        <v>Media_Print_VERSION FEMINA contribution</v>
      </c>
      <c r="C756" s="1">
        <f ca="1">IFERROR(INDIRECT(ADDRESS(MATCH(A756,'contribution par jour-semaine'!A:A,0),MATCH(B756,'contribution par jour-semaine'!$1:$1,0),4,1,"contribution par jour-semaine")),"")</f>
        <v>10047.609375</v>
      </c>
      <c r="D756" s="4" t="str">
        <f ca="1">VLOOKUP(A756,predictions!A:B,2,FALSE)</f>
        <v>14/12/2020</v>
      </c>
      <c r="E756" s="4">
        <f t="shared" ca="1" si="2"/>
        <v>44179</v>
      </c>
    </row>
    <row r="757" spans="1:5" ht="13" x14ac:dyDescent="0.15">
      <c r="A757" s="1">
        <f ca="1">IFERROR(__xludf.DUMMYFUNCTION("""COMPUTED_VALUE"""),25)</f>
        <v>25</v>
      </c>
      <c r="B757" s="1" t="str">
        <f ca="1">IFERROR(__xludf.DUMMYFUNCTION("""COMPUTED_VALUE"""),"Media_Print_GALA contribution")</f>
        <v>Media_Print_GALA contribution</v>
      </c>
      <c r="C757" s="1">
        <f ca="1">IFERROR(INDIRECT(ADDRESS(MATCH(A757,'contribution par jour-semaine'!A:A,0),MATCH(B757,'contribution par jour-semaine'!$1:$1,0),4,1,"contribution par jour-semaine")),"")</f>
        <v>24873.40234375</v>
      </c>
      <c r="D757" s="4" t="str">
        <f ca="1">VLOOKUP(A757,predictions!A:B,2,FALSE)</f>
        <v>14/12/2020</v>
      </c>
      <c r="E757" s="4">
        <f t="shared" ca="1" si="2"/>
        <v>44179</v>
      </c>
    </row>
    <row r="758" spans="1:5" ht="13" x14ac:dyDescent="0.15">
      <c r="A758" s="1">
        <f ca="1">IFERROR(__xludf.DUMMYFUNCTION("""COMPUTED_VALUE"""),25)</f>
        <v>25</v>
      </c>
      <c r="B758" s="1" t="str">
        <f ca="1">IFERROR(__xludf.DUMMYFUNCTION("""COMPUTED_VALUE"""),"Media_Print_COSMOPOLITAN contribution")</f>
        <v>Media_Print_COSMOPOLITAN contribution</v>
      </c>
      <c r="C758" s="1">
        <f ca="1">IFERROR(INDIRECT(ADDRESS(MATCH(A758,'contribution par jour-semaine'!A:A,0),MATCH(B758,'contribution par jour-semaine'!$1:$1,0),4,1,"contribution par jour-semaine")),"")</f>
        <v>26411.140625</v>
      </c>
      <c r="D758" s="4" t="str">
        <f ca="1">VLOOKUP(A758,predictions!A:B,2,FALSE)</f>
        <v>14/12/2020</v>
      </c>
      <c r="E758" s="4">
        <f t="shared" ca="1" si="2"/>
        <v>44179</v>
      </c>
    </row>
    <row r="759" spans="1:5" ht="13" x14ac:dyDescent="0.15">
      <c r="A759" s="1">
        <f ca="1">IFERROR(__xludf.DUMMYFUNCTION("""COMPUTED_VALUE"""),25)</f>
        <v>25</v>
      </c>
      <c r="B759" s="1" t="str">
        <f ca="1">IFERROR(__xludf.DUMMYFUNCTION("""COMPUTED_VALUE"""),"Media_Print_FEMME ACTUELLE contribution")</f>
        <v>Media_Print_FEMME ACTUELLE contribution</v>
      </c>
      <c r="C759" s="1">
        <f ca="1">IFERROR(INDIRECT(ADDRESS(MATCH(A759,'contribution par jour-semaine'!A:A,0),MATCH(B759,'contribution par jour-semaine'!$1:$1,0),4,1,"contribution par jour-semaine")),"")</f>
        <v>21162.759765625</v>
      </c>
      <c r="D759" s="4" t="str">
        <f ca="1">VLOOKUP(A759,predictions!A:B,2,FALSE)</f>
        <v>14/12/2020</v>
      </c>
      <c r="E759" s="4">
        <f t="shared" ca="1" si="2"/>
        <v>44179</v>
      </c>
    </row>
    <row r="760" spans="1:5" ht="13" x14ac:dyDescent="0.15">
      <c r="A760" s="1">
        <f ca="1">IFERROR(__xludf.DUMMYFUNCTION("""COMPUTED_VALUE"""),25)</f>
        <v>25</v>
      </c>
      <c r="B760" s="1" t="str">
        <f ca="1">IFERROR(__xludf.DUMMYFUNCTION("""COMPUTED_VALUE"""),"Media_Print_PARIS MATCH contribution")</f>
        <v>Media_Print_PARIS MATCH contribution</v>
      </c>
      <c r="C760" s="1">
        <f ca="1">IFERROR(INDIRECT(ADDRESS(MATCH(A760,'contribution par jour-semaine'!A:A,0),MATCH(B760,'contribution par jour-semaine'!$1:$1,0),4,1,"contribution par jour-semaine")),"")</f>
        <v>12405.7138671875</v>
      </c>
      <c r="D760" s="4" t="str">
        <f ca="1">VLOOKUP(A760,predictions!A:B,2,FALSE)</f>
        <v>14/12/2020</v>
      </c>
      <c r="E760" s="4">
        <f t="shared" ca="1" si="2"/>
        <v>44179</v>
      </c>
    </row>
    <row r="761" spans="1:5" ht="13" x14ac:dyDescent="0.15">
      <c r="A761" s="1">
        <f ca="1">IFERROR(__xludf.DUMMYFUNCTION("""COMPUTED_VALUE"""),25)</f>
        <v>25</v>
      </c>
      <c r="B761" s="1" t="str">
        <f ca="1">IFERROR(__xludf.DUMMYFUNCTION("""COMPUTED_VALUE"""),"Media_Print_BIBA contribution")</f>
        <v>Media_Print_BIBA contribution</v>
      </c>
      <c r="C761" s="1">
        <f ca="1">IFERROR(INDIRECT(ADDRESS(MATCH(A761,'contribution par jour-semaine'!A:A,0),MATCH(B761,'contribution par jour-semaine'!$1:$1,0),4,1,"contribution par jour-semaine")),"")</f>
        <v>16852.947265625</v>
      </c>
      <c r="D761" s="4" t="str">
        <f ca="1">VLOOKUP(A761,predictions!A:B,2,FALSE)</f>
        <v>14/12/2020</v>
      </c>
      <c r="E761" s="4">
        <f t="shared" ca="1" si="2"/>
        <v>44179</v>
      </c>
    </row>
    <row r="762" spans="1:5" ht="13" x14ac:dyDescent="0.15">
      <c r="A762" s="1">
        <f ca="1">IFERROR(__xludf.DUMMYFUNCTION("""COMPUTED_VALUE"""),25)</f>
        <v>25</v>
      </c>
      <c r="B762" s="1" t="str">
        <f ca="1">IFERROR(__xludf.DUMMYFUNCTION("""COMPUTED_VALUE"""),"Media_Print_AVANTAGES contribution")</f>
        <v>Media_Print_AVANTAGES contribution</v>
      </c>
      <c r="C762" s="1">
        <f ca="1">IFERROR(INDIRECT(ADDRESS(MATCH(A762,'contribution par jour-semaine'!A:A,0),MATCH(B762,'contribution par jour-semaine'!$1:$1,0),4,1,"contribution par jour-semaine")),"")</f>
        <v>5909.1123046875</v>
      </c>
      <c r="D762" s="4" t="str">
        <f ca="1">VLOOKUP(A762,predictions!A:B,2,FALSE)</f>
        <v>14/12/2020</v>
      </c>
      <c r="E762" s="4">
        <f t="shared" ca="1" si="2"/>
        <v>44179</v>
      </c>
    </row>
    <row r="763" spans="1:5" ht="13" x14ac:dyDescent="0.15">
      <c r="A763" s="1">
        <f ca="1">IFERROR(__xludf.DUMMYFUNCTION("""COMPUTED_VALUE"""),25)</f>
        <v>25</v>
      </c>
      <c r="B763" s="1" t="str">
        <f ca="1">IFERROR(__xludf.DUMMYFUNCTION("""COMPUTED_VALUE"""),"Media_Print_PSYCHOLOGIES contribution")</f>
        <v>Media_Print_PSYCHOLOGIES contribution</v>
      </c>
      <c r="C763" s="1">
        <f ca="1">IFERROR(INDIRECT(ADDRESS(MATCH(A763,'contribution par jour-semaine'!A:A,0),MATCH(B763,'contribution par jour-semaine'!$1:$1,0),4,1,"contribution par jour-semaine")),"")</f>
        <v>1713.4605712890625</v>
      </c>
      <c r="D763" s="4" t="str">
        <f ca="1">VLOOKUP(A763,predictions!A:B,2,FALSE)</f>
        <v>14/12/2020</v>
      </c>
      <c r="E763" s="4">
        <f t="shared" ca="1" si="2"/>
        <v>44179</v>
      </c>
    </row>
    <row r="764" spans="1:5" ht="13" x14ac:dyDescent="0.15">
      <c r="A764" s="1">
        <f ca="1">IFERROR(__xludf.DUMMYFUNCTION("""COMPUTED_VALUE"""),25)</f>
        <v>25</v>
      </c>
      <c r="B764" s="1" t="str">
        <f ca="1">IFERROR(__xludf.DUMMYFUNCTION("""COMPUTED_VALUE"""),"Media_TV_TF1 contribution")</f>
        <v>Media_TV_TF1 contribution</v>
      </c>
      <c r="C764" s="1">
        <f ca="1">IFERROR(INDIRECT(ADDRESS(MATCH(A764,'contribution par jour-semaine'!A:A,0),MATCH(B764,'contribution par jour-semaine'!$1:$1,0),4,1,"contribution par jour-semaine")),"")</f>
        <v>3563.923583984375</v>
      </c>
      <c r="D764" s="4" t="str">
        <f ca="1">VLOOKUP(A764,predictions!A:B,2,FALSE)</f>
        <v>14/12/2020</v>
      </c>
      <c r="E764" s="4">
        <f t="shared" ca="1" si="2"/>
        <v>44179</v>
      </c>
    </row>
    <row r="765" spans="1:5" ht="13" x14ac:dyDescent="0.15">
      <c r="A765" s="1">
        <f ca="1">IFERROR(__xludf.DUMMYFUNCTION("""COMPUTED_VALUE"""),25)</f>
        <v>25</v>
      </c>
      <c r="B765" s="1" t="str">
        <f ca="1">IFERROR(__xludf.DUMMYFUNCTION("""COMPUTED_VALUE"""),"Media_TV_Others contribution")</f>
        <v>Media_TV_Others contribution</v>
      </c>
      <c r="C765" s="1">
        <f ca="1">IFERROR(INDIRECT(ADDRESS(MATCH(A765,'contribution par jour-semaine'!A:A,0),MATCH(B765,'contribution par jour-semaine'!$1:$1,0),4,1,"contribution par jour-semaine")),"")</f>
        <v>5027.7021484375</v>
      </c>
      <c r="D765" s="4" t="str">
        <f ca="1">VLOOKUP(A765,predictions!A:B,2,FALSE)</f>
        <v>14/12/2020</v>
      </c>
      <c r="E765" s="4">
        <f t="shared" ca="1" si="2"/>
        <v>44179</v>
      </c>
    </row>
    <row r="766" spans="1:5" ht="13" x14ac:dyDescent="0.15">
      <c r="A766" s="1">
        <f ca="1">IFERROR(__xludf.DUMMYFUNCTION("""COMPUTED_VALUE"""),25)</f>
        <v>25</v>
      </c>
      <c r="B766" s="1" t="str">
        <f ca="1">IFERROR(__xludf.DUMMYFUNCTION("""COMPUTED_VALUE"""),"Media_TV_M6 contribution")</f>
        <v>Media_TV_M6 contribution</v>
      </c>
      <c r="C766" s="1">
        <f ca="1">IFERROR(INDIRECT(ADDRESS(MATCH(A766,'contribution par jour-semaine'!A:A,0),MATCH(B766,'contribution par jour-semaine'!$1:$1,0),4,1,"contribution par jour-semaine")),"")</f>
        <v>10395.775390625</v>
      </c>
      <c r="D766" s="4" t="str">
        <f ca="1">VLOOKUP(A766,predictions!A:B,2,FALSE)</f>
        <v>14/12/2020</v>
      </c>
      <c r="E766" s="4">
        <f t="shared" ca="1" si="2"/>
        <v>44179</v>
      </c>
    </row>
    <row r="767" spans="1:5" ht="13" x14ac:dyDescent="0.15">
      <c r="A767" s="1">
        <f ca="1">IFERROR(__xludf.DUMMYFUNCTION("""COMPUTED_VALUE"""),25)</f>
        <v>25</v>
      </c>
      <c r="B767" s="1" t="str">
        <f ca="1">IFERROR(__xludf.DUMMYFUNCTION("""COMPUTED_VALUE"""),"Media_TV_TMC contribution")</f>
        <v>Media_TV_TMC contribution</v>
      </c>
      <c r="C767" s="1">
        <f ca="1">IFERROR(INDIRECT(ADDRESS(MATCH(A767,'contribution par jour-semaine'!A:A,0),MATCH(B767,'contribution par jour-semaine'!$1:$1,0),4,1,"contribution par jour-semaine")),"")</f>
        <v>6777.20361328125</v>
      </c>
      <c r="D767" s="4" t="str">
        <f ca="1">VLOOKUP(A767,predictions!A:B,2,FALSE)</f>
        <v>14/12/2020</v>
      </c>
      <c r="E767" s="4">
        <f t="shared" ref="E767:E1021" ca="1" si="3">DATE(RIGHT(D767,4),MID(D767,4,2),LEFT(D767,2))</f>
        <v>44179</v>
      </c>
    </row>
    <row r="768" spans="1:5" ht="13" x14ac:dyDescent="0.15">
      <c r="A768" s="1">
        <f ca="1">IFERROR(__xludf.DUMMYFUNCTION("""COMPUTED_VALUE"""),25)</f>
        <v>25</v>
      </c>
      <c r="B768" s="1" t="str">
        <f ca="1">IFERROR(__xludf.DUMMYFUNCTION("""COMPUTED_VALUE"""),"Media_TV_FRANCE 2 contribution")</f>
        <v>Media_TV_FRANCE 2 contribution</v>
      </c>
      <c r="C768" s="1">
        <f ca="1">IFERROR(INDIRECT(ADDRESS(MATCH(A768,'contribution par jour-semaine'!A:A,0),MATCH(B768,'contribution par jour-semaine'!$1:$1,0),4,1,"contribution par jour-semaine")),"")</f>
        <v>5599.30712890625</v>
      </c>
      <c r="D768" s="4" t="str">
        <f ca="1">VLOOKUP(A768,predictions!A:B,2,FALSE)</f>
        <v>14/12/2020</v>
      </c>
      <c r="E768" s="4">
        <f t="shared" ca="1" si="3"/>
        <v>44179</v>
      </c>
    </row>
    <row r="769" spans="1:5" ht="13" x14ac:dyDescent="0.15">
      <c r="A769" s="1">
        <f ca="1">IFERROR(__xludf.DUMMYFUNCTION("""COMPUTED_VALUE"""),25)</f>
        <v>25</v>
      </c>
      <c r="B769" s="1" t="str">
        <f ca="1">IFERROR(__xludf.DUMMYFUNCTION("""COMPUTED_VALUE"""),"Media_TV_BFM TV contribution")</f>
        <v>Media_TV_BFM TV contribution</v>
      </c>
      <c r="C769" s="1">
        <f ca="1">IFERROR(INDIRECT(ADDRESS(MATCH(A769,'contribution par jour-semaine'!A:A,0),MATCH(B769,'contribution par jour-semaine'!$1:$1,0),4,1,"contribution par jour-semaine")),"")</f>
        <v>3078.1162109375</v>
      </c>
      <c r="D769" s="4" t="str">
        <f ca="1">VLOOKUP(A769,predictions!A:B,2,FALSE)</f>
        <v>14/12/2020</v>
      </c>
      <c r="E769" s="4">
        <f t="shared" ca="1" si="3"/>
        <v>44179</v>
      </c>
    </row>
    <row r="770" spans="1:5" ht="13" x14ac:dyDescent="0.15">
      <c r="A770" s="1">
        <f ca="1">IFERROR(__xludf.DUMMYFUNCTION("""COMPUTED_VALUE"""),25)</f>
        <v>25</v>
      </c>
      <c r="B770" s="1" t="str">
        <f ca="1">IFERROR(__xludf.DUMMYFUNCTION("""COMPUTED_VALUE"""),"Media_TV_C8 contribution")</f>
        <v>Media_TV_C8 contribution</v>
      </c>
      <c r="C770" s="1">
        <f ca="1">IFERROR(INDIRECT(ADDRESS(MATCH(A770,'contribution par jour-semaine'!A:A,0),MATCH(B770,'contribution par jour-semaine'!$1:$1,0),4,1,"contribution par jour-semaine")),"")</f>
        <v>5399.87451171875</v>
      </c>
      <c r="D770" s="4" t="str">
        <f ca="1">VLOOKUP(A770,predictions!A:B,2,FALSE)</f>
        <v>14/12/2020</v>
      </c>
      <c r="E770" s="4">
        <f t="shared" ca="1" si="3"/>
        <v>44179</v>
      </c>
    </row>
    <row r="771" spans="1:5" ht="13" x14ac:dyDescent="0.15">
      <c r="A771" s="1">
        <f ca="1">IFERROR(__xludf.DUMMYFUNCTION("""COMPUTED_VALUE"""),25)</f>
        <v>25</v>
      </c>
      <c r="B771" s="1" t="str">
        <f ca="1">IFERROR(__xludf.DUMMYFUNCTION("""COMPUTED_VALUE"""),"Media_TV_TF1 SERIES FILMS contribution")</f>
        <v>Media_TV_TF1 SERIES FILMS contribution</v>
      </c>
      <c r="C771" s="1">
        <f ca="1">IFERROR(INDIRECT(ADDRESS(MATCH(A771,'contribution par jour-semaine'!A:A,0),MATCH(B771,'contribution par jour-semaine'!$1:$1,0),4,1,"contribution par jour-semaine")),"")</f>
        <v>4047.97509765625</v>
      </c>
      <c r="D771" s="4" t="str">
        <f ca="1">VLOOKUP(A771,predictions!A:B,2,FALSE)</f>
        <v>14/12/2020</v>
      </c>
      <c r="E771" s="4">
        <f t="shared" ca="1" si="3"/>
        <v>44179</v>
      </c>
    </row>
    <row r="772" spans="1:5" ht="13" x14ac:dyDescent="0.15">
      <c r="A772" s="1">
        <f ca="1">IFERROR(__xludf.DUMMYFUNCTION("""COMPUTED_VALUE"""),25)</f>
        <v>25</v>
      </c>
      <c r="B772" s="1" t="str">
        <f ca="1">IFERROR(__xludf.DUMMYFUNCTION("""COMPUTED_VALUE"""),"Media_TV_NRJ12 contribution")</f>
        <v>Media_TV_NRJ12 contribution</v>
      </c>
      <c r="C772" s="1">
        <f ca="1">IFERROR(INDIRECT(ADDRESS(MATCH(A772,'contribution par jour-semaine'!A:A,0),MATCH(B772,'contribution par jour-semaine'!$1:$1,0),4,1,"contribution par jour-semaine")),"")</f>
        <v>2564.829833984375</v>
      </c>
      <c r="D772" s="4" t="str">
        <f ca="1">VLOOKUP(A772,predictions!A:B,2,FALSE)</f>
        <v>14/12/2020</v>
      </c>
      <c r="E772" s="4">
        <f t="shared" ca="1" si="3"/>
        <v>44179</v>
      </c>
    </row>
    <row r="773" spans="1:5" ht="13" x14ac:dyDescent="0.15">
      <c r="A773" s="1">
        <f ca="1">IFERROR(__xludf.DUMMYFUNCTION("""COMPUTED_VALUE"""),25)</f>
        <v>25</v>
      </c>
      <c r="B773" s="1" t="str">
        <f ca="1">IFERROR(__xludf.DUMMYFUNCTION("""COMPUTED_VALUE"""),"Media_Search contribution")</f>
        <v>Media_Search contribution</v>
      </c>
      <c r="C773" s="1">
        <f ca="1">IFERROR(INDIRECT(ADDRESS(MATCH(A773,'contribution par jour-semaine'!A:A,0),MATCH(B773,'contribution par jour-semaine'!$1:$1,0),4,1,"contribution par jour-semaine")),"")</f>
        <v>90670.96875</v>
      </c>
      <c r="D773" s="4" t="str">
        <f ca="1">VLOOKUP(A773,predictions!A:B,2,FALSE)</f>
        <v>14/12/2020</v>
      </c>
      <c r="E773" s="4">
        <f t="shared" ca="1" si="3"/>
        <v>44179</v>
      </c>
    </row>
    <row r="774" spans="1:5" ht="13" x14ac:dyDescent="0.15">
      <c r="A774" s="1">
        <f ca="1">IFERROR(__xludf.DUMMYFUNCTION("""COMPUTED_VALUE"""),25)</f>
        <v>25</v>
      </c>
      <c r="B774" s="1" t="str">
        <f ca="1">IFERROR(__xludf.DUMMYFUNCTION("""COMPUTED_VALUE"""),"Media_Social contribution")</f>
        <v>Media_Social contribution</v>
      </c>
      <c r="C774" s="1">
        <f ca="1">IFERROR(INDIRECT(ADDRESS(MATCH(A774,'contribution par jour-semaine'!A:A,0),MATCH(B774,'contribution par jour-semaine'!$1:$1,0),4,1,"contribution par jour-semaine")),"")</f>
        <v>227593.0625</v>
      </c>
      <c r="D774" s="4" t="str">
        <f ca="1">VLOOKUP(A774,predictions!A:B,2,FALSE)</f>
        <v>14/12/2020</v>
      </c>
      <c r="E774" s="4">
        <f t="shared" ca="1" si="3"/>
        <v>44179</v>
      </c>
    </row>
    <row r="775" spans="1:5" ht="13" x14ac:dyDescent="0.15">
      <c r="A775" s="1">
        <f ca="1">IFERROR(__xludf.DUMMYFUNCTION("""COMPUTED_VALUE"""),25)</f>
        <v>25</v>
      </c>
      <c r="B775" s="1" t="str">
        <f ca="1">IFERROR(__xludf.DUMMYFUNCTION("""COMPUTED_VALUE"""),"Media_Display contribution")</f>
        <v>Media_Display contribution</v>
      </c>
      <c r="C775" s="1">
        <f ca="1">IFERROR(INDIRECT(ADDRESS(MATCH(A775,'contribution par jour-semaine'!A:A,0),MATCH(B775,'contribution par jour-semaine'!$1:$1,0),4,1,"contribution par jour-semaine")),"")</f>
        <v>44922.1796875</v>
      </c>
      <c r="D775" s="4" t="str">
        <f ca="1">VLOOKUP(A775,predictions!A:B,2,FALSE)</f>
        <v>14/12/2020</v>
      </c>
      <c r="E775" s="4">
        <f t="shared" ca="1" si="3"/>
        <v>44179</v>
      </c>
    </row>
    <row r="776" spans="1:5" ht="13" x14ac:dyDescent="0.15">
      <c r="A776" s="1">
        <f ca="1">IFERROR(__xludf.DUMMYFUNCTION("""COMPUTED_VALUE"""),25)</f>
        <v>25</v>
      </c>
      <c r="B776" s="1" t="str">
        <f ca="1">IFERROR(__xludf.DUMMYFUNCTION("""COMPUTED_VALUE"""),"Media_OOH_JC DECAUX VITRINE 2M2 NATIONAL contribution")</f>
        <v>Media_OOH_JC DECAUX VITRINE 2M2 NATIONAL contribution</v>
      </c>
      <c r="C776" s="1">
        <f ca="1">IFERROR(INDIRECT(ADDRESS(MATCH(A776,'contribution par jour-semaine'!A:A,0),MATCH(B776,'contribution par jour-semaine'!$1:$1,0),4,1,"contribution par jour-semaine")),"")</f>
        <v>5224.68115234375</v>
      </c>
      <c r="D776" s="4" t="str">
        <f ca="1">VLOOKUP(A776,predictions!A:B,2,FALSE)</f>
        <v>14/12/2020</v>
      </c>
      <c r="E776" s="4">
        <f t="shared" ca="1" si="3"/>
        <v>44179</v>
      </c>
    </row>
    <row r="777" spans="1:5" ht="13" x14ac:dyDescent="0.15">
      <c r="A777" s="1">
        <f ca="1">IFERROR(__xludf.DUMMYFUNCTION("""COMPUTED_VALUE"""),25)</f>
        <v>25</v>
      </c>
      <c r="B777" s="1" t="str">
        <f ca="1">IFERROR(__xludf.DUMMYFUNCTION("""COMPUTED_VALUE"""),"Media_OOH_METROBUS METRO NATIONAL contribution")</f>
        <v>Media_OOH_METROBUS METRO NATIONAL contribution</v>
      </c>
      <c r="C777" s="1">
        <f ca="1">IFERROR(INDIRECT(ADDRESS(MATCH(A777,'contribution par jour-semaine'!A:A,0),MATCH(B777,'contribution par jour-semaine'!$1:$1,0),4,1,"contribution par jour-semaine")),"")</f>
        <v>8929.2412109375</v>
      </c>
      <c r="D777" s="4" t="str">
        <f ca="1">VLOOKUP(A777,predictions!A:B,2,FALSE)</f>
        <v>14/12/2020</v>
      </c>
      <c r="E777" s="4">
        <f t="shared" ca="1" si="3"/>
        <v>44179</v>
      </c>
    </row>
    <row r="778" spans="1:5" ht="13" x14ac:dyDescent="0.15">
      <c r="A778" s="1">
        <f ca="1">IFERROR(__xludf.DUMMYFUNCTION("""COMPUTED_VALUE"""),25)</f>
        <v>25</v>
      </c>
      <c r="B778" s="1" t="str">
        <f ca="1">IFERROR(__xludf.DUMMYFUNCTION("""COMPUTED_VALUE"""),"Media_OOH_CLEAR CHANNEL SHOPPING MALLS contribution")</f>
        <v>Media_OOH_CLEAR CHANNEL SHOPPING MALLS contribution</v>
      </c>
      <c r="C778" s="1">
        <f ca="1">IFERROR(INDIRECT(ADDRESS(MATCH(A778,'contribution par jour-semaine'!A:A,0),MATCH(B778,'contribution par jour-semaine'!$1:$1,0),4,1,"contribution par jour-semaine")),"")</f>
        <v>9954.6181640625</v>
      </c>
      <c r="D778" s="4" t="str">
        <f ca="1">VLOOKUP(A778,predictions!A:B,2,FALSE)</f>
        <v>14/12/2020</v>
      </c>
      <c r="E778" s="4">
        <f t="shared" ca="1" si="3"/>
        <v>44179</v>
      </c>
    </row>
    <row r="779" spans="1:5" ht="13" x14ac:dyDescent="0.15">
      <c r="A779" s="1">
        <f ca="1">IFERROR(__xludf.DUMMYFUNCTION("""COMPUTED_VALUE"""),25)</f>
        <v>25</v>
      </c>
      <c r="B779" s="1" t="str">
        <f ca="1">IFERROR(__xludf.DUMMYFUNCTION("""COMPUTED_VALUE"""),"Media_OOH_MEDIAGARES TRANSPORT contribution")</f>
        <v>Media_OOH_MEDIAGARES TRANSPORT contribution</v>
      </c>
      <c r="C779" s="1">
        <f ca="1">IFERROR(INDIRECT(ADDRESS(MATCH(A779,'contribution par jour-semaine'!A:A,0),MATCH(B779,'contribution par jour-semaine'!$1:$1,0),4,1,"contribution par jour-semaine")),"")</f>
        <v>13402.9609375</v>
      </c>
      <c r="D779" s="4" t="str">
        <f ca="1">VLOOKUP(A779,predictions!A:B,2,FALSE)</f>
        <v>14/12/2020</v>
      </c>
      <c r="E779" s="4">
        <f t="shared" ca="1" si="3"/>
        <v>44179</v>
      </c>
    </row>
    <row r="780" spans="1:5" ht="13" x14ac:dyDescent="0.15">
      <c r="A780" s="1">
        <f ca="1">IFERROR(__xludf.DUMMYFUNCTION("""COMPUTED_VALUE"""),25)</f>
        <v>25</v>
      </c>
      <c r="B780" s="1" t="str">
        <f ca="1">IFERROR(__xludf.DUMMYFUNCTION("""COMPUTED_VALUE"""),"Media_OOH_Others contribution")</f>
        <v>Media_OOH_Others contribution</v>
      </c>
      <c r="C780" s="1">
        <f ca="1">IFERROR(INDIRECT(ADDRESS(MATCH(A780,'contribution par jour-semaine'!A:A,0),MATCH(B780,'contribution par jour-semaine'!$1:$1,0),4,1,"contribution par jour-semaine")),"")</f>
        <v>6527.3466796875</v>
      </c>
      <c r="D780" s="4" t="str">
        <f ca="1">VLOOKUP(A780,predictions!A:B,2,FALSE)</f>
        <v>14/12/2020</v>
      </c>
      <c r="E780" s="4">
        <f t="shared" ca="1" si="3"/>
        <v>44179</v>
      </c>
    </row>
    <row r="781" spans="1:5" ht="13" x14ac:dyDescent="0.15">
      <c r="A781" s="1">
        <f ca="1">IFERROR(__xludf.DUMMYFUNCTION("""COMPUTED_VALUE"""),25)</f>
        <v>25</v>
      </c>
      <c r="B781" s="1" t="str">
        <f ca="1">IFERROR(__xludf.DUMMYFUNCTION("""COMPUTED_VALUE"""),"baseline contribution")</f>
        <v>baseline contribution</v>
      </c>
      <c r="C781" s="1">
        <f ca="1">IFERROR(INDIRECT(ADDRESS(MATCH(A781,'contribution par jour-semaine'!A:A,0),MATCH(B781,'contribution par jour-semaine'!$1:$1,0),4,1,"contribution par jour-semaine")),"")</f>
        <v>898838.3125</v>
      </c>
      <c r="D781" s="4" t="str">
        <f ca="1">VLOOKUP(A781,predictions!A:B,2,FALSE)</f>
        <v>14/12/2020</v>
      </c>
      <c r="E781" s="4">
        <f t="shared" ca="1" si="3"/>
        <v>44179</v>
      </c>
    </row>
    <row r="782" spans="1:5" ht="13" x14ac:dyDescent="0.15">
      <c r="A782" s="1">
        <f ca="1">IFERROR(__xludf.DUMMYFUNCTION("""COMPUTED_VALUE"""),26)</f>
        <v>26</v>
      </c>
      <c r="B782" s="1" t="str">
        <f ca="1">IFERROR(__xludf.DUMMYFUNCTION("""COMPUTED_VALUE"""),"Media_Print_Others contribution")</f>
        <v>Media_Print_Others contribution</v>
      </c>
      <c r="C782" s="1">
        <f ca="1">IFERROR(INDIRECT(ADDRESS(MATCH(A782,'contribution par jour-semaine'!A:A,0),MATCH(B782,'contribution par jour-semaine'!$1:$1,0),4,1,"contribution par jour-semaine")),"")</f>
        <v>31878.490234375</v>
      </c>
      <c r="D782" s="4" t="str">
        <f ca="1">VLOOKUP(A782,predictions!A:B,2,FALSE)</f>
        <v>21/12/2020</v>
      </c>
      <c r="E782" s="4">
        <f t="shared" ca="1" si="3"/>
        <v>44186</v>
      </c>
    </row>
    <row r="783" spans="1:5" ht="13" x14ac:dyDescent="0.15">
      <c r="A783" s="1">
        <f ca="1">IFERROR(__xludf.DUMMYFUNCTION("""COMPUTED_VALUE"""),26)</f>
        <v>26</v>
      </c>
      <c r="B783" s="1" t="str">
        <f ca="1">IFERROR(__xludf.DUMMYFUNCTION("""COMPUTED_VALUE"""),"Media_Print_ELLE contribution")</f>
        <v>Media_Print_ELLE contribution</v>
      </c>
      <c r="C783" s="1">
        <f ca="1">IFERROR(INDIRECT(ADDRESS(MATCH(A783,'contribution par jour-semaine'!A:A,0),MATCH(B783,'contribution par jour-semaine'!$1:$1,0),4,1,"contribution par jour-semaine")),"")</f>
        <v>34161.93359375</v>
      </c>
      <c r="D783" s="4" t="str">
        <f ca="1">VLOOKUP(A783,predictions!A:B,2,FALSE)</f>
        <v>21/12/2020</v>
      </c>
      <c r="E783" s="4">
        <f t="shared" ca="1" si="3"/>
        <v>44186</v>
      </c>
    </row>
    <row r="784" spans="1:5" ht="13" x14ac:dyDescent="0.15">
      <c r="A784" s="1">
        <f ca="1">IFERROR(__xludf.DUMMYFUNCTION("""COMPUTED_VALUE"""),26)</f>
        <v>26</v>
      </c>
      <c r="B784" s="1" t="str">
        <f ca="1">IFERROR(__xludf.DUMMYFUNCTION("""COMPUTED_VALUE"""),"Media_Print_MADAME FIGARO contribution")</f>
        <v>Media_Print_MADAME FIGARO contribution</v>
      </c>
      <c r="C784" s="1">
        <f ca="1">IFERROR(INDIRECT(ADDRESS(MATCH(A784,'contribution par jour-semaine'!A:A,0),MATCH(B784,'contribution par jour-semaine'!$1:$1,0),4,1,"contribution par jour-semaine")),"")</f>
        <v>19005.6328125</v>
      </c>
      <c r="D784" s="4" t="str">
        <f ca="1">VLOOKUP(A784,predictions!A:B,2,FALSE)</f>
        <v>21/12/2020</v>
      </c>
      <c r="E784" s="4">
        <f t="shared" ca="1" si="3"/>
        <v>44186</v>
      </c>
    </row>
    <row r="785" spans="1:5" ht="13" x14ac:dyDescent="0.15">
      <c r="A785" s="1">
        <f ca="1">IFERROR(__xludf.DUMMYFUNCTION("""COMPUTED_VALUE"""),26)</f>
        <v>26</v>
      </c>
      <c r="B785" s="1" t="str">
        <f ca="1">IFERROR(__xludf.DUMMYFUNCTION("""COMPUTED_VALUE"""),"Media_Print_MARIE CLAIRE contribution")</f>
        <v>Media_Print_MARIE CLAIRE contribution</v>
      </c>
      <c r="C785" s="1">
        <f ca="1">IFERROR(INDIRECT(ADDRESS(MATCH(A785,'contribution par jour-semaine'!A:A,0),MATCH(B785,'contribution par jour-semaine'!$1:$1,0),4,1,"contribution par jour-semaine")),"")</f>
        <v>11346.9404296875</v>
      </c>
      <c r="D785" s="4" t="str">
        <f ca="1">VLOOKUP(A785,predictions!A:B,2,FALSE)</f>
        <v>21/12/2020</v>
      </c>
      <c r="E785" s="4">
        <f t="shared" ca="1" si="3"/>
        <v>44186</v>
      </c>
    </row>
    <row r="786" spans="1:5" ht="13" x14ac:dyDescent="0.15">
      <c r="A786" s="1">
        <f ca="1">IFERROR(__xludf.DUMMYFUNCTION("""COMPUTED_VALUE"""),26)</f>
        <v>26</v>
      </c>
      <c r="B786" s="1" t="str">
        <f ca="1">IFERROR(__xludf.DUMMYFUNCTION("""COMPUTED_VALUE"""),"Media_Print_VERSION FEMINA contribution")</f>
        <v>Media_Print_VERSION FEMINA contribution</v>
      </c>
      <c r="C786" s="1">
        <f ca="1">IFERROR(INDIRECT(ADDRESS(MATCH(A786,'contribution par jour-semaine'!A:A,0),MATCH(B786,'contribution par jour-semaine'!$1:$1,0),4,1,"contribution par jour-semaine")),"")</f>
        <v>9373.7421875</v>
      </c>
      <c r="D786" s="4" t="str">
        <f ca="1">VLOOKUP(A786,predictions!A:B,2,FALSE)</f>
        <v>21/12/2020</v>
      </c>
      <c r="E786" s="4">
        <f t="shared" ca="1" si="3"/>
        <v>44186</v>
      </c>
    </row>
    <row r="787" spans="1:5" ht="13" x14ac:dyDescent="0.15">
      <c r="A787" s="1">
        <f ca="1">IFERROR(__xludf.DUMMYFUNCTION("""COMPUTED_VALUE"""),26)</f>
        <v>26</v>
      </c>
      <c r="B787" s="1" t="str">
        <f ca="1">IFERROR(__xludf.DUMMYFUNCTION("""COMPUTED_VALUE"""),"Media_Print_GALA contribution")</f>
        <v>Media_Print_GALA contribution</v>
      </c>
      <c r="C787" s="1">
        <f ca="1">IFERROR(INDIRECT(ADDRESS(MATCH(A787,'contribution par jour-semaine'!A:A,0),MATCH(B787,'contribution par jour-semaine'!$1:$1,0),4,1,"contribution par jour-semaine")),"")</f>
        <v>22689.63671875</v>
      </c>
      <c r="D787" s="4" t="str">
        <f ca="1">VLOOKUP(A787,predictions!A:B,2,FALSE)</f>
        <v>21/12/2020</v>
      </c>
      <c r="E787" s="4">
        <f t="shared" ca="1" si="3"/>
        <v>44186</v>
      </c>
    </row>
    <row r="788" spans="1:5" ht="13" x14ac:dyDescent="0.15">
      <c r="A788" s="1">
        <f ca="1">IFERROR(__xludf.DUMMYFUNCTION("""COMPUTED_VALUE"""),26)</f>
        <v>26</v>
      </c>
      <c r="B788" s="1" t="str">
        <f ca="1">IFERROR(__xludf.DUMMYFUNCTION("""COMPUTED_VALUE"""),"Media_Print_COSMOPOLITAN contribution")</f>
        <v>Media_Print_COSMOPOLITAN contribution</v>
      </c>
      <c r="C788" s="1">
        <f ca="1">IFERROR(INDIRECT(ADDRESS(MATCH(A788,'contribution par jour-semaine'!A:A,0),MATCH(B788,'contribution par jour-semaine'!$1:$1,0),4,1,"contribution par jour-semaine")),"")</f>
        <v>23732.23828125</v>
      </c>
      <c r="D788" s="4" t="str">
        <f ca="1">VLOOKUP(A788,predictions!A:B,2,FALSE)</f>
        <v>21/12/2020</v>
      </c>
      <c r="E788" s="4">
        <f t="shared" ca="1" si="3"/>
        <v>44186</v>
      </c>
    </row>
    <row r="789" spans="1:5" ht="13" x14ac:dyDescent="0.15">
      <c r="A789" s="1">
        <f ca="1">IFERROR(__xludf.DUMMYFUNCTION("""COMPUTED_VALUE"""),26)</f>
        <v>26</v>
      </c>
      <c r="B789" s="1" t="str">
        <f ca="1">IFERROR(__xludf.DUMMYFUNCTION("""COMPUTED_VALUE"""),"Media_Print_FEMME ACTUELLE contribution")</f>
        <v>Media_Print_FEMME ACTUELLE contribution</v>
      </c>
      <c r="C789" s="1">
        <f ca="1">IFERROR(INDIRECT(ADDRESS(MATCH(A789,'contribution par jour-semaine'!A:A,0),MATCH(B789,'contribution par jour-semaine'!$1:$1,0),4,1,"contribution par jour-semaine")),"")</f>
        <v>15154.8525390625</v>
      </c>
      <c r="D789" s="4" t="str">
        <f ca="1">VLOOKUP(A789,predictions!A:B,2,FALSE)</f>
        <v>21/12/2020</v>
      </c>
      <c r="E789" s="4">
        <f t="shared" ca="1" si="3"/>
        <v>44186</v>
      </c>
    </row>
    <row r="790" spans="1:5" ht="13" x14ac:dyDescent="0.15">
      <c r="A790" s="1">
        <f ca="1">IFERROR(__xludf.DUMMYFUNCTION("""COMPUTED_VALUE"""),26)</f>
        <v>26</v>
      </c>
      <c r="B790" s="1" t="str">
        <f ca="1">IFERROR(__xludf.DUMMYFUNCTION("""COMPUTED_VALUE"""),"Media_Print_PARIS MATCH contribution")</f>
        <v>Media_Print_PARIS MATCH contribution</v>
      </c>
      <c r="C790" s="1">
        <f ca="1">IFERROR(INDIRECT(ADDRESS(MATCH(A790,'contribution par jour-semaine'!A:A,0),MATCH(B790,'contribution par jour-semaine'!$1:$1,0),4,1,"contribution par jour-semaine")),"")</f>
        <v>10330.1455078125</v>
      </c>
      <c r="D790" s="4" t="str">
        <f ca="1">VLOOKUP(A790,predictions!A:B,2,FALSE)</f>
        <v>21/12/2020</v>
      </c>
      <c r="E790" s="4">
        <f t="shared" ca="1" si="3"/>
        <v>44186</v>
      </c>
    </row>
    <row r="791" spans="1:5" ht="13" x14ac:dyDescent="0.15">
      <c r="A791" s="1">
        <f ca="1">IFERROR(__xludf.DUMMYFUNCTION("""COMPUTED_VALUE"""),26)</f>
        <v>26</v>
      </c>
      <c r="B791" s="1" t="str">
        <f ca="1">IFERROR(__xludf.DUMMYFUNCTION("""COMPUTED_VALUE"""),"Media_Print_BIBA contribution")</f>
        <v>Media_Print_BIBA contribution</v>
      </c>
      <c r="C791" s="1">
        <f ca="1">IFERROR(INDIRECT(ADDRESS(MATCH(A791,'contribution par jour-semaine'!A:A,0),MATCH(B791,'contribution par jour-semaine'!$1:$1,0),4,1,"contribution par jour-semaine")),"")</f>
        <v>12191.48046875</v>
      </c>
      <c r="D791" s="4" t="str">
        <f ca="1">VLOOKUP(A791,predictions!A:B,2,FALSE)</f>
        <v>21/12/2020</v>
      </c>
      <c r="E791" s="4">
        <f t="shared" ca="1" si="3"/>
        <v>44186</v>
      </c>
    </row>
    <row r="792" spans="1:5" ht="13" x14ac:dyDescent="0.15">
      <c r="A792" s="1">
        <f ca="1">IFERROR(__xludf.DUMMYFUNCTION("""COMPUTED_VALUE"""),26)</f>
        <v>26</v>
      </c>
      <c r="B792" s="1" t="str">
        <f ca="1">IFERROR(__xludf.DUMMYFUNCTION("""COMPUTED_VALUE"""),"Media_Print_AVANTAGES contribution")</f>
        <v>Media_Print_AVANTAGES contribution</v>
      </c>
      <c r="C792" s="1">
        <f ca="1">IFERROR(INDIRECT(ADDRESS(MATCH(A792,'contribution par jour-semaine'!A:A,0),MATCH(B792,'contribution par jour-semaine'!$1:$1,0),4,1,"contribution par jour-semaine")),"")</f>
        <v>5655.14013671875</v>
      </c>
      <c r="D792" s="4" t="str">
        <f ca="1">VLOOKUP(A792,predictions!A:B,2,FALSE)</f>
        <v>21/12/2020</v>
      </c>
      <c r="E792" s="4">
        <f t="shared" ca="1" si="3"/>
        <v>44186</v>
      </c>
    </row>
    <row r="793" spans="1:5" ht="13" x14ac:dyDescent="0.15">
      <c r="A793" s="1">
        <f ca="1">IFERROR(__xludf.DUMMYFUNCTION("""COMPUTED_VALUE"""),26)</f>
        <v>26</v>
      </c>
      <c r="B793" s="1" t="str">
        <f ca="1">IFERROR(__xludf.DUMMYFUNCTION("""COMPUTED_VALUE"""),"Media_Print_PSYCHOLOGIES contribution")</f>
        <v>Media_Print_PSYCHOLOGIES contribution</v>
      </c>
      <c r="C793" s="1">
        <f ca="1">IFERROR(INDIRECT(ADDRESS(MATCH(A793,'contribution par jour-semaine'!A:A,0),MATCH(B793,'contribution par jour-semaine'!$1:$1,0),4,1,"contribution par jour-semaine")),"")</f>
        <v>1549.888671875</v>
      </c>
      <c r="D793" s="4" t="str">
        <f ca="1">VLOOKUP(A793,predictions!A:B,2,FALSE)</f>
        <v>21/12/2020</v>
      </c>
      <c r="E793" s="4">
        <f t="shared" ca="1" si="3"/>
        <v>44186</v>
      </c>
    </row>
    <row r="794" spans="1:5" ht="13" x14ac:dyDescent="0.15">
      <c r="A794" s="1">
        <f ca="1">IFERROR(__xludf.DUMMYFUNCTION("""COMPUTED_VALUE"""),26)</f>
        <v>26</v>
      </c>
      <c r="B794" s="1" t="str">
        <f ca="1">IFERROR(__xludf.DUMMYFUNCTION("""COMPUTED_VALUE"""),"Media_TV_TF1 contribution")</f>
        <v>Media_TV_TF1 contribution</v>
      </c>
      <c r="C794" s="1">
        <f ca="1">IFERROR(INDIRECT(ADDRESS(MATCH(A794,'contribution par jour-semaine'!A:A,0),MATCH(B794,'contribution par jour-semaine'!$1:$1,0),4,1,"contribution par jour-semaine")),"")</f>
        <v>3236.5283203125</v>
      </c>
      <c r="D794" s="4" t="str">
        <f ca="1">VLOOKUP(A794,predictions!A:B,2,FALSE)</f>
        <v>21/12/2020</v>
      </c>
      <c r="E794" s="4">
        <f t="shared" ca="1" si="3"/>
        <v>44186</v>
      </c>
    </row>
    <row r="795" spans="1:5" ht="13" x14ac:dyDescent="0.15">
      <c r="A795" s="1">
        <f ca="1">IFERROR(__xludf.DUMMYFUNCTION("""COMPUTED_VALUE"""),26)</f>
        <v>26</v>
      </c>
      <c r="B795" s="1" t="str">
        <f ca="1">IFERROR(__xludf.DUMMYFUNCTION("""COMPUTED_VALUE"""),"Media_TV_Others contribution")</f>
        <v>Media_TV_Others contribution</v>
      </c>
      <c r="C795" s="1">
        <f ca="1">IFERROR(INDIRECT(ADDRESS(MATCH(A795,'contribution par jour-semaine'!A:A,0),MATCH(B795,'contribution par jour-semaine'!$1:$1,0),4,1,"contribution par jour-semaine")),"")</f>
        <v>4591.17041015625</v>
      </c>
      <c r="D795" s="4" t="str">
        <f ca="1">VLOOKUP(A795,predictions!A:B,2,FALSE)</f>
        <v>21/12/2020</v>
      </c>
      <c r="E795" s="4">
        <f t="shared" ca="1" si="3"/>
        <v>44186</v>
      </c>
    </row>
    <row r="796" spans="1:5" ht="13" x14ac:dyDescent="0.15">
      <c r="A796" s="1">
        <f ca="1">IFERROR(__xludf.DUMMYFUNCTION("""COMPUTED_VALUE"""),26)</f>
        <v>26</v>
      </c>
      <c r="B796" s="1" t="str">
        <f ca="1">IFERROR(__xludf.DUMMYFUNCTION("""COMPUTED_VALUE"""),"Media_TV_M6 contribution")</f>
        <v>Media_TV_M6 contribution</v>
      </c>
      <c r="C796" s="1">
        <f ca="1">IFERROR(INDIRECT(ADDRESS(MATCH(A796,'contribution par jour-semaine'!A:A,0),MATCH(B796,'contribution par jour-semaine'!$1:$1,0),4,1,"contribution par jour-semaine")),"")</f>
        <v>9704.203125</v>
      </c>
      <c r="D796" s="4" t="str">
        <f ca="1">VLOOKUP(A796,predictions!A:B,2,FALSE)</f>
        <v>21/12/2020</v>
      </c>
      <c r="E796" s="4">
        <f t="shared" ca="1" si="3"/>
        <v>44186</v>
      </c>
    </row>
    <row r="797" spans="1:5" ht="13" x14ac:dyDescent="0.15">
      <c r="A797" s="1">
        <f ca="1">IFERROR(__xludf.DUMMYFUNCTION("""COMPUTED_VALUE"""),26)</f>
        <v>26</v>
      </c>
      <c r="B797" s="1" t="str">
        <f ca="1">IFERROR(__xludf.DUMMYFUNCTION("""COMPUTED_VALUE"""),"Media_TV_TMC contribution")</f>
        <v>Media_TV_TMC contribution</v>
      </c>
      <c r="C797" s="1">
        <f ca="1">IFERROR(INDIRECT(ADDRESS(MATCH(A797,'contribution par jour-semaine'!A:A,0),MATCH(B797,'contribution par jour-semaine'!$1:$1,0),4,1,"contribution par jour-semaine")),"")</f>
        <v>6111.23291015625</v>
      </c>
      <c r="D797" s="4" t="str">
        <f ca="1">VLOOKUP(A797,predictions!A:B,2,FALSE)</f>
        <v>21/12/2020</v>
      </c>
      <c r="E797" s="4">
        <f t="shared" ca="1" si="3"/>
        <v>44186</v>
      </c>
    </row>
    <row r="798" spans="1:5" ht="13" x14ac:dyDescent="0.15">
      <c r="A798" s="1">
        <f ca="1">IFERROR(__xludf.DUMMYFUNCTION("""COMPUTED_VALUE"""),26)</f>
        <v>26</v>
      </c>
      <c r="B798" s="1" t="str">
        <f ca="1">IFERROR(__xludf.DUMMYFUNCTION("""COMPUTED_VALUE"""),"Media_TV_FRANCE 2 contribution")</f>
        <v>Media_TV_FRANCE 2 contribution</v>
      </c>
      <c r="C798" s="1">
        <f ca="1">IFERROR(INDIRECT(ADDRESS(MATCH(A798,'contribution par jour-semaine'!A:A,0),MATCH(B798,'contribution par jour-semaine'!$1:$1,0),4,1,"contribution par jour-semaine")),"")</f>
        <v>4989.62451171875</v>
      </c>
      <c r="D798" s="4" t="str">
        <f ca="1">VLOOKUP(A798,predictions!A:B,2,FALSE)</f>
        <v>21/12/2020</v>
      </c>
      <c r="E798" s="4">
        <f t="shared" ca="1" si="3"/>
        <v>44186</v>
      </c>
    </row>
    <row r="799" spans="1:5" ht="13" x14ac:dyDescent="0.15">
      <c r="A799" s="1">
        <f ca="1">IFERROR(__xludf.DUMMYFUNCTION("""COMPUTED_VALUE"""),26)</f>
        <v>26</v>
      </c>
      <c r="B799" s="1" t="str">
        <f ca="1">IFERROR(__xludf.DUMMYFUNCTION("""COMPUTED_VALUE"""),"Media_TV_BFM TV contribution")</f>
        <v>Media_TV_BFM TV contribution</v>
      </c>
      <c r="C799" s="1">
        <f ca="1">IFERROR(INDIRECT(ADDRESS(MATCH(A799,'contribution par jour-semaine'!A:A,0),MATCH(B799,'contribution par jour-semaine'!$1:$1,0),4,1,"contribution par jour-semaine")),"")</f>
        <v>2673.19970703125</v>
      </c>
      <c r="D799" s="4" t="str">
        <f ca="1">VLOOKUP(A799,predictions!A:B,2,FALSE)</f>
        <v>21/12/2020</v>
      </c>
      <c r="E799" s="4">
        <f t="shared" ca="1" si="3"/>
        <v>44186</v>
      </c>
    </row>
    <row r="800" spans="1:5" ht="13" x14ac:dyDescent="0.15">
      <c r="A800" s="1">
        <f ca="1">IFERROR(__xludf.DUMMYFUNCTION("""COMPUTED_VALUE"""),26)</f>
        <v>26</v>
      </c>
      <c r="B800" s="1" t="str">
        <f ca="1">IFERROR(__xludf.DUMMYFUNCTION("""COMPUTED_VALUE"""),"Media_TV_C8 contribution")</f>
        <v>Media_TV_C8 contribution</v>
      </c>
      <c r="C800" s="1">
        <f ca="1">IFERROR(INDIRECT(ADDRESS(MATCH(A800,'contribution par jour-semaine'!A:A,0),MATCH(B800,'contribution par jour-semaine'!$1:$1,0),4,1,"contribution par jour-semaine")),"")</f>
        <v>5152.3583984375</v>
      </c>
      <c r="D800" s="4" t="str">
        <f ca="1">VLOOKUP(A800,predictions!A:B,2,FALSE)</f>
        <v>21/12/2020</v>
      </c>
      <c r="E800" s="4">
        <f t="shared" ca="1" si="3"/>
        <v>44186</v>
      </c>
    </row>
    <row r="801" spans="1:5" ht="13" x14ac:dyDescent="0.15">
      <c r="A801" s="1">
        <f ca="1">IFERROR(__xludf.DUMMYFUNCTION("""COMPUTED_VALUE"""),26)</f>
        <v>26</v>
      </c>
      <c r="B801" s="1" t="str">
        <f ca="1">IFERROR(__xludf.DUMMYFUNCTION("""COMPUTED_VALUE"""),"Media_TV_TF1 SERIES FILMS contribution")</f>
        <v>Media_TV_TF1 SERIES FILMS contribution</v>
      </c>
      <c r="C801" s="1">
        <f ca="1">IFERROR(INDIRECT(ADDRESS(MATCH(A801,'contribution par jour-semaine'!A:A,0),MATCH(B801,'contribution par jour-semaine'!$1:$1,0),4,1,"contribution par jour-semaine")),"")</f>
        <v>3684.02197265625</v>
      </c>
      <c r="D801" s="4" t="str">
        <f ca="1">VLOOKUP(A801,predictions!A:B,2,FALSE)</f>
        <v>21/12/2020</v>
      </c>
      <c r="E801" s="4">
        <f t="shared" ca="1" si="3"/>
        <v>44186</v>
      </c>
    </row>
    <row r="802" spans="1:5" ht="13" x14ac:dyDescent="0.15">
      <c r="A802" s="1">
        <f ca="1">IFERROR(__xludf.DUMMYFUNCTION("""COMPUTED_VALUE"""),26)</f>
        <v>26</v>
      </c>
      <c r="B802" s="1" t="str">
        <f ca="1">IFERROR(__xludf.DUMMYFUNCTION("""COMPUTED_VALUE"""),"Media_TV_NRJ12 contribution")</f>
        <v>Media_TV_NRJ12 contribution</v>
      </c>
      <c r="C802" s="1">
        <f ca="1">IFERROR(INDIRECT(ADDRESS(MATCH(A802,'contribution par jour-semaine'!A:A,0),MATCH(B802,'contribution par jour-semaine'!$1:$1,0),4,1,"contribution par jour-semaine")),"")</f>
        <v>2261.50537109375</v>
      </c>
      <c r="D802" s="4" t="str">
        <f ca="1">VLOOKUP(A802,predictions!A:B,2,FALSE)</f>
        <v>21/12/2020</v>
      </c>
      <c r="E802" s="4">
        <f t="shared" ca="1" si="3"/>
        <v>44186</v>
      </c>
    </row>
    <row r="803" spans="1:5" ht="13" x14ac:dyDescent="0.15">
      <c r="A803" s="1">
        <f ca="1">IFERROR(__xludf.DUMMYFUNCTION("""COMPUTED_VALUE"""),26)</f>
        <v>26</v>
      </c>
      <c r="B803" s="1" t="str">
        <f ca="1">IFERROR(__xludf.DUMMYFUNCTION("""COMPUTED_VALUE"""),"Media_Search contribution")</f>
        <v>Media_Search contribution</v>
      </c>
      <c r="C803" s="1">
        <f ca="1">IFERROR(INDIRECT(ADDRESS(MATCH(A803,'contribution par jour-semaine'!A:A,0),MATCH(B803,'contribution par jour-semaine'!$1:$1,0),4,1,"contribution par jour-semaine")),"")</f>
        <v>71521.375</v>
      </c>
      <c r="D803" s="4" t="str">
        <f ca="1">VLOOKUP(A803,predictions!A:B,2,FALSE)</f>
        <v>21/12/2020</v>
      </c>
      <c r="E803" s="4">
        <f t="shared" ca="1" si="3"/>
        <v>44186</v>
      </c>
    </row>
    <row r="804" spans="1:5" ht="13" x14ac:dyDescent="0.15">
      <c r="A804" s="1">
        <f ca="1">IFERROR(__xludf.DUMMYFUNCTION("""COMPUTED_VALUE"""),26)</f>
        <v>26</v>
      </c>
      <c r="B804" s="1" t="str">
        <f ca="1">IFERROR(__xludf.DUMMYFUNCTION("""COMPUTED_VALUE"""),"Media_Social contribution")</f>
        <v>Media_Social contribution</v>
      </c>
      <c r="C804" s="1">
        <f ca="1">IFERROR(INDIRECT(ADDRESS(MATCH(A804,'contribution par jour-semaine'!A:A,0),MATCH(B804,'contribution par jour-semaine'!$1:$1,0),4,1,"contribution par jour-semaine")),"")</f>
        <v>75298.09375</v>
      </c>
      <c r="D804" s="4" t="str">
        <f ca="1">VLOOKUP(A804,predictions!A:B,2,FALSE)</f>
        <v>21/12/2020</v>
      </c>
      <c r="E804" s="4">
        <f t="shared" ca="1" si="3"/>
        <v>44186</v>
      </c>
    </row>
    <row r="805" spans="1:5" ht="13" x14ac:dyDescent="0.15">
      <c r="A805" s="1">
        <f ca="1">IFERROR(__xludf.DUMMYFUNCTION("""COMPUTED_VALUE"""),26)</f>
        <v>26</v>
      </c>
      <c r="B805" s="1" t="str">
        <f ca="1">IFERROR(__xludf.DUMMYFUNCTION("""COMPUTED_VALUE"""),"Media_Display contribution")</f>
        <v>Media_Display contribution</v>
      </c>
      <c r="C805" s="1">
        <f ca="1">IFERROR(INDIRECT(ADDRESS(MATCH(A805,'contribution par jour-semaine'!A:A,0),MATCH(B805,'contribution par jour-semaine'!$1:$1,0),4,1,"contribution par jour-semaine")),"")</f>
        <v>42550.26953125</v>
      </c>
      <c r="D805" s="4" t="str">
        <f ca="1">VLOOKUP(A805,predictions!A:B,2,FALSE)</f>
        <v>21/12/2020</v>
      </c>
      <c r="E805" s="4">
        <f t="shared" ca="1" si="3"/>
        <v>44186</v>
      </c>
    </row>
    <row r="806" spans="1:5" ht="13" x14ac:dyDescent="0.15">
      <c r="A806" s="1">
        <f ca="1">IFERROR(__xludf.DUMMYFUNCTION("""COMPUTED_VALUE"""),26)</f>
        <v>26</v>
      </c>
      <c r="B806" s="1" t="str">
        <f ca="1">IFERROR(__xludf.DUMMYFUNCTION("""COMPUTED_VALUE"""),"Media_OOH_JC DECAUX VITRINE 2M2 NATIONAL contribution")</f>
        <v>Media_OOH_JC DECAUX VITRINE 2M2 NATIONAL contribution</v>
      </c>
      <c r="C806" s="1">
        <f ca="1">IFERROR(INDIRECT(ADDRESS(MATCH(A806,'contribution par jour-semaine'!A:A,0),MATCH(B806,'contribution par jour-semaine'!$1:$1,0),4,1,"contribution par jour-semaine")),"")</f>
        <v>4765.404296875</v>
      </c>
      <c r="D806" s="4" t="str">
        <f ca="1">VLOOKUP(A806,predictions!A:B,2,FALSE)</f>
        <v>21/12/2020</v>
      </c>
      <c r="E806" s="4">
        <f t="shared" ca="1" si="3"/>
        <v>44186</v>
      </c>
    </row>
    <row r="807" spans="1:5" ht="13" x14ac:dyDescent="0.15">
      <c r="A807" s="1">
        <f ca="1">IFERROR(__xludf.DUMMYFUNCTION("""COMPUTED_VALUE"""),26)</f>
        <v>26</v>
      </c>
      <c r="B807" s="1" t="str">
        <f ca="1">IFERROR(__xludf.DUMMYFUNCTION("""COMPUTED_VALUE"""),"Media_OOH_METROBUS METRO NATIONAL contribution")</f>
        <v>Media_OOH_METROBUS METRO NATIONAL contribution</v>
      </c>
      <c r="C807" s="1">
        <f ca="1">IFERROR(INDIRECT(ADDRESS(MATCH(A807,'contribution par jour-semaine'!A:A,0),MATCH(B807,'contribution par jour-semaine'!$1:$1,0),4,1,"contribution par jour-semaine")),"")</f>
        <v>7929.46435546875</v>
      </c>
      <c r="D807" s="4" t="str">
        <f ca="1">VLOOKUP(A807,predictions!A:B,2,FALSE)</f>
        <v>21/12/2020</v>
      </c>
      <c r="E807" s="4">
        <f t="shared" ca="1" si="3"/>
        <v>44186</v>
      </c>
    </row>
    <row r="808" spans="1:5" ht="13" x14ac:dyDescent="0.15">
      <c r="A808" s="1">
        <f ca="1">IFERROR(__xludf.DUMMYFUNCTION("""COMPUTED_VALUE"""),26)</f>
        <v>26</v>
      </c>
      <c r="B808" s="1" t="str">
        <f ca="1">IFERROR(__xludf.DUMMYFUNCTION("""COMPUTED_VALUE"""),"Media_OOH_CLEAR CHANNEL SHOPPING MALLS contribution")</f>
        <v>Media_OOH_CLEAR CHANNEL SHOPPING MALLS contribution</v>
      </c>
      <c r="C808" s="1">
        <f ca="1">IFERROR(INDIRECT(ADDRESS(MATCH(A808,'contribution par jour-semaine'!A:A,0),MATCH(B808,'contribution par jour-semaine'!$1:$1,0),4,1,"contribution par jour-semaine")),"")</f>
        <v>9146.10546875</v>
      </c>
      <c r="D808" s="4" t="str">
        <f ca="1">VLOOKUP(A808,predictions!A:B,2,FALSE)</f>
        <v>21/12/2020</v>
      </c>
      <c r="E808" s="4">
        <f t="shared" ca="1" si="3"/>
        <v>44186</v>
      </c>
    </row>
    <row r="809" spans="1:5" ht="13" x14ac:dyDescent="0.15">
      <c r="A809" s="1">
        <f ca="1">IFERROR(__xludf.DUMMYFUNCTION("""COMPUTED_VALUE"""),26)</f>
        <v>26</v>
      </c>
      <c r="B809" s="1" t="str">
        <f ca="1">IFERROR(__xludf.DUMMYFUNCTION("""COMPUTED_VALUE"""),"Media_OOH_MEDIAGARES TRANSPORT contribution")</f>
        <v>Media_OOH_MEDIAGARES TRANSPORT contribution</v>
      </c>
      <c r="C809" s="1">
        <f ca="1">IFERROR(INDIRECT(ADDRESS(MATCH(A809,'contribution par jour-semaine'!A:A,0),MATCH(B809,'contribution par jour-semaine'!$1:$1,0),4,1,"contribution par jour-semaine")),"")</f>
        <v>13025.3583984375</v>
      </c>
      <c r="D809" s="4" t="str">
        <f ca="1">VLOOKUP(A809,predictions!A:B,2,FALSE)</f>
        <v>21/12/2020</v>
      </c>
      <c r="E809" s="4">
        <f t="shared" ca="1" si="3"/>
        <v>44186</v>
      </c>
    </row>
    <row r="810" spans="1:5" ht="13" x14ac:dyDescent="0.15">
      <c r="A810" s="1">
        <f ca="1">IFERROR(__xludf.DUMMYFUNCTION("""COMPUTED_VALUE"""),26)</f>
        <v>26</v>
      </c>
      <c r="B810" s="1" t="str">
        <f ca="1">IFERROR(__xludf.DUMMYFUNCTION("""COMPUTED_VALUE"""),"Media_OOH_Others contribution")</f>
        <v>Media_OOH_Others contribution</v>
      </c>
      <c r="C810" s="1">
        <f ca="1">IFERROR(INDIRECT(ADDRESS(MATCH(A810,'contribution par jour-semaine'!A:A,0),MATCH(B810,'contribution par jour-semaine'!$1:$1,0),4,1,"contribution par jour-semaine")),"")</f>
        <v>6098.0087890625</v>
      </c>
      <c r="D810" s="4" t="str">
        <f ca="1">VLOOKUP(A810,predictions!A:B,2,FALSE)</f>
        <v>21/12/2020</v>
      </c>
      <c r="E810" s="4">
        <f t="shared" ca="1" si="3"/>
        <v>44186</v>
      </c>
    </row>
    <row r="811" spans="1:5" ht="13" x14ac:dyDescent="0.15">
      <c r="A811" s="1">
        <f ca="1">IFERROR(__xludf.DUMMYFUNCTION("""COMPUTED_VALUE"""),26)</f>
        <v>26</v>
      </c>
      <c r="B811" s="1" t="str">
        <f ca="1">IFERROR(__xludf.DUMMYFUNCTION("""COMPUTED_VALUE"""),"baseline contribution")</f>
        <v>baseline contribution</v>
      </c>
      <c r="C811" s="1">
        <f ca="1">IFERROR(INDIRECT(ADDRESS(MATCH(A811,'contribution par jour-semaine'!A:A,0),MATCH(B811,'contribution par jour-semaine'!$1:$1,0),4,1,"contribution par jour-semaine")),"")</f>
        <v>899788.0625</v>
      </c>
      <c r="D811" s="4" t="str">
        <f ca="1">VLOOKUP(A811,predictions!A:B,2,FALSE)</f>
        <v>21/12/2020</v>
      </c>
      <c r="E811" s="4">
        <f t="shared" ca="1" si="3"/>
        <v>44186</v>
      </c>
    </row>
    <row r="812" spans="1:5" ht="13" x14ac:dyDescent="0.15">
      <c r="A812" s="1">
        <f ca="1">IFERROR(__xludf.DUMMYFUNCTION("""COMPUTED_VALUE"""),27)</f>
        <v>27</v>
      </c>
      <c r="B812" s="1" t="str">
        <f ca="1">IFERROR(__xludf.DUMMYFUNCTION("""COMPUTED_VALUE"""),"Media_Print_Others contribution")</f>
        <v>Media_Print_Others contribution</v>
      </c>
      <c r="C812" s="1">
        <f ca="1">IFERROR(INDIRECT(ADDRESS(MATCH(A812,'contribution par jour-semaine'!A:A,0),MATCH(B812,'contribution par jour-semaine'!$1:$1,0),4,1,"contribution par jour-semaine")),"")</f>
        <v>25007.9921875</v>
      </c>
      <c r="D812" s="4" t="str">
        <f ca="1">VLOOKUP(A812,predictions!A:B,2,FALSE)</f>
        <v>28/12/2020</v>
      </c>
      <c r="E812" s="4">
        <f t="shared" ca="1" si="3"/>
        <v>44193</v>
      </c>
    </row>
    <row r="813" spans="1:5" ht="13" x14ac:dyDescent="0.15">
      <c r="A813" s="1">
        <f ca="1">IFERROR(__xludf.DUMMYFUNCTION("""COMPUTED_VALUE"""),27)</f>
        <v>27</v>
      </c>
      <c r="B813" s="1" t="str">
        <f ca="1">IFERROR(__xludf.DUMMYFUNCTION("""COMPUTED_VALUE"""),"Media_Print_ELLE contribution")</f>
        <v>Media_Print_ELLE contribution</v>
      </c>
      <c r="C813" s="1">
        <f ca="1">IFERROR(INDIRECT(ADDRESS(MATCH(A813,'contribution par jour-semaine'!A:A,0),MATCH(B813,'contribution par jour-semaine'!$1:$1,0),4,1,"contribution par jour-semaine")),"")</f>
        <v>57741.4296875</v>
      </c>
      <c r="D813" s="4" t="str">
        <f ca="1">VLOOKUP(A813,predictions!A:B,2,FALSE)</f>
        <v>28/12/2020</v>
      </c>
      <c r="E813" s="4">
        <f t="shared" ca="1" si="3"/>
        <v>44193</v>
      </c>
    </row>
    <row r="814" spans="1:5" ht="13" x14ac:dyDescent="0.15">
      <c r="A814" s="1">
        <f ca="1">IFERROR(__xludf.DUMMYFUNCTION("""COMPUTED_VALUE"""),27)</f>
        <v>27</v>
      </c>
      <c r="B814" s="1" t="str">
        <f ca="1">IFERROR(__xludf.DUMMYFUNCTION("""COMPUTED_VALUE"""),"Media_Print_MADAME FIGARO contribution")</f>
        <v>Media_Print_MADAME FIGARO contribution</v>
      </c>
      <c r="C814" s="1">
        <f ca="1">IFERROR(INDIRECT(ADDRESS(MATCH(A814,'contribution par jour-semaine'!A:A,0),MATCH(B814,'contribution par jour-semaine'!$1:$1,0),4,1,"contribution par jour-semaine")),"")</f>
        <v>18409.775390625</v>
      </c>
      <c r="D814" s="4" t="str">
        <f ca="1">VLOOKUP(A814,predictions!A:B,2,FALSE)</f>
        <v>28/12/2020</v>
      </c>
      <c r="E814" s="4">
        <f t="shared" ca="1" si="3"/>
        <v>44193</v>
      </c>
    </row>
    <row r="815" spans="1:5" ht="13" x14ac:dyDescent="0.15">
      <c r="A815" s="1">
        <f ca="1">IFERROR(__xludf.DUMMYFUNCTION("""COMPUTED_VALUE"""),27)</f>
        <v>27</v>
      </c>
      <c r="B815" s="1" t="str">
        <f ca="1">IFERROR(__xludf.DUMMYFUNCTION("""COMPUTED_VALUE"""),"Media_Print_MARIE CLAIRE contribution")</f>
        <v>Media_Print_MARIE CLAIRE contribution</v>
      </c>
      <c r="C815" s="1">
        <f ca="1">IFERROR(INDIRECT(ADDRESS(MATCH(A815,'contribution par jour-semaine'!A:A,0),MATCH(B815,'contribution par jour-semaine'!$1:$1,0),4,1,"contribution par jour-semaine")),"")</f>
        <v>17576.869140625</v>
      </c>
      <c r="D815" s="4" t="str">
        <f ca="1">VLOOKUP(A815,predictions!A:B,2,FALSE)</f>
        <v>28/12/2020</v>
      </c>
      <c r="E815" s="4">
        <f t="shared" ca="1" si="3"/>
        <v>44193</v>
      </c>
    </row>
    <row r="816" spans="1:5" ht="13" x14ac:dyDescent="0.15">
      <c r="A816" s="1">
        <f ca="1">IFERROR(__xludf.DUMMYFUNCTION("""COMPUTED_VALUE"""),27)</f>
        <v>27</v>
      </c>
      <c r="B816" s="1" t="str">
        <f ca="1">IFERROR(__xludf.DUMMYFUNCTION("""COMPUTED_VALUE"""),"Media_Print_VERSION FEMINA contribution")</f>
        <v>Media_Print_VERSION FEMINA contribution</v>
      </c>
      <c r="C816" s="1">
        <f ca="1">IFERROR(INDIRECT(ADDRESS(MATCH(A816,'contribution par jour-semaine'!A:A,0),MATCH(B816,'contribution par jour-semaine'!$1:$1,0),4,1,"contribution par jour-semaine")),"")</f>
        <v>8772.9765625</v>
      </c>
      <c r="D816" s="4" t="str">
        <f ca="1">VLOOKUP(A816,predictions!A:B,2,FALSE)</f>
        <v>28/12/2020</v>
      </c>
      <c r="E816" s="4">
        <f t="shared" ca="1" si="3"/>
        <v>44193</v>
      </c>
    </row>
    <row r="817" spans="1:5" ht="13" x14ac:dyDescent="0.15">
      <c r="A817" s="1">
        <f ca="1">IFERROR(__xludf.DUMMYFUNCTION("""COMPUTED_VALUE"""),27)</f>
        <v>27</v>
      </c>
      <c r="B817" s="1" t="str">
        <f ca="1">IFERROR(__xludf.DUMMYFUNCTION("""COMPUTED_VALUE"""),"Media_Print_GALA contribution")</f>
        <v>Media_Print_GALA contribution</v>
      </c>
      <c r="C817" s="1">
        <f ca="1">IFERROR(INDIRECT(ADDRESS(MATCH(A817,'contribution par jour-semaine'!A:A,0),MATCH(B817,'contribution par jour-semaine'!$1:$1,0),4,1,"contribution par jour-semaine")),"")</f>
        <v>20651.806640625</v>
      </c>
      <c r="D817" s="4" t="str">
        <f ca="1">VLOOKUP(A817,predictions!A:B,2,FALSE)</f>
        <v>28/12/2020</v>
      </c>
      <c r="E817" s="4">
        <f t="shared" ca="1" si="3"/>
        <v>44193</v>
      </c>
    </row>
    <row r="818" spans="1:5" ht="13" x14ac:dyDescent="0.15">
      <c r="A818" s="1">
        <f ca="1">IFERROR(__xludf.DUMMYFUNCTION("""COMPUTED_VALUE"""),27)</f>
        <v>27</v>
      </c>
      <c r="B818" s="1" t="str">
        <f ca="1">IFERROR(__xludf.DUMMYFUNCTION("""COMPUTED_VALUE"""),"Media_Print_COSMOPOLITAN contribution")</f>
        <v>Media_Print_COSMOPOLITAN contribution</v>
      </c>
      <c r="C818" s="1">
        <f ca="1">IFERROR(INDIRECT(ADDRESS(MATCH(A818,'contribution par jour-semaine'!A:A,0),MATCH(B818,'contribution par jour-semaine'!$1:$1,0),4,1,"contribution par jour-semaine")),"")</f>
        <v>21700.12890625</v>
      </c>
      <c r="D818" s="4" t="str">
        <f ca="1">VLOOKUP(A818,predictions!A:B,2,FALSE)</f>
        <v>28/12/2020</v>
      </c>
      <c r="E818" s="4">
        <f t="shared" ca="1" si="3"/>
        <v>44193</v>
      </c>
    </row>
    <row r="819" spans="1:5" ht="13" x14ac:dyDescent="0.15">
      <c r="A819" s="1">
        <f ca="1">IFERROR(__xludf.DUMMYFUNCTION("""COMPUTED_VALUE"""),27)</f>
        <v>27</v>
      </c>
      <c r="B819" s="1" t="str">
        <f ca="1">IFERROR(__xludf.DUMMYFUNCTION("""COMPUTED_VALUE"""),"Media_Print_FEMME ACTUELLE contribution")</f>
        <v>Media_Print_FEMME ACTUELLE contribution</v>
      </c>
      <c r="C819" s="1">
        <f ca="1">IFERROR(INDIRECT(ADDRESS(MATCH(A819,'contribution par jour-semaine'!A:A,0),MATCH(B819,'contribution par jour-semaine'!$1:$1,0),4,1,"contribution par jour-semaine")),"")</f>
        <v>11462.859375</v>
      </c>
      <c r="D819" s="4" t="str">
        <f ca="1">VLOOKUP(A819,predictions!A:B,2,FALSE)</f>
        <v>28/12/2020</v>
      </c>
      <c r="E819" s="4">
        <f t="shared" ca="1" si="3"/>
        <v>44193</v>
      </c>
    </row>
    <row r="820" spans="1:5" ht="13" x14ac:dyDescent="0.15">
      <c r="A820" s="1">
        <f ca="1">IFERROR(__xludf.DUMMYFUNCTION("""COMPUTED_VALUE"""),27)</f>
        <v>27</v>
      </c>
      <c r="B820" s="1" t="str">
        <f ca="1">IFERROR(__xludf.DUMMYFUNCTION("""COMPUTED_VALUE"""),"Media_Print_PARIS MATCH contribution")</f>
        <v>Media_Print_PARIS MATCH contribution</v>
      </c>
      <c r="C820" s="1">
        <f ca="1">IFERROR(INDIRECT(ADDRESS(MATCH(A820,'contribution par jour-semaine'!A:A,0),MATCH(B820,'contribution par jour-semaine'!$1:$1,0),4,1,"contribution par jour-semaine")),"")</f>
        <v>8930.9736328125</v>
      </c>
      <c r="D820" s="4" t="str">
        <f ca="1">VLOOKUP(A820,predictions!A:B,2,FALSE)</f>
        <v>28/12/2020</v>
      </c>
      <c r="E820" s="4">
        <f t="shared" ca="1" si="3"/>
        <v>44193</v>
      </c>
    </row>
    <row r="821" spans="1:5" ht="13" x14ac:dyDescent="0.15">
      <c r="A821" s="1">
        <f ca="1">IFERROR(__xludf.DUMMYFUNCTION("""COMPUTED_VALUE"""),27)</f>
        <v>27</v>
      </c>
      <c r="B821" s="1" t="str">
        <f ca="1">IFERROR(__xludf.DUMMYFUNCTION("""COMPUTED_VALUE"""),"Media_Print_BIBA contribution")</f>
        <v>Media_Print_BIBA contribution</v>
      </c>
      <c r="C821" s="1">
        <f ca="1">IFERROR(INDIRECT(ADDRESS(MATCH(A821,'contribution par jour-semaine'!A:A,0),MATCH(B821,'contribution par jour-semaine'!$1:$1,0),4,1,"contribution par jour-semaine")),"")</f>
        <v>9143.2021484375</v>
      </c>
      <c r="D821" s="4" t="str">
        <f ca="1">VLOOKUP(A821,predictions!A:B,2,FALSE)</f>
        <v>28/12/2020</v>
      </c>
      <c r="E821" s="4">
        <f t="shared" ca="1" si="3"/>
        <v>44193</v>
      </c>
    </row>
    <row r="822" spans="1:5" ht="13" x14ac:dyDescent="0.15">
      <c r="A822" s="1">
        <f ca="1">IFERROR(__xludf.DUMMYFUNCTION("""COMPUTED_VALUE"""),27)</f>
        <v>27</v>
      </c>
      <c r="B822" s="1" t="str">
        <f ca="1">IFERROR(__xludf.DUMMYFUNCTION("""COMPUTED_VALUE"""),"Media_Print_AVANTAGES contribution")</f>
        <v>Media_Print_AVANTAGES contribution</v>
      </c>
      <c r="C822" s="1">
        <f ca="1">IFERROR(INDIRECT(ADDRESS(MATCH(A822,'contribution par jour-semaine'!A:A,0),MATCH(B822,'contribution par jour-semaine'!$1:$1,0),4,1,"contribution par jour-semaine")),"")</f>
        <v>12439.1728515625</v>
      </c>
      <c r="D822" s="4" t="str">
        <f ca="1">VLOOKUP(A822,predictions!A:B,2,FALSE)</f>
        <v>28/12/2020</v>
      </c>
      <c r="E822" s="4">
        <f t="shared" ca="1" si="3"/>
        <v>44193</v>
      </c>
    </row>
    <row r="823" spans="1:5" ht="13" x14ac:dyDescent="0.15">
      <c r="A823" s="1">
        <f ca="1">IFERROR(__xludf.DUMMYFUNCTION("""COMPUTED_VALUE"""),27)</f>
        <v>27</v>
      </c>
      <c r="B823" s="1" t="str">
        <f ca="1">IFERROR(__xludf.DUMMYFUNCTION("""COMPUTED_VALUE"""),"Media_Print_PSYCHOLOGIES contribution")</f>
        <v>Media_Print_PSYCHOLOGIES contribution</v>
      </c>
      <c r="C823" s="1">
        <f ca="1">IFERROR(INDIRECT(ADDRESS(MATCH(A823,'contribution par jour-semaine'!A:A,0),MATCH(B823,'contribution par jour-semaine'!$1:$1,0),4,1,"contribution par jour-semaine")),"")</f>
        <v>1415.390869140625</v>
      </c>
      <c r="D823" s="4" t="str">
        <f ca="1">VLOOKUP(A823,predictions!A:B,2,FALSE)</f>
        <v>28/12/2020</v>
      </c>
      <c r="E823" s="4">
        <f t="shared" ca="1" si="3"/>
        <v>44193</v>
      </c>
    </row>
    <row r="824" spans="1:5" ht="13" x14ac:dyDescent="0.15">
      <c r="A824" s="1">
        <f ca="1">IFERROR(__xludf.DUMMYFUNCTION("""COMPUTED_VALUE"""),27)</f>
        <v>27</v>
      </c>
      <c r="B824" s="1" t="str">
        <f ca="1">IFERROR(__xludf.DUMMYFUNCTION("""COMPUTED_VALUE"""),"Media_TV_TF1 contribution")</f>
        <v>Media_TV_TF1 contribution</v>
      </c>
      <c r="C824" s="1">
        <f ca="1">IFERROR(INDIRECT(ADDRESS(MATCH(A824,'contribution par jour-semaine'!A:A,0),MATCH(B824,'contribution par jour-semaine'!$1:$1,0),4,1,"contribution par jour-semaine")),"")</f>
        <v>9861.1279296875</v>
      </c>
      <c r="D824" s="4" t="str">
        <f ca="1">VLOOKUP(A824,predictions!A:B,2,FALSE)</f>
        <v>28/12/2020</v>
      </c>
      <c r="E824" s="4">
        <f t="shared" ca="1" si="3"/>
        <v>44193</v>
      </c>
    </row>
    <row r="825" spans="1:5" ht="13" x14ac:dyDescent="0.15">
      <c r="A825" s="1">
        <f ca="1">IFERROR(__xludf.DUMMYFUNCTION("""COMPUTED_VALUE"""),27)</f>
        <v>27</v>
      </c>
      <c r="B825" s="1" t="str">
        <f ca="1">IFERROR(__xludf.DUMMYFUNCTION("""COMPUTED_VALUE"""),"Media_TV_Others contribution")</f>
        <v>Media_TV_Others contribution</v>
      </c>
      <c r="C825" s="1">
        <f ca="1">IFERROR(INDIRECT(ADDRESS(MATCH(A825,'contribution par jour-semaine'!A:A,0),MATCH(B825,'contribution par jour-semaine'!$1:$1,0),4,1,"contribution par jour-semaine")),"")</f>
        <v>14408.1416015625</v>
      </c>
      <c r="D825" s="4" t="str">
        <f ca="1">VLOOKUP(A825,predictions!A:B,2,FALSE)</f>
        <v>28/12/2020</v>
      </c>
      <c r="E825" s="4">
        <f t="shared" ca="1" si="3"/>
        <v>44193</v>
      </c>
    </row>
    <row r="826" spans="1:5" ht="13" x14ac:dyDescent="0.15">
      <c r="A826" s="1">
        <f ca="1">IFERROR(__xludf.DUMMYFUNCTION("""COMPUTED_VALUE"""),27)</f>
        <v>27</v>
      </c>
      <c r="B826" s="1" t="str">
        <f ca="1">IFERROR(__xludf.DUMMYFUNCTION("""COMPUTED_VALUE"""),"Media_TV_M6 contribution")</f>
        <v>Media_TV_M6 contribution</v>
      </c>
      <c r="C826" s="1">
        <f ca="1">IFERROR(INDIRECT(ADDRESS(MATCH(A826,'contribution par jour-semaine'!A:A,0),MATCH(B826,'contribution par jour-semaine'!$1:$1,0),4,1,"contribution par jour-semaine")),"")</f>
        <v>18048.19921875</v>
      </c>
      <c r="D826" s="4" t="str">
        <f ca="1">VLOOKUP(A826,predictions!A:B,2,FALSE)</f>
        <v>28/12/2020</v>
      </c>
      <c r="E826" s="4">
        <f t="shared" ca="1" si="3"/>
        <v>44193</v>
      </c>
    </row>
    <row r="827" spans="1:5" ht="13" x14ac:dyDescent="0.15">
      <c r="A827" s="1">
        <f ca="1">IFERROR(__xludf.DUMMYFUNCTION("""COMPUTED_VALUE"""),27)</f>
        <v>27</v>
      </c>
      <c r="B827" s="1" t="str">
        <f ca="1">IFERROR(__xludf.DUMMYFUNCTION("""COMPUTED_VALUE"""),"Media_TV_TMC contribution")</f>
        <v>Media_TV_TMC contribution</v>
      </c>
      <c r="C827" s="1">
        <f ca="1">IFERROR(INDIRECT(ADDRESS(MATCH(A827,'contribution par jour-semaine'!A:A,0),MATCH(B827,'contribution par jour-semaine'!$1:$1,0),4,1,"contribution par jour-semaine")),"")</f>
        <v>21634.740234375</v>
      </c>
      <c r="D827" s="4" t="str">
        <f ca="1">VLOOKUP(A827,predictions!A:B,2,FALSE)</f>
        <v>28/12/2020</v>
      </c>
      <c r="E827" s="4">
        <f t="shared" ca="1" si="3"/>
        <v>44193</v>
      </c>
    </row>
    <row r="828" spans="1:5" ht="13" x14ac:dyDescent="0.15">
      <c r="A828" s="1">
        <f ca="1">IFERROR(__xludf.DUMMYFUNCTION("""COMPUTED_VALUE"""),27)</f>
        <v>27</v>
      </c>
      <c r="B828" s="1" t="str">
        <f ca="1">IFERROR(__xludf.DUMMYFUNCTION("""COMPUTED_VALUE"""),"Media_TV_FRANCE 2 contribution")</f>
        <v>Media_TV_FRANCE 2 contribution</v>
      </c>
      <c r="C828" s="1">
        <f ca="1">IFERROR(INDIRECT(ADDRESS(MATCH(A828,'contribution par jour-semaine'!A:A,0),MATCH(B828,'contribution par jour-semaine'!$1:$1,0),4,1,"contribution par jour-semaine")),"")</f>
        <v>13830.2626953125</v>
      </c>
      <c r="D828" s="4" t="str">
        <f ca="1">VLOOKUP(A828,predictions!A:B,2,FALSE)</f>
        <v>28/12/2020</v>
      </c>
      <c r="E828" s="4">
        <f t="shared" ca="1" si="3"/>
        <v>44193</v>
      </c>
    </row>
    <row r="829" spans="1:5" ht="13" x14ac:dyDescent="0.15">
      <c r="A829" s="1">
        <f ca="1">IFERROR(__xludf.DUMMYFUNCTION("""COMPUTED_VALUE"""),27)</f>
        <v>27</v>
      </c>
      <c r="B829" s="1" t="str">
        <f ca="1">IFERROR(__xludf.DUMMYFUNCTION("""COMPUTED_VALUE"""),"Media_TV_BFM TV contribution")</f>
        <v>Media_TV_BFM TV contribution</v>
      </c>
      <c r="C829" s="1">
        <f ca="1">IFERROR(INDIRECT(ADDRESS(MATCH(A829,'contribution par jour-semaine'!A:A,0),MATCH(B829,'contribution par jour-semaine'!$1:$1,0),4,1,"contribution par jour-semaine")),"")</f>
        <v>12272.6484375</v>
      </c>
      <c r="D829" s="4" t="str">
        <f ca="1">VLOOKUP(A829,predictions!A:B,2,FALSE)</f>
        <v>28/12/2020</v>
      </c>
      <c r="E829" s="4">
        <f t="shared" ca="1" si="3"/>
        <v>44193</v>
      </c>
    </row>
    <row r="830" spans="1:5" ht="13" x14ac:dyDescent="0.15">
      <c r="A830" s="1">
        <f ca="1">IFERROR(__xludf.DUMMYFUNCTION("""COMPUTED_VALUE"""),27)</f>
        <v>27</v>
      </c>
      <c r="B830" s="1" t="str">
        <f ca="1">IFERROR(__xludf.DUMMYFUNCTION("""COMPUTED_VALUE"""),"Media_TV_C8 contribution")</f>
        <v>Media_TV_C8 contribution</v>
      </c>
      <c r="C830" s="1">
        <f ca="1">IFERROR(INDIRECT(ADDRESS(MATCH(A830,'contribution par jour-semaine'!A:A,0),MATCH(B830,'contribution par jour-semaine'!$1:$1,0),4,1,"contribution par jour-semaine")),"")</f>
        <v>7827.7587890625</v>
      </c>
      <c r="D830" s="4" t="str">
        <f ca="1">VLOOKUP(A830,predictions!A:B,2,FALSE)</f>
        <v>28/12/2020</v>
      </c>
      <c r="E830" s="4">
        <f t="shared" ca="1" si="3"/>
        <v>44193</v>
      </c>
    </row>
    <row r="831" spans="1:5" ht="13" x14ac:dyDescent="0.15">
      <c r="A831" s="1">
        <f ca="1">IFERROR(__xludf.DUMMYFUNCTION("""COMPUTED_VALUE"""),27)</f>
        <v>27</v>
      </c>
      <c r="B831" s="1" t="str">
        <f ca="1">IFERROR(__xludf.DUMMYFUNCTION("""COMPUTED_VALUE"""),"Media_TV_TF1 SERIES FILMS contribution")</f>
        <v>Media_TV_TF1 SERIES FILMS contribution</v>
      </c>
      <c r="C831" s="1">
        <f ca="1">IFERROR(INDIRECT(ADDRESS(MATCH(A831,'contribution par jour-semaine'!A:A,0),MATCH(B831,'contribution par jour-semaine'!$1:$1,0),4,1,"contribution par jour-semaine")),"")</f>
        <v>9722.791015625</v>
      </c>
      <c r="D831" s="4" t="str">
        <f ca="1">VLOOKUP(A831,predictions!A:B,2,FALSE)</f>
        <v>28/12/2020</v>
      </c>
      <c r="E831" s="4">
        <f t="shared" ca="1" si="3"/>
        <v>44193</v>
      </c>
    </row>
    <row r="832" spans="1:5" ht="13" x14ac:dyDescent="0.15">
      <c r="A832" s="1">
        <f ca="1">IFERROR(__xludf.DUMMYFUNCTION("""COMPUTED_VALUE"""),27)</f>
        <v>27</v>
      </c>
      <c r="B832" s="1" t="str">
        <f ca="1">IFERROR(__xludf.DUMMYFUNCTION("""COMPUTED_VALUE"""),"Media_TV_NRJ12 contribution")</f>
        <v>Media_TV_NRJ12 contribution</v>
      </c>
      <c r="C832" s="1">
        <f ca="1">IFERROR(INDIRECT(ADDRESS(MATCH(A832,'contribution par jour-semaine'!A:A,0),MATCH(B832,'contribution par jour-semaine'!$1:$1,0),4,1,"contribution par jour-semaine")),"")</f>
        <v>10160.228515625</v>
      </c>
      <c r="D832" s="4" t="str">
        <f ca="1">VLOOKUP(A832,predictions!A:B,2,FALSE)</f>
        <v>28/12/2020</v>
      </c>
      <c r="E832" s="4">
        <f t="shared" ca="1" si="3"/>
        <v>44193</v>
      </c>
    </row>
    <row r="833" spans="1:5" ht="13" x14ac:dyDescent="0.15">
      <c r="A833" s="1">
        <f ca="1">IFERROR(__xludf.DUMMYFUNCTION("""COMPUTED_VALUE"""),27)</f>
        <v>27</v>
      </c>
      <c r="B833" s="1" t="str">
        <f ca="1">IFERROR(__xludf.DUMMYFUNCTION("""COMPUTED_VALUE"""),"Media_Search contribution")</f>
        <v>Media_Search contribution</v>
      </c>
      <c r="C833" s="1">
        <f ca="1">IFERROR(INDIRECT(ADDRESS(MATCH(A833,'contribution par jour-semaine'!A:A,0),MATCH(B833,'contribution par jour-semaine'!$1:$1,0),4,1,"contribution par jour-semaine")),"")</f>
        <v>90775.109375</v>
      </c>
      <c r="D833" s="4" t="str">
        <f ca="1">VLOOKUP(A833,predictions!A:B,2,FALSE)</f>
        <v>28/12/2020</v>
      </c>
      <c r="E833" s="4">
        <f t="shared" ca="1" si="3"/>
        <v>44193</v>
      </c>
    </row>
    <row r="834" spans="1:5" ht="13" x14ac:dyDescent="0.15">
      <c r="A834" s="1">
        <f ca="1">IFERROR(__xludf.DUMMYFUNCTION("""COMPUTED_VALUE"""),27)</f>
        <v>27</v>
      </c>
      <c r="B834" s="1" t="str">
        <f ca="1">IFERROR(__xludf.DUMMYFUNCTION("""COMPUTED_VALUE"""),"Media_Social contribution")</f>
        <v>Media_Social contribution</v>
      </c>
      <c r="C834" s="1">
        <f ca="1">IFERROR(INDIRECT(ADDRESS(MATCH(A834,'contribution par jour-semaine'!A:A,0),MATCH(B834,'contribution par jour-semaine'!$1:$1,0),4,1,"contribution par jour-semaine")),"")</f>
        <v>263174.09375</v>
      </c>
      <c r="D834" s="4" t="str">
        <f ca="1">VLOOKUP(A834,predictions!A:B,2,FALSE)</f>
        <v>28/12/2020</v>
      </c>
      <c r="E834" s="4">
        <f t="shared" ca="1" si="3"/>
        <v>44193</v>
      </c>
    </row>
    <row r="835" spans="1:5" ht="13" x14ac:dyDescent="0.15">
      <c r="A835" s="1">
        <f ca="1">IFERROR(__xludf.DUMMYFUNCTION("""COMPUTED_VALUE"""),27)</f>
        <v>27</v>
      </c>
      <c r="B835" s="1" t="str">
        <f ca="1">IFERROR(__xludf.DUMMYFUNCTION("""COMPUTED_VALUE"""),"Media_Display contribution")</f>
        <v>Media_Display contribution</v>
      </c>
      <c r="C835" s="1">
        <f ca="1">IFERROR(INDIRECT(ADDRESS(MATCH(A835,'contribution par jour-semaine'!A:A,0),MATCH(B835,'contribution par jour-semaine'!$1:$1,0),4,1,"contribution par jour-semaine")),"")</f>
        <v>48700.04296875</v>
      </c>
      <c r="D835" s="4" t="str">
        <f ca="1">VLOOKUP(A835,predictions!A:B,2,FALSE)</f>
        <v>28/12/2020</v>
      </c>
      <c r="E835" s="4">
        <f t="shared" ca="1" si="3"/>
        <v>44193</v>
      </c>
    </row>
    <row r="836" spans="1:5" ht="13" x14ac:dyDescent="0.15">
      <c r="A836" s="1">
        <f ca="1">IFERROR(__xludf.DUMMYFUNCTION("""COMPUTED_VALUE"""),27)</f>
        <v>27</v>
      </c>
      <c r="B836" s="1" t="str">
        <f ca="1">IFERROR(__xludf.DUMMYFUNCTION("""COMPUTED_VALUE"""),"Media_OOH_JC DECAUX VITRINE 2M2 NATIONAL contribution")</f>
        <v>Media_OOH_JC DECAUX VITRINE 2M2 NATIONAL contribution</v>
      </c>
      <c r="C836" s="1">
        <f ca="1">IFERROR(INDIRECT(ADDRESS(MATCH(A836,'contribution par jour-semaine'!A:A,0),MATCH(B836,'contribution par jour-semaine'!$1:$1,0),4,1,"contribution par jour-semaine")),"")</f>
        <v>4385.46630859375</v>
      </c>
      <c r="D836" s="4" t="str">
        <f ca="1">VLOOKUP(A836,predictions!A:B,2,FALSE)</f>
        <v>28/12/2020</v>
      </c>
      <c r="E836" s="4">
        <f t="shared" ca="1" si="3"/>
        <v>44193</v>
      </c>
    </row>
    <row r="837" spans="1:5" ht="13" x14ac:dyDescent="0.15">
      <c r="A837" s="1">
        <f ca="1">IFERROR(__xludf.DUMMYFUNCTION("""COMPUTED_VALUE"""),27)</f>
        <v>27</v>
      </c>
      <c r="B837" s="1" t="str">
        <f ca="1">IFERROR(__xludf.DUMMYFUNCTION("""COMPUTED_VALUE"""),"Media_OOH_METROBUS METRO NATIONAL contribution")</f>
        <v>Media_OOH_METROBUS METRO NATIONAL contribution</v>
      </c>
      <c r="C837" s="1">
        <f ca="1">IFERROR(INDIRECT(ADDRESS(MATCH(A837,'contribution par jour-semaine'!A:A,0),MATCH(B837,'contribution par jour-semaine'!$1:$1,0),4,1,"contribution par jour-semaine")),"")</f>
        <v>7083.31982421875</v>
      </c>
      <c r="D837" s="4" t="str">
        <f ca="1">VLOOKUP(A837,predictions!A:B,2,FALSE)</f>
        <v>28/12/2020</v>
      </c>
      <c r="E837" s="4">
        <f t="shared" ca="1" si="3"/>
        <v>44193</v>
      </c>
    </row>
    <row r="838" spans="1:5" ht="13" x14ac:dyDescent="0.15">
      <c r="A838" s="1">
        <f ca="1">IFERROR(__xludf.DUMMYFUNCTION("""COMPUTED_VALUE"""),27)</f>
        <v>27</v>
      </c>
      <c r="B838" s="1" t="str">
        <f ca="1">IFERROR(__xludf.DUMMYFUNCTION("""COMPUTED_VALUE"""),"Media_OOH_CLEAR CHANNEL SHOPPING MALLS contribution")</f>
        <v>Media_OOH_CLEAR CHANNEL SHOPPING MALLS contribution</v>
      </c>
      <c r="C838" s="1">
        <f ca="1">IFERROR(INDIRECT(ADDRESS(MATCH(A838,'contribution par jour-semaine'!A:A,0),MATCH(B838,'contribution par jour-semaine'!$1:$1,0),4,1,"contribution par jour-semaine")),"")</f>
        <v>8420.6015625</v>
      </c>
      <c r="D838" s="4" t="str">
        <f ca="1">VLOOKUP(A838,predictions!A:B,2,FALSE)</f>
        <v>28/12/2020</v>
      </c>
      <c r="E838" s="4">
        <f t="shared" ca="1" si="3"/>
        <v>44193</v>
      </c>
    </row>
    <row r="839" spans="1:5" ht="13" x14ac:dyDescent="0.15">
      <c r="A839" s="1">
        <f ca="1">IFERROR(__xludf.DUMMYFUNCTION("""COMPUTED_VALUE"""),27)</f>
        <v>27</v>
      </c>
      <c r="B839" s="1" t="str">
        <f ca="1">IFERROR(__xludf.DUMMYFUNCTION("""COMPUTED_VALUE"""),"Media_OOH_MEDIAGARES TRANSPORT contribution")</f>
        <v>Media_OOH_MEDIAGARES TRANSPORT contribution</v>
      </c>
      <c r="C839" s="1">
        <f ca="1">IFERROR(INDIRECT(ADDRESS(MATCH(A839,'contribution par jour-semaine'!A:A,0),MATCH(B839,'contribution par jour-semaine'!$1:$1,0),4,1,"contribution par jour-semaine")),"")</f>
        <v>12708.4921875</v>
      </c>
      <c r="D839" s="4" t="str">
        <f ca="1">VLOOKUP(A839,predictions!A:B,2,FALSE)</f>
        <v>28/12/2020</v>
      </c>
      <c r="E839" s="4">
        <f t="shared" ca="1" si="3"/>
        <v>44193</v>
      </c>
    </row>
    <row r="840" spans="1:5" ht="13" x14ac:dyDescent="0.15">
      <c r="A840" s="1">
        <f ca="1">IFERROR(__xludf.DUMMYFUNCTION("""COMPUTED_VALUE"""),27)</f>
        <v>27</v>
      </c>
      <c r="B840" s="1" t="str">
        <f ca="1">IFERROR(__xludf.DUMMYFUNCTION("""COMPUTED_VALUE"""),"Media_OOH_Others contribution")</f>
        <v>Media_OOH_Others contribution</v>
      </c>
      <c r="C840" s="1">
        <f ca="1">IFERROR(INDIRECT(ADDRESS(MATCH(A840,'contribution par jour-semaine'!A:A,0),MATCH(B840,'contribution par jour-semaine'!$1:$1,0),4,1,"contribution par jour-semaine")),"")</f>
        <v>5656.65966796875</v>
      </c>
      <c r="D840" s="4" t="str">
        <f ca="1">VLOOKUP(A840,predictions!A:B,2,FALSE)</f>
        <v>28/12/2020</v>
      </c>
      <c r="E840" s="4">
        <f t="shared" ca="1" si="3"/>
        <v>44193</v>
      </c>
    </row>
    <row r="841" spans="1:5" ht="13" x14ac:dyDescent="0.15">
      <c r="A841" s="1">
        <f ca="1">IFERROR(__xludf.DUMMYFUNCTION("""COMPUTED_VALUE"""),27)</f>
        <v>27</v>
      </c>
      <c r="B841" s="1" t="str">
        <f ca="1">IFERROR(__xludf.DUMMYFUNCTION("""COMPUTED_VALUE"""),"baseline contribution")</f>
        <v>baseline contribution</v>
      </c>
      <c r="C841" s="1">
        <f ca="1">IFERROR(INDIRECT(ADDRESS(MATCH(A841,'contribution par jour-semaine'!A:A,0),MATCH(B841,'contribution par jour-semaine'!$1:$1,0),4,1,"contribution par jour-semaine")),"")</f>
        <v>904849.375</v>
      </c>
      <c r="D841" s="4" t="str">
        <f ca="1">VLOOKUP(A841,predictions!A:B,2,FALSE)</f>
        <v>28/12/2020</v>
      </c>
      <c r="E841" s="4">
        <f t="shared" ca="1" si="3"/>
        <v>44193</v>
      </c>
    </row>
    <row r="842" spans="1:5" ht="13" x14ac:dyDescent="0.15">
      <c r="A842" s="1">
        <f ca="1">IFERROR(__xludf.DUMMYFUNCTION("""COMPUTED_VALUE"""),28)</f>
        <v>28</v>
      </c>
      <c r="B842" s="1" t="str">
        <f ca="1">IFERROR(__xludf.DUMMYFUNCTION("""COMPUTED_VALUE"""),"Media_Print_Others contribution")</f>
        <v>Media_Print_Others contribution</v>
      </c>
      <c r="C842" s="1">
        <f ca="1">IFERROR(INDIRECT(ADDRESS(MATCH(A842,'contribution par jour-semaine'!A:A,0),MATCH(B842,'contribution par jour-semaine'!$1:$1,0),4,1,"contribution par jour-semaine")),"")</f>
        <v>29650.25390625</v>
      </c>
      <c r="D842" s="4" t="str">
        <f ca="1">VLOOKUP(A842,predictions!A:B,2,FALSE)</f>
        <v>04/01/2021</v>
      </c>
      <c r="E842" s="4">
        <f t="shared" ca="1" si="3"/>
        <v>44200</v>
      </c>
    </row>
    <row r="843" spans="1:5" ht="13" x14ac:dyDescent="0.15">
      <c r="A843" s="1">
        <f ca="1">IFERROR(__xludf.DUMMYFUNCTION("""COMPUTED_VALUE"""),28)</f>
        <v>28</v>
      </c>
      <c r="B843" s="1" t="str">
        <f ca="1">IFERROR(__xludf.DUMMYFUNCTION("""COMPUTED_VALUE"""),"Media_Print_ELLE contribution")</f>
        <v>Media_Print_ELLE contribution</v>
      </c>
      <c r="C843" s="1">
        <f ca="1">IFERROR(INDIRECT(ADDRESS(MATCH(A843,'contribution par jour-semaine'!A:A,0),MATCH(B843,'contribution par jour-semaine'!$1:$1,0),4,1,"contribution par jour-semaine")),"")</f>
        <v>61071.359375</v>
      </c>
      <c r="D843" s="4" t="str">
        <f ca="1">VLOOKUP(A843,predictions!A:B,2,FALSE)</f>
        <v>04/01/2021</v>
      </c>
      <c r="E843" s="4">
        <f t="shared" ca="1" si="3"/>
        <v>44200</v>
      </c>
    </row>
    <row r="844" spans="1:5" ht="13" x14ac:dyDescent="0.15">
      <c r="A844" s="1">
        <f ca="1">IFERROR(__xludf.DUMMYFUNCTION("""COMPUTED_VALUE"""),28)</f>
        <v>28</v>
      </c>
      <c r="B844" s="1" t="str">
        <f ca="1">IFERROR(__xludf.DUMMYFUNCTION("""COMPUTED_VALUE"""),"Media_Print_MADAME FIGARO contribution")</f>
        <v>Media_Print_MADAME FIGARO contribution</v>
      </c>
      <c r="C844" s="1">
        <f ca="1">IFERROR(INDIRECT(ADDRESS(MATCH(A844,'contribution par jour-semaine'!A:A,0),MATCH(B844,'contribution par jour-semaine'!$1:$1,0),4,1,"contribution par jour-semaine")),"")</f>
        <v>22596.927734375</v>
      </c>
      <c r="D844" s="4" t="str">
        <f ca="1">VLOOKUP(A844,predictions!A:B,2,FALSE)</f>
        <v>04/01/2021</v>
      </c>
      <c r="E844" s="4">
        <f t="shared" ca="1" si="3"/>
        <v>44200</v>
      </c>
    </row>
    <row r="845" spans="1:5" ht="13" x14ac:dyDescent="0.15">
      <c r="A845" s="1">
        <f ca="1">IFERROR(__xludf.DUMMYFUNCTION("""COMPUTED_VALUE"""),28)</f>
        <v>28</v>
      </c>
      <c r="B845" s="1" t="str">
        <f ca="1">IFERROR(__xludf.DUMMYFUNCTION("""COMPUTED_VALUE"""),"Media_Print_MARIE CLAIRE contribution")</f>
        <v>Media_Print_MARIE CLAIRE contribution</v>
      </c>
      <c r="C845" s="1">
        <f ca="1">IFERROR(INDIRECT(ADDRESS(MATCH(A845,'contribution par jour-semaine'!A:A,0),MATCH(B845,'contribution par jour-semaine'!$1:$1,0),4,1,"contribution par jour-semaine")),"")</f>
        <v>15497.2060546875</v>
      </c>
      <c r="D845" s="4" t="str">
        <f ca="1">VLOOKUP(A845,predictions!A:B,2,FALSE)</f>
        <v>04/01/2021</v>
      </c>
      <c r="E845" s="4">
        <f t="shared" ca="1" si="3"/>
        <v>44200</v>
      </c>
    </row>
    <row r="846" spans="1:5" ht="13" x14ac:dyDescent="0.15">
      <c r="A846" s="1">
        <f ca="1">IFERROR(__xludf.DUMMYFUNCTION("""COMPUTED_VALUE"""),28)</f>
        <v>28</v>
      </c>
      <c r="B846" s="1" t="str">
        <f ca="1">IFERROR(__xludf.DUMMYFUNCTION("""COMPUTED_VALUE"""),"Media_Print_VERSION FEMINA contribution")</f>
        <v>Media_Print_VERSION FEMINA contribution</v>
      </c>
      <c r="C846" s="1">
        <f ca="1">IFERROR(INDIRECT(ADDRESS(MATCH(A846,'contribution par jour-semaine'!A:A,0),MATCH(B846,'contribution par jour-semaine'!$1:$1,0),4,1,"contribution par jour-semaine")),"")</f>
        <v>8236.5556640625</v>
      </c>
      <c r="D846" s="4" t="str">
        <f ca="1">VLOOKUP(A846,predictions!A:B,2,FALSE)</f>
        <v>04/01/2021</v>
      </c>
      <c r="E846" s="4">
        <f t="shared" ca="1" si="3"/>
        <v>44200</v>
      </c>
    </row>
    <row r="847" spans="1:5" ht="13" x14ac:dyDescent="0.15">
      <c r="A847" s="1">
        <f ca="1">IFERROR(__xludf.DUMMYFUNCTION("""COMPUTED_VALUE"""),28)</f>
        <v>28</v>
      </c>
      <c r="B847" s="1" t="str">
        <f ca="1">IFERROR(__xludf.DUMMYFUNCTION("""COMPUTED_VALUE"""),"Media_Print_GALA contribution")</f>
        <v>Media_Print_GALA contribution</v>
      </c>
      <c r="C847" s="1">
        <f ca="1">IFERROR(INDIRECT(ADDRESS(MATCH(A847,'contribution par jour-semaine'!A:A,0),MATCH(B847,'contribution par jour-semaine'!$1:$1,0),4,1,"contribution par jour-semaine")),"")</f>
        <v>27214.10546875</v>
      </c>
      <c r="D847" s="4" t="str">
        <f ca="1">VLOOKUP(A847,predictions!A:B,2,FALSE)</f>
        <v>04/01/2021</v>
      </c>
      <c r="E847" s="4">
        <f t="shared" ca="1" si="3"/>
        <v>44200</v>
      </c>
    </row>
    <row r="848" spans="1:5" ht="13" x14ac:dyDescent="0.15">
      <c r="A848" s="1">
        <f ca="1">IFERROR(__xludf.DUMMYFUNCTION("""COMPUTED_VALUE"""),28)</f>
        <v>28</v>
      </c>
      <c r="B848" s="1" t="str">
        <f ca="1">IFERROR(__xludf.DUMMYFUNCTION("""COMPUTED_VALUE"""),"Media_Print_COSMOPOLITAN contribution")</f>
        <v>Media_Print_COSMOPOLITAN contribution</v>
      </c>
      <c r="C848" s="1">
        <f ca="1">IFERROR(INDIRECT(ADDRESS(MATCH(A848,'contribution par jour-semaine'!A:A,0),MATCH(B848,'contribution par jour-semaine'!$1:$1,0),4,1,"contribution par jour-semaine")),"")</f>
        <v>20070.244140625</v>
      </c>
      <c r="D848" s="4" t="str">
        <f ca="1">VLOOKUP(A848,predictions!A:B,2,FALSE)</f>
        <v>04/01/2021</v>
      </c>
      <c r="E848" s="4">
        <f t="shared" ca="1" si="3"/>
        <v>44200</v>
      </c>
    </row>
    <row r="849" spans="1:5" ht="13" x14ac:dyDescent="0.15">
      <c r="A849" s="1">
        <f ca="1">IFERROR(__xludf.DUMMYFUNCTION("""COMPUTED_VALUE"""),28)</f>
        <v>28</v>
      </c>
      <c r="B849" s="1" t="str">
        <f ca="1">IFERROR(__xludf.DUMMYFUNCTION("""COMPUTED_VALUE"""),"Media_Print_FEMME ACTUELLE contribution")</f>
        <v>Media_Print_FEMME ACTUELLE contribution</v>
      </c>
      <c r="C849" s="1">
        <f ca="1">IFERROR(INDIRECT(ADDRESS(MATCH(A849,'contribution par jour-semaine'!A:A,0),MATCH(B849,'contribution par jour-semaine'!$1:$1,0),4,1,"contribution par jour-semaine")),"")</f>
        <v>9528.7099609375</v>
      </c>
      <c r="D849" s="4" t="str">
        <f ca="1">VLOOKUP(A849,predictions!A:B,2,FALSE)</f>
        <v>04/01/2021</v>
      </c>
      <c r="E849" s="4">
        <f t="shared" ca="1" si="3"/>
        <v>44200</v>
      </c>
    </row>
    <row r="850" spans="1:5" ht="13" x14ac:dyDescent="0.15">
      <c r="A850" s="1">
        <f ca="1">IFERROR(__xludf.DUMMYFUNCTION("""COMPUTED_VALUE"""),28)</f>
        <v>28</v>
      </c>
      <c r="B850" s="1" t="str">
        <f ca="1">IFERROR(__xludf.DUMMYFUNCTION("""COMPUTED_VALUE"""),"Media_Print_PARIS MATCH contribution")</f>
        <v>Media_Print_PARIS MATCH contribution</v>
      </c>
      <c r="C850" s="1">
        <f ca="1">IFERROR(INDIRECT(ADDRESS(MATCH(A850,'contribution par jour-semaine'!A:A,0),MATCH(B850,'contribution par jour-semaine'!$1:$1,0),4,1,"contribution par jour-semaine")),"")</f>
        <v>7791.75048828125</v>
      </c>
      <c r="D850" s="4" t="str">
        <f ca="1">VLOOKUP(A850,predictions!A:B,2,FALSE)</f>
        <v>04/01/2021</v>
      </c>
      <c r="E850" s="4">
        <f t="shared" ca="1" si="3"/>
        <v>44200</v>
      </c>
    </row>
    <row r="851" spans="1:5" ht="13" x14ac:dyDescent="0.15">
      <c r="A851" s="1">
        <f ca="1">IFERROR(__xludf.DUMMYFUNCTION("""COMPUTED_VALUE"""),28)</f>
        <v>28</v>
      </c>
      <c r="B851" s="1" t="str">
        <f ca="1">IFERROR(__xludf.DUMMYFUNCTION("""COMPUTED_VALUE"""),"Media_Print_BIBA contribution")</f>
        <v>Media_Print_BIBA contribution</v>
      </c>
      <c r="C851" s="1">
        <f ca="1">IFERROR(INDIRECT(ADDRESS(MATCH(A851,'contribution par jour-semaine'!A:A,0),MATCH(B851,'contribution par jour-semaine'!$1:$1,0),4,1,"contribution par jour-semaine")),"")</f>
        <v>7094.98974609375</v>
      </c>
      <c r="D851" s="4" t="str">
        <f ca="1">VLOOKUP(A851,predictions!A:B,2,FALSE)</f>
        <v>04/01/2021</v>
      </c>
      <c r="E851" s="4">
        <f t="shared" ca="1" si="3"/>
        <v>44200</v>
      </c>
    </row>
    <row r="852" spans="1:5" ht="13" x14ac:dyDescent="0.15">
      <c r="A852" s="1">
        <f ca="1">IFERROR(__xludf.DUMMYFUNCTION("""COMPUTED_VALUE"""),28)</f>
        <v>28</v>
      </c>
      <c r="B852" s="1" t="str">
        <f ca="1">IFERROR(__xludf.DUMMYFUNCTION("""COMPUTED_VALUE"""),"Media_Print_AVANTAGES contribution")</f>
        <v>Media_Print_AVANTAGES contribution</v>
      </c>
      <c r="C852" s="1">
        <f ca="1">IFERROR(INDIRECT(ADDRESS(MATCH(A852,'contribution par jour-semaine'!A:A,0),MATCH(B852,'contribution par jour-semaine'!$1:$1,0),4,1,"contribution par jour-semaine")),"")</f>
        <v>11481.958984375</v>
      </c>
      <c r="D852" s="4" t="str">
        <f ca="1">VLOOKUP(A852,predictions!A:B,2,FALSE)</f>
        <v>04/01/2021</v>
      </c>
      <c r="E852" s="4">
        <f t="shared" ca="1" si="3"/>
        <v>44200</v>
      </c>
    </row>
    <row r="853" spans="1:5" ht="13" x14ac:dyDescent="0.15">
      <c r="A853" s="1">
        <f ca="1">IFERROR(__xludf.DUMMYFUNCTION("""COMPUTED_VALUE"""),28)</f>
        <v>28</v>
      </c>
      <c r="B853" s="1" t="str">
        <f ca="1">IFERROR(__xludf.DUMMYFUNCTION("""COMPUTED_VALUE"""),"Media_Print_PSYCHOLOGIES contribution")</f>
        <v>Media_Print_PSYCHOLOGIES contribution</v>
      </c>
      <c r="C853" s="1">
        <f ca="1">IFERROR(INDIRECT(ADDRESS(MATCH(A853,'contribution par jour-semaine'!A:A,0),MATCH(B853,'contribution par jour-semaine'!$1:$1,0),4,1,"contribution par jour-semaine")),"")</f>
        <v>1303.6705322265625</v>
      </c>
      <c r="D853" s="4" t="str">
        <f ca="1">VLOOKUP(A853,predictions!A:B,2,FALSE)</f>
        <v>04/01/2021</v>
      </c>
      <c r="E853" s="4">
        <f t="shared" ca="1" si="3"/>
        <v>44200</v>
      </c>
    </row>
    <row r="854" spans="1:5" ht="13" x14ac:dyDescent="0.15">
      <c r="A854" s="1">
        <f ca="1">IFERROR(__xludf.DUMMYFUNCTION("""COMPUTED_VALUE"""),28)</f>
        <v>28</v>
      </c>
      <c r="B854" s="1" t="str">
        <f ca="1">IFERROR(__xludf.DUMMYFUNCTION("""COMPUTED_VALUE"""),"Media_TV_TF1 contribution")</f>
        <v>Media_TV_TF1 contribution</v>
      </c>
      <c r="C854" s="1">
        <f ca="1">IFERROR(INDIRECT(ADDRESS(MATCH(A854,'contribution par jour-semaine'!A:A,0),MATCH(B854,'contribution par jour-semaine'!$1:$1,0),4,1,"contribution par jour-semaine")),"")</f>
        <v>10161.2841796875</v>
      </c>
      <c r="D854" s="4" t="str">
        <f ca="1">VLOOKUP(A854,predictions!A:B,2,FALSE)</f>
        <v>04/01/2021</v>
      </c>
      <c r="E854" s="4">
        <f t="shared" ca="1" si="3"/>
        <v>44200</v>
      </c>
    </row>
    <row r="855" spans="1:5" ht="13" x14ac:dyDescent="0.15">
      <c r="A855" s="1">
        <f ca="1">IFERROR(__xludf.DUMMYFUNCTION("""COMPUTED_VALUE"""),28)</f>
        <v>28</v>
      </c>
      <c r="B855" s="1" t="str">
        <f ca="1">IFERROR(__xludf.DUMMYFUNCTION("""COMPUTED_VALUE"""),"Media_TV_Others contribution")</f>
        <v>Media_TV_Others contribution</v>
      </c>
      <c r="C855" s="1">
        <f ca="1">IFERROR(INDIRECT(ADDRESS(MATCH(A855,'contribution par jour-semaine'!A:A,0),MATCH(B855,'contribution par jour-semaine'!$1:$1,0),4,1,"contribution par jour-semaine")),"")</f>
        <v>15428.8466796875</v>
      </c>
      <c r="D855" s="4" t="str">
        <f ca="1">VLOOKUP(A855,predictions!A:B,2,FALSE)</f>
        <v>04/01/2021</v>
      </c>
      <c r="E855" s="4">
        <f t="shared" ca="1" si="3"/>
        <v>44200</v>
      </c>
    </row>
    <row r="856" spans="1:5" ht="13" x14ac:dyDescent="0.15">
      <c r="A856" s="1">
        <f ca="1">IFERROR(__xludf.DUMMYFUNCTION("""COMPUTED_VALUE"""),28)</f>
        <v>28</v>
      </c>
      <c r="B856" s="1" t="str">
        <f ca="1">IFERROR(__xludf.DUMMYFUNCTION("""COMPUTED_VALUE"""),"Media_TV_M6 contribution")</f>
        <v>Media_TV_M6 contribution</v>
      </c>
      <c r="C856" s="1">
        <f ca="1">IFERROR(INDIRECT(ADDRESS(MATCH(A856,'contribution par jour-semaine'!A:A,0),MATCH(B856,'contribution par jour-semaine'!$1:$1,0),4,1,"contribution par jour-semaine")),"")</f>
        <v>18382.142578125</v>
      </c>
      <c r="D856" s="4" t="str">
        <f ca="1">VLOOKUP(A856,predictions!A:B,2,FALSE)</f>
        <v>04/01/2021</v>
      </c>
      <c r="E856" s="4">
        <f t="shared" ca="1" si="3"/>
        <v>44200</v>
      </c>
    </row>
    <row r="857" spans="1:5" ht="13" x14ac:dyDescent="0.15">
      <c r="A857" s="1">
        <f ca="1">IFERROR(__xludf.DUMMYFUNCTION("""COMPUTED_VALUE"""),28)</f>
        <v>28</v>
      </c>
      <c r="B857" s="1" t="str">
        <f ca="1">IFERROR(__xludf.DUMMYFUNCTION("""COMPUTED_VALUE"""),"Media_TV_TMC contribution")</f>
        <v>Media_TV_TMC contribution</v>
      </c>
      <c r="C857" s="1">
        <f ca="1">IFERROR(INDIRECT(ADDRESS(MATCH(A857,'contribution par jour-semaine'!A:A,0),MATCH(B857,'contribution par jour-semaine'!$1:$1,0),4,1,"contribution par jour-semaine")),"")</f>
        <v>22973.673828125</v>
      </c>
      <c r="D857" s="4" t="str">
        <f ca="1">VLOOKUP(A857,predictions!A:B,2,FALSE)</f>
        <v>04/01/2021</v>
      </c>
      <c r="E857" s="4">
        <f t="shared" ca="1" si="3"/>
        <v>44200</v>
      </c>
    </row>
    <row r="858" spans="1:5" ht="13" x14ac:dyDescent="0.15">
      <c r="A858" s="1">
        <f ca="1">IFERROR(__xludf.DUMMYFUNCTION("""COMPUTED_VALUE"""),28)</f>
        <v>28</v>
      </c>
      <c r="B858" s="1" t="str">
        <f ca="1">IFERROR(__xludf.DUMMYFUNCTION("""COMPUTED_VALUE"""),"Media_TV_FRANCE 2 contribution")</f>
        <v>Media_TV_FRANCE 2 contribution</v>
      </c>
      <c r="C858" s="1">
        <f ca="1">IFERROR(INDIRECT(ADDRESS(MATCH(A858,'contribution par jour-semaine'!A:A,0),MATCH(B858,'contribution par jour-semaine'!$1:$1,0),4,1,"contribution par jour-semaine")),"")</f>
        <v>13540.0419921875</v>
      </c>
      <c r="D858" s="4" t="str">
        <f ca="1">VLOOKUP(A858,predictions!A:B,2,FALSE)</f>
        <v>04/01/2021</v>
      </c>
      <c r="E858" s="4">
        <f t="shared" ca="1" si="3"/>
        <v>44200</v>
      </c>
    </row>
    <row r="859" spans="1:5" ht="13" x14ac:dyDescent="0.15">
      <c r="A859" s="1">
        <f ca="1">IFERROR(__xludf.DUMMYFUNCTION("""COMPUTED_VALUE"""),28)</f>
        <v>28</v>
      </c>
      <c r="B859" s="1" t="str">
        <f ca="1">IFERROR(__xludf.DUMMYFUNCTION("""COMPUTED_VALUE"""),"Media_TV_BFM TV contribution")</f>
        <v>Media_TV_BFM TV contribution</v>
      </c>
      <c r="C859" s="1">
        <f ca="1">IFERROR(INDIRECT(ADDRESS(MATCH(A859,'contribution par jour-semaine'!A:A,0),MATCH(B859,'contribution par jour-semaine'!$1:$1,0),4,1,"contribution par jour-semaine")),"")</f>
        <v>12536.6787109375</v>
      </c>
      <c r="D859" s="4" t="str">
        <f ca="1">VLOOKUP(A859,predictions!A:B,2,FALSE)</f>
        <v>04/01/2021</v>
      </c>
      <c r="E859" s="4">
        <f t="shared" ca="1" si="3"/>
        <v>44200</v>
      </c>
    </row>
    <row r="860" spans="1:5" ht="13" x14ac:dyDescent="0.15">
      <c r="A860" s="1">
        <f ca="1">IFERROR(__xludf.DUMMYFUNCTION("""COMPUTED_VALUE"""),28)</f>
        <v>28</v>
      </c>
      <c r="B860" s="1" t="str">
        <f ca="1">IFERROR(__xludf.DUMMYFUNCTION("""COMPUTED_VALUE"""),"Media_TV_C8 contribution")</f>
        <v>Media_TV_C8 contribution</v>
      </c>
      <c r="C860" s="1">
        <f ca="1">IFERROR(INDIRECT(ADDRESS(MATCH(A860,'contribution par jour-semaine'!A:A,0),MATCH(B860,'contribution par jour-semaine'!$1:$1,0),4,1,"contribution par jour-semaine")),"")</f>
        <v>7967.67529296875</v>
      </c>
      <c r="D860" s="4" t="str">
        <f ca="1">VLOOKUP(A860,predictions!A:B,2,FALSE)</f>
        <v>04/01/2021</v>
      </c>
      <c r="E860" s="4">
        <f t="shared" ca="1" si="3"/>
        <v>44200</v>
      </c>
    </row>
    <row r="861" spans="1:5" ht="13" x14ac:dyDescent="0.15">
      <c r="A861" s="1">
        <f ca="1">IFERROR(__xludf.DUMMYFUNCTION("""COMPUTED_VALUE"""),28)</f>
        <v>28</v>
      </c>
      <c r="B861" s="1" t="str">
        <f ca="1">IFERROR(__xludf.DUMMYFUNCTION("""COMPUTED_VALUE"""),"Media_TV_TF1 SERIES FILMS contribution")</f>
        <v>Media_TV_TF1 SERIES FILMS contribution</v>
      </c>
      <c r="C861" s="1">
        <f ca="1">IFERROR(INDIRECT(ADDRESS(MATCH(A861,'contribution par jour-semaine'!A:A,0),MATCH(B861,'contribution par jour-semaine'!$1:$1,0),4,1,"contribution par jour-semaine")),"")</f>
        <v>9996.3994140625</v>
      </c>
      <c r="D861" s="4" t="str">
        <f ca="1">VLOOKUP(A861,predictions!A:B,2,FALSE)</f>
        <v>04/01/2021</v>
      </c>
      <c r="E861" s="4">
        <f t="shared" ca="1" si="3"/>
        <v>44200</v>
      </c>
    </row>
    <row r="862" spans="1:5" ht="13" x14ac:dyDescent="0.15">
      <c r="A862" s="1">
        <f ca="1">IFERROR(__xludf.DUMMYFUNCTION("""COMPUTED_VALUE"""),28)</f>
        <v>28</v>
      </c>
      <c r="B862" s="1" t="str">
        <f ca="1">IFERROR(__xludf.DUMMYFUNCTION("""COMPUTED_VALUE"""),"Media_TV_NRJ12 contribution")</f>
        <v>Media_TV_NRJ12 contribution</v>
      </c>
      <c r="C862" s="1">
        <f ca="1">IFERROR(INDIRECT(ADDRESS(MATCH(A862,'contribution par jour-semaine'!A:A,0),MATCH(B862,'contribution par jour-semaine'!$1:$1,0),4,1,"contribution par jour-semaine")),"")</f>
        <v>10457.751953125</v>
      </c>
      <c r="D862" s="4" t="str">
        <f ca="1">VLOOKUP(A862,predictions!A:B,2,FALSE)</f>
        <v>04/01/2021</v>
      </c>
      <c r="E862" s="4">
        <f t="shared" ca="1" si="3"/>
        <v>44200</v>
      </c>
    </row>
    <row r="863" spans="1:5" ht="13" x14ac:dyDescent="0.15">
      <c r="A863" s="1">
        <f ca="1">IFERROR(__xludf.DUMMYFUNCTION("""COMPUTED_VALUE"""),28)</f>
        <v>28</v>
      </c>
      <c r="B863" s="1" t="str">
        <f ca="1">IFERROR(__xludf.DUMMYFUNCTION("""COMPUTED_VALUE"""),"Media_Search contribution")</f>
        <v>Media_Search contribution</v>
      </c>
      <c r="C863" s="1">
        <f ca="1">IFERROR(INDIRECT(ADDRESS(MATCH(A863,'contribution par jour-semaine'!A:A,0),MATCH(B863,'contribution par jour-semaine'!$1:$1,0),4,1,"contribution par jour-semaine")),"")</f>
        <v>93776.2890625</v>
      </c>
      <c r="D863" s="4" t="str">
        <f ca="1">VLOOKUP(A863,predictions!A:B,2,FALSE)</f>
        <v>04/01/2021</v>
      </c>
      <c r="E863" s="4">
        <f t="shared" ca="1" si="3"/>
        <v>44200</v>
      </c>
    </row>
    <row r="864" spans="1:5" ht="13" x14ac:dyDescent="0.15">
      <c r="A864" s="1">
        <f ca="1">IFERROR(__xludf.DUMMYFUNCTION("""COMPUTED_VALUE"""),28)</f>
        <v>28</v>
      </c>
      <c r="B864" s="1" t="str">
        <f ca="1">IFERROR(__xludf.DUMMYFUNCTION("""COMPUTED_VALUE"""),"Media_Social contribution")</f>
        <v>Media_Social contribution</v>
      </c>
      <c r="C864" s="1">
        <f ca="1">IFERROR(INDIRECT(ADDRESS(MATCH(A864,'contribution par jour-semaine'!A:A,0),MATCH(B864,'contribution par jour-semaine'!$1:$1,0),4,1,"contribution par jour-semaine")),"")</f>
        <v>270277.8125</v>
      </c>
      <c r="D864" s="4" t="str">
        <f ca="1">VLOOKUP(A864,predictions!A:B,2,FALSE)</f>
        <v>04/01/2021</v>
      </c>
      <c r="E864" s="4">
        <f t="shared" ca="1" si="3"/>
        <v>44200</v>
      </c>
    </row>
    <row r="865" spans="1:5" ht="13" x14ac:dyDescent="0.15">
      <c r="A865" s="1">
        <f ca="1">IFERROR(__xludf.DUMMYFUNCTION("""COMPUTED_VALUE"""),28)</f>
        <v>28</v>
      </c>
      <c r="B865" s="1" t="str">
        <f ca="1">IFERROR(__xludf.DUMMYFUNCTION("""COMPUTED_VALUE"""),"Media_Display contribution")</f>
        <v>Media_Display contribution</v>
      </c>
      <c r="C865" s="1">
        <f ca="1">IFERROR(INDIRECT(ADDRESS(MATCH(A865,'contribution par jour-semaine'!A:A,0),MATCH(B865,'contribution par jour-semaine'!$1:$1,0),4,1,"contribution par jour-semaine")),"")</f>
        <v>48641.45703125</v>
      </c>
      <c r="D865" s="4" t="str">
        <f ca="1">VLOOKUP(A865,predictions!A:B,2,FALSE)</f>
        <v>04/01/2021</v>
      </c>
      <c r="E865" s="4">
        <f t="shared" ca="1" si="3"/>
        <v>44200</v>
      </c>
    </row>
    <row r="866" spans="1:5" ht="13" x14ac:dyDescent="0.15">
      <c r="A866" s="1">
        <f ca="1">IFERROR(__xludf.DUMMYFUNCTION("""COMPUTED_VALUE"""),28)</f>
        <v>28</v>
      </c>
      <c r="B866" s="1" t="str">
        <f ca="1">IFERROR(__xludf.DUMMYFUNCTION("""COMPUTED_VALUE"""),"Media_OOH_JC DECAUX VITRINE 2M2 NATIONAL contribution")</f>
        <v>Media_OOH_JC DECAUX VITRINE 2M2 NATIONAL contribution</v>
      </c>
      <c r="C866" s="1">
        <f ca="1">IFERROR(INDIRECT(ADDRESS(MATCH(A866,'contribution par jour-semaine'!A:A,0),MATCH(B866,'contribution par jour-semaine'!$1:$1,0),4,1,"contribution par jour-semaine")),"")</f>
        <v>4063.453857421875</v>
      </c>
      <c r="D866" s="4" t="str">
        <f ca="1">VLOOKUP(A866,predictions!A:B,2,FALSE)</f>
        <v>04/01/2021</v>
      </c>
      <c r="E866" s="4">
        <f t="shared" ca="1" si="3"/>
        <v>44200</v>
      </c>
    </row>
    <row r="867" spans="1:5" ht="13" x14ac:dyDescent="0.15">
      <c r="A867" s="1">
        <f ca="1">IFERROR(__xludf.DUMMYFUNCTION("""COMPUTED_VALUE"""),28)</f>
        <v>28</v>
      </c>
      <c r="B867" s="1" t="str">
        <f ca="1">IFERROR(__xludf.DUMMYFUNCTION("""COMPUTED_VALUE"""),"Media_OOH_METROBUS METRO NATIONAL contribution")</f>
        <v>Media_OOH_METROBUS METRO NATIONAL contribution</v>
      </c>
      <c r="C867" s="1">
        <f ca="1">IFERROR(INDIRECT(ADDRESS(MATCH(A867,'contribution par jour-semaine'!A:A,0),MATCH(B867,'contribution par jour-semaine'!$1:$1,0),4,1,"contribution par jour-semaine")),"")</f>
        <v>6369.13525390625</v>
      </c>
      <c r="D867" s="4" t="str">
        <f ca="1">VLOOKUP(A867,predictions!A:B,2,FALSE)</f>
        <v>04/01/2021</v>
      </c>
      <c r="E867" s="4">
        <f t="shared" ca="1" si="3"/>
        <v>44200</v>
      </c>
    </row>
    <row r="868" spans="1:5" ht="13" x14ac:dyDescent="0.15">
      <c r="A868" s="1">
        <f ca="1">IFERROR(__xludf.DUMMYFUNCTION("""COMPUTED_VALUE"""),28)</f>
        <v>28</v>
      </c>
      <c r="B868" s="1" t="str">
        <f ca="1">IFERROR(__xludf.DUMMYFUNCTION("""COMPUTED_VALUE"""),"Media_OOH_CLEAR CHANNEL SHOPPING MALLS contribution")</f>
        <v>Media_OOH_CLEAR CHANNEL SHOPPING MALLS contribution</v>
      </c>
      <c r="C868" s="1">
        <f ca="1">IFERROR(INDIRECT(ADDRESS(MATCH(A868,'contribution par jour-semaine'!A:A,0),MATCH(B868,'contribution par jour-semaine'!$1:$1,0),4,1,"contribution par jour-semaine")),"")</f>
        <v>7762.1123046875</v>
      </c>
      <c r="D868" s="4" t="str">
        <f ca="1">VLOOKUP(A868,predictions!A:B,2,FALSE)</f>
        <v>04/01/2021</v>
      </c>
      <c r="E868" s="4">
        <f t="shared" ca="1" si="3"/>
        <v>44200</v>
      </c>
    </row>
    <row r="869" spans="1:5" ht="13" x14ac:dyDescent="0.15">
      <c r="A869" s="1">
        <f ca="1">IFERROR(__xludf.DUMMYFUNCTION("""COMPUTED_VALUE"""),28)</f>
        <v>28</v>
      </c>
      <c r="B869" s="1" t="str">
        <f ca="1">IFERROR(__xludf.DUMMYFUNCTION("""COMPUTED_VALUE"""),"Media_OOH_MEDIAGARES TRANSPORT contribution")</f>
        <v>Media_OOH_MEDIAGARES TRANSPORT contribution</v>
      </c>
      <c r="C869" s="1">
        <f ca="1">IFERROR(INDIRECT(ADDRESS(MATCH(A869,'contribution par jour-semaine'!A:A,0),MATCH(B869,'contribution par jour-semaine'!$1:$1,0),4,1,"contribution par jour-semaine")),"")</f>
        <v>12434.181640625</v>
      </c>
      <c r="D869" s="4" t="str">
        <f ca="1">VLOOKUP(A869,predictions!A:B,2,FALSE)</f>
        <v>04/01/2021</v>
      </c>
      <c r="E869" s="4">
        <f t="shared" ca="1" si="3"/>
        <v>44200</v>
      </c>
    </row>
    <row r="870" spans="1:5" ht="13" x14ac:dyDescent="0.15">
      <c r="A870" s="1">
        <f ca="1">IFERROR(__xludf.DUMMYFUNCTION("""COMPUTED_VALUE"""),28)</f>
        <v>28</v>
      </c>
      <c r="B870" s="1" t="str">
        <f ca="1">IFERROR(__xludf.DUMMYFUNCTION("""COMPUTED_VALUE"""),"Media_OOH_Others contribution")</f>
        <v>Media_OOH_Others contribution</v>
      </c>
      <c r="C870" s="1">
        <f ca="1">IFERROR(INDIRECT(ADDRESS(MATCH(A870,'contribution par jour-semaine'!A:A,0),MATCH(B870,'contribution par jour-semaine'!$1:$1,0),4,1,"contribution par jour-semaine")),"")</f>
        <v>5232.30908203125</v>
      </c>
      <c r="D870" s="4" t="str">
        <f ca="1">VLOOKUP(A870,predictions!A:B,2,FALSE)</f>
        <v>04/01/2021</v>
      </c>
      <c r="E870" s="4">
        <f t="shared" ca="1" si="3"/>
        <v>44200</v>
      </c>
    </row>
    <row r="871" spans="1:5" ht="13" x14ac:dyDescent="0.15">
      <c r="A871" s="1">
        <f ca="1">IFERROR(__xludf.DUMMYFUNCTION("""COMPUTED_VALUE"""),28)</f>
        <v>28</v>
      </c>
      <c r="B871" s="1" t="str">
        <f ca="1">IFERROR(__xludf.DUMMYFUNCTION("""COMPUTED_VALUE"""),"baseline contribution")</f>
        <v>baseline contribution</v>
      </c>
      <c r="C871" s="1">
        <f ca="1">IFERROR(INDIRECT(ADDRESS(MATCH(A871,'contribution par jour-semaine'!A:A,0),MATCH(B871,'contribution par jour-semaine'!$1:$1,0),4,1,"contribution par jour-semaine")),"")</f>
        <v>914008.5625</v>
      </c>
      <c r="D871" s="4" t="str">
        <f ca="1">VLOOKUP(A871,predictions!A:B,2,FALSE)</f>
        <v>04/01/2021</v>
      </c>
      <c r="E871" s="4">
        <f t="shared" ca="1" si="3"/>
        <v>44200</v>
      </c>
    </row>
    <row r="872" spans="1:5" ht="13" x14ac:dyDescent="0.15">
      <c r="A872" s="1">
        <f ca="1">IFERROR(__xludf.DUMMYFUNCTION("""COMPUTED_VALUE"""),29)</f>
        <v>29</v>
      </c>
      <c r="B872" s="1" t="str">
        <f ca="1">IFERROR(__xludf.DUMMYFUNCTION("""COMPUTED_VALUE"""),"Media_Print_Others contribution")</f>
        <v>Media_Print_Others contribution</v>
      </c>
      <c r="C872" s="1">
        <f ca="1">IFERROR(INDIRECT(ADDRESS(MATCH(A872,'contribution par jour-semaine'!A:A,0),MATCH(B872,'contribution par jour-semaine'!$1:$1,0),4,1,"contribution par jour-semaine")),"")</f>
        <v>29561.513671875</v>
      </c>
      <c r="D872" s="4" t="str">
        <f ca="1">VLOOKUP(A872,predictions!A:B,2,FALSE)</f>
        <v>11/01/2021</v>
      </c>
      <c r="E872" s="4">
        <f t="shared" ca="1" si="3"/>
        <v>44207</v>
      </c>
    </row>
    <row r="873" spans="1:5" ht="13" x14ac:dyDescent="0.15">
      <c r="A873" s="1">
        <f ca="1">IFERROR(__xludf.DUMMYFUNCTION("""COMPUTED_VALUE"""),29)</f>
        <v>29</v>
      </c>
      <c r="B873" s="1" t="str">
        <f ca="1">IFERROR(__xludf.DUMMYFUNCTION("""COMPUTED_VALUE"""),"Media_Print_ELLE contribution")</f>
        <v>Media_Print_ELLE contribution</v>
      </c>
      <c r="C873" s="1">
        <f ca="1">IFERROR(INDIRECT(ADDRESS(MATCH(A873,'contribution par jour-semaine'!A:A,0),MATCH(B873,'contribution par jour-semaine'!$1:$1,0),4,1,"contribution par jour-semaine")),"")</f>
        <v>59959.8984375</v>
      </c>
      <c r="D873" s="4" t="str">
        <f ca="1">VLOOKUP(A873,predictions!A:B,2,FALSE)</f>
        <v>11/01/2021</v>
      </c>
      <c r="E873" s="4">
        <f t="shared" ca="1" si="3"/>
        <v>44207</v>
      </c>
    </row>
    <row r="874" spans="1:5" ht="13" x14ac:dyDescent="0.15">
      <c r="A874" s="1">
        <f ca="1">IFERROR(__xludf.DUMMYFUNCTION("""COMPUTED_VALUE"""),29)</f>
        <v>29</v>
      </c>
      <c r="B874" s="1" t="str">
        <f ca="1">IFERROR(__xludf.DUMMYFUNCTION("""COMPUTED_VALUE"""),"Media_Print_MADAME FIGARO contribution")</f>
        <v>Media_Print_MADAME FIGARO contribution</v>
      </c>
      <c r="C874" s="1">
        <f ca="1">IFERROR(INDIRECT(ADDRESS(MATCH(A874,'contribution par jour-semaine'!A:A,0),MATCH(B874,'contribution par jour-semaine'!$1:$1,0),4,1,"contribution par jour-semaine")),"")</f>
        <v>21150.400390625</v>
      </c>
      <c r="D874" s="4" t="str">
        <f ca="1">VLOOKUP(A874,predictions!A:B,2,FALSE)</f>
        <v>11/01/2021</v>
      </c>
      <c r="E874" s="4">
        <f t="shared" ca="1" si="3"/>
        <v>44207</v>
      </c>
    </row>
    <row r="875" spans="1:5" ht="13" x14ac:dyDescent="0.15">
      <c r="A875" s="1">
        <f ca="1">IFERROR(__xludf.DUMMYFUNCTION("""COMPUTED_VALUE"""),29)</f>
        <v>29</v>
      </c>
      <c r="B875" s="1" t="str">
        <f ca="1">IFERROR(__xludf.DUMMYFUNCTION("""COMPUTED_VALUE"""),"Media_Print_MARIE CLAIRE contribution")</f>
        <v>Media_Print_MARIE CLAIRE contribution</v>
      </c>
      <c r="C875" s="1">
        <f ca="1">IFERROR(INDIRECT(ADDRESS(MATCH(A875,'contribution par jour-semaine'!A:A,0),MATCH(B875,'contribution par jour-semaine'!$1:$1,0),4,1,"contribution par jour-semaine")),"")</f>
        <v>12982.705078125</v>
      </c>
      <c r="D875" s="4" t="str">
        <f ca="1">VLOOKUP(A875,predictions!A:B,2,FALSE)</f>
        <v>11/01/2021</v>
      </c>
      <c r="E875" s="4">
        <f t="shared" ca="1" si="3"/>
        <v>44207</v>
      </c>
    </row>
    <row r="876" spans="1:5" ht="13" x14ac:dyDescent="0.15">
      <c r="A876" s="1">
        <f ca="1">IFERROR(__xludf.DUMMYFUNCTION("""COMPUTED_VALUE"""),29)</f>
        <v>29</v>
      </c>
      <c r="B876" s="1" t="str">
        <f ca="1">IFERROR(__xludf.DUMMYFUNCTION("""COMPUTED_VALUE"""),"Media_Print_VERSION FEMINA contribution")</f>
        <v>Media_Print_VERSION FEMINA contribution</v>
      </c>
      <c r="C876" s="1">
        <f ca="1">IFERROR(INDIRECT(ADDRESS(MATCH(A876,'contribution par jour-semaine'!A:A,0),MATCH(B876,'contribution par jour-semaine'!$1:$1,0),4,1,"contribution par jour-semaine")),"")</f>
        <v>7772.20556640625</v>
      </c>
      <c r="D876" s="4" t="str">
        <f ca="1">VLOOKUP(A876,predictions!A:B,2,FALSE)</f>
        <v>11/01/2021</v>
      </c>
      <c r="E876" s="4">
        <f t="shared" ca="1" si="3"/>
        <v>44207</v>
      </c>
    </row>
    <row r="877" spans="1:5" ht="13" x14ac:dyDescent="0.15">
      <c r="A877" s="1">
        <f ca="1">IFERROR(__xludf.DUMMYFUNCTION("""COMPUTED_VALUE"""),29)</f>
        <v>29</v>
      </c>
      <c r="B877" s="1" t="str">
        <f ca="1">IFERROR(__xludf.DUMMYFUNCTION("""COMPUTED_VALUE"""),"Media_Print_GALA contribution")</f>
        <v>Media_Print_GALA contribution</v>
      </c>
      <c r="C877" s="1">
        <f ca="1">IFERROR(INDIRECT(ADDRESS(MATCH(A877,'contribution par jour-semaine'!A:A,0),MATCH(B877,'contribution par jour-semaine'!$1:$1,0),4,1,"contribution par jour-semaine")),"")</f>
        <v>28638.375</v>
      </c>
      <c r="D877" s="4" t="str">
        <f ca="1">VLOOKUP(A877,predictions!A:B,2,FALSE)</f>
        <v>11/01/2021</v>
      </c>
      <c r="E877" s="4">
        <f t="shared" ca="1" si="3"/>
        <v>44207</v>
      </c>
    </row>
    <row r="878" spans="1:5" ht="13" x14ac:dyDescent="0.15">
      <c r="A878" s="1">
        <f ca="1">IFERROR(__xludf.DUMMYFUNCTION("""COMPUTED_VALUE"""),29)</f>
        <v>29</v>
      </c>
      <c r="B878" s="1" t="str">
        <f ca="1">IFERROR(__xludf.DUMMYFUNCTION("""COMPUTED_VALUE"""),"Media_Print_COSMOPOLITAN contribution")</f>
        <v>Media_Print_COSMOPOLITAN contribution</v>
      </c>
      <c r="C878" s="1">
        <f ca="1">IFERROR(INDIRECT(ADDRESS(MATCH(A878,'contribution par jour-semaine'!A:A,0),MATCH(B878,'contribution par jour-semaine'!$1:$1,0),4,1,"contribution par jour-semaine")),"")</f>
        <v>18744.1875</v>
      </c>
      <c r="D878" s="4" t="str">
        <f ca="1">VLOOKUP(A878,predictions!A:B,2,FALSE)</f>
        <v>11/01/2021</v>
      </c>
      <c r="E878" s="4">
        <f t="shared" ca="1" si="3"/>
        <v>44207</v>
      </c>
    </row>
    <row r="879" spans="1:5" ht="13" x14ac:dyDescent="0.15">
      <c r="A879" s="1">
        <f ca="1">IFERROR(__xludf.DUMMYFUNCTION("""COMPUTED_VALUE"""),29)</f>
        <v>29</v>
      </c>
      <c r="B879" s="1" t="str">
        <f ca="1">IFERROR(__xludf.DUMMYFUNCTION("""COMPUTED_VALUE"""),"Media_Print_FEMME ACTUELLE contribution")</f>
        <v>Media_Print_FEMME ACTUELLE contribution</v>
      </c>
      <c r="C879" s="1">
        <f ca="1">IFERROR(INDIRECT(ADDRESS(MATCH(A879,'contribution par jour-semaine'!A:A,0),MATCH(B879,'contribution par jour-semaine'!$1:$1,0),4,1,"contribution par jour-semaine")),"")</f>
        <v>8397.7841796875</v>
      </c>
      <c r="D879" s="4" t="str">
        <f ca="1">VLOOKUP(A879,predictions!A:B,2,FALSE)</f>
        <v>11/01/2021</v>
      </c>
      <c r="E879" s="4">
        <f t="shared" ca="1" si="3"/>
        <v>44207</v>
      </c>
    </row>
    <row r="880" spans="1:5" ht="13" x14ac:dyDescent="0.15">
      <c r="A880" s="1">
        <f ca="1">IFERROR(__xludf.DUMMYFUNCTION("""COMPUTED_VALUE"""),29)</f>
        <v>29</v>
      </c>
      <c r="B880" s="1" t="str">
        <f ca="1">IFERROR(__xludf.DUMMYFUNCTION("""COMPUTED_VALUE"""),"Media_Print_PARIS MATCH contribution")</f>
        <v>Media_Print_PARIS MATCH contribution</v>
      </c>
      <c r="C880" s="1">
        <f ca="1">IFERROR(INDIRECT(ADDRESS(MATCH(A880,'contribution par jour-semaine'!A:A,0),MATCH(B880,'contribution par jour-semaine'!$1:$1,0),4,1,"contribution par jour-semaine")),"")</f>
        <v>6604.6953125</v>
      </c>
      <c r="D880" s="4" t="str">
        <f ca="1">VLOOKUP(A880,predictions!A:B,2,FALSE)</f>
        <v>11/01/2021</v>
      </c>
      <c r="E880" s="4">
        <f t="shared" ca="1" si="3"/>
        <v>44207</v>
      </c>
    </row>
    <row r="881" spans="1:5" ht="13" x14ac:dyDescent="0.15">
      <c r="A881" s="1">
        <f ca="1">IFERROR(__xludf.DUMMYFUNCTION("""COMPUTED_VALUE"""),29)</f>
        <v>29</v>
      </c>
      <c r="B881" s="1" t="str">
        <f ca="1">IFERROR(__xludf.DUMMYFUNCTION("""COMPUTED_VALUE"""),"Media_Print_BIBA contribution")</f>
        <v>Media_Print_BIBA contribution</v>
      </c>
      <c r="C881" s="1">
        <f ca="1">IFERROR(INDIRECT(ADDRESS(MATCH(A881,'contribution par jour-semaine'!A:A,0),MATCH(B881,'contribution par jour-semaine'!$1:$1,0),4,1,"contribution par jour-semaine")),"")</f>
        <v>5642.90087890625</v>
      </c>
      <c r="D881" s="4" t="str">
        <f ca="1">VLOOKUP(A881,predictions!A:B,2,FALSE)</f>
        <v>11/01/2021</v>
      </c>
      <c r="E881" s="4">
        <f t="shared" ca="1" si="3"/>
        <v>44207</v>
      </c>
    </row>
    <row r="882" spans="1:5" ht="13" x14ac:dyDescent="0.15">
      <c r="A882" s="1">
        <f ca="1">IFERROR(__xludf.DUMMYFUNCTION("""COMPUTED_VALUE"""),29)</f>
        <v>29</v>
      </c>
      <c r="B882" s="1" t="str">
        <f ca="1">IFERROR(__xludf.DUMMYFUNCTION("""COMPUTED_VALUE"""),"Media_Print_AVANTAGES contribution")</f>
        <v>Media_Print_AVANTAGES contribution</v>
      </c>
      <c r="C882" s="1">
        <f ca="1">IFERROR(INDIRECT(ADDRESS(MATCH(A882,'contribution par jour-semaine'!A:A,0),MATCH(B882,'contribution par jour-semaine'!$1:$1,0),4,1,"contribution par jour-semaine")),"")</f>
        <v>10405.0390625</v>
      </c>
      <c r="D882" s="4" t="str">
        <f ca="1">VLOOKUP(A882,predictions!A:B,2,FALSE)</f>
        <v>11/01/2021</v>
      </c>
      <c r="E882" s="4">
        <f t="shared" ca="1" si="3"/>
        <v>44207</v>
      </c>
    </row>
    <row r="883" spans="1:5" ht="13" x14ac:dyDescent="0.15">
      <c r="A883" s="1">
        <f ca="1">IFERROR(__xludf.DUMMYFUNCTION("""COMPUTED_VALUE"""),29)</f>
        <v>29</v>
      </c>
      <c r="B883" s="1" t="str">
        <f ca="1">IFERROR(__xludf.DUMMYFUNCTION("""COMPUTED_VALUE"""),"Media_Print_PSYCHOLOGIES contribution")</f>
        <v>Media_Print_PSYCHOLOGIES contribution</v>
      </c>
      <c r="C883" s="1">
        <f ca="1">IFERROR(INDIRECT(ADDRESS(MATCH(A883,'contribution par jour-semaine'!A:A,0),MATCH(B883,'contribution par jour-semaine'!$1:$1,0),4,1,"contribution par jour-semaine")),"")</f>
        <v>9273.619140625</v>
      </c>
      <c r="D883" s="4" t="str">
        <f ca="1">VLOOKUP(A883,predictions!A:B,2,FALSE)</f>
        <v>11/01/2021</v>
      </c>
      <c r="E883" s="4">
        <f t="shared" ca="1" si="3"/>
        <v>44207</v>
      </c>
    </row>
    <row r="884" spans="1:5" ht="13" x14ac:dyDescent="0.15">
      <c r="A884" s="1">
        <f ca="1">IFERROR(__xludf.DUMMYFUNCTION("""COMPUTED_VALUE"""),29)</f>
        <v>29</v>
      </c>
      <c r="B884" s="1" t="str">
        <f ca="1">IFERROR(__xludf.DUMMYFUNCTION("""COMPUTED_VALUE"""),"Media_TV_TF1 contribution")</f>
        <v>Media_TV_TF1 contribution</v>
      </c>
      <c r="C884" s="1">
        <f ca="1">IFERROR(INDIRECT(ADDRESS(MATCH(A884,'contribution par jour-semaine'!A:A,0),MATCH(B884,'contribution par jour-semaine'!$1:$1,0),4,1,"contribution par jour-semaine")),"")</f>
        <v>9553.0048828125</v>
      </c>
      <c r="D884" s="4" t="str">
        <f ca="1">VLOOKUP(A884,predictions!A:B,2,FALSE)</f>
        <v>11/01/2021</v>
      </c>
      <c r="E884" s="4">
        <f t="shared" ca="1" si="3"/>
        <v>44207</v>
      </c>
    </row>
    <row r="885" spans="1:5" ht="13" x14ac:dyDescent="0.15">
      <c r="A885" s="1">
        <f ca="1">IFERROR(__xludf.DUMMYFUNCTION("""COMPUTED_VALUE"""),29)</f>
        <v>29</v>
      </c>
      <c r="B885" s="1" t="str">
        <f ca="1">IFERROR(__xludf.DUMMYFUNCTION("""COMPUTED_VALUE"""),"Media_TV_Others contribution")</f>
        <v>Media_TV_Others contribution</v>
      </c>
      <c r="C885" s="1">
        <f ca="1">IFERROR(INDIRECT(ADDRESS(MATCH(A885,'contribution par jour-semaine'!A:A,0),MATCH(B885,'contribution par jour-semaine'!$1:$1,0),4,1,"contribution par jour-semaine")),"")</f>
        <v>14936.6181640625</v>
      </c>
      <c r="D885" s="4" t="str">
        <f ca="1">VLOOKUP(A885,predictions!A:B,2,FALSE)</f>
        <v>11/01/2021</v>
      </c>
      <c r="E885" s="4">
        <f t="shared" ca="1" si="3"/>
        <v>44207</v>
      </c>
    </row>
    <row r="886" spans="1:5" ht="13" x14ac:dyDescent="0.15">
      <c r="A886" s="1">
        <f ca="1">IFERROR(__xludf.DUMMYFUNCTION("""COMPUTED_VALUE"""),29)</f>
        <v>29</v>
      </c>
      <c r="B886" s="1" t="str">
        <f ca="1">IFERROR(__xludf.DUMMYFUNCTION("""COMPUTED_VALUE"""),"Media_TV_M6 contribution")</f>
        <v>Media_TV_M6 contribution</v>
      </c>
      <c r="C886" s="1">
        <f ca="1">IFERROR(INDIRECT(ADDRESS(MATCH(A886,'contribution par jour-semaine'!A:A,0),MATCH(B886,'contribution par jour-semaine'!$1:$1,0),4,1,"contribution par jour-semaine")),"")</f>
        <v>18127.345703125</v>
      </c>
      <c r="D886" s="4" t="str">
        <f ca="1">VLOOKUP(A886,predictions!A:B,2,FALSE)</f>
        <v>11/01/2021</v>
      </c>
      <c r="E886" s="4">
        <f t="shared" ca="1" si="3"/>
        <v>44207</v>
      </c>
    </row>
    <row r="887" spans="1:5" ht="13" x14ac:dyDescent="0.15">
      <c r="A887" s="1">
        <f ca="1">IFERROR(__xludf.DUMMYFUNCTION("""COMPUTED_VALUE"""),29)</f>
        <v>29</v>
      </c>
      <c r="B887" s="1" t="str">
        <f ca="1">IFERROR(__xludf.DUMMYFUNCTION("""COMPUTED_VALUE"""),"Media_TV_TMC contribution")</f>
        <v>Media_TV_TMC contribution</v>
      </c>
      <c r="C887" s="1">
        <f ca="1">IFERROR(INDIRECT(ADDRESS(MATCH(A887,'contribution par jour-semaine'!A:A,0),MATCH(B887,'contribution par jour-semaine'!$1:$1,0),4,1,"contribution par jour-semaine")),"")</f>
        <v>23589.5</v>
      </c>
      <c r="D887" s="4" t="str">
        <f ca="1">VLOOKUP(A887,predictions!A:B,2,FALSE)</f>
        <v>11/01/2021</v>
      </c>
      <c r="E887" s="4">
        <f t="shared" ca="1" si="3"/>
        <v>44207</v>
      </c>
    </row>
    <row r="888" spans="1:5" ht="13" x14ac:dyDescent="0.15">
      <c r="A888" s="1">
        <f ca="1">IFERROR(__xludf.DUMMYFUNCTION("""COMPUTED_VALUE"""),29)</f>
        <v>29</v>
      </c>
      <c r="B888" s="1" t="str">
        <f ca="1">IFERROR(__xludf.DUMMYFUNCTION("""COMPUTED_VALUE"""),"Media_TV_FRANCE 2 contribution")</f>
        <v>Media_TV_FRANCE 2 contribution</v>
      </c>
      <c r="C888" s="1">
        <f ca="1">IFERROR(INDIRECT(ADDRESS(MATCH(A888,'contribution par jour-semaine'!A:A,0),MATCH(B888,'contribution par jour-semaine'!$1:$1,0),4,1,"contribution par jour-semaine")),"")</f>
        <v>12184.806640625</v>
      </c>
      <c r="D888" s="4" t="str">
        <f ca="1">VLOOKUP(A888,predictions!A:B,2,FALSE)</f>
        <v>11/01/2021</v>
      </c>
      <c r="E888" s="4">
        <f t="shared" ca="1" si="3"/>
        <v>44207</v>
      </c>
    </row>
    <row r="889" spans="1:5" ht="13" x14ac:dyDescent="0.15">
      <c r="A889" s="1">
        <f ca="1">IFERROR(__xludf.DUMMYFUNCTION("""COMPUTED_VALUE"""),29)</f>
        <v>29</v>
      </c>
      <c r="B889" s="1" t="str">
        <f ca="1">IFERROR(__xludf.DUMMYFUNCTION("""COMPUTED_VALUE"""),"Media_TV_BFM TV contribution")</f>
        <v>Media_TV_BFM TV contribution</v>
      </c>
      <c r="C889" s="1">
        <f ca="1">IFERROR(INDIRECT(ADDRESS(MATCH(A889,'contribution par jour-semaine'!A:A,0),MATCH(B889,'contribution par jour-semaine'!$1:$1,0),4,1,"contribution par jour-semaine")),"")</f>
        <v>12988.083984375</v>
      </c>
      <c r="D889" s="4" t="str">
        <f ca="1">VLOOKUP(A889,predictions!A:B,2,FALSE)</f>
        <v>11/01/2021</v>
      </c>
      <c r="E889" s="4">
        <f t="shared" ca="1" si="3"/>
        <v>44207</v>
      </c>
    </row>
    <row r="890" spans="1:5" ht="13" x14ac:dyDescent="0.15">
      <c r="A890" s="1">
        <f ca="1">IFERROR(__xludf.DUMMYFUNCTION("""COMPUTED_VALUE"""),29)</f>
        <v>29</v>
      </c>
      <c r="B890" s="1" t="str">
        <f ca="1">IFERROR(__xludf.DUMMYFUNCTION("""COMPUTED_VALUE"""),"Media_TV_C8 contribution")</f>
        <v>Media_TV_C8 contribution</v>
      </c>
      <c r="C890" s="1">
        <f ca="1">IFERROR(INDIRECT(ADDRESS(MATCH(A890,'contribution par jour-semaine'!A:A,0),MATCH(B890,'contribution par jour-semaine'!$1:$1,0),4,1,"contribution par jour-semaine")),"")</f>
        <v>8275.046875</v>
      </c>
      <c r="D890" s="4" t="str">
        <f ca="1">VLOOKUP(A890,predictions!A:B,2,FALSE)</f>
        <v>11/01/2021</v>
      </c>
      <c r="E890" s="4">
        <f t="shared" ca="1" si="3"/>
        <v>44207</v>
      </c>
    </row>
    <row r="891" spans="1:5" ht="13" x14ac:dyDescent="0.15">
      <c r="A891" s="1">
        <f ca="1">IFERROR(__xludf.DUMMYFUNCTION("""COMPUTED_VALUE"""),29)</f>
        <v>29</v>
      </c>
      <c r="B891" s="1" t="str">
        <f ca="1">IFERROR(__xludf.DUMMYFUNCTION("""COMPUTED_VALUE"""),"Media_TV_TF1 SERIES FILMS contribution")</f>
        <v>Media_TV_TF1 SERIES FILMS contribution</v>
      </c>
      <c r="C891" s="1">
        <f ca="1">IFERROR(INDIRECT(ADDRESS(MATCH(A891,'contribution par jour-semaine'!A:A,0),MATCH(B891,'contribution par jour-semaine'!$1:$1,0),4,1,"contribution par jour-semaine")),"")</f>
        <v>9971.5302734375</v>
      </c>
      <c r="D891" s="4" t="str">
        <f ca="1">VLOOKUP(A891,predictions!A:B,2,FALSE)</f>
        <v>11/01/2021</v>
      </c>
      <c r="E891" s="4">
        <f t="shared" ca="1" si="3"/>
        <v>44207</v>
      </c>
    </row>
    <row r="892" spans="1:5" ht="13" x14ac:dyDescent="0.15">
      <c r="A892" s="1">
        <f ca="1">IFERROR(__xludf.DUMMYFUNCTION("""COMPUTED_VALUE"""),29)</f>
        <v>29</v>
      </c>
      <c r="B892" s="1" t="str">
        <f ca="1">IFERROR(__xludf.DUMMYFUNCTION("""COMPUTED_VALUE"""),"Media_TV_NRJ12 contribution")</f>
        <v>Media_TV_NRJ12 contribution</v>
      </c>
      <c r="C892" s="1">
        <f ca="1">IFERROR(INDIRECT(ADDRESS(MATCH(A892,'contribution par jour-semaine'!A:A,0),MATCH(B892,'contribution par jour-semaine'!$1:$1,0),4,1,"contribution par jour-semaine")),"")</f>
        <v>10445.1953125</v>
      </c>
      <c r="D892" s="4" t="str">
        <f ca="1">VLOOKUP(A892,predictions!A:B,2,FALSE)</f>
        <v>11/01/2021</v>
      </c>
      <c r="E892" s="4">
        <f t="shared" ca="1" si="3"/>
        <v>44207</v>
      </c>
    </row>
    <row r="893" spans="1:5" ht="13" x14ac:dyDescent="0.15">
      <c r="A893" s="1">
        <f ca="1">IFERROR(__xludf.DUMMYFUNCTION("""COMPUTED_VALUE"""),29)</f>
        <v>29</v>
      </c>
      <c r="B893" s="1" t="str">
        <f ca="1">IFERROR(__xludf.DUMMYFUNCTION("""COMPUTED_VALUE"""),"Media_Search contribution")</f>
        <v>Media_Search contribution</v>
      </c>
      <c r="C893" s="1">
        <f ca="1">IFERROR(INDIRECT(ADDRESS(MATCH(A893,'contribution par jour-semaine'!A:A,0),MATCH(B893,'contribution par jour-semaine'!$1:$1,0),4,1,"contribution par jour-semaine")),"")</f>
        <v>94729</v>
      </c>
      <c r="D893" s="4" t="str">
        <f ca="1">VLOOKUP(A893,predictions!A:B,2,FALSE)</f>
        <v>11/01/2021</v>
      </c>
      <c r="E893" s="4">
        <f t="shared" ca="1" si="3"/>
        <v>44207</v>
      </c>
    </row>
    <row r="894" spans="1:5" ht="13" x14ac:dyDescent="0.15">
      <c r="A894" s="1">
        <f ca="1">IFERROR(__xludf.DUMMYFUNCTION("""COMPUTED_VALUE"""),29)</f>
        <v>29</v>
      </c>
      <c r="B894" s="1" t="str">
        <f ca="1">IFERROR(__xludf.DUMMYFUNCTION("""COMPUTED_VALUE"""),"Media_Social contribution")</f>
        <v>Media_Social contribution</v>
      </c>
      <c r="C894" s="1">
        <f ca="1">IFERROR(INDIRECT(ADDRESS(MATCH(A894,'contribution par jour-semaine'!A:A,0),MATCH(B894,'contribution par jour-semaine'!$1:$1,0),4,1,"contribution par jour-semaine")),"")</f>
        <v>271178.59375</v>
      </c>
      <c r="D894" s="4" t="str">
        <f ca="1">VLOOKUP(A894,predictions!A:B,2,FALSE)</f>
        <v>11/01/2021</v>
      </c>
      <c r="E894" s="4">
        <f t="shared" ca="1" si="3"/>
        <v>44207</v>
      </c>
    </row>
    <row r="895" spans="1:5" ht="13" x14ac:dyDescent="0.15">
      <c r="A895" s="1">
        <f ca="1">IFERROR(__xludf.DUMMYFUNCTION("""COMPUTED_VALUE"""),29)</f>
        <v>29</v>
      </c>
      <c r="B895" s="1" t="str">
        <f ca="1">IFERROR(__xludf.DUMMYFUNCTION("""COMPUTED_VALUE"""),"Media_Display contribution")</f>
        <v>Media_Display contribution</v>
      </c>
      <c r="C895" s="1">
        <f ca="1">IFERROR(INDIRECT(ADDRESS(MATCH(A895,'contribution par jour-semaine'!A:A,0),MATCH(B895,'contribution par jour-semaine'!$1:$1,0),4,1,"contribution par jour-semaine")),"")</f>
        <v>48247.46875</v>
      </c>
      <c r="D895" s="4" t="str">
        <f ca="1">VLOOKUP(A895,predictions!A:B,2,FALSE)</f>
        <v>11/01/2021</v>
      </c>
      <c r="E895" s="4">
        <f t="shared" ca="1" si="3"/>
        <v>44207</v>
      </c>
    </row>
    <row r="896" spans="1:5" ht="13" x14ac:dyDescent="0.15">
      <c r="A896" s="1">
        <f ca="1">IFERROR(__xludf.DUMMYFUNCTION("""COMPUTED_VALUE"""),29)</f>
        <v>29</v>
      </c>
      <c r="B896" s="1" t="str">
        <f ca="1">IFERROR(__xludf.DUMMYFUNCTION("""COMPUTED_VALUE"""),"Media_OOH_JC DECAUX VITRINE 2M2 NATIONAL contribution")</f>
        <v>Media_OOH_JC DECAUX VITRINE 2M2 NATIONAL contribution</v>
      </c>
      <c r="C896" s="1">
        <f ca="1">IFERROR(INDIRECT(ADDRESS(MATCH(A896,'contribution par jour-semaine'!A:A,0),MATCH(B896,'contribution par jour-semaine'!$1:$1,0),4,1,"contribution par jour-semaine")),"")</f>
        <v>3785.56494140625</v>
      </c>
      <c r="D896" s="4" t="str">
        <f ca="1">VLOOKUP(A896,predictions!A:B,2,FALSE)</f>
        <v>11/01/2021</v>
      </c>
      <c r="E896" s="4">
        <f t="shared" ca="1" si="3"/>
        <v>44207</v>
      </c>
    </row>
    <row r="897" spans="1:5" ht="13" x14ac:dyDescent="0.15">
      <c r="A897" s="1">
        <f ca="1">IFERROR(__xludf.DUMMYFUNCTION("""COMPUTED_VALUE"""),29)</f>
        <v>29</v>
      </c>
      <c r="B897" s="1" t="str">
        <f ca="1">IFERROR(__xludf.DUMMYFUNCTION("""COMPUTED_VALUE"""),"Media_OOH_METROBUS METRO NATIONAL contribution")</f>
        <v>Media_OOH_METROBUS METRO NATIONAL contribution</v>
      </c>
      <c r="C897" s="1">
        <f ca="1">IFERROR(INDIRECT(ADDRESS(MATCH(A897,'contribution par jour-semaine'!A:A,0),MATCH(B897,'contribution par jour-semaine'!$1:$1,0),4,1,"contribution par jour-semaine")),"")</f>
        <v>5764.0810546875</v>
      </c>
      <c r="D897" s="4" t="str">
        <f ca="1">VLOOKUP(A897,predictions!A:B,2,FALSE)</f>
        <v>11/01/2021</v>
      </c>
      <c r="E897" s="4">
        <f t="shared" ca="1" si="3"/>
        <v>44207</v>
      </c>
    </row>
    <row r="898" spans="1:5" ht="13" x14ac:dyDescent="0.15">
      <c r="A898" s="1">
        <f ca="1">IFERROR(__xludf.DUMMYFUNCTION("""COMPUTED_VALUE"""),29)</f>
        <v>29</v>
      </c>
      <c r="B898" s="1" t="str">
        <f ca="1">IFERROR(__xludf.DUMMYFUNCTION("""COMPUTED_VALUE"""),"Media_OOH_CLEAR CHANNEL SHOPPING MALLS contribution")</f>
        <v>Media_OOH_CLEAR CHANNEL SHOPPING MALLS contribution</v>
      </c>
      <c r="C898" s="1">
        <f ca="1">IFERROR(INDIRECT(ADDRESS(MATCH(A898,'contribution par jour-semaine'!A:A,0),MATCH(B898,'contribution par jour-semaine'!$1:$1,0),4,1,"contribution par jour-semaine")),"")</f>
        <v>7160.3017578125</v>
      </c>
      <c r="D898" s="4" t="str">
        <f ca="1">VLOOKUP(A898,predictions!A:B,2,FALSE)</f>
        <v>11/01/2021</v>
      </c>
      <c r="E898" s="4">
        <f t="shared" ca="1" si="3"/>
        <v>44207</v>
      </c>
    </row>
    <row r="899" spans="1:5" ht="13" x14ac:dyDescent="0.15">
      <c r="A899" s="1">
        <f ca="1">IFERROR(__xludf.DUMMYFUNCTION("""COMPUTED_VALUE"""),29)</f>
        <v>29</v>
      </c>
      <c r="B899" s="1" t="str">
        <f ca="1">IFERROR(__xludf.DUMMYFUNCTION("""COMPUTED_VALUE"""),"Media_OOH_MEDIAGARES TRANSPORT contribution")</f>
        <v>Media_OOH_MEDIAGARES TRANSPORT contribution</v>
      </c>
      <c r="C899" s="1">
        <f ca="1">IFERROR(INDIRECT(ADDRESS(MATCH(A899,'contribution par jour-semaine'!A:A,0),MATCH(B899,'contribution par jour-semaine'!$1:$1,0),4,1,"contribution par jour-semaine")),"")</f>
        <v>12188.611328125</v>
      </c>
      <c r="D899" s="4" t="str">
        <f ca="1">VLOOKUP(A899,predictions!A:B,2,FALSE)</f>
        <v>11/01/2021</v>
      </c>
      <c r="E899" s="4">
        <f t="shared" ca="1" si="3"/>
        <v>44207</v>
      </c>
    </row>
    <row r="900" spans="1:5" ht="13" x14ac:dyDescent="0.15">
      <c r="A900" s="1">
        <f ca="1">IFERROR(__xludf.DUMMYFUNCTION("""COMPUTED_VALUE"""),29)</f>
        <v>29</v>
      </c>
      <c r="B900" s="1" t="str">
        <f ca="1">IFERROR(__xludf.DUMMYFUNCTION("""COMPUTED_VALUE"""),"Media_OOH_Others contribution")</f>
        <v>Media_OOH_Others contribution</v>
      </c>
      <c r="C900" s="1">
        <f ca="1">IFERROR(INDIRECT(ADDRESS(MATCH(A900,'contribution par jour-semaine'!A:A,0),MATCH(B900,'contribution par jour-semaine'!$1:$1,0),4,1,"contribution par jour-semaine")),"")</f>
        <v>4857.19921875</v>
      </c>
      <c r="D900" s="4" t="str">
        <f ca="1">VLOOKUP(A900,predictions!A:B,2,FALSE)</f>
        <v>11/01/2021</v>
      </c>
      <c r="E900" s="4">
        <f t="shared" ca="1" si="3"/>
        <v>44207</v>
      </c>
    </row>
    <row r="901" spans="1:5" ht="13" x14ac:dyDescent="0.15">
      <c r="A901" s="1">
        <f ca="1">IFERROR(__xludf.DUMMYFUNCTION("""COMPUTED_VALUE"""),29)</f>
        <v>29</v>
      </c>
      <c r="B901" s="1" t="str">
        <f ca="1">IFERROR(__xludf.DUMMYFUNCTION("""COMPUTED_VALUE"""),"baseline contribution")</f>
        <v>baseline contribution</v>
      </c>
      <c r="C901" s="1">
        <f ca="1">IFERROR(INDIRECT(ADDRESS(MATCH(A901,'contribution par jour-semaine'!A:A,0),MATCH(B901,'contribution par jour-semaine'!$1:$1,0),4,1,"contribution par jour-semaine")),"")</f>
        <v>927103.8125</v>
      </c>
      <c r="D901" s="4" t="str">
        <f ca="1">VLOOKUP(A901,predictions!A:B,2,FALSE)</f>
        <v>11/01/2021</v>
      </c>
      <c r="E901" s="4">
        <f t="shared" ca="1" si="3"/>
        <v>44207</v>
      </c>
    </row>
    <row r="902" spans="1:5" ht="13" x14ac:dyDescent="0.15">
      <c r="A902" s="1">
        <f ca="1">IFERROR(__xludf.DUMMYFUNCTION("""COMPUTED_VALUE"""),30)</f>
        <v>30</v>
      </c>
      <c r="B902" s="1" t="str">
        <f ca="1">IFERROR(__xludf.DUMMYFUNCTION("""COMPUTED_VALUE"""),"Media_Print_Others contribution")</f>
        <v>Media_Print_Others contribution</v>
      </c>
      <c r="C902" s="1">
        <f ca="1">IFERROR(INDIRECT(ADDRESS(MATCH(A902,'contribution par jour-semaine'!A:A,0),MATCH(B902,'contribution par jour-semaine'!$1:$1,0),4,1,"contribution par jour-semaine")),"")</f>
        <v>32598.556640625</v>
      </c>
      <c r="D902" s="4" t="str">
        <f ca="1">VLOOKUP(A902,predictions!A:B,2,FALSE)</f>
        <v>18/01/2021</v>
      </c>
      <c r="E902" s="4">
        <f t="shared" ca="1" si="3"/>
        <v>44214</v>
      </c>
    </row>
    <row r="903" spans="1:5" ht="13" x14ac:dyDescent="0.15">
      <c r="A903" s="1">
        <f ca="1">IFERROR(__xludf.DUMMYFUNCTION("""COMPUTED_VALUE"""),30)</f>
        <v>30</v>
      </c>
      <c r="B903" s="1" t="str">
        <f ca="1">IFERROR(__xludf.DUMMYFUNCTION("""COMPUTED_VALUE"""),"Media_Print_ELLE contribution")</f>
        <v>Media_Print_ELLE contribution</v>
      </c>
      <c r="C903" s="1">
        <f ca="1">IFERROR(INDIRECT(ADDRESS(MATCH(A903,'contribution par jour-semaine'!A:A,0),MATCH(B903,'contribution par jour-semaine'!$1:$1,0),4,1,"contribution par jour-semaine")),"")</f>
        <v>45837.890625</v>
      </c>
      <c r="D903" s="4" t="str">
        <f ca="1">VLOOKUP(A903,predictions!A:B,2,FALSE)</f>
        <v>18/01/2021</v>
      </c>
      <c r="E903" s="4">
        <f t="shared" ca="1" si="3"/>
        <v>44214</v>
      </c>
    </row>
    <row r="904" spans="1:5" ht="13" x14ac:dyDescent="0.15">
      <c r="A904" s="1">
        <f ca="1">IFERROR(__xludf.DUMMYFUNCTION("""COMPUTED_VALUE"""),30)</f>
        <v>30</v>
      </c>
      <c r="B904" s="1" t="str">
        <f ca="1">IFERROR(__xludf.DUMMYFUNCTION("""COMPUTED_VALUE"""),"Media_Print_MADAME FIGARO contribution")</f>
        <v>Media_Print_MADAME FIGARO contribution</v>
      </c>
      <c r="C904" s="1">
        <f ca="1">IFERROR(INDIRECT(ADDRESS(MATCH(A904,'contribution par jour-semaine'!A:A,0),MATCH(B904,'contribution par jour-semaine'!$1:$1,0),4,1,"contribution par jour-semaine")),"")</f>
        <v>24276.63671875</v>
      </c>
      <c r="D904" s="4" t="str">
        <f ca="1">VLOOKUP(A904,predictions!A:B,2,FALSE)</f>
        <v>18/01/2021</v>
      </c>
      <c r="E904" s="4">
        <f t="shared" ca="1" si="3"/>
        <v>44214</v>
      </c>
    </row>
    <row r="905" spans="1:5" ht="13" x14ac:dyDescent="0.15">
      <c r="A905" s="1">
        <f ca="1">IFERROR(__xludf.DUMMYFUNCTION("""COMPUTED_VALUE"""),30)</f>
        <v>30</v>
      </c>
      <c r="B905" s="1" t="str">
        <f ca="1">IFERROR(__xludf.DUMMYFUNCTION("""COMPUTED_VALUE"""),"Media_Print_MARIE CLAIRE contribution")</f>
        <v>Media_Print_MARIE CLAIRE contribution</v>
      </c>
      <c r="C905" s="1">
        <f ca="1">IFERROR(INDIRECT(ADDRESS(MATCH(A905,'contribution par jour-semaine'!A:A,0),MATCH(B905,'contribution par jour-semaine'!$1:$1,0),4,1,"contribution par jour-semaine")),"")</f>
        <v>11502.90625</v>
      </c>
      <c r="D905" s="4" t="str">
        <f ca="1">VLOOKUP(A905,predictions!A:B,2,FALSE)</f>
        <v>18/01/2021</v>
      </c>
      <c r="E905" s="4">
        <f t="shared" ca="1" si="3"/>
        <v>44214</v>
      </c>
    </row>
    <row r="906" spans="1:5" ht="13" x14ac:dyDescent="0.15">
      <c r="A906" s="1">
        <f ca="1">IFERROR(__xludf.DUMMYFUNCTION("""COMPUTED_VALUE"""),30)</f>
        <v>30</v>
      </c>
      <c r="B906" s="1" t="str">
        <f ca="1">IFERROR(__xludf.DUMMYFUNCTION("""COMPUTED_VALUE"""),"Media_Print_VERSION FEMINA contribution")</f>
        <v>Media_Print_VERSION FEMINA contribution</v>
      </c>
      <c r="C906" s="1">
        <f ca="1">IFERROR(INDIRECT(ADDRESS(MATCH(A906,'contribution par jour-semaine'!A:A,0),MATCH(B906,'contribution par jour-semaine'!$1:$1,0),4,1,"contribution par jour-semaine")),"")</f>
        <v>7379.4580078125</v>
      </c>
      <c r="D906" s="4" t="str">
        <f ca="1">VLOOKUP(A906,predictions!A:B,2,FALSE)</f>
        <v>18/01/2021</v>
      </c>
      <c r="E906" s="4">
        <f t="shared" ca="1" si="3"/>
        <v>44214</v>
      </c>
    </row>
    <row r="907" spans="1:5" ht="13" x14ac:dyDescent="0.15">
      <c r="A907" s="1">
        <f ca="1">IFERROR(__xludf.DUMMYFUNCTION("""COMPUTED_VALUE"""),30)</f>
        <v>30</v>
      </c>
      <c r="B907" s="1" t="str">
        <f ca="1">IFERROR(__xludf.DUMMYFUNCTION("""COMPUTED_VALUE"""),"Media_Print_GALA contribution")</f>
        <v>Media_Print_GALA contribution</v>
      </c>
      <c r="C907" s="1">
        <f ca="1">IFERROR(INDIRECT(ADDRESS(MATCH(A907,'contribution par jour-semaine'!A:A,0),MATCH(B907,'contribution par jour-semaine'!$1:$1,0),4,1,"contribution par jour-semaine")),"")</f>
        <v>26101.509765625</v>
      </c>
      <c r="D907" s="4" t="str">
        <f ca="1">VLOOKUP(A907,predictions!A:B,2,FALSE)</f>
        <v>18/01/2021</v>
      </c>
      <c r="E907" s="4">
        <f t="shared" ca="1" si="3"/>
        <v>44214</v>
      </c>
    </row>
    <row r="908" spans="1:5" ht="13" x14ac:dyDescent="0.15">
      <c r="A908" s="1">
        <f ca="1">IFERROR(__xludf.DUMMYFUNCTION("""COMPUTED_VALUE"""),30)</f>
        <v>30</v>
      </c>
      <c r="B908" s="1" t="str">
        <f ca="1">IFERROR(__xludf.DUMMYFUNCTION("""COMPUTED_VALUE"""),"Media_Print_COSMOPOLITAN contribution")</f>
        <v>Media_Print_COSMOPOLITAN contribution</v>
      </c>
      <c r="C908" s="1">
        <f ca="1">IFERROR(INDIRECT(ADDRESS(MATCH(A908,'contribution par jour-semaine'!A:A,0),MATCH(B908,'contribution par jour-semaine'!$1:$1,0),4,1,"contribution par jour-semaine")),"")</f>
        <v>17628.01171875</v>
      </c>
      <c r="D908" s="4" t="str">
        <f ca="1">VLOOKUP(A908,predictions!A:B,2,FALSE)</f>
        <v>18/01/2021</v>
      </c>
      <c r="E908" s="4">
        <f t="shared" ca="1" si="3"/>
        <v>44214</v>
      </c>
    </row>
    <row r="909" spans="1:5" ht="13" x14ac:dyDescent="0.15">
      <c r="A909" s="1">
        <f ca="1">IFERROR(__xludf.DUMMYFUNCTION("""COMPUTED_VALUE"""),30)</f>
        <v>30</v>
      </c>
      <c r="B909" s="1" t="str">
        <f ca="1">IFERROR(__xludf.DUMMYFUNCTION("""COMPUTED_VALUE"""),"Media_Print_FEMME ACTUELLE contribution")</f>
        <v>Media_Print_FEMME ACTUELLE contribution</v>
      </c>
      <c r="C909" s="1">
        <f ca="1">IFERROR(INDIRECT(ADDRESS(MATCH(A909,'contribution par jour-semaine'!A:A,0),MATCH(B909,'contribution par jour-semaine'!$1:$1,0),4,1,"contribution par jour-semaine")),"")</f>
        <v>7620.9453125</v>
      </c>
      <c r="D909" s="4" t="str">
        <f ca="1">VLOOKUP(A909,predictions!A:B,2,FALSE)</f>
        <v>18/01/2021</v>
      </c>
      <c r="E909" s="4">
        <f t="shared" ca="1" si="3"/>
        <v>44214</v>
      </c>
    </row>
    <row r="910" spans="1:5" ht="13" x14ac:dyDescent="0.15">
      <c r="A910" s="1">
        <f ca="1">IFERROR(__xludf.DUMMYFUNCTION("""COMPUTED_VALUE"""),30)</f>
        <v>30</v>
      </c>
      <c r="B910" s="1" t="str">
        <f ca="1">IFERROR(__xludf.DUMMYFUNCTION("""COMPUTED_VALUE"""),"Media_Print_PARIS MATCH contribution")</f>
        <v>Media_Print_PARIS MATCH contribution</v>
      </c>
      <c r="C910" s="1">
        <f ca="1">IFERROR(INDIRECT(ADDRESS(MATCH(A910,'contribution par jour-semaine'!A:A,0),MATCH(B910,'contribution par jour-semaine'!$1:$1,0),4,1,"contribution par jour-semaine")),"")</f>
        <v>5097.916015625</v>
      </c>
      <c r="D910" s="4" t="str">
        <f ca="1">VLOOKUP(A910,predictions!A:B,2,FALSE)</f>
        <v>18/01/2021</v>
      </c>
      <c r="E910" s="4">
        <f t="shared" ca="1" si="3"/>
        <v>44214</v>
      </c>
    </row>
    <row r="911" spans="1:5" ht="13" x14ac:dyDescent="0.15">
      <c r="A911" s="1">
        <f ca="1">IFERROR(__xludf.DUMMYFUNCTION("""COMPUTED_VALUE"""),30)</f>
        <v>30</v>
      </c>
      <c r="B911" s="1" t="str">
        <f ca="1">IFERROR(__xludf.DUMMYFUNCTION("""COMPUTED_VALUE"""),"Media_Print_BIBA contribution")</f>
        <v>Media_Print_BIBA contribution</v>
      </c>
      <c r="C911" s="1">
        <f ca="1">IFERROR(INDIRECT(ADDRESS(MATCH(A911,'contribution par jour-semaine'!A:A,0),MATCH(B911,'contribution par jour-semaine'!$1:$1,0),4,1,"contribution par jour-semaine")),"")</f>
        <v>4569.13525390625</v>
      </c>
      <c r="D911" s="4" t="str">
        <f ca="1">VLOOKUP(A911,predictions!A:B,2,FALSE)</f>
        <v>18/01/2021</v>
      </c>
      <c r="E911" s="4">
        <f t="shared" ca="1" si="3"/>
        <v>44214</v>
      </c>
    </row>
    <row r="912" spans="1:5" ht="13" x14ac:dyDescent="0.15">
      <c r="A912" s="1">
        <f ca="1">IFERROR(__xludf.DUMMYFUNCTION("""COMPUTED_VALUE"""),30)</f>
        <v>30</v>
      </c>
      <c r="B912" s="1" t="str">
        <f ca="1">IFERROR(__xludf.DUMMYFUNCTION("""COMPUTED_VALUE"""),"Media_Print_AVANTAGES contribution")</f>
        <v>Media_Print_AVANTAGES contribution</v>
      </c>
      <c r="C912" s="1">
        <f ca="1">IFERROR(INDIRECT(ADDRESS(MATCH(A912,'contribution par jour-semaine'!A:A,0),MATCH(B912,'contribution par jour-semaine'!$1:$1,0),4,1,"contribution par jour-semaine")),"")</f>
        <v>9504.0029296875</v>
      </c>
      <c r="D912" s="4" t="str">
        <f ca="1">VLOOKUP(A912,predictions!A:B,2,FALSE)</f>
        <v>18/01/2021</v>
      </c>
      <c r="E912" s="4">
        <f t="shared" ca="1" si="3"/>
        <v>44214</v>
      </c>
    </row>
    <row r="913" spans="1:5" ht="13" x14ac:dyDescent="0.15">
      <c r="A913" s="1">
        <f ca="1">IFERROR(__xludf.DUMMYFUNCTION("""COMPUTED_VALUE"""),30)</f>
        <v>30</v>
      </c>
      <c r="B913" s="1" t="str">
        <f ca="1">IFERROR(__xludf.DUMMYFUNCTION("""COMPUTED_VALUE"""),"Media_Print_PSYCHOLOGIES contribution")</f>
        <v>Media_Print_PSYCHOLOGIES contribution</v>
      </c>
      <c r="C913" s="1">
        <f ca="1">IFERROR(INDIRECT(ADDRESS(MATCH(A913,'contribution par jour-semaine'!A:A,0),MATCH(B913,'contribution par jour-semaine'!$1:$1,0),4,1,"contribution par jour-semaine")),"")</f>
        <v>7168.25146484375</v>
      </c>
      <c r="D913" s="4" t="str">
        <f ca="1">VLOOKUP(A913,predictions!A:B,2,FALSE)</f>
        <v>18/01/2021</v>
      </c>
      <c r="E913" s="4">
        <f t="shared" ca="1" si="3"/>
        <v>44214</v>
      </c>
    </row>
    <row r="914" spans="1:5" ht="13" x14ac:dyDescent="0.15">
      <c r="A914" s="1">
        <f ca="1">IFERROR(__xludf.DUMMYFUNCTION("""COMPUTED_VALUE"""),30)</f>
        <v>30</v>
      </c>
      <c r="B914" s="1" t="str">
        <f ca="1">IFERROR(__xludf.DUMMYFUNCTION("""COMPUTED_VALUE"""),"Media_TV_TF1 contribution")</f>
        <v>Media_TV_TF1 contribution</v>
      </c>
      <c r="C914" s="1">
        <f ca="1">IFERROR(INDIRECT(ADDRESS(MATCH(A914,'contribution par jour-semaine'!A:A,0),MATCH(B914,'contribution par jour-semaine'!$1:$1,0),4,1,"contribution par jour-semaine")),"")</f>
        <v>8157.22314453125</v>
      </c>
      <c r="D914" s="4" t="str">
        <f ca="1">VLOOKUP(A914,predictions!A:B,2,FALSE)</f>
        <v>18/01/2021</v>
      </c>
      <c r="E914" s="4">
        <f t="shared" ca="1" si="3"/>
        <v>44214</v>
      </c>
    </row>
    <row r="915" spans="1:5" ht="13" x14ac:dyDescent="0.15">
      <c r="A915" s="1">
        <f ca="1">IFERROR(__xludf.DUMMYFUNCTION("""COMPUTED_VALUE"""),30)</f>
        <v>30</v>
      </c>
      <c r="B915" s="1" t="str">
        <f ca="1">IFERROR(__xludf.DUMMYFUNCTION("""COMPUTED_VALUE"""),"Media_TV_Others contribution")</f>
        <v>Media_TV_Others contribution</v>
      </c>
      <c r="C915" s="1">
        <f ca="1">IFERROR(INDIRECT(ADDRESS(MATCH(A915,'contribution par jour-semaine'!A:A,0),MATCH(B915,'contribution par jour-semaine'!$1:$1,0),4,1,"contribution par jour-semaine")),"")</f>
        <v>12710.1923828125</v>
      </c>
      <c r="D915" s="4" t="str">
        <f ca="1">VLOOKUP(A915,predictions!A:B,2,FALSE)</f>
        <v>18/01/2021</v>
      </c>
      <c r="E915" s="4">
        <f t="shared" ca="1" si="3"/>
        <v>44214</v>
      </c>
    </row>
    <row r="916" spans="1:5" ht="13" x14ac:dyDescent="0.15">
      <c r="A916" s="1">
        <f ca="1">IFERROR(__xludf.DUMMYFUNCTION("""COMPUTED_VALUE"""),30)</f>
        <v>30</v>
      </c>
      <c r="B916" s="1" t="str">
        <f ca="1">IFERROR(__xludf.DUMMYFUNCTION("""COMPUTED_VALUE"""),"Media_TV_M6 contribution")</f>
        <v>Media_TV_M6 contribution</v>
      </c>
      <c r="C916" s="1">
        <f ca="1">IFERROR(INDIRECT(ADDRESS(MATCH(A916,'contribution par jour-semaine'!A:A,0),MATCH(B916,'contribution par jour-semaine'!$1:$1,0),4,1,"contribution par jour-semaine")),"")</f>
        <v>17461.19921875</v>
      </c>
      <c r="D916" s="4" t="str">
        <f ca="1">VLOOKUP(A916,predictions!A:B,2,FALSE)</f>
        <v>18/01/2021</v>
      </c>
      <c r="E916" s="4">
        <f t="shared" ca="1" si="3"/>
        <v>44214</v>
      </c>
    </row>
    <row r="917" spans="1:5" ht="13" x14ac:dyDescent="0.15">
      <c r="A917" s="1">
        <f ca="1">IFERROR(__xludf.DUMMYFUNCTION("""COMPUTED_VALUE"""),30)</f>
        <v>30</v>
      </c>
      <c r="B917" s="1" t="str">
        <f ca="1">IFERROR(__xludf.DUMMYFUNCTION("""COMPUTED_VALUE"""),"Media_TV_TMC contribution")</f>
        <v>Media_TV_TMC contribution</v>
      </c>
      <c r="C917" s="1">
        <f ca="1">IFERROR(INDIRECT(ADDRESS(MATCH(A917,'contribution par jour-semaine'!A:A,0),MATCH(B917,'contribution par jour-semaine'!$1:$1,0),4,1,"contribution par jour-semaine")),"")</f>
        <v>16444.671875</v>
      </c>
      <c r="D917" s="4" t="str">
        <f ca="1">VLOOKUP(A917,predictions!A:B,2,FALSE)</f>
        <v>18/01/2021</v>
      </c>
      <c r="E917" s="4">
        <f t="shared" ca="1" si="3"/>
        <v>44214</v>
      </c>
    </row>
    <row r="918" spans="1:5" ht="13" x14ac:dyDescent="0.15">
      <c r="A918" s="1">
        <f ca="1">IFERROR(__xludf.DUMMYFUNCTION("""COMPUTED_VALUE"""),30)</f>
        <v>30</v>
      </c>
      <c r="B918" s="1" t="str">
        <f ca="1">IFERROR(__xludf.DUMMYFUNCTION("""COMPUTED_VALUE"""),"Media_TV_FRANCE 2 contribution")</f>
        <v>Media_TV_FRANCE 2 contribution</v>
      </c>
      <c r="C918" s="1">
        <f ca="1">IFERROR(INDIRECT(ADDRESS(MATCH(A918,'contribution par jour-semaine'!A:A,0),MATCH(B918,'contribution par jour-semaine'!$1:$1,0),4,1,"contribution par jour-semaine")),"")</f>
        <v>10631</v>
      </c>
      <c r="D918" s="4" t="str">
        <f ca="1">VLOOKUP(A918,predictions!A:B,2,FALSE)</f>
        <v>18/01/2021</v>
      </c>
      <c r="E918" s="4">
        <f t="shared" ca="1" si="3"/>
        <v>44214</v>
      </c>
    </row>
    <row r="919" spans="1:5" ht="13" x14ac:dyDescent="0.15">
      <c r="A919" s="1">
        <f ca="1">IFERROR(__xludf.DUMMYFUNCTION("""COMPUTED_VALUE"""),30)</f>
        <v>30</v>
      </c>
      <c r="B919" s="1" t="str">
        <f ca="1">IFERROR(__xludf.DUMMYFUNCTION("""COMPUTED_VALUE"""),"Media_TV_BFM TV contribution")</f>
        <v>Media_TV_BFM TV contribution</v>
      </c>
      <c r="C919" s="1">
        <f ca="1">IFERROR(INDIRECT(ADDRESS(MATCH(A919,'contribution par jour-semaine'!A:A,0),MATCH(B919,'contribution par jour-semaine'!$1:$1,0),4,1,"contribution par jour-semaine")),"")</f>
        <v>10335.509765625</v>
      </c>
      <c r="D919" s="4" t="str">
        <f ca="1">VLOOKUP(A919,predictions!A:B,2,FALSE)</f>
        <v>18/01/2021</v>
      </c>
      <c r="E919" s="4">
        <f t="shared" ca="1" si="3"/>
        <v>44214</v>
      </c>
    </row>
    <row r="920" spans="1:5" ht="13" x14ac:dyDescent="0.15">
      <c r="A920" s="1">
        <f ca="1">IFERROR(__xludf.DUMMYFUNCTION("""COMPUTED_VALUE"""),30)</f>
        <v>30</v>
      </c>
      <c r="B920" s="1" t="str">
        <f ca="1">IFERROR(__xludf.DUMMYFUNCTION("""COMPUTED_VALUE"""),"Media_TV_C8 contribution")</f>
        <v>Media_TV_C8 contribution</v>
      </c>
      <c r="C920" s="1">
        <f ca="1">IFERROR(INDIRECT(ADDRESS(MATCH(A920,'contribution par jour-semaine'!A:A,0),MATCH(B920,'contribution par jour-semaine'!$1:$1,0),4,1,"contribution par jour-semaine")),"")</f>
        <v>7951.552734375</v>
      </c>
      <c r="D920" s="4" t="str">
        <f ca="1">VLOOKUP(A920,predictions!A:B,2,FALSE)</f>
        <v>18/01/2021</v>
      </c>
      <c r="E920" s="4">
        <f t="shared" ca="1" si="3"/>
        <v>44214</v>
      </c>
    </row>
    <row r="921" spans="1:5" ht="13" x14ac:dyDescent="0.15">
      <c r="A921" s="1">
        <f ca="1">IFERROR(__xludf.DUMMYFUNCTION("""COMPUTED_VALUE"""),30)</f>
        <v>30</v>
      </c>
      <c r="B921" s="1" t="str">
        <f ca="1">IFERROR(__xludf.DUMMYFUNCTION("""COMPUTED_VALUE"""),"Media_TV_TF1 SERIES FILMS contribution")</f>
        <v>Media_TV_TF1 SERIES FILMS contribution</v>
      </c>
      <c r="C921" s="1">
        <f ca="1">IFERROR(INDIRECT(ADDRESS(MATCH(A921,'contribution par jour-semaine'!A:A,0),MATCH(B921,'contribution par jour-semaine'!$1:$1,0),4,1,"contribution par jour-semaine")),"")</f>
        <v>9398.2490234375</v>
      </c>
      <c r="D921" s="4" t="str">
        <f ca="1">VLOOKUP(A921,predictions!A:B,2,FALSE)</f>
        <v>18/01/2021</v>
      </c>
      <c r="E921" s="4">
        <f t="shared" ca="1" si="3"/>
        <v>44214</v>
      </c>
    </row>
    <row r="922" spans="1:5" ht="13" x14ac:dyDescent="0.15">
      <c r="A922" s="1">
        <f ca="1">IFERROR(__xludf.DUMMYFUNCTION("""COMPUTED_VALUE"""),30)</f>
        <v>30</v>
      </c>
      <c r="B922" s="1" t="str">
        <f ca="1">IFERROR(__xludf.DUMMYFUNCTION("""COMPUTED_VALUE"""),"Media_TV_NRJ12 contribution")</f>
        <v>Media_TV_NRJ12 contribution</v>
      </c>
      <c r="C922" s="1">
        <f ca="1">IFERROR(INDIRECT(ADDRESS(MATCH(A922,'contribution par jour-semaine'!A:A,0),MATCH(B922,'contribution par jour-semaine'!$1:$1,0),4,1,"contribution par jour-semaine")),"")</f>
        <v>9372.833984375</v>
      </c>
      <c r="D922" s="4" t="str">
        <f ca="1">VLOOKUP(A922,predictions!A:B,2,FALSE)</f>
        <v>18/01/2021</v>
      </c>
      <c r="E922" s="4">
        <f t="shared" ca="1" si="3"/>
        <v>44214</v>
      </c>
    </row>
    <row r="923" spans="1:5" ht="13" x14ac:dyDescent="0.15">
      <c r="A923" s="1">
        <f ca="1">IFERROR(__xludf.DUMMYFUNCTION("""COMPUTED_VALUE"""),30)</f>
        <v>30</v>
      </c>
      <c r="B923" s="1" t="str">
        <f ca="1">IFERROR(__xludf.DUMMYFUNCTION("""COMPUTED_VALUE"""),"Media_Search contribution")</f>
        <v>Media_Search contribution</v>
      </c>
      <c r="C923" s="1">
        <f ca="1">IFERROR(INDIRECT(ADDRESS(MATCH(A923,'contribution par jour-semaine'!A:A,0),MATCH(B923,'contribution par jour-semaine'!$1:$1,0),4,1,"contribution par jour-semaine")),"")</f>
        <v>77181.5078125</v>
      </c>
      <c r="D923" s="4" t="str">
        <f ca="1">VLOOKUP(A923,predictions!A:B,2,FALSE)</f>
        <v>18/01/2021</v>
      </c>
      <c r="E923" s="4">
        <f t="shared" ca="1" si="3"/>
        <v>44214</v>
      </c>
    </row>
    <row r="924" spans="1:5" ht="13" x14ac:dyDescent="0.15">
      <c r="A924" s="1">
        <f ca="1">IFERROR(__xludf.DUMMYFUNCTION("""COMPUTED_VALUE"""),30)</f>
        <v>30</v>
      </c>
      <c r="B924" s="1" t="str">
        <f ca="1">IFERROR(__xludf.DUMMYFUNCTION("""COMPUTED_VALUE"""),"Media_Social contribution")</f>
        <v>Media_Social contribution</v>
      </c>
      <c r="C924" s="1">
        <f ca="1">IFERROR(INDIRECT(ADDRESS(MATCH(A924,'contribution par jour-semaine'!A:A,0),MATCH(B924,'contribution par jour-semaine'!$1:$1,0),4,1,"contribution par jour-semaine")),"")</f>
        <v>89713.078125</v>
      </c>
      <c r="D924" s="4" t="str">
        <f ca="1">VLOOKUP(A924,predictions!A:B,2,FALSE)</f>
        <v>18/01/2021</v>
      </c>
      <c r="E924" s="4">
        <f t="shared" ca="1" si="3"/>
        <v>44214</v>
      </c>
    </row>
    <row r="925" spans="1:5" ht="13" x14ac:dyDescent="0.15">
      <c r="A925" s="1">
        <f ca="1">IFERROR(__xludf.DUMMYFUNCTION("""COMPUTED_VALUE"""),30)</f>
        <v>30</v>
      </c>
      <c r="B925" s="1" t="str">
        <f ca="1">IFERROR(__xludf.DUMMYFUNCTION("""COMPUTED_VALUE"""),"Media_Display contribution")</f>
        <v>Media_Display contribution</v>
      </c>
      <c r="C925" s="1">
        <f ca="1">IFERROR(INDIRECT(ADDRESS(MATCH(A925,'contribution par jour-semaine'!A:A,0),MATCH(B925,'contribution par jour-semaine'!$1:$1,0),4,1,"contribution par jour-semaine")),"")</f>
        <v>46373.70703125</v>
      </c>
      <c r="D925" s="4" t="str">
        <f ca="1">VLOOKUP(A925,predictions!A:B,2,FALSE)</f>
        <v>18/01/2021</v>
      </c>
      <c r="E925" s="4">
        <f t="shared" ca="1" si="3"/>
        <v>44214</v>
      </c>
    </row>
    <row r="926" spans="1:5" ht="13" x14ac:dyDescent="0.15">
      <c r="A926" s="1">
        <f ca="1">IFERROR(__xludf.DUMMYFUNCTION("""COMPUTED_VALUE"""),30)</f>
        <v>30</v>
      </c>
      <c r="B926" s="1" t="str">
        <f ca="1">IFERROR(__xludf.DUMMYFUNCTION("""COMPUTED_VALUE"""),"Media_OOH_JC DECAUX VITRINE 2M2 NATIONAL contribution")</f>
        <v>Media_OOH_JC DECAUX VITRINE 2M2 NATIONAL contribution</v>
      </c>
      <c r="C926" s="1">
        <f ca="1">IFERROR(INDIRECT(ADDRESS(MATCH(A926,'contribution par jour-semaine'!A:A,0),MATCH(B926,'contribution par jour-semaine'!$1:$1,0),4,1,"contribution par jour-semaine")),"")</f>
        <v>3542.441162109375</v>
      </c>
      <c r="D926" s="4" t="str">
        <f ca="1">VLOOKUP(A926,predictions!A:B,2,FALSE)</f>
        <v>18/01/2021</v>
      </c>
      <c r="E926" s="4">
        <f t="shared" ca="1" si="3"/>
        <v>44214</v>
      </c>
    </row>
    <row r="927" spans="1:5" ht="13" x14ac:dyDescent="0.15">
      <c r="A927" s="1">
        <f ca="1">IFERROR(__xludf.DUMMYFUNCTION("""COMPUTED_VALUE"""),30)</f>
        <v>30</v>
      </c>
      <c r="B927" s="1" t="str">
        <f ca="1">IFERROR(__xludf.DUMMYFUNCTION("""COMPUTED_VALUE"""),"Media_OOH_METROBUS METRO NATIONAL contribution")</f>
        <v>Media_OOH_METROBUS METRO NATIONAL contribution</v>
      </c>
      <c r="C927" s="1">
        <f ca="1">IFERROR(INDIRECT(ADDRESS(MATCH(A927,'contribution par jour-semaine'!A:A,0),MATCH(B927,'contribution par jour-semaine'!$1:$1,0),4,1,"contribution par jour-semaine")),"")</f>
        <v>5247.86669921875</v>
      </c>
      <c r="D927" s="4" t="str">
        <f ca="1">VLOOKUP(A927,predictions!A:B,2,FALSE)</f>
        <v>18/01/2021</v>
      </c>
      <c r="E927" s="4">
        <f t="shared" ca="1" si="3"/>
        <v>44214</v>
      </c>
    </row>
    <row r="928" spans="1:5" ht="13" x14ac:dyDescent="0.15">
      <c r="A928" s="1">
        <f ca="1">IFERROR(__xludf.DUMMYFUNCTION("""COMPUTED_VALUE"""),30)</f>
        <v>30</v>
      </c>
      <c r="B928" s="1" t="str">
        <f ca="1">IFERROR(__xludf.DUMMYFUNCTION("""COMPUTED_VALUE"""),"Media_OOH_CLEAR CHANNEL SHOPPING MALLS contribution")</f>
        <v>Media_OOH_CLEAR CHANNEL SHOPPING MALLS contribution</v>
      </c>
      <c r="C928" s="1">
        <f ca="1">IFERROR(INDIRECT(ADDRESS(MATCH(A928,'contribution par jour-semaine'!A:A,0),MATCH(B928,'contribution par jour-semaine'!$1:$1,0),4,1,"contribution par jour-semaine")),"")</f>
        <v>6620.56103515625</v>
      </c>
      <c r="D928" s="4" t="str">
        <f ca="1">VLOOKUP(A928,predictions!A:B,2,FALSE)</f>
        <v>18/01/2021</v>
      </c>
      <c r="E928" s="4">
        <f t="shared" ca="1" si="3"/>
        <v>44214</v>
      </c>
    </row>
    <row r="929" spans="1:5" ht="13" x14ac:dyDescent="0.15">
      <c r="A929" s="1">
        <f ca="1">IFERROR(__xludf.DUMMYFUNCTION("""COMPUTED_VALUE"""),30)</f>
        <v>30</v>
      </c>
      <c r="B929" s="1" t="str">
        <f ca="1">IFERROR(__xludf.DUMMYFUNCTION("""COMPUTED_VALUE"""),"Media_OOH_MEDIAGARES TRANSPORT contribution")</f>
        <v>Media_OOH_MEDIAGARES TRANSPORT contribution</v>
      </c>
      <c r="C929" s="1">
        <f ca="1">IFERROR(INDIRECT(ADDRESS(MATCH(A929,'contribution par jour-semaine'!A:A,0),MATCH(B929,'contribution par jour-semaine'!$1:$1,0),4,1,"contribution par jour-semaine")),"")</f>
        <v>11961.8671875</v>
      </c>
      <c r="D929" s="4" t="str">
        <f ca="1">VLOOKUP(A929,predictions!A:B,2,FALSE)</f>
        <v>18/01/2021</v>
      </c>
      <c r="E929" s="4">
        <f t="shared" ca="1" si="3"/>
        <v>44214</v>
      </c>
    </row>
    <row r="930" spans="1:5" ht="13" x14ac:dyDescent="0.15">
      <c r="A930" s="1">
        <f ca="1">IFERROR(__xludf.DUMMYFUNCTION("""COMPUTED_VALUE"""),30)</f>
        <v>30</v>
      </c>
      <c r="B930" s="1" t="str">
        <f ca="1">IFERROR(__xludf.DUMMYFUNCTION("""COMPUTED_VALUE"""),"Media_OOH_Others contribution")</f>
        <v>Media_OOH_Others contribution</v>
      </c>
      <c r="C930" s="1">
        <f ca="1">IFERROR(INDIRECT(ADDRESS(MATCH(A930,'contribution par jour-semaine'!A:A,0),MATCH(B930,'contribution par jour-semaine'!$1:$1,0),4,1,"contribution par jour-semaine")),"")</f>
        <v>4545.71337890625</v>
      </c>
      <c r="D930" s="4" t="str">
        <f ca="1">VLOOKUP(A930,predictions!A:B,2,FALSE)</f>
        <v>18/01/2021</v>
      </c>
      <c r="E930" s="4">
        <f t="shared" ca="1" si="3"/>
        <v>44214</v>
      </c>
    </row>
    <row r="931" spans="1:5" ht="13" x14ac:dyDescent="0.15">
      <c r="A931" s="1">
        <f ca="1">IFERROR(__xludf.DUMMYFUNCTION("""COMPUTED_VALUE"""),30)</f>
        <v>30</v>
      </c>
      <c r="B931" s="1" t="str">
        <f ca="1">IFERROR(__xludf.DUMMYFUNCTION("""COMPUTED_VALUE"""),"baseline contribution")</f>
        <v>baseline contribution</v>
      </c>
      <c r="C931" s="1">
        <f ca="1">IFERROR(INDIRECT(ADDRESS(MATCH(A931,'contribution par jour-semaine'!A:A,0),MATCH(B931,'contribution par jour-semaine'!$1:$1,0),4,1,"contribution par jour-semaine")),"")</f>
        <v>943831.8125</v>
      </c>
      <c r="D931" s="4" t="str">
        <f ca="1">VLOOKUP(A931,predictions!A:B,2,FALSE)</f>
        <v>18/01/2021</v>
      </c>
      <c r="E931" s="4">
        <f t="shared" ca="1" si="3"/>
        <v>44214</v>
      </c>
    </row>
    <row r="932" spans="1:5" ht="13" x14ac:dyDescent="0.15">
      <c r="A932" s="1">
        <f ca="1">IFERROR(__xludf.DUMMYFUNCTION("""COMPUTED_VALUE"""),31)</f>
        <v>31</v>
      </c>
      <c r="B932" s="1" t="str">
        <f ca="1">IFERROR(__xludf.DUMMYFUNCTION("""COMPUTED_VALUE"""),"Media_Print_Others contribution")</f>
        <v>Media_Print_Others contribution</v>
      </c>
      <c r="C932" s="1">
        <f ca="1">IFERROR(INDIRECT(ADDRESS(MATCH(A932,'contribution par jour-semaine'!A:A,0),MATCH(B932,'contribution par jour-semaine'!$1:$1,0),4,1,"contribution par jour-semaine")),"")</f>
        <v>35584.75</v>
      </c>
      <c r="D932" s="4" t="str">
        <f ca="1">VLOOKUP(A932,predictions!A:B,2,FALSE)</f>
        <v>25/01/2021</v>
      </c>
      <c r="E932" s="4">
        <f t="shared" ca="1" si="3"/>
        <v>44221</v>
      </c>
    </row>
    <row r="933" spans="1:5" ht="13" x14ac:dyDescent="0.15">
      <c r="A933" s="1">
        <f ca="1">IFERROR(__xludf.DUMMYFUNCTION("""COMPUTED_VALUE"""),31)</f>
        <v>31</v>
      </c>
      <c r="B933" s="1" t="str">
        <f ca="1">IFERROR(__xludf.DUMMYFUNCTION("""COMPUTED_VALUE"""),"Media_Print_ELLE contribution")</f>
        <v>Media_Print_ELLE contribution</v>
      </c>
      <c r="C933" s="1">
        <f ca="1">IFERROR(INDIRECT(ADDRESS(MATCH(A933,'contribution par jour-semaine'!A:A,0),MATCH(B933,'contribution par jour-semaine'!$1:$1,0),4,1,"contribution par jour-semaine")),"")</f>
        <v>36834.24609375</v>
      </c>
      <c r="D933" s="4" t="str">
        <f ca="1">VLOOKUP(A933,predictions!A:B,2,FALSE)</f>
        <v>25/01/2021</v>
      </c>
      <c r="E933" s="4">
        <f t="shared" ca="1" si="3"/>
        <v>44221</v>
      </c>
    </row>
    <row r="934" spans="1:5" ht="13" x14ac:dyDescent="0.15">
      <c r="A934" s="1">
        <f ca="1">IFERROR(__xludf.DUMMYFUNCTION("""COMPUTED_VALUE"""),31)</f>
        <v>31</v>
      </c>
      <c r="B934" s="1" t="str">
        <f ca="1">IFERROR(__xludf.DUMMYFUNCTION("""COMPUTED_VALUE"""),"Media_Print_MADAME FIGARO contribution")</f>
        <v>Media_Print_MADAME FIGARO contribution</v>
      </c>
      <c r="C934" s="1">
        <f ca="1">IFERROR(INDIRECT(ADDRESS(MATCH(A934,'contribution par jour-semaine'!A:A,0),MATCH(B934,'contribution par jour-semaine'!$1:$1,0),4,1,"contribution par jour-semaine")),"")</f>
        <v>22942.380859375</v>
      </c>
      <c r="D934" s="4" t="str">
        <f ca="1">VLOOKUP(A934,predictions!A:B,2,FALSE)</f>
        <v>25/01/2021</v>
      </c>
      <c r="E934" s="4">
        <f t="shared" ca="1" si="3"/>
        <v>44221</v>
      </c>
    </row>
    <row r="935" spans="1:5" ht="13" x14ac:dyDescent="0.15">
      <c r="A935" s="1">
        <f ca="1">IFERROR(__xludf.DUMMYFUNCTION("""COMPUTED_VALUE"""),31)</f>
        <v>31</v>
      </c>
      <c r="B935" s="1" t="str">
        <f ca="1">IFERROR(__xludf.DUMMYFUNCTION("""COMPUTED_VALUE"""),"Media_Print_MARIE CLAIRE contribution")</f>
        <v>Media_Print_MARIE CLAIRE contribution</v>
      </c>
      <c r="C935" s="1">
        <f ca="1">IFERROR(INDIRECT(ADDRESS(MATCH(A935,'contribution par jour-semaine'!A:A,0),MATCH(B935,'contribution par jour-semaine'!$1:$1,0),4,1,"contribution par jour-semaine")),"")</f>
        <v>16276.970703125</v>
      </c>
      <c r="D935" s="4" t="str">
        <f ca="1">VLOOKUP(A935,predictions!A:B,2,FALSE)</f>
        <v>25/01/2021</v>
      </c>
      <c r="E935" s="4">
        <f t="shared" ca="1" si="3"/>
        <v>44221</v>
      </c>
    </row>
    <row r="936" spans="1:5" ht="13" x14ac:dyDescent="0.15">
      <c r="A936" s="1">
        <f ca="1">IFERROR(__xludf.DUMMYFUNCTION("""COMPUTED_VALUE"""),31)</f>
        <v>31</v>
      </c>
      <c r="B936" s="1" t="str">
        <f ca="1">IFERROR(__xludf.DUMMYFUNCTION("""COMPUTED_VALUE"""),"Media_Print_VERSION FEMINA contribution")</f>
        <v>Media_Print_VERSION FEMINA contribution</v>
      </c>
      <c r="C936" s="1">
        <f ca="1">IFERROR(INDIRECT(ADDRESS(MATCH(A936,'contribution par jour-semaine'!A:A,0),MATCH(B936,'contribution par jour-semaine'!$1:$1,0),4,1,"contribution par jour-semaine")),"")</f>
        <v>7045.24951171875</v>
      </c>
      <c r="D936" s="4" t="str">
        <f ca="1">VLOOKUP(A936,predictions!A:B,2,FALSE)</f>
        <v>25/01/2021</v>
      </c>
      <c r="E936" s="4">
        <f t="shared" ca="1" si="3"/>
        <v>44221</v>
      </c>
    </row>
    <row r="937" spans="1:5" ht="13" x14ac:dyDescent="0.15">
      <c r="A937" s="1">
        <f ca="1">IFERROR(__xludf.DUMMYFUNCTION("""COMPUTED_VALUE"""),31)</f>
        <v>31</v>
      </c>
      <c r="B937" s="1" t="str">
        <f ca="1">IFERROR(__xludf.DUMMYFUNCTION("""COMPUTED_VALUE"""),"Media_Print_GALA contribution")</f>
        <v>Media_Print_GALA contribution</v>
      </c>
      <c r="C937" s="1">
        <f ca="1">IFERROR(INDIRECT(ADDRESS(MATCH(A937,'contribution par jour-semaine'!A:A,0),MATCH(B937,'contribution par jour-semaine'!$1:$1,0),4,1,"contribution par jour-semaine")),"")</f>
        <v>28399.166015625</v>
      </c>
      <c r="D937" s="4" t="str">
        <f ca="1">VLOOKUP(A937,predictions!A:B,2,FALSE)</f>
        <v>25/01/2021</v>
      </c>
      <c r="E937" s="4">
        <f t="shared" ca="1" si="3"/>
        <v>44221</v>
      </c>
    </row>
    <row r="938" spans="1:5" ht="13" x14ac:dyDescent="0.15">
      <c r="A938" s="1">
        <f ca="1">IFERROR(__xludf.DUMMYFUNCTION("""COMPUTED_VALUE"""),31)</f>
        <v>31</v>
      </c>
      <c r="B938" s="1" t="str">
        <f ca="1">IFERROR(__xludf.DUMMYFUNCTION("""COMPUTED_VALUE"""),"Media_Print_COSMOPOLITAN contribution")</f>
        <v>Media_Print_COSMOPOLITAN contribution</v>
      </c>
      <c r="C938" s="1">
        <f ca="1">IFERROR(INDIRECT(ADDRESS(MATCH(A938,'contribution par jour-semaine'!A:A,0),MATCH(B938,'contribution par jour-semaine'!$1:$1,0),4,1,"contribution par jour-semaine")),"")</f>
        <v>36792.33203125</v>
      </c>
      <c r="D938" s="4" t="str">
        <f ca="1">VLOOKUP(A938,predictions!A:B,2,FALSE)</f>
        <v>25/01/2021</v>
      </c>
      <c r="E938" s="4">
        <f t="shared" ca="1" si="3"/>
        <v>44221</v>
      </c>
    </row>
    <row r="939" spans="1:5" ht="13" x14ac:dyDescent="0.15">
      <c r="A939" s="1">
        <f ca="1">IFERROR(__xludf.DUMMYFUNCTION("""COMPUTED_VALUE"""),31)</f>
        <v>31</v>
      </c>
      <c r="B939" s="1" t="str">
        <f ca="1">IFERROR(__xludf.DUMMYFUNCTION("""COMPUTED_VALUE"""),"Media_Print_FEMME ACTUELLE contribution")</f>
        <v>Media_Print_FEMME ACTUELLE contribution</v>
      </c>
      <c r="C939" s="1">
        <f ca="1">IFERROR(INDIRECT(ADDRESS(MATCH(A939,'contribution par jour-semaine'!A:A,0),MATCH(B939,'contribution par jour-semaine'!$1:$1,0),4,1,"contribution par jour-semaine")),"")</f>
        <v>34730.16015625</v>
      </c>
      <c r="D939" s="4" t="str">
        <f ca="1">VLOOKUP(A939,predictions!A:B,2,FALSE)</f>
        <v>25/01/2021</v>
      </c>
      <c r="E939" s="4">
        <f t="shared" ca="1" si="3"/>
        <v>44221</v>
      </c>
    </row>
    <row r="940" spans="1:5" ht="13" x14ac:dyDescent="0.15">
      <c r="A940" s="1">
        <f ca="1">IFERROR(__xludf.DUMMYFUNCTION("""COMPUTED_VALUE"""),31)</f>
        <v>31</v>
      </c>
      <c r="B940" s="1" t="str">
        <f ca="1">IFERROR(__xludf.DUMMYFUNCTION("""COMPUTED_VALUE"""),"Media_Print_PARIS MATCH contribution")</f>
        <v>Media_Print_PARIS MATCH contribution</v>
      </c>
      <c r="C940" s="1">
        <f ca="1">IFERROR(INDIRECT(ADDRESS(MATCH(A940,'contribution par jour-semaine'!A:A,0),MATCH(B940,'contribution par jour-semaine'!$1:$1,0),4,1,"contribution par jour-semaine")),"")</f>
        <v>3551.843505859375</v>
      </c>
      <c r="D940" s="4" t="str">
        <f ca="1">VLOOKUP(A940,predictions!A:B,2,FALSE)</f>
        <v>25/01/2021</v>
      </c>
      <c r="E940" s="4">
        <f t="shared" ca="1" si="3"/>
        <v>44221</v>
      </c>
    </row>
    <row r="941" spans="1:5" ht="13" x14ac:dyDescent="0.15">
      <c r="A941" s="1">
        <f ca="1">IFERROR(__xludf.DUMMYFUNCTION("""COMPUTED_VALUE"""),31)</f>
        <v>31</v>
      </c>
      <c r="B941" s="1" t="str">
        <f ca="1">IFERROR(__xludf.DUMMYFUNCTION("""COMPUTED_VALUE"""),"Media_Print_BIBA contribution")</f>
        <v>Media_Print_BIBA contribution</v>
      </c>
      <c r="C941" s="1">
        <f ca="1">IFERROR(INDIRECT(ADDRESS(MATCH(A941,'contribution par jour-semaine'!A:A,0),MATCH(B941,'contribution par jour-semaine'!$1:$1,0),4,1,"contribution par jour-semaine")),"")</f>
        <v>37735.3203125</v>
      </c>
      <c r="D941" s="4" t="str">
        <f ca="1">VLOOKUP(A941,predictions!A:B,2,FALSE)</f>
        <v>25/01/2021</v>
      </c>
      <c r="E941" s="4">
        <f t="shared" ca="1" si="3"/>
        <v>44221</v>
      </c>
    </row>
    <row r="942" spans="1:5" ht="13" x14ac:dyDescent="0.15">
      <c r="A942" s="1">
        <f ca="1">IFERROR(__xludf.DUMMYFUNCTION("""COMPUTED_VALUE"""),31)</f>
        <v>31</v>
      </c>
      <c r="B942" s="1" t="str">
        <f ca="1">IFERROR(__xludf.DUMMYFUNCTION("""COMPUTED_VALUE"""),"Media_Print_AVANTAGES contribution")</f>
        <v>Media_Print_AVANTAGES contribution</v>
      </c>
      <c r="C942" s="1">
        <f ca="1">IFERROR(INDIRECT(ADDRESS(MATCH(A942,'contribution par jour-semaine'!A:A,0),MATCH(B942,'contribution par jour-semaine'!$1:$1,0),4,1,"contribution par jour-semaine")),"")</f>
        <v>13851.439453125</v>
      </c>
      <c r="D942" s="4" t="str">
        <f ca="1">VLOOKUP(A942,predictions!A:B,2,FALSE)</f>
        <v>25/01/2021</v>
      </c>
      <c r="E942" s="4">
        <f t="shared" ca="1" si="3"/>
        <v>44221</v>
      </c>
    </row>
    <row r="943" spans="1:5" ht="13" x14ac:dyDescent="0.15">
      <c r="A943" s="1">
        <f ca="1">IFERROR(__xludf.DUMMYFUNCTION("""COMPUTED_VALUE"""),31)</f>
        <v>31</v>
      </c>
      <c r="B943" s="1" t="str">
        <f ca="1">IFERROR(__xludf.DUMMYFUNCTION("""COMPUTED_VALUE"""),"Media_Print_PSYCHOLOGIES contribution")</f>
        <v>Media_Print_PSYCHOLOGIES contribution</v>
      </c>
      <c r="C943" s="1">
        <f ca="1">IFERROR(INDIRECT(ADDRESS(MATCH(A943,'contribution par jour-semaine'!A:A,0),MATCH(B943,'contribution par jour-semaine'!$1:$1,0),4,1,"contribution par jour-semaine")),"")</f>
        <v>5409.48095703125</v>
      </c>
      <c r="D943" s="4" t="str">
        <f ca="1">VLOOKUP(A943,predictions!A:B,2,FALSE)</f>
        <v>25/01/2021</v>
      </c>
      <c r="E943" s="4">
        <f t="shared" ca="1" si="3"/>
        <v>44221</v>
      </c>
    </row>
    <row r="944" spans="1:5" ht="13" x14ac:dyDescent="0.15">
      <c r="A944" s="1">
        <f ca="1">IFERROR(__xludf.DUMMYFUNCTION("""COMPUTED_VALUE"""),31)</f>
        <v>31</v>
      </c>
      <c r="B944" s="1" t="str">
        <f ca="1">IFERROR(__xludf.DUMMYFUNCTION("""COMPUTED_VALUE"""),"Media_TV_TF1 contribution")</f>
        <v>Media_TV_TF1 contribution</v>
      </c>
      <c r="C944" s="1">
        <f ca="1">IFERROR(INDIRECT(ADDRESS(MATCH(A944,'contribution par jour-semaine'!A:A,0),MATCH(B944,'contribution par jour-semaine'!$1:$1,0),4,1,"contribution par jour-semaine")),"")</f>
        <v>9022.056640625</v>
      </c>
      <c r="D944" s="4" t="str">
        <f ca="1">VLOOKUP(A944,predictions!A:B,2,FALSE)</f>
        <v>25/01/2021</v>
      </c>
      <c r="E944" s="4">
        <f t="shared" ca="1" si="3"/>
        <v>44221</v>
      </c>
    </row>
    <row r="945" spans="1:5" ht="13" x14ac:dyDescent="0.15">
      <c r="A945" s="1">
        <f ca="1">IFERROR(__xludf.DUMMYFUNCTION("""COMPUTED_VALUE"""),31)</f>
        <v>31</v>
      </c>
      <c r="B945" s="1" t="str">
        <f ca="1">IFERROR(__xludf.DUMMYFUNCTION("""COMPUTED_VALUE"""),"Media_TV_Others contribution")</f>
        <v>Media_TV_Others contribution</v>
      </c>
      <c r="C945" s="1">
        <f ca="1">IFERROR(INDIRECT(ADDRESS(MATCH(A945,'contribution par jour-semaine'!A:A,0),MATCH(B945,'contribution par jour-semaine'!$1:$1,0),4,1,"contribution par jour-semaine")),"")</f>
        <v>11745.048828125</v>
      </c>
      <c r="D945" s="4" t="str">
        <f ca="1">VLOOKUP(A945,predictions!A:B,2,FALSE)</f>
        <v>25/01/2021</v>
      </c>
      <c r="E945" s="4">
        <f t="shared" ca="1" si="3"/>
        <v>44221</v>
      </c>
    </row>
    <row r="946" spans="1:5" ht="13" x14ac:dyDescent="0.15">
      <c r="A946" s="1">
        <f ca="1">IFERROR(__xludf.DUMMYFUNCTION("""COMPUTED_VALUE"""),31)</f>
        <v>31</v>
      </c>
      <c r="B946" s="1" t="str">
        <f ca="1">IFERROR(__xludf.DUMMYFUNCTION("""COMPUTED_VALUE"""),"Media_TV_M6 contribution")</f>
        <v>Media_TV_M6 contribution</v>
      </c>
      <c r="C946" s="1">
        <f ca="1">IFERROR(INDIRECT(ADDRESS(MATCH(A946,'contribution par jour-semaine'!A:A,0),MATCH(B946,'contribution par jour-semaine'!$1:$1,0),4,1,"contribution par jour-semaine")),"")</f>
        <v>16568.20703125</v>
      </c>
      <c r="D946" s="4" t="str">
        <f ca="1">VLOOKUP(A946,predictions!A:B,2,FALSE)</f>
        <v>25/01/2021</v>
      </c>
      <c r="E946" s="4">
        <f t="shared" ca="1" si="3"/>
        <v>44221</v>
      </c>
    </row>
    <row r="947" spans="1:5" ht="13" x14ac:dyDescent="0.15">
      <c r="A947" s="1">
        <f ca="1">IFERROR(__xludf.DUMMYFUNCTION("""COMPUTED_VALUE"""),31)</f>
        <v>31</v>
      </c>
      <c r="B947" s="1" t="str">
        <f ca="1">IFERROR(__xludf.DUMMYFUNCTION("""COMPUTED_VALUE"""),"Media_TV_TMC contribution")</f>
        <v>Media_TV_TMC contribution</v>
      </c>
      <c r="C947" s="1">
        <f ca="1">IFERROR(INDIRECT(ADDRESS(MATCH(A947,'contribution par jour-semaine'!A:A,0),MATCH(B947,'contribution par jour-semaine'!$1:$1,0),4,1,"contribution par jour-semaine")),"")</f>
        <v>13284.2216796875</v>
      </c>
      <c r="D947" s="4" t="str">
        <f ca="1">VLOOKUP(A947,predictions!A:B,2,FALSE)</f>
        <v>25/01/2021</v>
      </c>
      <c r="E947" s="4">
        <f t="shared" ca="1" si="3"/>
        <v>44221</v>
      </c>
    </row>
    <row r="948" spans="1:5" ht="13" x14ac:dyDescent="0.15">
      <c r="A948" s="1">
        <f ca="1">IFERROR(__xludf.DUMMYFUNCTION("""COMPUTED_VALUE"""),31)</f>
        <v>31</v>
      </c>
      <c r="B948" s="1" t="str">
        <f ca="1">IFERROR(__xludf.DUMMYFUNCTION("""COMPUTED_VALUE"""),"Media_TV_FRANCE 2 contribution")</f>
        <v>Media_TV_FRANCE 2 contribution</v>
      </c>
      <c r="C948" s="1">
        <f ca="1">IFERROR(INDIRECT(ADDRESS(MATCH(A948,'contribution par jour-semaine'!A:A,0),MATCH(B948,'contribution par jour-semaine'!$1:$1,0),4,1,"contribution par jour-semaine")),"")</f>
        <v>12860.435546875</v>
      </c>
      <c r="D948" s="4" t="str">
        <f ca="1">VLOOKUP(A948,predictions!A:B,2,FALSE)</f>
        <v>25/01/2021</v>
      </c>
      <c r="E948" s="4">
        <f t="shared" ca="1" si="3"/>
        <v>44221</v>
      </c>
    </row>
    <row r="949" spans="1:5" ht="13" x14ac:dyDescent="0.15">
      <c r="A949" s="1">
        <f ca="1">IFERROR(__xludf.DUMMYFUNCTION("""COMPUTED_VALUE"""),31)</f>
        <v>31</v>
      </c>
      <c r="B949" s="1" t="str">
        <f ca="1">IFERROR(__xludf.DUMMYFUNCTION("""COMPUTED_VALUE"""),"Media_TV_BFM TV contribution")</f>
        <v>Media_TV_BFM TV contribution</v>
      </c>
      <c r="C949" s="1">
        <f ca="1">IFERROR(INDIRECT(ADDRESS(MATCH(A949,'contribution par jour-semaine'!A:A,0),MATCH(B949,'contribution par jour-semaine'!$1:$1,0),4,1,"contribution par jour-semaine")),"")</f>
        <v>9423.568359375</v>
      </c>
      <c r="D949" s="4" t="str">
        <f ca="1">VLOOKUP(A949,predictions!A:B,2,FALSE)</f>
        <v>25/01/2021</v>
      </c>
      <c r="E949" s="4">
        <f t="shared" ca="1" si="3"/>
        <v>44221</v>
      </c>
    </row>
    <row r="950" spans="1:5" ht="13" x14ac:dyDescent="0.15">
      <c r="A950" s="1">
        <f ca="1">IFERROR(__xludf.DUMMYFUNCTION("""COMPUTED_VALUE"""),31)</f>
        <v>31</v>
      </c>
      <c r="B950" s="1" t="str">
        <f ca="1">IFERROR(__xludf.DUMMYFUNCTION("""COMPUTED_VALUE"""),"Media_TV_C8 contribution")</f>
        <v>Media_TV_C8 contribution</v>
      </c>
      <c r="C950" s="1">
        <f ca="1">IFERROR(INDIRECT(ADDRESS(MATCH(A950,'contribution par jour-semaine'!A:A,0),MATCH(B950,'contribution par jour-semaine'!$1:$1,0),4,1,"contribution par jour-semaine")),"")</f>
        <v>7593.70751953125</v>
      </c>
      <c r="D950" s="4" t="str">
        <f ca="1">VLOOKUP(A950,predictions!A:B,2,FALSE)</f>
        <v>25/01/2021</v>
      </c>
      <c r="E950" s="4">
        <f t="shared" ca="1" si="3"/>
        <v>44221</v>
      </c>
    </row>
    <row r="951" spans="1:5" ht="13" x14ac:dyDescent="0.15">
      <c r="A951" s="1">
        <f ca="1">IFERROR(__xludf.DUMMYFUNCTION("""COMPUTED_VALUE"""),31)</f>
        <v>31</v>
      </c>
      <c r="B951" s="1" t="str">
        <f ca="1">IFERROR(__xludf.DUMMYFUNCTION("""COMPUTED_VALUE"""),"Media_TV_TF1 SERIES FILMS contribution")</f>
        <v>Media_TV_TF1 SERIES FILMS contribution</v>
      </c>
      <c r="C951" s="1">
        <f ca="1">IFERROR(INDIRECT(ADDRESS(MATCH(A951,'contribution par jour-semaine'!A:A,0),MATCH(B951,'contribution par jour-semaine'!$1:$1,0),4,1,"contribution par jour-semaine")),"")</f>
        <v>8765.1474609375</v>
      </c>
      <c r="D951" s="4" t="str">
        <f ca="1">VLOOKUP(A951,predictions!A:B,2,FALSE)</f>
        <v>25/01/2021</v>
      </c>
      <c r="E951" s="4">
        <f t="shared" ca="1" si="3"/>
        <v>44221</v>
      </c>
    </row>
    <row r="952" spans="1:5" ht="13" x14ac:dyDescent="0.15">
      <c r="A952" s="1">
        <f ca="1">IFERROR(__xludf.DUMMYFUNCTION("""COMPUTED_VALUE"""),31)</f>
        <v>31</v>
      </c>
      <c r="B952" s="1" t="str">
        <f ca="1">IFERROR(__xludf.DUMMYFUNCTION("""COMPUTED_VALUE"""),"Media_TV_NRJ12 contribution")</f>
        <v>Media_TV_NRJ12 contribution</v>
      </c>
      <c r="C952" s="1">
        <f ca="1">IFERROR(INDIRECT(ADDRESS(MATCH(A952,'contribution par jour-semaine'!A:A,0),MATCH(B952,'contribution par jour-semaine'!$1:$1,0),4,1,"contribution par jour-semaine")),"")</f>
        <v>7614.05712890625</v>
      </c>
      <c r="D952" s="4" t="str">
        <f ca="1">VLOOKUP(A952,predictions!A:B,2,FALSE)</f>
        <v>25/01/2021</v>
      </c>
      <c r="E952" s="4">
        <f t="shared" ca="1" si="3"/>
        <v>44221</v>
      </c>
    </row>
    <row r="953" spans="1:5" ht="13" x14ac:dyDescent="0.15">
      <c r="A953" s="1">
        <f ca="1">IFERROR(__xludf.DUMMYFUNCTION("""COMPUTED_VALUE"""),31)</f>
        <v>31</v>
      </c>
      <c r="B953" s="1" t="str">
        <f ca="1">IFERROR(__xludf.DUMMYFUNCTION("""COMPUTED_VALUE"""),"Media_Search contribution")</f>
        <v>Media_Search contribution</v>
      </c>
      <c r="C953" s="1">
        <f ca="1">IFERROR(INDIRECT(ADDRESS(MATCH(A953,'contribution par jour-semaine'!A:A,0),MATCH(B953,'contribution par jour-semaine'!$1:$1,0),4,1,"contribution par jour-semaine")),"")</f>
        <v>78385.2109375</v>
      </c>
      <c r="D953" s="4" t="str">
        <f ca="1">VLOOKUP(A953,predictions!A:B,2,FALSE)</f>
        <v>25/01/2021</v>
      </c>
      <c r="E953" s="4">
        <f t="shared" ca="1" si="3"/>
        <v>44221</v>
      </c>
    </row>
    <row r="954" spans="1:5" ht="13" x14ac:dyDescent="0.15">
      <c r="A954" s="1">
        <f ca="1">IFERROR(__xludf.DUMMYFUNCTION("""COMPUTED_VALUE"""),31)</f>
        <v>31</v>
      </c>
      <c r="B954" s="1" t="str">
        <f ca="1">IFERROR(__xludf.DUMMYFUNCTION("""COMPUTED_VALUE"""),"Media_Social contribution")</f>
        <v>Media_Social contribution</v>
      </c>
      <c r="C954" s="1">
        <f ca="1">IFERROR(INDIRECT(ADDRESS(MATCH(A954,'contribution par jour-semaine'!A:A,0),MATCH(B954,'contribution par jour-semaine'!$1:$1,0),4,1,"contribution par jour-semaine")),"")</f>
        <v>49662.3203125</v>
      </c>
      <c r="D954" s="4" t="str">
        <f ca="1">VLOOKUP(A954,predictions!A:B,2,FALSE)</f>
        <v>25/01/2021</v>
      </c>
      <c r="E954" s="4">
        <f t="shared" ca="1" si="3"/>
        <v>44221</v>
      </c>
    </row>
    <row r="955" spans="1:5" ht="13" x14ac:dyDescent="0.15">
      <c r="A955" s="1">
        <f ca="1">IFERROR(__xludf.DUMMYFUNCTION("""COMPUTED_VALUE"""),31)</f>
        <v>31</v>
      </c>
      <c r="B955" s="1" t="str">
        <f ca="1">IFERROR(__xludf.DUMMYFUNCTION("""COMPUTED_VALUE"""),"Media_Display contribution")</f>
        <v>Media_Display contribution</v>
      </c>
      <c r="C955" s="1">
        <f ca="1">IFERROR(INDIRECT(ADDRESS(MATCH(A955,'contribution par jour-semaine'!A:A,0),MATCH(B955,'contribution par jour-semaine'!$1:$1,0),4,1,"contribution par jour-semaine")),"")</f>
        <v>44450.171875</v>
      </c>
      <c r="D955" s="4" t="str">
        <f ca="1">VLOOKUP(A955,predictions!A:B,2,FALSE)</f>
        <v>25/01/2021</v>
      </c>
      <c r="E955" s="4">
        <f t="shared" ca="1" si="3"/>
        <v>44221</v>
      </c>
    </row>
    <row r="956" spans="1:5" ht="13" x14ac:dyDescent="0.15">
      <c r="A956" s="1">
        <f ca="1">IFERROR(__xludf.DUMMYFUNCTION("""COMPUTED_VALUE"""),31)</f>
        <v>31</v>
      </c>
      <c r="B956" s="1" t="str">
        <f ca="1">IFERROR(__xludf.DUMMYFUNCTION("""COMPUTED_VALUE"""),"Media_OOH_JC DECAUX VITRINE 2M2 NATIONAL contribution")</f>
        <v>Media_OOH_JC DECAUX VITRINE 2M2 NATIONAL contribution</v>
      </c>
      <c r="C956" s="1">
        <f ca="1">IFERROR(INDIRECT(ADDRESS(MATCH(A956,'contribution par jour-semaine'!A:A,0),MATCH(B956,'contribution par jour-semaine'!$1:$1,0),4,1,"contribution par jour-semaine")),"")</f>
        <v>3327.427490234375</v>
      </c>
      <c r="D956" s="4" t="str">
        <f ca="1">VLOOKUP(A956,predictions!A:B,2,FALSE)</f>
        <v>25/01/2021</v>
      </c>
      <c r="E956" s="4">
        <f t="shared" ca="1" si="3"/>
        <v>44221</v>
      </c>
    </row>
    <row r="957" spans="1:5" ht="13" x14ac:dyDescent="0.15">
      <c r="A957" s="1">
        <f ca="1">IFERROR(__xludf.DUMMYFUNCTION("""COMPUTED_VALUE"""),31)</f>
        <v>31</v>
      </c>
      <c r="B957" s="1" t="str">
        <f ca="1">IFERROR(__xludf.DUMMYFUNCTION("""COMPUTED_VALUE"""),"Media_OOH_METROBUS METRO NATIONAL contribution")</f>
        <v>Media_OOH_METROBUS METRO NATIONAL contribution</v>
      </c>
      <c r="C957" s="1">
        <f ca="1">IFERROR(INDIRECT(ADDRESS(MATCH(A957,'contribution par jour-semaine'!A:A,0),MATCH(B957,'contribution par jour-semaine'!$1:$1,0),4,1,"contribution par jour-semaine")),"")</f>
        <v>4803.79052734375</v>
      </c>
      <c r="D957" s="4" t="str">
        <f ca="1">VLOOKUP(A957,predictions!A:B,2,FALSE)</f>
        <v>25/01/2021</v>
      </c>
      <c r="E957" s="4">
        <f t="shared" ca="1" si="3"/>
        <v>44221</v>
      </c>
    </row>
    <row r="958" spans="1:5" ht="13" x14ac:dyDescent="0.15">
      <c r="A958" s="1">
        <f ca="1">IFERROR(__xludf.DUMMYFUNCTION("""COMPUTED_VALUE"""),31)</f>
        <v>31</v>
      </c>
      <c r="B958" s="1" t="str">
        <f ca="1">IFERROR(__xludf.DUMMYFUNCTION("""COMPUTED_VALUE"""),"Media_OOH_CLEAR CHANNEL SHOPPING MALLS contribution")</f>
        <v>Media_OOH_CLEAR CHANNEL SHOPPING MALLS contribution</v>
      </c>
      <c r="C958" s="1">
        <f ca="1">IFERROR(INDIRECT(ADDRESS(MATCH(A958,'contribution par jour-semaine'!A:A,0),MATCH(B958,'contribution par jour-semaine'!$1:$1,0),4,1,"contribution par jour-semaine")),"")</f>
        <v>6152.64892578125</v>
      </c>
      <c r="D958" s="4" t="str">
        <f ca="1">VLOOKUP(A958,predictions!A:B,2,FALSE)</f>
        <v>25/01/2021</v>
      </c>
      <c r="E958" s="4">
        <f t="shared" ca="1" si="3"/>
        <v>44221</v>
      </c>
    </row>
    <row r="959" spans="1:5" ht="13" x14ac:dyDescent="0.15">
      <c r="A959" s="1">
        <f ca="1">IFERROR(__xludf.DUMMYFUNCTION("""COMPUTED_VALUE"""),31)</f>
        <v>31</v>
      </c>
      <c r="B959" s="1" t="str">
        <f ca="1">IFERROR(__xludf.DUMMYFUNCTION("""COMPUTED_VALUE"""),"Media_OOH_MEDIAGARES TRANSPORT contribution")</f>
        <v>Media_OOH_MEDIAGARES TRANSPORT contribution</v>
      </c>
      <c r="C959" s="1">
        <f ca="1">IFERROR(INDIRECT(ADDRESS(MATCH(A959,'contribution par jour-semaine'!A:A,0),MATCH(B959,'contribution par jour-semaine'!$1:$1,0),4,1,"contribution par jour-semaine")),"")</f>
        <v>11747.0087890625</v>
      </c>
      <c r="D959" s="4" t="str">
        <f ca="1">VLOOKUP(A959,predictions!A:B,2,FALSE)</f>
        <v>25/01/2021</v>
      </c>
      <c r="E959" s="4">
        <f t="shared" ca="1" si="3"/>
        <v>44221</v>
      </c>
    </row>
    <row r="960" spans="1:5" ht="13" x14ac:dyDescent="0.15">
      <c r="A960" s="1">
        <f ca="1">IFERROR(__xludf.DUMMYFUNCTION("""COMPUTED_VALUE"""),31)</f>
        <v>31</v>
      </c>
      <c r="B960" s="1" t="str">
        <f ca="1">IFERROR(__xludf.DUMMYFUNCTION("""COMPUTED_VALUE"""),"Media_OOH_Others contribution")</f>
        <v>Media_OOH_Others contribution</v>
      </c>
      <c r="C960" s="1">
        <f ca="1">IFERROR(INDIRECT(ADDRESS(MATCH(A960,'contribution par jour-semaine'!A:A,0),MATCH(B960,'contribution par jour-semaine'!$1:$1,0),4,1,"contribution par jour-semaine")),"")</f>
        <v>4288.62353515625</v>
      </c>
      <c r="D960" s="4" t="str">
        <f ca="1">VLOOKUP(A960,predictions!A:B,2,FALSE)</f>
        <v>25/01/2021</v>
      </c>
      <c r="E960" s="4">
        <f t="shared" ca="1" si="3"/>
        <v>44221</v>
      </c>
    </row>
    <row r="961" spans="1:5" ht="13" x14ac:dyDescent="0.15">
      <c r="A961" s="1">
        <f ca="1">IFERROR(__xludf.DUMMYFUNCTION("""COMPUTED_VALUE"""),31)</f>
        <v>31</v>
      </c>
      <c r="B961" s="1" t="str">
        <f ca="1">IFERROR(__xludf.DUMMYFUNCTION("""COMPUTED_VALUE"""),"baseline contribution")</f>
        <v>baseline contribution</v>
      </c>
      <c r="C961" s="1">
        <f ca="1">IFERROR(INDIRECT(ADDRESS(MATCH(A961,'contribution par jour-semaine'!A:A,0),MATCH(B961,'contribution par jour-semaine'!$1:$1,0),4,1,"contribution par jour-semaine")),"")</f>
        <v>963762.1875</v>
      </c>
      <c r="D961" s="4" t="str">
        <f ca="1">VLOOKUP(A961,predictions!A:B,2,FALSE)</f>
        <v>25/01/2021</v>
      </c>
      <c r="E961" s="4">
        <f t="shared" ca="1" si="3"/>
        <v>44221</v>
      </c>
    </row>
    <row r="962" spans="1:5" ht="13" x14ac:dyDescent="0.15">
      <c r="A962" s="1">
        <f ca="1">IFERROR(__xludf.DUMMYFUNCTION("""COMPUTED_VALUE"""),32)</f>
        <v>32</v>
      </c>
      <c r="B962" s="1" t="str">
        <f ca="1">IFERROR(__xludf.DUMMYFUNCTION("""COMPUTED_VALUE"""),"Media_Print_Others contribution")</f>
        <v>Media_Print_Others contribution</v>
      </c>
      <c r="C962" s="1">
        <f ca="1">IFERROR(INDIRECT(ADDRESS(MATCH(A962,'contribution par jour-semaine'!A:A,0),MATCH(B962,'contribution par jour-semaine'!$1:$1,0),4,1,"contribution par jour-semaine")),"")</f>
        <v>40237.34765625</v>
      </c>
      <c r="D962" s="4" t="str">
        <f ca="1">VLOOKUP(A962,predictions!A:B,2,FALSE)</f>
        <v>01/02/2021</v>
      </c>
      <c r="E962" s="4">
        <f t="shared" ca="1" si="3"/>
        <v>44228</v>
      </c>
    </row>
    <row r="963" spans="1:5" ht="13" x14ac:dyDescent="0.15">
      <c r="A963" s="1">
        <f ca="1">IFERROR(__xludf.DUMMYFUNCTION("""COMPUTED_VALUE"""),32)</f>
        <v>32</v>
      </c>
      <c r="B963" s="1" t="str">
        <f ca="1">IFERROR(__xludf.DUMMYFUNCTION("""COMPUTED_VALUE"""),"Media_Print_ELLE contribution")</f>
        <v>Media_Print_ELLE contribution</v>
      </c>
      <c r="C963" s="1">
        <f ca="1">IFERROR(INDIRECT(ADDRESS(MATCH(A963,'contribution par jour-semaine'!A:A,0),MATCH(B963,'contribution par jour-semaine'!$1:$1,0),4,1,"contribution par jour-semaine")),"")</f>
        <v>55591.796875</v>
      </c>
      <c r="D963" s="4" t="str">
        <f ca="1">VLOOKUP(A963,predictions!A:B,2,FALSE)</f>
        <v>01/02/2021</v>
      </c>
      <c r="E963" s="4">
        <f t="shared" ca="1" si="3"/>
        <v>44228</v>
      </c>
    </row>
    <row r="964" spans="1:5" ht="13" x14ac:dyDescent="0.15">
      <c r="A964" s="1">
        <f ca="1">IFERROR(__xludf.DUMMYFUNCTION("""COMPUTED_VALUE"""),32)</f>
        <v>32</v>
      </c>
      <c r="B964" s="1" t="str">
        <f ca="1">IFERROR(__xludf.DUMMYFUNCTION("""COMPUTED_VALUE"""),"Media_Print_MADAME FIGARO contribution")</f>
        <v>Media_Print_MADAME FIGARO contribution</v>
      </c>
      <c r="C964" s="1">
        <f ca="1">IFERROR(INDIRECT(ADDRESS(MATCH(A964,'contribution par jour-semaine'!A:A,0),MATCH(B964,'contribution par jour-semaine'!$1:$1,0),4,1,"contribution par jour-semaine")),"")</f>
        <v>23883.2578125</v>
      </c>
      <c r="D964" s="4" t="str">
        <f ca="1">VLOOKUP(A964,predictions!A:B,2,FALSE)</f>
        <v>01/02/2021</v>
      </c>
      <c r="E964" s="4">
        <f t="shared" ca="1" si="3"/>
        <v>44228</v>
      </c>
    </row>
    <row r="965" spans="1:5" ht="13" x14ac:dyDescent="0.15">
      <c r="A965" s="1">
        <f ca="1">IFERROR(__xludf.DUMMYFUNCTION("""COMPUTED_VALUE"""),32)</f>
        <v>32</v>
      </c>
      <c r="B965" s="1" t="str">
        <f ca="1">IFERROR(__xludf.DUMMYFUNCTION("""COMPUTED_VALUE"""),"Media_Print_MARIE CLAIRE contribution")</f>
        <v>Media_Print_MARIE CLAIRE contribution</v>
      </c>
      <c r="C965" s="1">
        <f ca="1">IFERROR(INDIRECT(ADDRESS(MATCH(A965,'contribution par jour-semaine'!A:A,0),MATCH(B965,'contribution par jour-semaine'!$1:$1,0),4,1,"contribution par jour-semaine")),"")</f>
        <v>13683.416015625</v>
      </c>
      <c r="D965" s="4" t="str">
        <f ca="1">VLOOKUP(A965,predictions!A:B,2,FALSE)</f>
        <v>01/02/2021</v>
      </c>
      <c r="E965" s="4">
        <f t="shared" ca="1" si="3"/>
        <v>44228</v>
      </c>
    </row>
    <row r="966" spans="1:5" ht="13" x14ac:dyDescent="0.15">
      <c r="A966" s="1">
        <f ca="1">IFERROR(__xludf.DUMMYFUNCTION("""COMPUTED_VALUE"""),32)</f>
        <v>32</v>
      </c>
      <c r="B966" s="1" t="str">
        <f ca="1">IFERROR(__xludf.DUMMYFUNCTION("""COMPUTED_VALUE"""),"Media_Print_VERSION FEMINA contribution")</f>
        <v>Media_Print_VERSION FEMINA contribution</v>
      </c>
      <c r="C966" s="1">
        <f ca="1">IFERROR(INDIRECT(ADDRESS(MATCH(A966,'contribution par jour-semaine'!A:A,0),MATCH(B966,'contribution par jour-semaine'!$1:$1,0),4,1,"contribution par jour-semaine")),"")</f>
        <v>51932.01171875</v>
      </c>
      <c r="D966" s="4" t="str">
        <f ca="1">VLOOKUP(A966,predictions!A:B,2,FALSE)</f>
        <v>01/02/2021</v>
      </c>
      <c r="E966" s="4">
        <f t="shared" ca="1" si="3"/>
        <v>44228</v>
      </c>
    </row>
    <row r="967" spans="1:5" ht="13" x14ac:dyDescent="0.15">
      <c r="A967" s="1">
        <f ca="1">IFERROR(__xludf.DUMMYFUNCTION("""COMPUTED_VALUE"""),32)</f>
        <v>32</v>
      </c>
      <c r="B967" s="1" t="str">
        <f ca="1">IFERROR(__xludf.DUMMYFUNCTION("""COMPUTED_VALUE"""),"Media_Print_GALA contribution")</f>
        <v>Media_Print_GALA contribution</v>
      </c>
      <c r="C967" s="1">
        <f ca="1">IFERROR(INDIRECT(ADDRESS(MATCH(A967,'contribution par jour-semaine'!A:A,0),MATCH(B967,'contribution par jour-semaine'!$1:$1,0),4,1,"contribution par jour-semaine")),"")</f>
        <v>25897.0390625</v>
      </c>
      <c r="D967" s="4" t="str">
        <f ca="1">VLOOKUP(A967,predictions!A:B,2,FALSE)</f>
        <v>01/02/2021</v>
      </c>
      <c r="E967" s="4">
        <f t="shared" ca="1" si="3"/>
        <v>44228</v>
      </c>
    </row>
    <row r="968" spans="1:5" ht="13" x14ac:dyDescent="0.15">
      <c r="A968" s="1">
        <f ca="1">IFERROR(__xludf.DUMMYFUNCTION("""COMPUTED_VALUE"""),32)</f>
        <v>32</v>
      </c>
      <c r="B968" s="1" t="str">
        <f ca="1">IFERROR(__xludf.DUMMYFUNCTION("""COMPUTED_VALUE"""),"Media_Print_COSMOPOLITAN contribution")</f>
        <v>Media_Print_COSMOPOLITAN contribution</v>
      </c>
      <c r="C968" s="1">
        <f ca="1">IFERROR(INDIRECT(ADDRESS(MATCH(A968,'contribution par jour-semaine'!A:A,0),MATCH(B968,'contribution par jour-semaine'!$1:$1,0),4,1,"contribution par jour-semaine")),"")</f>
        <v>33550.28125</v>
      </c>
      <c r="D968" s="4" t="str">
        <f ca="1">VLOOKUP(A968,predictions!A:B,2,FALSE)</f>
        <v>01/02/2021</v>
      </c>
      <c r="E968" s="4">
        <f t="shared" ca="1" si="3"/>
        <v>44228</v>
      </c>
    </row>
    <row r="969" spans="1:5" ht="13" x14ac:dyDescent="0.15">
      <c r="A969" s="1">
        <f ca="1">IFERROR(__xludf.DUMMYFUNCTION("""COMPUTED_VALUE"""),32)</f>
        <v>32</v>
      </c>
      <c r="B969" s="1" t="str">
        <f ca="1">IFERROR(__xludf.DUMMYFUNCTION("""COMPUTED_VALUE"""),"Media_Print_FEMME ACTUELLE contribution")</f>
        <v>Media_Print_FEMME ACTUELLE contribution</v>
      </c>
      <c r="C969" s="1">
        <f ca="1">IFERROR(INDIRECT(ADDRESS(MATCH(A969,'contribution par jour-semaine'!A:A,0),MATCH(B969,'contribution par jour-semaine'!$1:$1,0),4,1,"contribution par jour-semaine")),"")</f>
        <v>30776.7109375</v>
      </c>
      <c r="D969" s="4" t="str">
        <f ca="1">VLOOKUP(A969,predictions!A:B,2,FALSE)</f>
        <v>01/02/2021</v>
      </c>
      <c r="E969" s="4">
        <f t="shared" ca="1" si="3"/>
        <v>44228</v>
      </c>
    </row>
    <row r="970" spans="1:5" ht="13" x14ac:dyDescent="0.15">
      <c r="A970" s="1">
        <f ca="1">IFERROR(__xludf.DUMMYFUNCTION("""COMPUTED_VALUE"""),32)</f>
        <v>32</v>
      </c>
      <c r="B970" s="1" t="str">
        <f ca="1">IFERROR(__xludf.DUMMYFUNCTION("""COMPUTED_VALUE"""),"Media_Print_PARIS MATCH contribution")</f>
        <v>Media_Print_PARIS MATCH contribution</v>
      </c>
      <c r="C970" s="1">
        <f ca="1">IFERROR(INDIRECT(ADDRESS(MATCH(A970,'contribution par jour-semaine'!A:A,0),MATCH(B970,'contribution par jour-semaine'!$1:$1,0),4,1,"contribution par jour-semaine")),"")</f>
        <v>23516.44921875</v>
      </c>
      <c r="D970" s="4" t="str">
        <f ca="1">VLOOKUP(A970,predictions!A:B,2,FALSE)</f>
        <v>01/02/2021</v>
      </c>
      <c r="E970" s="4">
        <f t="shared" ca="1" si="3"/>
        <v>44228</v>
      </c>
    </row>
    <row r="971" spans="1:5" ht="13" x14ac:dyDescent="0.15">
      <c r="A971" s="1">
        <f ca="1">IFERROR(__xludf.DUMMYFUNCTION("""COMPUTED_VALUE"""),32)</f>
        <v>32</v>
      </c>
      <c r="B971" s="1" t="str">
        <f ca="1">IFERROR(__xludf.DUMMYFUNCTION("""COMPUTED_VALUE"""),"Media_Print_BIBA contribution")</f>
        <v>Media_Print_BIBA contribution</v>
      </c>
      <c r="C971" s="1">
        <f ca="1">IFERROR(INDIRECT(ADDRESS(MATCH(A971,'contribution par jour-semaine'!A:A,0),MATCH(B971,'contribution par jour-semaine'!$1:$1,0),4,1,"contribution par jour-semaine")),"")</f>
        <v>32961.22265625</v>
      </c>
      <c r="D971" s="4" t="str">
        <f ca="1">VLOOKUP(A971,predictions!A:B,2,FALSE)</f>
        <v>01/02/2021</v>
      </c>
      <c r="E971" s="4">
        <f t="shared" ca="1" si="3"/>
        <v>44228</v>
      </c>
    </row>
    <row r="972" spans="1:5" ht="13" x14ac:dyDescent="0.15">
      <c r="A972" s="1">
        <f ca="1">IFERROR(__xludf.DUMMYFUNCTION("""COMPUTED_VALUE"""),32)</f>
        <v>32</v>
      </c>
      <c r="B972" s="1" t="str">
        <f ca="1">IFERROR(__xludf.DUMMYFUNCTION("""COMPUTED_VALUE"""),"Media_Print_AVANTAGES contribution")</f>
        <v>Media_Print_AVANTAGES contribution</v>
      </c>
      <c r="C972" s="1">
        <f ca="1">IFERROR(INDIRECT(ADDRESS(MATCH(A972,'contribution par jour-semaine'!A:A,0),MATCH(B972,'contribution par jour-semaine'!$1:$1,0),4,1,"contribution par jour-semaine")),"")</f>
        <v>13106.427734375</v>
      </c>
      <c r="D972" s="4" t="str">
        <f ca="1">VLOOKUP(A972,predictions!A:B,2,FALSE)</f>
        <v>01/02/2021</v>
      </c>
      <c r="E972" s="4">
        <f t="shared" ca="1" si="3"/>
        <v>44228</v>
      </c>
    </row>
    <row r="973" spans="1:5" ht="13" x14ac:dyDescent="0.15">
      <c r="A973" s="1">
        <f ca="1">IFERROR(__xludf.DUMMYFUNCTION("""COMPUTED_VALUE"""),32)</f>
        <v>32</v>
      </c>
      <c r="B973" s="1" t="str">
        <f ca="1">IFERROR(__xludf.DUMMYFUNCTION("""COMPUTED_VALUE"""),"Media_Print_PSYCHOLOGIES contribution")</f>
        <v>Media_Print_PSYCHOLOGIES contribution</v>
      </c>
      <c r="C973" s="1">
        <f ca="1">IFERROR(INDIRECT(ADDRESS(MATCH(A973,'contribution par jour-semaine'!A:A,0),MATCH(B973,'contribution par jour-semaine'!$1:$1,0),4,1,"contribution par jour-semaine")),"")</f>
        <v>4086.6044921875</v>
      </c>
      <c r="D973" s="4" t="str">
        <f ca="1">VLOOKUP(A973,predictions!A:B,2,FALSE)</f>
        <v>01/02/2021</v>
      </c>
      <c r="E973" s="4">
        <f t="shared" ca="1" si="3"/>
        <v>44228</v>
      </c>
    </row>
    <row r="974" spans="1:5" ht="13" x14ac:dyDescent="0.15">
      <c r="A974" s="1">
        <f ca="1">IFERROR(__xludf.DUMMYFUNCTION("""COMPUTED_VALUE"""),32)</f>
        <v>32</v>
      </c>
      <c r="B974" s="1" t="str">
        <f ca="1">IFERROR(__xludf.DUMMYFUNCTION("""COMPUTED_VALUE"""),"Media_TV_TF1 contribution")</f>
        <v>Media_TV_TF1 contribution</v>
      </c>
      <c r="C974" s="1">
        <f ca="1">IFERROR(INDIRECT(ADDRESS(MATCH(A974,'contribution par jour-semaine'!A:A,0),MATCH(B974,'contribution par jour-semaine'!$1:$1,0),4,1,"contribution par jour-semaine")),"")</f>
        <v>11616.2470703125</v>
      </c>
      <c r="D974" s="4" t="str">
        <f ca="1">VLOOKUP(A974,predictions!A:B,2,FALSE)</f>
        <v>01/02/2021</v>
      </c>
      <c r="E974" s="4">
        <f t="shared" ca="1" si="3"/>
        <v>44228</v>
      </c>
    </row>
    <row r="975" spans="1:5" ht="13" x14ac:dyDescent="0.15">
      <c r="A975" s="1">
        <f ca="1">IFERROR(__xludf.DUMMYFUNCTION("""COMPUTED_VALUE"""),32)</f>
        <v>32</v>
      </c>
      <c r="B975" s="1" t="str">
        <f ca="1">IFERROR(__xludf.DUMMYFUNCTION("""COMPUTED_VALUE"""),"Media_TV_Others contribution")</f>
        <v>Media_TV_Others contribution</v>
      </c>
      <c r="C975" s="1">
        <f ca="1">IFERROR(INDIRECT(ADDRESS(MATCH(A975,'contribution par jour-semaine'!A:A,0),MATCH(B975,'contribution par jour-semaine'!$1:$1,0),4,1,"contribution par jour-semaine")),"")</f>
        <v>12467.025390625</v>
      </c>
      <c r="D975" s="4" t="str">
        <f ca="1">VLOOKUP(A975,predictions!A:B,2,FALSE)</f>
        <v>01/02/2021</v>
      </c>
      <c r="E975" s="4">
        <f t="shared" ca="1" si="3"/>
        <v>44228</v>
      </c>
    </row>
    <row r="976" spans="1:5" ht="13" x14ac:dyDescent="0.15">
      <c r="A976" s="1">
        <f ca="1">IFERROR(__xludf.DUMMYFUNCTION("""COMPUTED_VALUE"""),32)</f>
        <v>32</v>
      </c>
      <c r="B976" s="1" t="str">
        <f ca="1">IFERROR(__xludf.DUMMYFUNCTION("""COMPUTED_VALUE"""),"Media_TV_M6 contribution")</f>
        <v>Media_TV_M6 contribution</v>
      </c>
      <c r="C976" s="1">
        <f ca="1">IFERROR(INDIRECT(ADDRESS(MATCH(A976,'contribution par jour-semaine'!A:A,0),MATCH(B976,'contribution par jour-semaine'!$1:$1,0),4,1,"contribution par jour-semaine")),"")</f>
        <v>15522.5048828125</v>
      </c>
      <c r="D976" s="4" t="str">
        <f ca="1">VLOOKUP(A976,predictions!A:B,2,FALSE)</f>
        <v>01/02/2021</v>
      </c>
      <c r="E976" s="4">
        <f t="shared" ca="1" si="3"/>
        <v>44228</v>
      </c>
    </row>
    <row r="977" spans="1:5" ht="13" x14ac:dyDescent="0.15">
      <c r="A977" s="1">
        <f ca="1">IFERROR(__xludf.DUMMYFUNCTION("""COMPUTED_VALUE"""),32)</f>
        <v>32</v>
      </c>
      <c r="B977" s="1" t="str">
        <f ca="1">IFERROR(__xludf.DUMMYFUNCTION("""COMPUTED_VALUE"""),"Media_TV_TMC contribution")</f>
        <v>Media_TV_TMC contribution</v>
      </c>
      <c r="C977" s="1">
        <f ca="1">IFERROR(INDIRECT(ADDRESS(MATCH(A977,'contribution par jour-semaine'!A:A,0),MATCH(B977,'contribution par jour-semaine'!$1:$1,0),4,1,"contribution par jour-semaine")),"")</f>
        <v>11460.6962890625</v>
      </c>
      <c r="D977" s="4" t="str">
        <f ca="1">VLOOKUP(A977,predictions!A:B,2,FALSE)</f>
        <v>01/02/2021</v>
      </c>
      <c r="E977" s="4">
        <f t="shared" ca="1" si="3"/>
        <v>44228</v>
      </c>
    </row>
    <row r="978" spans="1:5" ht="13" x14ac:dyDescent="0.15">
      <c r="A978" s="1">
        <f ca="1">IFERROR(__xludf.DUMMYFUNCTION("""COMPUTED_VALUE"""),32)</f>
        <v>32</v>
      </c>
      <c r="B978" s="1" t="str">
        <f ca="1">IFERROR(__xludf.DUMMYFUNCTION("""COMPUTED_VALUE"""),"Media_TV_FRANCE 2 contribution")</f>
        <v>Media_TV_FRANCE 2 contribution</v>
      </c>
      <c r="C978" s="1">
        <f ca="1">IFERROR(INDIRECT(ADDRESS(MATCH(A978,'contribution par jour-semaine'!A:A,0),MATCH(B978,'contribution par jour-semaine'!$1:$1,0),4,1,"contribution par jour-semaine")),"")</f>
        <v>14229.3984375</v>
      </c>
      <c r="D978" s="4" t="str">
        <f ca="1">VLOOKUP(A978,predictions!A:B,2,FALSE)</f>
        <v>01/02/2021</v>
      </c>
      <c r="E978" s="4">
        <f t="shared" ca="1" si="3"/>
        <v>44228</v>
      </c>
    </row>
    <row r="979" spans="1:5" ht="13" x14ac:dyDescent="0.15">
      <c r="A979" s="1">
        <f ca="1">IFERROR(__xludf.DUMMYFUNCTION("""COMPUTED_VALUE"""),32)</f>
        <v>32</v>
      </c>
      <c r="B979" s="1" t="str">
        <f ca="1">IFERROR(__xludf.DUMMYFUNCTION("""COMPUTED_VALUE"""),"Media_TV_BFM TV contribution")</f>
        <v>Media_TV_BFM TV contribution</v>
      </c>
      <c r="C979" s="1">
        <f ca="1">IFERROR(INDIRECT(ADDRESS(MATCH(A979,'contribution par jour-semaine'!A:A,0),MATCH(B979,'contribution par jour-semaine'!$1:$1,0),4,1,"contribution par jour-semaine")),"")</f>
        <v>11475.998046875</v>
      </c>
      <c r="D979" s="4" t="str">
        <f ca="1">VLOOKUP(A979,predictions!A:B,2,FALSE)</f>
        <v>01/02/2021</v>
      </c>
      <c r="E979" s="4">
        <f t="shared" ca="1" si="3"/>
        <v>44228</v>
      </c>
    </row>
    <row r="980" spans="1:5" ht="13" x14ac:dyDescent="0.15">
      <c r="A980" s="1">
        <f ca="1">IFERROR(__xludf.DUMMYFUNCTION("""COMPUTED_VALUE"""),32)</f>
        <v>32</v>
      </c>
      <c r="B980" s="1" t="str">
        <f ca="1">IFERROR(__xludf.DUMMYFUNCTION("""COMPUTED_VALUE"""),"Media_TV_C8 contribution")</f>
        <v>Media_TV_C8 contribution</v>
      </c>
      <c r="C980" s="1">
        <f ca="1">IFERROR(INDIRECT(ADDRESS(MATCH(A980,'contribution par jour-semaine'!A:A,0),MATCH(B980,'contribution par jour-semaine'!$1:$1,0),4,1,"contribution par jour-semaine")),"")</f>
        <v>7220.78564453125</v>
      </c>
      <c r="D980" s="4" t="str">
        <f ca="1">VLOOKUP(A980,predictions!A:B,2,FALSE)</f>
        <v>01/02/2021</v>
      </c>
      <c r="E980" s="4">
        <f t="shared" ca="1" si="3"/>
        <v>44228</v>
      </c>
    </row>
    <row r="981" spans="1:5" ht="13" x14ac:dyDescent="0.15">
      <c r="A981" s="1">
        <f ca="1">IFERROR(__xludf.DUMMYFUNCTION("""COMPUTED_VALUE"""),32)</f>
        <v>32</v>
      </c>
      <c r="B981" s="1" t="str">
        <f ca="1">IFERROR(__xludf.DUMMYFUNCTION("""COMPUTED_VALUE"""),"Media_TV_TF1 SERIES FILMS contribution")</f>
        <v>Media_TV_TF1 SERIES FILMS contribution</v>
      </c>
      <c r="C981" s="1">
        <f ca="1">IFERROR(INDIRECT(ADDRESS(MATCH(A981,'contribution par jour-semaine'!A:A,0),MATCH(B981,'contribution par jour-semaine'!$1:$1,0),4,1,"contribution par jour-semaine")),"")</f>
        <v>8073.2119140625</v>
      </c>
      <c r="D981" s="4" t="str">
        <f ca="1">VLOOKUP(A981,predictions!A:B,2,FALSE)</f>
        <v>01/02/2021</v>
      </c>
      <c r="E981" s="4">
        <f t="shared" ca="1" si="3"/>
        <v>44228</v>
      </c>
    </row>
    <row r="982" spans="1:5" ht="13" x14ac:dyDescent="0.15">
      <c r="A982" s="1">
        <f ca="1">IFERROR(__xludf.DUMMYFUNCTION("""COMPUTED_VALUE"""),32)</f>
        <v>32</v>
      </c>
      <c r="B982" s="1" t="str">
        <f ca="1">IFERROR(__xludf.DUMMYFUNCTION("""COMPUTED_VALUE"""),"Media_TV_NRJ12 contribution")</f>
        <v>Media_TV_NRJ12 contribution</v>
      </c>
      <c r="C982" s="1">
        <f ca="1">IFERROR(INDIRECT(ADDRESS(MATCH(A982,'contribution par jour-semaine'!A:A,0),MATCH(B982,'contribution par jour-semaine'!$1:$1,0),4,1,"contribution par jour-semaine")),"")</f>
        <v>5977.13671875</v>
      </c>
      <c r="D982" s="4" t="str">
        <f ca="1">VLOOKUP(A982,predictions!A:B,2,FALSE)</f>
        <v>01/02/2021</v>
      </c>
      <c r="E982" s="4">
        <f t="shared" ca="1" si="3"/>
        <v>44228</v>
      </c>
    </row>
    <row r="983" spans="1:5" ht="13" x14ac:dyDescent="0.15">
      <c r="A983" s="1">
        <f ca="1">IFERROR(__xludf.DUMMYFUNCTION("""COMPUTED_VALUE"""),32)</f>
        <v>32</v>
      </c>
      <c r="B983" s="1" t="str">
        <f ca="1">IFERROR(__xludf.DUMMYFUNCTION("""COMPUTED_VALUE"""),"Media_Search contribution")</f>
        <v>Media_Search contribution</v>
      </c>
      <c r="C983" s="1">
        <f ca="1">IFERROR(INDIRECT(ADDRESS(MATCH(A983,'contribution par jour-semaine'!A:A,0),MATCH(B983,'contribution par jour-semaine'!$1:$1,0),4,1,"contribution par jour-semaine")),"")</f>
        <v>79157</v>
      </c>
      <c r="D983" s="4" t="str">
        <f ca="1">VLOOKUP(A983,predictions!A:B,2,FALSE)</f>
        <v>01/02/2021</v>
      </c>
      <c r="E983" s="4">
        <f t="shared" ca="1" si="3"/>
        <v>44228</v>
      </c>
    </row>
    <row r="984" spans="1:5" ht="13" x14ac:dyDescent="0.15">
      <c r="A984" s="1">
        <f ca="1">IFERROR(__xludf.DUMMYFUNCTION("""COMPUTED_VALUE"""),32)</f>
        <v>32</v>
      </c>
      <c r="B984" s="1" t="str">
        <f ca="1">IFERROR(__xludf.DUMMYFUNCTION("""COMPUTED_VALUE"""),"Media_Social contribution")</f>
        <v>Media_Social contribution</v>
      </c>
      <c r="C984" s="1">
        <f ca="1">IFERROR(INDIRECT(ADDRESS(MATCH(A984,'contribution par jour-semaine'!A:A,0),MATCH(B984,'contribution par jour-semaine'!$1:$1,0),4,1,"contribution par jour-semaine")),"")</f>
        <v>181899.3125</v>
      </c>
      <c r="D984" s="4" t="str">
        <f ca="1">VLOOKUP(A984,predictions!A:B,2,FALSE)</f>
        <v>01/02/2021</v>
      </c>
      <c r="E984" s="4">
        <f t="shared" ca="1" si="3"/>
        <v>44228</v>
      </c>
    </row>
    <row r="985" spans="1:5" ht="13" x14ac:dyDescent="0.15">
      <c r="A985" s="1">
        <f ca="1">IFERROR(__xludf.DUMMYFUNCTION("""COMPUTED_VALUE"""),32)</f>
        <v>32</v>
      </c>
      <c r="B985" s="1" t="str">
        <f ca="1">IFERROR(__xludf.DUMMYFUNCTION("""COMPUTED_VALUE"""),"Media_Display contribution")</f>
        <v>Media_Display contribution</v>
      </c>
      <c r="C985" s="1">
        <f ca="1">IFERROR(INDIRECT(ADDRESS(MATCH(A985,'contribution par jour-semaine'!A:A,0),MATCH(B985,'contribution par jour-semaine'!$1:$1,0),4,1,"contribution par jour-semaine")),"")</f>
        <v>42617.70703125</v>
      </c>
      <c r="D985" s="4" t="str">
        <f ca="1">VLOOKUP(A985,predictions!A:B,2,FALSE)</f>
        <v>01/02/2021</v>
      </c>
      <c r="E985" s="4">
        <f t="shared" ca="1" si="3"/>
        <v>44228</v>
      </c>
    </row>
    <row r="986" spans="1:5" ht="13" x14ac:dyDescent="0.15">
      <c r="A986" s="1">
        <f ca="1">IFERROR(__xludf.DUMMYFUNCTION("""COMPUTED_VALUE"""),32)</f>
        <v>32</v>
      </c>
      <c r="B986" s="1" t="str">
        <f ca="1">IFERROR(__xludf.DUMMYFUNCTION("""COMPUTED_VALUE"""),"Media_OOH_JC DECAUX VITRINE 2M2 NATIONAL contribution")</f>
        <v>Media_OOH_JC DECAUX VITRINE 2M2 NATIONAL contribution</v>
      </c>
      <c r="C986" s="1">
        <f ca="1">IFERROR(INDIRECT(ADDRESS(MATCH(A986,'contribution par jour-semaine'!A:A,0),MATCH(B986,'contribution par jour-semaine'!$1:$1,0),4,1,"contribution par jour-semaine")),"")</f>
        <v>3135.60400390625</v>
      </c>
      <c r="D986" s="4" t="str">
        <f ca="1">VLOOKUP(A986,predictions!A:B,2,FALSE)</f>
        <v>01/02/2021</v>
      </c>
      <c r="E986" s="4">
        <f t="shared" ca="1" si="3"/>
        <v>44228</v>
      </c>
    </row>
    <row r="987" spans="1:5" ht="13" x14ac:dyDescent="0.15">
      <c r="A987" s="1">
        <f ca="1">IFERROR(__xludf.DUMMYFUNCTION("""COMPUTED_VALUE"""),32)</f>
        <v>32</v>
      </c>
      <c r="B987" s="1" t="str">
        <f ca="1">IFERROR(__xludf.DUMMYFUNCTION("""COMPUTED_VALUE"""),"Media_OOH_METROBUS METRO NATIONAL contribution")</f>
        <v>Media_OOH_METROBUS METRO NATIONAL contribution</v>
      </c>
      <c r="C987" s="1">
        <f ca="1">IFERROR(INDIRECT(ADDRESS(MATCH(A987,'contribution par jour-semaine'!A:A,0),MATCH(B987,'contribution par jour-semaine'!$1:$1,0),4,1,"contribution par jour-semaine")),"")</f>
        <v>4418.38427734375</v>
      </c>
      <c r="D987" s="4" t="str">
        <f ca="1">VLOOKUP(A987,predictions!A:B,2,FALSE)</f>
        <v>01/02/2021</v>
      </c>
      <c r="E987" s="4">
        <f t="shared" ca="1" si="3"/>
        <v>44228</v>
      </c>
    </row>
    <row r="988" spans="1:5" ht="13" x14ac:dyDescent="0.15">
      <c r="A988" s="1">
        <f ca="1">IFERROR(__xludf.DUMMYFUNCTION("""COMPUTED_VALUE"""),32)</f>
        <v>32</v>
      </c>
      <c r="B988" s="1" t="str">
        <f ca="1">IFERROR(__xludf.DUMMYFUNCTION("""COMPUTED_VALUE"""),"Media_OOH_CLEAR CHANNEL SHOPPING MALLS contribution")</f>
        <v>Media_OOH_CLEAR CHANNEL SHOPPING MALLS contribution</v>
      </c>
      <c r="C988" s="1">
        <f ca="1">IFERROR(INDIRECT(ADDRESS(MATCH(A988,'contribution par jour-semaine'!A:A,0),MATCH(B988,'contribution par jour-semaine'!$1:$1,0),4,1,"contribution par jour-semaine")),"")</f>
        <v>5756.85498046875</v>
      </c>
      <c r="D988" s="4" t="str">
        <f ca="1">VLOOKUP(A988,predictions!A:B,2,FALSE)</f>
        <v>01/02/2021</v>
      </c>
      <c r="E988" s="4">
        <f t="shared" ca="1" si="3"/>
        <v>44228</v>
      </c>
    </row>
    <row r="989" spans="1:5" ht="13" x14ac:dyDescent="0.15">
      <c r="A989" s="1">
        <f ca="1">IFERROR(__xludf.DUMMYFUNCTION("""COMPUTED_VALUE"""),32)</f>
        <v>32</v>
      </c>
      <c r="B989" s="1" t="str">
        <f ca="1">IFERROR(__xludf.DUMMYFUNCTION("""COMPUTED_VALUE"""),"Media_OOH_MEDIAGARES TRANSPORT contribution")</f>
        <v>Media_OOH_MEDIAGARES TRANSPORT contribution</v>
      </c>
      <c r="C989" s="1">
        <f ca="1">IFERROR(INDIRECT(ADDRESS(MATCH(A989,'contribution par jour-semaine'!A:A,0),MATCH(B989,'contribution par jour-semaine'!$1:$1,0),4,1,"contribution par jour-semaine")),"")</f>
        <v>11539.2431640625</v>
      </c>
      <c r="D989" s="4" t="str">
        <f ca="1">VLOOKUP(A989,predictions!A:B,2,FALSE)</f>
        <v>01/02/2021</v>
      </c>
      <c r="E989" s="4">
        <f t="shared" ca="1" si="3"/>
        <v>44228</v>
      </c>
    </row>
    <row r="990" spans="1:5" ht="13" x14ac:dyDescent="0.15">
      <c r="A990" s="1">
        <f ca="1">IFERROR(__xludf.DUMMYFUNCTION("""COMPUTED_VALUE"""),32)</f>
        <v>32</v>
      </c>
      <c r="B990" s="1" t="str">
        <f ca="1">IFERROR(__xludf.DUMMYFUNCTION("""COMPUTED_VALUE"""),"Media_OOH_Others contribution")</f>
        <v>Media_OOH_Others contribution</v>
      </c>
      <c r="C990" s="1">
        <f ca="1">IFERROR(INDIRECT(ADDRESS(MATCH(A990,'contribution par jour-semaine'!A:A,0),MATCH(B990,'contribution par jour-semaine'!$1:$1,0),4,1,"contribution par jour-semaine")),"")</f>
        <v>4071.34228515625</v>
      </c>
      <c r="D990" s="4" t="str">
        <f ca="1">VLOOKUP(A990,predictions!A:B,2,FALSE)</f>
        <v>01/02/2021</v>
      </c>
      <c r="E990" s="4">
        <f t="shared" ca="1" si="3"/>
        <v>44228</v>
      </c>
    </row>
    <row r="991" spans="1:5" ht="13" x14ac:dyDescent="0.15">
      <c r="A991" s="1">
        <f ca="1">IFERROR(__xludf.DUMMYFUNCTION("""COMPUTED_VALUE"""),32)</f>
        <v>32</v>
      </c>
      <c r="B991" s="1" t="str">
        <f ca="1">IFERROR(__xludf.DUMMYFUNCTION("""COMPUTED_VALUE"""),"baseline contribution")</f>
        <v>baseline contribution</v>
      </c>
      <c r="C991" s="1">
        <f ca="1">IFERROR(INDIRECT(ADDRESS(MATCH(A991,'contribution par jour-semaine'!A:A,0),MATCH(B991,'contribution par jour-semaine'!$1:$1,0),4,1,"contribution par jour-semaine")),"")</f>
        <v>986356.8125</v>
      </c>
      <c r="D991" s="4" t="str">
        <f ca="1">VLOOKUP(A991,predictions!A:B,2,FALSE)</f>
        <v>01/02/2021</v>
      </c>
      <c r="E991" s="4">
        <f t="shared" ca="1" si="3"/>
        <v>44228</v>
      </c>
    </row>
    <row r="992" spans="1:5" ht="13" x14ac:dyDescent="0.15">
      <c r="A992" s="1">
        <f ca="1">IFERROR(__xludf.DUMMYFUNCTION("""COMPUTED_VALUE"""),33)</f>
        <v>33</v>
      </c>
      <c r="B992" s="1" t="str">
        <f ca="1">IFERROR(__xludf.DUMMYFUNCTION("""COMPUTED_VALUE"""),"Media_Print_Others contribution")</f>
        <v>Media_Print_Others contribution</v>
      </c>
      <c r="C992" s="1">
        <f ca="1">IFERROR(INDIRECT(ADDRESS(MATCH(A992,'contribution par jour-semaine'!A:A,0),MATCH(B992,'contribution par jour-semaine'!$1:$1,0),4,1,"contribution par jour-semaine")),"")</f>
        <v>30592.962890625</v>
      </c>
      <c r="D992" s="4" t="str">
        <f ca="1">VLOOKUP(A992,predictions!A:B,2,FALSE)</f>
        <v>08/02/2021</v>
      </c>
      <c r="E992" s="4">
        <f t="shared" ca="1" si="3"/>
        <v>44235</v>
      </c>
    </row>
    <row r="993" spans="1:5" ht="13" x14ac:dyDescent="0.15">
      <c r="A993" s="1">
        <f ca="1">IFERROR(__xludf.DUMMYFUNCTION("""COMPUTED_VALUE"""),33)</f>
        <v>33</v>
      </c>
      <c r="B993" s="1" t="str">
        <f ca="1">IFERROR(__xludf.DUMMYFUNCTION("""COMPUTED_VALUE"""),"Media_Print_ELLE contribution")</f>
        <v>Media_Print_ELLE contribution</v>
      </c>
      <c r="C993" s="1">
        <f ca="1">IFERROR(INDIRECT(ADDRESS(MATCH(A993,'contribution par jour-semaine'!A:A,0),MATCH(B993,'contribution par jour-semaine'!$1:$1,0),4,1,"contribution par jour-semaine")),"")</f>
        <v>57078.98828125</v>
      </c>
      <c r="D993" s="4" t="str">
        <f ca="1">VLOOKUP(A993,predictions!A:B,2,FALSE)</f>
        <v>08/02/2021</v>
      </c>
      <c r="E993" s="4">
        <f t="shared" ca="1" si="3"/>
        <v>44235</v>
      </c>
    </row>
    <row r="994" spans="1:5" ht="13" x14ac:dyDescent="0.15">
      <c r="A994" s="1">
        <f ca="1">IFERROR(__xludf.DUMMYFUNCTION("""COMPUTED_VALUE"""),33)</f>
        <v>33</v>
      </c>
      <c r="B994" s="1" t="str">
        <f ca="1">IFERROR(__xludf.DUMMYFUNCTION("""COMPUTED_VALUE"""),"Media_Print_MADAME FIGARO contribution")</f>
        <v>Media_Print_MADAME FIGARO contribution</v>
      </c>
      <c r="C994" s="1">
        <f ca="1">IFERROR(INDIRECT(ADDRESS(MATCH(A994,'contribution par jour-semaine'!A:A,0),MATCH(B994,'contribution par jour-semaine'!$1:$1,0),4,1,"contribution par jour-semaine")),"")</f>
        <v>22424.240234375</v>
      </c>
      <c r="D994" s="4" t="str">
        <f ca="1">VLOOKUP(A994,predictions!A:B,2,FALSE)</f>
        <v>08/02/2021</v>
      </c>
      <c r="E994" s="4">
        <f t="shared" ca="1" si="3"/>
        <v>44235</v>
      </c>
    </row>
    <row r="995" spans="1:5" ht="13" x14ac:dyDescent="0.15">
      <c r="A995" s="1">
        <f ca="1">IFERROR(__xludf.DUMMYFUNCTION("""COMPUTED_VALUE"""),33)</f>
        <v>33</v>
      </c>
      <c r="B995" s="1" t="str">
        <f ca="1">IFERROR(__xludf.DUMMYFUNCTION("""COMPUTED_VALUE"""),"Media_Print_MARIE CLAIRE contribution")</f>
        <v>Media_Print_MARIE CLAIRE contribution</v>
      </c>
      <c r="C995" s="1">
        <f ca="1">IFERROR(INDIRECT(ADDRESS(MATCH(A995,'contribution par jour-semaine'!A:A,0),MATCH(B995,'contribution par jour-semaine'!$1:$1,0),4,1,"contribution par jour-semaine")),"")</f>
        <v>11841.8486328125</v>
      </c>
      <c r="D995" s="4" t="str">
        <f ca="1">VLOOKUP(A995,predictions!A:B,2,FALSE)</f>
        <v>08/02/2021</v>
      </c>
      <c r="E995" s="4">
        <f t="shared" ca="1" si="3"/>
        <v>44235</v>
      </c>
    </row>
    <row r="996" spans="1:5" ht="13" x14ac:dyDescent="0.15">
      <c r="A996" s="1">
        <f ca="1">IFERROR(__xludf.DUMMYFUNCTION("""COMPUTED_VALUE"""),33)</f>
        <v>33</v>
      </c>
      <c r="B996" s="1" t="str">
        <f ca="1">IFERROR(__xludf.DUMMYFUNCTION("""COMPUTED_VALUE"""),"Media_Print_VERSION FEMINA contribution")</f>
        <v>Media_Print_VERSION FEMINA contribution</v>
      </c>
      <c r="C996" s="1">
        <f ca="1">IFERROR(INDIRECT(ADDRESS(MATCH(A996,'contribution par jour-semaine'!A:A,0),MATCH(B996,'contribution par jour-semaine'!$1:$1,0),4,1,"contribution par jour-semaine")),"")</f>
        <v>57062.7421875</v>
      </c>
      <c r="D996" s="4" t="str">
        <f ca="1">VLOOKUP(A996,predictions!A:B,2,FALSE)</f>
        <v>08/02/2021</v>
      </c>
      <c r="E996" s="4">
        <f t="shared" ca="1" si="3"/>
        <v>44235</v>
      </c>
    </row>
    <row r="997" spans="1:5" ht="13" x14ac:dyDescent="0.15">
      <c r="A997" s="1">
        <f ca="1">IFERROR(__xludf.DUMMYFUNCTION("""COMPUTED_VALUE"""),33)</f>
        <v>33</v>
      </c>
      <c r="B997" s="1" t="str">
        <f ca="1">IFERROR(__xludf.DUMMYFUNCTION("""COMPUTED_VALUE"""),"Media_Print_GALA contribution")</f>
        <v>Media_Print_GALA contribution</v>
      </c>
      <c r="C997" s="1">
        <f ca="1">IFERROR(INDIRECT(ADDRESS(MATCH(A997,'contribution par jour-semaine'!A:A,0),MATCH(B997,'contribution par jour-semaine'!$1:$1,0),4,1,"contribution par jour-semaine")),"")</f>
        <v>23583.259765625</v>
      </c>
      <c r="D997" s="4" t="str">
        <f ca="1">VLOOKUP(A997,predictions!A:B,2,FALSE)</f>
        <v>08/02/2021</v>
      </c>
      <c r="E997" s="4">
        <f t="shared" ca="1" si="3"/>
        <v>44235</v>
      </c>
    </row>
    <row r="998" spans="1:5" ht="13" x14ac:dyDescent="0.15">
      <c r="A998" s="1">
        <f ca="1">IFERROR(__xludf.DUMMYFUNCTION("""COMPUTED_VALUE"""),33)</f>
        <v>33</v>
      </c>
      <c r="B998" s="1" t="str">
        <f ca="1">IFERROR(__xludf.DUMMYFUNCTION("""COMPUTED_VALUE"""),"Media_Print_COSMOPOLITAN contribution")</f>
        <v>Media_Print_COSMOPOLITAN contribution</v>
      </c>
      <c r="C998" s="1">
        <f ca="1">IFERROR(INDIRECT(ADDRESS(MATCH(A998,'contribution par jour-semaine'!A:A,0),MATCH(B998,'contribution par jour-semaine'!$1:$1,0),4,1,"contribution par jour-semaine")),"")</f>
        <v>29180.091796875</v>
      </c>
      <c r="D998" s="4" t="str">
        <f ca="1">VLOOKUP(A998,predictions!A:B,2,FALSE)</f>
        <v>08/02/2021</v>
      </c>
      <c r="E998" s="4">
        <f t="shared" ca="1" si="3"/>
        <v>44235</v>
      </c>
    </row>
    <row r="999" spans="1:5" ht="13" x14ac:dyDescent="0.15">
      <c r="A999" s="1">
        <f ca="1">IFERROR(__xludf.DUMMYFUNCTION("""COMPUTED_VALUE"""),33)</f>
        <v>33</v>
      </c>
      <c r="B999" s="1" t="str">
        <f ca="1">IFERROR(__xludf.DUMMYFUNCTION("""COMPUTED_VALUE"""),"Media_Print_FEMME ACTUELLE contribution")</f>
        <v>Media_Print_FEMME ACTUELLE contribution</v>
      </c>
      <c r="C999" s="1">
        <f ca="1">IFERROR(INDIRECT(ADDRESS(MATCH(A999,'contribution par jour-semaine'!A:A,0),MATCH(B999,'contribution par jour-semaine'!$1:$1,0),4,1,"contribution par jour-semaine")),"")</f>
        <v>25262.9375</v>
      </c>
      <c r="D999" s="4" t="str">
        <f ca="1">VLOOKUP(A999,predictions!A:B,2,FALSE)</f>
        <v>08/02/2021</v>
      </c>
      <c r="E999" s="4">
        <f t="shared" ca="1" si="3"/>
        <v>44235</v>
      </c>
    </row>
    <row r="1000" spans="1:5" ht="13" x14ac:dyDescent="0.15">
      <c r="A1000" s="1">
        <f ca="1">IFERROR(__xludf.DUMMYFUNCTION("""COMPUTED_VALUE"""),33)</f>
        <v>33</v>
      </c>
      <c r="B1000" s="1" t="str">
        <f ca="1">IFERROR(__xludf.DUMMYFUNCTION("""COMPUTED_VALUE"""),"Media_Print_PARIS MATCH contribution")</f>
        <v>Media_Print_PARIS MATCH contribution</v>
      </c>
      <c r="C1000" s="1">
        <f ca="1">IFERROR(INDIRECT(ADDRESS(MATCH(A1000,'contribution par jour-semaine'!A:A,0),MATCH(B1000,'contribution par jour-semaine'!$1:$1,0),4,1,"contribution par jour-semaine")),"")</f>
        <v>20603.35546875</v>
      </c>
      <c r="D1000" s="4" t="str">
        <f ca="1">VLOOKUP(A1000,predictions!A:B,2,FALSE)</f>
        <v>08/02/2021</v>
      </c>
      <c r="E1000" s="4">
        <f t="shared" ca="1" si="3"/>
        <v>44235</v>
      </c>
    </row>
    <row r="1001" spans="1:5" ht="13" x14ac:dyDescent="0.15">
      <c r="A1001" s="1">
        <f ca="1">IFERROR(__xludf.DUMMYFUNCTION("""COMPUTED_VALUE"""),33)</f>
        <v>33</v>
      </c>
      <c r="B1001" s="1" t="str">
        <f ca="1">IFERROR(__xludf.DUMMYFUNCTION("""COMPUTED_VALUE"""),"Media_Print_BIBA contribution")</f>
        <v>Media_Print_BIBA contribution</v>
      </c>
      <c r="C1001" s="1">
        <f ca="1">IFERROR(INDIRECT(ADDRESS(MATCH(A1001,'contribution par jour-semaine'!A:A,0),MATCH(B1001,'contribution par jour-semaine'!$1:$1,0),4,1,"contribution par jour-semaine")),"")</f>
        <v>26345.8828125</v>
      </c>
      <c r="D1001" s="4" t="str">
        <f ca="1">VLOOKUP(A1001,predictions!A:B,2,FALSE)</f>
        <v>08/02/2021</v>
      </c>
      <c r="E1001" s="4">
        <f t="shared" ca="1" si="3"/>
        <v>44235</v>
      </c>
    </row>
    <row r="1002" spans="1:5" ht="13" x14ac:dyDescent="0.15">
      <c r="A1002" s="1">
        <f ca="1">IFERROR(__xludf.DUMMYFUNCTION("""COMPUTED_VALUE"""),33)</f>
        <v>33</v>
      </c>
      <c r="B1002" s="1" t="str">
        <f ca="1">IFERROR(__xludf.DUMMYFUNCTION("""COMPUTED_VALUE"""),"Media_Print_AVANTAGES contribution")</f>
        <v>Media_Print_AVANTAGES contribution</v>
      </c>
      <c r="C1002" s="1">
        <f ca="1">IFERROR(INDIRECT(ADDRESS(MATCH(A1002,'contribution par jour-semaine'!A:A,0),MATCH(B1002,'contribution par jour-semaine'!$1:$1,0),4,1,"contribution par jour-semaine")),"")</f>
        <v>12189.9716796875</v>
      </c>
      <c r="D1002" s="4" t="str">
        <f ca="1">VLOOKUP(A1002,predictions!A:B,2,FALSE)</f>
        <v>08/02/2021</v>
      </c>
      <c r="E1002" s="4">
        <f t="shared" ca="1" si="3"/>
        <v>44235</v>
      </c>
    </row>
    <row r="1003" spans="1:5" ht="13" x14ac:dyDescent="0.15">
      <c r="A1003" s="1">
        <f ca="1">IFERROR(__xludf.DUMMYFUNCTION("""COMPUTED_VALUE"""),33)</f>
        <v>33</v>
      </c>
      <c r="B1003" s="1" t="str">
        <f ca="1">IFERROR(__xludf.DUMMYFUNCTION("""COMPUTED_VALUE"""),"Media_Print_PSYCHOLOGIES contribution")</f>
        <v>Media_Print_PSYCHOLOGIES contribution</v>
      </c>
      <c r="C1003" s="1">
        <f ca="1">IFERROR(INDIRECT(ADDRESS(MATCH(A1003,'contribution par jour-semaine'!A:A,0),MATCH(B1003,'contribution par jour-semaine'!$1:$1,0),4,1,"contribution par jour-semaine")),"")</f>
        <v>3227.732177734375</v>
      </c>
      <c r="D1003" s="4" t="str">
        <f ca="1">VLOOKUP(A1003,predictions!A:B,2,FALSE)</f>
        <v>08/02/2021</v>
      </c>
      <c r="E1003" s="4">
        <f t="shared" ca="1" si="3"/>
        <v>44235</v>
      </c>
    </row>
    <row r="1004" spans="1:5" ht="13" x14ac:dyDescent="0.15">
      <c r="A1004" s="1">
        <f ca="1">IFERROR(__xludf.DUMMYFUNCTION("""COMPUTED_VALUE"""),33)</f>
        <v>33</v>
      </c>
      <c r="B1004" s="1" t="str">
        <f ca="1">IFERROR(__xludf.DUMMYFUNCTION("""COMPUTED_VALUE"""),"Media_TV_TF1 contribution")</f>
        <v>Media_TV_TF1 contribution</v>
      </c>
      <c r="C1004" s="1">
        <f ca="1">IFERROR(INDIRECT(ADDRESS(MATCH(A1004,'contribution par jour-semaine'!A:A,0),MATCH(B1004,'contribution par jour-semaine'!$1:$1,0),4,1,"contribution par jour-semaine")),"")</f>
        <v>12179.9580078125</v>
      </c>
      <c r="D1004" s="4" t="str">
        <f ca="1">VLOOKUP(A1004,predictions!A:B,2,FALSE)</f>
        <v>08/02/2021</v>
      </c>
      <c r="E1004" s="4">
        <f t="shared" ca="1" si="3"/>
        <v>44235</v>
      </c>
    </row>
    <row r="1005" spans="1:5" ht="13" x14ac:dyDescent="0.15">
      <c r="A1005" s="1">
        <f ca="1">IFERROR(__xludf.DUMMYFUNCTION("""COMPUTED_VALUE"""),33)</f>
        <v>33</v>
      </c>
      <c r="B1005" s="1" t="str">
        <f ca="1">IFERROR(__xludf.DUMMYFUNCTION("""COMPUTED_VALUE"""),"Media_TV_Others contribution")</f>
        <v>Media_TV_Others contribution</v>
      </c>
      <c r="C1005" s="1">
        <f ca="1">IFERROR(INDIRECT(ADDRESS(MATCH(A1005,'contribution par jour-semaine'!A:A,0),MATCH(B1005,'contribution par jour-semaine'!$1:$1,0),4,1,"contribution par jour-semaine")),"")</f>
        <v>12975.1708984375</v>
      </c>
      <c r="D1005" s="4" t="str">
        <f ca="1">VLOOKUP(A1005,predictions!A:B,2,FALSE)</f>
        <v>08/02/2021</v>
      </c>
      <c r="E1005" s="4">
        <f t="shared" ca="1" si="3"/>
        <v>44235</v>
      </c>
    </row>
    <row r="1006" spans="1:5" ht="13" x14ac:dyDescent="0.15">
      <c r="A1006" s="1">
        <f ca="1">IFERROR(__xludf.DUMMYFUNCTION("""COMPUTED_VALUE"""),33)</f>
        <v>33</v>
      </c>
      <c r="B1006" s="1" t="str">
        <f ca="1">IFERROR(__xludf.DUMMYFUNCTION("""COMPUTED_VALUE"""),"Media_TV_M6 contribution")</f>
        <v>Media_TV_M6 contribution</v>
      </c>
      <c r="C1006" s="1">
        <f ca="1">IFERROR(INDIRECT(ADDRESS(MATCH(A1006,'contribution par jour-semaine'!A:A,0),MATCH(B1006,'contribution par jour-semaine'!$1:$1,0),4,1,"contribution par jour-semaine")),"")</f>
        <v>14518.9658203125</v>
      </c>
      <c r="D1006" s="4" t="str">
        <f ca="1">VLOOKUP(A1006,predictions!A:B,2,FALSE)</f>
        <v>08/02/2021</v>
      </c>
      <c r="E1006" s="4">
        <f t="shared" ca="1" si="3"/>
        <v>44235</v>
      </c>
    </row>
    <row r="1007" spans="1:5" ht="13" x14ac:dyDescent="0.15">
      <c r="A1007" s="1">
        <f ca="1">IFERROR(__xludf.DUMMYFUNCTION("""COMPUTED_VALUE"""),33)</f>
        <v>33</v>
      </c>
      <c r="B1007" s="1" t="str">
        <f ca="1">IFERROR(__xludf.DUMMYFUNCTION("""COMPUTED_VALUE"""),"Media_TV_TMC contribution")</f>
        <v>Media_TV_TMC contribution</v>
      </c>
      <c r="C1007" s="1">
        <f ca="1">IFERROR(INDIRECT(ADDRESS(MATCH(A1007,'contribution par jour-semaine'!A:A,0),MATCH(B1007,'contribution par jour-semaine'!$1:$1,0),4,1,"contribution par jour-semaine")),"")</f>
        <v>10050.19140625</v>
      </c>
      <c r="D1007" s="4" t="str">
        <f ca="1">VLOOKUP(A1007,predictions!A:B,2,FALSE)</f>
        <v>08/02/2021</v>
      </c>
      <c r="E1007" s="4">
        <f t="shared" ca="1" si="3"/>
        <v>44235</v>
      </c>
    </row>
    <row r="1008" spans="1:5" ht="13" x14ac:dyDescent="0.15">
      <c r="A1008" s="1">
        <f ca="1">IFERROR(__xludf.DUMMYFUNCTION("""COMPUTED_VALUE"""),33)</f>
        <v>33</v>
      </c>
      <c r="B1008" s="1" t="str">
        <f ca="1">IFERROR(__xludf.DUMMYFUNCTION("""COMPUTED_VALUE"""),"Media_TV_FRANCE 2 contribution")</f>
        <v>Media_TV_FRANCE 2 contribution</v>
      </c>
      <c r="C1008" s="1">
        <f ca="1">IFERROR(INDIRECT(ADDRESS(MATCH(A1008,'contribution par jour-semaine'!A:A,0),MATCH(B1008,'contribution par jour-semaine'!$1:$1,0),4,1,"contribution par jour-semaine")),"")</f>
        <v>14927.7412109375</v>
      </c>
      <c r="D1008" s="4" t="str">
        <f ca="1">VLOOKUP(A1008,predictions!A:B,2,FALSE)</f>
        <v>08/02/2021</v>
      </c>
      <c r="E1008" s="4">
        <f t="shared" ca="1" si="3"/>
        <v>44235</v>
      </c>
    </row>
    <row r="1009" spans="1:5" ht="13" x14ac:dyDescent="0.15">
      <c r="A1009" s="1">
        <f ca="1">IFERROR(__xludf.DUMMYFUNCTION("""COMPUTED_VALUE"""),33)</f>
        <v>33</v>
      </c>
      <c r="B1009" s="1" t="str">
        <f ca="1">IFERROR(__xludf.DUMMYFUNCTION("""COMPUTED_VALUE"""),"Media_TV_BFM TV contribution")</f>
        <v>Media_TV_BFM TV contribution</v>
      </c>
      <c r="C1009" s="1">
        <f ca="1">IFERROR(INDIRECT(ADDRESS(MATCH(A1009,'contribution par jour-semaine'!A:A,0),MATCH(B1009,'contribution par jour-semaine'!$1:$1,0),4,1,"contribution par jour-semaine")),"")</f>
        <v>11398.6591796875</v>
      </c>
      <c r="D1009" s="4" t="str">
        <f ca="1">VLOOKUP(A1009,predictions!A:B,2,FALSE)</f>
        <v>08/02/2021</v>
      </c>
      <c r="E1009" s="4">
        <f t="shared" ca="1" si="3"/>
        <v>44235</v>
      </c>
    </row>
    <row r="1010" spans="1:5" ht="13" x14ac:dyDescent="0.15">
      <c r="A1010" s="1">
        <f ca="1">IFERROR(__xludf.DUMMYFUNCTION("""COMPUTED_VALUE"""),33)</f>
        <v>33</v>
      </c>
      <c r="B1010" s="1" t="str">
        <f ca="1">IFERROR(__xludf.DUMMYFUNCTION("""COMPUTED_VALUE"""),"Media_TV_C8 contribution")</f>
        <v>Media_TV_C8 contribution</v>
      </c>
      <c r="C1010" s="1">
        <f ca="1">IFERROR(INDIRECT(ADDRESS(MATCH(A1010,'contribution par jour-semaine'!A:A,0),MATCH(B1010,'contribution par jour-semaine'!$1:$1,0),4,1,"contribution par jour-semaine")),"")</f>
        <v>6852.3701171875</v>
      </c>
      <c r="D1010" s="4" t="str">
        <f ca="1">VLOOKUP(A1010,predictions!A:B,2,FALSE)</f>
        <v>08/02/2021</v>
      </c>
      <c r="E1010" s="4">
        <f t="shared" ca="1" si="3"/>
        <v>44235</v>
      </c>
    </row>
    <row r="1011" spans="1:5" ht="13" x14ac:dyDescent="0.15">
      <c r="A1011" s="1">
        <f ca="1">IFERROR(__xludf.DUMMYFUNCTION("""COMPUTED_VALUE"""),33)</f>
        <v>33</v>
      </c>
      <c r="B1011" s="1" t="str">
        <f ca="1">IFERROR(__xludf.DUMMYFUNCTION("""COMPUTED_VALUE"""),"Media_TV_TF1 SERIES FILMS contribution")</f>
        <v>Media_TV_TF1 SERIES FILMS contribution</v>
      </c>
      <c r="C1011" s="1">
        <f ca="1">IFERROR(INDIRECT(ADDRESS(MATCH(A1011,'contribution par jour-semaine'!A:A,0),MATCH(B1011,'contribution par jour-semaine'!$1:$1,0),4,1,"contribution par jour-semaine")),"")</f>
        <v>7308.45654296875</v>
      </c>
      <c r="D1011" s="4" t="str">
        <f ca="1">VLOOKUP(A1011,predictions!A:B,2,FALSE)</f>
        <v>08/02/2021</v>
      </c>
      <c r="E1011" s="4">
        <f t="shared" ca="1" si="3"/>
        <v>44235</v>
      </c>
    </row>
    <row r="1012" spans="1:5" ht="13" x14ac:dyDescent="0.15">
      <c r="A1012" s="1">
        <f ca="1">IFERROR(__xludf.DUMMYFUNCTION("""COMPUTED_VALUE"""),33)</f>
        <v>33</v>
      </c>
      <c r="B1012" s="1" t="str">
        <f ca="1">IFERROR(__xludf.DUMMYFUNCTION("""COMPUTED_VALUE"""),"Media_TV_NRJ12 contribution")</f>
        <v>Media_TV_NRJ12 contribution</v>
      </c>
      <c r="C1012" s="1">
        <f ca="1">IFERROR(INDIRECT(ADDRESS(MATCH(A1012,'contribution par jour-semaine'!A:A,0),MATCH(B1012,'contribution par jour-semaine'!$1:$1,0),4,1,"contribution par jour-semaine")),"")</f>
        <v>4845.57470703125</v>
      </c>
      <c r="D1012" s="4" t="str">
        <f ca="1">VLOOKUP(A1012,predictions!A:B,2,FALSE)</f>
        <v>08/02/2021</v>
      </c>
      <c r="E1012" s="4">
        <f t="shared" ca="1" si="3"/>
        <v>44235</v>
      </c>
    </row>
    <row r="1013" spans="1:5" ht="13" x14ac:dyDescent="0.15">
      <c r="A1013" s="1">
        <f ca="1">IFERROR(__xludf.DUMMYFUNCTION("""COMPUTED_VALUE"""),33)</f>
        <v>33</v>
      </c>
      <c r="B1013" s="1" t="str">
        <f ca="1">IFERROR(__xludf.DUMMYFUNCTION("""COMPUTED_VALUE"""),"Media_Search contribution")</f>
        <v>Media_Search contribution</v>
      </c>
      <c r="C1013" s="1">
        <f ca="1">IFERROR(INDIRECT(ADDRESS(MATCH(A1013,'contribution par jour-semaine'!A:A,0),MATCH(B1013,'contribution par jour-semaine'!$1:$1,0),4,1,"contribution par jour-semaine")),"")</f>
        <v>71371.1015625</v>
      </c>
      <c r="D1013" s="4" t="str">
        <f ca="1">VLOOKUP(A1013,predictions!A:B,2,FALSE)</f>
        <v>08/02/2021</v>
      </c>
      <c r="E1013" s="4">
        <f t="shared" ca="1" si="3"/>
        <v>44235</v>
      </c>
    </row>
    <row r="1014" spans="1:5" ht="13" x14ac:dyDescent="0.15">
      <c r="A1014" s="1">
        <f ca="1">IFERROR(__xludf.DUMMYFUNCTION("""COMPUTED_VALUE"""),33)</f>
        <v>33</v>
      </c>
      <c r="B1014" s="1" t="str">
        <f ca="1">IFERROR(__xludf.DUMMYFUNCTION("""COMPUTED_VALUE"""),"Media_Social contribution")</f>
        <v>Media_Social contribution</v>
      </c>
      <c r="C1014" s="1">
        <f ca="1">IFERROR(INDIRECT(ADDRESS(MATCH(A1014,'contribution par jour-semaine'!A:A,0),MATCH(B1014,'contribution par jour-semaine'!$1:$1,0),4,1,"contribution par jour-semaine")),"")</f>
        <v>189604.6875</v>
      </c>
      <c r="D1014" s="4" t="str">
        <f ca="1">VLOOKUP(A1014,predictions!A:B,2,FALSE)</f>
        <v>08/02/2021</v>
      </c>
      <c r="E1014" s="4">
        <f t="shared" ca="1" si="3"/>
        <v>44235</v>
      </c>
    </row>
    <row r="1015" spans="1:5" ht="13" x14ac:dyDescent="0.15">
      <c r="A1015" s="1">
        <f ca="1">IFERROR(__xludf.DUMMYFUNCTION("""COMPUTED_VALUE"""),33)</f>
        <v>33</v>
      </c>
      <c r="B1015" s="1" t="str">
        <f ca="1">IFERROR(__xludf.DUMMYFUNCTION("""COMPUTED_VALUE"""),"Media_Display contribution")</f>
        <v>Media_Display contribution</v>
      </c>
      <c r="C1015" s="1">
        <f ca="1">IFERROR(INDIRECT(ADDRESS(MATCH(A1015,'contribution par jour-semaine'!A:A,0),MATCH(B1015,'contribution par jour-semaine'!$1:$1,0),4,1,"contribution par jour-semaine")),"")</f>
        <v>40808.234375</v>
      </c>
      <c r="D1015" s="4" t="str">
        <f ca="1">VLOOKUP(A1015,predictions!A:B,2,FALSE)</f>
        <v>08/02/2021</v>
      </c>
      <c r="E1015" s="4">
        <f t="shared" ca="1" si="3"/>
        <v>44235</v>
      </c>
    </row>
    <row r="1016" spans="1:5" ht="13" x14ac:dyDescent="0.15">
      <c r="A1016" s="1">
        <f ca="1">IFERROR(__xludf.DUMMYFUNCTION("""COMPUTED_VALUE"""),33)</f>
        <v>33</v>
      </c>
      <c r="B1016" s="1" t="str">
        <f ca="1">IFERROR(__xludf.DUMMYFUNCTION("""COMPUTED_VALUE"""),"Media_OOH_JC DECAUX VITRINE 2M2 NATIONAL contribution")</f>
        <v>Media_OOH_JC DECAUX VITRINE 2M2 NATIONAL contribution</v>
      </c>
      <c r="C1016" s="1">
        <f ca="1">IFERROR(INDIRECT(ADDRESS(MATCH(A1016,'contribution par jour-semaine'!A:A,0),MATCH(B1016,'contribution par jour-semaine'!$1:$1,0),4,1,"contribution par jour-semaine")),"")</f>
        <v>2963.2109375</v>
      </c>
      <c r="D1016" s="4" t="str">
        <f ca="1">VLOOKUP(A1016,predictions!A:B,2,FALSE)</f>
        <v>08/02/2021</v>
      </c>
      <c r="E1016" s="4">
        <f t="shared" ca="1" si="3"/>
        <v>44235</v>
      </c>
    </row>
    <row r="1017" spans="1:5" ht="13" x14ac:dyDescent="0.15">
      <c r="A1017" s="1">
        <f ca="1">IFERROR(__xludf.DUMMYFUNCTION("""COMPUTED_VALUE"""),33)</f>
        <v>33</v>
      </c>
      <c r="B1017" s="1" t="str">
        <f ca="1">IFERROR(__xludf.DUMMYFUNCTION("""COMPUTED_VALUE"""),"Media_OOH_METROBUS METRO NATIONAL contribution")</f>
        <v>Media_OOH_METROBUS METRO NATIONAL contribution</v>
      </c>
      <c r="C1017" s="1">
        <f ca="1">IFERROR(INDIRECT(ADDRESS(MATCH(A1017,'contribution par jour-semaine'!A:A,0),MATCH(B1017,'contribution par jour-semaine'!$1:$1,0),4,1,"contribution par jour-semaine")),"")</f>
        <v>4080.82421875</v>
      </c>
      <c r="D1017" s="4" t="str">
        <f ca="1">VLOOKUP(A1017,predictions!A:B,2,FALSE)</f>
        <v>08/02/2021</v>
      </c>
      <c r="E1017" s="4">
        <f t="shared" ca="1" si="3"/>
        <v>44235</v>
      </c>
    </row>
    <row r="1018" spans="1:5" ht="13" x14ac:dyDescent="0.15">
      <c r="A1018" s="1">
        <f ca="1">IFERROR(__xludf.DUMMYFUNCTION("""COMPUTED_VALUE"""),33)</f>
        <v>33</v>
      </c>
      <c r="B1018" s="1" t="str">
        <f ca="1">IFERROR(__xludf.DUMMYFUNCTION("""COMPUTED_VALUE"""),"Media_OOH_CLEAR CHANNEL SHOPPING MALLS contribution")</f>
        <v>Media_OOH_CLEAR CHANNEL SHOPPING MALLS contribution</v>
      </c>
      <c r="C1018" s="1">
        <f ca="1">IFERROR(INDIRECT(ADDRESS(MATCH(A1018,'contribution par jour-semaine'!A:A,0),MATCH(B1018,'contribution par jour-semaine'!$1:$1,0),4,1,"contribution par jour-semaine")),"")</f>
        <v>5424.6943359375</v>
      </c>
      <c r="D1018" s="4" t="str">
        <f ca="1">VLOOKUP(A1018,predictions!A:B,2,FALSE)</f>
        <v>08/02/2021</v>
      </c>
      <c r="E1018" s="4">
        <f t="shared" ca="1" si="3"/>
        <v>44235</v>
      </c>
    </row>
    <row r="1019" spans="1:5" ht="13" x14ac:dyDescent="0.15">
      <c r="A1019" s="1">
        <f ca="1">IFERROR(__xludf.DUMMYFUNCTION("""COMPUTED_VALUE"""),33)</f>
        <v>33</v>
      </c>
      <c r="B1019" s="1" t="str">
        <f ca="1">IFERROR(__xludf.DUMMYFUNCTION("""COMPUTED_VALUE"""),"Media_OOH_MEDIAGARES TRANSPORT contribution")</f>
        <v>Media_OOH_MEDIAGARES TRANSPORT contribution</v>
      </c>
      <c r="C1019" s="1">
        <f ca="1">IFERROR(INDIRECT(ADDRESS(MATCH(A1019,'contribution par jour-semaine'!A:A,0),MATCH(B1019,'contribution par jour-semaine'!$1:$1,0),4,1,"contribution par jour-semaine")),"")</f>
        <v>11335.552734375</v>
      </c>
      <c r="D1019" s="4" t="str">
        <f ca="1">VLOOKUP(A1019,predictions!A:B,2,FALSE)</f>
        <v>08/02/2021</v>
      </c>
      <c r="E1019" s="4">
        <f t="shared" ca="1" si="3"/>
        <v>44235</v>
      </c>
    </row>
    <row r="1020" spans="1:5" ht="13" x14ac:dyDescent="0.15">
      <c r="A1020" s="1">
        <f ca="1">IFERROR(__xludf.DUMMYFUNCTION("""COMPUTED_VALUE"""),33)</f>
        <v>33</v>
      </c>
      <c r="B1020" s="1" t="str">
        <f ca="1">IFERROR(__xludf.DUMMYFUNCTION("""COMPUTED_VALUE"""),"Media_OOH_Others contribution")</f>
        <v>Media_OOH_Others contribution</v>
      </c>
      <c r="C1020" s="1">
        <f ca="1">IFERROR(INDIRECT(ADDRESS(MATCH(A1020,'contribution par jour-semaine'!A:A,0),MATCH(B1020,'contribution par jour-semaine'!$1:$1,0),4,1,"contribution par jour-semaine")),"")</f>
        <v>3884.2998046875</v>
      </c>
      <c r="D1020" s="4" t="str">
        <f ca="1">VLOOKUP(A1020,predictions!A:B,2,FALSE)</f>
        <v>08/02/2021</v>
      </c>
      <c r="E1020" s="4">
        <f t="shared" ca="1" si="3"/>
        <v>44235</v>
      </c>
    </row>
    <row r="1021" spans="1:5" ht="13" x14ac:dyDescent="0.15">
      <c r="A1021" s="1">
        <f ca="1">IFERROR(__xludf.DUMMYFUNCTION("""COMPUTED_VALUE"""),33)</f>
        <v>33</v>
      </c>
      <c r="B1021" s="1" t="str">
        <f ca="1">IFERROR(__xludf.DUMMYFUNCTION("""COMPUTED_VALUE"""),"baseline contribution")</f>
        <v>baseline contribution</v>
      </c>
      <c r="C1021" s="1">
        <f ca="1">IFERROR(INDIRECT(ADDRESS(MATCH(A1021,'contribution par jour-semaine'!A:A,0),MATCH(B1021,'contribution par jour-semaine'!$1:$1,0),4,1,"contribution par jour-semaine")),"")</f>
        <v>1010994.625</v>
      </c>
      <c r="D1021" s="4" t="str">
        <f ca="1">VLOOKUP(A1021,predictions!A:B,2,FALSE)</f>
        <v>08/02/2021</v>
      </c>
      <c r="E1021" s="4">
        <f t="shared" ca="1" si="3"/>
        <v>44235</v>
      </c>
    </row>
    <row r="1022" spans="1:5" ht="13" x14ac:dyDescent="0.15">
      <c r="A1022" s="1">
        <f ca="1">IFERROR(__xludf.DUMMYFUNCTION("""COMPUTED_VALUE"""),34)</f>
        <v>34</v>
      </c>
      <c r="B1022" s="1" t="str">
        <f ca="1">IFERROR(__xludf.DUMMYFUNCTION("""COMPUTED_VALUE"""),"Media_Print_Others contribution")</f>
        <v>Media_Print_Others contribution</v>
      </c>
      <c r="C1022" s="1">
        <f ca="1">IFERROR(INDIRECT(ADDRESS(MATCH(A1022,'contribution par jour-semaine'!A:A,0),MATCH(B1022,'contribution par jour-semaine'!$1:$1,0),4,1,"contribution par jour-semaine")),"")</f>
        <v>29807.9140625</v>
      </c>
      <c r="D1022" s="4" t="str">
        <f ca="1">VLOOKUP(A1022,predictions!A:B,2,FALSE)</f>
        <v>15/02/2021</v>
      </c>
      <c r="E1022" s="4">
        <f t="shared" ref="E1022:E1276" ca="1" si="4">DATE(RIGHT(D1022,4),MID(D1022,4,2),LEFT(D1022,2))</f>
        <v>44242</v>
      </c>
    </row>
    <row r="1023" spans="1:5" ht="13" x14ac:dyDescent="0.15">
      <c r="A1023" s="1">
        <f ca="1">IFERROR(__xludf.DUMMYFUNCTION("""COMPUTED_VALUE"""),34)</f>
        <v>34</v>
      </c>
      <c r="B1023" s="1" t="str">
        <f ca="1">IFERROR(__xludf.DUMMYFUNCTION("""COMPUTED_VALUE"""),"Media_Print_ELLE contribution")</f>
        <v>Media_Print_ELLE contribution</v>
      </c>
      <c r="C1023" s="1">
        <f ca="1">IFERROR(INDIRECT(ADDRESS(MATCH(A1023,'contribution par jour-semaine'!A:A,0),MATCH(B1023,'contribution par jour-semaine'!$1:$1,0),4,1,"contribution par jour-semaine")),"")</f>
        <v>41908.9609375</v>
      </c>
      <c r="D1023" s="4" t="str">
        <f ca="1">VLOOKUP(A1023,predictions!A:B,2,FALSE)</f>
        <v>15/02/2021</v>
      </c>
      <c r="E1023" s="4">
        <f t="shared" ca="1" si="4"/>
        <v>44242</v>
      </c>
    </row>
    <row r="1024" spans="1:5" ht="13" x14ac:dyDescent="0.15">
      <c r="A1024" s="1">
        <f ca="1">IFERROR(__xludf.DUMMYFUNCTION("""COMPUTED_VALUE"""),34)</f>
        <v>34</v>
      </c>
      <c r="B1024" s="1" t="str">
        <f ca="1">IFERROR(__xludf.DUMMYFUNCTION("""COMPUTED_VALUE"""),"Media_Print_MADAME FIGARO contribution")</f>
        <v>Media_Print_MADAME FIGARO contribution</v>
      </c>
      <c r="C1024" s="1">
        <f ca="1">IFERROR(INDIRECT(ADDRESS(MATCH(A1024,'contribution par jour-semaine'!A:A,0),MATCH(B1024,'contribution par jour-semaine'!$1:$1,0),4,1,"contribution par jour-semaine")),"")</f>
        <v>21165.41796875</v>
      </c>
      <c r="D1024" s="4" t="str">
        <f ca="1">VLOOKUP(A1024,predictions!A:B,2,FALSE)</f>
        <v>15/02/2021</v>
      </c>
      <c r="E1024" s="4">
        <f t="shared" ca="1" si="4"/>
        <v>44242</v>
      </c>
    </row>
    <row r="1025" spans="1:5" ht="13" x14ac:dyDescent="0.15">
      <c r="A1025" s="1">
        <f ca="1">IFERROR(__xludf.DUMMYFUNCTION("""COMPUTED_VALUE"""),34)</f>
        <v>34</v>
      </c>
      <c r="B1025" s="1" t="str">
        <f ca="1">IFERROR(__xludf.DUMMYFUNCTION("""COMPUTED_VALUE"""),"Media_Print_MARIE CLAIRE contribution")</f>
        <v>Media_Print_MARIE CLAIRE contribution</v>
      </c>
      <c r="C1025" s="1">
        <f ca="1">IFERROR(INDIRECT(ADDRESS(MATCH(A1025,'contribution par jour-semaine'!A:A,0),MATCH(B1025,'contribution par jour-semaine'!$1:$1,0),4,1,"contribution par jour-semaine")),"")</f>
        <v>10765.4111328125</v>
      </c>
      <c r="D1025" s="4" t="str">
        <f ca="1">VLOOKUP(A1025,predictions!A:B,2,FALSE)</f>
        <v>15/02/2021</v>
      </c>
      <c r="E1025" s="4">
        <f t="shared" ca="1" si="4"/>
        <v>44242</v>
      </c>
    </row>
    <row r="1026" spans="1:5" ht="13" x14ac:dyDescent="0.15">
      <c r="A1026" s="1">
        <f ca="1">IFERROR(__xludf.DUMMYFUNCTION("""COMPUTED_VALUE"""),34)</f>
        <v>34</v>
      </c>
      <c r="B1026" s="1" t="str">
        <f ca="1">IFERROR(__xludf.DUMMYFUNCTION("""COMPUTED_VALUE"""),"Media_Print_VERSION FEMINA contribution")</f>
        <v>Media_Print_VERSION FEMINA contribution</v>
      </c>
      <c r="C1026" s="1">
        <f ca="1">IFERROR(INDIRECT(ADDRESS(MATCH(A1026,'contribution par jour-semaine'!A:A,0),MATCH(B1026,'contribution par jour-semaine'!$1:$1,0),4,1,"contribution par jour-semaine")),"")</f>
        <v>50977.48046875</v>
      </c>
      <c r="D1026" s="4" t="str">
        <f ca="1">VLOOKUP(A1026,predictions!A:B,2,FALSE)</f>
        <v>15/02/2021</v>
      </c>
      <c r="E1026" s="4">
        <f t="shared" ca="1" si="4"/>
        <v>44242</v>
      </c>
    </row>
    <row r="1027" spans="1:5" ht="13" x14ac:dyDescent="0.15">
      <c r="A1027" s="1">
        <f ca="1">IFERROR(__xludf.DUMMYFUNCTION("""COMPUTED_VALUE"""),34)</f>
        <v>34</v>
      </c>
      <c r="B1027" s="1" t="str">
        <f ca="1">IFERROR(__xludf.DUMMYFUNCTION("""COMPUTED_VALUE"""),"Media_Print_GALA contribution")</f>
        <v>Media_Print_GALA contribution</v>
      </c>
      <c r="C1027" s="1">
        <f ca="1">IFERROR(INDIRECT(ADDRESS(MATCH(A1027,'contribution par jour-semaine'!A:A,0),MATCH(B1027,'contribution par jour-semaine'!$1:$1,0),4,1,"contribution par jour-semaine")),"")</f>
        <v>27824.12890625</v>
      </c>
      <c r="D1027" s="4" t="str">
        <f ca="1">VLOOKUP(A1027,predictions!A:B,2,FALSE)</f>
        <v>15/02/2021</v>
      </c>
      <c r="E1027" s="4">
        <f t="shared" ca="1" si="4"/>
        <v>44242</v>
      </c>
    </row>
    <row r="1028" spans="1:5" ht="13" x14ac:dyDescent="0.15">
      <c r="A1028" s="1">
        <f ca="1">IFERROR(__xludf.DUMMYFUNCTION("""COMPUTED_VALUE"""),34)</f>
        <v>34</v>
      </c>
      <c r="B1028" s="1" t="str">
        <f ca="1">IFERROR(__xludf.DUMMYFUNCTION("""COMPUTED_VALUE"""),"Media_Print_COSMOPOLITAN contribution")</f>
        <v>Media_Print_COSMOPOLITAN contribution</v>
      </c>
      <c r="C1028" s="1">
        <f ca="1">IFERROR(INDIRECT(ADDRESS(MATCH(A1028,'contribution par jour-semaine'!A:A,0),MATCH(B1028,'contribution par jour-semaine'!$1:$1,0),4,1,"contribution par jour-semaine")),"")</f>
        <v>25465.625</v>
      </c>
      <c r="D1028" s="4" t="str">
        <f ca="1">VLOOKUP(A1028,predictions!A:B,2,FALSE)</f>
        <v>15/02/2021</v>
      </c>
      <c r="E1028" s="4">
        <f t="shared" ca="1" si="4"/>
        <v>44242</v>
      </c>
    </row>
    <row r="1029" spans="1:5" ht="13" x14ac:dyDescent="0.15">
      <c r="A1029" s="1">
        <f ca="1">IFERROR(__xludf.DUMMYFUNCTION("""COMPUTED_VALUE"""),34)</f>
        <v>34</v>
      </c>
      <c r="B1029" s="1" t="str">
        <f ca="1">IFERROR(__xludf.DUMMYFUNCTION("""COMPUTED_VALUE"""),"Media_Print_FEMME ACTUELLE contribution")</f>
        <v>Media_Print_FEMME ACTUELLE contribution</v>
      </c>
      <c r="C1029" s="1">
        <f ca="1">IFERROR(INDIRECT(ADDRESS(MATCH(A1029,'contribution par jour-semaine'!A:A,0),MATCH(B1029,'contribution par jour-semaine'!$1:$1,0),4,1,"contribution par jour-semaine")),"")</f>
        <v>18666.359375</v>
      </c>
      <c r="D1029" s="4" t="str">
        <f ca="1">VLOOKUP(A1029,predictions!A:B,2,FALSE)</f>
        <v>15/02/2021</v>
      </c>
      <c r="E1029" s="4">
        <f t="shared" ca="1" si="4"/>
        <v>44242</v>
      </c>
    </row>
    <row r="1030" spans="1:5" ht="13" x14ac:dyDescent="0.15">
      <c r="A1030" s="1">
        <f ca="1">IFERROR(__xludf.DUMMYFUNCTION("""COMPUTED_VALUE"""),34)</f>
        <v>34</v>
      </c>
      <c r="B1030" s="1" t="str">
        <f ca="1">IFERROR(__xludf.DUMMYFUNCTION("""COMPUTED_VALUE"""),"Media_Print_PARIS MATCH contribution")</f>
        <v>Media_Print_PARIS MATCH contribution</v>
      </c>
      <c r="C1030" s="1">
        <f ca="1">IFERROR(INDIRECT(ADDRESS(MATCH(A1030,'contribution par jour-semaine'!A:A,0),MATCH(B1030,'contribution par jour-semaine'!$1:$1,0),4,1,"contribution par jour-semaine")),"")</f>
        <v>22028.537109375</v>
      </c>
      <c r="D1030" s="4" t="str">
        <f ca="1">VLOOKUP(A1030,predictions!A:B,2,FALSE)</f>
        <v>15/02/2021</v>
      </c>
      <c r="E1030" s="4">
        <f t="shared" ca="1" si="4"/>
        <v>44242</v>
      </c>
    </row>
    <row r="1031" spans="1:5" ht="13" x14ac:dyDescent="0.15">
      <c r="A1031" s="1">
        <f ca="1">IFERROR(__xludf.DUMMYFUNCTION("""COMPUTED_VALUE"""),34)</f>
        <v>34</v>
      </c>
      <c r="B1031" s="1" t="str">
        <f ca="1">IFERROR(__xludf.DUMMYFUNCTION("""COMPUTED_VALUE"""),"Media_Print_BIBA contribution")</f>
        <v>Media_Print_BIBA contribution</v>
      </c>
      <c r="C1031" s="1">
        <f ca="1">IFERROR(INDIRECT(ADDRESS(MATCH(A1031,'contribution par jour-semaine'!A:A,0),MATCH(B1031,'contribution par jour-semaine'!$1:$1,0),4,1,"contribution par jour-semaine")),"")</f>
        <v>18919.77734375</v>
      </c>
      <c r="D1031" s="4" t="str">
        <f ca="1">VLOOKUP(A1031,predictions!A:B,2,FALSE)</f>
        <v>15/02/2021</v>
      </c>
      <c r="E1031" s="4">
        <f t="shared" ca="1" si="4"/>
        <v>44242</v>
      </c>
    </row>
    <row r="1032" spans="1:5" ht="13" x14ac:dyDescent="0.15">
      <c r="A1032" s="1">
        <f ca="1">IFERROR(__xludf.DUMMYFUNCTION("""COMPUTED_VALUE"""),34)</f>
        <v>34</v>
      </c>
      <c r="B1032" s="1" t="str">
        <f ca="1">IFERROR(__xludf.DUMMYFUNCTION("""COMPUTED_VALUE"""),"Media_Print_AVANTAGES contribution")</f>
        <v>Media_Print_AVANTAGES contribution</v>
      </c>
      <c r="C1032" s="1">
        <f ca="1">IFERROR(INDIRECT(ADDRESS(MATCH(A1032,'contribution par jour-semaine'!A:A,0),MATCH(B1032,'contribution par jour-semaine'!$1:$1,0),4,1,"contribution par jour-semaine")),"")</f>
        <v>11135.849609375</v>
      </c>
      <c r="D1032" s="4" t="str">
        <f ca="1">VLOOKUP(A1032,predictions!A:B,2,FALSE)</f>
        <v>15/02/2021</v>
      </c>
      <c r="E1032" s="4">
        <f t="shared" ca="1" si="4"/>
        <v>44242</v>
      </c>
    </row>
    <row r="1033" spans="1:5" ht="13" x14ac:dyDescent="0.15">
      <c r="A1033" s="1">
        <f ca="1">IFERROR(__xludf.DUMMYFUNCTION("""COMPUTED_VALUE"""),34)</f>
        <v>34</v>
      </c>
      <c r="B1033" s="1" t="str">
        <f ca="1">IFERROR(__xludf.DUMMYFUNCTION("""COMPUTED_VALUE"""),"Media_Print_PSYCHOLOGIES contribution")</f>
        <v>Media_Print_PSYCHOLOGIES contribution</v>
      </c>
      <c r="C1033" s="1">
        <f ca="1">IFERROR(INDIRECT(ADDRESS(MATCH(A1033,'contribution par jour-semaine'!A:A,0),MATCH(B1033,'contribution par jour-semaine'!$1:$1,0),4,1,"contribution par jour-semaine")),"")</f>
        <v>11560.5791015625</v>
      </c>
      <c r="D1033" s="4" t="str">
        <f ca="1">VLOOKUP(A1033,predictions!A:B,2,FALSE)</f>
        <v>15/02/2021</v>
      </c>
      <c r="E1033" s="4">
        <f t="shared" ca="1" si="4"/>
        <v>44242</v>
      </c>
    </row>
    <row r="1034" spans="1:5" ht="13" x14ac:dyDescent="0.15">
      <c r="A1034" s="1">
        <f ca="1">IFERROR(__xludf.DUMMYFUNCTION("""COMPUTED_VALUE"""),34)</f>
        <v>34</v>
      </c>
      <c r="B1034" s="1" t="str">
        <f ca="1">IFERROR(__xludf.DUMMYFUNCTION("""COMPUTED_VALUE"""),"Media_TV_TF1 contribution")</f>
        <v>Media_TV_TF1 contribution</v>
      </c>
      <c r="C1034" s="1">
        <f ca="1">IFERROR(INDIRECT(ADDRESS(MATCH(A1034,'contribution par jour-semaine'!A:A,0),MATCH(B1034,'contribution par jour-semaine'!$1:$1,0),4,1,"contribution par jour-semaine")),"")</f>
        <v>12553.4013671875</v>
      </c>
      <c r="D1034" s="4" t="str">
        <f ca="1">VLOOKUP(A1034,predictions!A:B,2,FALSE)</f>
        <v>15/02/2021</v>
      </c>
      <c r="E1034" s="4">
        <f t="shared" ca="1" si="4"/>
        <v>44242</v>
      </c>
    </row>
    <row r="1035" spans="1:5" ht="13" x14ac:dyDescent="0.15">
      <c r="A1035" s="1">
        <f ca="1">IFERROR(__xludf.DUMMYFUNCTION("""COMPUTED_VALUE"""),34)</f>
        <v>34</v>
      </c>
      <c r="B1035" s="1" t="str">
        <f ca="1">IFERROR(__xludf.DUMMYFUNCTION("""COMPUTED_VALUE"""),"Media_TV_Others contribution")</f>
        <v>Media_TV_Others contribution</v>
      </c>
      <c r="C1035" s="1">
        <f ca="1">IFERROR(INDIRECT(ADDRESS(MATCH(A1035,'contribution par jour-semaine'!A:A,0),MATCH(B1035,'contribution par jour-semaine'!$1:$1,0),4,1,"contribution par jour-semaine")),"")</f>
        <v>13159.47265625</v>
      </c>
      <c r="D1035" s="4" t="str">
        <f ca="1">VLOOKUP(A1035,predictions!A:B,2,FALSE)</f>
        <v>15/02/2021</v>
      </c>
      <c r="E1035" s="4">
        <f t="shared" ca="1" si="4"/>
        <v>44242</v>
      </c>
    </row>
    <row r="1036" spans="1:5" ht="13" x14ac:dyDescent="0.15">
      <c r="A1036" s="1">
        <f ca="1">IFERROR(__xludf.DUMMYFUNCTION("""COMPUTED_VALUE"""),34)</f>
        <v>34</v>
      </c>
      <c r="B1036" s="1" t="str">
        <f ca="1">IFERROR(__xludf.DUMMYFUNCTION("""COMPUTED_VALUE"""),"Media_TV_M6 contribution")</f>
        <v>Media_TV_M6 contribution</v>
      </c>
      <c r="C1036" s="1">
        <f ca="1">IFERROR(INDIRECT(ADDRESS(MATCH(A1036,'contribution par jour-semaine'!A:A,0),MATCH(B1036,'contribution par jour-semaine'!$1:$1,0),4,1,"contribution par jour-semaine")),"")</f>
        <v>13641.5009765625</v>
      </c>
      <c r="D1036" s="4" t="str">
        <f ca="1">VLOOKUP(A1036,predictions!A:B,2,FALSE)</f>
        <v>15/02/2021</v>
      </c>
      <c r="E1036" s="4">
        <f t="shared" ca="1" si="4"/>
        <v>44242</v>
      </c>
    </row>
    <row r="1037" spans="1:5" ht="13" x14ac:dyDescent="0.15">
      <c r="A1037" s="1">
        <f ca="1">IFERROR(__xludf.DUMMYFUNCTION("""COMPUTED_VALUE"""),34)</f>
        <v>34</v>
      </c>
      <c r="B1037" s="1" t="str">
        <f ca="1">IFERROR(__xludf.DUMMYFUNCTION("""COMPUTED_VALUE"""),"Media_TV_TMC contribution")</f>
        <v>Media_TV_TMC contribution</v>
      </c>
      <c r="C1037" s="1">
        <f ca="1">IFERROR(INDIRECT(ADDRESS(MATCH(A1037,'contribution par jour-semaine'!A:A,0),MATCH(B1037,'contribution par jour-semaine'!$1:$1,0),4,1,"contribution par jour-semaine")),"")</f>
        <v>8877.0634765625</v>
      </c>
      <c r="D1037" s="4" t="str">
        <f ca="1">VLOOKUP(A1037,predictions!A:B,2,FALSE)</f>
        <v>15/02/2021</v>
      </c>
      <c r="E1037" s="4">
        <f t="shared" ca="1" si="4"/>
        <v>44242</v>
      </c>
    </row>
    <row r="1038" spans="1:5" ht="13" x14ac:dyDescent="0.15">
      <c r="A1038" s="1">
        <f ca="1">IFERROR(__xludf.DUMMYFUNCTION("""COMPUTED_VALUE"""),34)</f>
        <v>34</v>
      </c>
      <c r="B1038" s="1" t="str">
        <f ca="1">IFERROR(__xludf.DUMMYFUNCTION("""COMPUTED_VALUE"""),"Media_TV_FRANCE 2 contribution")</f>
        <v>Media_TV_FRANCE 2 contribution</v>
      </c>
      <c r="C1038" s="1">
        <f ca="1">IFERROR(INDIRECT(ADDRESS(MATCH(A1038,'contribution par jour-semaine'!A:A,0),MATCH(B1038,'contribution par jour-semaine'!$1:$1,0),4,1,"contribution par jour-semaine")),"")</f>
        <v>14438.2744140625</v>
      </c>
      <c r="D1038" s="4" t="str">
        <f ca="1">VLOOKUP(A1038,predictions!A:B,2,FALSE)</f>
        <v>15/02/2021</v>
      </c>
      <c r="E1038" s="4">
        <f t="shared" ca="1" si="4"/>
        <v>44242</v>
      </c>
    </row>
    <row r="1039" spans="1:5" ht="13" x14ac:dyDescent="0.15">
      <c r="A1039" s="1">
        <f ca="1">IFERROR(__xludf.DUMMYFUNCTION("""COMPUTED_VALUE"""),34)</f>
        <v>34</v>
      </c>
      <c r="B1039" s="1" t="str">
        <f ca="1">IFERROR(__xludf.DUMMYFUNCTION("""COMPUTED_VALUE"""),"Media_TV_BFM TV contribution")</f>
        <v>Media_TV_BFM TV contribution</v>
      </c>
      <c r="C1039" s="1">
        <f ca="1">IFERROR(INDIRECT(ADDRESS(MATCH(A1039,'contribution par jour-semaine'!A:A,0),MATCH(B1039,'contribution par jour-semaine'!$1:$1,0),4,1,"contribution par jour-semaine")),"")</f>
        <v>11610.1279296875</v>
      </c>
      <c r="D1039" s="4" t="str">
        <f ca="1">VLOOKUP(A1039,predictions!A:B,2,FALSE)</f>
        <v>15/02/2021</v>
      </c>
      <c r="E1039" s="4">
        <f t="shared" ca="1" si="4"/>
        <v>44242</v>
      </c>
    </row>
    <row r="1040" spans="1:5" ht="13" x14ac:dyDescent="0.15">
      <c r="A1040" s="1">
        <f ca="1">IFERROR(__xludf.DUMMYFUNCTION("""COMPUTED_VALUE"""),34)</f>
        <v>34</v>
      </c>
      <c r="B1040" s="1" t="str">
        <f ca="1">IFERROR(__xludf.DUMMYFUNCTION("""COMPUTED_VALUE"""),"Media_TV_C8 contribution")</f>
        <v>Media_TV_C8 contribution</v>
      </c>
      <c r="C1040" s="1">
        <f ca="1">IFERROR(INDIRECT(ADDRESS(MATCH(A1040,'contribution par jour-semaine'!A:A,0),MATCH(B1040,'contribution par jour-semaine'!$1:$1,0),4,1,"contribution par jour-semaine")),"")</f>
        <v>6499.42138671875</v>
      </c>
      <c r="D1040" s="4" t="str">
        <f ca="1">VLOOKUP(A1040,predictions!A:B,2,FALSE)</f>
        <v>15/02/2021</v>
      </c>
      <c r="E1040" s="4">
        <f t="shared" ca="1" si="4"/>
        <v>44242</v>
      </c>
    </row>
    <row r="1041" spans="1:5" ht="13" x14ac:dyDescent="0.15">
      <c r="A1041" s="1">
        <f ca="1">IFERROR(__xludf.DUMMYFUNCTION("""COMPUTED_VALUE"""),34)</f>
        <v>34</v>
      </c>
      <c r="B1041" s="1" t="str">
        <f ca="1">IFERROR(__xludf.DUMMYFUNCTION("""COMPUTED_VALUE"""),"Media_TV_TF1 SERIES FILMS contribution")</f>
        <v>Media_TV_TF1 SERIES FILMS contribution</v>
      </c>
      <c r="C1041" s="1">
        <f ca="1">IFERROR(INDIRECT(ADDRESS(MATCH(A1041,'contribution par jour-semaine'!A:A,0),MATCH(B1041,'contribution par jour-semaine'!$1:$1,0),4,1,"contribution par jour-semaine")),"")</f>
        <v>6482.5419921875</v>
      </c>
      <c r="D1041" s="4" t="str">
        <f ca="1">VLOOKUP(A1041,predictions!A:B,2,FALSE)</f>
        <v>15/02/2021</v>
      </c>
      <c r="E1041" s="4">
        <f t="shared" ca="1" si="4"/>
        <v>44242</v>
      </c>
    </row>
    <row r="1042" spans="1:5" ht="13" x14ac:dyDescent="0.15">
      <c r="A1042" s="1">
        <f ca="1">IFERROR(__xludf.DUMMYFUNCTION("""COMPUTED_VALUE"""),34)</f>
        <v>34</v>
      </c>
      <c r="B1042" s="1" t="str">
        <f ca="1">IFERROR(__xludf.DUMMYFUNCTION("""COMPUTED_VALUE"""),"Media_TV_NRJ12 contribution")</f>
        <v>Media_TV_NRJ12 contribution</v>
      </c>
      <c r="C1042" s="1">
        <f ca="1">IFERROR(INDIRECT(ADDRESS(MATCH(A1042,'contribution par jour-semaine'!A:A,0),MATCH(B1042,'contribution par jour-semaine'!$1:$1,0),4,1,"contribution par jour-semaine")),"")</f>
        <v>4059.04443359375</v>
      </c>
      <c r="D1042" s="4" t="str">
        <f ca="1">VLOOKUP(A1042,predictions!A:B,2,FALSE)</f>
        <v>15/02/2021</v>
      </c>
      <c r="E1042" s="4">
        <f t="shared" ca="1" si="4"/>
        <v>44242</v>
      </c>
    </row>
    <row r="1043" spans="1:5" ht="13" x14ac:dyDescent="0.15">
      <c r="A1043" s="1">
        <f ca="1">IFERROR(__xludf.DUMMYFUNCTION("""COMPUTED_VALUE"""),34)</f>
        <v>34</v>
      </c>
      <c r="B1043" s="1" t="str">
        <f ca="1">IFERROR(__xludf.DUMMYFUNCTION("""COMPUTED_VALUE"""),"Media_Search contribution")</f>
        <v>Media_Search contribution</v>
      </c>
      <c r="C1043" s="1">
        <f ca="1">IFERROR(INDIRECT(ADDRESS(MATCH(A1043,'contribution par jour-semaine'!A:A,0),MATCH(B1043,'contribution par jour-semaine'!$1:$1,0),4,1,"contribution par jour-semaine")),"")</f>
        <v>67096.3046875</v>
      </c>
      <c r="D1043" s="4" t="str">
        <f ca="1">VLOOKUP(A1043,predictions!A:B,2,FALSE)</f>
        <v>15/02/2021</v>
      </c>
      <c r="E1043" s="4">
        <f t="shared" ca="1" si="4"/>
        <v>44242</v>
      </c>
    </row>
    <row r="1044" spans="1:5" ht="13" x14ac:dyDescent="0.15">
      <c r="A1044" s="1">
        <f ca="1">IFERROR(__xludf.DUMMYFUNCTION("""COMPUTED_VALUE"""),34)</f>
        <v>34</v>
      </c>
      <c r="B1044" s="1" t="str">
        <f ca="1">IFERROR(__xludf.DUMMYFUNCTION("""COMPUTED_VALUE"""),"Media_Social contribution")</f>
        <v>Media_Social contribution</v>
      </c>
      <c r="C1044" s="1">
        <f ca="1">IFERROR(INDIRECT(ADDRESS(MATCH(A1044,'contribution par jour-semaine'!A:A,0),MATCH(B1044,'contribution par jour-semaine'!$1:$1,0),4,1,"contribution par jour-semaine")),"")</f>
        <v>181344.328125</v>
      </c>
      <c r="D1044" s="4" t="str">
        <f ca="1">VLOOKUP(A1044,predictions!A:B,2,FALSE)</f>
        <v>15/02/2021</v>
      </c>
      <c r="E1044" s="4">
        <f t="shared" ca="1" si="4"/>
        <v>44242</v>
      </c>
    </row>
    <row r="1045" spans="1:5" ht="13" x14ac:dyDescent="0.15">
      <c r="A1045" s="1">
        <f ca="1">IFERROR(__xludf.DUMMYFUNCTION("""COMPUTED_VALUE"""),34)</f>
        <v>34</v>
      </c>
      <c r="B1045" s="1" t="str">
        <f ca="1">IFERROR(__xludf.DUMMYFUNCTION("""COMPUTED_VALUE"""),"Media_Display contribution")</f>
        <v>Media_Display contribution</v>
      </c>
      <c r="C1045" s="1">
        <f ca="1">IFERROR(INDIRECT(ADDRESS(MATCH(A1045,'contribution par jour-semaine'!A:A,0),MATCH(B1045,'contribution par jour-semaine'!$1:$1,0),4,1,"contribution par jour-semaine")),"")</f>
        <v>38878.16796875</v>
      </c>
      <c r="D1045" s="4" t="str">
        <f ca="1">VLOOKUP(A1045,predictions!A:B,2,FALSE)</f>
        <v>15/02/2021</v>
      </c>
      <c r="E1045" s="4">
        <f t="shared" ca="1" si="4"/>
        <v>44242</v>
      </c>
    </row>
    <row r="1046" spans="1:5" ht="13" x14ac:dyDescent="0.15">
      <c r="A1046" s="1">
        <f ca="1">IFERROR(__xludf.DUMMYFUNCTION("""COMPUTED_VALUE"""),34)</f>
        <v>34</v>
      </c>
      <c r="B1046" s="1" t="str">
        <f ca="1">IFERROR(__xludf.DUMMYFUNCTION("""COMPUTED_VALUE"""),"Media_OOH_JC DECAUX VITRINE 2M2 NATIONAL contribution")</f>
        <v>Media_OOH_JC DECAUX VITRINE 2M2 NATIONAL contribution</v>
      </c>
      <c r="C1046" s="1">
        <f ca="1">IFERROR(INDIRECT(ADDRESS(MATCH(A1046,'contribution par jour-semaine'!A:A,0),MATCH(B1046,'contribution par jour-semaine'!$1:$1,0),4,1,"contribution par jour-semaine")),"")</f>
        <v>2807.309326171875</v>
      </c>
      <c r="D1046" s="4" t="str">
        <f ca="1">VLOOKUP(A1046,predictions!A:B,2,FALSE)</f>
        <v>15/02/2021</v>
      </c>
      <c r="E1046" s="4">
        <f t="shared" ca="1" si="4"/>
        <v>44242</v>
      </c>
    </row>
    <row r="1047" spans="1:5" ht="13" x14ac:dyDescent="0.15">
      <c r="A1047" s="1">
        <f ca="1">IFERROR(__xludf.DUMMYFUNCTION("""COMPUTED_VALUE"""),34)</f>
        <v>34</v>
      </c>
      <c r="B1047" s="1" t="str">
        <f ca="1">IFERROR(__xludf.DUMMYFUNCTION("""COMPUTED_VALUE"""),"Media_OOH_METROBUS METRO NATIONAL contribution")</f>
        <v>Media_OOH_METROBUS METRO NATIONAL contribution</v>
      </c>
      <c r="C1047" s="1">
        <f ca="1">IFERROR(INDIRECT(ADDRESS(MATCH(A1047,'contribution par jour-semaine'!A:A,0),MATCH(B1047,'contribution par jour-semaine'!$1:$1,0),4,1,"contribution par jour-semaine")),"")</f>
        <v>3782.48193359375</v>
      </c>
      <c r="D1047" s="4" t="str">
        <f ca="1">VLOOKUP(A1047,predictions!A:B,2,FALSE)</f>
        <v>15/02/2021</v>
      </c>
      <c r="E1047" s="4">
        <f t="shared" ca="1" si="4"/>
        <v>44242</v>
      </c>
    </row>
    <row r="1048" spans="1:5" ht="13" x14ac:dyDescent="0.15">
      <c r="A1048" s="1">
        <f ca="1">IFERROR(__xludf.DUMMYFUNCTION("""COMPUTED_VALUE"""),34)</f>
        <v>34</v>
      </c>
      <c r="B1048" s="1" t="str">
        <f ca="1">IFERROR(__xludf.DUMMYFUNCTION("""COMPUTED_VALUE"""),"Media_OOH_CLEAR CHANNEL SHOPPING MALLS contribution")</f>
        <v>Media_OOH_CLEAR CHANNEL SHOPPING MALLS contribution</v>
      </c>
      <c r="C1048" s="1">
        <f ca="1">IFERROR(INDIRECT(ADDRESS(MATCH(A1048,'contribution par jour-semaine'!A:A,0),MATCH(B1048,'contribution par jour-semaine'!$1:$1,0),4,1,"contribution par jour-semaine")),"")</f>
        <v>5144.52734375</v>
      </c>
      <c r="D1048" s="4" t="str">
        <f ca="1">VLOOKUP(A1048,predictions!A:B,2,FALSE)</f>
        <v>15/02/2021</v>
      </c>
      <c r="E1048" s="4">
        <f t="shared" ca="1" si="4"/>
        <v>44242</v>
      </c>
    </row>
    <row r="1049" spans="1:5" ht="13" x14ac:dyDescent="0.15">
      <c r="A1049" s="1">
        <f ca="1">IFERROR(__xludf.DUMMYFUNCTION("""COMPUTED_VALUE"""),34)</f>
        <v>34</v>
      </c>
      <c r="B1049" s="1" t="str">
        <f ca="1">IFERROR(__xludf.DUMMYFUNCTION("""COMPUTED_VALUE"""),"Media_OOH_MEDIAGARES TRANSPORT contribution")</f>
        <v>Media_OOH_MEDIAGARES TRANSPORT contribution</v>
      </c>
      <c r="C1049" s="1">
        <f ca="1">IFERROR(INDIRECT(ADDRESS(MATCH(A1049,'contribution par jour-semaine'!A:A,0),MATCH(B1049,'contribution par jour-semaine'!$1:$1,0),4,1,"contribution par jour-semaine")),"")</f>
        <v>11134.6943359375</v>
      </c>
      <c r="D1049" s="4" t="str">
        <f ca="1">VLOOKUP(A1049,predictions!A:B,2,FALSE)</f>
        <v>15/02/2021</v>
      </c>
      <c r="E1049" s="4">
        <f t="shared" ca="1" si="4"/>
        <v>44242</v>
      </c>
    </row>
    <row r="1050" spans="1:5" ht="13" x14ac:dyDescent="0.15">
      <c r="A1050" s="1">
        <f ca="1">IFERROR(__xludf.DUMMYFUNCTION("""COMPUTED_VALUE"""),34)</f>
        <v>34</v>
      </c>
      <c r="B1050" s="1" t="str">
        <f ca="1">IFERROR(__xludf.DUMMYFUNCTION("""COMPUTED_VALUE"""),"Media_OOH_Others contribution")</f>
        <v>Media_OOH_Others contribution</v>
      </c>
      <c r="C1050" s="1">
        <f ca="1">IFERROR(INDIRECT(ADDRESS(MATCH(A1050,'contribution par jour-semaine'!A:A,0),MATCH(B1050,'contribution par jour-semaine'!$1:$1,0),4,1,"contribution par jour-semaine")),"")</f>
        <v>3721.880859375</v>
      </c>
      <c r="D1050" s="4" t="str">
        <f ca="1">VLOOKUP(A1050,predictions!A:B,2,FALSE)</f>
        <v>15/02/2021</v>
      </c>
      <c r="E1050" s="4">
        <f t="shared" ca="1" si="4"/>
        <v>44242</v>
      </c>
    </row>
    <row r="1051" spans="1:5" ht="13" x14ac:dyDescent="0.15">
      <c r="A1051" s="1">
        <f ca="1">IFERROR(__xludf.DUMMYFUNCTION("""COMPUTED_VALUE"""),34)</f>
        <v>34</v>
      </c>
      <c r="B1051" s="1" t="str">
        <f ca="1">IFERROR(__xludf.DUMMYFUNCTION("""COMPUTED_VALUE"""),"baseline contribution")</f>
        <v>baseline contribution</v>
      </c>
      <c r="C1051" s="1">
        <f ca="1">IFERROR(INDIRECT(ADDRESS(MATCH(A1051,'contribution par jour-semaine'!A:A,0),MATCH(B1051,'contribution par jour-semaine'!$1:$1,0),4,1,"contribution par jour-semaine")),"")</f>
        <v>1037000.625</v>
      </c>
      <c r="D1051" s="4" t="str">
        <f ca="1">VLOOKUP(A1051,predictions!A:B,2,FALSE)</f>
        <v>15/02/2021</v>
      </c>
      <c r="E1051" s="4">
        <f t="shared" ca="1" si="4"/>
        <v>44242</v>
      </c>
    </row>
    <row r="1052" spans="1:5" ht="13" x14ac:dyDescent="0.15">
      <c r="A1052" s="1">
        <f ca="1">IFERROR(__xludf.DUMMYFUNCTION("""COMPUTED_VALUE"""),35)</f>
        <v>35</v>
      </c>
      <c r="B1052" s="1" t="str">
        <f ca="1">IFERROR(__xludf.DUMMYFUNCTION("""COMPUTED_VALUE"""),"Media_Print_Others contribution")</f>
        <v>Media_Print_Others contribution</v>
      </c>
      <c r="C1052" s="1">
        <f ca="1">IFERROR(INDIRECT(ADDRESS(MATCH(A1052,'contribution par jour-semaine'!A:A,0),MATCH(B1052,'contribution par jour-semaine'!$1:$1,0),4,1,"contribution par jour-semaine")),"")</f>
        <v>35080.4375</v>
      </c>
      <c r="D1052" s="4" t="str">
        <f ca="1">VLOOKUP(A1052,predictions!A:B,2,FALSE)</f>
        <v>22/02/2021</v>
      </c>
      <c r="E1052" s="4">
        <f t="shared" ca="1" si="4"/>
        <v>44249</v>
      </c>
    </row>
    <row r="1053" spans="1:5" ht="13" x14ac:dyDescent="0.15">
      <c r="A1053" s="1">
        <f ca="1">IFERROR(__xludf.DUMMYFUNCTION("""COMPUTED_VALUE"""),35)</f>
        <v>35</v>
      </c>
      <c r="B1053" s="1" t="str">
        <f ca="1">IFERROR(__xludf.DUMMYFUNCTION("""COMPUTED_VALUE"""),"Media_Print_ELLE contribution")</f>
        <v>Media_Print_ELLE contribution</v>
      </c>
      <c r="C1053" s="1">
        <f ca="1">IFERROR(INDIRECT(ADDRESS(MATCH(A1053,'contribution par jour-semaine'!A:A,0),MATCH(B1053,'contribution par jour-semaine'!$1:$1,0),4,1,"contribution par jour-semaine")),"")</f>
        <v>34152.33984375</v>
      </c>
      <c r="D1053" s="4" t="str">
        <f ca="1">VLOOKUP(A1053,predictions!A:B,2,FALSE)</f>
        <v>22/02/2021</v>
      </c>
      <c r="E1053" s="4">
        <f t="shared" ca="1" si="4"/>
        <v>44249</v>
      </c>
    </row>
    <row r="1054" spans="1:5" ht="13" x14ac:dyDescent="0.15">
      <c r="A1054" s="1">
        <f ca="1">IFERROR(__xludf.DUMMYFUNCTION("""COMPUTED_VALUE"""),35)</f>
        <v>35</v>
      </c>
      <c r="B1054" s="1" t="str">
        <f ca="1">IFERROR(__xludf.DUMMYFUNCTION("""COMPUTED_VALUE"""),"Media_Print_MADAME FIGARO contribution")</f>
        <v>Media_Print_MADAME FIGARO contribution</v>
      </c>
      <c r="C1054" s="1">
        <f ca="1">IFERROR(INDIRECT(ADDRESS(MATCH(A1054,'contribution par jour-semaine'!A:A,0),MATCH(B1054,'contribution par jour-semaine'!$1:$1,0),4,1,"contribution par jour-semaine")),"")</f>
        <v>20219.23828125</v>
      </c>
      <c r="D1054" s="4" t="str">
        <f ca="1">VLOOKUP(A1054,predictions!A:B,2,FALSE)</f>
        <v>22/02/2021</v>
      </c>
      <c r="E1054" s="4">
        <f t="shared" ca="1" si="4"/>
        <v>44249</v>
      </c>
    </row>
    <row r="1055" spans="1:5" ht="13" x14ac:dyDescent="0.15">
      <c r="A1055" s="1">
        <f ca="1">IFERROR(__xludf.DUMMYFUNCTION("""COMPUTED_VALUE"""),35)</f>
        <v>35</v>
      </c>
      <c r="B1055" s="1" t="str">
        <f ca="1">IFERROR(__xludf.DUMMYFUNCTION("""COMPUTED_VALUE"""),"Media_Print_MARIE CLAIRE contribution")</f>
        <v>Media_Print_MARIE CLAIRE contribution</v>
      </c>
      <c r="C1055" s="1">
        <f ca="1">IFERROR(INDIRECT(ADDRESS(MATCH(A1055,'contribution par jour-semaine'!A:A,0),MATCH(B1055,'contribution par jour-semaine'!$1:$1,0),4,1,"contribution par jour-semaine")),"")</f>
        <v>17239.013671875</v>
      </c>
      <c r="D1055" s="4" t="str">
        <f ca="1">VLOOKUP(A1055,predictions!A:B,2,FALSE)</f>
        <v>22/02/2021</v>
      </c>
      <c r="E1055" s="4">
        <f t="shared" ca="1" si="4"/>
        <v>44249</v>
      </c>
    </row>
    <row r="1056" spans="1:5" ht="13" x14ac:dyDescent="0.15">
      <c r="A1056" s="1">
        <f ca="1">IFERROR(__xludf.DUMMYFUNCTION("""COMPUTED_VALUE"""),35)</f>
        <v>35</v>
      </c>
      <c r="B1056" s="1" t="str">
        <f ca="1">IFERROR(__xludf.DUMMYFUNCTION("""COMPUTED_VALUE"""),"Media_Print_VERSION FEMINA contribution")</f>
        <v>Media_Print_VERSION FEMINA contribution</v>
      </c>
      <c r="C1056" s="1">
        <f ca="1">IFERROR(INDIRECT(ADDRESS(MATCH(A1056,'contribution par jour-semaine'!A:A,0),MATCH(B1056,'contribution par jour-semaine'!$1:$1,0),4,1,"contribution par jour-semaine")),"")</f>
        <v>38377.98046875</v>
      </c>
      <c r="D1056" s="4" t="str">
        <f ca="1">VLOOKUP(A1056,predictions!A:B,2,FALSE)</f>
        <v>22/02/2021</v>
      </c>
      <c r="E1056" s="4">
        <f t="shared" ca="1" si="4"/>
        <v>44249</v>
      </c>
    </row>
    <row r="1057" spans="1:5" ht="13" x14ac:dyDescent="0.15">
      <c r="A1057" s="1">
        <f ca="1">IFERROR(__xludf.DUMMYFUNCTION("""COMPUTED_VALUE"""),35)</f>
        <v>35</v>
      </c>
      <c r="B1057" s="1" t="str">
        <f ca="1">IFERROR(__xludf.DUMMYFUNCTION("""COMPUTED_VALUE"""),"Media_Print_GALA contribution")</f>
        <v>Media_Print_GALA contribution</v>
      </c>
      <c r="C1057" s="1">
        <f ca="1">IFERROR(INDIRECT(ADDRESS(MATCH(A1057,'contribution par jour-semaine'!A:A,0),MATCH(B1057,'contribution par jour-semaine'!$1:$1,0),4,1,"contribution par jour-semaine")),"")</f>
        <v>25343.0390625</v>
      </c>
      <c r="D1057" s="4" t="str">
        <f ca="1">VLOOKUP(A1057,predictions!A:B,2,FALSE)</f>
        <v>22/02/2021</v>
      </c>
      <c r="E1057" s="4">
        <f t="shared" ca="1" si="4"/>
        <v>44249</v>
      </c>
    </row>
    <row r="1058" spans="1:5" ht="13" x14ac:dyDescent="0.15">
      <c r="A1058" s="1">
        <f ca="1">IFERROR(__xludf.DUMMYFUNCTION("""COMPUTED_VALUE"""),35)</f>
        <v>35</v>
      </c>
      <c r="B1058" s="1" t="str">
        <f ca="1">IFERROR(__xludf.DUMMYFUNCTION("""COMPUTED_VALUE"""),"Media_Print_COSMOPOLITAN contribution")</f>
        <v>Media_Print_COSMOPOLITAN contribution</v>
      </c>
      <c r="C1058" s="1">
        <f ca="1">IFERROR(INDIRECT(ADDRESS(MATCH(A1058,'contribution par jour-semaine'!A:A,0),MATCH(B1058,'contribution par jour-semaine'!$1:$1,0),4,1,"contribution par jour-semaine")),"")</f>
        <v>34860.73828125</v>
      </c>
      <c r="D1058" s="4" t="str">
        <f ca="1">VLOOKUP(A1058,predictions!A:B,2,FALSE)</f>
        <v>22/02/2021</v>
      </c>
      <c r="E1058" s="4">
        <f t="shared" ca="1" si="4"/>
        <v>44249</v>
      </c>
    </row>
    <row r="1059" spans="1:5" ht="13" x14ac:dyDescent="0.15">
      <c r="A1059" s="1">
        <f ca="1">IFERROR(__xludf.DUMMYFUNCTION("""COMPUTED_VALUE"""),35)</f>
        <v>35</v>
      </c>
      <c r="B1059" s="1" t="str">
        <f ca="1">IFERROR(__xludf.DUMMYFUNCTION("""COMPUTED_VALUE"""),"Media_Print_FEMME ACTUELLE contribution")</f>
        <v>Media_Print_FEMME ACTUELLE contribution</v>
      </c>
      <c r="C1059" s="1">
        <f ca="1">IFERROR(INDIRECT(ADDRESS(MATCH(A1059,'contribution par jour-semaine'!A:A,0),MATCH(B1059,'contribution par jour-semaine'!$1:$1,0),4,1,"contribution par jour-semaine")),"")</f>
        <v>13150.599609375</v>
      </c>
      <c r="D1059" s="4" t="str">
        <f ca="1">VLOOKUP(A1059,predictions!A:B,2,FALSE)</f>
        <v>22/02/2021</v>
      </c>
      <c r="E1059" s="4">
        <f t="shared" ca="1" si="4"/>
        <v>44249</v>
      </c>
    </row>
    <row r="1060" spans="1:5" ht="13" x14ac:dyDescent="0.15">
      <c r="A1060" s="1">
        <f ca="1">IFERROR(__xludf.DUMMYFUNCTION("""COMPUTED_VALUE"""),35)</f>
        <v>35</v>
      </c>
      <c r="B1060" s="1" t="str">
        <f ca="1">IFERROR(__xludf.DUMMYFUNCTION("""COMPUTED_VALUE"""),"Media_Print_PARIS MATCH contribution")</f>
        <v>Media_Print_PARIS MATCH contribution</v>
      </c>
      <c r="C1060" s="1">
        <f ca="1">IFERROR(INDIRECT(ADDRESS(MATCH(A1060,'contribution par jour-semaine'!A:A,0),MATCH(B1060,'contribution par jour-semaine'!$1:$1,0),4,1,"contribution par jour-semaine")),"")</f>
        <v>18688.265625</v>
      </c>
      <c r="D1060" s="4" t="str">
        <f ca="1">VLOOKUP(A1060,predictions!A:B,2,FALSE)</f>
        <v>22/02/2021</v>
      </c>
      <c r="E1060" s="4">
        <f t="shared" ca="1" si="4"/>
        <v>44249</v>
      </c>
    </row>
    <row r="1061" spans="1:5" ht="13" x14ac:dyDescent="0.15">
      <c r="A1061" s="1">
        <f ca="1">IFERROR(__xludf.DUMMYFUNCTION("""COMPUTED_VALUE"""),35)</f>
        <v>35</v>
      </c>
      <c r="B1061" s="1" t="str">
        <f ca="1">IFERROR(__xludf.DUMMYFUNCTION("""COMPUTED_VALUE"""),"Media_Print_BIBA contribution")</f>
        <v>Media_Print_BIBA contribution</v>
      </c>
      <c r="C1061" s="1">
        <f ca="1">IFERROR(INDIRECT(ADDRESS(MATCH(A1061,'contribution par jour-semaine'!A:A,0),MATCH(B1061,'contribution par jour-semaine'!$1:$1,0),4,1,"contribution par jour-semaine")),"")</f>
        <v>35442.375</v>
      </c>
      <c r="D1061" s="4" t="str">
        <f ca="1">VLOOKUP(A1061,predictions!A:B,2,FALSE)</f>
        <v>22/02/2021</v>
      </c>
      <c r="E1061" s="4">
        <f t="shared" ca="1" si="4"/>
        <v>44249</v>
      </c>
    </row>
    <row r="1062" spans="1:5" ht="13" x14ac:dyDescent="0.15">
      <c r="A1062" s="1">
        <f ca="1">IFERROR(__xludf.DUMMYFUNCTION("""COMPUTED_VALUE"""),35)</f>
        <v>35</v>
      </c>
      <c r="B1062" s="1" t="str">
        <f ca="1">IFERROR(__xludf.DUMMYFUNCTION("""COMPUTED_VALUE"""),"Media_Print_AVANTAGES contribution")</f>
        <v>Media_Print_AVANTAGES contribution</v>
      </c>
      <c r="C1062" s="1">
        <f ca="1">IFERROR(INDIRECT(ADDRESS(MATCH(A1062,'contribution par jour-semaine'!A:A,0),MATCH(B1062,'contribution par jour-semaine'!$1:$1,0),4,1,"contribution par jour-semaine")),"")</f>
        <v>10221.6728515625</v>
      </c>
      <c r="D1062" s="4" t="str">
        <f ca="1">VLOOKUP(A1062,predictions!A:B,2,FALSE)</f>
        <v>22/02/2021</v>
      </c>
      <c r="E1062" s="4">
        <f t="shared" ca="1" si="4"/>
        <v>44249</v>
      </c>
    </row>
    <row r="1063" spans="1:5" ht="13" x14ac:dyDescent="0.15">
      <c r="A1063" s="1">
        <f ca="1">IFERROR(__xludf.DUMMYFUNCTION("""COMPUTED_VALUE"""),35)</f>
        <v>35</v>
      </c>
      <c r="B1063" s="1" t="str">
        <f ca="1">IFERROR(__xludf.DUMMYFUNCTION("""COMPUTED_VALUE"""),"Media_Print_PSYCHOLOGIES contribution")</f>
        <v>Media_Print_PSYCHOLOGIES contribution</v>
      </c>
      <c r="C1063" s="1">
        <f ca="1">IFERROR(INDIRECT(ADDRESS(MATCH(A1063,'contribution par jour-semaine'!A:A,0),MATCH(B1063,'contribution par jour-semaine'!$1:$1,0),4,1,"contribution par jour-semaine")),"")</f>
        <v>9740.46875</v>
      </c>
      <c r="D1063" s="4" t="str">
        <f ca="1">VLOOKUP(A1063,predictions!A:B,2,FALSE)</f>
        <v>22/02/2021</v>
      </c>
      <c r="E1063" s="4">
        <f t="shared" ca="1" si="4"/>
        <v>44249</v>
      </c>
    </row>
    <row r="1064" spans="1:5" ht="13" x14ac:dyDescent="0.15">
      <c r="A1064" s="1">
        <f ca="1">IFERROR(__xludf.DUMMYFUNCTION("""COMPUTED_VALUE"""),35)</f>
        <v>35</v>
      </c>
      <c r="B1064" s="1" t="str">
        <f ca="1">IFERROR(__xludf.DUMMYFUNCTION("""COMPUTED_VALUE"""),"Media_TV_TF1 contribution")</f>
        <v>Media_TV_TF1 contribution</v>
      </c>
      <c r="C1064" s="1">
        <f ca="1">IFERROR(INDIRECT(ADDRESS(MATCH(A1064,'contribution par jour-semaine'!A:A,0),MATCH(B1064,'contribution par jour-semaine'!$1:$1,0),4,1,"contribution par jour-semaine")),"")</f>
        <v>11133.5107421875</v>
      </c>
      <c r="D1064" s="4" t="str">
        <f ca="1">VLOOKUP(A1064,predictions!A:B,2,FALSE)</f>
        <v>22/02/2021</v>
      </c>
      <c r="E1064" s="4">
        <f t="shared" ca="1" si="4"/>
        <v>44249</v>
      </c>
    </row>
    <row r="1065" spans="1:5" ht="13" x14ac:dyDescent="0.15">
      <c r="A1065" s="1">
        <f ca="1">IFERROR(__xludf.DUMMYFUNCTION("""COMPUTED_VALUE"""),35)</f>
        <v>35</v>
      </c>
      <c r="B1065" s="1" t="str">
        <f ca="1">IFERROR(__xludf.DUMMYFUNCTION("""COMPUTED_VALUE"""),"Media_TV_Others contribution")</f>
        <v>Media_TV_Others contribution</v>
      </c>
      <c r="C1065" s="1">
        <f ca="1">IFERROR(INDIRECT(ADDRESS(MATCH(A1065,'contribution par jour-semaine'!A:A,0),MATCH(B1065,'contribution par jour-semaine'!$1:$1,0),4,1,"contribution par jour-semaine")),"")</f>
        <v>11338.205078125</v>
      </c>
      <c r="D1065" s="4" t="str">
        <f ca="1">VLOOKUP(A1065,predictions!A:B,2,FALSE)</f>
        <v>22/02/2021</v>
      </c>
      <c r="E1065" s="4">
        <f t="shared" ca="1" si="4"/>
        <v>44249</v>
      </c>
    </row>
    <row r="1066" spans="1:5" ht="13" x14ac:dyDescent="0.15">
      <c r="A1066" s="1">
        <f ca="1">IFERROR(__xludf.DUMMYFUNCTION("""COMPUTED_VALUE"""),35)</f>
        <v>35</v>
      </c>
      <c r="B1066" s="1" t="str">
        <f ca="1">IFERROR(__xludf.DUMMYFUNCTION("""COMPUTED_VALUE"""),"Media_TV_M6 contribution")</f>
        <v>Media_TV_M6 contribution</v>
      </c>
      <c r="C1066" s="1">
        <f ca="1">IFERROR(INDIRECT(ADDRESS(MATCH(A1066,'contribution par jour-semaine'!A:A,0),MATCH(B1066,'contribution par jour-semaine'!$1:$1,0),4,1,"contribution par jour-semaine")),"")</f>
        <v>12901.7734375</v>
      </c>
      <c r="D1066" s="4" t="str">
        <f ca="1">VLOOKUP(A1066,predictions!A:B,2,FALSE)</f>
        <v>22/02/2021</v>
      </c>
      <c r="E1066" s="4">
        <f t="shared" ca="1" si="4"/>
        <v>44249</v>
      </c>
    </row>
    <row r="1067" spans="1:5" ht="13" x14ac:dyDescent="0.15">
      <c r="A1067" s="1">
        <f ca="1">IFERROR(__xludf.DUMMYFUNCTION("""COMPUTED_VALUE"""),35)</f>
        <v>35</v>
      </c>
      <c r="B1067" s="1" t="str">
        <f ca="1">IFERROR(__xludf.DUMMYFUNCTION("""COMPUTED_VALUE"""),"Media_TV_TMC contribution")</f>
        <v>Media_TV_TMC contribution</v>
      </c>
      <c r="C1067" s="1">
        <f ca="1">IFERROR(INDIRECT(ADDRESS(MATCH(A1067,'contribution par jour-semaine'!A:A,0),MATCH(B1067,'contribution par jour-semaine'!$1:$1,0),4,1,"contribution par jour-semaine")),"")</f>
        <v>7880.62353515625</v>
      </c>
      <c r="D1067" s="4" t="str">
        <f ca="1">VLOOKUP(A1067,predictions!A:B,2,FALSE)</f>
        <v>22/02/2021</v>
      </c>
      <c r="E1067" s="4">
        <f t="shared" ca="1" si="4"/>
        <v>44249</v>
      </c>
    </row>
    <row r="1068" spans="1:5" ht="13" x14ac:dyDescent="0.15">
      <c r="A1068" s="1">
        <f ca="1">IFERROR(__xludf.DUMMYFUNCTION("""COMPUTED_VALUE"""),35)</f>
        <v>35</v>
      </c>
      <c r="B1068" s="1" t="str">
        <f ca="1">IFERROR(__xludf.DUMMYFUNCTION("""COMPUTED_VALUE"""),"Media_TV_FRANCE 2 contribution")</f>
        <v>Media_TV_FRANCE 2 contribution</v>
      </c>
      <c r="C1068" s="1">
        <f ca="1">IFERROR(INDIRECT(ADDRESS(MATCH(A1068,'contribution par jour-semaine'!A:A,0),MATCH(B1068,'contribution par jour-semaine'!$1:$1,0),4,1,"contribution par jour-semaine")),"")</f>
        <v>13133.3828125</v>
      </c>
      <c r="D1068" s="4" t="str">
        <f ca="1">VLOOKUP(A1068,predictions!A:B,2,FALSE)</f>
        <v>22/02/2021</v>
      </c>
      <c r="E1068" s="4">
        <f t="shared" ca="1" si="4"/>
        <v>44249</v>
      </c>
    </row>
    <row r="1069" spans="1:5" ht="13" x14ac:dyDescent="0.15">
      <c r="A1069" s="1">
        <f ca="1">IFERROR(__xludf.DUMMYFUNCTION("""COMPUTED_VALUE"""),35)</f>
        <v>35</v>
      </c>
      <c r="B1069" s="1" t="str">
        <f ca="1">IFERROR(__xludf.DUMMYFUNCTION("""COMPUTED_VALUE"""),"Media_TV_BFM TV contribution")</f>
        <v>Media_TV_BFM TV contribution</v>
      </c>
      <c r="C1069" s="1">
        <f ca="1">IFERROR(INDIRECT(ADDRESS(MATCH(A1069,'contribution par jour-semaine'!A:A,0),MATCH(B1069,'contribution par jour-semaine'!$1:$1,0),4,1,"contribution par jour-semaine")),"")</f>
        <v>9135.744140625</v>
      </c>
      <c r="D1069" s="4" t="str">
        <f ca="1">VLOOKUP(A1069,predictions!A:B,2,FALSE)</f>
        <v>22/02/2021</v>
      </c>
      <c r="E1069" s="4">
        <f t="shared" ca="1" si="4"/>
        <v>44249</v>
      </c>
    </row>
    <row r="1070" spans="1:5" ht="13" x14ac:dyDescent="0.15">
      <c r="A1070" s="1">
        <f ca="1">IFERROR(__xludf.DUMMYFUNCTION("""COMPUTED_VALUE"""),35)</f>
        <v>35</v>
      </c>
      <c r="B1070" s="1" t="str">
        <f ca="1">IFERROR(__xludf.DUMMYFUNCTION("""COMPUTED_VALUE"""),"Media_TV_C8 contribution")</f>
        <v>Media_TV_C8 contribution</v>
      </c>
      <c r="C1070" s="1">
        <f ca="1">IFERROR(INDIRECT(ADDRESS(MATCH(A1070,'contribution par jour-semaine'!A:A,0),MATCH(B1070,'contribution par jour-semaine'!$1:$1,0),4,1,"contribution par jour-semaine")),"")</f>
        <v>6167.96044921875</v>
      </c>
      <c r="D1070" s="4" t="str">
        <f ca="1">VLOOKUP(A1070,predictions!A:B,2,FALSE)</f>
        <v>22/02/2021</v>
      </c>
      <c r="E1070" s="4">
        <f t="shared" ca="1" si="4"/>
        <v>44249</v>
      </c>
    </row>
    <row r="1071" spans="1:5" ht="13" x14ac:dyDescent="0.15">
      <c r="A1071" s="1">
        <f ca="1">IFERROR(__xludf.DUMMYFUNCTION("""COMPUTED_VALUE"""),35)</f>
        <v>35</v>
      </c>
      <c r="B1071" s="1" t="str">
        <f ca="1">IFERROR(__xludf.DUMMYFUNCTION("""COMPUTED_VALUE"""),"Media_TV_TF1 SERIES FILMS contribution")</f>
        <v>Media_TV_TF1 SERIES FILMS contribution</v>
      </c>
      <c r="C1071" s="1">
        <f ca="1">IFERROR(INDIRECT(ADDRESS(MATCH(A1071,'contribution par jour-semaine'!A:A,0),MATCH(B1071,'contribution par jour-semaine'!$1:$1,0),4,1,"contribution par jour-semaine")),"")</f>
        <v>5715.3388671875</v>
      </c>
      <c r="D1071" s="4" t="str">
        <f ca="1">VLOOKUP(A1071,predictions!A:B,2,FALSE)</f>
        <v>22/02/2021</v>
      </c>
      <c r="E1071" s="4">
        <f t="shared" ca="1" si="4"/>
        <v>44249</v>
      </c>
    </row>
    <row r="1072" spans="1:5" ht="13" x14ac:dyDescent="0.15">
      <c r="A1072" s="1">
        <f ca="1">IFERROR(__xludf.DUMMYFUNCTION("""COMPUTED_VALUE"""),35)</f>
        <v>35</v>
      </c>
      <c r="B1072" s="1" t="str">
        <f ca="1">IFERROR(__xludf.DUMMYFUNCTION("""COMPUTED_VALUE"""),"Media_TV_NRJ12 contribution")</f>
        <v>Media_TV_NRJ12 contribution</v>
      </c>
      <c r="C1072" s="1">
        <f ca="1">IFERROR(INDIRECT(ADDRESS(MATCH(A1072,'contribution par jour-semaine'!A:A,0),MATCH(B1072,'contribution par jour-semaine'!$1:$1,0),4,1,"contribution par jour-semaine")),"")</f>
        <v>3490.899169921875</v>
      </c>
      <c r="D1072" s="4" t="str">
        <f ca="1">VLOOKUP(A1072,predictions!A:B,2,FALSE)</f>
        <v>22/02/2021</v>
      </c>
      <c r="E1072" s="4">
        <f t="shared" ca="1" si="4"/>
        <v>44249</v>
      </c>
    </row>
    <row r="1073" spans="1:5" ht="13" x14ac:dyDescent="0.15">
      <c r="A1073" s="1">
        <f ca="1">IFERROR(__xludf.DUMMYFUNCTION("""COMPUTED_VALUE"""),35)</f>
        <v>35</v>
      </c>
      <c r="B1073" s="1" t="str">
        <f ca="1">IFERROR(__xludf.DUMMYFUNCTION("""COMPUTED_VALUE"""),"Media_Search contribution")</f>
        <v>Media_Search contribution</v>
      </c>
      <c r="C1073" s="1">
        <f ca="1">IFERROR(INDIRECT(ADDRESS(MATCH(A1073,'contribution par jour-semaine'!A:A,0),MATCH(B1073,'contribution par jour-semaine'!$1:$1,0),4,1,"contribution par jour-semaine")),"")</f>
        <v>65410.09765625</v>
      </c>
      <c r="D1073" s="4" t="str">
        <f ca="1">VLOOKUP(A1073,predictions!A:B,2,FALSE)</f>
        <v>22/02/2021</v>
      </c>
      <c r="E1073" s="4">
        <f t="shared" ca="1" si="4"/>
        <v>44249</v>
      </c>
    </row>
    <row r="1074" spans="1:5" ht="13" x14ac:dyDescent="0.15">
      <c r="A1074" s="1">
        <f ca="1">IFERROR(__xludf.DUMMYFUNCTION("""COMPUTED_VALUE"""),35)</f>
        <v>35</v>
      </c>
      <c r="B1074" s="1" t="str">
        <f ca="1">IFERROR(__xludf.DUMMYFUNCTION("""COMPUTED_VALUE"""),"Media_Social contribution")</f>
        <v>Media_Social contribution</v>
      </c>
      <c r="C1074" s="1">
        <f ca="1">IFERROR(INDIRECT(ADDRESS(MATCH(A1074,'contribution par jour-semaine'!A:A,0),MATCH(B1074,'contribution par jour-semaine'!$1:$1,0),4,1,"contribution par jour-semaine")),"")</f>
        <v>159646.109375</v>
      </c>
      <c r="D1074" s="4" t="str">
        <f ca="1">VLOOKUP(A1074,predictions!A:B,2,FALSE)</f>
        <v>22/02/2021</v>
      </c>
      <c r="E1074" s="4">
        <f t="shared" ca="1" si="4"/>
        <v>44249</v>
      </c>
    </row>
    <row r="1075" spans="1:5" ht="13" x14ac:dyDescent="0.15">
      <c r="A1075" s="1">
        <f ca="1">IFERROR(__xludf.DUMMYFUNCTION("""COMPUTED_VALUE"""),35)</f>
        <v>35</v>
      </c>
      <c r="B1075" s="1" t="str">
        <f ca="1">IFERROR(__xludf.DUMMYFUNCTION("""COMPUTED_VALUE"""),"Media_Display contribution")</f>
        <v>Media_Display contribution</v>
      </c>
      <c r="C1075" s="1">
        <f ca="1">IFERROR(INDIRECT(ADDRESS(MATCH(A1075,'contribution par jour-semaine'!A:A,0),MATCH(B1075,'contribution par jour-semaine'!$1:$1,0),4,1,"contribution par jour-semaine")),"")</f>
        <v>36963.96484375</v>
      </c>
      <c r="D1075" s="4" t="str">
        <f ca="1">VLOOKUP(A1075,predictions!A:B,2,FALSE)</f>
        <v>22/02/2021</v>
      </c>
      <c r="E1075" s="4">
        <f t="shared" ca="1" si="4"/>
        <v>44249</v>
      </c>
    </row>
    <row r="1076" spans="1:5" ht="13" x14ac:dyDescent="0.15">
      <c r="A1076" s="1">
        <f ca="1">IFERROR(__xludf.DUMMYFUNCTION("""COMPUTED_VALUE"""),35)</f>
        <v>35</v>
      </c>
      <c r="B1076" s="1" t="str">
        <f ca="1">IFERROR(__xludf.DUMMYFUNCTION("""COMPUTED_VALUE"""),"Media_OOH_JC DECAUX VITRINE 2M2 NATIONAL contribution")</f>
        <v>Media_OOH_JC DECAUX VITRINE 2M2 NATIONAL contribution</v>
      </c>
      <c r="C1076" s="1">
        <f ca="1">IFERROR(INDIRECT(ADDRESS(MATCH(A1076,'contribution par jour-semaine'!A:A,0),MATCH(B1076,'contribution par jour-semaine'!$1:$1,0),4,1,"contribution par jour-semaine")),"")</f>
        <v>2665.550537109375</v>
      </c>
      <c r="D1076" s="4" t="str">
        <f ca="1">VLOOKUP(A1076,predictions!A:B,2,FALSE)</f>
        <v>22/02/2021</v>
      </c>
      <c r="E1076" s="4">
        <f t="shared" ca="1" si="4"/>
        <v>44249</v>
      </c>
    </row>
    <row r="1077" spans="1:5" ht="13" x14ac:dyDescent="0.15">
      <c r="A1077" s="1">
        <f ca="1">IFERROR(__xludf.DUMMYFUNCTION("""COMPUTED_VALUE"""),35)</f>
        <v>35</v>
      </c>
      <c r="B1077" s="1" t="str">
        <f ca="1">IFERROR(__xludf.DUMMYFUNCTION("""COMPUTED_VALUE"""),"Media_OOH_METROBUS METRO NATIONAL contribution")</f>
        <v>Media_OOH_METROBUS METRO NATIONAL contribution</v>
      </c>
      <c r="C1077" s="1">
        <f ca="1">IFERROR(INDIRECT(ADDRESS(MATCH(A1077,'contribution par jour-semaine'!A:A,0),MATCH(B1077,'contribution par jour-semaine'!$1:$1,0),4,1,"contribution par jour-semaine")),"")</f>
        <v>3516.5439453125</v>
      </c>
      <c r="D1077" s="4" t="str">
        <f ca="1">VLOOKUP(A1077,predictions!A:B,2,FALSE)</f>
        <v>22/02/2021</v>
      </c>
      <c r="E1077" s="4">
        <f t="shared" ca="1" si="4"/>
        <v>44249</v>
      </c>
    </row>
    <row r="1078" spans="1:5" ht="13" x14ac:dyDescent="0.15">
      <c r="A1078" s="1">
        <f ca="1">IFERROR(__xludf.DUMMYFUNCTION("""COMPUTED_VALUE"""),35)</f>
        <v>35</v>
      </c>
      <c r="B1078" s="1" t="str">
        <f ca="1">IFERROR(__xludf.DUMMYFUNCTION("""COMPUTED_VALUE"""),"Media_OOH_CLEAR CHANNEL SHOPPING MALLS contribution")</f>
        <v>Media_OOH_CLEAR CHANNEL SHOPPING MALLS contribution</v>
      </c>
      <c r="C1078" s="1">
        <f ca="1">IFERROR(INDIRECT(ADDRESS(MATCH(A1078,'contribution par jour-semaine'!A:A,0),MATCH(B1078,'contribution par jour-semaine'!$1:$1,0),4,1,"contribution par jour-semaine")),"")</f>
        <v>4905.681640625</v>
      </c>
      <c r="D1078" s="4" t="str">
        <f ca="1">VLOOKUP(A1078,predictions!A:B,2,FALSE)</f>
        <v>22/02/2021</v>
      </c>
      <c r="E1078" s="4">
        <f t="shared" ca="1" si="4"/>
        <v>44249</v>
      </c>
    </row>
    <row r="1079" spans="1:5" ht="13" x14ac:dyDescent="0.15">
      <c r="A1079" s="1">
        <f ca="1">IFERROR(__xludf.DUMMYFUNCTION("""COMPUTED_VALUE"""),35)</f>
        <v>35</v>
      </c>
      <c r="B1079" s="1" t="str">
        <f ca="1">IFERROR(__xludf.DUMMYFUNCTION("""COMPUTED_VALUE"""),"Media_OOH_MEDIAGARES TRANSPORT contribution")</f>
        <v>Media_OOH_MEDIAGARES TRANSPORT contribution</v>
      </c>
      <c r="C1079" s="1">
        <f ca="1">IFERROR(INDIRECT(ADDRESS(MATCH(A1079,'contribution par jour-semaine'!A:A,0),MATCH(B1079,'contribution par jour-semaine'!$1:$1,0),4,1,"contribution par jour-semaine")),"")</f>
        <v>10937.0224609375</v>
      </c>
      <c r="D1079" s="4" t="str">
        <f ca="1">VLOOKUP(A1079,predictions!A:B,2,FALSE)</f>
        <v>22/02/2021</v>
      </c>
      <c r="E1079" s="4">
        <f t="shared" ca="1" si="4"/>
        <v>44249</v>
      </c>
    </row>
    <row r="1080" spans="1:5" ht="13" x14ac:dyDescent="0.15">
      <c r="A1080" s="1">
        <f ca="1">IFERROR(__xludf.DUMMYFUNCTION("""COMPUTED_VALUE"""),35)</f>
        <v>35</v>
      </c>
      <c r="B1080" s="1" t="str">
        <f ca="1">IFERROR(__xludf.DUMMYFUNCTION("""COMPUTED_VALUE"""),"Media_OOH_Others contribution")</f>
        <v>Media_OOH_Others contribution</v>
      </c>
      <c r="C1080" s="1">
        <f ca="1">IFERROR(INDIRECT(ADDRESS(MATCH(A1080,'contribution par jour-semaine'!A:A,0),MATCH(B1080,'contribution par jour-semaine'!$1:$1,0),4,1,"contribution par jour-semaine")),"")</f>
        <v>3579.96337890625</v>
      </c>
      <c r="D1080" s="4" t="str">
        <f ca="1">VLOOKUP(A1080,predictions!A:B,2,FALSE)</f>
        <v>22/02/2021</v>
      </c>
      <c r="E1080" s="4">
        <f t="shared" ca="1" si="4"/>
        <v>44249</v>
      </c>
    </row>
    <row r="1081" spans="1:5" ht="13" x14ac:dyDescent="0.15">
      <c r="A1081" s="1">
        <f ca="1">IFERROR(__xludf.DUMMYFUNCTION("""COMPUTED_VALUE"""),35)</f>
        <v>35</v>
      </c>
      <c r="B1081" s="1" t="str">
        <f ca="1">IFERROR(__xludf.DUMMYFUNCTION("""COMPUTED_VALUE"""),"baseline contribution")</f>
        <v>baseline contribution</v>
      </c>
      <c r="C1081" s="1">
        <f ca="1">IFERROR(INDIRECT(ADDRESS(MATCH(A1081,'contribution par jour-semaine'!A:A,0),MATCH(B1081,'contribution par jour-semaine'!$1:$1,0),4,1,"contribution par jour-semaine")),"")</f>
        <v>1063677</v>
      </c>
      <c r="D1081" s="4" t="str">
        <f ca="1">VLOOKUP(A1081,predictions!A:B,2,FALSE)</f>
        <v>22/02/2021</v>
      </c>
      <c r="E1081" s="4">
        <f t="shared" ca="1" si="4"/>
        <v>44249</v>
      </c>
    </row>
    <row r="1082" spans="1:5" ht="13" x14ac:dyDescent="0.15">
      <c r="A1082" s="1">
        <f ca="1">IFERROR(__xludf.DUMMYFUNCTION("""COMPUTED_VALUE"""),36)</f>
        <v>36</v>
      </c>
      <c r="B1082" s="1" t="str">
        <f ca="1">IFERROR(__xludf.DUMMYFUNCTION("""COMPUTED_VALUE"""),"Media_Print_Others contribution")</f>
        <v>Media_Print_Others contribution</v>
      </c>
      <c r="C1082" s="1">
        <f ca="1">IFERROR(INDIRECT(ADDRESS(MATCH(A1082,'contribution par jour-semaine'!A:A,0),MATCH(B1082,'contribution par jour-semaine'!$1:$1,0),4,1,"contribution par jour-semaine")),"")</f>
        <v>32964.484375</v>
      </c>
      <c r="D1082" s="4" t="str">
        <f ca="1">VLOOKUP(A1082,predictions!A:B,2,FALSE)</f>
        <v>01/03/2021</v>
      </c>
      <c r="E1082" s="4">
        <f t="shared" ca="1" si="4"/>
        <v>44256</v>
      </c>
    </row>
    <row r="1083" spans="1:5" ht="13" x14ac:dyDescent="0.15">
      <c r="A1083" s="1">
        <f ca="1">IFERROR(__xludf.DUMMYFUNCTION("""COMPUTED_VALUE"""),36)</f>
        <v>36</v>
      </c>
      <c r="B1083" s="1" t="str">
        <f ca="1">IFERROR(__xludf.DUMMYFUNCTION("""COMPUTED_VALUE"""),"Media_Print_ELLE contribution")</f>
        <v>Media_Print_ELLE contribution</v>
      </c>
      <c r="C1083" s="1">
        <f ca="1">IFERROR(INDIRECT(ADDRESS(MATCH(A1083,'contribution par jour-semaine'!A:A,0),MATCH(B1083,'contribution par jour-semaine'!$1:$1,0),4,1,"contribution par jour-semaine")),"")</f>
        <v>59422.00390625</v>
      </c>
      <c r="D1083" s="4" t="str">
        <f ca="1">VLOOKUP(A1083,predictions!A:B,2,FALSE)</f>
        <v>01/03/2021</v>
      </c>
      <c r="E1083" s="4">
        <f t="shared" ca="1" si="4"/>
        <v>44256</v>
      </c>
    </row>
    <row r="1084" spans="1:5" ht="13" x14ac:dyDescent="0.15">
      <c r="A1084" s="1">
        <f ca="1">IFERROR(__xludf.DUMMYFUNCTION("""COMPUTED_VALUE"""),36)</f>
        <v>36</v>
      </c>
      <c r="B1084" s="1" t="str">
        <f ca="1">IFERROR(__xludf.DUMMYFUNCTION("""COMPUTED_VALUE"""),"Media_Print_MADAME FIGARO contribution")</f>
        <v>Media_Print_MADAME FIGARO contribution</v>
      </c>
      <c r="C1084" s="1">
        <f ca="1">IFERROR(INDIRECT(ADDRESS(MATCH(A1084,'contribution par jour-semaine'!A:A,0),MATCH(B1084,'contribution par jour-semaine'!$1:$1,0),4,1,"contribution par jour-semaine")),"")</f>
        <v>19477.095703125</v>
      </c>
      <c r="D1084" s="4" t="str">
        <f ca="1">VLOOKUP(A1084,predictions!A:B,2,FALSE)</f>
        <v>01/03/2021</v>
      </c>
      <c r="E1084" s="4">
        <f t="shared" ca="1" si="4"/>
        <v>44256</v>
      </c>
    </row>
    <row r="1085" spans="1:5" ht="13" x14ac:dyDescent="0.15">
      <c r="A1085" s="1">
        <f ca="1">IFERROR(__xludf.DUMMYFUNCTION("""COMPUTED_VALUE"""),36)</f>
        <v>36</v>
      </c>
      <c r="B1085" s="1" t="str">
        <f ca="1">IFERROR(__xludf.DUMMYFUNCTION("""COMPUTED_VALUE"""),"Media_Print_MARIE CLAIRE contribution")</f>
        <v>Media_Print_MARIE CLAIRE contribution</v>
      </c>
      <c r="C1085" s="1">
        <f ca="1">IFERROR(INDIRECT(ADDRESS(MATCH(A1085,'contribution par jour-semaine'!A:A,0),MATCH(B1085,'contribution par jour-semaine'!$1:$1,0),4,1,"contribution par jour-semaine")),"")</f>
        <v>15022.87890625</v>
      </c>
      <c r="D1085" s="4" t="str">
        <f ca="1">VLOOKUP(A1085,predictions!A:B,2,FALSE)</f>
        <v>01/03/2021</v>
      </c>
      <c r="E1085" s="4">
        <f t="shared" ca="1" si="4"/>
        <v>44256</v>
      </c>
    </row>
    <row r="1086" spans="1:5" ht="13" x14ac:dyDescent="0.15">
      <c r="A1086" s="1">
        <f ca="1">IFERROR(__xludf.DUMMYFUNCTION("""COMPUTED_VALUE"""),36)</f>
        <v>36</v>
      </c>
      <c r="B1086" s="1" t="str">
        <f ca="1">IFERROR(__xludf.DUMMYFUNCTION("""COMPUTED_VALUE"""),"Media_Print_VERSION FEMINA contribution")</f>
        <v>Media_Print_VERSION FEMINA contribution</v>
      </c>
      <c r="C1086" s="1">
        <f ca="1">IFERROR(INDIRECT(ADDRESS(MATCH(A1086,'contribution par jour-semaine'!A:A,0),MATCH(B1086,'contribution par jour-semaine'!$1:$1,0),4,1,"contribution par jour-semaine")),"")</f>
        <v>28633.28515625</v>
      </c>
      <c r="D1086" s="4" t="str">
        <f ca="1">VLOOKUP(A1086,predictions!A:B,2,FALSE)</f>
        <v>01/03/2021</v>
      </c>
      <c r="E1086" s="4">
        <f t="shared" ca="1" si="4"/>
        <v>44256</v>
      </c>
    </row>
    <row r="1087" spans="1:5" ht="13" x14ac:dyDescent="0.15">
      <c r="A1087" s="1">
        <f ca="1">IFERROR(__xludf.DUMMYFUNCTION("""COMPUTED_VALUE"""),36)</f>
        <v>36</v>
      </c>
      <c r="B1087" s="1" t="str">
        <f ca="1">IFERROR(__xludf.DUMMYFUNCTION("""COMPUTED_VALUE"""),"Media_Print_GALA contribution")</f>
        <v>Media_Print_GALA contribution</v>
      </c>
      <c r="C1087" s="1">
        <f ca="1">IFERROR(INDIRECT(ADDRESS(MATCH(A1087,'contribution par jour-semaine'!A:A,0),MATCH(B1087,'contribution par jour-semaine'!$1:$1,0),4,1,"contribution par jour-semaine")),"")</f>
        <v>30209.19140625</v>
      </c>
      <c r="D1087" s="4" t="str">
        <f ca="1">VLOOKUP(A1087,predictions!A:B,2,FALSE)</f>
        <v>01/03/2021</v>
      </c>
      <c r="E1087" s="4">
        <f t="shared" ca="1" si="4"/>
        <v>44256</v>
      </c>
    </row>
    <row r="1088" spans="1:5" ht="13" x14ac:dyDescent="0.15">
      <c r="A1088" s="1">
        <f ca="1">IFERROR(__xludf.DUMMYFUNCTION("""COMPUTED_VALUE"""),36)</f>
        <v>36</v>
      </c>
      <c r="B1088" s="1" t="str">
        <f ca="1">IFERROR(__xludf.DUMMYFUNCTION("""COMPUTED_VALUE"""),"Media_Print_COSMOPOLITAN contribution")</f>
        <v>Media_Print_COSMOPOLITAN contribution</v>
      </c>
      <c r="C1088" s="1">
        <f ca="1">IFERROR(INDIRECT(ADDRESS(MATCH(A1088,'contribution par jour-semaine'!A:A,0),MATCH(B1088,'contribution par jour-semaine'!$1:$1,0),4,1,"contribution par jour-semaine")),"")</f>
        <v>30687.865234375</v>
      </c>
      <c r="D1088" s="4" t="str">
        <f ca="1">VLOOKUP(A1088,predictions!A:B,2,FALSE)</f>
        <v>01/03/2021</v>
      </c>
      <c r="E1088" s="4">
        <f t="shared" ca="1" si="4"/>
        <v>44256</v>
      </c>
    </row>
    <row r="1089" spans="1:5" ht="13" x14ac:dyDescent="0.15">
      <c r="A1089" s="1">
        <f ca="1">IFERROR(__xludf.DUMMYFUNCTION("""COMPUTED_VALUE"""),36)</f>
        <v>36</v>
      </c>
      <c r="B1089" s="1" t="str">
        <f ca="1">IFERROR(__xludf.DUMMYFUNCTION("""COMPUTED_VALUE"""),"Media_Print_FEMME ACTUELLE contribution")</f>
        <v>Media_Print_FEMME ACTUELLE contribution</v>
      </c>
      <c r="C1089" s="1">
        <f ca="1">IFERROR(INDIRECT(ADDRESS(MATCH(A1089,'contribution par jour-semaine'!A:A,0),MATCH(B1089,'contribution par jour-semaine'!$1:$1,0),4,1,"contribution par jour-semaine")),"")</f>
        <v>10042.501953125</v>
      </c>
      <c r="D1089" s="4" t="str">
        <f ca="1">VLOOKUP(A1089,predictions!A:B,2,FALSE)</f>
        <v>01/03/2021</v>
      </c>
      <c r="E1089" s="4">
        <f t="shared" ca="1" si="4"/>
        <v>44256</v>
      </c>
    </row>
    <row r="1090" spans="1:5" ht="13" x14ac:dyDescent="0.15">
      <c r="A1090" s="1">
        <f ca="1">IFERROR(__xludf.DUMMYFUNCTION("""COMPUTED_VALUE"""),36)</f>
        <v>36</v>
      </c>
      <c r="B1090" s="1" t="str">
        <f ca="1">IFERROR(__xludf.DUMMYFUNCTION("""COMPUTED_VALUE"""),"Media_Print_PARIS MATCH contribution")</f>
        <v>Media_Print_PARIS MATCH contribution</v>
      </c>
      <c r="C1090" s="1">
        <f ca="1">IFERROR(INDIRECT(ADDRESS(MATCH(A1090,'contribution par jour-semaine'!A:A,0),MATCH(B1090,'contribution par jour-semaine'!$1:$1,0),4,1,"contribution par jour-semaine")),"")</f>
        <v>15379.658203125</v>
      </c>
      <c r="D1090" s="4" t="str">
        <f ca="1">VLOOKUP(A1090,predictions!A:B,2,FALSE)</f>
        <v>01/03/2021</v>
      </c>
      <c r="E1090" s="4">
        <f t="shared" ca="1" si="4"/>
        <v>44256</v>
      </c>
    </row>
    <row r="1091" spans="1:5" ht="13" x14ac:dyDescent="0.15">
      <c r="A1091" s="1">
        <f ca="1">IFERROR(__xludf.DUMMYFUNCTION("""COMPUTED_VALUE"""),36)</f>
        <v>36</v>
      </c>
      <c r="B1091" s="1" t="str">
        <f ca="1">IFERROR(__xludf.DUMMYFUNCTION("""COMPUTED_VALUE"""),"Media_Print_BIBA contribution")</f>
        <v>Media_Print_BIBA contribution</v>
      </c>
      <c r="C1091" s="1">
        <f ca="1">IFERROR(INDIRECT(ADDRESS(MATCH(A1091,'contribution par jour-semaine'!A:A,0),MATCH(B1091,'contribution par jour-semaine'!$1:$1,0),4,1,"contribution par jour-semaine")),"")</f>
        <v>29719.87109375</v>
      </c>
      <c r="D1091" s="4" t="str">
        <f ca="1">VLOOKUP(A1091,predictions!A:B,2,FALSE)</f>
        <v>01/03/2021</v>
      </c>
      <c r="E1091" s="4">
        <f t="shared" ca="1" si="4"/>
        <v>44256</v>
      </c>
    </row>
    <row r="1092" spans="1:5" ht="13" x14ac:dyDescent="0.15">
      <c r="A1092" s="1">
        <f ca="1">IFERROR(__xludf.DUMMYFUNCTION("""COMPUTED_VALUE"""),36)</f>
        <v>36</v>
      </c>
      <c r="B1092" s="1" t="str">
        <f ca="1">IFERROR(__xludf.DUMMYFUNCTION("""COMPUTED_VALUE"""),"Media_Print_AVANTAGES contribution")</f>
        <v>Media_Print_AVANTAGES contribution</v>
      </c>
      <c r="C1092" s="1">
        <f ca="1">IFERROR(INDIRECT(ADDRESS(MATCH(A1092,'contribution par jour-semaine'!A:A,0),MATCH(B1092,'contribution par jour-semaine'!$1:$1,0),4,1,"contribution par jour-semaine")),"")</f>
        <v>13378.2607421875</v>
      </c>
      <c r="D1092" s="4" t="str">
        <f ca="1">VLOOKUP(A1092,predictions!A:B,2,FALSE)</f>
        <v>01/03/2021</v>
      </c>
      <c r="E1092" s="4">
        <f t="shared" ca="1" si="4"/>
        <v>44256</v>
      </c>
    </row>
    <row r="1093" spans="1:5" ht="13" x14ac:dyDescent="0.15">
      <c r="A1093" s="1">
        <f ca="1">IFERROR(__xludf.DUMMYFUNCTION("""COMPUTED_VALUE"""),36)</f>
        <v>36</v>
      </c>
      <c r="B1093" s="1" t="str">
        <f ca="1">IFERROR(__xludf.DUMMYFUNCTION("""COMPUTED_VALUE"""),"Media_Print_PSYCHOLOGIES contribution")</f>
        <v>Media_Print_PSYCHOLOGIES contribution</v>
      </c>
      <c r="C1093" s="1">
        <f ca="1">IFERROR(INDIRECT(ADDRESS(MATCH(A1093,'contribution par jour-semaine'!A:A,0),MATCH(B1093,'contribution par jour-semaine'!$1:$1,0),4,1,"contribution par jour-semaine")),"")</f>
        <v>7630.90869140625</v>
      </c>
      <c r="D1093" s="4" t="str">
        <f ca="1">VLOOKUP(A1093,predictions!A:B,2,FALSE)</f>
        <v>01/03/2021</v>
      </c>
      <c r="E1093" s="4">
        <f t="shared" ca="1" si="4"/>
        <v>44256</v>
      </c>
    </row>
    <row r="1094" spans="1:5" ht="13" x14ac:dyDescent="0.15">
      <c r="A1094" s="1">
        <f ca="1">IFERROR(__xludf.DUMMYFUNCTION("""COMPUTED_VALUE"""),36)</f>
        <v>36</v>
      </c>
      <c r="B1094" s="1" t="str">
        <f ca="1">IFERROR(__xludf.DUMMYFUNCTION("""COMPUTED_VALUE"""),"Media_TV_TF1 contribution")</f>
        <v>Media_TV_TF1 contribution</v>
      </c>
      <c r="C1094" s="1">
        <f ca="1">IFERROR(INDIRECT(ADDRESS(MATCH(A1094,'contribution par jour-semaine'!A:A,0),MATCH(B1094,'contribution par jour-semaine'!$1:$1,0),4,1,"contribution par jour-semaine")),"")</f>
        <v>11012.2509765625</v>
      </c>
      <c r="D1094" s="4" t="str">
        <f ca="1">VLOOKUP(A1094,predictions!A:B,2,FALSE)</f>
        <v>01/03/2021</v>
      </c>
      <c r="E1094" s="4">
        <f t="shared" ca="1" si="4"/>
        <v>44256</v>
      </c>
    </row>
    <row r="1095" spans="1:5" ht="13" x14ac:dyDescent="0.15">
      <c r="A1095" s="1">
        <f ca="1">IFERROR(__xludf.DUMMYFUNCTION("""COMPUTED_VALUE"""),36)</f>
        <v>36</v>
      </c>
      <c r="B1095" s="1" t="str">
        <f ca="1">IFERROR(__xludf.DUMMYFUNCTION("""COMPUTED_VALUE"""),"Media_TV_Others contribution")</f>
        <v>Media_TV_Others contribution</v>
      </c>
      <c r="C1095" s="1">
        <f ca="1">IFERROR(INDIRECT(ADDRESS(MATCH(A1095,'contribution par jour-semaine'!A:A,0),MATCH(B1095,'contribution par jour-semaine'!$1:$1,0),4,1,"contribution par jour-semaine")),"")</f>
        <v>11784.400390625</v>
      </c>
      <c r="D1095" s="4" t="str">
        <f ca="1">VLOOKUP(A1095,predictions!A:B,2,FALSE)</f>
        <v>01/03/2021</v>
      </c>
      <c r="E1095" s="4">
        <f t="shared" ca="1" si="4"/>
        <v>44256</v>
      </c>
    </row>
    <row r="1096" spans="1:5" ht="13" x14ac:dyDescent="0.15">
      <c r="A1096" s="1">
        <f ca="1">IFERROR(__xludf.DUMMYFUNCTION("""COMPUTED_VALUE"""),36)</f>
        <v>36</v>
      </c>
      <c r="B1096" s="1" t="str">
        <f ca="1">IFERROR(__xludf.DUMMYFUNCTION("""COMPUTED_VALUE"""),"Media_TV_M6 contribution")</f>
        <v>Media_TV_M6 contribution</v>
      </c>
      <c r="C1096" s="1">
        <f ca="1">IFERROR(INDIRECT(ADDRESS(MATCH(A1096,'contribution par jour-semaine'!A:A,0),MATCH(B1096,'contribution par jour-semaine'!$1:$1,0),4,1,"contribution par jour-semaine")),"")</f>
        <v>12262.3984375</v>
      </c>
      <c r="D1096" s="4" t="str">
        <f ca="1">VLOOKUP(A1096,predictions!A:B,2,FALSE)</f>
        <v>01/03/2021</v>
      </c>
      <c r="E1096" s="4">
        <f t="shared" ca="1" si="4"/>
        <v>44256</v>
      </c>
    </row>
    <row r="1097" spans="1:5" ht="13" x14ac:dyDescent="0.15">
      <c r="A1097" s="1">
        <f ca="1">IFERROR(__xludf.DUMMYFUNCTION("""COMPUTED_VALUE"""),36)</f>
        <v>36</v>
      </c>
      <c r="B1097" s="1" t="str">
        <f ca="1">IFERROR(__xludf.DUMMYFUNCTION("""COMPUTED_VALUE"""),"Media_TV_TMC contribution")</f>
        <v>Media_TV_TMC contribution</v>
      </c>
      <c r="C1097" s="1">
        <f ca="1">IFERROR(INDIRECT(ADDRESS(MATCH(A1097,'contribution par jour-semaine'!A:A,0),MATCH(B1097,'contribution par jour-semaine'!$1:$1,0),4,1,"contribution par jour-semaine")),"")</f>
        <v>9978.458984375</v>
      </c>
      <c r="D1097" s="4" t="str">
        <f ca="1">VLOOKUP(A1097,predictions!A:B,2,FALSE)</f>
        <v>01/03/2021</v>
      </c>
      <c r="E1097" s="4">
        <f t="shared" ca="1" si="4"/>
        <v>44256</v>
      </c>
    </row>
    <row r="1098" spans="1:5" ht="13" x14ac:dyDescent="0.15">
      <c r="A1098" s="1">
        <f ca="1">IFERROR(__xludf.DUMMYFUNCTION("""COMPUTED_VALUE"""),36)</f>
        <v>36</v>
      </c>
      <c r="B1098" s="1" t="str">
        <f ca="1">IFERROR(__xludf.DUMMYFUNCTION("""COMPUTED_VALUE"""),"Media_TV_FRANCE 2 contribution")</f>
        <v>Media_TV_FRANCE 2 contribution</v>
      </c>
      <c r="C1098" s="1">
        <f ca="1">IFERROR(INDIRECT(ADDRESS(MATCH(A1098,'contribution par jour-semaine'!A:A,0),MATCH(B1098,'contribution par jour-semaine'!$1:$1,0),4,1,"contribution par jour-semaine")),"")</f>
        <v>13361.9482421875</v>
      </c>
      <c r="D1098" s="4" t="str">
        <f ca="1">VLOOKUP(A1098,predictions!A:B,2,FALSE)</f>
        <v>01/03/2021</v>
      </c>
      <c r="E1098" s="4">
        <f t="shared" ca="1" si="4"/>
        <v>44256</v>
      </c>
    </row>
    <row r="1099" spans="1:5" ht="13" x14ac:dyDescent="0.15">
      <c r="A1099" s="1">
        <f ca="1">IFERROR(__xludf.DUMMYFUNCTION("""COMPUTED_VALUE"""),36)</f>
        <v>36</v>
      </c>
      <c r="B1099" s="1" t="str">
        <f ca="1">IFERROR(__xludf.DUMMYFUNCTION("""COMPUTED_VALUE"""),"Media_TV_BFM TV contribution")</f>
        <v>Media_TV_BFM TV contribution</v>
      </c>
      <c r="C1099" s="1">
        <f ca="1">IFERROR(INDIRECT(ADDRESS(MATCH(A1099,'contribution par jour-semaine'!A:A,0),MATCH(B1099,'contribution par jour-semaine'!$1:$1,0),4,1,"contribution par jour-semaine")),"")</f>
        <v>8310.0595703125</v>
      </c>
      <c r="D1099" s="4" t="str">
        <f ca="1">VLOOKUP(A1099,predictions!A:B,2,FALSE)</f>
        <v>01/03/2021</v>
      </c>
      <c r="E1099" s="4">
        <f t="shared" ca="1" si="4"/>
        <v>44256</v>
      </c>
    </row>
    <row r="1100" spans="1:5" ht="13" x14ac:dyDescent="0.15">
      <c r="A1100" s="1">
        <f ca="1">IFERROR(__xludf.DUMMYFUNCTION("""COMPUTED_VALUE"""),36)</f>
        <v>36</v>
      </c>
      <c r="B1100" s="1" t="str">
        <f ca="1">IFERROR(__xludf.DUMMYFUNCTION("""COMPUTED_VALUE"""),"Media_TV_C8 contribution")</f>
        <v>Media_TV_C8 contribution</v>
      </c>
      <c r="C1100" s="1">
        <f ca="1">IFERROR(INDIRECT(ADDRESS(MATCH(A1100,'contribution par jour-semaine'!A:A,0),MATCH(B1100,'contribution par jour-semaine'!$1:$1,0),4,1,"contribution par jour-semaine")),"")</f>
        <v>5862.5478515625</v>
      </c>
      <c r="D1100" s="4" t="str">
        <f ca="1">VLOOKUP(A1100,predictions!A:B,2,FALSE)</f>
        <v>01/03/2021</v>
      </c>
      <c r="E1100" s="4">
        <f t="shared" ca="1" si="4"/>
        <v>44256</v>
      </c>
    </row>
    <row r="1101" spans="1:5" ht="13" x14ac:dyDescent="0.15">
      <c r="A1101" s="1">
        <f ca="1">IFERROR(__xludf.DUMMYFUNCTION("""COMPUTED_VALUE"""),36)</f>
        <v>36</v>
      </c>
      <c r="B1101" s="1" t="str">
        <f ca="1">IFERROR(__xludf.DUMMYFUNCTION("""COMPUTED_VALUE"""),"Media_TV_TF1 SERIES FILMS contribution")</f>
        <v>Media_TV_TF1 SERIES FILMS contribution</v>
      </c>
      <c r="C1101" s="1">
        <f ca="1">IFERROR(INDIRECT(ADDRESS(MATCH(A1101,'contribution par jour-semaine'!A:A,0),MATCH(B1101,'contribution par jour-semaine'!$1:$1,0),4,1,"contribution par jour-semaine")),"")</f>
        <v>6675.34423828125</v>
      </c>
      <c r="D1101" s="4" t="str">
        <f ca="1">VLOOKUP(A1101,predictions!A:B,2,FALSE)</f>
        <v>01/03/2021</v>
      </c>
      <c r="E1101" s="4">
        <f t="shared" ca="1" si="4"/>
        <v>44256</v>
      </c>
    </row>
    <row r="1102" spans="1:5" ht="13" x14ac:dyDescent="0.15">
      <c r="A1102" s="1">
        <f ca="1">IFERROR(__xludf.DUMMYFUNCTION("""COMPUTED_VALUE"""),36)</f>
        <v>36</v>
      </c>
      <c r="B1102" s="1" t="str">
        <f ca="1">IFERROR(__xludf.DUMMYFUNCTION("""COMPUTED_VALUE"""),"Media_TV_NRJ12 contribution")</f>
        <v>Media_TV_NRJ12 contribution</v>
      </c>
      <c r="C1102" s="1">
        <f ca="1">IFERROR(INDIRECT(ADDRESS(MATCH(A1102,'contribution par jour-semaine'!A:A,0),MATCH(B1102,'contribution par jour-semaine'!$1:$1,0),4,1,"contribution par jour-semaine")),"")</f>
        <v>6094.0400390625</v>
      </c>
      <c r="D1102" s="4" t="str">
        <f ca="1">VLOOKUP(A1102,predictions!A:B,2,FALSE)</f>
        <v>01/03/2021</v>
      </c>
      <c r="E1102" s="4">
        <f t="shared" ca="1" si="4"/>
        <v>44256</v>
      </c>
    </row>
    <row r="1103" spans="1:5" ht="13" x14ac:dyDescent="0.15">
      <c r="A1103" s="1">
        <f ca="1">IFERROR(__xludf.DUMMYFUNCTION("""COMPUTED_VALUE"""),36)</f>
        <v>36</v>
      </c>
      <c r="B1103" s="1" t="str">
        <f ca="1">IFERROR(__xludf.DUMMYFUNCTION("""COMPUTED_VALUE"""),"Media_Search contribution")</f>
        <v>Media_Search contribution</v>
      </c>
      <c r="C1103" s="1">
        <f ca="1">IFERROR(INDIRECT(ADDRESS(MATCH(A1103,'contribution par jour-semaine'!A:A,0),MATCH(B1103,'contribution par jour-semaine'!$1:$1,0),4,1,"contribution par jour-semaine")),"")</f>
        <v>65494.8203125</v>
      </c>
      <c r="D1103" s="4" t="str">
        <f ca="1">VLOOKUP(A1103,predictions!A:B,2,FALSE)</f>
        <v>01/03/2021</v>
      </c>
      <c r="E1103" s="4">
        <f t="shared" ca="1" si="4"/>
        <v>44256</v>
      </c>
    </row>
    <row r="1104" spans="1:5" ht="13" x14ac:dyDescent="0.15">
      <c r="A1104" s="1">
        <f ca="1">IFERROR(__xludf.DUMMYFUNCTION("""COMPUTED_VALUE"""),36)</f>
        <v>36</v>
      </c>
      <c r="B1104" s="1" t="str">
        <f ca="1">IFERROR(__xludf.DUMMYFUNCTION("""COMPUTED_VALUE"""),"Media_Social contribution")</f>
        <v>Media_Social contribution</v>
      </c>
      <c r="C1104" s="1">
        <f ca="1">IFERROR(INDIRECT(ADDRESS(MATCH(A1104,'contribution par jour-semaine'!A:A,0),MATCH(B1104,'contribution par jour-semaine'!$1:$1,0),4,1,"contribution par jour-semaine")),"")</f>
        <v>178778.296875</v>
      </c>
      <c r="D1104" s="4" t="str">
        <f ca="1">VLOOKUP(A1104,predictions!A:B,2,FALSE)</f>
        <v>01/03/2021</v>
      </c>
      <c r="E1104" s="4">
        <f t="shared" ca="1" si="4"/>
        <v>44256</v>
      </c>
    </row>
    <row r="1105" spans="1:5" ht="13" x14ac:dyDescent="0.15">
      <c r="A1105" s="1">
        <f ca="1">IFERROR(__xludf.DUMMYFUNCTION("""COMPUTED_VALUE"""),36)</f>
        <v>36</v>
      </c>
      <c r="B1105" s="1" t="str">
        <f ca="1">IFERROR(__xludf.DUMMYFUNCTION("""COMPUTED_VALUE"""),"Media_Display contribution")</f>
        <v>Media_Display contribution</v>
      </c>
      <c r="C1105" s="1">
        <f ca="1">IFERROR(INDIRECT(ADDRESS(MATCH(A1105,'contribution par jour-semaine'!A:A,0),MATCH(B1105,'contribution par jour-semaine'!$1:$1,0),4,1,"contribution par jour-semaine")),"")</f>
        <v>42136.42578125</v>
      </c>
      <c r="D1105" s="4" t="str">
        <f ca="1">VLOOKUP(A1105,predictions!A:B,2,FALSE)</f>
        <v>01/03/2021</v>
      </c>
      <c r="E1105" s="4">
        <f t="shared" ca="1" si="4"/>
        <v>44256</v>
      </c>
    </row>
    <row r="1106" spans="1:5" ht="13" x14ac:dyDescent="0.15">
      <c r="A1106" s="1">
        <f ca="1">IFERROR(__xludf.DUMMYFUNCTION("""COMPUTED_VALUE"""),36)</f>
        <v>36</v>
      </c>
      <c r="B1106" s="1" t="str">
        <f ca="1">IFERROR(__xludf.DUMMYFUNCTION("""COMPUTED_VALUE"""),"Media_OOH_JC DECAUX VITRINE 2M2 NATIONAL contribution")</f>
        <v>Media_OOH_JC DECAUX VITRINE 2M2 NATIONAL contribution</v>
      </c>
      <c r="C1106" s="1">
        <f ca="1">IFERROR(INDIRECT(ADDRESS(MATCH(A1106,'contribution par jour-semaine'!A:A,0),MATCH(B1106,'contribution par jour-semaine'!$1:$1,0),4,1,"contribution par jour-semaine")),"")</f>
        <v>2536.032470703125</v>
      </c>
      <c r="D1106" s="4" t="str">
        <f ca="1">VLOOKUP(A1106,predictions!A:B,2,FALSE)</f>
        <v>01/03/2021</v>
      </c>
      <c r="E1106" s="4">
        <f t="shared" ca="1" si="4"/>
        <v>44256</v>
      </c>
    </row>
    <row r="1107" spans="1:5" ht="13" x14ac:dyDescent="0.15">
      <c r="A1107" s="1">
        <f ca="1">IFERROR(__xludf.DUMMYFUNCTION("""COMPUTED_VALUE"""),36)</f>
        <v>36</v>
      </c>
      <c r="B1107" s="1" t="str">
        <f ca="1">IFERROR(__xludf.DUMMYFUNCTION("""COMPUTED_VALUE"""),"Media_OOH_METROBUS METRO NATIONAL contribution")</f>
        <v>Media_OOH_METROBUS METRO NATIONAL contribution</v>
      </c>
      <c r="C1107" s="1">
        <f ca="1">IFERROR(INDIRECT(ADDRESS(MATCH(A1107,'contribution par jour-semaine'!A:A,0),MATCH(B1107,'contribution par jour-semaine'!$1:$1,0),4,1,"contribution par jour-semaine")),"")</f>
        <v>3277.6689453125</v>
      </c>
      <c r="D1107" s="4" t="str">
        <f ca="1">VLOOKUP(A1107,predictions!A:B,2,FALSE)</f>
        <v>01/03/2021</v>
      </c>
      <c r="E1107" s="4">
        <f t="shared" ca="1" si="4"/>
        <v>44256</v>
      </c>
    </row>
    <row r="1108" spans="1:5" ht="13" x14ac:dyDescent="0.15">
      <c r="A1108" s="1">
        <f ca="1">IFERROR(__xludf.DUMMYFUNCTION("""COMPUTED_VALUE"""),36)</f>
        <v>36</v>
      </c>
      <c r="B1108" s="1" t="str">
        <f ca="1">IFERROR(__xludf.DUMMYFUNCTION("""COMPUTED_VALUE"""),"Media_OOH_CLEAR CHANNEL SHOPPING MALLS contribution")</f>
        <v>Media_OOH_CLEAR CHANNEL SHOPPING MALLS contribution</v>
      </c>
      <c r="C1108" s="1">
        <f ca="1">IFERROR(INDIRECT(ADDRESS(MATCH(A1108,'contribution par jour-semaine'!A:A,0),MATCH(B1108,'contribution par jour-semaine'!$1:$1,0),4,1,"contribution par jour-semaine")),"")</f>
        <v>4699.76611328125</v>
      </c>
      <c r="D1108" s="4" t="str">
        <f ca="1">VLOOKUP(A1108,predictions!A:B,2,FALSE)</f>
        <v>01/03/2021</v>
      </c>
      <c r="E1108" s="4">
        <f t="shared" ca="1" si="4"/>
        <v>44256</v>
      </c>
    </row>
    <row r="1109" spans="1:5" ht="13" x14ac:dyDescent="0.15">
      <c r="A1109" s="1">
        <f ca="1">IFERROR(__xludf.DUMMYFUNCTION("""COMPUTED_VALUE"""),36)</f>
        <v>36</v>
      </c>
      <c r="B1109" s="1" t="str">
        <f ca="1">IFERROR(__xludf.DUMMYFUNCTION("""COMPUTED_VALUE"""),"Media_OOH_MEDIAGARES TRANSPORT contribution")</f>
        <v>Media_OOH_MEDIAGARES TRANSPORT contribution</v>
      </c>
      <c r="C1109" s="1">
        <f ca="1">IFERROR(INDIRECT(ADDRESS(MATCH(A1109,'contribution par jour-semaine'!A:A,0),MATCH(B1109,'contribution par jour-semaine'!$1:$1,0),4,1,"contribution par jour-semaine")),"")</f>
        <v>10743.8642578125</v>
      </c>
      <c r="D1109" s="4" t="str">
        <f ca="1">VLOOKUP(A1109,predictions!A:B,2,FALSE)</f>
        <v>01/03/2021</v>
      </c>
      <c r="E1109" s="4">
        <f t="shared" ca="1" si="4"/>
        <v>44256</v>
      </c>
    </row>
    <row r="1110" spans="1:5" ht="13" x14ac:dyDescent="0.15">
      <c r="A1110" s="1">
        <f ca="1">IFERROR(__xludf.DUMMYFUNCTION("""COMPUTED_VALUE"""),36)</f>
        <v>36</v>
      </c>
      <c r="B1110" s="1" t="str">
        <f ca="1">IFERROR(__xludf.DUMMYFUNCTION("""COMPUTED_VALUE"""),"Media_OOH_Others contribution")</f>
        <v>Media_OOH_Others contribution</v>
      </c>
      <c r="C1110" s="1">
        <f ca="1">IFERROR(INDIRECT(ADDRESS(MATCH(A1110,'contribution par jour-semaine'!A:A,0),MATCH(B1110,'contribution par jour-semaine'!$1:$1,0),4,1,"contribution par jour-semaine")),"")</f>
        <v>3454.9248046875</v>
      </c>
      <c r="D1110" s="4" t="str">
        <f ca="1">VLOOKUP(A1110,predictions!A:B,2,FALSE)</f>
        <v>01/03/2021</v>
      </c>
      <c r="E1110" s="4">
        <f t="shared" ca="1" si="4"/>
        <v>44256</v>
      </c>
    </row>
    <row r="1111" spans="1:5" ht="13" x14ac:dyDescent="0.15">
      <c r="A1111" s="1">
        <f ca="1">IFERROR(__xludf.DUMMYFUNCTION("""COMPUTED_VALUE"""),36)</f>
        <v>36</v>
      </c>
      <c r="B1111" s="1" t="str">
        <f ca="1">IFERROR(__xludf.DUMMYFUNCTION("""COMPUTED_VALUE"""),"baseline contribution")</f>
        <v>baseline contribution</v>
      </c>
      <c r="C1111" s="1">
        <f ca="1">IFERROR(INDIRECT(ADDRESS(MATCH(A1111,'contribution par jour-semaine'!A:A,0),MATCH(B1111,'contribution par jour-semaine'!$1:$1,0),4,1,"contribution par jour-semaine")),"")</f>
        <v>1090333.25</v>
      </c>
      <c r="D1111" s="4" t="str">
        <f ca="1">VLOOKUP(A1111,predictions!A:B,2,FALSE)</f>
        <v>01/03/2021</v>
      </c>
      <c r="E1111" s="4">
        <f t="shared" ca="1" si="4"/>
        <v>44256</v>
      </c>
    </row>
    <row r="1112" spans="1:5" ht="13" x14ac:dyDescent="0.15">
      <c r="A1112" s="1">
        <f ca="1">IFERROR(__xludf.DUMMYFUNCTION("""COMPUTED_VALUE"""),37)</f>
        <v>37</v>
      </c>
      <c r="B1112" s="1" t="str">
        <f ca="1">IFERROR(__xludf.DUMMYFUNCTION("""COMPUTED_VALUE"""),"Media_Print_Others contribution")</f>
        <v>Media_Print_Others contribution</v>
      </c>
      <c r="C1112" s="1">
        <f ca="1">IFERROR(INDIRECT(ADDRESS(MATCH(A1112,'contribution par jour-semaine'!A:A,0),MATCH(B1112,'contribution par jour-semaine'!$1:$1,0),4,1,"contribution par jour-semaine")),"")</f>
        <v>24993.21484375</v>
      </c>
      <c r="D1112" s="4" t="str">
        <f ca="1">VLOOKUP(A1112,predictions!A:B,2,FALSE)</f>
        <v>08/03/2021</v>
      </c>
      <c r="E1112" s="4">
        <f t="shared" ca="1" si="4"/>
        <v>44263</v>
      </c>
    </row>
    <row r="1113" spans="1:5" ht="13" x14ac:dyDescent="0.15">
      <c r="A1113" s="1">
        <f ca="1">IFERROR(__xludf.DUMMYFUNCTION("""COMPUTED_VALUE"""),37)</f>
        <v>37</v>
      </c>
      <c r="B1113" s="1" t="str">
        <f ca="1">IFERROR(__xludf.DUMMYFUNCTION("""COMPUTED_VALUE"""),"Media_Print_ELLE contribution")</f>
        <v>Media_Print_ELLE contribution</v>
      </c>
      <c r="C1113" s="1">
        <f ca="1">IFERROR(INDIRECT(ADDRESS(MATCH(A1113,'contribution par jour-semaine'!A:A,0),MATCH(B1113,'contribution par jour-semaine'!$1:$1,0),4,1,"contribution par jour-semaine")),"")</f>
        <v>58467.890625</v>
      </c>
      <c r="D1113" s="4" t="str">
        <f ca="1">VLOOKUP(A1113,predictions!A:B,2,FALSE)</f>
        <v>08/03/2021</v>
      </c>
      <c r="E1113" s="4">
        <f t="shared" ca="1" si="4"/>
        <v>44263</v>
      </c>
    </row>
    <row r="1114" spans="1:5" ht="13" x14ac:dyDescent="0.15">
      <c r="A1114" s="1">
        <f ca="1">IFERROR(__xludf.DUMMYFUNCTION("""COMPUTED_VALUE"""),37)</f>
        <v>37</v>
      </c>
      <c r="B1114" s="1" t="str">
        <f ca="1">IFERROR(__xludf.DUMMYFUNCTION("""COMPUTED_VALUE"""),"Media_Print_MADAME FIGARO contribution")</f>
        <v>Media_Print_MADAME FIGARO contribution</v>
      </c>
      <c r="C1114" s="1">
        <f ca="1">IFERROR(INDIRECT(ADDRESS(MATCH(A1114,'contribution par jour-semaine'!A:A,0),MATCH(B1114,'contribution par jour-semaine'!$1:$1,0),4,1,"contribution par jour-semaine")),"")</f>
        <v>22983.765625</v>
      </c>
      <c r="D1114" s="4" t="str">
        <f ca="1">VLOOKUP(A1114,predictions!A:B,2,FALSE)</f>
        <v>08/03/2021</v>
      </c>
      <c r="E1114" s="4">
        <f t="shared" ca="1" si="4"/>
        <v>44263</v>
      </c>
    </row>
    <row r="1115" spans="1:5" ht="13" x14ac:dyDescent="0.15">
      <c r="A1115" s="1">
        <f ca="1">IFERROR(__xludf.DUMMYFUNCTION("""COMPUTED_VALUE"""),37)</f>
        <v>37</v>
      </c>
      <c r="B1115" s="1" t="str">
        <f ca="1">IFERROR(__xludf.DUMMYFUNCTION("""COMPUTED_VALUE"""),"Media_Print_MARIE CLAIRE contribution")</f>
        <v>Media_Print_MARIE CLAIRE contribution</v>
      </c>
      <c r="C1115" s="1">
        <f ca="1">IFERROR(INDIRECT(ADDRESS(MATCH(A1115,'contribution par jour-semaine'!A:A,0),MATCH(B1115,'contribution par jour-semaine'!$1:$1,0),4,1,"contribution par jour-semaine")),"")</f>
        <v>12644.79296875</v>
      </c>
      <c r="D1115" s="4" t="str">
        <f ca="1">VLOOKUP(A1115,predictions!A:B,2,FALSE)</f>
        <v>08/03/2021</v>
      </c>
      <c r="E1115" s="4">
        <f t="shared" ca="1" si="4"/>
        <v>44263</v>
      </c>
    </row>
    <row r="1116" spans="1:5" ht="13" x14ac:dyDescent="0.15">
      <c r="A1116" s="1">
        <f ca="1">IFERROR(__xludf.DUMMYFUNCTION("""COMPUTED_VALUE"""),37)</f>
        <v>37</v>
      </c>
      <c r="B1116" s="1" t="str">
        <f ca="1">IFERROR(__xludf.DUMMYFUNCTION("""COMPUTED_VALUE"""),"Media_Print_VERSION FEMINA contribution")</f>
        <v>Media_Print_VERSION FEMINA contribution</v>
      </c>
      <c r="C1116" s="1">
        <f ca="1">IFERROR(INDIRECT(ADDRESS(MATCH(A1116,'contribution par jour-semaine'!A:A,0),MATCH(B1116,'contribution par jour-semaine'!$1:$1,0),4,1,"contribution par jour-semaine")),"")</f>
        <v>22738.833984375</v>
      </c>
      <c r="D1116" s="4" t="str">
        <f ca="1">VLOOKUP(A1116,predictions!A:B,2,FALSE)</f>
        <v>08/03/2021</v>
      </c>
      <c r="E1116" s="4">
        <f t="shared" ca="1" si="4"/>
        <v>44263</v>
      </c>
    </row>
    <row r="1117" spans="1:5" ht="13" x14ac:dyDescent="0.15">
      <c r="A1117" s="1">
        <f ca="1">IFERROR(__xludf.DUMMYFUNCTION("""COMPUTED_VALUE"""),37)</f>
        <v>37</v>
      </c>
      <c r="B1117" s="1" t="str">
        <f ca="1">IFERROR(__xludf.DUMMYFUNCTION("""COMPUTED_VALUE"""),"Media_Print_GALA contribution")</f>
        <v>Media_Print_GALA contribution</v>
      </c>
      <c r="C1117" s="1">
        <f ca="1">IFERROR(INDIRECT(ADDRESS(MATCH(A1117,'contribution par jour-semaine'!A:A,0),MATCH(B1117,'contribution par jour-semaine'!$1:$1,0),4,1,"contribution par jour-semaine")),"")</f>
        <v>27569.375</v>
      </c>
      <c r="D1117" s="4" t="str">
        <f ca="1">VLOOKUP(A1117,predictions!A:B,2,FALSE)</f>
        <v>08/03/2021</v>
      </c>
      <c r="E1117" s="4">
        <f t="shared" ca="1" si="4"/>
        <v>44263</v>
      </c>
    </row>
    <row r="1118" spans="1:5" ht="13" x14ac:dyDescent="0.15">
      <c r="A1118" s="1">
        <f ca="1">IFERROR(__xludf.DUMMYFUNCTION("""COMPUTED_VALUE"""),37)</f>
        <v>37</v>
      </c>
      <c r="B1118" s="1" t="str">
        <f ca="1">IFERROR(__xludf.DUMMYFUNCTION("""COMPUTED_VALUE"""),"Media_Print_COSMOPOLITAN contribution")</f>
        <v>Media_Print_COSMOPOLITAN contribution</v>
      </c>
      <c r="C1118" s="1">
        <f ca="1">IFERROR(INDIRECT(ADDRESS(MATCH(A1118,'contribution par jour-semaine'!A:A,0),MATCH(B1118,'contribution par jour-semaine'!$1:$1,0),4,1,"contribution par jour-semaine")),"")</f>
        <v>26500.791015625</v>
      </c>
      <c r="D1118" s="4" t="str">
        <f ca="1">VLOOKUP(A1118,predictions!A:B,2,FALSE)</f>
        <v>08/03/2021</v>
      </c>
      <c r="E1118" s="4">
        <f t="shared" ca="1" si="4"/>
        <v>44263</v>
      </c>
    </row>
    <row r="1119" spans="1:5" ht="13" x14ac:dyDescent="0.15">
      <c r="A1119" s="1">
        <f ca="1">IFERROR(__xludf.DUMMYFUNCTION("""COMPUTED_VALUE"""),37)</f>
        <v>37</v>
      </c>
      <c r="B1119" s="1" t="str">
        <f ca="1">IFERROR(__xludf.DUMMYFUNCTION("""COMPUTED_VALUE"""),"Media_Print_FEMME ACTUELLE contribution")</f>
        <v>Media_Print_FEMME ACTUELLE contribution</v>
      </c>
      <c r="C1119" s="1">
        <f ca="1">IFERROR(INDIRECT(ADDRESS(MATCH(A1119,'contribution par jour-semaine'!A:A,0),MATCH(B1119,'contribution par jour-semaine'!$1:$1,0),4,1,"contribution par jour-semaine")),"")</f>
        <v>8419.275390625</v>
      </c>
      <c r="D1119" s="4" t="str">
        <f ca="1">VLOOKUP(A1119,predictions!A:B,2,FALSE)</f>
        <v>08/03/2021</v>
      </c>
      <c r="E1119" s="4">
        <f t="shared" ca="1" si="4"/>
        <v>44263</v>
      </c>
    </row>
    <row r="1120" spans="1:5" ht="13" x14ac:dyDescent="0.15">
      <c r="A1120" s="1">
        <f ca="1">IFERROR(__xludf.DUMMYFUNCTION("""COMPUTED_VALUE"""),37)</f>
        <v>37</v>
      </c>
      <c r="B1120" s="1" t="str">
        <f ca="1">IFERROR(__xludf.DUMMYFUNCTION("""COMPUTED_VALUE"""),"Media_Print_PARIS MATCH contribution")</f>
        <v>Media_Print_PARIS MATCH contribution</v>
      </c>
      <c r="C1120" s="1">
        <f ca="1">IFERROR(INDIRECT(ADDRESS(MATCH(A1120,'contribution par jour-semaine'!A:A,0),MATCH(B1120,'contribution par jour-semaine'!$1:$1,0),4,1,"contribution par jour-semaine")),"")</f>
        <v>12916.05078125</v>
      </c>
      <c r="D1120" s="4" t="str">
        <f ca="1">VLOOKUP(A1120,predictions!A:B,2,FALSE)</f>
        <v>08/03/2021</v>
      </c>
      <c r="E1120" s="4">
        <f t="shared" ca="1" si="4"/>
        <v>44263</v>
      </c>
    </row>
    <row r="1121" spans="1:5" ht="13" x14ac:dyDescent="0.15">
      <c r="A1121" s="1">
        <f ca="1">IFERROR(__xludf.DUMMYFUNCTION("""COMPUTED_VALUE"""),37)</f>
        <v>37</v>
      </c>
      <c r="B1121" s="1" t="str">
        <f ca="1">IFERROR(__xludf.DUMMYFUNCTION("""COMPUTED_VALUE"""),"Media_Print_BIBA contribution")</f>
        <v>Media_Print_BIBA contribution</v>
      </c>
      <c r="C1121" s="1">
        <f ca="1">IFERROR(INDIRECT(ADDRESS(MATCH(A1121,'contribution par jour-semaine'!A:A,0),MATCH(B1121,'contribution par jour-semaine'!$1:$1,0),4,1,"contribution par jour-semaine")),"")</f>
        <v>22314.919921875</v>
      </c>
      <c r="D1121" s="4" t="str">
        <f ca="1">VLOOKUP(A1121,predictions!A:B,2,FALSE)</f>
        <v>08/03/2021</v>
      </c>
      <c r="E1121" s="4">
        <f t="shared" ca="1" si="4"/>
        <v>44263</v>
      </c>
    </row>
    <row r="1122" spans="1:5" ht="13" x14ac:dyDescent="0.15">
      <c r="A1122" s="1">
        <f ca="1">IFERROR(__xludf.DUMMYFUNCTION("""COMPUTED_VALUE"""),37)</f>
        <v>37</v>
      </c>
      <c r="B1122" s="1" t="str">
        <f ca="1">IFERROR(__xludf.DUMMYFUNCTION("""COMPUTED_VALUE"""),"Media_Print_AVANTAGES contribution")</f>
        <v>Media_Print_AVANTAGES contribution</v>
      </c>
      <c r="C1122" s="1">
        <f ca="1">IFERROR(INDIRECT(ADDRESS(MATCH(A1122,'contribution par jour-semaine'!A:A,0),MATCH(B1122,'contribution par jour-semaine'!$1:$1,0),4,1,"contribution par jour-semaine")),"")</f>
        <v>12485.849609375</v>
      </c>
      <c r="D1122" s="4" t="str">
        <f ca="1">VLOOKUP(A1122,predictions!A:B,2,FALSE)</f>
        <v>08/03/2021</v>
      </c>
      <c r="E1122" s="4">
        <f t="shared" ca="1" si="4"/>
        <v>44263</v>
      </c>
    </row>
    <row r="1123" spans="1:5" ht="13" x14ac:dyDescent="0.15">
      <c r="A1123" s="1">
        <f ca="1">IFERROR(__xludf.DUMMYFUNCTION("""COMPUTED_VALUE"""),37)</f>
        <v>37</v>
      </c>
      <c r="B1123" s="1" t="str">
        <f ca="1">IFERROR(__xludf.DUMMYFUNCTION("""COMPUTED_VALUE"""),"Media_Print_PSYCHOLOGIES contribution")</f>
        <v>Media_Print_PSYCHOLOGIES contribution</v>
      </c>
      <c r="C1123" s="1">
        <f ca="1">IFERROR(INDIRECT(ADDRESS(MATCH(A1123,'contribution par jour-semaine'!A:A,0),MATCH(B1123,'contribution par jour-semaine'!$1:$1,0),4,1,"contribution par jour-semaine")),"")</f>
        <v>6063.75048828125</v>
      </c>
      <c r="D1123" s="4" t="str">
        <f ca="1">VLOOKUP(A1123,predictions!A:B,2,FALSE)</f>
        <v>08/03/2021</v>
      </c>
      <c r="E1123" s="4">
        <f t="shared" ca="1" si="4"/>
        <v>44263</v>
      </c>
    </row>
    <row r="1124" spans="1:5" ht="13" x14ac:dyDescent="0.15">
      <c r="A1124" s="1">
        <f ca="1">IFERROR(__xludf.DUMMYFUNCTION("""COMPUTED_VALUE"""),37)</f>
        <v>37</v>
      </c>
      <c r="B1124" s="1" t="str">
        <f ca="1">IFERROR(__xludf.DUMMYFUNCTION("""COMPUTED_VALUE"""),"Media_TV_TF1 contribution")</f>
        <v>Media_TV_TF1 contribution</v>
      </c>
      <c r="C1124" s="1">
        <f ca="1">IFERROR(INDIRECT(ADDRESS(MATCH(A1124,'contribution par jour-semaine'!A:A,0),MATCH(B1124,'contribution par jour-semaine'!$1:$1,0),4,1,"contribution par jour-semaine")),"")</f>
        <v>11357.6640625</v>
      </c>
      <c r="D1124" s="4" t="str">
        <f ca="1">VLOOKUP(A1124,predictions!A:B,2,FALSE)</f>
        <v>08/03/2021</v>
      </c>
      <c r="E1124" s="4">
        <f t="shared" ca="1" si="4"/>
        <v>44263</v>
      </c>
    </row>
    <row r="1125" spans="1:5" ht="13" x14ac:dyDescent="0.15">
      <c r="A1125" s="1">
        <f ca="1">IFERROR(__xludf.DUMMYFUNCTION("""COMPUTED_VALUE"""),37)</f>
        <v>37</v>
      </c>
      <c r="B1125" s="1" t="str">
        <f ca="1">IFERROR(__xludf.DUMMYFUNCTION("""COMPUTED_VALUE"""),"Media_TV_Others contribution")</f>
        <v>Media_TV_Others contribution</v>
      </c>
      <c r="C1125" s="1">
        <f ca="1">IFERROR(INDIRECT(ADDRESS(MATCH(A1125,'contribution par jour-semaine'!A:A,0),MATCH(B1125,'contribution par jour-semaine'!$1:$1,0),4,1,"contribution par jour-semaine")),"")</f>
        <v>14158.0615234375</v>
      </c>
      <c r="D1125" s="4" t="str">
        <f ca="1">VLOOKUP(A1125,predictions!A:B,2,FALSE)</f>
        <v>08/03/2021</v>
      </c>
      <c r="E1125" s="4">
        <f t="shared" ca="1" si="4"/>
        <v>44263</v>
      </c>
    </row>
    <row r="1126" spans="1:5" ht="13" x14ac:dyDescent="0.15">
      <c r="A1126" s="1">
        <f ca="1">IFERROR(__xludf.DUMMYFUNCTION("""COMPUTED_VALUE"""),37)</f>
        <v>37</v>
      </c>
      <c r="B1126" s="1" t="str">
        <f ca="1">IFERROR(__xludf.DUMMYFUNCTION("""COMPUTED_VALUE"""),"Media_TV_M6 contribution")</f>
        <v>Media_TV_M6 contribution</v>
      </c>
      <c r="C1126" s="1">
        <f ca="1">IFERROR(INDIRECT(ADDRESS(MATCH(A1126,'contribution par jour-semaine'!A:A,0),MATCH(B1126,'contribution par jour-semaine'!$1:$1,0),4,1,"contribution par jour-semaine")),"")</f>
        <v>18265.384765625</v>
      </c>
      <c r="D1126" s="4" t="str">
        <f ca="1">VLOOKUP(A1126,predictions!A:B,2,FALSE)</f>
        <v>08/03/2021</v>
      </c>
      <c r="E1126" s="4">
        <f t="shared" ca="1" si="4"/>
        <v>44263</v>
      </c>
    </row>
    <row r="1127" spans="1:5" ht="13" x14ac:dyDescent="0.15">
      <c r="A1127" s="1">
        <f ca="1">IFERROR(__xludf.DUMMYFUNCTION("""COMPUTED_VALUE"""),37)</f>
        <v>37</v>
      </c>
      <c r="B1127" s="1" t="str">
        <f ca="1">IFERROR(__xludf.DUMMYFUNCTION("""COMPUTED_VALUE"""),"Media_TV_TMC contribution")</f>
        <v>Media_TV_TMC contribution</v>
      </c>
      <c r="C1127" s="1">
        <f ca="1">IFERROR(INDIRECT(ADDRESS(MATCH(A1127,'contribution par jour-semaine'!A:A,0),MATCH(B1127,'contribution par jour-semaine'!$1:$1,0),4,1,"contribution par jour-semaine")),"")</f>
        <v>26040.25390625</v>
      </c>
      <c r="D1127" s="4" t="str">
        <f ca="1">VLOOKUP(A1127,predictions!A:B,2,FALSE)</f>
        <v>08/03/2021</v>
      </c>
      <c r="E1127" s="4">
        <f t="shared" ca="1" si="4"/>
        <v>44263</v>
      </c>
    </row>
    <row r="1128" spans="1:5" ht="13" x14ac:dyDescent="0.15">
      <c r="A1128" s="1">
        <f ca="1">IFERROR(__xludf.DUMMYFUNCTION("""COMPUTED_VALUE"""),37)</f>
        <v>37</v>
      </c>
      <c r="B1128" s="1" t="str">
        <f ca="1">IFERROR(__xludf.DUMMYFUNCTION("""COMPUTED_VALUE"""),"Media_TV_FRANCE 2 contribution")</f>
        <v>Media_TV_FRANCE 2 contribution</v>
      </c>
      <c r="C1128" s="1">
        <f ca="1">IFERROR(INDIRECT(ADDRESS(MATCH(A1128,'contribution par jour-semaine'!A:A,0),MATCH(B1128,'contribution par jour-semaine'!$1:$1,0),4,1,"contribution par jour-semaine")),"")</f>
        <v>14025.3896484375</v>
      </c>
      <c r="D1128" s="4" t="str">
        <f ca="1">VLOOKUP(A1128,predictions!A:B,2,FALSE)</f>
        <v>08/03/2021</v>
      </c>
      <c r="E1128" s="4">
        <f t="shared" ca="1" si="4"/>
        <v>44263</v>
      </c>
    </row>
    <row r="1129" spans="1:5" ht="13" x14ac:dyDescent="0.15">
      <c r="A1129" s="1">
        <f ca="1">IFERROR(__xludf.DUMMYFUNCTION("""COMPUTED_VALUE"""),37)</f>
        <v>37</v>
      </c>
      <c r="B1129" s="1" t="str">
        <f ca="1">IFERROR(__xludf.DUMMYFUNCTION("""COMPUTED_VALUE"""),"Media_TV_BFM TV contribution")</f>
        <v>Media_TV_BFM TV contribution</v>
      </c>
      <c r="C1129" s="1">
        <f ca="1">IFERROR(INDIRECT(ADDRESS(MATCH(A1129,'contribution par jour-semaine'!A:A,0),MATCH(B1129,'contribution par jour-semaine'!$1:$1,0),4,1,"contribution par jour-semaine")),"")</f>
        <v>13042.8203125</v>
      </c>
      <c r="D1129" s="4" t="str">
        <f ca="1">VLOOKUP(A1129,predictions!A:B,2,FALSE)</f>
        <v>08/03/2021</v>
      </c>
      <c r="E1129" s="4">
        <f t="shared" ca="1" si="4"/>
        <v>44263</v>
      </c>
    </row>
    <row r="1130" spans="1:5" ht="13" x14ac:dyDescent="0.15">
      <c r="A1130" s="1">
        <f ca="1">IFERROR(__xludf.DUMMYFUNCTION("""COMPUTED_VALUE"""),37)</f>
        <v>37</v>
      </c>
      <c r="B1130" s="1" t="str">
        <f ca="1">IFERROR(__xludf.DUMMYFUNCTION("""COMPUTED_VALUE"""),"Media_TV_C8 contribution")</f>
        <v>Media_TV_C8 contribution</v>
      </c>
      <c r="C1130" s="1">
        <f ca="1">IFERROR(INDIRECT(ADDRESS(MATCH(A1130,'contribution par jour-semaine'!A:A,0),MATCH(B1130,'contribution par jour-semaine'!$1:$1,0),4,1,"contribution par jour-semaine")),"")</f>
        <v>7837.82373046875</v>
      </c>
      <c r="D1130" s="4" t="str">
        <f ca="1">VLOOKUP(A1130,predictions!A:B,2,FALSE)</f>
        <v>08/03/2021</v>
      </c>
      <c r="E1130" s="4">
        <f t="shared" ca="1" si="4"/>
        <v>44263</v>
      </c>
    </row>
    <row r="1131" spans="1:5" ht="13" x14ac:dyDescent="0.15">
      <c r="A1131" s="1">
        <f ca="1">IFERROR(__xludf.DUMMYFUNCTION("""COMPUTED_VALUE"""),37)</f>
        <v>37</v>
      </c>
      <c r="B1131" s="1" t="str">
        <f ca="1">IFERROR(__xludf.DUMMYFUNCTION("""COMPUTED_VALUE"""),"Media_TV_TF1 SERIES FILMS contribution")</f>
        <v>Media_TV_TF1 SERIES FILMS contribution</v>
      </c>
      <c r="C1131" s="1">
        <f ca="1">IFERROR(INDIRECT(ADDRESS(MATCH(A1131,'contribution par jour-semaine'!A:A,0),MATCH(B1131,'contribution par jour-semaine'!$1:$1,0),4,1,"contribution par jour-semaine")),"")</f>
        <v>8020.30859375</v>
      </c>
      <c r="D1131" s="4" t="str">
        <f ca="1">VLOOKUP(A1131,predictions!A:B,2,FALSE)</f>
        <v>08/03/2021</v>
      </c>
      <c r="E1131" s="4">
        <f t="shared" ca="1" si="4"/>
        <v>44263</v>
      </c>
    </row>
    <row r="1132" spans="1:5" ht="13" x14ac:dyDescent="0.15">
      <c r="A1132" s="1">
        <f ca="1">IFERROR(__xludf.DUMMYFUNCTION("""COMPUTED_VALUE"""),37)</f>
        <v>37</v>
      </c>
      <c r="B1132" s="1" t="str">
        <f ca="1">IFERROR(__xludf.DUMMYFUNCTION("""COMPUTED_VALUE"""),"Media_TV_NRJ12 contribution")</f>
        <v>Media_TV_NRJ12 contribution</v>
      </c>
      <c r="C1132" s="1">
        <f ca="1">IFERROR(INDIRECT(ADDRESS(MATCH(A1132,'contribution par jour-semaine'!A:A,0),MATCH(B1132,'contribution par jour-semaine'!$1:$1,0),4,1,"contribution par jour-semaine")),"")</f>
        <v>8629.7001953125</v>
      </c>
      <c r="D1132" s="4" t="str">
        <f ca="1">VLOOKUP(A1132,predictions!A:B,2,FALSE)</f>
        <v>08/03/2021</v>
      </c>
      <c r="E1132" s="4">
        <f t="shared" ca="1" si="4"/>
        <v>44263</v>
      </c>
    </row>
    <row r="1133" spans="1:5" ht="13" x14ac:dyDescent="0.15">
      <c r="A1133" s="1">
        <f ca="1">IFERROR(__xludf.DUMMYFUNCTION("""COMPUTED_VALUE"""),37)</f>
        <v>37</v>
      </c>
      <c r="B1133" s="1" t="str">
        <f ca="1">IFERROR(__xludf.DUMMYFUNCTION("""COMPUTED_VALUE"""),"Media_Search contribution")</f>
        <v>Media_Search contribution</v>
      </c>
      <c r="C1133" s="1">
        <f ca="1">IFERROR(INDIRECT(ADDRESS(MATCH(A1133,'contribution par jour-semaine'!A:A,0),MATCH(B1133,'contribution par jour-semaine'!$1:$1,0),4,1,"contribution par jour-semaine")),"")</f>
        <v>70363.0546875</v>
      </c>
      <c r="D1133" s="4" t="str">
        <f ca="1">VLOOKUP(A1133,predictions!A:B,2,FALSE)</f>
        <v>08/03/2021</v>
      </c>
      <c r="E1133" s="4">
        <f t="shared" ca="1" si="4"/>
        <v>44263</v>
      </c>
    </row>
    <row r="1134" spans="1:5" ht="13" x14ac:dyDescent="0.15">
      <c r="A1134" s="1">
        <f ca="1">IFERROR(__xludf.DUMMYFUNCTION("""COMPUTED_VALUE"""),37)</f>
        <v>37</v>
      </c>
      <c r="B1134" s="1" t="str">
        <f ca="1">IFERROR(__xludf.DUMMYFUNCTION("""COMPUTED_VALUE"""),"Media_Social contribution")</f>
        <v>Media_Social contribution</v>
      </c>
      <c r="C1134" s="1">
        <f ca="1">IFERROR(INDIRECT(ADDRESS(MATCH(A1134,'contribution par jour-semaine'!A:A,0),MATCH(B1134,'contribution par jour-semaine'!$1:$1,0),4,1,"contribution par jour-semaine")),"")</f>
        <v>237396.375</v>
      </c>
      <c r="D1134" s="4" t="str">
        <f ca="1">VLOOKUP(A1134,predictions!A:B,2,FALSE)</f>
        <v>08/03/2021</v>
      </c>
      <c r="E1134" s="4">
        <f t="shared" ca="1" si="4"/>
        <v>44263</v>
      </c>
    </row>
    <row r="1135" spans="1:5" ht="13" x14ac:dyDescent="0.15">
      <c r="A1135" s="1">
        <f ca="1">IFERROR(__xludf.DUMMYFUNCTION("""COMPUTED_VALUE"""),37)</f>
        <v>37</v>
      </c>
      <c r="B1135" s="1" t="str">
        <f ca="1">IFERROR(__xludf.DUMMYFUNCTION("""COMPUTED_VALUE"""),"Media_Display contribution")</f>
        <v>Media_Display contribution</v>
      </c>
      <c r="C1135" s="1">
        <f ca="1">IFERROR(INDIRECT(ADDRESS(MATCH(A1135,'contribution par jour-semaine'!A:A,0),MATCH(B1135,'contribution par jour-semaine'!$1:$1,0),4,1,"contribution par jour-semaine")),"")</f>
        <v>47650.671875</v>
      </c>
      <c r="D1135" s="4" t="str">
        <f ca="1">VLOOKUP(A1135,predictions!A:B,2,FALSE)</f>
        <v>08/03/2021</v>
      </c>
      <c r="E1135" s="4">
        <f t="shared" ca="1" si="4"/>
        <v>44263</v>
      </c>
    </row>
    <row r="1136" spans="1:5" ht="13" x14ac:dyDescent="0.15">
      <c r="A1136" s="1">
        <f ca="1">IFERROR(__xludf.DUMMYFUNCTION("""COMPUTED_VALUE"""),37)</f>
        <v>37</v>
      </c>
      <c r="B1136" s="1" t="str">
        <f ca="1">IFERROR(__xludf.DUMMYFUNCTION("""COMPUTED_VALUE"""),"Media_OOH_JC DECAUX VITRINE 2M2 NATIONAL contribution")</f>
        <v>Media_OOH_JC DECAUX VITRINE 2M2 NATIONAL contribution</v>
      </c>
      <c r="C1136" s="1">
        <f ca="1">IFERROR(INDIRECT(ADDRESS(MATCH(A1136,'contribution par jour-semaine'!A:A,0),MATCH(B1136,'contribution par jour-semaine'!$1:$1,0),4,1,"contribution par jour-semaine")),"")</f>
        <v>2417.19091796875</v>
      </c>
      <c r="D1136" s="4" t="str">
        <f ca="1">VLOOKUP(A1136,predictions!A:B,2,FALSE)</f>
        <v>08/03/2021</v>
      </c>
      <c r="E1136" s="4">
        <f t="shared" ca="1" si="4"/>
        <v>44263</v>
      </c>
    </row>
    <row r="1137" spans="1:5" ht="13" x14ac:dyDescent="0.15">
      <c r="A1137" s="1">
        <f ca="1">IFERROR(__xludf.DUMMYFUNCTION("""COMPUTED_VALUE"""),37)</f>
        <v>37</v>
      </c>
      <c r="B1137" s="1" t="str">
        <f ca="1">IFERROR(__xludf.DUMMYFUNCTION("""COMPUTED_VALUE"""),"Media_OOH_METROBUS METRO NATIONAL contribution")</f>
        <v>Media_OOH_METROBUS METRO NATIONAL contribution</v>
      </c>
      <c r="C1137" s="1">
        <f ca="1">IFERROR(INDIRECT(ADDRESS(MATCH(A1137,'contribution par jour-semaine'!A:A,0),MATCH(B1137,'contribution par jour-semaine'!$1:$1,0),4,1,"contribution par jour-semaine")),"")</f>
        <v>3061.66650390625</v>
      </c>
      <c r="D1137" s="4" t="str">
        <f ca="1">VLOOKUP(A1137,predictions!A:B,2,FALSE)</f>
        <v>08/03/2021</v>
      </c>
      <c r="E1137" s="4">
        <f t="shared" ca="1" si="4"/>
        <v>44263</v>
      </c>
    </row>
    <row r="1138" spans="1:5" ht="13" x14ac:dyDescent="0.15">
      <c r="A1138" s="1">
        <f ca="1">IFERROR(__xludf.DUMMYFUNCTION("""COMPUTED_VALUE"""),37)</f>
        <v>37</v>
      </c>
      <c r="B1138" s="1" t="str">
        <f ca="1">IFERROR(__xludf.DUMMYFUNCTION("""COMPUTED_VALUE"""),"Media_OOH_CLEAR CHANNEL SHOPPING MALLS contribution")</f>
        <v>Media_OOH_CLEAR CHANNEL SHOPPING MALLS contribution</v>
      </c>
      <c r="C1138" s="1">
        <f ca="1">IFERROR(INDIRECT(ADDRESS(MATCH(A1138,'contribution par jour-semaine'!A:A,0),MATCH(B1138,'contribution par jour-semaine'!$1:$1,0),4,1,"contribution par jour-semaine")),"")</f>
        <v>4520.44482421875</v>
      </c>
      <c r="D1138" s="4" t="str">
        <f ca="1">VLOOKUP(A1138,predictions!A:B,2,FALSE)</f>
        <v>08/03/2021</v>
      </c>
      <c r="E1138" s="4">
        <f t="shared" ca="1" si="4"/>
        <v>44263</v>
      </c>
    </row>
    <row r="1139" spans="1:5" ht="13" x14ac:dyDescent="0.15">
      <c r="A1139" s="1">
        <f ca="1">IFERROR(__xludf.DUMMYFUNCTION("""COMPUTED_VALUE"""),37)</f>
        <v>37</v>
      </c>
      <c r="B1139" s="1" t="str">
        <f ca="1">IFERROR(__xludf.DUMMYFUNCTION("""COMPUTED_VALUE"""),"Media_OOH_MEDIAGARES TRANSPORT contribution")</f>
        <v>Media_OOH_MEDIAGARES TRANSPORT contribution</v>
      </c>
      <c r="C1139" s="1">
        <f ca="1">IFERROR(INDIRECT(ADDRESS(MATCH(A1139,'contribution par jour-semaine'!A:A,0),MATCH(B1139,'contribution par jour-semaine'!$1:$1,0),4,1,"contribution par jour-semaine")),"")</f>
        <v>10556.603515625</v>
      </c>
      <c r="D1139" s="4" t="str">
        <f ca="1">VLOOKUP(A1139,predictions!A:B,2,FALSE)</f>
        <v>08/03/2021</v>
      </c>
      <c r="E1139" s="4">
        <f t="shared" ca="1" si="4"/>
        <v>44263</v>
      </c>
    </row>
    <row r="1140" spans="1:5" ht="13" x14ac:dyDescent="0.15">
      <c r="A1140" s="1">
        <f ca="1">IFERROR(__xludf.DUMMYFUNCTION("""COMPUTED_VALUE"""),37)</f>
        <v>37</v>
      </c>
      <c r="B1140" s="1" t="str">
        <f ca="1">IFERROR(__xludf.DUMMYFUNCTION("""COMPUTED_VALUE"""),"Media_OOH_Others contribution")</f>
        <v>Media_OOH_Others contribution</v>
      </c>
      <c r="C1140" s="1">
        <f ca="1">IFERROR(INDIRECT(ADDRESS(MATCH(A1140,'contribution par jour-semaine'!A:A,0),MATCH(B1140,'contribution par jour-semaine'!$1:$1,0),4,1,"contribution par jour-semaine")),"")</f>
        <v>3343.55419921875</v>
      </c>
      <c r="D1140" s="4" t="str">
        <f ca="1">VLOOKUP(A1140,predictions!A:B,2,FALSE)</f>
        <v>08/03/2021</v>
      </c>
      <c r="E1140" s="4">
        <f t="shared" ca="1" si="4"/>
        <v>44263</v>
      </c>
    </row>
    <row r="1141" spans="1:5" ht="13" x14ac:dyDescent="0.15">
      <c r="A1141" s="1">
        <f ca="1">IFERROR(__xludf.DUMMYFUNCTION("""COMPUTED_VALUE"""),37)</f>
        <v>37</v>
      </c>
      <c r="B1141" s="1" t="str">
        <f ca="1">IFERROR(__xludf.DUMMYFUNCTION("""COMPUTED_VALUE"""),"baseline contribution")</f>
        <v>baseline contribution</v>
      </c>
      <c r="C1141" s="1">
        <f ca="1">IFERROR(INDIRECT(ADDRESS(MATCH(A1141,'contribution par jour-semaine'!A:A,0),MATCH(B1141,'contribution par jour-semaine'!$1:$1,0),4,1,"contribution par jour-semaine")),"")</f>
        <v>1116317.5</v>
      </c>
      <c r="D1141" s="4" t="str">
        <f ca="1">VLOOKUP(A1141,predictions!A:B,2,FALSE)</f>
        <v>08/03/2021</v>
      </c>
      <c r="E1141" s="4">
        <f t="shared" ca="1" si="4"/>
        <v>44263</v>
      </c>
    </row>
    <row r="1142" spans="1:5" ht="13" x14ac:dyDescent="0.15">
      <c r="A1142" s="1">
        <f ca="1">IFERROR(__xludf.DUMMYFUNCTION("""COMPUTED_VALUE"""),38)</f>
        <v>38</v>
      </c>
      <c r="B1142" s="1" t="str">
        <f ca="1">IFERROR(__xludf.DUMMYFUNCTION("""COMPUTED_VALUE"""),"Media_Print_Others contribution")</f>
        <v>Media_Print_Others contribution</v>
      </c>
      <c r="C1142" s="1">
        <f ca="1">IFERROR(INDIRECT(ADDRESS(MATCH(A1142,'contribution par jour-semaine'!A:A,0),MATCH(B1142,'contribution par jour-semaine'!$1:$1,0),4,1,"contribution par jour-semaine")),"")</f>
        <v>18967.66796875</v>
      </c>
      <c r="D1142" s="4" t="str">
        <f ca="1">VLOOKUP(A1142,predictions!A:B,2,FALSE)</f>
        <v>15/03/2021</v>
      </c>
      <c r="E1142" s="4">
        <f t="shared" ca="1" si="4"/>
        <v>44270</v>
      </c>
    </row>
    <row r="1143" spans="1:5" ht="13" x14ac:dyDescent="0.15">
      <c r="A1143" s="1">
        <f ca="1">IFERROR(__xludf.DUMMYFUNCTION("""COMPUTED_VALUE"""),38)</f>
        <v>38</v>
      </c>
      <c r="B1143" s="1" t="str">
        <f ca="1">IFERROR(__xludf.DUMMYFUNCTION("""COMPUTED_VALUE"""),"Media_Print_ELLE contribution")</f>
        <v>Media_Print_ELLE contribution</v>
      </c>
      <c r="C1143" s="1">
        <f ca="1">IFERROR(INDIRECT(ADDRESS(MATCH(A1143,'contribution par jour-semaine'!A:A,0),MATCH(B1143,'contribution par jour-semaine'!$1:$1,0),4,1,"contribution par jour-semaine")),"")</f>
        <v>58463.58203125</v>
      </c>
      <c r="D1143" s="4" t="str">
        <f ca="1">VLOOKUP(A1143,predictions!A:B,2,FALSE)</f>
        <v>15/03/2021</v>
      </c>
      <c r="E1143" s="4">
        <f t="shared" ca="1" si="4"/>
        <v>44270</v>
      </c>
    </row>
    <row r="1144" spans="1:5" ht="13" x14ac:dyDescent="0.15">
      <c r="A1144" s="1">
        <f ca="1">IFERROR(__xludf.DUMMYFUNCTION("""COMPUTED_VALUE"""),38)</f>
        <v>38</v>
      </c>
      <c r="B1144" s="1" t="str">
        <f ca="1">IFERROR(__xludf.DUMMYFUNCTION("""COMPUTED_VALUE"""),"Media_Print_MADAME FIGARO contribution")</f>
        <v>Media_Print_MADAME FIGARO contribution</v>
      </c>
      <c r="C1144" s="1">
        <f ca="1">IFERROR(INDIRECT(ADDRESS(MATCH(A1144,'contribution par jour-semaine'!A:A,0),MATCH(B1144,'contribution par jour-semaine'!$1:$1,0),4,1,"contribution par jour-semaine")),"")</f>
        <v>21541.48828125</v>
      </c>
      <c r="D1144" s="4" t="str">
        <f ca="1">VLOOKUP(A1144,predictions!A:B,2,FALSE)</f>
        <v>15/03/2021</v>
      </c>
      <c r="E1144" s="4">
        <f t="shared" ca="1" si="4"/>
        <v>44270</v>
      </c>
    </row>
    <row r="1145" spans="1:5" ht="13" x14ac:dyDescent="0.15">
      <c r="A1145" s="1">
        <f ca="1">IFERROR(__xludf.DUMMYFUNCTION("""COMPUTED_VALUE"""),38)</f>
        <v>38</v>
      </c>
      <c r="B1145" s="1" t="str">
        <f ca="1">IFERROR(__xludf.DUMMYFUNCTION("""COMPUTED_VALUE"""),"Media_Print_MARIE CLAIRE contribution")</f>
        <v>Media_Print_MARIE CLAIRE contribution</v>
      </c>
      <c r="C1145" s="1">
        <f ca="1">IFERROR(INDIRECT(ADDRESS(MATCH(A1145,'contribution par jour-semaine'!A:A,0),MATCH(B1145,'contribution par jour-semaine'!$1:$1,0),4,1,"contribution par jour-semaine")),"")</f>
        <v>11292.66015625</v>
      </c>
      <c r="D1145" s="4" t="str">
        <f ca="1">VLOOKUP(A1145,predictions!A:B,2,FALSE)</f>
        <v>15/03/2021</v>
      </c>
      <c r="E1145" s="4">
        <f t="shared" ca="1" si="4"/>
        <v>44270</v>
      </c>
    </row>
    <row r="1146" spans="1:5" ht="13" x14ac:dyDescent="0.15">
      <c r="A1146" s="1">
        <f ca="1">IFERROR(__xludf.DUMMYFUNCTION("""COMPUTED_VALUE"""),38)</f>
        <v>38</v>
      </c>
      <c r="B1146" s="1" t="str">
        <f ca="1">IFERROR(__xludf.DUMMYFUNCTION("""COMPUTED_VALUE"""),"Media_Print_VERSION FEMINA contribution")</f>
        <v>Media_Print_VERSION FEMINA contribution</v>
      </c>
      <c r="C1146" s="1">
        <f ca="1">IFERROR(INDIRECT(ADDRESS(MATCH(A1146,'contribution par jour-semaine'!A:A,0),MATCH(B1146,'contribution par jour-semaine'!$1:$1,0),4,1,"contribution par jour-semaine")),"")</f>
        <v>56387.328125</v>
      </c>
      <c r="D1146" s="4" t="str">
        <f ca="1">VLOOKUP(A1146,predictions!A:B,2,FALSE)</f>
        <v>15/03/2021</v>
      </c>
      <c r="E1146" s="4">
        <f t="shared" ca="1" si="4"/>
        <v>44270</v>
      </c>
    </row>
    <row r="1147" spans="1:5" ht="13" x14ac:dyDescent="0.15">
      <c r="A1147" s="1">
        <f ca="1">IFERROR(__xludf.DUMMYFUNCTION("""COMPUTED_VALUE"""),38)</f>
        <v>38</v>
      </c>
      <c r="B1147" s="1" t="str">
        <f ca="1">IFERROR(__xludf.DUMMYFUNCTION("""COMPUTED_VALUE"""),"Media_Print_GALA contribution")</f>
        <v>Media_Print_GALA contribution</v>
      </c>
      <c r="C1147" s="1">
        <f ca="1">IFERROR(INDIRECT(ADDRESS(MATCH(A1147,'contribution par jour-semaine'!A:A,0),MATCH(B1147,'contribution par jour-semaine'!$1:$1,0),4,1,"contribution par jour-semaine")),"")</f>
        <v>28902.0390625</v>
      </c>
      <c r="D1147" s="4" t="str">
        <f ca="1">VLOOKUP(A1147,predictions!A:B,2,FALSE)</f>
        <v>15/03/2021</v>
      </c>
      <c r="E1147" s="4">
        <f t="shared" ca="1" si="4"/>
        <v>44270</v>
      </c>
    </row>
    <row r="1148" spans="1:5" ht="13" x14ac:dyDescent="0.15">
      <c r="A1148" s="1">
        <f ca="1">IFERROR(__xludf.DUMMYFUNCTION("""COMPUTED_VALUE"""),38)</f>
        <v>38</v>
      </c>
      <c r="B1148" s="1" t="str">
        <f ca="1">IFERROR(__xludf.DUMMYFUNCTION("""COMPUTED_VALUE"""),"Media_Print_COSMOPOLITAN contribution")</f>
        <v>Media_Print_COSMOPOLITAN contribution</v>
      </c>
      <c r="C1148" s="1">
        <f ca="1">IFERROR(INDIRECT(ADDRESS(MATCH(A1148,'contribution par jour-semaine'!A:A,0),MATCH(B1148,'contribution par jour-semaine'!$1:$1,0),4,1,"contribution par jour-semaine")),"")</f>
        <v>23492.623046875</v>
      </c>
      <c r="D1148" s="4" t="str">
        <f ca="1">VLOOKUP(A1148,predictions!A:B,2,FALSE)</f>
        <v>15/03/2021</v>
      </c>
      <c r="E1148" s="4">
        <f t="shared" ca="1" si="4"/>
        <v>44270</v>
      </c>
    </row>
    <row r="1149" spans="1:5" ht="13" x14ac:dyDescent="0.15">
      <c r="A1149" s="1">
        <f ca="1">IFERROR(__xludf.DUMMYFUNCTION("""COMPUTED_VALUE"""),38)</f>
        <v>38</v>
      </c>
      <c r="B1149" s="1" t="str">
        <f ca="1">IFERROR(__xludf.DUMMYFUNCTION("""COMPUTED_VALUE"""),"Media_Print_FEMME ACTUELLE contribution")</f>
        <v>Media_Print_FEMME ACTUELLE contribution</v>
      </c>
      <c r="C1149" s="1">
        <f ca="1">IFERROR(INDIRECT(ADDRESS(MATCH(A1149,'contribution par jour-semaine'!A:A,0),MATCH(B1149,'contribution par jour-semaine'!$1:$1,0),4,1,"contribution par jour-semaine")),"")</f>
        <v>34589.171875</v>
      </c>
      <c r="D1149" s="4" t="str">
        <f ca="1">VLOOKUP(A1149,predictions!A:B,2,FALSE)</f>
        <v>15/03/2021</v>
      </c>
      <c r="E1149" s="4">
        <f t="shared" ca="1" si="4"/>
        <v>44270</v>
      </c>
    </row>
    <row r="1150" spans="1:5" ht="13" x14ac:dyDescent="0.15">
      <c r="A1150" s="1">
        <f ca="1">IFERROR(__xludf.DUMMYFUNCTION("""COMPUTED_VALUE"""),38)</f>
        <v>38</v>
      </c>
      <c r="B1150" s="1" t="str">
        <f ca="1">IFERROR(__xludf.DUMMYFUNCTION("""COMPUTED_VALUE"""),"Media_Print_PARIS MATCH contribution")</f>
        <v>Media_Print_PARIS MATCH contribution</v>
      </c>
      <c r="C1150" s="1">
        <f ca="1">IFERROR(INDIRECT(ADDRESS(MATCH(A1150,'contribution par jour-semaine'!A:A,0),MATCH(B1150,'contribution par jour-semaine'!$1:$1,0),4,1,"contribution par jour-semaine")),"")</f>
        <v>11117.9423828125</v>
      </c>
      <c r="D1150" s="4" t="str">
        <f ca="1">VLOOKUP(A1150,predictions!A:B,2,FALSE)</f>
        <v>15/03/2021</v>
      </c>
      <c r="E1150" s="4">
        <f t="shared" ca="1" si="4"/>
        <v>44270</v>
      </c>
    </row>
    <row r="1151" spans="1:5" ht="13" x14ac:dyDescent="0.15">
      <c r="A1151" s="1">
        <f ca="1">IFERROR(__xludf.DUMMYFUNCTION("""COMPUTED_VALUE"""),38)</f>
        <v>38</v>
      </c>
      <c r="B1151" s="1" t="str">
        <f ca="1">IFERROR(__xludf.DUMMYFUNCTION("""COMPUTED_VALUE"""),"Media_Print_BIBA contribution")</f>
        <v>Media_Print_BIBA contribution</v>
      </c>
      <c r="C1151" s="1">
        <f ca="1">IFERROR(INDIRECT(ADDRESS(MATCH(A1151,'contribution par jour-semaine'!A:A,0),MATCH(B1151,'contribution par jour-semaine'!$1:$1,0),4,1,"contribution par jour-semaine")),"")</f>
        <v>15606.5537109375</v>
      </c>
      <c r="D1151" s="4" t="str">
        <f ca="1">VLOOKUP(A1151,predictions!A:B,2,FALSE)</f>
        <v>15/03/2021</v>
      </c>
      <c r="E1151" s="4">
        <f t="shared" ca="1" si="4"/>
        <v>44270</v>
      </c>
    </row>
    <row r="1152" spans="1:5" ht="13" x14ac:dyDescent="0.15">
      <c r="A1152" s="1">
        <f ca="1">IFERROR(__xludf.DUMMYFUNCTION("""COMPUTED_VALUE"""),38)</f>
        <v>38</v>
      </c>
      <c r="B1152" s="1" t="str">
        <f ca="1">IFERROR(__xludf.DUMMYFUNCTION("""COMPUTED_VALUE"""),"Media_Print_AVANTAGES contribution")</f>
        <v>Media_Print_AVANTAGES contribution</v>
      </c>
      <c r="C1152" s="1">
        <f ca="1">IFERROR(INDIRECT(ADDRESS(MATCH(A1152,'contribution par jour-semaine'!A:A,0),MATCH(B1152,'contribution par jour-semaine'!$1:$1,0),4,1,"contribution par jour-semaine")),"")</f>
        <v>11415.4580078125</v>
      </c>
      <c r="D1152" s="4" t="str">
        <f ca="1">VLOOKUP(A1152,predictions!A:B,2,FALSE)</f>
        <v>15/03/2021</v>
      </c>
      <c r="E1152" s="4">
        <f t="shared" ca="1" si="4"/>
        <v>44270</v>
      </c>
    </row>
    <row r="1153" spans="1:5" ht="13" x14ac:dyDescent="0.15">
      <c r="A1153" s="1">
        <f ca="1">IFERROR(__xludf.DUMMYFUNCTION("""COMPUTED_VALUE"""),38)</f>
        <v>38</v>
      </c>
      <c r="B1153" s="1" t="str">
        <f ca="1">IFERROR(__xludf.DUMMYFUNCTION("""COMPUTED_VALUE"""),"Media_Print_PSYCHOLOGIES contribution")</f>
        <v>Media_Print_PSYCHOLOGIES contribution</v>
      </c>
      <c r="C1153" s="1">
        <f ca="1">IFERROR(INDIRECT(ADDRESS(MATCH(A1153,'contribution par jour-semaine'!A:A,0),MATCH(B1153,'contribution par jour-semaine'!$1:$1,0),4,1,"contribution par jour-semaine")),"")</f>
        <v>4890.251953125</v>
      </c>
      <c r="D1153" s="4" t="str">
        <f ca="1">VLOOKUP(A1153,predictions!A:B,2,FALSE)</f>
        <v>15/03/2021</v>
      </c>
      <c r="E1153" s="4">
        <f t="shared" ca="1" si="4"/>
        <v>44270</v>
      </c>
    </row>
    <row r="1154" spans="1:5" ht="13" x14ac:dyDescent="0.15">
      <c r="A1154" s="1">
        <f ca="1">IFERROR(__xludf.DUMMYFUNCTION("""COMPUTED_VALUE"""),38)</f>
        <v>38</v>
      </c>
      <c r="B1154" s="1" t="str">
        <f ca="1">IFERROR(__xludf.DUMMYFUNCTION("""COMPUTED_VALUE"""),"Media_TV_TF1 contribution")</f>
        <v>Media_TV_TF1 contribution</v>
      </c>
      <c r="C1154" s="1">
        <f ca="1">IFERROR(INDIRECT(ADDRESS(MATCH(A1154,'contribution par jour-semaine'!A:A,0),MATCH(B1154,'contribution par jour-semaine'!$1:$1,0),4,1,"contribution par jour-semaine")),"")</f>
        <v>11951.8251953125</v>
      </c>
      <c r="D1154" s="4" t="str">
        <f ca="1">VLOOKUP(A1154,predictions!A:B,2,FALSE)</f>
        <v>15/03/2021</v>
      </c>
      <c r="E1154" s="4">
        <f t="shared" ca="1" si="4"/>
        <v>44270</v>
      </c>
    </row>
    <row r="1155" spans="1:5" ht="13" x14ac:dyDescent="0.15">
      <c r="A1155" s="1">
        <f ca="1">IFERROR(__xludf.DUMMYFUNCTION("""COMPUTED_VALUE"""),38)</f>
        <v>38</v>
      </c>
      <c r="B1155" s="1" t="str">
        <f ca="1">IFERROR(__xludf.DUMMYFUNCTION("""COMPUTED_VALUE"""),"Media_TV_Others contribution")</f>
        <v>Media_TV_Others contribution</v>
      </c>
      <c r="C1155" s="1">
        <f ca="1">IFERROR(INDIRECT(ADDRESS(MATCH(A1155,'contribution par jour-semaine'!A:A,0),MATCH(B1155,'contribution par jour-semaine'!$1:$1,0),4,1,"contribution par jour-semaine")),"")</f>
        <v>15347.517578125</v>
      </c>
      <c r="D1155" s="4" t="str">
        <f ca="1">VLOOKUP(A1155,predictions!A:B,2,FALSE)</f>
        <v>15/03/2021</v>
      </c>
      <c r="E1155" s="4">
        <f t="shared" ca="1" si="4"/>
        <v>44270</v>
      </c>
    </row>
    <row r="1156" spans="1:5" ht="13" x14ac:dyDescent="0.15">
      <c r="A1156" s="1">
        <f ca="1">IFERROR(__xludf.DUMMYFUNCTION("""COMPUTED_VALUE"""),38)</f>
        <v>38</v>
      </c>
      <c r="B1156" s="1" t="str">
        <f ca="1">IFERROR(__xludf.DUMMYFUNCTION("""COMPUTED_VALUE"""),"Media_TV_M6 contribution")</f>
        <v>Media_TV_M6 contribution</v>
      </c>
      <c r="C1156" s="1">
        <f ca="1">IFERROR(INDIRECT(ADDRESS(MATCH(A1156,'contribution par jour-semaine'!A:A,0),MATCH(B1156,'contribution par jour-semaine'!$1:$1,0),4,1,"contribution par jour-semaine")),"")</f>
        <v>18309.259765625</v>
      </c>
      <c r="D1156" s="4" t="str">
        <f ca="1">VLOOKUP(A1156,predictions!A:B,2,FALSE)</f>
        <v>15/03/2021</v>
      </c>
      <c r="E1156" s="4">
        <f t="shared" ca="1" si="4"/>
        <v>44270</v>
      </c>
    </row>
    <row r="1157" spans="1:5" ht="13" x14ac:dyDescent="0.15">
      <c r="A1157" s="1">
        <f ca="1">IFERROR(__xludf.DUMMYFUNCTION("""COMPUTED_VALUE"""),38)</f>
        <v>38</v>
      </c>
      <c r="B1157" s="1" t="str">
        <f ca="1">IFERROR(__xludf.DUMMYFUNCTION("""COMPUTED_VALUE"""),"Media_TV_TMC contribution")</f>
        <v>Media_TV_TMC contribution</v>
      </c>
      <c r="C1157" s="1">
        <f ca="1">IFERROR(INDIRECT(ADDRESS(MATCH(A1157,'contribution par jour-semaine'!A:A,0),MATCH(B1157,'contribution par jour-semaine'!$1:$1,0),4,1,"contribution par jour-semaine")),"")</f>
        <v>25127.5078125</v>
      </c>
      <c r="D1157" s="4" t="str">
        <f ca="1">VLOOKUP(A1157,predictions!A:B,2,FALSE)</f>
        <v>15/03/2021</v>
      </c>
      <c r="E1157" s="4">
        <f t="shared" ca="1" si="4"/>
        <v>44270</v>
      </c>
    </row>
    <row r="1158" spans="1:5" ht="13" x14ac:dyDescent="0.15">
      <c r="A1158" s="1">
        <f ca="1">IFERROR(__xludf.DUMMYFUNCTION("""COMPUTED_VALUE"""),38)</f>
        <v>38</v>
      </c>
      <c r="B1158" s="1" t="str">
        <f ca="1">IFERROR(__xludf.DUMMYFUNCTION("""COMPUTED_VALUE"""),"Media_TV_FRANCE 2 contribution")</f>
        <v>Media_TV_FRANCE 2 contribution</v>
      </c>
      <c r="C1158" s="1">
        <f ca="1">IFERROR(INDIRECT(ADDRESS(MATCH(A1158,'contribution par jour-semaine'!A:A,0),MATCH(B1158,'contribution par jour-semaine'!$1:$1,0),4,1,"contribution par jour-semaine")),"")</f>
        <v>15228.4296875</v>
      </c>
      <c r="D1158" s="4" t="str">
        <f ca="1">VLOOKUP(A1158,predictions!A:B,2,FALSE)</f>
        <v>15/03/2021</v>
      </c>
      <c r="E1158" s="4">
        <f t="shared" ca="1" si="4"/>
        <v>44270</v>
      </c>
    </row>
    <row r="1159" spans="1:5" ht="13" x14ac:dyDescent="0.15">
      <c r="A1159" s="1">
        <f ca="1">IFERROR(__xludf.DUMMYFUNCTION("""COMPUTED_VALUE"""),38)</f>
        <v>38</v>
      </c>
      <c r="B1159" s="1" t="str">
        <f ca="1">IFERROR(__xludf.DUMMYFUNCTION("""COMPUTED_VALUE"""),"Media_TV_BFM TV contribution")</f>
        <v>Media_TV_BFM TV contribution</v>
      </c>
      <c r="C1159" s="1">
        <f ca="1">IFERROR(INDIRECT(ADDRESS(MATCH(A1159,'contribution par jour-semaine'!A:A,0),MATCH(B1159,'contribution par jour-semaine'!$1:$1,0),4,1,"contribution par jour-semaine")),"")</f>
        <v>13965.87109375</v>
      </c>
      <c r="D1159" s="4" t="str">
        <f ca="1">VLOOKUP(A1159,predictions!A:B,2,FALSE)</f>
        <v>15/03/2021</v>
      </c>
      <c r="E1159" s="4">
        <f t="shared" ca="1" si="4"/>
        <v>44270</v>
      </c>
    </row>
    <row r="1160" spans="1:5" ht="13" x14ac:dyDescent="0.15">
      <c r="A1160" s="1">
        <f ca="1">IFERROR(__xludf.DUMMYFUNCTION("""COMPUTED_VALUE"""),38)</f>
        <v>38</v>
      </c>
      <c r="B1160" s="1" t="str">
        <f ca="1">IFERROR(__xludf.DUMMYFUNCTION("""COMPUTED_VALUE"""),"Media_TV_C8 contribution")</f>
        <v>Media_TV_C8 contribution</v>
      </c>
      <c r="C1160" s="1">
        <f ca="1">IFERROR(INDIRECT(ADDRESS(MATCH(A1160,'contribution par jour-semaine'!A:A,0),MATCH(B1160,'contribution par jour-semaine'!$1:$1,0),4,1,"contribution par jour-semaine")),"")</f>
        <v>8316.5595703125</v>
      </c>
      <c r="D1160" s="4" t="str">
        <f ca="1">VLOOKUP(A1160,predictions!A:B,2,FALSE)</f>
        <v>15/03/2021</v>
      </c>
      <c r="E1160" s="4">
        <f t="shared" ca="1" si="4"/>
        <v>44270</v>
      </c>
    </row>
    <row r="1161" spans="1:5" ht="13" x14ac:dyDescent="0.15">
      <c r="A1161" s="1">
        <f ca="1">IFERROR(__xludf.DUMMYFUNCTION("""COMPUTED_VALUE"""),38)</f>
        <v>38</v>
      </c>
      <c r="B1161" s="1" t="str">
        <f ca="1">IFERROR(__xludf.DUMMYFUNCTION("""COMPUTED_VALUE"""),"Media_TV_TF1 SERIES FILMS contribution")</f>
        <v>Media_TV_TF1 SERIES FILMS contribution</v>
      </c>
      <c r="C1161" s="1">
        <f ca="1">IFERROR(INDIRECT(ADDRESS(MATCH(A1161,'contribution par jour-semaine'!A:A,0),MATCH(B1161,'contribution par jour-semaine'!$1:$1,0),4,1,"contribution par jour-semaine")),"")</f>
        <v>9026.91015625</v>
      </c>
      <c r="D1161" s="4" t="str">
        <f ca="1">VLOOKUP(A1161,predictions!A:B,2,FALSE)</f>
        <v>15/03/2021</v>
      </c>
      <c r="E1161" s="4">
        <f t="shared" ca="1" si="4"/>
        <v>44270</v>
      </c>
    </row>
    <row r="1162" spans="1:5" ht="13" x14ac:dyDescent="0.15">
      <c r="A1162" s="1">
        <f ca="1">IFERROR(__xludf.DUMMYFUNCTION("""COMPUTED_VALUE"""),38)</f>
        <v>38</v>
      </c>
      <c r="B1162" s="1" t="str">
        <f ca="1">IFERROR(__xludf.DUMMYFUNCTION("""COMPUTED_VALUE"""),"Media_TV_NRJ12 contribution")</f>
        <v>Media_TV_NRJ12 contribution</v>
      </c>
      <c r="C1162" s="1">
        <f ca="1">IFERROR(INDIRECT(ADDRESS(MATCH(A1162,'contribution par jour-semaine'!A:A,0),MATCH(B1162,'contribution par jour-semaine'!$1:$1,0),4,1,"contribution par jour-semaine")),"")</f>
        <v>8746.265625</v>
      </c>
      <c r="D1162" s="4" t="str">
        <f ca="1">VLOOKUP(A1162,predictions!A:B,2,FALSE)</f>
        <v>15/03/2021</v>
      </c>
      <c r="E1162" s="4">
        <f t="shared" ca="1" si="4"/>
        <v>44270</v>
      </c>
    </row>
    <row r="1163" spans="1:5" ht="13" x14ac:dyDescent="0.15">
      <c r="A1163" s="1">
        <f ca="1">IFERROR(__xludf.DUMMYFUNCTION("""COMPUTED_VALUE"""),38)</f>
        <v>38</v>
      </c>
      <c r="B1163" s="1" t="str">
        <f ca="1">IFERROR(__xludf.DUMMYFUNCTION("""COMPUTED_VALUE"""),"Media_Search contribution")</f>
        <v>Media_Search contribution</v>
      </c>
      <c r="C1163" s="1">
        <f ca="1">IFERROR(INDIRECT(ADDRESS(MATCH(A1163,'contribution par jour-semaine'!A:A,0),MATCH(B1163,'contribution par jour-semaine'!$1:$1,0),4,1,"contribution par jour-semaine")),"")</f>
        <v>71512.4765625</v>
      </c>
      <c r="D1163" s="4" t="str">
        <f ca="1">VLOOKUP(A1163,predictions!A:B,2,FALSE)</f>
        <v>15/03/2021</v>
      </c>
      <c r="E1163" s="4">
        <f t="shared" ca="1" si="4"/>
        <v>44270</v>
      </c>
    </row>
    <row r="1164" spans="1:5" ht="13" x14ac:dyDescent="0.15">
      <c r="A1164" s="1">
        <f ca="1">IFERROR(__xludf.DUMMYFUNCTION("""COMPUTED_VALUE"""),38)</f>
        <v>38</v>
      </c>
      <c r="B1164" s="1" t="str">
        <f ca="1">IFERROR(__xludf.DUMMYFUNCTION("""COMPUTED_VALUE"""),"Media_Social contribution")</f>
        <v>Media_Social contribution</v>
      </c>
      <c r="C1164" s="1">
        <f ca="1">IFERROR(INDIRECT(ADDRESS(MATCH(A1164,'contribution par jour-semaine'!A:A,0),MATCH(B1164,'contribution par jour-semaine'!$1:$1,0),4,1,"contribution par jour-semaine")),"")</f>
        <v>241434.71875</v>
      </c>
      <c r="D1164" s="4" t="str">
        <f ca="1">VLOOKUP(A1164,predictions!A:B,2,FALSE)</f>
        <v>15/03/2021</v>
      </c>
      <c r="E1164" s="4">
        <f t="shared" ca="1" si="4"/>
        <v>44270</v>
      </c>
    </row>
    <row r="1165" spans="1:5" ht="13" x14ac:dyDescent="0.15">
      <c r="A1165" s="1">
        <f ca="1">IFERROR(__xludf.DUMMYFUNCTION("""COMPUTED_VALUE"""),38)</f>
        <v>38</v>
      </c>
      <c r="B1165" s="1" t="str">
        <f ca="1">IFERROR(__xludf.DUMMYFUNCTION("""COMPUTED_VALUE"""),"Media_Display contribution")</f>
        <v>Media_Display contribution</v>
      </c>
      <c r="C1165" s="1">
        <f ca="1">IFERROR(INDIRECT(ADDRESS(MATCH(A1165,'contribution par jour-semaine'!A:A,0),MATCH(B1165,'contribution par jour-semaine'!$1:$1,0),4,1,"contribution par jour-semaine")),"")</f>
        <v>48359.203125</v>
      </c>
      <c r="D1165" s="4" t="str">
        <f ca="1">VLOOKUP(A1165,predictions!A:B,2,FALSE)</f>
        <v>15/03/2021</v>
      </c>
      <c r="E1165" s="4">
        <f t="shared" ca="1" si="4"/>
        <v>44270</v>
      </c>
    </row>
    <row r="1166" spans="1:5" ht="13" x14ac:dyDescent="0.15">
      <c r="A1166" s="1">
        <f ca="1">IFERROR(__xludf.DUMMYFUNCTION("""COMPUTED_VALUE"""),38)</f>
        <v>38</v>
      </c>
      <c r="B1166" s="1" t="str">
        <f ca="1">IFERROR(__xludf.DUMMYFUNCTION("""COMPUTED_VALUE"""),"Media_OOH_JC DECAUX VITRINE 2M2 NATIONAL contribution")</f>
        <v>Media_OOH_JC DECAUX VITRINE 2M2 NATIONAL contribution</v>
      </c>
      <c r="C1166" s="1">
        <f ca="1">IFERROR(INDIRECT(ADDRESS(MATCH(A1166,'contribution par jour-semaine'!A:A,0),MATCH(B1166,'contribution par jour-semaine'!$1:$1,0),4,1,"contribution par jour-semaine")),"")</f>
        <v>2307.724853515625</v>
      </c>
      <c r="D1166" s="4" t="str">
        <f ca="1">VLOOKUP(A1166,predictions!A:B,2,FALSE)</f>
        <v>15/03/2021</v>
      </c>
      <c r="E1166" s="4">
        <f t="shared" ca="1" si="4"/>
        <v>44270</v>
      </c>
    </row>
    <row r="1167" spans="1:5" ht="13" x14ac:dyDescent="0.15">
      <c r="A1167" s="1">
        <f ca="1">IFERROR(__xludf.DUMMYFUNCTION("""COMPUTED_VALUE"""),38)</f>
        <v>38</v>
      </c>
      <c r="B1167" s="1" t="str">
        <f ca="1">IFERROR(__xludf.DUMMYFUNCTION("""COMPUTED_VALUE"""),"Media_OOH_METROBUS METRO NATIONAL contribution")</f>
        <v>Media_OOH_METROBUS METRO NATIONAL contribution</v>
      </c>
      <c r="C1167" s="1">
        <f ca="1">IFERROR(INDIRECT(ADDRESS(MATCH(A1167,'contribution par jour-semaine'!A:A,0),MATCH(B1167,'contribution par jour-semaine'!$1:$1,0),4,1,"contribution par jour-semaine")),"")</f>
        <v>2865.224853515625</v>
      </c>
      <c r="D1167" s="4" t="str">
        <f ca="1">VLOOKUP(A1167,predictions!A:B,2,FALSE)</f>
        <v>15/03/2021</v>
      </c>
      <c r="E1167" s="4">
        <f t="shared" ca="1" si="4"/>
        <v>44270</v>
      </c>
    </row>
    <row r="1168" spans="1:5" ht="13" x14ac:dyDescent="0.15">
      <c r="A1168" s="1">
        <f ca="1">IFERROR(__xludf.DUMMYFUNCTION("""COMPUTED_VALUE"""),38)</f>
        <v>38</v>
      </c>
      <c r="B1168" s="1" t="str">
        <f ca="1">IFERROR(__xludf.DUMMYFUNCTION("""COMPUTED_VALUE"""),"Media_OOH_CLEAR CHANNEL SHOPPING MALLS contribution")</f>
        <v>Media_OOH_CLEAR CHANNEL SHOPPING MALLS contribution</v>
      </c>
      <c r="C1168" s="1">
        <f ca="1">IFERROR(INDIRECT(ADDRESS(MATCH(A1168,'contribution par jour-semaine'!A:A,0),MATCH(B1168,'contribution par jour-semaine'!$1:$1,0),4,1,"contribution par jour-semaine")),"")</f>
        <v>4362.89599609375</v>
      </c>
      <c r="D1168" s="4" t="str">
        <f ca="1">VLOOKUP(A1168,predictions!A:B,2,FALSE)</f>
        <v>15/03/2021</v>
      </c>
      <c r="E1168" s="4">
        <f t="shared" ca="1" si="4"/>
        <v>44270</v>
      </c>
    </row>
    <row r="1169" spans="1:5" ht="13" x14ac:dyDescent="0.15">
      <c r="A1169" s="1">
        <f ca="1">IFERROR(__xludf.DUMMYFUNCTION("""COMPUTED_VALUE"""),38)</f>
        <v>38</v>
      </c>
      <c r="B1169" s="1" t="str">
        <f ca="1">IFERROR(__xludf.DUMMYFUNCTION("""COMPUTED_VALUE"""),"Media_OOH_MEDIAGARES TRANSPORT contribution")</f>
        <v>Media_OOH_MEDIAGARES TRANSPORT contribution</v>
      </c>
      <c r="C1169" s="1">
        <f ca="1">IFERROR(INDIRECT(ADDRESS(MATCH(A1169,'contribution par jour-semaine'!A:A,0),MATCH(B1169,'contribution par jour-semaine'!$1:$1,0),4,1,"contribution par jour-semaine")),"")</f>
        <v>10376.0166015625</v>
      </c>
      <c r="D1169" s="4" t="str">
        <f ca="1">VLOOKUP(A1169,predictions!A:B,2,FALSE)</f>
        <v>15/03/2021</v>
      </c>
      <c r="E1169" s="4">
        <f t="shared" ca="1" si="4"/>
        <v>44270</v>
      </c>
    </row>
    <row r="1170" spans="1:5" ht="13" x14ac:dyDescent="0.15">
      <c r="A1170" s="1">
        <f ca="1">IFERROR(__xludf.DUMMYFUNCTION("""COMPUTED_VALUE"""),38)</f>
        <v>38</v>
      </c>
      <c r="B1170" s="1" t="str">
        <f ca="1">IFERROR(__xludf.DUMMYFUNCTION("""COMPUTED_VALUE"""),"Media_OOH_Others contribution")</f>
        <v>Media_OOH_Others contribution</v>
      </c>
      <c r="C1170" s="1">
        <f ca="1">IFERROR(INDIRECT(ADDRESS(MATCH(A1170,'contribution par jour-semaine'!A:A,0),MATCH(B1170,'contribution par jour-semaine'!$1:$1,0),4,1,"contribution par jour-semaine")),"")</f>
        <v>3243.150634765625</v>
      </c>
      <c r="D1170" s="4" t="str">
        <f ca="1">VLOOKUP(A1170,predictions!A:B,2,FALSE)</f>
        <v>15/03/2021</v>
      </c>
      <c r="E1170" s="4">
        <f t="shared" ca="1" si="4"/>
        <v>44270</v>
      </c>
    </row>
    <row r="1171" spans="1:5" ht="13" x14ac:dyDescent="0.15">
      <c r="A1171" s="1">
        <f ca="1">IFERROR(__xludf.DUMMYFUNCTION("""COMPUTED_VALUE"""),38)</f>
        <v>38</v>
      </c>
      <c r="B1171" s="1" t="str">
        <f ca="1">IFERROR(__xludf.DUMMYFUNCTION("""COMPUTED_VALUE"""),"baseline contribution")</f>
        <v>baseline contribution</v>
      </c>
      <c r="C1171" s="1">
        <f ca="1">IFERROR(INDIRECT(ADDRESS(MATCH(A1171,'contribution par jour-semaine'!A:A,0),MATCH(B1171,'contribution par jour-semaine'!$1:$1,0),4,1,"contribution par jour-semaine")),"")</f>
        <v>1141043.125</v>
      </c>
      <c r="D1171" s="4" t="str">
        <f ca="1">VLOOKUP(A1171,predictions!A:B,2,FALSE)</f>
        <v>15/03/2021</v>
      </c>
      <c r="E1171" s="4">
        <f t="shared" ca="1" si="4"/>
        <v>44270</v>
      </c>
    </row>
    <row r="1172" spans="1:5" ht="13" x14ac:dyDescent="0.15">
      <c r="A1172" s="1">
        <f ca="1">IFERROR(__xludf.DUMMYFUNCTION("""COMPUTED_VALUE"""),39)</f>
        <v>39</v>
      </c>
      <c r="B1172" s="1" t="str">
        <f ca="1">IFERROR(__xludf.DUMMYFUNCTION("""COMPUTED_VALUE"""),"Media_Print_Others contribution")</f>
        <v>Media_Print_Others contribution</v>
      </c>
      <c r="C1172" s="1">
        <f ca="1">IFERROR(INDIRECT(ADDRESS(MATCH(A1172,'contribution par jour-semaine'!A:A,0),MATCH(B1172,'contribution par jour-semaine'!$1:$1,0),4,1,"contribution par jour-semaine")),"")</f>
        <v>21720.998046875</v>
      </c>
      <c r="D1172" s="4" t="str">
        <f ca="1">VLOOKUP(A1172,predictions!A:B,2,FALSE)</f>
        <v>22/03/2021</v>
      </c>
      <c r="E1172" s="4">
        <f t="shared" ca="1" si="4"/>
        <v>44277</v>
      </c>
    </row>
    <row r="1173" spans="1:5" ht="13" x14ac:dyDescent="0.15">
      <c r="A1173" s="1">
        <f ca="1">IFERROR(__xludf.DUMMYFUNCTION("""COMPUTED_VALUE"""),39)</f>
        <v>39</v>
      </c>
      <c r="B1173" s="1" t="str">
        <f ca="1">IFERROR(__xludf.DUMMYFUNCTION("""COMPUTED_VALUE"""),"Media_Print_ELLE contribution")</f>
        <v>Media_Print_ELLE contribution</v>
      </c>
      <c r="C1173" s="1">
        <f ca="1">IFERROR(INDIRECT(ADDRESS(MATCH(A1173,'contribution par jour-semaine'!A:A,0),MATCH(B1173,'contribution par jour-semaine'!$1:$1,0),4,1,"contribution par jour-semaine")),"")</f>
        <v>43639.1640625</v>
      </c>
      <c r="D1173" s="4" t="str">
        <f ca="1">VLOOKUP(A1173,predictions!A:B,2,FALSE)</f>
        <v>22/03/2021</v>
      </c>
      <c r="E1173" s="4">
        <f t="shared" ca="1" si="4"/>
        <v>44277</v>
      </c>
    </row>
    <row r="1174" spans="1:5" ht="13" x14ac:dyDescent="0.15">
      <c r="A1174" s="1">
        <f ca="1">IFERROR(__xludf.DUMMYFUNCTION("""COMPUTED_VALUE"""),39)</f>
        <v>39</v>
      </c>
      <c r="B1174" s="1" t="str">
        <f ca="1">IFERROR(__xludf.DUMMYFUNCTION("""COMPUTED_VALUE"""),"Media_Print_MADAME FIGARO contribution")</f>
        <v>Media_Print_MADAME FIGARO contribution</v>
      </c>
      <c r="C1174" s="1">
        <f ca="1">IFERROR(INDIRECT(ADDRESS(MATCH(A1174,'contribution par jour-semaine'!A:A,0),MATCH(B1174,'contribution par jour-semaine'!$1:$1,0),4,1,"contribution par jour-semaine")),"")</f>
        <v>20381.498046875</v>
      </c>
      <c r="D1174" s="4" t="str">
        <f ca="1">VLOOKUP(A1174,predictions!A:B,2,FALSE)</f>
        <v>22/03/2021</v>
      </c>
      <c r="E1174" s="4">
        <f t="shared" ca="1" si="4"/>
        <v>44277</v>
      </c>
    </row>
    <row r="1175" spans="1:5" ht="13" x14ac:dyDescent="0.15">
      <c r="A1175" s="1">
        <f ca="1">IFERROR(__xludf.DUMMYFUNCTION("""COMPUTED_VALUE"""),39)</f>
        <v>39</v>
      </c>
      <c r="B1175" s="1" t="str">
        <f ca="1">IFERROR(__xludf.DUMMYFUNCTION("""COMPUTED_VALUE"""),"Media_Print_MARIE CLAIRE contribution")</f>
        <v>Media_Print_MARIE CLAIRE contribution</v>
      </c>
      <c r="C1175" s="1">
        <f ca="1">IFERROR(INDIRECT(ADDRESS(MATCH(A1175,'contribution par jour-semaine'!A:A,0),MATCH(B1175,'contribution par jour-semaine'!$1:$1,0),4,1,"contribution par jour-semaine")),"")</f>
        <v>10397.1953125</v>
      </c>
      <c r="D1175" s="4" t="str">
        <f ca="1">VLOOKUP(A1175,predictions!A:B,2,FALSE)</f>
        <v>22/03/2021</v>
      </c>
      <c r="E1175" s="4">
        <f t="shared" ca="1" si="4"/>
        <v>44277</v>
      </c>
    </row>
    <row r="1176" spans="1:5" ht="13" x14ac:dyDescent="0.15">
      <c r="A1176" s="1">
        <f ca="1">IFERROR(__xludf.DUMMYFUNCTION("""COMPUTED_VALUE"""),39)</f>
        <v>39</v>
      </c>
      <c r="B1176" s="1" t="str">
        <f ca="1">IFERROR(__xludf.DUMMYFUNCTION("""COMPUTED_VALUE"""),"Media_Print_VERSION FEMINA contribution")</f>
        <v>Media_Print_VERSION FEMINA contribution</v>
      </c>
      <c r="C1176" s="1">
        <f ca="1">IFERROR(INDIRECT(ADDRESS(MATCH(A1176,'contribution par jour-semaine'!A:A,0),MATCH(B1176,'contribution par jour-semaine'!$1:$1,0),4,1,"contribution par jour-semaine")),"")</f>
        <v>48561.02734375</v>
      </c>
      <c r="D1176" s="4" t="str">
        <f ca="1">VLOOKUP(A1176,predictions!A:B,2,FALSE)</f>
        <v>22/03/2021</v>
      </c>
      <c r="E1176" s="4">
        <f t="shared" ca="1" si="4"/>
        <v>44277</v>
      </c>
    </row>
    <row r="1177" spans="1:5" ht="13" x14ac:dyDescent="0.15">
      <c r="A1177" s="1">
        <f ca="1">IFERROR(__xludf.DUMMYFUNCTION("""COMPUTED_VALUE"""),39)</f>
        <v>39</v>
      </c>
      <c r="B1177" s="1" t="str">
        <f ca="1">IFERROR(__xludf.DUMMYFUNCTION("""COMPUTED_VALUE"""),"Media_Print_GALA contribution")</f>
        <v>Media_Print_GALA contribution</v>
      </c>
      <c r="C1177" s="1">
        <f ca="1">IFERROR(INDIRECT(ADDRESS(MATCH(A1177,'contribution par jour-semaine'!A:A,0),MATCH(B1177,'contribution par jour-semaine'!$1:$1,0),4,1,"contribution par jour-semaine")),"")</f>
        <v>26386.13671875</v>
      </c>
      <c r="D1177" s="4" t="str">
        <f ca="1">VLOOKUP(A1177,predictions!A:B,2,FALSE)</f>
        <v>22/03/2021</v>
      </c>
      <c r="E1177" s="4">
        <f t="shared" ca="1" si="4"/>
        <v>44277</v>
      </c>
    </row>
    <row r="1178" spans="1:5" ht="13" x14ac:dyDescent="0.15">
      <c r="A1178" s="1">
        <f ca="1">IFERROR(__xludf.DUMMYFUNCTION("""COMPUTED_VALUE"""),39)</f>
        <v>39</v>
      </c>
      <c r="B1178" s="1" t="str">
        <f ca="1">IFERROR(__xludf.DUMMYFUNCTION("""COMPUTED_VALUE"""),"Media_Print_COSMOPOLITAN contribution")</f>
        <v>Media_Print_COSMOPOLITAN contribution</v>
      </c>
      <c r="C1178" s="1">
        <f ca="1">IFERROR(INDIRECT(ADDRESS(MATCH(A1178,'contribution par jour-semaine'!A:A,0),MATCH(B1178,'contribution par jour-semaine'!$1:$1,0),4,1,"contribution par jour-semaine")),"")</f>
        <v>38290.31640625</v>
      </c>
      <c r="D1178" s="4" t="str">
        <f ca="1">VLOOKUP(A1178,predictions!A:B,2,FALSE)</f>
        <v>22/03/2021</v>
      </c>
      <c r="E1178" s="4">
        <f t="shared" ca="1" si="4"/>
        <v>44277</v>
      </c>
    </row>
    <row r="1179" spans="1:5" ht="13" x14ac:dyDescent="0.15">
      <c r="A1179" s="1">
        <f ca="1">IFERROR(__xludf.DUMMYFUNCTION("""COMPUTED_VALUE"""),39)</f>
        <v>39</v>
      </c>
      <c r="B1179" s="1" t="str">
        <f ca="1">IFERROR(__xludf.DUMMYFUNCTION("""COMPUTED_VALUE"""),"Media_Print_FEMME ACTUELLE contribution")</f>
        <v>Media_Print_FEMME ACTUELLE contribution</v>
      </c>
      <c r="C1179" s="1">
        <f ca="1">IFERROR(INDIRECT(ADDRESS(MATCH(A1179,'contribution par jour-semaine'!A:A,0),MATCH(B1179,'contribution par jour-semaine'!$1:$1,0),4,1,"contribution par jour-semaine")),"")</f>
        <v>30648.578125</v>
      </c>
      <c r="D1179" s="4" t="str">
        <f ca="1">VLOOKUP(A1179,predictions!A:B,2,FALSE)</f>
        <v>22/03/2021</v>
      </c>
      <c r="E1179" s="4">
        <f t="shared" ca="1" si="4"/>
        <v>44277</v>
      </c>
    </row>
    <row r="1180" spans="1:5" ht="13" x14ac:dyDescent="0.15">
      <c r="A1180" s="1">
        <f ca="1">IFERROR(__xludf.DUMMYFUNCTION("""COMPUTED_VALUE"""),39)</f>
        <v>39</v>
      </c>
      <c r="B1180" s="1" t="str">
        <f ca="1">IFERROR(__xludf.DUMMYFUNCTION("""COMPUTED_VALUE"""),"Media_Print_PARIS MATCH contribution")</f>
        <v>Media_Print_PARIS MATCH contribution</v>
      </c>
      <c r="C1180" s="1">
        <f ca="1">IFERROR(INDIRECT(ADDRESS(MATCH(A1180,'contribution par jour-semaine'!A:A,0),MATCH(B1180,'contribution par jour-semaine'!$1:$1,0),4,1,"contribution par jour-semaine")),"")</f>
        <v>9801.5146484375</v>
      </c>
      <c r="D1180" s="4" t="str">
        <f ca="1">VLOOKUP(A1180,predictions!A:B,2,FALSE)</f>
        <v>22/03/2021</v>
      </c>
      <c r="E1180" s="4">
        <f t="shared" ca="1" si="4"/>
        <v>44277</v>
      </c>
    </row>
    <row r="1181" spans="1:5" ht="13" x14ac:dyDescent="0.15">
      <c r="A1181" s="1">
        <f ca="1">IFERROR(__xludf.DUMMYFUNCTION("""COMPUTED_VALUE"""),39)</f>
        <v>39</v>
      </c>
      <c r="B1181" s="1" t="str">
        <f ca="1">IFERROR(__xludf.DUMMYFUNCTION("""COMPUTED_VALUE"""),"Media_Print_BIBA contribution")</f>
        <v>Media_Print_BIBA contribution</v>
      </c>
      <c r="C1181" s="1">
        <f ca="1">IFERROR(INDIRECT(ADDRESS(MATCH(A1181,'contribution par jour-semaine'!A:A,0),MATCH(B1181,'contribution par jour-semaine'!$1:$1,0),4,1,"contribution par jour-semaine")),"")</f>
        <v>11185.5341796875</v>
      </c>
      <c r="D1181" s="4" t="str">
        <f ca="1">VLOOKUP(A1181,predictions!A:B,2,FALSE)</f>
        <v>22/03/2021</v>
      </c>
      <c r="E1181" s="4">
        <f t="shared" ca="1" si="4"/>
        <v>44277</v>
      </c>
    </row>
    <row r="1182" spans="1:5" ht="13" x14ac:dyDescent="0.15">
      <c r="A1182" s="1">
        <f ca="1">IFERROR(__xludf.DUMMYFUNCTION("""COMPUTED_VALUE"""),39)</f>
        <v>39</v>
      </c>
      <c r="B1182" s="1" t="str">
        <f ca="1">IFERROR(__xludf.DUMMYFUNCTION("""COMPUTED_VALUE"""),"Media_Print_AVANTAGES contribution")</f>
        <v>Media_Print_AVANTAGES contribution</v>
      </c>
      <c r="C1182" s="1">
        <f ca="1">IFERROR(INDIRECT(ADDRESS(MATCH(A1182,'contribution par jour-semaine'!A:A,0),MATCH(B1182,'contribution par jour-semaine'!$1:$1,0),4,1,"contribution par jour-semaine")),"")</f>
        <v>13617.6025390625</v>
      </c>
      <c r="D1182" s="4" t="str">
        <f ca="1">VLOOKUP(A1182,predictions!A:B,2,FALSE)</f>
        <v>22/03/2021</v>
      </c>
      <c r="E1182" s="4">
        <f t="shared" ca="1" si="4"/>
        <v>44277</v>
      </c>
    </row>
    <row r="1183" spans="1:5" ht="13" x14ac:dyDescent="0.15">
      <c r="A1183" s="1">
        <f ca="1">IFERROR(__xludf.DUMMYFUNCTION("""COMPUTED_VALUE"""),39)</f>
        <v>39</v>
      </c>
      <c r="B1183" s="1" t="str">
        <f ca="1">IFERROR(__xludf.DUMMYFUNCTION("""COMPUTED_VALUE"""),"Media_Print_PSYCHOLOGIES contribution")</f>
        <v>Media_Print_PSYCHOLOGIES contribution</v>
      </c>
      <c r="C1183" s="1">
        <f ca="1">IFERROR(INDIRECT(ADDRESS(MATCH(A1183,'contribution par jour-semaine'!A:A,0),MATCH(B1183,'contribution par jour-semaine'!$1:$1,0),4,1,"contribution par jour-semaine")),"")</f>
        <v>4043.439453125</v>
      </c>
      <c r="D1183" s="4" t="str">
        <f ca="1">VLOOKUP(A1183,predictions!A:B,2,FALSE)</f>
        <v>22/03/2021</v>
      </c>
      <c r="E1183" s="4">
        <f t="shared" ca="1" si="4"/>
        <v>44277</v>
      </c>
    </row>
    <row r="1184" spans="1:5" ht="13" x14ac:dyDescent="0.15">
      <c r="A1184" s="1">
        <f ca="1">IFERROR(__xludf.DUMMYFUNCTION("""COMPUTED_VALUE"""),39)</f>
        <v>39</v>
      </c>
      <c r="B1184" s="1" t="str">
        <f ca="1">IFERROR(__xludf.DUMMYFUNCTION("""COMPUTED_VALUE"""),"Media_TV_TF1 contribution")</f>
        <v>Media_TV_TF1 contribution</v>
      </c>
      <c r="C1184" s="1">
        <f ca="1">IFERROR(INDIRECT(ADDRESS(MATCH(A1184,'contribution par jour-semaine'!A:A,0),MATCH(B1184,'contribution par jour-semaine'!$1:$1,0),4,1,"contribution par jour-semaine")),"")</f>
        <v>12362.75</v>
      </c>
      <c r="D1184" s="4" t="str">
        <f ca="1">VLOOKUP(A1184,predictions!A:B,2,FALSE)</f>
        <v>22/03/2021</v>
      </c>
      <c r="E1184" s="4">
        <f t="shared" ca="1" si="4"/>
        <v>44277</v>
      </c>
    </row>
    <row r="1185" spans="1:5" ht="13" x14ac:dyDescent="0.15">
      <c r="A1185" s="1">
        <f ca="1">IFERROR(__xludf.DUMMYFUNCTION("""COMPUTED_VALUE"""),39)</f>
        <v>39</v>
      </c>
      <c r="B1185" s="1" t="str">
        <f ca="1">IFERROR(__xludf.DUMMYFUNCTION("""COMPUTED_VALUE"""),"Media_TV_Others contribution")</f>
        <v>Media_TV_Others contribution</v>
      </c>
      <c r="C1185" s="1">
        <f ca="1">IFERROR(INDIRECT(ADDRESS(MATCH(A1185,'contribution par jour-semaine'!A:A,0),MATCH(B1185,'contribution par jour-semaine'!$1:$1,0),4,1,"contribution par jour-semaine")),"")</f>
        <v>16208.7607421875</v>
      </c>
      <c r="D1185" s="4" t="str">
        <f ca="1">VLOOKUP(A1185,predictions!A:B,2,FALSE)</f>
        <v>22/03/2021</v>
      </c>
      <c r="E1185" s="4">
        <f t="shared" ca="1" si="4"/>
        <v>44277</v>
      </c>
    </row>
    <row r="1186" spans="1:5" ht="13" x14ac:dyDescent="0.15">
      <c r="A1186" s="1">
        <f ca="1">IFERROR(__xludf.DUMMYFUNCTION("""COMPUTED_VALUE"""),39)</f>
        <v>39</v>
      </c>
      <c r="B1186" s="1" t="str">
        <f ca="1">IFERROR(__xludf.DUMMYFUNCTION("""COMPUTED_VALUE"""),"Media_TV_M6 contribution")</f>
        <v>Media_TV_M6 contribution</v>
      </c>
      <c r="C1186" s="1">
        <f ca="1">IFERROR(INDIRECT(ADDRESS(MATCH(A1186,'contribution par jour-semaine'!A:A,0),MATCH(B1186,'contribution par jour-semaine'!$1:$1,0),4,1,"contribution par jour-semaine")),"")</f>
        <v>17981.865234375</v>
      </c>
      <c r="D1186" s="4" t="str">
        <f ca="1">VLOOKUP(A1186,predictions!A:B,2,FALSE)</f>
        <v>22/03/2021</v>
      </c>
      <c r="E1186" s="4">
        <f t="shared" ca="1" si="4"/>
        <v>44277</v>
      </c>
    </row>
    <row r="1187" spans="1:5" ht="13" x14ac:dyDescent="0.15">
      <c r="A1187" s="1">
        <f ca="1">IFERROR(__xludf.DUMMYFUNCTION("""COMPUTED_VALUE"""),39)</f>
        <v>39</v>
      </c>
      <c r="B1187" s="1" t="str">
        <f ca="1">IFERROR(__xludf.DUMMYFUNCTION("""COMPUTED_VALUE"""),"Media_TV_TMC contribution")</f>
        <v>Media_TV_TMC contribution</v>
      </c>
      <c r="C1187" s="1">
        <f ca="1">IFERROR(INDIRECT(ADDRESS(MATCH(A1187,'contribution par jour-semaine'!A:A,0),MATCH(B1187,'contribution par jour-semaine'!$1:$1,0),4,1,"contribution par jour-semaine")),"")</f>
        <v>26865.908203125</v>
      </c>
      <c r="D1187" s="4" t="str">
        <f ca="1">VLOOKUP(A1187,predictions!A:B,2,FALSE)</f>
        <v>22/03/2021</v>
      </c>
      <c r="E1187" s="4">
        <f t="shared" ca="1" si="4"/>
        <v>44277</v>
      </c>
    </row>
    <row r="1188" spans="1:5" ht="13" x14ac:dyDescent="0.15">
      <c r="A1188" s="1">
        <f ca="1">IFERROR(__xludf.DUMMYFUNCTION("""COMPUTED_VALUE"""),39)</f>
        <v>39</v>
      </c>
      <c r="B1188" s="1" t="str">
        <f ca="1">IFERROR(__xludf.DUMMYFUNCTION("""COMPUTED_VALUE"""),"Media_TV_FRANCE 2 contribution")</f>
        <v>Media_TV_FRANCE 2 contribution</v>
      </c>
      <c r="C1188" s="1">
        <f ca="1">IFERROR(INDIRECT(ADDRESS(MATCH(A1188,'contribution par jour-semaine'!A:A,0),MATCH(B1188,'contribution par jour-semaine'!$1:$1,0),4,1,"contribution par jour-semaine")),"")</f>
        <v>15247.8857421875</v>
      </c>
      <c r="D1188" s="4" t="str">
        <f ca="1">VLOOKUP(A1188,predictions!A:B,2,FALSE)</f>
        <v>22/03/2021</v>
      </c>
      <c r="E1188" s="4">
        <f t="shared" ca="1" si="4"/>
        <v>44277</v>
      </c>
    </row>
    <row r="1189" spans="1:5" ht="13" x14ac:dyDescent="0.15">
      <c r="A1189" s="1">
        <f ca="1">IFERROR(__xludf.DUMMYFUNCTION("""COMPUTED_VALUE"""),39)</f>
        <v>39</v>
      </c>
      <c r="B1189" s="1" t="str">
        <f ca="1">IFERROR(__xludf.DUMMYFUNCTION("""COMPUTED_VALUE"""),"Media_TV_BFM TV contribution")</f>
        <v>Media_TV_BFM TV contribution</v>
      </c>
      <c r="C1189" s="1">
        <f ca="1">IFERROR(INDIRECT(ADDRESS(MATCH(A1189,'contribution par jour-semaine'!A:A,0),MATCH(B1189,'contribution par jour-semaine'!$1:$1,0),4,1,"contribution par jour-semaine")),"")</f>
        <v>14342.85546875</v>
      </c>
      <c r="D1189" s="4" t="str">
        <f ca="1">VLOOKUP(A1189,predictions!A:B,2,FALSE)</f>
        <v>22/03/2021</v>
      </c>
      <c r="E1189" s="4">
        <f t="shared" ca="1" si="4"/>
        <v>44277</v>
      </c>
    </row>
    <row r="1190" spans="1:5" ht="13" x14ac:dyDescent="0.15">
      <c r="A1190" s="1">
        <f ca="1">IFERROR(__xludf.DUMMYFUNCTION("""COMPUTED_VALUE"""),39)</f>
        <v>39</v>
      </c>
      <c r="B1190" s="1" t="str">
        <f ca="1">IFERROR(__xludf.DUMMYFUNCTION("""COMPUTED_VALUE"""),"Media_TV_C8 contribution")</f>
        <v>Media_TV_C8 contribution</v>
      </c>
      <c r="C1190" s="1">
        <f ca="1">IFERROR(INDIRECT(ADDRESS(MATCH(A1190,'contribution par jour-semaine'!A:A,0),MATCH(B1190,'contribution par jour-semaine'!$1:$1,0),4,1,"contribution par jour-semaine")),"")</f>
        <v>8536.3603515625</v>
      </c>
      <c r="D1190" s="4" t="str">
        <f ca="1">VLOOKUP(A1190,predictions!A:B,2,FALSE)</f>
        <v>22/03/2021</v>
      </c>
      <c r="E1190" s="4">
        <f t="shared" ca="1" si="4"/>
        <v>44277</v>
      </c>
    </row>
    <row r="1191" spans="1:5" ht="13" x14ac:dyDescent="0.15">
      <c r="A1191" s="1">
        <f ca="1">IFERROR(__xludf.DUMMYFUNCTION("""COMPUTED_VALUE"""),39)</f>
        <v>39</v>
      </c>
      <c r="B1191" s="1" t="str">
        <f ca="1">IFERROR(__xludf.DUMMYFUNCTION("""COMPUTED_VALUE"""),"Media_TV_TF1 SERIES FILMS contribution")</f>
        <v>Media_TV_TF1 SERIES FILMS contribution</v>
      </c>
      <c r="C1191" s="1">
        <f ca="1">IFERROR(INDIRECT(ADDRESS(MATCH(A1191,'contribution par jour-semaine'!A:A,0),MATCH(B1191,'contribution par jour-semaine'!$1:$1,0),4,1,"contribution par jour-semaine")),"")</f>
        <v>9536.4755859375</v>
      </c>
      <c r="D1191" s="4" t="str">
        <f ca="1">VLOOKUP(A1191,predictions!A:B,2,FALSE)</f>
        <v>22/03/2021</v>
      </c>
      <c r="E1191" s="4">
        <f t="shared" ca="1" si="4"/>
        <v>44277</v>
      </c>
    </row>
    <row r="1192" spans="1:5" ht="13" x14ac:dyDescent="0.15">
      <c r="A1192" s="1">
        <f ca="1">IFERROR(__xludf.DUMMYFUNCTION("""COMPUTED_VALUE"""),39)</f>
        <v>39</v>
      </c>
      <c r="B1192" s="1" t="str">
        <f ca="1">IFERROR(__xludf.DUMMYFUNCTION("""COMPUTED_VALUE"""),"Media_TV_NRJ12 contribution")</f>
        <v>Media_TV_NRJ12 contribution</v>
      </c>
      <c r="C1192" s="1">
        <f ca="1">IFERROR(INDIRECT(ADDRESS(MATCH(A1192,'contribution par jour-semaine'!A:A,0),MATCH(B1192,'contribution par jour-semaine'!$1:$1,0),4,1,"contribution par jour-semaine")),"")</f>
        <v>10024.240234375</v>
      </c>
      <c r="D1192" s="4" t="str">
        <f ca="1">VLOOKUP(A1192,predictions!A:B,2,FALSE)</f>
        <v>22/03/2021</v>
      </c>
      <c r="E1192" s="4">
        <f t="shared" ca="1" si="4"/>
        <v>44277</v>
      </c>
    </row>
    <row r="1193" spans="1:5" ht="13" x14ac:dyDescent="0.15">
      <c r="A1193" s="1">
        <f ca="1">IFERROR(__xludf.DUMMYFUNCTION("""COMPUTED_VALUE"""),39)</f>
        <v>39</v>
      </c>
      <c r="B1193" s="1" t="str">
        <f ca="1">IFERROR(__xludf.DUMMYFUNCTION("""COMPUTED_VALUE"""),"Media_Search contribution")</f>
        <v>Media_Search contribution</v>
      </c>
      <c r="C1193" s="1">
        <f ca="1">IFERROR(INDIRECT(ADDRESS(MATCH(A1193,'contribution par jour-semaine'!A:A,0),MATCH(B1193,'contribution par jour-semaine'!$1:$1,0),4,1,"contribution par jour-semaine")),"")</f>
        <v>71907.7421875</v>
      </c>
      <c r="D1193" s="4" t="str">
        <f ca="1">VLOOKUP(A1193,predictions!A:B,2,FALSE)</f>
        <v>22/03/2021</v>
      </c>
      <c r="E1193" s="4">
        <f t="shared" ca="1" si="4"/>
        <v>44277</v>
      </c>
    </row>
    <row r="1194" spans="1:5" ht="13" x14ac:dyDescent="0.15">
      <c r="A1194" s="1">
        <f ca="1">IFERROR(__xludf.DUMMYFUNCTION("""COMPUTED_VALUE"""),39)</f>
        <v>39</v>
      </c>
      <c r="B1194" s="1" t="str">
        <f ca="1">IFERROR(__xludf.DUMMYFUNCTION("""COMPUTED_VALUE"""),"Media_Social contribution")</f>
        <v>Media_Social contribution</v>
      </c>
      <c r="C1194" s="1">
        <f ca="1">IFERROR(INDIRECT(ADDRESS(MATCH(A1194,'contribution par jour-semaine'!A:A,0),MATCH(B1194,'contribution par jour-semaine'!$1:$1,0),4,1,"contribution par jour-semaine")),"")</f>
        <v>188234.734375</v>
      </c>
      <c r="D1194" s="4" t="str">
        <f ca="1">VLOOKUP(A1194,predictions!A:B,2,FALSE)</f>
        <v>22/03/2021</v>
      </c>
      <c r="E1194" s="4">
        <f t="shared" ca="1" si="4"/>
        <v>44277</v>
      </c>
    </row>
    <row r="1195" spans="1:5" ht="13" x14ac:dyDescent="0.15">
      <c r="A1195" s="1">
        <f ca="1">IFERROR(__xludf.DUMMYFUNCTION("""COMPUTED_VALUE"""),39)</f>
        <v>39</v>
      </c>
      <c r="B1195" s="1" t="str">
        <f ca="1">IFERROR(__xludf.DUMMYFUNCTION("""COMPUTED_VALUE"""),"Media_Display contribution")</f>
        <v>Media_Display contribution</v>
      </c>
      <c r="C1195" s="1">
        <f ca="1">IFERROR(INDIRECT(ADDRESS(MATCH(A1195,'contribution par jour-semaine'!A:A,0),MATCH(B1195,'contribution par jour-semaine'!$1:$1,0),4,1,"contribution par jour-semaine")),"")</f>
        <v>48112.19140625</v>
      </c>
      <c r="D1195" s="4" t="str">
        <f ca="1">VLOOKUP(A1195,predictions!A:B,2,FALSE)</f>
        <v>22/03/2021</v>
      </c>
      <c r="E1195" s="4">
        <f t="shared" ca="1" si="4"/>
        <v>44277</v>
      </c>
    </row>
    <row r="1196" spans="1:5" ht="13" x14ac:dyDescent="0.15">
      <c r="A1196" s="1">
        <f ca="1">IFERROR(__xludf.DUMMYFUNCTION("""COMPUTED_VALUE"""),39)</f>
        <v>39</v>
      </c>
      <c r="B1196" s="1" t="str">
        <f ca="1">IFERROR(__xludf.DUMMYFUNCTION("""COMPUTED_VALUE"""),"Media_OOH_JC DECAUX VITRINE 2M2 NATIONAL contribution")</f>
        <v>Media_OOH_JC DECAUX VITRINE 2M2 NATIONAL contribution</v>
      </c>
      <c r="C1196" s="1">
        <f ca="1">IFERROR(INDIRECT(ADDRESS(MATCH(A1196,'contribution par jour-semaine'!A:A,0),MATCH(B1196,'contribution par jour-semaine'!$1:$1,0),4,1,"contribution par jour-semaine")),"")</f>
        <v>2206.54345703125</v>
      </c>
      <c r="D1196" s="4" t="str">
        <f ca="1">VLOOKUP(A1196,predictions!A:B,2,FALSE)</f>
        <v>22/03/2021</v>
      </c>
      <c r="E1196" s="4">
        <f t="shared" ca="1" si="4"/>
        <v>44277</v>
      </c>
    </row>
    <row r="1197" spans="1:5" ht="13" x14ac:dyDescent="0.15">
      <c r="A1197" s="1">
        <f ca="1">IFERROR(__xludf.DUMMYFUNCTION("""COMPUTED_VALUE"""),39)</f>
        <v>39</v>
      </c>
      <c r="B1197" s="1" t="str">
        <f ca="1">IFERROR(__xludf.DUMMYFUNCTION("""COMPUTED_VALUE"""),"Media_OOH_METROBUS METRO NATIONAL contribution")</f>
        <v>Media_OOH_METROBUS METRO NATIONAL contribution</v>
      </c>
      <c r="C1197" s="1">
        <f ca="1">IFERROR(INDIRECT(ADDRESS(MATCH(A1197,'contribution par jour-semaine'!A:A,0),MATCH(B1197,'contribution par jour-semaine'!$1:$1,0),4,1,"contribution par jour-semaine")),"")</f>
        <v>2685.694091796875</v>
      </c>
      <c r="D1197" s="4" t="str">
        <f ca="1">VLOOKUP(A1197,predictions!A:B,2,FALSE)</f>
        <v>22/03/2021</v>
      </c>
      <c r="E1197" s="4">
        <f t="shared" ca="1" si="4"/>
        <v>44277</v>
      </c>
    </row>
    <row r="1198" spans="1:5" ht="13" x14ac:dyDescent="0.15">
      <c r="A1198" s="1">
        <f ca="1">IFERROR(__xludf.DUMMYFUNCTION("""COMPUTED_VALUE"""),39)</f>
        <v>39</v>
      </c>
      <c r="B1198" s="1" t="str">
        <f ca="1">IFERROR(__xludf.DUMMYFUNCTION("""COMPUTED_VALUE"""),"Media_OOH_CLEAR CHANNEL SHOPPING MALLS contribution")</f>
        <v>Media_OOH_CLEAR CHANNEL SHOPPING MALLS contribution</v>
      </c>
      <c r="C1198" s="1">
        <f ca="1">IFERROR(INDIRECT(ADDRESS(MATCH(A1198,'contribution par jour-semaine'!A:A,0),MATCH(B1198,'contribution par jour-semaine'!$1:$1,0),4,1,"contribution par jour-semaine")),"")</f>
        <v>4223.37353515625</v>
      </c>
      <c r="D1198" s="4" t="str">
        <f ca="1">VLOOKUP(A1198,predictions!A:B,2,FALSE)</f>
        <v>22/03/2021</v>
      </c>
      <c r="E1198" s="4">
        <f t="shared" ca="1" si="4"/>
        <v>44277</v>
      </c>
    </row>
    <row r="1199" spans="1:5" ht="13" x14ac:dyDescent="0.15">
      <c r="A1199" s="1">
        <f ca="1">IFERROR(__xludf.DUMMYFUNCTION("""COMPUTED_VALUE"""),39)</f>
        <v>39</v>
      </c>
      <c r="B1199" s="1" t="str">
        <f ca="1">IFERROR(__xludf.DUMMYFUNCTION("""COMPUTED_VALUE"""),"Media_OOH_MEDIAGARES TRANSPORT contribution")</f>
        <v>Media_OOH_MEDIAGARES TRANSPORT contribution</v>
      </c>
      <c r="C1199" s="1">
        <f ca="1">IFERROR(INDIRECT(ADDRESS(MATCH(A1199,'contribution par jour-semaine'!A:A,0),MATCH(B1199,'contribution par jour-semaine'!$1:$1,0),4,1,"contribution par jour-semaine")),"")</f>
        <v>10202.1806640625</v>
      </c>
      <c r="D1199" s="4" t="str">
        <f ca="1">VLOOKUP(A1199,predictions!A:B,2,FALSE)</f>
        <v>22/03/2021</v>
      </c>
      <c r="E1199" s="4">
        <f t="shared" ca="1" si="4"/>
        <v>44277</v>
      </c>
    </row>
    <row r="1200" spans="1:5" ht="13" x14ac:dyDescent="0.15">
      <c r="A1200" s="1">
        <f ca="1">IFERROR(__xludf.DUMMYFUNCTION("""COMPUTED_VALUE"""),39)</f>
        <v>39</v>
      </c>
      <c r="B1200" s="1" t="str">
        <f ca="1">IFERROR(__xludf.DUMMYFUNCTION("""COMPUTED_VALUE"""),"Media_OOH_Others contribution")</f>
        <v>Media_OOH_Others contribution</v>
      </c>
      <c r="C1200" s="1">
        <f ca="1">IFERROR(INDIRECT(ADDRESS(MATCH(A1200,'contribution par jour-semaine'!A:A,0),MATCH(B1200,'contribution par jour-semaine'!$1:$1,0),4,1,"contribution par jour-semaine")),"")</f>
        <v>3151.572021484375</v>
      </c>
      <c r="D1200" s="4" t="str">
        <f ca="1">VLOOKUP(A1200,predictions!A:B,2,FALSE)</f>
        <v>22/03/2021</v>
      </c>
      <c r="E1200" s="4">
        <f t="shared" ca="1" si="4"/>
        <v>44277</v>
      </c>
    </row>
    <row r="1201" spans="1:5" ht="13" x14ac:dyDescent="0.15">
      <c r="A1201" s="1">
        <f ca="1">IFERROR(__xludf.DUMMYFUNCTION("""COMPUTED_VALUE"""),39)</f>
        <v>39</v>
      </c>
      <c r="B1201" s="1" t="str">
        <f ca="1">IFERROR(__xludf.DUMMYFUNCTION("""COMPUTED_VALUE"""),"baseline contribution")</f>
        <v>baseline contribution</v>
      </c>
      <c r="C1201" s="1">
        <f ca="1">IFERROR(INDIRECT(ADDRESS(MATCH(A1201,'contribution par jour-semaine'!A:A,0),MATCH(B1201,'contribution par jour-semaine'!$1:$1,0),4,1,"contribution par jour-semaine")),"")</f>
        <v>1164012.5</v>
      </c>
      <c r="D1201" s="4" t="str">
        <f ca="1">VLOOKUP(A1201,predictions!A:B,2,FALSE)</f>
        <v>22/03/2021</v>
      </c>
      <c r="E1201" s="4">
        <f t="shared" ca="1" si="4"/>
        <v>44277</v>
      </c>
    </row>
    <row r="1202" spans="1:5" ht="13" x14ac:dyDescent="0.15">
      <c r="A1202" s="1">
        <f ca="1">IFERROR(__xludf.DUMMYFUNCTION("""COMPUTED_VALUE"""),40)</f>
        <v>40</v>
      </c>
      <c r="B1202" s="1" t="str">
        <f ca="1">IFERROR(__xludf.DUMMYFUNCTION("""COMPUTED_VALUE"""),"Media_Print_Others contribution")</f>
        <v>Media_Print_Others contribution</v>
      </c>
      <c r="C1202" s="1">
        <f ca="1">IFERROR(INDIRECT(ADDRESS(MATCH(A1202,'contribution par jour-semaine'!A:A,0),MATCH(B1202,'contribution par jour-semaine'!$1:$1,0),4,1,"contribution par jour-semaine")),"")</f>
        <v>31470.501953125</v>
      </c>
      <c r="D1202" s="4" t="str">
        <f ca="1">VLOOKUP(A1202,predictions!A:B,2,FALSE)</f>
        <v>29/03/2021</v>
      </c>
      <c r="E1202" s="4">
        <f t="shared" ca="1" si="4"/>
        <v>44284</v>
      </c>
    </row>
    <row r="1203" spans="1:5" ht="13" x14ac:dyDescent="0.15">
      <c r="A1203" s="1">
        <f ca="1">IFERROR(__xludf.DUMMYFUNCTION("""COMPUTED_VALUE"""),40)</f>
        <v>40</v>
      </c>
      <c r="B1203" s="1" t="str">
        <f ca="1">IFERROR(__xludf.DUMMYFUNCTION("""COMPUTED_VALUE"""),"Media_Print_ELLE contribution")</f>
        <v>Media_Print_ELLE contribution</v>
      </c>
      <c r="C1203" s="1">
        <f ca="1">IFERROR(INDIRECT(ADDRESS(MATCH(A1203,'contribution par jour-semaine'!A:A,0),MATCH(B1203,'contribution par jour-semaine'!$1:$1,0),4,1,"contribution par jour-semaine")),"")</f>
        <v>35401.6484375</v>
      </c>
      <c r="D1203" s="4" t="str">
        <f ca="1">VLOOKUP(A1203,predictions!A:B,2,FALSE)</f>
        <v>29/03/2021</v>
      </c>
      <c r="E1203" s="4">
        <f t="shared" ca="1" si="4"/>
        <v>44284</v>
      </c>
    </row>
    <row r="1204" spans="1:5" ht="13" x14ac:dyDescent="0.15">
      <c r="A1204" s="1">
        <f ca="1">IFERROR(__xludf.DUMMYFUNCTION("""COMPUTED_VALUE"""),40)</f>
        <v>40</v>
      </c>
      <c r="B1204" s="1" t="str">
        <f ca="1">IFERROR(__xludf.DUMMYFUNCTION("""COMPUTED_VALUE"""),"Media_Print_MADAME FIGARO contribution")</f>
        <v>Media_Print_MADAME FIGARO contribution</v>
      </c>
      <c r="C1204" s="1">
        <f ca="1">IFERROR(INDIRECT(ADDRESS(MATCH(A1204,'contribution par jour-semaine'!A:A,0),MATCH(B1204,'contribution par jour-semaine'!$1:$1,0),4,1,"contribution par jour-semaine")),"")</f>
        <v>19513.6875</v>
      </c>
      <c r="D1204" s="4" t="str">
        <f ca="1">VLOOKUP(A1204,predictions!A:B,2,FALSE)</f>
        <v>29/03/2021</v>
      </c>
      <c r="E1204" s="4">
        <f t="shared" ca="1" si="4"/>
        <v>44284</v>
      </c>
    </row>
    <row r="1205" spans="1:5" ht="13" x14ac:dyDescent="0.15">
      <c r="A1205" s="1">
        <f ca="1">IFERROR(__xludf.DUMMYFUNCTION("""COMPUTED_VALUE"""),40)</f>
        <v>40</v>
      </c>
      <c r="B1205" s="1" t="str">
        <f ca="1">IFERROR(__xludf.DUMMYFUNCTION("""COMPUTED_VALUE"""),"Media_Print_MARIE CLAIRE contribution")</f>
        <v>Media_Print_MARIE CLAIRE contribution</v>
      </c>
      <c r="C1205" s="1">
        <f ca="1">IFERROR(INDIRECT(ADDRESS(MATCH(A1205,'contribution par jour-semaine'!A:A,0),MATCH(B1205,'contribution par jour-semaine'!$1:$1,0),4,1,"contribution par jour-semaine")),"")</f>
        <v>17490.7578125</v>
      </c>
      <c r="D1205" s="4" t="str">
        <f ca="1">VLOOKUP(A1205,predictions!A:B,2,FALSE)</f>
        <v>29/03/2021</v>
      </c>
      <c r="E1205" s="4">
        <f t="shared" ca="1" si="4"/>
        <v>44284</v>
      </c>
    </row>
    <row r="1206" spans="1:5" ht="13" x14ac:dyDescent="0.15">
      <c r="A1206" s="1">
        <f ca="1">IFERROR(__xludf.DUMMYFUNCTION("""COMPUTED_VALUE"""),40)</f>
        <v>40</v>
      </c>
      <c r="B1206" s="1" t="str">
        <f ca="1">IFERROR(__xludf.DUMMYFUNCTION("""COMPUTED_VALUE"""),"Media_Print_VERSION FEMINA contribution")</f>
        <v>Media_Print_VERSION FEMINA contribution</v>
      </c>
      <c r="C1206" s="1">
        <f ca="1">IFERROR(INDIRECT(ADDRESS(MATCH(A1206,'contribution par jour-semaine'!A:A,0),MATCH(B1206,'contribution par jour-semaine'!$1:$1,0),4,1,"contribution par jour-semaine")),"")</f>
        <v>35328.37109375</v>
      </c>
      <c r="D1206" s="4" t="str">
        <f ca="1">VLOOKUP(A1206,predictions!A:B,2,FALSE)</f>
        <v>29/03/2021</v>
      </c>
      <c r="E1206" s="4">
        <f t="shared" ca="1" si="4"/>
        <v>44284</v>
      </c>
    </row>
    <row r="1207" spans="1:5" ht="13" x14ac:dyDescent="0.15">
      <c r="A1207" s="1">
        <f ca="1">IFERROR(__xludf.DUMMYFUNCTION("""COMPUTED_VALUE"""),40)</f>
        <v>40</v>
      </c>
      <c r="B1207" s="1" t="str">
        <f ca="1">IFERROR(__xludf.DUMMYFUNCTION("""COMPUTED_VALUE"""),"Media_Print_GALA contribution")</f>
        <v>Media_Print_GALA contribution</v>
      </c>
      <c r="C1207" s="1">
        <f ca="1">IFERROR(INDIRECT(ADDRESS(MATCH(A1207,'contribution par jour-semaine'!A:A,0),MATCH(B1207,'contribution par jour-semaine'!$1:$1,0),4,1,"contribution par jour-semaine")),"")</f>
        <v>24075.224609375</v>
      </c>
      <c r="D1207" s="4" t="str">
        <f ca="1">VLOOKUP(A1207,predictions!A:B,2,FALSE)</f>
        <v>29/03/2021</v>
      </c>
      <c r="E1207" s="4">
        <f t="shared" ca="1" si="4"/>
        <v>44284</v>
      </c>
    </row>
    <row r="1208" spans="1:5" ht="13" x14ac:dyDescent="0.15">
      <c r="A1208" s="1">
        <f ca="1">IFERROR(__xludf.DUMMYFUNCTION("""COMPUTED_VALUE"""),40)</f>
        <v>40</v>
      </c>
      <c r="B1208" s="1" t="str">
        <f ca="1">IFERROR(__xludf.DUMMYFUNCTION("""COMPUTED_VALUE"""),"Media_Print_COSMOPOLITAN contribution")</f>
        <v>Media_Print_COSMOPOLITAN contribution</v>
      </c>
      <c r="C1208" s="1">
        <f ca="1">IFERROR(INDIRECT(ADDRESS(MATCH(A1208,'contribution par jour-semaine'!A:A,0),MATCH(B1208,'contribution par jour-semaine'!$1:$1,0),4,1,"contribution par jour-semaine")),"")</f>
        <v>35624.1875</v>
      </c>
      <c r="D1208" s="4" t="str">
        <f ca="1">VLOOKUP(A1208,predictions!A:B,2,FALSE)</f>
        <v>29/03/2021</v>
      </c>
      <c r="E1208" s="4">
        <f t="shared" ca="1" si="4"/>
        <v>44284</v>
      </c>
    </row>
    <row r="1209" spans="1:5" ht="13" x14ac:dyDescent="0.15">
      <c r="A1209" s="1">
        <f ca="1">IFERROR(__xludf.DUMMYFUNCTION("""COMPUTED_VALUE"""),40)</f>
        <v>40</v>
      </c>
      <c r="B1209" s="1" t="str">
        <f ca="1">IFERROR(__xludf.DUMMYFUNCTION("""COMPUTED_VALUE"""),"Media_Print_FEMME ACTUELLE contribution")</f>
        <v>Media_Print_FEMME ACTUELLE contribution</v>
      </c>
      <c r="C1209" s="1">
        <f ca="1">IFERROR(INDIRECT(ADDRESS(MATCH(A1209,'contribution par jour-semaine'!A:A,0),MATCH(B1209,'contribution par jour-semaine'!$1:$1,0),4,1,"contribution par jour-semaine")),"")</f>
        <v>25157.06640625</v>
      </c>
      <c r="D1209" s="4" t="str">
        <f ca="1">VLOOKUP(A1209,predictions!A:B,2,FALSE)</f>
        <v>29/03/2021</v>
      </c>
      <c r="E1209" s="4">
        <f t="shared" ca="1" si="4"/>
        <v>44284</v>
      </c>
    </row>
    <row r="1210" spans="1:5" ht="13" x14ac:dyDescent="0.15">
      <c r="A1210" s="1">
        <f ca="1">IFERROR(__xludf.DUMMYFUNCTION("""COMPUTED_VALUE"""),40)</f>
        <v>40</v>
      </c>
      <c r="B1210" s="1" t="str">
        <f ca="1">IFERROR(__xludf.DUMMYFUNCTION("""COMPUTED_VALUE"""),"Media_Print_PARIS MATCH contribution")</f>
        <v>Media_Print_PARIS MATCH contribution</v>
      </c>
      <c r="C1210" s="1">
        <f ca="1">IFERROR(INDIRECT(ADDRESS(MATCH(A1210,'contribution par jour-semaine'!A:A,0),MATCH(B1210,'contribution par jour-semaine'!$1:$1,0),4,1,"contribution par jour-semaine")),"")</f>
        <v>8726.8271484375</v>
      </c>
      <c r="D1210" s="4" t="str">
        <f ca="1">VLOOKUP(A1210,predictions!A:B,2,FALSE)</f>
        <v>29/03/2021</v>
      </c>
      <c r="E1210" s="4">
        <f t="shared" ca="1" si="4"/>
        <v>44284</v>
      </c>
    </row>
    <row r="1211" spans="1:5" ht="13" x14ac:dyDescent="0.15">
      <c r="A1211" s="1">
        <f ca="1">IFERROR(__xludf.DUMMYFUNCTION("""COMPUTED_VALUE"""),40)</f>
        <v>40</v>
      </c>
      <c r="B1211" s="1" t="str">
        <f ca="1">IFERROR(__xludf.DUMMYFUNCTION("""COMPUTED_VALUE"""),"Media_Print_BIBA contribution")</f>
        <v>Media_Print_BIBA contribution</v>
      </c>
      <c r="C1211" s="1">
        <f ca="1">IFERROR(INDIRECT(ADDRESS(MATCH(A1211,'contribution par jour-semaine'!A:A,0),MATCH(B1211,'contribution par jour-semaine'!$1:$1,0),4,1,"contribution par jour-semaine")),"")</f>
        <v>35221.41015625</v>
      </c>
      <c r="D1211" s="4" t="str">
        <f ca="1">VLOOKUP(A1211,predictions!A:B,2,FALSE)</f>
        <v>29/03/2021</v>
      </c>
      <c r="E1211" s="4">
        <f t="shared" ca="1" si="4"/>
        <v>44284</v>
      </c>
    </row>
    <row r="1212" spans="1:5" ht="13" x14ac:dyDescent="0.15">
      <c r="A1212" s="1">
        <f ca="1">IFERROR(__xludf.DUMMYFUNCTION("""COMPUTED_VALUE"""),40)</f>
        <v>40</v>
      </c>
      <c r="B1212" s="1" t="str">
        <f ca="1">IFERROR(__xludf.DUMMYFUNCTION("""COMPUTED_VALUE"""),"Media_Print_AVANTAGES contribution")</f>
        <v>Media_Print_AVANTAGES contribution</v>
      </c>
      <c r="C1212" s="1">
        <f ca="1">IFERROR(INDIRECT(ADDRESS(MATCH(A1212,'contribution par jour-semaine'!A:A,0),MATCH(B1212,'contribution par jour-semaine'!$1:$1,0),4,1,"contribution par jour-semaine")),"")</f>
        <v>12759.1064453125</v>
      </c>
      <c r="D1212" s="4" t="str">
        <f ca="1">VLOOKUP(A1212,predictions!A:B,2,FALSE)</f>
        <v>29/03/2021</v>
      </c>
      <c r="E1212" s="4">
        <f t="shared" ca="1" si="4"/>
        <v>44284</v>
      </c>
    </row>
    <row r="1213" spans="1:5" ht="13" x14ac:dyDescent="0.15">
      <c r="A1213" s="1">
        <f ca="1">IFERROR(__xludf.DUMMYFUNCTION("""COMPUTED_VALUE"""),40)</f>
        <v>40</v>
      </c>
      <c r="B1213" s="1" t="str">
        <f ca="1">IFERROR(__xludf.DUMMYFUNCTION("""COMPUTED_VALUE"""),"Media_Print_PSYCHOLOGIES contribution")</f>
        <v>Media_Print_PSYCHOLOGIES contribution</v>
      </c>
      <c r="C1213" s="1">
        <f ca="1">IFERROR(INDIRECT(ADDRESS(MATCH(A1213,'contribution par jour-semaine'!A:A,0),MATCH(B1213,'contribution par jour-semaine'!$1:$1,0),4,1,"contribution par jour-semaine")),"")</f>
        <v>3429.70849609375</v>
      </c>
      <c r="D1213" s="4" t="str">
        <f ca="1">VLOOKUP(A1213,predictions!A:B,2,FALSE)</f>
        <v>29/03/2021</v>
      </c>
      <c r="E1213" s="4">
        <f t="shared" ca="1" si="4"/>
        <v>44284</v>
      </c>
    </row>
    <row r="1214" spans="1:5" ht="13" x14ac:dyDescent="0.15">
      <c r="A1214" s="1">
        <f ca="1">IFERROR(__xludf.DUMMYFUNCTION("""COMPUTED_VALUE"""),40)</f>
        <v>40</v>
      </c>
      <c r="B1214" s="1" t="str">
        <f ca="1">IFERROR(__xludf.DUMMYFUNCTION("""COMPUTED_VALUE"""),"Media_TV_TF1 contribution")</f>
        <v>Media_TV_TF1 contribution</v>
      </c>
      <c r="C1214" s="1">
        <f ca="1">IFERROR(INDIRECT(ADDRESS(MATCH(A1214,'contribution par jour-semaine'!A:A,0),MATCH(B1214,'contribution par jour-semaine'!$1:$1,0),4,1,"contribution par jour-semaine")),"")</f>
        <v>10891.248046875</v>
      </c>
      <c r="D1214" s="4" t="str">
        <f ca="1">VLOOKUP(A1214,predictions!A:B,2,FALSE)</f>
        <v>29/03/2021</v>
      </c>
      <c r="E1214" s="4">
        <f t="shared" ca="1" si="4"/>
        <v>44284</v>
      </c>
    </row>
    <row r="1215" spans="1:5" ht="13" x14ac:dyDescent="0.15">
      <c r="A1215" s="1">
        <f ca="1">IFERROR(__xludf.DUMMYFUNCTION("""COMPUTED_VALUE"""),40)</f>
        <v>40</v>
      </c>
      <c r="B1215" s="1" t="str">
        <f ca="1">IFERROR(__xludf.DUMMYFUNCTION("""COMPUTED_VALUE"""),"Media_TV_Others contribution")</f>
        <v>Media_TV_Others contribution</v>
      </c>
      <c r="C1215" s="1">
        <f ca="1">IFERROR(INDIRECT(ADDRESS(MATCH(A1215,'contribution par jour-semaine'!A:A,0),MATCH(B1215,'contribution par jour-semaine'!$1:$1,0),4,1,"contribution par jour-semaine")),"")</f>
        <v>13726.0283203125</v>
      </c>
      <c r="D1215" s="4" t="str">
        <f ca="1">VLOOKUP(A1215,predictions!A:B,2,FALSE)</f>
        <v>29/03/2021</v>
      </c>
      <c r="E1215" s="4">
        <f t="shared" ca="1" si="4"/>
        <v>44284</v>
      </c>
    </row>
    <row r="1216" spans="1:5" ht="13" x14ac:dyDescent="0.15">
      <c r="A1216" s="1">
        <f ca="1">IFERROR(__xludf.DUMMYFUNCTION("""COMPUTED_VALUE"""),40)</f>
        <v>40</v>
      </c>
      <c r="B1216" s="1" t="str">
        <f ca="1">IFERROR(__xludf.DUMMYFUNCTION("""COMPUTED_VALUE"""),"Media_TV_M6 contribution")</f>
        <v>Media_TV_M6 contribution</v>
      </c>
      <c r="C1216" s="1">
        <f ca="1">IFERROR(INDIRECT(ADDRESS(MATCH(A1216,'contribution par jour-semaine'!A:A,0),MATCH(B1216,'contribution par jour-semaine'!$1:$1,0),4,1,"contribution par jour-semaine")),"")</f>
        <v>17243.6015625</v>
      </c>
      <c r="D1216" s="4" t="str">
        <f ca="1">VLOOKUP(A1216,predictions!A:B,2,FALSE)</f>
        <v>29/03/2021</v>
      </c>
      <c r="E1216" s="4">
        <f t="shared" ca="1" si="4"/>
        <v>44284</v>
      </c>
    </row>
    <row r="1217" spans="1:5" ht="13" x14ac:dyDescent="0.15">
      <c r="A1217" s="1">
        <f ca="1">IFERROR(__xludf.DUMMYFUNCTION("""COMPUTED_VALUE"""),40)</f>
        <v>40</v>
      </c>
      <c r="B1217" s="1" t="str">
        <f ca="1">IFERROR(__xludf.DUMMYFUNCTION("""COMPUTED_VALUE"""),"Media_TV_TMC contribution")</f>
        <v>Media_TV_TMC contribution</v>
      </c>
      <c r="C1217" s="1">
        <f ca="1">IFERROR(INDIRECT(ADDRESS(MATCH(A1217,'contribution par jour-semaine'!A:A,0),MATCH(B1217,'contribution par jour-semaine'!$1:$1,0),4,1,"contribution par jour-semaine")),"")</f>
        <v>19257.296875</v>
      </c>
      <c r="D1217" s="4" t="str">
        <f ca="1">VLOOKUP(A1217,predictions!A:B,2,FALSE)</f>
        <v>29/03/2021</v>
      </c>
      <c r="E1217" s="4">
        <f t="shared" ca="1" si="4"/>
        <v>44284</v>
      </c>
    </row>
    <row r="1218" spans="1:5" ht="13" x14ac:dyDescent="0.15">
      <c r="A1218" s="1">
        <f ca="1">IFERROR(__xludf.DUMMYFUNCTION("""COMPUTED_VALUE"""),40)</f>
        <v>40</v>
      </c>
      <c r="B1218" s="1" t="str">
        <f ca="1">IFERROR(__xludf.DUMMYFUNCTION("""COMPUTED_VALUE"""),"Media_TV_FRANCE 2 contribution")</f>
        <v>Media_TV_FRANCE 2 contribution</v>
      </c>
      <c r="C1218" s="1">
        <f ca="1">IFERROR(INDIRECT(ADDRESS(MATCH(A1218,'contribution par jour-semaine'!A:A,0),MATCH(B1218,'contribution par jour-semaine'!$1:$1,0),4,1,"contribution par jour-semaine")),"")</f>
        <v>14010.1806640625</v>
      </c>
      <c r="D1218" s="4" t="str">
        <f ca="1">VLOOKUP(A1218,predictions!A:B,2,FALSE)</f>
        <v>29/03/2021</v>
      </c>
      <c r="E1218" s="4">
        <f t="shared" ca="1" si="4"/>
        <v>44284</v>
      </c>
    </row>
    <row r="1219" spans="1:5" ht="13" x14ac:dyDescent="0.15">
      <c r="A1219" s="1">
        <f ca="1">IFERROR(__xludf.DUMMYFUNCTION("""COMPUTED_VALUE"""),40)</f>
        <v>40</v>
      </c>
      <c r="B1219" s="1" t="str">
        <f ca="1">IFERROR(__xludf.DUMMYFUNCTION("""COMPUTED_VALUE"""),"Media_TV_BFM TV contribution")</f>
        <v>Media_TV_BFM TV contribution</v>
      </c>
      <c r="C1219" s="1">
        <f ca="1">IFERROR(INDIRECT(ADDRESS(MATCH(A1219,'contribution par jour-semaine'!A:A,0),MATCH(B1219,'contribution par jour-semaine'!$1:$1,0),4,1,"contribution par jour-semaine")),"")</f>
        <v>11886.5634765625</v>
      </c>
      <c r="D1219" s="4" t="str">
        <f ca="1">VLOOKUP(A1219,predictions!A:B,2,FALSE)</f>
        <v>29/03/2021</v>
      </c>
      <c r="E1219" s="4">
        <f t="shared" ca="1" si="4"/>
        <v>44284</v>
      </c>
    </row>
    <row r="1220" spans="1:5" ht="13" x14ac:dyDescent="0.15">
      <c r="A1220" s="1">
        <f ca="1">IFERROR(__xludf.DUMMYFUNCTION("""COMPUTED_VALUE"""),40)</f>
        <v>40</v>
      </c>
      <c r="B1220" s="1" t="str">
        <f ca="1">IFERROR(__xludf.DUMMYFUNCTION("""COMPUTED_VALUE"""),"Media_TV_C8 contribution")</f>
        <v>Media_TV_C8 contribution</v>
      </c>
      <c r="C1220" s="1">
        <f ca="1">IFERROR(INDIRECT(ADDRESS(MATCH(A1220,'contribution par jour-semaine'!A:A,0),MATCH(B1220,'contribution par jour-semaine'!$1:$1,0),4,1,"contribution par jour-semaine")),"")</f>
        <v>8227.2744140625</v>
      </c>
      <c r="D1220" s="4" t="str">
        <f ca="1">VLOOKUP(A1220,predictions!A:B,2,FALSE)</f>
        <v>29/03/2021</v>
      </c>
      <c r="E1220" s="4">
        <f t="shared" ca="1" si="4"/>
        <v>44284</v>
      </c>
    </row>
    <row r="1221" spans="1:5" ht="13" x14ac:dyDescent="0.15">
      <c r="A1221" s="1">
        <f ca="1">IFERROR(__xludf.DUMMYFUNCTION("""COMPUTED_VALUE"""),40)</f>
        <v>40</v>
      </c>
      <c r="B1221" s="1" t="str">
        <f ca="1">IFERROR(__xludf.DUMMYFUNCTION("""COMPUTED_VALUE"""),"Media_TV_TF1 SERIES FILMS contribution")</f>
        <v>Media_TV_TF1 SERIES FILMS contribution</v>
      </c>
      <c r="C1221" s="1">
        <f ca="1">IFERROR(INDIRECT(ADDRESS(MATCH(A1221,'contribution par jour-semaine'!A:A,0),MATCH(B1221,'contribution par jour-semaine'!$1:$1,0),4,1,"contribution par jour-semaine")),"")</f>
        <v>8909.3798828125</v>
      </c>
      <c r="D1221" s="4" t="str">
        <f ca="1">VLOOKUP(A1221,predictions!A:B,2,FALSE)</f>
        <v>29/03/2021</v>
      </c>
      <c r="E1221" s="4">
        <f t="shared" ca="1" si="4"/>
        <v>44284</v>
      </c>
    </row>
    <row r="1222" spans="1:5" ht="13" x14ac:dyDescent="0.15">
      <c r="A1222" s="1">
        <f ca="1">IFERROR(__xludf.DUMMYFUNCTION("""COMPUTED_VALUE"""),40)</f>
        <v>40</v>
      </c>
      <c r="B1222" s="1" t="str">
        <f ca="1">IFERROR(__xludf.DUMMYFUNCTION("""COMPUTED_VALUE"""),"Media_TV_NRJ12 contribution")</f>
        <v>Media_TV_NRJ12 contribution</v>
      </c>
      <c r="C1222" s="1">
        <f ca="1">IFERROR(INDIRECT(ADDRESS(MATCH(A1222,'contribution par jour-semaine'!A:A,0),MATCH(B1222,'contribution par jour-semaine'!$1:$1,0),4,1,"contribution par jour-semaine")),"")</f>
        <v>8732.267578125</v>
      </c>
      <c r="D1222" s="4" t="str">
        <f ca="1">VLOOKUP(A1222,predictions!A:B,2,FALSE)</f>
        <v>29/03/2021</v>
      </c>
      <c r="E1222" s="4">
        <f t="shared" ca="1" si="4"/>
        <v>44284</v>
      </c>
    </row>
    <row r="1223" spans="1:5" ht="13" x14ac:dyDescent="0.15">
      <c r="A1223" s="1">
        <f ca="1">IFERROR(__xludf.DUMMYFUNCTION("""COMPUTED_VALUE"""),40)</f>
        <v>40</v>
      </c>
      <c r="B1223" s="1" t="str">
        <f ca="1">IFERROR(__xludf.DUMMYFUNCTION("""COMPUTED_VALUE"""),"Media_Search contribution")</f>
        <v>Media_Search contribution</v>
      </c>
      <c r="C1223" s="1">
        <f ca="1">IFERROR(INDIRECT(ADDRESS(MATCH(A1223,'contribution par jour-semaine'!A:A,0),MATCH(B1223,'contribution par jour-semaine'!$1:$1,0),4,1,"contribution par jour-semaine")),"")</f>
        <v>72073.046875</v>
      </c>
      <c r="D1223" s="4" t="str">
        <f ca="1">VLOOKUP(A1223,predictions!A:B,2,FALSE)</f>
        <v>29/03/2021</v>
      </c>
      <c r="E1223" s="4">
        <f t="shared" ca="1" si="4"/>
        <v>44284</v>
      </c>
    </row>
    <row r="1224" spans="1:5" ht="13" x14ac:dyDescent="0.15">
      <c r="A1224" s="1">
        <f ca="1">IFERROR(__xludf.DUMMYFUNCTION("""COMPUTED_VALUE"""),40)</f>
        <v>40</v>
      </c>
      <c r="B1224" s="1" t="str">
        <f ca="1">IFERROR(__xludf.DUMMYFUNCTION("""COMPUTED_VALUE"""),"Media_Social contribution")</f>
        <v>Media_Social contribution</v>
      </c>
      <c r="C1224" s="1">
        <f ca="1">IFERROR(INDIRECT(ADDRESS(MATCH(A1224,'contribution par jour-semaine'!A:A,0),MATCH(B1224,'contribution par jour-semaine'!$1:$1,0),4,1,"contribution par jour-semaine")),"")</f>
        <v>21801.12890625</v>
      </c>
      <c r="D1224" s="4" t="str">
        <f ca="1">VLOOKUP(A1224,predictions!A:B,2,FALSE)</f>
        <v>29/03/2021</v>
      </c>
      <c r="E1224" s="4">
        <f t="shared" ca="1" si="4"/>
        <v>44284</v>
      </c>
    </row>
    <row r="1225" spans="1:5" ht="13" x14ac:dyDescent="0.15">
      <c r="A1225" s="1">
        <f ca="1">IFERROR(__xludf.DUMMYFUNCTION("""COMPUTED_VALUE"""),40)</f>
        <v>40</v>
      </c>
      <c r="B1225" s="1" t="str">
        <f ca="1">IFERROR(__xludf.DUMMYFUNCTION("""COMPUTED_VALUE"""),"Media_Display contribution")</f>
        <v>Media_Display contribution</v>
      </c>
      <c r="C1225" s="1">
        <f ca="1">IFERROR(INDIRECT(ADDRESS(MATCH(A1225,'contribution par jour-semaine'!A:A,0),MATCH(B1225,'contribution par jour-semaine'!$1:$1,0),4,1,"contribution par jour-semaine")),"")</f>
        <v>46194.1484375</v>
      </c>
      <c r="D1225" s="4" t="str">
        <f ca="1">VLOOKUP(A1225,predictions!A:B,2,FALSE)</f>
        <v>29/03/2021</v>
      </c>
      <c r="E1225" s="4">
        <f t="shared" ca="1" si="4"/>
        <v>44284</v>
      </c>
    </row>
    <row r="1226" spans="1:5" ht="13" x14ac:dyDescent="0.15">
      <c r="A1226" s="1">
        <f ca="1">IFERROR(__xludf.DUMMYFUNCTION("""COMPUTED_VALUE"""),40)</f>
        <v>40</v>
      </c>
      <c r="B1226" s="1" t="str">
        <f ca="1">IFERROR(__xludf.DUMMYFUNCTION("""COMPUTED_VALUE"""),"Media_OOH_JC DECAUX VITRINE 2M2 NATIONAL contribution")</f>
        <v>Media_OOH_JC DECAUX VITRINE 2M2 NATIONAL contribution</v>
      </c>
      <c r="C1226" s="1">
        <f ca="1">IFERROR(INDIRECT(ADDRESS(MATCH(A1226,'contribution par jour-semaine'!A:A,0),MATCH(B1226,'contribution par jour-semaine'!$1:$1,0),4,1,"contribution par jour-semaine")),"")</f>
        <v>2112.723388671875</v>
      </c>
      <c r="D1226" s="4" t="str">
        <f ca="1">VLOOKUP(A1226,predictions!A:B,2,FALSE)</f>
        <v>29/03/2021</v>
      </c>
      <c r="E1226" s="4">
        <f t="shared" ca="1" si="4"/>
        <v>44284</v>
      </c>
    </row>
    <row r="1227" spans="1:5" ht="13" x14ac:dyDescent="0.15">
      <c r="A1227" s="1">
        <f ca="1">IFERROR(__xludf.DUMMYFUNCTION("""COMPUTED_VALUE"""),40)</f>
        <v>40</v>
      </c>
      <c r="B1227" s="1" t="str">
        <f ca="1">IFERROR(__xludf.DUMMYFUNCTION("""COMPUTED_VALUE"""),"Media_OOH_METROBUS METRO NATIONAL contribution")</f>
        <v>Media_OOH_METROBUS METRO NATIONAL contribution</v>
      </c>
      <c r="C1227" s="1">
        <f ca="1">IFERROR(INDIRECT(ADDRESS(MATCH(A1227,'contribution par jour-semaine'!A:A,0),MATCH(B1227,'contribution par jour-semaine'!$1:$1,0),4,1,"contribution par jour-semaine")),"")</f>
        <v>2520.9248046875</v>
      </c>
      <c r="D1227" s="4" t="str">
        <f ca="1">VLOOKUP(A1227,predictions!A:B,2,FALSE)</f>
        <v>29/03/2021</v>
      </c>
      <c r="E1227" s="4">
        <f t="shared" ca="1" si="4"/>
        <v>44284</v>
      </c>
    </row>
    <row r="1228" spans="1:5" ht="13" x14ac:dyDescent="0.15">
      <c r="A1228" s="1">
        <f ca="1">IFERROR(__xludf.DUMMYFUNCTION("""COMPUTED_VALUE"""),40)</f>
        <v>40</v>
      </c>
      <c r="B1228" s="1" t="str">
        <f ca="1">IFERROR(__xludf.DUMMYFUNCTION("""COMPUTED_VALUE"""),"Media_OOH_CLEAR CHANNEL SHOPPING MALLS contribution")</f>
        <v>Media_OOH_CLEAR CHANNEL SHOPPING MALLS contribution</v>
      </c>
      <c r="C1228" s="1">
        <f ca="1">IFERROR(INDIRECT(ADDRESS(MATCH(A1228,'contribution par jour-semaine'!A:A,0),MATCH(B1228,'contribution par jour-semaine'!$1:$1,0),4,1,"contribution par jour-semaine")),"")</f>
        <v>4098.9091796875</v>
      </c>
      <c r="D1228" s="4" t="str">
        <f ca="1">VLOOKUP(A1228,predictions!A:B,2,FALSE)</f>
        <v>29/03/2021</v>
      </c>
      <c r="E1228" s="4">
        <f t="shared" ca="1" si="4"/>
        <v>44284</v>
      </c>
    </row>
    <row r="1229" spans="1:5" ht="13" x14ac:dyDescent="0.15">
      <c r="A1229" s="1">
        <f ca="1">IFERROR(__xludf.DUMMYFUNCTION("""COMPUTED_VALUE"""),40)</f>
        <v>40</v>
      </c>
      <c r="B1229" s="1" t="str">
        <f ca="1">IFERROR(__xludf.DUMMYFUNCTION("""COMPUTED_VALUE"""),"Media_OOH_MEDIAGARES TRANSPORT contribution")</f>
        <v>Media_OOH_MEDIAGARES TRANSPORT contribution</v>
      </c>
      <c r="C1229" s="1">
        <f ca="1">IFERROR(INDIRECT(ADDRESS(MATCH(A1229,'contribution par jour-semaine'!A:A,0),MATCH(B1229,'contribution par jour-semaine'!$1:$1,0),4,1,"contribution par jour-semaine")),"")</f>
        <v>10034.7060546875</v>
      </c>
      <c r="D1229" s="4" t="str">
        <f ca="1">VLOOKUP(A1229,predictions!A:B,2,FALSE)</f>
        <v>29/03/2021</v>
      </c>
      <c r="E1229" s="4">
        <f t="shared" ca="1" si="4"/>
        <v>44284</v>
      </c>
    </row>
    <row r="1230" spans="1:5" ht="13" x14ac:dyDescent="0.15">
      <c r="A1230" s="1">
        <f ca="1">IFERROR(__xludf.DUMMYFUNCTION("""COMPUTED_VALUE"""),40)</f>
        <v>40</v>
      </c>
      <c r="B1230" s="1" t="str">
        <f ca="1">IFERROR(__xludf.DUMMYFUNCTION("""COMPUTED_VALUE"""),"Media_OOH_Others contribution")</f>
        <v>Media_OOH_Others contribution</v>
      </c>
      <c r="C1230" s="1">
        <f ca="1">IFERROR(INDIRECT(ADDRESS(MATCH(A1230,'contribution par jour-semaine'!A:A,0),MATCH(B1230,'contribution par jour-semaine'!$1:$1,0),4,1,"contribution par jour-semaine")),"")</f>
        <v>3067.171630859375</v>
      </c>
      <c r="D1230" s="4" t="str">
        <f ca="1">VLOOKUP(A1230,predictions!A:B,2,FALSE)</f>
        <v>29/03/2021</v>
      </c>
      <c r="E1230" s="4">
        <f t="shared" ca="1" si="4"/>
        <v>44284</v>
      </c>
    </row>
    <row r="1231" spans="1:5" ht="13" x14ac:dyDescent="0.15">
      <c r="A1231" s="1">
        <f ca="1">IFERROR(__xludf.DUMMYFUNCTION("""COMPUTED_VALUE"""),40)</f>
        <v>40</v>
      </c>
      <c r="B1231" s="1" t="str">
        <f ca="1">IFERROR(__xludf.DUMMYFUNCTION("""COMPUTED_VALUE"""),"baseline contribution")</f>
        <v>baseline contribution</v>
      </c>
      <c r="C1231" s="1">
        <f ca="1">IFERROR(INDIRECT(ADDRESS(MATCH(A1231,'contribution par jour-semaine'!A:A,0),MATCH(B1231,'contribution par jour-semaine'!$1:$1,0),4,1,"contribution par jour-semaine")),"")</f>
        <v>1184835.25</v>
      </c>
      <c r="D1231" s="4" t="str">
        <f ca="1">VLOOKUP(A1231,predictions!A:B,2,FALSE)</f>
        <v>29/03/2021</v>
      </c>
      <c r="E1231" s="4">
        <f t="shared" ca="1" si="4"/>
        <v>44284</v>
      </c>
    </row>
    <row r="1232" spans="1:5" ht="13" x14ac:dyDescent="0.15">
      <c r="A1232" s="1">
        <f ca="1">IFERROR(__xludf.DUMMYFUNCTION("""COMPUTED_VALUE"""),41)</f>
        <v>41</v>
      </c>
      <c r="B1232" s="1" t="str">
        <f ca="1">IFERROR(__xludf.DUMMYFUNCTION("""COMPUTED_VALUE"""),"Media_Print_Others contribution")</f>
        <v>Media_Print_Others contribution</v>
      </c>
      <c r="C1232" s="1">
        <f ca="1">IFERROR(INDIRECT(ADDRESS(MATCH(A1232,'contribution par jour-semaine'!A:A,0),MATCH(B1232,'contribution par jour-semaine'!$1:$1,0),4,1,"contribution par jour-semaine")),"")</f>
        <v>23435.00390625</v>
      </c>
      <c r="D1232" s="4" t="str">
        <f ca="1">VLOOKUP(A1232,predictions!A:B,2,FALSE)</f>
        <v>05/04/2021</v>
      </c>
      <c r="E1232" s="4">
        <f t="shared" ca="1" si="4"/>
        <v>44291</v>
      </c>
    </row>
    <row r="1233" spans="1:5" ht="13" x14ac:dyDescent="0.15">
      <c r="A1233" s="1">
        <f ca="1">IFERROR(__xludf.DUMMYFUNCTION("""COMPUTED_VALUE"""),41)</f>
        <v>41</v>
      </c>
      <c r="B1233" s="1" t="str">
        <f ca="1">IFERROR(__xludf.DUMMYFUNCTION("""COMPUTED_VALUE"""),"Media_Print_ELLE contribution")</f>
        <v>Media_Print_ELLE contribution</v>
      </c>
      <c r="C1233" s="1">
        <f ca="1">IFERROR(INDIRECT(ADDRESS(MATCH(A1233,'contribution par jour-semaine'!A:A,0),MATCH(B1233,'contribution par jour-semaine'!$1:$1,0),4,1,"contribution par jour-semaine")),"")</f>
        <v>32232.142578125</v>
      </c>
      <c r="D1233" s="4" t="str">
        <f ca="1">VLOOKUP(A1233,predictions!A:B,2,FALSE)</f>
        <v>05/04/2021</v>
      </c>
      <c r="E1233" s="4">
        <f t="shared" ca="1" si="4"/>
        <v>44291</v>
      </c>
    </row>
    <row r="1234" spans="1:5" ht="13" x14ac:dyDescent="0.15">
      <c r="A1234" s="1">
        <f ca="1">IFERROR(__xludf.DUMMYFUNCTION("""COMPUTED_VALUE"""),41)</f>
        <v>41</v>
      </c>
      <c r="B1234" s="1" t="str">
        <f ca="1">IFERROR(__xludf.DUMMYFUNCTION("""COMPUTED_VALUE"""),"Media_Print_MADAME FIGARO contribution")</f>
        <v>Media_Print_MADAME FIGARO contribution</v>
      </c>
      <c r="C1234" s="1">
        <f ca="1">IFERROR(INDIRECT(ADDRESS(MATCH(A1234,'contribution par jour-semaine'!A:A,0),MATCH(B1234,'contribution par jour-semaine'!$1:$1,0),4,1,"contribution par jour-semaine")),"")</f>
        <v>24469.55859375</v>
      </c>
      <c r="D1234" s="4" t="str">
        <f ca="1">VLOOKUP(A1234,predictions!A:B,2,FALSE)</f>
        <v>05/04/2021</v>
      </c>
      <c r="E1234" s="4">
        <f t="shared" ca="1" si="4"/>
        <v>44291</v>
      </c>
    </row>
    <row r="1235" spans="1:5" ht="13" x14ac:dyDescent="0.15">
      <c r="A1235" s="1">
        <f ca="1">IFERROR(__xludf.DUMMYFUNCTION("""COMPUTED_VALUE"""),41)</f>
        <v>41</v>
      </c>
      <c r="B1235" s="1" t="str">
        <f ca="1">IFERROR(__xludf.DUMMYFUNCTION("""COMPUTED_VALUE"""),"Media_Print_MARIE CLAIRE contribution")</f>
        <v>Media_Print_MARIE CLAIRE contribution</v>
      </c>
      <c r="C1235" s="1">
        <f ca="1">IFERROR(INDIRECT(ADDRESS(MATCH(A1235,'contribution par jour-semaine'!A:A,0),MATCH(B1235,'contribution par jour-semaine'!$1:$1,0),4,1,"contribution par jour-semaine")),"")</f>
        <v>15401.9326171875</v>
      </c>
      <c r="D1235" s="4" t="str">
        <f ca="1">VLOOKUP(A1235,predictions!A:B,2,FALSE)</f>
        <v>05/04/2021</v>
      </c>
      <c r="E1235" s="4">
        <f t="shared" ca="1" si="4"/>
        <v>44291</v>
      </c>
    </row>
    <row r="1236" spans="1:5" ht="13" x14ac:dyDescent="0.15">
      <c r="A1236" s="1">
        <f ca="1">IFERROR(__xludf.DUMMYFUNCTION("""COMPUTED_VALUE"""),41)</f>
        <v>41</v>
      </c>
      <c r="B1236" s="1" t="str">
        <f ca="1">IFERROR(__xludf.DUMMYFUNCTION("""COMPUTED_VALUE"""),"Media_Print_VERSION FEMINA contribution")</f>
        <v>Media_Print_VERSION FEMINA contribution</v>
      </c>
      <c r="C1236" s="1">
        <f ca="1">IFERROR(INDIRECT(ADDRESS(MATCH(A1236,'contribution par jour-semaine'!A:A,0),MATCH(B1236,'contribution par jour-semaine'!$1:$1,0),4,1,"contribution par jour-semaine")),"")</f>
        <v>26665.513671875</v>
      </c>
      <c r="D1236" s="4" t="str">
        <f ca="1">VLOOKUP(A1236,predictions!A:B,2,FALSE)</f>
        <v>05/04/2021</v>
      </c>
      <c r="E1236" s="4">
        <f t="shared" ca="1" si="4"/>
        <v>44291</v>
      </c>
    </row>
    <row r="1237" spans="1:5" ht="13" x14ac:dyDescent="0.15">
      <c r="A1237" s="1">
        <f ca="1">IFERROR(__xludf.DUMMYFUNCTION("""COMPUTED_VALUE"""),41)</f>
        <v>41</v>
      </c>
      <c r="B1237" s="1" t="str">
        <f ca="1">IFERROR(__xludf.DUMMYFUNCTION("""COMPUTED_VALUE"""),"Media_Print_GALA contribution")</f>
        <v>Media_Print_GALA contribution</v>
      </c>
      <c r="C1237" s="1">
        <f ca="1">IFERROR(INDIRECT(ADDRESS(MATCH(A1237,'contribution par jour-semaine'!A:A,0),MATCH(B1237,'contribution par jour-semaine'!$1:$1,0),4,1,"contribution par jour-semaine")),"")</f>
        <v>21896.017578125</v>
      </c>
      <c r="D1237" s="4" t="str">
        <f ca="1">VLOOKUP(A1237,predictions!A:B,2,FALSE)</f>
        <v>05/04/2021</v>
      </c>
      <c r="E1237" s="4">
        <f t="shared" ca="1" si="4"/>
        <v>44291</v>
      </c>
    </row>
    <row r="1238" spans="1:5" ht="13" x14ac:dyDescent="0.15">
      <c r="A1238" s="1">
        <f ca="1">IFERROR(__xludf.DUMMYFUNCTION("""COMPUTED_VALUE"""),41)</f>
        <v>41</v>
      </c>
      <c r="B1238" s="1" t="str">
        <f ca="1">IFERROR(__xludf.DUMMYFUNCTION("""COMPUTED_VALUE"""),"Media_Print_COSMOPOLITAN contribution")</f>
        <v>Media_Print_COSMOPOLITAN contribution</v>
      </c>
      <c r="C1238" s="1">
        <f ca="1">IFERROR(INDIRECT(ADDRESS(MATCH(A1238,'contribution par jour-semaine'!A:A,0),MATCH(B1238,'contribution par jour-semaine'!$1:$1,0),4,1,"contribution par jour-semaine")),"")</f>
        <v>31539.451171875</v>
      </c>
      <c r="D1238" s="4" t="str">
        <f ca="1">VLOOKUP(A1238,predictions!A:B,2,FALSE)</f>
        <v>05/04/2021</v>
      </c>
      <c r="E1238" s="4">
        <f t="shared" ca="1" si="4"/>
        <v>44291</v>
      </c>
    </row>
    <row r="1239" spans="1:5" ht="13" x14ac:dyDescent="0.15">
      <c r="A1239" s="1">
        <f ca="1">IFERROR(__xludf.DUMMYFUNCTION("""COMPUTED_VALUE"""),41)</f>
        <v>41</v>
      </c>
      <c r="B1239" s="1" t="str">
        <f ca="1">IFERROR(__xludf.DUMMYFUNCTION("""COMPUTED_VALUE"""),"Media_Print_FEMME ACTUELLE contribution")</f>
        <v>Media_Print_FEMME ACTUELLE contribution</v>
      </c>
      <c r="C1239" s="1">
        <f ca="1">IFERROR(INDIRECT(ADDRESS(MATCH(A1239,'contribution par jour-semaine'!A:A,0),MATCH(B1239,'contribution par jour-semaine'!$1:$1,0),4,1,"contribution par jour-semaine")),"")</f>
        <v>35522.46875</v>
      </c>
      <c r="D1239" s="4" t="str">
        <f ca="1">VLOOKUP(A1239,predictions!A:B,2,FALSE)</f>
        <v>05/04/2021</v>
      </c>
      <c r="E1239" s="4">
        <f t="shared" ca="1" si="4"/>
        <v>44291</v>
      </c>
    </row>
    <row r="1240" spans="1:5" ht="13" x14ac:dyDescent="0.15">
      <c r="A1240" s="1">
        <f ca="1">IFERROR(__xludf.DUMMYFUNCTION("""COMPUTED_VALUE"""),41)</f>
        <v>41</v>
      </c>
      <c r="B1240" s="1" t="str">
        <f ca="1">IFERROR(__xludf.DUMMYFUNCTION("""COMPUTED_VALUE"""),"Media_Print_PARIS MATCH contribution")</f>
        <v>Media_Print_PARIS MATCH contribution</v>
      </c>
      <c r="C1240" s="1">
        <f ca="1">IFERROR(INDIRECT(ADDRESS(MATCH(A1240,'contribution par jour-semaine'!A:A,0),MATCH(B1240,'contribution par jour-semaine'!$1:$1,0),4,1,"contribution par jour-semaine")),"")</f>
        <v>7719.9072265625</v>
      </c>
      <c r="D1240" s="4" t="str">
        <f ca="1">VLOOKUP(A1240,predictions!A:B,2,FALSE)</f>
        <v>05/04/2021</v>
      </c>
      <c r="E1240" s="4">
        <f t="shared" ca="1" si="4"/>
        <v>44291</v>
      </c>
    </row>
    <row r="1241" spans="1:5" ht="13" x14ac:dyDescent="0.15">
      <c r="A1241" s="1">
        <f ca="1">IFERROR(__xludf.DUMMYFUNCTION("""COMPUTED_VALUE"""),41)</f>
        <v>41</v>
      </c>
      <c r="B1241" s="1" t="str">
        <f ca="1">IFERROR(__xludf.DUMMYFUNCTION("""COMPUTED_VALUE"""),"Media_Print_BIBA contribution")</f>
        <v>Media_Print_BIBA contribution</v>
      </c>
      <c r="C1241" s="1">
        <f ca="1">IFERROR(INDIRECT(ADDRESS(MATCH(A1241,'contribution par jour-semaine'!A:A,0),MATCH(B1241,'contribution par jour-semaine'!$1:$1,0),4,1,"contribution par jour-semaine")),"")</f>
        <v>29492.07421875</v>
      </c>
      <c r="D1241" s="4" t="str">
        <f ca="1">VLOOKUP(A1241,predictions!A:B,2,FALSE)</f>
        <v>05/04/2021</v>
      </c>
      <c r="E1241" s="4">
        <f t="shared" ca="1" si="4"/>
        <v>44291</v>
      </c>
    </row>
    <row r="1242" spans="1:5" ht="13" x14ac:dyDescent="0.15">
      <c r="A1242" s="1">
        <f ca="1">IFERROR(__xludf.DUMMYFUNCTION("""COMPUTED_VALUE"""),41)</f>
        <v>41</v>
      </c>
      <c r="B1242" s="1" t="str">
        <f ca="1">IFERROR(__xludf.DUMMYFUNCTION("""COMPUTED_VALUE"""),"Media_Print_AVANTAGES contribution")</f>
        <v>Media_Print_AVANTAGES contribution</v>
      </c>
      <c r="C1242" s="1">
        <f ca="1">IFERROR(INDIRECT(ADDRESS(MATCH(A1242,'contribution par jour-semaine'!A:A,0),MATCH(B1242,'contribution par jour-semaine'!$1:$1,0),4,1,"contribution par jour-semaine")),"")</f>
        <v>11714.5224609375</v>
      </c>
      <c r="D1242" s="4" t="str">
        <f ca="1">VLOOKUP(A1242,predictions!A:B,2,FALSE)</f>
        <v>05/04/2021</v>
      </c>
      <c r="E1242" s="4">
        <f t="shared" ca="1" si="4"/>
        <v>44291</v>
      </c>
    </row>
    <row r="1243" spans="1:5" ht="13" x14ac:dyDescent="0.15">
      <c r="A1243" s="1">
        <f ca="1">IFERROR(__xludf.DUMMYFUNCTION("""COMPUTED_VALUE"""),41)</f>
        <v>41</v>
      </c>
      <c r="B1243" s="1" t="str">
        <f ca="1">IFERROR(__xludf.DUMMYFUNCTION("""COMPUTED_VALUE"""),"Media_Print_PSYCHOLOGIES contribution")</f>
        <v>Media_Print_PSYCHOLOGIES contribution</v>
      </c>
      <c r="C1243" s="1">
        <f ca="1">IFERROR(INDIRECT(ADDRESS(MATCH(A1243,'contribution par jour-semaine'!A:A,0),MATCH(B1243,'contribution par jour-semaine'!$1:$1,0),4,1,"contribution par jour-semaine")),"")</f>
        <v>2952.712890625</v>
      </c>
      <c r="D1243" s="4" t="str">
        <f ca="1">VLOOKUP(A1243,predictions!A:B,2,FALSE)</f>
        <v>05/04/2021</v>
      </c>
      <c r="E1243" s="4">
        <f t="shared" ca="1" si="4"/>
        <v>44291</v>
      </c>
    </row>
    <row r="1244" spans="1:5" ht="13" x14ac:dyDescent="0.15">
      <c r="A1244" s="1">
        <f ca="1">IFERROR(__xludf.DUMMYFUNCTION("""COMPUTED_VALUE"""),41)</f>
        <v>41</v>
      </c>
      <c r="B1244" s="1" t="str">
        <f ca="1">IFERROR(__xludf.DUMMYFUNCTION("""COMPUTED_VALUE"""),"Media_TV_TF1 contribution")</f>
        <v>Media_TV_TF1 contribution</v>
      </c>
      <c r="C1244" s="1">
        <f ca="1">IFERROR(INDIRECT(ADDRESS(MATCH(A1244,'contribution par jour-semaine'!A:A,0),MATCH(B1244,'contribution par jour-semaine'!$1:$1,0),4,1,"contribution par jour-semaine")),"")</f>
        <v>9531.1494140625</v>
      </c>
      <c r="D1244" s="4" t="str">
        <f ca="1">VLOOKUP(A1244,predictions!A:B,2,FALSE)</f>
        <v>05/04/2021</v>
      </c>
      <c r="E1244" s="4">
        <f t="shared" ca="1" si="4"/>
        <v>44291</v>
      </c>
    </row>
    <row r="1245" spans="1:5" ht="13" x14ac:dyDescent="0.15">
      <c r="A1245" s="1">
        <f ca="1">IFERROR(__xludf.DUMMYFUNCTION("""COMPUTED_VALUE"""),41)</f>
        <v>41</v>
      </c>
      <c r="B1245" s="1" t="str">
        <f ca="1">IFERROR(__xludf.DUMMYFUNCTION("""COMPUTED_VALUE"""),"Media_TV_Others contribution")</f>
        <v>Media_TV_Others contribution</v>
      </c>
      <c r="C1245" s="1">
        <f ca="1">IFERROR(INDIRECT(ADDRESS(MATCH(A1245,'contribution par jour-semaine'!A:A,0),MATCH(B1245,'contribution par jour-semaine'!$1:$1,0),4,1,"contribution par jour-semaine")),"")</f>
        <v>11767.4111328125</v>
      </c>
      <c r="D1245" s="4" t="str">
        <f ca="1">VLOOKUP(A1245,predictions!A:B,2,FALSE)</f>
        <v>05/04/2021</v>
      </c>
      <c r="E1245" s="4">
        <f t="shared" ca="1" si="4"/>
        <v>44291</v>
      </c>
    </row>
    <row r="1246" spans="1:5" ht="13" x14ac:dyDescent="0.15">
      <c r="A1246" s="1">
        <f ca="1">IFERROR(__xludf.DUMMYFUNCTION("""COMPUTED_VALUE"""),41)</f>
        <v>41</v>
      </c>
      <c r="B1246" s="1" t="str">
        <f ca="1">IFERROR(__xludf.DUMMYFUNCTION("""COMPUTED_VALUE"""),"Media_TV_M6 contribution")</f>
        <v>Media_TV_M6 contribution</v>
      </c>
      <c r="C1246" s="1">
        <f ca="1">IFERROR(INDIRECT(ADDRESS(MATCH(A1246,'contribution par jour-semaine'!A:A,0),MATCH(B1246,'contribution par jour-semaine'!$1:$1,0),4,1,"contribution par jour-semaine")),"")</f>
        <v>16291.6982421875</v>
      </c>
      <c r="D1246" s="4" t="str">
        <f ca="1">VLOOKUP(A1246,predictions!A:B,2,FALSE)</f>
        <v>05/04/2021</v>
      </c>
      <c r="E1246" s="4">
        <f t="shared" ca="1" si="4"/>
        <v>44291</v>
      </c>
    </row>
    <row r="1247" spans="1:5" ht="13" x14ac:dyDescent="0.15">
      <c r="A1247" s="1">
        <f ca="1">IFERROR(__xludf.DUMMYFUNCTION("""COMPUTED_VALUE"""),41)</f>
        <v>41</v>
      </c>
      <c r="B1247" s="1" t="str">
        <f ca="1">IFERROR(__xludf.DUMMYFUNCTION("""COMPUTED_VALUE"""),"Media_TV_TMC contribution")</f>
        <v>Media_TV_TMC contribution</v>
      </c>
      <c r="C1247" s="1">
        <f ca="1">IFERROR(INDIRECT(ADDRESS(MATCH(A1247,'contribution par jour-semaine'!A:A,0),MATCH(B1247,'contribution par jour-semaine'!$1:$1,0),4,1,"contribution par jour-semaine")),"")</f>
        <v>14795.767578125</v>
      </c>
      <c r="D1247" s="4" t="str">
        <f ca="1">VLOOKUP(A1247,predictions!A:B,2,FALSE)</f>
        <v>05/04/2021</v>
      </c>
      <c r="E1247" s="4">
        <f t="shared" ca="1" si="4"/>
        <v>44291</v>
      </c>
    </row>
    <row r="1248" spans="1:5" ht="13" x14ac:dyDescent="0.15">
      <c r="A1248" s="1">
        <f ca="1">IFERROR(__xludf.DUMMYFUNCTION("""COMPUTED_VALUE"""),41)</f>
        <v>41</v>
      </c>
      <c r="B1248" s="1" t="str">
        <f ca="1">IFERROR(__xludf.DUMMYFUNCTION("""COMPUTED_VALUE"""),"Media_TV_FRANCE 2 contribution")</f>
        <v>Media_TV_FRANCE 2 contribution</v>
      </c>
      <c r="C1248" s="1">
        <f ca="1">IFERROR(INDIRECT(ADDRESS(MATCH(A1248,'contribution par jour-semaine'!A:A,0),MATCH(B1248,'contribution par jour-semaine'!$1:$1,0),4,1,"contribution par jour-semaine")),"")</f>
        <v>12588.62890625</v>
      </c>
      <c r="D1248" s="4" t="str">
        <f ca="1">VLOOKUP(A1248,predictions!A:B,2,FALSE)</f>
        <v>05/04/2021</v>
      </c>
      <c r="E1248" s="4">
        <f t="shared" ca="1" si="4"/>
        <v>44291</v>
      </c>
    </row>
    <row r="1249" spans="1:5" ht="13" x14ac:dyDescent="0.15">
      <c r="A1249" s="1">
        <f ca="1">IFERROR(__xludf.DUMMYFUNCTION("""COMPUTED_VALUE"""),41)</f>
        <v>41</v>
      </c>
      <c r="B1249" s="1" t="str">
        <f ca="1">IFERROR(__xludf.DUMMYFUNCTION("""COMPUTED_VALUE"""),"Media_TV_BFM TV contribution")</f>
        <v>Media_TV_BFM TV contribution</v>
      </c>
      <c r="C1249" s="1">
        <f ca="1">IFERROR(INDIRECT(ADDRESS(MATCH(A1249,'contribution par jour-semaine'!A:A,0),MATCH(B1249,'contribution par jour-semaine'!$1:$1,0),4,1,"contribution par jour-semaine")),"")</f>
        <v>9518.9150390625</v>
      </c>
      <c r="D1249" s="4" t="str">
        <f ca="1">VLOOKUP(A1249,predictions!A:B,2,FALSE)</f>
        <v>05/04/2021</v>
      </c>
      <c r="E1249" s="4">
        <f t="shared" ca="1" si="4"/>
        <v>44291</v>
      </c>
    </row>
    <row r="1250" spans="1:5" ht="13" x14ac:dyDescent="0.15">
      <c r="A1250" s="1">
        <f ca="1">IFERROR(__xludf.DUMMYFUNCTION("""COMPUTED_VALUE"""),41)</f>
        <v>41</v>
      </c>
      <c r="B1250" s="1" t="str">
        <f ca="1">IFERROR(__xludf.DUMMYFUNCTION("""COMPUTED_VALUE"""),"Media_TV_C8 contribution")</f>
        <v>Media_TV_C8 contribution</v>
      </c>
      <c r="C1250" s="1">
        <f ca="1">IFERROR(INDIRECT(ADDRESS(MATCH(A1250,'contribution par jour-semaine'!A:A,0),MATCH(B1250,'contribution par jour-semaine'!$1:$1,0),4,1,"contribution par jour-semaine")),"")</f>
        <v>7881.60107421875</v>
      </c>
      <c r="D1250" s="4" t="str">
        <f ca="1">VLOOKUP(A1250,predictions!A:B,2,FALSE)</f>
        <v>05/04/2021</v>
      </c>
      <c r="E1250" s="4">
        <f t="shared" ca="1" si="4"/>
        <v>44291</v>
      </c>
    </row>
    <row r="1251" spans="1:5" ht="13" x14ac:dyDescent="0.15">
      <c r="A1251" s="1">
        <f ca="1">IFERROR(__xludf.DUMMYFUNCTION("""COMPUTED_VALUE"""),41)</f>
        <v>41</v>
      </c>
      <c r="B1251" s="1" t="str">
        <f ca="1">IFERROR(__xludf.DUMMYFUNCTION("""COMPUTED_VALUE"""),"Media_TV_TF1 SERIES FILMS contribution")</f>
        <v>Media_TV_TF1 SERIES FILMS contribution</v>
      </c>
      <c r="C1251" s="1">
        <f ca="1">IFERROR(INDIRECT(ADDRESS(MATCH(A1251,'contribution par jour-semaine'!A:A,0),MATCH(B1251,'contribution par jour-semaine'!$1:$1,0),4,1,"contribution par jour-semaine")),"")</f>
        <v>8210.8408203125</v>
      </c>
      <c r="D1251" s="4" t="str">
        <f ca="1">VLOOKUP(A1251,predictions!A:B,2,FALSE)</f>
        <v>05/04/2021</v>
      </c>
      <c r="E1251" s="4">
        <f t="shared" ca="1" si="4"/>
        <v>44291</v>
      </c>
    </row>
    <row r="1252" spans="1:5" ht="13" x14ac:dyDescent="0.15">
      <c r="A1252" s="1">
        <f ca="1">IFERROR(__xludf.DUMMYFUNCTION("""COMPUTED_VALUE"""),41)</f>
        <v>41</v>
      </c>
      <c r="B1252" s="1" t="str">
        <f ca="1">IFERROR(__xludf.DUMMYFUNCTION("""COMPUTED_VALUE"""),"Media_TV_NRJ12 contribution")</f>
        <v>Media_TV_NRJ12 contribution</v>
      </c>
      <c r="C1252" s="1">
        <f ca="1">IFERROR(INDIRECT(ADDRESS(MATCH(A1252,'contribution par jour-semaine'!A:A,0),MATCH(B1252,'contribution par jour-semaine'!$1:$1,0),4,1,"contribution par jour-semaine")),"")</f>
        <v>6800.16796875</v>
      </c>
      <c r="D1252" s="4" t="str">
        <f ca="1">VLOOKUP(A1252,predictions!A:B,2,FALSE)</f>
        <v>05/04/2021</v>
      </c>
      <c r="E1252" s="4">
        <f t="shared" ca="1" si="4"/>
        <v>44291</v>
      </c>
    </row>
    <row r="1253" spans="1:5" ht="13" x14ac:dyDescent="0.15">
      <c r="A1253" s="1">
        <f ca="1">IFERROR(__xludf.DUMMYFUNCTION("""COMPUTED_VALUE"""),41)</f>
        <v>41</v>
      </c>
      <c r="B1253" s="1" t="str">
        <f ca="1">IFERROR(__xludf.DUMMYFUNCTION("""COMPUTED_VALUE"""),"Media_Search contribution")</f>
        <v>Media_Search contribution</v>
      </c>
      <c r="C1253" s="1">
        <f ca="1">IFERROR(INDIRECT(ADDRESS(MATCH(A1253,'contribution par jour-semaine'!A:A,0),MATCH(B1253,'contribution par jour-semaine'!$1:$1,0),4,1,"contribution par jour-semaine")),"")</f>
        <v>72148.7265625</v>
      </c>
      <c r="D1253" s="4" t="str">
        <f ca="1">VLOOKUP(A1253,predictions!A:B,2,FALSE)</f>
        <v>05/04/2021</v>
      </c>
      <c r="E1253" s="4">
        <f t="shared" ca="1" si="4"/>
        <v>44291</v>
      </c>
    </row>
    <row r="1254" spans="1:5" ht="13" x14ac:dyDescent="0.15">
      <c r="A1254" s="1">
        <f ca="1">IFERROR(__xludf.DUMMYFUNCTION("""COMPUTED_VALUE"""),41)</f>
        <v>41</v>
      </c>
      <c r="B1254" s="1" t="str">
        <f ca="1">IFERROR(__xludf.DUMMYFUNCTION("""COMPUTED_VALUE"""),"Media_Social contribution")</f>
        <v>Media_Social contribution</v>
      </c>
      <c r="C1254" s="1">
        <f ca="1">IFERROR(INDIRECT(ADDRESS(MATCH(A1254,'contribution par jour-semaine'!A:A,0),MATCH(B1254,'contribution par jour-semaine'!$1:$1,0),4,1,"contribution par jour-semaine")),"")</f>
        <v>3134.626708984375</v>
      </c>
      <c r="D1254" s="4" t="str">
        <f ca="1">VLOOKUP(A1254,predictions!A:B,2,FALSE)</f>
        <v>05/04/2021</v>
      </c>
      <c r="E1254" s="4">
        <f t="shared" ca="1" si="4"/>
        <v>44291</v>
      </c>
    </row>
    <row r="1255" spans="1:5" ht="13" x14ac:dyDescent="0.15">
      <c r="A1255" s="1">
        <f ca="1">IFERROR(__xludf.DUMMYFUNCTION("""COMPUTED_VALUE"""),41)</f>
        <v>41</v>
      </c>
      <c r="B1255" s="1" t="str">
        <f ca="1">IFERROR(__xludf.DUMMYFUNCTION("""COMPUTED_VALUE"""),"Media_Display contribution")</f>
        <v>Media_Display contribution</v>
      </c>
      <c r="C1255" s="1">
        <f ca="1">IFERROR(INDIRECT(ADDRESS(MATCH(A1255,'contribution par jour-semaine'!A:A,0),MATCH(B1255,'contribution par jour-semaine'!$1:$1,0),4,1,"contribution par jour-semaine")),"")</f>
        <v>44209.38671875</v>
      </c>
      <c r="D1255" s="4" t="str">
        <f ca="1">VLOOKUP(A1255,predictions!A:B,2,FALSE)</f>
        <v>05/04/2021</v>
      </c>
      <c r="E1255" s="4">
        <f t="shared" ca="1" si="4"/>
        <v>44291</v>
      </c>
    </row>
    <row r="1256" spans="1:5" ht="13" x14ac:dyDescent="0.15">
      <c r="A1256" s="1">
        <f ca="1">IFERROR(__xludf.DUMMYFUNCTION("""COMPUTED_VALUE"""),41)</f>
        <v>41</v>
      </c>
      <c r="B1256" s="1" t="str">
        <f ca="1">IFERROR(__xludf.DUMMYFUNCTION("""COMPUTED_VALUE"""),"Media_OOH_JC DECAUX VITRINE 2M2 NATIONAL contribution")</f>
        <v>Media_OOH_JC DECAUX VITRINE 2M2 NATIONAL contribution</v>
      </c>
      <c r="C1256" s="1">
        <f ca="1">IFERROR(INDIRECT(ADDRESS(MATCH(A1256,'contribution par jour-semaine'!A:A,0),MATCH(B1256,'contribution par jour-semaine'!$1:$1,0),4,1,"contribution par jour-semaine")),"")</f>
        <v>2025.476806640625</v>
      </c>
      <c r="D1256" s="4" t="str">
        <f ca="1">VLOOKUP(A1256,predictions!A:B,2,FALSE)</f>
        <v>05/04/2021</v>
      </c>
      <c r="E1256" s="4">
        <f t="shared" ca="1" si="4"/>
        <v>44291</v>
      </c>
    </row>
    <row r="1257" spans="1:5" ht="13" x14ac:dyDescent="0.15">
      <c r="A1257" s="1">
        <f ca="1">IFERROR(__xludf.DUMMYFUNCTION("""COMPUTED_VALUE"""),41)</f>
        <v>41</v>
      </c>
      <c r="B1257" s="1" t="str">
        <f ca="1">IFERROR(__xludf.DUMMYFUNCTION("""COMPUTED_VALUE"""),"Media_OOH_METROBUS METRO NATIONAL contribution")</f>
        <v>Media_OOH_METROBUS METRO NATIONAL contribution</v>
      </c>
      <c r="C1257" s="1">
        <f ca="1">IFERROR(INDIRECT(ADDRESS(MATCH(A1257,'contribution par jour-semaine'!A:A,0),MATCH(B1257,'contribution par jour-semaine'!$1:$1,0),4,1,"contribution par jour-semaine")),"")</f>
        <v>2369.151611328125</v>
      </c>
      <c r="D1257" s="4" t="str">
        <f ca="1">VLOOKUP(A1257,predictions!A:B,2,FALSE)</f>
        <v>05/04/2021</v>
      </c>
      <c r="E1257" s="4">
        <f t="shared" ca="1" si="4"/>
        <v>44291</v>
      </c>
    </row>
    <row r="1258" spans="1:5" ht="13" x14ac:dyDescent="0.15">
      <c r="A1258" s="1">
        <f ca="1">IFERROR(__xludf.DUMMYFUNCTION("""COMPUTED_VALUE"""),41)</f>
        <v>41</v>
      </c>
      <c r="B1258" s="1" t="str">
        <f ca="1">IFERROR(__xludf.DUMMYFUNCTION("""COMPUTED_VALUE"""),"Media_OOH_CLEAR CHANNEL SHOPPING MALLS contribution")</f>
        <v>Media_OOH_CLEAR CHANNEL SHOPPING MALLS contribution</v>
      </c>
      <c r="C1258" s="1">
        <f ca="1">IFERROR(INDIRECT(ADDRESS(MATCH(A1258,'contribution par jour-semaine'!A:A,0),MATCH(B1258,'contribution par jour-semaine'!$1:$1,0),4,1,"contribution par jour-semaine")),"")</f>
        <v>3987.110595703125</v>
      </c>
      <c r="D1258" s="4" t="str">
        <f ca="1">VLOOKUP(A1258,predictions!A:B,2,FALSE)</f>
        <v>05/04/2021</v>
      </c>
      <c r="E1258" s="4">
        <f t="shared" ca="1" si="4"/>
        <v>44291</v>
      </c>
    </row>
    <row r="1259" spans="1:5" ht="13" x14ac:dyDescent="0.15">
      <c r="A1259" s="1">
        <f ca="1">IFERROR(__xludf.DUMMYFUNCTION("""COMPUTED_VALUE"""),41)</f>
        <v>41</v>
      </c>
      <c r="B1259" s="1" t="str">
        <f ca="1">IFERROR(__xludf.DUMMYFUNCTION("""COMPUTED_VALUE"""),"Media_OOH_MEDIAGARES TRANSPORT contribution")</f>
        <v>Media_OOH_MEDIAGARES TRANSPORT contribution</v>
      </c>
      <c r="C1259" s="1">
        <f ca="1">IFERROR(INDIRECT(ADDRESS(MATCH(A1259,'contribution par jour-semaine'!A:A,0),MATCH(B1259,'contribution par jour-semaine'!$1:$1,0),4,1,"contribution par jour-semaine")),"")</f>
        <v>9873.009765625</v>
      </c>
      <c r="D1259" s="4" t="str">
        <f ca="1">VLOOKUP(A1259,predictions!A:B,2,FALSE)</f>
        <v>05/04/2021</v>
      </c>
      <c r="E1259" s="4">
        <f t="shared" ca="1" si="4"/>
        <v>44291</v>
      </c>
    </row>
    <row r="1260" spans="1:5" ht="13" x14ac:dyDescent="0.15">
      <c r="A1260" s="1">
        <f ca="1">IFERROR(__xludf.DUMMYFUNCTION("""COMPUTED_VALUE"""),41)</f>
        <v>41</v>
      </c>
      <c r="B1260" s="1" t="str">
        <f ca="1">IFERROR(__xludf.DUMMYFUNCTION("""COMPUTED_VALUE"""),"Media_OOH_Others contribution")</f>
        <v>Media_OOH_Others contribution</v>
      </c>
      <c r="C1260" s="1">
        <f ca="1">IFERROR(INDIRECT(ADDRESS(MATCH(A1260,'contribution par jour-semaine'!A:A,0),MATCH(B1260,'contribution par jour-semaine'!$1:$1,0),4,1,"contribution par jour-semaine")),"")</f>
        <v>2988.70849609375</v>
      </c>
      <c r="D1260" s="4" t="str">
        <f ca="1">VLOOKUP(A1260,predictions!A:B,2,FALSE)</f>
        <v>05/04/2021</v>
      </c>
      <c r="E1260" s="4">
        <f t="shared" ca="1" si="4"/>
        <v>44291</v>
      </c>
    </row>
    <row r="1261" spans="1:5" ht="13" x14ac:dyDescent="0.15">
      <c r="A1261" s="1">
        <f ca="1">IFERROR(__xludf.DUMMYFUNCTION("""COMPUTED_VALUE"""),41)</f>
        <v>41</v>
      </c>
      <c r="B1261" s="1" t="str">
        <f ca="1">IFERROR(__xludf.DUMMYFUNCTION("""COMPUTED_VALUE"""),"baseline contribution")</f>
        <v>baseline contribution</v>
      </c>
      <c r="C1261" s="1">
        <f ca="1">IFERROR(INDIRECT(ADDRESS(MATCH(A1261,'contribution par jour-semaine'!A:A,0),MATCH(B1261,'contribution par jour-semaine'!$1:$1,0),4,1,"contribution par jour-semaine")),"")</f>
        <v>1203238.25</v>
      </c>
      <c r="D1261" s="4" t="str">
        <f ca="1">VLOOKUP(A1261,predictions!A:B,2,FALSE)</f>
        <v>05/04/2021</v>
      </c>
      <c r="E1261" s="4">
        <f t="shared" ca="1" si="4"/>
        <v>44291</v>
      </c>
    </row>
    <row r="1262" spans="1:5" ht="13" x14ac:dyDescent="0.15">
      <c r="A1262" s="1">
        <f ca="1">IFERROR(__xludf.DUMMYFUNCTION("""COMPUTED_VALUE"""),42)</f>
        <v>42</v>
      </c>
      <c r="B1262" s="1" t="str">
        <f ca="1">IFERROR(__xludf.DUMMYFUNCTION("""COMPUTED_VALUE"""),"Media_Print_Others contribution")</f>
        <v>Media_Print_Others contribution</v>
      </c>
      <c r="C1262" s="1">
        <f ca="1">IFERROR(INDIRECT(ADDRESS(MATCH(A1262,'contribution par jour-semaine'!A:A,0),MATCH(B1262,'contribution par jour-semaine'!$1:$1,0),4,1,"contribution par jour-semaine")),"")</f>
        <v>41236.96875</v>
      </c>
      <c r="D1262" s="4" t="str">
        <f ca="1">VLOOKUP(A1262,predictions!A:B,2,FALSE)</f>
        <v>12/04/2021</v>
      </c>
      <c r="E1262" s="4">
        <f t="shared" ca="1" si="4"/>
        <v>44298</v>
      </c>
    </row>
    <row r="1263" spans="1:5" ht="13" x14ac:dyDescent="0.15">
      <c r="A1263" s="1">
        <f ca="1">IFERROR(__xludf.DUMMYFUNCTION("""COMPUTED_VALUE"""),42)</f>
        <v>42</v>
      </c>
      <c r="B1263" s="1" t="str">
        <f ca="1">IFERROR(__xludf.DUMMYFUNCTION("""COMPUTED_VALUE"""),"Media_Print_ELLE contribution")</f>
        <v>Media_Print_ELLE contribution</v>
      </c>
      <c r="C1263" s="1">
        <f ca="1">IFERROR(INDIRECT(ADDRESS(MATCH(A1263,'contribution par jour-semaine'!A:A,0),MATCH(B1263,'contribution par jour-semaine'!$1:$1,0),4,1,"contribution par jour-semaine")),"")</f>
        <v>58994.54296875</v>
      </c>
      <c r="D1263" s="4" t="str">
        <f ca="1">VLOOKUP(A1263,predictions!A:B,2,FALSE)</f>
        <v>12/04/2021</v>
      </c>
      <c r="E1263" s="4">
        <f t="shared" ca="1" si="4"/>
        <v>44298</v>
      </c>
    </row>
    <row r="1264" spans="1:5" ht="13" x14ac:dyDescent="0.15">
      <c r="A1264" s="1">
        <f ca="1">IFERROR(__xludf.DUMMYFUNCTION("""COMPUTED_VALUE"""),42)</f>
        <v>42</v>
      </c>
      <c r="B1264" s="1" t="str">
        <f ca="1">IFERROR(__xludf.DUMMYFUNCTION("""COMPUTED_VALUE"""),"Media_Print_MADAME FIGARO contribution")</f>
        <v>Media_Print_MADAME FIGARO contribution</v>
      </c>
      <c r="C1264" s="1">
        <f ca="1">IFERROR(INDIRECT(ADDRESS(MATCH(A1264,'contribution par jour-semaine'!A:A,0),MATCH(B1264,'contribution par jour-semaine'!$1:$1,0),4,1,"contribution par jour-semaine")),"")</f>
        <v>24701.83203125</v>
      </c>
      <c r="D1264" s="4" t="str">
        <f ca="1">VLOOKUP(A1264,predictions!A:B,2,FALSE)</f>
        <v>12/04/2021</v>
      </c>
      <c r="E1264" s="4">
        <f t="shared" ca="1" si="4"/>
        <v>44298</v>
      </c>
    </row>
    <row r="1265" spans="1:5" ht="13" x14ac:dyDescent="0.15">
      <c r="A1265" s="1">
        <f ca="1">IFERROR(__xludf.DUMMYFUNCTION("""COMPUTED_VALUE"""),42)</f>
        <v>42</v>
      </c>
      <c r="B1265" s="1" t="str">
        <f ca="1">IFERROR(__xludf.DUMMYFUNCTION("""COMPUTED_VALUE"""),"Media_Print_MARIE CLAIRE contribution")</f>
        <v>Media_Print_MARIE CLAIRE contribution</v>
      </c>
      <c r="C1265" s="1">
        <f ca="1">IFERROR(INDIRECT(ADDRESS(MATCH(A1265,'contribution par jour-semaine'!A:A,0),MATCH(B1265,'contribution par jour-semaine'!$1:$1,0),4,1,"contribution par jour-semaine")),"")</f>
        <v>12912.970703125</v>
      </c>
      <c r="D1265" s="4" t="str">
        <f ca="1">VLOOKUP(A1265,predictions!A:B,2,FALSE)</f>
        <v>12/04/2021</v>
      </c>
      <c r="E1265" s="4">
        <f t="shared" ca="1" si="4"/>
        <v>44298</v>
      </c>
    </row>
    <row r="1266" spans="1:5" ht="13" x14ac:dyDescent="0.15">
      <c r="A1266" s="1">
        <f ca="1">IFERROR(__xludf.DUMMYFUNCTION("""COMPUTED_VALUE"""),42)</f>
        <v>42</v>
      </c>
      <c r="B1266" s="1" t="str">
        <f ca="1">IFERROR(__xludf.DUMMYFUNCTION("""COMPUTED_VALUE"""),"Media_Print_VERSION FEMINA contribution")</f>
        <v>Media_Print_VERSION FEMINA contribution</v>
      </c>
      <c r="C1266" s="1">
        <f ca="1">IFERROR(INDIRECT(ADDRESS(MATCH(A1266,'contribution par jour-semaine'!A:A,0),MATCH(B1266,'contribution par jour-semaine'!$1:$1,0),4,1,"contribution par jour-semaine")),"")</f>
        <v>21646.134765625</v>
      </c>
      <c r="D1266" s="4" t="str">
        <f ca="1">VLOOKUP(A1266,predictions!A:B,2,FALSE)</f>
        <v>12/04/2021</v>
      </c>
      <c r="E1266" s="4">
        <f t="shared" ca="1" si="4"/>
        <v>44298</v>
      </c>
    </row>
    <row r="1267" spans="1:5" ht="13" x14ac:dyDescent="0.15">
      <c r="A1267" s="1">
        <f ca="1">IFERROR(__xludf.DUMMYFUNCTION("""COMPUTED_VALUE"""),42)</f>
        <v>42</v>
      </c>
      <c r="B1267" s="1" t="str">
        <f ca="1">IFERROR(__xludf.DUMMYFUNCTION("""COMPUTED_VALUE"""),"Media_Print_GALA contribution")</f>
        <v>Media_Print_GALA contribution</v>
      </c>
      <c r="C1267" s="1">
        <f ca="1">IFERROR(INDIRECT(ADDRESS(MATCH(A1267,'contribution par jour-semaine'!A:A,0),MATCH(B1267,'contribution par jour-semaine'!$1:$1,0),4,1,"contribution par jour-semaine")),"")</f>
        <v>27609.068359375</v>
      </c>
      <c r="D1267" s="4" t="str">
        <f ca="1">VLOOKUP(A1267,predictions!A:B,2,FALSE)</f>
        <v>12/04/2021</v>
      </c>
      <c r="E1267" s="4">
        <f t="shared" ca="1" si="4"/>
        <v>44298</v>
      </c>
    </row>
    <row r="1268" spans="1:5" ht="13" x14ac:dyDescent="0.15">
      <c r="A1268" s="1">
        <f ca="1">IFERROR(__xludf.DUMMYFUNCTION("""COMPUTED_VALUE"""),42)</f>
        <v>42</v>
      </c>
      <c r="B1268" s="1" t="str">
        <f ca="1">IFERROR(__xludf.DUMMYFUNCTION("""COMPUTED_VALUE"""),"Media_Print_COSMOPOLITAN contribution")</f>
        <v>Media_Print_COSMOPOLITAN contribution</v>
      </c>
      <c r="C1268" s="1">
        <f ca="1">IFERROR(INDIRECT(ADDRESS(MATCH(A1268,'contribution par jour-semaine'!A:A,0),MATCH(B1268,'contribution par jour-semaine'!$1:$1,0),4,1,"contribution par jour-semaine")),"")</f>
        <v>27619.259765625</v>
      </c>
      <c r="D1268" s="4" t="str">
        <f ca="1">VLOOKUP(A1268,predictions!A:B,2,FALSE)</f>
        <v>12/04/2021</v>
      </c>
      <c r="E1268" s="4">
        <f t="shared" ca="1" si="4"/>
        <v>44298</v>
      </c>
    </row>
    <row r="1269" spans="1:5" ht="13" x14ac:dyDescent="0.15">
      <c r="A1269" s="1">
        <f ca="1">IFERROR(__xludf.DUMMYFUNCTION("""COMPUTED_VALUE"""),42)</f>
        <v>42</v>
      </c>
      <c r="B1269" s="1" t="str">
        <f ca="1">IFERROR(__xludf.DUMMYFUNCTION("""COMPUTED_VALUE"""),"Media_Print_FEMME ACTUELLE contribution")</f>
        <v>Media_Print_FEMME ACTUELLE contribution</v>
      </c>
      <c r="C1269" s="1">
        <f ca="1">IFERROR(INDIRECT(ADDRESS(MATCH(A1269,'contribution par jour-semaine'!A:A,0),MATCH(B1269,'contribution par jour-semaine'!$1:$1,0),4,1,"contribution par jour-semaine")),"")</f>
        <v>36862.41015625</v>
      </c>
      <c r="D1269" s="4" t="str">
        <f ca="1">VLOOKUP(A1269,predictions!A:B,2,FALSE)</f>
        <v>12/04/2021</v>
      </c>
      <c r="E1269" s="4">
        <f t="shared" ca="1" si="4"/>
        <v>44298</v>
      </c>
    </row>
    <row r="1270" spans="1:5" ht="13" x14ac:dyDescent="0.15">
      <c r="A1270" s="1">
        <f ca="1">IFERROR(__xludf.DUMMYFUNCTION("""COMPUTED_VALUE"""),42)</f>
        <v>42</v>
      </c>
      <c r="B1270" s="1" t="str">
        <f ca="1">IFERROR(__xludf.DUMMYFUNCTION("""COMPUTED_VALUE"""),"Media_Print_PARIS MATCH contribution")</f>
        <v>Media_Print_PARIS MATCH contribution</v>
      </c>
      <c r="C1270" s="1">
        <f ca="1">IFERROR(INDIRECT(ADDRESS(MATCH(A1270,'contribution par jour-semaine'!A:A,0),MATCH(B1270,'contribution par jour-semaine'!$1:$1,0),4,1,"contribution par jour-semaine")),"")</f>
        <v>23484.16015625</v>
      </c>
      <c r="D1270" s="4" t="str">
        <f ca="1">VLOOKUP(A1270,predictions!A:B,2,FALSE)</f>
        <v>12/04/2021</v>
      </c>
      <c r="E1270" s="4">
        <f t="shared" ca="1" si="4"/>
        <v>44298</v>
      </c>
    </row>
    <row r="1271" spans="1:5" ht="13" x14ac:dyDescent="0.15">
      <c r="A1271" s="1">
        <f ca="1">IFERROR(__xludf.DUMMYFUNCTION("""COMPUTED_VALUE"""),42)</f>
        <v>42</v>
      </c>
      <c r="B1271" s="1" t="str">
        <f ca="1">IFERROR(__xludf.DUMMYFUNCTION("""COMPUTED_VALUE"""),"Media_Print_BIBA contribution")</f>
        <v>Media_Print_BIBA contribution</v>
      </c>
      <c r="C1271" s="1">
        <f ca="1">IFERROR(INDIRECT(ADDRESS(MATCH(A1271,'contribution par jour-semaine'!A:A,0),MATCH(B1271,'contribution par jour-semaine'!$1:$1,0),4,1,"contribution par jour-semaine")),"")</f>
        <v>22053.177734375</v>
      </c>
      <c r="D1271" s="4" t="str">
        <f ca="1">VLOOKUP(A1271,predictions!A:B,2,FALSE)</f>
        <v>12/04/2021</v>
      </c>
      <c r="E1271" s="4">
        <f t="shared" ca="1" si="4"/>
        <v>44298</v>
      </c>
    </row>
    <row r="1272" spans="1:5" ht="13" x14ac:dyDescent="0.15">
      <c r="A1272" s="1">
        <f ca="1">IFERROR(__xludf.DUMMYFUNCTION("""COMPUTED_VALUE"""),42)</f>
        <v>42</v>
      </c>
      <c r="B1272" s="1" t="str">
        <f ca="1">IFERROR(__xludf.DUMMYFUNCTION("""COMPUTED_VALUE"""),"Media_Print_AVANTAGES contribution")</f>
        <v>Media_Print_AVANTAGES contribution</v>
      </c>
      <c r="C1272" s="1">
        <f ca="1">IFERROR(INDIRECT(ADDRESS(MATCH(A1272,'contribution par jour-semaine'!A:A,0),MATCH(B1272,'contribution par jour-semaine'!$1:$1,0),4,1,"contribution par jour-semaine")),"")</f>
        <v>10729.23046875</v>
      </c>
      <c r="D1272" s="4" t="str">
        <f ca="1">VLOOKUP(A1272,predictions!A:B,2,FALSE)</f>
        <v>12/04/2021</v>
      </c>
      <c r="E1272" s="4">
        <f t="shared" ca="1" si="4"/>
        <v>44298</v>
      </c>
    </row>
    <row r="1273" spans="1:5" ht="13" x14ac:dyDescent="0.15">
      <c r="A1273" s="1">
        <f ca="1">IFERROR(__xludf.DUMMYFUNCTION("""COMPUTED_VALUE"""),42)</f>
        <v>42</v>
      </c>
      <c r="B1273" s="1" t="str">
        <f ca="1">IFERROR(__xludf.DUMMYFUNCTION("""COMPUTED_VALUE"""),"Media_Print_PSYCHOLOGIES contribution")</f>
        <v>Media_Print_PSYCHOLOGIES contribution</v>
      </c>
      <c r="C1273" s="1">
        <f ca="1">IFERROR(INDIRECT(ADDRESS(MATCH(A1273,'contribution par jour-semaine'!A:A,0),MATCH(B1273,'contribution par jour-semaine'!$1:$1,0),4,1,"contribution par jour-semaine")),"")</f>
        <v>10204.9052734375</v>
      </c>
      <c r="D1273" s="4" t="str">
        <f ca="1">VLOOKUP(A1273,predictions!A:B,2,FALSE)</f>
        <v>12/04/2021</v>
      </c>
      <c r="E1273" s="4">
        <f t="shared" ca="1" si="4"/>
        <v>44298</v>
      </c>
    </row>
    <row r="1274" spans="1:5" ht="13" x14ac:dyDescent="0.15">
      <c r="A1274" s="1">
        <f ca="1">IFERROR(__xludf.DUMMYFUNCTION("""COMPUTED_VALUE"""),42)</f>
        <v>42</v>
      </c>
      <c r="B1274" s="1" t="str">
        <f ca="1">IFERROR(__xludf.DUMMYFUNCTION("""COMPUTED_VALUE"""),"Media_TV_TF1 contribution")</f>
        <v>Media_TV_TF1 contribution</v>
      </c>
      <c r="C1274" s="1">
        <f ca="1">IFERROR(INDIRECT(ADDRESS(MATCH(A1274,'contribution par jour-semaine'!A:A,0),MATCH(B1274,'contribution par jour-semaine'!$1:$1,0),4,1,"contribution par jour-semaine")),"")</f>
        <v>8384.685546875</v>
      </c>
      <c r="D1274" s="4" t="str">
        <f ca="1">VLOOKUP(A1274,predictions!A:B,2,FALSE)</f>
        <v>12/04/2021</v>
      </c>
      <c r="E1274" s="4">
        <f t="shared" ca="1" si="4"/>
        <v>44298</v>
      </c>
    </row>
    <row r="1275" spans="1:5" ht="13" x14ac:dyDescent="0.15">
      <c r="A1275" s="1">
        <f ca="1">IFERROR(__xludf.DUMMYFUNCTION("""COMPUTED_VALUE"""),42)</f>
        <v>42</v>
      </c>
      <c r="B1275" s="1" t="str">
        <f ca="1">IFERROR(__xludf.DUMMYFUNCTION("""COMPUTED_VALUE"""),"Media_TV_Others contribution")</f>
        <v>Media_TV_Others contribution</v>
      </c>
      <c r="C1275" s="1">
        <f ca="1">IFERROR(INDIRECT(ADDRESS(MATCH(A1275,'contribution par jour-semaine'!A:A,0),MATCH(B1275,'contribution par jour-semaine'!$1:$1,0),4,1,"contribution par jour-semaine")),"")</f>
        <v>10151.0234375</v>
      </c>
      <c r="D1275" s="4" t="str">
        <f ca="1">VLOOKUP(A1275,predictions!A:B,2,FALSE)</f>
        <v>12/04/2021</v>
      </c>
      <c r="E1275" s="4">
        <f t="shared" ca="1" si="4"/>
        <v>44298</v>
      </c>
    </row>
    <row r="1276" spans="1:5" ht="13" x14ac:dyDescent="0.15">
      <c r="A1276" s="1">
        <f ca="1">IFERROR(__xludf.DUMMYFUNCTION("""COMPUTED_VALUE"""),42)</f>
        <v>42</v>
      </c>
      <c r="B1276" s="1" t="str">
        <f ca="1">IFERROR(__xludf.DUMMYFUNCTION("""COMPUTED_VALUE"""),"Media_TV_M6 contribution")</f>
        <v>Media_TV_M6 contribution</v>
      </c>
      <c r="C1276" s="1">
        <f ca="1">IFERROR(INDIRECT(ADDRESS(MATCH(A1276,'contribution par jour-semaine'!A:A,0),MATCH(B1276,'contribution par jour-semaine'!$1:$1,0),4,1,"contribution par jour-semaine")),"")</f>
        <v>15242.5</v>
      </c>
      <c r="D1276" s="4" t="str">
        <f ca="1">VLOOKUP(A1276,predictions!A:B,2,FALSE)</f>
        <v>12/04/2021</v>
      </c>
      <c r="E1276" s="4">
        <f t="shared" ca="1" si="4"/>
        <v>44298</v>
      </c>
    </row>
    <row r="1277" spans="1:5" ht="13" x14ac:dyDescent="0.15">
      <c r="A1277" s="1">
        <f ca="1">IFERROR(__xludf.DUMMYFUNCTION("""COMPUTED_VALUE"""),42)</f>
        <v>42</v>
      </c>
      <c r="B1277" s="1" t="str">
        <f ca="1">IFERROR(__xludf.DUMMYFUNCTION("""COMPUTED_VALUE"""),"Media_TV_TMC contribution")</f>
        <v>Media_TV_TMC contribution</v>
      </c>
      <c r="C1277" s="1">
        <f ca="1">IFERROR(INDIRECT(ADDRESS(MATCH(A1277,'contribution par jour-semaine'!A:A,0),MATCH(B1277,'contribution par jour-semaine'!$1:$1,0),4,1,"contribution par jour-semaine")),"")</f>
        <v>12660.3857421875</v>
      </c>
      <c r="D1277" s="4" t="str">
        <f ca="1">VLOOKUP(A1277,predictions!A:B,2,FALSE)</f>
        <v>12/04/2021</v>
      </c>
      <c r="E1277" s="4">
        <f t="shared" ref="E1277:E1531" ca="1" si="5">DATE(RIGHT(D1277,4),MID(D1277,4,2),LEFT(D1277,2))</f>
        <v>44298</v>
      </c>
    </row>
    <row r="1278" spans="1:5" ht="13" x14ac:dyDescent="0.15">
      <c r="A1278" s="1">
        <f ca="1">IFERROR(__xludf.DUMMYFUNCTION("""COMPUTED_VALUE"""),42)</f>
        <v>42</v>
      </c>
      <c r="B1278" s="1" t="str">
        <f ca="1">IFERROR(__xludf.DUMMYFUNCTION("""COMPUTED_VALUE"""),"Media_TV_FRANCE 2 contribution")</f>
        <v>Media_TV_FRANCE 2 contribution</v>
      </c>
      <c r="C1278" s="1">
        <f ca="1">IFERROR(INDIRECT(ADDRESS(MATCH(A1278,'contribution par jour-semaine'!A:A,0),MATCH(B1278,'contribution par jour-semaine'!$1:$1,0),4,1,"contribution par jour-semaine")),"")</f>
        <v>11016.767578125</v>
      </c>
      <c r="D1278" s="4" t="str">
        <f ca="1">VLOOKUP(A1278,predictions!A:B,2,FALSE)</f>
        <v>12/04/2021</v>
      </c>
      <c r="E1278" s="4">
        <f t="shared" ca="1" si="5"/>
        <v>44298</v>
      </c>
    </row>
    <row r="1279" spans="1:5" ht="13" x14ac:dyDescent="0.15">
      <c r="A1279" s="1">
        <f ca="1">IFERROR(__xludf.DUMMYFUNCTION("""COMPUTED_VALUE"""),42)</f>
        <v>42</v>
      </c>
      <c r="B1279" s="1" t="str">
        <f ca="1">IFERROR(__xludf.DUMMYFUNCTION("""COMPUTED_VALUE"""),"Media_TV_BFM TV contribution")</f>
        <v>Media_TV_BFM TV contribution</v>
      </c>
      <c r="C1279" s="1">
        <f ca="1">IFERROR(INDIRECT(ADDRESS(MATCH(A1279,'contribution par jour-semaine'!A:A,0),MATCH(B1279,'contribution par jour-semaine'!$1:$1,0),4,1,"contribution par jour-semaine")),"")</f>
        <v>7930.0087890625</v>
      </c>
      <c r="D1279" s="4" t="str">
        <f ca="1">VLOOKUP(A1279,predictions!A:B,2,FALSE)</f>
        <v>12/04/2021</v>
      </c>
      <c r="E1279" s="4">
        <f t="shared" ca="1" si="5"/>
        <v>44298</v>
      </c>
    </row>
    <row r="1280" spans="1:5" ht="13" x14ac:dyDescent="0.15">
      <c r="A1280" s="1">
        <f ca="1">IFERROR(__xludf.DUMMYFUNCTION("""COMPUTED_VALUE"""),42)</f>
        <v>42</v>
      </c>
      <c r="B1280" s="1" t="str">
        <f ca="1">IFERROR(__xludf.DUMMYFUNCTION("""COMPUTED_VALUE"""),"Media_TV_C8 contribution")</f>
        <v>Media_TV_C8 contribution</v>
      </c>
      <c r="C1280" s="1">
        <f ca="1">IFERROR(INDIRECT(ADDRESS(MATCH(A1280,'contribution par jour-semaine'!A:A,0),MATCH(B1280,'contribution par jour-semaine'!$1:$1,0),4,1,"contribution par jour-semaine")),"")</f>
        <v>7516.2626953125</v>
      </c>
      <c r="D1280" s="4" t="str">
        <f ca="1">VLOOKUP(A1280,predictions!A:B,2,FALSE)</f>
        <v>12/04/2021</v>
      </c>
      <c r="E1280" s="4">
        <f t="shared" ca="1" si="5"/>
        <v>44298</v>
      </c>
    </row>
    <row r="1281" spans="1:5" ht="13" x14ac:dyDescent="0.15">
      <c r="A1281" s="1">
        <f ca="1">IFERROR(__xludf.DUMMYFUNCTION("""COMPUTED_VALUE"""),42)</f>
        <v>42</v>
      </c>
      <c r="B1281" s="1" t="str">
        <f ca="1">IFERROR(__xludf.DUMMYFUNCTION("""COMPUTED_VALUE"""),"Media_TV_TF1 SERIES FILMS contribution")</f>
        <v>Media_TV_TF1 SERIES FILMS contribution</v>
      </c>
      <c r="C1281" s="1">
        <f ca="1">IFERROR(INDIRECT(ADDRESS(MATCH(A1281,'contribution par jour-semaine'!A:A,0),MATCH(B1281,'contribution par jour-semaine'!$1:$1,0),4,1,"contribution par jour-semaine")),"")</f>
        <v>7429.5322265625</v>
      </c>
      <c r="D1281" s="4" t="str">
        <f ca="1">VLOOKUP(A1281,predictions!A:B,2,FALSE)</f>
        <v>12/04/2021</v>
      </c>
      <c r="E1281" s="4">
        <f t="shared" ca="1" si="5"/>
        <v>44298</v>
      </c>
    </row>
    <row r="1282" spans="1:5" ht="13" x14ac:dyDescent="0.15">
      <c r="A1282" s="1">
        <f ca="1">IFERROR(__xludf.DUMMYFUNCTION("""COMPUTED_VALUE"""),42)</f>
        <v>42</v>
      </c>
      <c r="B1282" s="1" t="str">
        <f ca="1">IFERROR(__xludf.DUMMYFUNCTION("""COMPUTED_VALUE"""),"Media_TV_NRJ12 contribution")</f>
        <v>Media_TV_NRJ12 contribution</v>
      </c>
      <c r="C1282" s="1">
        <f ca="1">IFERROR(INDIRECT(ADDRESS(MATCH(A1282,'contribution par jour-semaine'!A:A,0),MATCH(B1282,'contribution par jour-semaine'!$1:$1,0),4,1,"contribution par jour-semaine")),"")</f>
        <v>5207.0126953125</v>
      </c>
      <c r="D1282" s="4" t="str">
        <f ca="1">VLOOKUP(A1282,predictions!A:B,2,FALSE)</f>
        <v>12/04/2021</v>
      </c>
      <c r="E1282" s="4">
        <f t="shared" ca="1" si="5"/>
        <v>44298</v>
      </c>
    </row>
    <row r="1283" spans="1:5" ht="13" x14ac:dyDescent="0.15">
      <c r="A1283" s="1">
        <f ca="1">IFERROR(__xludf.DUMMYFUNCTION("""COMPUTED_VALUE"""),42)</f>
        <v>42</v>
      </c>
      <c r="B1283" s="1" t="str">
        <f ca="1">IFERROR(__xludf.DUMMYFUNCTION("""COMPUTED_VALUE"""),"Media_Search contribution")</f>
        <v>Media_Search contribution</v>
      </c>
      <c r="C1283" s="1">
        <f ca="1">IFERROR(INDIRECT(ADDRESS(MATCH(A1283,'contribution par jour-semaine'!A:A,0),MATCH(B1283,'contribution par jour-semaine'!$1:$1,0),4,1,"contribution par jour-semaine")),"")</f>
        <v>72184.7265625</v>
      </c>
      <c r="D1283" s="4" t="str">
        <f ca="1">VLOOKUP(A1283,predictions!A:B,2,FALSE)</f>
        <v>12/04/2021</v>
      </c>
      <c r="E1283" s="4">
        <f t="shared" ca="1" si="5"/>
        <v>44298</v>
      </c>
    </row>
    <row r="1284" spans="1:5" ht="13" x14ac:dyDescent="0.15">
      <c r="A1284" s="1">
        <f ca="1">IFERROR(__xludf.DUMMYFUNCTION("""COMPUTED_VALUE"""),42)</f>
        <v>42</v>
      </c>
      <c r="B1284" s="1" t="str">
        <f ca="1">IFERROR(__xludf.DUMMYFUNCTION("""COMPUTED_VALUE"""),"Media_Social contribution")</f>
        <v>Media_Social contribution</v>
      </c>
      <c r="C1284" s="1">
        <f ca="1">IFERROR(INDIRECT(ADDRESS(MATCH(A1284,'contribution par jour-semaine'!A:A,0),MATCH(B1284,'contribution par jour-semaine'!$1:$1,0),4,1,"contribution par jour-semaine")),"")</f>
        <v>655.68853759765625</v>
      </c>
      <c r="D1284" s="4" t="str">
        <f ca="1">VLOOKUP(A1284,predictions!A:B,2,FALSE)</f>
        <v>12/04/2021</v>
      </c>
      <c r="E1284" s="4">
        <f t="shared" ca="1" si="5"/>
        <v>44298</v>
      </c>
    </row>
    <row r="1285" spans="1:5" ht="13" x14ac:dyDescent="0.15">
      <c r="A1285" s="1">
        <f ca="1">IFERROR(__xludf.DUMMYFUNCTION("""COMPUTED_VALUE"""),42)</f>
        <v>42</v>
      </c>
      <c r="B1285" s="1" t="str">
        <f ca="1">IFERROR(__xludf.DUMMYFUNCTION("""COMPUTED_VALUE"""),"Media_Display contribution")</f>
        <v>Media_Display contribution</v>
      </c>
      <c r="C1285" s="1">
        <f ca="1">IFERROR(INDIRECT(ADDRESS(MATCH(A1285,'contribution par jour-semaine'!A:A,0),MATCH(B1285,'contribution par jour-semaine'!$1:$1,0),4,1,"contribution par jour-semaine")),"")</f>
        <v>42328.98828125</v>
      </c>
      <c r="D1285" s="4" t="str">
        <f ca="1">VLOOKUP(A1285,predictions!A:B,2,FALSE)</f>
        <v>12/04/2021</v>
      </c>
      <c r="E1285" s="4">
        <f t="shared" ca="1" si="5"/>
        <v>44298</v>
      </c>
    </row>
    <row r="1286" spans="1:5" ht="13" x14ac:dyDescent="0.15">
      <c r="A1286" s="1">
        <f ca="1">IFERROR(__xludf.DUMMYFUNCTION("""COMPUTED_VALUE"""),42)</f>
        <v>42</v>
      </c>
      <c r="B1286" s="1" t="str">
        <f ca="1">IFERROR(__xludf.DUMMYFUNCTION("""COMPUTED_VALUE"""),"Media_OOH_JC DECAUX VITRINE 2M2 NATIONAL contribution")</f>
        <v>Media_OOH_JC DECAUX VITRINE 2M2 NATIONAL contribution</v>
      </c>
      <c r="C1286" s="1">
        <f ca="1">IFERROR(INDIRECT(ADDRESS(MATCH(A1286,'contribution par jour-semaine'!A:A,0),MATCH(B1286,'contribution par jour-semaine'!$1:$1,0),4,1,"contribution par jour-semaine")),"")</f>
        <v>1944.1239013671875</v>
      </c>
      <c r="D1286" s="4" t="str">
        <f ca="1">VLOOKUP(A1286,predictions!A:B,2,FALSE)</f>
        <v>12/04/2021</v>
      </c>
      <c r="E1286" s="4">
        <f t="shared" ca="1" si="5"/>
        <v>44298</v>
      </c>
    </row>
    <row r="1287" spans="1:5" ht="13" x14ac:dyDescent="0.15">
      <c r="A1287" s="1">
        <f ca="1">IFERROR(__xludf.DUMMYFUNCTION("""COMPUTED_VALUE"""),42)</f>
        <v>42</v>
      </c>
      <c r="B1287" s="1" t="str">
        <f ca="1">IFERROR(__xludf.DUMMYFUNCTION("""COMPUTED_VALUE"""),"Media_OOH_METROBUS METRO NATIONAL contribution")</f>
        <v>Media_OOH_METROBUS METRO NATIONAL contribution</v>
      </c>
      <c r="C1287" s="1">
        <f ca="1">IFERROR(INDIRECT(ADDRESS(MATCH(A1287,'contribution par jour-semaine'!A:A,0),MATCH(B1287,'contribution par jour-semaine'!$1:$1,0),4,1,"contribution par jour-semaine")),"")</f>
        <v>2228.90234375</v>
      </c>
      <c r="D1287" s="4" t="str">
        <f ca="1">VLOOKUP(A1287,predictions!A:B,2,FALSE)</f>
        <v>12/04/2021</v>
      </c>
      <c r="E1287" s="4">
        <f t="shared" ca="1" si="5"/>
        <v>44298</v>
      </c>
    </row>
    <row r="1288" spans="1:5" ht="13" x14ac:dyDescent="0.15">
      <c r="A1288" s="1">
        <f ca="1">IFERROR(__xludf.DUMMYFUNCTION("""COMPUTED_VALUE"""),42)</f>
        <v>42</v>
      </c>
      <c r="B1288" s="1" t="str">
        <f ca="1">IFERROR(__xludf.DUMMYFUNCTION("""COMPUTED_VALUE"""),"Media_OOH_CLEAR CHANNEL SHOPPING MALLS contribution")</f>
        <v>Media_OOH_CLEAR CHANNEL SHOPPING MALLS contribution</v>
      </c>
      <c r="C1288" s="1">
        <f ca="1">IFERROR(INDIRECT(ADDRESS(MATCH(A1288,'contribution par jour-semaine'!A:A,0),MATCH(B1288,'contribution par jour-semaine'!$1:$1,0),4,1,"contribution par jour-semaine")),"")</f>
        <v>3886.02880859375</v>
      </c>
      <c r="D1288" s="4" t="str">
        <f ca="1">VLOOKUP(A1288,predictions!A:B,2,FALSE)</f>
        <v>12/04/2021</v>
      </c>
      <c r="E1288" s="4">
        <f t="shared" ca="1" si="5"/>
        <v>44298</v>
      </c>
    </row>
    <row r="1289" spans="1:5" ht="13" x14ac:dyDescent="0.15">
      <c r="A1289" s="1">
        <f ca="1">IFERROR(__xludf.DUMMYFUNCTION("""COMPUTED_VALUE"""),42)</f>
        <v>42</v>
      </c>
      <c r="B1289" s="1" t="str">
        <f ca="1">IFERROR(__xludf.DUMMYFUNCTION("""COMPUTED_VALUE"""),"Media_OOH_MEDIAGARES TRANSPORT contribution")</f>
        <v>Media_OOH_MEDIAGARES TRANSPORT contribution</v>
      </c>
      <c r="C1289" s="1">
        <f ca="1">IFERROR(INDIRECT(ADDRESS(MATCH(A1289,'contribution par jour-semaine'!A:A,0),MATCH(B1289,'contribution par jour-semaine'!$1:$1,0),4,1,"contribution par jour-semaine")),"")</f>
        <v>9716.470703125</v>
      </c>
      <c r="D1289" s="4" t="str">
        <f ca="1">VLOOKUP(A1289,predictions!A:B,2,FALSE)</f>
        <v>12/04/2021</v>
      </c>
      <c r="E1289" s="4">
        <f t="shared" ca="1" si="5"/>
        <v>44298</v>
      </c>
    </row>
    <row r="1290" spans="1:5" ht="13" x14ac:dyDescent="0.15">
      <c r="A1290" s="1">
        <f ca="1">IFERROR(__xludf.DUMMYFUNCTION("""COMPUTED_VALUE"""),42)</f>
        <v>42</v>
      </c>
      <c r="B1290" s="1" t="str">
        <f ca="1">IFERROR(__xludf.DUMMYFUNCTION("""COMPUTED_VALUE"""),"Media_OOH_Others contribution")</f>
        <v>Media_OOH_Others contribution</v>
      </c>
      <c r="C1290" s="1">
        <f ca="1">IFERROR(INDIRECT(ADDRESS(MATCH(A1290,'contribution par jour-semaine'!A:A,0),MATCH(B1290,'contribution par jour-semaine'!$1:$1,0),4,1,"contribution par jour-semaine")),"")</f>
        <v>2915.234619140625</v>
      </c>
      <c r="D1290" s="4" t="str">
        <f ca="1">VLOOKUP(A1290,predictions!A:B,2,FALSE)</f>
        <v>12/04/2021</v>
      </c>
      <c r="E1290" s="4">
        <f t="shared" ca="1" si="5"/>
        <v>44298</v>
      </c>
    </row>
    <row r="1291" spans="1:5" ht="13" x14ac:dyDescent="0.15">
      <c r="A1291" s="1">
        <f ca="1">IFERROR(__xludf.DUMMYFUNCTION("""COMPUTED_VALUE"""),42)</f>
        <v>42</v>
      </c>
      <c r="B1291" s="1" t="str">
        <f ca="1">IFERROR(__xludf.DUMMYFUNCTION("""COMPUTED_VALUE"""),"baseline contribution")</f>
        <v>baseline contribution</v>
      </c>
      <c r="C1291" s="1">
        <f ca="1">IFERROR(INDIRECT(ADDRESS(MATCH(A1291,'contribution par jour-semaine'!A:A,0),MATCH(B1291,'contribution par jour-semaine'!$1:$1,0),4,1,"contribution par jour-semaine")),"")</f>
        <v>1219071.25</v>
      </c>
      <c r="D1291" s="4" t="str">
        <f ca="1">VLOOKUP(A1291,predictions!A:B,2,FALSE)</f>
        <v>12/04/2021</v>
      </c>
      <c r="E1291" s="4">
        <f t="shared" ca="1" si="5"/>
        <v>44298</v>
      </c>
    </row>
    <row r="1292" spans="1:5" ht="13" x14ac:dyDescent="0.15">
      <c r="A1292" s="1">
        <f ca="1">IFERROR(__xludf.DUMMYFUNCTION("""COMPUTED_VALUE"""),43)</f>
        <v>43</v>
      </c>
      <c r="B1292" s="1" t="str">
        <f ca="1">IFERROR(__xludf.DUMMYFUNCTION("""COMPUTED_VALUE"""),"Media_Print_Others contribution")</f>
        <v>Media_Print_Others contribution</v>
      </c>
      <c r="C1292" s="1">
        <f ca="1">IFERROR(INDIRECT(ADDRESS(MATCH(A1292,'contribution par jour-semaine'!A:A,0),MATCH(B1292,'contribution par jour-semaine'!$1:$1,0),4,1,"contribution par jour-semaine")),"")</f>
        <v>40905.6328125</v>
      </c>
      <c r="D1292" s="4" t="str">
        <f ca="1">VLOOKUP(A1292,predictions!A:B,2,FALSE)</f>
        <v>19/04/2021</v>
      </c>
      <c r="E1292" s="4">
        <f t="shared" ca="1" si="5"/>
        <v>44305</v>
      </c>
    </row>
    <row r="1293" spans="1:5" ht="13" x14ac:dyDescent="0.15">
      <c r="A1293" s="1">
        <f ca="1">IFERROR(__xludf.DUMMYFUNCTION("""COMPUTED_VALUE"""),43)</f>
        <v>43</v>
      </c>
      <c r="B1293" s="1" t="str">
        <f ca="1">IFERROR(__xludf.DUMMYFUNCTION("""COMPUTED_VALUE"""),"Media_Print_ELLE contribution")</f>
        <v>Media_Print_ELLE contribution</v>
      </c>
      <c r="C1293" s="1">
        <f ca="1">IFERROR(INDIRECT(ADDRESS(MATCH(A1293,'contribution par jour-semaine'!A:A,0),MATCH(B1293,'contribution par jour-semaine'!$1:$1,0),4,1,"contribution par jour-semaine")),"")</f>
        <v>58486.77734375</v>
      </c>
      <c r="D1293" s="4" t="str">
        <f ca="1">VLOOKUP(A1293,predictions!A:B,2,FALSE)</f>
        <v>19/04/2021</v>
      </c>
      <c r="E1293" s="4">
        <f t="shared" ca="1" si="5"/>
        <v>44305</v>
      </c>
    </row>
    <row r="1294" spans="1:5" ht="13" x14ac:dyDescent="0.15">
      <c r="A1294" s="1">
        <f ca="1">IFERROR(__xludf.DUMMYFUNCTION("""COMPUTED_VALUE"""),43)</f>
        <v>43</v>
      </c>
      <c r="B1294" s="1" t="str">
        <f ca="1">IFERROR(__xludf.DUMMYFUNCTION("""COMPUTED_VALUE"""),"Media_Print_MADAME FIGARO contribution")</f>
        <v>Media_Print_MADAME FIGARO contribution</v>
      </c>
      <c r="C1294" s="1">
        <f ca="1">IFERROR(INDIRECT(ADDRESS(MATCH(A1294,'contribution par jour-semaine'!A:A,0),MATCH(B1294,'contribution par jour-semaine'!$1:$1,0),4,1,"contribution par jour-semaine")),"")</f>
        <v>23329.580078125</v>
      </c>
      <c r="D1294" s="4" t="str">
        <f ca="1">VLOOKUP(A1294,predictions!A:B,2,FALSE)</f>
        <v>19/04/2021</v>
      </c>
      <c r="E1294" s="4">
        <f t="shared" ca="1" si="5"/>
        <v>44305</v>
      </c>
    </row>
    <row r="1295" spans="1:5" ht="13" x14ac:dyDescent="0.15">
      <c r="A1295" s="1">
        <f ca="1">IFERROR(__xludf.DUMMYFUNCTION("""COMPUTED_VALUE"""),43)</f>
        <v>43</v>
      </c>
      <c r="B1295" s="1" t="str">
        <f ca="1">IFERROR(__xludf.DUMMYFUNCTION("""COMPUTED_VALUE"""),"Media_Print_MARIE CLAIRE contribution")</f>
        <v>Media_Print_MARIE CLAIRE contribution</v>
      </c>
      <c r="C1295" s="1">
        <f ca="1">IFERROR(INDIRECT(ADDRESS(MATCH(A1295,'contribution par jour-semaine'!A:A,0),MATCH(B1295,'contribution par jour-semaine'!$1:$1,0),4,1,"contribution par jour-semaine")),"")</f>
        <v>11474.1708984375</v>
      </c>
      <c r="D1295" s="4" t="str">
        <f ca="1">VLOOKUP(A1295,predictions!A:B,2,FALSE)</f>
        <v>19/04/2021</v>
      </c>
      <c r="E1295" s="4">
        <f t="shared" ca="1" si="5"/>
        <v>44305</v>
      </c>
    </row>
    <row r="1296" spans="1:5" ht="13" x14ac:dyDescent="0.15">
      <c r="A1296" s="1">
        <f ca="1">IFERROR(__xludf.DUMMYFUNCTION("""COMPUTED_VALUE"""),43)</f>
        <v>43</v>
      </c>
      <c r="B1296" s="1" t="str">
        <f ca="1">IFERROR(__xludf.DUMMYFUNCTION("""COMPUTED_VALUE"""),"Media_Print_VERSION FEMINA contribution")</f>
        <v>Media_Print_VERSION FEMINA contribution</v>
      </c>
      <c r="C1296" s="1">
        <f ca="1">IFERROR(INDIRECT(ADDRESS(MATCH(A1296,'contribution par jour-semaine'!A:A,0),MATCH(B1296,'contribution par jour-semaine'!$1:$1,0),4,1,"contribution par jour-semaine")),"")</f>
        <v>56567.3515625</v>
      </c>
      <c r="D1296" s="4" t="str">
        <f ca="1">VLOOKUP(A1296,predictions!A:B,2,FALSE)</f>
        <v>19/04/2021</v>
      </c>
      <c r="E1296" s="4">
        <f t="shared" ca="1" si="5"/>
        <v>44305</v>
      </c>
    </row>
    <row r="1297" spans="1:5" ht="13" x14ac:dyDescent="0.15">
      <c r="A1297" s="1">
        <f ca="1">IFERROR(__xludf.DUMMYFUNCTION("""COMPUTED_VALUE"""),43)</f>
        <v>43</v>
      </c>
      <c r="B1297" s="1" t="str">
        <f ca="1">IFERROR(__xludf.DUMMYFUNCTION("""COMPUTED_VALUE"""),"Media_Print_GALA contribution")</f>
        <v>Media_Print_GALA contribution</v>
      </c>
      <c r="C1297" s="1">
        <f ca="1">IFERROR(INDIRECT(ADDRESS(MATCH(A1297,'contribution par jour-semaine'!A:A,0),MATCH(B1297,'contribution par jour-semaine'!$1:$1,0),4,1,"contribution par jour-semaine")),"")</f>
        <v>28839.97265625</v>
      </c>
      <c r="D1297" s="4" t="str">
        <f ca="1">VLOOKUP(A1297,predictions!A:B,2,FALSE)</f>
        <v>19/04/2021</v>
      </c>
      <c r="E1297" s="4">
        <f t="shared" ca="1" si="5"/>
        <v>44305</v>
      </c>
    </row>
    <row r="1298" spans="1:5" ht="13" x14ac:dyDescent="0.15">
      <c r="A1298" s="1">
        <f ca="1">IFERROR(__xludf.DUMMYFUNCTION("""COMPUTED_VALUE"""),43)</f>
        <v>43</v>
      </c>
      <c r="B1298" s="1" t="str">
        <f ca="1">IFERROR(__xludf.DUMMYFUNCTION("""COMPUTED_VALUE"""),"Media_Print_COSMOPOLITAN contribution")</f>
        <v>Media_Print_COSMOPOLITAN contribution</v>
      </c>
      <c r="C1298" s="1">
        <f ca="1">IFERROR(INDIRECT(ADDRESS(MATCH(A1298,'contribution par jour-semaine'!A:A,0),MATCH(B1298,'contribution par jour-semaine'!$1:$1,0),4,1,"contribution par jour-semaine")),"")</f>
        <v>24691.345703125</v>
      </c>
      <c r="D1298" s="4" t="str">
        <f ca="1">VLOOKUP(A1298,predictions!A:B,2,FALSE)</f>
        <v>19/04/2021</v>
      </c>
      <c r="E1298" s="4">
        <f t="shared" ca="1" si="5"/>
        <v>44305</v>
      </c>
    </row>
    <row r="1299" spans="1:5" ht="13" x14ac:dyDescent="0.15">
      <c r="A1299" s="1">
        <f ca="1">IFERROR(__xludf.DUMMYFUNCTION("""COMPUTED_VALUE"""),43)</f>
        <v>43</v>
      </c>
      <c r="B1299" s="1" t="str">
        <f ca="1">IFERROR(__xludf.DUMMYFUNCTION("""COMPUTED_VALUE"""),"Media_Print_FEMME ACTUELLE contribution")</f>
        <v>Media_Print_FEMME ACTUELLE contribution</v>
      </c>
      <c r="C1299" s="1">
        <f ca="1">IFERROR(INDIRECT(ADDRESS(MATCH(A1299,'contribution par jour-semaine'!A:A,0),MATCH(B1299,'contribution par jour-semaine'!$1:$1,0),4,1,"contribution par jour-semaine")),"")</f>
        <v>33618.74609375</v>
      </c>
      <c r="D1299" s="4" t="str">
        <f ca="1">VLOOKUP(A1299,predictions!A:B,2,FALSE)</f>
        <v>19/04/2021</v>
      </c>
      <c r="E1299" s="4">
        <f t="shared" ca="1" si="5"/>
        <v>44305</v>
      </c>
    </row>
    <row r="1300" spans="1:5" ht="13" x14ac:dyDescent="0.15">
      <c r="A1300" s="1">
        <f ca="1">IFERROR(__xludf.DUMMYFUNCTION("""COMPUTED_VALUE"""),43)</f>
        <v>43</v>
      </c>
      <c r="B1300" s="1" t="str">
        <f ca="1">IFERROR(__xludf.DUMMYFUNCTION("""COMPUTED_VALUE"""),"Media_Print_PARIS MATCH contribution")</f>
        <v>Media_Print_PARIS MATCH contribution</v>
      </c>
      <c r="C1300" s="1">
        <f ca="1">IFERROR(INDIRECT(ADDRESS(MATCH(A1300,'contribution par jour-semaine'!A:A,0),MATCH(B1300,'contribution par jour-semaine'!$1:$1,0),4,1,"contribution par jour-semaine")),"")</f>
        <v>24518.990234375</v>
      </c>
      <c r="D1300" s="4" t="str">
        <f ca="1">VLOOKUP(A1300,predictions!A:B,2,FALSE)</f>
        <v>19/04/2021</v>
      </c>
      <c r="E1300" s="4">
        <f t="shared" ca="1" si="5"/>
        <v>44305</v>
      </c>
    </row>
    <row r="1301" spans="1:5" ht="13" x14ac:dyDescent="0.15">
      <c r="A1301" s="1">
        <f ca="1">IFERROR(__xludf.DUMMYFUNCTION("""COMPUTED_VALUE"""),43)</f>
        <v>43</v>
      </c>
      <c r="B1301" s="1" t="str">
        <f ca="1">IFERROR(__xludf.DUMMYFUNCTION("""COMPUTED_VALUE"""),"Media_Print_BIBA contribution")</f>
        <v>Media_Print_BIBA contribution</v>
      </c>
      <c r="C1301" s="1">
        <f ca="1">IFERROR(INDIRECT(ADDRESS(MATCH(A1301,'contribution par jour-semaine'!A:A,0),MATCH(B1301,'contribution par jour-semaine'!$1:$1,0),4,1,"contribution par jour-semaine")),"")</f>
        <v>15305.3818359375</v>
      </c>
      <c r="D1301" s="4" t="str">
        <f ca="1">VLOOKUP(A1301,predictions!A:B,2,FALSE)</f>
        <v>19/04/2021</v>
      </c>
      <c r="E1301" s="4">
        <f t="shared" ca="1" si="5"/>
        <v>44305</v>
      </c>
    </row>
    <row r="1302" spans="1:5" ht="13" x14ac:dyDescent="0.15">
      <c r="A1302" s="1">
        <f ca="1">IFERROR(__xludf.DUMMYFUNCTION("""COMPUTED_VALUE"""),43)</f>
        <v>43</v>
      </c>
      <c r="B1302" s="1" t="str">
        <f ca="1">IFERROR(__xludf.DUMMYFUNCTION("""COMPUTED_VALUE"""),"Media_Print_AVANTAGES contribution")</f>
        <v>Media_Print_AVANTAGES contribution</v>
      </c>
      <c r="C1302" s="1">
        <f ca="1">IFERROR(INDIRECT(ADDRESS(MATCH(A1302,'contribution par jour-semaine'!A:A,0),MATCH(B1302,'contribution par jour-semaine'!$1:$1,0),4,1,"contribution par jour-semaine")),"")</f>
        <v>9916.7119140625</v>
      </c>
      <c r="D1302" s="4" t="str">
        <f ca="1">VLOOKUP(A1302,predictions!A:B,2,FALSE)</f>
        <v>19/04/2021</v>
      </c>
      <c r="E1302" s="4">
        <f t="shared" ca="1" si="5"/>
        <v>44305</v>
      </c>
    </row>
    <row r="1303" spans="1:5" ht="13" x14ac:dyDescent="0.15">
      <c r="A1303" s="1">
        <f ca="1">IFERROR(__xludf.DUMMYFUNCTION("""COMPUTED_VALUE"""),43)</f>
        <v>43</v>
      </c>
      <c r="B1303" s="1" t="str">
        <f ca="1">IFERROR(__xludf.DUMMYFUNCTION("""COMPUTED_VALUE"""),"Media_Print_PSYCHOLOGIES contribution")</f>
        <v>Media_Print_PSYCHOLOGIES contribution</v>
      </c>
      <c r="C1303" s="1">
        <f ca="1">IFERROR(INDIRECT(ADDRESS(MATCH(A1303,'contribution par jour-semaine'!A:A,0),MATCH(B1303,'contribution par jour-semaine'!$1:$1,0),4,1,"contribution par jour-semaine")),"")</f>
        <v>8094.59375</v>
      </c>
      <c r="D1303" s="4" t="str">
        <f ca="1">VLOOKUP(A1303,predictions!A:B,2,FALSE)</f>
        <v>19/04/2021</v>
      </c>
      <c r="E1303" s="4">
        <f t="shared" ca="1" si="5"/>
        <v>44305</v>
      </c>
    </row>
    <row r="1304" spans="1:5" ht="13" x14ac:dyDescent="0.15">
      <c r="A1304" s="1">
        <f ca="1">IFERROR(__xludf.DUMMYFUNCTION("""COMPUTED_VALUE"""),43)</f>
        <v>43</v>
      </c>
      <c r="B1304" s="1" t="str">
        <f ca="1">IFERROR(__xludf.DUMMYFUNCTION("""COMPUTED_VALUE"""),"Media_TV_TF1 contribution")</f>
        <v>Media_TV_TF1 contribution</v>
      </c>
      <c r="C1304" s="1">
        <f ca="1">IFERROR(INDIRECT(ADDRESS(MATCH(A1304,'contribution par jour-semaine'!A:A,0),MATCH(B1304,'contribution par jour-semaine'!$1:$1,0),4,1,"contribution par jour-semaine")),"")</f>
        <v>7372.66552734375</v>
      </c>
      <c r="D1304" s="4" t="str">
        <f ca="1">VLOOKUP(A1304,predictions!A:B,2,FALSE)</f>
        <v>19/04/2021</v>
      </c>
      <c r="E1304" s="4">
        <f t="shared" ca="1" si="5"/>
        <v>44305</v>
      </c>
    </row>
    <row r="1305" spans="1:5" ht="13" x14ac:dyDescent="0.15">
      <c r="A1305" s="1">
        <f ca="1">IFERROR(__xludf.DUMMYFUNCTION("""COMPUTED_VALUE"""),43)</f>
        <v>43</v>
      </c>
      <c r="B1305" s="1" t="str">
        <f ca="1">IFERROR(__xludf.DUMMYFUNCTION("""COMPUTED_VALUE"""),"Media_TV_Others contribution")</f>
        <v>Media_TV_Others contribution</v>
      </c>
      <c r="C1305" s="1">
        <f ca="1">IFERROR(INDIRECT(ADDRESS(MATCH(A1305,'contribution par jour-semaine'!A:A,0),MATCH(B1305,'contribution par jour-semaine'!$1:$1,0),4,1,"contribution par jour-semaine")),"")</f>
        <v>8909.6083984375</v>
      </c>
      <c r="D1305" s="4" t="str">
        <f ca="1">VLOOKUP(A1305,predictions!A:B,2,FALSE)</f>
        <v>19/04/2021</v>
      </c>
      <c r="E1305" s="4">
        <f t="shared" ca="1" si="5"/>
        <v>44305</v>
      </c>
    </row>
    <row r="1306" spans="1:5" ht="13" x14ac:dyDescent="0.15">
      <c r="A1306" s="1">
        <f ca="1">IFERROR(__xludf.DUMMYFUNCTION("""COMPUTED_VALUE"""),43)</f>
        <v>43</v>
      </c>
      <c r="B1306" s="1" t="str">
        <f ca="1">IFERROR(__xludf.DUMMYFUNCTION("""COMPUTED_VALUE"""),"Media_TV_M6 contribution")</f>
        <v>Media_TV_M6 contribution</v>
      </c>
      <c r="C1306" s="1">
        <f ca="1">IFERROR(INDIRECT(ADDRESS(MATCH(A1306,'contribution par jour-semaine'!A:A,0),MATCH(B1306,'contribution par jour-semaine'!$1:$1,0),4,1,"contribution par jour-semaine")),"")</f>
        <v>14273.7646484375</v>
      </c>
      <c r="D1306" s="4" t="str">
        <f ca="1">VLOOKUP(A1306,predictions!A:B,2,FALSE)</f>
        <v>19/04/2021</v>
      </c>
      <c r="E1306" s="4">
        <f t="shared" ca="1" si="5"/>
        <v>44305</v>
      </c>
    </row>
    <row r="1307" spans="1:5" ht="13" x14ac:dyDescent="0.15">
      <c r="A1307" s="1">
        <f ca="1">IFERROR(__xludf.DUMMYFUNCTION("""COMPUTED_VALUE"""),43)</f>
        <v>43</v>
      </c>
      <c r="B1307" s="1" t="str">
        <f ca="1">IFERROR(__xludf.DUMMYFUNCTION("""COMPUTED_VALUE"""),"Media_TV_TMC contribution")</f>
        <v>Media_TV_TMC contribution</v>
      </c>
      <c r="C1307" s="1">
        <f ca="1">IFERROR(INDIRECT(ADDRESS(MATCH(A1307,'contribution par jour-semaine'!A:A,0),MATCH(B1307,'contribution par jour-semaine'!$1:$1,0),4,1,"contribution par jour-semaine")),"")</f>
        <v>11118.6943359375</v>
      </c>
      <c r="D1307" s="4" t="str">
        <f ca="1">VLOOKUP(A1307,predictions!A:B,2,FALSE)</f>
        <v>19/04/2021</v>
      </c>
      <c r="E1307" s="4">
        <f t="shared" ca="1" si="5"/>
        <v>44305</v>
      </c>
    </row>
    <row r="1308" spans="1:5" ht="13" x14ac:dyDescent="0.15">
      <c r="A1308" s="1">
        <f ca="1">IFERROR(__xludf.DUMMYFUNCTION("""COMPUTED_VALUE"""),43)</f>
        <v>43</v>
      </c>
      <c r="B1308" s="1" t="str">
        <f ca="1">IFERROR(__xludf.DUMMYFUNCTION("""COMPUTED_VALUE"""),"Media_TV_FRANCE 2 contribution")</f>
        <v>Media_TV_FRANCE 2 contribution</v>
      </c>
      <c r="C1308" s="1">
        <f ca="1">IFERROR(INDIRECT(ADDRESS(MATCH(A1308,'contribution par jour-semaine'!A:A,0),MATCH(B1308,'contribution par jour-semaine'!$1:$1,0),4,1,"contribution par jour-semaine")),"")</f>
        <v>9557.115234375</v>
      </c>
      <c r="D1308" s="4" t="str">
        <f ca="1">VLOOKUP(A1308,predictions!A:B,2,FALSE)</f>
        <v>19/04/2021</v>
      </c>
      <c r="E1308" s="4">
        <f t="shared" ca="1" si="5"/>
        <v>44305</v>
      </c>
    </row>
    <row r="1309" spans="1:5" ht="13" x14ac:dyDescent="0.15">
      <c r="A1309" s="1">
        <f ca="1">IFERROR(__xludf.DUMMYFUNCTION("""COMPUTED_VALUE"""),43)</f>
        <v>43</v>
      </c>
      <c r="B1309" s="1" t="str">
        <f ca="1">IFERROR(__xludf.DUMMYFUNCTION("""COMPUTED_VALUE"""),"Media_TV_BFM TV contribution")</f>
        <v>Media_TV_BFM TV contribution</v>
      </c>
      <c r="C1309" s="1">
        <f ca="1">IFERROR(INDIRECT(ADDRESS(MATCH(A1309,'contribution par jour-semaine'!A:A,0),MATCH(B1309,'contribution par jour-semaine'!$1:$1,0),4,1,"contribution par jour-semaine")),"")</f>
        <v>6798.5322265625</v>
      </c>
      <c r="D1309" s="4" t="str">
        <f ca="1">VLOOKUP(A1309,predictions!A:B,2,FALSE)</f>
        <v>19/04/2021</v>
      </c>
      <c r="E1309" s="4">
        <f t="shared" ca="1" si="5"/>
        <v>44305</v>
      </c>
    </row>
    <row r="1310" spans="1:5" ht="13" x14ac:dyDescent="0.15">
      <c r="A1310" s="1">
        <f ca="1">IFERROR(__xludf.DUMMYFUNCTION("""COMPUTED_VALUE"""),43)</f>
        <v>43</v>
      </c>
      <c r="B1310" s="1" t="str">
        <f ca="1">IFERROR(__xludf.DUMMYFUNCTION("""COMPUTED_VALUE"""),"Media_TV_C8 contribution")</f>
        <v>Media_TV_C8 contribution</v>
      </c>
      <c r="C1310" s="1">
        <f ca="1">IFERROR(INDIRECT(ADDRESS(MATCH(A1310,'contribution par jour-semaine'!A:A,0),MATCH(B1310,'contribution par jour-semaine'!$1:$1,0),4,1,"contribution par jour-semaine")),"")</f>
        <v>7151.275390625</v>
      </c>
      <c r="D1310" s="4" t="str">
        <f ca="1">VLOOKUP(A1310,predictions!A:B,2,FALSE)</f>
        <v>19/04/2021</v>
      </c>
      <c r="E1310" s="4">
        <f t="shared" ca="1" si="5"/>
        <v>44305</v>
      </c>
    </row>
    <row r="1311" spans="1:5" ht="13" x14ac:dyDescent="0.15">
      <c r="A1311" s="1">
        <f ca="1">IFERROR(__xludf.DUMMYFUNCTION("""COMPUTED_VALUE"""),43)</f>
        <v>43</v>
      </c>
      <c r="B1311" s="1" t="str">
        <f ca="1">IFERROR(__xludf.DUMMYFUNCTION("""COMPUTED_VALUE"""),"Media_TV_TF1 SERIES FILMS contribution")</f>
        <v>Media_TV_TF1 SERIES FILMS contribution</v>
      </c>
      <c r="C1311" s="1">
        <f ca="1">IFERROR(INDIRECT(ADDRESS(MATCH(A1311,'contribution par jour-semaine'!A:A,0),MATCH(B1311,'contribution par jour-semaine'!$1:$1,0),4,1,"contribution par jour-semaine")),"")</f>
        <v>6584.59326171875</v>
      </c>
      <c r="D1311" s="4" t="str">
        <f ca="1">VLOOKUP(A1311,predictions!A:B,2,FALSE)</f>
        <v>19/04/2021</v>
      </c>
      <c r="E1311" s="4">
        <f t="shared" ca="1" si="5"/>
        <v>44305</v>
      </c>
    </row>
    <row r="1312" spans="1:5" ht="13" x14ac:dyDescent="0.15">
      <c r="A1312" s="1">
        <f ca="1">IFERROR(__xludf.DUMMYFUNCTION("""COMPUTED_VALUE"""),43)</f>
        <v>43</v>
      </c>
      <c r="B1312" s="1" t="str">
        <f ca="1">IFERROR(__xludf.DUMMYFUNCTION("""COMPUTED_VALUE"""),"Media_TV_NRJ12 contribution")</f>
        <v>Media_TV_NRJ12 contribution</v>
      </c>
      <c r="C1312" s="1">
        <f ca="1">IFERROR(INDIRECT(ADDRESS(MATCH(A1312,'contribution par jour-semaine'!A:A,0),MATCH(B1312,'contribution par jour-semaine'!$1:$1,0),4,1,"contribution par jour-semaine")),"")</f>
        <v>4156.07861328125</v>
      </c>
      <c r="D1312" s="4" t="str">
        <f ca="1">VLOOKUP(A1312,predictions!A:B,2,FALSE)</f>
        <v>19/04/2021</v>
      </c>
      <c r="E1312" s="4">
        <f t="shared" ca="1" si="5"/>
        <v>44305</v>
      </c>
    </row>
    <row r="1313" spans="1:5" ht="13" x14ac:dyDescent="0.15">
      <c r="A1313" s="1">
        <f ca="1">IFERROR(__xludf.DUMMYFUNCTION("""COMPUTED_VALUE"""),43)</f>
        <v>43</v>
      </c>
      <c r="B1313" s="1" t="str">
        <f ca="1">IFERROR(__xludf.DUMMYFUNCTION("""COMPUTED_VALUE"""),"Media_Search contribution")</f>
        <v>Media_Search contribution</v>
      </c>
      <c r="C1313" s="1">
        <f ca="1">IFERROR(INDIRECT(ADDRESS(MATCH(A1313,'contribution par jour-semaine'!A:A,0),MATCH(B1313,'contribution par jour-semaine'!$1:$1,0),4,1,"contribution par jour-semaine")),"")</f>
        <v>72202.03125</v>
      </c>
      <c r="D1313" s="4" t="str">
        <f ca="1">VLOOKUP(A1313,predictions!A:B,2,FALSE)</f>
        <v>19/04/2021</v>
      </c>
      <c r="E1313" s="4">
        <f t="shared" ca="1" si="5"/>
        <v>44305</v>
      </c>
    </row>
    <row r="1314" spans="1:5" ht="13" x14ac:dyDescent="0.15">
      <c r="A1314" s="1">
        <f ca="1">IFERROR(__xludf.DUMMYFUNCTION("""COMPUTED_VALUE"""),43)</f>
        <v>43</v>
      </c>
      <c r="B1314" s="1" t="str">
        <f ca="1">IFERROR(__xludf.DUMMYFUNCTION("""COMPUTED_VALUE"""),"Media_Social contribution")</f>
        <v>Media_Social contribution</v>
      </c>
      <c r="C1314" s="1">
        <f ca="1">IFERROR(INDIRECT(ADDRESS(MATCH(A1314,'contribution par jour-semaine'!A:A,0),MATCH(B1314,'contribution par jour-semaine'!$1:$1,0),4,1,"contribution par jour-semaine")),"")</f>
        <v>98947.546875</v>
      </c>
      <c r="D1314" s="4" t="str">
        <f ca="1">VLOOKUP(A1314,predictions!A:B,2,FALSE)</f>
        <v>19/04/2021</v>
      </c>
      <c r="E1314" s="4">
        <f t="shared" ca="1" si="5"/>
        <v>44305</v>
      </c>
    </row>
    <row r="1315" spans="1:5" ht="13" x14ac:dyDescent="0.15">
      <c r="A1315" s="1">
        <f ca="1">IFERROR(__xludf.DUMMYFUNCTION("""COMPUTED_VALUE"""),43)</f>
        <v>43</v>
      </c>
      <c r="B1315" s="1" t="str">
        <f ca="1">IFERROR(__xludf.DUMMYFUNCTION("""COMPUTED_VALUE"""),"Media_Display contribution")</f>
        <v>Media_Display contribution</v>
      </c>
      <c r="C1315" s="1">
        <f ca="1">IFERROR(INDIRECT(ADDRESS(MATCH(A1315,'contribution par jour-semaine'!A:A,0),MATCH(B1315,'contribution par jour-semaine'!$1:$1,0),4,1,"contribution par jour-semaine")),"")</f>
        <v>40434.05859375</v>
      </c>
      <c r="D1315" s="4" t="str">
        <f ca="1">VLOOKUP(A1315,predictions!A:B,2,FALSE)</f>
        <v>19/04/2021</v>
      </c>
      <c r="E1315" s="4">
        <f t="shared" ca="1" si="5"/>
        <v>44305</v>
      </c>
    </row>
    <row r="1316" spans="1:5" ht="13" x14ac:dyDescent="0.15">
      <c r="A1316" s="1">
        <f ca="1">IFERROR(__xludf.DUMMYFUNCTION("""COMPUTED_VALUE"""),43)</f>
        <v>43</v>
      </c>
      <c r="B1316" s="1" t="str">
        <f ca="1">IFERROR(__xludf.DUMMYFUNCTION("""COMPUTED_VALUE"""),"Media_OOH_JC DECAUX VITRINE 2M2 NATIONAL contribution")</f>
        <v>Media_OOH_JC DECAUX VITRINE 2M2 NATIONAL contribution</v>
      </c>
      <c r="C1316" s="1">
        <f ca="1">IFERROR(INDIRECT(ADDRESS(MATCH(A1316,'contribution par jour-semaine'!A:A,0),MATCH(B1316,'contribution par jour-semaine'!$1:$1,0),4,1,"contribution par jour-semaine")),"")</f>
        <v>1868.0804443359375</v>
      </c>
      <c r="D1316" s="4" t="str">
        <f ca="1">VLOOKUP(A1316,predictions!A:B,2,FALSE)</f>
        <v>19/04/2021</v>
      </c>
      <c r="E1316" s="4">
        <f t="shared" ca="1" si="5"/>
        <v>44305</v>
      </c>
    </row>
    <row r="1317" spans="1:5" ht="13" x14ac:dyDescent="0.15">
      <c r="A1317" s="1">
        <f ca="1">IFERROR(__xludf.DUMMYFUNCTION("""COMPUTED_VALUE"""),43)</f>
        <v>43</v>
      </c>
      <c r="B1317" s="1" t="str">
        <f ca="1">IFERROR(__xludf.DUMMYFUNCTION("""COMPUTED_VALUE"""),"Media_OOH_METROBUS METRO NATIONAL contribution")</f>
        <v>Media_OOH_METROBUS METRO NATIONAL contribution</v>
      </c>
      <c r="C1317" s="1">
        <f ca="1">IFERROR(INDIRECT(ADDRESS(MATCH(A1317,'contribution par jour-semaine'!A:A,0),MATCH(B1317,'contribution par jour-semaine'!$1:$1,0),4,1,"contribution par jour-semaine")),"")</f>
        <v>2098.945556640625</v>
      </c>
      <c r="D1317" s="4" t="str">
        <f ca="1">VLOOKUP(A1317,predictions!A:B,2,FALSE)</f>
        <v>19/04/2021</v>
      </c>
      <c r="E1317" s="4">
        <f t="shared" ca="1" si="5"/>
        <v>44305</v>
      </c>
    </row>
    <row r="1318" spans="1:5" ht="13" x14ac:dyDescent="0.15">
      <c r="A1318" s="1">
        <f ca="1">IFERROR(__xludf.DUMMYFUNCTION("""COMPUTED_VALUE"""),43)</f>
        <v>43</v>
      </c>
      <c r="B1318" s="1" t="str">
        <f ca="1">IFERROR(__xludf.DUMMYFUNCTION("""COMPUTED_VALUE"""),"Media_OOH_CLEAR CHANNEL SHOPPING MALLS contribution")</f>
        <v>Media_OOH_CLEAR CHANNEL SHOPPING MALLS contribution</v>
      </c>
      <c r="C1318" s="1">
        <f ca="1">IFERROR(INDIRECT(ADDRESS(MATCH(A1318,'contribution par jour-semaine'!A:A,0),MATCH(B1318,'contribution par jour-semaine'!$1:$1,0),4,1,"contribution par jour-semaine")),"")</f>
        <v>21271.240234375</v>
      </c>
      <c r="D1318" s="4" t="str">
        <f ca="1">VLOOKUP(A1318,predictions!A:B,2,FALSE)</f>
        <v>19/04/2021</v>
      </c>
      <c r="E1318" s="4">
        <f t="shared" ca="1" si="5"/>
        <v>44305</v>
      </c>
    </row>
    <row r="1319" spans="1:5" ht="13" x14ac:dyDescent="0.15">
      <c r="A1319" s="1">
        <f ca="1">IFERROR(__xludf.DUMMYFUNCTION("""COMPUTED_VALUE"""),43)</f>
        <v>43</v>
      </c>
      <c r="B1319" s="1" t="str">
        <f ca="1">IFERROR(__xludf.DUMMYFUNCTION("""COMPUTED_VALUE"""),"Media_OOH_MEDIAGARES TRANSPORT contribution")</f>
        <v>Media_OOH_MEDIAGARES TRANSPORT contribution</v>
      </c>
      <c r="C1319" s="1">
        <f ca="1">IFERROR(INDIRECT(ADDRESS(MATCH(A1319,'contribution par jour-semaine'!A:A,0),MATCH(B1319,'contribution par jour-semaine'!$1:$1,0),4,1,"contribution par jour-semaine")),"")</f>
        <v>11884.5</v>
      </c>
      <c r="D1319" s="4" t="str">
        <f ca="1">VLOOKUP(A1319,predictions!A:B,2,FALSE)</f>
        <v>19/04/2021</v>
      </c>
      <c r="E1319" s="4">
        <f t="shared" ca="1" si="5"/>
        <v>44305</v>
      </c>
    </row>
    <row r="1320" spans="1:5" ht="13" x14ac:dyDescent="0.15">
      <c r="A1320" s="1">
        <f ca="1">IFERROR(__xludf.DUMMYFUNCTION("""COMPUTED_VALUE"""),43)</f>
        <v>43</v>
      </c>
      <c r="B1320" s="1" t="str">
        <f ca="1">IFERROR(__xludf.DUMMYFUNCTION("""COMPUTED_VALUE"""),"Media_OOH_Others contribution")</f>
        <v>Media_OOH_Others contribution</v>
      </c>
      <c r="C1320" s="1">
        <f ca="1">IFERROR(INDIRECT(ADDRESS(MATCH(A1320,'contribution par jour-semaine'!A:A,0),MATCH(B1320,'contribution par jour-semaine'!$1:$1,0),4,1,"contribution par jour-semaine")),"")</f>
        <v>7150.33251953125</v>
      </c>
      <c r="D1320" s="4" t="str">
        <f ca="1">VLOOKUP(A1320,predictions!A:B,2,FALSE)</f>
        <v>19/04/2021</v>
      </c>
      <c r="E1320" s="4">
        <f t="shared" ca="1" si="5"/>
        <v>44305</v>
      </c>
    </row>
    <row r="1321" spans="1:5" ht="13" x14ac:dyDescent="0.15">
      <c r="A1321" s="1">
        <f ca="1">IFERROR(__xludf.DUMMYFUNCTION("""COMPUTED_VALUE"""),43)</f>
        <v>43</v>
      </c>
      <c r="B1321" s="1" t="str">
        <f ca="1">IFERROR(__xludf.DUMMYFUNCTION("""COMPUTED_VALUE"""),"baseline contribution")</f>
        <v>baseline contribution</v>
      </c>
      <c r="C1321" s="1">
        <f ca="1">IFERROR(INDIRECT(ADDRESS(MATCH(A1321,'contribution par jour-semaine'!A:A,0),MATCH(B1321,'contribution par jour-semaine'!$1:$1,0),4,1,"contribution par jour-semaine")),"")</f>
        <v>1232305.25</v>
      </c>
      <c r="D1321" s="4" t="str">
        <f ca="1">VLOOKUP(A1321,predictions!A:B,2,FALSE)</f>
        <v>19/04/2021</v>
      </c>
      <c r="E1321" s="4">
        <f t="shared" ca="1" si="5"/>
        <v>44305</v>
      </c>
    </row>
    <row r="1322" spans="1:5" ht="13" x14ac:dyDescent="0.15">
      <c r="A1322" s="1">
        <f ca="1">IFERROR(__xludf.DUMMYFUNCTION("""COMPUTED_VALUE"""),44)</f>
        <v>44</v>
      </c>
      <c r="B1322" s="1" t="str">
        <f ca="1">IFERROR(__xludf.DUMMYFUNCTION("""COMPUTED_VALUE"""),"Media_Print_Others contribution")</f>
        <v>Media_Print_Others contribution</v>
      </c>
      <c r="C1322" s="1">
        <f ca="1">IFERROR(INDIRECT(ADDRESS(MATCH(A1322,'contribution par jour-semaine'!A:A,0),MATCH(B1322,'contribution par jour-semaine'!$1:$1,0),4,1,"contribution par jour-semaine")),"")</f>
        <v>40713.72265625</v>
      </c>
      <c r="D1322" s="4" t="str">
        <f ca="1">VLOOKUP(A1322,predictions!A:B,2,FALSE)</f>
        <v>26/04/2021</v>
      </c>
      <c r="E1322" s="4">
        <f t="shared" ca="1" si="5"/>
        <v>44312</v>
      </c>
    </row>
    <row r="1323" spans="1:5" ht="13" x14ac:dyDescent="0.15">
      <c r="A1323" s="1">
        <f ca="1">IFERROR(__xludf.DUMMYFUNCTION("""COMPUTED_VALUE"""),44)</f>
        <v>44</v>
      </c>
      <c r="B1323" s="1" t="str">
        <f ca="1">IFERROR(__xludf.DUMMYFUNCTION("""COMPUTED_VALUE"""),"Media_Print_ELLE contribution")</f>
        <v>Media_Print_ELLE contribution</v>
      </c>
      <c r="C1323" s="1">
        <f ca="1">IFERROR(INDIRECT(ADDRESS(MATCH(A1323,'contribution par jour-semaine'!A:A,0),MATCH(B1323,'contribution par jour-semaine'!$1:$1,0),4,1,"contribution par jour-semaine")),"")</f>
        <v>58365.703125</v>
      </c>
      <c r="D1323" s="4" t="str">
        <f ca="1">VLOOKUP(A1323,predictions!A:B,2,FALSE)</f>
        <v>26/04/2021</v>
      </c>
      <c r="E1323" s="4">
        <f t="shared" ca="1" si="5"/>
        <v>44312</v>
      </c>
    </row>
    <row r="1324" spans="1:5" ht="13" x14ac:dyDescent="0.15">
      <c r="A1324" s="1">
        <f ca="1">IFERROR(__xludf.DUMMYFUNCTION("""COMPUTED_VALUE"""),44)</f>
        <v>44</v>
      </c>
      <c r="B1324" s="1" t="str">
        <f ca="1">IFERROR(__xludf.DUMMYFUNCTION("""COMPUTED_VALUE"""),"Media_Print_MADAME FIGARO contribution")</f>
        <v>Media_Print_MADAME FIGARO contribution</v>
      </c>
      <c r="C1324" s="1">
        <f ca="1">IFERROR(INDIRECT(ADDRESS(MATCH(A1324,'contribution par jour-semaine'!A:A,0),MATCH(B1324,'contribution par jour-semaine'!$1:$1,0),4,1,"contribution par jour-semaine")),"")</f>
        <v>21939.478515625</v>
      </c>
      <c r="D1324" s="4" t="str">
        <f ca="1">VLOOKUP(A1324,predictions!A:B,2,FALSE)</f>
        <v>26/04/2021</v>
      </c>
      <c r="E1324" s="4">
        <f t="shared" ca="1" si="5"/>
        <v>44312</v>
      </c>
    </row>
    <row r="1325" spans="1:5" ht="13" x14ac:dyDescent="0.15">
      <c r="A1325" s="1">
        <f ca="1">IFERROR(__xludf.DUMMYFUNCTION("""COMPUTED_VALUE"""),44)</f>
        <v>44</v>
      </c>
      <c r="B1325" s="1" t="str">
        <f ca="1">IFERROR(__xludf.DUMMYFUNCTION("""COMPUTED_VALUE"""),"Media_Print_MARIE CLAIRE contribution")</f>
        <v>Media_Print_MARIE CLAIRE contribution</v>
      </c>
      <c r="C1325" s="1">
        <f ca="1">IFERROR(INDIRECT(ADDRESS(MATCH(A1325,'contribution par jour-semaine'!A:A,0),MATCH(B1325,'contribution par jour-semaine'!$1:$1,0),4,1,"contribution par jour-semaine")),"")</f>
        <v>17469.005859375</v>
      </c>
      <c r="D1325" s="4" t="str">
        <f ca="1">VLOOKUP(A1325,predictions!A:B,2,FALSE)</f>
        <v>26/04/2021</v>
      </c>
      <c r="E1325" s="4">
        <f t="shared" ca="1" si="5"/>
        <v>44312</v>
      </c>
    </row>
    <row r="1326" spans="1:5" ht="13" x14ac:dyDescent="0.15">
      <c r="A1326" s="1">
        <f ca="1">IFERROR(__xludf.DUMMYFUNCTION("""COMPUTED_VALUE"""),44)</f>
        <v>44</v>
      </c>
      <c r="B1326" s="1" t="str">
        <f ca="1">IFERROR(__xludf.DUMMYFUNCTION("""COMPUTED_VALUE"""),"Media_Print_VERSION FEMINA contribution")</f>
        <v>Media_Print_VERSION FEMINA contribution</v>
      </c>
      <c r="C1326" s="1">
        <f ca="1">IFERROR(INDIRECT(ADDRESS(MATCH(A1326,'contribution par jour-semaine'!A:A,0),MATCH(B1326,'contribution par jour-semaine'!$1:$1,0),4,1,"contribution par jour-semaine")),"")</f>
        <v>48687.30859375</v>
      </c>
      <c r="D1326" s="4" t="str">
        <f ca="1">VLOOKUP(A1326,predictions!A:B,2,FALSE)</f>
        <v>26/04/2021</v>
      </c>
      <c r="E1326" s="4">
        <f t="shared" ca="1" si="5"/>
        <v>44312</v>
      </c>
    </row>
    <row r="1327" spans="1:5" ht="13" x14ac:dyDescent="0.15">
      <c r="A1327" s="1">
        <f ca="1">IFERROR(__xludf.DUMMYFUNCTION("""COMPUTED_VALUE"""),44)</f>
        <v>44</v>
      </c>
      <c r="B1327" s="1" t="str">
        <f ca="1">IFERROR(__xludf.DUMMYFUNCTION("""COMPUTED_VALUE"""),"Media_Print_GALA contribution")</f>
        <v>Media_Print_GALA contribution</v>
      </c>
      <c r="C1327" s="1">
        <f ca="1">IFERROR(INDIRECT(ADDRESS(MATCH(A1327,'contribution par jour-semaine'!A:A,0),MATCH(B1327,'contribution par jour-semaine'!$1:$1,0),4,1,"contribution par jour-semaine")),"")</f>
        <v>26291.974609375</v>
      </c>
      <c r="D1327" s="4" t="str">
        <f ca="1">VLOOKUP(A1327,predictions!A:B,2,FALSE)</f>
        <v>26/04/2021</v>
      </c>
      <c r="E1327" s="4">
        <f t="shared" ca="1" si="5"/>
        <v>44312</v>
      </c>
    </row>
    <row r="1328" spans="1:5" ht="13" x14ac:dyDescent="0.15">
      <c r="A1328" s="1">
        <f ca="1">IFERROR(__xludf.DUMMYFUNCTION("""COMPUTED_VALUE"""),44)</f>
        <v>44</v>
      </c>
      <c r="B1328" s="1" t="str">
        <f ca="1">IFERROR(__xludf.DUMMYFUNCTION("""COMPUTED_VALUE"""),"Media_Print_COSMOPOLITAN contribution")</f>
        <v>Media_Print_COSMOPOLITAN contribution</v>
      </c>
      <c r="C1328" s="1">
        <f ca="1">IFERROR(INDIRECT(ADDRESS(MATCH(A1328,'contribution par jour-semaine'!A:A,0),MATCH(B1328,'contribution par jour-semaine'!$1:$1,0),4,1,"contribution par jour-semaine")),"")</f>
        <v>34606.5546875</v>
      </c>
      <c r="D1328" s="4" t="str">
        <f ca="1">VLOOKUP(A1328,predictions!A:B,2,FALSE)</f>
        <v>26/04/2021</v>
      </c>
      <c r="E1328" s="4">
        <f t="shared" ca="1" si="5"/>
        <v>44312</v>
      </c>
    </row>
    <row r="1329" spans="1:5" ht="13" x14ac:dyDescent="0.15">
      <c r="A1329" s="1">
        <f ca="1">IFERROR(__xludf.DUMMYFUNCTION("""COMPUTED_VALUE"""),44)</f>
        <v>44</v>
      </c>
      <c r="B1329" s="1" t="str">
        <f ca="1">IFERROR(__xludf.DUMMYFUNCTION("""COMPUTED_VALUE"""),"Media_Print_FEMME ACTUELLE contribution")</f>
        <v>Media_Print_FEMME ACTUELLE contribution</v>
      </c>
      <c r="C1329" s="1">
        <f ca="1">IFERROR(INDIRECT(ADDRESS(MATCH(A1329,'contribution par jour-semaine'!A:A,0),MATCH(B1329,'contribution par jour-semaine'!$1:$1,0),4,1,"contribution par jour-semaine")),"")</f>
        <v>29216.990234375</v>
      </c>
      <c r="D1329" s="4" t="str">
        <f ca="1">VLOOKUP(A1329,predictions!A:B,2,FALSE)</f>
        <v>26/04/2021</v>
      </c>
      <c r="E1329" s="4">
        <f t="shared" ca="1" si="5"/>
        <v>44312</v>
      </c>
    </row>
    <row r="1330" spans="1:5" ht="13" x14ac:dyDescent="0.15">
      <c r="A1330" s="1">
        <f ca="1">IFERROR(__xludf.DUMMYFUNCTION("""COMPUTED_VALUE"""),44)</f>
        <v>44</v>
      </c>
      <c r="B1330" s="1" t="str">
        <f ca="1">IFERROR(__xludf.DUMMYFUNCTION("""COMPUTED_VALUE"""),"Media_Print_PARIS MATCH contribution")</f>
        <v>Media_Print_PARIS MATCH contribution</v>
      </c>
      <c r="C1330" s="1">
        <f ca="1">IFERROR(INDIRECT(ADDRESS(MATCH(A1330,'contribution par jour-semaine'!A:A,0),MATCH(B1330,'contribution par jour-semaine'!$1:$1,0),4,1,"contribution par jour-semaine")),"")</f>
        <v>21241.017578125</v>
      </c>
      <c r="D1330" s="4" t="str">
        <f ca="1">VLOOKUP(A1330,predictions!A:B,2,FALSE)</f>
        <v>26/04/2021</v>
      </c>
      <c r="E1330" s="4">
        <f t="shared" ca="1" si="5"/>
        <v>44312</v>
      </c>
    </row>
    <row r="1331" spans="1:5" ht="13" x14ac:dyDescent="0.15">
      <c r="A1331" s="1">
        <f ca="1">IFERROR(__xludf.DUMMYFUNCTION("""COMPUTED_VALUE"""),44)</f>
        <v>44</v>
      </c>
      <c r="B1331" s="1" t="str">
        <f ca="1">IFERROR(__xludf.DUMMYFUNCTION("""COMPUTED_VALUE"""),"Media_Print_BIBA contribution")</f>
        <v>Media_Print_BIBA contribution</v>
      </c>
      <c r="C1331" s="1">
        <f ca="1">IFERROR(INDIRECT(ADDRESS(MATCH(A1331,'contribution par jour-semaine'!A:A,0),MATCH(B1331,'contribution par jour-semaine'!$1:$1,0),4,1,"contribution par jour-semaine")),"")</f>
        <v>39442.83984375</v>
      </c>
      <c r="D1331" s="4" t="str">
        <f ca="1">VLOOKUP(A1331,predictions!A:B,2,FALSE)</f>
        <v>26/04/2021</v>
      </c>
      <c r="E1331" s="4">
        <f t="shared" ca="1" si="5"/>
        <v>44312</v>
      </c>
    </row>
    <row r="1332" spans="1:5" ht="13" x14ac:dyDescent="0.15">
      <c r="A1332" s="1">
        <f ca="1">IFERROR(__xludf.DUMMYFUNCTION("""COMPUTED_VALUE"""),44)</f>
        <v>44</v>
      </c>
      <c r="B1332" s="1" t="str">
        <f ca="1">IFERROR(__xludf.DUMMYFUNCTION("""COMPUTED_VALUE"""),"Media_Print_AVANTAGES contribution")</f>
        <v>Media_Print_AVANTAGES contribution</v>
      </c>
      <c r="C1332" s="1">
        <f ca="1">IFERROR(INDIRECT(ADDRESS(MATCH(A1332,'contribution par jour-semaine'!A:A,0),MATCH(B1332,'contribution par jour-semaine'!$1:$1,0),4,1,"contribution par jour-semaine")),"")</f>
        <v>13417.45703125</v>
      </c>
      <c r="D1332" s="4" t="str">
        <f ca="1">VLOOKUP(A1332,predictions!A:B,2,FALSE)</f>
        <v>26/04/2021</v>
      </c>
      <c r="E1332" s="4">
        <f t="shared" ca="1" si="5"/>
        <v>44312</v>
      </c>
    </row>
    <row r="1333" spans="1:5" ht="13" x14ac:dyDescent="0.15">
      <c r="A1333" s="1">
        <f ca="1">IFERROR(__xludf.DUMMYFUNCTION("""COMPUTED_VALUE"""),44)</f>
        <v>44</v>
      </c>
      <c r="B1333" s="1" t="str">
        <f ca="1">IFERROR(__xludf.DUMMYFUNCTION("""COMPUTED_VALUE"""),"Media_Print_PSYCHOLOGIES contribution")</f>
        <v>Media_Print_PSYCHOLOGIES contribution</v>
      </c>
      <c r="C1333" s="1">
        <f ca="1">IFERROR(INDIRECT(ADDRESS(MATCH(A1333,'contribution par jour-semaine'!A:A,0),MATCH(B1333,'contribution par jour-semaine'!$1:$1,0),4,1,"contribution par jour-semaine")),"")</f>
        <v>6288.619140625</v>
      </c>
      <c r="D1333" s="4" t="str">
        <f ca="1">VLOOKUP(A1333,predictions!A:B,2,FALSE)</f>
        <v>26/04/2021</v>
      </c>
      <c r="E1333" s="4">
        <f t="shared" ca="1" si="5"/>
        <v>44312</v>
      </c>
    </row>
    <row r="1334" spans="1:5" ht="13" x14ac:dyDescent="0.15">
      <c r="A1334" s="1">
        <f ca="1">IFERROR(__xludf.DUMMYFUNCTION("""COMPUTED_VALUE"""),44)</f>
        <v>44</v>
      </c>
      <c r="B1334" s="1" t="str">
        <f ca="1">IFERROR(__xludf.DUMMYFUNCTION("""COMPUTED_VALUE"""),"Media_TV_TF1 contribution")</f>
        <v>Media_TV_TF1 contribution</v>
      </c>
      <c r="C1334" s="1">
        <f ca="1">IFERROR(INDIRECT(ADDRESS(MATCH(A1334,'contribution par jour-semaine'!A:A,0),MATCH(B1334,'contribution par jour-semaine'!$1:$1,0),4,1,"contribution par jour-semaine")),"")</f>
        <v>6483.41943359375</v>
      </c>
      <c r="D1334" s="4" t="str">
        <f ca="1">VLOOKUP(A1334,predictions!A:B,2,FALSE)</f>
        <v>26/04/2021</v>
      </c>
      <c r="E1334" s="4">
        <f t="shared" ca="1" si="5"/>
        <v>44312</v>
      </c>
    </row>
    <row r="1335" spans="1:5" ht="13" x14ac:dyDescent="0.15">
      <c r="A1335" s="1">
        <f ca="1">IFERROR(__xludf.DUMMYFUNCTION("""COMPUTED_VALUE"""),44)</f>
        <v>44</v>
      </c>
      <c r="B1335" s="1" t="str">
        <f ca="1">IFERROR(__xludf.DUMMYFUNCTION("""COMPUTED_VALUE"""),"Media_TV_Others contribution")</f>
        <v>Media_TV_Others contribution</v>
      </c>
      <c r="C1335" s="1">
        <f ca="1">IFERROR(INDIRECT(ADDRESS(MATCH(A1335,'contribution par jour-semaine'!A:A,0),MATCH(B1335,'contribution par jour-semaine'!$1:$1,0),4,1,"contribution par jour-semaine")),"")</f>
        <v>7966.1279296875</v>
      </c>
      <c r="D1335" s="4" t="str">
        <f ca="1">VLOOKUP(A1335,predictions!A:B,2,FALSE)</f>
        <v>26/04/2021</v>
      </c>
      <c r="E1335" s="4">
        <f t="shared" ca="1" si="5"/>
        <v>44312</v>
      </c>
    </row>
    <row r="1336" spans="1:5" ht="13" x14ac:dyDescent="0.15">
      <c r="A1336" s="1">
        <f ca="1">IFERROR(__xludf.DUMMYFUNCTION("""COMPUTED_VALUE"""),44)</f>
        <v>44</v>
      </c>
      <c r="B1336" s="1" t="str">
        <f ca="1">IFERROR(__xludf.DUMMYFUNCTION("""COMPUTED_VALUE"""),"Media_TV_M6 contribution")</f>
        <v>Media_TV_M6 contribution</v>
      </c>
      <c r="C1336" s="1">
        <f ca="1">IFERROR(INDIRECT(ADDRESS(MATCH(A1336,'contribution par jour-semaine'!A:A,0),MATCH(B1336,'contribution par jour-semaine'!$1:$1,0),4,1,"contribution par jour-semaine")),"")</f>
        <v>13434.478515625</v>
      </c>
      <c r="D1336" s="4" t="str">
        <f ca="1">VLOOKUP(A1336,predictions!A:B,2,FALSE)</f>
        <v>26/04/2021</v>
      </c>
      <c r="E1336" s="4">
        <f t="shared" ca="1" si="5"/>
        <v>44312</v>
      </c>
    </row>
    <row r="1337" spans="1:5" ht="13" x14ac:dyDescent="0.15">
      <c r="A1337" s="1">
        <f ca="1">IFERROR(__xludf.DUMMYFUNCTION("""COMPUTED_VALUE"""),44)</f>
        <v>44</v>
      </c>
      <c r="B1337" s="1" t="str">
        <f ca="1">IFERROR(__xludf.DUMMYFUNCTION("""COMPUTED_VALUE"""),"Media_TV_TMC contribution")</f>
        <v>Media_TV_TMC contribution</v>
      </c>
      <c r="C1337" s="1">
        <f ca="1">IFERROR(INDIRECT(ADDRESS(MATCH(A1337,'contribution par jour-semaine'!A:A,0),MATCH(B1337,'contribution par jour-semaine'!$1:$1,0),4,1,"contribution par jour-semaine")),"")</f>
        <v>9860.2587890625</v>
      </c>
      <c r="D1337" s="4" t="str">
        <f ca="1">VLOOKUP(A1337,predictions!A:B,2,FALSE)</f>
        <v>26/04/2021</v>
      </c>
      <c r="E1337" s="4">
        <f t="shared" ca="1" si="5"/>
        <v>44312</v>
      </c>
    </row>
    <row r="1338" spans="1:5" ht="13" x14ac:dyDescent="0.15">
      <c r="A1338" s="1">
        <f ca="1">IFERROR(__xludf.DUMMYFUNCTION("""COMPUTED_VALUE"""),44)</f>
        <v>44</v>
      </c>
      <c r="B1338" s="1" t="str">
        <f ca="1">IFERROR(__xludf.DUMMYFUNCTION("""COMPUTED_VALUE"""),"Media_TV_FRANCE 2 contribution")</f>
        <v>Media_TV_FRANCE 2 contribution</v>
      </c>
      <c r="C1338" s="1">
        <f ca="1">IFERROR(INDIRECT(ADDRESS(MATCH(A1338,'contribution par jour-semaine'!A:A,0),MATCH(B1338,'contribution par jour-semaine'!$1:$1,0),4,1,"contribution par jour-semaine")),"")</f>
        <v>8291.2216796875</v>
      </c>
      <c r="D1338" s="4" t="str">
        <f ca="1">VLOOKUP(A1338,predictions!A:B,2,FALSE)</f>
        <v>26/04/2021</v>
      </c>
      <c r="E1338" s="4">
        <f t="shared" ca="1" si="5"/>
        <v>44312</v>
      </c>
    </row>
    <row r="1339" spans="1:5" ht="13" x14ac:dyDescent="0.15">
      <c r="A1339" s="1">
        <f ca="1">IFERROR(__xludf.DUMMYFUNCTION("""COMPUTED_VALUE"""),44)</f>
        <v>44</v>
      </c>
      <c r="B1339" s="1" t="str">
        <f ca="1">IFERROR(__xludf.DUMMYFUNCTION("""COMPUTED_VALUE"""),"Media_TV_BFM TV contribution")</f>
        <v>Media_TV_BFM TV contribution</v>
      </c>
      <c r="C1339" s="1">
        <f ca="1">IFERROR(INDIRECT(ADDRESS(MATCH(A1339,'contribution par jour-semaine'!A:A,0),MATCH(B1339,'contribution par jour-semaine'!$1:$1,0),4,1,"contribution par jour-semaine")),"")</f>
        <v>5911.79736328125</v>
      </c>
      <c r="D1339" s="4" t="str">
        <f ca="1">VLOOKUP(A1339,predictions!A:B,2,FALSE)</f>
        <v>26/04/2021</v>
      </c>
      <c r="E1339" s="4">
        <f t="shared" ca="1" si="5"/>
        <v>44312</v>
      </c>
    </row>
    <row r="1340" spans="1:5" ht="13" x14ac:dyDescent="0.15">
      <c r="A1340" s="1">
        <f ca="1">IFERROR(__xludf.DUMMYFUNCTION("""COMPUTED_VALUE"""),44)</f>
        <v>44</v>
      </c>
      <c r="B1340" s="1" t="str">
        <f ca="1">IFERROR(__xludf.DUMMYFUNCTION("""COMPUTED_VALUE"""),"Media_TV_C8 contribution")</f>
        <v>Media_TV_C8 contribution</v>
      </c>
      <c r="C1340" s="1">
        <f ca="1">IFERROR(INDIRECT(ADDRESS(MATCH(A1340,'contribution par jour-semaine'!A:A,0),MATCH(B1340,'contribution par jour-semaine'!$1:$1,0),4,1,"contribution par jour-semaine")),"")</f>
        <v>6798.5400390625</v>
      </c>
      <c r="D1340" s="4" t="str">
        <f ca="1">VLOOKUP(A1340,predictions!A:B,2,FALSE)</f>
        <v>26/04/2021</v>
      </c>
      <c r="E1340" s="4">
        <f t="shared" ca="1" si="5"/>
        <v>44312</v>
      </c>
    </row>
    <row r="1341" spans="1:5" ht="13" x14ac:dyDescent="0.15">
      <c r="A1341" s="1">
        <f ca="1">IFERROR(__xludf.DUMMYFUNCTION("""COMPUTED_VALUE"""),44)</f>
        <v>44</v>
      </c>
      <c r="B1341" s="1" t="str">
        <f ca="1">IFERROR(__xludf.DUMMYFUNCTION("""COMPUTED_VALUE"""),"Media_TV_TF1 SERIES FILMS contribution")</f>
        <v>Media_TV_TF1 SERIES FILMS contribution</v>
      </c>
      <c r="C1341" s="1">
        <f ca="1">IFERROR(INDIRECT(ADDRESS(MATCH(A1341,'contribution par jour-semaine'!A:A,0),MATCH(B1341,'contribution par jour-semaine'!$1:$1,0),4,1,"contribution par jour-semaine")),"")</f>
        <v>5800.4345703125</v>
      </c>
      <c r="D1341" s="4" t="str">
        <f ca="1">VLOOKUP(A1341,predictions!A:B,2,FALSE)</f>
        <v>26/04/2021</v>
      </c>
      <c r="E1341" s="4">
        <f t="shared" ca="1" si="5"/>
        <v>44312</v>
      </c>
    </row>
    <row r="1342" spans="1:5" ht="13" x14ac:dyDescent="0.15">
      <c r="A1342" s="1">
        <f ca="1">IFERROR(__xludf.DUMMYFUNCTION("""COMPUTED_VALUE"""),44)</f>
        <v>44</v>
      </c>
      <c r="B1342" s="1" t="str">
        <f ca="1">IFERROR(__xludf.DUMMYFUNCTION("""COMPUTED_VALUE"""),"Media_TV_NRJ12 contribution")</f>
        <v>Media_TV_NRJ12 contribution</v>
      </c>
      <c r="C1342" s="1">
        <f ca="1">IFERROR(INDIRECT(ADDRESS(MATCH(A1342,'contribution par jour-semaine'!A:A,0),MATCH(B1342,'contribution par jour-semaine'!$1:$1,0),4,1,"contribution par jour-semaine")),"")</f>
        <v>3451.287109375</v>
      </c>
      <c r="D1342" s="4" t="str">
        <f ca="1">VLOOKUP(A1342,predictions!A:B,2,FALSE)</f>
        <v>26/04/2021</v>
      </c>
      <c r="E1342" s="4">
        <f t="shared" ca="1" si="5"/>
        <v>44312</v>
      </c>
    </row>
    <row r="1343" spans="1:5" ht="13" x14ac:dyDescent="0.15">
      <c r="A1343" s="1">
        <f ca="1">IFERROR(__xludf.DUMMYFUNCTION("""COMPUTED_VALUE"""),44)</f>
        <v>44</v>
      </c>
      <c r="B1343" s="1" t="str">
        <f ca="1">IFERROR(__xludf.DUMMYFUNCTION("""COMPUTED_VALUE"""),"Media_Search contribution")</f>
        <v>Media_Search contribution</v>
      </c>
      <c r="C1343" s="1">
        <f ca="1">IFERROR(INDIRECT(ADDRESS(MATCH(A1343,'contribution par jour-semaine'!A:A,0),MATCH(B1343,'contribution par jour-semaine'!$1:$1,0),4,1,"contribution par jour-semaine")),"")</f>
        <v>72210.2265625</v>
      </c>
      <c r="D1343" s="4" t="str">
        <f ca="1">VLOOKUP(A1343,predictions!A:B,2,FALSE)</f>
        <v>26/04/2021</v>
      </c>
      <c r="E1343" s="4">
        <f t="shared" ca="1" si="5"/>
        <v>44312</v>
      </c>
    </row>
    <row r="1344" spans="1:5" ht="13" x14ac:dyDescent="0.15">
      <c r="A1344" s="1">
        <f ca="1">IFERROR(__xludf.DUMMYFUNCTION("""COMPUTED_VALUE"""),44)</f>
        <v>44</v>
      </c>
      <c r="B1344" s="1" t="str">
        <f ca="1">IFERROR(__xludf.DUMMYFUNCTION("""COMPUTED_VALUE"""),"Media_Social contribution")</f>
        <v>Media_Social contribution</v>
      </c>
      <c r="C1344" s="1">
        <f ca="1">IFERROR(INDIRECT(ADDRESS(MATCH(A1344,'contribution par jour-semaine'!A:A,0),MATCH(B1344,'contribution par jour-semaine'!$1:$1,0),4,1,"contribution par jour-semaine")),"")</f>
        <v>274654.53125</v>
      </c>
      <c r="D1344" s="4" t="str">
        <f ca="1">VLOOKUP(A1344,predictions!A:B,2,FALSE)</f>
        <v>26/04/2021</v>
      </c>
      <c r="E1344" s="4">
        <f t="shared" ca="1" si="5"/>
        <v>44312</v>
      </c>
    </row>
    <row r="1345" spans="1:5" ht="13" x14ac:dyDescent="0.15">
      <c r="A1345" s="1">
        <f ca="1">IFERROR(__xludf.DUMMYFUNCTION("""COMPUTED_VALUE"""),44)</f>
        <v>44</v>
      </c>
      <c r="B1345" s="1" t="str">
        <f ca="1">IFERROR(__xludf.DUMMYFUNCTION("""COMPUTED_VALUE"""),"Media_Display contribution")</f>
        <v>Media_Display contribution</v>
      </c>
      <c r="C1345" s="1">
        <f ca="1">IFERROR(INDIRECT(ADDRESS(MATCH(A1345,'contribution par jour-semaine'!A:A,0),MATCH(B1345,'contribution par jour-semaine'!$1:$1,0),4,1,"contribution par jour-semaine")),"")</f>
        <v>38420.87109375</v>
      </c>
      <c r="D1345" s="4" t="str">
        <f ca="1">VLOOKUP(A1345,predictions!A:B,2,FALSE)</f>
        <v>26/04/2021</v>
      </c>
      <c r="E1345" s="4">
        <f t="shared" ca="1" si="5"/>
        <v>44312</v>
      </c>
    </row>
    <row r="1346" spans="1:5" ht="13" x14ac:dyDescent="0.15">
      <c r="A1346" s="1">
        <f ca="1">IFERROR(__xludf.DUMMYFUNCTION("""COMPUTED_VALUE"""),44)</f>
        <v>44</v>
      </c>
      <c r="B1346" s="1" t="str">
        <f ca="1">IFERROR(__xludf.DUMMYFUNCTION("""COMPUTED_VALUE"""),"Media_OOH_JC DECAUX VITRINE 2M2 NATIONAL contribution")</f>
        <v>Media_OOH_JC DECAUX VITRINE 2M2 NATIONAL contribution</v>
      </c>
      <c r="C1346" s="1">
        <f ca="1">IFERROR(INDIRECT(ADDRESS(MATCH(A1346,'contribution par jour-semaine'!A:A,0),MATCH(B1346,'contribution par jour-semaine'!$1:$1,0),4,1,"contribution par jour-semaine")),"")</f>
        <v>1796.8369140625</v>
      </c>
      <c r="D1346" s="4" t="str">
        <f ca="1">VLOOKUP(A1346,predictions!A:B,2,FALSE)</f>
        <v>26/04/2021</v>
      </c>
      <c r="E1346" s="4">
        <f t="shared" ca="1" si="5"/>
        <v>44312</v>
      </c>
    </row>
    <row r="1347" spans="1:5" ht="13" x14ac:dyDescent="0.15">
      <c r="A1347" s="1">
        <f ca="1">IFERROR(__xludf.DUMMYFUNCTION("""COMPUTED_VALUE"""),44)</f>
        <v>44</v>
      </c>
      <c r="B1347" s="1" t="str">
        <f ca="1">IFERROR(__xludf.DUMMYFUNCTION("""COMPUTED_VALUE"""),"Media_OOH_METROBUS METRO NATIONAL contribution")</f>
        <v>Media_OOH_METROBUS METRO NATIONAL contribution</v>
      </c>
      <c r="C1347" s="1">
        <f ca="1">IFERROR(INDIRECT(ADDRESS(MATCH(A1347,'contribution par jour-semaine'!A:A,0),MATCH(B1347,'contribution par jour-semaine'!$1:$1,0),4,1,"contribution par jour-semaine")),"")</f>
        <v>1978.2344970703125</v>
      </c>
      <c r="D1347" s="4" t="str">
        <f ca="1">VLOOKUP(A1347,predictions!A:B,2,FALSE)</f>
        <v>26/04/2021</v>
      </c>
      <c r="E1347" s="4">
        <f t="shared" ca="1" si="5"/>
        <v>44312</v>
      </c>
    </row>
    <row r="1348" spans="1:5" ht="13" x14ac:dyDescent="0.15">
      <c r="A1348" s="1">
        <f ca="1">IFERROR(__xludf.DUMMYFUNCTION("""COMPUTED_VALUE"""),44)</f>
        <v>44</v>
      </c>
      <c r="B1348" s="1" t="str">
        <f ca="1">IFERROR(__xludf.DUMMYFUNCTION("""COMPUTED_VALUE"""),"Media_OOH_CLEAR CHANNEL SHOPPING MALLS contribution")</f>
        <v>Media_OOH_CLEAR CHANNEL SHOPPING MALLS contribution</v>
      </c>
      <c r="C1348" s="1">
        <f ca="1">IFERROR(INDIRECT(ADDRESS(MATCH(A1348,'contribution par jour-semaine'!A:A,0),MATCH(B1348,'contribution par jour-semaine'!$1:$1,0),4,1,"contribution par jour-semaine")),"")</f>
        <v>20201.890625</v>
      </c>
      <c r="D1348" s="4" t="str">
        <f ca="1">VLOOKUP(A1348,predictions!A:B,2,FALSE)</f>
        <v>26/04/2021</v>
      </c>
      <c r="E1348" s="4">
        <f t="shared" ca="1" si="5"/>
        <v>44312</v>
      </c>
    </row>
    <row r="1349" spans="1:5" ht="13" x14ac:dyDescent="0.15">
      <c r="A1349" s="1">
        <f ca="1">IFERROR(__xludf.DUMMYFUNCTION("""COMPUTED_VALUE"""),44)</f>
        <v>44</v>
      </c>
      <c r="B1349" s="1" t="str">
        <f ca="1">IFERROR(__xludf.DUMMYFUNCTION("""COMPUTED_VALUE"""),"Media_OOH_MEDIAGARES TRANSPORT contribution")</f>
        <v>Media_OOH_MEDIAGARES TRANSPORT contribution</v>
      </c>
      <c r="C1349" s="1">
        <f ca="1">IFERROR(INDIRECT(ADDRESS(MATCH(A1349,'contribution par jour-semaine'!A:A,0),MATCH(B1349,'contribution par jour-semaine'!$1:$1,0),4,1,"contribution par jour-semaine")),"")</f>
        <v>11356.9345703125</v>
      </c>
      <c r="D1349" s="4" t="str">
        <f ca="1">VLOOKUP(A1349,predictions!A:B,2,FALSE)</f>
        <v>26/04/2021</v>
      </c>
      <c r="E1349" s="4">
        <f t="shared" ca="1" si="5"/>
        <v>44312</v>
      </c>
    </row>
    <row r="1350" spans="1:5" ht="13" x14ac:dyDescent="0.15">
      <c r="A1350" s="1">
        <f ca="1">IFERROR(__xludf.DUMMYFUNCTION("""COMPUTED_VALUE"""),44)</f>
        <v>44</v>
      </c>
      <c r="B1350" s="1" t="str">
        <f ca="1">IFERROR(__xludf.DUMMYFUNCTION("""COMPUTED_VALUE"""),"Media_OOH_Others contribution")</f>
        <v>Media_OOH_Others contribution</v>
      </c>
      <c r="C1350" s="1">
        <f ca="1">IFERROR(INDIRECT(ADDRESS(MATCH(A1350,'contribution par jour-semaine'!A:A,0),MATCH(B1350,'contribution par jour-semaine'!$1:$1,0),4,1,"contribution par jour-semaine")),"")</f>
        <v>6728.95068359375</v>
      </c>
      <c r="D1350" s="4" t="str">
        <f ca="1">VLOOKUP(A1350,predictions!A:B,2,FALSE)</f>
        <v>26/04/2021</v>
      </c>
      <c r="E1350" s="4">
        <f t="shared" ca="1" si="5"/>
        <v>44312</v>
      </c>
    </row>
    <row r="1351" spans="1:5" ht="13" x14ac:dyDescent="0.15">
      <c r="A1351" s="1">
        <f ca="1">IFERROR(__xludf.DUMMYFUNCTION("""COMPUTED_VALUE"""),44)</f>
        <v>44</v>
      </c>
      <c r="B1351" s="1" t="str">
        <f ca="1">IFERROR(__xludf.DUMMYFUNCTION("""COMPUTED_VALUE"""),"baseline contribution")</f>
        <v>baseline contribution</v>
      </c>
      <c r="C1351" s="1">
        <f ca="1">IFERROR(INDIRECT(ADDRESS(MATCH(A1351,'contribution par jour-semaine'!A:A,0),MATCH(B1351,'contribution par jour-semaine'!$1:$1,0),4,1,"contribution par jour-semaine")),"")</f>
        <v>1243023.125</v>
      </c>
      <c r="D1351" s="4" t="str">
        <f ca="1">VLOOKUP(A1351,predictions!A:B,2,FALSE)</f>
        <v>26/04/2021</v>
      </c>
      <c r="E1351" s="4">
        <f t="shared" ca="1" si="5"/>
        <v>44312</v>
      </c>
    </row>
    <row r="1352" spans="1:5" ht="13" x14ac:dyDescent="0.15">
      <c r="A1352" s="1">
        <f ca="1">IFERROR(__xludf.DUMMYFUNCTION("""COMPUTED_VALUE"""),45)</f>
        <v>45</v>
      </c>
      <c r="B1352" s="1" t="str">
        <f ca="1">IFERROR(__xludf.DUMMYFUNCTION("""COMPUTED_VALUE"""),"Media_Print_Others contribution")</f>
        <v>Media_Print_Others contribution</v>
      </c>
      <c r="C1352" s="1">
        <f ca="1">IFERROR(INDIRECT(ADDRESS(MATCH(A1352,'contribution par jour-semaine'!A:A,0),MATCH(B1352,'contribution par jour-semaine'!$1:$1,0),4,1,"contribution par jour-semaine")),"")</f>
        <v>30979.46484375</v>
      </c>
      <c r="D1352" s="4" t="str">
        <f ca="1">VLOOKUP(A1352,predictions!A:B,2,FALSE)</f>
        <v>03/05/2021</v>
      </c>
      <c r="E1352" s="4">
        <f t="shared" ca="1" si="5"/>
        <v>44319</v>
      </c>
    </row>
    <row r="1353" spans="1:5" ht="13" x14ac:dyDescent="0.15">
      <c r="A1353" s="1">
        <f ca="1">IFERROR(__xludf.DUMMYFUNCTION("""COMPUTED_VALUE"""),45)</f>
        <v>45</v>
      </c>
      <c r="B1353" s="1" t="str">
        <f ca="1">IFERROR(__xludf.DUMMYFUNCTION("""COMPUTED_VALUE"""),"Media_Print_ELLE contribution")</f>
        <v>Media_Print_ELLE contribution</v>
      </c>
      <c r="C1353" s="1">
        <f ca="1">IFERROR(INDIRECT(ADDRESS(MATCH(A1353,'contribution par jour-semaine'!A:A,0),MATCH(B1353,'contribution par jour-semaine'!$1:$1,0),4,1,"contribution par jour-semaine")),"")</f>
        <v>43519.83984375</v>
      </c>
      <c r="D1353" s="4" t="str">
        <f ca="1">VLOOKUP(A1353,predictions!A:B,2,FALSE)</f>
        <v>03/05/2021</v>
      </c>
      <c r="E1353" s="4">
        <f t="shared" ca="1" si="5"/>
        <v>44319</v>
      </c>
    </row>
    <row r="1354" spans="1:5" ht="13" x14ac:dyDescent="0.15">
      <c r="A1354" s="1">
        <f ca="1">IFERROR(__xludf.DUMMYFUNCTION("""COMPUTED_VALUE"""),45)</f>
        <v>45</v>
      </c>
      <c r="B1354" s="1" t="str">
        <f ca="1">IFERROR(__xludf.DUMMYFUNCTION("""COMPUTED_VALUE"""),"Media_Print_MADAME FIGARO contribution")</f>
        <v>Media_Print_MADAME FIGARO contribution</v>
      </c>
      <c r="C1354" s="1">
        <f ca="1">IFERROR(INDIRECT(ADDRESS(MATCH(A1354,'contribution par jour-semaine'!A:A,0),MATCH(B1354,'contribution par jour-semaine'!$1:$1,0),4,1,"contribution par jour-semaine")),"")</f>
        <v>20891.068359375</v>
      </c>
      <c r="D1354" s="4" t="str">
        <f ca="1">VLOOKUP(A1354,predictions!A:B,2,FALSE)</f>
        <v>03/05/2021</v>
      </c>
      <c r="E1354" s="4">
        <f t="shared" ca="1" si="5"/>
        <v>44319</v>
      </c>
    </row>
    <row r="1355" spans="1:5" ht="13" x14ac:dyDescent="0.15">
      <c r="A1355" s="1">
        <f ca="1">IFERROR(__xludf.DUMMYFUNCTION("""COMPUTED_VALUE"""),45)</f>
        <v>45</v>
      </c>
      <c r="B1355" s="1" t="str">
        <f ca="1">IFERROR(__xludf.DUMMYFUNCTION("""COMPUTED_VALUE"""),"Media_Print_MARIE CLAIRE contribution")</f>
        <v>Media_Print_MARIE CLAIRE contribution</v>
      </c>
      <c r="C1355" s="1">
        <f ca="1">IFERROR(INDIRECT(ADDRESS(MATCH(A1355,'contribution par jour-semaine'!A:A,0),MATCH(B1355,'contribution par jour-semaine'!$1:$1,0),4,1,"contribution par jour-semaine")),"")</f>
        <v>15269.9931640625</v>
      </c>
      <c r="D1355" s="4" t="str">
        <f ca="1">VLOOKUP(A1355,predictions!A:B,2,FALSE)</f>
        <v>03/05/2021</v>
      </c>
      <c r="E1355" s="4">
        <f t="shared" ca="1" si="5"/>
        <v>44319</v>
      </c>
    </row>
    <row r="1356" spans="1:5" ht="13" x14ac:dyDescent="0.15">
      <c r="A1356" s="1">
        <f ca="1">IFERROR(__xludf.DUMMYFUNCTION("""COMPUTED_VALUE"""),45)</f>
        <v>45</v>
      </c>
      <c r="B1356" s="1" t="str">
        <f ca="1">IFERROR(__xludf.DUMMYFUNCTION("""COMPUTED_VALUE"""),"Media_Print_VERSION FEMINA contribution")</f>
        <v>Media_Print_VERSION FEMINA contribution</v>
      </c>
      <c r="C1356" s="1">
        <f ca="1">IFERROR(INDIRECT(ADDRESS(MATCH(A1356,'contribution par jour-semaine'!A:A,0),MATCH(B1356,'contribution par jour-semaine'!$1:$1,0),4,1,"contribution par jour-semaine")),"")</f>
        <v>35425.328125</v>
      </c>
      <c r="D1356" s="4" t="str">
        <f ca="1">VLOOKUP(A1356,predictions!A:B,2,FALSE)</f>
        <v>03/05/2021</v>
      </c>
      <c r="E1356" s="4">
        <f t="shared" ca="1" si="5"/>
        <v>44319</v>
      </c>
    </row>
    <row r="1357" spans="1:5" ht="13" x14ac:dyDescent="0.15">
      <c r="A1357" s="1">
        <f ca="1">IFERROR(__xludf.DUMMYFUNCTION("""COMPUTED_VALUE"""),45)</f>
        <v>45</v>
      </c>
      <c r="B1357" s="1" t="str">
        <f ca="1">IFERROR(__xludf.DUMMYFUNCTION("""COMPUTED_VALUE"""),"Media_Print_GALA contribution")</f>
        <v>Media_Print_GALA contribution</v>
      </c>
      <c r="C1357" s="1">
        <f ca="1">IFERROR(INDIRECT(ADDRESS(MATCH(A1357,'contribution par jour-semaine'!A:A,0),MATCH(B1357,'contribution par jour-semaine'!$1:$1,0),4,1,"contribution par jour-semaine")),"")</f>
        <v>23964.6328125</v>
      </c>
      <c r="D1357" s="4" t="str">
        <f ca="1">VLOOKUP(A1357,predictions!A:B,2,FALSE)</f>
        <v>03/05/2021</v>
      </c>
      <c r="E1357" s="4">
        <f t="shared" ca="1" si="5"/>
        <v>44319</v>
      </c>
    </row>
    <row r="1358" spans="1:5" ht="13" x14ac:dyDescent="0.15">
      <c r="A1358" s="1">
        <f ca="1">IFERROR(__xludf.DUMMYFUNCTION("""COMPUTED_VALUE"""),45)</f>
        <v>45</v>
      </c>
      <c r="B1358" s="1" t="str">
        <f ca="1">IFERROR(__xludf.DUMMYFUNCTION("""COMPUTED_VALUE"""),"Media_Print_COSMOPOLITAN contribution")</f>
        <v>Media_Print_COSMOPOLITAN contribution</v>
      </c>
      <c r="C1358" s="1">
        <f ca="1">IFERROR(INDIRECT(ADDRESS(MATCH(A1358,'contribution par jour-semaine'!A:A,0),MATCH(B1358,'contribution par jour-semaine'!$1:$1,0),4,1,"contribution par jour-semaine")),"")</f>
        <v>30337.51171875</v>
      </c>
      <c r="D1358" s="4" t="str">
        <f ca="1">VLOOKUP(A1358,predictions!A:B,2,FALSE)</f>
        <v>03/05/2021</v>
      </c>
      <c r="E1358" s="4">
        <f t="shared" ca="1" si="5"/>
        <v>44319</v>
      </c>
    </row>
    <row r="1359" spans="1:5" ht="13" x14ac:dyDescent="0.15">
      <c r="A1359" s="1">
        <f ca="1">IFERROR(__xludf.DUMMYFUNCTION("""COMPUTED_VALUE"""),45)</f>
        <v>45</v>
      </c>
      <c r="B1359" s="1" t="str">
        <f ca="1">IFERROR(__xludf.DUMMYFUNCTION("""COMPUTED_VALUE"""),"Media_Print_FEMME ACTUELLE contribution")</f>
        <v>Media_Print_FEMME ACTUELLE contribution</v>
      </c>
      <c r="C1359" s="1">
        <f ca="1">IFERROR(INDIRECT(ADDRESS(MATCH(A1359,'contribution par jour-semaine'!A:A,0),MATCH(B1359,'contribution par jour-semaine'!$1:$1,0),4,1,"contribution par jour-semaine")),"")</f>
        <v>23663.62109375</v>
      </c>
      <c r="D1359" s="4" t="str">
        <f ca="1">VLOOKUP(A1359,predictions!A:B,2,FALSE)</f>
        <v>03/05/2021</v>
      </c>
      <c r="E1359" s="4">
        <f t="shared" ca="1" si="5"/>
        <v>44319</v>
      </c>
    </row>
    <row r="1360" spans="1:5" ht="13" x14ac:dyDescent="0.15">
      <c r="A1360" s="1">
        <f ca="1">IFERROR(__xludf.DUMMYFUNCTION("""COMPUTED_VALUE"""),45)</f>
        <v>45</v>
      </c>
      <c r="B1360" s="1" t="str">
        <f ca="1">IFERROR(__xludf.DUMMYFUNCTION("""COMPUTED_VALUE"""),"Media_Print_PARIS MATCH contribution")</f>
        <v>Media_Print_PARIS MATCH contribution</v>
      </c>
      <c r="C1360" s="1">
        <f ca="1">IFERROR(INDIRECT(ADDRESS(MATCH(A1360,'contribution par jour-semaine'!A:A,0),MATCH(B1360,'contribution par jour-semaine'!$1:$1,0),4,1,"contribution par jour-semaine")),"")</f>
        <v>17647.23046875</v>
      </c>
      <c r="D1360" s="4" t="str">
        <f ca="1">VLOOKUP(A1360,predictions!A:B,2,FALSE)</f>
        <v>03/05/2021</v>
      </c>
      <c r="E1360" s="4">
        <f t="shared" ca="1" si="5"/>
        <v>44319</v>
      </c>
    </row>
    <row r="1361" spans="1:5" ht="13" x14ac:dyDescent="0.15">
      <c r="A1361" s="1">
        <f ca="1">IFERROR(__xludf.DUMMYFUNCTION("""COMPUTED_VALUE"""),45)</f>
        <v>45</v>
      </c>
      <c r="B1361" s="1" t="str">
        <f ca="1">IFERROR(__xludf.DUMMYFUNCTION("""COMPUTED_VALUE"""),"Media_Print_BIBA contribution")</f>
        <v>Media_Print_BIBA contribution</v>
      </c>
      <c r="C1361" s="1">
        <f ca="1">IFERROR(INDIRECT(ADDRESS(MATCH(A1361,'contribution par jour-semaine'!A:A,0),MATCH(B1361,'contribution par jour-semaine'!$1:$1,0),4,1,"contribution par jour-semaine")),"")</f>
        <v>35280.9453125</v>
      </c>
      <c r="D1361" s="4" t="str">
        <f ca="1">VLOOKUP(A1361,predictions!A:B,2,FALSE)</f>
        <v>03/05/2021</v>
      </c>
      <c r="E1361" s="4">
        <f t="shared" ca="1" si="5"/>
        <v>44319</v>
      </c>
    </row>
    <row r="1362" spans="1:5" ht="13" x14ac:dyDescent="0.15">
      <c r="A1362" s="1">
        <f ca="1">IFERROR(__xludf.DUMMYFUNCTION("""COMPUTED_VALUE"""),45)</f>
        <v>45</v>
      </c>
      <c r="B1362" s="1" t="str">
        <f ca="1">IFERROR(__xludf.DUMMYFUNCTION("""COMPUTED_VALUE"""),"Media_Print_AVANTAGES contribution")</f>
        <v>Media_Print_AVANTAGES contribution</v>
      </c>
      <c r="C1362" s="1">
        <f ca="1">IFERROR(INDIRECT(ADDRESS(MATCH(A1362,'contribution par jour-semaine'!A:A,0),MATCH(B1362,'contribution par jour-semaine'!$1:$1,0),4,1,"contribution par jour-semaine")),"")</f>
        <v>12507.7734375</v>
      </c>
      <c r="D1362" s="4" t="str">
        <f ca="1">VLOOKUP(A1362,predictions!A:B,2,FALSE)</f>
        <v>03/05/2021</v>
      </c>
      <c r="E1362" s="4">
        <f t="shared" ca="1" si="5"/>
        <v>44319</v>
      </c>
    </row>
    <row r="1363" spans="1:5" ht="13" x14ac:dyDescent="0.15">
      <c r="A1363" s="1">
        <f ca="1">IFERROR(__xludf.DUMMYFUNCTION("""COMPUTED_VALUE"""),45)</f>
        <v>45</v>
      </c>
      <c r="B1363" s="1" t="str">
        <f ca="1">IFERROR(__xludf.DUMMYFUNCTION("""COMPUTED_VALUE"""),"Media_Print_PSYCHOLOGIES contribution")</f>
        <v>Media_Print_PSYCHOLOGIES contribution</v>
      </c>
      <c r="C1363" s="1">
        <f ca="1">IFERROR(INDIRECT(ADDRESS(MATCH(A1363,'contribution par jour-semaine'!A:A,0),MATCH(B1363,'contribution par jour-semaine'!$1:$1,0),4,1,"contribution par jour-semaine")),"")</f>
        <v>4876.78466796875</v>
      </c>
      <c r="D1363" s="4" t="str">
        <f ca="1">VLOOKUP(A1363,predictions!A:B,2,FALSE)</f>
        <v>03/05/2021</v>
      </c>
      <c r="E1363" s="4">
        <f t="shared" ca="1" si="5"/>
        <v>44319</v>
      </c>
    </row>
    <row r="1364" spans="1:5" ht="13" x14ac:dyDescent="0.15">
      <c r="A1364" s="1">
        <f ca="1">IFERROR(__xludf.DUMMYFUNCTION("""COMPUTED_VALUE"""),45)</f>
        <v>45</v>
      </c>
      <c r="B1364" s="1" t="str">
        <f ca="1">IFERROR(__xludf.DUMMYFUNCTION("""COMPUTED_VALUE"""),"Media_TV_TF1 contribution")</f>
        <v>Media_TV_TF1 contribution</v>
      </c>
      <c r="C1364" s="1">
        <f ca="1">IFERROR(INDIRECT(ADDRESS(MATCH(A1364,'contribution par jour-semaine'!A:A,0),MATCH(B1364,'contribution par jour-semaine'!$1:$1,0),4,1,"contribution par jour-semaine")),"")</f>
        <v>5725.302734375</v>
      </c>
      <c r="D1364" s="4" t="str">
        <f ca="1">VLOOKUP(A1364,predictions!A:B,2,FALSE)</f>
        <v>03/05/2021</v>
      </c>
      <c r="E1364" s="4">
        <f t="shared" ca="1" si="5"/>
        <v>44319</v>
      </c>
    </row>
    <row r="1365" spans="1:5" ht="13" x14ac:dyDescent="0.15">
      <c r="A1365" s="1">
        <f ca="1">IFERROR(__xludf.DUMMYFUNCTION("""COMPUTED_VALUE"""),45)</f>
        <v>45</v>
      </c>
      <c r="B1365" s="1" t="str">
        <f ca="1">IFERROR(__xludf.DUMMYFUNCTION("""COMPUTED_VALUE"""),"Media_TV_Others contribution")</f>
        <v>Media_TV_Others contribution</v>
      </c>
      <c r="C1365" s="1">
        <f ca="1">IFERROR(INDIRECT(ADDRESS(MATCH(A1365,'contribution par jour-semaine'!A:A,0),MATCH(B1365,'contribution par jour-semaine'!$1:$1,0),4,1,"contribution par jour-semaine")),"")</f>
        <v>7172.8232421875</v>
      </c>
      <c r="D1365" s="4" t="str">
        <f ca="1">VLOOKUP(A1365,predictions!A:B,2,FALSE)</f>
        <v>03/05/2021</v>
      </c>
      <c r="E1365" s="4">
        <f t="shared" ca="1" si="5"/>
        <v>44319</v>
      </c>
    </row>
    <row r="1366" spans="1:5" ht="13" x14ac:dyDescent="0.15">
      <c r="A1366" s="1">
        <f ca="1">IFERROR(__xludf.DUMMYFUNCTION("""COMPUTED_VALUE"""),45)</f>
        <v>45</v>
      </c>
      <c r="B1366" s="1" t="str">
        <f ca="1">IFERROR(__xludf.DUMMYFUNCTION("""COMPUTED_VALUE"""),"Media_TV_M6 contribution")</f>
        <v>Media_TV_M6 contribution</v>
      </c>
      <c r="C1366" s="1">
        <f ca="1">IFERROR(INDIRECT(ADDRESS(MATCH(A1366,'contribution par jour-semaine'!A:A,0),MATCH(B1366,'contribution par jour-semaine'!$1:$1,0),4,1,"contribution par jour-semaine")),"")</f>
        <v>12727.376953125</v>
      </c>
      <c r="D1366" s="4" t="str">
        <f ca="1">VLOOKUP(A1366,predictions!A:B,2,FALSE)</f>
        <v>03/05/2021</v>
      </c>
      <c r="E1366" s="4">
        <f t="shared" ca="1" si="5"/>
        <v>44319</v>
      </c>
    </row>
    <row r="1367" spans="1:5" ht="13" x14ac:dyDescent="0.15">
      <c r="A1367" s="1">
        <f ca="1">IFERROR(__xludf.DUMMYFUNCTION("""COMPUTED_VALUE"""),45)</f>
        <v>45</v>
      </c>
      <c r="B1367" s="1" t="str">
        <f ca="1">IFERROR(__xludf.DUMMYFUNCTION("""COMPUTED_VALUE"""),"Media_TV_TMC contribution")</f>
        <v>Media_TV_TMC contribution</v>
      </c>
      <c r="C1367" s="1">
        <f ca="1">IFERROR(INDIRECT(ADDRESS(MATCH(A1367,'contribution par jour-semaine'!A:A,0),MATCH(B1367,'contribution par jour-semaine'!$1:$1,0),4,1,"contribution par jour-semaine")),"")</f>
        <v>8793.57421875</v>
      </c>
      <c r="D1367" s="4" t="str">
        <f ca="1">VLOOKUP(A1367,predictions!A:B,2,FALSE)</f>
        <v>03/05/2021</v>
      </c>
      <c r="E1367" s="4">
        <f t="shared" ca="1" si="5"/>
        <v>44319</v>
      </c>
    </row>
    <row r="1368" spans="1:5" ht="13" x14ac:dyDescent="0.15">
      <c r="A1368" s="1">
        <f ca="1">IFERROR(__xludf.DUMMYFUNCTION("""COMPUTED_VALUE"""),45)</f>
        <v>45</v>
      </c>
      <c r="B1368" s="1" t="str">
        <f ca="1">IFERROR(__xludf.DUMMYFUNCTION("""COMPUTED_VALUE"""),"Media_TV_FRANCE 2 contribution")</f>
        <v>Media_TV_FRANCE 2 contribution</v>
      </c>
      <c r="C1368" s="1">
        <f ca="1">IFERROR(INDIRECT(ADDRESS(MATCH(A1368,'contribution par jour-semaine'!A:A,0),MATCH(B1368,'contribution par jour-semaine'!$1:$1,0),4,1,"contribution par jour-semaine")),"")</f>
        <v>7227.283203125</v>
      </c>
      <c r="D1368" s="4" t="str">
        <f ca="1">VLOOKUP(A1368,predictions!A:B,2,FALSE)</f>
        <v>03/05/2021</v>
      </c>
      <c r="E1368" s="4">
        <f t="shared" ca="1" si="5"/>
        <v>44319</v>
      </c>
    </row>
    <row r="1369" spans="1:5" ht="13" x14ac:dyDescent="0.15">
      <c r="A1369" s="1">
        <f ca="1">IFERROR(__xludf.DUMMYFUNCTION("""COMPUTED_VALUE"""),45)</f>
        <v>45</v>
      </c>
      <c r="B1369" s="1" t="str">
        <f ca="1">IFERROR(__xludf.DUMMYFUNCTION("""COMPUTED_VALUE"""),"Media_TV_BFM TV contribution")</f>
        <v>Media_TV_BFM TV contribution</v>
      </c>
      <c r="C1369" s="1">
        <f ca="1">IFERROR(INDIRECT(ADDRESS(MATCH(A1369,'contribution par jour-semaine'!A:A,0),MATCH(B1369,'contribution par jour-semaine'!$1:$1,0),4,1,"contribution par jour-semaine")),"")</f>
        <v>5138.96630859375</v>
      </c>
      <c r="D1369" s="4" t="str">
        <f ca="1">VLOOKUP(A1369,predictions!A:B,2,FALSE)</f>
        <v>03/05/2021</v>
      </c>
      <c r="E1369" s="4">
        <f t="shared" ca="1" si="5"/>
        <v>44319</v>
      </c>
    </row>
    <row r="1370" spans="1:5" ht="13" x14ac:dyDescent="0.15">
      <c r="A1370" s="1">
        <f ca="1">IFERROR(__xludf.DUMMYFUNCTION("""COMPUTED_VALUE"""),45)</f>
        <v>45</v>
      </c>
      <c r="B1370" s="1" t="str">
        <f ca="1">IFERROR(__xludf.DUMMYFUNCTION("""COMPUTED_VALUE"""),"Media_TV_C8 contribution")</f>
        <v>Media_TV_C8 contribution</v>
      </c>
      <c r="C1370" s="1">
        <f ca="1">IFERROR(INDIRECT(ADDRESS(MATCH(A1370,'contribution par jour-semaine'!A:A,0),MATCH(B1370,'contribution par jour-semaine'!$1:$1,0),4,1,"contribution par jour-semaine")),"")</f>
        <v>6463.677734375</v>
      </c>
      <c r="D1370" s="4" t="str">
        <f ca="1">VLOOKUP(A1370,predictions!A:B,2,FALSE)</f>
        <v>03/05/2021</v>
      </c>
      <c r="E1370" s="4">
        <f t="shared" ca="1" si="5"/>
        <v>44319</v>
      </c>
    </row>
    <row r="1371" spans="1:5" ht="13" x14ac:dyDescent="0.15">
      <c r="A1371" s="1">
        <f ca="1">IFERROR(__xludf.DUMMYFUNCTION("""COMPUTED_VALUE"""),45)</f>
        <v>45</v>
      </c>
      <c r="B1371" s="1" t="str">
        <f ca="1">IFERROR(__xludf.DUMMYFUNCTION("""COMPUTED_VALUE"""),"Media_TV_TF1 SERIES FILMS contribution")</f>
        <v>Media_TV_TF1 SERIES FILMS contribution</v>
      </c>
      <c r="C1371" s="1">
        <f ca="1">IFERROR(INDIRECT(ADDRESS(MATCH(A1371,'contribution par jour-semaine'!A:A,0),MATCH(B1371,'contribution par jour-semaine'!$1:$1,0),4,1,"contribution par jour-semaine")),"")</f>
        <v>5160.7294921875</v>
      </c>
      <c r="D1371" s="4" t="str">
        <f ca="1">VLOOKUP(A1371,predictions!A:B,2,FALSE)</f>
        <v>03/05/2021</v>
      </c>
      <c r="E1371" s="4">
        <f t="shared" ca="1" si="5"/>
        <v>44319</v>
      </c>
    </row>
    <row r="1372" spans="1:5" ht="13" x14ac:dyDescent="0.15">
      <c r="A1372" s="1">
        <f ca="1">IFERROR(__xludf.DUMMYFUNCTION("""COMPUTED_VALUE"""),45)</f>
        <v>45</v>
      </c>
      <c r="B1372" s="1" t="str">
        <f ca="1">IFERROR(__xludf.DUMMYFUNCTION("""COMPUTED_VALUE"""),"Media_TV_NRJ12 contribution")</f>
        <v>Media_TV_NRJ12 contribution</v>
      </c>
      <c r="C1372" s="1">
        <f ca="1">IFERROR(INDIRECT(ADDRESS(MATCH(A1372,'contribution par jour-semaine'!A:A,0),MATCH(B1372,'contribution par jour-semaine'!$1:$1,0),4,1,"contribution par jour-semaine")),"")</f>
        <v>2944.848388671875</v>
      </c>
      <c r="D1372" s="4" t="str">
        <f ca="1">VLOOKUP(A1372,predictions!A:B,2,FALSE)</f>
        <v>03/05/2021</v>
      </c>
      <c r="E1372" s="4">
        <f t="shared" ca="1" si="5"/>
        <v>44319</v>
      </c>
    </row>
    <row r="1373" spans="1:5" ht="13" x14ac:dyDescent="0.15">
      <c r="A1373" s="1">
        <f ca="1">IFERROR(__xludf.DUMMYFUNCTION("""COMPUTED_VALUE"""),45)</f>
        <v>45</v>
      </c>
      <c r="B1373" s="1" t="str">
        <f ca="1">IFERROR(__xludf.DUMMYFUNCTION("""COMPUTED_VALUE"""),"Media_Search contribution")</f>
        <v>Media_Search contribution</v>
      </c>
      <c r="C1373" s="1">
        <f ca="1">IFERROR(INDIRECT(ADDRESS(MATCH(A1373,'contribution par jour-semaine'!A:A,0),MATCH(B1373,'contribution par jour-semaine'!$1:$1,0),4,1,"contribution par jour-semaine")),"")</f>
        <v>72213.90625</v>
      </c>
      <c r="D1373" s="4" t="str">
        <f ca="1">VLOOKUP(A1373,predictions!A:B,2,FALSE)</f>
        <v>03/05/2021</v>
      </c>
      <c r="E1373" s="4">
        <f t="shared" ca="1" si="5"/>
        <v>44319</v>
      </c>
    </row>
    <row r="1374" spans="1:5" ht="13" x14ac:dyDescent="0.15">
      <c r="A1374" s="1">
        <f ca="1">IFERROR(__xludf.DUMMYFUNCTION("""COMPUTED_VALUE"""),45)</f>
        <v>45</v>
      </c>
      <c r="B1374" s="1" t="str">
        <f ca="1">IFERROR(__xludf.DUMMYFUNCTION("""COMPUTED_VALUE"""),"Media_Social contribution")</f>
        <v>Media_Social contribution</v>
      </c>
      <c r="C1374" s="1">
        <f ca="1">IFERROR(INDIRECT(ADDRESS(MATCH(A1374,'contribution par jour-semaine'!A:A,0),MATCH(B1374,'contribution par jour-semaine'!$1:$1,0),4,1,"contribution par jour-semaine")),"")</f>
        <v>46994.890625</v>
      </c>
      <c r="D1374" s="4" t="str">
        <f ca="1">VLOOKUP(A1374,predictions!A:B,2,FALSE)</f>
        <v>03/05/2021</v>
      </c>
      <c r="E1374" s="4">
        <f t="shared" ca="1" si="5"/>
        <v>44319</v>
      </c>
    </row>
    <row r="1375" spans="1:5" ht="13" x14ac:dyDescent="0.15">
      <c r="A1375" s="1">
        <f ca="1">IFERROR(__xludf.DUMMYFUNCTION("""COMPUTED_VALUE"""),45)</f>
        <v>45</v>
      </c>
      <c r="B1375" s="1" t="str">
        <f ca="1">IFERROR(__xludf.DUMMYFUNCTION("""COMPUTED_VALUE"""),"Media_Display contribution")</f>
        <v>Media_Display contribution</v>
      </c>
      <c r="C1375" s="1">
        <f ca="1">IFERROR(INDIRECT(ADDRESS(MATCH(A1375,'contribution par jour-semaine'!A:A,0),MATCH(B1375,'contribution par jour-semaine'!$1:$1,0),4,1,"contribution par jour-semaine")),"")</f>
        <v>36463.4765625</v>
      </c>
      <c r="D1375" s="4" t="str">
        <f ca="1">VLOOKUP(A1375,predictions!A:B,2,FALSE)</f>
        <v>03/05/2021</v>
      </c>
      <c r="E1375" s="4">
        <f t="shared" ca="1" si="5"/>
        <v>44319</v>
      </c>
    </row>
    <row r="1376" spans="1:5" ht="13" x14ac:dyDescent="0.15">
      <c r="A1376" s="1">
        <f ca="1">IFERROR(__xludf.DUMMYFUNCTION("""COMPUTED_VALUE"""),45)</f>
        <v>45</v>
      </c>
      <c r="B1376" s="1" t="str">
        <f ca="1">IFERROR(__xludf.DUMMYFUNCTION("""COMPUTED_VALUE"""),"Media_OOH_JC DECAUX VITRINE 2M2 NATIONAL contribution")</f>
        <v>Media_OOH_JC DECAUX VITRINE 2M2 NATIONAL contribution</v>
      </c>
      <c r="C1376" s="1">
        <f ca="1">IFERROR(INDIRECT(ADDRESS(MATCH(A1376,'contribution par jour-semaine'!A:A,0),MATCH(B1376,'contribution par jour-semaine'!$1:$1,0),4,1,"contribution par jour-semaine")),"")</f>
        <v>1729.9461669921875</v>
      </c>
      <c r="D1376" s="4" t="str">
        <f ca="1">VLOOKUP(A1376,predictions!A:B,2,FALSE)</f>
        <v>03/05/2021</v>
      </c>
      <c r="E1376" s="4">
        <f t="shared" ca="1" si="5"/>
        <v>44319</v>
      </c>
    </row>
    <row r="1377" spans="1:5" ht="13" x14ac:dyDescent="0.15">
      <c r="A1377" s="1">
        <f ca="1">IFERROR(__xludf.DUMMYFUNCTION("""COMPUTED_VALUE"""),45)</f>
        <v>45</v>
      </c>
      <c r="B1377" s="1" t="str">
        <f ca="1">IFERROR(__xludf.DUMMYFUNCTION("""COMPUTED_VALUE"""),"Media_OOH_METROBUS METRO NATIONAL contribution")</f>
        <v>Media_OOH_METROBUS METRO NATIONAL contribution</v>
      </c>
      <c r="C1377" s="1">
        <f ca="1">IFERROR(INDIRECT(ADDRESS(MATCH(A1377,'contribution par jour-semaine'!A:A,0),MATCH(B1377,'contribution par jour-semaine'!$1:$1,0),4,1,"contribution par jour-semaine")),"")</f>
        <v>1865.8746337890625</v>
      </c>
      <c r="D1377" s="4" t="str">
        <f ca="1">VLOOKUP(A1377,predictions!A:B,2,FALSE)</f>
        <v>03/05/2021</v>
      </c>
      <c r="E1377" s="4">
        <f t="shared" ca="1" si="5"/>
        <v>44319</v>
      </c>
    </row>
    <row r="1378" spans="1:5" ht="13" x14ac:dyDescent="0.15">
      <c r="A1378" s="1">
        <f ca="1">IFERROR(__xludf.DUMMYFUNCTION("""COMPUTED_VALUE"""),45)</f>
        <v>45</v>
      </c>
      <c r="B1378" s="1" t="str">
        <f ca="1">IFERROR(__xludf.DUMMYFUNCTION("""COMPUTED_VALUE"""),"Media_OOH_CLEAR CHANNEL SHOPPING MALLS contribution")</f>
        <v>Media_OOH_CLEAR CHANNEL SHOPPING MALLS contribution</v>
      </c>
      <c r="C1378" s="1">
        <f ca="1">IFERROR(INDIRECT(ADDRESS(MATCH(A1378,'contribution par jour-semaine'!A:A,0),MATCH(B1378,'contribution par jour-semaine'!$1:$1,0),4,1,"contribution par jour-semaine")),"")</f>
        <v>19036.73828125</v>
      </c>
      <c r="D1378" s="4" t="str">
        <f ca="1">VLOOKUP(A1378,predictions!A:B,2,FALSE)</f>
        <v>03/05/2021</v>
      </c>
      <c r="E1378" s="4">
        <f t="shared" ca="1" si="5"/>
        <v>44319</v>
      </c>
    </row>
    <row r="1379" spans="1:5" ht="13" x14ac:dyDescent="0.15">
      <c r="A1379" s="1">
        <f ca="1">IFERROR(__xludf.DUMMYFUNCTION("""COMPUTED_VALUE"""),45)</f>
        <v>45</v>
      </c>
      <c r="B1379" s="1" t="str">
        <f ca="1">IFERROR(__xludf.DUMMYFUNCTION("""COMPUTED_VALUE"""),"Media_OOH_MEDIAGARES TRANSPORT contribution")</f>
        <v>Media_OOH_MEDIAGARES TRANSPORT contribution</v>
      </c>
      <c r="C1379" s="1">
        <f ca="1">IFERROR(INDIRECT(ADDRESS(MATCH(A1379,'contribution par jour-semaine'!A:A,0),MATCH(B1379,'contribution par jour-semaine'!$1:$1,0),4,1,"contribution par jour-semaine")),"")</f>
        <v>10909.45703125</v>
      </c>
      <c r="D1379" s="4" t="str">
        <f ca="1">VLOOKUP(A1379,predictions!A:B,2,FALSE)</f>
        <v>03/05/2021</v>
      </c>
      <c r="E1379" s="4">
        <f t="shared" ca="1" si="5"/>
        <v>44319</v>
      </c>
    </row>
    <row r="1380" spans="1:5" ht="13" x14ac:dyDescent="0.15">
      <c r="A1380" s="1">
        <f ca="1">IFERROR(__xludf.DUMMYFUNCTION("""COMPUTED_VALUE"""),45)</f>
        <v>45</v>
      </c>
      <c r="B1380" s="1" t="str">
        <f ca="1">IFERROR(__xludf.DUMMYFUNCTION("""COMPUTED_VALUE"""),"Media_OOH_Others contribution")</f>
        <v>Media_OOH_Others contribution</v>
      </c>
      <c r="C1380" s="1">
        <f ca="1">IFERROR(INDIRECT(ADDRESS(MATCH(A1380,'contribution par jour-semaine'!A:A,0),MATCH(B1380,'contribution par jour-semaine'!$1:$1,0),4,1,"contribution par jour-semaine")),"")</f>
        <v>6288.0888671875</v>
      </c>
      <c r="D1380" s="4" t="str">
        <f ca="1">VLOOKUP(A1380,predictions!A:B,2,FALSE)</f>
        <v>03/05/2021</v>
      </c>
      <c r="E1380" s="4">
        <f t="shared" ca="1" si="5"/>
        <v>44319</v>
      </c>
    </row>
    <row r="1381" spans="1:5" ht="13" x14ac:dyDescent="0.15">
      <c r="A1381" s="1">
        <f ca="1">IFERROR(__xludf.DUMMYFUNCTION("""COMPUTED_VALUE"""),45)</f>
        <v>45</v>
      </c>
      <c r="B1381" s="1" t="str">
        <f ca="1">IFERROR(__xludf.DUMMYFUNCTION("""COMPUTED_VALUE"""),"baseline contribution")</f>
        <v>baseline contribution</v>
      </c>
      <c r="C1381" s="1">
        <f ca="1">IFERROR(INDIRECT(ADDRESS(MATCH(A1381,'contribution par jour-semaine'!A:A,0),MATCH(B1381,'contribution par jour-semaine'!$1:$1,0),4,1,"contribution par jour-semaine")),"")</f>
        <v>1251404.875</v>
      </c>
      <c r="D1381" s="4" t="str">
        <f ca="1">VLOOKUP(A1381,predictions!A:B,2,FALSE)</f>
        <v>03/05/2021</v>
      </c>
      <c r="E1381" s="4">
        <f t="shared" ca="1" si="5"/>
        <v>44319</v>
      </c>
    </row>
    <row r="1382" spans="1:5" ht="13" x14ac:dyDescent="0.15">
      <c r="A1382" s="1">
        <f ca="1">IFERROR(__xludf.DUMMYFUNCTION("""COMPUTED_VALUE"""),46)</f>
        <v>46</v>
      </c>
      <c r="B1382" s="1" t="str">
        <f ca="1">IFERROR(__xludf.DUMMYFUNCTION("""COMPUTED_VALUE"""),"Media_Print_Others contribution")</f>
        <v>Media_Print_Others contribution</v>
      </c>
      <c r="C1382" s="1">
        <f ca="1">IFERROR(INDIRECT(ADDRESS(MATCH(A1382,'contribution par jour-semaine'!A:A,0),MATCH(B1382,'contribution par jour-semaine'!$1:$1,0),4,1,"contribution par jour-semaine")),"")</f>
        <v>30150.337890625</v>
      </c>
      <c r="D1382" s="4" t="str">
        <f ca="1">VLOOKUP(A1382,predictions!A:B,2,FALSE)</f>
        <v>10/05/2021</v>
      </c>
      <c r="E1382" s="4">
        <f t="shared" ca="1" si="5"/>
        <v>44326</v>
      </c>
    </row>
    <row r="1383" spans="1:5" ht="13" x14ac:dyDescent="0.15">
      <c r="A1383" s="1">
        <f ca="1">IFERROR(__xludf.DUMMYFUNCTION("""COMPUTED_VALUE"""),46)</f>
        <v>46</v>
      </c>
      <c r="B1383" s="1" t="str">
        <f ca="1">IFERROR(__xludf.DUMMYFUNCTION("""COMPUTED_VALUE"""),"Media_Print_ELLE contribution")</f>
        <v>Media_Print_ELLE contribution</v>
      </c>
      <c r="C1383" s="1">
        <f ca="1">IFERROR(INDIRECT(ADDRESS(MATCH(A1383,'contribution par jour-semaine'!A:A,0),MATCH(B1383,'contribution par jour-semaine'!$1:$1,0),4,1,"contribution par jour-semaine")),"")</f>
        <v>60562.18359375</v>
      </c>
      <c r="D1383" s="4" t="str">
        <f ca="1">VLOOKUP(A1383,predictions!A:B,2,FALSE)</f>
        <v>10/05/2021</v>
      </c>
      <c r="E1383" s="4">
        <f t="shared" ca="1" si="5"/>
        <v>44326</v>
      </c>
    </row>
    <row r="1384" spans="1:5" ht="13" x14ac:dyDescent="0.15">
      <c r="A1384" s="1">
        <f ca="1">IFERROR(__xludf.DUMMYFUNCTION("""COMPUTED_VALUE"""),46)</f>
        <v>46</v>
      </c>
      <c r="B1384" s="1" t="str">
        <f ca="1">IFERROR(__xludf.DUMMYFUNCTION("""COMPUTED_VALUE"""),"Media_Print_MADAME FIGARO contribution")</f>
        <v>Media_Print_MADAME FIGARO contribution</v>
      </c>
      <c r="C1384" s="1">
        <f ca="1">IFERROR(INDIRECT(ADDRESS(MATCH(A1384,'contribution par jour-semaine'!A:A,0),MATCH(B1384,'contribution par jour-semaine'!$1:$1,0),4,1,"contribution par jour-semaine")),"")</f>
        <v>20077.23828125</v>
      </c>
      <c r="D1384" s="4" t="str">
        <f ca="1">VLOOKUP(A1384,predictions!A:B,2,FALSE)</f>
        <v>10/05/2021</v>
      </c>
      <c r="E1384" s="4">
        <f t="shared" ca="1" si="5"/>
        <v>44326</v>
      </c>
    </row>
    <row r="1385" spans="1:5" ht="13" x14ac:dyDescent="0.15">
      <c r="A1385" s="1">
        <f ca="1">IFERROR(__xludf.DUMMYFUNCTION("""COMPUTED_VALUE"""),46)</f>
        <v>46</v>
      </c>
      <c r="B1385" s="1" t="str">
        <f ca="1">IFERROR(__xludf.DUMMYFUNCTION("""COMPUTED_VALUE"""),"Media_Print_MARIE CLAIRE contribution")</f>
        <v>Media_Print_MARIE CLAIRE contribution</v>
      </c>
      <c r="C1385" s="1">
        <f ca="1">IFERROR(INDIRECT(ADDRESS(MATCH(A1385,'contribution par jour-semaine'!A:A,0),MATCH(B1385,'contribution par jour-semaine'!$1:$1,0),4,1,"contribution par jour-semaine")),"")</f>
        <v>12862.4443359375</v>
      </c>
      <c r="D1385" s="4" t="str">
        <f ca="1">VLOOKUP(A1385,predictions!A:B,2,FALSE)</f>
        <v>10/05/2021</v>
      </c>
      <c r="E1385" s="4">
        <f t="shared" ca="1" si="5"/>
        <v>44326</v>
      </c>
    </row>
    <row r="1386" spans="1:5" ht="13" x14ac:dyDescent="0.15">
      <c r="A1386" s="1">
        <f ca="1">IFERROR(__xludf.DUMMYFUNCTION("""COMPUTED_VALUE"""),46)</f>
        <v>46</v>
      </c>
      <c r="B1386" s="1" t="str">
        <f ca="1">IFERROR(__xludf.DUMMYFUNCTION("""COMPUTED_VALUE"""),"Media_Print_VERSION FEMINA contribution")</f>
        <v>Media_Print_VERSION FEMINA contribution</v>
      </c>
      <c r="C1386" s="1">
        <f ca="1">IFERROR(INDIRECT(ADDRESS(MATCH(A1386,'contribution par jour-semaine'!A:A,0),MATCH(B1386,'contribution par jour-semaine'!$1:$1,0),4,1,"contribution par jour-semaine")),"")</f>
        <v>57357.17578125</v>
      </c>
      <c r="D1386" s="4" t="str">
        <f ca="1">VLOOKUP(A1386,predictions!A:B,2,FALSE)</f>
        <v>10/05/2021</v>
      </c>
      <c r="E1386" s="4">
        <f t="shared" ca="1" si="5"/>
        <v>44326</v>
      </c>
    </row>
    <row r="1387" spans="1:5" ht="13" x14ac:dyDescent="0.15">
      <c r="A1387" s="1">
        <f ca="1">IFERROR(__xludf.DUMMYFUNCTION("""COMPUTED_VALUE"""),46)</f>
        <v>46</v>
      </c>
      <c r="B1387" s="1" t="str">
        <f ca="1">IFERROR(__xludf.DUMMYFUNCTION("""COMPUTED_VALUE"""),"Media_Print_GALA contribution")</f>
        <v>Media_Print_GALA contribution</v>
      </c>
      <c r="C1387" s="1">
        <f ca="1">IFERROR(INDIRECT(ADDRESS(MATCH(A1387,'contribution par jour-semaine'!A:A,0),MATCH(B1387,'contribution par jour-semaine'!$1:$1,0),4,1,"contribution par jour-semaine")),"")</f>
        <v>27883.3046875</v>
      </c>
      <c r="D1387" s="4" t="str">
        <f ca="1">VLOOKUP(A1387,predictions!A:B,2,FALSE)</f>
        <v>10/05/2021</v>
      </c>
      <c r="E1387" s="4">
        <f t="shared" ca="1" si="5"/>
        <v>44326</v>
      </c>
    </row>
    <row r="1388" spans="1:5" ht="13" x14ac:dyDescent="0.15">
      <c r="A1388" s="1">
        <f ca="1">IFERROR(__xludf.DUMMYFUNCTION("""COMPUTED_VALUE"""),46)</f>
        <v>46</v>
      </c>
      <c r="B1388" s="1" t="str">
        <f ca="1">IFERROR(__xludf.DUMMYFUNCTION("""COMPUTED_VALUE"""),"Media_Print_COSMOPOLITAN contribution")</f>
        <v>Media_Print_COSMOPOLITAN contribution</v>
      </c>
      <c r="C1388" s="1">
        <f ca="1">IFERROR(INDIRECT(ADDRESS(MATCH(A1388,'contribution par jour-semaine'!A:A,0),MATCH(B1388,'contribution par jour-semaine'!$1:$1,0),4,1,"contribution par jour-semaine")),"")</f>
        <v>26229.75</v>
      </c>
      <c r="D1388" s="4" t="str">
        <f ca="1">VLOOKUP(A1388,predictions!A:B,2,FALSE)</f>
        <v>10/05/2021</v>
      </c>
      <c r="E1388" s="4">
        <f t="shared" ca="1" si="5"/>
        <v>44326</v>
      </c>
    </row>
    <row r="1389" spans="1:5" ht="13" x14ac:dyDescent="0.15">
      <c r="A1389" s="1">
        <f ca="1">IFERROR(__xludf.DUMMYFUNCTION("""COMPUTED_VALUE"""),46)</f>
        <v>46</v>
      </c>
      <c r="B1389" s="1" t="str">
        <f ca="1">IFERROR(__xludf.DUMMYFUNCTION("""COMPUTED_VALUE"""),"Media_Print_FEMME ACTUELLE contribution")</f>
        <v>Media_Print_FEMME ACTUELLE contribution</v>
      </c>
      <c r="C1389" s="1">
        <f ca="1">IFERROR(INDIRECT(ADDRESS(MATCH(A1389,'contribution par jour-semaine'!A:A,0),MATCH(B1389,'contribution par jour-semaine'!$1:$1,0),4,1,"contribution par jour-semaine")),"")</f>
        <v>17331.484375</v>
      </c>
      <c r="D1389" s="4" t="str">
        <f ca="1">VLOOKUP(A1389,predictions!A:B,2,FALSE)</f>
        <v>10/05/2021</v>
      </c>
      <c r="E1389" s="4">
        <f t="shared" ca="1" si="5"/>
        <v>44326</v>
      </c>
    </row>
    <row r="1390" spans="1:5" ht="13" x14ac:dyDescent="0.15">
      <c r="A1390" s="1">
        <f ca="1">IFERROR(__xludf.DUMMYFUNCTION("""COMPUTED_VALUE"""),46)</f>
        <v>46</v>
      </c>
      <c r="B1390" s="1" t="str">
        <f ca="1">IFERROR(__xludf.DUMMYFUNCTION("""COMPUTED_VALUE"""),"Media_Print_PARIS MATCH contribution")</f>
        <v>Media_Print_PARIS MATCH contribution</v>
      </c>
      <c r="C1390" s="1">
        <f ca="1">IFERROR(INDIRECT(ADDRESS(MATCH(A1390,'contribution par jour-semaine'!A:A,0),MATCH(B1390,'contribution par jour-semaine'!$1:$1,0),4,1,"contribution par jour-semaine")),"")</f>
        <v>14746.294921875</v>
      </c>
      <c r="D1390" s="4" t="str">
        <f ca="1">VLOOKUP(A1390,predictions!A:B,2,FALSE)</f>
        <v>10/05/2021</v>
      </c>
      <c r="E1390" s="4">
        <f t="shared" ca="1" si="5"/>
        <v>44326</v>
      </c>
    </row>
    <row r="1391" spans="1:5" ht="13" x14ac:dyDescent="0.15">
      <c r="A1391" s="1">
        <f ca="1">IFERROR(__xludf.DUMMYFUNCTION("""COMPUTED_VALUE"""),46)</f>
        <v>46</v>
      </c>
      <c r="B1391" s="1" t="str">
        <f ca="1">IFERROR(__xludf.DUMMYFUNCTION("""COMPUTED_VALUE"""),"Media_Print_BIBA contribution")</f>
        <v>Media_Print_BIBA contribution</v>
      </c>
      <c r="C1391" s="1">
        <f ca="1">IFERROR(INDIRECT(ADDRESS(MATCH(A1391,'contribution par jour-semaine'!A:A,0),MATCH(B1391,'contribution par jour-semaine'!$1:$1,0),4,1,"contribution par jour-semaine")),"")</f>
        <v>29283.06640625</v>
      </c>
      <c r="D1391" s="4" t="str">
        <f ca="1">VLOOKUP(A1391,predictions!A:B,2,FALSE)</f>
        <v>10/05/2021</v>
      </c>
      <c r="E1391" s="4">
        <f t="shared" ca="1" si="5"/>
        <v>44326</v>
      </c>
    </row>
    <row r="1392" spans="1:5" ht="13" x14ac:dyDescent="0.15">
      <c r="A1392" s="1">
        <f ca="1">IFERROR(__xludf.DUMMYFUNCTION("""COMPUTED_VALUE"""),46)</f>
        <v>46</v>
      </c>
      <c r="B1392" s="1" t="str">
        <f ca="1">IFERROR(__xludf.DUMMYFUNCTION("""COMPUTED_VALUE"""),"Media_Print_AVANTAGES contribution")</f>
        <v>Media_Print_AVANTAGES contribution</v>
      </c>
      <c r="C1392" s="1">
        <f ca="1">IFERROR(INDIRECT(ADDRESS(MATCH(A1392,'contribution par jour-semaine'!A:A,0),MATCH(B1392,'contribution par jour-semaine'!$1:$1,0),4,1,"contribution par jour-semaine")),"")</f>
        <v>11426.783203125</v>
      </c>
      <c r="D1392" s="4" t="str">
        <f ca="1">VLOOKUP(A1392,predictions!A:B,2,FALSE)</f>
        <v>10/05/2021</v>
      </c>
      <c r="E1392" s="4">
        <f t="shared" ca="1" si="5"/>
        <v>44326</v>
      </c>
    </row>
    <row r="1393" spans="1:5" ht="13" x14ac:dyDescent="0.15">
      <c r="A1393" s="1">
        <f ca="1">IFERROR(__xludf.DUMMYFUNCTION("""COMPUTED_VALUE"""),46)</f>
        <v>46</v>
      </c>
      <c r="B1393" s="1" t="str">
        <f ca="1">IFERROR(__xludf.DUMMYFUNCTION("""COMPUTED_VALUE"""),"Media_Print_PSYCHOLOGIES contribution")</f>
        <v>Media_Print_PSYCHOLOGIES contribution</v>
      </c>
      <c r="C1393" s="1">
        <f ca="1">IFERROR(INDIRECT(ADDRESS(MATCH(A1393,'contribution par jour-semaine'!A:A,0),MATCH(B1393,'contribution par jour-semaine'!$1:$1,0),4,1,"contribution par jour-semaine")),"")</f>
        <v>3917.68701171875</v>
      </c>
      <c r="D1393" s="4" t="str">
        <f ca="1">VLOOKUP(A1393,predictions!A:B,2,FALSE)</f>
        <v>10/05/2021</v>
      </c>
      <c r="E1393" s="4">
        <f t="shared" ca="1" si="5"/>
        <v>44326</v>
      </c>
    </row>
    <row r="1394" spans="1:5" ht="13" x14ac:dyDescent="0.15">
      <c r="A1394" s="1">
        <f ca="1">IFERROR(__xludf.DUMMYFUNCTION("""COMPUTED_VALUE"""),46)</f>
        <v>46</v>
      </c>
      <c r="B1394" s="1" t="str">
        <f ca="1">IFERROR(__xludf.DUMMYFUNCTION("""COMPUTED_VALUE"""),"Media_TV_TF1 contribution")</f>
        <v>Media_TV_TF1 contribution</v>
      </c>
      <c r="C1394" s="1">
        <f ca="1">IFERROR(INDIRECT(ADDRESS(MATCH(A1394,'contribution par jour-semaine'!A:A,0),MATCH(B1394,'contribution par jour-semaine'!$1:$1,0),4,1,"contribution par jour-semaine")),"")</f>
        <v>5094.255859375</v>
      </c>
      <c r="D1394" s="4" t="str">
        <f ca="1">VLOOKUP(A1394,predictions!A:B,2,FALSE)</f>
        <v>10/05/2021</v>
      </c>
      <c r="E1394" s="4">
        <f t="shared" ca="1" si="5"/>
        <v>44326</v>
      </c>
    </row>
    <row r="1395" spans="1:5" ht="13" x14ac:dyDescent="0.15">
      <c r="A1395" s="1">
        <f ca="1">IFERROR(__xludf.DUMMYFUNCTION("""COMPUTED_VALUE"""),46)</f>
        <v>46</v>
      </c>
      <c r="B1395" s="1" t="str">
        <f ca="1">IFERROR(__xludf.DUMMYFUNCTION("""COMPUTED_VALUE"""),"Media_TV_Others contribution")</f>
        <v>Media_TV_Others contribution</v>
      </c>
      <c r="C1395" s="1">
        <f ca="1">IFERROR(INDIRECT(ADDRESS(MATCH(A1395,'contribution par jour-semaine'!A:A,0),MATCH(B1395,'contribution par jour-semaine'!$1:$1,0),4,1,"contribution par jour-semaine")),"")</f>
        <v>6493.7265625</v>
      </c>
      <c r="D1395" s="4" t="str">
        <f ca="1">VLOOKUP(A1395,predictions!A:B,2,FALSE)</f>
        <v>10/05/2021</v>
      </c>
      <c r="E1395" s="4">
        <f t="shared" ca="1" si="5"/>
        <v>44326</v>
      </c>
    </row>
    <row r="1396" spans="1:5" ht="13" x14ac:dyDescent="0.15">
      <c r="A1396" s="1">
        <f ca="1">IFERROR(__xludf.DUMMYFUNCTION("""COMPUTED_VALUE"""),46)</f>
        <v>46</v>
      </c>
      <c r="B1396" s="1" t="str">
        <f ca="1">IFERROR(__xludf.DUMMYFUNCTION("""COMPUTED_VALUE"""),"Media_TV_M6 contribution")</f>
        <v>Media_TV_M6 contribution</v>
      </c>
      <c r="C1396" s="1">
        <f ca="1">IFERROR(INDIRECT(ADDRESS(MATCH(A1396,'contribution par jour-semaine'!A:A,0),MATCH(B1396,'contribution par jour-semaine'!$1:$1,0),4,1,"contribution par jour-semaine")),"")</f>
        <v>12105.6015625</v>
      </c>
      <c r="D1396" s="4" t="str">
        <f ca="1">VLOOKUP(A1396,predictions!A:B,2,FALSE)</f>
        <v>10/05/2021</v>
      </c>
      <c r="E1396" s="4">
        <f t="shared" ca="1" si="5"/>
        <v>44326</v>
      </c>
    </row>
    <row r="1397" spans="1:5" ht="13" x14ac:dyDescent="0.15">
      <c r="A1397" s="1">
        <f ca="1">IFERROR(__xludf.DUMMYFUNCTION("""COMPUTED_VALUE"""),46)</f>
        <v>46</v>
      </c>
      <c r="B1397" s="1" t="str">
        <f ca="1">IFERROR(__xludf.DUMMYFUNCTION("""COMPUTED_VALUE"""),"Media_TV_TMC contribution")</f>
        <v>Media_TV_TMC contribution</v>
      </c>
      <c r="C1397" s="1">
        <f ca="1">IFERROR(INDIRECT(ADDRESS(MATCH(A1397,'contribution par jour-semaine'!A:A,0),MATCH(B1397,'contribution par jour-semaine'!$1:$1,0),4,1,"contribution par jour-semaine")),"")</f>
        <v>7875.52099609375</v>
      </c>
      <c r="D1397" s="4" t="str">
        <f ca="1">VLOOKUP(A1397,predictions!A:B,2,FALSE)</f>
        <v>10/05/2021</v>
      </c>
      <c r="E1397" s="4">
        <f t="shared" ca="1" si="5"/>
        <v>44326</v>
      </c>
    </row>
    <row r="1398" spans="1:5" ht="13" x14ac:dyDescent="0.15">
      <c r="A1398" s="1">
        <f ca="1">IFERROR(__xludf.DUMMYFUNCTION("""COMPUTED_VALUE"""),46)</f>
        <v>46</v>
      </c>
      <c r="B1398" s="1" t="str">
        <f ca="1">IFERROR(__xludf.DUMMYFUNCTION("""COMPUTED_VALUE"""),"Media_TV_FRANCE 2 contribution")</f>
        <v>Media_TV_FRANCE 2 contribution</v>
      </c>
      <c r="C1398" s="1">
        <f ca="1">IFERROR(INDIRECT(ADDRESS(MATCH(A1398,'contribution par jour-semaine'!A:A,0),MATCH(B1398,'contribution par jour-semaine'!$1:$1,0),4,1,"contribution par jour-semaine")),"")</f>
        <v>6354.6015625</v>
      </c>
      <c r="D1398" s="4" t="str">
        <f ca="1">VLOOKUP(A1398,predictions!A:B,2,FALSE)</f>
        <v>10/05/2021</v>
      </c>
      <c r="E1398" s="4">
        <f t="shared" ca="1" si="5"/>
        <v>44326</v>
      </c>
    </row>
    <row r="1399" spans="1:5" ht="13" x14ac:dyDescent="0.15">
      <c r="A1399" s="1">
        <f ca="1">IFERROR(__xludf.DUMMYFUNCTION("""COMPUTED_VALUE"""),46)</f>
        <v>46</v>
      </c>
      <c r="B1399" s="1" t="str">
        <f ca="1">IFERROR(__xludf.DUMMYFUNCTION("""COMPUTED_VALUE"""),"Media_TV_BFM TV contribution")</f>
        <v>Media_TV_BFM TV contribution</v>
      </c>
      <c r="C1399" s="1">
        <f ca="1">IFERROR(INDIRECT(ADDRESS(MATCH(A1399,'contribution par jour-semaine'!A:A,0),MATCH(B1399,'contribution par jour-semaine'!$1:$1,0),4,1,"contribution par jour-semaine")),"")</f>
        <v>4428.0244140625</v>
      </c>
      <c r="D1399" s="4" t="str">
        <f ca="1">VLOOKUP(A1399,predictions!A:B,2,FALSE)</f>
        <v>10/05/2021</v>
      </c>
      <c r="E1399" s="4">
        <f t="shared" ca="1" si="5"/>
        <v>44326</v>
      </c>
    </row>
    <row r="1400" spans="1:5" ht="13" x14ac:dyDescent="0.15">
      <c r="A1400" s="1">
        <f ca="1">IFERROR(__xludf.DUMMYFUNCTION("""COMPUTED_VALUE"""),46)</f>
        <v>46</v>
      </c>
      <c r="B1400" s="1" t="str">
        <f ca="1">IFERROR(__xludf.DUMMYFUNCTION("""COMPUTED_VALUE"""),"Media_TV_C8 contribution")</f>
        <v>Media_TV_C8 contribution</v>
      </c>
      <c r="C1400" s="1">
        <f ca="1">IFERROR(INDIRECT(ADDRESS(MATCH(A1400,'contribution par jour-semaine'!A:A,0),MATCH(B1400,'contribution par jour-semaine'!$1:$1,0),4,1,"contribution par jour-semaine")),"")</f>
        <v>6151.0087890625</v>
      </c>
      <c r="D1400" s="4" t="str">
        <f ca="1">VLOOKUP(A1400,predictions!A:B,2,FALSE)</f>
        <v>10/05/2021</v>
      </c>
      <c r="E1400" s="4">
        <f t="shared" ca="1" si="5"/>
        <v>44326</v>
      </c>
    </row>
    <row r="1401" spans="1:5" ht="13" x14ac:dyDescent="0.15">
      <c r="A1401" s="1">
        <f ca="1">IFERROR(__xludf.DUMMYFUNCTION("""COMPUTED_VALUE"""),46)</f>
        <v>46</v>
      </c>
      <c r="B1401" s="1" t="str">
        <f ca="1">IFERROR(__xludf.DUMMYFUNCTION("""COMPUTED_VALUE"""),"Media_TV_TF1 SERIES FILMS contribution")</f>
        <v>Media_TV_TF1 SERIES FILMS contribution</v>
      </c>
      <c r="C1401" s="1">
        <f ca="1">IFERROR(INDIRECT(ADDRESS(MATCH(A1401,'contribution par jour-semaine'!A:A,0),MATCH(B1401,'contribution par jour-semaine'!$1:$1,0),4,1,"contribution par jour-semaine")),"")</f>
        <v>4641.5107421875</v>
      </c>
      <c r="D1401" s="4" t="str">
        <f ca="1">VLOOKUP(A1401,predictions!A:B,2,FALSE)</f>
        <v>10/05/2021</v>
      </c>
      <c r="E1401" s="4">
        <f t="shared" ca="1" si="5"/>
        <v>44326</v>
      </c>
    </row>
    <row r="1402" spans="1:5" ht="13" x14ac:dyDescent="0.15">
      <c r="A1402" s="1">
        <f ca="1">IFERROR(__xludf.DUMMYFUNCTION("""COMPUTED_VALUE"""),46)</f>
        <v>46</v>
      </c>
      <c r="B1402" s="1" t="str">
        <f ca="1">IFERROR(__xludf.DUMMYFUNCTION("""COMPUTED_VALUE"""),"Media_TV_NRJ12 contribution")</f>
        <v>Media_TV_NRJ12 contribution</v>
      </c>
      <c r="C1402" s="1">
        <f ca="1">IFERROR(INDIRECT(ADDRESS(MATCH(A1402,'contribution par jour-semaine'!A:A,0),MATCH(B1402,'contribution par jour-semaine'!$1:$1,0),4,1,"contribution par jour-semaine")),"")</f>
        <v>2544.664794921875</v>
      </c>
      <c r="D1402" s="4" t="str">
        <f ca="1">VLOOKUP(A1402,predictions!A:B,2,FALSE)</f>
        <v>10/05/2021</v>
      </c>
      <c r="E1402" s="4">
        <f t="shared" ca="1" si="5"/>
        <v>44326</v>
      </c>
    </row>
    <row r="1403" spans="1:5" ht="13" x14ac:dyDescent="0.15">
      <c r="A1403" s="1">
        <f ca="1">IFERROR(__xludf.DUMMYFUNCTION("""COMPUTED_VALUE"""),46)</f>
        <v>46</v>
      </c>
      <c r="B1403" s="1" t="str">
        <f ca="1">IFERROR(__xludf.DUMMYFUNCTION("""COMPUTED_VALUE"""),"Media_Search contribution")</f>
        <v>Media_Search contribution</v>
      </c>
      <c r="C1403" s="1">
        <f ca="1">IFERROR(INDIRECT(ADDRESS(MATCH(A1403,'contribution par jour-semaine'!A:A,0),MATCH(B1403,'contribution par jour-semaine'!$1:$1,0),4,1,"contribution par jour-semaine")),"")</f>
        <v>72215.3515625</v>
      </c>
      <c r="D1403" s="4" t="str">
        <f ca="1">VLOOKUP(A1403,predictions!A:B,2,FALSE)</f>
        <v>10/05/2021</v>
      </c>
      <c r="E1403" s="4">
        <f t="shared" ca="1" si="5"/>
        <v>44326</v>
      </c>
    </row>
    <row r="1404" spans="1:5" ht="13" x14ac:dyDescent="0.15">
      <c r="A1404" s="1">
        <f ca="1">IFERROR(__xludf.DUMMYFUNCTION("""COMPUTED_VALUE"""),46)</f>
        <v>46</v>
      </c>
      <c r="B1404" s="1" t="str">
        <f ca="1">IFERROR(__xludf.DUMMYFUNCTION("""COMPUTED_VALUE"""),"Media_Social contribution")</f>
        <v>Media_Social contribution</v>
      </c>
      <c r="C1404" s="1">
        <f ca="1">IFERROR(INDIRECT(ADDRESS(MATCH(A1404,'contribution par jour-semaine'!A:A,0),MATCH(B1404,'contribution par jour-semaine'!$1:$1,0),4,1,"contribution par jour-semaine")),"")</f>
        <v>258103.640625</v>
      </c>
      <c r="D1404" s="4" t="str">
        <f ca="1">VLOOKUP(A1404,predictions!A:B,2,FALSE)</f>
        <v>10/05/2021</v>
      </c>
      <c r="E1404" s="4">
        <f t="shared" ca="1" si="5"/>
        <v>44326</v>
      </c>
    </row>
    <row r="1405" spans="1:5" ht="13" x14ac:dyDescent="0.15">
      <c r="A1405" s="1">
        <f ca="1">IFERROR(__xludf.DUMMYFUNCTION("""COMPUTED_VALUE"""),46)</f>
        <v>46</v>
      </c>
      <c r="B1405" s="1" t="str">
        <f ca="1">IFERROR(__xludf.DUMMYFUNCTION("""COMPUTED_VALUE"""),"Media_Display contribution")</f>
        <v>Media_Display contribution</v>
      </c>
      <c r="C1405" s="1">
        <f ca="1">IFERROR(INDIRECT(ADDRESS(MATCH(A1405,'contribution par jour-semaine'!A:A,0),MATCH(B1405,'contribution par jour-semaine'!$1:$1,0),4,1,"contribution par jour-semaine")),"")</f>
        <v>34688.92578125</v>
      </c>
      <c r="D1405" s="4" t="str">
        <f ca="1">VLOOKUP(A1405,predictions!A:B,2,FALSE)</f>
        <v>10/05/2021</v>
      </c>
      <c r="E1405" s="4">
        <f t="shared" ca="1" si="5"/>
        <v>44326</v>
      </c>
    </row>
    <row r="1406" spans="1:5" ht="13" x14ac:dyDescent="0.15">
      <c r="A1406" s="1">
        <f ca="1">IFERROR(__xludf.DUMMYFUNCTION("""COMPUTED_VALUE"""),46)</f>
        <v>46</v>
      </c>
      <c r="B1406" s="1" t="str">
        <f ca="1">IFERROR(__xludf.DUMMYFUNCTION("""COMPUTED_VALUE"""),"Media_OOH_JC DECAUX VITRINE 2M2 NATIONAL contribution")</f>
        <v>Media_OOH_JC DECAUX VITRINE 2M2 NATIONAL contribution</v>
      </c>
      <c r="C1406" s="1">
        <f ca="1">IFERROR(INDIRECT(ADDRESS(MATCH(A1406,'contribution par jour-semaine'!A:A,0),MATCH(B1406,'contribution par jour-semaine'!$1:$1,0),4,1,"contribution par jour-semaine")),"")</f>
        <v>1667.0174560546875</v>
      </c>
      <c r="D1406" s="4" t="str">
        <f ca="1">VLOOKUP(A1406,predictions!A:B,2,FALSE)</f>
        <v>10/05/2021</v>
      </c>
      <c r="E1406" s="4">
        <f t="shared" ca="1" si="5"/>
        <v>44326</v>
      </c>
    </row>
    <row r="1407" spans="1:5" ht="13" x14ac:dyDescent="0.15">
      <c r="A1407" s="1">
        <f ca="1">IFERROR(__xludf.DUMMYFUNCTION("""COMPUTED_VALUE"""),46)</f>
        <v>46</v>
      </c>
      <c r="B1407" s="1" t="str">
        <f ca="1">IFERROR(__xludf.DUMMYFUNCTION("""COMPUTED_VALUE"""),"Media_OOH_METROBUS METRO NATIONAL contribution")</f>
        <v>Media_OOH_METROBUS METRO NATIONAL contribution</v>
      </c>
      <c r="C1407" s="1">
        <f ca="1">IFERROR(INDIRECT(ADDRESS(MATCH(A1407,'contribution par jour-semaine'!A:A,0),MATCH(B1407,'contribution par jour-semaine'!$1:$1,0),4,1,"contribution par jour-semaine")),"")</f>
        <v>1761.09716796875</v>
      </c>
      <c r="D1407" s="4" t="str">
        <f ca="1">VLOOKUP(A1407,predictions!A:B,2,FALSE)</f>
        <v>10/05/2021</v>
      </c>
      <c r="E1407" s="4">
        <f t="shared" ca="1" si="5"/>
        <v>44326</v>
      </c>
    </row>
    <row r="1408" spans="1:5" ht="13" x14ac:dyDescent="0.15">
      <c r="A1408" s="1">
        <f ca="1">IFERROR(__xludf.DUMMYFUNCTION("""COMPUTED_VALUE"""),46)</f>
        <v>46</v>
      </c>
      <c r="B1408" s="1" t="str">
        <f ca="1">IFERROR(__xludf.DUMMYFUNCTION("""COMPUTED_VALUE"""),"Media_OOH_CLEAR CHANNEL SHOPPING MALLS contribution")</f>
        <v>Media_OOH_CLEAR CHANNEL SHOPPING MALLS contribution</v>
      </c>
      <c r="C1408" s="1">
        <f ca="1">IFERROR(INDIRECT(ADDRESS(MATCH(A1408,'contribution par jour-semaine'!A:A,0),MATCH(B1408,'contribution par jour-semaine'!$1:$1,0),4,1,"contribution par jour-semaine")),"")</f>
        <v>23428.01171875</v>
      </c>
      <c r="D1408" s="4" t="str">
        <f ca="1">VLOOKUP(A1408,predictions!A:B,2,FALSE)</f>
        <v>10/05/2021</v>
      </c>
      <c r="E1408" s="4">
        <f t="shared" ca="1" si="5"/>
        <v>44326</v>
      </c>
    </row>
    <row r="1409" spans="1:5" ht="13" x14ac:dyDescent="0.15">
      <c r="A1409" s="1">
        <f ca="1">IFERROR(__xludf.DUMMYFUNCTION("""COMPUTED_VALUE"""),46)</f>
        <v>46</v>
      </c>
      <c r="B1409" s="1" t="str">
        <f ca="1">IFERROR(__xludf.DUMMYFUNCTION("""COMPUTED_VALUE"""),"Media_OOH_MEDIAGARES TRANSPORT contribution")</f>
        <v>Media_OOH_MEDIAGARES TRANSPORT contribution</v>
      </c>
      <c r="C1409" s="1">
        <f ca="1">IFERROR(INDIRECT(ADDRESS(MATCH(A1409,'contribution par jour-semaine'!A:A,0),MATCH(B1409,'contribution par jour-semaine'!$1:$1,0),4,1,"contribution par jour-semaine")),"")</f>
        <v>14078.6044921875</v>
      </c>
      <c r="D1409" s="4" t="str">
        <f ca="1">VLOOKUP(A1409,predictions!A:B,2,FALSE)</f>
        <v>10/05/2021</v>
      </c>
      <c r="E1409" s="4">
        <f t="shared" ca="1" si="5"/>
        <v>44326</v>
      </c>
    </row>
    <row r="1410" spans="1:5" ht="13" x14ac:dyDescent="0.15">
      <c r="A1410" s="1">
        <f ca="1">IFERROR(__xludf.DUMMYFUNCTION("""COMPUTED_VALUE"""),46)</f>
        <v>46</v>
      </c>
      <c r="B1410" s="1" t="str">
        <f ca="1">IFERROR(__xludf.DUMMYFUNCTION("""COMPUTED_VALUE"""),"Media_OOH_Others contribution")</f>
        <v>Media_OOH_Others contribution</v>
      </c>
      <c r="C1410" s="1">
        <f ca="1">IFERROR(INDIRECT(ADDRESS(MATCH(A1410,'contribution par jour-semaine'!A:A,0),MATCH(B1410,'contribution par jour-semaine'!$1:$1,0),4,1,"contribution par jour-semaine")),"")</f>
        <v>8241.3486328125</v>
      </c>
      <c r="D1410" s="4" t="str">
        <f ca="1">VLOOKUP(A1410,predictions!A:B,2,FALSE)</f>
        <v>10/05/2021</v>
      </c>
      <c r="E1410" s="4">
        <f t="shared" ca="1" si="5"/>
        <v>44326</v>
      </c>
    </row>
    <row r="1411" spans="1:5" ht="13" x14ac:dyDescent="0.15">
      <c r="A1411" s="1">
        <f ca="1">IFERROR(__xludf.DUMMYFUNCTION("""COMPUTED_VALUE"""),46)</f>
        <v>46</v>
      </c>
      <c r="B1411" s="1" t="str">
        <f ca="1">IFERROR(__xludf.DUMMYFUNCTION("""COMPUTED_VALUE"""),"baseline contribution")</f>
        <v>baseline contribution</v>
      </c>
      <c r="C1411" s="1">
        <f ca="1">IFERROR(INDIRECT(ADDRESS(MATCH(A1411,'contribution par jour-semaine'!A:A,0),MATCH(B1411,'contribution par jour-semaine'!$1:$1,0),4,1,"contribution par jour-semaine")),"")</f>
        <v>1257707.75</v>
      </c>
      <c r="D1411" s="4" t="str">
        <f ca="1">VLOOKUP(A1411,predictions!A:B,2,FALSE)</f>
        <v>10/05/2021</v>
      </c>
      <c r="E1411" s="4">
        <f t="shared" ca="1" si="5"/>
        <v>44326</v>
      </c>
    </row>
    <row r="1412" spans="1:5" ht="13" x14ac:dyDescent="0.15">
      <c r="A1412" s="1">
        <f ca="1">IFERROR(__xludf.DUMMYFUNCTION("""COMPUTED_VALUE"""),47)</f>
        <v>47</v>
      </c>
      <c r="B1412" s="1" t="str">
        <f ca="1">IFERROR(__xludf.DUMMYFUNCTION("""COMPUTED_VALUE"""),"Media_Print_Others contribution")</f>
        <v>Media_Print_Others contribution</v>
      </c>
      <c r="C1412" s="1">
        <f ca="1">IFERROR(INDIRECT(ADDRESS(MATCH(A1412,'contribution par jour-semaine'!A:A,0),MATCH(B1412,'contribution par jour-semaine'!$1:$1,0),4,1,"contribution par jour-semaine")),"")</f>
        <v>26921.83984375</v>
      </c>
      <c r="D1412" s="4" t="str">
        <f ca="1">VLOOKUP(A1412,predictions!A:B,2,FALSE)</f>
        <v>17/05/2021</v>
      </c>
      <c r="E1412" s="4">
        <f t="shared" ca="1" si="5"/>
        <v>44333</v>
      </c>
    </row>
    <row r="1413" spans="1:5" ht="13" x14ac:dyDescent="0.15">
      <c r="A1413" s="1">
        <f ca="1">IFERROR(__xludf.DUMMYFUNCTION("""COMPUTED_VALUE"""),47)</f>
        <v>47</v>
      </c>
      <c r="B1413" s="1" t="str">
        <f ca="1">IFERROR(__xludf.DUMMYFUNCTION("""COMPUTED_VALUE"""),"Media_Print_ELLE contribution")</f>
        <v>Media_Print_ELLE contribution</v>
      </c>
      <c r="C1413" s="1">
        <f ca="1">IFERROR(INDIRECT(ADDRESS(MATCH(A1413,'contribution par jour-semaine'!A:A,0),MATCH(B1413,'contribution par jour-semaine'!$1:$1,0),4,1,"contribution par jour-semaine")),"")</f>
        <v>48886.1640625</v>
      </c>
      <c r="D1413" s="4" t="str">
        <f ca="1">VLOOKUP(A1413,predictions!A:B,2,FALSE)</f>
        <v>17/05/2021</v>
      </c>
      <c r="E1413" s="4">
        <f t="shared" ca="1" si="5"/>
        <v>44333</v>
      </c>
    </row>
    <row r="1414" spans="1:5" ht="13" x14ac:dyDescent="0.15">
      <c r="A1414" s="1">
        <f ca="1">IFERROR(__xludf.DUMMYFUNCTION("""COMPUTED_VALUE"""),47)</f>
        <v>47</v>
      </c>
      <c r="B1414" s="1" t="str">
        <f ca="1">IFERROR(__xludf.DUMMYFUNCTION("""COMPUTED_VALUE"""),"Media_Print_MADAME FIGARO contribution")</f>
        <v>Media_Print_MADAME FIGARO contribution</v>
      </c>
      <c r="C1414" s="1">
        <f ca="1">IFERROR(INDIRECT(ADDRESS(MATCH(A1414,'contribution par jour-semaine'!A:A,0),MATCH(B1414,'contribution par jour-semaine'!$1:$1,0),4,1,"contribution par jour-semaine")),"")</f>
        <v>23493.130859375</v>
      </c>
      <c r="D1414" s="4" t="str">
        <f ca="1">VLOOKUP(A1414,predictions!A:B,2,FALSE)</f>
        <v>17/05/2021</v>
      </c>
      <c r="E1414" s="4">
        <f t="shared" ca="1" si="5"/>
        <v>44333</v>
      </c>
    </row>
    <row r="1415" spans="1:5" ht="13" x14ac:dyDescent="0.15">
      <c r="A1415" s="1">
        <f ca="1">IFERROR(__xludf.DUMMYFUNCTION("""COMPUTED_VALUE"""),47)</f>
        <v>47</v>
      </c>
      <c r="B1415" s="1" t="str">
        <f ca="1">IFERROR(__xludf.DUMMYFUNCTION("""COMPUTED_VALUE"""),"Media_Print_MARIE CLAIRE contribution")</f>
        <v>Media_Print_MARIE CLAIRE contribution</v>
      </c>
      <c r="C1415" s="1">
        <f ca="1">IFERROR(INDIRECT(ADDRESS(MATCH(A1415,'contribution par jour-semaine'!A:A,0),MATCH(B1415,'contribution par jour-semaine'!$1:$1,0),4,1,"contribution par jour-semaine")),"")</f>
        <v>11478.7197265625</v>
      </c>
      <c r="D1415" s="4" t="str">
        <f ca="1">VLOOKUP(A1415,predictions!A:B,2,FALSE)</f>
        <v>17/05/2021</v>
      </c>
      <c r="E1415" s="4">
        <f t="shared" ca="1" si="5"/>
        <v>44333</v>
      </c>
    </row>
    <row r="1416" spans="1:5" ht="13" x14ac:dyDescent="0.15">
      <c r="A1416" s="1">
        <f ca="1">IFERROR(__xludf.DUMMYFUNCTION("""COMPUTED_VALUE"""),47)</f>
        <v>47</v>
      </c>
      <c r="B1416" s="1" t="str">
        <f ca="1">IFERROR(__xludf.DUMMYFUNCTION("""COMPUTED_VALUE"""),"Media_Print_VERSION FEMINA contribution")</f>
        <v>Media_Print_VERSION FEMINA contribution</v>
      </c>
      <c r="C1416" s="1">
        <f ca="1">IFERROR(INDIRECT(ADDRESS(MATCH(A1416,'contribution par jour-semaine'!A:A,0),MATCH(B1416,'contribution par jour-semaine'!$1:$1,0),4,1,"contribution par jour-semaine")),"")</f>
        <v>49373.82421875</v>
      </c>
      <c r="D1416" s="4" t="str">
        <f ca="1">VLOOKUP(A1416,predictions!A:B,2,FALSE)</f>
        <v>17/05/2021</v>
      </c>
      <c r="E1416" s="4">
        <f t="shared" ca="1" si="5"/>
        <v>44333</v>
      </c>
    </row>
    <row r="1417" spans="1:5" ht="13" x14ac:dyDescent="0.15">
      <c r="A1417" s="1">
        <f ca="1">IFERROR(__xludf.DUMMYFUNCTION("""COMPUTED_VALUE"""),47)</f>
        <v>47</v>
      </c>
      <c r="B1417" s="1" t="str">
        <f ca="1">IFERROR(__xludf.DUMMYFUNCTION("""COMPUTED_VALUE"""),"Media_Print_GALA contribution")</f>
        <v>Media_Print_GALA contribution</v>
      </c>
      <c r="C1417" s="1">
        <f ca="1">IFERROR(INDIRECT(ADDRESS(MATCH(A1417,'contribution par jour-semaine'!A:A,0),MATCH(B1417,'contribution par jour-semaine'!$1:$1,0),4,1,"contribution par jour-semaine")),"")</f>
        <v>28849.734375</v>
      </c>
      <c r="D1417" s="4" t="str">
        <f ca="1">VLOOKUP(A1417,predictions!A:B,2,FALSE)</f>
        <v>17/05/2021</v>
      </c>
      <c r="E1417" s="4">
        <f t="shared" ca="1" si="5"/>
        <v>44333</v>
      </c>
    </row>
    <row r="1418" spans="1:5" ht="13" x14ac:dyDescent="0.15">
      <c r="A1418" s="1">
        <f ca="1">IFERROR(__xludf.DUMMYFUNCTION("""COMPUTED_VALUE"""),47)</f>
        <v>47</v>
      </c>
      <c r="B1418" s="1" t="str">
        <f ca="1">IFERROR(__xludf.DUMMYFUNCTION("""COMPUTED_VALUE"""),"Media_Print_COSMOPOLITAN contribution")</f>
        <v>Media_Print_COSMOPOLITAN contribution</v>
      </c>
      <c r="C1418" s="1">
        <f ca="1">IFERROR(INDIRECT(ADDRESS(MATCH(A1418,'contribution par jour-semaine'!A:A,0),MATCH(B1418,'contribution par jour-semaine'!$1:$1,0),4,1,"contribution par jour-semaine")),"")</f>
        <v>23323.537109375</v>
      </c>
      <c r="D1418" s="4" t="str">
        <f ca="1">VLOOKUP(A1418,predictions!A:B,2,FALSE)</f>
        <v>17/05/2021</v>
      </c>
      <c r="E1418" s="4">
        <f t="shared" ca="1" si="5"/>
        <v>44333</v>
      </c>
    </row>
    <row r="1419" spans="1:5" ht="13" x14ac:dyDescent="0.15">
      <c r="A1419" s="1">
        <f ca="1">IFERROR(__xludf.DUMMYFUNCTION("""COMPUTED_VALUE"""),47)</f>
        <v>47</v>
      </c>
      <c r="B1419" s="1" t="str">
        <f ca="1">IFERROR(__xludf.DUMMYFUNCTION("""COMPUTED_VALUE"""),"Media_Print_FEMME ACTUELLE contribution")</f>
        <v>Media_Print_FEMME ACTUELLE contribution</v>
      </c>
      <c r="C1419" s="1">
        <f ca="1">IFERROR(INDIRECT(ADDRESS(MATCH(A1419,'contribution par jour-semaine'!A:A,0),MATCH(B1419,'contribution par jour-semaine'!$1:$1,0),4,1,"contribution par jour-semaine")),"")</f>
        <v>35800.31640625</v>
      </c>
      <c r="D1419" s="4" t="str">
        <f ca="1">VLOOKUP(A1419,predictions!A:B,2,FALSE)</f>
        <v>17/05/2021</v>
      </c>
      <c r="E1419" s="4">
        <f t="shared" ca="1" si="5"/>
        <v>44333</v>
      </c>
    </row>
    <row r="1420" spans="1:5" ht="13" x14ac:dyDescent="0.15">
      <c r="A1420" s="1">
        <f ca="1">IFERROR(__xludf.DUMMYFUNCTION("""COMPUTED_VALUE"""),47)</f>
        <v>47</v>
      </c>
      <c r="B1420" s="1" t="str">
        <f ca="1">IFERROR(__xludf.DUMMYFUNCTION("""COMPUTED_VALUE"""),"Media_Print_PARIS MATCH contribution")</f>
        <v>Media_Print_PARIS MATCH contribution</v>
      </c>
      <c r="C1420" s="1">
        <f ca="1">IFERROR(INDIRECT(ADDRESS(MATCH(A1420,'contribution par jour-semaine'!A:A,0),MATCH(B1420,'contribution par jour-semaine'!$1:$1,0),4,1,"contribution par jour-semaine")),"")</f>
        <v>12577.435546875</v>
      </c>
      <c r="D1420" s="4" t="str">
        <f ca="1">VLOOKUP(A1420,predictions!A:B,2,FALSE)</f>
        <v>17/05/2021</v>
      </c>
      <c r="E1420" s="4">
        <f t="shared" ca="1" si="5"/>
        <v>44333</v>
      </c>
    </row>
    <row r="1421" spans="1:5" ht="13" x14ac:dyDescent="0.15">
      <c r="A1421" s="1">
        <f ca="1">IFERROR(__xludf.DUMMYFUNCTION("""COMPUTED_VALUE"""),47)</f>
        <v>47</v>
      </c>
      <c r="B1421" s="1" t="str">
        <f ca="1">IFERROR(__xludf.DUMMYFUNCTION("""COMPUTED_VALUE"""),"Media_Print_BIBA contribution")</f>
        <v>Media_Print_BIBA contribution</v>
      </c>
      <c r="C1421" s="1">
        <f ca="1">IFERROR(INDIRECT(ADDRESS(MATCH(A1421,'contribution par jour-semaine'!A:A,0),MATCH(B1421,'contribution par jour-semaine'!$1:$1,0),4,1,"contribution par jour-semaine")),"")</f>
        <v>22034.96484375</v>
      </c>
      <c r="D1421" s="4" t="str">
        <f ca="1">VLOOKUP(A1421,predictions!A:B,2,FALSE)</f>
        <v>17/05/2021</v>
      </c>
      <c r="E1421" s="4">
        <f t="shared" ca="1" si="5"/>
        <v>44333</v>
      </c>
    </row>
    <row r="1422" spans="1:5" ht="13" x14ac:dyDescent="0.15">
      <c r="A1422" s="1">
        <f ca="1">IFERROR(__xludf.DUMMYFUNCTION("""COMPUTED_VALUE"""),47)</f>
        <v>47</v>
      </c>
      <c r="B1422" s="1" t="str">
        <f ca="1">IFERROR(__xludf.DUMMYFUNCTION("""COMPUTED_VALUE"""),"Media_Print_AVANTAGES contribution")</f>
        <v>Media_Print_AVANTAGES contribution</v>
      </c>
      <c r="C1422" s="1">
        <f ca="1">IFERROR(INDIRECT(ADDRESS(MATCH(A1422,'contribution par jour-semaine'!A:A,0),MATCH(B1422,'contribution par jour-semaine'!$1:$1,0),4,1,"contribution par jour-semaine")),"")</f>
        <v>10482.6845703125</v>
      </c>
      <c r="D1422" s="4" t="str">
        <f ca="1">VLOOKUP(A1422,predictions!A:B,2,FALSE)</f>
        <v>17/05/2021</v>
      </c>
      <c r="E1422" s="4">
        <f t="shared" ca="1" si="5"/>
        <v>44333</v>
      </c>
    </row>
    <row r="1423" spans="1:5" ht="13" x14ac:dyDescent="0.15">
      <c r="A1423" s="1">
        <f ca="1">IFERROR(__xludf.DUMMYFUNCTION("""COMPUTED_VALUE"""),47)</f>
        <v>47</v>
      </c>
      <c r="B1423" s="1" t="str">
        <f ca="1">IFERROR(__xludf.DUMMYFUNCTION("""COMPUTED_VALUE"""),"Media_Print_PSYCHOLOGIES contribution")</f>
        <v>Media_Print_PSYCHOLOGIES contribution</v>
      </c>
      <c r="C1423" s="1">
        <f ca="1">IFERROR(INDIRECT(ADDRESS(MATCH(A1423,'contribution par jour-semaine'!A:A,0),MATCH(B1423,'contribution par jour-semaine'!$1:$1,0),4,1,"contribution par jour-semaine")),"")</f>
        <v>10074.8154296875</v>
      </c>
      <c r="D1423" s="4" t="str">
        <f ca="1">VLOOKUP(A1423,predictions!A:B,2,FALSE)</f>
        <v>17/05/2021</v>
      </c>
      <c r="E1423" s="4">
        <f t="shared" ca="1" si="5"/>
        <v>44333</v>
      </c>
    </row>
    <row r="1424" spans="1:5" ht="13" x14ac:dyDescent="0.15">
      <c r="A1424" s="1">
        <f ca="1">IFERROR(__xludf.DUMMYFUNCTION("""COMPUTED_VALUE"""),47)</f>
        <v>47</v>
      </c>
      <c r="B1424" s="1" t="str">
        <f ca="1">IFERROR(__xludf.DUMMYFUNCTION("""COMPUTED_VALUE"""),"Media_TV_TF1 contribution")</f>
        <v>Media_TV_TF1 contribution</v>
      </c>
      <c r="C1424" s="1">
        <f ca="1">IFERROR(INDIRECT(ADDRESS(MATCH(A1424,'contribution par jour-semaine'!A:A,0),MATCH(B1424,'contribution par jour-semaine'!$1:$1,0),4,1,"contribution par jour-semaine")),"")</f>
        <v>4575.10595703125</v>
      </c>
      <c r="D1424" s="4" t="str">
        <f ca="1">VLOOKUP(A1424,predictions!A:B,2,FALSE)</f>
        <v>17/05/2021</v>
      </c>
      <c r="E1424" s="4">
        <f t="shared" ca="1" si="5"/>
        <v>44333</v>
      </c>
    </row>
    <row r="1425" spans="1:5" ht="13" x14ac:dyDescent="0.15">
      <c r="A1425" s="1">
        <f ca="1">IFERROR(__xludf.DUMMYFUNCTION("""COMPUTED_VALUE"""),47)</f>
        <v>47</v>
      </c>
      <c r="B1425" s="1" t="str">
        <f ca="1">IFERROR(__xludf.DUMMYFUNCTION("""COMPUTED_VALUE"""),"Media_TV_Others contribution")</f>
        <v>Media_TV_Others contribution</v>
      </c>
      <c r="C1425" s="1">
        <f ca="1">IFERROR(INDIRECT(ADDRESS(MATCH(A1425,'contribution par jour-semaine'!A:A,0),MATCH(B1425,'contribution par jour-semaine'!$1:$1,0),4,1,"contribution par jour-semaine")),"")</f>
        <v>5909.44140625</v>
      </c>
      <c r="D1425" s="4" t="str">
        <f ca="1">VLOOKUP(A1425,predictions!A:B,2,FALSE)</f>
        <v>17/05/2021</v>
      </c>
      <c r="E1425" s="4">
        <f t="shared" ca="1" si="5"/>
        <v>44333</v>
      </c>
    </row>
    <row r="1426" spans="1:5" ht="13" x14ac:dyDescent="0.15">
      <c r="A1426" s="1">
        <f ca="1">IFERROR(__xludf.DUMMYFUNCTION("""COMPUTED_VALUE"""),47)</f>
        <v>47</v>
      </c>
      <c r="B1426" s="1" t="str">
        <f ca="1">IFERROR(__xludf.DUMMYFUNCTION("""COMPUTED_VALUE"""),"Media_TV_M6 contribution")</f>
        <v>Media_TV_M6 contribution</v>
      </c>
      <c r="C1426" s="1">
        <f ca="1">IFERROR(INDIRECT(ADDRESS(MATCH(A1426,'contribution par jour-semaine'!A:A,0),MATCH(B1426,'contribution par jour-semaine'!$1:$1,0),4,1,"contribution par jour-semaine")),"")</f>
        <v>11514.08984375</v>
      </c>
      <c r="D1426" s="4" t="str">
        <f ca="1">VLOOKUP(A1426,predictions!A:B,2,FALSE)</f>
        <v>17/05/2021</v>
      </c>
      <c r="E1426" s="4">
        <f t="shared" ca="1" si="5"/>
        <v>44333</v>
      </c>
    </row>
    <row r="1427" spans="1:5" ht="13" x14ac:dyDescent="0.15">
      <c r="A1427" s="1">
        <f ca="1">IFERROR(__xludf.DUMMYFUNCTION("""COMPUTED_VALUE"""),47)</f>
        <v>47</v>
      </c>
      <c r="B1427" s="1" t="str">
        <f ca="1">IFERROR(__xludf.DUMMYFUNCTION("""COMPUTED_VALUE"""),"Media_TV_TMC contribution")</f>
        <v>Media_TV_TMC contribution</v>
      </c>
      <c r="C1427" s="1">
        <f ca="1">IFERROR(INDIRECT(ADDRESS(MATCH(A1427,'contribution par jour-semaine'!A:A,0),MATCH(B1427,'contribution par jour-semaine'!$1:$1,0),4,1,"contribution par jour-semaine")),"")</f>
        <v>7083.0673828125</v>
      </c>
      <c r="D1427" s="4" t="str">
        <f ca="1">VLOOKUP(A1427,predictions!A:B,2,FALSE)</f>
        <v>17/05/2021</v>
      </c>
      <c r="E1427" s="4">
        <f t="shared" ca="1" si="5"/>
        <v>44333</v>
      </c>
    </row>
    <row r="1428" spans="1:5" ht="13" x14ac:dyDescent="0.15">
      <c r="A1428" s="1">
        <f ca="1">IFERROR(__xludf.DUMMYFUNCTION("""COMPUTED_VALUE"""),47)</f>
        <v>47</v>
      </c>
      <c r="B1428" s="1" t="str">
        <f ca="1">IFERROR(__xludf.DUMMYFUNCTION("""COMPUTED_VALUE"""),"Media_TV_FRANCE 2 contribution")</f>
        <v>Media_TV_FRANCE 2 contribution</v>
      </c>
      <c r="C1428" s="1">
        <f ca="1">IFERROR(INDIRECT(ADDRESS(MATCH(A1428,'contribution par jour-semaine'!A:A,0),MATCH(B1428,'contribution par jour-semaine'!$1:$1,0),4,1,"contribution par jour-semaine")),"")</f>
        <v>5647.5986328125</v>
      </c>
      <c r="D1428" s="4" t="str">
        <f ca="1">VLOOKUP(A1428,predictions!A:B,2,FALSE)</f>
        <v>17/05/2021</v>
      </c>
      <c r="E1428" s="4">
        <f t="shared" ca="1" si="5"/>
        <v>44333</v>
      </c>
    </row>
    <row r="1429" spans="1:5" ht="13" x14ac:dyDescent="0.15">
      <c r="A1429" s="1">
        <f ca="1">IFERROR(__xludf.DUMMYFUNCTION("""COMPUTED_VALUE"""),47)</f>
        <v>47</v>
      </c>
      <c r="B1429" s="1" t="str">
        <f ca="1">IFERROR(__xludf.DUMMYFUNCTION("""COMPUTED_VALUE"""),"Media_TV_BFM TV contribution")</f>
        <v>Media_TV_BFM TV contribution</v>
      </c>
      <c r="C1429" s="1">
        <f ca="1">IFERROR(INDIRECT(ADDRESS(MATCH(A1429,'contribution par jour-semaine'!A:A,0),MATCH(B1429,'contribution par jour-semaine'!$1:$1,0),4,1,"contribution par jour-semaine")),"")</f>
        <v>3810.5458984375</v>
      </c>
      <c r="D1429" s="4" t="str">
        <f ca="1">VLOOKUP(A1429,predictions!A:B,2,FALSE)</f>
        <v>17/05/2021</v>
      </c>
      <c r="E1429" s="4">
        <f t="shared" ca="1" si="5"/>
        <v>44333</v>
      </c>
    </row>
    <row r="1430" spans="1:5" ht="13" x14ac:dyDescent="0.15">
      <c r="A1430" s="1">
        <f ca="1">IFERROR(__xludf.DUMMYFUNCTION("""COMPUTED_VALUE"""),47)</f>
        <v>47</v>
      </c>
      <c r="B1430" s="1" t="str">
        <f ca="1">IFERROR(__xludf.DUMMYFUNCTION("""COMPUTED_VALUE"""),"Media_TV_C8 contribution")</f>
        <v>Media_TV_C8 contribution</v>
      </c>
      <c r="C1430" s="1">
        <f ca="1">IFERROR(INDIRECT(ADDRESS(MATCH(A1430,'contribution par jour-semaine'!A:A,0),MATCH(B1430,'contribution par jour-semaine'!$1:$1,0),4,1,"contribution par jour-semaine")),"")</f>
        <v>5863.673828125</v>
      </c>
      <c r="D1430" s="4" t="str">
        <f ca="1">VLOOKUP(A1430,predictions!A:B,2,FALSE)</f>
        <v>17/05/2021</v>
      </c>
      <c r="E1430" s="4">
        <f t="shared" ca="1" si="5"/>
        <v>44333</v>
      </c>
    </row>
    <row r="1431" spans="1:5" ht="13" x14ac:dyDescent="0.15">
      <c r="A1431" s="1">
        <f ca="1">IFERROR(__xludf.DUMMYFUNCTION("""COMPUTED_VALUE"""),47)</f>
        <v>47</v>
      </c>
      <c r="B1431" s="1" t="str">
        <f ca="1">IFERROR(__xludf.DUMMYFUNCTION("""COMPUTED_VALUE"""),"Media_TV_TF1 SERIES FILMS contribution")</f>
        <v>Media_TV_TF1 SERIES FILMS contribution</v>
      </c>
      <c r="C1431" s="1">
        <f ca="1">IFERROR(INDIRECT(ADDRESS(MATCH(A1431,'contribution par jour-semaine'!A:A,0),MATCH(B1431,'contribution par jour-semaine'!$1:$1,0),4,1,"contribution par jour-semaine")),"")</f>
        <v>4204.5791015625</v>
      </c>
      <c r="D1431" s="4" t="str">
        <f ca="1">VLOOKUP(A1431,predictions!A:B,2,FALSE)</f>
        <v>17/05/2021</v>
      </c>
      <c r="E1431" s="4">
        <f t="shared" ca="1" si="5"/>
        <v>44333</v>
      </c>
    </row>
    <row r="1432" spans="1:5" ht="13" x14ac:dyDescent="0.15">
      <c r="A1432" s="1">
        <f ca="1">IFERROR(__xludf.DUMMYFUNCTION("""COMPUTED_VALUE"""),47)</f>
        <v>47</v>
      </c>
      <c r="B1432" s="1" t="str">
        <f ca="1">IFERROR(__xludf.DUMMYFUNCTION("""COMPUTED_VALUE"""),"Media_TV_NRJ12 contribution")</f>
        <v>Media_TV_NRJ12 contribution</v>
      </c>
      <c r="C1432" s="1">
        <f ca="1">IFERROR(INDIRECT(ADDRESS(MATCH(A1432,'contribution par jour-semaine'!A:A,0),MATCH(B1432,'contribution par jour-semaine'!$1:$1,0),4,1,"contribution par jour-semaine")),"")</f>
        <v>2201.557861328125</v>
      </c>
      <c r="D1432" s="4" t="str">
        <f ca="1">VLOOKUP(A1432,predictions!A:B,2,FALSE)</f>
        <v>17/05/2021</v>
      </c>
      <c r="E1432" s="4">
        <f t="shared" ca="1" si="5"/>
        <v>44333</v>
      </c>
    </row>
    <row r="1433" spans="1:5" ht="13" x14ac:dyDescent="0.15">
      <c r="A1433" s="1">
        <f ca="1">IFERROR(__xludf.DUMMYFUNCTION("""COMPUTED_VALUE"""),47)</f>
        <v>47</v>
      </c>
      <c r="B1433" s="1" t="str">
        <f ca="1">IFERROR(__xludf.DUMMYFUNCTION("""COMPUTED_VALUE"""),"Media_Search contribution")</f>
        <v>Media_Search contribution</v>
      </c>
      <c r="C1433" s="1">
        <f ca="1">IFERROR(INDIRECT(ADDRESS(MATCH(A1433,'contribution par jour-semaine'!A:A,0),MATCH(B1433,'contribution par jour-semaine'!$1:$1,0),4,1,"contribution par jour-semaine")),"")</f>
        <v>72215.6875</v>
      </c>
      <c r="D1433" s="4" t="str">
        <f ca="1">VLOOKUP(A1433,predictions!A:B,2,FALSE)</f>
        <v>17/05/2021</v>
      </c>
      <c r="E1433" s="4">
        <f t="shared" ca="1" si="5"/>
        <v>44333</v>
      </c>
    </row>
    <row r="1434" spans="1:5" ht="13" x14ac:dyDescent="0.15">
      <c r="A1434" s="1">
        <f ca="1">IFERROR(__xludf.DUMMYFUNCTION("""COMPUTED_VALUE"""),47)</f>
        <v>47</v>
      </c>
      <c r="B1434" s="1" t="str">
        <f ca="1">IFERROR(__xludf.DUMMYFUNCTION("""COMPUTED_VALUE"""),"Media_Social contribution")</f>
        <v>Media_Social contribution</v>
      </c>
      <c r="C1434" s="1">
        <f ca="1">IFERROR(INDIRECT(ADDRESS(MATCH(A1434,'contribution par jour-semaine'!A:A,0),MATCH(B1434,'contribution par jour-semaine'!$1:$1,0),4,1,"contribution par jour-semaine")),"")</f>
        <v>39643.01171875</v>
      </c>
      <c r="D1434" s="4" t="str">
        <f ca="1">VLOOKUP(A1434,predictions!A:B,2,FALSE)</f>
        <v>17/05/2021</v>
      </c>
      <c r="E1434" s="4">
        <f t="shared" ca="1" si="5"/>
        <v>44333</v>
      </c>
    </row>
    <row r="1435" spans="1:5" ht="13" x14ac:dyDescent="0.15">
      <c r="A1435" s="1">
        <f ca="1">IFERROR(__xludf.DUMMYFUNCTION("""COMPUTED_VALUE"""),47)</f>
        <v>47</v>
      </c>
      <c r="B1435" s="1" t="str">
        <f ca="1">IFERROR(__xludf.DUMMYFUNCTION("""COMPUTED_VALUE"""),"Media_Display contribution")</f>
        <v>Media_Display contribution</v>
      </c>
      <c r="C1435" s="1">
        <f ca="1">IFERROR(INDIRECT(ADDRESS(MATCH(A1435,'contribution par jour-semaine'!A:A,0),MATCH(B1435,'contribution par jour-semaine'!$1:$1,0),4,1,"contribution par jour-semaine")),"")</f>
        <v>32870.82421875</v>
      </c>
      <c r="D1435" s="4" t="str">
        <f ca="1">VLOOKUP(A1435,predictions!A:B,2,FALSE)</f>
        <v>17/05/2021</v>
      </c>
      <c r="E1435" s="4">
        <f t="shared" ca="1" si="5"/>
        <v>44333</v>
      </c>
    </row>
    <row r="1436" spans="1:5" ht="13" x14ac:dyDescent="0.15">
      <c r="A1436" s="1">
        <f ca="1">IFERROR(__xludf.DUMMYFUNCTION("""COMPUTED_VALUE"""),47)</f>
        <v>47</v>
      </c>
      <c r="B1436" s="1" t="str">
        <f ca="1">IFERROR(__xludf.DUMMYFUNCTION("""COMPUTED_VALUE"""),"Media_OOH_JC DECAUX VITRINE 2M2 NATIONAL contribution")</f>
        <v>Media_OOH_JC DECAUX VITRINE 2M2 NATIONAL contribution</v>
      </c>
      <c r="C1436" s="1">
        <f ca="1">IFERROR(INDIRECT(ADDRESS(MATCH(A1436,'contribution par jour-semaine'!A:A,0),MATCH(B1436,'contribution par jour-semaine'!$1:$1,0),4,1,"contribution par jour-semaine")),"")</f>
        <v>1607.7047119140625</v>
      </c>
      <c r="D1436" s="4" t="str">
        <f ca="1">VLOOKUP(A1436,predictions!A:B,2,FALSE)</f>
        <v>17/05/2021</v>
      </c>
      <c r="E1436" s="4">
        <f t="shared" ca="1" si="5"/>
        <v>44333</v>
      </c>
    </row>
    <row r="1437" spans="1:5" ht="13" x14ac:dyDescent="0.15">
      <c r="A1437" s="1">
        <f ca="1">IFERROR(__xludf.DUMMYFUNCTION("""COMPUTED_VALUE"""),47)</f>
        <v>47</v>
      </c>
      <c r="B1437" s="1" t="str">
        <f ca="1">IFERROR(__xludf.DUMMYFUNCTION("""COMPUTED_VALUE"""),"Media_OOH_METROBUS METRO NATIONAL contribution")</f>
        <v>Media_OOH_METROBUS METRO NATIONAL contribution</v>
      </c>
      <c r="C1437" s="1">
        <f ca="1">IFERROR(INDIRECT(ADDRESS(MATCH(A1437,'contribution par jour-semaine'!A:A,0),MATCH(B1437,'contribution par jour-semaine'!$1:$1,0),4,1,"contribution par jour-semaine")),"")</f>
        <v>1663.2364501953125</v>
      </c>
      <c r="D1437" s="4" t="str">
        <f ca="1">VLOOKUP(A1437,predictions!A:B,2,FALSE)</f>
        <v>17/05/2021</v>
      </c>
      <c r="E1437" s="4">
        <f t="shared" ca="1" si="5"/>
        <v>44333</v>
      </c>
    </row>
    <row r="1438" spans="1:5" ht="13" x14ac:dyDescent="0.15">
      <c r="A1438" s="1">
        <f ca="1">IFERROR(__xludf.DUMMYFUNCTION("""COMPUTED_VALUE"""),47)</f>
        <v>47</v>
      </c>
      <c r="B1438" s="1" t="str">
        <f ca="1">IFERROR(__xludf.DUMMYFUNCTION("""COMPUTED_VALUE"""),"Media_OOH_CLEAR CHANNEL SHOPPING MALLS contribution")</f>
        <v>Media_OOH_CLEAR CHANNEL SHOPPING MALLS contribution</v>
      </c>
      <c r="C1438" s="1">
        <f ca="1">IFERROR(INDIRECT(ADDRESS(MATCH(A1438,'contribution par jour-semaine'!A:A,0),MATCH(B1438,'contribution par jour-semaine'!$1:$1,0),4,1,"contribution par jour-semaine")),"")</f>
        <v>23419.74609375</v>
      </c>
      <c r="D1438" s="4" t="str">
        <f ca="1">VLOOKUP(A1438,predictions!A:B,2,FALSE)</f>
        <v>17/05/2021</v>
      </c>
      <c r="E1438" s="4">
        <f t="shared" ca="1" si="5"/>
        <v>44333</v>
      </c>
    </row>
    <row r="1439" spans="1:5" ht="13" x14ac:dyDescent="0.15">
      <c r="A1439" s="1">
        <f ca="1">IFERROR(__xludf.DUMMYFUNCTION("""COMPUTED_VALUE"""),47)</f>
        <v>47</v>
      </c>
      <c r="B1439" s="1" t="str">
        <f ca="1">IFERROR(__xludf.DUMMYFUNCTION("""COMPUTED_VALUE"""),"Media_OOH_MEDIAGARES TRANSPORT contribution")</f>
        <v>Media_OOH_MEDIAGARES TRANSPORT contribution</v>
      </c>
      <c r="C1439" s="1">
        <f ca="1">IFERROR(INDIRECT(ADDRESS(MATCH(A1439,'contribution par jour-semaine'!A:A,0),MATCH(B1439,'contribution par jour-semaine'!$1:$1,0),4,1,"contribution par jour-semaine")),"")</f>
        <v>16931.859375</v>
      </c>
      <c r="D1439" s="4" t="str">
        <f ca="1">VLOOKUP(A1439,predictions!A:B,2,FALSE)</f>
        <v>17/05/2021</v>
      </c>
      <c r="E1439" s="4">
        <f t="shared" ca="1" si="5"/>
        <v>44333</v>
      </c>
    </row>
    <row r="1440" spans="1:5" ht="13" x14ac:dyDescent="0.15">
      <c r="A1440" s="1">
        <f ca="1">IFERROR(__xludf.DUMMYFUNCTION("""COMPUTED_VALUE"""),47)</f>
        <v>47</v>
      </c>
      <c r="B1440" s="1" t="str">
        <f ca="1">IFERROR(__xludf.DUMMYFUNCTION("""COMPUTED_VALUE"""),"Media_OOH_Others contribution")</f>
        <v>Media_OOH_Others contribution</v>
      </c>
      <c r="C1440" s="1">
        <f ca="1">IFERROR(INDIRECT(ADDRESS(MATCH(A1440,'contribution par jour-semaine'!A:A,0),MATCH(B1440,'contribution par jour-semaine'!$1:$1,0),4,1,"contribution par jour-semaine")),"")</f>
        <v>8346.578125</v>
      </c>
      <c r="D1440" s="4" t="str">
        <f ca="1">VLOOKUP(A1440,predictions!A:B,2,FALSE)</f>
        <v>17/05/2021</v>
      </c>
      <c r="E1440" s="4">
        <f t="shared" ca="1" si="5"/>
        <v>44333</v>
      </c>
    </row>
    <row r="1441" spans="1:5" ht="13" x14ac:dyDescent="0.15">
      <c r="A1441" s="1">
        <f ca="1">IFERROR(__xludf.DUMMYFUNCTION("""COMPUTED_VALUE"""),47)</f>
        <v>47</v>
      </c>
      <c r="B1441" s="1" t="str">
        <f ca="1">IFERROR(__xludf.DUMMYFUNCTION("""COMPUTED_VALUE"""),"baseline contribution")</f>
        <v>baseline contribution</v>
      </c>
      <c r="C1441" s="1">
        <f ca="1">IFERROR(INDIRECT(ADDRESS(MATCH(A1441,'contribution par jour-semaine'!A:A,0),MATCH(B1441,'contribution par jour-semaine'!$1:$1,0),4,1,"contribution par jour-semaine")),"")</f>
        <v>1262243.625</v>
      </c>
      <c r="D1441" s="4" t="str">
        <f ca="1">VLOOKUP(A1441,predictions!A:B,2,FALSE)</f>
        <v>17/05/2021</v>
      </c>
      <c r="E1441" s="4">
        <f t="shared" ca="1" si="5"/>
        <v>44333</v>
      </c>
    </row>
    <row r="1442" spans="1:5" ht="13" x14ac:dyDescent="0.15">
      <c r="A1442" s="1">
        <f ca="1">IFERROR(__xludf.DUMMYFUNCTION("""COMPUTED_VALUE"""),48)</f>
        <v>48</v>
      </c>
      <c r="B1442" s="1" t="str">
        <f ca="1">IFERROR(__xludf.DUMMYFUNCTION("""COMPUTED_VALUE"""),"Media_Print_Others contribution")</f>
        <v>Media_Print_Others contribution</v>
      </c>
      <c r="C1442" s="1">
        <f ca="1">IFERROR(INDIRECT(ADDRESS(MATCH(A1442,'contribution par jour-semaine'!A:A,0),MATCH(B1442,'contribution par jour-semaine'!$1:$1,0),4,1,"contribution par jour-semaine")),"")</f>
        <v>51855.5703125</v>
      </c>
      <c r="D1442" s="4" t="str">
        <f ca="1">VLOOKUP(A1442,predictions!A:B,2,FALSE)</f>
        <v>24/05/2021</v>
      </c>
      <c r="E1442" s="4">
        <f t="shared" ca="1" si="5"/>
        <v>44340</v>
      </c>
    </row>
    <row r="1443" spans="1:5" ht="13" x14ac:dyDescent="0.15">
      <c r="A1443" s="1">
        <f ca="1">IFERROR(__xludf.DUMMYFUNCTION("""COMPUTED_VALUE"""),48)</f>
        <v>48</v>
      </c>
      <c r="B1443" s="1" t="str">
        <f ca="1">IFERROR(__xludf.DUMMYFUNCTION("""COMPUTED_VALUE"""),"Media_Print_ELLE contribution")</f>
        <v>Media_Print_ELLE contribution</v>
      </c>
      <c r="C1443" s="1">
        <f ca="1">IFERROR(INDIRECT(ADDRESS(MATCH(A1443,'contribution par jour-semaine'!A:A,0),MATCH(B1443,'contribution par jour-semaine'!$1:$1,0),4,1,"contribution par jour-semaine")),"")</f>
        <v>57337.59765625</v>
      </c>
      <c r="D1443" s="4" t="str">
        <f ca="1">VLOOKUP(A1443,predictions!A:B,2,FALSE)</f>
        <v>24/05/2021</v>
      </c>
      <c r="E1443" s="4">
        <f t="shared" ca="1" si="5"/>
        <v>44340</v>
      </c>
    </row>
    <row r="1444" spans="1:5" ht="13" x14ac:dyDescent="0.15">
      <c r="A1444" s="1">
        <f ca="1">IFERROR(__xludf.DUMMYFUNCTION("""COMPUTED_VALUE"""),48)</f>
        <v>48</v>
      </c>
      <c r="B1444" s="1" t="str">
        <f ca="1">IFERROR(__xludf.DUMMYFUNCTION("""COMPUTED_VALUE"""),"Media_Print_MADAME FIGARO contribution")</f>
        <v>Media_Print_MADAME FIGARO contribution</v>
      </c>
      <c r="C1444" s="1">
        <f ca="1">IFERROR(INDIRECT(ADDRESS(MATCH(A1444,'contribution par jour-semaine'!A:A,0),MATCH(B1444,'contribution par jour-semaine'!$1:$1,0),4,1,"contribution par jour-semaine")),"")</f>
        <v>22045.041015625</v>
      </c>
      <c r="D1444" s="4" t="str">
        <f ca="1">VLOOKUP(A1444,predictions!A:B,2,FALSE)</f>
        <v>24/05/2021</v>
      </c>
      <c r="E1444" s="4">
        <f t="shared" ca="1" si="5"/>
        <v>44340</v>
      </c>
    </row>
    <row r="1445" spans="1:5" ht="13" x14ac:dyDescent="0.15">
      <c r="A1445" s="1">
        <f ca="1">IFERROR(__xludf.DUMMYFUNCTION("""COMPUTED_VALUE"""),48)</f>
        <v>48</v>
      </c>
      <c r="B1445" s="1" t="str">
        <f ca="1">IFERROR(__xludf.DUMMYFUNCTION("""COMPUTED_VALUE"""),"Media_Print_MARIE CLAIRE contribution")</f>
        <v>Media_Print_MARIE CLAIRE contribution</v>
      </c>
      <c r="C1445" s="1">
        <f ca="1">IFERROR(INDIRECT(ADDRESS(MATCH(A1445,'contribution par jour-semaine'!A:A,0),MATCH(B1445,'contribution par jour-semaine'!$1:$1,0),4,1,"contribution par jour-semaine")),"")</f>
        <v>17776.19921875</v>
      </c>
      <c r="D1445" s="4" t="str">
        <f ca="1">VLOOKUP(A1445,predictions!A:B,2,FALSE)</f>
        <v>24/05/2021</v>
      </c>
      <c r="E1445" s="4">
        <f t="shared" ca="1" si="5"/>
        <v>44340</v>
      </c>
    </row>
    <row r="1446" spans="1:5" ht="13" x14ac:dyDescent="0.15">
      <c r="A1446" s="1">
        <f ca="1">IFERROR(__xludf.DUMMYFUNCTION("""COMPUTED_VALUE"""),48)</f>
        <v>48</v>
      </c>
      <c r="B1446" s="1" t="str">
        <f ca="1">IFERROR(__xludf.DUMMYFUNCTION("""COMPUTED_VALUE"""),"Media_Print_VERSION FEMINA contribution")</f>
        <v>Media_Print_VERSION FEMINA contribution</v>
      </c>
      <c r="C1446" s="1">
        <f ca="1">IFERROR(INDIRECT(ADDRESS(MATCH(A1446,'contribution par jour-semaine'!A:A,0),MATCH(B1446,'contribution par jour-semaine'!$1:$1,0),4,1,"contribution par jour-semaine")),"")</f>
        <v>36239.7890625</v>
      </c>
      <c r="D1446" s="4" t="str">
        <f ca="1">VLOOKUP(A1446,predictions!A:B,2,FALSE)</f>
        <v>24/05/2021</v>
      </c>
      <c r="E1446" s="4">
        <f t="shared" ca="1" si="5"/>
        <v>44340</v>
      </c>
    </row>
    <row r="1447" spans="1:5" ht="13" x14ac:dyDescent="0.15">
      <c r="A1447" s="1">
        <f ca="1">IFERROR(__xludf.DUMMYFUNCTION("""COMPUTED_VALUE"""),48)</f>
        <v>48</v>
      </c>
      <c r="B1447" s="1" t="str">
        <f ca="1">IFERROR(__xludf.DUMMYFUNCTION("""COMPUTED_VALUE"""),"Media_Print_GALA contribution")</f>
        <v>Media_Print_GALA contribution</v>
      </c>
      <c r="C1447" s="1">
        <f ca="1">IFERROR(INDIRECT(ADDRESS(MATCH(A1447,'contribution par jour-semaine'!A:A,0),MATCH(B1447,'contribution par jour-semaine'!$1:$1,0),4,1,"contribution par jour-semaine")),"")</f>
        <v>29385.146484375</v>
      </c>
      <c r="D1447" s="4" t="str">
        <f ca="1">VLOOKUP(A1447,predictions!A:B,2,FALSE)</f>
        <v>24/05/2021</v>
      </c>
      <c r="E1447" s="4">
        <f t="shared" ca="1" si="5"/>
        <v>44340</v>
      </c>
    </row>
    <row r="1448" spans="1:5" ht="13" x14ac:dyDescent="0.15">
      <c r="A1448" s="1">
        <f ca="1">IFERROR(__xludf.DUMMYFUNCTION("""COMPUTED_VALUE"""),48)</f>
        <v>48</v>
      </c>
      <c r="B1448" s="1" t="str">
        <f ca="1">IFERROR(__xludf.DUMMYFUNCTION("""COMPUTED_VALUE"""),"Media_Print_COSMOPOLITAN contribution")</f>
        <v>Media_Print_COSMOPOLITAN contribution</v>
      </c>
      <c r="C1448" s="1">
        <f ca="1">IFERROR(INDIRECT(ADDRESS(MATCH(A1448,'contribution par jour-semaine'!A:A,0),MATCH(B1448,'contribution par jour-semaine'!$1:$1,0),4,1,"contribution par jour-semaine")),"")</f>
        <v>37434.44921875</v>
      </c>
      <c r="D1448" s="4" t="str">
        <f ca="1">VLOOKUP(A1448,predictions!A:B,2,FALSE)</f>
        <v>24/05/2021</v>
      </c>
      <c r="E1448" s="4">
        <f t="shared" ca="1" si="5"/>
        <v>44340</v>
      </c>
    </row>
    <row r="1449" spans="1:5" ht="13" x14ac:dyDescent="0.15">
      <c r="A1449" s="1">
        <f ca="1">IFERROR(__xludf.DUMMYFUNCTION("""COMPUTED_VALUE"""),48)</f>
        <v>48</v>
      </c>
      <c r="B1449" s="1" t="str">
        <f ca="1">IFERROR(__xludf.DUMMYFUNCTION("""COMPUTED_VALUE"""),"Media_Print_FEMME ACTUELLE contribution")</f>
        <v>Media_Print_FEMME ACTUELLE contribution</v>
      </c>
      <c r="C1449" s="1">
        <f ca="1">IFERROR(INDIRECT(ADDRESS(MATCH(A1449,'contribution par jour-semaine'!A:A,0),MATCH(B1449,'contribution par jour-semaine'!$1:$1,0),4,1,"contribution par jour-semaine")),"")</f>
        <v>32009.560546875</v>
      </c>
      <c r="D1449" s="4" t="str">
        <f ca="1">VLOOKUP(A1449,predictions!A:B,2,FALSE)</f>
        <v>24/05/2021</v>
      </c>
      <c r="E1449" s="4">
        <f t="shared" ca="1" si="5"/>
        <v>44340</v>
      </c>
    </row>
    <row r="1450" spans="1:5" ht="13" x14ac:dyDescent="0.15">
      <c r="A1450" s="1">
        <f ca="1">IFERROR(__xludf.DUMMYFUNCTION("""COMPUTED_VALUE"""),48)</f>
        <v>48</v>
      </c>
      <c r="B1450" s="1" t="str">
        <f ca="1">IFERROR(__xludf.DUMMYFUNCTION("""COMPUTED_VALUE"""),"Media_Print_PARIS MATCH contribution")</f>
        <v>Media_Print_PARIS MATCH contribution</v>
      </c>
      <c r="C1450" s="1">
        <f ca="1">IFERROR(INDIRECT(ADDRESS(MATCH(A1450,'contribution par jour-semaine'!A:A,0),MATCH(B1450,'contribution par jour-semaine'!$1:$1,0),4,1,"contribution par jour-semaine")),"")</f>
        <v>10965.677734375</v>
      </c>
      <c r="D1450" s="4" t="str">
        <f ca="1">VLOOKUP(A1450,predictions!A:B,2,FALSE)</f>
        <v>24/05/2021</v>
      </c>
      <c r="E1450" s="4">
        <f t="shared" ca="1" si="5"/>
        <v>44340</v>
      </c>
    </row>
    <row r="1451" spans="1:5" ht="13" x14ac:dyDescent="0.15">
      <c r="A1451" s="1">
        <f ca="1">IFERROR(__xludf.DUMMYFUNCTION("""COMPUTED_VALUE"""),48)</f>
        <v>48</v>
      </c>
      <c r="B1451" s="1" t="str">
        <f ca="1">IFERROR(__xludf.DUMMYFUNCTION("""COMPUTED_VALUE"""),"Media_Print_BIBA contribution")</f>
        <v>Media_Print_BIBA contribution</v>
      </c>
      <c r="C1451" s="1">
        <f ca="1">IFERROR(INDIRECT(ADDRESS(MATCH(A1451,'contribution par jour-semaine'!A:A,0),MATCH(B1451,'contribution par jour-semaine'!$1:$1,0),4,1,"contribution par jour-semaine")),"")</f>
        <v>36312.00390625</v>
      </c>
      <c r="D1451" s="4" t="str">
        <f ca="1">VLOOKUP(A1451,predictions!A:B,2,FALSE)</f>
        <v>24/05/2021</v>
      </c>
      <c r="E1451" s="4">
        <f t="shared" ca="1" si="5"/>
        <v>44340</v>
      </c>
    </row>
    <row r="1452" spans="1:5" ht="13" x14ac:dyDescent="0.15">
      <c r="A1452" s="1">
        <f ca="1">IFERROR(__xludf.DUMMYFUNCTION("""COMPUTED_VALUE"""),48)</f>
        <v>48</v>
      </c>
      <c r="B1452" s="1" t="str">
        <f ca="1">IFERROR(__xludf.DUMMYFUNCTION("""COMPUTED_VALUE"""),"Media_Print_AVANTAGES contribution")</f>
        <v>Media_Print_AVANTAGES contribution</v>
      </c>
      <c r="C1452" s="1">
        <f ca="1">IFERROR(INDIRECT(ADDRESS(MATCH(A1452,'contribution par jour-semaine'!A:A,0),MATCH(B1452,'contribution par jour-semaine'!$1:$1,0),4,1,"contribution par jour-semaine")),"")</f>
        <v>9689.044921875</v>
      </c>
      <c r="D1452" s="4" t="str">
        <f ca="1">VLOOKUP(A1452,predictions!A:B,2,FALSE)</f>
        <v>24/05/2021</v>
      </c>
      <c r="E1452" s="4">
        <f t="shared" ca="1" si="5"/>
        <v>44340</v>
      </c>
    </row>
    <row r="1453" spans="1:5" ht="13" x14ac:dyDescent="0.15">
      <c r="A1453" s="1">
        <f ca="1">IFERROR(__xludf.DUMMYFUNCTION("""COMPUTED_VALUE"""),48)</f>
        <v>48</v>
      </c>
      <c r="B1453" s="1" t="str">
        <f ca="1">IFERROR(__xludf.DUMMYFUNCTION("""COMPUTED_VALUE"""),"Media_Print_PSYCHOLOGIES contribution")</f>
        <v>Media_Print_PSYCHOLOGIES contribution</v>
      </c>
      <c r="C1453" s="1">
        <f ca="1">IFERROR(INDIRECT(ADDRESS(MATCH(A1453,'contribution par jour-semaine'!A:A,0),MATCH(B1453,'contribution par jour-semaine'!$1:$1,0),4,1,"contribution par jour-semaine")),"")</f>
        <v>7954.55029296875</v>
      </c>
      <c r="D1453" s="4" t="str">
        <f ca="1">VLOOKUP(A1453,predictions!A:B,2,FALSE)</f>
        <v>24/05/2021</v>
      </c>
      <c r="E1453" s="4">
        <f t="shared" ca="1" si="5"/>
        <v>44340</v>
      </c>
    </row>
    <row r="1454" spans="1:5" ht="13" x14ac:dyDescent="0.15">
      <c r="A1454" s="1">
        <f ca="1">IFERROR(__xludf.DUMMYFUNCTION("""COMPUTED_VALUE"""),48)</f>
        <v>48</v>
      </c>
      <c r="B1454" s="1" t="str">
        <f ca="1">IFERROR(__xludf.DUMMYFUNCTION("""COMPUTED_VALUE"""),"Media_TV_TF1 contribution")</f>
        <v>Media_TV_TF1 contribution</v>
      </c>
      <c r="C1454" s="1">
        <f ca="1">IFERROR(INDIRECT(ADDRESS(MATCH(A1454,'contribution par jour-semaine'!A:A,0),MATCH(B1454,'contribution par jour-semaine'!$1:$1,0),4,1,"contribution par jour-semaine")),"")</f>
        <v>4148.513671875</v>
      </c>
      <c r="D1454" s="4" t="str">
        <f ca="1">VLOOKUP(A1454,predictions!A:B,2,FALSE)</f>
        <v>24/05/2021</v>
      </c>
      <c r="E1454" s="4">
        <f t="shared" ca="1" si="5"/>
        <v>44340</v>
      </c>
    </row>
    <row r="1455" spans="1:5" ht="13" x14ac:dyDescent="0.15">
      <c r="A1455" s="1">
        <f ca="1">IFERROR(__xludf.DUMMYFUNCTION("""COMPUTED_VALUE"""),48)</f>
        <v>48</v>
      </c>
      <c r="B1455" s="1" t="str">
        <f ca="1">IFERROR(__xludf.DUMMYFUNCTION("""COMPUTED_VALUE"""),"Media_TV_Others contribution")</f>
        <v>Media_TV_Others contribution</v>
      </c>
      <c r="C1455" s="1">
        <f ca="1">IFERROR(INDIRECT(ADDRESS(MATCH(A1455,'contribution par jour-semaine'!A:A,0),MATCH(B1455,'contribution par jour-semaine'!$1:$1,0),4,1,"contribution par jour-semaine")),"")</f>
        <v>5404.7998046875</v>
      </c>
      <c r="D1455" s="4" t="str">
        <f ca="1">VLOOKUP(A1455,predictions!A:B,2,FALSE)</f>
        <v>24/05/2021</v>
      </c>
      <c r="E1455" s="4">
        <f t="shared" ca="1" si="5"/>
        <v>44340</v>
      </c>
    </row>
    <row r="1456" spans="1:5" ht="13" x14ac:dyDescent="0.15">
      <c r="A1456" s="1">
        <f ca="1">IFERROR(__xludf.DUMMYFUNCTION("""COMPUTED_VALUE"""),48)</f>
        <v>48</v>
      </c>
      <c r="B1456" s="1" t="str">
        <f ca="1">IFERROR(__xludf.DUMMYFUNCTION("""COMPUTED_VALUE"""),"Media_TV_M6 contribution")</f>
        <v>Media_TV_M6 contribution</v>
      </c>
      <c r="C1456" s="1">
        <f ca="1">IFERROR(INDIRECT(ADDRESS(MATCH(A1456,'contribution par jour-semaine'!A:A,0),MATCH(B1456,'contribution par jour-semaine'!$1:$1,0),4,1,"contribution par jour-semaine")),"")</f>
        <v>10894.1591796875</v>
      </c>
      <c r="D1456" s="4" t="str">
        <f ca="1">VLOOKUP(A1456,predictions!A:B,2,FALSE)</f>
        <v>24/05/2021</v>
      </c>
      <c r="E1456" s="4">
        <f t="shared" ca="1" si="5"/>
        <v>44340</v>
      </c>
    </row>
    <row r="1457" spans="1:5" ht="13" x14ac:dyDescent="0.15">
      <c r="A1457" s="1">
        <f ca="1">IFERROR(__xludf.DUMMYFUNCTION("""COMPUTED_VALUE"""),48)</f>
        <v>48</v>
      </c>
      <c r="B1457" s="1" t="str">
        <f ca="1">IFERROR(__xludf.DUMMYFUNCTION("""COMPUTED_VALUE"""),"Media_TV_TMC contribution")</f>
        <v>Media_TV_TMC contribution</v>
      </c>
      <c r="C1457" s="1">
        <f ca="1">IFERROR(INDIRECT(ADDRESS(MATCH(A1457,'contribution par jour-semaine'!A:A,0),MATCH(B1457,'contribution par jour-semaine'!$1:$1,0),4,1,"contribution par jour-semaine")),"")</f>
        <v>6402.10107421875</v>
      </c>
      <c r="D1457" s="4" t="str">
        <f ca="1">VLOOKUP(A1457,predictions!A:B,2,FALSE)</f>
        <v>24/05/2021</v>
      </c>
      <c r="E1457" s="4">
        <f t="shared" ca="1" si="5"/>
        <v>44340</v>
      </c>
    </row>
    <row r="1458" spans="1:5" ht="13" x14ac:dyDescent="0.15">
      <c r="A1458" s="1">
        <f ca="1">IFERROR(__xludf.DUMMYFUNCTION("""COMPUTED_VALUE"""),48)</f>
        <v>48</v>
      </c>
      <c r="B1458" s="1" t="str">
        <f ca="1">IFERROR(__xludf.DUMMYFUNCTION("""COMPUTED_VALUE"""),"Media_TV_FRANCE 2 contribution")</f>
        <v>Media_TV_FRANCE 2 contribution</v>
      </c>
      <c r="C1458" s="1">
        <f ca="1">IFERROR(INDIRECT(ADDRESS(MATCH(A1458,'contribution par jour-semaine'!A:A,0),MATCH(B1458,'contribution par jour-semaine'!$1:$1,0),4,1,"contribution par jour-semaine")),"")</f>
        <v>5075.74169921875</v>
      </c>
      <c r="D1458" s="4" t="str">
        <f ca="1">VLOOKUP(A1458,predictions!A:B,2,FALSE)</f>
        <v>24/05/2021</v>
      </c>
      <c r="E1458" s="4">
        <f t="shared" ca="1" si="5"/>
        <v>44340</v>
      </c>
    </row>
    <row r="1459" spans="1:5" ht="13" x14ac:dyDescent="0.15">
      <c r="A1459" s="1">
        <f ca="1">IFERROR(__xludf.DUMMYFUNCTION("""COMPUTED_VALUE"""),48)</f>
        <v>48</v>
      </c>
      <c r="B1459" s="1" t="str">
        <f ca="1">IFERROR(__xludf.DUMMYFUNCTION("""COMPUTED_VALUE"""),"Media_TV_BFM TV contribution")</f>
        <v>Media_TV_BFM TV contribution</v>
      </c>
      <c r="C1459" s="1">
        <f ca="1">IFERROR(INDIRECT(ADDRESS(MATCH(A1459,'contribution par jour-semaine'!A:A,0),MATCH(B1459,'contribution par jour-semaine'!$1:$1,0),4,1,"contribution par jour-semaine")),"")</f>
        <v>3322.514404296875</v>
      </c>
      <c r="D1459" s="4" t="str">
        <f ca="1">VLOOKUP(A1459,predictions!A:B,2,FALSE)</f>
        <v>24/05/2021</v>
      </c>
      <c r="E1459" s="4">
        <f t="shared" ca="1" si="5"/>
        <v>44340</v>
      </c>
    </row>
    <row r="1460" spans="1:5" ht="13" x14ac:dyDescent="0.15">
      <c r="A1460" s="1">
        <f ca="1">IFERROR(__xludf.DUMMYFUNCTION("""COMPUTED_VALUE"""),48)</f>
        <v>48</v>
      </c>
      <c r="B1460" s="1" t="str">
        <f ca="1">IFERROR(__xludf.DUMMYFUNCTION("""COMPUTED_VALUE"""),"Media_TV_C8 contribution")</f>
        <v>Media_TV_C8 contribution</v>
      </c>
      <c r="C1460" s="1">
        <f ca="1">IFERROR(INDIRECT(ADDRESS(MATCH(A1460,'contribution par jour-semaine'!A:A,0),MATCH(B1460,'contribution par jour-semaine'!$1:$1,0),4,1,"contribution par jour-semaine")),"")</f>
        <v>5603.58349609375</v>
      </c>
      <c r="D1460" s="4" t="str">
        <f ca="1">VLOOKUP(A1460,predictions!A:B,2,FALSE)</f>
        <v>24/05/2021</v>
      </c>
      <c r="E1460" s="4">
        <f t="shared" ca="1" si="5"/>
        <v>44340</v>
      </c>
    </row>
    <row r="1461" spans="1:5" ht="13" x14ac:dyDescent="0.15">
      <c r="A1461" s="1">
        <f ca="1">IFERROR(__xludf.DUMMYFUNCTION("""COMPUTED_VALUE"""),48)</f>
        <v>48</v>
      </c>
      <c r="B1461" s="1" t="str">
        <f ca="1">IFERROR(__xludf.DUMMYFUNCTION("""COMPUTED_VALUE"""),"Media_TV_TF1 SERIES FILMS contribution")</f>
        <v>Media_TV_TF1 SERIES FILMS contribution</v>
      </c>
      <c r="C1461" s="1">
        <f ca="1">IFERROR(INDIRECT(ADDRESS(MATCH(A1461,'contribution par jour-semaine'!A:A,0),MATCH(B1461,'contribution par jour-semaine'!$1:$1,0),4,1,"contribution par jour-semaine")),"")</f>
        <v>3826.83740234375</v>
      </c>
      <c r="D1461" s="4" t="str">
        <f ca="1">VLOOKUP(A1461,predictions!A:B,2,FALSE)</f>
        <v>24/05/2021</v>
      </c>
      <c r="E1461" s="4">
        <f t="shared" ca="1" si="5"/>
        <v>44340</v>
      </c>
    </row>
    <row r="1462" spans="1:5" ht="13" x14ac:dyDescent="0.15">
      <c r="A1462" s="1">
        <f ca="1">IFERROR(__xludf.DUMMYFUNCTION("""COMPUTED_VALUE"""),48)</f>
        <v>48</v>
      </c>
      <c r="B1462" s="1" t="str">
        <f ca="1">IFERROR(__xludf.DUMMYFUNCTION("""COMPUTED_VALUE"""),"Media_TV_NRJ12 contribution")</f>
        <v>Media_TV_NRJ12 contribution</v>
      </c>
      <c r="C1462" s="1">
        <f ca="1">IFERROR(INDIRECT(ADDRESS(MATCH(A1462,'contribution par jour-semaine'!A:A,0),MATCH(B1462,'contribution par jour-semaine'!$1:$1,0),4,1,"contribution par jour-semaine")),"")</f>
        <v>1893.764404296875</v>
      </c>
      <c r="D1462" s="4" t="str">
        <f ca="1">VLOOKUP(A1462,predictions!A:B,2,FALSE)</f>
        <v>24/05/2021</v>
      </c>
      <c r="E1462" s="4">
        <f t="shared" ca="1" si="5"/>
        <v>44340</v>
      </c>
    </row>
    <row r="1463" spans="1:5" ht="13" x14ac:dyDescent="0.15">
      <c r="A1463" s="1">
        <f ca="1">IFERROR(__xludf.DUMMYFUNCTION("""COMPUTED_VALUE"""),48)</f>
        <v>48</v>
      </c>
      <c r="B1463" s="1" t="str">
        <f ca="1">IFERROR(__xludf.DUMMYFUNCTION("""COMPUTED_VALUE"""),"Media_Search contribution")</f>
        <v>Media_Search contribution</v>
      </c>
      <c r="C1463" s="1">
        <f ca="1">IFERROR(INDIRECT(ADDRESS(MATCH(A1463,'contribution par jour-semaine'!A:A,0),MATCH(B1463,'contribution par jour-semaine'!$1:$1,0),4,1,"contribution par jour-semaine")),"")</f>
        <v>72215.5078125</v>
      </c>
      <c r="D1463" s="4" t="str">
        <f ca="1">VLOOKUP(A1463,predictions!A:B,2,FALSE)</f>
        <v>24/05/2021</v>
      </c>
      <c r="E1463" s="4">
        <f t="shared" ca="1" si="5"/>
        <v>44340</v>
      </c>
    </row>
    <row r="1464" spans="1:5" ht="13" x14ac:dyDescent="0.15">
      <c r="A1464" s="1">
        <f ca="1">IFERROR(__xludf.DUMMYFUNCTION("""COMPUTED_VALUE"""),48)</f>
        <v>48</v>
      </c>
      <c r="B1464" s="1" t="str">
        <f ca="1">IFERROR(__xludf.DUMMYFUNCTION("""COMPUTED_VALUE"""),"Media_Social contribution")</f>
        <v>Media_Social contribution</v>
      </c>
      <c r="C1464" s="1">
        <f ca="1">IFERROR(INDIRECT(ADDRESS(MATCH(A1464,'contribution par jour-semaine'!A:A,0),MATCH(B1464,'contribution par jour-semaine'!$1:$1,0),4,1,"contribution par jour-semaine")),"")</f>
        <v>69416.8828125</v>
      </c>
      <c r="D1464" s="4" t="str">
        <f ca="1">VLOOKUP(A1464,predictions!A:B,2,FALSE)</f>
        <v>24/05/2021</v>
      </c>
      <c r="E1464" s="4">
        <f t="shared" ca="1" si="5"/>
        <v>44340</v>
      </c>
    </row>
    <row r="1465" spans="1:5" ht="13" x14ac:dyDescent="0.15">
      <c r="A1465" s="1">
        <f ca="1">IFERROR(__xludf.DUMMYFUNCTION("""COMPUTED_VALUE"""),48)</f>
        <v>48</v>
      </c>
      <c r="B1465" s="1" t="str">
        <f ca="1">IFERROR(__xludf.DUMMYFUNCTION("""COMPUTED_VALUE"""),"Media_Display contribution")</f>
        <v>Media_Display contribution</v>
      </c>
      <c r="C1465" s="1">
        <f ca="1">IFERROR(INDIRECT(ADDRESS(MATCH(A1465,'contribution par jour-semaine'!A:A,0),MATCH(B1465,'contribution par jour-semaine'!$1:$1,0),4,1,"contribution par jour-semaine")),"")</f>
        <v>30730.087890625</v>
      </c>
      <c r="D1465" s="4" t="str">
        <f ca="1">VLOOKUP(A1465,predictions!A:B,2,FALSE)</f>
        <v>24/05/2021</v>
      </c>
      <c r="E1465" s="4">
        <f t="shared" ca="1" si="5"/>
        <v>44340</v>
      </c>
    </row>
    <row r="1466" spans="1:5" ht="13" x14ac:dyDescent="0.15">
      <c r="A1466" s="1">
        <f ca="1">IFERROR(__xludf.DUMMYFUNCTION("""COMPUTED_VALUE"""),48)</f>
        <v>48</v>
      </c>
      <c r="B1466" s="1" t="str">
        <f ca="1">IFERROR(__xludf.DUMMYFUNCTION("""COMPUTED_VALUE"""),"Media_OOH_JC DECAUX VITRINE 2M2 NATIONAL contribution")</f>
        <v>Media_OOH_JC DECAUX VITRINE 2M2 NATIONAL contribution</v>
      </c>
      <c r="C1466" s="1">
        <f ca="1">IFERROR(INDIRECT(ADDRESS(MATCH(A1466,'contribution par jour-semaine'!A:A,0),MATCH(B1466,'contribution par jour-semaine'!$1:$1,0),4,1,"contribution par jour-semaine")),"")</f>
        <v>1551.70166015625</v>
      </c>
      <c r="D1466" s="4" t="str">
        <f ca="1">VLOOKUP(A1466,predictions!A:B,2,FALSE)</f>
        <v>24/05/2021</v>
      </c>
      <c r="E1466" s="4">
        <f t="shared" ca="1" si="5"/>
        <v>44340</v>
      </c>
    </row>
    <row r="1467" spans="1:5" ht="13" x14ac:dyDescent="0.15">
      <c r="A1467" s="1">
        <f ca="1">IFERROR(__xludf.DUMMYFUNCTION("""COMPUTED_VALUE"""),48)</f>
        <v>48</v>
      </c>
      <c r="B1467" s="1" t="str">
        <f ca="1">IFERROR(__xludf.DUMMYFUNCTION("""COMPUTED_VALUE"""),"Media_OOH_METROBUS METRO NATIONAL contribution")</f>
        <v>Media_OOH_METROBUS METRO NATIONAL contribution</v>
      </c>
      <c r="C1467" s="1">
        <f ca="1">IFERROR(INDIRECT(ADDRESS(MATCH(A1467,'contribution par jour-semaine'!A:A,0),MATCH(B1467,'contribution par jour-semaine'!$1:$1,0),4,1,"contribution par jour-semaine")),"")</f>
        <v>1571.7105712890625</v>
      </c>
      <c r="D1467" s="4" t="str">
        <f ca="1">VLOOKUP(A1467,predictions!A:B,2,FALSE)</f>
        <v>24/05/2021</v>
      </c>
      <c r="E1467" s="4">
        <f t="shared" ca="1" si="5"/>
        <v>44340</v>
      </c>
    </row>
    <row r="1468" spans="1:5" ht="13" x14ac:dyDescent="0.15">
      <c r="A1468" s="1">
        <f ca="1">IFERROR(__xludf.DUMMYFUNCTION("""COMPUTED_VALUE"""),48)</f>
        <v>48</v>
      </c>
      <c r="B1468" s="1" t="str">
        <f ca="1">IFERROR(__xludf.DUMMYFUNCTION("""COMPUTED_VALUE"""),"Media_OOH_CLEAR CHANNEL SHOPPING MALLS contribution")</f>
        <v>Media_OOH_CLEAR CHANNEL SHOPPING MALLS contribution</v>
      </c>
      <c r="C1468" s="1">
        <f ca="1">IFERROR(INDIRECT(ADDRESS(MATCH(A1468,'contribution par jour-semaine'!A:A,0),MATCH(B1468,'contribution par jour-semaine'!$1:$1,0),4,1,"contribution par jour-semaine")),"")</f>
        <v>23213.244140625</v>
      </c>
      <c r="D1468" s="4" t="str">
        <f ca="1">VLOOKUP(A1468,predictions!A:B,2,FALSE)</f>
        <v>24/05/2021</v>
      </c>
      <c r="E1468" s="4">
        <f t="shared" ca="1" si="5"/>
        <v>44340</v>
      </c>
    </row>
    <row r="1469" spans="1:5" ht="13" x14ac:dyDescent="0.15">
      <c r="A1469" s="1">
        <f ca="1">IFERROR(__xludf.DUMMYFUNCTION("""COMPUTED_VALUE"""),48)</f>
        <v>48</v>
      </c>
      <c r="B1469" s="1" t="str">
        <f ca="1">IFERROR(__xludf.DUMMYFUNCTION("""COMPUTED_VALUE"""),"Media_OOH_MEDIAGARES TRANSPORT contribution")</f>
        <v>Media_OOH_MEDIAGARES TRANSPORT contribution</v>
      </c>
      <c r="C1469" s="1">
        <f ca="1">IFERROR(INDIRECT(ADDRESS(MATCH(A1469,'contribution par jour-semaine'!A:A,0),MATCH(B1469,'contribution par jour-semaine'!$1:$1,0),4,1,"contribution par jour-semaine")),"")</f>
        <v>16622.095703125</v>
      </c>
      <c r="D1469" s="4" t="str">
        <f ca="1">VLOOKUP(A1469,predictions!A:B,2,FALSE)</f>
        <v>24/05/2021</v>
      </c>
      <c r="E1469" s="4">
        <f t="shared" ca="1" si="5"/>
        <v>44340</v>
      </c>
    </row>
    <row r="1470" spans="1:5" ht="13" x14ac:dyDescent="0.15">
      <c r="A1470" s="1">
        <f ca="1">IFERROR(__xludf.DUMMYFUNCTION("""COMPUTED_VALUE"""),48)</f>
        <v>48</v>
      </c>
      <c r="B1470" s="1" t="str">
        <f ca="1">IFERROR(__xludf.DUMMYFUNCTION("""COMPUTED_VALUE"""),"Media_OOH_Others contribution")</f>
        <v>Media_OOH_Others contribution</v>
      </c>
      <c r="C1470" s="1">
        <f ca="1">IFERROR(INDIRECT(ADDRESS(MATCH(A1470,'contribution par jour-semaine'!A:A,0),MATCH(B1470,'contribution par jour-semaine'!$1:$1,0),4,1,"contribution par jour-semaine")),"")</f>
        <v>8024.79248046875</v>
      </c>
      <c r="D1470" s="4" t="str">
        <f ca="1">VLOOKUP(A1470,predictions!A:B,2,FALSE)</f>
        <v>24/05/2021</v>
      </c>
      <c r="E1470" s="4">
        <f t="shared" ca="1" si="5"/>
        <v>44340</v>
      </c>
    </row>
    <row r="1471" spans="1:5" ht="13" x14ac:dyDescent="0.15">
      <c r="A1471" s="1">
        <f ca="1">IFERROR(__xludf.DUMMYFUNCTION("""COMPUTED_VALUE"""),48)</f>
        <v>48</v>
      </c>
      <c r="B1471" s="1" t="str">
        <f ca="1">IFERROR(__xludf.DUMMYFUNCTION("""COMPUTED_VALUE"""),"baseline contribution")</f>
        <v>baseline contribution</v>
      </c>
      <c r="C1471" s="1">
        <f ca="1">IFERROR(INDIRECT(ADDRESS(MATCH(A1471,'contribution par jour-semaine'!A:A,0),MATCH(B1471,'contribution par jour-semaine'!$1:$1,0),4,1,"contribution par jour-semaine")),"")</f>
        <v>1265353.625</v>
      </c>
      <c r="D1471" s="4" t="str">
        <f ca="1">VLOOKUP(A1471,predictions!A:B,2,FALSE)</f>
        <v>24/05/2021</v>
      </c>
      <c r="E1471" s="4">
        <f t="shared" ca="1" si="5"/>
        <v>44340</v>
      </c>
    </row>
    <row r="1472" spans="1:5" ht="13" x14ac:dyDescent="0.15">
      <c r="A1472" s="1">
        <f ca="1">IFERROR(__xludf.DUMMYFUNCTION("""COMPUTED_VALUE"""),49)</f>
        <v>49</v>
      </c>
      <c r="B1472" s="1" t="str">
        <f ca="1">IFERROR(__xludf.DUMMYFUNCTION("""COMPUTED_VALUE"""),"Media_Print_Others contribution")</f>
        <v>Media_Print_Others contribution</v>
      </c>
      <c r="C1472" s="1">
        <f ca="1">IFERROR(INDIRECT(ADDRESS(MATCH(A1472,'contribution par jour-semaine'!A:A,0),MATCH(B1472,'contribution par jour-semaine'!$1:$1,0),4,1,"contribution par jour-semaine")),"")</f>
        <v>40663.86328125</v>
      </c>
      <c r="D1472" s="4" t="str">
        <f ca="1">VLOOKUP(A1472,predictions!A:B,2,FALSE)</f>
        <v>31/05/2021</v>
      </c>
      <c r="E1472" s="4">
        <f t="shared" ca="1" si="5"/>
        <v>44347</v>
      </c>
    </row>
    <row r="1473" spans="1:5" ht="13" x14ac:dyDescent="0.15">
      <c r="A1473" s="1">
        <f ca="1">IFERROR(__xludf.DUMMYFUNCTION("""COMPUTED_VALUE"""),49)</f>
        <v>49</v>
      </c>
      <c r="B1473" s="1" t="str">
        <f ca="1">IFERROR(__xludf.DUMMYFUNCTION("""COMPUTED_VALUE"""),"Media_Print_ELLE contribution")</f>
        <v>Media_Print_ELLE contribution</v>
      </c>
      <c r="C1473" s="1">
        <f ca="1">IFERROR(INDIRECT(ADDRESS(MATCH(A1473,'contribution par jour-semaine'!A:A,0),MATCH(B1473,'contribution par jour-semaine'!$1:$1,0),4,1,"contribution par jour-semaine")),"")</f>
        <v>61444.66015625</v>
      </c>
      <c r="D1473" s="4" t="str">
        <f ca="1">VLOOKUP(A1473,predictions!A:B,2,FALSE)</f>
        <v>31/05/2021</v>
      </c>
      <c r="E1473" s="4">
        <f t="shared" ca="1" si="5"/>
        <v>44347</v>
      </c>
    </row>
    <row r="1474" spans="1:5" ht="13" x14ac:dyDescent="0.15">
      <c r="A1474" s="1">
        <f ca="1">IFERROR(__xludf.DUMMYFUNCTION("""COMPUTED_VALUE"""),49)</f>
        <v>49</v>
      </c>
      <c r="B1474" s="1" t="str">
        <f ca="1">IFERROR(__xludf.DUMMYFUNCTION("""COMPUTED_VALUE"""),"Media_Print_MADAME FIGARO contribution")</f>
        <v>Media_Print_MADAME FIGARO contribution</v>
      </c>
      <c r="C1474" s="1">
        <f ca="1">IFERROR(INDIRECT(ADDRESS(MATCH(A1474,'contribution par jour-semaine'!A:A,0),MATCH(B1474,'contribution par jour-semaine'!$1:$1,0),4,1,"contribution par jour-semaine")),"")</f>
        <v>24900.2734375</v>
      </c>
      <c r="D1474" s="4" t="str">
        <f ca="1">VLOOKUP(A1474,predictions!A:B,2,FALSE)</f>
        <v>31/05/2021</v>
      </c>
      <c r="E1474" s="4">
        <f t="shared" ca="1" si="5"/>
        <v>44347</v>
      </c>
    </row>
    <row r="1475" spans="1:5" ht="13" x14ac:dyDescent="0.15">
      <c r="A1475" s="1">
        <f ca="1">IFERROR(__xludf.DUMMYFUNCTION("""COMPUTED_VALUE"""),49)</f>
        <v>49</v>
      </c>
      <c r="B1475" s="1" t="str">
        <f ca="1">IFERROR(__xludf.DUMMYFUNCTION("""COMPUTED_VALUE"""),"Media_Print_MARIE CLAIRE contribution")</f>
        <v>Media_Print_MARIE CLAIRE contribution</v>
      </c>
      <c r="C1475" s="1">
        <f ca="1">IFERROR(INDIRECT(ADDRESS(MATCH(A1475,'contribution par jour-semaine'!A:A,0),MATCH(B1475,'contribution par jour-semaine'!$1:$1,0),4,1,"contribution par jour-semaine")),"")</f>
        <v>15711.5234375</v>
      </c>
      <c r="D1475" s="4" t="str">
        <f ca="1">VLOOKUP(A1475,predictions!A:B,2,FALSE)</f>
        <v>31/05/2021</v>
      </c>
      <c r="E1475" s="4">
        <f t="shared" ca="1" si="5"/>
        <v>44347</v>
      </c>
    </row>
    <row r="1476" spans="1:5" ht="13" x14ac:dyDescent="0.15">
      <c r="A1476" s="1">
        <f ca="1">IFERROR(__xludf.DUMMYFUNCTION("""COMPUTED_VALUE"""),49)</f>
        <v>49</v>
      </c>
      <c r="B1476" s="1" t="str">
        <f ca="1">IFERROR(__xludf.DUMMYFUNCTION("""COMPUTED_VALUE"""),"Media_Print_VERSION FEMINA contribution")</f>
        <v>Media_Print_VERSION FEMINA contribution</v>
      </c>
      <c r="C1476" s="1">
        <f ca="1">IFERROR(INDIRECT(ADDRESS(MATCH(A1476,'contribution par jour-semaine'!A:A,0),MATCH(B1476,'contribution par jour-semaine'!$1:$1,0),4,1,"contribution par jour-semaine")),"")</f>
        <v>27717.849609375</v>
      </c>
      <c r="D1476" s="4" t="str">
        <f ca="1">VLOOKUP(A1476,predictions!A:B,2,FALSE)</f>
        <v>31/05/2021</v>
      </c>
      <c r="E1476" s="4">
        <f t="shared" ca="1" si="5"/>
        <v>44347</v>
      </c>
    </row>
    <row r="1477" spans="1:5" ht="13" x14ac:dyDescent="0.15">
      <c r="A1477" s="1">
        <f ca="1">IFERROR(__xludf.DUMMYFUNCTION("""COMPUTED_VALUE"""),49)</f>
        <v>49</v>
      </c>
      <c r="B1477" s="1" t="str">
        <f ca="1">IFERROR(__xludf.DUMMYFUNCTION("""COMPUTED_VALUE"""),"Media_Print_GALA contribution")</f>
        <v>Media_Print_GALA contribution</v>
      </c>
      <c r="C1477" s="1">
        <f ca="1">IFERROR(INDIRECT(ADDRESS(MATCH(A1477,'contribution par jour-semaine'!A:A,0),MATCH(B1477,'contribution par jour-semaine'!$1:$1,0),4,1,"contribution par jour-semaine")),"")</f>
        <v>29610.435546875</v>
      </c>
      <c r="D1477" s="4" t="str">
        <f ca="1">VLOOKUP(A1477,predictions!A:B,2,FALSE)</f>
        <v>31/05/2021</v>
      </c>
      <c r="E1477" s="4">
        <f t="shared" ca="1" si="5"/>
        <v>44347</v>
      </c>
    </row>
    <row r="1478" spans="1:5" ht="13" x14ac:dyDescent="0.15">
      <c r="A1478" s="1">
        <f ca="1">IFERROR(__xludf.DUMMYFUNCTION("""COMPUTED_VALUE"""),49)</f>
        <v>49</v>
      </c>
      <c r="B1478" s="1" t="str">
        <f ca="1">IFERROR(__xludf.DUMMYFUNCTION("""COMPUTED_VALUE"""),"Media_Print_COSMOPOLITAN contribution")</f>
        <v>Media_Print_COSMOPOLITAN contribution</v>
      </c>
      <c r="C1478" s="1">
        <f ca="1">IFERROR(INDIRECT(ADDRESS(MATCH(A1478,'contribution par jour-semaine'!A:A,0),MATCH(B1478,'contribution par jour-semaine'!$1:$1,0),4,1,"contribution par jour-semaine")),"")</f>
        <v>34311.10546875</v>
      </c>
      <c r="D1478" s="4" t="str">
        <f ca="1">VLOOKUP(A1478,predictions!A:B,2,FALSE)</f>
        <v>31/05/2021</v>
      </c>
      <c r="E1478" s="4">
        <f t="shared" ca="1" si="5"/>
        <v>44347</v>
      </c>
    </row>
    <row r="1479" spans="1:5" ht="13" x14ac:dyDescent="0.15">
      <c r="A1479" s="1">
        <f ca="1">IFERROR(__xludf.DUMMYFUNCTION("""COMPUTED_VALUE"""),49)</f>
        <v>49</v>
      </c>
      <c r="B1479" s="1" t="str">
        <f ca="1">IFERROR(__xludf.DUMMYFUNCTION("""COMPUTED_VALUE"""),"Media_Print_FEMME ACTUELLE contribution")</f>
        <v>Media_Print_FEMME ACTUELLE contribution</v>
      </c>
      <c r="C1479" s="1">
        <f ca="1">IFERROR(INDIRECT(ADDRESS(MATCH(A1479,'contribution par jour-semaine'!A:A,0),MATCH(B1479,'contribution par jour-semaine'!$1:$1,0),4,1,"contribution par jour-semaine")),"")</f>
        <v>26671.779296875</v>
      </c>
      <c r="D1479" s="4" t="str">
        <f ca="1">VLOOKUP(A1479,predictions!A:B,2,FALSE)</f>
        <v>31/05/2021</v>
      </c>
      <c r="E1479" s="4">
        <f t="shared" ca="1" si="5"/>
        <v>44347</v>
      </c>
    </row>
    <row r="1480" spans="1:5" ht="13" x14ac:dyDescent="0.15">
      <c r="A1480" s="1">
        <f ca="1">IFERROR(__xludf.DUMMYFUNCTION("""COMPUTED_VALUE"""),49)</f>
        <v>49</v>
      </c>
      <c r="B1480" s="1" t="str">
        <f ca="1">IFERROR(__xludf.DUMMYFUNCTION("""COMPUTED_VALUE"""),"Media_Print_PARIS MATCH contribution")</f>
        <v>Media_Print_PARIS MATCH contribution</v>
      </c>
      <c r="C1480" s="1">
        <f ca="1">IFERROR(INDIRECT(ADDRESS(MATCH(A1480,'contribution par jour-semaine'!A:A,0),MATCH(B1480,'contribution par jour-semaine'!$1:$1,0),4,1,"contribution par jour-semaine")),"")</f>
        <v>9744.322265625</v>
      </c>
      <c r="D1480" s="4" t="str">
        <f ca="1">VLOOKUP(A1480,predictions!A:B,2,FALSE)</f>
        <v>31/05/2021</v>
      </c>
      <c r="E1480" s="4">
        <f t="shared" ca="1" si="5"/>
        <v>44347</v>
      </c>
    </row>
    <row r="1481" spans="1:5" ht="13" x14ac:dyDescent="0.15">
      <c r="A1481" s="1">
        <f ca="1">IFERROR(__xludf.DUMMYFUNCTION("""COMPUTED_VALUE"""),49)</f>
        <v>49</v>
      </c>
      <c r="B1481" s="1" t="str">
        <f ca="1">IFERROR(__xludf.DUMMYFUNCTION("""COMPUTED_VALUE"""),"Media_Print_BIBA contribution")</f>
        <v>Media_Print_BIBA contribution</v>
      </c>
      <c r="C1481" s="1">
        <f ca="1">IFERROR(INDIRECT(ADDRESS(MATCH(A1481,'contribution par jour-semaine'!A:A,0),MATCH(B1481,'contribution par jour-semaine'!$1:$1,0),4,1,"contribution par jour-semaine")),"")</f>
        <v>30812.8515625</v>
      </c>
      <c r="D1481" s="4" t="str">
        <f ca="1">VLOOKUP(A1481,predictions!A:B,2,FALSE)</f>
        <v>31/05/2021</v>
      </c>
      <c r="E1481" s="4">
        <f t="shared" ca="1" si="5"/>
        <v>44347</v>
      </c>
    </row>
    <row r="1482" spans="1:5" ht="13" x14ac:dyDescent="0.15">
      <c r="A1482" s="1">
        <f ca="1">IFERROR(__xludf.DUMMYFUNCTION("""COMPUTED_VALUE"""),49)</f>
        <v>49</v>
      </c>
      <c r="B1482" s="1" t="str">
        <f ca="1">IFERROR(__xludf.DUMMYFUNCTION("""COMPUTED_VALUE"""),"Media_Print_AVANTAGES contribution")</f>
        <v>Media_Print_AVANTAGES contribution</v>
      </c>
      <c r="C1482" s="1">
        <f ca="1">IFERROR(INDIRECT(ADDRESS(MATCH(A1482,'contribution par jour-semaine'!A:A,0),MATCH(B1482,'contribution par jour-semaine'!$1:$1,0),4,1,"contribution par jour-semaine")),"")</f>
        <v>8999.4326171875</v>
      </c>
      <c r="D1482" s="4" t="str">
        <f ca="1">VLOOKUP(A1482,predictions!A:B,2,FALSE)</f>
        <v>31/05/2021</v>
      </c>
      <c r="E1482" s="4">
        <f t="shared" ca="1" si="5"/>
        <v>44347</v>
      </c>
    </row>
    <row r="1483" spans="1:5" ht="13" x14ac:dyDescent="0.15">
      <c r="A1483" s="1">
        <f ca="1">IFERROR(__xludf.DUMMYFUNCTION("""COMPUTED_VALUE"""),49)</f>
        <v>49</v>
      </c>
      <c r="B1483" s="1" t="str">
        <f ca="1">IFERROR(__xludf.DUMMYFUNCTION("""COMPUTED_VALUE"""),"Media_Print_PSYCHOLOGIES contribution")</f>
        <v>Media_Print_PSYCHOLOGIES contribution</v>
      </c>
      <c r="C1483" s="1">
        <f ca="1">IFERROR(INDIRECT(ADDRESS(MATCH(A1483,'contribution par jour-semaine'!A:A,0),MATCH(B1483,'contribution par jour-semaine'!$1:$1,0),4,1,"contribution par jour-semaine")),"")</f>
        <v>6180.091796875</v>
      </c>
      <c r="D1483" s="4" t="str">
        <f ca="1">VLOOKUP(A1483,predictions!A:B,2,FALSE)</f>
        <v>31/05/2021</v>
      </c>
      <c r="E1483" s="4">
        <f t="shared" ca="1" si="5"/>
        <v>44347</v>
      </c>
    </row>
    <row r="1484" spans="1:5" ht="13" x14ac:dyDescent="0.15">
      <c r="A1484" s="1">
        <f ca="1">IFERROR(__xludf.DUMMYFUNCTION("""COMPUTED_VALUE"""),49)</f>
        <v>49</v>
      </c>
      <c r="B1484" s="1" t="str">
        <f ca="1">IFERROR(__xludf.DUMMYFUNCTION("""COMPUTED_VALUE"""),"Media_TV_TF1 contribution")</f>
        <v>Media_TV_TF1 contribution</v>
      </c>
      <c r="C1484" s="1">
        <f ca="1">IFERROR(INDIRECT(ADDRESS(MATCH(A1484,'contribution par jour-semaine'!A:A,0),MATCH(B1484,'contribution par jour-semaine'!$1:$1,0),4,1,"contribution par jour-semaine")),"")</f>
        <v>3795.882080078125</v>
      </c>
      <c r="D1484" s="4" t="str">
        <f ca="1">VLOOKUP(A1484,predictions!A:B,2,FALSE)</f>
        <v>31/05/2021</v>
      </c>
      <c r="E1484" s="4">
        <f t="shared" ca="1" si="5"/>
        <v>44347</v>
      </c>
    </row>
    <row r="1485" spans="1:5" ht="13" x14ac:dyDescent="0.15">
      <c r="A1485" s="1">
        <f ca="1">IFERROR(__xludf.DUMMYFUNCTION("""COMPUTED_VALUE"""),49)</f>
        <v>49</v>
      </c>
      <c r="B1485" s="1" t="str">
        <f ca="1">IFERROR(__xludf.DUMMYFUNCTION("""COMPUTED_VALUE"""),"Media_TV_Others contribution")</f>
        <v>Media_TV_Others contribution</v>
      </c>
      <c r="C1485" s="1">
        <f ca="1">IFERROR(INDIRECT(ADDRESS(MATCH(A1485,'contribution par jour-semaine'!A:A,0),MATCH(B1485,'contribution par jour-semaine'!$1:$1,0),4,1,"contribution par jour-semaine")),"")</f>
        <v>4966.22216796875</v>
      </c>
      <c r="D1485" s="4" t="str">
        <f ca="1">VLOOKUP(A1485,predictions!A:B,2,FALSE)</f>
        <v>31/05/2021</v>
      </c>
      <c r="E1485" s="4">
        <f t="shared" ca="1" si="5"/>
        <v>44347</v>
      </c>
    </row>
    <row r="1486" spans="1:5" ht="13" x14ac:dyDescent="0.15">
      <c r="A1486" s="1">
        <f ca="1">IFERROR(__xludf.DUMMYFUNCTION("""COMPUTED_VALUE"""),49)</f>
        <v>49</v>
      </c>
      <c r="B1486" s="1" t="str">
        <f ca="1">IFERROR(__xludf.DUMMYFUNCTION("""COMPUTED_VALUE"""),"Media_TV_M6 contribution")</f>
        <v>Media_TV_M6 contribution</v>
      </c>
      <c r="C1486" s="1">
        <f ca="1">IFERROR(INDIRECT(ADDRESS(MATCH(A1486,'contribution par jour-semaine'!A:A,0),MATCH(B1486,'contribution par jour-semaine'!$1:$1,0),4,1,"contribution par jour-semaine")),"")</f>
        <v>10210.8974609375</v>
      </c>
      <c r="D1486" s="4" t="str">
        <f ca="1">VLOOKUP(A1486,predictions!A:B,2,FALSE)</f>
        <v>31/05/2021</v>
      </c>
      <c r="E1486" s="4">
        <f t="shared" ca="1" si="5"/>
        <v>44347</v>
      </c>
    </row>
    <row r="1487" spans="1:5" ht="13" x14ac:dyDescent="0.15">
      <c r="A1487" s="1">
        <f ca="1">IFERROR(__xludf.DUMMYFUNCTION("""COMPUTED_VALUE"""),49)</f>
        <v>49</v>
      </c>
      <c r="B1487" s="1" t="str">
        <f ca="1">IFERROR(__xludf.DUMMYFUNCTION("""COMPUTED_VALUE"""),"Media_TV_TMC contribution")</f>
        <v>Media_TV_TMC contribution</v>
      </c>
      <c r="C1487" s="1">
        <f ca="1">IFERROR(INDIRECT(ADDRESS(MATCH(A1487,'contribution par jour-semaine'!A:A,0),MATCH(B1487,'contribution par jour-semaine'!$1:$1,0),4,1,"contribution par jour-semaine")),"")</f>
        <v>5820.6376953125</v>
      </c>
      <c r="D1487" s="4" t="str">
        <f ca="1">VLOOKUP(A1487,predictions!A:B,2,FALSE)</f>
        <v>31/05/2021</v>
      </c>
      <c r="E1487" s="4">
        <f t="shared" ca="1" si="5"/>
        <v>44347</v>
      </c>
    </row>
    <row r="1488" spans="1:5" ht="13" x14ac:dyDescent="0.15">
      <c r="A1488" s="1">
        <f ca="1">IFERROR(__xludf.DUMMYFUNCTION("""COMPUTED_VALUE"""),49)</f>
        <v>49</v>
      </c>
      <c r="B1488" s="1" t="str">
        <f ca="1">IFERROR(__xludf.DUMMYFUNCTION("""COMPUTED_VALUE"""),"Media_TV_FRANCE 2 contribution")</f>
        <v>Media_TV_FRANCE 2 contribution</v>
      </c>
      <c r="C1488" s="1">
        <f ca="1">IFERROR(INDIRECT(ADDRESS(MATCH(A1488,'contribution par jour-semaine'!A:A,0),MATCH(B1488,'contribution par jour-semaine'!$1:$1,0),4,1,"contribution par jour-semaine")),"")</f>
        <v>4610.1630859375</v>
      </c>
      <c r="D1488" s="4" t="str">
        <f ca="1">VLOOKUP(A1488,predictions!A:B,2,FALSE)</f>
        <v>31/05/2021</v>
      </c>
      <c r="E1488" s="4">
        <f t="shared" ca="1" si="5"/>
        <v>44347</v>
      </c>
    </row>
    <row r="1489" spans="1:5" ht="13" x14ac:dyDescent="0.15">
      <c r="A1489" s="1">
        <f ca="1">IFERROR(__xludf.DUMMYFUNCTION("""COMPUTED_VALUE"""),49)</f>
        <v>49</v>
      </c>
      <c r="B1489" s="1" t="str">
        <f ca="1">IFERROR(__xludf.DUMMYFUNCTION("""COMPUTED_VALUE"""),"Media_TV_BFM TV contribution")</f>
        <v>Media_TV_BFM TV contribution</v>
      </c>
      <c r="C1489" s="1">
        <f ca="1">IFERROR(INDIRECT(ADDRESS(MATCH(A1489,'contribution par jour-semaine'!A:A,0),MATCH(B1489,'contribution par jour-semaine'!$1:$1,0),4,1,"contribution par jour-semaine")),"")</f>
        <v>2941.548828125</v>
      </c>
      <c r="D1489" s="4" t="str">
        <f ca="1">VLOOKUP(A1489,predictions!A:B,2,FALSE)</f>
        <v>31/05/2021</v>
      </c>
      <c r="E1489" s="4">
        <f t="shared" ca="1" si="5"/>
        <v>44347</v>
      </c>
    </row>
    <row r="1490" spans="1:5" ht="13" x14ac:dyDescent="0.15">
      <c r="A1490" s="1">
        <f ca="1">IFERROR(__xludf.DUMMYFUNCTION("""COMPUTED_VALUE"""),49)</f>
        <v>49</v>
      </c>
      <c r="B1490" s="1" t="str">
        <f ca="1">IFERROR(__xludf.DUMMYFUNCTION("""COMPUTED_VALUE"""),"Media_TV_C8 contribution")</f>
        <v>Media_TV_C8 contribution</v>
      </c>
      <c r="C1490" s="1">
        <f ca="1">IFERROR(INDIRECT(ADDRESS(MATCH(A1490,'contribution par jour-semaine'!A:A,0),MATCH(B1490,'contribution par jour-semaine'!$1:$1,0),4,1,"contribution par jour-semaine")),"")</f>
        <v>5371.45166015625</v>
      </c>
      <c r="D1490" s="4" t="str">
        <f ca="1">VLOOKUP(A1490,predictions!A:B,2,FALSE)</f>
        <v>31/05/2021</v>
      </c>
      <c r="E1490" s="4">
        <f t="shared" ca="1" si="5"/>
        <v>44347</v>
      </c>
    </row>
    <row r="1491" spans="1:5" ht="13" x14ac:dyDescent="0.15">
      <c r="A1491" s="1">
        <f ca="1">IFERROR(__xludf.DUMMYFUNCTION("""COMPUTED_VALUE"""),49)</f>
        <v>49</v>
      </c>
      <c r="B1491" s="1" t="str">
        <f ca="1">IFERROR(__xludf.DUMMYFUNCTION("""COMPUTED_VALUE"""),"Media_TV_TF1 SERIES FILMS contribution")</f>
        <v>Media_TV_TF1 SERIES FILMS contribution</v>
      </c>
      <c r="C1491" s="1">
        <f ca="1">IFERROR(INDIRECT(ADDRESS(MATCH(A1491,'contribution par jour-semaine'!A:A,0),MATCH(B1491,'contribution par jour-semaine'!$1:$1,0),4,1,"contribution par jour-semaine")),"")</f>
        <v>3495.22900390625</v>
      </c>
      <c r="D1491" s="4" t="str">
        <f ca="1">VLOOKUP(A1491,predictions!A:B,2,FALSE)</f>
        <v>31/05/2021</v>
      </c>
      <c r="E1491" s="4">
        <f t="shared" ca="1" si="5"/>
        <v>44347</v>
      </c>
    </row>
    <row r="1492" spans="1:5" ht="13" x14ac:dyDescent="0.15">
      <c r="A1492" s="1">
        <f ca="1">IFERROR(__xludf.DUMMYFUNCTION("""COMPUTED_VALUE"""),49)</f>
        <v>49</v>
      </c>
      <c r="B1492" s="1" t="str">
        <f ca="1">IFERROR(__xludf.DUMMYFUNCTION("""COMPUTED_VALUE"""),"Media_TV_NRJ12 contribution")</f>
        <v>Media_TV_NRJ12 contribution</v>
      </c>
      <c r="C1492" s="1">
        <f ca="1">IFERROR(INDIRECT(ADDRESS(MATCH(A1492,'contribution par jour-semaine'!A:A,0),MATCH(B1492,'contribution par jour-semaine'!$1:$1,0),4,1,"contribution par jour-semaine")),"")</f>
        <v>1614.924072265625</v>
      </c>
      <c r="D1492" s="4" t="str">
        <f ca="1">VLOOKUP(A1492,predictions!A:B,2,FALSE)</f>
        <v>31/05/2021</v>
      </c>
      <c r="E1492" s="4">
        <f t="shared" ca="1" si="5"/>
        <v>44347</v>
      </c>
    </row>
    <row r="1493" spans="1:5" ht="13" x14ac:dyDescent="0.15">
      <c r="A1493" s="1">
        <f ca="1">IFERROR(__xludf.DUMMYFUNCTION("""COMPUTED_VALUE"""),49)</f>
        <v>49</v>
      </c>
      <c r="B1493" s="1" t="str">
        <f ca="1">IFERROR(__xludf.DUMMYFUNCTION("""COMPUTED_VALUE"""),"Media_Search contribution")</f>
        <v>Media_Search contribution</v>
      </c>
      <c r="C1493" s="1">
        <f ca="1">IFERROR(INDIRECT(ADDRESS(MATCH(A1493,'contribution par jour-semaine'!A:A,0),MATCH(B1493,'contribution par jour-semaine'!$1:$1,0),4,1,"contribution par jour-semaine")),"")</f>
        <v>72215.0859375</v>
      </c>
      <c r="D1493" s="4" t="str">
        <f ca="1">VLOOKUP(A1493,predictions!A:B,2,FALSE)</f>
        <v>31/05/2021</v>
      </c>
      <c r="E1493" s="4">
        <f t="shared" ca="1" si="5"/>
        <v>44347</v>
      </c>
    </row>
    <row r="1494" spans="1:5" ht="13" x14ac:dyDescent="0.15">
      <c r="A1494" s="1">
        <f ca="1">IFERROR(__xludf.DUMMYFUNCTION("""COMPUTED_VALUE"""),49)</f>
        <v>49</v>
      </c>
      <c r="B1494" s="1" t="str">
        <f ca="1">IFERROR(__xludf.DUMMYFUNCTION("""COMPUTED_VALUE"""),"Media_Social contribution")</f>
        <v>Media_Social contribution</v>
      </c>
      <c r="C1494" s="1">
        <f ca="1">IFERROR(INDIRECT(ADDRESS(MATCH(A1494,'contribution par jour-semaine'!A:A,0),MATCH(B1494,'contribution par jour-semaine'!$1:$1,0),4,1,"contribution par jour-semaine")),"")</f>
        <v>7077.65673828125</v>
      </c>
      <c r="D1494" s="4" t="str">
        <f ca="1">VLOOKUP(A1494,predictions!A:B,2,FALSE)</f>
        <v>31/05/2021</v>
      </c>
      <c r="E1494" s="4">
        <f t="shared" ca="1" si="5"/>
        <v>44347</v>
      </c>
    </row>
    <row r="1495" spans="1:5" ht="13" x14ac:dyDescent="0.15">
      <c r="A1495" s="1">
        <f ca="1">IFERROR(__xludf.DUMMYFUNCTION("""COMPUTED_VALUE"""),49)</f>
        <v>49</v>
      </c>
      <c r="B1495" s="1" t="str">
        <f ca="1">IFERROR(__xludf.DUMMYFUNCTION("""COMPUTED_VALUE"""),"Media_Display contribution")</f>
        <v>Media_Display contribution</v>
      </c>
      <c r="C1495" s="1">
        <f ca="1">IFERROR(INDIRECT(ADDRESS(MATCH(A1495,'contribution par jour-semaine'!A:A,0),MATCH(B1495,'contribution par jour-semaine'!$1:$1,0),4,1,"contribution par jour-semaine")),"")</f>
        <v>28218.6953125</v>
      </c>
      <c r="D1495" s="4" t="str">
        <f ca="1">VLOOKUP(A1495,predictions!A:B,2,FALSE)</f>
        <v>31/05/2021</v>
      </c>
      <c r="E1495" s="4">
        <f t="shared" ca="1" si="5"/>
        <v>44347</v>
      </c>
    </row>
    <row r="1496" spans="1:5" ht="13" x14ac:dyDescent="0.15">
      <c r="A1496" s="1">
        <f ca="1">IFERROR(__xludf.DUMMYFUNCTION("""COMPUTED_VALUE"""),49)</f>
        <v>49</v>
      </c>
      <c r="B1496" s="1" t="str">
        <f ca="1">IFERROR(__xludf.DUMMYFUNCTION("""COMPUTED_VALUE"""),"Media_OOH_JC DECAUX VITRINE 2M2 NATIONAL contribution")</f>
        <v>Media_OOH_JC DECAUX VITRINE 2M2 NATIONAL contribution</v>
      </c>
      <c r="C1496" s="1">
        <f ca="1">IFERROR(INDIRECT(ADDRESS(MATCH(A1496,'contribution par jour-semaine'!A:A,0),MATCH(B1496,'contribution par jour-semaine'!$1:$1,0),4,1,"contribution par jour-semaine")),"")</f>
        <v>1498.736083984375</v>
      </c>
      <c r="D1496" s="4" t="str">
        <f ca="1">VLOOKUP(A1496,predictions!A:B,2,FALSE)</f>
        <v>31/05/2021</v>
      </c>
      <c r="E1496" s="4">
        <f t="shared" ca="1" si="5"/>
        <v>44347</v>
      </c>
    </row>
    <row r="1497" spans="1:5" ht="13" x14ac:dyDescent="0.15">
      <c r="A1497" s="1">
        <f ca="1">IFERROR(__xludf.DUMMYFUNCTION("""COMPUTED_VALUE"""),49)</f>
        <v>49</v>
      </c>
      <c r="B1497" s="1" t="str">
        <f ca="1">IFERROR(__xludf.DUMMYFUNCTION("""COMPUTED_VALUE"""),"Media_OOH_METROBUS METRO NATIONAL contribution")</f>
        <v>Media_OOH_METROBUS METRO NATIONAL contribution</v>
      </c>
      <c r="C1497" s="1">
        <f ca="1">IFERROR(INDIRECT(ADDRESS(MATCH(A1497,'contribution par jour-semaine'!A:A,0),MATCH(B1497,'contribution par jour-semaine'!$1:$1,0),4,1,"contribution par jour-semaine")),"")</f>
        <v>1486.00830078125</v>
      </c>
      <c r="D1497" s="4" t="str">
        <f ca="1">VLOOKUP(A1497,predictions!A:B,2,FALSE)</f>
        <v>31/05/2021</v>
      </c>
      <c r="E1497" s="4">
        <f t="shared" ca="1" si="5"/>
        <v>44347</v>
      </c>
    </row>
    <row r="1498" spans="1:5" ht="13" x14ac:dyDescent="0.15">
      <c r="A1498" s="1">
        <f ca="1">IFERROR(__xludf.DUMMYFUNCTION("""COMPUTED_VALUE"""),49)</f>
        <v>49</v>
      </c>
      <c r="B1498" s="1" t="str">
        <f ca="1">IFERROR(__xludf.DUMMYFUNCTION("""COMPUTED_VALUE"""),"Media_OOH_CLEAR CHANNEL SHOPPING MALLS contribution")</f>
        <v>Media_OOH_CLEAR CHANNEL SHOPPING MALLS contribution</v>
      </c>
      <c r="C1498" s="1">
        <f ca="1">IFERROR(INDIRECT(ADDRESS(MATCH(A1498,'contribution par jour-semaine'!A:A,0),MATCH(B1498,'contribution par jour-semaine'!$1:$1,0),4,1,"contribution par jour-semaine")),"")</f>
        <v>22335.1171875</v>
      </c>
      <c r="D1498" s="4" t="str">
        <f ca="1">VLOOKUP(A1498,predictions!A:B,2,FALSE)</f>
        <v>31/05/2021</v>
      </c>
      <c r="E1498" s="4">
        <f t="shared" ca="1" si="5"/>
        <v>44347</v>
      </c>
    </row>
    <row r="1499" spans="1:5" ht="13" x14ac:dyDescent="0.15">
      <c r="A1499" s="1">
        <f ca="1">IFERROR(__xludf.DUMMYFUNCTION("""COMPUTED_VALUE"""),49)</f>
        <v>49</v>
      </c>
      <c r="B1499" s="1" t="str">
        <f ca="1">IFERROR(__xludf.DUMMYFUNCTION("""COMPUTED_VALUE"""),"Media_OOH_MEDIAGARES TRANSPORT contribution")</f>
        <v>Media_OOH_MEDIAGARES TRANSPORT contribution</v>
      </c>
      <c r="C1499" s="1">
        <f ca="1">IFERROR(INDIRECT(ADDRESS(MATCH(A1499,'contribution par jour-semaine'!A:A,0),MATCH(B1499,'contribution par jour-semaine'!$1:$1,0),4,1,"contribution par jour-semaine")),"")</f>
        <v>16227.2919921875</v>
      </c>
      <c r="D1499" s="4" t="str">
        <f ca="1">VLOOKUP(A1499,predictions!A:B,2,FALSE)</f>
        <v>31/05/2021</v>
      </c>
      <c r="E1499" s="4">
        <f t="shared" ca="1" si="5"/>
        <v>44347</v>
      </c>
    </row>
    <row r="1500" spans="1:5" ht="13" x14ac:dyDescent="0.15">
      <c r="A1500" s="1">
        <f ca="1">IFERROR(__xludf.DUMMYFUNCTION("""COMPUTED_VALUE"""),49)</f>
        <v>49</v>
      </c>
      <c r="B1500" s="1" t="str">
        <f ca="1">IFERROR(__xludf.DUMMYFUNCTION("""COMPUTED_VALUE"""),"Media_OOH_Others contribution")</f>
        <v>Media_OOH_Others contribution</v>
      </c>
      <c r="C1500" s="1">
        <f ca="1">IFERROR(INDIRECT(ADDRESS(MATCH(A1500,'contribution par jour-semaine'!A:A,0),MATCH(B1500,'contribution par jour-semaine'!$1:$1,0),4,1,"contribution par jour-semaine")),"")</f>
        <v>7645.73876953125</v>
      </c>
      <c r="D1500" s="4" t="str">
        <f ca="1">VLOOKUP(A1500,predictions!A:B,2,FALSE)</f>
        <v>31/05/2021</v>
      </c>
      <c r="E1500" s="4">
        <f t="shared" ca="1" si="5"/>
        <v>44347</v>
      </c>
    </row>
    <row r="1501" spans="1:5" ht="13" x14ac:dyDescent="0.15">
      <c r="A1501" s="1">
        <f ca="1">IFERROR(__xludf.DUMMYFUNCTION("""COMPUTED_VALUE"""),49)</f>
        <v>49</v>
      </c>
      <c r="B1501" s="1" t="str">
        <f ca="1">IFERROR(__xludf.DUMMYFUNCTION("""COMPUTED_VALUE"""),"baseline contribution")</f>
        <v>baseline contribution</v>
      </c>
      <c r="C1501" s="1">
        <f ca="1">IFERROR(INDIRECT(ADDRESS(MATCH(A1501,'contribution par jour-semaine'!A:A,0),MATCH(B1501,'contribution par jour-semaine'!$1:$1,0),4,1,"contribution par jour-semaine")),"")</f>
        <v>1267380.375</v>
      </c>
      <c r="D1501" s="4" t="str">
        <f ca="1">VLOOKUP(A1501,predictions!A:B,2,FALSE)</f>
        <v>31/05/2021</v>
      </c>
      <c r="E1501" s="4">
        <f t="shared" ca="1" si="5"/>
        <v>44347</v>
      </c>
    </row>
    <row r="1502" spans="1:5" ht="13" x14ac:dyDescent="0.15">
      <c r="A1502" s="1">
        <f ca="1">IFERROR(__xludf.DUMMYFUNCTION("""COMPUTED_VALUE"""),50)</f>
        <v>50</v>
      </c>
      <c r="B1502" s="1" t="str">
        <f ca="1">IFERROR(__xludf.DUMMYFUNCTION("""COMPUTED_VALUE"""),"Media_Print_Others contribution")</f>
        <v>Media_Print_Others contribution</v>
      </c>
      <c r="C1502" s="1">
        <f ca="1">IFERROR(INDIRECT(ADDRESS(MATCH(A1502,'contribution par jour-semaine'!A:A,0),MATCH(B1502,'contribution par jour-semaine'!$1:$1,0),4,1,"contribution par jour-semaine")),"")</f>
        <v>31173.177734375</v>
      </c>
      <c r="D1502" s="4" t="str">
        <f ca="1">VLOOKUP(A1502,predictions!A:B,2,FALSE)</f>
        <v>07/06/2021</v>
      </c>
      <c r="E1502" s="4">
        <f t="shared" ca="1" si="5"/>
        <v>44354</v>
      </c>
    </row>
    <row r="1503" spans="1:5" ht="13" x14ac:dyDescent="0.15">
      <c r="A1503" s="1">
        <f ca="1">IFERROR(__xludf.DUMMYFUNCTION("""COMPUTED_VALUE"""),50)</f>
        <v>50</v>
      </c>
      <c r="B1503" s="1" t="str">
        <f ca="1">IFERROR(__xludf.DUMMYFUNCTION("""COMPUTED_VALUE"""),"Media_Print_ELLE contribution")</f>
        <v>Media_Print_ELLE contribution</v>
      </c>
      <c r="C1503" s="1">
        <f ca="1">IFERROR(INDIRECT(ADDRESS(MATCH(A1503,'contribution par jour-semaine'!A:A,0),MATCH(B1503,'contribution par jour-semaine'!$1:$1,0),4,1,"contribution par jour-semaine")),"")</f>
        <v>60259.9609375</v>
      </c>
      <c r="D1503" s="4" t="str">
        <f ca="1">VLOOKUP(A1503,predictions!A:B,2,FALSE)</f>
        <v>07/06/2021</v>
      </c>
      <c r="E1503" s="4">
        <f t="shared" ca="1" si="5"/>
        <v>44354</v>
      </c>
    </row>
    <row r="1504" spans="1:5" ht="13" x14ac:dyDescent="0.15">
      <c r="A1504" s="1">
        <f ca="1">IFERROR(__xludf.DUMMYFUNCTION("""COMPUTED_VALUE"""),50)</f>
        <v>50</v>
      </c>
      <c r="B1504" s="1" t="str">
        <f ca="1">IFERROR(__xludf.DUMMYFUNCTION("""COMPUTED_VALUE"""),"Media_Print_MADAME FIGARO contribution")</f>
        <v>Media_Print_MADAME FIGARO contribution</v>
      </c>
      <c r="C1504" s="1">
        <f ca="1">IFERROR(INDIRECT(ADDRESS(MATCH(A1504,'contribution par jour-semaine'!A:A,0),MATCH(B1504,'contribution par jour-semaine'!$1:$1,0),4,1,"contribution par jour-semaine")),"")</f>
        <v>24908.560546875</v>
      </c>
      <c r="D1504" s="4" t="str">
        <f ca="1">VLOOKUP(A1504,predictions!A:B,2,FALSE)</f>
        <v>07/06/2021</v>
      </c>
      <c r="E1504" s="4">
        <f t="shared" ca="1" si="5"/>
        <v>44354</v>
      </c>
    </row>
    <row r="1505" spans="1:5" ht="13" x14ac:dyDescent="0.15">
      <c r="A1505" s="1">
        <f ca="1">IFERROR(__xludf.DUMMYFUNCTION("""COMPUTED_VALUE"""),50)</f>
        <v>50</v>
      </c>
      <c r="B1505" s="1" t="str">
        <f ca="1">IFERROR(__xludf.DUMMYFUNCTION("""COMPUTED_VALUE"""),"Media_Print_MARIE CLAIRE contribution")</f>
        <v>Media_Print_MARIE CLAIRE contribution</v>
      </c>
      <c r="C1505" s="1">
        <f ca="1">IFERROR(INDIRECT(ADDRESS(MATCH(A1505,'contribution par jour-semaine'!A:A,0),MATCH(B1505,'contribution par jour-semaine'!$1:$1,0),4,1,"contribution par jour-semaine")),"")</f>
        <v>13194.0458984375</v>
      </c>
      <c r="D1505" s="4" t="str">
        <f ca="1">VLOOKUP(A1505,predictions!A:B,2,FALSE)</f>
        <v>07/06/2021</v>
      </c>
      <c r="E1505" s="4">
        <f t="shared" ca="1" si="5"/>
        <v>44354</v>
      </c>
    </row>
    <row r="1506" spans="1:5" ht="13" x14ac:dyDescent="0.15">
      <c r="A1506" s="1">
        <f ca="1">IFERROR(__xludf.DUMMYFUNCTION("""COMPUTED_VALUE"""),50)</f>
        <v>50</v>
      </c>
      <c r="B1506" s="1" t="str">
        <f ca="1">IFERROR(__xludf.DUMMYFUNCTION("""COMPUTED_VALUE"""),"Media_Print_VERSION FEMINA contribution")</f>
        <v>Media_Print_VERSION FEMINA contribution</v>
      </c>
      <c r="C1506" s="1">
        <f ca="1">IFERROR(INDIRECT(ADDRESS(MATCH(A1506,'contribution par jour-semaine'!A:A,0),MATCH(B1506,'contribution par jour-semaine'!$1:$1,0),4,1,"contribution par jour-semaine")),"")</f>
        <v>22721.154296875</v>
      </c>
      <c r="D1506" s="4" t="str">
        <f ca="1">VLOOKUP(A1506,predictions!A:B,2,FALSE)</f>
        <v>07/06/2021</v>
      </c>
      <c r="E1506" s="4">
        <f t="shared" ca="1" si="5"/>
        <v>44354</v>
      </c>
    </row>
    <row r="1507" spans="1:5" ht="13" x14ac:dyDescent="0.15">
      <c r="A1507" s="1">
        <f ca="1">IFERROR(__xludf.DUMMYFUNCTION("""COMPUTED_VALUE"""),50)</f>
        <v>50</v>
      </c>
      <c r="B1507" s="1" t="str">
        <f ca="1">IFERROR(__xludf.DUMMYFUNCTION("""COMPUTED_VALUE"""),"Media_Print_GALA contribution")</f>
        <v>Media_Print_GALA contribution</v>
      </c>
      <c r="C1507" s="1">
        <f ca="1">IFERROR(INDIRECT(ADDRESS(MATCH(A1507,'contribution par jour-semaine'!A:A,0),MATCH(B1507,'contribution par jour-semaine'!$1:$1,0),4,1,"contribution par jour-semaine")),"")</f>
        <v>30461.15625</v>
      </c>
      <c r="D1507" s="4" t="str">
        <f ca="1">VLOOKUP(A1507,predictions!A:B,2,FALSE)</f>
        <v>07/06/2021</v>
      </c>
      <c r="E1507" s="4">
        <f t="shared" ca="1" si="5"/>
        <v>44354</v>
      </c>
    </row>
    <row r="1508" spans="1:5" ht="13" x14ac:dyDescent="0.15">
      <c r="A1508" s="1">
        <f ca="1">IFERROR(__xludf.DUMMYFUNCTION("""COMPUTED_VALUE"""),50)</f>
        <v>50</v>
      </c>
      <c r="B1508" s="1" t="str">
        <f ca="1">IFERROR(__xludf.DUMMYFUNCTION("""COMPUTED_VALUE"""),"Media_Print_COSMOPOLITAN contribution")</f>
        <v>Media_Print_COSMOPOLITAN contribution</v>
      </c>
      <c r="C1508" s="1">
        <f ca="1">IFERROR(INDIRECT(ADDRESS(MATCH(A1508,'contribution par jour-semaine'!A:A,0),MATCH(B1508,'contribution par jour-semaine'!$1:$1,0),4,1,"contribution par jour-semaine")),"")</f>
        <v>30005.8125</v>
      </c>
      <c r="D1508" s="4" t="str">
        <f ca="1">VLOOKUP(A1508,predictions!A:B,2,FALSE)</f>
        <v>07/06/2021</v>
      </c>
      <c r="E1508" s="4">
        <f t="shared" ca="1" si="5"/>
        <v>44354</v>
      </c>
    </row>
    <row r="1509" spans="1:5" ht="13" x14ac:dyDescent="0.15">
      <c r="A1509" s="1">
        <f ca="1">IFERROR(__xludf.DUMMYFUNCTION("""COMPUTED_VALUE"""),50)</f>
        <v>50</v>
      </c>
      <c r="B1509" s="1" t="str">
        <f ca="1">IFERROR(__xludf.DUMMYFUNCTION("""COMPUTED_VALUE"""),"Media_Print_FEMME ACTUELLE contribution")</f>
        <v>Media_Print_FEMME ACTUELLE contribution</v>
      </c>
      <c r="C1509" s="1">
        <f ca="1">IFERROR(INDIRECT(ADDRESS(MATCH(A1509,'contribution par jour-semaine'!A:A,0),MATCH(B1509,'contribution par jour-semaine'!$1:$1,0),4,1,"contribution par jour-semaine")),"")</f>
        <v>20126.701171875</v>
      </c>
      <c r="D1509" s="4" t="str">
        <f ca="1">VLOOKUP(A1509,predictions!A:B,2,FALSE)</f>
        <v>07/06/2021</v>
      </c>
      <c r="E1509" s="4">
        <f t="shared" ca="1" si="5"/>
        <v>44354</v>
      </c>
    </row>
    <row r="1510" spans="1:5" ht="13" x14ac:dyDescent="0.15">
      <c r="A1510" s="1">
        <f ca="1">IFERROR(__xludf.DUMMYFUNCTION("""COMPUTED_VALUE"""),50)</f>
        <v>50</v>
      </c>
      <c r="B1510" s="1" t="str">
        <f ca="1">IFERROR(__xludf.DUMMYFUNCTION("""COMPUTED_VALUE"""),"Media_Print_PARIS MATCH contribution")</f>
        <v>Media_Print_PARIS MATCH contribution</v>
      </c>
      <c r="C1510" s="1">
        <f ca="1">IFERROR(INDIRECT(ADDRESS(MATCH(A1510,'contribution par jour-semaine'!A:A,0),MATCH(B1510,'contribution par jour-semaine'!$1:$1,0),4,1,"contribution par jour-semaine")),"")</f>
        <v>8706.013671875</v>
      </c>
      <c r="D1510" s="4" t="str">
        <f ca="1">VLOOKUP(A1510,predictions!A:B,2,FALSE)</f>
        <v>07/06/2021</v>
      </c>
      <c r="E1510" s="4">
        <f t="shared" ca="1" si="5"/>
        <v>44354</v>
      </c>
    </row>
    <row r="1511" spans="1:5" ht="13" x14ac:dyDescent="0.15">
      <c r="A1511" s="1">
        <f ca="1">IFERROR(__xludf.DUMMYFUNCTION("""COMPUTED_VALUE"""),50)</f>
        <v>50</v>
      </c>
      <c r="B1511" s="1" t="str">
        <f ca="1">IFERROR(__xludf.DUMMYFUNCTION("""COMPUTED_VALUE"""),"Media_Print_BIBA contribution")</f>
        <v>Media_Print_BIBA contribution</v>
      </c>
      <c r="C1511" s="1">
        <f ca="1">IFERROR(INDIRECT(ADDRESS(MATCH(A1511,'contribution par jour-semaine'!A:A,0),MATCH(B1511,'contribution par jour-semaine'!$1:$1,0),4,1,"contribution par jour-semaine")),"")</f>
        <v>23587.978515625</v>
      </c>
      <c r="D1511" s="4" t="str">
        <f ca="1">VLOOKUP(A1511,predictions!A:B,2,FALSE)</f>
        <v>07/06/2021</v>
      </c>
      <c r="E1511" s="4">
        <f t="shared" ca="1" si="5"/>
        <v>44354</v>
      </c>
    </row>
    <row r="1512" spans="1:5" ht="13" x14ac:dyDescent="0.15">
      <c r="A1512" s="1">
        <f ca="1">IFERROR(__xludf.DUMMYFUNCTION("""COMPUTED_VALUE"""),50)</f>
        <v>50</v>
      </c>
      <c r="B1512" s="1" t="str">
        <f ca="1">IFERROR(__xludf.DUMMYFUNCTION("""COMPUTED_VALUE"""),"Media_Print_AVANTAGES contribution")</f>
        <v>Media_Print_AVANTAGES contribution</v>
      </c>
      <c r="C1512" s="1">
        <f ca="1">IFERROR(INDIRECT(ADDRESS(MATCH(A1512,'contribution par jour-semaine'!A:A,0),MATCH(B1512,'contribution par jour-semaine'!$1:$1,0),4,1,"contribution par jour-semaine")),"")</f>
        <v>8404.6494140625</v>
      </c>
      <c r="D1512" s="4" t="str">
        <f ca="1">VLOOKUP(A1512,predictions!A:B,2,FALSE)</f>
        <v>07/06/2021</v>
      </c>
      <c r="E1512" s="4">
        <f t="shared" ca="1" si="5"/>
        <v>44354</v>
      </c>
    </row>
    <row r="1513" spans="1:5" ht="13" x14ac:dyDescent="0.15">
      <c r="A1513" s="1">
        <f ca="1">IFERROR(__xludf.DUMMYFUNCTION("""COMPUTED_VALUE"""),50)</f>
        <v>50</v>
      </c>
      <c r="B1513" s="1" t="str">
        <f ca="1">IFERROR(__xludf.DUMMYFUNCTION("""COMPUTED_VALUE"""),"Media_Print_PSYCHOLOGIES contribution")</f>
        <v>Media_Print_PSYCHOLOGIES contribution</v>
      </c>
      <c r="C1513" s="1">
        <f ca="1">IFERROR(INDIRECT(ADDRESS(MATCH(A1513,'contribution par jour-semaine'!A:A,0),MATCH(B1513,'contribution par jour-semaine'!$1:$1,0),4,1,"contribution par jour-semaine")),"")</f>
        <v>4809.9951171875</v>
      </c>
      <c r="D1513" s="4" t="str">
        <f ca="1">VLOOKUP(A1513,predictions!A:B,2,FALSE)</f>
        <v>07/06/2021</v>
      </c>
      <c r="E1513" s="4">
        <f t="shared" ca="1" si="5"/>
        <v>44354</v>
      </c>
    </row>
    <row r="1514" spans="1:5" ht="13" x14ac:dyDescent="0.15">
      <c r="A1514" s="1">
        <f ca="1">IFERROR(__xludf.DUMMYFUNCTION("""COMPUTED_VALUE"""),50)</f>
        <v>50</v>
      </c>
      <c r="B1514" s="1" t="str">
        <f ca="1">IFERROR(__xludf.DUMMYFUNCTION("""COMPUTED_VALUE"""),"Media_TV_TF1 contribution")</f>
        <v>Media_TV_TF1 contribution</v>
      </c>
      <c r="C1514" s="1">
        <f ca="1">IFERROR(INDIRECT(ADDRESS(MATCH(A1514,'contribution par jour-semaine'!A:A,0),MATCH(B1514,'contribution par jour-semaine'!$1:$1,0),4,1,"contribution par jour-semaine")),"")</f>
        <v>3501.485595703125</v>
      </c>
      <c r="D1514" s="4" t="str">
        <f ca="1">VLOOKUP(A1514,predictions!A:B,2,FALSE)</f>
        <v>07/06/2021</v>
      </c>
      <c r="E1514" s="4">
        <f t="shared" ca="1" si="5"/>
        <v>44354</v>
      </c>
    </row>
    <row r="1515" spans="1:5" ht="13" x14ac:dyDescent="0.15">
      <c r="A1515" s="1">
        <f ca="1">IFERROR(__xludf.DUMMYFUNCTION("""COMPUTED_VALUE"""),50)</f>
        <v>50</v>
      </c>
      <c r="B1515" s="1" t="str">
        <f ca="1">IFERROR(__xludf.DUMMYFUNCTION("""COMPUTED_VALUE"""),"Media_TV_Others contribution")</f>
        <v>Media_TV_Others contribution</v>
      </c>
      <c r="C1515" s="1">
        <f ca="1">IFERROR(INDIRECT(ADDRESS(MATCH(A1515,'contribution par jour-semaine'!A:A,0),MATCH(B1515,'contribution par jour-semaine'!$1:$1,0),4,1,"contribution par jour-semaine")),"")</f>
        <v>4580.716796875</v>
      </c>
      <c r="D1515" s="4" t="str">
        <f ca="1">VLOOKUP(A1515,predictions!A:B,2,FALSE)</f>
        <v>07/06/2021</v>
      </c>
      <c r="E1515" s="4">
        <f t="shared" ca="1" si="5"/>
        <v>44354</v>
      </c>
    </row>
    <row r="1516" spans="1:5" ht="13" x14ac:dyDescent="0.15">
      <c r="A1516" s="1">
        <f ca="1">IFERROR(__xludf.DUMMYFUNCTION("""COMPUTED_VALUE"""),50)</f>
        <v>50</v>
      </c>
      <c r="B1516" s="1" t="str">
        <f ca="1">IFERROR(__xludf.DUMMYFUNCTION("""COMPUTED_VALUE"""),"Media_TV_M6 contribution")</f>
        <v>Media_TV_M6 contribution</v>
      </c>
      <c r="C1516" s="1">
        <f ca="1">IFERROR(INDIRECT(ADDRESS(MATCH(A1516,'contribution par jour-semaine'!A:A,0),MATCH(B1516,'contribution par jour-semaine'!$1:$1,0),4,1,"contribution par jour-semaine")),"")</f>
        <v>9565.162109375</v>
      </c>
      <c r="D1516" s="4" t="str">
        <f ca="1">VLOOKUP(A1516,predictions!A:B,2,FALSE)</f>
        <v>07/06/2021</v>
      </c>
      <c r="E1516" s="4">
        <f t="shared" ca="1" si="5"/>
        <v>44354</v>
      </c>
    </row>
    <row r="1517" spans="1:5" ht="13" x14ac:dyDescent="0.15">
      <c r="A1517" s="1">
        <f ca="1">IFERROR(__xludf.DUMMYFUNCTION("""COMPUTED_VALUE"""),50)</f>
        <v>50</v>
      </c>
      <c r="B1517" s="1" t="str">
        <f ca="1">IFERROR(__xludf.DUMMYFUNCTION("""COMPUTED_VALUE"""),"Media_TV_TMC contribution")</f>
        <v>Media_TV_TMC contribution</v>
      </c>
      <c r="C1517" s="1">
        <f ca="1">IFERROR(INDIRECT(ADDRESS(MATCH(A1517,'contribution par jour-semaine'!A:A,0),MATCH(B1517,'contribution par jour-semaine'!$1:$1,0),4,1,"contribution par jour-semaine")),"")</f>
        <v>5325.83251953125</v>
      </c>
      <c r="D1517" s="4" t="str">
        <f ca="1">VLOOKUP(A1517,predictions!A:B,2,FALSE)</f>
        <v>07/06/2021</v>
      </c>
      <c r="E1517" s="4">
        <f t="shared" ca="1" si="5"/>
        <v>44354</v>
      </c>
    </row>
    <row r="1518" spans="1:5" ht="13" x14ac:dyDescent="0.15">
      <c r="A1518" s="1">
        <f ca="1">IFERROR(__xludf.DUMMYFUNCTION("""COMPUTED_VALUE"""),50)</f>
        <v>50</v>
      </c>
      <c r="B1518" s="1" t="str">
        <f ca="1">IFERROR(__xludf.DUMMYFUNCTION("""COMPUTED_VALUE"""),"Media_TV_FRANCE 2 contribution")</f>
        <v>Media_TV_FRANCE 2 contribution</v>
      </c>
      <c r="C1518" s="1">
        <f ca="1">IFERROR(INDIRECT(ADDRESS(MATCH(A1518,'contribution par jour-semaine'!A:A,0),MATCH(B1518,'contribution par jour-semaine'!$1:$1,0),4,1,"contribution par jour-semaine")),"")</f>
        <v>4226.4853515625</v>
      </c>
      <c r="D1518" s="4" t="str">
        <f ca="1">VLOOKUP(A1518,predictions!A:B,2,FALSE)</f>
        <v>07/06/2021</v>
      </c>
      <c r="E1518" s="4">
        <f t="shared" ca="1" si="5"/>
        <v>44354</v>
      </c>
    </row>
    <row r="1519" spans="1:5" ht="13" x14ac:dyDescent="0.15">
      <c r="A1519" s="1">
        <f ca="1">IFERROR(__xludf.DUMMYFUNCTION("""COMPUTED_VALUE"""),50)</f>
        <v>50</v>
      </c>
      <c r="B1519" s="1" t="str">
        <f ca="1">IFERROR(__xludf.DUMMYFUNCTION("""COMPUTED_VALUE"""),"Media_TV_BFM TV contribution")</f>
        <v>Media_TV_BFM TV contribution</v>
      </c>
      <c r="C1519" s="1">
        <f ca="1">IFERROR(INDIRECT(ADDRESS(MATCH(A1519,'contribution par jour-semaine'!A:A,0),MATCH(B1519,'contribution par jour-semaine'!$1:$1,0),4,1,"contribution par jour-semaine")),"")</f>
        <v>2632.28466796875</v>
      </c>
      <c r="D1519" s="4" t="str">
        <f ca="1">VLOOKUP(A1519,predictions!A:B,2,FALSE)</f>
        <v>07/06/2021</v>
      </c>
      <c r="E1519" s="4">
        <f t="shared" ca="1" si="5"/>
        <v>44354</v>
      </c>
    </row>
    <row r="1520" spans="1:5" ht="13" x14ac:dyDescent="0.15">
      <c r="A1520" s="1">
        <f ca="1">IFERROR(__xludf.DUMMYFUNCTION("""COMPUTED_VALUE"""),50)</f>
        <v>50</v>
      </c>
      <c r="B1520" s="1" t="str">
        <f ca="1">IFERROR(__xludf.DUMMYFUNCTION("""COMPUTED_VALUE"""),"Media_TV_C8 contribution")</f>
        <v>Media_TV_C8 contribution</v>
      </c>
      <c r="C1520" s="1">
        <f ca="1">IFERROR(INDIRECT(ADDRESS(MATCH(A1520,'contribution par jour-semaine'!A:A,0),MATCH(B1520,'contribution par jour-semaine'!$1:$1,0),4,1,"contribution par jour-semaine")),"")</f>
        <v>5166.30810546875</v>
      </c>
      <c r="D1520" s="4" t="str">
        <f ca="1">VLOOKUP(A1520,predictions!A:B,2,FALSE)</f>
        <v>07/06/2021</v>
      </c>
      <c r="E1520" s="4">
        <f t="shared" ca="1" si="5"/>
        <v>44354</v>
      </c>
    </row>
    <row r="1521" spans="1:5" ht="13" x14ac:dyDescent="0.15">
      <c r="A1521" s="1">
        <f ca="1">IFERROR(__xludf.DUMMYFUNCTION("""COMPUTED_VALUE"""),50)</f>
        <v>50</v>
      </c>
      <c r="B1521" s="1" t="str">
        <f ca="1">IFERROR(__xludf.DUMMYFUNCTION("""COMPUTED_VALUE"""),"Media_TV_TF1 SERIES FILMS contribution")</f>
        <v>Media_TV_TF1 SERIES FILMS contribution</v>
      </c>
      <c r="C1521" s="1">
        <f ca="1">IFERROR(INDIRECT(ADDRESS(MATCH(A1521,'contribution par jour-semaine'!A:A,0),MATCH(B1521,'contribution par jour-semaine'!$1:$1,0),4,1,"contribution par jour-semaine")),"")</f>
        <v>3202.15576171875</v>
      </c>
      <c r="D1521" s="4" t="str">
        <f ca="1">VLOOKUP(A1521,predictions!A:B,2,FALSE)</f>
        <v>07/06/2021</v>
      </c>
      <c r="E1521" s="4">
        <f t="shared" ca="1" si="5"/>
        <v>44354</v>
      </c>
    </row>
    <row r="1522" spans="1:5" ht="13" x14ac:dyDescent="0.15">
      <c r="A1522" s="1">
        <f ca="1">IFERROR(__xludf.DUMMYFUNCTION("""COMPUTED_VALUE"""),50)</f>
        <v>50</v>
      </c>
      <c r="B1522" s="1" t="str">
        <f ca="1">IFERROR(__xludf.DUMMYFUNCTION("""COMPUTED_VALUE"""),"Media_TV_NRJ12 contribution")</f>
        <v>Media_TV_NRJ12 contribution</v>
      </c>
      <c r="C1522" s="1">
        <f ca="1">IFERROR(INDIRECT(ADDRESS(MATCH(A1522,'contribution par jour-semaine'!A:A,0),MATCH(B1522,'contribution par jour-semaine'!$1:$1,0),4,1,"contribution par jour-semaine")),"")</f>
        <v>1365.41845703125</v>
      </c>
      <c r="D1522" s="4" t="str">
        <f ca="1">VLOOKUP(A1522,predictions!A:B,2,FALSE)</f>
        <v>07/06/2021</v>
      </c>
      <c r="E1522" s="4">
        <f t="shared" ca="1" si="5"/>
        <v>44354</v>
      </c>
    </row>
    <row r="1523" spans="1:5" ht="13" x14ac:dyDescent="0.15">
      <c r="A1523" s="1">
        <f ca="1">IFERROR(__xludf.DUMMYFUNCTION("""COMPUTED_VALUE"""),50)</f>
        <v>50</v>
      </c>
      <c r="B1523" s="1" t="str">
        <f ca="1">IFERROR(__xludf.DUMMYFUNCTION("""COMPUTED_VALUE"""),"Media_Search contribution")</f>
        <v>Media_Search contribution</v>
      </c>
      <c r="C1523" s="1">
        <f ca="1">IFERROR(INDIRECT(ADDRESS(MATCH(A1523,'contribution par jour-semaine'!A:A,0),MATCH(B1523,'contribution par jour-semaine'!$1:$1,0),4,1,"contribution par jour-semaine")),"")</f>
        <v>72214.5859375</v>
      </c>
      <c r="D1523" s="4" t="str">
        <f ca="1">VLOOKUP(A1523,predictions!A:B,2,FALSE)</f>
        <v>07/06/2021</v>
      </c>
      <c r="E1523" s="4">
        <f t="shared" ca="1" si="5"/>
        <v>44354</v>
      </c>
    </row>
    <row r="1524" spans="1:5" ht="13" x14ac:dyDescent="0.15">
      <c r="A1524" s="1">
        <f ca="1">IFERROR(__xludf.DUMMYFUNCTION("""COMPUTED_VALUE"""),50)</f>
        <v>50</v>
      </c>
      <c r="B1524" s="1" t="str">
        <f ca="1">IFERROR(__xludf.DUMMYFUNCTION("""COMPUTED_VALUE"""),"Media_Social contribution")</f>
        <v>Media_Social contribution</v>
      </c>
      <c r="C1524" s="1">
        <f ca="1">IFERROR(INDIRECT(ADDRESS(MATCH(A1524,'contribution par jour-semaine'!A:A,0),MATCH(B1524,'contribution par jour-semaine'!$1:$1,0),4,1,"contribution par jour-semaine")),"")</f>
        <v>1108.3365478515625</v>
      </c>
      <c r="D1524" s="4" t="str">
        <f ca="1">VLOOKUP(A1524,predictions!A:B,2,FALSE)</f>
        <v>07/06/2021</v>
      </c>
      <c r="E1524" s="4">
        <f t="shared" ca="1" si="5"/>
        <v>44354</v>
      </c>
    </row>
    <row r="1525" spans="1:5" ht="13" x14ac:dyDescent="0.15">
      <c r="A1525" s="1">
        <f ca="1">IFERROR(__xludf.DUMMYFUNCTION("""COMPUTED_VALUE"""),50)</f>
        <v>50</v>
      </c>
      <c r="B1525" s="1" t="str">
        <f ca="1">IFERROR(__xludf.DUMMYFUNCTION("""COMPUTED_VALUE"""),"Media_Display contribution")</f>
        <v>Media_Display contribution</v>
      </c>
      <c r="C1525" s="1">
        <f ca="1">IFERROR(INDIRECT(ADDRESS(MATCH(A1525,'contribution par jour-semaine'!A:A,0),MATCH(B1525,'contribution par jour-semaine'!$1:$1,0),4,1,"contribution par jour-semaine")),"")</f>
        <v>25455.4375</v>
      </c>
      <c r="D1525" s="4" t="str">
        <f ca="1">VLOOKUP(A1525,predictions!A:B,2,FALSE)</f>
        <v>07/06/2021</v>
      </c>
      <c r="E1525" s="4">
        <f t="shared" ca="1" si="5"/>
        <v>44354</v>
      </c>
    </row>
    <row r="1526" spans="1:5" ht="13" x14ac:dyDescent="0.15">
      <c r="A1526" s="1">
        <f ca="1">IFERROR(__xludf.DUMMYFUNCTION("""COMPUTED_VALUE"""),50)</f>
        <v>50</v>
      </c>
      <c r="B1526" s="1" t="str">
        <f ca="1">IFERROR(__xludf.DUMMYFUNCTION("""COMPUTED_VALUE"""),"Media_OOH_JC DECAUX VITRINE 2M2 NATIONAL contribution")</f>
        <v>Media_OOH_JC DECAUX VITRINE 2M2 NATIONAL contribution</v>
      </c>
      <c r="C1526" s="1">
        <f ca="1">IFERROR(INDIRECT(ADDRESS(MATCH(A1526,'contribution par jour-semaine'!A:A,0),MATCH(B1526,'contribution par jour-semaine'!$1:$1,0),4,1,"contribution par jour-semaine")),"")</f>
        <v>1448.564697265625</v>
      </c>
      <c r="D1526" s="4" t="str">
        <f ca="1">VLOOKUP(A1526,predictions!A:B,2,FALSE)</f>
        <v>07/06/2021</v>
      </c>
      <c r="E1526" s="4">
        <f t="shared" ca="1" si="5"/>
        <v>44354</v>
      </c>
    </row>
    <row r="1527" spans="1:5" ht="13" x14ac:dyDescent="0.15">
      <c r="A1527" s="1">
        <f ca="1">IFERROR(__xludf.DUMMYFUNCTION("""COMPUTED_VALUE"""),50)</f>
        <v>50</v>
      </c>
      <c r="B1527" s="1" t="str">
        <f ca="1">IFERROR(__xludf.DUMMYFUNCTION("""COMPUTED_VALUE"""),"Media_OOH_METROBUS METRO NATIONAL contribution")</f>
        <v>Media_OOH_METROBUS METRO NATIONAL contribution</v>
      </c>
      <c r="C1527" s="1">
        <f ca="1">IFERROR(INDIRECT(ADDRESS(MATCH(A1527,'contribution par jour-semaine'!A:A,0),MATCH(B1527,'contribution par jour-semaine'!$1:$1,0),4,1,"contribution par jour-semaine")),"")</f>
        <v>1405.6773681640625</v>
      </c>
      <c r="D1527" s="4" t="str">
        <f ca="1">VLOOKUP(A1527,predictions!A:B,2,FALSE)</f>
        <v>07/06/2021</v>
      </c>
      <c r="E1527" s="4">
        <f t="shared" ca="1" si="5"/>
        <v>44354</v>
      </c>
    </row>
    <row r="1528" spans="1:5" ht="13" x14ac:dyDescent="0.15">
      <c r="A1528" s="1">
        <f ca="1">IFERROR(__xludf.DUMMYFUNCTION("""COMPUTED_VALUE"""),50)</f>
        <v>50</v>
      </c>
      <c r="B1528" s="1" t="str">
        <f ca="1">IFERROR(__xludf.DUMMYFUNCTION("""COMPUTED_VALUE"""),"Media_OOH_CLEAR CHANNEL SHOPPING MALLS contribution")</f>
        <v>Media_OOH_CLEAR CHANNEL SHOPPING MALLS contribution</v>
      </c>
      <c r="C1528" s="1">
        <f ca="1">IFERROR(INDIRECT(ADDRESS(MATCH(A1528,'contribution par jour-semaine'!A:A,0),MATCH(B1528,'contribution par jour-semaine'!$1:$1,0),4,1,"contribution par jour-semaine")),"")</f>
        <v>21361.27734375</v>
      </c>
      <c r="D1528" s="4" t="str">
        <f ca="1">VLOOKUP(A1528,predictions!A:B,2,FALSE)</f>
        <v>07/06/2021</v>
      </c>
      <c r="E1528" s="4">
        <f t="shared" ca="1" si="5"/>
        <v>44354</v>
      </c>
    </row>
    <row r="1529" spans="1:5" ht="13" x14ac:dyDescent="0.15">
      <c r="A1529" s="1">
        <f ca="1">IFERROR(__xludf.DUMMYFUNCTION("""COMPUTED_VALUE"""),50)</f>
        <v>50</v>
      </c>
      <c r="B1529" s="1" t="str">
        <f ca="1">IFERROR(__xludf.DUMMYFUNCTION("""COMPUTED_VALUE"""),"Media_OOH_MEDIAGARES TRANSPORT contribution")</f>
        <v>Media_OOH_MEDIAGARES TRANSPORT contribution</v>
      </c>
      <c r="C1529" s="1">
        <f ca="1">IFERROR(INDIRECT(ADDRESS(MATCH(A1529,'contribution par jour-semaine'!A:A,0),MATCH(B1529,'contribution par jour-semaine'!$1:$1,0),4,1,"contribution par jour-semaine")),"")</f>
        <v>15720.9501953125</v>
      </c>
      <c r="D1529" s="4" t="str">
        <f ca="1">VLOOKUP(A1529,predictions!A:B,2,FALSE)</f>
        <v>07/06/2021</v>
      </c>
      <c r="E1529" s="4">
        <f t="shared" ca="1" si="5"/>
        <v>44354</v>
      </c>
    </row>
    <row r="1530" spans="1:5" ht="13" x14ac:dyDescent="0.15">
      <c r="A1530" s="1">
        <f ca="1">IFERROR(__xludf.DUMMYFUNCTION("""COMPUTED_VALUE"""),50)</f>
        <v>50</v>
      </c>
      <c r="B1530" s="1" t="str">
        <f ca="1">IFERROR(__xludf.DUMMYFUNCTION("""COMPUTED_VALUE"""),"Media_OOH_Others contribution")</f>
        <v>Media_OOH_Others contribution</v>
      </c>
      <c r="C1530" s="1">
        <f ca="1">IFERROR(INDIRECT(ADDRESS(MATCH(A1530,'contribution par jour-semaine'!A:A,0),MATCH(B1530,'contribution par jour-semaine'!$1:$1,0),4,1,"contribution par jour-semaine")),"")</f>
        <v>7228.0205078125</v>
      </c>
      <c r="D1530" s="4" t="str">
        <f ca="1">VLOOKUP(A1530,predictions!A:B,2,FALSE)</f>
        <v>07/06/2021</v>
      </c>
      <c r="E1530" s="4">
        <f t="shared" ca="1" si="5"/>
        <v>44354</v>
      </c>
    </row>
    <row r="1531" spans="1:5" ht="13" x14ac:dyDescent="0.15">
      <c r="A1531" s="1">
        <f ca="1">IFERROR(__xludf.DUMMYFUNCTION("""COMPUTED_VALUE"""),50)</f>
        <v>50</v>
      </c>
      <c r="B1531" s="1" t="str">
        <f ca="1">IFERROR(__xludf.DUMMYFUNCTION("""COMPUTED_VALUE"""),"baseline contribution")</f>
        <v>baseline contribution</v>
      </c>
      <c r="C1531" s="1">
        <f ca="1">IFERROR(INDIRECT(ADDRESS(MATCH(A1531,'contribution par jour-semaine'!A:A,0),MATCH(B1531,'contribution par jour-semaine'!$1:$1,0),4,1,"contribution par jour-semaine")),"")</f>
        <v>1268645</v>
      </c>
      <c r="D1531" s="4" t="str">
        <f ca="1">VLOOKUP(A1531,predictions!A:B,2,FALSE)</f>
        <v>07/06/2021</v>
      </c>
      <c r="E1531" s="4">
        <f t="shared" ca="1" si="5"/>
        <v>44354</v>
      </c>
    </row>
    <row r="1532" spans="1:5" ht="13" x14ac:dyDescent="0.15">
      <c r="A1532" s="1">
        <f ca="1">IFERROR(__xludf.DUMMYFUNCTION("""COMPUTED_VALUE"""),51)</f>
        <v>51</v>
      </c>
      <c r="B1532" s="1" t="str">
        <f ca="1">IFERROR(__xludf.DUMMYFUNCTION("""COMPUTED_VALUE"""),"Media_Print_Others contribution")</f>
        <v>Media_Print_Others contribution</v>
      </c>
      <c r="C1532" s="1">
        <f ca="1">IFERROR(INDIRECT(ADDRESS(MATCH(A1532,'contribution par jour-semaine'!A:A,0),MATCH(B1532,'contribution par jour-semaine'!$1:$1,0),4,1,"contribution par jour-semaine")),"")</f>
        <v>41215.8671875</v>
      </c>
      <c r="D1532" s="4" t="str">
        <f ca="1">VLOOKUP(A1532,predictions!A:B,2,FALSE)</f>
        <v>14/06/2021</v>
      </c>
      <c r="E1532" s="4">
        <f t="shared" ref="E1532:E1786" ca="1" si="6">DATE(RIGHT(D1532,4),MID(D1532,4,2),LEFT(D1532,2))</f>
        <v>44361</v>
      </c>
    </row>
    <row r="1533" spans="1:5" ht="13" x14ac:dyDescent="0.15">
      <c r="A1533" s="1">
        <f ca="1">IFERROR(__xludf.DUMMYFUNCTION("""COMPUTED_VALUE"""),51)</f>
        <v>51</v>
      </c>
      <c r="B1533" s="1" t="str">
        <f ca="1">IFERROR(__xludf.DUMMYFUNCTION("""COMPUTED_VALUE"""),"Media_Print_ELLE contribution")</f>
        <v>Media_Print_ELLE contribution</v>
      </c>
      <c r="C1533" s="1">
        <f ca="1">IFERROR(INDIRECT(ADDRESS(MATCH(A1533,'contribution par jour-semaine'!A:A,0),MATCH(B1533,'contribution par jour-semaine'!$1:$1,0),4,1,"contribution par jour-semaine")),"")</f>
        <v>59699.0625</v>
      </c>
      <c r="D1533" s="4" t="str">
        <f ca="1">VLOOKUP(A1533,predictions!A:B,2,FALSE)</f>
        <v>14/06/2021</v>
      </c>
      <c r="E1533" s="4">
        <f t="shared" ca="1" si="6"/>
        <v>44361</v>
      </c>
    </row>
    <row r="1534" spans="1:5" ht="13" x14ac:dyDescent="0.15">
      <c r="A1534" s="1">
        <f ca="1">IFERROR(__xludf.DUMMYFUNCTION("""COMPUTED_VALUE"""),51)</f>
        <v>51</v>
      </c>
      <c r="B1534" s="1" t="str">
        <f ca="1">IFERROR(__xludf.DUMMYFUNCTION("""COMPUTED_VALUE"""),"Media_Print_MADAME FIGARO contribution")</f>
        <v>Media_Print_MADAME FIGARO contribution</v>
      </c>
      <c r="C1534" s="1">
        <f ca="1">IFERROR(INDIRECT(ADDRESS(MATCH(A1534,'contribution par jour-semaine'!A:A,0),MATCH(B1534,'contribution par jour-semaine'!$1:$1,0),4,1,"contribution par jour-semaine")),"")</f>
        <v>23504.712890625</v>
      </c>
      <c r="D1534" s="4" t="str">
        <f ca="1">VLOOKUP(A1534,predictions!A:B,2,FALSE)</f>
        <v>14/06/2021</v>
      </c>
      <c r="E1534" s="4">
        <f t="shared" ca="1" si="6"/>
        <v>44361</v>
      </c>
    </row>
    <row r="1535" spans="1:5" ht="13" x14ac:dyDescent="0.15">
      <c r="A1535" s="1">
        <f ca="1">IFERROR(__xludf.DUMMYFUNCTION("""COMPUTED_VALUE"""),51)</f>
        <v>51</v>
      </c>
      <c r="B1535" s="1" t="str">
        <f ca="1">IFERROR(__xludf.DUMMYFUNCTION("""COMPUTED_VALUE"""),"Media_Print_MARIE CLAIRE contribution")</f>
        <v>Media_Print_MARIE CLAIRE contribution</v>
      </c>
      <c r="C1535" s="1">
        <f ca="1">IFERROR(INDIRECT(ADDRESS(MATCH(A1535,'contribution par jour-semaine'!A:A,0),MATCH(B1535,'contribution par jour-semaine'!$1:$1,0),4,1,"contribution par jour-semaine")),"")</f>
        <v>11714.0087890625</v>
      </c>
      <c r="D1535" s="4" t="str">
        <f ca="1">VLOOKUP(A1535,predictions!A:B,2,FALSE)</f>
        <v>14/06/2021</v>
      </c>
      <c r="E1535" s="4">
        <f t="shared" ca="1" si="6"/>
        <v>44361</v>
      </c>
    </row>
    <row r="1536" spans="1:5" ht="13" x14ac:dyDescent="0.15">
      <c r="A1536" s="1">
        <f ca="1">IFERROR(__xludf.DUMMYFUNCTION("""COMPUTED_VALUE"""),51)</f>
        <v>51</v>
      </c>
      <c r="B1536" s="1" t="str">
        <f ca="1">IFERROR(__xludf.DUMMYFUNCTION("""COMPUTED_VALUE"""),"Media_Print_VERSION FEMINA contribution")</f>
        <v>Media_Print_VERSION FEMINA contribution</v>
      </c>
      <c r="C1536" s="1">
        <f ca="1">IFERROR(INDIRECT(ADDRESS(MATCH(A1536,'contribution par jour-semaine'!A:A,0),MATCH(B1536,'contribution par jour-semaine'!$1:$1,0),4,1,"contribution par jour-semaine")),"")</f>
        <v>19738.302734375</v>
      </c>
      <c r="D1536" s="4" t="str">
        <f ca="1">VLOOKUP(A1536,predictions!A:B,2,FALSE)</f>
        <v>14/06/2021</v>
      </c>
      <c r="E1536" s="4">
        <f t="shared" ca="1" si="6"/>
        <v>44361</v>
      </c>
    </row>
    <row r="1537" spans="1:5" ht="13" x14ac:dyDescent="0.15">
      <c r="A1537" s="1">
        <f ca="1">IFERROR(__xludf.DUMMYFUNCTION("""COMPUTED_VALUE"""),51)</f>
        <v>51</v>
      </c>
      <c r="B1537" s="1" t="str">
        <f ca="1">IFERROR(__xludf.DUMMYFUNCTION("""COMPUTED_VALUE"""),"Media_Print_GALA contribution")</f>
        <v>Media_Print_GALA contribution</v>
      </c>
      <c r="C1537" s="1">
        <f ca="1">IFERROR(INDIRECT(ADDRESS(MATCH(A1537,'contribution par jour-semaine'!A:A,0),MATCH(B1537,'contribution par jour-semaine'!$1:$1,0),4,1,"contribution par jour-semaine")),"")</f>
        <v>30380.5625</v>
      </c>
      <c r="D1537" s="4" t="str">
        <f ca="1">VLOOKUP(A1537,predictions!A:B,2,FALSE)</f>
        <v>14/06/2021</v>
      </c>
      <c r="E1537" s="4">
        <f t="shared" ca="1" si="6"/>
        <v>44361</v>
      </c>
    </row>
    <row r="1538" spans="1:5" ht="13" x14ac:dyDescent="0.15">
      <c r="A1538" s="1">
        <f ca="1">IFERROR(__xludf.DUMMYFUNCTION("""COMPUTED_VALUE"""),51)</f>
        <v>51</v>
      </c>
      <c r="B1538" s="1" t="str">
        <f ca="1">IFERROR(__xludf.DUMMYFUNCTION("""COMPUTED_VALUE"""),"Media_Print_COSMOPOLITAN contribution")</f>
        <v>Media_Print_COSMOPOLITAN contribution</v>
      </c>
      <c r="C1538" s="1">
        <f ca="1">IFERROR(INDIRECT(ADDRESS(MATCH(A1538,'contribution par jour-semaine'!A:A,0),MATCH(B1538,'contribution par jour-semaine'!$1:$1,0),4,1,"contribution par jour-semaine")),"")</f>
        <v>26271.595703125</v>
      </c>
      <c r="D1538" s="4" t="str">
        <f ca="1">VLOOKUP(A1538,predictions!A:B,2,FALSE)</f>
        <v>14/06/2021</v>
      </c>
      <c r="E1538" s="4">
        <f t="shared" ca="1" si="6"/>
        <v>44361</v>
      </c>
    </row>
    <row r="1539" spans="1:5" ht="13" x14ac:dyDescent="0.15">
      <c r="A1539" s="1">
        <f ca="1">IFERROR(__xludf.DUMMYFUNCTION("""COMPUTED_VALUE"""),51)</f>
        <v>51</v>
      </c>
      <c r="B1539" s="1" t="str">
        <f ca="1">IFERROR(__xludf.DUMMYFUNCTION("""COMPUTED_VALUE"""),"Media_Print_FEMME ACTUELLE contribution")</f>
        <v>Media_Print_FEMME ACTUELLE contribution</v>
      </c>
      <c r="C1539" s="1">
        <f ca="1">IFERROR(INDIRECT(ADDRESS(MATCH(A1539,'contribution par jour-semaine'!A:A,0),MATCH(B1539,'contribution par jour-semaine'!$1:$1,0),4,1,"contribution par jour-semaine")),"")</f>
        <v>14379.4580078125</v>
      </c>
      <c r="D1539" s="4" t="str">
        <f ca="1">VLOOKUP(A1539,predictions!A:B,2,FALSE)</f>
        <v>14/06/2021</v>
      </c>
      <c r="E1539" s="4">
        <f t="shared" ca="1" si="6"/>
        <v>44361</v>
      </c>
    </row>
    <row r="1540" spans="1:5" ht="13" x14ac:dyDescent="0.15">
      <c r="A1540" s="1">
        <f ca="1">IFERROR(__xludf.DUMMYFUNCTION("""COMPUTED_VALUE"""),51)</f>
        <v>51</v>
      </c>
      <c r="B1540" s="1" t="str">
        <f ca="1">IFERROR(__xludf.DUMMYFUNCTION("""COMPUTED_VALUE"""),"Media_Print_PARIS MATCH contribution")</f>
        <v>Media_Print_PARIS MATCH contribution</v>
      </c>
      <c r="C1540" s="1">
        <f ca="1">IFERROR(INDIRECT(ADDRESS(MATCH(A1540,'contribution par jour-semaine'!A:A,0),MATCH(B1540,'contribution par jour-semaine'!$1:$1,0),4,1,"contribution par jour-semaine")),"")</f>
        <v>7709.328125</v>
      </c>
      <c r="D1540" s="4" t="str">
        <f ca="1">VLOOKUP(A1540,predictions!A:B,2,FALSE)</f>
        <v>14/06/2021</v>
      </c>
      <c r="E1540" s="4">
        <f t="shared" ca="1" si="6"/>
        <v>44361</v>
      </c>
    </row>
    <row r="1541" spans="1:5" ht="13" x14ac:dyDescent="0.15">
      <c r="A1541" s="1">
        <f ca="1">IFERROR(__xludf.DUMMYFUNCTION("""COMPUTED_VALUE"""),51)</f>
        <v>51</v>
      </c>
      <c r="B1541" s="1" t="str">
        <f ca="1">IFERROR(__xludf.DUMMYFUNCTION("""COMPUTED_VALUE"""),"Media_Print_BIBA contribution")</f>
        <v>Media_Print_BIBA contribution</v>
      </c>
      <c r="C1541" s="1">
        <f ca="1">IFERROR(INDIRECT(ADDRESS(MATCH(A1541,'contribution par jour-semaine'!A:A,0),MATCH(B1541,'contribution par jour-semaine'!$1:$1,0),4,1,"contribution par jour-semaine")),"")</f>
        <v>16712.205078125</v>
      </c>
      <c r="D1541" s="4" t="str">
        <f ca="1">VLOOKUP(A1541,predictions!A:B,2,FALSE)</f>
        <v>14/06/2021</v>
      </c>
      <c r="E1541" s="4">
        <f t="shared" ca="1" si="6"/>
        <v>44361</v>
      </c>
    </row>
    <row r="1542" spans="1:5" ht="13" x14ac:dyDescent="0.15">
      <c r="A1542" s="1">
        <f ca="1">IFERROR(__xludf.DUMMYFUNCTION("""COMPUTED_VALUE"""),51)</f>
        <v>51</v>
      </c>
      <c r="B1542" s="1" t="str">
        <f ca="1">IFERROR(__xludf.DUMMYFUNCTION("""COMPUTED_VALUE"""),"Media_Print_AVANTAGES contribution")</f>
        <v>Media_Print_AVANTAGES contribution</v>
      </c>
      <c r="C1542" s="1">
        <f ca="1">IFERROR(INDIRECT(ADDRESS(MATCH(A1542,'contribution par jour-semaine'!A:A,0),MATCH(B1542,'contribution par jour-semaine'!$1:$1,0),4,1,"contribution par jour-semaine")),"")</f>
        <v>7893.8837890625</v>
      </c>
      <c r="D1542" s="4" t="str">
        <f ca="1">VLOOKUP(A1542,predictions!A:B,2,FALSE)</f>
        <v>14/06/2021</v>
      </c>
      <c r="E1542" s="4">
        <f t="shared" ca="1" si="6"/>
        <v>44361</v>
      </c>
    </row>
    <row r="1543" spans="1:5" ht="13" x14ac:dyDescent="0.15">
      <c r="A1543" s="1">
        <f ca="1">IFERROR(__xludf.DUMMYFUNCTION("""COMPUTED_VALUE"""),51)</f>
        <v>51</v>
      </c>
      <c r="B1543" s="1" t="str">
        <f ca="1">IFERROR(__xludf.DUMMYFUNCTION("""COMPUTED_VALUE"""),"Media_Print_PSYCHOLOGIES contribution")</f>
        <v>Media_Print_PSYCHOLOGIES contribution</v>
      </c>
      <c r="C1543" s="1">
        <f ca="1">IFERROR(INDIRECT(ADDRESS(MATCH(A1543,'contribution par jour-semaine'!A:A,0),MATCH(B1543,'contribution par jour-semaine'!$1:$1,0),4,1,"contribution par jour-semaine")),"")</f>
        <v>11872.6484375</v>
      </c>
      <c r="D1543" s="4" t="str">
        <f ca="1">VLOOKUP(A1543,predictions!A:B,2,FALSE)</f>
        <v>14/06/2021</v>
      </c>
      <c r="E1543" s="4">
        <f t="shared" ca="1" si="6"/>
        <v>44361</v>
      </c>
    </row>
    <row r="1544" spans="1:5" ht="13" x14ac:dyDescent="0.15">
      <c r="A1544" s="1">
        <f ca="1">IFERROR(__xludf.DUMMYFUNCTION("""COMPUTED_VALUE"""),51)</f>
        <v>51</v>
      </c>
      <c r="B1544" s="1" t="str">
        <f ca="1">IFERROR(__xludf.DUMMYFUNCTION("""COMPUTED_VALUE"""),"Media_TV_TF1 contribution")</f>
        <v>Media_TV_TF1 contribution</v>
      </c>
      <c r="C1544" s="1">
        <f ca="1">IFERROR(INDIRECT(ADDRESS(MATCH(A1544,'contribution par jour-semaine'!A:A,0),MATCH(B1544,'contribution par jour-semaine'!$1:$1,0),4,1,"contribution par jour-semaine")),"")</f>
        <v>3252.87060546875</v>
      </c>
      <c r="D1544" s="4" t="str">
        <f ca="1">VLOOKUP(A1544,predictions!A:B,2,FALSE)</f>
        <v>14/06/2021</v>
      </c>
      <c r="E1544" s="4">
        <f t="shared" ca="1" si="6"/>
        <v>44361</v>
      </c>
    </row>
    <row r="1545" spans="1:5" ht="13" x14ac:dyDescent="0.15">
      <c r="A1545" s="1">
        <f ca="1">IFERROR(__xludf.DUMMYFUNCTION("""COMPUTED_VALUE"""),51)</f>
        <v>51</v>
      </c>
      <c r="B1545" s="1" t="str">
        <f ca="1">IFERROR(__xludf.DUMMYFUNCTION("""COMPUTED_VALUE"""),"Media_TV_Others contribution")</f>
        <v>Media_TV_Others contribution</v>
      </c>
      <c r="C1545" s="1">
        <f ca="1">IFERROR(INDIRECT(ADDRESS(MATCH(A1545,'contribution par jour-semaine'!A:A,0),MATCH(B1545,'contribution par jour-semaine'!$1:$1,0),4,1,"contribution par jour-semaine")),"")</f>
        <v>4237.08935546875</v>
      </c>
      <c r="D1545" s="4" t="str">
        <f ca="1">VLOOKUP(A1545,predictions!A:B,2,FALSE)</f>
        <v>14/06/2021</v>
      </c>
      <c r="E1545" s="4">
        <f t="shared" ca="1" si="6"/>
        <v>44361</v>
      </c>
    </row>
    <row r="1546" spans="1:5" ht="13" x14ac:dyDescent="0.15">
      <c r="A1546" s="1">
        <f ca="1">IFERROR(__xludf.DUMMYFUNCTION("""COMPUTED_VALUE"""),51)</f>
        <v>51</v>
      </c>
      <c r="B1546" s="1" t="str">
        <f ca="1">IFERROR(__xludf.DUMMYFUNCTION("""COMPUTED_VALUE"""),"Media_TV_M6 contribution")</f>
        <v>Media_TV_M6 contribution</v>
      </c>
      <c r="C1546" s="1">
        <f ca="1">IFERROR(INDIRECT(ADDRESS(MATCH(A1546,'contribution par jour-semaine'!A:A,0),MATCH(B1546,'contribution par jour-semaine'!$1:$1,0),4,1,"contribution par jour-semaine")),"")</f>
        <v>8992.5693359375</v>
      </c>
      <c r="D1546" s="4" t="str">
        <f ca="1">VLOOKUP(A1546,predictions!A:B,2,FALSE)</f>
        <v>14/06/2021</v>
      </c>
      <c r="E1546" s="4">
        <f t="shared" ca="1" si="6"/>
        <v>44361</v>
      </c>
    </row>
    <row r="1547" spans="1:5" ht="13" x14ac:dyDescent="0.15">
      <c r="A1547" s="1">
        <f ca="1">IFERROR(__xludf.DUMMYFUNCTION("""COMPUTED_VALUE"""),51)</f>
        <v>51</v>
      </c>
      <c r="B1547" s="1" t="str">
        <f ca="1">IFERROR(__xludf.DUMMYFUNCTION("""COMPUTED_VALUE"""),"Media_TV_TMC contribution")</f>
        <v>Media_TV_TMC contribution</v>
      </c>
      <c r="C1547" s="1">
        <f ca="1">IFERROR(INDIRECT(ADDRESS(MATCH(A1547,'contribution par jour-semaine'!A:A,0),MATCH(B1547,'contribution par jour-semaine'!$1:$1,0),4,1,"contribution par jour-semaine")),"")</f>
        <v>4904.29296875</v>
      </c>
      <c r="D1547" s="4" t="str">
        <f ca="1">VLOOKUP(A1547,predictions!A:B,2,FALSE)</f>
        <v>14/06/2021</v>
      </c>
      <c r="E1547" s="4">
        <f t="shared" ca="1" si="6"/>
        <v>44361</v>
      </c>
    </row>
    <row r="1548" spans="1:5" ht="13" x14ac:dyDescent="0.15">
      <c r="A1548" s="1">
        <f ca="1">IFERROR(__xludf.DUMMYFUNCTION("""COMPUTED_VALUE"""),51)</f>
        <v>51</v>
      </c>
      <c r="B1548" s="1" t="str">
        <f ca="1">IFERROR(__xludf.DUMMYFUNCTION("""COMPUTED_VALUE"""),"Media_TV_FRANCE 2 contribution")</f>
        <v>Media_TV_FRANCE 2 contribution</v>
      </c>
      <c r="C1548" s="1">
        <f ca="1">IFERROR(INDIRECT(ADDRESS(MATCH(A1548,'contribution par jour-semaine'!A:A,0),MATCH(B1548,'contribution par jour-semaine'!$1:$1,0),4,1,"contribution par jour-semaine")),"")</f>
        <v>3905.386962890625</v>
      </c>
      <c r="D1548" s="4" t="str">
        <f ca="1">VLOOKUP(A1548,predictions!A:B,2,FALSE)</f>
        <v>14/06/2021</v>
      </c>
      <c r="E1548" s="4">
        <f t="shared" ca="1" si="6"/>
        <v>44361</v>
      </c>
    </row>
    <row r="1549" spans="1:5" ht="13" x14ac:dyDescent="0.15">
      <c r="A1549" s="1">
        <f ca="1">IFERROR(__xludf.DUMMYFUNCTION("""COMPUTED_VALUE"""),51)</f>
        <v>51</v>
      </c>
      <c r="B1549" s="1" t="str">
        <f ca="1">IFERROR(__xludf.DUMMYFUNCTION("""COMPUTED_VALUE"""),"Media_TV_BFM TV contribution")</f>
        <v>Media_TV_BFM TV contribution</v>
      </c>
      <c r="C1549" s="1">
        <f ca="1">IFERROR(INDIRECT(ADDRESS(MATCH(A1549,'contribution par jour-semaine'!A:A,0),MATCH(B1549,'contribution par jour-semaine'!$1:$1,0),4,1,"contribution par jour-semaine")),"")</f>
        <v>2382.693115234375</v>
      </c>
      <c r="D1549" s="4" t="str">
        <f ca="1">VLOOKUP(A1549,predictions!A:B,2,FALSE)</f>
        <v>14/06/2021</v>
      </c>
      <c r="E1549" s="4">
        <f t="shared" ca="1" si="6"/>
        <v>44361</v>
      </c>
    </row>
    <row r="1550" spans="1:5" ht="13" x14ac:dyDescent="0.15">
      <c r="A1550" s="1">
        <f ca="1">IFERROR(__xludf.DUMMYFUNCTION("""COMPUTED_VALUE"""),51)</f>
        <v>51</v>
      </c>
      <c r="B1550" s="1" t="str">
        <f ca="1">IFERROR(__xludf.DUMMYFUNCTION("""COMPUTED_VALUE"""),"Media_TV_C8 contribution")</f>
        <v>Media_TV_C8 contribution</v>
      </c>
      <c r="C1550" s="1">
        <f ca="1">IFERROR(INDIRECT(ADDRESS(MATCH(A1550,'contribution par jour-semaine'!A:A,0),MATCH(B1550,'contribution par jour-semaine'!$1:$1,0),4,1,"contribution par jour-semaine")),"")</f>
        <v>4985.61669921875</v>
      </c>
      <c r="D1550" s="4" t="str">
        <f ca="1">VLOOKUP(A1550,predictions!A:B,2,FALSE)</f>
        <v>14/06/2021</v>
      </c>
      <c r="E1550" s="4">
        <f t="shared" ca="1" si="6"/>
        <v>44361</v>
      </c>
    </row>
    <row r="1551" spans="1:5" ht="13" x14ac:dyDescent="0.15">
      <c r="A1551" s="1">
        <f ca="1">IFERROR(__xludf.DUMMYFUNCTION("""COMPUTED_VALUE"""),51)</f>
        <v>51</v>
      </c>
      <c r="B1551" s="1" t="str">
        <f ca="1">IFERROR(__xludf.DUMMYFUNCTION("""COMPUTED_VALUE"""),"Media_TV_TF1 SERIES FILMS contribution")</f>
        <v>Media_TV_TF1 SERIES FILMS contribution</v>
      </c>
      <c r="C1551" s="1">
        <f ca="1">IFERROR(INDIRECT(ADDRESS(MATCH(A1551,'contribution par jour-semaine'!A:A,0),MATCH(B1551,'contribution par jour-semaine'!$1:$1,0),4,1,"contribution par jour-semaine")),"")</f>
        <v>2942.348876953125</v>
      </c>
      <c r="D1551" s="4" t="str">
        <f ca="1">VLOOKUP(A1551,predictions!A:B,2,FALSE)</f>
        <v>14/06/2021</v>
      </c>
      <c r="E1551" s="4">
        <f t="shared" ca="1" si="6"/>
        <v>44361</v>
      </c>
    </row>
    <row r="1552" spans="1:5" ht="13" x14ac:dyDescent="0.15">
      <c r="A1552" s="1">
        <f ca="1">IFERROR(__xludf.DUMMYFUNCTION("""COMPUTED_VALUE"""),51)</f>
        <v>51</v>
      </c>
      <c r="B1552" s="1" t="str">
        <f ca="1">IFERROR(__xludf.DUMMYFUNCTION("""COMPUTED_VALUE"""),"Media_TV_NRJ12 contribution")</f>
        <v>Media_TV_NRJ12 contribution</v>
      </c>
      <c r="C1552" s="1">
        <f ca="1">IFERROR(INDIRECT(ADDRESS(MATCH(A1552,'contribution par jour-semaine'!A:A,0),MATCH(B1552,'contribution par jour-semaine'!$1:$1,0),4,1,"contribution par jour-semaine")),"")</f>
        <v>1146.9205322265625</v>
      </c>
      <c r="D1552" s="4" t="str">
        <f ca="1">VLOOKUP(A1552,predictions!A:B,2,FALSE)</f>
        <v>14/06/2021</v>
      </c>
      <c r="E1552" s="4">
        <f t="shared" ca="1" si="6"/>
        <v>44361</v>
      </c>
    </row>
    <row r="1553" spans="1:5" ht="13" x14ac:dyDescent="0.15">
      <c r="A1553" s="1">
        <f ca="1">IFERROR(__xludf.DUMMYFUNCTION("""COMPUTED_VALUE"""),51)</f>
        <v>51</v>
      </c>
      <c r="B1553" s="1" t="str">
        <f ca="1">IFERROR(__xludf.DUMMYFUNCTION("""COMPUTED_VALUE"""),"Media_Search contribution")</f>
        <v>Media_Search contribution</v>
      </c>
      <c r="C1553" s="1">
        <f ca="1">IFERROR(INDIRECT(ADDRESS(MATCH(A1553,'contribution par jour-semaine'!A:A,0),MATCH(B1553,'contribution par jour-semaine'!$1:$1,0),4,1,"contribution par jour-semaine")),"")</f>
        <v>72214.09375</v>
      </c>
      <c r="D1553" s="4" t="str">
        <f ca="1">VLOOKUP(A1553,predictions!A:B,2,FALSE)</f>
        <v>14/06/2021</v>
      </c>
      <c r="E1553" s="4">
        <f t="shared" ca="1" si="6"/>
        <v>44361</v>
      </c>
    </row>
    <row r="1554" spans="1:5" ht="13" x14ac:dyDescent="0.15">
      <c r="A1554" s="1">
        <f ca="1">IFERROR(__xludf.DUMMYFUNCTION("""COMPUTED_VALUE"""),51)</f>
        <v>51</v>
      </c>
      <c r="B1554" s="1" t="str">
        <f ca="1">IFERROR(__xludf.DUMMYFUNCTION("""COMPUTED_VALUE"""),"Media_Social contribution")</f>
        <v>Media_Social contribution</v>
      </c>
      <c r="C1554" s="1">
        <f ca="1">IFERROR(INDIRECT(ADDRESS(MATCH(A1554,'contribution par jour-semaine'!A:A,0),MATCH(B1554,'contribution par jour-semaine'!$1:$1,0),4,1,"contribution par jour-semaine")),"")</f>
        <v>241.75273132324219</v>
      </c>
      <c r="D1554" s="4" t="str">
        <f ca="1">VLOOKUP(A1554,predictions!A:B,2,FALSE)</f>
        <v>14/06/2021</v>
      </c>
      <c r="E1554" s="4">
        <f t="shared" ca="1" si="6"/>
        <v>44361</v>
      </c>
    </row>
    <row r="1555" spans="1:5" ht="13" x14ac:dyDescent="0.15">
      <c r="A1555" s="1">
        <f ca="1">IFERROR(__xludf.DUMMYFUNCTION("""COMPUTED_VALUE"""),51)</f>
        <v>51</v>
      </c>
      <c r="B1555" s="1" t="str">
        <f ca="1">IFERROR(__xludf.DUMMYFUNCTION("""COMPUTED_VALUE"""),"Media_Display contribution")</f>
        <v>Media_Display contribution</v>
      </c>
      <c r="C1555" s="1">
        <f ca="1">IFERROR(INDIRECT(ADDRESS(MATCH(A1555,'contribution par jour-semaine'!A:A,0),MATCH(B1555,'contribution par jour-semaine'!$1:$1,0),4,1,"contribution par jour-semaine")),"")</f>
        <v>22537.9453125</v>
      </c>
      <c r="D1555" s="4" t="str">
        <f ca="1">VLOOKUP(A1555,predictions!A:B,2,FALSE)</f>
        <v>14/06/2021</v>
      </c>
      <c r="E1555" s="4">
        <f t="shared" ca="1" si="6"/>
        <v>44361</v>
      </c>
    </row>
    <row r="1556" spans="1:5" ht="13" x14ac:dyDescent="0.15">
      <c r="A1556" s="1">
        <f ca="1">IFERROR(__xludf.DUMMYFUNCTION("""COMPUTED_VALUE"""),51)</f>
        <v>51</v>
      </c>
      <c r="B1556" s="1" t="str">
        <f ca="1">IFERROR(__xludf.DUMMYFUNCTION("""COMPUTED_VALUE"""),"Media_OOH_JC DECAUX VITRINE 2M2 NATIONAL contribution")</f>
        <v>Media_OOH_JC DECAUX VITRINE 2M2 NATIONAL contribution</v>
      </c>
      <c r="C1556" s="1">
        <f ca="1">IFERROR(INDIRECT(ADDRESS(MATCH(A1556,'contribution par jour-semaine'!A:A,0),MATCH(B1556,'contribution par jour-semaine'!$1:$1,0),4,1,"contribution par jour-semaine")),"")</f>
        <v>1400.9698486328125</v>
      </c>
      <c r="D1556" s="4" t="str">
        <f ca="1">VLOOKUP(A1556,predictions!A:B,2,FALSE)</f>
        <v>14/06/2021</v>
      </c>
      <c r="E1556" s="4">
        <f t="shared" ca="1" si="6"/>
        <v>44361</v>
      </c>
    </row>
    <row r="1557" spans="1:5" ht="13" x14ac:dyDescent="0.15">
      <c r="A1557" s="1">
        <f ca="1">IFERROR(__xludf.DUMMYFUNCTION("""COMPUTED_VALUE"""),51)</f>
        <v>51</v>
      </c>
      <c r="B1557" s="1" t="str">
        <f ca="1">IFERROR(__xludf.DUMMYFUNCTION("""COMPUTED_VALUE"""),"Media_OOH_METROBUS METRO NATIONAL contribution")</f>
        <v>Media_OOH_METROBUS METRO NATIONAL contribution</v>
      </c>
      <c r="C1557" s="1">
        <f ca="1">IFERROR(INDIRECT(ADDRESS(MATCH(A1557,'contribution par jour-semaine'!A:A,0),MATCH(B1557,'contribution par jour-semaine'!$1:$1,0),4,1,"contribution par jour-semaine")),"")</f>
        <v>1330.3145751953125</v>
      </c>
      <c r="D1557" s="4" t="str">
        <f ca="1">VLOOKUP(A1557,predictions!A:B,2,FALSE)</f>
        <v>14/06/2021</v>
      </c>
      <c r="E1557" s="4">
        <f t="shared" ca="1" si="6"/>
        <v>44361</v>
      </c>
    </row>
    <row r="1558" spans="1:5" ht="13" x14ac:dyDescent="0.15">
      <c r="A1558" s="1">
        <f ca="1">IFERROR(__xludf.DUMMYFUNCTION("""COMPUTED_VALUE"""),51)</f>
        <v>51</v>
      </c>
      <c r="B1558" s="1" t="str">
        <f ca="1">IFERROR(__xludf.DUMMYFUNCTION("""COMPUTED_VALUE"""),"Media_OOH_CLEAR CHANNEL SHOPPING MALLS contribution")</f>
        <v>Media_OOH_CLEAR CHANNEL SHOPPING MALLS contribution</v>
      </c>
      <c r="C1558" s="1">
        <f ca="1">IFERROR(INDIRECT(ADDRESS(MATCH(A1558,'contribution par jour-semaine'!A:A,0),MATCH(B1558,'contribution par jour-semaine'!$1:$1,0),4,1,"contribution par jour-semaine")),"")</f>
        <v>20300.080078125</v>
      </c>
      <c r="D1558" s="4" t="str">
        <f ca="1">VLOOKUP(A1558,predictions!A:B,2,FALSE)</f>
        <v>14/06/2021</v>
      </c>
      <c r="E1558" s="4">
        <f t="shared" ca="1" si="6"/>
        <v>44361</v>
      </c>
    </row>
    <row r="1559" spans="1:5" ht="13" x14ac:dyDescent="0.15">
      <c r="A1559" s="1">
        <f ca="1">IFERROR(__xludf.DUMMYFUNCTION("""COMPUTED_VALUE"""),51)</f>
        <v>51</v>
      </c>
      <c r="B1559" s="1" t="str">
        <f ca="1">IFERROR(__xludf.DUMMYFUNCTION("""COMPUTED_VALUE"""),"Media_OOH_MEDIAGARES TRANSPORT contribution")</f>
        <v>Media_OOH_MEDIAGARES TRANSPORT contribution</v>
      </c>
      <c r="C1559" s="1">
        <f ca="1">IFERROR(INDIRECT(ADDRESS(MATCH(A1559,'contribution par jour-semaine'!A:A,0),MATCH(B1559,'contribution par jour-semaine'!$1:$1,0),4,1,"contribution par jour-semaine")),"")</f>
        <v>15111.49609375</v>
      </c>
      <c r="D1559" s="4" t="str">
        <f ca="1">VLOOKUP(A1559,predictions!A:B,2,FALSE)</f>
        <v>14/06/2021</v>
      </c>
      <c r="E1559" s="4">
        <f t="shared" ca="1" si="6"/>
        <v>44361</v>
      </c>
    </row>
    <row r="1560" spans="1:5" ht="13" x14ac:dyDescent="0.15">
      <c r="A1560" s="1">
        <f ca="1">IFERROR(__xludf.DUMMYFUNCTION("""COMPUTED_VALUE"""),51)</f>
        <v>51</v>
      </c>
      <c r="B1560" s="1" t="str">
        <f ca="1">IFERROR(__xludf.DUMMYFUNCTION("""COMPUTED_VALUE"""),"Media_OOH_Others contribution")</f>
        <v>Media_OOH_Others contribution</v>
      </c>
      <c r="C1560" s="1">
        <f ca="1">IFERROR(INDIRECT(ADDRESS(MATCH(A1560,'contribution par jour-semaine'!A:A,0),MATCH(B1560,'contribution par jour-semaine'!$1:$1,0),4,1,"contribution par jour-semaine")),"")</f>
        <v>6799.54296875</v>
      </c>
      <c r="D1560" s="4" t="str">
        <f ca="1">VLOOKUP(A1560,predictions!A:B,2,FALSE)</f>
        <v>14/06/2021</v>
      </c>
      <c r="E1560" s="4">
        <f t="shared" ca="1" si="6"/>
        <v>44361</v>
      </c>
    </row>
    <row r="1561" spans="1:5" ht="13" x14ac:dyDescent="0.15">
      <c r="A1561" s="1">
        <f ca="1">IFERROR(__xludf.DUMMYFUNCTION("""COMPUTED_VALUE"""),51)</f>
        <v>51</v>
      </c>
      <c r="B1561" s="1" t="str">
        <f ca="1">IFERROR(__xludf.DUMMYFUNCTION("""COMPUTED_VALUE"""),"baseline contribution")</f>
        <v>baseline contribution</v>
      </c>
      <c r="C1561" s="1">
        <f ca="1">IFERROR(INDIRECT(ADDRESS(MATCH(A1561,'contribution par jour-semaine'!A:A,0),MATCH(B1561,'contribution par jour-semaine'!$1:$1,0),4,1,"contribution par jour-semaine")),"")</f>
        <v>1269423.875</v>
      </c>
      <c r="D1561" s="4" t="str">
        <f ca="1">VLOOKUP(A1561,predictions!A:B,2,FALSE)</f>
        <v>14/06/2021</v>
      </c>
      <c r="E1561" s="4">
        <f t="shared" ca="1" si="6"/>
        <v>44361</v>
      </c>
    </row>
    <row r="1562" spans="1:5" ht="13" x14ac:dyDescent="0.15">
      <c r="A1562" s="1">
        <f ca="1">IFERROR(__xludf.DUMMYFUNCTION("""COMPUTED_VALUE"""),52)</f>
        <v>52</v>
      </c>
      <c r="B1562" s="1" t="str">
        <f ca="1">IFERROR(__xludf.DUMMYFUNCTION("""COMPUTED_VALUE"""),"Media_Print_Others contribution")</f>
        <v>Media_Print_Others contribution</v>
      </c>
      <c r="C1562" s="1">
        <f ca="1">IFERROR(INDIRECT(ADDRESS(MATCH(A1562,'contribution par jour-semaine'!A:A,0),MATCH(B1562,'contribution par jour-semaine'!$1:$1,0),4,1,"contribution par jour-semaine")),"")</f>
        <v>31363.357421875</v>
      </c>
      <c r="D1562" s="4" t="str">
        <f ca="1">VLOOKUP(A1562,predictions!A:B,2,FALSE)</f>
        <v>21/06/2021</v>
      </c>
      <c r="E1562" s="4">
        <f t="shared" ca="1" si="6"/>
        <v>44368</v>
      </c>
    </row>
    <row r="1563" spans="1:5" ht="13" x14ac:dyDescent="0.15">
      <c r="A1563" s="1">
        <f ca="1">IFERROR(__xludf.DUMMYFUNCTION("""COMPUTED_VALUE"""),52)</f>
        <v>52</v>
      </c>
      <c r="B1563" s="1" t="str">
        <f ca="1">IFERROR(__xludf.DUMMYFUNCTION("""COMPUTED_VALUE"""),"Media_Print_ELLE contribution")</f>
        <v>Media_Print_ELLE contribution</v>
      </c>
      <c r="C1563" s="1">
        <f ca="1">IFERROR(INDIRECT(ADDRESS(MATCH(A1563,'contribution par jour-semaine'!A:A,0),MATCH(B1563,'contribution par jour-semaine'!$1:$1,0),4,1,"contribution par jour-semaine")),"")</f>
        <v>59645.953125</v>
      </c>
      <c r="D1563" s="4" t="str">
        <f ca="1">VLOOKUP(A1563,predictions!A:B,2,FALSE)</f>
        <v>21/06/2021</v>
      </c>
      <c r="E1563" s="4">
        <f t="shared" ca="1" si="6"/>
        <v>44368</v>
      </c>
    </row>
    <row r="1564" spans="1:5" ht="13" x14ac:dyDescent="0.15">
      <c r="A1564" s="1">
        <f ca="1">IFERROR(__xludf.DUMMYFUNCTION("""COMPUTED_VALUE"""),52)</f>
        <v>52</v>
      </c>
      <c r="B1564" s="1" t="str">
        <f ca="1">IFERROR(__xludf.DUMMYFUNCTION("""COMPUTED_VALUE"""),"Media_Print_MADAME FIGARO contribution")</f>
        <v>Media_Print_MADAME FIGARO contribution</v>
      </c>
      <c r="C1564" s="1">
        <f ca="1">IFERROR(INDIRECT(ADDRESS(MATCH(A1564,'contribution par jour-semaine'!A:A,0),MATCH(B1564,'contribution par jour-semaine'!$1:$1,0),4,1,"contribution par jour-semaine")),"")</f>
        <v>25469.306640625</v>
      </c>
      <c r="D1564" s="4" t="str">
        <f ca="1">VLOOKUP(A1564,predictions!A:B,2,FALSE)</f>
        <v>21/06/2021</v>
      </c>
      <c r="E1564" s="4">
        <f t="shared" ca="1" si="6"/>
        <v>44368</v>
      </c>
    </row>
    <row r="1565" spans="1:5" ht="13" x14ac:dyDescent="0.15">
      <c r="A1565" s="1">
        <f ca="1">IFERROR(__xludf.DUMMYFUNCTION("""COMPUTED_VALUE"""),52)</f>
        <v>52</v>
      </c>
      <c r="B1565" s="1" t="str">
        <f ca="1">IFERROR(__xludf.DUMMYFUNCTION("""COMPUTED_VALUE"""),"Media_Print_MARIE CLAIRE contribution")</f>
        <v>Media_Print_MARIE CLAIRE contribution</v>
      </c>
      <c r="C1565" s="1">
        <f ca="1">IFERROR(INDIRECT(ADDRESS(MATCH(A1565,'contribution par jour-semaine'!A:A,0),MATCH(B1565,'contribution par jour-semaine'!$1:$1,0),4,1,"contribution par jour-semaine")),"")</f>
        <v>16851.087890625</v>
      </c>
      <c r="D1565" s="4" t="str">
        <f ca="1">VLOOKUP(A1565,predictions!A:B,2,FALSE)</f>
        <v>21/06/2021</v>
      </c>
      <c r="E1565" s="4">
        <f t="shared" ca="1" si="6"/>
        <v>44368</v>
      </c>
    </row>
    <row r="1566" spans="1:5" ht="13" x14ac:dyDescent="0.15">
      <c r="A1566" s="1">
        <f ca="1">IFERROR(__xludf.DUMMYFUNCTION("""COMPUTED_VALUE"""),52)</f>
        <v>52</v>
      </c>
      <c r="B1566" s="1" t="str">
        <f ca="1">IFERROR(__xludf.DUMMYFUNCTION("""COMPUTED_VALUE"""),"Media_Print_VERSION FEMINA contribution")</f>
        <v>Media_Print_VERSION FEMINA contribution</v>
      </c>
      <c r="C1566" s="1">
        <f ca="1">IFERROR(INDIRECT(ADDRESS(MATCH(A1566,'contribution par jour-semaine'!A:A,0),MATCH(B1566,'contribution par jour-semaine'!$1:$1,0),4,1,"contribution par jour-semaine")),"")</f>
        <v>17687.125</v>
      </c>
      <c r="D1566" s="4" t="str">
        <f ca="1">VLOOKUP(A1566,predictions!A:B,2,FALSE)</f>
        <v>21/06/2021</v>
      </c>
      <c r="E1566" s="4">
        <f t="shared" ca="1" si="6"/>
        <v>44368</v>
      </c>
    </row>
    <row r="1567" spans="1:5" ht="13" x14ac:dyDescent="0.15">
      <c r="A1567" s="1">
        <f ca="1">IFERROR(__xludf.DUMMYFUNCTION("""COMPUTED_VALUE"""),52)</f>
        <v>52</v>
      </c>
      <c r="B1567" s="1" t="str">
        <f ca="1">IFERROR(__xludf.DUMMYFUNCTION("""COMPUTED_VALUE"""),"Media_Print_GALA contribution")</f>
        <v>Media_Print_GALA contribution</v>
      </c>
      <c r="C1567" s="1">
        <f ca="1">IFERROR(INDIRECT(ADDRESS(MATCH(A1567,'contribution par jour-semaine'!A:A,0),MATCH(B1567,'contribution par jour-semaine'!$1:$1,0),4,1,"contribution par jour-semaine")),"")</f>
        <v>27777.21484375</v>
      </c>
      <c r="D1567" s="4" t="str">
        <f ca="1">VLOOKUP(A1567,predictions!A:B,2,FALSE)</f>
        <v>21/06/2021</v>
      </c>
      <c r="E1567" s="4">
        <f t="shared" ca="1" si="6"/>
        <v>44368</v>
      </c>
    </row>
    <row r="1568" spans="1:5" ht="13" x14ac:dyDescent="0.15">
      <c r="A1568" s="1">
        <f ca="1">IFERROR(__xludf.DUMMYFUNCTION("""COMPUTED_VALUE"""),52)</f>
        <v>52</v>
      </c>
      <c r="B1568" s="1" t="str">
        <f ca="1">IFERROR(__xludf.DUMMYFUNCTION("""COMPUTED_VALUE"""),"Media_Print_COSMOPOLITAN contribution")</f>
        <v>Media_Print_COSMOPOLITAN contribution</v>
      </c>
      <c r="C1568" s="1">
        <f ca="1">IFERROR(INDIRECT(ADDRESS(MATCH(A1568,'contribution par jour-semaine'!A:A,0),MATCH(B1568,'contribution par jour-semaine'!$1:$1,0),4,1,"contribution par jour-semaine")),"")</f>
        <v>37420.91015625</v>
      </c>
      <c r="D1568" s="4" t="str">
        <f ca="1">VLOOKUP(A1568,predictions!A:B,2,FALSE)</f>
        <v>21/06/2021</v>
      </c>
      <c r="E1568" s="4">
        <f t="shared" ca="1" si="6"/>
        <v>44368</v>
      </c>
    </row>
    <row r="1569" spans="1:5" ht="13" x14ac:dyDescent="0.15">
      <c r="A1569" s="1">
        <f ca="1">IFERROR(__xludf.DUMMYFUNCTION("""COMPUTED_VALUE"""),52)</f>
        <v>52</v>
      </c>
      <c r="B1569" s="1" t="str">
        <f ca="1">IFERROR(__xludf.DUMMYFUNCTION("""COMPUTED_VALUE"""),"Media_Print_FEMME ACTUELLE contribution")</f>
        <v>Media_Print_FEMME ACTUELLE contribution</v>
      </c>
      <c r="C1569" s="1">
        <f ca="1">IFERROR(INDIRECT(ADDRESS(MATCH(A1569,'contribution par jour-semaine'!A:A,0),MATCH(B1569,'contribution par jour-semaine'!$1:$1,0),4,1,"contribution par jour-semaine")),"")</f>
        <v>11039.158203125</v>
      </c>
      <c r="D1569" s="4" t="str">
        <f ca="1">VLOOKUP(A1569,predictions!A:B,2,FALSE)</f>
        <v>21/06/2021</v>
      </c>
      <c r="E1569" s="4">
        <f t="shared" ca="1" si="6"/>
        <v>44368</v>
      </c>
    </row>
    <row r="1570" spans="1:5" ht="13" x14ac:dyDescent="0.15">
      <c r="A1570" s="1">
        <f ca="1">IFERROR(__xludf.DUMMYFUNCTION("""COMPUTED_VALUE"""),52)</f>
        <v>52</v>
      </c>
      <c r="B1570" s="1" t="str">
        <f ca="1">IFERROR(__xludf.DUMMYFUNCTION("""COMPUTED_VALUE"""),"Media_Print_PARIS MATCH contribution")</f>
        <v>Media_Print_PARIS MATCH contribution</v>
      </c>
      <c r="C1570" s="1">
        <f ca="1">IFERROR(INDIRECT(ADDRESS(MATCH(A1570,'contribution par jour-semaine'!A:A,0),MATCH(B1570,'contribution par jour-semaine'!$1:$1,0),4,1,"contribution par jour-semaine")),"")</f>
        <v>6600.037109375</v>
      </c>
      <c r="D1570" s="4" t="str">
        <f ca="1">VLOOKUP(A1570,predictions!A:B,2,FALSE)</f>
        <v>21/06/2021</v>
      </c>
      <c r="E1570" s="4">
        <f t="shared" ca="1" si="6"/>
        <v>44368</v>
      </c>
    </row>
    <row r="1571" spans="1:5" ht="13" x14ac:dyDescent="0.15">
      <c r="A1571" s="1">
        <f ca="1">IFERROR(__xludf.DUMMYFUNCTION("""COMPUTED_VALUE"""),52)</f>
        <v>52</v>
      </c>
      <c r="B1571" s="1" t="str">
        <f ca="1">IFERROR(__xludf.DUMMYFUNCTION("""COMPUTED_VALUE"""),"Media_Print_BIBA contribution")</f>
        <v>Media_Print_BIBA contribution</v>
      </c>
      <c r="C1571" s="1">
        <f ca="1">IFERROR(INDIRECT(ADDRESS(MATCH(A1571,'contribution par jour-semaine'!A:A,0),MATCH(B1571,'contribution par jour-semaine'!$1:$1,0),4,1,"contribution par jour-semaine")),"")</f>
        <v>38064.2890625</v>
      </c>
      <c r="D1571" s="4" t="str">
        <f ca="1">VLOOKUP(A1571,predictions!A:B,2,FALSE)</f>
        <v>21/06/2021</v>
      </c>
      <c r="E1571" s="4">
        <f t="shared" ca="1" si="6"/>
        <v>44368</v>
      </c>
    </row>
    <row r="1572" spans="1:5" ht="13" x14ac:dyDescent="0.15">
      <c r="A1572" s="1">
        <f ca="1">IFERROR(__xludf.DUMMYFUNCTION("""COMPUTED_VALUE"""),52)</f>
        <v>52</v>
      </c>
      <c r="B1572" s="1" t="str">
        <f ca="1">IFERROR(__xludf.DUMMYFUNCTION("""COMPUTED_VALUE"""),"Media_Print_AVANTAGES contribution")</f>
        <v>Media_Print_AVANTAGES contribution</v>
      </c>
      <c r="C1572" s="1">
        <f ca="1">IFERROR(INDIRECT(ADDRESS(MATCH(A1572,'contribution par jour-semaine'!A:A,0),MATCH(B1572,'contribution par jour-semaine'!$1:$1,0),4,1,"contribution par jour-semaine")),"")</f>
        <v>7446.47900390625</v>
      </c>
      <c r="D1572" s="4" t="str">
        <f ca="1">VLOOKUP(A1572,predictions!A:B,2,FALSE)</f>
        <v>21/06/2021</v>
      </c>
      <c r="E1572" s="4">
        <f t="shared" ca="1" si="6"/>
        <v>44368</v>
      </c>
    </row>
    <row r="1573" spans="1:5" ht="13" x14ac:dyDescent="0.15">
      <c r="A1573" s="1">
        <f ca="1">IFERROR(__xludf.DUMMYFUNCTION("""COMPUTED_VALUE"""),52)</f>
        <v>52</v>
      </c>
      <c r="B1573" s="1" t="str">
        <f ca="1">IFERROR(__xludf.DUMMYFUNCTION("""COMPUTED_VALUE"""),"Media_Print_PSYCHOLOGIES contribution")</f>
        <v>Media_Print_PSYCHOLOGIES contribution</v>
      </c>
      <c r="C1573" s="1">
        <f ca="1">IFERROR(INDIRECT(ADDRESS(MATCH(A1573,'contribution par jour-semaine'!A:A,0),MATCH(B1573,'contribution par jour-semaine'!$1:$1,0),4,1,"contribution par jour-semaine")),"")</f>
        <v>10061.029296875</v>
      </c>
      <c r="D1573" s="4" t="str">
        <f ca="1">VLOOKUP(A1573,predictions!A:B,2,FALSE)</f>
        <v>21/06/2021</v>
      </c>
      <c r="E1573" s="4">
        <f t="shared" ca="1" si="6"/>
        <v>44368</v>
      </c>
    </row>
    <row r="1574" spans="1:5" ht="13" x14ac:dyDescent="0.15">
      <c r="A1574" s="1">
        <f ca="1">IFERROR(__xludf.DUMMYFUNCTION("""COMPUTED_VALUE"""),52)</f>
        <v>52</v>
      </c>
      <c r="B1574" s="1" t="str">
        <f ca="1">IFERROR(__xludf.DUMMYFUNCTION("""COMPUTED_VALUE"""),"Media_TV_TF1 contribution")</f>
        <v>Media_TV_TF1 contribution</v>
      </c>
      <c r="C1574" s="1">
        <f ca="1">IFERROR(INDIRECT(ADDRESS(MATCH(A1574,'contribution par jour-semaine'!A:A,0),MATCH(B1574,'contribution par jour-semaine'!$1:$1,0),4,1,"contribution par jour-semaine")),"")</f>
        <v>3040.503173828125</v>
      </c>
      <c r="D1574" s="4" t="str">
        <f ca="1">VLOOKUP(A1574,predictions!A:B,2,FALSE)</f>
        <v>21/06/2021</v>
      </c>
      <c r="E1574" s="4">
        <f t="shared" ca="1" si="6"/>
        <v>44368</v>
      </c>
    </row>
    <row r="1575" spans="1:5" ht="13" x14ac:dyDescent="0.15">
      <c r="A1575" s="1">
        <f ca="1">IFERROR(__xludf.DUMMYFUNCTION("""COMPUTED_VALUE"""),52)</f>
        <v>52</v>
      </c>
      <c r="B1575" s="1" t="str">
        <f ca="1">IFERROR(__xludf.DUMMYFUNCTION("""COMPUTED_VALUE"""),"Media_TV_Others contribution")</f>
        <v>Media_TV_Others contribution</v>
      </c>
      <c r="C1575" s="1">
        <f ca="1">IFERROR(INDIRECT(ADDRESS(MATCH(A1575,'contribution par jour-semaine'!A:A,0),MATCH(B1575,'contribution par jour-semaine'!$1:$1,0),4,1,"contribution par jour-semaine")),"")</f>
        <v>3926.552978515625</v>
      </c>
      <c r="D1575" s="4" t="str">
        <f ca="1">VLOOKUP(A1575,predictions!A:B,2,FALSE)</f>
        <v>21/06/2021</v>
      </c>
      <c r="E1575" s="4">
        <f t="shared" ca="1" si="6"/>
        <v>44368</v>
      </c>
    </row>
    <row r="1576" spans="1:5" ht="13" x14ac:dyDescent="0.15">
      <c r="A1576" s="1">
        <f ca="1">IFERROR(__xludf.DUMMYFUNCTION("""COMPUTED_VALUE"""),52)</f>
        <v>52</v>
      </c>
      <c r="B1576" s="1" t="str">
        <f ca="1">IFERROR(__xludf.DUMMYFUNCTION("""COMPUTED_VALUE"""),"Media_TV_M6 contribution")</f>
        <v>Media_TV_M6 contribution</v>
      </c>
      <c r="C1576" s="1">
        <f ca="1">IFERROR(INDIRECT(ADDRESS(MATCH(A1576,'contribution par jour-semaine'!A:A,0),MATCH(B1576,'contribution par jour-semaine'!$1:$1,0),4,1,"contribution par jour-semaine")),"")</f>
        <v>8497.53125</v>
      </c>
      <c r="D1576" s="4" t="str">
        <f ca="1">VLOOKUP(A1576,predictions!A:B,2,FALSE)</f>
        <v>21/06/2021</v>
      </c>
      <c r="E1576" s="4">
        <f t="shared" ca="1" si="6"/>
        <v>44368</v>
      </c>
    </row>
    <row r="1577" spans="1:5" ht="13" x14ac:dyDescent="0.15">
      <c r="A1577" s="1">
        <f ca="1">IFERROR(__xludf.DUMMYFUNCTION("""COMPUTED_VALUE"""),52)</f>
        <v>52</v>
      </c>
      <c r="B1577" s="1" t="str">
        <f ca="1">IFERROR(__xludf.DUMMYFUNCTION("""COMPUTED_VALUE"""),"Media_TV_TMC contribution")</f>
        <v>Media_TV_TMC contribution</v>
      </c>
      <c r="C1577" s="1">
        <f ca="1">IFERROR(INDIRECT(ADDRESS(MATCH(A1577,'contribution par jour-semaine'!A:A,0),MATCH(B1577,'contribution par jour-semaine'!$1:$1,0),4,1,"contribution par jour-semaine")),"")</f>
        <v>4543.4716796875</v>
      </c>
      <c r="D1577" s="4" t="str">
        <f ca="1">VLOOKUP(A1577,predictions!A:B,2,FALSE)</f>
        <v>21/06/2021</v>
      </c>
      <c r="E1577" s="4">
        <f t="shared" ca="1" si="6"/>
        <v>44368</v>
      </c>
    </row>
    <row r="1578" spans="1:5" ht="13" x14ac:dyDescent="0.15">
      <c r="A1578" s="1">
        <f ca="1">IFERROR(__xludf.DUMMYFUNCTION("""COMPUTED_VALUE"""),52)</f>
        <v>52</v>
      </c>
      <c r="B1578" s="1" t="str">
        <f ca="1">IFERROR(__xludf.DUMMYFUNCTION("""COMPUTED_VALUE"""),"Media_TV_FRANCE 2 contribution")</f>
        <v>Media_TV_FRANCE 2 contribution</v>
      </c>
      <c r="C1578" s="1">
        <f ca="1">IFERROR(INDIRECT(ADDRESS(MATCH(A1578,'contribution par jour-semaine'!A:A,0),MATCH(B1578,'contribution par jour-semaine'!$1:$1,0),4,1,"contribution par jour-semaine")),"")</f>
        <v>3632.121826171875</v>
      </c>
      <c r="D1578" s="4" t="str">
        <f ca="1">VLOOKUP(A1578,predictions!A:B,2,FALSE)</f>
        <v>21/06/2021</v>
      </c>
      <c r="E1578" s="4">
        <f t="shared" ca="1" si="6"/>
        <v>44368</v>
      </c>
    </row>
    <row r="1579" spans="1:5" ht="13" x14ac:dyDescent="0.15">
      <c r="A1579" s="1">
        <f ca="1">IFERROR(__xludf.DUMMYFUNCTION("""COMPUTED_VALUE"""),52)</f>
        <v>52</v>
      </c>
      <c r="B1579" s="1" t="str">
        <f ca="1">IFERROR(__xludf.DUMMYFUNCTION("""COMPUTED_VALUE"""),"Media_TV_BFM TV contribution")</f>
        <v>Media_TV_BFM TV contribution</v>
      </c>
      <c r="C1579" s="1">
        <f ca="1">IFERROR(INDIRECT(ADDRESS(MATCH(A1579,'contribution par jour-semaine'!A:A,0),MATCH(B1579,'contribution par jour-semaine'!$1:$1,0),4,1,"contribution par jour-semaine")),"")</f>
        <v>2186.193603515625</v>
      </c>
      <c r="D1579" s="4" t="str">
        <f ca="1">VLOOKUP(A1579,predictions!A:B,2,FALSE)</f>
        <v>21/06/2021</v>
      </c>
      <c r="E1579" s="4">
        <f t="shared" ca="1" si="6"/>
        <v>44368</v>
      </c>
    </row>
    <row r="1580" spans="1:5" ht="13" x14ac:dyDescent="0.15">
      <c r="A1580" s="1">
        <f ca="1">IFERROR(__xludf.DUMMYFUNCTION("""COMPUTED_VALUE"""),52)</f>
        <v>52</v>
      </c>
      <c r="B1580" s="1" t="str">
        <f ca="1">IFERROR(__xludf.DUMMYFUNCTION("""COMPUTED_VALUE"""),"Media_TV_C8 contribution")</f>
        <v>Media_TV_C8 contribution</v>
      </c>
      <c r="C1580" s="1">
        <f ca="1">IFERROR(INDIRECT(ADDRESS(MATCH(A1580,'contribution par jour-semaine'!A:A,0),MATCH(B1580,'contribution par jour-semaine'!$1:$1,0),4,1,"contribution par jour-semaine")),"")</f>
        <v>4825.927734375</v>
      </c>
      <c r="D1580" s="4" t="str">
        <f ca="1">VLOOKUP(A1580,predictions!A:B,2,FALSE)</f>
        <v>21/06/2021</v>
      </c>
      <c r="E1580" s="4">
        <f t="shared" ca="1" si="6"/>
        <v>44368</v>
      </c>
    </row>
    <row r="1581" spans="1:5" ht="13" x14ac:dyDescent="0.15">
      <c r="A1581" s="1">
        <f ca="1">IFERROR(__xludf.DUMMYFUNCTION("""COMPUTED_VALUE"""),52)</f>
        <v>52</v>
      </c>
      <c r="B1581" s="1" t="str">
        <f ca="1">IFERROR(__xludf.DUMMYFUNCTION("""COMPUTED_VALUE"""),"Media_TV_TF1 SERIES FILMS contribution")</f>
        <v>Media_TV_TF1 SERIES FILMS contribution</v>
      </c>
      <c r="C1581" s="1">
        <f ca="1">IFERROR(INDIRECT(ADDRESS(MATCH(A1581,'contribution par jour-semaine'!A:A,0),MATCH(B1581,'contribution par jour-semaine'!$1:$1,0),4,1,"contribution par jour-semaine")),"")</f>
        <v>2711.51220703125</v>
      </c>
      <c r="D1581" s="4" t="str">
        <f ca="1">VLOOKUP(A1581,predictions!A:B,2,FALSE)</f>
        <v>21/06/2021</v>
      </c>
      <c r="E1581" s="4">
        <f t="shared" ca="1" si="6"/>
        <v>44368</v>
      </c>
    </row>
    <row r="1582" spans="1:5" ht="13" x14ac:dyDescent="0.15">
      <c r="A1582" s="1">
        <f ca="1">IFERROR(__xludf.DUMMYFUNCTION("""COMPUTED_VALUE"""),52)</f>
        <v>52</v>
      </c>
      <c r="B1582" s="1" t="str">
        <f ca="1">IFERROR(__xludf.DUMMYFUNCTION("""COMPUTED_VALUE"""),"Media_TV_NRJ12 contribution")</f>
        <v>Media_TV_NRJ12 contribution</v>
      </c>
      <c r="C1582" s="1">
        <f ca="1">IFERROR(INDIRECT(ADDRESS(MATCH(A1582,'contribution par jour-semaine'!A:A,0),MATCH(B1582,'contribution par jour-semaine'!$1:$1,0),4,1,"contribution par jour-semaine")),"")</f>
        <v>959.8974609375</v>
      </c>
      <c r="D1582" s="4" t="str">
        <f ca="1">VLOOKUP(A1582,predictions!A:B,2,FALSE)</f>
        <v>21/06/2021</v>
      </c>
      <c r="E1582" s="4">
        <f t="shared" ca="1" si="6"/>
        <v>44368</v>
      </c>
    </row>
    <row r="1583" spans="1:5" ht="13" x14ac:dyDescent="0.15">
      <c r="A1583" s="1">
        <f ca="1">IFERROR(__xludf.DUMMYFUNCTION("""COMPUTED_VALUE"""),52)</f>
        <v>52</v>
      </c>
      <c r="B1583" s="1" t="str">
        <f ca="1">IFERROR(__xludf.DUMMYFUNCTION("""COMPUTED_VALUE"""),"Media_Search contribution")</f>
        <v>Media_Search contribution</v>
      </c>
      <c r="C1583" s="1">
        <f ca="1">IFERROR(INDIRECT(ADDRESS(MATCH(A1583,'contribution par jour-semaine'!A:A,0),MATCH(B1583,'contribution par jour-semaine'!$1:$1,0),4,1,"contribution par jour-semaine")),"")</f>
        <v>62865.15625</v>
      </c>
      <c r="D1583" s="4" t="str">
        <f ca="1">VLOOKUP(A1583,predictions!A:B,2,FALSE)</f>
        <v>21/06/2021</v>
      </c>
      <c r="E1583" s="4">
        <f t="shared" ca="1" si="6"/>
        <v>44368</v>
      </c>
    </row>
    <row r="1584" spans="1:5" ht="13" x14ac:dyDescent="0.15">
      <c r="A1584" s="1">
        <f ca="1">IFERROR(__xludf.DUMMYFUNCTION("""COMPUTED_VALUE"""),52)</f>
        <v>52</v>
      </c>
      <c r="B1584" s="1" t="str">
        <f ca="1">IFERROR(__xludf.DUMMYFUNCTION("""COMPUTED_VALUE"""),"Media_Social contribution")</f>
        <v>Media_Social contribution</v>
      </c>
      <c r="C1584" s="1">
        <f ca="1">IFERROR(INDIRECT(ADDRESS(MATCH(A1584,'contribution par jour-semaine'!A:A,0),MATCH(B1584,'contribution par jour-semaine'!$1:$1,0),4,1,"contribution par jour-semaine")),"")</f>
        <v>94559.890625</v>
      </c>
      <c r="D1584" s="4" t="str">
        <f ca="1">VLOOKUP(A1584,predictions!A:B,2,FALSE)</f>
        <v>21/06/2021</v>
      </c>
      <c r="E1584" s="4">
        <f t="shared" ca="1" si="6"/>
        <v>44368</v>
      </c>
    </row>
    <row r="1585" spans="1:5" ht="13" x14ac:dyDescent="0.15">
      <c r="A1585" s="1">
        <f ca="1">IFERROR(__xludf.DUMMYFUNCTION("""COMPUTED_VALUE"""),52)</f>
        <v>52</v>
      </c>
      <c r="B1585" s="1" t="str">
        <f ca="1">IFERROR(__xludf.DUMMYFUNCTION("""COMPUTED_VALUE"""),"Media_Display contribution")</f>
        <v>Media_Display contribution</v>
      </c>
      <c r="C1585" s="1">
        <f ca="1">IFERROR(INDIRECT(ADDRESS(MATCH(A1585,'contribution par jour-semaine'!A:A,0),MATCH(B1585,'contribution par jour-semaine'!$1:$1,0),4,1,"contribution par jour-semaine")),"")</f>
        <v>19567.11328125</v>
      </c>
      <c r="D1585" s="4" t="str">
        <f ca="1">VLOOKUP(A1585,predictions!A:B,2,FALSE)</f>
        <v>21/06/2021</v>
      </c>
      <c r="E1585" s="4">
        <f t="shared" ca="1" si="6"/>
        <v>44368</v>
      </c>
    </row>
    <row r="1586" spans="1:5" ht="13" x14ac:dyDescent="0.15">
      <c r="A1586" s="1">
        <f ca="1">IFERROR(__xludf.DUMMYFUNCTION("""COMPUTED_VALUE"""),52)</f>
        <v>52</v>
      </c>
      <c r="B1586" s="1" t="str">
        <f ca="1">IFERROR(__xludf.DUMMYFUNCTION("""COMPUTED_VALUE"""),"Media_OOH_JC DECAUX VITRINE 2M2 NATIONAL contribution")</f>
        <v>Media_OOH_JC DECAUX VITRINE 2M2 NATIONAL contribution</v>
      </c>
      <c r="C1586" s="1">
        <f ca="1">IFERROR(INDIRECT(ADDRESS(MATCH(A1586,'contribution par jour-semaine'!A:A,0),MATCH(B1586,'contribution par jour-semaine'!$1:$1,0),4,1,"contribution par jour-semaine")),"")</f>
        <v>1355.756103515625</v>
      </c>
      <c r="D1586" s="4" t="str">
        <f ca="1">VLOOKUP(A1586,predictions!A:B,2,FALSE)</f>
        <v>21/06/2021</v>
      </c>
      <c r="E1586" s="4">
        <f t="shared" ca="1" si="6"/>
        <v>44368</v>
      </c>
    </row>
    <row r="1587" spans="1:5" ht="13" x14ac:dyDescent="0.15">
      <c r="A1587" s="1">
        <f ca="1">IFERROR(__xludf.DUMMYFUNCTION("""COMPUTED_VALUE"""),52)</f>
        <v>52</v>
      </c>
      <c r="B1587" s="1" t="str">
        <f ca="1">IFERROR(__xludf.DUMMYFUNCTION("""COMPUTED_VALUE"""),"Media_OOH_METROBUS METRO NATIONAL contribution")</f>
        <v>Media_OOH_METROBUS METRO NATIONAL contribution</v>
      </c>
      <c r="C1587" s="1">
        <f ca="1">IFERROR(INDIRECT(ADDRESS(MATCH(A1587,'contribution par jour-semaine'!A:A,0),MATCH(B1587,'contribution par jour-semaine'!$1:$1,0),4,1,"contribution par jour-semaine")),"")</f>
        <v>1259.55810546875</v>
      </c>
      <c r="D1587" s="4" t="str">
        <f ca="1">VLOOKUP(A1587,predictions!A:B,2,FALSE)</f>
        <v>21/06/2021</v>
      </c>
      <c r="E1587" s="4">
        <f t="shared" ca="1" si="6"/>
        <v>44368</v>
      </c>
    </row>
    <row r="1588" spans="1:5" ht="13" x14ac:dyDescent="0.15">
      <c r="A1588" s="1">
        <f ca="1">IFERROR(__xludf.DUMMYFUNCTION("""COMPUTED_VALUE"""),52)</f>
        <v>52</v>
      </c>
      <c r="B1588" s="1" t="str">
        <f ca="1">IFERROR(__xludf.DUMMYFUNCTION("""COMPUTED_VALUE"""),"Media_OOH_CLEAR CHANNEL SHOPPING MALLS contribution")</f>
        <v>Media_OOH_CLEAR CHANNEL SHOPPING MALLS contribution</v>
      </c>
      <c r="C1588" s="1">
        <f ca="1">IFERROR(INDIRECT(ADDRESS(MATCH(A1588,'contribution par jour-semaine'!A:A,0),MATCH(B1588,'contribution par jour-semaine'!$1:$1,0),4,1,"contribution par jour-semaine")),"")</f>
        <v>19163.2421875</v>
      </c>
      <c r="D1588" s="4" t="str">
        <f ca="1">VLOOKUP(A1588,predictions!A:B,2,FALSE)</f>
        <v>21/06/2021</v>
      </c>
      <c r="E1588" s="4">
        <f t="shared" ca="1" si="6"/>
        <v>44368</v>
      </c>
    </row>
    <row r="1589" spans="1:5" ht="13" x14ac:dyDescent="0.15">
      <c r="A1589" s="1">
        <f ca="1">IFERROR(__xludf.DUMMYFUNCTION("""COMPUTED_VALUE"""),52)</f>
        <v>52</v>
      </c>
      <c r="B1589" s="1" t="str">
        <f ca="1">IFERROR(__xludf.DUMMYFUNCTION("""COMPUTED_VALUE"""),"Media_OOH_MEDIAGARES TRANSPORT contribution")</f>
        <v>Media_OOH_MEDIAGARES TRANSPORT contribution</v>
      </c>
      <c r="C1589" s="1">
        <f ca="1">IFERROR(INDIRECT(ADDRESS(MATCH(A1589,'contribution par jour-semaine'!A:A,0),MATCH(B1589,'contribution par jour-semaine'!$1:$1,0),4,1,"contribution par jour-semaine")),"")</f>
        <v>14492.673828125</v>
      </c>
      <c r="D1589" s="4" t="str">
        <f ca="1">VLOOKUP(A1589,predictions!A:B,2,FALSE)</f>
        <v>21/06/2021</v>
      </c>
      <c r="E1589" s="4">
        <f t="shared" ca="1" si="6"/>
        <v>44368</v>
      </c>
    </row>
    <row r="1590" spans="1:5" ht="13" x14ac:dyDescent="0.15">
      <c r="A1590" s="1">
        <f ca="1">IFERROR(__xludf.DUMMYFUNCTION("""COMPUTED_VALUE"""),52)</f>
        <v>52</v>
      </c>
      <c r="B1590" s="1" t="str">
        <f ca="1">IFERROR(__xludf.DUMMYFUNCTION("""COMPUTED_VALUE"""),"Media_OOH_Others contribution")</f>
        <v>Media_OOH_Others contribution</v>
      </c>
      <c r="C1590" s="1">
        <f ca="1">IFERROR(INDIRECT(ADDRESS(MATCH(A1590,'contribution par jour-semaine'!A:A,0),MATCH(B1590,'contribution par jour-semaine'!$1:$1,0),4,1,"contribution par jour-semaine")),"")</f>
        <v>6369.0458984375</v>
      </c>
      <c r="D1590" s="4" t="str">
        <f ca="1">VLOOKUP(A1590,predictions!A:B,2,FALSE)</f>
        <v>21/06/2021</v>
      </c>
      <c r="E1590" s="4">
        <f t="shared" ca="1" si="6"/>
        <v>44368</v>
      </c>
    </row>
    <row r="1591" spans="1:5" ht="13" x14ac:dyDescent="0.15">
      <c r="A1591" s="1">
        <f ca="1">IFERROR(__xludf.DUMMYFUNCTION("""COMPUTED_VALUE"""),52)</f>
        <v>52</v>
      </c>
      <c r="B1591" s="1" t="str">
        <f ca="1">IFERROR(__xludf.DUMMYFUNCTION("""COMPUTED_VALUE"""),"baseline contribution")</f>
        <v>baseline contribution</v>
      </c>
      <c r="C1591" s="1">
        <f ca="1">IFERROR(INDIRECT(ADDRESS(MATCH(A1591,'contribution par jour-semaine'!A:A,0),MATCH(B1591,'contribution par jour-semaine'!$1:$1,0),4,1,"contribution par jour-semaine")),"")</f>
        <v>1269928.625</v>
      </c>
      <c r="D1591" s="4" t="str">
        <f ca="1">VLOOKUP(A1591,predictions!A:B,2,FALSE)</f>
        <v>21/06/2021</v>
      </c>
      <c r="E1591" s="4">
        <f t="shared" ca="1" si="6"/>
        <v>44368</v>
      </c>
    </row>
    <row r="1592" spans="1:5" ht="13" x14ac:dyDescent="0.15">
      <c r="A1592" s="1">
        <f ca="1">IFERROR(__xludf.DUMMYFUNCTION("""COMPUTED_VALUE"""),53)</f>
        <v>53</v>
      </c>
      <c r="B1592" s="1" t="str">
        <f ca="1">IFERROR(__xludf.DUMMYFUNCTION("""COMPUTED_VALUE"""),"Media_Print_Others contribution")</f>
        <v>Media_Print_Others contribution</v>
      </c>
      <c r="C1592" s="1">
        <f ca="1">IFERROR(INDIRECT(ADDRESS(MATCH(A1592,'contribution par jour-semaine'!A:A,0),MATCH(B1592,'contribution par jour-semaine'!$1:$1,0),4,1,"contribution par jour-semaine")),"")</f>
        <v>24017.419921875</v>
      </c>
      <c r="D1592" s="4" t="str">
        <f ca="1">VLOOKUP(A1592,predictions!A:B,2,FALSE)</f>
        <v>28/06/2021</v>
      </c>
      <c r="E1592" s="4">
        <f t="shared" ca="1" si="6"/>
        <v>44375</v>
      </c>
    </row>
    <row r="1593" spans="1:5" ht="13" x14ac:dyDescent="0.15">
      <c r="A1593" s="1">
        <f ca="1">IFERROR(__xludf.DUMMYFUNCTION("""COMPUTED_VALUE"""),53)</f>
        <v>53</v>
      </c>
      <c r="B1593" s="1" t="str">
        <f ca="1">IFERROR(__xludf.DUMMYFUNCTION("""COMPUTED_VALUE"""),"Media_Print_ELLE contribution")</f>
        <v>Media_Print_ELLE contribution</v>
      </c>
      <c r="C1593" s="1">
        <f ca="1">IFERROR(INDIRECT(ADDRESS(MATCH(A1593,'contribution par jour-semaine'!A:A,0),MATCH(B1593,'contribution par jour-semaine'!$1:$1,0),4,1,"contribution par jour-semaine")),"")</f>
        <v>59470.29296875</v>
      </c>
      <c r="D1593" s="4" t="str">
        <f ca="1">VLOOKUP(A1593,predictions!A:B,2,FALSE)</f>
        <v>28/06/2021</v>
      </c>
      <c r="E1593" s="4">
        <f t="shared" ca="1" si="6"/>
        <v>44375</v>
      </c>
    </row>
    <row r="1594" spans="1:5" ht="13" x14ac:dyDescent="0.15">
      <c r="A1594" s="1">
        <f ca="1">IFERROR(__xludf.DUMMYFUNCTION("""COMPUTED_VALUE"""),53)</f>
        <v>53</v>
      </c>
      <c r="B1594" s="1" t="str">
        <f ca="1">IFERROR(__xludf.DUMMYFUNCTION("""COMPUTED_VALUE"""),"Media_Print_MADAME FIGARO contribution")</f>
        <v>Media_Print_MADAME FIGARO contribution</v>
      </c>
      <c r="C1594" s="1">
        <f ca="1">IFERROR(INDIRECT(ADDRESS(MATCH(A1594,'contribution par jour-semaine'!A:A,0),MATCH(B1594,'contribution par jour-semaine'!$1:$1,0),4,1,"contribution par jour-semaine")),"")</f>
        <v>24150.4453125</v>
      </c>
      <c r="D1594" s="4" t="str">
        <f ca="1">VLOOKUP(A1594,predictions!A:B,2,FALSE)</f>
        <v>28/06/2021</v>
      </c>
      <c r="E1594" s="4">
        <f t="shared" ca="1" si="6"/>
        <v>44375</v>
      </c>
    </row>
    <row r="1595" spans="1:5" ht="13" x14ac:dyDescent="0.15">
      <c r="A1595" s="1">
        <f ca="1">IFERROR(__xludf.DUMMYFUNCTION("""COMPUTED_VALUE"""),53)</f>
        <v>53</v>
      </c>
      <c r="B1595" s="1" t="str">
        <f ca="1">IFERROR(__xludf.DUMMYFUNCTION("""COMPUTED_VALUE"""),"Media_Print_MARIE CLAIRE contribution")</f>
        <v>Media_Print_MARIE CLAIRE contribution</v>
      </c>
      <c r="C1595" s="1">
        <f ca="1">IFERROR(INDIRECT(ADDRESS(MATCH(A1595,'contribution par jour-semaine'!A:A,0),MATCH(B1595,'contribution par jour-semaine'!$1:$1,0),4,1,"contribution par jour-semaine")),"")</f>
        <v>14345.4228515625</v>
      </c>
      <c r="D1595" s="4" t="str">
        <f ca="1">VLOOKUP(A1595,predictions!A:B,2,FALSE)</f>
        <v>28/06/2021</v>
      </c>
      <c r="E1595" s="4">
        <f t="shared" ca="1" si="6"/>
        <v>44375</v>
      </c>
    </row>
    <row r="1596" spans="1:5" ht="13" x14ac:dyDescent="0.15">
      <c r="A1596" s="1">
        <f ca="1">IFERROR(__xludf.DUMMYFUNCTION("""COMPUTED_VALUE"""),53)</f>
        <v>53</v>
      </c>
      <c r="B1596" s="1" t="str">
        <f ca="1">IFERROR(__xludf.DUMMYFUNCTION("""COMPUTED_VALUE"""),"Media_Print_VERSION FEMINA contribution")</f>
        <v>Media_Print_VERSION FEMINA contribution</v>
      </c>
      <c r="C1596" s="1">
        <f ca="1">IFERROR(INDIRECT(ADDRESS(MATCH(A1596,'contribution par jour-semaine'!A:A,0),MATCH(B1596,'contribution par jour-semaine'!$1:$1,0),4,1,"contribution par jour-semaine")),"")</f>
        <v>16141.2314453125</v>
      </c>
      <c r="D1596" s="4" t="str">
        <f ca="1">VLOOKUP(A1596,predictions!A:B,2,FALSE)</f>
        <v>28/06/2021</v>
      </c>
      <c r="E1596" s="4">
        <f t="shared" ca="1" si="6"/>
        <v>44375</v>
      </c>
    </row>
    <row r="1597" spans="1:5" ht="13" x14ac:dyDescent="0.15">
      <c r="A1597" s="1">
        <f ca="1">IFERROR(__xludf.DUMMYFUNCTION("""COMPUTED_VALUE"""),53)</f>
        <v>53</v>
      </c>
      <c r="B1597" s="1" t="str">
        <f ca="1">IFERROR(__xludf.DUMMYFUNCTION("""COMPUTED_VALUE"""),"Media_Print_GALA contribution")</f>
        <v>Media_Print_GALA contribution</v>
      </c>
      <c r="C1597" s="1">
        <f ca="1">IFERROR(INDIRECT(ADDRESS(MATCH(A1597,'contribution par jour-semaine'!A:A,0),MATCH(B1597,'contribution par jour-semaine'!$1:$1,0),4,1,"contribution par jour-semaine")),"")</f>
        <v>29513.4140625</v>
      </c>
      <c r="D1597" s="4" t="str">
        <f ca="1">VLOOKUP(A1597,predictions!A:B,2,FALSE)</f>
        <v>28/06/2021</v>
      </c>
      <c r="E1597" s="4">
        <f t="shared" ca="1" si="6"/>
        <v>44375</v>
      </c>
    </row>
    <row r="1598" spans="1:5" ht="13" x14ac:dyDescent="0.15">
      <c r="A1598" s="1">
        <f ca="1">IFERROR(__xludf.DUMMYFUNCTION("""COMPUTED_VALUE"""),53)</f>
        <v>53</v>
      </c>
      <c r="B1598" s="1" t="str">
        <f ca="1">IFERROR(__xludf.DUMMYFUNCTION("""COMPUTED_VALUE"""),"Media_Print_COSMOPOLITAN contribution")</f>
        <v>Media_Print_COSMOPOLITAN contribution</v>
      </c>
      <c r="C1598" s="1">
        <f ca="1">IFERROR(INDIRECT(ADDRESS(MATCH(A1598,'contribution par jour-semaine'!A:A,0),MATCH(B1598,'contribution par jour-semaine'!$1:$1,0),4,1,"contribution par jour-semaine")),"")</f>
        <v>34177.93359375</v>
      </c>
      <c r="D1598" s="4" t="str">
        <f ca="1">VLOOKUP(A1598,predictions!A:B,2,FALSE)</f>
        <v>28/06/2021</v>
      </c>
      <c r="E1598" s="4">
        <f t="shared" ca="1" si="6"/>
        <v>44375</v>
      </c>
    </row>
    <row r="1599" spans="1:5" ht="13" x14ac:dyDescent="0.15">
      <c r="A1599" s="1">
        <f ca="1">IFERROR(__xludf.DUMMYFUNCTION("""COMPUTED_VALUE"""),53)</f>
        <v>53</v>
      </c>
      <c r="B1599" s="1" t="str">
        <f ca="1">IFERROR(__xludf.DUMMYFUNCTION("""COMPUTED_VALUE"""),"Media_Print_FEMME ACTUELLE contribution")</f>
        <v>Media_Print_FEMME ACTUELLE contribution</v>
      </c>
      <c r="C1599" s="1">
        <f ca="1">IFERROR(INDIRECT(ADDRESS(MATCH(A1599,'contribution par jour-semaine'!A:A,0),MATCH(B1599,'contribution par jour-semaine'!$1:$1,0),4,1,"contribution par jour-semaine")),"")</f>
        <v>35369.46875</v>
      </c>
      <c r="D1599" s="4" t="str">
        <f ca="1">VLOOKUP(A1599,predictions!A:B,2,FALSE)</f>
        <v>28/06/2021</v>
      </c>
      <c r="E1599" s="4">
        <f t="shared" ca="1" si="6"/>
        <v>44375</v>
      </c>
    </row>
    <row r="1600" spans="1:5" ht="13" x14ac:dyDescent="0.15">
      <c r="A1600" s="1">
        <f ca="1">IFERROR(__xludf.DUMMYFUNCTION("""COMPUTED_VALUE"""),53)</f>
        <v>53</v>
      </c>
      <c r="B1600" s="1" t="str">
        <f ca="1">IFERROR(__xludf.DUMMYFUNCTION("""COMPUTED_VALUE"""),"Media_Print_PARIS MATCH contribution")</f>
        <v>Media_Print_PARIS MATCH contribution</v>
      </c>
      <c r="C1600" s="1">
        <f ca="1">IFERROR(INDIRECT(ADDRESS(MATCH(A1600,'contribution par jour-semaine'!A:A,0),MATCH(B1600,'contribution par jour-semaine'!$1:$1,0),4,1,"contribution par jour-semaine")),"")</f>
        <v>23745.23828125</v>
      </c>
      <c r="D1600" s="4" t="str">
        <f ca="1">VLOOKUP(A1600,predictions!A:B,2,FALSE)</f>
        <v>28/06/2021</v>
      </c>
      <c r="E1600" s="4">
        <f t="shared" ca="1" si="6"/>
        <v>44375</v>
      </c>
    </row>
    <row r="1601" spans="1:5" ht="13" x14ac:dyDescent="0.15">
      <c r="A1601" s="1">
        <f ca="1">IFERROR(__xludf.DUMMYFUNCTION("""COMPUTED_VALUE"""),53)</f>
        <v>53</v>
      </c>
      <c r="B1601" s="1" t="str">
        <f ca="1">IFERROR(__xludf.DUMMYFUNCTION("""COMPUTED_VALUE"""),"Media_Print_BIBA contribution")</f>
        <v>Media_Print_BIBA contribution</v>
      </c>
      <c r="C1601" s="1">
        <f ca="1">IFERROR(INDIRECT(ADDRESS(MATCH(A1601,'contribution par jour-semaine'!A:A,0),MATCH(B1601,'contribution par jour-semaine'!$1:$1,0),4,1,"contribution par jour-semaine")),"")</f>
        <v>33284.70703125</v>
      </c>
      <c r="D1601" s="4" t="str">
        <f ca="1">VLOOKUP(A1601,predictions!A:B,2,FALSE)</f>
        <v>28/06/2021</v>
      </c>
      <c r="E1601" s="4">
        <f t="shared" ca="1" si="6"/>
        <v>44375</v>
      </c>
    </row>
    <row r="1602" spans="1:5" ht="13" x14ac:dyDescent="0.15">
      <c r="A1602" s="1">
        <f ca="1">IFERROR(__xludf.DUMMYFUNCTION("""COMPUTED_VALUE"""),53)</f>
        <v>53</v>
      </c>
      <c r="B1602" s="1" t="str">
        <f ca="1">IFERROR(__xludf.DUMMYFUNCTION("""COMPUTED_VALUE"""),"Media_Print_AVANTAGES contribution")</f>
        <v>Media_Print_AVANTAGES contribution</v>
      </c>
      <c r="C1602" s="1">
        <f ca="1">IFERROR(INDIRECT(ADDRESS(MATCH(A1602,'contribution par jour-semaine'!A:A,0),MATCH(B1602,'contribution par jour-semaine'!$1:$1,0),4,1,"contribution par jour-semaine")),"")</f>
        <v>7049.12255859375</v>
      </c>
      <c r="D1602" s="4" t="str">
        <f ca="1">VLOOKUP(A1602,predictions!A:B,2,FALSE)</f>
        <v>28/06/2021</v>
      </c>
      <c r="E1602" s="4">
        <f t="shared" ca="1" si="6"/>
        <v>44375</v>
      </c>
    </row>
    <row r="1603" spans="1:5" ht="13" x14ac:dyDescent="0.15">
      <c r="A1603" s="1">
        <f ca="1">IFERROR(__xludf.DUMMYFUNCTION("""COMPUTED_VALUE"""),53)</f>
        <v>53</v>
      </c>
      <c r="B1603" s="1" t="str">
        <f ca="1">IFERROR(__xludf.DUMMYFUNCTION("""COMPUTED_VALUE"""),"Media_Print_PSYCHOLOGIES contribution")</f>
        <v>Media_Print_PSYCHOLOGIES contribution</v>
      </c>
      <c r="C1603" s="1">
        <f ca="1">IFERROR(INDIRECT(ADDRESS(MATCH(A1603,'contribution par jour-semaine'!A:A,0),MATCH(B1603,'contribution par jour-semaine'!$1:$1,0),4,1,"contribution par jour-semaine")),"")</f>
        <v>7937.13818359375</v>
      </c>
      <c r="D1603" s="4" t="str">
        <f ca="1">VLOOKUP(A1603,predictions!A:B,2,FALSE)</f>
        <v>28/06/2021</v>
      </c>
      <c r="E1603" s="4">
        <f t="shared" ca="1" si="6"/>
        <v>44375</v>
      </c>
    </row>
    <row r="1604" spans="1:5" ht="13" x14ac:dyDescent="0.15">
      <c r="A1604" s="1">
        <f ca="1">IFERROR(__xludf.DUMMYFUNCTION("""COMPUTED_VALUE"""),53)</f>
        <v>53</v>
      </c>
      <c r="B1604" s="1" t="str">
        <f ca="1">IFERROR(__xludf.DUMMYFUNCTION("""COMPUTED_VALUE"""),"Media_TV_TF1 contribution")</f>
        <v>Media_TV_TF1 contribution</v>
      </c>
      <c r="C1604" s="1">
        <f ca="1">IFERROR(INDIRECT(ADDRESS(MATCH(A1604,'contribution par jour-semaine'!A:A,0),MATCH(B1604,'contribution par jour-semaine'!$1:$1,0),4,1,"contribution par jour-semaine")),"")</f>
        <v>2857.19921875</v>
      </c>
      <c r="D1604" s="4" t="str">
        <f ca="1">VLOOKUP(A1604,predictions!A:B,2,FALSE)</f>
        <v>28/06/2021</v>
      </c>
      <c r="E1604" s="4">
        <f t="shared" ca="1" si="6"/>
        <v>44375</v>
      </c>
    </row>
    <row r="1605" spans="1:5" ht="13" x14ac:dyDescent="0.15">
      <c r="A1605" s="1">
        <f ca="1">IFERROR(__xludf.DUMMYFUNCTION("""COMPUTED_VALUE"""),53)</f>
        <v>53</v>
      </c>
      <c r="B1605" s="1" t="str">
        <f ca="1">IFERROR(__xludf.DUMMYFUNCTION("""COMPUTED_VALUE"""),"Media_TV_Others contribution")</f>
        <v>Media_TV_Others contribution</v>
      </c>
      <c r="C1605" s="1">
        <f ca="1">IFERROR(INDIRECT(ADDRESS(MATCH(A1605,'contribution par jour-semaine'!A:A,0),MATCH(B1605,'contribution par jour-semaine'!$1:$1,0),4,1,"contribution par jour-semaine")),"")</f>
        <v>3642.781982421875</v>
      </c>
      <c r="D1605" s="4" t="str">
        <f ca="1">VLOOKUP(A1605,predictions!A:B,2,FALSE)</f>
        <v>28/06/2021</v>
      </c>
      <c r="E1605" s="4">
        <f t="shared" ca="1" si="6"/>
        <v>44375</v>
      </c>
    </row>
    <row r="1606" spans="1:5" ht="13" x14ac:dyDescent="0.15">
      <c r="A1606" s="1">
        <f ca="1">IFERROR(__xludf.DUMMYFUNCTION("""COMPUTED_VALUE"""),53)</f>
        <v>53</v>
      </c>
      <c r="B1606" s="1" t="str">
        <f ca="1">IFERROR(__xludf.DUMMYFUNCTION("""COMPUTED_VALUE"""),"Media_TV_M6 contribution")</f>
        <v>Media_TV_M6 contribution</v>
      </c>
      <c r="C1606" s="1">
        <f ca="1">IFERROR(INDIRECT(ADDRESS(MATCH(A1606,'contribution par jour-semaine'!A:A,0),MATCH(B1606,'contribution par jour-semaine'!$1:$1,0),4,1,"contribution par jour-semaine")),"")</f>
        <v>8082.2451171875</v>
      </c>
      <c r="D1606" s="4" t="str">
        <f ca="1">VLOOKUP(A1606,predictions!A:B,2,FALSE)</f>
        <v>28/06/2021</v>
      </c>
      <c r="E1606" s="4">
        <f t="shared" ca="1" si="6"/>
        <v>44375</v>
      </c>
    </row>
    <row r="1607" spans="1:5" ht="13" x14ac:dyDescent="0.15">
      <c r="A1607" s="1">
        <f ca="1">IFERROR(__xludf.DUMMYFUNCTION("""COMPUTED_VALUE"""),53)</f>
        <v>53</v>
      </c>
      <c r="B1607" s="1" t="str">
        <f ca="1">IFERROR(__xludf.DUMMYFUNCTION("""COMPUTED_VALUE"""),"Media_TV_TMC contribution")</f>
        <v>Media_TV_TMC contribution</v>
      </c>
      <c r="C1607" s="1">
        <f ca="1">IFERROR(INDIRECT(ADDRESS(MATCH(A1607,'contribution par jour-semaine'!A:A,0),MATCH(B1607,'contribution par jour-semaine'!$1:$1,0),4,1,"contribution par jour-semaine")),"")</f>
        <v>4232.58837890625</v>
      </c>
      <c r="D1607" s="4" t="str">
        <f ca="1">VLOOKUP(A1607,predictions!A:B,2,FALSE)</f>
        <v>28/06/2021</v>
      </c>
      <c r="E1607" s="4">
        <f t="shared" ca="1" si="6"/>
        <v>44375</v>
      </c>
    </row>
    <row r="1608" spans="1:5" ht="13" x14ac:dyDescent="0.15">
      <c r="A1608" s="1">
        <f ca="1">IFERROR(__xludf.DUMMYFUNCTION("""COMPUTED_VALUE"""),53)</f>
        <v>53</v>
      </c>
      <c r="B1608" s="1" t="str">
        <f ca="1">IFERROR(__xludf.DUMMYFUNCTION("""COMPUTED_VALUE"""),"Media_TV_FRANCE 2 contribution")</f>
        <v>Media_TV_FRANCE 2 contribution</v>
      </c>
      <c r="C1608" s="1">
        <f ca="1">IFERROR(INDIRECT(ADDRESS(MATCH(A1608,'contribution par jour-semaine'!A:A,0),MATCH(B1608,'contribution par jour-semaine'!$1:$1,0),4,1,"contribution par jour-semaine")),"")</f>
        <v>3395.688720703125</v>
      </c>
      <c r="D1608" s="4" t="str">
        <f ca="1">VLOOKUP(A1608,predictions!A:B,2,FALSE)</f>
        <v>28/06/2021</v>
      </c>
      <c r="E1608" s="4">
        <f t="shared" ca="1" si="6"/>
        <v>44375</v>
      </c>
    </row>
    <row r="1609" spans="1:5" ht="13" x14ac:dyDescent="0.15">
      <c r="A1609" s="1">
        <f ca="1">IFERROR(__xludf.DUMMYFUNCTION("""COMPUTED_VALUE"""),53)</f>
        <v>53</v>
      </c>
      <c r="B1609" s="1" t="str">
        <f ca="1">IFERROR(__xludf.DUMMYFUNCTION("""COMPUTED_VALUE"""),"Media_TV_BFM TV contribution")</f>
        <v>Media_TV_BFM TV contribution</v>
      </c>
      <c r="C1609" s="1">
        <f ca="1">IFERROR(INDIRECT(ADDRESS(MATCH(A1609,'contribution par jour-semaine'!A:A,0),MATCH(B1609,'contribution par jour-semaine'!$1:$1,0),4,1,"contribution par jour-semaine")),"")</f>
        <v>2031.409912109375</v>
      </c>
      <c r="D1609" s="4" t="str">
        <f ca="1">VLOOKUP(A1609,predictions!A:B,2,FALSE)</f>
        <v>28/06/2021</v>
      </c>
      <c r="E1609" s="4">
        <f t="shared" ca="1" si="6"/>
        <v>44375</v>
      </c>
    </row>
    <row r="1610" spans="1:5" ht="13" x14ac:dyDescent="0.15">
      <c r="A1610" s="1">
        <f ca="1">IFERROR(__xludf.DUMMYFUNCTION("""COMPUTED_VALUE"""),53)</f>
        <v>53</v>
      </c>
      <c r="B1610" s="1" t="str">
        <f ca="1">IFERROR(__xludf.DUMMYFUNCTION("""COMPUTED_VALUE"""),"Media_TV_C8 contribution")</f>
        <v>Media_TV_C8 contribution</v>
      </c>
      <c r="C1610" s="1">
        <f ca="1">IFERROR(INDIRECT(ADDRESS(MATCH(A1610,'contribution par jour-semaine'!A:A,0),MATCH(B1610,'contribution par jour-semaine'!$1:$1,0),4,1,"contribution par jour-semaine")),"")</f>
        <v>4683.58837890625</v>
      </c>
      <c r="D1610" s="4" t="str">
        <f ca="1">VLOOKUP(A1610,predictions!A:B,2,FALSE)</f>
        <v>28/06/2021</v>
      </c>
      <c r="E1610" s="4">
        <f t="shared" ca="1" si="6"/>
        <v>44375</v>
      </c>
    </row>
    <row r="1611" spans="1:5" ht="13" x14ac:dyDescent="0.15">
      <c r="A1611" s="1">
        <f ca="1">IFERROR(__xludf.DUMMYFUNCTION("""COMPUTED_VALUE"""),53)</f>
        <v>53</v>
      </c>
      <c r="B1611" s="1" t="str">
        <f ca="1">IFERROR(__xludf.DUMMYFUNCTION("""COMPUTED_VALUE"""),"Media_TV_TF1 SERIES FILMS contribution")</f>
        <v>Media_TV_TF1 SERIES FILMS contribution</v>
      </c>
      <c r="C1611" s="1">
        <f ca="1">IFERROR(INDIRECT(ADDRESS(MATCH(A1611,'contribution par jour-semaine'!A:A,0),MATCH(B1611,'contribution par jour-semaine'!$1:$1,0),4,1,"contribution par jour-semaine")),"")</f>
        <v>2505.891845703125</v>
      </c>
      <c r="D1611" s="4" t="str">
        <f ca="1">VLOOKUP(A1611,predictions!A:B,2,FALSE)</f>
        <v>28/06/2021</v>
      </c>
      <c r="E1611" s="4">
        <f t="shared" ca="1" si="6"/>
        <v>44375</v>
      </c>
    </row>
    <row r="1612" spans="1:5" ht="13" x14ac:dyDescent="0.15">
      <c r="A1612" s="1">
        <f ca="1">IFERROR(__xludf.DUMMYFUNCTION("""COMPUTED_VALUE"""),53)</f>
        <v>53</v>
      </c>
      <c r="B1612" s="1" t="str">
        <f ca="1">IFERROR(__xludf.DUMMYFUNCTION("""COMPUTED_VALUE"""),"Media_TV_NRJ12 contribution")</f>
        <v>Media_TV_NRJ12 contribution</v>
      </c>
      <c r="C1612" s="1">
        <f ca="1">IFERROR(INDIRECT(ADDRESS(MATCH(A1612,'contribution par jour-semaine'!A:A,0),MATCH(B1612,'contribution par jour-semaine'!$1:$1,0),4,1,"contribution par jour-semaine")),"")</f>
        <v>803.0582275390625</v>
      </c>
      <c r="D1612" s="4" t="str">
        <f ca="1">VLOOKUP(A1612,predictions!A:B,2,FALSE)</f>
        <v>28/06/2021</v>
      </c>
      <c r="E1612" s="4">
        <f t="shared" ca="1" si="6"/>
        <v>44375</v>
      </c>
    </row>
    <row r="1613" spans="1:5" ht="13" x14ac:dyDescent="0.15">
      <c r="A1613" s="1">
        <f ca="1">IFERROR(__xludf.DUMMYFUNCTION("""COMPUTED_VALUE"""),53)</f>
        <v>53</v>
      </c>
      <c r="B1613" s="1" t="str">
        <f ca="1">IFERROR(__xludf.DUMMYFUNCTION("""COMPUTED_VALUE"""),"Media_Search contribution")</f>
        <v>Media_Search contribution</v>
      </c>
      <c r="C1613" s="1">
        <f ca="1">IFERROR(INDIRECT(ADDRESS(MATCH(A1613,'contribution par jour-semaine'!A:A,0),MATCH(B1613,'contribution par jour-semaine'!$1:$1,0),4,1,"contribution par jour-semaine")),"")</f>
        <v>66402.21875</v>
      </c>
      <c r="D1613" s="4" t="str">
        <f ca="1">VLOOKUP(A1613,predictions!A:B,2,FALSE)</f>
        <v>28/06/2021</v>
      </c>
      <c r="E1613" s="4">
        <f t="shared" ca="1" si="6"/>
        <v>44375</v>
      </c>
    </row>
    <row r="1614" spans="1:5" ht="13" x14ac:dyDescent="0.15">
      <c r="A1614" s="1">
        <f ca="1">IFERROR(__xludf.DUMMYFUNCTION("""COMPUTED_VALUE"""),53)</f>
        <v>53</v>
      </c>
      <c r="B1614" s="1" t="str">
        <f ca="1">IFERROR(__xludf.DUMMYFUNCTION("""COMPUTED_VALUE"""),"Media_Social contribution")</f>
        <v>Media_Social contribution</v>
      </c>
      <c r="C1614" s="1">
        <f ca="1">IFERROR(INDIRECT(ADDRESS(MATCH(A1614,'contribution par jour-semaine'!A:A,0),MATCH(B1614,'contribution par jour-semaine'!$1:$1,0),4,1,"contribution par jour-semaine")),"")</f>
        <v>145486.34375</v>
      </c>
      <c r="D1614" s="4" t="str">
        <f ca="1">VLOOKUP(A1614,predictions!A:B,2,FALSE)</f>
        <v>28/06/2021</v>
      </c>
      <c r="E1614" s="4">
        <f t="shared" ca="1" si="6"/>
        <v>44375</v>
      </c>
    </row>
    <row r="1615" spans="1:5" ht="13" x14ac:dyDescent="0.15">
      <c r="A1615" s="1">
        <f ca="1">IFERROR(__xludf.DUMMYFUNCTION("""COMPUTED_VALUE"""),53)</f>
        <v>53</v>
      </c>
      <c r="B1615" s="1" t="str">
        <f ca="1">IFERROR(__xludf.DUMMYFUNCTION("""COMPUTED_VALUE"""),"Media_Display contribution")</f>
        <v>Media_Display contribution</v>
      </c>
      <c r="C1615" s="1">
        <f ca="1">IFERROR(INDIRECT(ADDRESS(MATCH(A1615,'contribution par jour-semaine'!A:A,0),MATCH(B1615,'contribution par jour-semaine'!$1:$1,0),4,1,"contribution par jour-semaine")),"")</f>
        <v>16690.119140625</v>
      </c>
      <c r="D1615" s="4" t="str">
        <f ca="1">VLOOKUP(A1615,predictions!A:B,2,FALSE)</f>
        <v>28/06/2021</v>
      </c>
      <c r="E1615" s="4">
        <f t="shared" ca="1" si="6"/>
        <v>44375</v>
      </c>
    </row>
    <row r="1616" spans="1:5" ht="13" x14ac:dyDescent="0.15">
      <c r="A1616" s="1">
        <f ca="1">IFERROR(__xludf.DUMMYFUNCTION("""COMPUTED_VALUE"""),53)</f>
        <v>53</v>
      </c>
      <c r="B1616" s="1" t="str">
        <f ca="1">IFERROR(__xludf.DUMMYFUNCTION("""COMPUTED_VALUE"""),"Media_OOH_JC DECAUX VITRINE 2M2 NATIONAL contribution")</f>
        <v>Media_OOH_JC DECAUX VITRINE 2M2 NATIONAL contribution</v>
      </c>
      <c r="C1616" s="1">
        <f ca="1">IFERROR(INDIRECT(ADDRESS(MATCH(A1616,'contribution par jour-semaine'!A:A,0),MATCH(B1616,'contribution par jour-semaine'!$1:$1,0),4,1,"contribution par jour-semaine")),"")</f>
        <v>1312.747314453125</v>
      </c>
      <c r="D1616" s="4" t="str">
        <f ca="1">VLOOKUP(A1616,predictions!A:B,2,FALSE)</f>
        <v>28/06/2021</v>
      </c>
      <c r="E1616" s="4">
        <f t="shared" ca="1" si="6"/>
        <v>44375</v>
      </c>
    </row>
    <row r="1617" spans="1:5" ht="13" x14ac:dyDescent="0.15">
      <c r="A1617" s="1">
        <f ca="1">IFERROR(__xludf.DUMMYFUNCTION("""COMPUTED_VALUE"""),53)</f>
        <v>53</v>
      </c>
      <c r="B1617" s="1" t="str">
        <f ca="1">IFERROR(__xludf.DUMMYFUNCTION("""COMPUTED_VALUE"""),"Media_OOH_METROBUS METRO NATIONAL contribution")</f>
        <v>Media_OOH_METROBUS METRO NATIONAL contribution</v>
      </c>
      <c r="C1617" s="1">
        <f ca="1">IFERROR(INDIRECT(ADDRESS(MATCH(A1617,'contribution par jour-semaine'!A:A,0),MATCH(B1617,'contribution par jour-semaine'!$1:$1,0),4,1,"contribution par jour-semaine")),"")</f>
        <v>1193.081298828125</v>
      </c>
      <c r="D1617" s="4" t="str">
        <f ca="1">VLOOKUP(A1617,predictions!A:B,2,FALSE)</f>
        <v>28/06/2021</v>
      </c>
      <c r="E1617" s="4">
        <f t="shared" ca="1" si="6"/>
        <v>44375</v>
      </c>
    </row>
    <row r="1618" spans="1:5" ht="13" x14ac:dyDescent="0.15">
      <c r="A1618" s="1">
        <f ca="1">IFERROR(__xludf.DUMMYFUNCTION("""COMPUTED_VALUE"""),53)</f>
        <v>53</v>
      </c>
      <c r="B1618" s="1" t="str">
        <f ca="1">IFERROR(__xludf.DUMMYFUNCTION("""COMPUTED_VALUE"""),"Media_OOH_CLEAR CHANNEL SHOPPING MALLS contribution")</f>
        <v>Media_OOH_CLEAR CHANNEL SHOPPING MALLS contribution</v>
      </c>
      <c r="C1618" s="1">
        <f ca="1">IFERROR(INDIRECT(ADDRESS(MATCH(A1618,'contribution par jour-semaine'!A:A,0),MATCH(B1618,'contribution par jour-semaine'!$1:$1,0),4,1,"contribution par jour-semaine")),"")</f>
        <v>21984.05859375</v>
      </c>
      <c r="D1618" s="4" t="str">
        <f ca="1">VLOOKUP(A1618,predictions!A:B,2,FALSE)</f>
        <v>28/06/2021</v>
      </c>
      <c r="E1618" s="4">
        <f t="shared" ca="1" si="6"/>
        <v>44375</v>
      </c>
    </row>
    <row r="1619" spans="1:5" ht="13" x14ac:dyDescent="0.15">
      <c r="A1619" s="1">
        <f ca="1">IFERROR(__xludf.DUMMYFUNCTION("""COMPUTED_VALUE"""),53)</f>
        <v>53</v>
      </c>
      <c r="B1619" s="1" t="str">
        <f ca="1">IFERROR(__xludf.DUMMYFUNCTION("""COMPUTED_VALUE"""),"Media_OOH_MEDIAGARES TRANSPORT contribution")</f>
        <v>Media_OOH_MEDIAGARES TRANSPORT contribution</v>
      </c>
      <c r="C1619" s="1">
        <f ca="1">IFERROR(INDIRECT(ADDRESS(MATCH(A1619,'contribution par jour-semaine'!A:A,0),MATCH(B1619,'contribution par jour-semaine'!$1:$1,0),4,1,"contribution par jour-semaine")),"")</f>
        <v>13959.6748046875</v>
      </c>
      <c r="D1619" s="4" t="str">
        <f ca="1">VLOOKUP(A1619,predictions!A:B,2,FALSE)</f>
        <v>28/06/2021</v>
      </c>
      <c r="E1619" s="4">
        <f t="shared" ca="1" si="6"/>
        <v>44375</v>
      </c>
    </row>
    <row r="1620" spans="1:5" ht="13" x14ac:dyDescent="0.15">
      <c r="A1620" s="1">
        <f ca="1">IFERROR(__xludf.DUMMYFUNCTION("""COMPUTED_VALUE"""),53)</f>
        <v>53</v>
      </c>
      <c r="B1620" s="1" t="str">
        <f ca="1">IFERROR(__xludf.DUMMYFUNCTION("""COMPUTED_VALUE"""),"Media_OOH_Others contribution")</f>
        <v>Media_OOH_Others contribution</v>
      </c>
      <c r="C1620" s="1">
        <f ca="1">IFERROR(INDIRECT(ADDRESS(MATCH(A1620,'contribution par jour-semaine'!A:A,0),MATCH(B1620,'contribution par jour-semaine'!$1:$1,0),4,1,"contribution par jour-semaine")),"")</f>
        <v>7351.1904296875</v>
      </c>
      <c r="D1620" s="4" t="str">
        <f ca="1">VLOOKUP(A1620,predictions!A:B,2,FALSE)</f>
        <v>28/06/2021</v>
      </c>
      <c r="E1620" s="4">
        <f t="shared" ca="1" si="6"/>
        <v>44375</v>
      </c>
    </row>
    <row r="1621" spans="1:5" ht="13" x14ac:dyDescent="0.15">
      <c r="A1621" s="1">
        <f ca="1">IFERROR(__xludf.DUMMYFUNCTION("""COMPUTED_VALUE"""),53)</f>
        <v>53</v>
      </c>
      <c r="B1621" s="1" t="str">
        <f ca="1">IFERROR(__xludf.DUMMYFUNCTION("""COMPUTED_VALUE"""),"baseline contribution")</f>
        <v>baseline contribution</v>
      </c>
      <c r="C1621" s="1">
        <f ca="1">IFERROR(INDIRECT(ADDRESS(MATCH(A1621,'contribution par jour-semaine'!A:A,0),MATCH(B1621,'contribution par jour-semaine'!$1:$1,0),4,1,"contribution par jour-semaine")),"")</f>
        <v>1270294.25</v>
      </c>
      <c r="D1621" s="4" t="str">
        <f ca="1">VLOOKUP(A1621,predictions!A:B,2,FALSE)</f>
        <v>28/06/2021</v>
      </c>
      <c r="E1621" s="4">
        <f t="shared" ca="1" si="6"/>
        <v>44375</v>
      </c>
    </row>
    <row r="1622" spans="1:5" ht="13" x14ac:dyDescent="0.15">
      <c r="A1622" s="1">
        <f ca="1">IFERROR(__xludf.DUMMYFUNCTION("""COMPUTED_VALUE"""),54)</f>
        <v>54</v>
      </c>
      <c r="B1622" s="1" t="str">
        <f ca="1">IFERROR(__xludf.DUMMYFUNCTION("""COMPUTED_VALUE"""),"Media_Print_Others contribution")</f>
        <v>Media_Print_Others contribution</v>
      </c>
      <c r="C1622" s="1">
        <f ca="1">IFERROR(INDIRECT(ADDRESS(MATCH(A1622,'contribution par jour-semaine'!A:A,0),MATCH(B1622,'contribution par jour-semaine'!$1:$1,0),4,1,"contribution par jour-semaine")),"")</f>
        <v>18319.638671875</v>
      </c>
      <c r="D1622" s="4" t="str">
        <f ca="1">VLOOKUP(A1622,predictions!A:B,2,FALSE)</f>
        <v>05/07/2021</v>
      </c>
      <c r="E1622" s="4">
        <f t="shared" ca="1" si="6"/>
        <v>44382</v>
      </c>
    </row>
    <row r="1623" spans="1:5" ht="13" x14ac:dyDescent="0.15">
      <c r="A1623" s="1">
        <f ca="1">IFERROR(__xludf.DUMMYFUNCTION("""COMPUTED_VALUE"""),54)</f>
        <v>54</v>
      </c>
      <c r="B1623" s="1" t="str">
        <f ca="1">IFERROR(__xludf.DUMMYFUNCTION("""COMPUTED_VALUE"""),"Media_Print_ELLE contribution")</f>
        <v>Media_Print_ELLE contribution</v>
      </c>
      <c r="C1623" s="1">
        <f ca="1">IFERROR(INDIRECT(ADDRESS(MATCH(A1623,'contribution par jour-semaine'!A:A,0),MATCH(B1623,'contribution par jour-semaine'!$1:$1,0),4,1,"contribution par jour-semaine")),"")</f>
        <v>59538.90234375</v>
      </c>
      <c r="D1623" s="4" t="str">
        <f ca="1">VLOOKUP(A1623,predictions!A:B,2,FALSE)</f>
        <v>05/07/2021</v>
      </c>
      <c r="E1623" s="4">
        <f t="shared" ca="1" si="6"/>
        <v>44382</v>
      </c>
    </row>
    <row r="1624" spans="1:5" ht="13" x14ac:dyDescent="0.15">
      <c r="A1624" s="1">
        <f ca="1">IFERROR(__xludf.DUMMYFUNCTION("""COMPUTED_VALUE"""),54)</f>
        <v>54</v>
      </c>
      <c r="B1624" s="1" t="str">
        <f ca="1">IFERROR(__xludf.DUMMYFUNCTION("""COMPUTED_VALUE"""),"Media_Print_MADAME FIGARO contribution")</f>
        <v>Media_Print_MADAME FIGARO contribution</v>
      </c>
      <c r="C1624" s="1">
        <f ca="1">IFERROR(INDIRECT(ADDRESS(MATCH(A1624,'contribution par jour-semaine'!A:A,0),MATCH(B1624,'contribution par jour-semaine'!$1:$1,0),4,1,"contribution par jour-semaine")),"")</f>
        <v>25049.54296875</v>
      </c>
      <c r="D1624" s="4" t="str">
        <f ca="1">VLOOKUP(A1624,predictions!A:B,2,FALSE)</f>
        <v>05/07/2021</v>
      </c>
      <c r="E1624" s="4">
        <f t="shared" ca="1" si="6"/>
        <v>44382</v>
      </c>
    </row>
    <row r="1625" spans="1:5" ht="13" x14ac:dyDescent="0.15">
      <c r="A1625" s="1">
        <f ca="1">IFERROR(__xludf.DUMMYFUNCTION("""COMPUTED_VALUE"""),54)</f>
        <v>54</v>
      </c>
      <c r="B1625" s="1" t="str">
        <f ca="1">IFERROR(__xludf.DUMMYFUNCTION("""COMPUTED_VALUE"""),"Media_Print_MARIE CLAIRE contribution")</f>
        <v>Media_Print_MARIE CLAIRE contribution</v>
      </c>
      <c r="C1625" s="1">
        <f ca="1">IFERROR(INDIRECT(ADDRESS(MATCH(A1625,'contribution par jour-semaine'!A:A,0),MATCH(B1625,'contribution par jour-semaine'!$1:$1,0),4,1,"contribution par jour-semaine")),"")</f>
        <v>12311.8408203125</v>
      </c>
      <c r="D1625" s="4" t="str">
        <f ca="1">VLOOKUP(A1625,predictions!A:B,2,FALSE)</f>
        <v>05/07/2021</v>
      </c>
      <c r="E1625" s="4">
        <f t="shared" ca="1" si="6"/>
        <v>44382</v>
      </c>
    </row>
    <row r="1626" spans="1:5" ht="13" x14ac:dyDescent="0.15">
      <c r="A1626" s="1">
        <f ca="1">IFERROR(__xludf.DUMMYFUNCTION("""COMPUTED_VALUE"""),54)</f>
        <v>54</v>
      </c>
      <c r="B1626" s="1" t="str">
        <f ca="1">IFERROR(__xludf.DUMMYFUNCTION("""COMPUTED_VALUE"""),"Media_Print_VERSION FEMINA contribution")</f>
        <v>Media_Print_VERSION FEMINA contribution</v>
      </c>
      <c r="C1626" s="1">
        <f ca="1">IFERROR(INDIRECT(ADDRESS(MATCH(A1626,'contribution par jour-semaine'!A:A,0),MATCH(B1626,'contribution par jour-semaine'!$1:$1,0),4,1,"contribution par jour-semaine")),"")</f>
        <v>55690.6875</v>
      </c>
      <c r="D1626" s="4" t="str">
        <f ca="1">VLOOKUP(A1626,predictions!A:B,2,FALSE)</f>
        <v>05/07/2021</v>
      </c>
      <c r="E1626" s="4">
        <f t="shared" ca="1" si="6"/>
        <v>44382</v>
      </c>
    </row>
    <row r="1627" spans="1:5" ht="13" x14ac:dyDescent="0.15">
      <c r="A1627" s="1">
        <f ca="1">IFERROR(__xludf.DUMMYFUNCTION("""COMPUTED_VALUE"""),54)</f>
        <v>54</v>
      </c>
      <c r="B1627" s="1" t="str">
        <f ca="1">IFERROR(__xludf.DUMMYFUNCTION("""COMPUTED_VALUE"""),"Media_Print_GALA contribution")</f>
        <v>Media_Print_GALA contribution</v>
      </c>
      <c r="C1627" s="1">
        <f ca="1">IFERROR(INDIRECT(ADDRESS(MATCH(A1627,'contribution par jour-semaine'!A:A,0),MATCH(B1627,'contribution par jour-semaine'!$1:$1,0),4,1,"contribution par jour-semaine")),"")</f>
        <v>26973.822265625</v>
      </c>
      <c r="D1627" s="4" t="str">
        <f ca="1">VLOOKUP(A1627,predictions!A:B,2,FALSE)</f>
        <v>05/07/2021</v>
      </c>
      <c r="E1627" s="4">
        <f t="shared" ca="1" si="6"/>
        <v>44382</v>
      </c>
    </row>
    <row r="1628" spans="1:5" ht="13" x14ac:dyDescent="0.15">
      <c r="A1628" s="1">
        <f ca="1">IFERROR(__xludf.DUMMYFUNCTION("""COMPUTED_VALUE"""),54)</f>
        <v>54</v>
      </c>
      <c r="B1628" s="1" t="str">
        <f ca="1">IFERROR(__xludf.DUMMYFUNCTION("""COMPUTED_VALUE"""),"Media_Print_COSMOPOLITAN contribution")</f>
        <v>Media_Print_COSMOPOLITAN contribution</v>
      </c>
      <c r="C1628" s="1">
        <f ca="1">IFERROR(INDIRECT(ADDRESS(MATCH(A1628,'contribution par jour-semaine'!A:A,0),MATCH(B1628,'contribution par jour-semaine'!$1:$1,0),4,1,"contribution par jour-semaine")),"")</f>
        <v>29869.8984375</v>
      </c>
      <c r="D1628" s="4" t="str">
        <f ca="1">VLOOKUP(A1628,predictions!A:B,2,FALSE)</f>
        <v>05/07/2021</v>
      </c>
      <c r="E1628" s="4">
        <f t="shared" ca="1" si="6"/>
        <v>44382</v>
      </c>
    </row>
    <row r="1629" spans="1:5" ht="13" x14ac:dyDescent="0.15">
      <c r="A1629" s="1">
        <f ca="1">IFERROR(__xludf.DUMMYFUNCTION("""COMPUTED_VALUE"""),54)</f>
        <v>54</v>
      </c>
      <c r="B1629" s="1" t="str">
        <f ca="1">IFERROR(__xludf.DUMMYFUNCTION("""COMPUTED_VALUE"""),"Media_Print_FEMME ACTUELLE contribution")</f>
        <v>Media_Print_FEMME ACTUELLE contribution</v>
      </c>
      <c r="C1629" s="1">
        <f ca="1">IFERROR(INDIRECT(ADDRESS(MATCH(A1629,'contribution par jour-semaine'!A:A,0),MATCH(B1629,'contribution par jour-semaine'!$1:$1,0),4,1,"contribution par jour-semaine")),"")</f>
        <v>31504.458984375</v>
      </c>
      <c r="D1629" s="4" t="str">
        <f ca="1">VLOOKUP(A1629,predictions!A:B,2,FALSE)</f>
        <v>05/07/2021</v>
      </c>
      <c r="E1629" s="4">
        <f t="shared" ca="1" si="6"/>
        <v>44382</v>
      </c>
    </row>
    <row r="1630" spans="1:5" ht="13" x14ac:dyDescent="0.15">
      <c r="A1630" s="1">
        <f ca="1">IFERROR(__xludf.DUMMYFUNCTION("""COMPUTED_VALUE"""),54)</f>
        <v>54</v>
      </c>
      <c r="B1630" s="1" t="str">
        <f ca="1">IFERROR(__xludf.DUMMYFUNCTION("""COMPUTED_VALUE"""),"Media_Print_PARIS MATCH contribution")</f>
        <v>Media_Print_PARIS MATCH contribution</v>
      </c>
      <c r="C1630" s="1">
        <f ca="1">IFERROR(INDIRECT(ADDRESS(MATCH(A1630,'contribution par jour-semaine'!A:A,0),MATCH(B1630,'contribution par jour-semaine'!$1:$1,0),4,1,"contribution par jour-semaine")),"")</f>
        <v>20807.912109375</v>
      </c>
      <c r="D1630" s="4" t="str">
        <f ca="1">VLOOKUP(A1630,predictions!A:B,2,FALSE)</f>
        <v>05/07/2021</v>
      </c>
      <c r="E1630" s="4">
        <f t="shared" ca="1" si="6"/>
        <v>44382</v>
      </c>
    </row>
    <row r="1631" spans="1:5" ht="13" x14ac:dyDescent="0.15">
      <c r="A1631" s="1">
        <f ca="1">IFERROR(__xludf.DUMMYFUNCTION("""COMPUTED_VALUE"""),54)</f>
        <v>54</v>
      </c>
      <c r="B1631" s="1" t="str">
        <f ca="1">IFERROR(__xludf.DUMMYFUNCTION("""COMPUTED_VALUE"""),"Media_Print_BIBA contribution")</f>
        <v>Media_Print_BIBA contribution</v>
      </c>
      <c r="C1631" s="1">
        <f ca="1">IFERROR(INDIRECT(ADDRESS(MATCH(A1631,'contribution par jour-semaine'!A:A,0),MATCH(B1631,'contribution par jour-semaine'!$1:$1,0),4,1,"contribution par jour-semaine")),"")</f>
        <v>26668.83984375</v>
      </c>
      <c r="D1631" s="4" t="str">
        <f ca="1">VLOOKUP(A1631,predictions!A:B,2,FALSE)</f>
        <v>05/07/2021</v>
      </c>
      <c r="E1631" s="4">
        <f t="shared" ca="1" si="6"/>
        <v>44382</v>
      </c>
    </row>
    <row r="1632" spans="1:5" ht="13" x14ac:dyDescent="0.15">
      <c r="A1632" s="1">
        <f ca="1">IFERROR(__xludf.DUMMYFUNCTION("""COMPUTED_VALUE"""),54)</f>
        <v>54</v>
      </c>
      <c r="B1632" s="1" t="str">
        <f ca="1">IFERROR(__xludf.DUMMYFUNCTION("""COMPUTED_VALUE"""),"Media_Print_AVANTAGES contribution")</f>
        <v>Media_Print_AVANTAGES contribution</v>
      </c>
      <c r="C1632" s="1">
        <f ca="1">IFERROR(INDIRECT(ADDRESS(MATCH(A1632,'contribution par jour-semaine'!A:A,0),MATCH(B1632,'contribution par jour-semaine'!$1:$1,0),4,1,"contribution par jour-semaine")),"")</f>
        <v>6709.14599609375</v>
      </c>
      <c r="D1632" s="4" t="str">
        <f ca="1">VLOOKUP(A1632,predictions!A:B,2,FALSE)</f>
        <v>05/07/2021</v>
      </c>
      <c r="E1632" s="4">
        <f t="shared" ca="1" si="6"/>
        <v>44382</v>
      </c>
    </row>
    <row r="1633" spans="1:5" ht="13" x14ac:dyDescent="0.15">
      <c r="A1633" s="1">
        <f ca="1">IFERROR(__xludf.DUMMYFUNCTION("""COMPUTED_VALUE"""),54)</f>
        <v>54</v>
      </c>
      <c r="B1633" s="1" t="str">
        <f ca="1">IFERROR(__xludf.DUMMYFUNCTION("""COMPUTED_VALUE"""),"Media_Print_PSYCHOLOGIES contribution")</f>
        <v>Media_Print_PSYCHOLOGIES contribution</v>
      </c>
      <c r="C1633" s="1">
        <f ca="1">IFERROR(INDIRECT(ADDRESS(MATCH(A1633,'contribution par jour-semaine'!A:A,0),MATCH(B1633,'contribution par jour-semaine'!$1:$1,0),4,1,"contribution par jour-semaine")),"")</f>
        <v>6361.7734375</v>
      </c>
      <c r="D1633" s="4" t="str">
        <f ca="1">VLOOKUP(A1633,predictions!A:B,2,FALSE)</f>
        <v>05/07/2021</v>
      </c>
      <c r="E1633" s="4">
        <f t="shared" ca="1" si="6"/>
        <v>44382</v>
      </c>
    </row>
    <row r="1634" spans="1:5" ht="13" x14ac:dyDescent="0.15">
      <c r="A1634" s="1">
        <f ca="1">IFERROR(__xludf.DUMMYFUNCTION("""COMPUTED_VALUE"""),54)</f>
        <v>54</v>
      </c>
      <c r="B1634" s="1" t="str">
        <f ca="1">IFERROR(__xludf.DUMMYFUNCTION("""COMPUTED_VALUE"""),"Media_TV_TF1 contribution")</f>
        <v>Media_TV_TF1 contribution</v>
      </c>
      <c r="C1634" s="1">
        <f ca="1">IFERROR(INDIRECT(ADDRESS(MATCH(A1634,'contribution par jour-semaine'!A:A,0),MATCH(B1634,'contribution par jour-semaine'!$1:$1,0),4,1,"contribution par jour-semaine")),"")</f>
        <v>2697.5703125</v>
      </c>
      <c r="D1634" s="4" t="str">
        <f ca="1">VLOOKUP(A1634,predictions!A:B,2,FALSE)</f>
        <v>05/07/2021</v>
      </c>
      <c r="E1634" s="4">
        <f t="shared" ca="1" si="6"/>
        <v>44382</v>
      </c>
    </row>
    <row r="1635" spans="1:5" ht="13" x14ac:dyDescent="0.15">
      <c r="A1635" s="1">
        <f ca="1">IFERROR(__xludf.DUMMYFUNCTION("""COMPUTED_VALUE"""),54)</f>
        <v>54</v>
      </c>
      <c r="B1635" s="1" t="str">
        <f ca="1">IFERROR(__xludf.DUMMYFUNCTION("""COMPUTED_VALUE"""),"Media_TV_Others contribution")</f>
        <v>Media_TV_Others contribution</v>
      </c>
      <c r="C1635" s="1">
        <f ca="1">IFERROR(INDIRECT(ADDRESS(MATCH(A1635,'contribution par jour-semaine'!A:A,0),MATCH(B1635,'contribution par jour-semaine'!$1:$1,0),4,1,"contribution par jour-semaine")),"")</f>
        <v>3381.468505859375</v>
      </c>
      <c r="D1635" s="4" t="str">
        <f ca="1">VLOOKUP(A1635,predictions!A:B,2,FALSE)</f>
        <v>05/07/2021</v>
      </c>
      <c r="E1635" s="4">
        <f t="shared" ca="1" si="6"/>
        <v>44382</v>
      </c>
    </row>
    <row r="1636" spans="1:5" ht="13" x14ac:dyDescent="0.15">
      <c r="A1636" s="1">
        <f ca="1">IFERROR(__xludf.DUMMYFUNCTION("""COMPUTED_VALUE"""),54)</f>
        <v>54</v>
      </c>
      <c r="B1636" s="1" t="str">
        <f ca="1">IFERROR(__xludf.DUMMYFUNCTION("""COMPUTED_VALUE"""),"Media_TV_M6 contribution")</f>
        <v>Media_TV_M6 contribution</v>
      </c>
      <c r="C1636" s="1">
        <f ca="1">IFERROR(INDIRECT(ADDRESS(MATCH(A1636,'contribution par jour-semaine'!A:A,0),MATCH(B1636,'contribution par jour-semaine'!$1:$1,0),4,1,"contribution par jour-semaine")),"")</f>
        <v>7725.626953125</v>
      </c>
      <c r="D1636" s="4" t="str">
        <f ca="1">VLOOKUP(A1636,predictions!A:B,2,FALSE)</f>
        <v>05/07/2021</v>
      </c>
      <c r="E1636" s="4">
        <f t="shared" ca="1" si="6"/>
        <v>44382</v>
      </c>
    </row>
    <row r="1637" spans="1:5" ht="13" x14ac:dyDescent="0.15">
      <c r="A1637" s="1">
        <f ca="1">IFERROR(__xludf.DUMMYFUNCTION("""COMPUTED_VALUE"""),54)</f>
        <v>54</v>
      </c>
      <c r="B1637" s="1" t="str">
        <f ca="1">IFERROR(__xludf.DUMMYFUNCTION("""COMPUTED_VALUE"""),"Media_TV_TMC contribution")</f>
        <v>Media_TV_TMC contribution</v>
      </c>
      <c r="C1637" s="1">
        <f ca="1">IFERROR(INDIRECT(ADDRESS(MATCH(A1637,'contribution par jour-semaine'!A:A,0),MATCH(B1637,'contribution par jour-semaine'!$1:$1,0),4,1,"contribution par jour-semaine")),"")</f>
        <v>3962.834716796875</v>
      </c>
      <c r="D1637" s="4" t="str">
        <f ca="1">VLOOKUP(A1637,predictions!A:B,2,FALSE)</f>
        <v>05/07/2021</v>
      </c>
      <c r="E1637" s="4">
        <f t="shared" ca="1" si="6"/>
        <v>44382</v>
      </c>
    </row>
    <row r="1638" spans="1:5" ht="13" x14ac:dyDescent="0.15">
      <c r="A1638" s="1">
        <f ca="1">IFERROR(__xludf.DUMMYFUNCTION("""COMPUTED_VALUE"""),54)</f>
        <v>54</v>
      </c>
      <c r="B1638" s="1" t="str">
        <f ca="1">IFERROR(__xludf.DUMMYFUNCTION("""COMPUTED_VALUE"""),"Media_TV_FRANCE 2 contribution")</f>
        <v>Media_TV_FRANCE 2 contribution</v>
      </c>
      <c r="C1638" s="1">
        <f ca="1">IFERROR(INDIRECT(ADDRESS(MATCH(A1638,'contribution par jour-semaine'!A:A,0),MATCH(B1638,'contribution par jour-semaine'!$1:$1,0),4,1,"contribution par jour-semaine")),"")</f>
        <v>3187.95458984375</v>
      </c>
      <c r="D1638" s="4" t="str">
        <f ca="1">VLOOKUP(A1638,predictions!A:B,2,FALSE)</f>
        <v>05/07/2021</v>
      </c>
      <c r="E1638" s="4">
        <f t="shared" ca="1" si="6"/>
        <v>44382</v>
      </c>
    </row>
    <row r="1639" spans="1:5" ht="13" x14ac:dyDescent="0.15">
      <c r="A1639" s="1">
        <f ca="1">IFERROR(__xludf.DUMMYFUNCTION("""COMPUTED_VALUE"""),54)</f>
        <v>54</v>
      </c>
      <c r="B1639" s="1" t="str">
        <f ca="1">IFERROR(__xludf.DUMMYFUNCTION("""COMPUTED_VALUE"""),"Media_TV_BFM TV contribution")</f>
        <v>Media_TV_BFM TV contribution</v>
      </c>
      <c r="C1639" s="1">
        <f ca="1">IFERROR(INDIRECT(ADDRESS(MATCH(A1639,'contribution par jour-semaine'!A:A,0),MATCH(B1639,'contribution par jour-semaine'!$1:$1,0),4,1,"contribution par jour-semaine")),"")</f>
        <v>1906.9599609375</v>
      </c>
      <c r="D1639" s="4" t="str">
        <f ca="1">VLOOKUP(A1639,predictions!A:B,2,FALSE)</f>
        <v>05/07/2021</v>
      </c>
      <c r="E1639" s="4">
        <f t="shared" ca="1" si="6"/>
        <v>44382</v>
      </c>
    </row>
    <row r="1640" spans="1:5" ht="13" x14ac:dyDescent="0.15">
      <c r="A1640" s="1">
        <f ca="1">IFERROR(__xludf.DUMMYFUNCTION("""COMPUTED_VALUE"""),54)</f>
        <v>54</v>
      </c>
      <c r="B1640" s="1" t="str">
        <f ca="1">IFERROR(__xludf.DUMMYFUNCTION("""COMPUTED_VALUE"""),"Media_TV_C8 contribution")</f>
        <v>Media_TV_C8 contribution</v>
      </c>
      <c r="C1640" s="1">
        <f ca="1">IFERROR(INDIRECT(ADDRESS(MATCH(A1640,'contribution par jour-semaine'!A:A,0),MATCH(B1640,'contribution par jour-semaine'!$1:$1,0),4,1,"contribution par jour-semaine")),"")</f>
        <v>4555.2578125</v>
      </c>
      <c r="D1640" s="4" t="str">
        <f ca="1">VLOOKUP(A1640,predictions!A:B,2,FALSE)</f>
        <v>05/07/2021</v>
      </c>
      <c r="E1640" s="4">
        <f t="shared" ca="1" si="6"/>
        <v>44382</v>
      </c>
    </row>
    <row r="1641" spans="1:5" ht="13" x14ac:dyDescent="0.15">
      <c r="A1641" s="1">
        <f ca="1">IFERROR(__xludf.DUMMYFUNCTION("""COMPUTED_VALUE"""),54)</f>
        <v>54</v>
      </c>
      <c r="B1641" s="1" t="str">
        <f ca="1">IFERROR(__xludf.DUMMYFUNCTION("""COMPUTED_VALUE"""),"Media_TV_TF1 SERIES FILMS contribution")</f>
        <v>Media_TV_TF1 SERIES FILMS contribution</v>
      </c>
      <c r="C1641" s="1">
        <f ca="1">IFERROR(INDIRECT(ADDRESS(MATCH(A1641,'contribution par jour-semaine'!A:A,0),MATCH(B1641,'contribution par jour-semaine'!$1:$1,0),4,1,"contribution par jour-semaine")),"")</f>
        <v>2322.186279296875</v>
      </c>
      <c r="D1641" s="4" t="str">
        <f ca="1">VLOOKUP(A1641,predictions!A:B,2,FALSE)</f>
        <v>05/07/2021</v>
      </c>
      <c r="E1641" s="4">
        <f t="shared" ca="1" si="6"/>
        <v>44382</v>
      </c>
    </row>
    <row r="1642" spans="1:5" ht="13" x14ac:dyDescent="0.15">
      <c r="A1642" s="1">
        <f ca="1">IFERROR(__xludf.DUMMYFUNCTION("""COMPUTED_VALUE"""),54)</f>
        <v>54</v>
      </c>
      <c r="B1642" s="1" t="str">
        <f ca="1">IFERROR(__xludf.DUMMYFUNCTION("""COMPUTED_VALUE"""),"Media_TV_NRJ12 contribution")</f>
        <v>Media_TV_NRJ12 contribution</v>
      </c>
      <c r="C1642" s="1">
        <f ca="1">IFERROR(INDIRECT(ADDRESS(MATCH(A1642,'contribution par jour-semaine'!A:A,0),MATCH(B1642,'contribution par jour-semaine'!$1:$1,0),4,1,"contribution par jour-semaine")),"")</f>
        <v>673.685302734375</v>
      </c>
      <c r="D1642" s="4" t="str">
        <f ca="1">VLOOKUP(A1642,predictions!A:B,2,FALSE)</f>
        <v>05/07/2021</v>
      </c>
      <c r="E1642" s="4">
        <f t="shared" ca="1" si="6"/>
        <v>44382</v>
      </c>
    </row>
    <row r="1643" spans="1:5" ht="13" x14ac:dyDescent="0.15">
      <c r="A1643" s="1">
        <f ca="1">IFERROR(__xludf.DUMMYFUNCTION("""COMPUTED_VALUE"""),54)</f>
        <v>54</v>
      </c>
      <c r="B1643" s="1" t="str">
        <f ca="1">IFERROR(__xludf.DUMMYFUNCTION("""COMPUTED_VALUE"""),"Media_Search contribution")</f>
        <v>Media_Search contribution</v>
      </c>
      <c r="C1643" s="1">
        <f ca="1">IFERROR(INDIRECT(ADDRESS(MATCH(A1643,'contribution par jour-semaine'!A:A,0),MATCH(B1643,'contribution par jour-semaine'!$1:$1,0),4,1,"contribution par jour-semaine")),"")</f>
        <v>66211.2734375</v>
      </c>
      <c r="D1643" s="4" t="str">
        <f ca="1">VLOOKUP(A1643,predictions!A:B,2,FALSE)</f>
        <v>05/07/2021</v>
      </c>
      <c r="E1643" s="4">
        <f t="shared" ca="1" si="6"/>
        <v>44382</v>
      </c>
    </row>
    <row r="1644" spans="1:5" ht="13" x14ac:dyDescent="0.15">
      <c r="A1644" s="1">
        <f ca="1">IFERROR(__xludf.DUMMYFUNCTION("""COMPUTED_VALUE"""),54)</f>
        <v>54</v>
      </c>
      <c r="B1644" s="1" t="str">
        <f ca="1">IFERROR(__xludf.DUMMYFUNCTION("""COMPUTED_VALUE"""),"Media_Social contribution")</f>
        <v>Media_Social contribution</v>
      </c>
      <c r="C1644" s="1">
        <f ca="1">IFERROR(INDIRECT(ADDRESS(MATCH(A1644,'contribution par jour-semaine'!A:A,0),MATCH(B1644,'contribution par jour-semaine'!$1:$1,0),4,1,"contribution par jour-semaine")),"")</f>
        <v>149664.953125</v>
      </c>
      <c r="D1644" s="4" t="str">
        <f ca="1">VLOOKUP(A1644,predictions!A:B,2,FALSE)</f>
        <v>05/07/2021</v>
      </c>
      <c r="E1644" s="4">
        <f t="shared" ca="1" si="6"/>
        <v>44382</v>
      </c>
    </row>
    <row r="1645" spans="1:5" ht="13" x14ac:dyDescent="0.15">
      <c r="A1645" s="1">
        <f ca="1">IFERROR(__xludf.DUMMYFUNCTION("""COMPUTED_VALUE"""),54)</f>
        <v>54</v>
      </c>
      <c r="B1645" s="1" t="str">
        <f ca="1">IFERROR(__xludf.DUMMYFUNCTION("""COMPUTED_VALUE"""),"Media_Display contribution")</f>
        <v>Media_Display contribution</v>
      </c>
      <c r="C1645" s="1">
        <f ca="1">IFERROR(INDIRECT(ADDRESS(MATCH(A1645,'contribution par jour-semaine'!A:A,0),MATCH(B1645,'contribution par jour-semaine'!$1:$1,0),4,1,"contribution par jour-semaine")),"")</f>
        <v>14063.974609375</v>
      </c>
      <c r="D1645" s="4" t="str">
        <f ca="1">VLOOKUP(A1645,predictions!A:B,2,FALSE)</f>
        <v>05/07/2021</v>
      </c>
      <c r="E1645" s="4">
        <f t="shared" ca="1" si="6"/>
        <v>44382</v>
      </c>
    </row>
    <row r="1646" spans="1:5" ht="13" x14ac:dyDescent="0.15">
      <c r="A1646" s="1">
        <f ca="1">IFERROR(__xludf.DUMMYFUNCTION("""COMPUTED_VALUE"""),54)</f>
        <v>54</v>
      </c>
      <c r="B1646" s="1" t="str">
        <f ca="1">IFERROR(__xludf.DUMMYFUNCTION("""COMPUTED_VALUE"""),"Media_OOH_JC DECAUX VITRINE 2M2 NATIONAL contribution")</f>
        <v>Media_OOH_JC DECAUX VITRINE 2M2 NATIONAL contribution</v>
      </c>
      <c r="C1646" s="1">
        <f ca="1">IFERROR(INDIRECT(ADDRESS(MATCH(A1646,'contribution par jour-semaine'!A:A,0),MATCH(B1646,'contribution par jour-semaine'!$1:$1,0),4,1,"contribution par jour-semaine")),"")</f>
        <v>1271.7850341796875</v>
      </c>
      <c r="D1646" s="4" t="str">
        <f ca="1">VLOOKUP(A1646,predictions!A:B,2,FALSE)</f>
        <v>05/07/2021</v>
      </c>
      <c r="E1646" s="4">
        <f t="shared" ca="1" si="6"/>
        <v>44382</v>
      </c>
    </row>
    <row r="1647" spans="1:5" ht="13" x14ac:dyDescent="0.15">
      <c r="A1647" s="1">
        <f ca="1">IFERROR(__xludf.DUMMYFUNCTION("""COMPUTED_VALUE"""),54)</f>
        <v>54</v>
      </c>
      <c r="B1647" s="1" t="str">
        <f ca="1">IFERROR(__xludf.DUMMYFUNCTION("""COMPUTED_VALUE"""),"Media_OOH_METROBUS METRO NATIONAL contribution")</f>
        <v>Media_OOH_METROBUS METRO NATIONAL contribution</v>
      </c>
      <c r="C1647" s="1">
        <f ca="1">IFERROR(INDIRECT(ADDRESS(MATCH(A1647,'contribution par jour-semaine'!A:A,0),MATCH(B1647,'contribution par jour-semaine'!$1:$1,0),4,1,"contribution par jour-semaine")),"")</f>
        <v>1130.58837890625</v>
      </c>
      <c r="D1647" s="4" t="str">
        <f ca="1">VLOOKUP(A1647,predictions!A:B,2,FALSE)</f>
        <v>05/07/2021</v>
      </c>
      <c r="E1647" s="4">
        <f t="shared" ca="1" si="6"/>
        <v>44382</v>
      </c>
    </row>
    <row r="1648" spans="1:5" ht="13" x14ac:dyDescent="0.15">
      <c r="A1648" s="1">
        <f ca="1">IFERROR(__xludf.DUMMYFUNCTION("""COMPUTED_VALUE"""),54)</f>
        <v>54</v>
      </c>
      <c r="B1648" s="1" t="str">
        <f ca="1">IFERROR(__xludf.DUMMYFUNCTION("""COMPUTED_VALUE"""),"Media_OOH_CLEAR CHANNEL SHOPPING MALLS contribution")</f>
        <v>Media_OOH_CLEAR CHANNEL SHOPPING MALLS contribution</v>
      </c>
      <c r="C1648" s="1">
        <f ca="1">IFERROR(INDIRECT(ADDRESS(MATCH(A1648,'contribution par jour-semaine'!A:A,0),MATCH(B1648,'contribution par jour-semaine'!$1:$1,0),4,1,"contribution par jour-semaine")),"")</f>
        <v>22332.759765625</v>
      </c>
      <c r="D1648" s="4" t="str">
        <f ca="1">VLOOKUP(A1648,predictions!A:B,2,FALSE)</f>
        <v>05/07/2021</v>
      </c>
      <c r="E1648" s="4">
        <f t="shared" ca="1" si="6"/>
        <v>44382</v>
      </c>
    </row>
    <row r="1649" spans="1:5" ht="13" x14ac:dyDescent="0.15">
      <c r="A1649" s="1">
        <f ca="1">IFERROR(__xludf.DUMMYFUNCTION("""COMPUTED_VALUE"""),54)</f>
        <v>54</v>
      </c>
      <c r="B1649" s="1" t="str">
        <f ca="1">IFERROR(__xludf.DUMMYFUNCTION("""COMPUTED_VALUE"""),"Media_OOH_MEDIAGARES TRANSPORT contribution")</f>
        <v>Media_OOH_MEDIAGARES TRANSPORT contribution</v>
      </c>
      <c r="C1649" s="1">
        <f ca="1">IFERROR(INDIRECT(ADDRESS(MATCH(A1649,'contribution par jour-semaine'!A:A,0),MATCH(B1649,'contribution par jour-semaine'!$1:$1,0),4,1,"contribution par jour-semaine")),"")</f>
        <v>13526.712890625</v>
      </c>
      <c r="D1649" s="4" t="str">
        <f ca="1">VLOOKUP(A1649,predictions!A:B,2,FALSE)</f>
        <v>05/07/2021</v>
      </c>
      <c r="E1649" s="4">
        <f t="shared" ca="1" si="6"/>
        <v>44382</v>
      </c>
    </row>
    <row r="1650" spans="1:5" ht="13" x14ac:dyDescent="0.15">
      <c r="A1650" s="1">
        <f ca="1">IFERROR(__xludf.DUMMYFUNCTION("""COMPUTED_VALUE"""),54)</f>
        <v>54</v>
      </c>
      <c r="B1650" s="1" t="str">
        <f ca="1">IFERROR(__xludf.DUMMYFUNCTION("""COMPUTED_VALUE"""),"Media_OOH_Others contribution")</f>
        <v>Media_OOH_Others contribution</v>
      </c>
      <c r="C1650" s="1">
        <f ca="1">IFERROR(INDIRECT(ADDRESS(MATCH(A1650,'contribution par jour-semaine'!A:A,0),MATCH(B1650,'contribution par jour-semaine'!$1:$1,0),4,1,"contribution par jour-semaine")),"")</f>
        <v>6930.85888671875</v>
      </c>
      <c r="D1650" s="4" t="str">
        <f ca="1">VLOOKUP(A1650,predictions!A:B,2,FALSE)</f>
        <v>05/07/2021</v>
      </c>
      <c r="E1650" s="4">
        <f t="shared" ca="1" si="6"/>
        <v>44382</v>
      </c>
    </row>
    <row r="1651" spans="1:5" ht="13" x14ac:dyDescent="0.15">
      <c r="A1651" s="1">
        <f ca="1">IFERROR(__xludf.DUMMYFUNCTION("""COMPUTED_VALUE"""),54)</f>
        <v>54</v>
      </c>
      <c r="B1651" s="1" t="str">
        <f ca="1">IFERROR(__xludf.DUMMYFUNCTION("""COMPUTED_VALUE"""),"baseline contribution")</f>
        <v>baseline contribution</v>
      </c>
      <c r="C1651" s="1">
        <f ca="1">IFERROR(INDIRECT(ADDRESS(MATCH(A1651,'contribution par jour-semaine'!A:A,0),MATCH(B1651,'contribution par jour-semaine'!$1:$1,0),4,1,"contribution par jour-semaine")),"")</f>
        <v>1270571.125</v>
      </c>
      <c r="D1651" s="4" t="str">
        <f ca="1">VLOOKUP(A1651,predictions!A:B,2,FALSE)</f>
        <v>05/07/2021</v>
      </c>
      <c r="E1651" s="4">
        <f t="shared" ca="1" si="6"/>
        <v>44382</v>
      </c>
    </row>
    <row r="1652" spans="1:5" ht="13" x14ac:dyDescent="0.15">
      <c r="A1652" s="1">
        <f ca="1">IFERROR(__xludf.DUMMYFUNCTION("""COMPUTED_VALUE"""),55)</f>
        <v>55</v>
      </c>
      <c r="B1652" s="1" t="str">
        <f ca="1">IFERROR(__xludf.DUMMYFUNCTION("""COMPUTED_VALUE"""),"Media_Print_Others contribution")</f>
        <v>Media_Print_Others contribution</v>
      </c>
      <c r="C1652" s="1">
        <f ca="1">IFERROR(INDIRECT(ADDRESS(MATCH(A1652,'contribution par jour-semaine'!A:A,0),MATCH(B1652,'contribution par jour-semaine'!$1:$1,0),4,1,"contribution par jour-semaine")),"")</f>
        <v>14151.7919921875</v>
      </c>
      <c r="D1652" s="4" t="str">
        <f ca="1">VLOOKUP(A1652,predictions!A:B,2,FALSE)</f>
        <v>12/07/2021</v>
      </c>
      <c r="E1652" s="4">
        <f t="shared" ca="1" si="6"/>
        <v>44389</v>
      </c>
    </row>
    <row r="1653" spans="1:5" ht="13" x14ac:dyDescent="0.15">
      <c r="A1653" s="1">
        <f ca="1">IFERROR(__xludf.DUMMYFUNCTION("""COMPUTED_VALUE"""),55)</f>
        <v>55</v>
      </c>
      <c r="B1653" s="1" t="str">
        <f ca="1">IFERROR(__xludf.DUMMYFUNCTION("""COMPUTED_VALUE"""),"Media_Print_ELLE contribution")</f>
        <v>Media_Print_ELLE contribution</v>
      </c>
      <c r="C1653" s="1">
        <f ca="1">IFERROR(INDIRECT(ADDRESS(MATCH(A1653,'contribution par jour-semaine'!A:A,0),MATCH(B1653,'contribution par jour-semaine'!$1:$1,0),4,1,"contribution par jour-semaine")),"")</f>
        <v>59563.1328125</v>
      </c>
      <c r="D1653" s="4" t="str">
        <f ca="1">VLOOKUP(A1653,predictions!A:B,2,FALSE)</f>
        <v>12/07/2021</v>
      </c>
      <c r="E1653" s="4">
        <f t="shared" ca="1" si="6"/>
        <v>44389</v>
      </c>
    </row>
    <row r="1654" spans="1:5" ht="13" x14ac:dyDescent="0.15">
      <c r="A1654" s="1">
        <f ca="1">IFERROR(__xludf.DUMMYFUNCTION("""COMPUTED_VALUE"""),55)</f>
        <v>55</v>
      </c>
      <c r="B1654" s="1" t="str">
        <f ca="1">IFERROR(__xludf.DUMMYFUNCTION("""COMPUTED_VALUE"""),"Media_Print_MADAME FIGARO contribution")</f>
        <v>Media_Print_MADAME FIGARO contribution</v>
      </c>
      <c r="C1654" s="1">
        <f ca="1">IFERROR(INDIRECT(ADDRESS(MATCH(A1654,'contribution par jour-semaine'!A:A,0),MATCH(B1654,'contribution par jour-semaine'!$1:$1,0),4,1,"contribution par jour-semaine")),"")</f>
        <v>25287.462890625</v>
      </c>
      <c r="D1654" s="4" t="str">
        <f ca="1">VLOOKUP(A1654,predictions!A:B,2,FALSE)</f>
        <v>12/07/2021</v>
      </c>
      <c r="E1654" s="4">
        <f t="shared" ca="1" si="6"/>
        <v>44389</v>
      </c>
    </row>
    <row r="1655" spans="1:5" ht="13" x14ac:dyDescent="0.15">
      <c r="A1655" s="1">
        <f ca="1">IFERROR(__xludf.DUMMYFUNCTION("""COMPUTED_VALUE"""),55)</f>
        <v>55</v>
      </c>
      <c r="B1655" s="1" t="str">
        <f ca="1">IFERROR(__xludf.DUMMYFUNCTION("""COMPUTED_VALUE"""),"Media_Print_MARIE CLAIRE contribution")</f>
        <v>Media_Print_MARIE CLAIRE contribution</v>
      </c>
      <c r="C1655" s="1">
        <f ca="1">IFERROR(INDIRECT(ADDRESS(MATCH(A1655,'contribution par jour-semaine'!A:A,0),MATCH(B1655,'contribution par jour-semaine'!$1:$1,0),4,1,"contribution par jour-semaine")),"")</f>
        <v>11146.6572265625</v>
      </c>
      <c r="D1655" s="4" t="str">
        <f ca="1">VLOOKUP(A1655,predictions!A:B,2,FALSE)</f>
        <v>12/07/2021</v>
      </c>
      <c r="E1655" s="4">
        <f t="shared" ca="1" si="6"/>
        <v>44389</v>
      </c>
    </row>
    <row r="1656" spans="1:5" ht="13" x14ac:dyDescent="0.15">
      <c r="A1656" s="1">
        <f ca="1">IFERROR(__xludf.DUMMYFUNCTION("""COMPUTED_VALUE"""),55)</f>
        <v>55</v>
      </c>
      <c r="B1656" s="1" t="str">
        <f ca="1">IFERROR(__xludf.DUMMYFUNCTION("""COMPUTED_VALUE"""),"Media_Print_VERSION FEMINA contribution")</f>
        <v>Media_Print_VERSION FEMINA contribution</v>
      </c>
      <c r="C1656" s="1">
        <f ca="1">IFERROR(INDIRECT(ADDRESS(MATCH(A1656,'contribution par jour-semaine'!A:A,0),MATCH(B1656,'contribution par jour-semaine'!$1:$1,0),4,1,"contribution par jour-semaine")),"")</f>
        <v>58731.640625</v>
      </c>
      <c r="D1656" s="4" t="str">
        <f ca="1">VLOOKUP(A1656,predictions!A:B,2,FALSE)</f>
        <v>12/07/2021</v>
      </c>
      <c r="E1656" s="4">
        <f t="shared" ca="1" si="6"/>
        <v>44389</v>
      </c>
    </row>
    <row r="1657" spans="1:5" ht="13" x14ac:dyDescent="0.15">
      <c r="A1657" s="1">
        <f ca="1">IFERROR(__xludf.DUMMYFUNCTION("""COMPUTED_VALUE"""),55)</f>
        <v>55</v>
      </c>
      <c r="B1657" s="1" t="str">
        <f ca="1">IFERROR(__xludf.DUMMYFUNCTION("""COMPUTED_VALUE"""),"Media_Print_GALA contribution")</f>
        <v>Media_Print_GALA contribution</v>
      </c>
      <c r="C1657" s="1">
        <f ca="1">IFERROR(INDIRECT(ADDRESS(MATCH(A1657,'contribution par jour-semaine'!A:A,0),MATCH(B1657,'contribution par jour-semaine'!$1:$1,0),4,1,"contribution par jour-semaine")),"")</f>
        <v>28928.939453125</v>
      </c>
      <c r="D1657" s="4" t="str">
        <f ca="1">VLOOKUP(A1657,predictions!A:B,2,FALSE)</f>
        <v>12/07/2021</v>
      </c>
      <c r="E1657" s="4">
        <f t="shared" ca="1" si="6"/>
        <v>44389</v>
      </c>
    </row>
    <row r="1658" spans="1:5" ht="13" x14ac:dyDescent="0.15">
      <c r="A1658" s="1">
        <f ca="1">IFERROR(__xludf.DUMMYFUNCTION("""COMPUTED_VALUE"""),55)</f>
        <v>55</v>
      </c>
      <c r="B1658" s="1" t="str">
        <f ca="1">IFERROR(__xludf.DUMMYFUNCTION("""COMPUTED_VALUE"""),"Media_Print_COSMOPOLITAN contribution")</f>
        <v>Media_Print_COSMOPOLITAN contribution</v>
      </c>
      <c r="C1658" s="1">
        <f ca="1">IFERROR(INDIRECT(ADDRESS(MATCH(A1658,'contribution par jour-semaine'!A:A,0),MATCH(B1658,'contribution par jour-semaine'!$1:$1,0),4,1,"contribution par jour-semaine")),"")</f>
        <v>26234.078125</v>
      </c>
      <c r="D1658" s="4" t="str">
        <f ca="1">VLOOKUP(A1658,predictions!A:B,2,FALSE)</f>
        <v>12/07/2021</v>
      </c>
      <c r="E1658" s="4">
        <f t="shared" ca="1" si="6"/>
        <v>44389</v>
      </c>
    </row>
    <row r="1659" spans="1:5" ht="13" x14ac:dyDescent="0.15">
      <c r="A1659" s="1">
        <f ca="1">IFERROR(__xludf.DUMMYFUNCTION("""COMPUTED_VALUE"""),55)</f>
        <v>55</v>
      </c>
      <c r="B1659" s="1" t="str">
        <f ca="1">IFERROR(__xludf.DUMMYFUNCTION("""COMPUTED_VALUE"""),"Media_Print_FEMME ACTUELLE contribution")</f>
        <v>Media_Print_FEMME ACTUELLE contribution</v>
      </c>
      <c r="C1659" s="1">
        <f ca="1">IFERROR(INDIRECT(ADDRESS(MATCH(A1659,'contribution par jour-semaine'!A:A,0),MATCH(B1659,'contribution par jour-semaine'!$1:$1,0),4,1,"contribution par jour-semaine")),"")</f>
        <v>36510.77734375</v>
      </c>
      <c r="D1659" s="4" t="str">
        <f ca="1">VLOOKUP(A1659,predictions!A:B,2,FALSE)</f>
        <v>12/07/2021</v>
      </c>
      <c r="E1659" s="4">
        <f t="shared" ca="1" si="6"/>
        <v>44389</v>
      </c>
    </row>
    <row r="1660" spans="1:5" ht="13" x14ac:dyDescent="0.15">
      <c r="A1660" s="1">
        <f ca="1">IFERROR(__xludf.DUMMYFUNCTION("""COMPUTED_VALUE"""),55)</f>
        <v>55</v>
      </c>
      <c r="B1660" s="1" t="str">
        <f ca="1">IFERROR(__xludf.DUMMYFUNCTION("""COMPUTED_VALUE"""),"Media_Print_PARIS MATCH contribution")</f>
        <v>Media_Print_PARIS MATCH contribution</v>
      </c>
      <c r="C1660" s="1">
        <f ca="1">IFERROR(INDIRECT(ADDRESS(MATCH(A1660,'contribution par jour-semaine'!A:A,0),MATCH(B1660,'contribution par jour-semaine'!$1:$1,0),4,1,"contribution par jour-semaine")),"")</f>
        <v>24405.1640625</v>
      </c>
      <c r="D1660" s="4" t="str">
        <f ca="1">VLOOKUP(A1660,predictions!A:B,2,FALSE)</f>
        <v>12/07/2021</v>
      </c>
      <c r="E1660" s="4">
        <f t="shared" ca="1" si="6"/>
        <v>44389</v>
      </c>
    </row>
    <row r="1661" spans="1:5" ht="13" x14ac:dyDescent="0.15">
      <c r="A1661" s="1">
        <f ca="1">IFERROR(__xludf.DUMMYFUNCTION("""COMPUTED_VALUE"""),55)</f>
        <v>55</v>
      </c>
      <c r="B1661" s="1" t="str">
        <f ca="1">IFERROR(__xludf.DUMMYFUNCTION("""COMPUTED_VALUE"""),"Media_Print_BIBA contribution")</f>
        <v>Media_Print_BIBA contribution</v>
      </c>
      <c r="C1661" s="1">
        <f ca="1">IFERROR(INDIRECT(ADDRESS(MATCH(A1661,'contribution par jour-semaine'!A:A,0),MATCH(B1661,'contribution par jour-semaine'!$1:$1,0),4,1,"contribution par jour-semaine")),"")</f>
        <v>19336.58984375</v>
      </c>
      <c r="D1661" s="4" t="str">
        <f ca="1">VLOOKUP(A1661,predictions!A:B,2,FALSE)</f>
        <v>12/07/2021</v>
      </c>
      <c r="E1661" s="4">
        <f t="shared" ca="1" si="6"/>
        <v>44389</v>
      </c>
    </row>
    <row r="1662" spans="1:5" ht="13" x14ac:dyDescent="0.15">
      <c r="A1662" s="1">
        <f ca="1">IFERROR(__xludf.DUMMYFUNCTION("""COMPUTED_VALUE"""),55)</f>
        <v>55</v>
      </c>
      <c r="B1662" s="1" t="str">
        <f ca="1">IFERROR(__xludf.DUMMYFUNCTION("""COMPUTED_VALUE"""),"Media_Print_AVANTAGES contribution")</f>
        <v>Media_Print_AVANTAGES contribution</v>
      </c>
      <c r="C1662" s="1">
        <f ca="1">IFERROR(INDIRECT(ADDRESS(MATCH(A1662,'contribution par jour-semaine'!A:A,0),MATCH(B1662,'contribution par jour-semaine'!$1:$1,0),4,1,"contribution par jour-semaine")),"")</f>
        <v>6418.47314453125</v>
      </c>
      <c r="D1662" s="4" t="str">
        <f ca="1">VLOOKUP(A1662,predictions!A:B,2,FALSE)</f>
        <v>12/07/2021</v>
      </c>
      <c r="E1662" s="4">
        <f t="shared" ca="1" si="6"/>
        <v>44389</v>
      </c>
    </row>
    <row r="1663" spans="1:5" ht="13" x14ac:dyDescent="0.15">
      <c r="A1663" s="1">
        <f ca="1">IFERROR(__xludf.DUMMYFUNCTION("""COMPUTED_VALUE"""),55)</f>
        <v>55</v>
      </c>
      <c r="B1663" s="1" t="str">
        <f ca="1">IFERROR(__xludf.DUMMYFUNCTION("""COMPUTED_VALUE"""),"Media_Print_PSYCHOLOGIES contribution")</f>
        <v>Media_Print_PSYCHOLOGIES contribution</v>
      </c>
      <c r="C1663" s="1">
        <f ca="1">IFERROR(INDIRECT(ADDRESS(MATCH(A1663,'contribution par jour-semaine'!A:A,0),MATCH(B1663,'contribution par jour-semaine'!$1:$1,0),4,1,"contribution par jour-semaine")),"")</f>
        <v>5179.27099609375</v>
      </c>
      <c r="D1663" s="4" t="str">
        <f ca="1">VLOOKUP(A1663,predictions!A:B,2,FALSE)</f>
        <v>12/07/2021</v>
      </c>
      <c r="E1663" s="4">
        <f t="shared" ca="1" si="6"/>
        <v>44389</v>
      </c>
    </row>
    <row r="1664" spans="1:5" ht="13" x14ac:dyDescent="0.15">
      <c r="A1664" s="1">
        <f ca="1">IFERROR(__xludf.DUMMYFUNCTION("""COMPUTED_VALUE"""),55)</f>
        <v>55</v>
      </c>
      <c r="B1664" s="1" t="str">
        <f ca="1">IFERROR(__xludf.DUMMYFUNCTION("""COMPUTED_VALUE"""),"Media_TV_TF1 contribution")</f>
        <v>Media_TV_TF1 contribution</v>
      </c>
      <c r="C1664" s="1">
        <f ca="1">IFERROR(INDIRECT(ADDRESS(MATCH(A1664,'contribution par jour-semaine'!A:A,0),MATCH(B1664,'contribution par jour-semaine'!$1:$1,0),4,1,"contribution par jour-semaine")),"")</f>
        <v>2557.530029296875</v>
      </c>
      <c r="D1664" s="4" t="str">
        <f ca="1">VLOOKUP(A1664,predictions!A:B,2,FALSE)</f>
        <v>12/07/2021</v>
      </c>
      <c r="E1664" s="4">
        <f t="shared" ca="1" si="6"/>
        <v>44389</v>
      </c>
    </row>
    <row r="1665" spans="1:5" ht="13" x14ac:dyDescent="0.15">
      <c r="A1665" s="1">
        <f ca="1">IFERROR(__xludf.DUMMYFUNCTION("""COMPUTED_VALUE"""),55)</f>
        <v>55</v>
      </c>
      <c r="B1665" s="1" t="str">
        <f ca="1">IFERROR(__xludf.DUMMYFUNCTION("""COMPUTED_VALUE"""),"Media_TV_Others contribution")</f>
        <v>Media_TV_Others contribution</v>
      </c>
      <c r="C1665" s="1">
        <f ca="1">IFERROR(INDIRECT(ADDRESS(MATCH(A1665,'contribution par jour-semaine'!A:A,0),MATCH(B1665,'contribution par jour-semaine'!$1:$1,0),4,1,"contribution par jour-semaine")),"")</f>
        <v>3139.67236328125</v>
      </c>
      <c r="D1665" s="4" t="str">
        <f ca="1">VLOOKUP(A1665,predictions!A:B,2,FALSE)</f>
        <v>12/07/2021</v>
      </c>
      <c r="E1665" s="4">
        <f t="shared" ca="1" si="6"/>
        <v>44389</v>
      </c>
    </row>
    <row r="1666" spans="1:5" ht="13" x14ac:dyDescent="0.15">
      <c r="A1666" s="1">
        <f ca="1">IFERROR(__xludf.DUMMYFUNCTION("""COMPUTED_VALUE"""),55)</f>
        <v>55</v>
      </c>
      <c r="B1666" s="1" t="str">
        <f ca="1">IFERROR(__xludf.DUMMYFUNCTION("""COMPUTED_VALUE"""),"Media_TV_M6 contribution")</f>
        <v>Media_TV_M6 contribution</v>
      </c>
      <c r="C1666" s="1">
        <f ca="1">IFERROR(INDIRECT(ADDRESS(MATCH(A1666,'contribution par jour-semaine'!A:A,0),MATCH(B1666,'contribution par jour-semaine'!$1:$1,0),4,1,"contribution par jour-semaine")),"")</f>
        <v>7410.201171875</v>
      </c>
      <c r="D1666" s="4" t="str">
        <f ca="1">VLOOKUP(A1666,predictions!A:B,2,FALSE)</f>
        <v>12/07/2021</v>
      </c>
      <c r="E1666" s="4">
        <f t="shared" ca="1" si="6"/>
        <v>44389</v>
      </c>
    </row>
    <row r="1667" spans="1:5" ht="13" x14ac:dyDescent="0.15">
      <c r="A1667" s="1">
        <f ca="1">IFERROR(__xludf.DUMMYFUNCTION("""COMPUTED_VALUE"""),55)</f>
        <v>55</v>
      </c>
      <c r="B1667" s="1" t="str">
        <f ca="1">IFERROR(__xludf.DUMMYFUNCTION("""COMPUTED_VALUE"""),"Media_TV_TMC contribution")</f>
        <v>Media_TV_TMC contribution</v>
      </c>
      <c r="C1667" s="1">
        <f ca="1">IFERROR(INDIRECT(ADDRESS(MATCH(A1667,'contribution par jour-semaine'!A:A,0),MATCH(B1667,'contribution par jour-semaine'!$1:$1,0),4,1,"contribution par jour-semaine")),"")</f>
        <v>3727.169189453125</v>
      </c>
      <c r="D1667" s="4" t="str">
        <f ca="1">VLOOKUP(A1667,predictions!A:B,2,FALSE)</f>
        <v>12/07/2021</v>
      </c>
      <c r="E1667" s="4">
        <f t="shared" ca="1" si="6"/>
        <v>44389</v>
      </c>
    </row>
    <row r="1668" spans="1:5" ht="13" x14ac:dyDescent="0.15">
      <c r="A1668" s="1">
        <f ca="1">IFERROR(__xludf.DUMMYFUNCTION("""COMPUTED_VALUE"""),55)</f>
        <v>55</v>
      </c>
      <c r="B1668" s="1" t="str">
        <f ca="1">IFERROR(__xludf.DUMMYFUNCTION("""COMPUTED_VALUE"""),"Media_TV_FRANCE 2 contribution")</f>
        <v>Media_TV_FRANCE 2 contribution</v>
      </c>
      <c r="C1668" s="1">
        <f ca="1">IFERROR(INDIRECT(ADDRESS(MATCH(A1668,'contribution par jour-semaine'!A:A,0),MATCH(B1668,'contribution par jour-semaine'!$1:$1,0),4,1,"contribution par jour-semaine")),"")</f>
        <v>3002.878662109375</v>
      </c>
      <c r="D1668" s="4" t="str">
        <f ca="1">VLOOKUP(A1668,predictions!A:B,2,FALSE)</f>
        <v>12/07/2021</v>
      </c>
      <c r="E1668" s="4">
        <f t="shared" ca="1" si="6"/>
        <v>44389</v>
      </c>
    </row>
    <row r="1669" spans="1:5" ht="13" x14ac:dyDescent="0.15">
      <c r="A1669" s="1">
        <f ca="1">IFERROR(__xludf.DUMMYFUNCTION("""COMPUTED_VALUE"""),55)</f>
        <v>55</v>
      </c>
      <c r="B1669" s="1" t="str">
        <f ca="1">IFERROR(__xludf.DUMMYFUNCTION("""COMPUTED_VALUE"""),"Media_TV_BFM TV contribution")</f>
        <v>Media_TV_BFM TV contribution</v>
      </c>
      <c r="C1669" s="1">
        <f ca="1">IFERROR(INDIRECT(ADDRESS(MATCH(A1669,'contribution par jour-semaine'!A:A,0),MATCH(B1669,'contribution par jour-semaine'!$1:$1,0),4,1,"contribution par jour-semaine")),"")</f>
        <v>1804.282470703125</v>
      </c>
      <c r="D1669" s="4" t="str">
        <f ca="1">VLOOKUP(A1669,predictions!A:B,2,FALSE)</f>
        <v>12/07/2021</v>
      </c>
      <c r="E1669" s="4">
        <f t="shared" ca="1" si="6"/>
        <v>44389</v>
      </c>
    </row>
    <row r="1670" spans="1:5" ht="13" x14ac:dyDescent="0.15">
      <c r="A1670" s="1">
        <f ca="1">IFERROR(__xludf.DUMMYFUNCTION("""COMPUTED_VALUE"""),55)</f>
        <v>55</v>
      </c>
      <c r="B1670" s="1" t="str">
        <f ca="1">IFERROR(__xludf.DUMMYFUNCTION("""COMPUTED_VALUE"""),"Media_TV_C8 contribution")</f>
        <v>Media_TV_C8 contribution</v>
      </c>
      <c r="C1670" s="1">
        <f ca="1">IFERROR(INDIRECT(ADDRESS(MATCH(A1670,'contribution par jour-semaine'!A:A,0),MATCH(B1670,'contribution par jour-semaine'!$1:$1,0),4,1,"contribution par jour-semaine")),"")</f>
        <v>4438.146484375</v>
      </c>
      <c r="D1670" s="4" t="str">
        <f ca="1">VLOOKUP(A1670,predictions!A:B,2,FALSE)</f>
        <v>12/07/2021</v>
      </c>
      <c r="E1670" s="4">
        <f t="shared" ca="1" si="6"/>
        <v>44389</v>
      </c>
    </row>
    <row r="1671" spans="1:5" ht="13" x14ac:dyDescent="0.15">
      <c r="A1671" s="1">
        <f ca="1">IFERROR(__xludf.DUMMYFUNCTION("""COMPUTED_VALUE"""),55)</f>
        <v>55</v>
      </c>
      <c r="B1671" s="1" t="str">
        <f ca="1">IFERROR(__xludf.DUMMYFUNCTION("""COMPUTED_VALUE"""),"Media_TV_TF1 SERIES FILMS contribution")</f>
        <v>Media_TV_TF1 SERIES FILMS contribution</v>
      </c>
      <c r="C1671" s="1">
        <f ca="1">IFERROR(INDIRECT(ADDRESS(MATCH(A1671,'contribution par jour-semaine'!A:A,0),MATCH(B1671,'contribution par jour-semaine'!$1:$1,0),4,1,"contribution par jour-semaine")),"")</f>
        <v>2157.5048828125</v>
      </c>
      <c r="D1671" s="4" t="str">
        <f ca="1">VLOOKUP(A1671,predictions!A:B,2,FALSE)</f>
        <v>12/07/2021</v>
      </c>
      <c r="E1671" s="4">
        <f t="shared" ca="1" si="6"/>
        <v>44389</v>
      </c>
    </row>
    <row r="1672" spans="1:5" ht="13" x14ac:dyDescent="0.15">
      <c r="A1672" s="1">
        <f ca="1">IFERROR(__xludf.DUMMYFUNCTION("""COMPUTED_VALUE"""),55)</f>
        <v>55</v>
      </c>
      <c r="B1672" s="1" t="str">
        <f ca="1">IFERROR(__xludf.DUMMYFUNCTION("""COMPUTED_VALUE"""),"Media_TV_NRJ12 contribution")</f>
        <v>Media_TV_NRJ12 contribution</v>
      </c>
      <c r="C1672" s="1">
        <f ca="1">IFERROR(INDIRECT(ADDRESS(MATCH(A1672,'contribution par jour-semaine'!A:A,0),MATCH(B1672,'contribution par jour-semaine'!$1:$1,0),4,1,"contribution par jour-semaine")),"")</f>
        <v>568.2264404296875</v>
      </c>
      <c r="D1672" s="4" t="str">
        <f ca="1">VLOOKUP(A1672,predictions!A:B,2,FALSE)</f>
        <v>12/07/2021</v>
      </c>
      <c r="E1672" s="4">
        <f t="shared" ca="1" si="6"/>
        <v>44389</v>
      </c>
    </row>
    <row r="1673" spans="1:5" ht="13" x14ac:dyDescent="0.15">
      <c r="A1673" s="1">
        <f ca="1">IFERROR(__xludf.DUMMYFUNCTION("""COMPUTED_VALUE"""),55)</f>
        <v>55</v>
      </c>
      <c r="B1673" s="1" t="str">
        <f ca="1">IFERROR(__xludf.DUMMYFUNCTION("""COMPUTED_VALUE"""),"Media_Search contribution")</f>
        <v>Media_Search contribution</v>
      </c>
      <c r="C1673" s="1">
        <f ca="1">IFERROR(INDIRECT(ADDRESS(MATCH(A1673,'contribution par jour-semaine'!A:A,0),MATCH(B1673,'contribution par jour-semaine'!$1:$1,0),4,1,"contribution par jour-semaine")),"")</f>
        <v>65922.9140625</v>
      </c>
      <c r="D1673" s="4" t="str">
        <f ca="1">VLOOKUP(A1673,predictions!A:B,2,FALSE)</f>
        <v>12/07/2021</v>
      </c>
      <c r="E1673" s="4">
        <f t="shared" ca="1" si="6"/>
        <v>44389</v>
      </c>
    </row>
    <row r="1674" spans="1:5" ht="13" x14ac:dyDescent="0.15">
      <c r="A1674" s="1">
        <f ca="1">IFERROR(__xludf.DUMMYFUNCTION("""COMPUTED_VALUE"""),55)</f>
        <v>55</v>
      </c>
      <c r="B1674" s="1" t="str">
        <f ca="1">IFERROR(__xludf.DUMMYFUNCTION("""COMPUTED_VALUE"""),"Media_Social contribution")</f>
        <v>Media_Social contribution</v>
      </c>
      <c r="C1674" s="1">
        <f ca="1">IFERROR(INDIRECT(ADDRESS(MATCH(A1674,'contribution par jour-semaine'!A:A,0),MATCH(B1674,'contribution par jour-semaine'!$1:$1,0),4,1,"contribution par jour-semaine")),"")</f>
        <v>150227.9375</v>
      </c>
      <c r="D1674" s="4" t="str">
        <f ca="1">VLOOKUP(A1674,predictions!A:B,2,FALSE)</f>
        <v>12/07/2021</v>
      </c>
      <c r="E1674" s="4">
        <f t="shared" ca="1" si="6"/>
        <v>44389</v>
      </c>
    </row>
    <row r="1675" spans="1:5" ht="13" x14ac:dyDescent="0.15">
      <c r="A1675" s="1">
        <f ca="1">IFERROR(__xludf.DUMMYFUNCTION("""COMPUTED_VALUE"""),55)</f>
        <v>55</v>
      </c>
      <c r="B1675" s="1" t="str">
        <f ca="1">IFERROR(__xludf.DUMMYFUNCTION("""COMPUTED_VALUE"""),"Media_Display contribution")</f>
        <v>Media_Display contribution</v>
      </c>
      <c r="C1675" s="1">
        <f ca="1">IFERROR(INDIRECT(ADDRESS(MATCH(A1675,'contribution par jour-semaine'!A:A,0),MATCH(B1675,'contribution par jour-semaine'!$1:$1,0),4,1,"contribution par jour-semaine")),"")</f>
        <v>11799.5966796875</v>
      </c>
      <c r="D1675" s="4" t="str">
        <f ca="1">VLOOKUP(A1675,predictions!A:B,2,FALSE)</f>
        <v>12/07/2021</v>
      </c>
      <c r="E1675" s="4">
        <f t="shared" ca="1" si="6"/>
        <v>44389</v>
      </c>
    </row>
    <row r="1676" spans="1:5" ht="13" x14ac:dyDescent="0.15">
      <c r="A1676" s="1">
        <f ca="1">IFERROR(__xludf.DUMMYFUNCTION("""COMPUTED_VALUE"""),55)</f>
        <v>55</v>
      </c>
      <c r="B1676" s="1" t="str">
        <f ca="1">IFERROR(__xludf.DUMMYFUNCTION("""COMPUTED_VALUE"""),"Media_OOH_JC DECAUX VITRINE 2M2 NATIONAL contribution")</f>
        <v>Media_OOH_JC DECAUX VITRINE 2M2 NATIONAL contribution</v>
      </c>
      <c r="C1676" s="1">
        <f ca="1">IFERROR(INDIRECT(ADDRESS(MATCH(A1676,'contribution par jour-semaine'!A:A,0),MATCH(B1676,'contribution par jour-semaine'!$1:$1,0),4,1,"contribution par jour-semaine")),"")</f>
        <v>1232.725341796875</v>
      </c>
      <c r="D1676" s="4" t="str">
        <f ca="1">VLOOKUP(A1676,predictions!A:B,2,FALSE)</f>
        <v>12/07/2021</v>
      </c>
      <c r="E1676" s="4">
        <f t="shared" ca="1" si="6"/>
        <v>44389</v>
      </c>
    </row>
    <row r="1677" spans="1:5" ht="13" x14ac:dyDescent="0.15">
      <c r="A1677" s="1">
        <f ca="1">IFERROR(__xludf.DUMMYFUNCTION("""COMPUTED_VALUE"""),55)</f>
        <v>55</v>
      </c>
      <c r="B1677" s="1" t="str">
        <f ca="1">IFERROR(__xludf.DUMMYFUNCTION("""COMPUTED_VALUE"""),"Media_OOH_METROBUS METRO NATIONAL contribution")</f>
        <v>Media_OOH_METROBUS METRO NATIONAL contribution</v>
      </c>
      <c r="C1677" s="1">
        <f ca="1">IFERROR(INDIRECT(ADDRESS(MATCH(A1677,'contribution par jour-semaine'!A:A,0),MATCH(B1677,'contribution par jour-semaine'!$1:$1,0),4,1,"contribution par jour-semaine")),"")</f>
        <v>1071.80908203125</v>
      </c>
      <c r="D1677" s="4" t="str">
        <f ca="1">VLOOKUP(A1677,predictions!A:B,2,FALSE)</f>
        <v>12/07/2021</v>
      </c>
      <c r="E1677" s="4">
        <f t="shared" ca="1" si="6"/>
        <v>44389</v>
      </c>
    </row>
    <row r="1678" spans="1:5" ht="13" x14ac:dyDescent="0.15">
      <c r="A1678" s="1">
        <f ca="1">IFERROR(__xludf.DUMMYFUNCTION("""COMPUTED_VALUE"""),55)</f>
        <v>55</v>
      </c>
      <c r="B1678" s="1" t="str">
        <f ca="1">IFERROR(__xludf.DUMMYFUNCTION("""COMPUTED_VALUE"""),"Media_OOH_CLEAR CHANNEL SHOPPING MALLS contribution")</f>
        <v>Media_OOH_CLEAR CHANNEL SHOPPING MALLS contribution</v>
      </c>
      <c r="C1678" s="1">
        <f ca="1">IFERROR(INDIRECT(ADDRESS(MATCH(A1678,'contribution par jour-semaine'!A:A,0),MATCH(B1678,'contribution par jour-semaine'!$1:$1,0),4,1,"contribution par jour-semaine")),"")</f>
        <v>21336.345703125</v>
      </c>
      <c r="D1678" s="4" t="str">
        <f ca="1">VLOOKUP(A1678,predictions!A:B,2,FALSE)</f>
        <v>12/07/2021</v>
      </c>
      <c r="E1678" s="4">
        <f t="shared" ca="1" si="6"/>
        <v>44389</v>
      </c>
    </row>
    <row r="1679" spans="1:5" ht="13" x14ac:dyDescent="0.15">
      <c r="A1679" s="1">
        <f ca="1">IFERROR(__xludf.DUMMYFUNCTION("""COMPUTED_VALUE"""),55)</f>
        <v>55</v>
      </c>
      <c r="B1679" s="1" t="str">
        <f ca="1">IFERROR(__xludf.DUMMYFUNCTION("""COMPUTED_VALUE"""),"Media_OOH_MEDIAGARES TRANSPORT contribution")</f>
        <v>Media_OOH_MEDIAGARES TRANSPORT contribution</v>
      </c>
      <c r="C1679" s="1">
        <f ca="1">IFERROR(INDIRECT(ADDRESS(MATCH(A1679,'contribution par jour-semaine'!A:A,0),MATCH(B1679,'contribution par jour-semaine'!$1:$1,0),4,1,"contribution par jour-semaine")),"")</f>
        <v>13171.908203125</v>
      </c>
      <c r="D1679" s="4" t="str">
        <f ca="1">VLOOKUP(A1679,predictions!A:B,2,FALSE)</f>
        <v>12/07/2021</v>
      </c>
      <c r="E1679" s="4">
        <f t="shared" ca="1" si="6"/>
        <v>44389</v>
      </c>
    </row>
    <row r="1680" spans="1:5" ht="13" x14ac:dyDescent="0.15">
      <c r="A1680" s="1">
        <f ca="1">IFERROR(__xludf.DUMMYFUNCTION("""COMPUTED_VALUE"""),55)</f>
        <v>55</v>
      </c>
      <c r="B1680" s="1" t="str">
        <f ca="1">IFERROR(__xludf.DUMMYFUNCTION("""COMPUTED_VALUE"""),"Media_OOH_Others contribution")</f>
        <v>Media_OOH_Others contribution</v>
      </c>
      <c r="C1680" s="1">
        <f ca="1">IFERROR(INDIRECT(ADDRESS(MATCH(A1680,'contribution par jour-semaine'!A:A,0),MATCH(B1680,'contribution par jour-semaine'!$1:$1,0),4,1,"contribution par jour-semaine")),"")</f>
        <v>6485.18017578125</v>
      </c>
      <c r="D1680" s="4" t="str">
        <f ca="1">VLOOKUP(A1680,predictions!A:B,2,FALSE)</f>
        <v>12/07/2021</v>
      </c>
      <c r="E1680" s="4">
        <f t="shared" ca="1" si="6"/>
        <v>44389</v>
      </c>
    </row>
    <row r="1681" spans="1:5" ht="13" x14ac:dyDescent="0.15">
      <c r="A1681" s="1">
        <f ca="1">IFERROR(__xludf.DUMMYFUNCTION("""COMPUTED_VALUE"""),55)</f>
        <v>55</v>
      </c>
      <c r="B1681" s="1" t="str">
        <f ca="1">IFERROR(__xludf.DUMMYFUNCTION("""COMPUTED_VALUE"""),"baseline contribution")</f>
        <v>baseline contribution</v>
      </c>
      <c r="C1681" s="1">
        <f ca="1">IFERROR(INDIRECT(ADDRESS(MATCH(A1681,'contribution par jour-semaine'!A:A,0),MATCH(B1681,'contribution par jour-semaine'!$1:$1,0),4,1,"contribution par jour-semaine")),"")</f>
        <v>1270722.625</v>
      </c>
      <c r="D1681" s="4" t="str">
        <f ca="1">VLOOKUP(A1681,predictions!A:B,2,FALSE)</f>
        <v>12/07/2021</v>
      </c>
      <c r="E1681" s="4">
        <f t="shared" ca="1" si="6"/>
        <v>44389</v>
      </c>
    </row>
    <row r="1682" spans="1:5" ht="13" x14ac:dyDescent="0.15">
      <c r="A1682" s="1">
        <f ca="1">IFERROR(__xludf.DUMMYFUNCTION("""COMPUTED_VALUE"""),56)</f>
        <v>56</v>
      </c>
      <c r="B1682" s="1" t="str">
        <f ca="1">IFERROR(__xludf.DUMMYFUNCTION("""COMPUTED_VALUE"""),"Media_Print_Others contribution")</f>
        <v>Media_Print_Others contribution</v>
      </c>
      <c r="C1682" s="1">
        <f ca="1">IFERROR(INDIRECT(ADDRESS(MATCH(A1682,'contribution par jour-semaine'!A:A,0),MATCH(B1682,'contribution par jour-semaine'!$1:$1,0),4,1,"contribution par jour-semaine")),"")</f>
        <v>18706.90234375</v>
      </c>
      <c r="D1682" s="4" t="str">
        <f ca="1">VLOOKUP(A1682,predictions!A:B,2,FALSE)</f>
        <v>19/07/2021</v>
      </c>
      <c r="E1682" s="4">
        <f t="shared" ca="1" si="6"/>
        <v>44396</v>
      </c>
    </row>
    <row r="1683" spans="1:5" ht="13" x14ac:dyDescent="0.15">
      <c r="A1683" s="1">
        <f ca="1">IFERROR(__xludf.DUMMYFUNCTION("""COMPUTED_VALUE"""),56)</f>
        <v>56</v>
      </c>
      <c r="B1683" s="1" t="str">
        <f ca="1">IFERROR(__xludf.DUMMYFUNCTION("""COMPUTED_VALUE"""),"Media_Print_ELLE contribution")</f>
        <v>Media_Print_ELLE contribution</v>
      </c>
      <c r="C1683" s="1">
        <f ca="1">IFERROR(INDIRECT(ADDRESS(MATCH(A1683,'contribution par jour-semaine'!A:A,0),MATCH(B1683,'contribution par jour-semaine'!$1:$1,0),4,1,"contribution par jour-semaine")),"")</f>
        <v>44930.4921875</v>
      </c>
      <c r="D1683" s="4" t="str">
        <f ca="1">VLOOKUP(A1683,predictions!A:B,2,FALSE)</f>
        <v>19/07/2021</v>
      </c>
      <c r="E1683" s="4">
        <f t="shared" ca="1" si="6"/>
        <v>44396</v>
      </c>
    </row>
    <row r="1684" spans="1:5" ht="13" x14ac:dyDescent="0.15">
      <c r="A1684" s="1">
        <f ca="1">IFERROR(__xludf.DUMMYFUNCTION("""COMPUTED_VALUE"""),56)</f>
        <v>56</v>
      </c>
      <c r="B1684" s="1" t="str">
        <f ca="1">IFERROR(__xludf.DUMMYFUNCTION("""COMPUTED_VALUE"""),"Media_Print_MADAME FIGARO contribution")</f>
        <v>Media_Print_MADAME FIGARO contribution</v>
      </c>
      <c r="C1684" s="1">
        <f ca="1">IFERROR(INDIRECT(ADDRESS(MATCH(A1684,'contribution par jour-semaine'!A:A,0),MATCH(B1684,'contribution par jour-semaine'!$1:$1,0),4,1,"contribution par jour-semaine")),"")</f>
        <v>23865.615234375</v>
      </c>
      <c r="D1684" s="4" t="str">
        <f ca="1">VLOOKUP(A1684,predictions!A:B,2,FALSE)</f>
        <v>19/07/2021</v>
      </c>
      <c r="E1684" s="4">
        <f t="shared" ca="1" si="6"/>
        <v>44396</v>
      </c>
    </row>
    <row r="1685" spans="1:5" ht="13" x14ac:dyDescent="0.15">
      <c r="A1685" s="1">
        <f ca="1">IFERROR(__xludf.DUMMYFUNCTION("""COMPUTED_VALUE"""),56)</f>
        <v>56</v>
      </c>
      <c r="B1685" s="1" t="str">
        <f ca="1">IFERROR(__xludf.DUMMYFUNCTION("""COMPUTED_VALUE"""),"Media_Print_MARIE CLAIRE contribution")</f>
        <v>Media_Print_MARIE CLAIRE contribution</v>
      </c>
      <c r="C1685" s="1">
        <f ca="1">IFERROR(INDIRECT(ADDRESS(MATCH(A1685,'contribution par jour-semaine'!A:A,0),MATCH(B1685,'contribution par jour-semaine'!$1:$1,0),4,1,"contribution par jour-semaine")),"")</f>
        <v>10337.0419921875</v>
      </c>
      <c r="D1685" s="4" t="str">
        <f ca="1">VLOOKUP(A1685,predictions!A:B,2,FALSE)</f>
        <v>19/07/2021</v>
      </c>
      <c r="E1685" s="4">
        <f t="shared" ca="1" si="6"/>
        <v>44396</v>
      </c>
    </row>
    <row r="1686" spans="1:5" ht="13" x14ac:dyDescent="0.15">
      <c r="A1686" s="1">
        <f ca="1">IFERROR(__xludf.DUMMYFUNCTION("""COMPUTED_VALUE"""),56)</f>
        <v>56</v>
      </c>
      <c r="B1686" s="1" t="str">
        <f ca="1">IFERROR(__xludf.DUMMYFUNCTION("""COMPUTED_VALUE"""),"Media_Print_VERSION FEMINA contribution")</f>
        <v>Media_Print_VERSION FEMINA contribution</v>
      </c>
      <c r="C1686" s="1">
        <f ca="1">IFERROR(INDIRECT(ADDRESS(MATCH(A1686,'contribution par jour-semaine'!A:A,0),MATCH(B1686,'contribution par jour-semaine'!$1:$1,0),4,1,"contribution par jour-semaine")),"")</f>
        <v>52313.59375</v>
      </c>
      <c r="D1686" s="4" t="str">
        <f ca="1">VLOOKUP(A1686,predictions!A:B,2,FALSE)</f>
        <v>19/07/2021</v>
      </c>
      <c r="E1686" s="4">
        <f t="shared" ca="1" si="6"/>
        <v>44396</v>
      </c>
    </row>
    <row r="1687" spans="1:5" ht="13" x14ac:dyDescent="0.15">
      <c r="A1687" s="1">
        <f ca="1">IFERROR(__xludf.DUMMYFUNCTION("""COMPUTED_VALUE"""),56)</f>
        <v>56</v>
      </c>
      <c r="B1687" s="1" t="str">
        <f ca="1">IFERROR(__xludf.DUMMYFUNCTION("""COMPUTED_VALUE"""),"Media_Print_GALA contribution")</f>
        <v>Media_Print_GALA contribution</v>
      </c>
      <c r="C1687" s="1">
        <f ca="1">IFERROR(INDIRECT(ADDRESS(MATCH(A1687,'contribution par jour-semaine'!A:A,0),MATCH(B1687,'contribution par jour-semaine'!$1:$1,0),4,1,"contribution par jour-semaine")),"")</f>
        <v>26423.14453125</v>
      </c>
      <c r="D1687" s="4" t="str">
        <f ca="1">VLOOKUP(A1687,predictions!A:B,2,FALSE)</f>
        <v>19/07/2021</v>
      </c>
      <c r="E1687" s="4">
        <f t="shared" ca="1" si="6"/>
        <v>44396</v>
      </c>
    </row>
    <row r="1688" spans="1:5" ht="13" x14ac:dyDescent="0.15">
      <c r="A1688" s="1">
        <f ca="1">IFERROR(__xludf.DUMMYFUNCTION("""COMPUTED_VALUE"""),56)</f>
        <v>56</v>
      </c>
      <c r="B1688" s="1" t="str">
        <f ca="1">IFERROR(__xludf.DUMMYFUNCTION("""COMPUTED_VALUE"""),"Media_Print_COSMOPOLITAN contribution")</f>
        <v>Media_Print_COSMOPOLITAN contribution</v>
      </c>
      <c r="C1688" s="1">
        <f ca="1">IFERROR(INDIRECT(ADDRESS(MATCH(A1688,'contribution par jour-semaine'!A:A,0),MATCH(B1688,'contribution par jour-semaine'!$1:$1,0),4,1,"contribution par jour-semaine")),"")</f>
        <v>38733.67578125</v>
      </c>
      <c r="D1688" s="4" t="str">
        <f ca="1">VLOOKUP(A1688,predictions!A:B,2,FALSE)</f>
        <v>19/07/2021</v>
      </c>
      <c r="E1688" s="4">
        <f t="shared" ca="1" si="6"/>
        <v>44396</v>
      </c>
    </row>
    <row r="1689" spans="1:5" ht="13" x14ac:dyDescent="0.15">
      <c r="A1689" s="1">
        <f ca="1">IFERROR(__xludf.DUMMYFUNCTION("""COMPUTED_VALUE"""),56)</f>
        <v>56</v>
      </c>
      <c r="B1689" s="1" t="str">
        <f ca="1">IFERROR(__xludf.DUMMYFUNCTION("""COMPUTED_VALUE"""),"Media_Print_FEMME ACTUELLE contribution")</f>
        <v>Media_Print_FEMME ACTUELLE contribution</v>
      </c>
      <c r="C1689" s="1">
        <f ca="1">IFERROR(INDIRECT(ADDRESS(MATCH(A1689,'contribution par jour-semaine'!A:A,0),MATCH(B1689,'contribution par jour-semaine'!$1:$1,0),4,1,"contribution par jour-semaine")),"")</f>
        <v>33066.046875</v>
      </c>
      <c r="D1689" s="4" t="str">
        <f ca="1">VLOOKUP(A1689,predictions!A:B,2,FALSE)</f>
        <v>19/07/2021</v>
      </c>
      <c r="E1689" s="4">
        <f t="shared" ca="1" si="6"/>
        <v>44396</v>
      </c>
    </row>
    <row r="1690" spans="1:5" ht="13" x14ac:dyDescent="0.15">
      <c r="A1690" s="1">
        <f ca="1">IFERROR(__xludf.DUMMYFUNCTION("""COMPUTED_VALUE"""),56)</f>
        <v>56</v>
      </c>
      <c r="B1690" s="1" t="str">
        <f ca="1">IFERROR(__xludf.DUMMYFUNCTION("""COMPUTED_VALUE"""),"Media_Print_PARIS MATCH contribution")</f>
        <v>Media_Print_PARIS MATCH contribution</v>
      </c>
      <c r="C1690" s="1">
        <f ca="1">IFERROR(INDIRECT(ADDRESS(MATCH(A1690,'contribution par jour-semaine'!A:A,0),MATCH(B1690,'contribution par jour-semaine'!$1:$1,0),4,1,"contribution par jour-semaine")),"")</f>
        <v>21090.412109375</v>
      </c>
      <c r="D1690" s="4" t="str">
        <f ca="1">VLOOKUP(A1690,predictions!A:B,2,FALSE)</f>
        <v>19/07/2021</v>
      </c>
      <c r="E1690" s="4">
        <f t="shared" ca="1" si="6"/>
        <v>44396</v>
      </c>
    </row>
    <row r="1691" spans="1:5" ht="13" x14ac:dyDescent="0.15">
      <c r="A1691" s="1">
        <f ca="1">IFERROR(__xludf.DUMMYFUNCTION("""COMPUTED_VALUE"""),56)</f>
        <v>56</v>
      </c>
      <c r="B1691" s="1" t="str">
        <f ca="1">IFERROR(__xludf.DUMMYFUNCTION("""COMPUTED_VALUE"""),"Media_Print_BIBA contribution")</f>
        <v>Media_Print_BIBA contribution</v>
      </c>
      <c r="C1691" s="1">
        <f ca="1">IFERROR(INDIRECT(ADDRESS(MATCH(A1691,'contribution par jour-semaine'!A:A,0),MATCH(B1691,'contribution par jour-semaine'!$1:$1,0),4,1,"contribution par jour-semaine")),"")</f>
        <v>38217.31640625</v>
      </c>
      <c r="D1691" s="4" t="str">
        <f ca="1">VLOOKUP(A1691,predictions!A:B,2,FALSE)</f>
        <v>19/07/2021</v>
      </c>
      <c r="E1691" s="4">
        <f t="shared" ca="1" si="6"/>
        <v>44396</v>
      </c>
    </row>
    <row r="1692" spans="1:5" ht="13" x14ac:dyDescent="0.15">
      <c r="A1692" s="1">
        <f ca="1">IFERROR(__xludf.DUMMYFUNCTION("""COMPUTED_VALUE"""),56)</f>
        <v>56</v>
      </c>
      <c r="B1692" s="1" t="str">
        <f ca="1">IFERROR(__xludf.DUMMYFUNCTION("""COMPUTED_VALUE"""),"Media_Print_AVANTAGES contribution")</f>
        <v>Media_Print_AVANTAGES contribution</v>
      </c>
      <c r="C1692" s="1">
        <f ca="1">IFERROR(INDIRECT(ADDRESS(MATCH(A1692,'contribution par jour-semaine'!A:A,0),MATCH(B1692,'contribution par jour-semaine'!$1:$1,0),4,1,"contribution par jour-semaine")),"")</f>
        <v>6162.240234375</v>
      </c>
      <c r="D1692" s="4" t="str">
        <f ca="1">VLOOKUP(A1692,predictions!A:B,2,FALSE)</f>
        <v>19/07/2021</v>
      </c>
      <c r="E1692" s="4">
        <f t="shared" ca="1" si="6"/>
        <v>44396</v>
      </c>
    </row>
    <row r="1693" spans="1:5" ht="13" x14ac:dyDescent="0.15">
      <c r="A1693" s="1">
        <f ca="1">IFERROR(__xludf.DUMMYFUNCTION("""COMPUTED_VALUE"""),56)</f>
        <v>56</v>
      </c>
      <c r="B1693" s="1" t="str">
        <f ca="1">IFERROR(__xludf.DUMMYFUNCTION("""COMPUTED_VALUE"""),"Media_Print_PSYCHOLOGIES contribution")</f>
        <v>Media_Print_PSYCHOLOGIES contribution</v>
      </c>
      <c r="C1693" s="1">
        <f ca="1">IFERROR(INDIRECT(ADDRESS(MATCH(A1693,'contribution par jour-semaine'!A:A,0),MATCH(B1693,'contribution par jour-semaine'!$1:$1,0),4,1,"contribution par jour-semaine")),"")</f>
        <v>4315.91015625</v>
      </c>
      <c r="D1693" s="4" t="str">
        <f ca="1">VLOOKUP(A1693,predictions!A:B,2,FALSE)</f>
        <v>19/07/2021</v>
      </c>
      <c r="E1693" s="4">
        <f t="shared" ca="1" si="6"/>
        <v>44396</v>
      </c>
    </row>
    <row r="1694" spans="1:5" ht="13" x14ac:dyDescent="0.15">
      <c r="A1694" s="1">
        <f ca="1">IFERROR(__xludf.DUMMYFUNCTION("""COMPUTED_VALUE"""),56)</f>
        <v>56</v>
      </c>
      <c r="B1694" s="1" t="str">
        <f ca="1">IFERROR(__xludf.DUMMYFUNCTION("""COMPUTED_VALUE"""),"Media_TV_TF1 contribution")</f>
        <v>Media_TV_TF1 contribution</v>
      </c>
      <c r="C1694" s="1">
        <f ca="1">IFERROR(INDIRECT(ADDRESS(MATCH(A1694,'contribution par jour-semaine'!A:A,0),MATCH(B1694,'contribution par jour-semaine'!$1:$1,0),4,1,"contribution par jour-semaine")),"")</f>
        <v>2433.889892578125</v>
      </c>
      <c r="D1694" s="4" t="str">
        <f ca="1">VLOOKUP(A1694,predictions!A:B,2,FALSE)</f>
        <v>19/07/2021</v>
      </c>
      <c r="E1694" s="4">
        <f t="shared" ca="1" si="6"/>
        <v>44396</v>
      </c>
    </row>
    <row r="1695" spans="1:5" ht="13" x14ac:dyDescent="0.15">
      <c r="A1695" s="1">
        <f ca="1">IFERROR(__xludf.DUMMYFUNCTION("""COMPUTED_VALUE"""),56)</f>
        <v>56</v>
      </c>
      <c r="B1695" s="1" t="str">
        <f ca="1">IFERROR(__xludf.DUMMYFUNCTION("""COMPUTED_VALUE"""),"Media_TV_Others contribution")</f>
        <v>Media_TV_Others contribution</v>
      </c>
      <c r="C1695" s="1">
        <f ca="1">IFERROR(INDIRECT(ADDRESS(MATCH(A1695,'contribution par jour-semaine'!A:A,0),MATCH(B1695,'contribution par jour-semaine'!$1:$1,0),4,1,"contribution par jour-semaine")),"")</f>
        <v>2915.283203125</v>
      </c>
      <c r="D1695" s="4" t="str">
        <f ca="1">VLOOKUP(A1695,predictions!A:B,2,FALSE)</f>
        <v>19/07/2021</v>
      </c>
      <c r="E1695" s="4">
        <f t="shared" ca="1" si="6"/>
        <v>44396</v>
      </c>
    </row>
    <row r="1696" spans="1:5" ht="13" x14ac:dyDescent="0.15">
      <c r="A1696" s="1">
        <f ca="1">IFERROR(__xludf.DUMMYFUNCTION("""COMPUTED_VALUE"""),56)</f>
        <v>56</v>
      </c>
      <c r="B1696" s="1" t="str">
        <f ca="1">IFERROR(__xludf.DUMMYFUNCTION("""COMPUTED_VALUE"""),"Media_TV_M6 contribution")</f>
        <v>Media_TV_M6 contribution</v>
      </c>
      <c r="C1696" s="1">
        <f ca="1">IFERROR(INDIRECT(ADDRESS(MATCH(A1696,'contribution par jour-semaine'!A:A,0),MATCH(B1696,'contribution par jour-semaine'!$1:$1,0),4,1,"contribution par jour-semaine")),"")</f>
        <v>7126.40234375</v>
      </c>
      <c r="D1696" s="4" t="str">
        <f ca="1">VLOOKUP(A1696,predictions!A:B,2,FALSE)</f>
        <v>19/07/2021</v>
      </c>
      <c r="E1696" s="4">
        <f t="shared" ca="1" si="6"/>
        <v>44396</v>
      </c>
    </row>
    <row r="1697" spans="1:5" ht="13" x14ac:dyDescent="0.15">
      <c r="A1697" s="1">
        <f ca="1">IFERROR(__xludf.DUMMYFUNCTION("""COMPUTED_VALUE"""),56)</f>
        <v>56</v>
      </c>
      <c r="B1697" s="1" t="str">
        <f ca="1">IFERROR(__xludf.DUMMYFUNCTION("""COMPUTED_VALUE"""),"Media_TV_TMC contribution")</f>
        <v>Media_TV_TMC contribution</v>
      </c>
      <c r="C1697" s="1">
        <f ca="1">IFERROR(INDIRECT(ADDRESS(MATCH(A1697,'contribution par jour-semaine'!A:A,0),MATCH(B1697,'contribution par jour-semaine'!$1:$1,0),4,1,"contribution par jour-semaine")),"")</f>
        <v>3519.995361328125</v>
      </c>
      <c r="D1697" s="4" t="str">
        <f ca="1">VLOOKUP(A1697,predictions!A:B,2,FALSE)</f>
        <v>19/07/2021</v>
      </c>
      <c r="E1697" s="4">
        <f t="shared" ca="1" si="6"/>
        <v>44396</v>
      </c>
    </row>
    <row r="1698" spans="1:5" ht="13" x14ac:dyDescent="0.15">
      <c r="A1698" s="1">
        <f ca="1">IFERROR(__xludf.DUMMYFUNCTION("""COMPUTED_VALUE"""),56)</f>
        <v>56</v>
      </c>
      <c r="B1698" s="1" t="str">
        <f ca="1">IFERROR(__xludf.DUMMYFUNCTION("""COMPUTED_VALUE"""),"Media_TV_FRANCE 2 contribution")</f>
        <v>Media_TV_FRANCE 2 contribution</v>
      </c>
      <c r="C1698" s="1">
        <f ca="1">IFERROR(INDIRECT(ADDRESS(MATCH(A1698,'contribution par jour-semaine'!A:A,0),MATCH(B1698,'contribution par jour-semaine'!$1:$1,0),4,1,"contribution par jour-semaine")),"")</f>
        <v>2835.89208984375</v>
      </c>
      <c r="D1698" s="4" t="str">
        <f ca="1">VLOOKUP(A1698,predictions!A:B,2,FALSE)</f>
        <v>19/07/2021</v>
      </c>
      <c r="E1698" s="4">
        <f t="shared" ca="1" si="6"/>
        <v>44396</v>
      </c>
    </row>
    <row r="1699" spans="1:5" ht="13" x14ac:dyDescent="0.15">
      <c r="A1699" s="1">
        <f ca="1">IFERROR(__xludf.DUMMYFUNCTION("""COMPUTED_VALUE"""),56)</f>
        <v>56</v>
      </c>
      <c r="B1699" s="1" t="str">
        <f ca="1">IFERROR(__xludf.DUMMYFUNCTION("""COMPUTED_VALUE"""),"Media_TV_BFM TV contribution")</f>
        <v>Media_TV_BFM TV contribution</v>
      </c>
      <c r="C1699" s="1">
        <f ca="1">IFERROR(INDIRECT(ADDRESS(MATCH(A1699,'contribution par jour-semaine'!A:A,0),MATCH(B1699,'contribution par jour-semaine'!$1:$1,0),4,1,"contribution par jour-semaine")),"")</f>
        <v>1717.5374755859375</v>
      </c>
      <c r="D1699" s="4" t="str">
        <f ca="1">VLOOKUP(A1699,predictions!A:B,2,FALSE)</f>
        <v>19/07/2021</v>
      </c>
      <c r="E1699" s="4">
        <f t="shared" ca="1" si="6"/>
        <v>44396</v>
      </c>
    </row>
    <row r="1700" spans="1:5" ht="13" x14ac:dyDescent="0.15">
      <c r="A1700" s="1">
        <f ca="1">IFERROR(__xludf.DUMMYFUNCTION("""COMPUTED_VALUE"""),56)</f>
        <v>56</v>
      </c>
      <c r="B1700" s="1" t="str">
        <f ca="1">IFERROR(__xludf.DUMMYFUNCTION("""COMPUTED_VALUE"""),"Media_TV_C8 contribution")</f>
        <v>Media_TV_C8 contribution</v>
      </c>
      <c r="C1700" s="1">
        <f ca="1">IFERROR(INDIRECT(ADDRESS(MATCH(A1700,'contribution par jour-semaine'!A:A,0),MATCH(B1700,'contribution par jour-semaine'!$1:$1,0),4,1,"contribution par jour-semaine")),"")</f>
        <v>4330.060546875</v>
      </c>
      <c r="D1700" s="4" t="str">
        <f ca="1">VLOOKUP(A1700,predictions!A:B,2,FALSE)</f>
        <v>19/07/2021</v>
      </c>
      <c r="E1700" s="4">
        <f t="shared" ca="1" si="6"/>
        <v>44396</v>
      </c>
    </row>
    <row r="1701" spans="1:5" ht="13" x14ac:dyDescent="0.15">
      <c r="A1701" s="1">
        <f ca="1">IFERROR(__xludf.DUMMYFUNCTION("""COMPUTED_VALUE"""),56)</f>
        <v>56</v>
      </c>
      <c r="B1701" s="1" t="str">
        <f ca="1">IFERROR(__xludf.DUMMYFUNCTION("""COMPUTED_VALUE"""),"Media_TV_TF1 SERIES FILMS contribution")</f>
        <v>Media_TV_TF1 SERIES FILMS contribution</v>
      </c>
      <c r="C1701" s="1">
        <f ca="1">IFERROR(INDIRECT(ADDRESS(MATCH(A1701,'contribution par jour-semaine'!A:A,0),MATCH(B1701,'contribution par jour-semaine'!$1:$1,0),4,1,"contribution par jour-semaine")),"")</f>
        <v>2009.3560791015625</v>
      </c>
      <c r="D1701" s="4" t="str">
        <f ca="1">VLOOKUP(A1701,predictions!A:B,2,FALSE)</f>
        <v>19/07/2021</v>
      </c>
      <c r="E1701" s="4">
        <f t="shared" ca="1" si="6"/>
        <v>44396</v>
      </c>
    </row>
    <row r="1702" spans="1:5" ht="13" x14ac:dyDescent="0.15">
      <c r="A1702" s="1">
        <f ca="1">IFERROR(__xludf.DUMMYFUNCTION("""COMPUTED_VALUE"""),56)</f>
        <v>56</v>
      </c>
      <c r="B1702" s="1" t="str">
        <f ca="1">IFERROR(__xludf.DUMMYFUNCTION("""COMPUTED_VALUE"""),"Media_TV_NRJ12 contribution")</f>
        <v>Media_TV_NRJ12 contribution</v>
      </c>
      <c r="C1702" s="1">
        <f ca="1">IFERROR(INDIRECT(ADDRESS(MATCH(A1702,'contribution par jour-semaine'!A:A,0),MATCH(B1702,'contribution par jour-semaine'!$1:$1,0),4,1,"contribution par jour-semaine")),"")</f>
        <v>482.86932373046875</v>
      </c>
      <c r="D1702" s="4" t="str">
        <f ca="1">VLOOKUP(A1702,predictions!A:B,2,FALSE)</f>
        <v>19/07/2021</v>
      </c>
      <c r="E1702" s="4">
        <f t="shared" ca="1" si="6"/>
        <v>44396</v>
      </c>
    </row>
    <row r="1703" spans="1:5" ht="13" x14ac:dyDescent="0.15">
      <c r="A1703" s="1">
        <f ca="1">IFERROR(__xludf.DUMMYFUNCTION("""COMPUTED_VALUE"""),56)</f>
        <v>56</v>
      </c>
      <c r="B1703" s="1" t="str">
        <f ca="1">IFERROR(__xludf.DUMMYFUNCTION("""COMPUTED_VALUE"""),"Media_Search contribution")</f>
        <v>Media_Search contribution</v>
      </c>
      <c r="C1703" s="1">
        <f ca="1">IFERROR(INDIRECT(ADDRESS(MATCH(A1703,'contribution par jour-semaine'!A:A,0),MATCH(B1703,'contribution par jour-semaine'!$1:$1,0),4,1,"contribution par jour-semaine")),"")</f>
        <v>65775.09375</v>
      </c>
      <c r="D1703" s="4" t="str">
        <f ca="1">VLOOKUP(A1703,predictions!A:B,2,FALSE)</f>
        <v>19/07/2021</v>
      </c>
      <c r="E1703" s="4">
        <f t="shared" ca="1" si="6"/>
        <v>44396</v>
      </c>
    </row>
    <row r="1704" spans="1:5" ht="13" x14ac:dyDescent="0.15">
      <c r="A1704" s="1">
        <f ca="1">IFERROR(__xludf.DUMMYFUNCTION("""COMPUTED_VALUE"""),56)</f>
        <v>56</v>
      </c>
      <c r="B1704" s="1" t="str">
        <f ca="1">IFERROR(__xludf.DUMMYFUNCTION("""COMPUTED_VALUE"""),"Media_Social contribution")</f>
        <v>Media_Social contribution</v>
      </c>
      <c r="C1704" s="1">
        <f ca="1">IFERROR(INDIRECT(ADDRESS(MATCH(A1704,'contribution par jour-semaine'!A:A,0),MATCH(B1704,'contribution par jour-semaine'!$1:$1,0),4,1,"contribution par jour-semaine")),"")</f>
        <v>131517.90625</v>
      </c>
      <c r="D1704" s="4" t="str">
        <f ca="1">VLOOKUP(A1704,predictions!A:B,2,FALSE)</f>
        <v>19/07/2021</v>
      </c>
      <c r="E1704" s="4">
        <f t="shared" ca="1" si="6"/>
        <v>44396</v>
      </c>
    </row>
    <row r="1705" spans="1:5" ht="13" x14ac:dyDescent="0.15">
      <c r="A1705" s="1">
        <f ca="1">IFERROR(__xludf.DUMMYFUNCTION("""COMPUTED_VALUE"""),56)</f>
        <v>56</v>
      </c>
      <c r="B1705" s="1" t="str">
        <f ca="1">IFERROR(__xludf.DUMMYFUNCTION("""COMPUTED_VALUE"""),"Media_Display contribution")</f>
        <v>Media_Display contribution</v>
      </c>
      <c r="C1705" s="1">
        <f ca="1">IFERROR(INDIRECT(ADDRESS(MATCH(A1705,'contribution par jour-semaine'!A:A,0),MATCH(B1705,'contribution par jour-semaine'!$1:$1,0),4,1,"contribution par jour-semaine")),"")</f>
        <v>9944.990234375</v>
      </c>
      <c r="D1705" s="4" t="str">
        <f ca="1">VLOOKUP(A1705,predictions!A:B,2,FALSE)</f>
        <v>19/07/2021</v>
      </c>
      <c r="E1705" s="4">
        <f t="shared" ca="1" si="6"/>
        <v>44396</v>
      </c>
    </row>
    <row r="1706" spans="1:5" ht="13" x14ac:dyDescent="0.15">
      <c r="A1706" s="1">
        <f ca="1">IFERROR(__xludf.DUMMYFUNCTION("""COMPUTED_VALUE"""),56)</f>
        <v>56</v>
      </c>
      <c r="B1706" s="1" t="str">
        <f ca="1">IFERROR(__xludf.DUMMYFUNCTION("""COMPUTED_VALUE"""),"Media_OOH_JC DECAUX VITRINE 2M2 NATIONAL contribution")</f>
        <v>Media_OOH_JC DECAUX VITRINE 2M2 NATIONAL contribution</v>
      </c>
      <c r="C1706" s="1">
        <f ca="1">IFERROR(INDIRECT(ADDRESS(MATCH(A1706,'contribution par jour-semaine'!A:A,0),MATCH(B1706,'contribution par jour-semaine'!$1:$1,0),4,1,"contribution par jour-semaine")),"")</f>
        <v>1195.43798828125</v>
      </c>
      <c r="D1706" s="4" t="str">
        <f ca="1">VLOOKUP(A1706,predictions!A:B,2,FALSE)</f>
        <v>19/07/2021</v>
      </c>
      <c r="E1706" s="4">
        <f t="shared" ca="1" si="6"/>
        <v>44396</v>
      </c>
    </row>
    <row r="1707" spans="1:5" ht="13" x14ac:dyDescent="0.15">
      <c r="A1707" s="1">
        <f ca="1">IFERROR(__xludf.DUMMYFUNCTION("""COMPUTED_VALUE"""),56)</f>
        <v>56</v>
      </c>
      <c r="B1707" s="1" t="str">
        <f ca="1">IFERROR(__xludf.DUMMYFUNCTION("""COMPUTED_VALUE"""),"Media_OOH_METROBUS METRO NATIONAL contribution")</f>
        <v>Media_OOH_METROBUS METRO NATIONAL contribution</v>
      </c>
      <c r="C1707" s="1">
        <f ca="1">IFERROR(INDIRECT(ADDRESS(MATCH(A1707,'contribution par jour-semaine'!A:A,0),MATCH(B1707,'contribution par jour-semaine'!$1:$1,0),4,1,"contribution par jour-semaine")),"")</f>
        <v>1016.4954833984375</v>
      </c>
      <c r="D1707" s="4" t="str">
        <f ca="1">VLOOKUP(A1707,predictions!A:B,2,FALSE)</f>
        <v>19/07/2021</v>
      </c>
      <c r="E1707" s="4">
        <f t="shared" ca="1" si="6"/>
        <v>44396</v>
      </c>
    </row>
    <row r="1708" spans="1:5" ht="13" x14ac:dyDescent="0.15">
      <c r="A1708" s="1">
        <f ca="1">IFERROR(__xludf.DUMMYFUNCTION("""COMPUTED_VALUE"""),56)</f>
        <v>56</v>
      </c>
      <c r="B1708" s="1" t="str">
        <f ca="1">IFERROR(__xludf.DUMMYFUNCTION("""COMPUTED_VALUE"""),"Media_OOH_CLEAR CHANNEL SHOPPING MALLS contribution")</f>
        <v>Media_OOH_CLEAR CHANNEL SHOPPING MALLS contribution</v>
      </c>
      <c r="C1708" s="1">
        <f ca="1">IFERROR(INDIRECT(ADDRESS(MATCH(A1708,'contribution par jour-semaine'!A:A,0),MATCH(B1708,'contribution par jour-semaine'!$1:$1,0),4,1,"contribution par jour-semaine")),"")</f>
        <v>20243.25</v>
      </c>
      <c r="D1708" s="4" t="str">
        <f ca="1">VLOOKUP(A1708,predictions!A:B,2,FALSE)</f>
        <v>19/07/2021</v>
      </c>
      <c r="E1708" s="4">
        <f t="shared" ca="1" si="6"/>
        <v>44396</v>
      </c>
    </row>
    <row r="1709" spans="1:5" ht="13" x14ac:dyDescent="0.15">
      <c r="A1709" s="1">
        <f ca="1">IFERROR(__xludf.DUMMYFUNCTION("""COMPUTED_VALUE"""),56)</f>
        <v>56</v>
      </c>
      <c r="B1709" s="1" t="str">
        <f ca="1">IFERROR(__xludf.DUMMYFUNCTION("""COMPUTED_VALUE"""),"Media_OOH_MEDIAGARES TRANSPORT contribution")</f>
        <v>Media_OOH_MEDIAGARES TRANSPORT contribution</v>
      </c>
      <c r="C1709" s="1">
        <f ca="1">IFERROR(INDIRECT(ADDRESS(MATCH(A1709,'contribution par jour-semaine'!A:A,0),MATCH(B1709,'contribution par jour-semaine'!$1:$1,0),4,1,"contribution par jour-semaine")),"")</f>
        <v>12872.0029296875</v>
      </c>
      <c r="D1709" s="4" t="str">
        <f ca="1">VLOOKUP(A1709,predictions!A:B,2,FALSE)</f>
        <v>19/07/2021</v>
      </c>
      <c r="E1709" s="4">
        <f t="shared" ca="1" si="6"/>
        <v>44396</v>
      </c>
    </row>
    <row r="1710" spans="1:5" ht="13" x14ac:dyDescent="0.15">
      <c r="A1710" s="1">
        <f ca="1">IFERROR(__xludf.DUMMYFUNCTION("""COMPUTED_VALUE"""),56)</f>
        <v>56</v>
      </c>
      <c r="B1710" s="1" t="str">
        <f ca="1">IFERROR(__xludf.DUMMYFUNCTION("""COMPUTED_VALUE"""),"Media_OOH_Others contribution")</f>
        <v>Media_OOH_Others contribution</v>
      </c>
      <c r="C1710" s="1">
        <f ca="1">IFERROR(INDIRECT(ADDRESS(MATCH(A1710,'contribution par jour-semaine'!A:A,0),MATCH(B1710,'contribution par jour-semaine'!$1:$1,0),4,1,"contribution par jour-semaine")),"")</f>
        <v>6016.5146484375</v>
      </c>
      <c r="D1710" s="4" t="str">
        <f ca="1">VLOOKUP(A1710,predictions!A:B,2,FALSE)</f>
        <v>19/07/2021</v>
      </c>
      <c r="E1710" s="4">
        <f t="shared" ca="1" si="6"/>
        <v>44396</v>
      </c>
    </row>
    <row r="1711" spans="1:5" ht="13" x14ac:dyDescent="0.15">
      <c r="A1711" s="1">
        <f ca="1">IFERROR(__xludf.DUMMYFUNCTION("""COMPUTED_VALUE"""),56)</f>
        <v>56</v>
      </c>
      <c r="B1711" s="1" t="str">
        <f ca="1">IFERROR(__xludf.DUMMYFUNCTION("""COMPUTED_VALUE"""),"baseline contribution")</f>
        <v>baseline contribution</v>
      </c>
      <c r="C1711" s="1">
        <f ca="1">IFERROR(INDIRECT(ADDRESS(MATCH(A1711,'contribution par jour-semaine'!A:A,0),MATCH(B1711,'contribution par jour-semaine'!$1:$1,0),4,1,"contribution par jour-semaine")),"")</f>
        <v>1270629.875</v>
      </c>
      <c r="D1711" s="4" t="str">
        <f ca="1">VLOOKUP(A1711,predictions!A:B,2,FALSE)</f>
        <v>19/07/2021</v>
      </c>
      <c r="E1711" s="4">
        <f t="shared" ca="1" si="6"/>
        <v>44396</v>
      </c>
    </row>
    <row r="1712" spans="1:5" ht="13" x14ac:dyDescent="0.15">
      <c r="A1712" s="1">
        <f ca="1">IFERROR(__xludf.DUMMYFUNCTION("""COMPUTED_VALUE"""),57)</f>
        <v>57</v>
      </c>
      <c r="B1712" s="1" t="str">
        <f ca="1">IFERROR(__xludf.DUMMYFUNCTION("""COMPUTED_VALUE"""),"Media_Print_Others contribution")</f>
        <v>Media_Print_Others contribution</v>
      </c>
      <c r="C1712" s="1">
        <f ca="1">IFERROR(INDIRECT(ADDRESS(MATCH(A1712,'contribution par jour-semaine'!A:A,0),MATCH(B1712,'contribution par jour-semaine'!$1:$1,0),4,1,"contribution par jour-semaine")),"")</f>
        <v>14056.8056640625</v>
      </c>
      <c r="D1712" s="4" t="str">
        <f ca="1">VLOOKUP(A1712,predictions!A:B,2,FALSE)</f>
        <v>26/07/2021</v>
      </c>
      <c r="E1712" s="4">
        <f t="shared" ca="1" si="6"/>
        <v>44403</v>
      </c>
    </row>
    <row r="1713" spans="1:5" ht="13" x14ac:dyDescent="0.15">
      <c r="A1713" s="1">
        <f ca="1">IFERROR(__xludf.DUMMYFUNCTION("""COMPUTED_VALUE"""),57)</f>
        <v>57</v>
      </c>
      <c r="B1713" s="1" t="str">
        <f ca="1">IFERROR(__xludf.DUMMYFUNCTION("""COMPUTED_VALUE"""),"Media_Print_ELLE contribution")</f>
        <v>Media_Print_ELLE contribution</v>
      </c>
      <c r="C1713" s="1">
        <f ca="1">IFERROR(INDIRECT(ADDRESS(MATCH(A1713,'contribution par jour-semaine'!A:A,0),MATCH(B1713,'contribution par jour-semaine'!$1:$1,0),4,1,"contribution par jour-semaine")),"")</f>
        <v>36475.08984375</v>
      </c>
      <c r="D1713" s="4" t="str">
        <f ca="1">VLOOKUP(A1713,predictions!A:B,2,FALSE)</f>
        <v>26/07/2021</v>
      </c>
      <c r="E1713" s="4">
        <f t="shared" ca="1" si="6"/>
        <v>44403</v>
      </c>
    </row>
    <row r="1714" spans="1:5" ht="13" x14ac:dyDescent="0.15">
      <c r="A1714" s="1">
        <f ca="1">IFERROR(__xludf.DUMMYFUNCTION("""COMPUTED_VALUE"""),57)</f>
        <v>57</v>
      </c>
      <c r="B1714" s="1" t="str">
        <f ca="1">IFERROR(__xludf.DUMMYFUNCTION("""COMPUTED_VALUE"""),"Media_Print_MADAME FIGARO contribution")</f>
        <v>Media_Print_MADAME FIGARO contribution</v>
      </c>
      <c r="C1714" s="1">
        <f ca="1">IFERROR(INDIRECT(ADDRESS(MATCH(A1714,'contribution par jour-semaine'!A:A,0),MATCH(B1714,'contribution par jour-semaine'!$1:$1,0),4,1,"contribution par jour-semaine")),"")</f>
        <v>22545.306640625</v>
      </c>
      <c r="D1714" s="4" t="str">
        <f ca="1">VLOOKUP(A1714,predictions!A:B,2,FALSE)</f>
        <v>26/07/2021</v>
      </c>
      <c r="E1714" s="4">
        <f t="shared" ca="1" si="6"/>
        <v>44403</v>
      </c>
    </row>
    <row r="1715" spans="1:5" ht="13" x14ac:dyDescent="0.15">
      <c r="A1715" s="1">
        <f ca="1">IFERROR(__xludf.DUMMYFUNCTION("""COMPUTED_VALUE"""),57)</f>
        <v>57</v>
      </c>
      <c r="B1715" s="1" t="str">
        <f ca="1">IFERROR(__xludf.DUMMYFUNCTION("""COMPUTED_VALUE"""),"Media_Print_MARIE CLAIRE contribution")</f>
        <v>Media_Print_MARIE CLAIRE contribution</v>
      </c>
      <c r="C1715" s="1">
        <f ca="1">IFERROR(INDIRECT(ADDRESS(MATCH(A1715,'contribution par jour-semaine'!A:A,0),MATCH(B1715,'contribution par jour-semaine'!$1:$1,0),4,1,"contribution par jour-semaine")),"")</f>
        <v>9714.9208984375</v>
      </c>
      <c r="D1715" s="4" t="str">
        <f ca="1">VLOOKUP(A1715,predictions!A:B,2,FALSE)</f>
        <v>26/07/2021</v>
      </c>
      <c r="E1715" s="4">
        <f t="shared" ca="1" si="6"/>
        <v>44403</v>
      </c>
    </row>
    <row r="1716" spans="1:5" ht="13" x14ac:dyDescent="0.15">
      <c r="A1716" s="1">
        <f ca="1">IFERROR(__xludf.DUMMYFUNCTION("""COMPUTED_VALUE"""),57)</f>
        <v>57</v>
      </c>
      <c r="B1716" s="1" t="str">
        <f ca="1">IFERROR(__xludf.DUMMYFUNCTION("""COMPUTED_VALUE"""),"Media_Print_VERSION FEMINA contribution")</f>
        <v>Media_Print_VERSION FEMINA contribution</v>
      </c>
      <c r="C1716" s="1">
        <f ca="1">IFERROR(INDIRECT(ADDRESS(MATCH(A1716,'contribution par jour-semaine'!A:A,0),MATCH(B1716,'contribution par jour-semaine'!$1:$1,0),4,1,"contribution par jour-semaine")),"")</f>
        <v>39541.9609375</v>
      </c>
      <c r="D1716" s="4" t="str">
        <f ca="1">VLOOKUP(A1716,predictions!A:B,2,FALSE)</f>
        <v>26/07/2021</v>
      </c>
      <c r="E1716" s="4">
        <f t="shared" ca="1" si="6"/>
        <v>44403</v>
      </c>
    </row>
    <row r="1717" spans="1:5" ht="13" x14ac:dyDescent="0.15">
      <c r="A1717" s="1">
        <f ca="1">IFERROR(__xludf.DUMMYFUNCTION("""COMPUTED_VALUE"""),57)</f>
        <v>57</v>
      </c>
      <c r="B1717" s="1" t="str">
        <f ca="1">IFERROR(__xludf.DUMMYFUNCTION("""COMPUTED_VALUE"""),"Media_Print_GALA contribution")</f>
        <v>Media_Print_GALA contribution</v>
      </c>
      <c r="C1717" s="1">
        <f ca="1">IFERROR(INDIRECT(ADDRESS(MATCH(A1717,'contribution par jour-semaine'!A:A,0),MATCH(B1717,'contribution par jour-semaine'!$1:$1,0),4,1,"contribution par jour-semaine")),"")</f>
        <v>24114.34375</v>
      </c>
      <c r="D1717" s="4" t="str">
        <f ca="1">VLOOKUP(A1717,predictions!A:B,2,FALSE)</f>
        <v>26/07/2021</v>
      </c>
      <c r="E1717" s="4">
        <f t="shared" ca="1" si="6"/>
        <v>44403</v>
      </c>
    </row>
    <row r="1718" spans="1:5" ht="13" x14ac:dyDescent="0.15">
      <c r="A1718" s="1">
        <f ca="1">IFERROR(__xludf.DUMMYFUNCTION("""COMPUTED_VALUE"""),57)</f>
        <v>57</v>
      </c>
      <c r="B1718" s="1" t="str">
        <f ca="1">IFERROR(__xludf.DUMMYFUNCTION("""COMPUTED_VALUE"""),"Media_Print_COSMOPOLITAN contribution")</f>
        <v>Media_Print_COSMOPOLITAN contribution</v>
      </c>
      <c r="C1718" s="1">
        <f ca="1">IFERROR(INDIRECT(ADDRESS(MATCH(A1718,'contribution par jour-semaine'!A:A,0),MATCH(B1718,'contribution par jour-semaine'!$1:$1,0),4,1,"contribution par jour-semaine")),"")</f>
        <v>36197.328125</v>
      </c>
      <c r="D1718" s="4" t="str">
        <f ca="1">VLOOKUP(A1718,predictions!A:B,2,FALSE)</f>
        <v>26/07/2021</v>
      </c>
      <c r="E1718" s="4">
        <f t="shared" ca="1" si="6"/>
        <v>44403</v>
      </c>
    </row>
    <row r="1719" spans="1:5" ht="13" x14ac:dyDescent="0.15">
      <c r="A1719" s="1">
        <f ca="1">IFERROR(__xludf.DUMMYFUNCTION("""COMPUTED_VALUE"""),57)</f>
        <v>57</v>
      </c>
      <c r="B1719" s="1" t="str">
        <f ca="1">IFERROR(__xludf.DUMMYFUNCTION("""COMPUTED_VALUE"""),"Media_Print_FEMME ACTUELLE contribution")</f>
        <v>Media_Print_FEMME ACTUELLE contribution</v>
      </c>
      <c r="C1719" s="1">
        <f ca="1">IFERROR(INDIRECT(ADDRESS(MATCH(A1719,'contribution par jour-semaine'!A:A,0),MATCH(B1719,'contribution par jour-semaine'!$1:$1,0),4,1,"contribution par jour-semaine")),"")</f>
        <v>28314.33203125</v>
      </c>
      <c r="D1719" s="4" t="str">
        <f ca="1">VLOOKUP(A1719,predictions!A:B,2,FALSE)</f>
        <v>26/07/2021</v>
      </c>
      <c r="E1719" s="4">
        <f t="shared" ca="1" si="6"/>
        <v>44403</v>
      </c>
    </row>
    <row r="1720" spans="1:5" ht="13" x14ac:dyDescent="0.15">
      <c r="A1720" s="1">
        <f ca="1">IFERROR(__xludf.DUMMYFUNCTION("""COMPUTED_VALUE"""),57)</f>
        <v>57</v>
      </c>
      <c r="B1720" s="1" t="str">
        <f ca="1">IFERROR(__xludf.DUMMYFUNCTION("""COMPUTED_VALUE"""),"Media_Print_PARIS MATCH contribution")</f>
        <v>Media_Print_PARIS MATCH contribution</v>
      </c>
      <c r="C1720" s="1">
        <f ca="1">IFERROR(INDIRECT(ADDRESS(MATCH(A1720,'contribution par jour-semaine'!A:A,0),MATCH(B1720,'contribution par jour-semaine'!$1:$1,0),4,1,"contribution par jour-semaine")),"")</f>
        <v>17505.421875</v>
      </c>
      <c r="D1720" s="4" t="str">
        <f ca="1">VLOOKUP(A1720,predictions!A:B,2,FALSE)</f>
        <v>26/07/2021</v>
      </c>
      <c r="E1720" s="4">
        <f t="shared" ca="1" si="6"/>
        <v>44403</v>
      </c>
    </row>
    <row r="1721" spans="1:5" ht="13" x14ac:dyDescent="0.15">
      <c r="A1721" s="1">
        <f ca="1">IFERROR(__xludf.DUMMYFUNCTION("""COMPUTED_VALUE"""),57)</f>
        <v>57</v>
      </c>
      <c r="B1721" s="1" t="str">
        <f ca="1">IFERROR(__xludf.DUMMYFUNCTION("""COMPUTED_VALUE"""),"Media_Print_BIBA contribution")</f>
        <v>Media_Print_BIBA contribution</v>
      </c>
      <c r="C1721" s="1">
        <f ca="1">IFERROR(INDIRECT(ADDRESS(MATCH(A1721,'contribution par jour-semaine'!A:A,0),MATCH(B1721,'contribution par jour-semaine'!$1:$1,0),4,1,"contribution par jour-semaine")),"")</f>
        <v>33478.08984375</v>
      </c>
      <c r="D1721" s="4" t="str">
        <f ca="1">VLOOKUP(A1721,predictions!A:B,2,FALSE)</f>
        <v>26/07/2021</v>
      </c>
      <c r="E1721" s="4">
        <f t="shared" ca="1" si="6"/>
        <v>44403</v>
      </c>
    </row>
    <row r="1722" spans="1:5" ht="13" x14ac:dyDescent="0.15">
      <c r="A1722" s="1">
        <f ca="1">IFERROR(__xludf.DUMMYFUNCTION("""COMPUTED_VALUE"""),57)</f>
        <v>57</v>
      </c>
      <c r="B1722" s="1" t="str">
        <f ca="1">IFERROR(__xludf.DUMMYFUNCTION("""COMPUTED_VALUE"""),"Media_Print_AVANTAGES contribution")</f>
        <v>Media_Print_AVANTAGES contribution</v>
      </c>
      <c r="C1722" s="1">
        <f ca="1">IFERROR(INDIRECT(ADDRESS(MATCH(A1722,'contribution par jour-semaine'!A:A,0),MATCH(B1722,'contribution par jour-semaine'!$1:$1,0),4,1,"contribution par jour-semaine")),"")</f>
        <v>12732.7001953125</v>
      </c>
      <c r="D1722" s="4" t="str">
        <f ca="1">VLOOKUP(A1722,predictions!A:B,2,FALSE)</f>
        <v>26/07/2021</v>
      </c>
      <c r="E1722" s="4">
        <f t="shared" ca="1" si="6"/>
        <v>44403</v>
      </c>
    </row>
    <row r="1723" spans="1:5" ht="13" x14ac:dyDescent="0.15">
      <c r="A1723" s="1">
        <f ca="1">IFERROR(__xludf.DUMMYFUNCTION("""COMPUTED_VALUE"""),57)</f>
        <v>57</v>
      </c>
      <c r="B1723" s="1" t="str">
        <f ca="1">IFERROR(__xludf.DUMMYFUNCTION("""COMPUTED_VALUE"""),"Media_Print_PSYCHOLOGIES contribution")</f>
        <v>Media_Print_PSYCHOLOGIES contribution</v>
      </c>
      <c r="C1723" s="1">
        <f ca="1">IFERROR(INDIRECT(ADDRESS(MATCH(A1723,'contribution par jour-semaine'!A:A,0),MATCH(B1723,'contribution par jour-semaine'!$1:$1,0),4,1,"contribution par jour-semaine")),"")</f>
        <v>3683.9482421875</v>
      </c>
      <c r="D1723" s="4" t="str">
        <f ca="1">VLOOKUP(A1723,predictions!A:B,2,FALSE)</f>
        <v>26/07/2021</v>
      </c>
      <c r="E1723" s="4">
        <f t="shared" ca="1" si="6"/>
        <v>44403</v>
      </c>
    </row>
    <row r="1724" spans="1:5" ht="13" x14ac:dyDescent="0.15">
      <c r="A1724" s="1">
        <f ca="1">IFERROR(__xludf.DUMMYFUNCTION("""COMPUTED_VALUE"""),57)</f>
        <v>57</v>
      </c>
      <c r="B1724" s="1" t="str">
        <f ca="1">IFERROR(__xludf.DUMMYFUNCTION("""COMPUTED_VALUE"""),"Media_TV_TF1 contribution")</f>
        <v>Media_TV_TF1 contribution</v>
      </c>
      <c r="C1724" s="1">
        <f ca="1">IFERROR(INDIRECT(ADDRESS(MATCH(A1724,'contribution par jour-semaine'!A:A,0),MATCH(B1724,'contribution par jour-semaine'!$1:$1,0),4,1,"contribution par jour-semaine")),"")</f>
        <v>2324.079345703125</v>
      </c>
      <c r="D1724" s="4" t="str">
        <f ca="1">VLOOKUP(A1724,predictions!A:B,2,FALSE)</f>
        <v>26/07/2021</v>
      </c>
      <c r="E1724" s="4">
        <f t="shared" ca="1" si="6"/>
        <v>44403</v>
      </c>
    </row>
    <row r="1725" spans="1:5" ht="13" x14ac:dyDescent="0.15">
      <c r="A1725" s="1">
        <f ca="1">IFERROR(__xludf.DUMMYFUNCTION("""COMPUTED_VALUE"""),57)</f>
        <v>57</v>
      </c>
      <c r="B1725" s="1" t="str">
        <f ca="1">IFERROR(__xludf.DUMMYFUNCTION("""COMPUTED_VALUE"""),"Media_TV_Others contribution")</f>
        <v>Media_TV_Others contribution</v>
      </c>
      <c r="C1725" s="1">
        <f ca="1">IFERROR(INDIRECT(ADDRESS(MATCH(A1725,'contribution par jour-semaine'!A:A,0),MATCH(B1725,'contribution par jour-semaine'!$1:$1,0),4,1,"contribution par jour-semaine")),"")</f>
        <v>2706.67236328125</v>
      </c>
      <c r="D1725" s="4" t="str">
        <f ca="1">VLOOKUP(A1725,predictions!A:B,2,FALSE)</f>
        <v>26/07/2021</v>
      </c>
      <c r="E1725" s="4">
        <f t="shared" ca="1" si="6"/>
        <v>44403</v>
      </c>
    </row>
    <row r="1726" spans="1:5" ht="13" x14ac:dyDescent="0.15">
      <c r="A1726" s="1">
        <f ca="1">IFERROR(__xludf.DUMMYFUNCTION("""COMPUTED_VALUE"""),57)</f>
        <v>57</v>
      </c>
      <c r="B1726" s="1" t="str">
        <f ca="1">IFERROR(__xludf.DUMMYFUNCTION("""COMPUTED_VALUE"""),"Media_TV_M6 contribution")</f>
        <v>Media_TV_M6 contribution</v>
      </c>
      <c r="C1726" s="1">
        <f ca="1">IFERROR(INDIRECT(ADDRESS(MATCH(A1726,'contribution par jour-semaine'!A:A,0),MATCH(B1726,'contribution par jour-semaine'!$1:$1,0),4,1,"contribution par jour-semaine")),"")</f>
        <v>6868.94189453125</v>
      </c>
      <c r="D1726" s="4" t="str">
        <f ca="1">VLOOKUP(A1726,predictions!A:B,2,FALSE)</f>
        <v>26/07/2021</v>
      </c>
      <c r="E1726" s="4">
        <f t="shared" ca="1" si="6"/>
        <v>44403</v>
      </c>
    </row>
    <row r="1727" spans="1:5" ht="13" x14ac:dyDescent="0.15">
      <c r="A1727" s="1">
        <f ca="1">IFERROR(__xludf.DUMMYFUNCTION("""COMPUTED_VALUE"""),57)</f>
        <v>57</v>
      </c>
      <c r="B1727" s="1" t="str">
        <f ca="1">IFERROR(__xludf.DUMMYFUNCTION("""COMPUTED_VALUE"""),"Media_TV_TMC contribution")</f>
        <v>Media_TV_TMC contribution</v>
      </c>
      <c r="C1727" s="1">
        <f ca="1">IFERROR(INDIRECT(ADDRESS(MATCH(A1727,'contribution par jour-semaine'!A:A,0),MATCH(B1727,'contribution par jour-semaine'!$1:$1,0),4,1,"contribution par jour-semaine")),"")</f>
        <v>3336.853515625</v>
      </c>
      <c r="D1727" s="4" t="str">
        <f ca="1">VLOOKUP(A1727,predictions!A:B,2,FALSE)</f>
        <v>26/07/2021</v>
      </c>
      <c r="E1727" s="4">
        <f t="shared" ca="1" si="6"/>
        <v>44403</v>
      </c>
    </row>
    <row r="1728" spans="1:5" ht="13" x14ac:dyDescent="0.15">
      <c r="A1728" s="1">
        <f ca="1">IFERROR(__xludf.DUMMYFUNCTION("""COMPUTED_VALUE"""),57)</f>
        <v>57</v>
      </c>
      <c r="B1728" s="1" t="str">
        <f ca="1">IFERROR(__xludf.DUMMYFUNCTION("""COMPUTED_VALUE"""),"Media_TV_FRANCE 2 contribution")</f>
        <v>Media_TV_FRANCE 2 contribution</v>
      </c>
      <c r="C1728" s="1">
        <f ca="1">IFERROR(INDIRECT(ADDRESS(MATCH(A1728,'contribution par jour-semaine'!A:A,0),MATCH(B1728,'contribution par jour-semaine'!$1:$1,0),4,1,"contribution par jour-semaine")),"")</f>
        <v>2683.468017578125</v>
      </c>
      <c r="D1728" s="4" t="str">
        <f ca="1">VLOOKUP(A1728,predictions!A:B,2,FALSE)</f>
        <v>26/07/2021</v>
      </c>
      <c r="E1728" s="4">
        <f t="shared" ca="1" si="6"/>
        <v>44403</v>
      </c>
    </row>
    <row r="1729" spans="1:5" ht="13" x14ac:dyDescent="0.15">
      <c r="A1729" s="1">
        <f ca="1">IFERROR(__xludf.DUMMYFUNCTION("""COMPUTED_VALUE"""),57)</f>
        <v>57</v>
      </c>
      <c r="B1729" s="1" t="str">
        <f ca="1">IFERROR(__xludf.DUMMYFUNCTION("""COMPUTED_VALUE"""),"Media_TV_BFM TV contribution")</f>
        <v>Media_TV_BFM TV contribution</v>
      </c>
      <c r="C1729" s="1">
        <f ca="1">IFERROR(INDIRECT(ADDRESS(MATCH(A1729,'contribution par jour-semaine'!A:A,0),MATCH(B1729,'contribution par jour-semaine'!$1:$1,0),4,1,"contribution par jour-semaine")),"")</f>
        <v>1642.825439453125</v>
      </c>
      <c r="D1729" s="4" t="str">
        <f ca="1">VLOOKUP(A1729,predictions!A:B,2,FALSE)</f>
        <v>26/07/2021</v>
      </c>
      <c r="E1729" s="4">
        <f t="shared" ca="1" si="6"/>
        <v>44403</v>
      </c>
    </row>
    <row r="1730" spans="1:5" ht="13" x14ac:dyDescent="0.15">
      <c r="A1730" s="1">
        <f ca="1">IFERROR(__xludf.DUMMYFUNCTION("""COMPUTED_VALUE"""),57)</f>
        <v>57</v>
      </c>
      <c r="B1730" s="1" t="str">
        <f ca="1">IFERROR(__xludf.DUMMYFUNCTION("""COMPUTED_VALUE"""),"Media_TV_C8 contribution")</f>
        <v>Media_TV_C8 contribution</v>
      </c>
      <c r="C1730" s="1">
        <f ca="1">IFERROR(INDIRECT(ADDRESS(MATCH(A1730,'contribution par jour-semaine'!A:A,0),MATCH(B1730,'contribution par jour-semaine'!$1:$1,0),4,1,"contribution par jour-semaine")),"")</f>
        <v>4229.3369140625</v>
      </c>
      <c r="D1730" s="4" t="str">
        <f ca="1">VLOOKUP(A1730,predictions!A:B,2,FALSE)</f>
        <v>26/07/2021</v>
      </c>
      <c r="E1730" s="4">
        <f t="shared" ca="1" si="6"/>
        <v>44403</v>
      </c>
    </row>
    <row r="1731" spans="1:5" ht="13" x14ac:dyDescent="0.15">
      <c r="A1731" s="1">
        <f ca="1">IFERROR(__xludf.DUMMYFUNCTION("""COMPUTED_VALUE"""),57)</f>
        <v>57</v>
      </c>
      <c r="B1731" s="1" t="str">
        <f ca="1">IFERROR(__xludf.DUMMYFUNCTION("""COMPUTED_VALUE"""),"Media_TV_TF1 SERIES FILMS contribution")</f>
        <v>Media_TV_TF1 SERIES FILMS contribution</v>
      </c>
      <c r="C1731" s="1">
        <f ca="1">IFERROR(INDIRECT(ADDRESS(MATCH(A1731,'contribution par jour-semaine'!A:A,0),MATCH(B1731,'contribution par jour-semaine'!$1:$1,0),4,1,"contribution par jour-semaine")),"")</f>
        <v>1875.6082763671875</v>
      </c>
      <c r="D1731" s="4" t="str">
        <f ca="1">VLOOKUP(A1731,predictions!A:B,2,FALSE)</f>
        <v>26/07/2021</v>
      </c>
      <c r="E1731" s="4">
        <f t="shared" ca="1" si="6"/>
        <v>44403</v>
      </c>
    </row>
    <row r="1732" spans="1:5" ht="13" x14ac:dyDescent="0.15">
      <c r="A1732" s="1">
        <f ca="1">IFERROR(__xludf.DUMMYFUNCTION("""COMPUTED_VALUE"""),57)</f>
        <v>57</v>
      </c>
      <c r="B1732" s="1" t="str">
        <f ca="1">IFERROR(__xludf.DUMMYFUNCTION("""COMPUTED_VALUE"""),"Media_TV_NRJ12 contribution")</f>
        <v>Media_TV_NRJ12 contribution</v>
      </c>
      <c r="C1732" s="1">
        <f ca="1">IFERROR(INDIRECT(ADDRESS(MATCH(A1732,'contribution par jour-semaine'!A:A,0),MATCH(B1732,'contribution par jour-semaine'!$1:$1,0),4,1,"contribution par jour-semaine")),"")</f>
        <v>413.96466064453125</v>
      </c>
      <c r="D1732" s="4" t="str">
        <f ca="1">VLOOKUP(A1732,predictions!A:B,2,FALSE)</f>
        <v>26/07/2021</v>
      </c>
      <c r="E1732" s="4">
        <f t="shared" ca="1" si="6"/>
        <v>44403</v>
      </c>
    </row>
    <row r="1733" spans="1:5" ht="13" x14ac:dyDescent="0.15">
      <c r="A1733" s="1">
        <f ca="1">IFERROR(__xludf.DUMMYFUNCTION("""COMPUTED_VALUE"""),57)</f>
        <v>57</v>
      </c>
      <c r="B1733" s="1" t="str">
        <f ca="1">IFERROR(__xludf.DUMMYFUNCTION("""COMPUTED_VALUE"""),"Media_Search contribution")</f>
        <v>Media_Search contribution</v>
      </c>
      <c r="C1733" s="1">
        <f ca="1">IFERROR(INDIRECT(ADDRESS(MATCH(A1733,'contribution par jour-semaine'!A:A,0),MATCH(B1733,'contribution par jour-semaine'!$1:$1,0),4,1,"contribution par jour-semaine")),"")</f>
        <v>66181.1015625</v>
      </c>
      <c r="D1733" s="4" t="str">
        <f ca="1">VLOOKUP(A1733,predictions!A:B,2,FALSE)</f>
        <v>26/07/2021</v>
      </c>
      <c r="E1733" s="4">
        <f t="shared" ca="1" si="6"/>
        <v>44403</v>
      </c>
    </row>
    <row r="1734" spans="1:5" ht="13" x14ac:dyDescent="0.15">
      <c r="A1734" s="1">
        <f ca="1">IFERROR(__xludf.DUMMYFUNCTION("""COMPUTED_VALUE"""),57)</f>
        <v>57</v>
      </c>
      <c r="B1734" s="1" t="str">
        <f ca="1">IFERROR(__xludf.DUMMYFUNCTION("""COMPUTED_VALUE"""),"Media_Social contribution")</f>
        <v>Media_Social contribution</v>
      </c>
      <c r="C1734" s="1">
        <f ca="1">IFERROR(INDIRECT(ADDRESS(MATCH(A1734,'contribution par jour-semaine'!A:A,0),MATCH(B1734,'contribution par jour-semaine'!$1:$1,0),4,1,"contribution par jour-semaine")),"")</f>
        <v>148765.96875</v>
      </c>
      <c r="D1734" s="4" t="str">
        <f ca="1">VLOOKUP(A1734,predictions!A:B,2,FALSE)</f>
        <v>26/07/2021</v>
      </c>
      <c r="E1734" s="4">
        <f t="shared" ca="1" si="6"/>
        <v>44403</v>
      </c>
    </row>
    <row r="1735" spans="1:5" ht="13" x14ac:dyDescent="0.15">
      <c r="A1735" s="1">
        <f ca="1">IFERROR(__xludf.DUMMYFUNCTION("""COMPUTED_VALUE"""),57)</f>
        <v>57</v>
      </c>
      <c r="B1735" s="1" t="str">
        <f ca="1">IFERROR(__xludf.DUMMYFUNCTION("""COMPUTED_VALUE"""),"Media_Display contribution")</f>
        <v>Media_Display contribution</v>
      </c>
      <c r="C1735" s="1">
        <f ca="1">IFERROR(INDIRECT(ADDRESS(MATCH(A1735,'contribution par jour-semaine'!A:A,0),MATCH(B1735,'contribution par jour-semaine'!$1:$1,0),4,1,"contribution par jour-semaine")),"")</f>
        <v>8491.7177734375</v>
      </c>
      <c r="D1735" s="4" t="str">
        <f ca="1">VLOOKUP(A1735,predictions!A:B,2,FALSE)</f>
        <v>26/07/2021</v>
      </c>
      <c r="E1735" s="4">
        <f t="shared" ca="1" si="6"/>
        <v>44403</v>
      </c>
    </row>
    <row r="1736" spans="1:5" ht="13" x14ac:dyDescent="0.15">
      <c r="A1736" s="1">
        <f ca="1">IFERROR(__xludf.DUMMYFUNCTION("""COMPUTED_VALUE"""),57)</f>
        <v>57</v>
      </c>
      <c r="B1736" s="1" t="str">
        <f ca="1">IFERROR(__xludf.DUMMYFUNCTION("""COMPUTED_VALUE"""),"Media_OOH_JC DECAUX VITRINE 2M2 NATIONAL contribution")</f>
        <v>Media_OOH_JC DECAUX VITRINE 2M2 NATIONAL contribution</v>
      </c>
      <c r="C1736" s="1">
        <f ca="1">IFERROR(INDIRECT(ADDRESS(MATCH(A1736,'contribution par jour-semaine'!A:A,0),MATCH(B1736,'contribution par jour-semaine'!$1:$1,0),4,1,"contribution par jour-semaine")),"")</f>
        <v>1159.8037109375</v>
      </c>
      <c r="D1736" s="4" t="str">
        <f ca="1">VLOOKUP(A1736,predictions!A:B,2,FALSE)</f>
        <v>26/07/2021</v>
      </c>
      <c r="E1736" s="4">
        <f t="shared" ca="1" si="6"/>
        <v>44403</v>
      </c>
    </row>
    <row r="1737" spans="1:5" ht="13" x14ac:dyDescent="0.15">
      <c r="A1737" s="1">
        <f ca="1">IFERROR(__xludf.DUMMYFUNCTION("""COMPUTED_VALUE"""),57)</f>
        <v>57</v>
      </c>
      <c r="B1737" s="1" t="str">
        <f ca="1">IFERROR(__xludf.DUMMYFUNCTION("""COMPUTED_VALUE"""),"Media_OOH_METROBUS METRO NATIONAL contribution")</f>
        <v>Media_OOH_METROBUS METRO NATIONAL contribution</v>
      </c>
      <c r="C1737" s="1">
        <f ca="1">IFERROR(INDIRECT(ADDRESS(MATCH(A1737,'contribution par jour-semaine'!A:A,0),MATCH(B1737,'contribution par jour-semaine'!$1:$1,0),4,1,"contribution par jour-semaine")),"")</f>
        <v>964.42041015625</v>
      </c>
      <c r="D1737" s="4" t="str">
        <f ca="1">VLOOKUP(A1737,predictions!A:B,2,FALSE)</f>
        <v>26/07/2021</v>
      </c>
      <c r="E1737" s="4">
        <f t="shared" ca="1" si="6"/>
        <v>44403</v>
      </c>
    </row>
    <row r="1738" spans="1:5" ht="13" x14ac:dyDescent="0.15">
      <c r="A1738" s="1">
        <f ca="1">IFERROR(__xludf.DUMMYFUNCTION("""COMPUTED_VALUE"""),57)</f>
        <v>57</v>
      </c>
      <c r="B1738" s="1" t="str">
        <f ca="1">IFERROR(__xludf.DUMMYFUNCTION("""COMPUTED_VALUE"""),"Media_OOH_CLEAR CHANNEL SHOPPING MALLS contribution")</f>
        <v>Media_OOH_CLEAR CHANNEL SHOPPING MALLS contribution</v>
      </c>
      <c r="C1738" s="1">
        <f ca="1">IFERROR(INDIRECT(ADDRESS(MATCH(A1738,'contribution par jour-semaine'!A:A,0),MATCH(B1738,'contribution par jour-semaine'!$1:$1,0),4,1,"contribution par jour-semaine")),"")</f>
        <v>19068.4765625</v>
      </c>
      <c r="D1738" s="4" t="str">
        <f ca="1">VLOOKUP(A1738,predictions!A:B,2,FALSE)</f>
        <v>26/07/2021</v>
      </c>
      <c r="E1738" s="4">
        <f t="shared" ca="1" si="6"/>
        <v>44403</v>
      </c>
    </row>
    <row r="1739" spans="1:5" ht="13" x14ac:dyDescent="0.15">
      <c r="A1739" s="1">
        <f ca="1">IFERROR(__xludf.DUMMYFUNCTION("""COMPUTED_VALUE"""),57)</f>
        <v>57</v>
      </c>
      <c r="B1739" s="1" t="str">
        <f ca="1">IFERROR(__xludf.DUMMYFUNCTION("""COMPUTED_VALUE"""),"Media_OOH_MEDIAGARES TRANSPORT contribution")</f>
        <v>Media_OOH_MEDIAGARES TRANSPORT contribution</v>
      </c>
      <c r="C1739" s="1">
        <f ca="1">IFERROR(INDIRECT(ADDRESS(MATCH(A1739,'contribution par jour-semaine'!A:A,0),MATCH(B1739,'contribution par jour-semaine'!$1:$1,0),4,1,"contribution par jour-semaine")),"")</f>
        <v>12608.814453125</v>
      </c>
      <c r="D1739" s="4" t="str">
        <f ca="1">VLOOKUP(A1739,predictions!A:B,2,FALSE)</f>
        <v>26/07/2021</v>
      </c>
      <c r="E1739" s="4">
        <f t="shared" ca="1" si="6"/>
        <v>44403</v>
      </c>
    </row>
    <row r="1740" spans="1:5" ht="13" x14ac:dyDescent="0.15">
      <c r="A1740" s="1">
        <f ca="1">IFERROR(__xludf.DUMMYFUNCTION("""COMPUTED_VALUE"""),57)</f>
        <v>57</v>
      </c>
      <c r="B1740" s="1" t="str">
        <f ca="1">IFERROR(__xludf.DUMMYFUNCTION("""COMPUTED_VALUE"""),"Media_OOH_Others contribution")</f>
        <v>Media_OOH_Others contribution</v>
      </c>
      <c r="C1740" s="1">
        <f ca="1">IFERROR(INDIRECT(ADDRESS(MATCH(A1740,'contribution par jour-semaine'!A:A,0),MATCH(B1740,'contribution par jour-semaine'!$1:$1,0),4,1,"contribution par jour-semaine")),"")</f>
        <v>5522.88671875</v>
      </c>
      <c r="D1740" s="4" t="str">
        <f ca="1">VLOOKUP(A1740,predictions!A:B,2,FALSE)</f>
        <v>26/07/2021</v>
      </c>
      <c r="E1740" s="4">
        <f t="shared" ca="1" si="6"/>
        <v>44403</v>
      </c>
    </row>
    <row r="1741" spans="1:5" ht="13" x14ac:dyDescent="0.15">
      <c r="A1741" s="1">
        <f ca="1">IFERROR(__xludf.DUMMYFUNCTION("""COMPUTED_VALUE"""),57)</f>
        <v>57</v>
      </c>
      <c r="B1741" s="1" t="str">
        <f ca="1">IFERROR(__xludf.DUMMYFUNCTION("""COMPUTED_VALUE"""),"baseline contribution")</f>
        <v>baseline contribution</v>
      </c>
      <c r="C1741" s="1">
        <f ca="1">IFERROR(INDIRECT(ADDRESS(MATCH(A1741,'contribution par jour-semaine'!A:A,0),MATCH(B1741,'contribution par jour-semaine'!$1:$1,0),4,1,"contribution par jour-semaine")),"")</f>
        <v>1270104.25</v>
      </c>
      <c r="D1741" s="4" t="str">
        <f ca="1">VLOOKUP(A1741,predictions!A:B,2,FALSE)</f>
        <v>26/07/2021</v>
      </c>
      <c r="E1741" s="4">
        <f t="shared" ca="1" si="6"/>
        <v>44403</v>
      </c>
    </row>
    <row r="1742" spans="1:5" ht="13" x14ac:dyDescent="0.15">
      <c r="A1742" s="1">
        <f ca="1">IFERROR(__xludf.DUMMYFUNCTION("""COMPUTED_VALUE"""),58)</f>
        <v>58</v>
      </c>
      <c r="B1742" s="1" t="str">
        <f ca="1">IFERROR(__xludf.DUMMYFUNCTION("""COMPUTED_VALUE"""),"Media_Print_Others contribution")</f>
        <v>Media_Print_Others contribution</v>
      </c>
      <c r="C1742" s="1">
        <f ca="1">IFERROR(INDIRECT(ADDRESS(MATCH(A1742,'contribution par jour-semaine'!A:A,0),MATCH(B1742,'contribution par jour-semaine'!$1:$1,0),4,1,"contribution par jour-semaine")),"")</f>
        <v>10922.4619140625</v>
      </c>
      <c r="D1742" s="4" t="str">
        <f ca="1">VLOOKUP(A1742,predictions!A:B,2,FALSE)</f>
        <v>02/08/2021</v>
      </c>
      <c r="E1742" s="4">
        <f t="shared" ca="1" si="6"/>
        <v>44410</v>
      </c>
    </row>
    <row r="1743" spans="1:5" ht="13" x14ac:dyDescent="0.15">
      <c r="A1743" s="1">
        <f ca="1">IFERROR(__xludf.DUMMYFUNCTION("""COMPUTED_VALUE"""),58)</f>
        <v>58</v>
      </c>
      <c r="B1743" s="1" t="str">
        <f ca="1">IFERROR(__xludf.DUMMYFUNCTION("""COMPUTED_VALUE"""),"Media_Print_ELLE contribution")</f>
        <v>Media_Print_ELLE contribution</v>
      </c>
      <c r="C1743" s="1">
        <f ca="1">IFERROR(INDIRECT(ADDRESS(MATCH(A1743,'contribution par jour-semaine'!A:A,0),MATCH(B1743,'contribution par jour-semaine'!$1:$1,0),4,1,"contribution par jour-semaine")),"")</f>
        <v>33263.08203125</v>
      </c>
      <c r="D1743" s="4" t="str">
        <f ca="1">VLOOKUP(A1743,predictions!A:B,2,FALSE)</f>
        <v>02/08/2021</v>
      </c>
      <c r="E1743" s="4">
        <f t="shared" ca="1" si="6"/>
        <v>44410</v>
      </c>
    </row>
    <row r="1744" spans="1:5" ht="13" x14ac:dyDescent="0.15">
      <c r="A1744" s="1">
        <f ca="1">IFERROR(__xludf.DUMMYFUNCTION("""COMPUTED_VALUE"""),58)</f>
        <v>58</v>
      </c>
      <c r="B1744" s="1" t="str">
        <f ca="1">IFERROR(__xludf.DUMMYFUNCTION("""COMPUTED_VALUE"""),"Media_Print_MADAME FIGARO contribution")</f>
        <v>Media_Print_MADAME FIGARO contribution</v>
      </c>
      <c r="C1744" s="1">
        <f ca="1">IFERROR(INDIRECT(ADDRESS(MATCH(A1744,'contribution par jour-semaine'!A:A,0),MATCH(B1744,'contribution par jour-semaine'!$1:$1,0),4,1,"contribution par jour-semaine")),"")</f>
        <v>21552.5546875</v>
      </c>
      <c r="D1744" s="4" t="str">
        <f ca="1">VLOOKUP(A1744,predictions!A:B,2,FALSE)</f>
        <v>02/08/2021</v>
      </c>
      <c r="E1744" s="4">
        <f t="shared" ca="1" si="6"/>
        <v>44410</v>
      </c>
    </row>
    <row r="1745" spans="1:5" ht="13" x14ac:dyDescent="0.15">
      <c r="A1745" s="1">
        <f ca="1">IFERROR(__xludf.DUMMYFUNCTION("""COMPUTED_VALUE"""),58)</f>
        <v>58</v>
      </c>
      <c r="B1745" s="1" t="str">
        <f ca="1">IFERROR(__xludf.DUMMYFUNCTION("""COMPUTED_VALUE"""),"Media_Print_MARIE CLAIRE contribution")</f>
        <v>Media_Print_MARIE CLAIRE contribution</v>
      </c>
      <c r="C1745" s="1">
        <f ca="1">IFERROR(INDIRECT(ADDRESS(MATCH(A1745,'contribution par jour-semaine'!A:A,0),MATCH(B1745,'contribution par jour-semaine'!$1:$1,0),4,1,"contribution par jour-semaine")),"")</f>
        <v>9208.6162109375</v>
      </c>
      <c r="D1745" s="4" t="str">
        <f ca="1">VLOOKUP(A1745,predictions!A:B,2,FALSE)</f>
        <v>02/08/2021</v>
      </c>
      <c r="E1745" s="4">
        <f t="shared" ca="1" si="6"/>
        <v>44410</v>
      </c>
    </row>
    <row r="1746" spans="1:5" ht="13" x14ac:dyDescent="0.15">
      <c r="A1746" s="1">
        <f ca="1">IFERROR(__xludf.DUMMYFUNCTION("""COMPUTED_VALUE"""),58)</f>
        <v>58</v>
      </c>
      <c r="B1746" s="1" t="str">
        <f ca="1">IFERROR(__xludf.DUMMYFUNCTION("""COMPUTED_VALUE"""),"Media_Print_VERSION FEMINA contribution")</f>
        <v>Media_Print_VERSION FEMINA contribution</v>
      </c>
      <c r="C1746" s="1">
        <f ca="1">IFERROR(INDIRECT(ADDRESS(MATCH(A1746,'contribution par jour-semaine'!A:A,0),MATCH(B1746,'contribution par jour-semaine'!$1:$1,0),4,1,"contribution par jour-semaine")),"")</f>
        <v>30092.6484375</v>
      </c>
      <c r="D1746" s="4" t="str">
        <f ca="1">VLOOKUP(A1746,predictions!A:B,2,FALSE)</f>
        <v>02/08/2021</v>
      </c>
      <c r="E1746" s="4">
        <f t="shared" ca="1" si="6"/>
        <v>44410</v>
      </c>
    </row>
    <row r="1747" spans="1:5" ht="13" x14ac:dyDescent="0.15">
      <c r="A1747" s="1">
        <f ca="1">IFERROR(__xludf.DUMMYFUNCTION("""COMPUTED_VALUE"""),58)</f>
        <v>58</v>
      </c>
      <c r="B1747" s="1" t="str">
        <f ca="1">IFERROR(__xludf.DUMMYFUNCTION("""COMPUTED_VALUE"""),"Media_Print_GALA contribution")</f>
        <v>Media_Print_GALA contribution</v>
      </c>
      <c r="C1747" s="1">
        <f ca="1">IFERROR(INDIRECT(ADDRESS(MATCH(A1747,'contribution par jour-semaine'!A:A,0),MATCH(B1747,'contribution par jour-semaine'!$1:$1,0),4,1,"contribution par jour-semaine")),"")</f>
        <v>21938.896484375</v>
      </c>
      <c r="D1747" s="4" t="str">
        <f ca="1">VLOOKUP(A1747,predictions!A:B,2,FALSE)</f>
        <v>02/08/2021</v>
      </c>
      <c r="E1747" s="4">
        <f t="shared" ca="1" si="6"/>
        <v>44410</v>
      </c>
    </row>
    <row r="1748" spans="1:5" ht="13" x14ac:dyDescent="0.15">
      <c r="A1748" s="1">
        <f ca="1">IFERROR(__xludf.DUMMYFUNCTION("""COMPUTED_VALUE"""),58)</f>
        <v>58</v>
      </c>
      <c r="B1748" s="1" t="str">
        <f ca="1">IFERROR(__xludf.DUMMYFUNCTION("""COMPUTED_VALUE"""),"Media_Print_COSMOPOLITAN contribution")</f>
        <v>Media_Print_COSMOPOLITAN contribution</v>
      </c>
      <c r="C1748" s="1">
        <f ca="1">IFERROR(INDIRECT(ADDRESS(MATCH(A1748,'contribution par jour-semaine'!A:A,0),MATCH(B1748,'contribution par jour-semaine'!$1:$1,0),4,1,"contribution par jour-semaine")),"")</f>
        <v>32217.02734375</v>
      </c>
      <c r="D1748" s="4" t="str">
        <f ca="1">VLOOKUP(A1748,predictions!A:B,2,FALSE)</f>
        <v>02/08/2021</v>
      </c>
      <c r="E1748" s="4">
        <f t="shared" ca="1" si="6"/>
        <v>44410</v>
      </c>
    </row>
    <row r="1749" spans="1:5" ht="13" x14ac:dyDescent="0.15">
      <c r="A1749" s="1">
        <f ca="1">IFERROR(__xludf.DUMMYFUNCTION("""COMPUTED_VALUE"""),58)</f>
        <v>58</v>
      </c>
      <c r="B1749" s="1" t="str">
        <f ca="1">IFERROR(__xludf.DUMMYFUNCTION("""COMPUTED_VALUE"""),"Media_Print_FEMME ACTUELLE contribution")</f>
        <v>Media_Print_FEMME ACTUELLE contribution</v>
      </c>
      <c r="C1749" s="1">
        <f ca="1">IFERROR(INDIRECT(ADDRESS(MATCH(A1749,'contribution par jour-semaine'!A:A,0),MATCH(B1749,'contribution par jour-semaine'!$1:$1,0),4,1,"contribution par jour-semaine")),"")</f>
        <v>22301.783203125</v>
      </c>
      <c r="D1749" s="4" t="str">
        <f ca="1">VLOOKUP(A1749,predictions!A:B,2,FALSE)</f>
        <v>02/08/2021</v>
      </c>
      <c r="E1749" s="4">
        <f t="shared" ca="1" si="6"/>
        <v>44410</v>
      </c>
    </row>
    <row r="1750" spans="1:5" ht="13" x14ac:dyDescent="0.15">
      <c r="A1750" s="1">
        <f ca="1">IFERROR(__xludf.DUMMYFUNCTION("""COMPUTED_VALUE"""),58)</f>
        <v>58</v>
      </c>
      <c r="B1750" s="1" t="str">
        <f ca="1">IFERROR(__xludf.DUMMYFUNCTION("""COMPUTED_VALUE"""),"Media_Print_PARIS MATCH contribution")</f>
        <v>Media_Print_PARIS MATCH contribution</v>
      </c>
      <c r="C1750" s="1">
        <f ca="1">IFERROR(INDIRECT(ADDRESS(MATCH(A1750,'contribution par jour-semaine'!A:A,0),MATCH(B1750,'contribution par jour-semaine'!$1:$1,0),4,1,"contribution par jour-semaine")),"")</f>
        <v>14643.8896484375</v>
      </c>
      <c r="D1750" s="4" t="str">
        <f ca="1">VLOOKUP(A1750,predictions!A:B,2,FALSE)</f>
        <v>02/08/2021</v>
      </c>
      <c r="E1750" s="4">
        <f t="shared" ca="1" si="6"/>
        <v>44410</v>
      </c>
    </row>
    <row r="1751" spans="1:5" ht="13" x14ac:dyDescent="0.15">
      <c r="A1751" s="1">
        <f ca="1">IFERROR(__xludf.DUMMYFUNCTION("""COMPUTED_VALUE"""),58)</f>
        <v>58</v>
      </c>
      <c r="B1751" s="1" t="str">
        <f ca="1">IFERROR(__xludf.DUMMYFUNCTION("""COMPUTED_VALUE"""),"Media_Print_BIBA contribution")</f>
        <v>Media_Print_BIBA contribution</v>
      </c>
      <c r="C1751" s="1">
        <f ca="1">IFERROR(INDIRECT(ADDRESS(MATCH(A1751,'contribution par jour-semaine'!A:A,0),MATCH(B1751,'contribution par jour-semaine'!$1:$1,0),4,1,"contribution par jour-semaine")),"")</f>
        <v>26903.103515625</v>
      </c>
      <c r="D1751" s="4" t="str">
        <f ca="1">VLOOKUP(A1751,predictions!A:B,2,FALSE)</f>
        <v>02/08/2021</v>
      </c>
      <c r="E1751" s="4">
        <f t="shared" ca="1" si="6"/>
        <v>44410</v>
      </c>
    </row>
    <row r="1752" spans="1:5" ht="13" x14ac:dyDescent="0.15">
      <c r="A1752" s="1">
        <f ca="1">IFERROR(__xludf.DUMMYFUNCTION("""COMPUTED_VALUE"""),58)</f>
        <v>58</v>
      </c>
      <c r="B1752" s="1" t="str">
        <f ca="1">IFERROR(__xludf.DUMMYFUNCTION("""COMPUTED_VALUE"""),"Media_Print_AVANTAGES contribution")</f>
        <v>Media_Print_AVANTAGES contribution</v>
      </c>
      <c r="C1752" s="1">
        <f ca="1">IFERROR(INDIRECT(ADDRESS(MATCH(A1752,'contribution par jour-semaine'!A:A,0),MATCH(B1752,'contribution par jour-semaine'!$1:$1,0),4,1,"contribution par jour-semaine")),"")</f>
        <v>11787.2548828125</v>
      </c>
      <c r="D1752" s="4" t="str">
        <f ca="1">VLOOKUP(A1752,predictions!A:B,2,FALSE)</f>
        <v>02/08/2021</v>
      </c>
      <c r="E1752" s="4">
        <f t="shared" ca="1" si="6"/>
        <v>44410</v>
      </c>
    </row>
    <row r="1753" spans="1:5" ht="13" x14ac:dyDescent="0.15">
      <c r="A1753" s="1">
        <f ca="1">IFERROR(__xludf.DUMMYFUNCTION("""COMPUTED_VALUE"""),58)</f>
        <v>58</v>
      </c>
      <c r="B1753" s="1" t="str">
        <f ca="1">IFERROR(__xludf.DUMMYFUNCTION("""COMPUTED_VALUE"""),"Media_Print_PSYCHOLOGIES contribution")</f>
        <v>Media_Print_PSYCHOLOGIES contribution</v>
      </c>
      <c r="C1753" s="1">
        <f ca="1">IFERROR(INDIRECT(ADDRESS(MATCH(A1753,'contribution par jour-semaine'!A:A,0),MATCH(B1753,'contribution par jour-semaine'!$1:$1,0),4,1,"contribution par jour-semaine")),"")</f>
        <v>3185.727294921875</v>
      </c>
      <c r="D1753" s="4" t="str">
        <f ca="1">VLOOKUP(A1753,predictions!A:B,2,FALSE)</f>
        <v>02/08/2021</v>
      </c>
      <c r="E1753" s="4">
        <f t="shared" ca="1" si="6"/>
        <v>44410</v>
      </c>
    </row>
    <row r="1754" spans="1:5" ht="13" x14ac:dyDescent="0.15">
      <c r="A1754" s="1">
        <f ca="1">IFERROR(__xludf.DUMMYFUNCTION("""COMPUTED_VALUE"""),58)</f>
        <v>58</v>
      </c>
      <c r="B1754" s="1" t="str">
        <f ca="1">IFERROR(__xludf.DUMMYFUNCTION("""COMPUTED_VALUE"""),"Media_TV_TF1 contribution")</f>
        <v>Media_TV_TF1 contribution</v>
      </c>
      <c r="C1754" s="1">
        <f ca="1">IFERROR(INDIRECT(ADDRESS(MATCH(A1754,'contribution par jour-semaine'!A:A,0),MATCH(B1754,'contribution par jour-semaine'!$1:$1,0),4,1,"contribution par jour-semaine")),"")</f>
        <v>2225.983642578125</v>
      </c>
      <c r="D1754" s="4" t="str">
        <f ca="1">VLOOKUP(A1754,predictions!A:B,2,FALSE)</f>
        <v>02/08/2021</v>
      </c>
      <c r="E1754" s="4">
        <f t="shared" ca="1" si="6"/>
        <v>44410</v>
      </c>
    </row>
    <row r="1755" spans="1:5" ht="13" x14ac:dyDescent="0.15">
      <c r="A1755" s="1">
        <f ca="1">IFERROR(__xludf.DUMMYFUNCTION("""COMPUTED_VALUE"""),58)</f>
        <v>58</v>
      </c>
      <c r="B1755" s="1" t="str">
        <f ca="1">IFERROR(__xludf.DUMMYFUNCTION("""COMPUTED_VALUE"""),"Media_TV_Others contribution")</f>
        <v>Media_TV_Others contribution</v>
      </c>
      <c r="C1755" s="1">
        <f ca="1">IFERROR(INDIRECT(ADDRESS(MATCH(A1755,'contribution par jour-semaine'!A:A,0),MATCH(B1755,'contribution par jour-semaine'!$1:$1,0),4,1,"contribution par jour-semaine")),"")</f>
        <v>2512.5009765625</v>
      </c>
      <c r="D1755" s="4" t="str">
        <f ca="1">VLOOKUP(A1755,predictions!A:B,2,FALSE)</f>
        <v>02/08/2021</v>
      </c>
      <c r="E1755" s="4">
        <f t="shared" ca="1" si="6"/>
        <v>44410</v>
      </c>
    </row>
    <row r="1756" spans="1:5" ht="13" x14ac:dyDescent="0.15">
      <c r="A1756" s="1">
        <f ca="1">IFERROR(__xludf.DUMMYFUNCTION("""COMPUTED_VALUE"""),58)</f>
        <v>58</v>
      </c>
      <c r="B1756" s="1" t="str">
        <f ca="1">IFERROR(__xludf.DUMMYFUNCTION("""COMPUTED_VALUE"""),"Media_TV_M6 contribution")</f>
        <v>Media_TV_M6 contribution</v>
      </c>
      <c r="C1756" s="1">
        <f ca="1">IFERROR(INDIRECT(ADDRESS(MATCH(A1756,'contribution par jour-semaine'!A:A,0),MATCH(B1756,'contribution par jour-semaine'!$1:$1,0),4,1,"contribution par jour-semaine")),"")</f>
        <v>6634.3447265625</v>
      </c>
      <c r="D1756" s="4" t="str">
        <f ca="1">VLOOKUP(A1756,predictions!A:B,2,FALSE)</f>
        <v>02/08/2021</v>
      </c>
      <c r="E1756" s="4">
        <f t="shared" ca="1" si="6"/>
        <v>44410</v>
      </c>
    </row>
    <row r="1757" spans="1:5" ht="13" x14ac:dyDescent="0.15">
      <c r="A1757" s="1">
        <f ca="1">IFERROR(__xludf.DUMMYFUNCTION("""COMPUTED_VALUE"""),58)</f>
        <v>58</v>
      </c>
      <c r="B1757" s="1" t="str">
        <f ca="1">IFERROR(__xludf.DUMMYFUNCTION("""COMPUTED_VALUE"""),"Media_TV_TMC contribution")</f>
        <v>Media_TV_TMC contribution</v>
      </c>
      <c r="C1757" s="1">
        <f ca="1">IFERROR(INDIRECT(ADDRESS(MATCH(A1757,'contribution par jour-semaine'!A:A,0),MATCH(B1757,'contribution par jour-semaine'!$1:$1,0),4,1,"contribution par jour-semaine")),"")</f>
        <v>3174.1533203125</v>
      </c>
      <c r="D1757" s="4" t="str">
        <f ca="1">VLOOKUP(A1757,predictions!A:B,2,FALSE)</f>
        <v>02/08/2021</v>
      </c>
      <c r="E1757" s="4">
        <f t="shared" ca="1" si="6"/>
        <v>44410</v>
      </c>
    </row>
    <row r="1758" spans="1:5" ht="13" x14ac:dyDescent="0.15">
      <c r="A1758" s="1">
        <f ca="1">IFERROR(__xludf.DUMMYFUNCTION("""COMPUTED_VALUE"""),58)</f>
        <v>58</v>
      </c>
      <c r="B1758" s="1" t="str">
        <f ca="1">IFERROR(__xludf.DUMMYFUNCTION("""COMPUTED_VALUE"""),"Media_TV_FRANCE 2 contribution")</f>
        <v>Media_TV_FRANCE 2 contribution</v>
      </c>
      <c r="C1758" s="1">
        <f ca="1">IFERROR(INDIRECT(ADDRESS(MATCH(A1758,'contribution par jour-semaine'!A:A,0),MATCH(B1758,'contribution par jour-semaine'!$1:$1,0),4,1,"contribution par jour-semaine")),"")</f>
        <v>2542.871337890625</v>
      </c>
      <c r="D1758" s="4" t="str">
        <f ca="1">VLOOKUP(A1758,predictions!A:B,2,FALSE)</f>
        <v>02/08/2021</v>
      </c>
      <c r="E1758" s="4">
        <f t="shared" ca="1" si="6"/>
        <v>44410</v>
      </c>
    </row>
    <row r="1759" spans="1:5" ht="13" x14ac:dyDescent="0.15">
      <c r="A1759" s="1">
        <f ca="1">IFERROR(__xludf.DUMMYFUNCTION("""COMPUTED_VALUE"""),58)</f>
        <v>58</v>
      </c>
      <c r="B1759" s="1" t="str">
        <f ca="1">IFERROR(__xludf.DUMMYFUNCTION("""COMPUTED_VALUE"""),"Media_TV_BFM TV contribution")</f>
        <v>Media_TV_BFM TV contribution</v>
      </c>
      <c r="C1759" s="1">
        <f ca="1">IFERROR(INDIRECT(ADDRESS(MATCH(A1759,'contribution par jour-semaine'!A:A,0),MATCH(B1759,'contribution par jour-semaine'!$1:$1,0),4,1,"contribution par jour-semaine")),"")</f>
        <v>1577.5159912109375</v>
      </c>
      <c r="D1759" s="4" t="str">
        <f ca="1">VLOOKUP(A1759,predictions!A:B,2,FALSE)</f>
        <v>02/08/2021</v>
      </c>
      <c r="E1759" s="4">
        <f t="shared" ca="1" si="6"/>
        <v>44410</v>
      </c>
    </row>
    <row r="1760" spans="1:5" ht="13" x14ac:dyDescent="0.15">
      <c r="A1760" s="1">
        <f ca="1">IFERROR(__xludf.DUMMYFUNCTION("""COMPUTED_VALUE"""),58)</f>
        <v>58</v>
      </c>
      <c r="B1760" s="1" t="str">
        <f ca="1">IFERROR(__xludf.DUMMYFUNCTION("""COMPUTED_VALUE"""),"Media_TV_C8 contribution")</f>
        <v>Media_TV_C8 contribution</v>
      </c>
      <c r="C1760" s="1">
        <f ca="1">IFERROR(INDIRECT(ADDRESS(MATCH(A1760,'contribution par jour-semaine'!A:A,0),MATCH(B1760,'contribution par jour-semaine'!$1:$1,0),4,1,"contribution par jour-semaine")),"")</f>
        <v>4134.73779296875</v>
      </c>
      <c r="D1760" s="4" t="str">
        <f ca="1">VLOOKUP(A1760,predictions!A:B,2,FALSE)</f>
        <v>02/08/2021</v>
      </c>
      <c r="E1760" s="4">
        <f t="shared" ca="1" si="6"/>
        <v>44410</v>
      </c>
    </row>
    <row r="1761" spans="1:5" ht="13" x14ac:dyDescent="0.15">
      <c r="A1761" s="1">
        <f ca="1">IFERROR(__xludf.DUMMYFUNCTION("""COMPUTED_VALUE"""),58)</f>
        <v>58</v>
      </c>
      <c r="B1761" s="1" t="str">
        <f ca="1">IFERROR(__xludf.DUMMYFUNCTION("""COMPUTED_VALUE"""),"Media_TV_TF1 SERIES FILMS contribution")</f>
        <v>Media_TV_TF1 SERIES FILMS contribution</v>
      </c>
      <c r="C1761" s="1">
        <f ca="1">IFERROR(INDIRECT(ADDRESS(MATCH(A1761,'contribution par jour-semaine'!A:A,0),MATCH(B1761,'contribution par jour-semaine'!$1:$1,0),4,1,"contribution par jour-semaine")),"")</f>
        <v>1754.4500732421875</v>
      </c>
      <c r="D1761" s="4" t="str">
        <f ca="1">VLOOKUP(A1761,predictions!A:B,2,FALSE)</f>
        <v>02/08/2021</v>
      </c>
      <c r="E1761" s="4">
        <f t="shared" ca="1" si="6"/>
        <v>44410</v>
      </c>
    </row>
    <row r="1762" spans="1:5" ht="13" x14ac:dyDescent="0.15">
      <c r="A1762" s="1">
        <f ca="1">IFERROR(__xludf.DUMMYFUNCTION("""COMPUTED_VALUE"""),58)</f>
        <v>58</v>
      </c>
      <c r="B1762" s="1" t="str">
        <f ca="1">IFERROR(__xludf.DUMMYFUNCTION("""COMPUTED_VALUE"""),"Media_TV_NRJ12 contribution")</f>
        <v>Media_TV_NRJ12 contribution</v>
      </c>
      <c r="C1762" s="1">
        <f ca="1">IFERROR(INDIRECT(ADDRESS(MATCH(A1762,'contribution par jour-semaine'!A:A,0),MATCH(B1762,'contribution par jour-semaine'!$1:$1,0),4,1,"contribution par jour-semaine")),"")</f>
        <v>358.27484130859375</v>
      </c>
      <c r="D1762" s="4" t="str">
        <f ca="1">VLOOKUP(A1762,predictions!A:B,2,FALSE)</f>
        <v>02/08/2021</v>
      </c>
      <c r="E1762" s="4">
        <f t="shared" ca="1" si="6"/>
        <v>44410</v>
      </c>
    </row>
    <row r="1763" spans="1:5" ht="13" x14ac:dyDescent="0.15">
      <c r="A1763" s="1">
        <f ca="1">IFERROR(__xludf.DUMMYFUNCTION("""COMPUTED_VALUE"""),58)</f>
        <v>58</v>
      </c>
      <c r="B1763" s="1" t="str">
        <f ca="1">IFERROR(__xludf.DUMMYFUNCTION("""COMPUTED_VALUE"""),"Media_Search contribution")</f>
        <v>Media_Search contribution</v>
      </c>
      <c r="C1763" s="1">
        <f ca="1">IFERROR(INDIRECT(ADDRESS(MATCH(A1763,'contribution par jour-semaine'!A:A,0),MATCH(B1763,'contribution par jour-semaine'!$1:$1,0),4,1,"contribution par jour-semaine")),"")</f>
        <v>67866.96875</v>
      </c>
      <c r="D1763" s="4" t="str">
        <f ca="1">VLOOKUP(A1763,predictions!A:B,2,FALSE)</f>
        <v>02/08/2021</v>
      </c>
      <c r="E1763" s="4">
        <f t="shared" ca="1" si="6"/>
        <v>44410</v>
      </c>
    </row>
    <row r="1764" spans="1:5" ht="13" x14ac:dyDescent="0.15">
      <c r="A1764" s="1">
        <f ca="1">IFERROR(__xludf.DUMMYFUNCTION("""COMPUTED_VALUE"""),58)</f>
        <v>58</v>
      </c>
      <c r="B1764" s="1" t="str">
        <f ca="1">IFERROR(__xludf.DUMMYFUNCTION("""COMPUTED_VALUE"""),"Media_Social contribution")</f>
        <v>Media_Social contribution</v>
      </c>
      <c r="C1764" s="1">
        <f ca="1">IFERROR(INDIRECT(ADDRESS(MATCH(A1764,'contribution par jour-semaine'!A:A,0),MATCH(B1764,'contribution par jour-semaine'!$1:$1,0),4,1,"contribution par jour-semaine")),"")</f>
        <v>150182.109375</v>
      </c>
      <c r="D1764" s="4" t="str">
        <f ca="1">VLOOKUP(A1764,predictions!A:B,2,FALSE)</f>
        <v>02/08/2021</v>
      </c>
      <c r="E1764" s="4">
        <f t="shared" ca="1" si="6"/>
        <v>44410</v>
      </c>
    </row>
    <row r="1765" spans="1:5" ht="13" x14ac:dyDescent="0.15">
      <c r="A1765" s="1">
        <f ca="1">IFERROR(__xludf.DUMMYFUNCTION("""COMPUTED_VALUE"""),58)</f>
        <v>58</v>
      </c>
      <c r="B1765" s="1" t="str">
        <f ca="1">IFERROR(__xludf.DUMMYFUNCTION("""COMPUTED_VALUE"""),"Media_Display contribution")</f>
        <v>Media_Display contribution</v>
      </c>
      <c r="C1765" s="1">
        <f ca="1">IFERROR(INDIRECT(ADDRESS(MATCH(A1765,'contribution par jour-semaine'!A:A,0),MATCH(B1765,'contribution par jour-semaine'!$1:$1,0),4,1,"contribution par jour-semaine")),"")</f>
        <v>7391.125</v>
      </c>
      <c r="D1765" s="4" t="str">
        <f ca="1">VLOOKUP(A1765,predictions!A:B,2,FALSE)</f>
        <v>02/08/2021</v>
      </c>
      <c r="E1765" s="4">
        <f t="shared" ca="1" si="6"/>
        <v>44410</v>
      </c>
    </row>
    <row r="1766" spans="1:5" ht="13" x14ac:dyDescent="0.15">
      <c r="A1766" s="1">
        <f ca="1">IFERROR(__xludf.DUMMYFUNCTION("""COMPUTED_VALUE"""),58)</f>
        <v>58</v>
      </c>
      <c r="B1766" s="1" t="str">
        <f ca="1">IFERROR(__xludf.DUMMYFUNCTION("""COMPUTED_VALUE"""),"Media_OOH_JC DECAUX VITRINE 2M2 NATIONAL contribution")</f>
        <v>Media_OOH_JC DECAUX VITRINE 2M2 NATIONAL contribution</v>
      </c>
      <c r="C1766" s="1">
        <f ca="1">IFERROR(INDIRECT(ADDRESS(MATCH(A1766,'contribution par jour-semaine'!A:A,0),MATCH(B1766,'contribution par jour-semaine'!$1:$1,0),4,1,"contribution par jour-semaine")),"")</f>
        <v>1125.71533203125</v>
      </c>
      <c r="D1766" s="4" t="str">
        <f ca="1">VLOOKUP(A1766,predictions!A:B,2,FALSE)</f>
        <v>02/08/2021</v>
      </c>
      <c r="E1766" s="4">
        <f t="shared" ca="1" si="6"/>
        <v>44410</v>
      </c>
    </row>
    <row r="1767" spans="1:5" ht="13" x14ac:dyDescent="0.15">
      <c r="A1767" s="1">
        <f ca="1">IFERROR(__xludf.DUMMYFUNCTION("""COMPUTED_VALUE"""),58)</f>
        <v>58</v>
      </c>
      <c r="B1767" s="1" t="str">
        <f ca="1">IFERROR(__xludf.DUMMYFUNCTION("""COMPUTED_VALUE"""),"Media_OOH_METROBUS METRO NATIONAL contribution")</f>
        <v>Media_OOH_METROBUS METRO NATIONAL contribution</v>
      </c>
      <c r="C1767" s="1">
        <f ca="1">IFERROR(INDIRECT(ADDRESS(MATCH(A1767,'contribution par jour-semaine'!A:A,0),MATCH(B1767,'contribution par jour-semaine'!$1:$1,0),4,1,"contribution par jour-semaine")),"")</f>
        <v>915.37408447265625</v>
      </c>
      <c r="D1767" s="4" t="str">
        <f ca="1">VLOOKUP(A1767,predictions!A:B,2,FALSE)</f>
        <v>02/08/2021</v>
      </c>
      <c r="E1767" s="4">
        <f t="shared" ca="1" si="6"/>
        <v>44410</v>
      </c>
    </row>
    <row r="1768" spans="1:5" ht="13" x14ac:dyDescent="0.15">
      <c r="A1768" s="1">
        <f ca="1">IFERROR(__xludf.DUMMYFUNCTION("""COMPUTED_VALUE"""),58)</f>
        <v>58</v>
      </c>
      <c r="B1768" s="1" t="str">
        <f ca="1">IFERROR(__xludf.DUMMYFUNCTION("""COMPUTED_VALUE"""),"Media_OOH_CLEAR CHANNEL SHOPPING MALLS contribution")</f>
        <v>Media_OOH_CLEAR CHANNEL SHOPPING MALLS contribution</v>
      </c>
      <c r="C1768" s="1">
        <f ca="1">IFERROR(INDIRECT(ADDRESS(MATCH(A1768,'contribution par jour-semaine'!A:A,0),MATCH(B1768,'contribution par jour-semaine'!$1:$1,0),4,1,"contribution par jour-semaine")),"")</f>
        <v>17803.29296875</v>
      </c>
      <c r="D1768" s="4" t="str">
        <f ca="1">VLOOKUP(A1768,predictions!A:B,2,FALSE)</f>
        <v>02/08/2021</v>
      </c>
      <c r="E1768" s="4">
        <f t="shared" ca="1" si="6"/>
        <v>44410</v>
      </c>
    </row>
    <row r="1769" spans="1:5" ht="13" x14ac:dyDescent="0.15">
      <c r="A1769" s="1">
        <f ca="1">IFERROR(__xludf.DUMMYFUNCTION("""COMPUTED_VALUE"""),58)</f>
        <v>58</v>
      </c>
      <c r="B1769" s="1" t="str">
        <f ca="1">IFERROR(__xludf.DUMMYFUNCTION("""COMPUTED_VALUE"""),"Media_OOH_MEDIAGARES TRANSPORT contribution")</f>
        <v>Media_OOH_MEDIAGARES TRANSPORT contribution</v>
      </c>
      <c r="C1769" s="1">
        <f ca="1">IFERROR(INDIRECT(ADDRESS(MATCH(A1769,'contribution par jour-semaine'!A:A,0),MATCH(B1769,'contribution par jour-semaine'!$1:$1,0),4,1,"contribution par jour-semaine")),"")</f>
        <v>12369.345703125</v>
      </c>
      <c r="D1769" s="4" t="str">
        <f ca="1">VLOOKUP(A1769,predictions!A:B,2,FALSE)</f>
        <v>02/08/2021</v>
      </c>
      <c r="E1769" s="4">
        <f t="shared" ca="1" si="6"/>
        <v>44410</v>
      </c>
    </row>
    <row r="1770" spans="1:5" ht="13" x14ac:dyDescent="0.15">
      <c r="A1770" s="1">
        <f ca="1">IFERROR(__xludf.DUMMYFUNCTION("""COMPUTED_VALUE"""),58)</f>
        <v>58</v>
      </c>
      <c r="B1770" s="1" t="str">
        <f ca="1">IFERROR(__xludf.DUMMYFUNCTION("""COMPUTED_VALUE"""),"Media_OOH_Others contribution")</f>
        <v>Media_OOH_Others contribution</v>
      </c>
      <c r="C1770" s="1">
        <f ca="1">IFERROR(INDIRECT(ADDRESS(MATCH(A1770,'contribution par jour-semaine'!A:A,0),MATCH(B1770,'contribution par jour-semaine'!$1:$1,0),4,1,"contribution par jour-semaine")),"")</f>
        <v>5022.89501953125</v>
      </c>
      <c r="D1770" s="4" t="str">
        <f ca="1">VLOOKUP(A1770,predictions!A:B,2,FALSE)</f>
        <v>02/08/2021</v>
      </c>
      <c r="E1770" s="4">
        <f t="shared" ca="1" si="6"/>
        <v>44410</v>
      </c>
    </row>
    <row r="1771" spans="1:5" ht="13" x14ac:dyDescent="0.15">
      <c r="A1771" s="1">
        <f ca="1">IFERROR(__xludf.DUMMYFUNCTION("""COMPUTED_VALUE"""),58)</f>
        <v>58</v>
      </c>
      <c r="B1771" s="1" t="str">
        <f ca="1">IFERROR(__xludf.DUMMYFUNCTION("""COMPUTED_VALUE"""),"baseline contribution")</f>
        <v>baseline contribution</v>
      </c>
      <c r="C1771" s="1">
        <f ca="1">IFERROR(INDIRECT(ADDRESS(MATCH(A1771,'contribution par jour-semaine'!A:A,0),MATCH(B1771,'contribution par jour-semaine'!$1:$1,0),4,1,"contribution par jour-semaine")),"")</f>
        <v>1268902.625</v>
      </c>
      <c r="D1771" s="4" t="str">
        <f ca="1">VLOOKUP(A1771,predictions!A:B,2,FALSE)</f>
        <v>02/08/2021</v>
      </c>
      <c r="E1771" s="4">
        <f t="shared" ca="1" si="6"/>
        <v>44410</v>
      </c>
    </row>
    <row r="1772" spans="1:5" ht="13" x14ac:dyDescent="0.15">
      <c r="A1772" s="1">
        <f ca="1">IFERROR(__xludf.DUMMYFUNCTION("""COMPUTED_VALUE"""),59)</f>
        <v>59</v>
      </c>
      <c r="B1772" s="1" t="str">
        <f ca="1">IFERROR(__xludf.DUMMYFUNCTION("""COMPUTED_VALUE"""),"Media_Print_Others contribution")</f>
        <v>Media_Print_Others contribution</v>
      </c>
      <c r="C1772" s="1">
        <f ca="1">IFERROR(INDIRECT(ADDRESS(MATCH(A1772,'contribution par jour-semaine'!A:A,0),MATCH(B1772,'contribution par jour-semaine'!$1:$1,0),4,1,"contribution par jour-semaine")),"")</f>
        <v>8766.3984375</v>
      </c>
      <c r="D1772" s="4" t="str">
        <f ca="1">VLOOKUP(A1772,predictions!A:B,2,FALSE)</f>
        <v>09/08/2021</v>
      </c>
      <c r="E1772" s="4">
        <f t="shared" ca="1" si="6"/>
        <v>44417</v>
      </c>
    </row>
    <row r="1773" spans="1:5" ht="13" x14ac:dyDescent="0.15">
      <c r="A1773" s="1">
        <f ca="1">IFERROR(__xludf.DUMMYFUNCTION("""COMPUTED_VALUE"""),59)</f>
        <v>59</v>
      </c>
      <c r="B1773" s="1" t="str">
        <f ca="1">IFERROR(__xludf.DUMMYFUNCTION("""COMPUTED_VALUE"""),"Media_Print_ELLE contribution")</f>
        <v>Media_Print_ELLE contribution</v>
      </c>
      <c r="C1773" s="1">
        <f ca="1">IFERROR(INDIRECT(ADDRESS(MATCH(A1773,'contribution par jour-semaine'!A:A,0),MATCH(B1773,'contribution par jour-semaine'!$1:$1,0),4,1,"contribution par jour-semaine")),"")</f>
        <v>58421.58984375</v>
      </c>
      <c r="D1773" s="4" t="str">
        <f ca="1">VLOOKUP(A1773,predictions!A:B,2,FALSE)</f>
        <v>09/08/2021</v>
      </c>
      <c r="E1773" s="4">
        <f t="shared" ca="1" si="6"/>
        <v>44417</v>
      </c>
    </row>
    <row r="1774" spans="1:5" ht="13" x14ac:dyDescent="0.15">
      <c r="A1774" s="1">
        <f ca="1">IFERROR(__xludf.DUMMYFUNCTION("""COMPUTED_VALUE"""),59)</f>
        <v>59</v>
      </c>
      <c r="B1774" s="1" t="str">
        <f ca="1">IFERROR(__xludf.DUMMYFUNCTION("""COMPUTED_VALUE"""),"Media_Print_MADAME FIGARO contribution")</f>
        <v>Media_Print_MADAME FIGARO contribution</v>
      </c>
      <c r="C1774" s="1">
        <f ca="1">IFERROR(INDIRECT(ADDRESS(MATCH(A1774,'contribution par jour-semaine'!A:A,0),MATCH(B1774,'contribution par jour-semaine'!$1:$1,0),4,1,"contribution par jour-semaine")),"")</f>
        <v>20776.58203125</v>
      </c>
      <c r="D1774" s="4" t="str">
        <f ca="1">VLOOKUP(A1774,predictions!A:B,2,FALSE)</f>
        <v>09/08/2021</v>
      </c>
      <c r="E1774" s="4">
        <f t="shared" ca="1" si="6"/>
        <v>44417</v>
      </c>
    </row>
    <row r="1775" spans="1:5" ht="13" x14ac:dyDescent="0.15">
      <c r="A1775" s="1">
        <f ca="1">IFERROR(__xludf.DUMMYFUNCTION("""COMPUTED_VALUE"""),59)</f>
        <v>59</v>
      </c>
      <c r="B1775" s="1" t="str">
        <f ca="1">IFERROR(__xludf.DUMMYFUNCTION("""COMPUTED_VALUE"""),"Media_Print_MARIE CLAIRE contribution")</f>
        <v>Media_Print_MARIE CLAIRE contribution</v>
      </c>
      <c r="C1775" s="1">
        <f ca="1">IFERROR(INDIRECT(ADDRESS(MATCH(A1775,'contribution par jour-semaine'!A:A,0),MATCH(B1775,'contribution par jour-semaine'!$1:$1,0),4,1,"contribution par jour-semaine")),"")</f>
        <v>8776.1455078125</v>
      </c>
      <c r="D1775" s="4" t="str">
        <f ca="1">VLOOKUP(A1775,predictions!A:B,2,FALSE)</f>
        <v>09/08/2021</v>
      </c>
      <c r="E1775" s="4">
        <f t="shared" ca="1" si="6"/>
        <v>44417</v>
      </c>
    </row>
    <row r="1776" spans="1:5" ht="13" x14ac:dyDescent="0.15">
      <c r="A1776" s="1">
        <f ca="1">IFERROR(__xludf.DUMMYFUNCTION("""COMPUTED_VALUE"""),59)</f>
        <v>59</v>
      </c>
      <c r="B1776" s="1" t="str">
        <f ca="1">IFERROR(__xludf.DUMMYFUNCTION("""COMPUTED_VALUE"""),"Media_Print_VERSION FEMINA contribution")</f>
        <v>Media_Print_VERSION FEMINA contribution</v>
      </c>
      <c r="C1776" s="1">
        <f ca="1">IFERROR(INDIRECT(ADDRESS(MATCH(A1776,'contribution par jour-semaine'!A:A,0),MATCH(B1776,'contribution par jour-semaine'!$1:$1,0),4,1,"contribution par jour-semaine")),"")</f>
        <v>24356.36328125</v>
      </c>
      <c r="D1776" s="4" t="str">
        <f ca="1">VLOOKUP(A1776,predictions!A:B,2,FALSE)</f>
        <v>09/08/2021</v>
      </c>
      <c r="E1776" s="4">
        <f t="shared" ca="1" si="6"/>
        <v>44417</v>
      </c>
    </row>
    <row r="1777" spans="1:5" ht="13" x14ac:dyDescent="0.15">
      <c r="A1777" s="1">
        <f ca="1">IFERROR(__xludf.DUMMYFUNCTION("""COMPUTED_VALUE"""),59)</f>
        <v>59</v>
      </c>
      <c r="B1777" s="1" t="str">
        <f ca="1">IFERROR(__xludf.DUMMYFUNCTION("""COMPUTED_VALUE"""),"Media_Print_GALA contribution")</f>
        <v>Media_Print_GALA contribution</v>
      </c>
      <c r="C1777" s="1">
        <f ca="1">IFERROR(INDIRECT(ADDRESS(MATCH(A1777,'contribution par jour-semaine'!A:A,0),MATCH(B1777,'contribution par jour-semaine'!$1:$1,0),4,1,"contribution par jour-semaine")),"")</f>
        <v>19931.90234375</v>
      </c>
      <c r="D1777" s="4" t="str">
        <f ca="1">VLOOKUP(A1777,predictions!A:B,2,FALSE)</f>
        <v>09/08/2021</v>
      </c>
      <c r="E1777" s="4">
        <f t="shared" ca="1" si="6"/>
        <v>44417</v>
      </c>
    </row>
    <row r="1778" spans="1:5" ht="13" x14ac:dyDescent="0.15">
      <c r="A1778" s="1">
        <f ca="1">IFERROR(__xludf.DUMMYFUNCTION("""COMPUTED_VALUE"""),59)</f>
        <v>59</v>
      </c>
      <c r="B1778" s="1" t="str">
        <f ca="1">IFERROR(__xludf.DUMMYFUNCTION("""COMPUTED_VALUE"""),"Media_Print_COSMOPOLITAN contribution")</f>
        <v>Media_Print_COSMOPOLITAN contribution</v>
      </c>
      <c r="C1778" s="1">
        <f ca="1">IFERROR(INDIRECT(ADDRESS(MATCH(A1778,'contribution par jour-semaine'!A:A,0),MATCH(B1778,'contribution par jour-semaine'!$1:$1,0),4,1,"contribution par jour-semaine")),"")</f>
        <v>28302.80078125</v>
      </c>
      <c r="D1778" s="4" t="str">
        <f ca="1">VLOOKUP(A1778,predictions!A:B,2,FALSE)</f>
        <v>09/08/2021</v>
      </c>
      <c r="E1778" s="4">
        <f t="shared" ca="1" si="6"/>
        <v>44417</v>
      </c>
    </row>
    <row r="1779" spans="1:5" ht="13" x14ac:dyDescent="0.15">
      <c r="A1779" s="1">
        <f ca="1">IFERROR(__xludf.DUMMYFUNCTION("""COMPUTED_VALUE"""),59)</f>
        <v>59</v>
      </c>
      <c r="B1779" s="1" t="str">
        <f ca="1">IFERROR(__xludf.DUMMYFUNCTION("""COMPUTED_VALUE"""),"Media_Print_FEMME ACTUELLE contribution")</f>
        <v>Media_Print_FEMME ACTUELLE contribution</v>
      </c>
      <c r="C1779" s="1">
        <f ca="1">IFERROR(INDIRECT(ADDRESS(MATCH(A1779,'contribution par jour-semaine'!A:A,0),MATCH(B1779,'contribution par jour-semaine'!$1:$1,0),4,1,"contribution par jour-semaine")),"")</f>
        <v>16078.857421875</v>
      </c>
      <c r="D1779" s="4" t="str">
        <f ca="1">VLOOKUP(A1779,predictions!A:B,2,FALSE)</f>
        <v>09/08/2021</v>
      </c>
      <c r="E1779" s="4">
        <f t="shared" ca="1" si="6"/>
        <v>44417</v>
      </c>
    </row>
    <row r="1780" spans="1:5" ht="13" x14ac:dyDescent="0.15">
      <c r="A1780" s="1">
        <f ca="1">IFERROR(__xludf.DUMMYFUNCTION("""COMPUTED_VALUE"""),59)</f>
        <v>59</v>
      </c>
      <c r="B1780" s="1" t="str">
        <f ca="1">IFERROR(__xludf.DUMMYFUNCTION("""COMPUTED_VALUE"""),"Media_Print_PARIS MATCH contribution")</f>
        <v>Media_Print_PARIS MATCH contribution</v>
      </c>
      <c r="C1780" s="1">
        <f ca="1">IFERROR(INDIRECT(ADDRESS(MATCH(A1780,'contribution par jour-semaine'!A:A,0),MATCH(B1780,'contribution par jour-semaine'!$1:$1,0),4,1,"contribution par jour-semaine")),"")</f>
        <v>12514.9267578125</v>
      </c>
      <c r="D1780" s="4" t="str">
        <f ca="1">VLOOKUP(A1780,predictions!A:B,2,FALSE)</f>
        <v>09/08/2021</v>
      </c>
      <c r="E1780" s="4">
        <f t="shared" ca="1" si="6"/>
        <v>44417</v>
      </c>
    </row>
    <row r="1781" spans="1:5" ht="13" x14ac:dyDescent="0.15">
      <c r="A1781" s="1">
        <f ca="1">IFERROR(__xludf.DUMMYFUNCTION("""COMPUTED_VALUE"""),59)</f>
        <v>59</v>
      </c>
      <c r="B1781" s="1" t="str">
        <f ca="1">IFERROR(__xludf.DUMMYFUNCTION("""COMPUTED_VALUE"""),"Media_Print_BIBA contribution")</f>
        <v>Media_Print_BIBA contribution</v>
      </c>
      <c r="C1781" s="1">
        <f ca="1">IFERROR(INDIRECT(ADDRESS(MATCH(A1781,'contribution par jour-semaine'!A:A,0),MATCH(B1781,'contribution par jour-semaine'!$1:$1,0),4,1,"contribution par jour-semaine")),"")</f>
        <v>19592.18359375</v>
      </c>
      <c r="D1781" s="4" t="str">
        <f ca="1">VLOOKUP(A1781,predictions!A:B,2,FALSE)</f>
        <v>09/08/2021</v>
      </c>
      <c r="E1781" s="4">
        <f t="shared" ca="1" si="6"/>
        <v>44417</v>
      </c>
    </row>
    <row r="1782" spans="1:5" ht="13" x14ac:dyDescent="0.15">
      <c r="A1782" s="1">
        <f ca="1">IFERROR(__xludf.DUMMYFUNCTION("""COMPUTED_VALUE"""),59)</f>
        <v>59</v>
      </c>
      <c r="B1782" s="1" t="str">
        <f ca="1">IFERROR(__xludf.DUMMYFUNCTION("""COMPUTED_VALUE"""),"Media_Print_AVANTAGES contribution")</f>
        <v>Media_Print_AVANTAGES contribution</v>
      </c>
      <c r="C1782" s="1">
        <f ca="1">IFERROR(INDIRECT(ADDRESS(MATCH(A1782,'contribution par jour-semaine'!A:A,0),MATCH(B1782,'contribution par jour-semaine'!$1:$1,0),4,1,"contribution par jour-semaine")),"")</f>
        <v>10704.1728515625</v>
      </c>
      <c r="D1782" s="4" t="str">
        <f ca="1">VLOOKUP(A1782,predictions!A:B,2,FALSE)</f>
        <v>09/08/2021</v>
      </c>
      <c r="E1782" s="4">
        <f t="shared" ca="1" si="6"/>
        <v>44417</v>
      </c>
    </row>
    <row r="1783" spans="1:5" ht="13" x14ac:dyDescent="0.15">
      <c r="A1783" s="1">
        <f ca="1">IFERROR(__xludf.DUMMYFUNCTION("""COMPUTED_VALUE"""),59)</f>
        <v>59</v>
      </c>
      <c r="B1783" s="1" t="str">
        <f ca="1">IFERROR(__xludf.DUMMYFUNCTION("""COMPUTED_VALUE"""),"Media_Print_PSYCHOLOGIES contribution")</f>
        <v>Media_Print_PSYCHOLOGIES contribution</v>
      </c>
      <c r="C1783" s="1">
        <f ca="1">IFERROR(INDIRECT(ADDRESS(MATCH(A1783,'contribution par jour-semaine'!A:A,0),MATCH(B1783,'contribution par jour-semaine'!$1:$1,0),4,1,"contribution par jour-semaine")),"")</f>
        <v>2785.73095703125</v>
      </c>
      <c r="D1783" s="4" t="str">
        <f ca="1">VLOOKUP(A1783,predictions!A:B,2,FALSE)</f>
        <v>09/08/2021</v>
      </c>
      <c r="E1783" s="4">
        <f t="shared" ca="1" si="6"/>
        <v>44417</v>
      </c>
    </row>
    <row r="1784" spans="1:5" ht="13" x14ac:dyDescent="0.15">
      <c r="A1784" s="1">
        <f ca="1">IFERROR(__xludf.DUMMYFUNCTION("""COMPUTED_VALUE"""),59)</f>
        <v>59</v>
      </c>
      <c r="B1784" s="1" t="str">
        <f ca="1">IFERROR(__xludf.DUMMYFUNCTION("""COMPUTED_VALUE"""),"Media_TV_TF1 contribution")</f>
        <v>Media_TV_TF1 contribution</v>
      </c>
      <c r="C1784" s="1">
        <f ca="1">IFERROR(INDIRECT(ADDRESS(MATCH(A1784,'contribution par jour-semaine'!A:A,0),MATCH(B1784,'contribution par jour-semaine'!$1:$1,0),4,1,"contribution par jour-semaine")),"")</f>
        <v>2137.849365234375</v>
      </c>
      <c r="D1784" s="4" t="str">
        <f ca="1">VLOOKUP(A1784,predictions!A:B,2,FALSE)</f>
        <v>09/08/2021</v>
      </c>
      <c r="E1784" s="4">
        <f t="shared" ca="1" si="6"/>
        <v>44417</v>
      </c>
    </row>
    <row r="1785" spans="1:5" ht="13" x14ac:dyDescent="0.15">
      <c r="A1785" s="1">
        <f ca="1">IFERROR(__xludf.DUMMYFUNCTION("""COMPUTED_VALUE"""),59)</f>
        <v>59</v>
      </c>
      <c r="B1785" s="1" t="str">
        <f ca="1">IFERROR(__xludf.DUMMYFUNCTION("""COMPUTED_VALUE"""),"Media_TV_Others contribution")</f>
        <v>Media_TV_Others contribution</v>
      </c>
      <c r="C1785" s="1">
        <f ca="1">IFERROR(INDIRECT(ADDRESS(MATCH(A1785,'contribution par jour-semaine'!A:A,0),MATCH(B1785,'contribution par jour-semaine'!$1:$1,0),4,1,"contribution par jour-semaine")),"")</f>
        <v>2331.61962890625</v>
      </c>
      <c r="D1785" s="4" t="str">
        <f ca="1">VLOOKUP(A1785,predictions!A:B,2,FALSE)</f>
        <v>09/08/2021</v>
      </c>
      <c r="E1785" s="4">
        <f t="shared" ca="1" si="6"/>
        <v>44417</v>
      </c>
    </row>
    <row r="1786" spans="1:5" ht="13" x14ac:dyDescent="0.15">
      <c r="A1786" s="1">
        <f ca="1">IFERROR(__xludf.DUMMYFUNCTION("""COMPUTED_VALUE"""),59)</f>
        <v>59</v>
      </c>
      <c r="B1786" s="1" t="str">
        <f ca="1">IFERROR(__xludf.DUMMYFUNCTION("""COMPUTED_VALUE"""),"Media_TV_M6 contribution")</f>
        <v>Media_TV_M6 contribution</v>
      </c>
      <c r="C1786" s="1">
        <f ca="1">IFERROR(INDIRECT(ADDRESS(MATCH(A1786,'contribution par jour-semaine'!A:A,0),MATCH(B1786,'contribution par jour-semaine'!$1:$1,0),4,1,"contribution par jour-semaine")),"")</f>
        <v>6419.91552734375</v>
      </c>
      <c r="D1786" s="4" t="str">
        <f ca="1">VLOOKUP(A1786,predictions!A:B,2,FALSE)</f>
        <v>09/08/2021</v>
      </c>
      <c r="E1786" s="4">
        <f t="shared" ca="1" si="6"/>
        <v>44417</v>
      </c>
    </row>
    <row r="1787" spans="1:5" ht="13" x14ac:dyDescent="0.15">
      <c r="A1787" s="1">
        <f ca="1">IFERROR(__xludf.DUMMYFUNCTION("""COMPUTED_VALUE"""),59)</f>
        <v>59</v>
      </c>
      <c r="B1787" s="1" t="str">
        <f ca="1">IFERROR(__xludf.DUMMYFUNCTION("""COMPUTED_VALUE"""),"Media_TV_TMC contribution")</f>
        <v>Media_TV_TMC contribution</v>
      </c>
      <c r="C1787" s="1">
        <f ca="1">IFERROR(INDIRECT(ADDRESS(MATCH(A1787,'contribution par jour-semaine'!A:A,0),MATCH(B1787,'contribution par jour-semaine'!$1:$1,0),4,1,"contribution par jour-semaine")),"")</f>
        <v>3028.9765625</v>
      </c>
      <c r="D1787" s="4" t="str">
        <f ca="1">VLOOKUP(A1787,predictions!A:B,2,FALSE)</f>
        <v>09/08/2021</v>
      </c>
      <c r="E1787" s="4">
        <f t="shared" ref="E1787:E2041" ca="1" si="7">DATE(RIGHT(D1787,4),MID(D1787,4,2),LEFT(D1787,2))</f>
        <v>44417</v>
      </c>
    </row>
    <row r="1788" spans="1:5" ht="13" x14ac:dyDescent="0.15">
      <c r="A1788" s="1">
        <f ca="1">IFERROR(__xludf.DUMMYFUNCTION("""COMPUTED_VALUE"""),59)</f>
        <v>59</v>
      </c>
      <c r="B1788" s="1" t="str">
        <f ca="1">IFERROR(__xludf.DUMMYFUNCTION("""COMPUTED_VALUE"""),"Media_TV_FRANCE 2 contribution")</f>
        <v>Media_TV_FRANCE 2 contribution</v>
      </c>
      <c r="C1788" s="1">
        <f ca="1">IFERROR(INDIRECT(ADDRESS(MATCH(A1788,'contribution par jour-semaine'!A:A,0),MATCH(B1788,'contribution par jour-semaine'!$1:$1,0),4,1,"contribution par jour-semaine")),"")</f>
        <v>2412.026123046875</v>
      </c>
      <c r="D1788" s="4" t="str">
        <f ca="1">VLOOKUP(A1788,predictions!A:B,2,FALSE)</f>
        <v>09/08/2021</v>
      </c>
      <c r="E1788" s="4">
        <f t="shared" ca="1" si="7"/>
        <v>44417</v>
      </c>
    </row>
    <row r="1789" spans="1:5" ht="13" x14ac:dyDescent="0.15">
      <c r="A1789" s="1">
        <f ca="1">IFERROR(__xludf.DUMMYFUNCTION("""COMPUTED_VALUE"""),59)</f>
        <v>59</v>
      </c>
      <c r="B1789" s="1" t="str">
        <f ca="1">IFERROR(__xludf.DUMMYFUNCTION("""COMPUTED_VALUE"""),"Media_TV_BFM TV contribution")</f>
        <v>Media_TV_BFM TV contribution</v>
      </c>
      <c r="C1789" s="1">
        <f ca="1">IFERROR(INDIRECT(ADDRESS(MATCH(A1789,'contribution par jour-semaine'!A:A,0),MATCH(B1789,'contribution par jour-semaine'!$1:$1,0),4,1,"contribution par jour-semaine")),"")</f>
        <v>1519.788330078125</v>
      </c>
      <c r="D1789" s="4" t="str">
        <f ca="1">VLOOKUP(A1789,predictions!A:B,2,FALSE)</f>
        <v>09/08/2021</v>
      </c>
      <c r="E1789" s="4">
        <f t="shared" ca="1" si="7"/>
        <v>44417</v>
      </c>
    </row>
    <row r="1790" spans="1:5" ht="13" x14ac:dyDescent="0.15">
      <c r="A1790" s="1">
        <f ca="1">IFERROR(__xludf.DUMMYFUNCTION("""COMPUTED_VALUE"""),59)</f>
        <v>59</v>
      </c>
      <c r="B1790" s="1" t="str">
        <f ca="1">IFERROR(__xludf.DUMMYFUNCTION("""COMPUTED_VALUE"""),"Media_TV_C8 contribution")</f>
        <v>Media_TV_C8 contribution</v>
      </c>
      <c r="C1790" s="1">
        <f ca="1">IFERROR(INDIRECT(ADDRESS(MATCH(A1790,'contribution par jour-semaine'!A:A,0),MATCH(B1790,'contribution par jour-semaine'!$1:$1,0),4,1,"contribution par jour-semaine")),"")</f>
        <v>4045.341796875</v>
      </c>
      <c r="D1790" s="4" t="str">
        <f ca="1">VLOOKUP(A1790,predictions!A:B,2,FALSE)</f>
        <v>09/08/2021</v>
      </c>
      <c r="E1790" s="4">
        <f t="shared" ca="1" si="7"/>
        <v>44417</v>
      </c>
    </row>
    <row r="1791" spans="1:5" ht="13" x14ac:dyDescent="0.15">
      <c r="A1791" s="1">
        <f ca="1">IFERROR(__xludf.DUMMYFUNCTION("""COMPUTED_VALUE"""),59)</f>
        <v>59</v>
      </c>
      <c r="B1791" s="1" t="str">
        <f ca="1">IFERROR(__xludf.DUMMYFUNCTION("""COMPUTED_VALUE"""),"Media_TV_TF1 SERIES FILMS contribution")</f>
        <v>Media_TV_TF1 SERIES FILMS contribution</v>
      </c>
      <c r="C1791" s="1">
        <f ca="1">IFERROR(INDIRECT(ADDRESS(MATCH(A1791,'contribution par jour-semaine'!A:A,0),MATCH(B1791,'contribution par jour-semaine'!$1:$1,0),4,1,"contribution par jour-semaine")),"")</f>
        <v>1644.3411865234375</v>
      </c>
      <c r="D1791" s="4" t="str">
        <f ca="1">VLOOKUP(A1791,predictions!A:B,2,FALSE)</f>
        <v>09/08/2021</v>
      </c>
      <c r="E1791" s="4">
        <f t="shared" ca="1" si="7"/>
        <v>44417</v>
      </c>
    </row>
    <row r="1792" spans="1:5" ht="13" x14ac:dyDescent="0.15">
      <c r="A1792" s="1">
        <f ca="1">IFERROR(__xludf.DUMMYFUNCTION("""COMPUTED_VALUE"""),59)</f>
        <v>59</v>
      </c>
      <c r="B1792" s="1" t="str">
        <f ca="1">IFERROR(__xludf.DUMMYFUNCTION("""COMPUTED_VALUE"""),"Media_TV_NRJ12 contribution")</f>
        <v>Media_TV_NRJ12 contribution</v>
      </c>
      <c r="C1792" s="1">
        <f ca="1">IFERROR(INDIRECT(ADDRESS(MATCH(A1792,'contribution par jour-semaine'!A:A,0),MATCH(B1792,'contribution par jour-semaine'!$1:$1,0),4,1,"contribution par jour-semaine")),"")</f>
        <v>313.07034301757812</v>
      </c>
      <c r="D1792" s="4" t="str">
        <f ca="1">VLOOKUP(A1792,predictions!A:B,2,FALSE)</f>
        <v>09/08/2021</v>
      </c>
      <c r="E1792" s="4">
        <f t="shared" ca="1" si="7"/>
        <v>44417</v>
      </c>
    </row>
    <row r="1793" spans="1:5" ht="13" x14ac:dyDescent="0.15">
      <c r="A1793" s="1">
        <f ca="1">IFERROR(__xludf.DUMMYFUNCTION("""COMPUTED_VALUE"""),59)</f>
        <v>59</v>
      </c>
      <c r="B1793" s="1" t="str">
        <f ca="1">IFERROR(__xludf.DUMMYFUNCTION("""COMPUTED_VALUE"""),"Media_Search contribution")</f>
        <v>Media_Search contribution</v>
      </c>
      <c r="C1793" s="1">
        <f ca="1">IFERROR(INDIRECT(ADDRESS(MATCH(A1793,'contribution par jour-semaine'!A:A,0),MATCH(B1793,'contribution par jour-semaine'!$1:$1,0),4,1,"contribution par jour-semaine")),"")</f>
        <v>65490.453125</v>
      </c>
      <c r="D1793" s="4" t="str">
        <f ca="1">VLOOKUP(A1793,predictions!A:B,2,FALSE)</f>
        <v>09/08/2021</v>
      </c>
      <c r="E1793" s="4">
        <f t="shared" ca="1" si="7"/>
        <v>44417</v>
      </c>
    </row>
    <row r="1794" spans="1:5" ht="13" x14ac:dyDescent="0.15">
      <c r="A1794" s="1">
        <f ca="1">IFERROR(__xludf.DUMMYFUNCTION("""COMPUTED_VALUE"""),59)</f>
        <v>59</v>
      </c>
      <c r="B1794" s="1" t="str">
        <f ca="1">IFERROR(__xludf.DUMMYFUNCTION("""COMPUTED_VALUE"""),"Media_Social contribution")</f>
        <v>Media_Social contribution</v>
      </c>
      <c r="C1794" s="1">
        <f ca="1">IFERROR(INDIRECT(ADDRESS(MATCH(A1794,'contribution par jour-semaine'!A:A,0),MATCH(B1794,'contribution par jour-semaine'!$1:$1,0),4,1,"contribution par jour-semaine")),"")</f>
        <v>150350.390625</v>
      </c>
      <c r="D1794" s="4" t="str">
        <f ca="1">VLOOKUP(A1794,predictions!A:B,2,FALSE)</f>
        <v>09/08/2021</v>
      </c>
      <c r="E1794" s="4">
        <f t="shared" ca="1" si="7"/>
        <v>44417</v>
      </c>
    </row>
    <row r="1795" spans="1:5" ht="13" x14ac:dyDescent="0.15">
      <c r="A1795" s="1">
        <f ca="1">IFERROR(__xludf.DUMMYFUNCTION("""COMPUTED_VALUE"""),59)</f>
        <v>59</v>
      </c>
      <c r="B1795" s="1" t="str">
        <f ca="1">IFERROR(__xludf.DUMMYFUNCTION("""COMPUTED_VALUE"""),"Media_Display contribution")</f>
        <v>Media_Display contribution</v>
      </c>
      <c r="C1795" s="1">
        <f ca="1">IFERROR(INDIRECT(ADDRESS(MATCH(A1795,'contribution par jour-semaine'!A:A,0),MATCH(B1795,'contribution par jour-semaine'!$1:$1,0),4,1,"contribution par jour-semaine")),"")</f>
        <v>6574.2099609375</v>
      </c>
      <c r="D1795" s="4" t="str">
        <f ca="1">VLOOKUP(A1795,predictions!A:B,2,FALSE)</f>
        <v>09/08/2021</v>
      </c>
      <c r="E1795" s="4">
        <f t="shared" ca="1" si="7"/>
        <v>44417</v>
      </c>
    </row>
    <row r="1796" spans="1:5" ht="13" x14ac:dyDescent="0.15">
      <c r="A1796" s="1">
        <f ca="1">IFERROR(__xludf.DUMMYFUNCTION("""COMPUTED_VALUE"""),59)</f>
        <v>59</v>
      </c>
      <c r="B1796" s="1" t="str">
        <f ca="1">IFERROR(__xludf.DUMMYFUNCTION("""COMPUTED_VALUE"""),"Media_OOH_JC DECAUX VITRINE 2M2 NATIONAL contribution")</f>
        <v>Media_OOH_JC DECAUX VITRINE 2M2 NATIONAL contribution</v>
      </c>
      <c r="C1796" s="1">
        <f ca="1">IFERROR(INDIRECT(ADDRESS(MATCH(A1796,'contribution par jour-semaine'!A:A,0),MATCH(B1796,'contribution par jour-semaine'!$1:$1,0),4,1,"contribution par jour-semaine")),"")</f>
        <v>1093.073974609375</v>
      </c>
      <c r="D1796" s="4" t="str">
        <f ca="1">VLOOKUP(A1796,predictions!A:B,2,FALSE)</f>
        <v>09/08/2021</v>
      </c>
      <c r="E1796" s="4">
        <f t="shared" ca="1" si="7"/>
        <v>44417</v>
      </c>
    </row>
    <row r="1797" spans="1:5" ht="13" x14ac:dyDescent="0.15">
      <c r="A1797" s="1">
        <f ca="1">IFERROR(__xludf.DUMMYFUNCTION("""COMPUTED_VALUE"""),59)</f>
        <v>59</v>
      </c>
      <c r="B1797" s="1" t="str">
        <f ca="1">IFERROR(__xludf.DUMMYFUNCTION("""COMPUTED_VALUE"""),"Media_OOH_METROBUS METRO NATIONAL contribution")</f>
        <v>Media_OOH_METROBUS METRO NATIONAL contribution</v>
      </c>
      <c r="C1797" s="1">
        <f ca="1">IFERROR(INDIRECT(ADDRESS(MATCH(A1797,'contribution par jour-semaine'!A:A,0),MATCH(B1797,'contribution par jour-semaine'!$1:$1,0),4,1,"contribution par jour-semaine")),"")</f>
        <v>869.1624755859375</v>
      </c>
      <c r="D1797" s="4" t="str">
        <f ca="1">VLOOKUP(A1797,predictions!A:B,2,FALSE)</f>
        <v>09/08/2021</v>
      </c>
      <c r="E1797" s="4">
        <f t="shared" ca="1" si="7"/>
        <v>44417</v>
      </c>
    </row>
    <row r="1798" spans="1:5" ht="13" x14ac:dyDescent="0.15">
      <c r="A1798" s="1">
        <f ca="1">IFERROR(__xludf.DUMMYFUNCTION("""COMPUTED_VALUE"""),59)</f>
        <v>59</v>
      </c>
      <c r="B1798" s="1" t="str">
        <f ca="1">IFERROR(__xludf.DUMMYFUNCTION("""COMPUTED_VALUE"""),"Media_OOH_CLEAR CHANNEL SHOPPING MALLS contribution")</f>
        <v>Media_OOH_CLEAR CHANNEL SHOPPING MALLS contribution</v>
      </c>
      <c r="C1798" s="1">
        <f ca="1">IFERROR(INDIRECT(ADDRESS(MATCH(A1798,'contribution par jour-semaine'!A:A,0),MATCH(B1798,'contribution par jour-semaine'!$1:$1,0),4,1,"contribution par jour-semaine")),"")</f>
        <v>16424.025390625</v>
      </c>
      <c r="D1798" s="4" t="str">
        <f ca="1">VLOOKUP(A1798,predictions!A:B,2,FALSE)</f>
        <v>09/08/2021</v>
      </c>
      <c r="E1798" s="4">
        <f t="shared" ca="1" si="7"/>
        <v>44417</v>
      </c>
    </row>
    <row r="1799" spans="1:5" ht="13" x14ac:dyDescent="0.15">
      <c r="A1799" s="1">
        <f ca="1">IFERROR(__xludf.DUMMYFUNCTION("""COMPUTED_VALUE"""),59)</f>
        <v>59</v>
      </c>
      <c r="B1799" s="1" t="str">
        <f ca="1">IFERROR(__xludf.DUMMYFUNCTION("""COMPUTED_VALUE"""),"Media_OOH_MEDIAGARES TRANSPORT contribution")</f>
        <v>Media_OOH_MEDIAGARES TRANSPORT contribution</v>
      </c>
      <c r="C1799" s="1">
        <f ca="1">IFERROR(INDIRECT(ADDRESS(MATCH(A1799,'contribution par jour-semaine'!A:A,0),MATCH(B1799,'contribution par jour-semaine'!$1:$1,0),4,1,"contribution par jour-semaine")),"")</f>
        <v>12144.701171875</v>
      </c>
      <c r="D1799" s="4" t="str">
        <f ca="1">VLOOKUP(A1799,predictions!A:B,2,FALSE)</f>
        <v>09/08/2021</v>
      </c>
      <c r="E1799" s="4">
        <f t="shared" ca="1" si="7"/>
        <v>44417</v>
      </c>
    </row>
    <row r="1800" spans="1:5" ht="13" x14ac:dyDescent="0.15">
      <c r="A1800" s="1">
        <f ca="1">IFERROR(__xludf.DUMMYFUNCTION("""COMPUTED_VALUE"""),59)</f>
        <v>59</v>
      </c>
      <c r="B1800" s="1" t="str">
        <f ca="1">IFERROR(__xludf.DUMMYFUNCTION("""COMPUTED_VALUE"""),"Media_OOH_Others contribution")</f>
        <v>Media_OOH_Others contribution</v>
      </c>
      <c r="C1800" s="1">
        <f ca="1">IFERROR(INDIRECT(ADDRESS(MATCH(A1800,'contribution par jour-semaine'!A:A,0),MATCH(B1800,'contribution par jour-semaine'!$1:$1,0),4,1,"contribution par jour-semaine")),"")</f>
        <v>4554.8203125</v>
      </c>
      <c r="D1800" s="4" t="str">
        <f ca="1">VLOOKUP(A1800,predictions!A:B,2,FALSE)</f>
        <v>09/08/2021</v>
      </c>
      <c r="E1800" s="4">
        <f t="shared" ca="1" si="7"/>
        <v>44417</v>
      </c>
    </row>
    <row r="1801" spans="1:5" ht="13" x14ac:dyDescent="0.15">
      <c r="A1801" s="1">
        <f ca="1">IFERROR(__xludf.DUMMYFUNCTION("""COMPUTED_VALUE"""),59)</f>
        <v>59</v>
      </c>
      <c r="B1801" s="1" t="str">
        <f ca="1">IFERROR(__xludf.DUMMYFUNCTION("""COMPUTED_VALUE"""),"baseline contribution")</f>
        <v>baseline contribution</v>
      </c>
      <c r="C1801" s="1">
        <f ca="1">IFERROR(INDIRECT(ADDRESS(MATCH(A1801,'contribution par jour-semaine'!A:A,0),MATCH(B1801,'contribution par jour-semaine'!$1:$1,0),4,1,"contribution par jour-semaine")),"")</f>
        <v>1266747.375</v>
      </c>
      <c r="D1801" s="4" t="str">
        <f ca="1">VLOOKUP(A1801,predictions!A:B,2,FALSE)</f>
        <v>09/08/2021</v>
      </c>
      <c r="E1801" s="4">
        <f t="shared" ca="1" si="7"/>
        <v>44417</v>
      </c>
    </row>
    <row r="1802" spans="1:5" ht="13" x14ac:dyDescent="0.15">
      <c r="A1802" s="1">
        <f ca="1">IFERROR(__xludf.DUMMYFUNCTION("""COMPUTED_VALUE"""),60)</f>
        <v>60</v>
      </c>
      <c r="B1802" s="1" t="str">
        <f ca="1">IFERROR(__xludf.DUMMYFUNCTION("""COMPUTED_VALUE"""),"Media_Print_Others contribution")</f>
        <v>Media_Print_Others contribution</v>
      </c>
      <c r="C1802" s="1">
        <f ca="1">IFERROR(INDIRECT(ADDRESS(MATCH(A1802,'contribution par jour-semaine'!A:A,0),MATCH(B1802,'contribution par jour-semaine'!$1:$1,0),4,1,"contribution par jour-semaine")),"")</f>
        <v>27896.568359375</v>
      </c>
      <c r="D1802" s="4" t="str">
        <f ca="1">VLOOKUP(A1802,predictions!A:B,2,FALSE)</f>
        <v>16/08/2021</v>
      </c>
      <c r="E1802" s="4">
        <f t="shared" ca="1" si="7"/>
        <v>44424</v>
      </c>
    </row>
    <row r="1803" spans="1:5" ht="13" x14ac:dyDescent="0.15">
      <c r="A1803" s="1">
        <f ca="1">IFERROR(__xludf.DUMMYFUNCTION("""COMPUTED_VALUE"""),60)</f>
        <v>60</v>
      </c>
      <c r="B1803" s="1" t="str">
        <f ca="1">IFERROR(__xludf.DUMMYFUNCTION("""COMPUTED_VALUE"""),"Media_Print_ELLE contribution")</f>
        <v>Media_Print_ELLE contribution</v>
      </c>
      <c r="C1803" s="1">
        <f ca="1">IFERROR(INDIRECT(ADDRESS(MATCH(A1803,'contribution par jour-semaine'!A:A,0),MATCH(B1803,'contribution par jour-semaine'!$1:$1,0),4,1,"contribution par jour-semaine")),"")</f>
        <v>58129.0625</v>
      </c>
      <c r="D1803" s="4" t="str">
        <f ca="1">VLOOKUP(A1803,predictions!A:B,2,FALSE)</f>
        <v>16/08/2021</v>
      </c>
      <c r="E1803" s="4">
        <f t="shared" ca="1" si="7"/>
        <v>44424</v>
      </c>
    </row>
    <row r="1804" spans="1:5" ht="13" x14ac:dyDescent="0.15">
      <c r="A1804" s="1">
        <f ca="1">IFERROR(__xludf.DUMMYFUNCTION("""COMPUTED_VALUE"""),60)</f>
        <v>60</v>
      </c>
      <c r="B1804" s="1" t="str">
        <f ca="1">IFERROR(__xludf.DUMMYFUNCTION("""COMPUTED_VALUE"""),"Media_Print_MADAME FIGARO contribution")</f>
        <v>Media_Print_MADAME FIGARO contribution</v>
      </c>
      <c r="C1804" s="1">
        <f ca="1">IFERROR(INDIRECT(ADDRESS(MATCH(A1804,'contribution par jour-semaine'!A:A,0),MATCH(B1804,'contribution par jour-semaine'!$1:$1,0),4,1,"contribution par jour-semaine")),"")</f>
        <v>20149.013671875</v>
      </c>
      <c r="D1804" s="4" t="str">
        <f ca="1">VLOOKUP(A1804,predictions!A:B,2,FALSE)</f>
        <v>16/08/2021</v>
      </c>
      <c r="E1804" s="4">
        <f t="shared" ca="1" si="7"/>
        <v>44424</v>
      </c>
    </row>
    <row r="1805" spans="1:5" ht="13" x14ac:dyDescent="0.15">
      <c r="A1805" s="1">
        <f ca="1">IFERROR(__xludf.DUMMYFUNCTION("""COMPUTED_VALUE"""),60)</f>
        <v>60</v>
      </c>
      <c r="B1805" s="1" t="str">
        <f ca="1">IFERROR(__xludf.DUMMYFUNCTION("""COMPUTED_VALUE"""),"Media_Print_MARIE CLAIRE contribution")</f>
        <v>Media_Print_MARIE CLAIRE contribution</v>
      </c>
      <c r="C1805" s="1">
        <f ca="1">IFERROR(INDIRECT(ADDRESS(MATCH(A1805,'contribution par jour-semaine'!A:A,0),MATCH(B1805,'contribution par jour-semaine'!$1:$1,0),4,1,"contribution par jour-semaine")),"")</f>
        <v>8392.642578125</v>
      </c>
      <c r="D1805" s="4" t="str">
        <f ca="1">VLOOKUP(A1805,predictions!A:B,2,FALSE)</f>
        <v>16/08/2021</v>
      </c>
      <c r="E1805" s="4">
        <f t="shared" ca="1" si="7"/>
        <v>44424</v>
      </c>
    </row>
    <row r="1806" spans="1:5" ht="13" x14ac:dyDescent="0.15">
      <c r="A1806" s="1">
        <f ca="1">IFERROR(__xludf.DUMMYFUNCTION("""COMPUTED_VALUE"""),60)</f>
        <v>60</v>
      </c>
      <c r="B1806" s="1" t="str">
        <f ca="1">IFERROR(__xludf.DUMMYFUNCTION("""COMPUTED_VALUE"""),"Media_Print_VERSION FEMINA contribution")</f>
        <v>Media_Print_VERSION FEMINA contribution</v>
      </c>
      <c r="C1806" s="1">
        <f ca="1">IFERROR(INDIRECT(ADDRESS(MATCH(A1806,'contribution par jour-semaine'!A:A,0),MATCH(B1806,'contribution par jour-semaine'!$1:$1,0),4,1,"contribution par jour-semaine")),"")</f>
        <v>20929.609375</v>
      </c>
      <c r="D1806" s="4" t="str">
        <f ca="1">VLOOKUP(A1806,predictions!A:B,2,FALSE)</f>
        <v>16/08/2021</v>
      </c>
      <c r="E1806" s="4">
        <f t="shared" ca="1" si="7"/>
        <v>44424</v>
      </c>
    </row>
    <row r="1807" spans="1:5" ht="13" x14ac:dyDescent="0.15">
      <c r="A1807" s="1">
        <f ca="1">IFERROR(__xludf.DUMMYFUNCTION("""COMPUTED_VALUE"""),60)</f>
        <v>60</v>
      </c>
      <c r="B1807" s="1" t="str">
        <f ca="1">IFERROR(__xludf.DUMMYFUNCTION("""COMPUTED_VALUE"""),"Media_Print_GALA contribution")</f>
        <v>Media_Print_GALA contribution</v>
      </c>
      <c r="C1807" s="1">
        <f ca="1">IFERROR(INDIRECT(ADDRESS(MATCH(A1807,'contribution par jour-semaine'!A:A,0),MATCH(B1807,'contribution par jour-semaine'!$1:$1,0),4,1,"contribution par jour-semaine")),"")</f>
        <v>18130.73828125</v>
      </c>
      <c r="D1807" s="4" t="str">
        <f ca="1">VLOOKUP(A1807,predictions!A:B,2,FALSE)</f>
        <v>16/08/2021</v>
      </c>
      <c r="E1807" s="4">
        <f t="shared" ca="1" si="7"/>
        <v>44424</v>
      </c>
    </row>
    <row r="1808" spans="1:5" ht="13" x14ac:dyDescent="0.15">
      <c r="A1808" s="1">
        <f ca="1">IFERROR(__xludf.DUMMYFUNCTION("""COMPUTED_VALUE"""),60)</f>
        <v>60</v>
      </c>
      <c r="B1808" s="1" t="str">
        <f ca="1">IFERROR(__xludf.DUMMYFUNCTION("""COMPUTED_VALUE"""),"Media_Print_COSMOPOLITAN contribution")</f>
        <v>Media_Print_COSMOPOLITAN contribution</v>
      </c>
      <c r="C1808" s="1">
        <f ca="1">IFERROR(INDIRECT(ADDRESS(MATCH(A1808,'contribution par jour-semaine'!A:A,0),MATCH(B1808,'contribution par jour-semaine'!$1:$1,0),4,1,"contribution par jour-semaine")),"")</f>
        <v>25330.6015625</v>
      </c>
      <c r="D1808" s="4" t="str">
        <f ca="1">VLOOKUP(A1808,predictions!A:B,2,FALSE)</f>
        <v>16/08/2021</v>
      </c>
      <c r="E1808" s="4">
        <f t="shared" ca="1" si="7"/>
        <v>44424</v>
      </c>
    </row>
    <row r="1809" spans="1:5" ht="13" x14ac:dyDescent="0.15">
      <c r="A1809" s="1">
        <f ca="1">IFERROR(__xludf.DUMMYFUNCTION("""COMPUTED_VALUE"""),60)</f>
        <v>60</v>
      </c>
      <c r="B1809" s="1" t="str">
        <f ca="1">IFERROR(__xludf.DUMMYFUNCTION("""COMPUTED_VALUE"""),"Media_Print_FEMME ACTUELLE contribution")</f>
        <v>Media_Print_FEMME ACTUELLE contribution</v>
      </c>
      <c r="C1809" s="1">
        <f ca="1">IFERROR(INDIRECT(ADDRESS(MATCH(A1809,'contribution par jour-semaine'!A:A,0),MATCH(B1809,'contribution par jour-semaine'!$1:$1,0),4,1,"contribution par jour-semaine")),"")</f>
        <v>11993.8037109375</v>
      </c>
      <c r="D1809" s="4" t="str">
        <f ca="1">VLOOKUP(A1809,predictions!A:B,2,FALSE)</f>
        <v>16/08/2021</v>
      </c>
      <c r="E1809" s="4">
        <f t="shared" ca="1" si="7"/>
        <v>44424</v>
      </c>
    </row>
    <row r="1810" spans="1:5" ht="13" x14ac:dyDescent="0.15">
      <c r="A1810" s="1">
        <f ca="1">IFERROR(__xludf.DUMMYFUNCTION("""COMPUTED_VALUE"""),60)</f>
        <v>60</v>
      </c>
      <c r="B1810" s="1" t="str">
        <f ca="1">IFERROR(__xludf.DUMMYFUNCTION("""COMPUTED_VALUE"""),"Media_Print_PARIS MATCH contribution")</f>
        <v>Media_Print_PARIS MATCH contribution</v>
      </c>
      <c r="C1810" s="1">
        <f ca="1">IFERROR(INDIRECT(ADDRESS(MATCH(A1810,'contribution par jour-semaine'!A:A,0),MATCH(B1810,'contribution par jour-semaine'!$1:$1,0),4,1,"contribution par jour-semaine")),"")</f>
        <v>10939.35546875</v>
      </c>
      <c r="D1810" s="4" t="str">
        <f ca="1">VLOOKUP(A1810,predictions!A:B,2,FALSE)</f>
        <v>16/08/2021</v>
      </c>
      <c r="E1810" s="4">
        <f t="shared" ca="1" si="7"/>
        <v>44424</v>
      </c>
    </row>
    <row r="1811" spans="1:5" ht="13" x14ac:dyDescent="0.15">
      <c r="A1811" s="1">
        <f ca="1">IFERROR(__xludf.DUMMYFUNCTION("""COMPUTED_VALUE"""),60)</f>
        <v>60</v>
      </c>
      <c r="B1811" s="1" t="str">
        <f ca="1">IFERROR(__xludf.DUMMYFUNCTION("""COMPUTED_VALUE"""),"Media_Print_BIBA contribution")</f>
        <v>Media_Print_BIBA contribution</v>
      </c>
      <c r="C1811" s="1">
        <f ca="1">IFERROR(INDIRECT(ADDRESS(MATCH(A1811,'contribution par jour-semaine'!A:A,0),MATCH(B1811,'contribution par jour-semaine'!$1:$1,0),4,1,"contribution par jour-semaine")),"")</f>
        <v>14035.431640625</v>
      </c>
      <c r="D1811" s="4" t="str">
        <f ca="1">VLOOKUP(A1811,predictions!A:B,2,FALSE)</f>
        <v>16/08/2021</v>
      </c>
      <c r="E1811" s="4">
        <f t="shared" ca="1" si="7"/>
        <v>44424</v>
      </c>
    </row>
    <row r="1812" spans="1:5" ht="13" x14ac:dyDescent="0.15">
      <c r="A1812" s="1">
        <f ca="1">IFERROR(__xludf.DUMMYFUNCTION("""COMPUTED_VALUE"""),60)</f>
        <v>60</v>
      </c>
      <c r="B1812" s="1" t="str">
        <f ca="1">IFERROR(__xludf.DUMMYFUNCTION("""COMPUTED_VALUE"""),"Media_Print_AVANTAGES contribution")</f>
        <v>Media_Print_AVANTAGES contribution</v>
      </c>
      <c r="C1812" s="1">
        <f ca="1">IFERROR(INDIRECT(ADDRESS(MATCH(A1812,'contribution par jour-semaine'!A:A,0),MATCH(B1812,'contribution par jour-semaine'!$1:$1,0),4,1,"contribution par jour-semaine")),"")</f>
        <v>9791.4677734375</v>
      </c>
      <c r="D1812" s="4" t="str">
        <f ca="1">VLOOKUP(A1812,predictions!A:B,2,FALSE)</f>
        <v>16/08/2021</v>
      </c>
      <c r="E1812" s="4">
        <f t="shared" ca="1" si="7"/>
        <v>44424</v>
      </c>
    </row>
    <row r="1813" spans="1:5" ht="13" x14ac:dyDescent="0.15">
      <c r="A1813" s="1">
        <f ca="1">IFERROR(__xludf.DUMMYFUNCTION("""COMPUTED_VALUE"""),60)</f>
        <v>60</v>
      </c>
      <c r="B1813" s="1" t="str">
        <f ca="1">IFERROR(__xludf.DUMMYFUNCTION("""COMPUTED_VALUE"""),"Media_Print_PSYCHOLOGIES contribution")</f>
        <v>Media_Print_PSYCHOLOGIES contribution</v>
      </c>
      <c r="C1813" s="1">
        <f ca="1">IFERROR(INDIRECT(ADDRESS(MATCH(A1813,'contribution par jour-semaine'!A:A,0),MATCH(B1813,'contribution par jour-semaine'!$1:$1,0),4,1,"contribution par jour-semaine")),"")</f>
        <v>9902.6171875</v>
      </c>
      <c r="D1813" s="4" t="str">
        <f ca="1">VLOOKUP(A1813,predictions!A:B,2,FALSE)</f>
        <v>16/08/2021</v>
      </c>
      <c r="E1813" s="4">
        <f t="shared" ca="1" si="7"/>
        <v>44424</v>
      </c>
    </row>
    <row r="1814" spans="1:5" ht="13" x14ac:dyDescent="0.15">
      <c r="A1814" s="1">
        <f ca="1">IFERROR(__xludf.DUMMYFUNCTION("""COMPUTED_VALUE"""),60)</f>
        <v>60</v>
      </c>
      <c r="B1814" s="1" t="str">
        <f ca="1">IFERROR(__xludf.DUMMYFUNCTION("""COMPUTED_VALUE"""),"Media_TV_TF1 contribution")</f>
        <v>Media_TV_TF1 contribution</v>
      </c>
      <c r="C1814" s="1">
        <f ca="1">IFERROR(INDIRECT(ADDRESS(MATCH(A1814,'contribution par jour-semaine'!A:A,0),MATCH(B1814,'contribution par jour-semaine'!$1:$1,0),4,1,"contribution par jour-semaine")),"")</f>
        <v>2058.226318359375</v>
      </c>
      <c r="D1814" s="4" t="str">
        <f ca="1">VLOOKUP(A1814,predictions!A:B,2,FALSE)</f>
        <v>16/08/2021</v>
      </c>
      <c r="E1814" s="4">
        <f t="shared" ca="1" si="7"/>
        <v>44424</v>
      </c>
    </row>
    <row r="1815" spans="1:5" ht="13" x14ac:dyDescent="0.15">
      <c r="A1815" s="1">
        <f ca="1">IFERROR(__xludf.DUMMYFUNCTION("""COMPUTED_VALUE"""),60)</f>
        <v>60</v>
      </c>
      <c r="B1815" s="1" t="str">
        <f ca="1">IFERROR(__xludf.DUMMYFUNCTION("""COMPUTED_VALUE"""),"Media_TV_Others contribution")</f>
        <v>Media_TV_Others contribution</v>
      </c>
      <c r="C1815" s="1">
        <f ca="1">IFERROR(INDIRECT(ADDRESS(MATCH(A1815,'contribution par jour-semaine'!A:A,0),MATCH(B1815,'contribution par jour-semaine'!$1:$1,0),4,1,"contribution par jour-semaine")),"")</f>
        <v>2163.019287109375</v>
      </c>
      <c r="D1815" s="4" t="str">
        <f ca="1">VLOOKUP(A1815,predictions!A:B,2,FALSE)</f>
        <v>16/08/2021</v>
      </c>
      <c r="E1815" s="4">
        <f t="shared" ca="1" si="7"/>
        <v>44424</v>
      </c>
    </row>
    <row r="1816" spans="1:5" ht="13" x14ac:dyDescent="0.15">
      <c r="A1816" s="1">
        <f ca="1">IFERROR(__xludf.DUMMYFUNCTION("""COMPUTED_VALUE"""),60)</f>
        <v>60</v>
      </c>
      <c r="B1816" s="1" t="str">
        <f ca="1">IFERROR(__xludf.DUMMYFUNCTION("""COMPUTED_VALUE"""),"Media_TV_M6 contribution")</f>
        <v>Media_TV_M6 contribution</v>
      </c>
      <c r="C1816" s="1">
        <f ca="1">IFERROR(INDIRECT(ADDRESS(MATCH(A1816,'contribution par jour-semaine'!A:A,0),MATCH(B1816,'contribution par jour-semaine'!$1:$1,0),4,1,"contribution par jour-semaine")),"")</f>
        <v>6223.37353515625</v>
      </c>
      <c r="D1816" s="4" t="str">
        <f ca="1">VLOOKUP(A1816,predictions!A:B,2,FALSE)</f>
        <v>16/08/2021</v>
      </c>
      <c r="E1816" s="4">
        <f t="shared" ca="1" si="7"/>
        <v>44424</v>
      </c>
    </row>
    <row r="1817" spans="1:5" ht="13" x14ac:dyDescent="0.15">
      <c r="A1817" s="1">
        <f ca="1">IFERROR(__xludf.DUMMYFUNCTION("""COMPUTED_VALUE"""),60)</f>
        <v>60</v>
      </c>
      <c r="B1817" s="1" t="str">
        <f ca="1">IFERROR(__xludf.DUMMYFUNCTION("""COMPUTED_VALUE"""),"Media_TV_TMC contribution")</f>
        <v>Media_TV_TMC contribution</v>
      </c>
      <c r="C1817" s="1">
        <f ca="1">IFERROR(INDIRECT(ADDRESS(MATCH(A1817,'contribution par jour-semaine'!A:A,0),MATCH(B1817,'contribution par jour-semaine'!$1:$1,0),4,1,"contribution par jour-semaine")),"")</f>
        <v>2898.919677734375</v>
      </c>
      <c r="D1817" s="4" t="str">
        <f ca="1">VLOOKUP(A1817,predictions!A:B,2,FALSE)</f>
        <v>16/08/2021</v>
      </c>
      <c r="E1817" s="4">
        <f t="shared" ca="1" si="7"/>
        <v>44424</v>
      </c>
    </row>
    <row r="1818" spans="1:5" ht="13" x14ac:dyDescent="0.15">
      <c r="A1818" s="1">
        <f ca="1">IFERROR(__xludf.DUMMYFUNCTION("""COMPUTED_VALUE"""),60)</f>
        <v>60</v>
      </c>
      <c r="B1818" s="1" t="str">
        <f ca="1">IFERROR(__xludf.DUMMYFUNCTION("""COMPUTED_VALUE"""),"Media_TV_FRANCE 2 contribution")</f>
        <v>Media_TV_FRANCE 2 contribution</v>
      </c>
      <c r="C1818" s="1">
        <f ca="1">IFERROR(INDIRECT(ADDRESS(MATCH(A1818,'contribution par jour-semaine'!A:A,0),MATCH(B1818,'contribution par jour-semaine'!$1:$1,0),4,1,"contribution par jour-semaine")),"")</f>
        <v>2289.468017578125</v>
      </c>
      <c r="D1818" s="4" t="str">
        <f ca="1">VLOOKUP(A1818,predictions!A:B,2,FALSE)</f>
        <v>16/08/2021</v>
      </c>
      <c r="E1818" s="4">
        <f t="shared" ca="1" si="7"/>
        <v>44424</v>
      </c>
    </row>
    <row r="1819" spans="1:5" ht="13" x14ac:dyDescent="0.15">
      <c r="A1819" s="1">
        <f ca="1">IFERROR(__xludf.DUMMYFUNCTION("""COMPUTED_VALUE"""),60)</f>
        <v>60</v>
      </c>
      <c r="B1819" s="1" t="str">
        <f ca="1">IFERROR(__xludf.DUMMYFUNCTION("""COMPUTED_VALUE"""),"Media_TV_BFM TV contribution")</f>
        <v>Media_TV_BFM TV contribution</v>
      </c>
      <c r="C1819" s="1">
        <f ca="1">IFERROR(INDIRECT(ADDRESS(MATCH(A1819,'contribution par jour-semaine'!A:A,0),MATCH(B1819,'contribution par jour-semaine'!$1:$1,0),4,1,"contribution par jour-semaine")),"")</f>
        <v>1468.3343505859375</v>
      </c>
      <c r="D1819" s="4" t="str">
        <f ca="1">VLOOKUP(A1819,predictions!A:B,2,FALSE)</f>
        <v>16/08/2021</v>
      </c>
      <c r="E1819" s="4">
        <f t="shared" ca="1" si="7"/>
        <v>44424</v>
      </c>
    </row>
    <row r="1820" spans="1:5" ht="13" x14ac:dyDescent="0.15">
      <c r="A1820" s="1">
        <f ca="1">IFERROR(__xludf.DUMMYFUNCTION("""COMPUTED_VALUE"""),60)</f>
        <v>60</v>
      </c>
      <c r="B1820" s="1" t="str">
        <f ca="1">IFERROR(__xludf.DUMMYFUNCTION("""COMPUTED_VALUE"""),"Media_TV_C8 contribution")</f>
        <v>Media_TV_C8 contribution</v>
      </c>
      <c r="C1820" s="1">
        <f ca="1">IFERROR(INDIRECT(ADDRESS(MATCH(A1820,'contribution par jour-semaine'!A:A,0),MATCH(B1820,'contribution par jour-semaine'!$1:$1,0),4,1,"contribution par jour-semaine")),"")</f>
        <v>3960.461181640625</v>
      </c>
      <c r="D1820" s="4" t="str">
        <f ca="1">VLOOKUP(A1820,predictions!A:B,2,FALSE)</f>
        <v>16/08/2021</v>
      </c>
      <c r="E1820" s="4">
        <f t="shared" ca="1" si="7"/>
        <v>44424</v>
      </c>
    </row>
    <row r="1821" spans="1:5" ht="13" x14ac:dyDescent="0.15">
      <c r="A1821" s="1">
        <f ca="1">IFERROR(__xludf.DUMMYFUNCTION("""COMPUTED_VALUE"""),60)</f>
        <v>60</v>
      </c>
      <c r="B1821" s="1" t="str">
        <f ca="1">IFERROR(__xludf.DUMMYFUNCTION("""COMPUTED_VALUE"""),"Media_TV_TF1 SERIES FILMS contribution")</f>
        <v>Media_TV_TF1 SERIES FILMS contribution</v>
      </c>
      <c r="C1821" s="1">
        <f ca="1">IFERROR(INDIRECT(ADDRESS(MATCH(A1821,'contribution par jour-semaine'!A:A,0),MATCH(B1821,'contribution par jour-semaine'!$1:$1,0),4,1,"contribution par jour-semaine")),"")</f>
        <v>1543.9732666015625</v>
      </c>
      <c r="D1821" s="4" t="str">
        <f ca="1">VLOOKUP(A1821,predictions!A:B,2,FALSE)</f>
        <v>16/08/2021</v>
      </c>
      <c r="E1821" s="4">
        <f t="shared" ca="1" si="7"/>
        <v>44424</v>
      </c>
    </row>
    <row r="1822" spans="1:5" ht="13" x14ac:dyDescent="0.15">
      <c r="A1822" s="1">
        <f ca="1">IFERROR(__xludf.DUMMYFUNCTION("""COMPUTED_VALUE"""),60)</f>
        <v>60</v>
      </c>
      <c r="B1822" s="1" t="str">
        <f ca="1">IFERROR(__xludf.DUMMYFUNCTION("""COMPUTED_VALUE"""),"Media_TV_NRJ12 contribution")</f>
        <v>Media_TV_NRJ12 contribution</v>
      </c>
      <c r="C1822" s="1">
        <f ca="1">IFERROR(INDIRECT(ADDRESS(MATCH(A1822,'contribution par jour-semaine'!A:A,0),MATCH(B1822,'contribution par jour-semaine'!$1:$1,0),4,1,"contribution par jour-semaine")),"")</f>
        <v>276.1298828125</v>
      </c>
      <c r="D1822" s="4" t="str">
        <f ca="1">VLOOKUP(A1822,predictions!A:B,2,FALSE)</f>
        <v>16/08/2021</v>
      </c>
      <c r="E1822" s="4">
        <f t="shared" ca="1" si="7"/>
        <v>44424</v>
      </c>
    </row>
    <row r="1823" spans="1:5" ht="13" x14ac:dyDescent="0.15">
      <c r="A1823" s="1">
        <f ca="1">IFERROR(__xludf.DUMMYFUNCTION("""COMPUTED_VALUE"""),60)</f>
        <v>60</v>
      </c>
      <c r="B1823" s="1" t="str">
        <f ca="1">IFERROR(__xludf.DUMMYFUNCTION("""COMPUTED_VALUE"""),"Media_Search contribution")</f>
        <v>Media_Search contribution</v>
      </c>
      <c r="C1823" s="1">
        <f ca="1">IFERROR(INDIRECT(ADDRESS(MATCH(A1823,'contribution par jour-semaine'!A:A,0),MATCH(B1823,'contribution par jour-semaine'!$1:$1,0),4,1,"contribution par jour-semaine")),"")</f>
        <v>65893.21875</v>
      </c>
      <c r="D1823" s="4" t="str">
        <f ca="1">VLOOKUP(A1823,predictions!A:B,2,FALSE)</f>
        <v>16/08/2021</v>
      </c>
      <c r="E1823" s="4">
        <f t="shared" ca="1" si="7"/>
        <v>44424</v>
      </c>
    </row>
    <row r="1824" spans="1:5" ht="13" x14ac:dyDescent="0.15">
      <c r="A1824" s="1">
        <f ca="1">IFERROR(__xludf.DUMMYFUNCTION("""COMPUTED_VALUE"""),60)</f>
        <v>60</v>
      </c>
      <c r="B1824" s="1" t="str">
        <f ca="1">IFERROR(__xludf.DUMMYFUNCTION("""COMPUTED_VALUE"""),"Media_Social contribution")</f>
        <v>Media_Social contribution</v>
      </c>
      <c r="C1824" s="1">
        <f ca="1">IFERROR(INDIRECT(ADDRESS(MATCH(A1824,'contribution par jour-semaine'!A:A,0),MATCH(B1824,'contribution par jour-semaine'!$1:$1,0),4,1,"contribution par jour-semaine")),"")</f>
        <v>147531.015625</v>
      </c>
      <c r="D1824" s="4" t="str">
        <f ca="1">VLOOKUP(A1824,predictions!A:B,2,FALSE)</f>
        <v>16/08/2021</v>
      </c>
      <c r="E1824" s="4">
        <f t="shared" ca="1" si="7"/>
        <v>44424</v>
      </c>
    </row>
    <row r="1825" spans="1:5" ht="13" x14ac:dyDescent="0.15">
      <c r="A1825" s="1">
        <f ca="1">IFERROR(__xludf.DUMMYFUNCTION("""COMPUTED_VALUE"""),60)</f>
        <v>60</v>
      </c>
      <c r="B1825" s="1" t="str">
        <f ca="1">IFERROR(__xludf.DUMMYFUNCTION("""COMPUTED_VALUE"""),"Media_Display contribution")</f>
        <v>Media_Display contribution</v>
      </c>
      <c r="C1825" s="1">
        <f ca="1">IFERROR(INDIRECT(ADDRESS(MATCH(A1825,'contribution par jour-semaine'!A:A,0),MATCH(B1825,'contribution par jour-semaine'!$1:$1,0),4,1,"contribution par jour-semaine")),"")</f>
        <v>5970.048828125</v>
      </c>
      <c r="D1825" s="4" t="str">
        <f ca="1">VLOOKUP(A1825,predictions!A:B,2,FALSE)</f>
        <v>16/08/2021</v>
      </c>
      <c r="E1825" s="4">
        <f t="shared" ca="1" si="7"/>
        <v>44424</v>
      </c>
    </row>
    <row r="1826" spans="1:5" ht="13" x14ac:dyDescent="0.15">
      <c r="A1826" s="1">
        <f ca="1">IFERROR(__xludf.DUMMYFUNCTION("""COMPUTED_VALUE"""),60)</f>
        <v>60</v>
      </c>
      <c r="B1826" s="1" t="str">
        <f ca="1">IFERROR(__xludf.DUMMYFUNCTION("""COMPUTED_VALUE"""),"Media_OOH_JC DECAUX VITRINE 2M2 NATIONAL contribution")</f>
        <v>Media_OOH_JC DECAUX VITRINE 2M2 NATIONAL contribution</v>
      </c>
      <c r="C1826" s="1">
        <f ca="1">IFERROR(INDIRECT(ADDRESS(MATCH(A1826,'contribution par jour-semaine'!A:A,0),MATCH(B1826,'contribution par jour-semaine'!$1:$1,0),4,1,"contribution par jour-semaine")),"")</f>
        <v>1061.7894287109375</v>
      </c>
      <c r="D1826" s="4" t="str">
        <f ca="1">VLOOKUP(A1826,predictions!A:B,2,FALSE)</f>
        <v>16/08/2021</v>
      </c>
      <c r="E1826" s="4">
        <f t="shared" ca="1" si="7"/>
        <v>44424</v>
      </c>
    </row>
    <row r="1827" spans="1:5" ht="13" x14ac:dyDescent="0.15">
      <c r="A1827" s="1">
        <f ca="1">IFERROR(__xludf.DUMMYFUNCTION("""COMPUTED_VALUE"""),60)</f>
        <v>60</v>
      </c>
      <c r="B1827" s="1" t="str">
        <f ca="1">IFERROR(__xludf.DUMMYFUNCTION("""COMPUTED_VALUE"""),"Media_OOH_METROBUS METRO NATIONAL contribution")</f>
        <v>Media_OOH_METROBUS METRO NATIONAL contribution</v>
      </c>
      <c r="C1827" s="1">
        <f ca="1">IFERROR(INDIRECT(ADDRESS(MATCH(A1827,'contribution par jour-semaine'!A:A,0),MATCH(B1827,'contribution par jour-semaine'!$1:$1,0),4,1,"contribution par jour-semaine")),"")</f>
        <v>825.6058349609375</v>
      </c>
      <c r="D1827" s="4" t="str">
        <f ca="1">VLOOKUP(A1827,predictions!A:B,2,FALSE)</f>
        <v>16/08/2021</v>
      </c>
      <c r="E1827" s="4">
        <f t="shared" ca="1" si="7"/>
        <v>44424</v>
      </c>
    </row>
    <row r="1828" spans="1:5" ht="13" x14ac:dyDescent="0.15">
      <c r="A1828" s="1">
        <f ca="1">IFERROR(__xludf.DUMMYFUNCTION("""COMPUTED_VALUE"""),60)</f>
        <v>60</v>
      </c>
      <c r="B1828" s="1" t="str">
        <f ca="1">IFERROR(__xludf.DUMMYFUNCTION("""COMPUTED_VALUE"""),"Media_OOH_CLEAR CHANNEL SHOPPING MALLS contribution")</f>
        <v>Media_OOH_CLEAR CHANNEL SHOPPING MALLS contribution</v>
      </c>
      <c r="C1828" s="1">
        <f ca="1">IFERROR(INDIRECT(ADDRESS(MATCH(A1828,'contribution par jour-semaine'!A:A,0),MATCH(B1828,'contribution par jour-semaine'!$1:$1,0),4,1,"contribution par jour-semaine")),"")</f>
        <v>15003.43359375</v>
      </c>
      <c r="D1828" s="4" t="str">
        <f ca="1">VLOOKUP(A1828,predictions!A:B,2,FALSE)</f>
        <v>16/08/2021</v>
      </c>
      <c r="E1828" s="4">
        <f t="shared" ca="1" si="7"/>
        <v>44424</v>
      </c>
    </row>
    <row r="1829" spans="1:5" ht="13" x14ac:dyDescent="0.15">
      <c r="A1829" s="1">
        <f ca="1">IFERROR(__xludf.DUMMYFUNCTION("""COMPUTED_VALUE"""),60)</f>
        <v>60</v>
      </c>
      <c r="B1829" s="1" t="str">
        <f ca="1">IFERROR(__xludf.DUMMYFUNCTION("""COMPUTED_VALUE"""),"Media_OOH_MEDIAGARES TRANSPORT contribution")</f>
        <v>Media_OOH_MEDIAGARES TRANSPORT contribution</v>
      </c>
      <c r="C1829" s="1">
        <f ca="1">IFERROR(INDIRECT(ADDRESS(MATCH(A1829,'contribution par jour-semaine'!A:A,0),MATCH(B1829,'contribution par jour-semaine'!$1:$1,0),4,1,"contribution par jour-semaine")),"")</f>
        <v>11929.0009765625</v>
      </c>
      <c r="D1829" s="4" t="str">
        <f ca="1">VLOOKUP(A1829,predictions!A:B,2,FALSE)</f>
        <v>16/08/2021</v>
      </c>
      <c r="E1829" s="4">
        <f t="shared" ca="1" si="7"/>
        <v>44424</v>
      </c>
    </row>
    <row r="1830" spans="1:5" ht="13" x14ac:dyDescent="0.15">
      <c r="A1830" s="1">
        <f ca="1">IFERROR(__xludf.DUMMYFUNCTION("""COMPUTED_VALUE"""),60)</f>
        <v>60</v>
      </c>
      <c r="B1830" s="1" t="str">
        <f ca="1">IFERROR(__xludf.DUMMYFUNCTION("""COMPUTED_VALUE"""),"Media_OOH_Others contribution")</f>
        <v>Media_OOH_Others contribution</v>
      </c>
      <c r="C1830" s="1">
        <f ca="1">IFERROR(INDIRECT(ADDRESS(MATCH(A1830,'contribution par jour-semaine'!A:A,0),MATCH(B1830,'contribution par jour-semaine'!$1:$1,0),4,1,"contribution par jour-semaine")),"")</f>
        <v>4158.77587890625</v>
      </c>
      <c r="D1830" s="4" t="str">
        <f ca="1">VLOOKUP(A1830,predictions!A:B,2,FALSE)</f>
        <v>16/08/2021</v>
      </c>
      <c r="E1830" s="4">
        <f t="shared" ca="1" si="7"/>
        <v>44424</v>
      </c>
    </row>
    <row r="1831" spans="1:5" ht="13" x14ac:dyDescent="0.15">
      <c r="A1831" s="1">
        <f ca="1">IFERROR(__xludf.DUMMYFUNCTION("""COMPUTED_VALUE"""),60)</f>
        <v>60</v>
      </c>
      <c r="B1831" s="1" t="str">
        <f ca="1">IFERROR(__xludf.DUMMYFUNCTION("""COMPUTED_VALUE"""),"baseline contribution")</f>
        <v>baseline contribution</v>
      </c>
      <c r="C1831" s="1">
        <f ca="1">IFERROR(INDIRECT(ADDRESS(MATCH(A1831,'contribution par jour-semaine'!A:A,0),MATCH(B1831,'contribution par jour-semaine'!$1:$1,0),4,1,"contribution par jour-semaine")),"")</f>
        <v>1263350.5</v>
      </c>
      <c r="D1831" s="4" t="str">
        <f ca="1">VLOOKUP(A1831,predictions!A:B,2,FALSE)</f>
        <v>16/08/2021</v>
      </c>
      <c r="E1831" s="4">
        <f t="shared" ca="1" si="7"/>
        <v>44424</v>
      </c>
    </row>
    <row r="1832" spans="1:5" ht="13" x14ac:dyDescent="0.15">
      <c r="A1832" s="1">
        <f ca="1">IFERROR(__xludf.DUMMYFUNCTION("""COMPUTED_VALUE"""),61)</f>
        <v>61</v>
      </c>
      <c r="B1832" s="1" t="str">
        <f ca="1">IFERROR(__xludf.DUMMYFUNCTION("""COMPUTED_VALUE"""),"Media_Print_Others contribution")</f>
        <v>Media_Print_Others contribution</v>
      </c>
      <c r="C1832" s="1">
        <f ca="1">IFERROR(INDIRECT(ADDRESS(MATCH(A1832,'contribution par jour-semaine'!A:A,0),MATCH(B1832,'contribution par jour-semaine'!$1:$1,0),4,1,"contribution par jour-semaine")),"")</f>
        <v>47606.09375</v>
      </c>
      <c r="D1832" s="4" t="str">
        <f ca="1">VLOOKUP(A1832,predictions!A:B,2,FALSE)</f>
        <v>23/08/2021</v>
      </c>
      <c r="E1832" s="4">
        <f t="shared" ca="1" si="7"/>
        <v>44431</v>
      </c>
    </row>
    <row r="1833" spans="1:5" ht="13" x14ac:dyDescent="0.15">
      <c r="A1833" s="1">
        <f ca="1">IFERROR(__xludf.DUMMYFUNCTION("""COMPUTED_VALUE"""),61)</f>
        <v>61</v>
      </c>
      <c r="B1833" s="1" t="str">
        <f ca="1">IFERROR(__xludf.DUMMYFUNCTION("""COMPUTED_VALUE"""),"Media_Print_ELLE contribution")</f>
        <v>Media_Print_ELLE contribution</v>
      </c>
      <c r="C1833" s="1">
        <f ca="1">IFERROR(INDIRECT(ADDRESS(MATCH(A1833,'contribution par jour-semaine'!A:A,0),MATCH(B1833,'contribution par jour-semaine'!$1:$1,0),4,1,"contribution par jour-semaine")),"")</f>
        <v>43300.54296875</v>
      </c>
      <c r="D1833" s="4" t="str">
        <f ca="1">VLOOKUP(A1833,predictions!A:B,2,FALSE)</f>
        <v>23/08/2021</v>
      </c>
      <c r="E1833" s="4">
        <f t="shared" ca="1" si="7"/>
        <v>44431</v>
      </c>
    </row>
    <row r="1834" spans="1:5" ht="13" x14ac:dyDescent="0.15">
      <c r="A1834" s="1">
        <f ca="1">IFERROR(__xludf.DUMMYFUNCTION("""COMPUTED_VALUE"""),61)</f>
        <v>61</v>
      </c>
      <c r="B1834" s="1" t="str">
        <f ca="1">IFERROR(__xludf.DUMMYFUNCTION("""COMPUTED_VALUE"""),"Media_Print_MADAME FIGARO contribution")</f>
        <v>Media_Print_MADAME FIGARO contribution</v>
      </c>
      <c r="C1834" s="1">
        <f ca="1">IFERROR(INDIRECT(ADDRESS(MATCH(A1834,'contribution par jour-semaine'!A:A,0),MATCH(B1834,'contribution par jour-semaine'!$1:$1,0),4,1,"contribution par jour-semaine")),"")</f>
        <v>19625.001953125</v>
      </c>
      <c r="D1834" s="4" t="str">
        <f ca="1">VLOOKUP(A1834,predictions!A:B,2,FALSE)</f>
        <v>23/08/2021</v>
      </c>
      <c r="E1834" s="4">
        <f t="shared" ca="1" si="7"/>
        <v>44431</v>
      </c>
    </row>
    <row r="1835" spans="1:5" ht="13" x14ac:dyDescent="0.15">
      <c r="A1835" s="1">
        <f ca="1">IFERROR(__xludf.DUMMYFUNCTION("""COMPUTED_VALUE"""),61)</f>
        <v>61</v>
      </c>
      <c r="B1835" s="1" t="str">
        <f ca="1">IFERROR(__xludf.DUMMYFUNCTION("""COMPUTED_VALUE"""),"Media_Print_MARIE CLAIRE contribution")</f>
        <v>Media_Print_MARIE CLAIRE contribution</v>
      </c>
      <c r="C1835" s="1">
        <f ca="1">IFERROR(INDIRECT(ADDRESS(MATCH(A1835,'contribution par jour-semaine'!A:A,0),MATCH(B1835,'contribution par jour-semaine'!$1:$1,0),4,1,"contribution par jour-semaine")),"")</f>
        <v>8043.4306640625</v>
      </c>
      <c r="D1835" s="4" t="str">
        <f ca="1">VLOOKUP(A1835,predictions!A:B,2,FALSE)</f>
        <v>23/08/2021</v>
      </c>
      <c r="E1835" s="4">
        <f t="shared" ca="1" si="7"/>
        <v>44431</v>
      </c>
    </row>
    <row r="1836" spans="1:5" ht="13" x14ac:dyDescent="0.15">
      <c r="A1836" s="1">
        <f ca="1">IFERROR(__xludf.DUMMYFUNCTION("""COMPUTED_VALUE"""),61)</f>
        <v>61</v>
      </c>
      <c r="B1836" s="1" t="str">
        <f ca="1">IFERROR(__xludf.DUMMYFUNCTION("""COMPUTED_VALUE"""),"Media_Print_VERSION FEMINA contribution")</f>
        <v>Media_Print_VERSION FEMINA contribution</v>
      </c>
      <c r="C1836" s="1">
        <f ca="1">IFERROR(INDIRECT(ADDRESS(MATCH(A1836,'contribution par jour-semaine'!A:A,0),MATCH(B1836,'contribution par jour-semaine'!$1:$1,0),4,1,"contribution par jour-semaine")),"")</f>
        <v>18632.025390625</v>
      </c>
      <c r="D1836" s="4" t="str">
        <f ca="1">VLOOKUP(A1836,predictions!A:B,2,FALSE)</f>
        <v>23/08/2021</v>
      </c>
      <c r="E1836" s="4">
        <f t="shared" ca="1" si="7"/>
        <v>44431</v>
      </c>
    </row>
    <row r="1837" spans="1:5" ht="13" x14ac:dyDescent="0.15">
      <c r="A1837" s="1">
        <f ca="1">IFERROR(__xludf.DUMMYFUNCTION("""COMPUTED_VALUE"""),61)</f>
        <v>61</v>
      </c>
      <c r="B1837" s="1" t="str">
        <f ca="1">IFERROR(__xludf.DUMMYFUNCTION("""COMPUTED_VALUE"""),"Media_Print_GALA contribution")</f>
        <v>Media_Print_GALA contribution</v>
      </c>
      <c r="C1837" s="1">
        <f ca="1">IFERROR(INDIRECT(ADDRESS(MATCH(A1837,'contribution par jour-semaine'!A:A,0),MATCH(B1837,'contribution par jour-semaine'!$1:$1,0),4,1,"contribution par jour-semaine")),"")</f>
        <v>27523.92578125</v>
      </c>
      <c r="D1837" s="4" t="str">
        <f ca="1">VLOOKUP(A1837,predictions!A:B,2,FALSE)</f>
        <v>23/08/2021</v>
      </c>
      <c r="E1837" s="4">
        <f t="shared" ca="1" si="7"/>
        <v>44431</v>
      </c>
    </row>
    <row r="1838" spans="1:5" ht="13" x14ac:dyDescent="0.15">
      <c r="A1838" s="1">
        <f ca="1">IFERROR(__xludf.DUMMYFUNCTION("""COMPUTED_VALUE"""),61)</f>
        <v>61</v>
      </c>
      <c r="B1838" s="1" t="str">
        <f ca="1">IFERROR(__xludf.DUMMYFUNCTION("""COMPUTED_VALUE"""),"Media_Print_COSMOPOLITAN contribution")</f>
        <v>Media_Print_COSMOPOLITAN contribution</v>
      </c>
      <c r="C1838" s="1">
        <f ca="1">IFERROR(INDIRECT(ADDRESS(MATCH(A1838,'contribution par jour-semaine'!A:A,0),MATCH(B1838,'contribution par jour-semaine'!$1:$1,0),4,1,"contribution par jour-semaine")),"")</f>
        <v>33770.859375</v>
      </c>
      <c r="D1838" s="4" t="str">
        <f ca="1">VLOOKUP(A1838,predictions!A:B,2,FALSE)</f>
        <v>23/08/2021</v>
      </c>
      <c r="E1838" s="4">
        <f t="shared" ca="1" si="7"/>
        <v>44431</v>
      </c>
    </row>
    <row r="1839" spans="1:5" ht="13" x14ac:dyDescent="0.15">
      <c r="A1839" s="1">
        <f ca="1">IFERROR(__xludf.DUMMYFUNCTION("""COMPUTED_VALUE"""),61)</f>
        <v>61</v>
      </c>
      <c r="B1839" s="1" t="str">
        <f ca="1">IFERROR(__xludf.DUMMYFUNCTION("""COMPUTED_VALUE"""),"Media_Print_FEMME ACTUELLE contribution")</f>
        <v>Media_Print_FEMME ACTUELLE contribution</v>
      </c>
      <c r="C1839" s="1">
        <f ca="1">IFERROR(INDIRECT(ADDRESS(MATCH(A1839,'contribution par jour-semaine'!A:A,0),MATCH(B1839,'contribution par jour-semaine'!$1:$1,0),4,1,"contribution par jour-semaine")),"")</f>
        <v>9860.125</v>
      </c>
      <c r="D1839" s="4" t="str">
        <f ca="1">VLOOKUP(A1839,predictions!A:B,2,FALSE)</f>
        <v>23/08/2021</v>
      </c>
      <c r="E1839" s="4">
        <f t="shared" ca="1" si="7"/>
        <v>44431</v>
      </c>
    </row>
    <row r="1840" spans="1:5" ht="13" x14ac:dyDescent="0.15">
      <c r="A1840" s="1">
        <f ca="1">IFERROR(__xludf.DUMMYFUNCTION("""COMPUTED_VALUE"""),61)</f>
        <v>61</v>
      </c>
      <c r="B1840" s="1" t="str">
        <f ca="1">IFERROR(__xludf.DUMMYFUNCTION("""COMPUTED_VALUE"""),"Media_Print_PARIS MATCH contribution")</f>
        <v>Media_Print_PARIS MATCH contribution</v>
      </c>
      <c r="C1840" s="1">
        <f ca="1">IFERROR(INDIRECT(ADDRESS(MATCH(A1840,'contribution par jour-semaine'!A:A,0),MATCH(B1840,'contribution par jour-semaine'!$1:$1,0),4,1,"contribution par jour-semaine")),"")</f>
        <v>9737.29296875</v>
      </c>
      <c r="D1840" s="4" t="str">
        <f ca="1">VLOOKUP(A1840,predictions!A:B,2,FALSE)</f>
        <v>23/08/2021</v>
      </c>
      <c r="E1840" s="4">
        <f t="shared" ca="1" si="7"/>
        <v>44431</v>
      </c>
    </row>
    <row r="1841" spans="1:5" ht="13" x14ac:dyDescent="0.15">
      <c r="A1841" s="1">
        <f ca="1">IFERROR(__xludf.DUMMYFUNCTION("""COMPUTED_VALUE"""),61)</f>
        <v>61</v>
      </c>
      <c r="B1841" s="1" t="str">
        <f ca="1">IFERROR(__xludf.DUMMYFUNCTION("""COMPUTED_VALUE"""),"Media_Print_BIBA contribution")</f>
        <v>Media_Print_BIBA contribution</v>
      </c>
      <c r="C1841" s="1">
        <f ca="1">IFERROR(INDIRECT(ADDRESS(MATCH(A1841,'contribution par jour-semaine'!A:A,0),MATCH(B1841,'contribution par jour-semaine'!$1:$1,0),4,1,"contribution par jour-semaine")),"")</f>
        <v>37954.88671875</v>
      </c>
      <c r="D1841" s="4" t="str">
        <f ca="1">VLOOKUP(A1841,predictions!A:B,2,FALSE)</f>
        <v>23/08/2021</v>
      </c>
      <c r="E1841" s="4">
        <f t="shared" ca="1" si="7"/>
        <v>44431</v>
      </c>
    </row>
    <row r="1842" spans="1:5" ht="13" x14ac:dyDescent="0.15">
      <c r="A1842" s="1">
        <f ca="1">IFERROR(__xludf.DUMMYFUNCTION("""COMPUTED_VALUE"""),61)</f>
        <v>61</v>
      </c>
      <c r="B1842" s="1" t="str">
        <f ca="1">IFERROR(__xludf.DUMMYFUNCTION("""COMPUTED_VALUE"""),"Media_Print_AVANTAGES contribution")</f>
        <v>Media_Print_AVANTAGES contribution</v>
      </c>
      <c r="C1842" s="1">
        <f ca="1">IFERROR(INDIRECT(ADDRESS(MATCH(A1842,'contribution par jour-semaine'!A:A,0),MATCH(B1842,'contribution par jour-semaine'!$1:$1,0),4,1,"contribution par jour-semaine")),"")</f>
        <v>13188.9853515625</v>
      </c>
      <c r="D1842" s="4" t="str">
        <f ca="1">VLOOKUP(A1842,predictions!A:B,2,FALSE)</f>
        <v>23/08/2021</v>
      </c>
      <c r="E1842" s="4">
        <f t="shared" ca="1" si="7"/>
        <v>44431</v>
      </c>
    </row>
    <row r="1843" spans="1:5" ht="13" x14ac:dyDescent="0.15">
      <c r="A1843" s="1">
        <f ca="1">IFERROR(__xludf.DUMMYFUNCTION("""COMPUTED_VALUE"""),61)</f>
        <v>61</v>
      </c>
      <c r="B1843" s="1" t="str">
        <f ca="1">IFERROR(__xludf.DUMMYFUNCTION("""COMPUTED_VALUE"""),"Media_Print_PSYCHOLOGIES contribution")</f>
        <v>Media_Print_PSYCHOLOGIES contribution</v>
      </c>
      <c r="C1843" s="1">
        <f ca="1">IFERROR(INDIRECT(ADDRESS(MATCH(A1843,'contribution par jour-semaine'!A:A,0),MATCH(B1843,'contribution par jour-semaine'!$1:$1,0),4,1,"contribution par jour-semaine")),"")</f>
        <v>7789.12255859375</v>
      </c>
      <c r="D1843" s="4" t="str">
        <f ca="1">VLOOKUP(A1843,predictions!A:B,2,FALSE)</f>
        <v>23/08/2021</v>
      </c>
      <c r="E1843" s="4">
        <f t="shared" ca="1" si="7"/>
        <v>44431</v>
      </c>
    </row>
    <row r="1844" spans="1:5" ht="13" x14ac:dyDescent="0.15">
      <c r="A1844" s="1">
        <f ca="1">IFERROR(__xludf.DUMMYFUNCTION("""COMPUTED_VALUE"""),61)</f>
        <v>61</v>
      </c>
      <c r="B1844" s="1" t="str">
        <f ca="1">IFERROR(__xludf.DUMMYFUNCTION("""COMPUTED_VALUE"""),"Media_TV_TF1 contribution")</f>
        <v>Media_TV_TF1 contribution</v>
      </c>
      <c r="C1844" s="1">
        <f ca="1">IFERROR(INDIRECT(ADDRESS(MATCH(A1844,'contribution par jour-semaine'!A:A,0),MATCH(B1844,'contribution par jour-semaine'!$1:$1,0),4,1,"contribution par jour-semaine")),"")</f>
        <v>1985.9183349609375</v>
      </c>
      <c r="D1844" s="4" t="str">
        <f ca="1">VLOOKUP(A1844,predictions!A:B,2,FALSE)</f>
        <v>23/08/2021</v>
      </c>
      <c r="E1844" s="4">
        <f t="shared" ca="1" si="7"/>
        <v>44431</v>
      </c>
    </row>
    <row r="1845" spans="1:5" ht="13" x14ac:dyDescent="0.15">
      <c r="A1845" s="1">
        <f ca="1">IFERROR(__xludf.DUMMYFUNCTION("""COMPUTED_VALUE"""),61)</f>
        <v>61</v>
      </c>
      <c r="B1845" s="1" t="str">
        <f ca="1">IFERROR(__xludf.DUMMYFUNCTION("""COMPUTED_VALUE"""),"Media_TV_Others contribution")</f>
        <v>Media_TV_Others contribution</v>
      </c>
      <c r="C1845" s="1">
        <f ca="1">IFERROR(INDIRECT(ADDRESS(MATCH(A1845,'contribution par jour-semaine'!A:A,0),MATCH(B1845,'contribution par jour-semaine'!$1:$1,0),4,1,"contribution par jour-semaine")),"")</f>
        <v>2005.8009033203125</v>
      </c>
      <c r="D1845" s="4" t="str">
        <f ca="1">VLOOKUP(A1845,predictions!A:B,2,FALSE)</f>
        <v>23/08/2021</v>
      </c>
      <c r="E1845" s="4">
        <f t="shared" ca="1" si="7"/>
        <v>44431</v>
      </c>
    </row>
    <row r="1846" spans="1:5" ht="13" x14ac:dyDescent="0.15">
      <c r="A1846" s="1">
        <f ca="1">IFERROR(__xludf.DUMMYFUNCTION("""COMPUTED_VALUE"""),61)</f>
        <v>61</v>
      </c>
      <c r="B1846" s="1" t="str">
        <f ca="1">IFERROR(__xludf.DUMMYFUNCTION("""COMPUTED_VALUE"""),"Media_TV_M6 contribution")</f>
        <v>Media_TV_M6 contribution</v>
      </c>
      <c r="C1846" s="1">
        <f ca="1">IFERROR(INDIRECT(ADDRESS(MATCH(A1846,'contribution par jour-semaine'!A:A,0),MATCH(B1846,'contribution par jour-semaine'!$1:$1,0),4,1,"contribution par jour-semaine")),"")</f>
        <v>6042.720703125</v>
      </c>
      <c r="D1846" s="4" t="str">
        <f ca="1">VLOOKUP(A1846,predictions!A:B,2,FALSE)</f>
        <v>23/08/2021</v>
      </c>
      <c r="E1846" s="4">
        <f t="shared" ca="1" si="7"/>
        <v>44431</v>
      </c>
    </row>
    <row r="1847" spans="1:5" ht="13" x14ac:dyDescent="0.15">
      <c r="A1847" s="1">
        <f ca="1">IFERROR(__xludf.DUMMYFUNCTION("""COMPUTED_VALUE"""),61)</f>
        <v>61</v>
      </c>
      <c r="B1847" s="1" t="str">
        <f ca="1">IFERROR(__xludf.DUMMYFUNCTION("""COMPUTED_VALUE"""),"Media_TV_TMC contribution")</f>
        <v>Media_TV_TMC contribution</v>
      </c>
      <c r="C1847" s="1">
        <f ca="1">IFERROR(INDIRECT(ADDRESS(MATCH(A1847,'contribution par jour-semaine'!A:A,0),MATCH(B1847,'contribution par jour-semaine'!$1:$1,0),4,1,"contribution par jour-semaine")),"")</f>
        <v>2781.984130859375</v>
      </c>
      <c r="D1847" s="4" t="str">
        <f ca="1">VLOOKUP(A1847,predictions!A:B,2,FALSE)</f>
        <v>23/08/2021</v>
      </c>
      <c r="E1847" s="4">
        <f t="shared" ca="1" si="7"/>
        <v>44431</v>
      </c>
    </row>
    <row r="1848" spans="1:5" ht="13" x14ac:dyDescent="0.15">
      <c r="A1848" s="1">
        <f ca="1">IFERROR(__xludf.DUMMYFUNCTION("""COMPUTED_VALUE"""),61)</f>
        <v>61</v>
      </c>
      <c r="B1848" s="1" t="str">
        <f ca="1">IFERROR(__xludf.DUMMYFUNCTION("""COMPUTED_VALUE"""),"Media_TV_FRANCE 2 contribution")</f>
        <v>Media_TV_FRANCE 2 contribution</v>
      </c>
      <c r="C1848" s="1">
        <f ca="1">IFERROR(INDIRECT(ADDRESS(MATCH(A1848,'contribution par jour-semaine'!A:A,0),MATCH(B1848,'contribution par jour-semaine'!$1:$1,0),4,1,"contribution par jour-semaine")),"")</f>
        <v>2174.274658203125</v>
      </c>
      <c r="D1848" s="4" t="str">
        <f ca="1">VLOOKUP(A1848,predictions!A:B,2,FALSE)</f>
        <v>23/08/2021</v>
      </c>
      <c r="E1848" s="4">
        <f t="shared" ca="1" si="7"/>
        <v>44431</v>
      </c>
    </row>
    <row r="1849" spans="1:5" ht="13" x14ac:dyDescent="0.15">
      <c r="A1849" s="1">
        <f ca="1">IFERROR(__xludf.DUMMYFUNCTION("""COMPUTED_VALUE"""),61)</f>
        <v>61</v>
      </c>
      <c r="B1849" s="1" t="str">
        <f ca="1">IFERROR(__xludf.DUMMYFUNCTION("""COMPUTED_VALUE"""),"Media_TV_BFM TV contribution")</f>
        <v>Media_TV_BFM TV contribution</v>
      </c>
      <c r="C1849" s="1">
        <f ca="1">IFERROR(INDIRECT(ADDRESS(MATCH(A1849,'contribution par jour-semaine'!A:A,0),MATCH(B1849,'contribution par jour-semaine'!$1:$1,0),4,1,"contribution par jour-semaine")),"")</f>
        <v>1422.1768798828125</v>
      </c>
      <c r="D1849" s="4" t="str">
        <f ca="1">VLOOKUP(A1849,predictions!A:B,2,FALSE)</f>
        <v>23/08/2021</v>
      </c>
      <c r="E1849" s="4">
        <f t="shared" ca="1" si="7"/>
        <v>44431</v>
      </c>
    </row>
    <row r="1850" spans="1:5" ht="13" x14ac:dyDescent="0.15">
      <c r="A1850" s="1">
        <f ca="1">IFERROR(__xludf.DUMMYFUNCTION("""COMPUTED_VALUE"""),61)</f>
        <v>61</v>
      </c>
      <c r="B1850" s="1" t="str">
        <f ca="1">IFERROR(__xludf.DUMMYFUNCTION("""COMPUTED_VALUE"""),"Media_TV_C8 contribution")</f>
        <v>Media_TV_C8 contribution</v>
      </c>
      <c r="C1850" s="1">
        <f ca="1">IFERROR(INDIRECT(ADDRESS(MATCH(A1850,'contribution par jour-semaine'!A:A,0),MATCH(B1850,'contribution par jour-semaine'!$1:$1,0),4,1,"contribution par jour-semaine")),"")</f>
        <v>3879.57470703125</v>
      </c>
      <c r="D1850" s="4" t="str">
        <f ca="1">VLOOKUP(A1850,predictions!A:B,2,FALSE)</f>
        <v>23/08/2021</v>
      </c>
      <c r="E1850" s="4">
        <f t="shared" ca="1" si="7"/>
        <v>44431</v>
      </c>
    </row>
    <row r="1851" spans="1:5" ht="13" x14ac:dyDescent="0.15">
      <c r="A1851" s="1">
        <f ca="1">IFERROR(__xludf.DUMMYFUNCTION("""COMPUTED_VALUE"""),61)</f>
        <v>61</v>
      </c>
      <c r="B1851" s="1" t="str">
        <f ca="1">IFERROR(__xludf.DUMMYFUNCTION("""COMPUTED_VALUE"""),"Media_TV_TF1 SERIES FILMS contribution")</f>
        <v>Media_TV_TF1 SERIES FILMS contribution</v>
      </c>
      <c r="C1851" s="1">
        <f ca="1">IFERROR(INDIRECT(ADDRESS(MATCH(A1851,'contribution par jour-semaine'!A:A,0),MATCH(B1851,'contribution par jour-semaine'!$1:$1,0),4,1,"contribution par jour-semaine")),"")</f>
        <v>1452.2303466796875</v>
      </c>
      <c r="D1851" s="4" t="str">
        <f ca="1">VLOOKUP(A1851,predictions!A:B,2,FALSE)</f>
        <v>23/08/2021</v>
      </c>
      <c r="E1851" s="4">
        <f t="shared" ca="1" si="7"/>
        <v>44431</v>
      </c>
    </row>
    <row r="1852" spans="1:5" ht="13" x14ac:dyDescent="0.15">
      <c r="A1852" s="1">
        <f ca="1">IFERROR(__xludf.DUMMYFUNCTION("""COMPUTED_VALUE"""),61)</f>
        <v>61</v>
      </c>
      <c r="B1852" s="1" t="str">
        <f ca="1">IFERROR(__xludf.DUMMYFUNCTION("""COMPUTED_VALUE"""),"Media_TV_NRJ12 contribution")</f>
        <v>Media_TV_NRJ12 contribution</v>
      </c>
      <c r="C1852" s="1">
        <f ca="1">IFERROR(INDIRECT(ADDRESS(MATCH(A1852,'contribution par jour-semaine'!A:A,0),MATCH(B1852,'contribution par jour-semaine'!$1:$1,0),4,1,"contribution par jour-semaine")),"")</f>
        <v>245.68684387207031</v>
      </c>
      <c r="D1852" s="4" t="str">
        <f ca="1">VLOOKUP(A1852,predictions!A:B,2,FALSE)</f>
        <v>23/08/2021</v>
      </c>
      <c r="E1852" s="4">
        <f t="shared" ca="1" si="7"/>
        <v>44431</v>
      </c>
    </row>
    <row r="1853" spans="1:5" ht="13" x14ac:dyDescent="0.15">
      <c r="A1853" s="1">
        <f ca="1">IFERROR(__xludf.DUMMYFUNCTION("""COMPUTED_VALUE"""),61)</f>
        <v>61</v>
      </c>
      <c r="B1853" s="1" t="str">
        <f ca="1">IFERROR(__xludf.DUMMYFUNCTION("""COMPUTED_VALUE"""),"Media_Search contribution")</f>
        <v>Media_Search contribution</v>
      </c>
      <c r="C1853" s="1">
        <f ca="1">IFERROR(INDIRECT(ADDRESS(MATCH(A1853,'contribution par jour-semaine'!A:A,0),MATCH(B1853,'contribution par jour-semaine'!$1:$1,0),4,1,"contribution par jour-semaine")),"")</f>
        <v>70576.3515625</v>
      </c>
      <c r="D1853" s="4" t="str">
        <f ca="1">VLOOKUP(A1853,predictions!A:B,2,FALSE)</f>
        <v>23/08/2021</v>
      </c>
      <c r="E1853" s="4">
        <f t="shared" ca="1" si="7"/>
        <v>44431</v>
      </c>
    </row>
    <row r="1854" spans="1:5" ht="13" x14ac:dyDescent="0.15">
      <c r="A1854" s="1">
        <f ca="1">IFERROR(__xludf.DUMMYFUNCTION("""COMPUTED_VALUE"""),61)</f>
        <v>61</v>
      </c>
      <c r="B1854" s="1" t="str">
        <f ca="1">IFERROR(__xludf.DUMMYFUNCTION("""COMPUTED_VALUE"""),"Media_Social contribution")</f>
        <v>Media_Social contribution</v>
      </c>
      <c r="C1854" s="1">
        <f ca="1">IFERROR(INDIRECT(ADDRESS(MATCH(A1854,'contribution par jour-semaine'!A:A,0),MATCH(B1854,'contribution par jour-semaine'!$1:$1,0),4,1,"contribution par jour-semaine")),"")</f>
        <v>181246.9375</v>
      </c>
      <c r="D1854" s="4" t="str">
        <f ca="1">VLOOKUP(A1854,predictions!A:B,2,FALSE)</f>
        <v>23/08/2021</v>
      </c>
      <c r="E1854" s="4">
        <f t="shared" ca="1" si="7"/>
        <v>44431</v>
      </c>
    </row>
    <row r="1855" spans="1:5" ht="13" x14ac:dyDescent="0.15">
      <c r="A1855" s="1">
        <f ca="1">IFERROR(__xludf.DUMMYFUNCTION("""COMPUTED_VALUE"""),61)</f>
        <v>61</v>
      </c>
      <c r="B1855" s="1" t="str">
        <f ca="1">IFERROR(__xludf.DUMMYFUNCTION("""COMPUTED_VALUE"""),"Media_Display contribution")</f>
        <v>Media_Display contribution</v>
      </c>
      <c r="C1855" s="1">
        <f ca="1">IFERROR(INDIRECT(ADDRESS(MATCH(A1855,'contribution par jour-semaine'!A:A,0),MATCH(B1855,'contribution par jour-semaine'!$1:$1,0),4,1,"contribution par jour-semaine")),"")</f>
        <v>36754.03125</v>
      </c>
      <c r="D1855" s="4" t="str">
        <f ca="1">VLOOKUP(A1855,predictions!A:B,2,FALSE)</f>
        <v>23/08/2021</v>
      </c>
      <c r="E1855" s="4">
        <f t="shared" ca="1" si="7"/>
        <v>44431</v>
      </c>
    </row>
    <row r="1856" spans="1:5" ht="13" x14ac:dyDescent="0.15">
      <c r="A1856" s="1">
        <f ca="1">IFERROR(__xludf.DUMMYFUNCTION("""COMPUTED_VALUE"""),61)</f>
        <v>61</v>
      </c>
      <c r="B1856" s="1" t="str">
        <f ca="1">IFERROR(__xludf.DUMMYFUNCTION("""COMPUTED_VALUE"""),"Media_OOH_JC DECAUX VITRINE 2M2 NATIONAL contribution")</f>
        <v>Media_OOH_JC DECAUX VITRINE 2M2 NATIONAL contribution</v>
      </c>
      <c r="C1856" s="1">
        <f ca="1">IFERROR(INDIRECT(ADDRESS(MATCH(A1856,'contribution par jour-semaine'!A:A,0),MATCH(B1856,'contribution par jour-semaine'!$1:$1,0),4,1,"contribution par jour-semaine")),"")</f>
        <v>1031.7791748046875</v>
      </c>
      <c r="D1856" s="4" t="str">
        <f ca="1">VLOOKUP(A1856,predictions!A:B,2,FALSE)</f>
        <v>23/08/2021</v>
      </c>
      <c r="E1856" s="4">
        <f t="shared" ca="1" si="7"/>
        <v>44431</v>
      </c>
    </row>
    <row r="1857" spans="1:5" ht="13" x14ac:dyDescent="0.15">
      <c r="A1857" s="1">
        <f ca="1">IFERROR(__xludf.DUMMYFUNCTION("""COMPUTED_VALUE"""),61)</f>
        <v>61</v>
      </c>
      <c r="B1857" s="1" t="str">
        <f ca="1">IFERROR(__xludf.DUMMYFUNCTION("""COMPUTED_VALUE"""),"Media_OOH_METROBUS METRO NATIONAL contribution")</f>
        <v>Media_OOH_METROBUS METRO NATIONAL contribution</v>
      </c>
      <c r="C1857" s="1">
        <f ca="1">IFERROR(INDIRECT(ADDRESS(MATCH(A1857,'contribution par jour-semaine'!A:A,0),MATCH(B1857,'contribution par jour-semaine'!$1:$1,0),4,1,"contribution par jour-semaine")),"")</f>
        <v>784.53759765625</v>
      </c>
      <c r="D1857" s="4" t="str">
        <f ca="1">VLOOKUP(A1857,predictions!A:B,2,FALSE)</f>
        <v>23/08/2021</v>
      </c>
      <c r="E1857" s="4">
        <f t="shared" ca="1" si="7"/>
        <v>44431</v>
      </c>
    </row>
    <row r="1858" spans="1:5" ht="13" x14ac:dyDescent="0.15">
      <c r="A1858" s="1">
        <f ca="1">IFERROR(__xludf.DUMMYFUNCTION("""COMPUTED_VALUE"""),61)</f>
        <v>61</v>
      </c>
      <c r="B1858" s="1" t="str">
        <f ca="1">IFERROR(__xludf.DUMMYFUNCTION("""COMPUTED_VALUE"""),"Media_OOH_CLEAR CHANNEL SHOPPING MALLS contribution")</f>
        <v>Media_OOH_CLEAR CHANNEL SHOPPING MALLS contribution</v>
      </c>
      <c r="C1858" s="1">
        <f ca="1">IFERROR(INDIRECT(ADDRESS(MATCH(A1858,'contribution par jour-semaine'!A:A,0),MATCH(B1858,'contribution par jour-semaine'!$1:$1,0),4,1,"contribution par jour-semaine")),"")</f>
        <v>13694.6396484375</v>
      </c>
      <c r="D1858" s="4" t="str">
        <f ca="1">VLOOKUP(A1858,predictions!A:B,2,FALSE)</f>
        <v>23/08/2021</v>
      </c>
      <c r="E1858" s="4">
        <f t="shared" ca="1" si="7"/>
        <v>44431</v>
      </c>
    </row>
    <row r="1859" spans="1:5" ht="13" x14ac:dyDescent="0.15">
      <c r="A1859" s="1">
        <f ca="1">IFERROR(__xludf.DUMMYFUNCTION("""COMPUTED_VALUE"""),61)</f>
        <v>61</v>
      </c>
      <c r="B1859" s="1" t="str">
        <f ca="1">IFERROR(__xludf.DUMMYFUNCTION("""COMPUTED_VALUE"""),"Media_OOH_MEDIAGARES TRANSPORT contribution")</f>
        <v>Media_OOH_MEDIAGARES TRANSPORT contribution</v>
      </c>
      <c r="C1859" s="1">
        <f ca="1">IFERROR(INDIRECT(ADDRESS(MATCH(A1859,'contribution par jour-semaine'!A:A,0),MATCH(B1859,'contribution par jour-semaine'!$1:$1,0),4,1,"contribution par jour-semaine")),"")</f>
        <v>11718.77734375</v>
      </c>
      <c r="D1859" s="4" t="str">
        <f ca="1">VLOOKUP(A1859,predictions!A:B,2,FALSE)</f>
        <v>23/08/2021</v>
      </c>
      <c r="E1859" s="4">
        <f t="shared" ca="1" si="7"/>
        <v>44431</v>
      </c>
    </row>
    <row r="1860" spans="1:5" ht="13" x14ac:dyDescent="0.15">
      <c r="A1860" s="1">
        <f ca="1">IFERROR(__xludf.DUMMYFUNCTION("""COMPUTED_VALUE"""),61)</f>
        <v>61</v>
      </c>
      <c r="B1860" s="1" t="str">
        <f ca="1">IFERROR(__xludf.DUMMYFUNCTION("""COMPUTED_VALUE"""),"Media_OOH_Others contribution")</f>
        <v>Media_OOH_Others contribution</v>
      </c>
      <c r="C1860" s="1">
        <f ca="1">IFERROR(INDIRECT(ADDRESS(MATCH(A1860,'contribution par jour-semaine'!A:A,0),MATCH(B1860,'contribution par jour-semaine'!$1:$1,0),4,1,"contribution par jour-semaine")),"")</f>
        <v>3851.365234375</v>
      </c>
      <c r="D1860" s="4" t="str">
        <f ca="1">VLOOKUP(A1860,predictions!A:B,2,FALSE)</f>
        <v>23/08/2021</v>
      </c>
      <c r="E1860" s="4">
        <f t="shared" ca="1" si="7"/>
        <v>44431</v>
      </c>
    </row>
    <row r="1861" spans="1:5" ht="13" x14ac:dyDescent="0.15">
      <c r="A1861" s="1">
        <f ca="1">IFERROR(__xludf.DUMMYFUNCTION("""COMPUTED_VALUE"""),61)</f>
        <v>61</v>
      </c>
      <c r="B1861" s="1" t="str">
        <f ca="1">IFERROR(__xludf.DUMMYFUNCTION("""COMPUTED_VALUE"""),"baseline contribution")</f>
        <v>baseline contribution</v>
      </c>
      <c r="C1861" s="1">
        <f ca="1">IFERROR(INDIRECT(ADDRESS(MATCH(A1861,'contribution par jour-semaine'!A:A,0),MATCH(B1861,'contribution par jour-semaine'!$1:$1,0),4,1,"contribution par jour-semaine")),"")</f>
        <v>1258440</v>
      </c>
      <c r="D1861" s="4" t="str">
        <f ca="1">VLOOKUP(A1861,predictions!A:B,2,FALSE)</f>
        <v>23/08/2021</v>
      </c>
      <c r="E1861" s="4">
        <f t="shared" ca="1" si="7"/>
        <v>44431</v>
      </c>
    </row>
    <row r="1862" spans="1:5" ht="13" x14ac:dyDescent="0.15">
      <c r="A1862" s="1">
        <f ca="1">IFERROR(__xludf.DUMMYFUNCTION("""COMPUTED_VALUE"""),62)</f>
        <v>62</v>
      </c>
      <c r="B1862" s="1" t="str">
        <f ca="1">IFERROR(__xludf.DUMMYFUNCTION("""COMPUTED_VALUE"""),"Media_Print_Others contribution")</f>
        <v>Media_Print_Others contribution</v>
      </c>
      <c r="C1862" s="1">
        <f ca="1">IFERROR(INDIRECT(ADDRESS(MATCH(A1862,'contribution par jour-semaine'!A:A,0),MATCH(B1862,'contribution par jour-semaine'!$1:$1,0),4,1,"contribution par jour-semaine")),"")</f>
        <v>39965.9296875</v>
      </c>
      <c r="D1862" s="4" t="str">
        <f ca="1">VLOOKUP(A1862,predictions!A:B,2,FALSE)</f>
        <v>30/08/2021</v>
      </c>
      <c r="E1862" s="4">
        <f t="shared" ca="1" si="7"/>
        <v>44438</v>
      </c>
    </row>
    <row r="1863" spans="1:5" ht="13" x14ac:dyDescent="0.15">
      <c r="A1863" s="1">
        <f ca="1">IFERROR(__xludf.DUMMYFUNCTION("""COMPUTED_VALUE"""),62)</f>
        <v>62</v>
      </c>
      <c r="B1863" s="1" t="str">
        <f ca="1">IFERROR(__xludf.DUMMYFUNCTION("""COMPUTED_VALUE"""),"Media_Print_ELLE contribution")</f>
        <v>Media_Print_ELLE contribution</v>
      </c>
      <c r="C1863" s="1">
        <f ca="1">IFERROR(INDIRECT(ADDRESS(MATCH(A1863,'contribution par jour-semaine'!A:A,0),MATCH(B1863,'contribution par jour-semaine'!$1:$1,0),4,1,"contribution par jour-semaine")),"")</f>
        <v>35035.56640625</v>
      </c>
      <c r="D1863" s="4" t="str">
        <f ca="1">VLOOKUP(A1863,predictions!A:B,2,FALSE)</f>
        <v>30/08/2021</v>
      </c>
      <c r="E1863" s="4">
        <f t="shared" ca="1" si="7"/>
        <v>44438</v>
      </c>
    </row>
    <row r="1864" spans="1:5" ht="13" x14ac:dyDescent="0.15">
      <c r="A1864" s="1">
        <f ca="1">IFERROR(__xludf.DUMMYFUNCTION("""COMPUTED_VALUE"""),62)</f>
        <v>62</v>
      </c>
      <c r="B1864" s="1" t="str">
        <f ca="1">IFERROR(__xludf.DUMMYFUNCTION("""COMPUTED_VALUE"""),"Media_Print_MADAME FIGARO contribution")</f>
        <v>Media_Print_MADAME FIGARO contribution</v>
      </c>
      <c r="C1864" s="1">
        <f ca="1">IFERROR(INDIRECT(ADDRESS(MATCH(A1864,'contribution par jour-semaine'!A:A,0),MATCH(B1864,'contribution par jour-semaine'!$1:$1,0),4,1,"contribution par jour-semaine")),"")</f>
        <v>23426.212890625</v>
      </c>
      <c r="D1864" s="4" t="str">
        <f ca="1">VLOOKUP(A1864,predictions!A:B,2,FALSE)</f>
        <v>30/08/2021</v>
      </c>
      <c r="E1864" s="4">
        <f t="shared" ca="1" si="7"/>
        <v>44438</v>
      </c>
    </row>
    <row r="1865" spans="1:5" ht="13" x14ac:dyDescent="0.15">
      <c r="A1865" s="1">
        <f ca="1">IFERROR(__xludf.DUMMYFUNCTION("""COMPUTED_VALUE"""),62)</f>
        <v>62</v>
      </c>
      <c r="B1865" s="1" t="str">
        <f ca="1">IFERROR(__xludf.DUMMYFUNCTION("""COMPUTED_VALUE"""),"Media_Print_MARIE CLAIRE contribution")</f>
        <v>Media_Print_MARIE CLAIRE contribution</v>
      </c>
      <c r="C1865" s="1">
        <f ca="1">IFERROR(INDIRECT(ADDRESS(MATCH(A1865,'contribution par jour-semaine'!A:A,0),MATCH(B1865,'contribution par jour-semaine'!$1:$1,0),4,1,"contribution par jour-semaine")),"")</f>
        <v>15400.490234375</v>
      </c>
      <c r="D1865" s="4" t="str">
        <f ca="1">VLOOKUP(A1865,predictions!A:B,2,FALSE)</f>
        <v>30/08/2021</v>
      </c>
      <c r="E1865" s="4">
        <f t="shared" ca="1" si="7"/>
        <v>44438</v>
      </c>
    </row>
    <row r="1866" spans="1:5" ht="13" x14ac:dyDescent="0.15">
      <c r="A1866" s="1">
        <f ca="1">IFERROR(__xludf.DUMMYFUNCTION("""COMPUTED_VALUE"""),62)</f>
        <v>62</v>
      </c>
      <c r="B1866" s="1" t="str">
        <f ca="1">IFERROR(__xludf.DUMMYFUNCTION("""COMPUTED_VALUE"""),"Media_Print_VERSION FEMINA contribution")</f>
        <v>Media_Print_VERSION FEMINA contribution</v>
      </c>
      <c r="C1866" s="1">
        <f ca="1">IFERROR(INDIRECT(ADDRESS(MATCH(A1866,'contribution par jour-semaine'!A:A,0),MATCH(B1866,'contribution par jour-semaine'!$1:$1,0),4,1,"contribution par jour-semaine")),"")</f>
        <v>56974.70703125</v>
      </c>
      <c r="D1866" s="4" t="str">
        <f ca="1">VLOOKUP(A1866,predictions!A:B,2,FALSE)</f>
        <v>30/08/2021</v>
      </c>
      <c r="E1866" s="4">
        <f t="shared" ca="1" si="7"/>
        <v>44438</v>
      </c>
    </row>
    <row r="1867" spans="1:5" ht="13" x14ac:dyDescent="0.15">
      <c r="A1867" s="1">
        <f ca="1">IFERROR(__xludf.DUMMYFUNCTION("""COMPUTED_VALUE"""),62)</f>
        <v>62</v>
      </c>
      <c r="B1867" s="1" t="str">
        <f ca="1">IFERROR(__xludf.DUMMYFUNCTION("""COMPUTED_VALUE"""),"Media_Print_GALA contribution")</f>
        <v>Media_Print_GALA contribution</v>
      </c>
      <c r="C1867" s="1">
        <f ca="1">IFERROR(INDIRECT(ADDRESS(MATCH(A1867,'contribution par jour-semaine'!A:A,0),MATCH(B1867,'contribution par jour-semaine'!$1:$1,0),4,1,"contribution par jour-semaine")),"")</f>
        <v>28859.47265625</v>
      </c>
      <c r="D1867" s="4" t="str">
        <f ca="1">VLOOKUP(A1867,predictions!A:B,2,FALSE)</f>
        <v>30/08/2021</v>
      </c>
      <c r="E1867" s="4">
        <f t="shared" ca="1" si="7"/>
        <v>44438</v>
      </c>
    </row>
    <row r="1868" spans="1:5" ht="13" x14ac:dyDescent="0.15">
      <c r="A1868" s="1">
        <f ca="1">IFERROR(__xludf.DUMMYFUNCTION("""COMPUTED_VALUE"""),62)</f>
        <v>62</v>
      </c>
      <c r="B1868" s="1" t="str">
        <f ca="1">IFERROR(__xludf.DUMMYFUNCTION("""COMPUTED_VALUE"""),"Media_Print_COSMOPOLITAN contribution")</f>
        <v>Media_Print_COSMOPOLITAN contribution</v>
      </c>
      <c r="C1868" s="1">
        <f ca="1">IFERROR(INDIRECT(ADDRESS(MATCH(A1868,'contribution par jour-semaine'!A:A,0),MATCH(B1868,'contribution par jour-semaine'!$1:$1,0),4,1,"contribution par jour-semaine")),"")</f>
        <v>29330.48828125</v>
      </c>
      <c r="D1868" s="4" t="str">
        <f ca="1">VLOOKUP(A1868,predictions!A:B,2,FALSE)</f>
        <v>30/08/2021</v>
      </c>
      <c r="E1868" s="4">
        <f t="shared" ca="1" si="7"/>
        <v>44438</v>
      </c>
    </row>
    <row r="1869" spans="1:5" ht="13" x14ac:dyDescent="0.15">
      <c r="A1869" s="1">
        <f ca="1">IFERROR(__xludf.DUMMYFUNCTION("""COMPUTED_VALUE"""),62)</f>
        <v>62</v>
      </c>
      <c r="B1869" s="1" t="str">
        <f ca="1">IFERROR(__xludf.DUMMYFUNCTION("""COMPUTED_VALUE"""),"Media_Print_FEMME ACTUELLE contribution")</f>
        <v>Media_Print_FEMME ACTUELLE contribution</v>
      </c>
      <c r="C1869" s="1">
        <f ca="1">IFERROR(INDIRECT(ADDRESS(MATCH(A1869,'contribution par jour-semaine'!A:A,0),MATCH(B1869,'contribution par jour-semaine'!$1:$1,0),4,1,"contribution par jour-semaine")),"")</f>
        <v>8654.853515625</v>
      </c>
      <c r="D1869" s="4" t="str">
        <f ca="1">VLOOKUP(A1869,predictions!A:B,2,FALSE)</f>
        <v>30/08/2021</v>
      </c>
      <c r="E1869" s="4">
        <f t="shared" ca="1" si="7"/>
        <v>44438</v>
      </c>
    </row>
    <row r="1870" spans="1:5" ht="13" x14ac:dyDescent="0.15">
      <c r="A1870" s="1">
        <f ca="1">IFERROR(__xludf.DUMMYFUNCTION("""COMPUTED_VALUE"""),62)</f>
        <v>62</v>
      </c>
      <c r="B1870" s="1" t="str">
        <f ca="1">IFERROR(__xludf.DUMMYFUNCTION("""COMPUTED_VALUE"""),"Media_Print_PARIS MATCH contribution")</f>
        <v>Media_Print_PARIS MATCH contribution</v>
      </c>
      <c r="C1870" s="1">
        <f ca="1">IFERROR(INDIRECT(ADDRESS(MATCH(A1870,'contribution par jour-semaine'!A:A,0),MATCH(B1870,'contribution par jour-semaine'!$1:$1,0),4,1,"contribution par jour-semaine")),"")</f>
        <v>8706.115234375</v>
      </c>
      <c r="D1870" s="4" t="str">
        <f ca="1">VLOOKUP(A1870,predictions!A:B,2,FALSE)</f>
        <v>30/08/2021</v>
      </c>
      <c r="E1870" s="4">
        <f t="shared" ca="1" si="7"/>
        <v>44438</v>
      </c>
    </row>
    <row r="1871" spans="1:5" ht="13" x14ac:dyDescent="0.15">
      <c r="A1871" s="1">
        <f ca="1">IFERROR(__xludf.DUMMYFUNCTION("""COMPUTED_VALUE"""),62)</f>
        <v>62</v>
      </c>
      <c r="B1871" s="1" t="str">
        <f ca="1">IFERROR(__xludf.DUMMYFUNCTION("""COMPUTED_VALUE"""),"Media_Print_BIBA contribution")</f>
        <v>Media_Print_BIBA contribution</v>
      </c>
      <c r="C1871" s="1">
        <f ca="1">IFERROR(INDIRECT(ADDRESS(MATCH(A1871,'contribution par jour-semaine'!A:A,0),MATCH(B1871,'contribution par jour-semaine'!$1:$1,0),4,1,"contribution par jour-semaine")),"")</f>
        <v>33143.1640625</v>
      </c>
      <c r="D1871" s="4" t="str">
        <f ca="1">VLOOKUP(A1871,predictions!A:B,2,FALSE)</f>
        <v>30/08/2021</v>
      </c>
      <c r="E1871" s="4">
        <f t="shared" ca="1" si="7"/>
        <v>44438</v>
      </c>
    </row>
    <row r="1872" spans="1:5" ht="13" x14ac:dyDescent="0.15">
      <c r="A1872" s="1">
        <f ca="1">IFERROR(__xludf.DUMMYFUNCTION("""COMPUTED_VALUE"""),62)</f>
        <v>62</v>
      </c>
      <c r="B1872" s="1" t="str">
        <f ca="1">IFERROR(__xludf.DUMMYFUNCTION("""COMPUTED_VALUE"""),"Media_Print_AVANTAGES contribution")</f>
        <v>Media_Print_AVANTAGES contribution</v>
      </c>
      <c r="C1872" s="1">
        <f ca="1">IFERROR(INDIRECT(ADDRESS(MATCH(A1872,'contribution par jour-semaine'!A:A,0),MATCH(B1872,'contribution par jour-semaine'!$1:$1,0),4,1,"contribution par jour-semaine")),"")</f>
        <v>12298.1591796875</v>
      </c>
      <c r="D1872" s="4" t="str">
        <f ca="1">VLOOKUP(A1872,predictions!A:B,2,FALSE)</f>
        <v>30/08/2021</v>
      </c>
      <c r="E1872" s="4">
        <f t="shared" ca="1" si="7"/>
        <v>44438</v>
      </c>
    </row>
    <row r="1873" spans="1:5" ht="13" x14ac:dyDescent="0.15">
      <c r="A1873" s="1">
        <f ca="1">IFERROR(__xludf.DUMMYFUNCTION("""COMPUTED_VALUE"""),62)</f>
        <v>62</v>
      </c>
      <c r="B1873" s="1" t="str">
        <f ca="1">IFERROR(__xludf.DUMMYFUNCTION("""COMPUTED_VALUE"""),"Media_Print_PSYCHOLOGIES contribution")</f>
        <v>Media_Print_PSYCHOLOGIES contribution</v>
      </c>
      <c r="C1873" s="1">
        <f ca="1">IFERROR(INDIRECT(ADDRESS(MATCH(A1873,'contribution par jour-semaine'!A:A,0),MATCH(B1873,'contribution par jour-semaine'!$1:$1,0),4,1,"contribution par jour-semaine")),"")</f>
        <v>6013.3916015625</v>
      </c>
      <c r="D1873" s="4" t="str">
        <f ca="1">VLOOKUP(A1873,predictions!A:B,2,FALSE)</f>
        <v>30/08/2021</v>
      </c>
      <c r="E1873" s="4">
        <f t="shared" ca="1" si="7"/>
        <v>44438</v>
      </c>
    </row>
    <row r="1874" spans="1:5" ht="13" x14ac:dyDescent="0.15">
      <c r="A1874" s="1">
        <f ca="1">IFERROR(__xludf.DUMMYFUNCTION("""COMPUTED_VALUE"""),62)</f>
        <v>62</v>
      </c>
      <c r="B1874" s="1" t="str">
        <f ca="1">IFERROR(__xludf.DUMMYFUNCTION("""COMPUTED_VALUE"""),"Media_TV_TF1 contribution")</f>
        <v>Media_TV_TF1 contribution</v>
      </c>
      <c r="C1874" s="1">
        <f ca="1">IFERROR(INDIRECT(ADDRESS(MATCH(A1874,'contribution par jour-semaine'!A:A,0),MATCH(B1874,'contribution par jour-semaine'!$1:$1,0),4,1,"contribution par jour-semaine")),"")</f>
        <v>1919.935546875</v>
      </c>
      <c r="D1874" s="4" t="str">
        <f ca="1">VLOOKUP(A1874,predictions!A:B,2,FALSE)</f>
        <v>30/08/2021</v>
      </c>
      <c r="E1874" s="4">
        <f t="shared" ca="1" si="7"/>
        <v>44438</v>
      </c>
    </row>
    <row r="1875" spans="1:5" ht="13" x14ac:dyDescent="0.15">
      <c r="A1875" s="1">
        <f ca="1">IFERROR(__xludf.DUMMYFUNCTION("""COMPUTED_VALUE"""),62)</f>
        <v>62</v>
      </c>
      <c r="B1875" s="1" t="str">
        <f ca="1">IFERROR(__xludf.DUMMYFUNCTION("""COMPUTED_VALUE"""),"Media_TV_Others contribution")</f>
        <v>Media_TV_Others contribution</v>
      </c>
      <c r="C1875" s="1">
        <f ca="1">IFERROR(INDIRECT(ADDRESS(MATCH(A1875,'contribution par jour-semaine'!A:A,0),MATCH(B1875,'contribution par jour-semaine'!$1:$1,0),4,1,"contribution par jour-semaine")),"")</f>
        <v>1859.15625</v>
      </c>
      <c r="D1875" s="4" t="str">
        <f ca="1">VLOOKUP(A1875,predictions!A:B,2,FALSE)</f>
        <v>30/08/2021</v>
      </c>
      <c r="E1875" s="4">
        <f t="shared" ca="1" si="7"/>
        <v>44438</v>
      </c>
    </row>
    <row r="1876" spans="1:5" ht="13" x14ac:dyDescent="0.15">
      <c r="A1876" s="1">
        <f ca="1">IFERROR(__xludf.DUMMYFUNCTION("""COMPUTED_VALUE"""),62)</f>
        <v>62</v>
      </c>
      <c r="B1876" s="1" t="str">
        <f ca="1">IFERROR(__xludf.DUMMYFUNCTION("""COMPUTED_VALUE"""),"Media_TV_M6 contribution")</f>
        <v>Media_TV_M6 contribution</v>
      </c>
      <c r="C1876" s="1">
        <f ca="1">IFERROR(INDIRECT(ADDRESS(MATCH(A1876,'contribution par jour-semaine'!A:A,0),MATCH(B1876,'contribution par jour-semaine'!$1:$1,0),4,1,"contribution par jour-semaine")),"")</f>
        <v>5876.1708984375</v>
      </c>
      <c r="D1876" s="4" t="str">
        <f ca="1">VLOOKUP(A1876,predictions!A:B,2,FALSE)</f>
        <v>30/08/2021</v>
      </c>
      <c r="E1876" s="4">
        <f t="shared" ca="1" si="7"/>
        <v>44438</v>
      </c>
    </row>
    <row r="1877" spans="1:5" ht="13" x14ac:dyDescent="0.15">
      <c r="A1877" s="1">
        <f ca="1">IFERROR(__xludf.DUMMYFUNCTION("""COMPUTED_VALUE"""),62)</f>
        <v>62</v>
      </c>
      <c r="B1877" s="1" t="str">
        <f ca="1">IFERROR(__xludf.DUMMYFUNCTION("""COMPUTED_VALUE"""),"Media_TV_TMC contribution")</f>
        <v>Media_TV_TMC contribution</v>
      </c>
      <c r="C1877" s="1">
        <f ca="1">IFERROR(INDIRECT(ADDRESS(MATCH(A1877,'contribution par jour-semaine'!A:A,0),MATCH(B1877,'contribution par jour-semaine'!$1:$1,0),4,1,"contribution par jour-semaine")),"")</f>
        <v>2676.491943359375</v>
      </c>
      <c r="D1877" s="4" t="str">
        <f ca="1">VLOOKUP(A1877,predictions!A:B,2,FALSE)</f>
        <v>30/08/2021</v>
      </c>
      <c r="E1877" s="4">
        <f t="shared" ca="1" si="7"/>
        <v>44438</v>
      </c>
    </row>
    <row r="1878" spans="1:5" ht="13" x14ac:dyDescent="0.15">
      <c r="A1878" s="1">
        <f ca="1">IFERROR(__xludf.DUMMYFUNCTION("""COMPUTED_VALUE"""),62)</f>
        <v>62</v>
      </c>
      <c r="B1878" s="1" t="str">
        <f ca="1">IFERROR(__xludf.DUMMYFUNCTION("""COMPUTED_VALUE"""),"Media_TV_FRANCE 2 contribution")</f>
        <v>Media_TV_FRANCE 2 contribution</v>
      </c>
      <c r="C1878" s="1">
        <f ca="1">IFERROR(INDIRECT(ADDRESS(MATCH(A1878,'contribution par jour-semaine'!A:A,0),MATCH(B1878,'contribution par jour-semaine'!$1:$1,0),4,1,"contribution par jour-semaine")),"")</f>
        <v>2065.963134765625</v>
      </c>
      <c r="D1878" s="4" t="str">
        <f ca="1">VLOOKUP(A1878,predictions!A:B,2,FALSE)</f>
        <v>30/08/2021</v>
      </c>
      <c r="E1878" s="4">
        <f t="shared" ca="1" si="7"/>
        <v>44438</v>
      </c>
    </row>
    <row r="1879" spans="1:5" ht="13" x14ac:dyDescent="0.15">
      <c r="A1879" s="1">
        <f ca="1">IFERROR(__xludf.DUMMYFUNCTION("""COMPUTED_VALUE"""),62)</f>
        <v>62</v>
      </c>
      <c r="B1879" s="1" t="str">
        <f ca="1">IFERROR(__xludf.DUMMYFUNCTION("""COMPUTED_VALUE"""),"Media_TV_BFM TV contribution")</f>
        <v>Media_TV_BFM TV contribution</v>
      </c>
      <c r="C1879" s="1">
        <f ca="1">IFERROR(INDIRECT(ADDRESS(MATCH(A1879,'contribution par jour-semaine'!A:A,0),MATCH(B1879,'contribution par jour-semaine'!$1:$1,0),4,1,"contribution par jour-semaine")),"")</f>
        <v>1380.55224609375</v>
      </c>
      <c r="D1879" s="4" t="str">
        <f ca="1">VLOOKUP(A1879,predictions!A:B,2,FALSE)</f>
        <v>30/08/2021</v>
      </c>
      <c r="E1879" s="4">
        <f t="shared" ca="1" si="7"/>
        <v>44438</v>
      </c>
    </row>
    <row r="1880" spans="1:5" ht="13" x14ac:dyDescent="0.15">
      <c r="A1880" s="1">
        <f ca="1">IFERROR(__xludf.DUMMYFUNCTION("""COMPUTED_VALUE"""),62)</f>
        <v>62</v>
      </c>
      <c r="B1880" s="1" t="str">
        <f ca="1">IFERROR(__xludf.DUMMYFUNCTION("""COMPUTED_VALUE"""),"Media_TV_C8 contribution")</f>
        <v>Media_TV_C8 contribution</v>
      </c>
      <c r="C1880" s="1">
        <f ca="1">IFERROR(INDIRECT(ADDRESS(MATCH(A1880,'contribution par jour-semaine'!A:A,0),MATCH(B1880,'contribution par jour-semaine'!$1:$1,0),4,1,"contribution par jour-semaine")),"")</f>
        <v>3802.281005859375</v>
      </c>
      <c r="D1880" s="4" t="str">
        <f ca="1">VLOOKUP(A1880,predictions!A:B,2,FALSE)</f>
        <v>30/08/2021</v>
      </c>
      <c r="E1880" s="4">
        <f t="shared" ca="1" si="7"/>
        <v>44438</v>
      </c>
    </row>
    <row r="1881" spans="1:5" ht="13" x14ac:dyDescent="0.15">
      <c r="A1881" s="1">
        <f ca="1">IFERROR(__xludf.DUMMYFUNCTION("""COMPUTED_VALUE"""),62)</f>
        <v>62</v>
      </c>
      <c r="B1881" s="1" t="str">
        <f ca="1">IFERROR(__xludf.DUMMYFUNCTION("""COMPUTED_VALUE"""),"Media_TV_TF1 SERIES FILMS contribution")</f>
        <v>Media_TV_TF1 SERIES FILMS contribution</v>
      </c>
      <c r="C1881" s="1">
        <f ca="1">IFERROR(INDIRECT(ADDRESS(MATCH(A1881,'contribution par jour-semaine'!A:A,0),MATCH(B1881,'contribution par jour-semaine'!$1:$1,0),4,1,"contribution par jour-semaine")),"")</f>
        <v>1368.15625</v>
      </c>
      <c r="D1881" s="4" t="str">
        <f ca="1">VLOOKUP(A1881,predictions!A:B,2,FALSE)</f>
        <v>30/08/2021</v>
      </c>
      <c r="E1881" s="4">
        <f t="shared" ca="1" si="7"/>
        <v>44438</v>
      </c>
    </row>
    <row r="1882" spans="1:5" ht="13" x14ac:dyDescent="0.15">
      <c r="A1882" s="1">
        <f ca="1">IFERROR(__xludf.DUMMYFUNCTION("""COMPUTED_VALUE"""),62)</f>
        <v>62</v>
      </c>
      <c r="B1882" s="1" t="str">
        <f ca="1">IFERROR(__xludf.DUMMYFUNCTION("""COMPUTED_VALUE"""),"Media_TV_NRJ12 contribution")</f>
        <v>Media_TV_NRJ12 contribution</v>
      </c>
      <c r="C1882" s="1">
        <f ca="1">IFERROR(INDIRECT(ADDRESS(MATCH(A1882,'contribution par jour-semaine'!A:A,0),MATCH(B1882,'contribution par jour-semaine'!$1:$1,0),4,1,"contribution par jour-semaine")),"")</f>
        <v>220.35700988769531</v>
      </c>
      <c r="D1882" s="4" t="str">
        <f ca="1">VLOOKUP(A1882,predictions!A:B,2,FALSE)</f>
        <v>30/08/2021</v>
      </c>
      <c r="E1882" s="4">
        <f t="shared" ca="1" si="7"/>
        <v>44438</v>
      </c>
    </row>
    <row r="1883" spans="1:5" ht="13" x14ac:dyDescent="0.15">
      <c r="A1883" s="1">
        <f ca="1">IFERROR(__xludf.DUMMYFUNCTION("""COMPUTED_VALUE"""),62)</f>
        <v>62</v>
      </c>
      <c r="B1883" s="1" t="str">
        <f ca="1">IFERROR(__xludf.DUMMYFUNCTION("""COMPUTED_VALUE"""),"Media_Search contribution")</f>
        <v>Media_Search contribution</v>
      </c>
      <c r="C1883" s="1">
        <f ca="1">IFERROR(INDIRECT(ADDRESS(MATCH(A1883,'contribution par jour-semaine'!A:A,0),MATCH(B1883,'contribution par jour-semaine'!$1:$1,0),4,1,"contribution par jour-semaine")),"")</f>
        <v>73262.1796875</v>
      </c>
      <c r="D1883" s="4" t="str">
        <f ca="1">VLOOKUP(A1883,predictions!A:B,2,FALSE)</f>
        <v>30/08/2021</v>
      </c>
      <c r="E1883" s="4">
        <f t="shared" ca="1" si="7"/>
        <v>44438</v>
      </c>
    </row>
    <row r="1884" spans="1:5" ht="13" x14ac:dyDescent="0.15">
      <c r="A1884" s="1">
        <f ca="1">IFERROR(__xludf.DUMMYFUNCTION("""COMPUTED_VALUE"""),62)</f>
        <v>62</v>
      </c>
      <c r="B1884" s="1" t="str">
        <f ca="1">IFERROR(__xludf.DUMMYFUNCTION("""COMPUTED_VALUE"""),"Media_Social contribution")</f>
        <v>Media_Social contribution</v>
      </c>
      <c r="C1884" s="1">
        <f ca="1">IFERROR(INDIRECT(ADDRESS(MATCH(A1884,'contribution par jour-semaine'!A:A,0),MATCH(B1884,'contribution par jour-semaine'!$1:$1,0),4,1,"contribution par jour-semaine")),"")</f>
        <v>202955.65625</v>
      </c>
      <c r="D1884" s="4" t="str">
        <f ca="1">VLOOKUP(A1884,predictions!A:B,2,FALSE)</f>
        <v>30/08/2021</v>
      </c>
      <c r="E1884" s="4">
        <f t="shared" ca="1" si="7"/>
        <v>44438</v>
      </c>
    </row>
    <row r="1885" spans="1:5" ht="13" x14ac:dyDescent="0.15">
      <c r="A1885" s="1">
        <f ca="1">IFERROR(__xludf.DUMMYFUNCTION("""COMPUTED_VALUE"""),62)</f>
        <v>62</v>
      </c>
      <c r="B1885" s="1" t="str">
        <f ca="1">IFERROR(__xludf.DUMMYFUNCTION("""COMPUTED_VALUE"""),"Media_Display contribution")</f>
        <v>Media_Display contribution</v>
      </c>
      <c r="C1885" s="1">
        <f ca="1">IFERROR(INDIRECT(ADDRESS(MATCH(A1885,'contribution par jour-semaine'!A:A,0),MATCH(B1885,'contribution par jour-semaine'!$1:$1,0),4,1,"contribution par jour-semaine")),"")</f>
        <v>46559.90625</v>
      </c>
      <c r="D1885" s="4" t="str">
        <f ca="1">VLOOKUP(A1885,predictions!A:B,2,FALSE)</f>
        <v>30/08/2021</v>
      </c>
      <c r="E1885" s="4">
        <f t="shared" ca="1" si="7"/>
        <v>44438</v>
      </c>
    </row>
    <row r="1886" spans="1:5" ht="13" x14ac:dyDescent="0.15">
      <c r="A1886" s="1">
        <f ca="1">IFERROR(__xludf.DUMMYFUNCTION("""COMPUTED_VALUE"""),62)</f>
        <v>62</v>
      </c>
      <c r="B1886" s="1" t="str">
        <f ca="1">IFERROR(__xludf.DUMMYFUNCTION("""COMPUTED_VALUE"""),"Media_OOH_JC DECAUX VITRINE 2M2 NATIONAL contribution")</f>
        <v>Media_OOH_JC DECAUX VITRINE 2M2 NATIONAL contribution</v>
      </c>
      <c r="C1886" s="1">
        <f ca="1">IFERROR(INDIRECT(ADDRESS(MATCH(A1886,'contribution par jour-semaine'!A:A,0),MATCH(B1886,'contribution par jour-semaine'!$1:$1,0),4,1,"contribution par jour-semaine")),"")</f>
        <v>1002.9674682617188</v>
      </c>
      <c r="D1886" s="4" t="str">
        <f ca="1">VLOOKUP(A1886,predictions!A:B,2,FALSE)</f>
        <v>30/08/2021</v>
      </c>
      <c r="E1886" s="4">
        <f t="shared" ca="1" si="7"/>
        <v>44438</v>
      </c>
    </row>
    <row r="1887" spans="1:5" ht="13" x14ac:dyDescent="0.15">
      <c r="A1887" s="1">
        <f ca="1">IFERROR(__xludf.DUMMYFUNCTION("""COMPUTED_VALUE"""),62)</f>
        <v>62</v>
      </c>
      <c r="B1887" s="1" t="str">
        <f ca="1">IFERROR(__xludf.DUMMYFUNCTION("""COMPUTED_VALUE"""),"Media_OOH_METROBUS METRO NATIONAL contribution")</f>
        <v>Media_OOH_METROBUS METRO NATIONAL contribution</v>
      </c>
      <c r="C1887" s="1">
        <f ca="1">IFERROR(INDIRECT(ADDRESS(MATCH(A1887,'contribution par jour-semaine'!A:A,0),MATCH(B1887,'contribution par jour-semaine'!$1:$1,0),4,1,"contribution par jour-semaine")),"")</f>
        <v>745.8026123046875</v>
      </c>
      <c r="D1887" s="4" t="str">
        <f ca="1">VLOOKUP(A1887,predictions!A:B,2,FALSE)</f>
        <v>30/08/2021</v>
      </c>
      <c r="E1887" s="4">
        <f t="shared" ca="1" si="7"/>
        <v>44438</v>
      </c>
    </row>
    <row r="1888" spans="1:5" ht="13" x14ac:dyDescent="0.15">
      <c r="A1888" s="1">
        <f ca="1">IFERROR(__xludf.DUMMYFUNCTION("""COMPUTED_VALUE"""),62)</f>
        <v>62</v>
      </c>
      <c r="B1888" s="1" t="str">
        <f ca="1">IFERROR(__xludf.DUMMYFUNCTION("""COMPUTED_VALUE"""),"Media_OOH_CLEAR CHANNEL SHOPPING MALLS contribution")</f>
        <v>Media_OOH_CLEAR CHANNEL SHOPPING MALLS contribution</v>
      </c>
      <c r="C1888" s="1">
        <f ca="1">IFERROR(INDIRECT(ADDRESS(MATCH(A1888,'contribution par jour-semaine'!A:A,0),MATCH(B1888,'contribution par jour-semaine'!$1:$1,0),4,1,"contribution par jour-semaine")),"")</f>
        <v>23122.966796875</v>
      </c>
      <c r="D1888" s="4" t="str">
        <f ca="1">VLOOKUP(A1888,predictions!A:B,2,FALSE)</f>
        <v>30/08/2021</v>
      </c>
      <c r="E1888" s="4">
        <f t="shared" ca="1" si="7"/>
        <v>44438</v>
      </c>
    </row>
    <row r="1889" spans="1:5" ht="13" x14ac:dyDescent="0.15">
      <c r="A1889" s="1">
        <f ca="1">IFERROR(__xludf.DUMMYFUNCTION("""COMPUTED_VALUE"""),62)</f>
        <v>62</v>
      </c>
      <c r="B1889" s="1" t="str">
        <f ca="1">IFERROR(__xludf.DUMMYFUNCTION("""COMPUTED_VALUE"""),"Media_OOH_MEDIAGARES TRANSPORT contribution")</f>
        <v>Media_OOH_MEDIAGARES TRANSPORT contribution</v>
      </c>
      <c r="C1889" s="1">
        <f ca="1">IFERROR(INDIRECT(ADDRESS(MATCH(A1889,'contribution par jour-semaine'!A:A,0),MATCH(B1889,'contribution par jour-semaine'!$1:$1,0),4,1,"contribution par jour-semaine")),"")</f>
        <v>11512.716796875</v>
      </c>
      <c r="D1889" s="4" t="str">
        <f ca="1">VLOOKUP(A1889,predictions!A:B,2,FALSE)</f>
        <v>30/08/2021</v>
      </c>
      <c r="E1889" s="4">
        <f t="shared" ca="1" si="7"/>
        <v>44438</v>
      </c>
    </row>
    <row r="1890" spans="1:5" ht="13" x14ac:dyDescent="0.15">
      <c r="A1890" s="1">
        <f ca="1">IFERROR(__xludf.DUMMYFUNCTION("""COMPUTED_VALUE"""),62)</f>
        <v>62</v>
      </c>
      <c r="B1890" s="1" t="str">
        <f ca="1">IFERROR(__xludf.DUMMYFUNCTION("""COMPUTED_VALUE"""),"Media_OOH_Others contribution")</f>
        <v>Media_OOH_Others contribution</v>
      </c>
      <c r="C1890" s="1">
        <f ca="1">IFERROR(INDIRECT(ADDRESS(MATCH(A1890,'contribution par jour-semaine'!A:A,0),MATCH(B1890,'contribution par jour-semaine'!$1:$1,0),4,1,"contribution par jour-semaine")),"")</f>
        <v>6893.59228515625</v>
      </c>
      <c r="D1890" s="4" t="str">
        <f ca="1">VLOOKUP(A1890,predictions!A:B,2,FALSE)</f>
        <v>30/08/2021</v>
      </c>
      <c r="E1890" s="4">
        <f t="shared" ca="1" si="7"/>
        <v>44438</v>
      </c>
    </row>
    <row r="1891" spans="1:5" ht="13" x14ac:dyDescent="0.15">
      <c r="A1891" s="1">
        <f ca="1">IFERROR(__xludf.DUMMYFUNCTION("""COMPUTED_VALUE"""),62)</f>
        <v>62</v>
      </c>
      <c r="B1891" s="1" t="str">
        <f ca="1">IFERROR(__xludf.DUMMYFUNCTION("""COMPUTED_VALUE"""),"baseline contribution")</f>
        <v>baseline contribution</v>
      </c>
      <c r="C1891" s="1">
        <f ca="1">IFERROR(INDIRECT(ADDRESS(MATCH(A1891,'contribution par jour-semaine'!A:A,0),MATCH(B1891,'contribution par jour-semaine'!$1:$1,0),4,1,"contribution par jour-semaine")),"")</f>
        <v>1251782.875</v>
      </c>
      <c r="D1891" s="4" t="str">
        <f ca="1">VLOOKUP(A1891,predictions!A:B,2,FALSE)</f>
        <v>30/08/2021</v>
      </c>
      <c r="E1891" s="4">
        <f t="shared" ca="1" si="7"/>
        <v>44438</v>
      </c>
    </row>
    <row r="1892" spans="1:5" ht="13" x14ac:dyDescent="0.15">
      <c r="A1892" s="1">
        <f ca="1">IFERROR(__xludf.DUMMYFUNCTION("""COMPUTED_VALUE"""),63)</f>
        <v>63</v>
      </c>
      <c r="B1892" s="1" t="str">
        <f ca="1">IFERROR(__xludf.DUMMYFUNCTION("""COMPUTED_VALUE"""),"Media_Print_Others contribution")</f>
        <v>Media_Print_Others contribution</v>
      </c>
      <c r="C1892" s="1">
        <f ca="1">IFERROR(INDIRECT(ADDRESS(MATCH(A1892,'contribution par jour-semaine'!A:A,0),MATCH(B1892,'contribution par jour-semaine'!$1:$1,0),4,1,"contribution par jour-semaine")),"")</f>
        <v>36379.8828125</v>
      </c>
      <c r="D1892" s="4" t="str">
        <f ca="1">VLOOKUP(A1892,predictions!A:B,2,FALSE)</f>
        <v>06/09/2021</v>
      </c>
      <c r="E1892" s="4">
        <f t="shared" ca="1" si="7"/>
        <v>44445</v>
      </c>
    </row>
    <row r="1893" spans="1:5" ht="13" x14ac:dyDescent="0.15">
      <c r="A1893" s="1">
        <f ca="1">IFERROR(__xludf.DUMMYFUNCTION("""COMPUTED_VALUE"""),63)</f>
        <v>63</v>
      </c>
      <c r="B1893" s="1" t="str">
        <f ca="1">IFERROR(__xludf.DUMMYFUNCTION("""COMPUTED_VALUE"""),"Media_Print_ELLE contribution")</f>
        <v>Media_Print_ELLE contribution</v>
      </c>
      <c r="C1893" s="1">
        <f ca="1">IFERROR(INDIRECT(ADDRESS(MATCH(A1893,'contribution par jour-semaine'!A:A,0),MATCH(B1893,'contribution par jour-semaine'!$1:$1,0),4,1,"contribution par jour-semaine")),"")</f>
        <v>31912.638671875</v>
      </c>
      <c r="D1893" s="4" t="str">
        <f ca="1">VLOOKUP(A1893,predictions!A:B,2,FALSE)</f>
        <v>06/09/2021</v>
      </c>
      <c r="E1893" s="4">
        <f t="shared" ca="1" si="7"/>
        <v>44445</v>
      </c>
    </row>
    <row r="1894" spans="1:5" ht="13" x14ac:dyDescent="0.15">
      <c r="A1894" s="1">
        <f ca="1">IFERROR(__xludf.DUMMYFUNCTION("""COMPUTED_VALUE"""),63)</f>
        <v>63</v>
      </c>
      <c r="B1894" s="1" t="str">
        <f ca="1">IFERROR(__xludf.DUMMYFUNCTION("""COMPUTED_VALUE"""),"Media_Print_MADAME FIGARO contribution")</f>
        <v>Media_Print_MADAME FIGARO contribution</v>
      </c>
      <c r="C1894" s="1">
        <f ca="1">IFERROR(INDIRECT(ADDRESS(MATCH(A1894,'contribution par jour-semaine'!A:A,0),MATCH(B1894,'contribution par jour-semaine'!$1:$1,0),4,1,"contribution par jour-semaine")),"")</f>
        <v>22002.74609375</v>
      </c>
      <c r="D1894" s="4" t="str">
        <f ca="1">VLOOKUP(A1894,predictions!A:B,2,FALSE)</f>
        <v>06/09/2021</v>
      </c>
      <c r="E1894" s="4">
        <f t="shared" ca="1" si="7"/>
        <v>44445</v>
      </c>
    </row>
    <row r="1895" spans="1:5" ht="13" x14ac:dyDescent="0.15">
      <c r="A1895" s="1">
        <f ca="1">IFERROR(__xludf.DUMMYFUNCTION("""COMPUTED_VALUE"""),63)</f>
        <v>63</v>
      </c>
      <c r="B1895" s="1" t="str">
        <f ca="1">IFERROR(__xludf.DUMMYFUNCTION("""COMPUTED_VALUE"""),"Media_Print_MARIE CLAIRE contribution")</f>
        <v>Media_Print_MARIE CLAIRE contribution</v>
      </c>
      <c r="C1895" s="1">
        <f ca="1">IFERROR(INDIRECT(ADDRESS(MATCH(A1895,'contribution par jour-semaine'!A:A,0),MATCH(B1895,'contribution par jour-semaine'!$1:$1,0),4,1,"contribution par jour-semaine")),"")</f>
        <v>12923.0576171875</v>
      </c>
      <c r="D1895" s="4" t="str">
        <f ca="1">VLOOKUP(A1895,predictions!A:B,2,FALSE)</f>
        <v>06/09/2021</v>
      </c>
      <c r="E1895" s="4">
        <f t="shared" ca="1" si="7"/>
        <v>44445</v>
      </c>
    </row>
    <row r="1896" spans="1:5" ht="13" x14ac:dyDescent="0.15">
      <c r="A1896" s="1">
        <f ca="1">IFERROR(__xludf.DUMMYFUNCTION("""COMPUTED_VALUE"""),63)</f>
        <v>63</v>
      </c>
      <c r="B1896" s="1" t="str">
        <f ca="1">IFERROR(__xludf.DUMMYFUNCTION("""COMPUTED_VALUE"""),"Media_Print_VERSION FEMINA contribution")</f>
        <v>Media_Print_VERSION FEMINA contribution</v>
      </c>
      <c r="C1896" s="1">
        <f ca="1">IFERROR(INDIRECT(ADDRESS(MATCH(A1896,'contribution par jour-semaine'!A:A,0),MATCH(B1896,'contribution par jour-semaine'!$1:$1,0),4,1,"contribution par jour-semaine")),"")</f>
        <v>49367.5859375</v>
      </c>
      <c r="D1896" s="4" t="str">
        <f ca="1">VLOOKUP(A1896,predictions!A:B,2,FALSE)</f>
        <v>06/09/2021</v>
      </c>
      <c r="E1896" s="4">
        <f t="shared" ca="1" si="7"/>
        <v>44445</v>
      </c>
    </row>
    <row r="1897" spans="1:5" ht="13" x14ac:dyDescent="0.15">
      <c r="A1897" s="1">
        <f ca="1">IFERROR(__xludf.DUMMYFUNCTION("""COMPUTED_VALUE"""),63)</f>
        <v>63</v>
      </c>
      <c r="B1897" s="1" t="str">
        <f ca="1">IFERROR(__xludf.DUMMYFUNCTION("""COMPUTED_VALUE"""),"Media_Print_GALA contribution")</f>
        <v>Media_Print_GALA contribution</v>
      </c>
      <c r="C1897" s="1">
        <f ca="1">IFERROR(INDIRECT(ADDRESS(MATCH(A1897,'contribution par jour-semaine'!A:A,0),MATCH(B1897,'contribution par jour-semaine'!$1:$1,0),4,1,"contribution par jour-semaine")),"")</f>
        <v>26297.44921875</v>
      </c>
      <c r="D1897" s="4" t="str">
        <f ca="1">VLOOKUP(A1897,predictions!A:B,2,FALSE)</f>
        <v>06/09/2021</v>
      </c>
      <c r="E1897" s="4">
        <f t="shared" ca="1" si="7"/>
        <v>44445</v>
      </c>
    </row>
    <row r="1898" spans="1:5" ht="13" x14ac:dyDescent="0.15">
      <c r="A1898" s="1">
        <f ca="1">IFERROR(__xludf.DUMMYFUNCTION("""COMPUTED_VALUE"""),63)</f>
        <v>63</v>
      </c>
      <c r="B1898" s="1" t="str">
        <f ca="1">IFERROR(__xludf.DUMMYFUNCTION("""COMPUTED_VALUE"""),"Media_Print_COSMOPOLITAN contribution")</f>
        <v>Media_Print_COSMOPOLITAN contribution</v>
      </c>
      <c r="C1898" s="1">
        <f ca="1">IFERROR(INDIRECT(ADDRESS(MATCH(A1898,'contribution par jour-semaine'!A:A,0),MATCH(B1898,'contribution par jour-semaine'!$1:$1,0),4,1,"contribution par jour-semaine")),"")</f>
        <v>25472</v>
      </c>
      <c r="D1898" s="4" t="str">
        <f ca="1">VLOOKUP(A1898,predictions!A:B,2,FALSE)</f>
        <v>06/09/2021</v>
      </c>
      <c r="E1898" s="4">
        <f t="shared" ca="1" si="7"/>
        <v>44445</v>
      </c>
    </row>
    <row r="1899" spans="1:5" ht="13" x14ac:dyDescent="0.15">
      <c r="A1899" s="1">
        <f ca="1">IFERROR(__xludf.DUMMYFUNCTION("""COMPUTED_VALUE"""),63)</f>
        <v>63</v>
      </c>
      <c r="B1899" s="1" t="str">
        <f ca="1">IFERROR(__xludf.DUMMYFUNCTION("""COMPUTED_VALUE"""),"Media_Print_FEMME ACTUELLE contribution")</f>
        <v>Media_Print_FEMME ACTUELLE contribution</v>
      </c>
      <c r="C1899" s="1">
        <f ca="1">IFERROR(INDIRECT(ADDRESS(MATCH(A1899,'contribution par jour-semaine'!A:A,0),MATCH(B1899,'contribution par jour-semaine'!$1:$1,0),4,1,"contribution par jour-semaine")),"")</f>
        <v>35259.6328125</v>
      </c>
      <c r="D1899" s="4" t="str">
        <f ca="1">VLOOKUP(A1899,predictions!A:B,2,FALSE)</f>
        <v>06/09/2021</v>
      </c>
      <c r="E1899" s="4">
        <f t="shared" ca="1" si="7"/>
        <v>44445</v>
      </c>
    </row>
    <row r="1900" spans="1:5" ht="13" x14ac:dyDescent="0.15">
      <c r="A1900" s="1">
        <f ca="1">IFERROR(__xludf.DUMMYFUNCTION("""COMPUTED_VALUE"""),63)</f>
        <v>63</v>
      </c>
      <c r="B1900" s="1" t="str">
        <f ca="1">IFERROR(__xludf.DUMMYFUNCTION("""COMPUTED_VALUE"""),"Media_Print_PARIS MATCH contribution")</f>
        <v>Media_Print_PARIS MATCH contribution</v>
      </c>
      <c r="C1900" s="1">
        <f ca="1">IFERROR(INDIRECT(ADDRESS(MATCH(A1900,'contribution par jour-semaine'!A:A,0),MATCH(B1900,'contribution par jour-semaine'!$1:$1,0),4,1,"contribution par jour-semaine")),"")</f>
        <v>7710.548828125</v>
      </c>
      <c r="D1900" s="4" t="str">
        <f ca="1">VLOOKUP(A1900,predictions!A:B,2,FALSE)</f>
        <v>06/09/2021</v>
      </c>
      <c r="E1900" s="4">
        <f t="shared" ca="1" si="7"/>
        <v>44445</v>
      </c>
    </row>
    <row r="1901" spans="1:5" ht="13" x14ac:dyDescent="0.15">
      <c r="A1901" s="1">
        <f ca="1">IFERROR(__xludf.DUMMYFUNCTION("""COMPUTED_VALUE"""),63)</f>
        <v>63</v>
      </c>
      <c r="B1901" s="1" t="str">
        <f ca="1">IFERROR(__xludf.DUMMYFUNCTION("""COMPUTED_VALUE"""),"Media_Print_BIBA contribution")</f>
        <v>Media_Print_BIBA contribution</v>
      </c>
      <c r="C1901" s="1">
        <f ca="1">IFERROR(INDIRECT(ADDRESS(MATCH(A1901,'contribution par jour-semaine'!A:A,0),MATCH(B1901,'contribution par jour-semaine'!$1:$1,0),4,1,"contribution par jour-semaine")),"")</f>
        <v>26494.859375</v>
      </c>
      <c r="D1901" s="4" t="str">
        <f ca="1">VLOOKUP(A1901,predictions!A:B,2,FALSE)</f>
        <v>06/09/2021</v>
      </c>
      <c r="E1901" s="4">
        <f t="shared" ca="1" si="7"/>
        <v>44445</v>
      </c>
    </row>
    <row r="1902" spans="1:5" ht="13" x14ac:dyDescent="0.15">
      <c r="A1902" s="1">
        <f ca="1">IFERROR(__xludf.DUMMYFUNCTION("""COMPUTED_VALUE"""),63)</f>
        <v>63</v>
      </c>
      <c r="B1902" s="1" t="str">
        <f ca="1">IFERROR(__xludf.DUMMYFUNCTION("""COMPUTED_VALUE"""),"Media_Print_AVANTAGES contribution")</f>
        <v>Media_Print_AVANTAGES contribution</v>
      </c>
      <c r="C1902" s="1">
        <f ca="1">IFERROR(INDIRECT(ADDRESS(MATCH(A1902,'contribution par jour-semaine'!A:A,0),MATCH(B1902,'contribution par jour-semaine'!$1:$1,0),4,1,"contribution par jour-semaine")),"")</f>
        <v>11226.546875</v>
      </c>
      <c r="D1902" s="4" t="str">
        <f ca="1">VLOOKUP(A1902,predictions!A:B,2,FALSE)</f>
        <v>06/09/2021</v>
      </c>
      <c r="E1902" s="4">
        <f t="shared" ca="1" si="7"/>
        <v>44445</v>
      </c>
    </row>
    <row r="1903" spans="1:5" ht="13" x14ac:dyDescent="0.15">
      <c r="A1903" s="1">
        <f ca="1">IFERROR(__xludf.DUMMYFUNCTION("""COMPUTED_VALUE"""),63)</f>
        <v>63</v>
      </c>
      <c r="B1903" s="1" t="str">
        <f ca="1">IFERROR(__xludf.DUMMYFUNCTION("""COMPUTED_VALUE"""),"Media_Print_PSYCHOLOGIES contribution")</f>
        <v>Media_Print_PSYCHOLOGIES contribution</v>
      </c>
      <c r="C1903" s="1">
        <f ca="1">IFERROR(INDIRECT(ADDRESS(MATCH(A1903,'contribution par jour-semaine'!A:A,0),MATCH(B1903,'contribution par jour-semaine'!$1:$1,0),4,1,"contribution par jour-semaine")),"")</f>
        <v>4649.87109375</v>
      </c>
      <c r="D1903" s="4" t="str">
        <f ca="1">VLOOKUP(A1903,predictions!A:B,2,FALSE)</f>
        <v>06/09/2021</v>
      </c>
      <c r="E1903" s="4">
        <f t="shared" ca="1" si="7"/>
        <v>44445</v>
      </c>
    </row>
    <row r="1904" spans="1:5" ht="13" x14ac:dyDescent="0.15">
      <c r="A1904" s="1">
        <f ca="1">IFERROR(__xludf.DUMMYFUNCTION("""COMPUTED_VALUE"""),63)</f>
        <v>63</v>
      </c>
      <c r="B1904" s="1" t="str">
        <f ca="1">IFERROR(__xludf.DUMMYFUNCTION("""COMPUTED_VALUE"""),"Media_TV_TF1 contribution")</f>
        <v>Media_TV_TF1 contribution</v>
      </c>
      <c r="C1904" s="1">
        <f ca="1">IFERROR(INDIRECT(ADDRESS(MATCH(A1904,'contribution par jour-semaine'!A:A,0),MATCH(B1904,'contribution par jour-semaine'!$1:$1,0),4,1,"contribution par jour-semaine")),"")</f>
        <v>1859.4539794921875</v>
      </c>
      <c r="D1904" s="4" t="str">
        <f ca="1">VLOOKUP(A1904,predictions!A:B,2,FALSE)</f>
        <v>06/09/2021</v>
      </c>
      <c r="E1904" s="4">
        <f t="shared" ca="1" si="7"/>
        <v>44445</v>
      </c>
    </row>
    <row r="1905" spans="1:5" ht="13" x14ac:dyDescent="0.15">
      <c r="A1905" s="1">
        <f ca="1">IFERROR(__xludf.DUMMYFUNCTION("""COMPUTED_VALUE"""),63)</f>
        <v>63</v>
      </c>
      <c r="B1905" s="1" t="str">
        <f ca="1">IFERROR(__xludf.DUMMYFUNCTION("""COMPUTED_VALUE"""),"Media_TV_Others contribution")</f>
        <v>Media_TV_Others contribution</v>
      </c>
      <c r="C1905" s="1">
        <f ca="1">IFERROR(INDIRECT(ADDRESS(MATCH(A1905,'contribution par jour-semaine'!A:A,0),MATCH(B1905,'contribution par jour-semaine'!$1:$1,0),4,1,"contribution par jour-semaine")),"")</f>
        <v>1722.3570556640625</v>
      </c>
      <c r="D1905" s="4" t="str">
        <f ca="1">VLOOKUP(A1905,predictions!A:B,2,FALSE)</f>
        <v>06/09/2021</v>
      </c>
      <c r="E1905" s="4">
        <f t="shared" ca="1" si="7"/>
        <v>44445</v>
      </c>
    </row>
    <row r="1906" spans="1:5" ht="13" x14ac:dyDescent="0.15">
      <c r="A1906" s="1">
        <f ca="1">IFERROR(__xludf.DUMMYFUNCTION("""COMPUTED_VALUE"""),63)</f>
        <v>63</v>
      </c>
      <c r="B1906" s="1" t="str">
        <f ca="1">IFERROR(__xludf.DUMMYFUNCTION("""COMPUTED_VALUE"""),"Media_TV_M6 contribution")</f>
        <v>Media_TV_M6 contribution</v>
      </c>
      <c r="C1906" s="1">
        <f ca="1">IFERROR(INDIRECT(ADDRESS(MATCH(A1906,'contribution par jour-semaine'!A:A,0),MATCH(B1906,'contribution par jour-semaine'!$1:$1,0),4,1,"contribution par jour-semaine")),"")</f>
        <v>5722.1064453125</v>
      </c>
      <c r="D1906" s="4" t="str">
        <f ca="1">VLOOKUP(A1906,predictions!A:B,2,FALSE)</f>
        <v>06/09/2021</v>
      </c>
      <c r="E1906" s="4">
        <f t="shared" ca="1" si="7"/>
        <v>44445</v>
      </c>
    </row>
    <row r="1907" spans="1:5" ht="13" x14ac:dyDescent="0.15">
      <c r="A1907" s="1">
        <f ca="1">IFERROR(__xludf.DUMMYFUNCTION("""COMPUTED_VALUE"""),63)</f>
        <v>63</v>
      </c>
      <c r="B1907" s="1" t="str">
        <f ca="1">IFERROR(__xludf.DUMMYFUNCTION("""COMPUTED_VALUE"""),"Media_TV_TMC contribution")</f>
        <v>Media_TV_TMC contribution</v>
      </c>
      <c r="C1907" s="1">
        <f ca="1">IFERROR(INDIRECT(ADDRESS(MATCH(A1907,'contribution par jour-semaine'!A:A,0),MATCH(B1907,'contribution par jour-semaine'!$1:$1,0),4,1,"contribution par jour-semaine")),"")</f>
        <v>2581.0166015625</v>
      </c>
      <c r="D1907" s="4" t="str">
        <f ca="1">VLOOKUP(A1907,predictions!A:B,2,FALSE)</f>
        <v>06/09/2021</v>
      </c>
      <c r="E1907" s="4">
        <f t="shared" ca="1" si="7"/>
        <v>44445</v>
      </c>
    </row>
    <row r="1908" spans="1:5" ht="13" x14ac:dyDescent="0.15">
      <c r="A1908" s="1">
        <f ca="1">IFERROR(__xludf.DUMMYFUNCTION("""COMPUTED_VALUE"""),63)</f>
        <v>63</v>
      </c>
      <c r="B1908" s="1" t="str">
        <f ca="1">IFERROR(__xludf.DUMMYFUNCTION("""COMPUTED_VALUE"""),"Media_TV_FRANCE 2 contribution")</f>
        <v>Media_TV_FRANCE 2 contribution</v>
      </c>
      <c r="C1908" s="1">
        <f ca="1">IFERROR(INDIRECT(ADDRESS(MATCH(A1908,'contribution par jour-semaine'!A:A,0),MATCH(B1908,'contribution par jour-semaine'!$1:$1,0),4,1,"contribution par jour-semaine")),"")</f>
        <v>1964.34912109375</v>
      </c>
      <c r="D1908" s="4" t="str">
        <f ca="1">VLOOKUP(A1908,predictions!A:B,2,FALSE)</f>
        <v>06/09/2021</v>
      </c>
      <c r="E1908" s="4">
        <f t="shared" ca="1" si="7"/>
        <v>44445</v>
      </c>
    </row>
    <row r="1909" spans="1:5" ht="13" x14ac:dyDescent="0.15">
      <c r="A1909" s="1">
        <f ca="1">IFERROR(__xludf.DUMMYFUNCTION("""COMPUTED_VALUE"""),63)</f>
        <v>63</v>
      </c>
      <c r="B1909" s="1" t="str">
        <f ca="1">IFERROR(__xludf.DUMMYFUNCTION("""COMPUTED_VALUE"""),"Media_TV_BFM TV contribution")</f>
        <v>Media_TV_BFM TV contribution</v>
      </c>
      <c r="C1909" s="1">
        <f ca="1">IFERROR(INDIRECT(ADDRESS(MATCH(A1909,'contribution par jour-semaine'!A:A,0),MATCH(B1909,'contribution par jour-semaine'!$1:$1,0),4,1,"contribution par jour-semaine")),"")</f>
        <v>1342.8427734375</v>
      </c>
      <c r="D1909" s="4" t="str">
        <f ca="1">VLOOKUP(A1909,predictions!A:B,2,FALSE)</f>
        <v>06/09/2021</v>
      </c>
      <c r="E1909" s="4">
        <f t="shared" ca="1" si="7"/>
        <v>44445</v>
      </c>
    </row>
    <row r="1910" spans="1:5" ht="13" x14ac:dyDescent="0.15">
      <c r="A1910" s="1">
        <f ca="1">IFERROR(__xludf.DUMMYFUNCTION("""COMPUTED_VALUE"""),63)</f>
        <v>63</v>
      </c>
      <c r="B1910" s="1" t="str">
        <f ca="1">IFERROR(__xludf.DUMMYFUNCTION("""COMPUTED_VALUE"""),"Media_TV_C8 contribution")</f>
        <v>Media_TV_C8 contribution</v>
      </c>
      <c r="C1910" s="1">
        <f ca="1">IFERROR(INDIRECT(ADDRESS(MATCH(A1910,'contribution par jour-semaine'!A:A,0),MATCH(B1910,'contribution par jour-semaine'!$1:$1,0),4,1,"contribution par jour-semaine")),"")</f>
        <v>3728.259033203125</v>
      </c>
      <c r="D1910" s="4" t="str">
        <f ca="1">VLOOKUP(A1910,predictions!A:B,2,FALSE)</f>
        <v>06/09/2021</v>
      </c>
      <c r="E1910" s="4">
        <f t="shared" ca="1" si="7"/>
        <v>44445</v>
      </c>
    </row>
    <row r="1911" spans="1:5" ht="13" x14ac:dyDescent="0.15">
      <c r="A1911" s="1">
        <f ca="1">IFERROR(__xludf.DUMMYFUNCTION("""COMPUTED_VALUE"""),63)</f>
        <v>63</v>
      </c>
      <c r="B1911" s="1" t="str">
        <f ca="1">IFERROR(__xludf.DUMMYFUNCTION("""COMPUTED_VALUE"""),"Media_TV_TF1 SERIES FILMS contribution")</f>
        <v>Media_TV_TF1 SERIES FILMS contribution</v>
      </c>
      <c r="C1911" s="1">
        <f ca="1">IFERROR(INDIRECT(ADDRESS(MATCH(A1911,'contribution par jour-semaine'!A:A,0),MATCH(B1911,'contribution par jour-semaine'!$1:$1,0),4,1,"contribution par jour-semaine")),"")</f>
        <v>1290.927734375</v>
      </c>
      <c r="D1911" s="4" t="str">
        <f ca="1">VLOOKUP(A1911,predictions!A:B,2,FALSE)</f>
        <v>06/09/2021</v>
      </c>
      <c r="E1911" s="4">
        <f t="shared" ca="1" si="7"/>
        <v>44445</v>
      </c>
    </row>
    <row r="1912" spans="1:5" ht="13" x14ac:dyDescent="0.15">
      <c r="A1912" s="1">
        <f ca="1">IFERROR(__xludf.DUMMYFUNCTION("""COMPUTED_VALUE"""),63)</f>
        <v>63</v>
      </c>
      <c r="B1912" s="1" t="str">
        <f ca="1">IFERROR(__xludf.DUMMYFUNCTION("""COMPUTED_VALUE"""),"Media_TV_NRJ12 contribution")</f>
        <v>Media_TV_NRJ12 contribution</v>
      </c>
      <c r="C1912" s="1">
        <f ca="1">IFERROR(INDIRECT(ADDRESS(MATCH(A1912,'contribution par jour-semaine'!A:A,0),MATCH(B1912,'contribution par jour-semaine'!$1:$1,0),4,1,"contribution par jour-semaine")),"")</f>
        <v>199.06507873535156</v>
      </c>
      <c r="D1912" s="4" t="str">
        <f ca="1">VLOOKUP(A1912,predictions!A:B,2,FALSE)</f>
        <v>06/09/2021</v>
      </c>
      <c r="E1912" s="4">
        <f t="shared" ca="1" si="7"/>
        <v>44445</v>
      </c>
    </row>
    <row r="1913" spans="1:5" ht="13" x14ac:dyDescent="0.15">
      <c r="A1913" s="1">
        <f ca="1">IFERROR(__xludf.DUMMYFUNCTION("""COMPUTED_VALUE"""),63)</f>
        <v>63</v>
      </c>
      <c r="B1913" s="1" t="str">
        <f ca="1">IFERROR(__xludf.DUMMYFUNCTION("""COMPUTED_VALUE"""),"Media_Search contribution")</f>
        <v>Media_Search contribution</v>
      </c>
      <c r="C1913" s="1">
        <f ca="1">IFERROR(INDIRECT(ADDRESS(MATCH(A1913,'contribution par jour-semaine'!A:A,0),MATCH(B1913,'contribution par jour-semaine'!$1:$1,0),4,1,"contribution par jour-semaine")),"")</f>
        <v>74088.78125</v>
      </c>
      <c r="D1913" s="4" t="str">
        <f ca="1">VLOOKUP(A1913,predictions!A:B,2,FALSE)</f>
        <v>06/09/2021</v>
      </c>
      <c r="E1913" s="4">
        <f t="shared" ca="1" si="7"/>
        <v>44445</v>
      </c>
    </row>
    <row r="1914" spans="1:5" ht="13" x14ac:dyDescent="0.15">
      <c r="A1914" s="1">
        <f ca="1">IFERROR(__xludf.DUMMYFUNCTION("""COMPUTED_VALUE"""),63)</f>
        <v>63</v>
      </c>
      <c r="B1914" s="1" t="str">
        <f ca="1">IFERROR(__xludf.DUMMYFUNCTION("""COMPUTED_VALUE"""),"Media_Social contribution")</f>
        <v>Media_Social contribution</v>
      </c>
      <c r="C1914" s="1">
        <f ca="1">IFERROR(INDIRECT(ADDRESS(MATCH(A1914,'contribution par jour-semaine'!A:A,0),MATCH(B1914,'contribution par jour-semaine'!$1:$1,0),4,1,"contribution par jour-semaine")),"")</f>
        <v>204861.359375</v>
      </c>
      <c r="D1914" s="4" t="str">
        <f ca="1">VLOOKUP(A1914,predictions!A:B,2,FALSE)</f>
        <v>06/09/2021</v>
      </c>
      <c r="E1914" s="4">
        <f t="shared" ca="1" si="7"/>
        <v>44445</v>
      </c>
    </row>
    <row r="1915" spans="1:5" ht="13" x14ac:dyDescent="0.15">
      <c r="A1915" s="1">
        <f ca="1">IFERROR(__xludf.DUMMYFUNCTION("""COMPUTED_VALUE"""),63)</f>
        <v>63</v>
      </c>
      <c r="B1915" s="1" t="str">
        <f ca="1">IFERROR(__xludf.DUMMYFUNCTION("""COMPUTED_VALUE"""),"Media_Display contribution")</f>
        <v>Media_Display contribution</v>
      </c>
      <c r="C1915" s="1">
        <f ca="1">IFERROR(INDIRECT(ADDRESS(MATCH(A1915,'contribution par jour-semaine'!A:A,0),MATCH(B1915,'contribution par jour-semaine'!$1:$1,0),4,1,"contribution par jour-semaine")),"")</f>
        <v>47192.5625</v>
      </c>
      <c r="D1915" s="4" t="str">
        <f ca="1">VLOOKUP(A1915,predictions!A:B,2,FALSE)</f>
        <v>06/09/2021</v>
      </c>
      <c r="E1915" s="4">
        <f t="shared" ca="1" si="7"/>
        <v>44445</v>
      </c>
    </row>
    <row r="1916" spans="1:5" ht="13" x14ac:dyDescent="0.15">
      <c r="A1916" s="1">
        <f ca="1">IFERROR(__xludf.DUMMYFUNCTION("""COMPUTED_VALUE"""),63)</f>
        <v>63</v>
      </c>
      <c r="B1916" s="1" t="str">
        <f ca="1">IFERROR(__xludf.DUMMYFUNCTION("""COMPUTED_VALUE"""),"Media_OOH_JC DECAUX VITRINE 2M2 NATIONAL contribution")</f>
        <v>Media_OOH_JC DECAUX VITRINE 2M2 NATIONAL contribution</v>
      </c>
      <c r="C1916" s="1">
        <f ca="1">IFERROR(INDIRECT(ADDRESS(MATCH(A1916,'contribution par jour-semaine'!A:A,0),MATCH(B1916,'contribution par jour-semaine'!$1:$1,0),4,1,"contribution par jour-semaine")),"")</f>
        <v>8730.7041015625</v>
      </c>
      <c r="D1916" s="4" t="str">
        <f ca="1">VLOOKUP(A1916,predictions!A:B,2,FALSE)</f>
        <v>06/09/2021</v>
      </c>
      <c r="E1916" s="4">
        <f t="shared" ca="1" si="7"/>
        <v>44445</v>
      </c>
    </row>
    <row r="1917" spans="1:5" ht="13" x14ac:dyDescent="0.15">
      <c r="A1917" s="1">
        <f ca="1">IFERROR(__xludf.DUMMYFUNCTION("""COMPUTED_VALUE"""),63)</f>
        <v>63</v>
      </c>
      <c r="B1917" s="1" t="str">
        <f ca="1">IFERROR(__xludf.DUMMYFUNCTION("""COMPUTED_VALUE"""),"Media_OOH_METROBUS METRO NATIONAL contribution")</f>
        <v>Media_OOH_METROBUS METRO NATIONAL contribution</v>
      </c>
      <c r="C1917" s="1">
        <f ca="1">IFERROR(INDIRECT(ADDRESS(MATCH(A1917,'contribution par jour-semaine'!A:A,0),MATCH(B1917,'contribution par jour-semaine'!$1:$1,0),4,1,"contribution par jour-semaine")),"")</f>
        <v>15369.0478515625</v>
      </c>
      <c r="D1917" s="4" t="str">
        <f ca="1">VLOOKUP(A1917,predictions!A:B,2,FALSE)</f>
        <v>06/09/2021</v>
      </c>
      <c r="E1917" s="4">
        <f t="shared" ca="1" si="7"/>
        <v>44445</v>
      </c>
    </row>
    <row r="1918" spans="1:5" ht="13" x14ac:dyDescent="0.15">
      <c r="A1918" s="1">
        <f ca="1">IFERROR(__xludf.DUMMYFUNCTION("""COMPUTED_VALUE"""),63)</f>
        <v>63</v>
      </c>
      <c r="B1918" s="1" t="str">
        <f ca="1">IFERROR(__xludf.DUMMYFUNCTION("""COMPUTED_VALUE"""),"Media_OOH_CLEAR CHANNEL SHOPPING MALLS contribution")</f>
        <v>Media_OOH_CLEAR CHANNEL SHOPPING MALLS contribution</v>
      </c>
      <c r="C1918" s="1">
        <f ca="1">IFERROR(INDIRECT(ADDRESS(MATCH(A1918,'contribution par jour-semaine'!A:A,0),MATCH(B1918,'contribution par jour-semaine'!$1:$1,0),4,1,"contribution par jour-semaine")),"")</f>
        <v>22721.650390625</v>
      </c>
      <c r="D1918" s="4" t="str">
        <f ca="1">VLOOKUP(A1918,predictions!A:B,2,FALSE)</f>
        <v>06/09/2021</v>
      </c>
      <c r="E1918" s="4">
        <f t="shared" ca="1" si="7"/>
        <v>44445</v>
      </c>
    </row>
    <row r="1919" spans="1:5" ht="13" x14ac:dyDescent="0.15">
      <c r="A1919" s="1">
        <f ca="1">IFERROR(__xludf.DUMMYFUNCTION("""COMPUTED_VALUE"""),63)</f>
        <v>63</v>
      </c>
      <c r="B1919" s="1" t="str">
        <f ca="1">IFERROR(__xludf.DUMMYFUNCTION("""COMPUTED_VALUE"""),"Media_OOH_MEDIAGARES TRANSPORT contribution")</f>
        <v>Media_OOH_MEDIAGARES TRANSPORT contribution</v>
      </c>
      <c r="C1919" s="1">
        <f ca="1">IFERROR(INDIRECT(ADDRESS(MATCH(A1919,'contribution par jour-semaine'!A:A,0),MATCH(B1919,'contribution par jour-semaine'!$1:$1,0),4,1,"contribution par jour-semaine")),"")</f>
        <v>11311.1875</v>
      </c>
      <c r="D1919" s="4" t="str">
        <f ca="1">VLOOKUP(A1919,predictions!A:B,2,FALSE)</f>
        <v>06/09/2021</v>
      </c>
      <c r="E1919" s="4">
        <f t="shared" ca="1" si="7"/>
        <v>44445</v>
      </c>
    </row>
    <row r="1920" spans="1:5" ht="13" x14ac:dyDescent="0.15">
      <c r="A1920" s="1">
        <f ca="1">IFERROR(__xludf.DUMMYFUNCTION("""COMPUTED_VALUE"""),63)</f>
        <v>63</v>
      </c>
      <c r="B1920" s="1" t="str">
        <f ca="1">IFERROR(__xludf.DUMMYFUNCTION("""COMPUTED_VALUE"""),"Media_OOH_Others contribution")</f>
        <v>Media_OOH_Others contribution</v>
      </c>
      <c r="C1920" s="1">
        <f ca="1">IFERROR(INDIRECT(ADDRESS(MATCH(A1920,'contribution par jour-semaine'!A:A,0),MATCH(B1920,'contribution par jour-semaine'!$1:$1,0),4,1,"contribution par jour-semaine")),"")</f>
        <v>7816.302734375</v>
      </c>
      <c r="D1920" s="4" t="str">
        <f ca="1">VLOOKUP(A1920,predictions!A:B,2,FALSE)</f>
        <v>06/09/2021</v>
      </c>
      <c r="E1920" s="4">
        <f t="shared" ca="1" si="7"/>
        <v>44445</v>
      </c>
    </row>
    <row r="1921" spans="1:5" ht="13" x14ac:dyDescent="0.15">
      <c r="A1921" s="1">
        <f ca="1">IFERROR(__xludf.DUMMYFUNCTION("""COMPUTED_VALUE"""),63)</f>
        <v>63</v>
      </c>
      <c r="B1921" s="1" t="str">
        <f ca="1">IFERROR(__xludf.DUMMYFUNCTION("""COMPUTED_VALUE"""),"baseline contribution")</f>
        <v>baseline contribution</v>
      </c>
      <c r="C1921" s="1">
        <f ca="1">IFERROR(INDIRECT(ADDRESS(MATCH(A1921,'contribution par jour-semaine'!A:A,0),MATCH(B1921,'contribution par jour-semaine'!$1:$1,0),4,1,"contribution par jour-semaine")),"")</f>
        <v>1243209.875</v>
      </c>
      <c r="D1921" s="4" t="str">
        <f ca="1">VLOOKUP(A1921,predictions!A:B,2,FALSE)</f>
        <v>06/09/2021</v>
      </c>
      <c r="E1921" s="4">
        <f t="shared" ca="1" si="7"/>
        <v>44445</v>
      </c>
    </row>
    <row r="1922" spans="1:5" ht="13" x14ac:dyDescent="0.15">
      <c r="A1922" s="1">
        <f ca="1">IFERROR(__xludf.DUMMYFUNCTION("""COMPUTED_VALUE"""),64)</f>
        <v>64</v>
      </c>
      <c r="B1922" s="1" t="str">
        <f ca="1">IFERROR(__xludf.DUMMYFUNCTION("""COMPUTED_VALUE"""),"Media_Print_Others contribution")</f>
        <v>Media_Print_Others contribution</v>
      </c>
      <c r="C1922" s="1">
        <f ca="1">IFERROR(INDIRECT(ADDRESS(MATCH(A1922,'contribution par jour-semaine'!A:A,0),MATCH(B1922,'contribution par jour-semaine'!$1:$1,0),4,1,"contribution par jour-semaine")),"")</f>
        <v>34088.1484375</v>
      </c>
      <c r="D1922" s="4" t="str">
        <f ca="1">VLOOKUP(A1922,predictions!A:B,2,FALSE)</f>
        <v>13/09/2021</v>
      </c>
      <c r="E1922" s="4">
        <f t="shared" ca="1" si="7"/>
        <v>44452</v>
      </c>
    </row>
    <row r="1923" spans="1:5" ht="13" x14ac:dyDescent="0.15">
      <c r="A1923" s="1">
        <f ca="1">IFERROR(__xludf.DUMMYFUNCTION("""COMPUTED_VALUE"""),64)</f>
        <v>64</v>
      </c>
      <c r="B1923" s="1" t="str">
        <f ca="1">IFERROR(__xludf.DUMMYFUNCTION("""COMPUTED_VALUE"""),"Media_Print_ELLE contribution")</f>
        <v>Media_Print_ELLE contribution</v>
      </c>
      <c r="C1923" s="1">
        <f ca="1">IFERROR(INDIRECT(ADDRESS(MATCH(A1923,'contribution par jour-semaine'!A:A,0),MATCH(B1923,'contribution par jour-semaine'!$1:$1,0),4,1,"contribution par jour-semaine")),"")</f>
        <v>54105.30859375</v>
      </c>
      <c r="D1923" s="4" t="str">
        <f ca="1">VLOOKUP(A1923,predictions!A:B,2,FALSE)</f>
        <v>13/09/2021</v>
      </c>
      <c r="E1923" s="4">
        <f t="shared" ca="1" si="7"/>
        <v>44452</v>
      </c>
    </row>
    <row r="1924" spans="1:5" ht="13" x14ac:dyDescent="0.15">
      <c r="A1924" s="1">
        <f ca="1">IFERROR(__xludf.DUMMYFUNCTION("""COMPUTED_VALUE"""),64)</f>
        <v>64</v>
      </c>
      <c r="B1924" s="1" t="str">
        <f ca="1">IFERROR(__xludf.DUMMYFUNCTION("""COMPUTED_VALUE"""),"Media_Print_MADAME FIGARO contribution")</f>
        <v>Media_Print_MADAME FIGARO contribution</v>
      </c>
      <c r="C1924" s="1">
        <f ca="1">IFERROR(INDIRECT(ADDRESS(MATCH(A1924,'contribution par jour-semaine'!A:A,0),MATCH(B1924,'contribution par jour-semaine'!$1:$1,0),4,1,"contribution par jour-semaine")),"")</f>
        <v>20880.607421875</v>
      </c>
      <c r="D1924" s="4" t="str">
        <f ca="1">VLOOKUP(A1924,predictions!A:B,2,FALSE)</f>
        <v>13/09/2021</v>
      </c>
      <c r="E1924" s="4">
        <f t="shared" ca="1" si="7"/>
        <v>44452</v>
      </c>
    </row>
    <row r="1925" spans="1:5" ht="13" x14ac:dyDescent="0.15">
      <c r="A1925" s="1">
        <f ca="1">IFERROR(__xludf.DUMMYFUNCTION("""COMPUTED_VALUE"""),64)</f>
        <v>64</v>
      </c>
      <c r="B1925" s="1" t="str">
        <f ca="1">IFERROR(__xludf.DUMMYFUNCTION("""COMPUTED_VALUE"""),"Media_Print_MARIE CLAIRE contribution")</f>
        <v>Media_Print_MARIE CLAIRE contribution</v>
      </c>
      <c r="C1925" s="1">
        <f ca="1">IFERROR(INDIRECT(ADDRESS(MATCH(A1925,'contribution par jour-semaine'!A:A,0),MATCH(B1925,'contribution par jour-semaine'!$1:$1,0),4,1,"contribution par jour-semaine")),"")</f>
        <v>11227.6923828125</v>
      </c>
      <c r="D1925" s="4" t="str">
        <f ca="1">VLOOKUP(A1925,predictions!A:B,2,FALSE)</f>
        <v>13/09/2021</v>
      </c>
      <c r="E1925" s="4">
        <f t="shared" ca="1" si="7"/>
        <v>44452</v>
      </c>
    </row>
    <row r="1926" spans="1:5" ht="13" x14ac:dyDescent="0.15">
      <c r="A1926" s="1">
        <f ca="1">IFERROR(__xludf.DUMMYFUNCTION("""COMPUTED_VALUE"""),64)</f>
        <v>64</v>
      </c>
      <c r="B1926" s="1" t="str">
        <f ca="1">IFERROR(__xludf.DUMMYFUNCTION("""COMPUTED_VALUE"""),"Media_Print_VERSION FEMINA contribution")</f>
        <v>Media_Print_VERSION FEMINA contribution</v>
      </c>
      <c r="C1926" s="1">
        <f ca="1">IFERROR(INDIRECT(ADDRESS(MATCH(A1926,'contribution par jour-semaine'!A:A,0),MATCH(B1926,'contribution par jour-semaine'!$1:$1,0),4,1,"contribution par jour-semaine")),"")</f>
        <v>36071.8671875</v>
      </c>
      <c r="D1926" s="4" t="str">
        <f ca="1">VLOOKUP(A1926,predictions!A:B,2,FALSE)</f>
        <v>13/09/2021</v>
      </c>
      <c r="E1926" s="4">
        <f t="shared" ca="1" si="7"/>
        <v>44452</v>
      </c>
    </row>
    <row r="1927" spans="1:5" ht="13" x14ac:dyDescent="0.15">
      <c r="A1927" s="1">
        <f ca="1">IFERROR(__xludf.DUMMYFUNCTION("""COMPUTED_VALUE"""),64)</f>
        <v>64</v>
      </c>
      <c r="B1927" s="1" t="str">
        <f ca="1">IFERROR(__xludf.DUMMYFUNCTION("""COMPUTED_VALUE"""),"Media_Print_GALA contribution")</f>
        <v>Media_Print_GALA contribution</v>
      </c>
      <c r="C1927" s="1">
        <f ca="1">IFERROR(INDIRECT(ADDRESS(MATCH(A1927,'contribution par jour-semaine'!A:A,0),MATCH(B1927,'contribution par jour-semaine'!$1:$1,0),4,1,"contribution par jour-semaine")),"")</f>
        <v>23962.916015625</v>
      </c>
      <c r="D1927" s="4" t="str">
        <f ca="1">VLOOKUP(A1927,predictions!A:B,2,FALSE)</f>
        <v>13/09/2021</v>
      </c>
      <c r="E1927" s="4">
        <f t="shared" ca="1" si="7"/>
        <v>44452</v>
      </c>
    </row>
    <row r="1928" spans="1:5" ht="13" x14ac:dyDescent="0.15">
      <c r="A1928" s="1">
        <f ca="1">IFERROR(__xludf.DUMMYFUNCTION("""COMPUTED_VALUE"""),64)</f>
        <v>64</v>
      </c>
      <c r="B1928" s="1" t="str">
        <f ca="1">IFERROR(__xludf.DUMMYFUNCTION("""COMPUTED_VALUE"""),"Media_Print_COSMOPOLITAN contribution")</f>
        <v>Media_Print_COSMOPOLITAN contribution</v>
      </c>
      <c r="C1928" s="1">
        <f ca="1">IFERROR(INDIRECT(ADDRESS(MATCH(A1928,'contribution par jour-semaine'!A:A,0),MATCH(B1928,'contribution par jour-semaine'!$1:$1,0),4,1,"contribution par jour-semaine")),"")</f>
        <v>22804.693359375</v>
      </c>
      <c r="D1928" s="4" t="str">
        <f ca="1">VLOOKUP(A1928,predictions!A:B,2,FALSE)</f>
        <v>13/09/2021</v>
      </c>
      <c r="E1928" s="4">
        <f t="shared" ca="1" si="7"/>
        <v>44452</v>
      </c>
    </row>
    <row r="1929" spans="1:5" ht="13" x14ac:dyDescent="0.15">
      <c r="A1929" s="1">
        <f ca="1">IFERROR(__xludf.DUMMYFUNCTION("""COMPUTED_VALUE"""),64)</f>
        <v>64</v>
      </c>
      <c r="B1929" s="1" t="str">
        <f ca="1">IFERROR(__xludf.DUMMYFUNCTION("""COMPUTED_VALUE"""),"Media_Print_FEMME ACTUELLE contribution")</f>
        <v>Media_Print_FEMME ACTUELLE contribution</v>
      </c>
      <c r="C1929" s="1">
        <f ca="1">IFERROR(INDIRECT(ADDRESS(MATCH(A1929,'contribution par jour-semaine'!A:A,0),MATCH(B1929,'contribution par jour-semaine'!$1:$1,0),4,1,"contribution par jour-semaine")),"")</f>
        <v>31422.05078125</v>
      </c>
      <c r="D1929" s="4" t="str">
        <f ca="1">VLOOKUP(A1929,predictions!A:B,2,FALSE)</f>
        <v>13/09/2021</v>
      </c>
      <c r="E1929" s="4">
        <f t="shared" ca="1" si="7"/>
        <v>44452</v>
      </c>
    </row>
    <row r="1930" spans="1:5" ht="13" x14ac:dyDescent="0.15">
      <c r="A1930" s="1">
        <f ca="1">IFERROR(__xludf.DUMMYFUNCTION("""COMPUTED_VALUE"""),64)</f>
        <v>64</v>
      </c>
      <c r="B1930" s="1" t="str">
        <f ca="1">IFERROR(__xludf.DUMMYFUNCTION("""COMPUTED_VALUE"""),"Media_Print_PARIS MATCH contribution")</f>
        <v>Media_Print_PARIS MATCH contribution</v>
      </c>
      <c r="C1930" s="1">
        <f ca="1">IFERROR(INDIRECT(ADDRESS(MATCH(A1930,'contribution par jour-semaine'!A:A,0),MATCH(B1930,'contribution par jour-semaine'!$1:$1,0),4,1,"contribution par jour-semaine")),"")</f>
        <v>6596.23681640625</v>
      </c>
      <c r="D1930" s="4" t="str">
        <f ca="1">VLOOKUP(A1930,predictions!A:B,2,FALSE)</f>
        <v>13/09/2021</v>
      </c>
      <c r="E1930" s="4">
        <f t="shared" ca="1" si="7"/>
        <v>44452</v>
      </c>
    </row>
    <row r="1931" spans="1:5" ht="13" x14ac:dyDescent="0.15">
      <c r="A1931" s="1">
        <f ca="1">IFERROR(__xludf.DUMMYFUNCTION("""COMPUTED_VALUE"""),64)</f>
        <v>64</v>
      </c>
      <c r="B1931" s="1" t="str">
        <f ca="1">IFERROR(__xludf.DUMMYFUNCTION("""COMPUTED_VALUE"""),"Media_Print_BIBA contribution")</f>
        <v>Media_Print_BIBA contribution</v>
      </c>
      <c r="C1931" s="1">
        <f ca="1">IFERROR(INDIRECT(ADDRESS(MATCH(A1931,'contribution par jour-semaine'!A:A,0),MATCH(B1931,'contribution par jour-semaine'!$1:$1,0),4,1,"contribution par jour-semaine")),"")</f>
        <v>19150.076171875</v>
      </c>
      <c r="D1931" s="4" t="str">
        <f ca="1">VLOOKUP(A1931,predictions!A:B,2,FALSE)</f>
        <v>13/09/2021</v>
      </c>
      <c r="E1931" s="4">
        <f t="shared" ca="1" si="7"/>
        <v>44452</v>
      </c>
    </row>
    <row r="1932" spans="1:5" ht="13" x14ac:dyDescent="0.15">
      <c r="A1932" s="1">
        <f ca="1">IFERROR(__xludf.DUMMYFUNCTION("""COMPUTED_VALUE"""),64)</f>
        <v>64</v>
      </c>
      <c r="B1932" s="1" t="str">
        <f ca="1">IFERROR(__xludf.DUMMYFUNCTION("""COMPUTED_VALUE"""),"Media_Print_AVANTAGES contribution")</f>
        <v>Media_Print_AVANTAGES contribution</v>
      </c>
      <c r="C1932" s="1">
        <f ca="1">IFERROR(INDIRECT(ADDRESS(MATCH(A1932,'contribution par jour-semaine'!A:A,0),MATCH(B1932,'contribution par jour-semaine'!$1:$1,0),4,1,"contribution par jour-semaine")),"")</f>
        <v>10268.1533203125</v>
      </c>
      <c r="D1932" s="4" t="str">
        <f ca="1">VLOOKUP(A1932,predictions!A:B,2,FALSE)</f>
        <v>13/09/2021</v>
      </c>
      <c r="E1932" s="4">
        <f t="shared" ca="1" si="7"/>
        <v>44452</v>
      </c>
    </row>
    <row r="1933" spans="1:5" ht="13" x14ac:dyDescent="0.15">
      <c r="A1933" s="1">
        <f ca="1">IFERROR(__xludf.DUMMYFUNCTION("""COMPUTED_VALUE"""),64)</f>
        <v>64</v>
      </c>
      <c r="B1933" s="1" t="str">
        <f ca="1">IFERROR(__xludf.DUMMYFUNCTION("""COMPUTED_VALUE"""),"Media_Print_PSYCHOLOGIES contribution")</f>
        <v>Media_Print_PSYCHOLOGIES contribution</v>
      </c>
      <c r="C1933" s="1">
        <f ca="1">IFERROR(INDIRECT(ADDRESS(MATCH(A1933,'contribution par jour-semaine'!A:A,0),MATCH(B1933,'contribution par jour-semaine'!$1:$1,0),4,1,"contribution par jour-semaine")),"")</f>
        <v>3740.6181640625</v>
      </c>
      <c r="D1933" s="4" t="str">
        <f ca="1">VLOOKUP(A1933,predictions!A:B,2,FALSE)</f>
        <v>13/09/2021</v>
      </c>
      <c r="E1933" s="4">
        <f t="shared" ca="1" si="7"/>
        <v>44452</v>
      </c>
    </row>
    <row r="1934" spans="1:5" ht="13" x14ac:dyDescent="0.15">
      <c r="A1934" s="1">
        <f ca="1">IFERROR(__xludf.DUMMYFUNCTION("""COMPUTED_VALUE"""),64)</f>
        <v>64</v>
      </c>
      <c r="B1934" s="1" t="str">
        <f ca="1">IFERROR(__xludf.DUMMYFUNCTION("""COMPUTED_VALUE"""),"Media_TV_TF1 contribution")</f>
        <v>Media_TV_TF1 contribution</v>
      </c>
      <c r="C1934" s="1">
        <f ca="1">IFERROR(INDIRECT(ADDRESS(MATCH(A1934,'contribution par jour-semaine'!A:A,0),MATCH(B1934,'contribution par jour-semaine'!$1:$1,0),4,1,"contribution par jour-semaine")),"")</f>
        <v>1803.788818359375</v>
      </c>
      <c r="D1934" s="4" t="str">
        <f ca="1">VLOOKUP(A1934,predictions!A:B,2,FALSE)</f>
        <v>13/09/2021</v>
      </c>
      <c r="E1934" s="4">
        <f t="shared" ca="1" si="7"/>
        <v>44452</v>
      </c>
    </row>
    <row r="1935" spans="1:5" ht="13" x14ac:dyDescent="0.15">
      <c r="A1935" s="1">
        <f ca="1">IFERROR(__xludf.DUMMYFUNCTION("""COMPUTED_VALUE"""),64)</f>
        <v>64</v>
      </c>
      <c r="B1935" s="1" t="str">
        <f ca="1">IFERROR(__xludf.DUMMYFUNCTION("""COMPUTED_VALUE"""),"Media_TV_Others contribution")</f>
        <v>Media_TV_Others contribution</v>
      </c>
      <c r="C1935" s="1">
        <f ca="1">IFERROR(INDIRECT(ADDRESS(MATCH(A1935,'contribution par jour-semaine'!A:A,0),MATCH(B1935,'contribution par jour-semaine'!$1:$1,0),4,1,"contribution par jour-semaine")),"")</f>
        <v>1594.7490234375</v>
      </c>
      <c r="D1935" s="4" t="str">
        <f ca="1">VLOOKUP(A1935,predictions!A:B,2,FALSE)</f>
        <v>13/09/2021</v>
      </c>
      <c r="E1935" s="4">
        <f t="shared" ca="1" si="7"/>
        <v>44452</v>
      </c>
    </row>
    <row r="1936" spans="1:5" ht="13" x14ac:dyDescent="0.15">
      <c r="A1936" s="1">
        <f ca="1">IFERROR(__xludf.DUMMYFUNCTION("""COMPUTED_VALUE"""),64)</f>
        <v>64</v>
      </c>
      <c r="B1936" s="1" t="str">
        <f ca="1">IFERROR(__xludf.DUMMYFUNCTION("""COMPUTED_VALUE"""),"Media_TV_M6 contribution")</f>
        <v>Media_TV_M6 contribution</v>
      </c>
      <c r="C1936" s="1">
        <f ca="1">IFERROR(INDIRECT(ADDRESS(MATCH(A1936,'contribution par jour-semaine'!A:A,0),MATCH(B1936,'contribution par jour-semaine'!$1:$1,0),4,1,"contribution par jour-semaine")),"")</f>
        <v>5579.0830078125</v>
      </c>
      <c r="D1936" s="4" t="str">
        <f ca="1">VLOOKUP(A1936,predictions!A:B,2,FALSE)</f>
        <v>13/09/2021</v>
      </c>
      <c r="E1936" s="4">
        <f t="shared" ca="1" si="7"/>
        <v>44452</v>
      </c>
    </row>
    <row r="1937" spans="1:5" ht="13" x14ac:dyDescent="0.15">
      <c r="A1937" s="1">
        <f ca="1">IFERROR(__xludf.DUMMYFUNCTION("""COMPUTED_VALUE"""),64)</f>
        <v>64</v>
      </c>
      <c r="B1937" s="1" t="str">
        <f ca="1">IFERROR(__xludf.DUMMYFUNCTION("""COMPUTED_VALUE"""),"Media_TV_TMC contribution")</f>
        <v>Media_TV_TMC contribution</v>
      </c>
      <c r="C1937" s="1">
        <f ca="1">IFERROR(INDIRECT(ADDRESS(MATCH(A1937,'contribution par jour-semaine'!A:A,0),MATCH(B1937,'contribution par jour-semaine'!$1:$1,0),4,1,"contribution par jour-semaine")),"")</f>
        <v>2494.342529296875</v>
      </c>
      <c r="D1937" s="4" t="str">
        <f ca="1">VLOOKUP(A1937,predictions!A:B,2,FALSE)</f>
        <v>13/09/2021</v>
      </c>
      <c r="E1937" s="4">
        <f t="shared" ca="1" si="7"/>
        <v>44452</v>
      </c>
    </row>
    <row r="1938" spans="1:5" ht="13" x14ac:dyDescent="0.15">
      <c r="A1938" s="1">
        <f ca="1">IFERROR(__xludf.DUMMYFUNCTION("""COMPUTED_VALUE"""),64)</f>
        <v>64</v>
      </c>
      <c r="B1938" s="1" t="str">
        <f ca="1">IFERROR(__xludf.DUMMYFUNCTION("""COMPUTED_VALUE"""),"Media_TV_FRANCE 2 contribution")</f>
        <v>Media_TV_FRANCE 2 contribution</v>
      </c>
      <c r="C1938" s="1">
        <f ca="1">IFERROR(INDIRECT(ADDRESS(MATCH(A1938,'contribution par jour-semaine'!A:A,0),MATCH(B1938,'contribution par jour-semaine'!$1:$1,0),4,1,"contribution par jour-semaine")),"")</f>
        <v>1869.401611328125</v>
      </c>
      <c r="D1938" s="4" t="str">
        <f ca="1">VLOOKUP(A1938,predictions!A:B,2,FALSE)</f>
        <v>13/09/2021</v>
      </c>
      <c r="E1938" s="4">
        <f t="shared" ca="1" si="7"/>
        <v>44452</v>
      </c>
    </row>
    <row r="1939" spans="1:5" ht="13" x14ac:dyDescent="0.15">
      <c r="A1939" s="1">
        <f ca="1">IFERROR(__xludf.DUMMYFUNCTION("""COMPUTED_VALUE"""),64)</f>
        <v>64</v>
      </c>
      <c r="B1939" s="1" t="str">
        <f ca="1">IFERROR(__xludf.DUMMYFUNCTION("""COMPUTED_VALUE"""),"Media_TV_BFM TV contribution")</f>
        <v>Media_TV_BFM TV contribution</v>
      </c>
      <c r="C1939" s="1">
        <f ca="1">IFERROR(INDIRECT(ADDRESS(MATCH(A1939,'contribution par jour-semaine'!A:A,0),MATCH(B1939,'contribution par jour-semaine'!$1:$1,0),4,1,"contribution par jour-semaine")),"")</f>
        <v>1308.5360107421875</v>
      </c>
      <c r="D1939" s="4" t="str">
        <f ca="1">VLOOKUP(A1939,predictions!A:B,2,FALSE)</f>
        <v>13/09/2021</v>
      </c>
      <c r="E1939" s="4">
        <f t="shared" ca="1" si="7"/>
        <v>44452</v>
      </c>
    </row>
    <row r="1940" spans="1:5" ht="13" x14ac:dyDescent="0.15">
      <c r="A1940" s="1">
        <f ca="1">IFERROR(__xludf.DUMMYFUNCTION("""COMPUTED_VALUE"""),64)</f>
        <v>64</v>
      </c>
      <c r="B1940" s="1" t="str">
        <f ca="1">IFERROR(__xludf.DUMMYFUNCTION("""COMPUTED_VALUE"""),"Media_TV_C8 contribution")</f>
        <v>Media_TV_C8 contribution</v>
      </c>
      <c r="C1940" s="1">
        <f ca="1">IFERROR(INDIRECT(ADDRESS(MATCH(A1940,'contribution par jour-semaine'!A:A,0),MATCH(B1940,'contribution par jour-semaine'!$1:$1,0),4,1,"contribution par jour-semaine")),"")</f>
        <v>3657.2509765625</v>
      </c>
      <c r="D1940" s="4" t="str">
        <f ca="1">VLOOKUP(A1940,predictions!A:B,2,FALSE)</f>
        <v>13/09/2021</v>
      </c>
      <c r="E1940" s="4">
        <f t="shared" ca="1" si="7"/>
        <v>44452</v>
      </c>
    </row>
    <row r="1941" spans="1:5" ht="13" x14ac:dyDescent="0.15">
      <c r="A1941" s="1">
        <f ca="1">IFERROR(__xludf.DUMMYFUNCTION("""COMPUTED_VALUE"""),64)</f>
        <v>64</v>
      </c>
      <c r="B1941" s="1" t="str">
        <f ca="1">IFERROR(__xludf.DUMMYFUNCTION("""COMPUTED_VALUE"""),"Media_TV_TF1 SERIES FILMS contribution")</f>
        <v>Media_TV_TF1 SERIES FILMS contribution</v>
      </c>
      <c r="C1941" s="1">
        <f ca="1">IFERROR(INDIRECT(ADDRESS(MATCH(A1941,'contribution par jour-semaine'!A:A,0),MATCH(B1941,'contribution par jour-semaine'!$1:$1,0),4,1,"contribution par jour-semaine")),"")</f>
        <v>1219.8330078125</v>
      </c>
      <c r="D1941" s="4" t="str">
        <f ca="1">VLOOKUP(A1941,predictions!A:B,2,FALSE)</f>
        <v>13/09/2021</v>
      </c>
      <c r="E1941" s="4">
        <f t="shared" ca="1" si="7"/>
        <v>44452</v>
      </c>
    </row>
    <row r="1942" spans="1:5" ht="13" x14ac:dyDescent="0.15">
      <c r="A1942" s="1">
        <f ca="1">IFERROR(__xludf.DUMMYFUNCTION("""COMPUTED_VALUE"""),64)</f>
        <v>64</v>
      </c>
      <c r="B1942" s="1" t="str">
        <f ca="1">IFERROR(__xludf.DUMMYFUNCTION("""COMPUTED_VALUE"""),"Media_TV_NRJ12 contribution")</f>
        <v>Media_TV_NRJ12 contribution</v>
      </c>
      <c r="C1942" s="1">
        <f ca="1">IFERROR(INDIRECT(ADDRESS(MATCH(A1942,'contribution par jour-semaine'!A:A,0),MATCH(B1942,'contribution par jour-semaine'!$1:$1,0),4,1,"contribution par jour-semaine")),"")</f>
        <v>180.97944641113281</v>
      </c>
      <c r="D1942" s="4" t="str">
        <f ca="1">VLOOKUP(A1942,predictions!A:B,2,FALSE)</f>
        <v>13/09/2021</v>
      </c>
      <c r="E1942" s="4">
        <f t="shared" ca="1" si="7"/>
        <v>44452</v>
      </c>
    </row>
    <row r="1943" spans="1:5" ht="13" x14ac:dyDescent="0.15">
      <c r="A1943" s="1">
        <f ca="1">IFERROR(__xludf.DUMMYFUNCTION("""COMPUTED_VALUE"""),64)</f>
        <v>64</v>
      </c>
      <c r="B1943" s="1" t="str">
        <f ca="1">IFERROR(__xludf.DUMMYFUNCTION("""COMPUTED_VALUE"""),"Media_Search contribution")</f>
        <v>Media_Search contribution</v>
      </c>
      <c r="C1943" s="1">
        <f ca="1">IFERROR(INDIRECT(ADDRESS(MATCH(A1943,'contribution par jour-semaine'!A:A,0),MATCH(B1943,'contribution par jour-semaine'!$1:$1,0),4,1,"contribution par jour-semaine")),"")</f>
        <v>74436.5234375</v>
      </c>
      <c r="D1943" s="4" t="str">
        <f ca="1">VLOOKUP(A1943,predictions!A:B,2,FALSE)</f>
        <v>13/09/2021</v>
      </c>
      <c r="E1943" s="4">
        <f t="shared" ca="1" si="7"/>
        <v>44452</v>
      </c>
    </row>
    <row r="1944" spans="1:5" ht="13" x14ac:dyDescent="0.15">
      <c r="A1944" s="1">
        <f ca="1">IFERROR(__xludf.DUMMYFUNCTION("""COMPUTED_VALUE"""),64)</f>
        <v>64</v>
      </c>
      <c r="B1944" s="1" t="str">
        <f ca="1">IFERROR(__xludf.DUMMYFUNCTION("""COMPUTED_VALUE"""),"Media_Social contribution")</f>
        <v>Media_Social contribution</v>
      </c>
      <c r="C1944" s="1">
        <f ca="1">IFERROR(INDIRECT(ADDRESS(MATCH(A1944,'contribution par jour-semaine'!A:A,0),MATCH(B1944,'contribution par jour-semaine'!$1:$1,0),4,1,"contribution par jour-semaine")),"")</f>
        <v>205133.484375</v>
      </c>
      <c r="D1944" s="4" t="str">
        <f ca="1">VLOOKUP(A1944,predictions!A:B,2,FALSE)</f>
        <v>13/09/2021</v>
      </c>
      <c r="E1944" s="4">
        <f t="shared" ca="1" si="7"/>
        <v>44452</v>
      </c>
    </row>
    <row r="1945" spans="1:5" ht="13" x14ac:dyDescent="0.15">
      <c r="A1945" s="1">
        <f ca="1">IFERROR(__xludf.DUMMYFUNCTION("""COMPUTED_VALUE"""),64)</f>
        <v>64</v>
      </c>
      <c r="B1945" s="1" t="str">
        <f ca="1">IFERROR(__xludf.DUMMYFUNCTION("""COMPUTED_VALUE"""),"Media_Display contribution")</f>
        <v>Media_Display contribution</v>
      </c>
      <c r="C1945" s="1">
        <f ca="1">IFERROR(INDIRECT(ADDRESS(MATCH(A1945,'contribution par jour-semaine'!A:A,0),MATCH(B1945,'contribution par jour-semaine'!$1:$1,0),4,1,"contribution par jour-semaine")),"")</f>
        <v>45025.296875</v>
      </c>
      <c r="D1945" s="4" t="str">
        <f ca="1">VLOOKUP(A1945,predictions!A:B,2,FALSE)</f>
        <v>13/09/2021</v>
      </c>
      <c r="E1945" s="4">
        <f t="shared" ca="1" si="7"/>
        <v>44452</v>
      </c>
    </row>
    <row r="1946" spans="1:5" ht="13" x14ac:dyDescent="0.15">
      <c r="A1946" s="1">
        <f ca="1">IFERROR(__xludf.DUMMYFUNCTION("""COMPUTED_VALUE"""),64)</f>
        <v>64</v>
      </c>
      <c r="B1946" s="1" t="str">
        <f ca="1">IFERROR(__xludf.DUMMYFUNCTION("""COMPUTED_VALUE"""),"Media_OOH_JC DECAUX VITRINE 2M2 NATIONAL contribution")</f>
        <v>Media_OOH_JC DECAUX VITRINE 2M2 NATIONAL contribution</v>
      </c>
      <c r="C1946" s="1">
        <f ca="1">IFERROR(INDIRECT(ADDRESS(MATCH(A1946,'contribution par jour-semaine'!A:A,0),MATCH(B1946,'contribution par jour-semaine'!$1:$1,0),4,1,"contribution par jour-semaine")),"")</f>
        <v>9188.775390625</v>
      </c>
      <c r="D1946" s="4" t="str">
        <f ca="1">VLOOKUP(A1946,predictions!A:B,2,FALSE)</f>
        <v>13/09/2021</v>
      </c>
      <c r="E1946" s="4">
        <f t="shared" ca="1" si="7"/>
        <v>44452</v>
      </c>
    </row>
    <row r="1947" spans="1:5" ht="13" x14ac:dyDescent="0.15">
      <c r="A1947" s="1">
        <f ca="1">IFERROR(__xludf.DUMMYFUNCTION("""COMPUTED_VALUE"""),64)</f>
        <v>64</v>
      </c>
      <c r="B1947" s="1" t="str">
        <f ca="1">IFERROR(__xludf.DUMMYFUNCTION("""COMPUTED_VALUE"""),"Media_OOH_METROBUS METRO NATIONAL contribution")</f>
        <v>Media_OOH_METROBUS METRO NATIONAL contribution</v>
      </c>
      <c r="C1947" s="1">
        <f ca="1">IFERROR(INDIRECT(ADDRESS(MATCH(A1947,'contribution par jour-semaine'!A:A,0),MATCH(B1947,'contribution par jour-semaine'!$1:$1,0),4,1,"contribution par jour-semaine")),"")</f>
        <v>15721.61328125</v>
      </c>
      <c r="D1947" s="4" t="str">
        <f ca="1">VLOOKUP(A1947,predictions!A:B,2,FALSE)</f>
        <v>13/09/2021</v>
      </c>
      <c r="E1947" s="4">
        <f t="shared" ca="1" si="7"/>
        <v>44452</v>
      </c>
    </row>
    <row r="1948" spans="1:5" ht="13" x14ac:dyDescent="0.15">
      <c r="A1948" s="1">
        <f ca="1">IFERROR(__xludf.DUMMYFUNCTION("""COMPUTED_VALUE"""),64)</f>
        <v>64</v>
      </c>
      <c r="B1948" s="1" t="str">
        <f ca="1">IFERROR(__xludf.DUMMYFUNCTION("""COMPUTED_VALUE"""),"Media_OOH_CLEAR CHANNEL SHOPPING MALLS contribution")</f>
        <v>Media_OOH_CLEAR CHANNEL SHOPPING MALLS contribution</v>
      </c>
      <c r="C1948" s="1">
        <f ca="1">IFERROR(INDIRECT(ADDRESS(MATCH(A1948,'contribution par jour-semaine'!A:A,0),MATCH(B1948,'contribution par jour-semaine'!$1:$1,0),4,1,"contribution par jour-semaine")),"")</f>
        <v>21769.232421875</v>
      </c>
      <c r="D1948" s="4" t="str">
        <f ca="1">VLOOKUP(A1948,predictions!A:B,2,FALSE)</f>
        <v>13/09/2021</v>
      </c>
      <c r="E1948" s="4">
        <f t="shared" ca="1" si="7"/>
        <v>44452</v>
      </c>
    </row>
    <row r="1949" spans="1:5" ht="13" x14ac:dyDescent="0.15">
      <c r="A1949" s="1">
        <f ca="1">IFERROR(__xludf.DUMMYFUNCTION("""COMPUTED_VALUE"""),64)</f>
        <v>64</v>
      </c>
      <c r="B1949" s="1" t="str">
        <f ca="1">IFERROR(__xludf.DUMMYFUNCTION("""COMPUTED_VALUE"""),"Media_OOH_MEDIAGARES TRANSPORT contribution")</f>
        <v>Media_OOH_MEDIAGARES TRANSPORT contribution</v>
      </c>
      <c r="C1949" s="1">
        <f ca="1">IFERROR(INDIRECT(ADDRESS(MATCH(A1949,'contribution par jour-semaine'!A:A,0),MATCH(B1949,'contribution par jour-semaine'!$1:$1,0),4,1,"contribution par jour-semaine")),"")</f>
        <v>11115.4013671875</v>
      </c>
      <c r="D1949" s="4" t="str">
        <f ca="1">VLOOKUP(A1949,predictions!A:B,2,FALSE)</f>
        <v>13/09/2021</v>
      </c>
      <c r="E1949" s="4">
        <f t="shared" ca="1" si="7"/>
        <v>44452</v>
      </c>
    </row>
    <row r="1950" spans="1:5" ht="13" x14ac:dyDescent="0.15">
      <c r="A1950" s="1">
        <f ca="1">IFERROR(__xludf.DUMMYFUNCTION("""COMPUTED_VALUE"""),64)</f>
        <v>64</v>
      </c>
      <c r="B1950" s="1" t="str">
        <f ca="1">IFERROR(__xludf.DUMMYFUNCTION("""COMPUTED_VALUE"""),"Media_OOH_Others contribution")</f>
        <v>Media_OOH_Others contribution</v>
      </c>
      <c r="C1950" s="1">
        <f ca="1">IFERROR(INDIRECT(ADDRESS(MATCH(A1950,'contribution par jour-semaine'!A:A,0),MATCH(B1950,'contribution par jour-semaine'!$1:$1,0),4,1,"contribution par jour-semaine")),"")</f>
        <v>7782.20263671875</v>
      </c>
      <c r="D1950" s="4" t="str">
        <f ca="1">VLOOKUP(A1950,predictions!A:B,2,FALSE)</f>
        <v>13/09/2021</v>
      </c>
      <c r="E1950" s="4">
        <f t="shared" ca="1" si="7"/>
        <v>44452</v>
      </c>
    </row>
    <row r="1951" spans="1:5" ht="13" x14ac:dyDescent="0.15">
      <c r="A1951" s="1">
        <f ca="1">IFERROR(__xludf.DUMMYFUNCTION("""COMPUTED_VALUE"""),64)</f>
        <v>64</v>
      </c>
      <c r="B1951" s="1" t="str">
        <f ca="1">IFERROR(__xludf.DUMMYFUNCTION("""COMPUTED_VALUE"""),"baseline contribution")</f>
        <v>baseline contribution</v>
      </c>
      <c r="C1951" s="1">
        <f ca="1">IFERROR(INDIRECT(ADDRESS(MATCH(A1951,'contribution par jour-semaine'!A:A,0),MATCH(B1951,'contribution par jour-semaine'!$1:$1,0),4,1,"contribution par jour-semaine")),"")</f>
        <v>1232636.25</v>
      </c>
      <c r="D1951" s="4" t="str">
        <f ca="1">VLOOKUP(A1951,predictions!A:B,2,FALSE)</f>
        <v>13/09/2021</v>
      </c>
      <c r="E1951" s="4">
        <f t="shared" ca="1" si="7"/>
        <v>44452</v>
      </c>
    </row>
    <row r="1952" spans="1:5" ht="13" x14ac:dyDescent="0.15">
      <c r="A1952" s="1">
        <f ca="1">IFERROR(__xludf.DUMMYFUNCTION("""COMPUTED_VALUE"""),65)</f>
        <v>65</v>
      </c>
      <c r="B1952" s="1" t="str">
        <f ca="1">IFERROR(__xludf.DUMMYFUNCTION("""COMPUTED_VALUE"""),"Media_Print_Others contribution")</f>
        <v>Media_Print_Others contribution</v>
      </c>
      <c r="C1952" s="1">
        <f ca="1">IFERROR(INDIRECT(ADDRESS(MATCH(A1952,'contribution par jour-semaine'!A:A,0),MATCH(B1952,'contribution par jour-semaine'!$1:$1,0),4,1,"contribution par jour-semaine")),"")</f>
        <v>52434.62109375</v>
      </c>
      <c r="D1952" s="4" t="str">
        <f ca="1">VLOOKUP(A1952,predictions!A:B,2,FALSE)</f>
        <v>20/09/2021</v>
      </c>
      <c r="E1952" s="4">
        <f t="shared" ca="1" si="7"/>
        <v>44459</v>
      </c>
    </row>
    <row r="1953" spans="1:5" ht="13" x14ac:dyDescent="0.15">
      <c r="A1953" s="1">
        <f ca="1">IFERROR(__xludf.DUMMYFUNCTION("""COMPUTED_VALUE"""),65)</f>
        <v>65</v>
      </c>
      <c r="B1953" s="1" t="str">
        <f ca="1">IFERROR(__xludf.DUMMYFUNCTION("""COMPUTED_VALUE"""),"Media_Print_ELLE contribution")</f>
        <v>Media_Print_ELLE contribution</v>
      </c>
      <c r="C1953" s="1">
        <f ca="1">IFERROR(INDIRECT(ADDRESS(MATCH(A1953,'contribution par jour-semaine'!A:A,0),MATCH(B1953,'contribution par jour-semaine'!$1:$1,0),4,1,"contribution par jour-semaine")),"")</f>
        <v>38477.875</v>
      </c>
      <c r="D1953" s="4" t="str">
        <f ca="1">VLOOKUP(A1953,predictions!A:B,2,FALSE)</f>
        <v>20/09/2021</v>
      </c>
      <c r="E1953" s="4">
        <f t="shared" ca="1" si="7"/>
        <v>44459</v>
      </c>
    </row>
    <row r="1954" spans="1:5" ht="13" x14ac:dyDescent="0.15">
      <c r="A1954" s="1">
        <f ca="1">IFERROR(__xludf.DUMMYFUNCTION("""COMPUTED_VALUE"""),65)</f>
        <v>65</v>
      </c>
      <c r="B1954" s="1" t="str">
        <f ca="1">IFERROR(__xludf.DUMMYFUNCTION("""COMPUTED_VALUE"""),"Media_Print_MADAME FIGARO contribution")</f>
        <v>Media_Print_MADAME FIGARO contribution</v>
      </c>
      <c r="C1954" s="1">
        <f ca="1">IFERROR(INDIRECT(ADDRESS(MATCH(A1954,'contribution par jour-semaine'!A:A,0),MATCH(B1954,'contribution par jour-semaine'!$1:$1,0),4,1,"contribution par jour-semaine")),"")</f>
        <v>24847.533203125</v>
      </c>
      <c r="D1954" s="4" t="str">
        <f ca="1">VLOOKUP(A1954,predictions!A:B,2,FALSE)</f>
        <v>20/09/2021</v>
      </c>
      <c r="E1954" s="4">
        <f t="shared" ca="1" si="7"/>
        <v>44459</v>
      </c>
    </row>
    <row r="1955" spans="1:5" ht="13" x14ac:dyDescent="0.15">
      <c r="A1955" s="1">
        <f ca="1">IFERROR(__xludf.DUMMYFUNCTION("""COMPUTED_VALUE"""),65)</f>
        <v>65</v>
      </c>
      <c r="B1955" s="1" t="str">
        <f ca="1">IFERROR(__xludf.DUMMYFUNCTION("""COMPUTED_VALUE"""),"Media_Print_MARIE CLAIRE contribution")</f>
        <v>Media_Print_MARIE CLAIRE contribution</v>
      </c>
      <c r="C1955" s="1">
        <f ca="1">IFERROR(INDIRECT(ADDRESS(MATCH(A1955,'contribution par jour-semaine'!A:A,0),MATCH(B1955,'contribution par jour-semaine'!$1:$1,0),4,1,"contribution par jour-semaine")),"")</f>
        <v>10259.9921875</v>
      </c>
      <c r="D1955" s="4" t="str">
        <f ca="1">VLOOKUP(A1955,predictions!A:B,2,FALSE)</f>
        <v>20/09/2021</v>
      </c>
      <c r="E1955" s="4">
        <f t="shared" ca="1" si="7"/>
        <v>44459</v>
      </c>
    </row>
    <row r="1956" spans="1:5" ht="13" x14ac:dyDescent="0.15">
      <c r="A1956" s="1">
        <f ca="1">IFERROR(__xludf.DUMMYFUNCTION("""COMPUTED_VALUE"""),65)</f>
        <v>65</v>
      </c>
      <c r="B1956" s="1" t="str">
        <f ca="1">IFERROR(__xludf.DUMMYFUNCTION("""COMPUTED_VALUE"""),"Media_Print_VERSION FEMINA contribution")</f>
        <v>Media_Print_VERSION FEMINA contribution</v>
      </c>
      <c r="C1956" s="1">
        <f ca="1">IFERROR(INDIRECT(ADDRESS(MATCH(A1956,'contribution par jour-semaine'!A:A,0),MATCH(B1956,'contribution par jour-semaine'!$1:$1,0),4,1,"contribution par jour-semaine")),"")</f>
        <v>57369.12109375</v>
      </c>
      <c r="D1956" s="4" t="str">
        <f ca="1">VLOOKUP(A1956,predictions!A:B,2,FALSE)</f>
        <v>20/09/2021</v>
      </c>
      <c r="E1956" s="4">
        <f t="shared" ca="1" si="7"/>
        <v>44459</v>
      </c>
    </row>
    <row r="1957" spans="1:5" ht="13" x14ac:dyDescent="0.15">
      <c r="A1957" s="1">
        <f ca="1">IFERROR(__xludf.DUMMYFUNCTION("""COMPUTED_VALUE"""),65)</f>
        <v>65</v>
      </c>
      <c r="B1957" s="1" t="str">
        <f ca="1">IFERROR(__xludf.DUMMYFUNCTION("""COMPUTED_VALUE"""),"Media_Print_GALA contribution")</f>
        <v>Media_Print_GALA contribution</v>
      </c>
      <c r="C1957" s="1">
        <f ca="1">IFERROR(INDIRECT(ADDRESS(MATCH(A1957,'contribution par jour-semaine'!A:A,0),MATCH(B1957,'contribution par jour-semaine'!$1:$1,0),4,1,"contribution par jour-semaine")),"")</f>
        <v>21762.994140625</v>
      </c>
      <c r="D1957" s="4" t="str">
        <f ca="1">VLOOKUP(A1957,predictions!A:B,2,FALSE)</f>
        <v>20/09/2021</v>
      </c>
      <c r="E1957" s="4">
        <f t="shared" ca="1" si="7"/>
        <v>44459</v>
      </c>
    </row>
    <row r="1958" spans="1:5" ht="13" x14ac:dyDescent="0.15">
      <c r="A1958" s="1">
        <f ca="1">IFERROR(__xludf.DUMMYFUNCTION("""COMPUTED_VALUE"""),65)</f>
        <v>65</v>
      </c>
      <c r="B1958" s="1" t="str">
        <f ca="1">IFERROR(__xludf.DUMMYFUNCTION("""COMPUTED_VALUE"""),"Media_Print_COSMOPOLITAN contribution")</f>
        <v>Media_Print_COSMOPOLITAN contribution</v>
      </c>
      <c r="C1958" s="1">
        <f ca="1">IFERROR(INDIRECT(ADDRESS(MATCH(A1958,'contribution par jour-semaine'!A:A,0),MATCH(B1958,'contribution par jour-semaine'!$1:$1,0),4,1,"contribution par jour-semaine")),"")</f>
        <v>20872.4140625</v>
      </c>
      <c r="D1958" s="4" t="str">
        <f ca="1">VLOOKUP(A1958,predictions!A:B,2,FALSE)</f>
        <v>20/09/2021</v>
      </c>
      <c r="E1958" s="4">
        <f t="shared" ca="1" si="7"/>
        <v>44459</v>
      </c>
    </row>
    <row r="1959" spans="1:5" ht="13" x14ac:dyDescent="0.15">
      <c r="A1959" s="1">
        <f ca="1">IFERROR(__xludf.DUMMYFUNCTION("""COMPUTED_VALUE"""),65)</f>
        <v>65</v>
      </c>
      <c r="B1959" s="1" t="str">
        <f ca="1">IFERROR(__xludf.DUMMYFUNCTION("""COMPUTED_VALUE"""),"Media_Print_FEMME ACTUELLE contribution")</f>
        <v>Media_Print_FEMME ACTUELLE contribution</v>
      </c>
      <c r="C1959" s="1">
        <f ca="1">IFERROR(INDIRECT(ADDRESS(MATCH(A1959,'contribution par jour-semaine'!A:A,0),MATCH(B1959,'contribution par jour-semaine'!$1:$1,0),4,1,"contribution par jour-semaine")),"")</f>
        <v>36429.3203125</v>
      </c>
      <c r="D1959" s="4" t="str">
        <f ca="1">VLOOKUP(A1959,predictions!A:B,2,FALSE)</f>
        <v>20/09/2021</v>
      </c>
      <c r="E1959" s="4">
        <f t="shared" ca="1" si="7"/>
        <v>44459</v>
      </c>
    </row>
    <row r="1960" spans="1:5" ht="13" x14ac:dyDescent="0.15">
      <c r="A1960" s="1">
        <f ca="1">IFERROR(__xludf.DUMMYFUNCTION("""COMPUTED_VALUE"""),65)</f>
        <v>65</v>
      </c>
      <c r="B1960" s="1" t="str">
        <f ca="1">IFERROR(__xludf.DUMMYFUNCTION("""COMPUTED_VALUE"""),"Media_Print_PARIS MATCH contribution")</f>
        <v>Media_Print_PARIS MATCH contribution</v>
      </c>
      <c r="C1960" s="1">
        <f ca="1">IFERROR(INDIRECT(ADDRESS(MATCH(A1960,'contribution par jour-semaine'!A:A,0),MATCH(B1960,'contribution par jour-semaine'!$1:$1,0),4,1,"contribution par jour-semaine")),"")</f>
        <v>5184.84326171875</v>
      </c>
      <c r="D1960" s="4" t="str">
        <f ca="1">VLOOKUP(A1960,predictions!A:B,2,FALSE)</f>
        <v>20/09/2021</v>
      </c>
      <c r="E1960" s="4">
        <f t="shared" ca="1" si="7"/>
        <v>44459</v>
      </c>
    </row>
    <row r="1961" spans="1:5" ht="13" x14ac:dyDescent="0.15">
      <c r="A1961" s="1">
        <f ca="1">IFERROR(__xludf.DUMMYFUNCTION("""COMPUTED_VALUE"""),65)</f>
        <v>65</v>
      </c>
      <c r="B1961" s="1" t="str">
        <f ca="1">IFERROR(__xludf.DUMMYFUNCTION("""COMPUTED_VALUE"""),"Media_Print_BIBA contribution")</f>
        <v>Media_Print_BIBA contribution</v>
      </c>
      <c r="C1961" s="1">
        <f ca="1">IFERROR(INDIRECT(ADDRESS(MATCH(A1961,'contribution par jour-semaine'!A:A,0),MATCH(B1961,'contribution par jour-semaine'!$1:$1,0),4,1,"contribution par jour-semaine")),"")</f>
        <v>13659.970703125</v>
      </c>
      <c r="D1961" s="4" t="str">
        <f ca="1">VLOOKUP(A1961,predictions!A:B,2,FALSE)</f>
        <v>20/09/2021</v>
      </c>
      <c r="E1961" s="4">
        <f t="shared" ca="1" si="7"/>
        <v>44459</v>
      </c>
    </row>
    <row r="1962" spans="1:5" ht="13" x14ac:dyDescent="0.15">
      <c r="A1962" s="1">
        <f ca="1">IFERROR(__xludf.DUMMYFUNCTION("""COMPUTED_VALUE"""),65)</f>
        <v>65</v>
      </c>
      <c r="B1962" s="1" t="str">
        <f ca="1">IFERROR(__xludf.DUMMYFUNCTION("""COMPUTED_VALUE"""),"Media_Print_AVANTAGES contribution")</f>
        <v>Media_Print_AVANTAGES contribution</v>
      </c>
      <c r="C1962" s="1">
        <f ca="1">IFERROR(INDIRECT(ADDRESS(MATCH(A1962,'contribution par jour-semaine'!A:A,0),MATCH(B1962,'contribution par jour-semaine'!$1:$1,0),4,1,"contribution par jour-semaine")),"")</f>
        <v>9472.8876953125</v>
      </c>
      <c r="D1962" s="4" t="str">
        <f ca="1">VLOOKUP(A1962,predictions!A:B,2,FALSE)</f>
        <v>20/09/2021</v>
      </c>
      <c r="E1962" s="4">
        <f t="shared" ca="1" si="7"/>
        <v>44459</v>
      </c>
    </row>
    <row r="1963" spans="1:5" ht="13" x14ac:dyDescent="0.15">
      <c r="A1963" s="1">
        <f ca="1">IFERROR(__xludf.DUMMYFUNCTION("""COMPUTED_VALUE"""),65)</f>
        <v>65</v>
      </c>
      <c r="B1963" s="1" t="str">
        <f ca="1">IFERROR(__xludf.DUMMYFUNCTION("""COMPUTED_VALUE"""),"Media_Print_PSYCHOLOGIES contribution")</f>
        <v>Media_Print_PSYCHOLOGIES contribution</v>
      </c>
      <c r="C1963" s="1">
        <f ca="1">IFERROR(INDIRECT(ADDRESS(MATCH(A1963,'contribution par jour-semaine'!A:A,0),MATCH(B1963,'contribution par jour-semaine'!$1:$1,0),4,1,"contribution par jour-semaine")),"")</f>
        <v>3127.968505859375</v>
      </c>
      <c r="D1963" s="4" t="str">
        <f ca="1">VLOOKUP(A1963,predictions!A:B,2,FALSE)</f>
        <v>20/09/2021</v>
      </c>
      <c r="E1963" s="4">
        <f t="shared" ca="1" si="7"/>
        <v>44459</v>
      </c>
    </row>
    <row r="1964" spans="1:5" ht="13" x14ac:dyDescent="0.15">
      <c r="A1964" s="1">
        <f ca="1">IFERROR(__xludf.DUMMYFUNCTION("""COMPUTED_VALUE"""),65)</f>
        <v>65</v>
      </c>
      <c r="B1964" s="1" t="str">
        <f ca="1">IFERROR(__xludf.DUMMYFUNCTION("""COMPUTED_VALUE"""),"Media_TV_TF1 contribution")</f>
        <v>Media_TV_TF1 contribution</v>
      </c>
      <c r="C1964" s="1">
        <f ca="1">IFERROR(INDIRECT(ADDRESS(MATCH(A1964,'contribution par jour-semaine'!A:A,0),MATCH(B1964,'contribution par jour-semaine'!$1:$1,0),4,1,"contribution par jour-semaine")),"")</f>
        <v>6768.923828125</v>
      </c>
      <c r="D1964" s="4" t="str">
        <f ca="1">VLOOKUP(A1964,predictions!A:B,2,FALSE)</f>
        <v>20/09/2021</v>
      </c>
      <c r="E1964" s="4">
        <f t="shared" ca="1" si="7"/>
        <v>44459</v>
      </c>
    </row>
    <row r="1965" spans="1:5" ht="13" x14ac:dyDescent="0.15">
      <c r="A1965" s="1">
        <f ca="1">IFERROR(__xludf.DUMMYFUNCTION("""COMPUTED_VALUE"""),65)</f>
        <v>65</v>
      </c>
      <c r="B1965" s="1" t="str">
        <f ca="1">IFERROR(__xludf.DUMMYFUNCTION("""COMPUTED_VALUE"""),"Media_TV_Others contribution")</f>
        <v>Media_TV_Others contribution</v>
      </c>
      <c r="C1965" s="1">
        <f ca="1">IFERROR(INDIRECT(ADDRESS(MATCH(A1965,'contribution par jour-semaine'!A:A,0),MATCH(B1965,'contribution par jour-semaine'!$1:$1,0),4,1,"contribution par jour-semaine")),"")</f>
        <v>9978.7294921875</v>
      </c>
      <c r="D1965" s="4" t="str">
        <f ca="1">VLOOKUP(A1965,predictions!A:B,2,FALSE)</f>
        <v>20/09/2021</v>
      </c>
      <c r="E1965" s="4">
        <f t="shared" ca="1" si="7"/>
        <v>44459</v>
      </c>
    </row>
    <row r="1966" spans="1:5" ht="13" x14ac:dyDescent="0.15">
      <c r="A1966" s="1">
        <f ca="1">IFERROR(__xludf.DUMMYFUNCTION("""COMPUTED_VALUE"""),65)</f>
        <v>65</v>
      </c>
      <c r="B1966" s="1" t="str">
        <f ca="1">IFERROR(__xludf.DUMMYFUNCTION("""COMPUTED_VALUE"""),"Media_TV_M6 contribution")</f>
        <v>Media_TV_M6 contribution</v>
      </c>
      <c r="C1966" s="1">
        <f ca="1">IFERROR(INDIRECT(ADDRESS(MATCH(A1966,'contribution par jour-semaine'!A:A,0),MATCH(B1966,'contribution par jour-semaine'!$1:$1,0),4,1,"contribution par jour-semaine")),"")</f>
        <v>14485.40625</v>
      </c>
      <c r="D1966" s="4" t="str">
        <f ca="1">VLOOKUP(A1966,predictions!A:B,2,FALSE)</f>
        <v>20/09/2021</v>
      </c>
      <c r="E1966" s="4">
        <f t="shared" ca="1" si="7"/>
        <v>44459</v>
      </c>
    </row>
    <row r="1967" spans="1:5" ht="13" x14ac:dyDescent="0.15">
      <c r="A1967" s="1">
        <f ca="1">IFERROR(__xludf.DUMMYFUNCTION("""COMPUTED_VALUE"""),65)</f>
        <v>65</v>
      </c>
      <c r="B1967" s="1" t="str">
        <f ca="1">IFERROR(__xludf.DUMMYFUNCTION("""COMPUTED_VALUE"""),"Media_TV_TMC contribution")</f>
        <v>Media_TV_TMC contribution</v>
      </c>
      <c r="C1967" s="1">
        <f ca="1">IFERROR(INDIRECT(ADDRESS(MATCH(A1967,'contribution par jour-semaine'!A:A,0),MATCH(B1967,'contribution par jour-semaine'!$1:$1,0),4,1,"contribution par jour-semaine")),"")</f>
        <v>11203.0498046875</v>
      </c>
      <c r="D1967" s="4" t="str">
        <f ca="1">VLOOKUP(A1967,predictions!A:B,2,FALSE)</f>
        <v>20/09/2021</v>
      </c>
      <c r="E1967" s="4">
        <f t="shared" ca="1" si="7"/>
        <v>44459</v>
      </c>
    </row>
    <row r="1968" spans="1:5" ht="13" x14ac:dyDescent="0.15">
      <c r="A1968" s="1">
        <f ca="1">IFERROR(__xludf.DUMMYFUNCTION("""COMPUTED_VALUE"""),65)</f>
        <v>65</v>
      </c>
      <c r="B1968" s="1" t="str">
        <f ca="1">IFERROR(__xludf.DUMMYFUNCTION("""COMPUTED_VALUE"""),"Media_TV_FRANCE 2 contribution")</f>
        <v>Media_TV_FRANCE 2 contribution</v>
      </c>
      <c r="C1968" s="1">
        <f ca="1">IFERROR(INDIRECT(ADDRESS(MATCH(A1968,'contribution par jour-semaine'!A:A,0),MATCH(B1968,'contribution par jour-semaine'!$1:$1,0),4,1,"contribution par jour-semaine")),"")</f>
        <v>10329.6611328125</v>
      </c>
      <c r="D1968" s="4" t="str">
        <f ca="1">VLOOKUP(A1968,predictions!A:B,2,FALSE)</f>
        <v>20/09/2021</v>
      </c>
      <c r="E1968" s="4">
        <f t="shared" ca="1" si="7"/>
        <v>44459</v>
      </c>
    </row>
    <row r="1969" spans="1:5" ht="13" x14ac:dyDescent="0.15">
      <c r="A1969" s="1">
        <f ca="1">IFERROR(__xludf.DUMMYFUNCTION("""COMPUTED_VALUE"""),65)</f>
        <v>65</v>
      </c>
      <c r="B1969" s="1" t="str">
        <f ca="1">IFERROR(__xludf.DUMMYFUNCTION("""COMPUTED_VALUE"""),"Media_TV_BFM TV contribution")</f>
        <v>Media_TV_BFM TV contribution</v>
      </c>
      <c r="C1969" s="1">
        <f ca="1">IFERROR(INDIRECT(ADDRESS(MATCH(A1969,'contribution par jour-semaine'!A:A,0),MATCH(B1969,'contribution par jour-semaine'!$1:$1,0),4,1,"contribution par jour-semaine")),"")</f>
        <v>2994.842041015625</v>
      </c>
      <c r="D1969" s="4" t="str">
        <f ca="1">VLOOKUP(A1969,predictions!A:B,2,FALSE)</f>
        <v>20/09/2021</v>
      </c>
      <c r="E1969" s="4">
        <f t="shared" ca="1" si="7"/>
        <v>44459</v>
      </c>
    </row>
    <row r="1970" spans="1:5" ht="13" x14ac:dyDescent="0.15">
      <c r="A1970" s="1">
        <f ca="1">IFERROR(__xludf.DUMMYFUNCTION("""COMPUTED_VALUE"""),65)</f>
        <v>65</v>
      </c>
      <c r="B1970" s="1" t="str">
        <f ca="1">IFERROR(__xludf.DUMMYFUNCTION("""COMPUTED_VALUE"""),"Media_TV_C8 contribution")</f>
        <v>Media_TV_C8 contribution</v>
      </c>
      <c r="C1970" s="1">
        <f ca="1">IFERROR(INDIRECT(ADDRESS(MATCH(A1970,'contribution par jour-semaine'!A:A,0),MATCH(B1970,'contribution par jour-semaine'!$1:$1,0),4,1,"contribution par jour-semaine")),"")</f>
        <v>5586.287109375</v>
      </c>
      <c r="D1970" s="4" t="str">
        <f ca="1">VLOOKUP(A1970,predictions!A:B,2,FALSE)</f>
        <v>20/09/2021</v>
      </c>
      <c r="E1970" s="4">
        <f t="shared" ca="1" si="7"/>
        <v>44459</v>
      </c>
    </row>
    <row r="1971" spans="1:5" ht="13" x14ac:dyDescent="0.15">
      <c r="A1971" s="1">
        <f ca="1">IFERROR(__xludf.DUMMYFUNCTION("""COMPUTED_VALUE"""),65)</f>
        <v>65</v>
      </c>
      <c r="B1971" s="1" t="str">
        <f ca="1">IFERROR(__xludf.DUMMYFUNCTION("""COMPUTED_VALUE"""),"Media_TV_TF1 SERIES FILMS contribution")</f>
        <v>Media_TV_TF1 SERIES FILMS contribution</v>
      </c>
      <c r="C1971" s="1">
        <f ca="1">IFERROR(INDIRECT(ADDRESS(MATCH(A1971,'contribution par jour-semaine'!A:A,0),MATCH(B1971,'contribution par jour-semaine'!$1:$1,0),4,1,"contribution par jour-semaine")),"")</f>
        <v>6864.65771484375</v>
      </c>
      <c r="D1971" s="4" t="str">
        <f ca="1">VLOOKUP(A1971,predictions!A:B,2,FALSE)</f>
        <v>20/09/2021</v>
      </c>
      <c r="E1971" s="4">
        <f t="shared" ca="1" si="7"/>
        <v>44459</v>
      </c>
    </row>
    <row r="1972" spans="1:5" ht="13" x14ac:dyDescent="0.15">
      <c r="A1972" s="1">
        <f ca="1">IFERROR(__xludf.DUMMYFUNCTION("""COMPUTED_VALUE"""),65)</f>
        <v>65</v>
      </c>
      <c r="B1972" s="1" t="str">
        <f ca="1">IFERROR(__xludf.DUMMYFUNCTION("""COMPUTED_VALUE"""),"Media_TV_NRJ12 contribution")</f>
        <v>Media_TV_NRJ12 contribution</v>
      </c>
      <c r="C1972" s="1">
        <f ca="1">IFERROR(INDIRECT(ADDRESS(MATCH(A1972,'contribution par jour-semaine'!A:A,0),MATCH(B1972,'contribution par jour-semaine'!$1:$1,0),4,1,"contribution par jour-semaine")),"")</f>
        <v>6058.0576171875</v>
      </c>
      <c r="D1972" s="4" t="str">
        <f ca="1">VLOOKUP(A1972,predictions!A:B,2,FALSE)</f>
        <v>20/09/2021</v>
      </c>
      <c r="E1972" s="4">
        <f t="shared" ca="1" si="7"/>
        <v>44459</v>
      </c>
    </row>
    <row r="1973" spans="1:5" ht="13" x14ac:dyDescent="0.15">
      <c r="A1973" s="1">
        <f ca="1">IFERROR(__xludf.DUMMYFUNCTION("""COMPUTED_VALUE"""),65)</f>
        <v>65</v>
      </c>
      <c r="B1973" s="1" t="str">
        <f ca="1">IFERROR(__xludf.DUMMYFUNCTION("""COMPUTED_VALUE"""),"Media_Search contribution")</f>
        <v>Media_Search contribution</v>
      </c>
      <c r="C1973" s="1">
        <f ca="1">IFERROR(INDIRECT(ADDRESS(MATCH(A1973,'contribution par jour-semaine'!A:A,0),MATCH(B1973,'contribution par jour-semaine'!$1:$1,0),4,1,"contribution par jour-semaine")),"")</f>
        <v>78079.390625</v>
      </c>
      <c r="D1973" s="4" t="str">
        <f ca="1">VLOOKUP(A1973,predictions!A:B,2,FALSE)</f>
        <v>20/09/2021</v>
      </c>
      <c r="E1973" s="4">
        <f t="shared" ca="1" si="7"/>
        <v>44459</v>
      </c>
    </row>
    <row r="1974" spans="1:5" ht="13" x14ac:dyDescent="0.15">
      <c r="A1974" s="1">
        <f ca="1">IFERROR(__xludf.DUMMYFUNCTION("""COMPUTED_VALUE"""),65)</f>
        <v>65</v>
      </c>
      <c r="B1974" s="1" t="str">
        <f ca="1">IFERROR(__xludf.DUMMYFUNCTION("""COMPUTED_VALUE"""),"Media_Social contribution")</f>
        <v>Media_Social contribution</v>
      </c>
      <c r="C1974" s="1">
        <f ca="1">IFERROR(INDIRECT(ADDRESS(MATCH(A1974,'contribution par jour-semaine'!A:A,0),MATCH(B1974,'contribution par jour-semaine'!$1:$1,0),4,1,"contribution par jour-semaine")),"")</f>
        <v>249821.40625</v>
      </c>
      <c r="D1974" s="4" t="str">
        <f ca="1">VLOOKUP(A1974,predictions!A:B,2,FALSE)</f>
        <v>20/09/2021</v>
      </c>
      <c r="E1974" s="4">
        <f t="shared" ca="1" si="7"/>
        <v>44459</v>
      </c>
    </row>
    <row r="1975" spans="1:5" ht="13" x14ac:dyDescent="0.15">
      <c r="A1975" s="1">
        <f ca="1">IFERROR(__xludf.DUMMYFUNCTION("""COMPUTED_VALUE"""),65)</f>
        <v>65</v>
      </c>
      <c r="B1975" s="1" t="str">
        <f ca="1">IFERROR(__xludf.DUMMYFUNCTION("""COMPUTED_VALUE"""),"Media_Display contribution")</f>
        <v>Media_Display contribution</v>
      </c>
      <c r="C1975" s="1">
        <f ca="1">IFERROR(INDIRECT(ADDRESS(MATCH(A1975,'contribution par jour-semaine'!A:A,0),MATCH(B1975,'contribution par jour-semaine'!$1:$1,0),4,1,"contribution par jour-semaine")),"")</f>
        <v>45767.12890625</v>
      </c>
      <c r="D1975" s="4" t="str">
        <f ca="1">VLOOKUP(A1975,predictions!A:B,2,FALSE)</f>
        <v>20/09/2021</v>
      </c>
      <c r="E1975" s="4">
        <f t="shared" ca="1" si="7"/>
        <v>44459</v>
      </c>
    </row>
    <row r="1976" spans="1:5" ht="13" x14ac:dyDescent="0.15">
      <c r="A1976" s="1">
        <f ca="1">IFERROR(__xludf.DUMMYFUNCTION("""COMPUTED_VALUE"""),65)</f>
        <v>65</v>
      </c>
      <c r="B1976" s="1" t="str">
        <f ca="1">IFERROR(__xludf.DUMMYFUNCTION("""COMPUTED_VALUE"""),"Media_OOH_JC DECAUX VITRINE 2M2 NATIONAL contribution")</f>
        <v>Media_OOH_JC DECAUX VITRINE 2M2 NATIONAL contribution</v>
      </c>
      <c r="C1976" s="1">
        <f ca="1">IFERROR(INDIRECT(ADDRESS(MATCH(A1976,'contribution par jour-semaine'!A:A,0),MATCH(B1976,'contribution par jour-semaine'!$1:$1,0),4,1,"contribution par jour-semaine")),"")</f>
        <v>7457.31982421875</v>
      </c>
      <c r="D1976" s="4" t="str">
        <f ca="1">VLOOKUP(A1976,predictions!A:B,2,FALSE)</f>
        <v>20/09/2021</v>
      </c>
      <c r="E1976" s="4">
        <f t="shared" ca="1" si="7"/>
        <v>44459</v>
      </c>
    </row>
    <row r="1977" spans="1:5" ht="13" x14ac:dyDescent="0.15">
      <c r="A1977" s="1">
        <f ca="1">IFERROR(__xludf.DUMMYFUNCTION("""COMPUTED_VALUE"""),65)</f>
        <v>65</v>
      </c>
      <c r="B1977" s="1" t="str">
        <f ca="1">IFERROR(__xludf.DUMMYFUNCTION("""COMPUTED_VALUE"""),"Media_OOH_METROBUS METRO NATIONAL contribution")</f>
        <v>Media_OOH_METROBUS METRO NATIONAL contribution</v>
      </c>
      <c r="C1977" s="1">
        <f ca="1">IFERROR(INDIRECT(ADDRESS(MATCH(A1977,'contribution par jour-semaine'!A:A,0),MATCH(B1977,'contribution par jour-semaine'!$1:$1,0),4,1,"contribution par jour-semaine")),"")</f>
        <v>14864.404296875</v>
      </c>
      <c r="D1977" s="4" t="str">
        <f ca="1">VLOOKUP(A1977,predictions!A:B,2,FALSE)</f>
        <v>20/09/2021</v>
      </c>
      <c r="E1977" s="4">
        <f t="shared" ca="1" si="7"/>
        <v>44459</v>
      </c>
    </row>
    <row r="1978" spans="1:5" ht="13" x14ac:dyDescent="0.15">
      <c r="A1978" s="1">
        <f ca="1">IFERROR(__xludf.DUMMYFUNCTION("""COMPUTED_VALUE"""),65)</f>
        <v>65</v>
      </c>
      <c r="B1978" s="1" t="str">
        <f ca="1">IFERROR(__xludf.DUMMYFUNCTION("""COMPUTED_VALUE"""),"Media_OOH_CLEAR CHANNEL SHOPPING MALLS contribution")</f>
        <v>Media_OOH_CLEAR CHANNEL SHOPPING MALLS contribution</v>
      </c>
      <c r="C1978" s="1">
        <f ca="1">IFERROR(INDIRECT(ADDRESS(MATCH(A1978,'contribution par jour-semaine'!A:A,0),MATCH(B1978,'contribution par jour-semaine'!$1:$1,0),4,1,"contribution par jour-semaine")),"")</f>
        <v>20718.712890625</v>
      </c>
      <c r="D1978" s="4" t="str">
        <f ca="1">VLOOKUP(A1978,predictions!A:B,2,FALSE)</f>
        <v>20/09/2021</v>
      </c>
      <c r="E1978" s="4">
        <f t="shared" ca="1" si="7"/>
        <v>44459</v>
      </c>
    </row>
    <row r="1979" spans="1:5" ht="13" x14ac:dyDescent="0.15">
      <c r="A1979" s="1">
        <f ca="1">IFERROR(__xludf.DUMMYFUNCTION("""COMPUTED_VALUE"""),65)</f>
        <v>65</v>
      </c>
      <c r="B1979" s="1" t="str">
        <f ca="1">IFERROR(__xludf.DUMMYFUNCTION("""COMPUTED_VALUE"""),"Media_OOH_MEDIAGARES TRANSPORT contribution")</f>
        <v>Media_OOH_MEDIAGARES TRANSPORT contribution</v>
      </c>
      <c r="C1979" s="1">
        <f ca="1">IFERROR(INDIRECT(ADDRESS(MATCH(A1979,'contribution par jour-semaine'!A:A,0),MATCH(B1979,'contribution par jour-semaine'!$1:$1,0),4,1,"contribution par jour-semaine")),"")</f>
        <v>10926.4658203125</v>
      </c>
      <c r="D1979" s="4" t="str">
        <f ca="1">VLOOKUP(A1979,predictions!A:B,2,FALSE)</f>
        <v>20/09/2021</v>
      </c>
      <c r="E1979" s="4">
        <f t="shared" ca="1" si="7"/>
        <v>44459</v>
      </c>
    </row>
    <row r="1980" spans="1:5" ht="13" x14ac:dyDescent="0.15">
      <c r="A1980" s="1">
        <f ca="1">IFERROR(__xludf.DUMMYFUNCTION("""COMPUTED_VALUE"""),65)</f>
        <v>65</v>
      </c>
      <c r="B1980" s="1" t="str">
        <f ca="1">IFERROR(__xludf.DUMMYFUNCTION("""COMPUTED_VALUE"""),"Media_OOH_Others contribution")</f>
        <v>Media_OOH_Others contribution</v>
      </c>
      <c r="C1980" s="1">
        <f ca="1">IFERROR(INDIRECT(ADDRESS(MATCH(A1980,'contribution par jour-semaine'!A:A,0),MATCH(B1980,'contribution par jour-semaine'!$1:$1,0),4,1,"contribution par jour-semaine")),"")</f>
        <v>7394.31298828125</v>
      </c>
      <c r="D1980" s="4" t="str">
        <f ca="1">VLOOKUP(A1980,predictions!A:B,2,FALSE)</f>
        <v>20/09/2021</v>
      </c>
      <c r="E1980" s="4">
        <f t="shared" ca="1" si="7"/>
        <v>44459</v>
      </c>
    </row>
    <row r="1981" spans="1:5" ht="13" x14ac:dyDescent="0.15">
      <c r="A1981" s="1">
        <f ca="1">IFERROR(__xludf.DUMMYFUNCTION("""COMPUTED_VALUE"""),65)</f>
        <v>65</v>
      </c>
      <c r="B1981" s="1" t="str">
        <f ca="1">IFERROR(__xludf.DUMMYFUNCTION("""COMPUTED_VALUE"""),"baseline contribution")</f>
        <v>baseline contribution</v>
      </c>
      <c r="C1981" s="1">
        <f ca="1">IFERROR(INDIRECT(ADDRESS(MATCH(A1981,'contribution par jour-semaine'!A:A,0),MATCH(B1981,'contribution par jour-semaine'!$1:$1,0),4,1,"contribution par jour-semaine")),"")</f>
        <v>1220075.75</v>
      </c>
      <c r="D1981" s="4" t="str">
        <f ca="1">VLOOKUP(A1981,predictions!A:B,2,FALSE)</f>
        <v>20/09/2021</v>
      </c>
      <c r="E1981" s="4">
        <f t="shared" ca="1" si="7"/>
        <v>44459</v>
      </c>
    </row>
    <row r="1982" spans="1:5" ht="13" x14ac:dyDescent="0.15">
      <c r="A1982" s="1">
        <f ca="1">IFERROR(__xludf.DUMMYFUNCTION("""COMPUTED_VALUE"""),66)</f>
        <v>66</v>
      </c>
      <c r="B1982" s="1" t="str">
        <f ca="1">IFERROR(__xludf.DUMMYFUNCTION("""COMPUTED_VALUE"""),"Media_Print_Others contribution")</f>
        <v>Media_Print_Others contribution</v>
      </c>
      <c r="C1982" s="1">
        <f ca="1">IFERROR(INDIRECT(ADDRESS(MATCH(A1982,'contribution par jour-semaine'!A:A,0),MATCH(B1982,'contribution par jour-semaine'!$1:$1,0),4,1,"contribution par jour-semaine")),"")</f>
        <v>44901.390625</v>
      </c>
      <c r="D1982" s="4" t="str">
        <f ca="1">VLOOKUP(A1982,predictions!A:B,2,FALSE)</f>
        <v>27/09/2021</v>
      </c>
      <c r="E1982" s="4">
        <f t="shared" ca="1" si="7"/>
        <v>44466</v>
      </c>
    </row>
    <row r="1983" spans="1:5" ht="13" x14ac:dyDescent="0.15">
      <c r="A1983" s="1">
        <f ca="1">IFERROR(__xludf.DUMMYFUNCTION("""COMPUTED_VALUE"""),66)</f>
        <v>66</v>
      </c>
      <c r="B1983" s="1" t="str">
        <f ca="1">IFERROR(__xludf.DUMMYFUNCTION("""COMPUTED_VALUE"""),"Media_Print_ELLE contribution")</f>
        <v>Media_Print_ELLE contribution</v>
      </c>
      <c r="C1983" s="1">
        <f ca="1">IFERROR(INDIRECT(ADDRESS(MATCH(A1983,'contribution par jour-semaine'!A:A,0),MATCH(B1983,'contribution par jour-semaine'!$1:$1,0),4,1,"contribution par jour-semaine")),"")</f>
        <v>52453.35546875</v>
      </c>
      <c r="D1983" s="4" t="str">
        <f ca="1">VLOOKUP(A1983,predictions!A:B,2,FALSE)</f>
        <v>27/09/2021</v>
      </c>
      <c r="E1983" s="4">
        <f t="shared" ca="1" si="7"/>
        <v>44466</v>
      </c>
    </row>
    <row r="1984" spans="1:5" ht="13" x14ac:dyDescent="0.15">
      <c r="A1984" s="1">
        <f ca="1">IFERROR(__xludf.DUMMYFUNCTION("""COMPUTED_VALUE"""),66)</f>
        <v>66</v>
      </c>
      <c r="B1984" s="1" t="str">
        <f ca="1">IFERROR(__xludf.DUMMYFUNCTION("""COMPUTED_VALUE"""),"Media_Print_MADAME FIGARO contribution")</f>
        <v>Media_Print_MADAME FIGARO contribution</v>
      </c>
      <c r="C1984" s="1">
        <f ca="1">IFERROR(INDIRECT(ADDRESS(MATCH(A1984,'contribution par jour-semaine'!A:A,0),MATCH(B1984,'contribution par jour-semaine'!$1:$1,0),4,1,"contribution par jour-semaine")),"")</f>
        <v>25909.25</v>
      </c>
      <c r="D1984" s="4" t="str">
        <f ca="1">VLOOKUP(A1984,predictions!A:B,2,FALSE)</f>
        <v>27/09/2021</v>
      </c>
      <c r="E1984" s="4">
        <f t="shared" ca="1" si="7"/>
        <v>44466</v>
      </c>
    </row>
    <row r="1985" spans="1:5" ht="13" x14ac:dyDescent="0.15">
      <c r="A1985" s="1">
        <f ca="1">IFERROR(__xludf.DUMMYFUNCTION("""COMPUTED_VALUE"""),66)</f>
        <v>66</v>
      </c>
      <c r="B1985" s="1" t="str">
        <f ca="1">IFERROR(__xludf.DUMMYFUNCTION("""COMPUTED_VALUE"""),"Media_Print_MARIE CLAIRE contribution")</f>
        <v>Media_Print_MARIE CLAIRE contribution</v>
      </c>
      <c r="C1985" s="1">
        <f ca="1">IFERROR(INDIRECT(ADDRESS(MATCH(A1985,'contribution par jour-semaine'!A:A,0),MATCH(B1985,'contribution par jour-semaine'!$1:$1,0),4,1,"contribution par jour-semaine")),"")</f>
        <v>17465.7421875</v>
      </c>
      <c r="D1985" s="4" t="str">
        <f ca="1">VLOOKUP(A1985,predictions!A:B,2,FALSE)</f>
        <v>27/09/2021</v>
      </c>
      <c r="E1985" s="4">
        <f t="shared" ca="1" si="7"/>
        <v>44466</v>
      </c>
    </row>
    <row r="1986" spans="1:5" ht="13" x14ac:dyDescent="0.15">
      <c r="A1986" s="1">
        <f ca="1">IFERROR(__xludf.DUMMYFUNCTION("""COMPUTED_VALUE"""),66)</f>
        <v>66</v>
      </c>
      <c r="B1986" s="1" t="str">
        <f ca="1">IFERROR(__xludf.DUMMYFUNCTION("""COMPUTED_VALUE"""),"Media_Print_VERSION FEMINA contribution")</f>
        <v>Media_Print_VERSION FEMINA contribution</v>
      </c>
      <c r="C1986" s="1">
        <f ca="1">IFERROR(INDIRECT(ADDRESS(MATCH(A1986,'contribution par jour-semaine'!A:A,0),MATCH(B1986,'contribution par jour-semaine'!$1:$1,0),4,1,"contribution par jour-semaine")),"")</f>
        <v>49177.33203125</v>
      </c>
      <c r="D1986" s="4" t="str">
        <f ca="1">VLOOKUP(A1986,predictions!A:B,2,FALSE)</f>
        <v>27/09/2021</v>
      </c>
      <c r="E1986" s="4">
        <f t="shared" ca="1" si="7"/>
        <v>44466</v>
      </c>
    </row>
    <row r="1987" spans="1:5" ht="13" x14ac:dyDescent="0.15">
      <c r="A1987" s="1">
        <f ca="1">IFERROR(__xludf.DUMMYFUNCTION("""COMPUTED_VALUE"""),66)</f>
        <v>66</v>
      </c>
      <c r="B1987" s="1" t="str">
        <f ca="1">IFERROR(__xludf.DUMMYFUNCTION("""COMPUTED_VALUE"""),"Media_Print_GALA contribution")</f>
        <v>Media_Print_GALA contribution</v>
      </c>
      <c r="C1987" s="1">
        <f ca="1">IFERROR(INDIRECT(ADDRESS(MATCH(A1987,'contribution par jour-semaine'!A:A,0),MATCH(B1987,'contribution par jour-semaine'!$1:$1,0),4,1,"contribution par jour-semaine")),"")</f>
        <v>19734.888671875</v>
      </c>
      <c r="D1987" s="4" t="str">
        <f ca="1">VLOOKUP(A1987,predictions!A:B,2,FALSE)</f>
        <v>27/09/2021</v>
      </c>
      <c r="E1987" s="4">
        <f t="shared" ca="1" si="7"/>
        <v>44466</v>
      </c>
    </row>
    <row r="1988" spans="1:5" ht="13" x14ac:dyDescent="0.15">
      <c r="A1988" s="1">
        <f ca="1">IFERROR(__xludf.DUMMYFUNCTION("""COMPUTED_VALUE"""),66)</f>
        <v>66</v>
      </c>
      <c r="B1988" s="1" t="str">
        <f ca="1">IFERROR(__xludf.DUMMYFUNCTION("""COMPUTED_VALUE"""),"Media_Print_COSMOPOLITAN contribution")</f>
        <v>Media_Print_COSMOPOLITAN contribution</v>
      </c>
      <c r="C1988" s="1">
        <f ca="1">IFERROR(INDIRECT(ADDRESS(MATCH(A1988,'contribution par jour-semaine'!A:A,0),MATCH(B1988,'contribution par jour-semaine'!$1:$1,0),4,1,"contribution par jour-semaine")),"")</f>
        <v>39126.4609375</v>
      </c>
      <c r="D1988" s="4" t="str">
        <f ca="1">VLOOKUP(A1988,predictions!A:B,2,FALSE)</f>
        <v>27/09/2021</v>
      </c>
      <c r="E1988" s="4">
        <f t="shared" ca="1" si="7"/>
        <v>44466</v>
      </c>
    </row>
    <row r="1989" spans="1:5" ht="13" x14ac:dyDescent="0.15">
      <c r="A1989" s="1">
        <f ca="1">IFERROR(__xludf.DUMMYFUNCTION("""COMPUTED_VALUE"""),66)</f>
        <v>66</v>
      </c>
      <c r="B1989" s="1" t="str">
        <f ca="1">IFERROR(__xludf.DUMMYFUNCTION("""COMPUTED_VALUE"""),"Media_Print_FEMME ACTUELLE contribution")</f>
        <v>Media_Print_FEMME ACTUELLE contribution</v>
      </c>
      <c r="C1989" s="1">
        <f ca="1">IFERROR(INDIRECT(ADDRESS(MATCH(A1989,'contribution par jour-semaine'!A:A,0),MATCH(B1989,'contribution par jour-semaine'!$1:$1,0),4,1,"contribution par jour-semaine")),"")</f>
        <v>32979.3515625</v>
      </c>
      <c r="D1989" s="4" t="str">
        <f ca="1">VLOOKUP(A1989,predictions!A:B,2,FALSE)</f>
        <v>27/09/2021</v>
      </c>
      <c r="E1989" s="4">
        <f t="shared" ca="1" si="7"/>
        <v>44466</v>
      </c>
    </row>
    <row r="1990" spans="1:5" ht="13" x14ac:dyDescent="0.15">
      <c r="A1990" s="1">
        <f ca="1">IFERROR(__xludf.DUMMYFUNCTION("""COMPUTED_VALUE"""),66)</f>
        <v>66</v>
      </c>
      <c r="B1990" s="1" t="str">
        <f ca="1">IFERROR(__xludf.DUMMYFUNCTION("""COMPUTED_VALUE"""),"Media_Print_PARIS MATCH contribution")</f>
        <v>Media_Print_PARIS MATCH contribution</v>
      </c>
      <c r="C1990" s="1">
        <f ca="1">IFERROR(INDIRECT(ADDRESS(MATCH(A1990,'contribution par jour-semaine'!A:A,0),MATCH(B1990,'contribution par jour-semaine'!$1:$1,0),4,1,"contribution par jour-semaine")),"")</f>
        <v>3752.44140625</v>
      </c>
      <c r="D1990" s="4" t="str">
        <f ca="1">VLOOKUP(A1990,predictions!A:B,2,FALSE)</f>
        <v>27/09/2021</v>
      </c>
      <c r="E1990" s="4">
        <f t="shared" ca="1" si="7"/>
        <v>44466</v>
      </c>
    </row>
    <row r="1991" spans="1:5" ht="13" x14ac:dyDescent="0.15">
      <c r="A1991" s="1">
        <f ca="1">IFERROR(__xludf.DUMMYFUNCTION("""COMPUTED_VALUE"""),66)</f>
        <v>66</v>
      </c>
      <c r="B1991" s="1" t="str">
        <f ca="1">IFERROR(__xludf.DUMMYFUNCTION("""COMPUTED_VALUE"""),"Media_Print_BIBA contribution")</f>
        <v>Media_Print_BIBA contribution</v>
      </c>
      <c r="C1991" s="1">
        <f ca="1">IFERROR(INDIRECT(ADDRESS(MATCH(A1991,'contribution par jour-semaine'!A:A,0),MATCH(B1991,'contribution par jour-semaine'!$1:$1,0),4,1,"contribution par jour-semaine")),"")</f>
        <v>10067.7578125</v>
      </c>
      <c r="D1991" s="4" t="str">
        <f ca="1">VLOOKUP(A1991,predictions!A:B,2,FALSE)</f>
        <v>27/09/2021</v>
      </c>
      <c r="E1991" s="4">
        <f t="shared" ca="1" si="7"/>
        <v>44466</v>
      </c>
    </row>
    <row r="1992" spans="1:5" ht="13" x14ac:dyDescent="0.15">
      <c r="A1992" s="1">
        <f ca="1">IFERROR(__xludf.DUMMYFUNCTION("""COMPUTED_VALUE"""),66)</f>
        <v>66</v>
      </c>
      <c r="B1992" s="1" t="str">
        <f ca="1">IFERROR(__xludf.DUMMYFUNCTION("""COMPUTED_VALUE"""),"Media_Print_AVANTAGES contribution")</f>
        <v>Media_Print_AVANTAGES contribution</v>
      </c>
      <c r="C1992" s="1">
        <f ca="1">IFERROR(INDIRECT(ADDRESS(MATCH(A1992,'contribution par jour-semaine'!A:A,0),MATCH(B1992,'contribution par jour-semaine'!$1:$1,0),4,1,"contribution par jour-semaine")),"")</f>
        <v>13248.0224609375</v>
      </c>
      <c r="D1992" s="4" t="str">
        <f ca="1">VLOOKUP(A1992,predictions!A:B,2,FALSE)</f>
        <v>27/09/2021</v>
      </c>
      <c r="E1992" s="4">
        <f t="shared" ca="1" si="7"/>
        <v>44466</v>
      </c>
    </row>
    <row r="1993" spans="1:5" ht="13" x14ac:dyDescent="0.15">
      <c r="A1993" s="1">
        <f ca="1">IFERROR(__xludf.DUMMYFUNCTION("""COMPUTED_VALUE"""),66)</f>
        <v>66</v>
      </c>
      <c r="B1993" s="1" t="str">
        <f ca="1">IFERROR(__xludf.DUMMYFUNCTION("""COMPUTED_VALUE"""),"Media_Print_PSYCHOLOGIES contribution")</f>
        <v>Media_Print_PSYCHOLOGIES contribution</v>
      </c>
      <c r="C1993" s="1">
        <f ca="1">IFERROR(INDIRECT(ADDRESS(MATCH(A1993,'contribution par jour-semaine'!A:A,0),MATCH(B1993,'contribution par jour-semaine'!$1:$1,0),4,1,"contribution par jour-semaine")),"")</f>
        <v>2685.42724609375</v>
      </c>
      <c r="D1993" s="4" t="str">
        <f ca="1">VLOOKUP(A1993,predictions!A:B,2,FALSE)</f>
        <v>27/09/2021</v>
      </c>
      <c r="E1993" s="4">
        <f t="shared" ca="1" si="7"/>
        <v>44466</v>
      </c>
    </row>
    <row r="1994" spans="1:5" ht="13" x14ac:dyDescent="0.15">
      <c r="A1994" s="1">
        <f ca="1">IFERROR(__xludf.DUMMYFUNCTION("""COMPUTED_VALUE"""),66)</f>
        <v>66</v>
      </c>
      <c r="B1994" s="1" t="str">
        <f ca="1">IFERROR(__xludf.DUMMYFUNCTION("""COMPUTED_VALUE"""),"Media_TV_TF1 contribution")</f>
        <v>Media_TV_TF1 contribution</v>
      </c>
      <c r="C1994" s="1">
        <f ca="1">IFERROR(INDIRECT(ADDRESS(MATCH(A1994,'contribution par jour-semaine'!A:A,0),MATCH(B1994,'contribution par jour-semaine'!$1:$1,0),4,1,"contribution par jour-semaine")),"")</f>
        <v>10952.130859375</v>
      </c>
      <c r="D1994" s="4" t="str">
        <f ca="1">VLOOKUP(A1994,predictions!A:B,2,FALSE)</f>
        <v>27/09/2021</v>
      </c>
      <c r="E1994" s="4">
        <f t="shared" ca="1" si="7"/>
        <v>44466</v>
      </c>
    </row>
    <row r="1995" spans="1:5" ht="13" x14ac:dyDescent="0.15">
      <c r="A1995" s="1">
        <f ca="1">IFERROR(__xludf.DUMMYFUNCTION("""COMPUTED_VALUE"""),66)</f>
        <v>66</v>
      </c>
      <c r="B1995" s="1" t="str">
        <f ca="1">IFERROR(__xludf.DUMMYFUNCTION("""COMPUTED_VALUE"""),"Media_TV_Others contribution")</f>
        <v>Media_TV_Others contribution</v>
      </c>
      <c r="C1995" s="1">
        <f ca="1">IFERROR(INDIRECT(ADDRESS(MATCH(A1995,'contribution par jour-semaine'!A:A,0),MATCH(B1995,'contribution par jour-semaine'!$1:$1,0),4,1,"contribution par jour-semaine")),"")</f>
        <v>13821.3583984375</v>
      </c>
      <c r="D1995" s="4" t="str">
        <f ca="1">VLOOKUP(A1995,predictions!A:B,2,FALSE)</f>
        <v>27/09/2021</v>
      </c>
      <c r="E1995" s="4">
        <f t="shared" ca="1" si="7"/>
        <v>44466</v>
      </c>
    </row>
    <row r="1996" spans="1:5" ht="13" x14ac:dyDescent="0.15">
      <c r="A1996" s="1">
        <f ca="1">IFERROR(__xludf.DUMMYFUNCTION("""COMPUTED_VALUE"""),66)</f>
        <v>66</v>
      </c>
      <c r="B1996" s="1" t="str">
        <f ca="1">IFERROR(__xludf.DUMMYFUNCTION("""COMPUTED_VALUE"""),"Media_TV_M6 contribution")</f>
        <v>Media_TV_M6 contribution</v>
      </c>
      <c r="C1996" s="1">
        <f ca="1">IFERROR(INDIRECT(ADDRESS(MATCH(A1996,'contribution par jour-semaine'!A:A,0),MATCH(B1996,'contribution par jour-semaine'!$1:$1,0),4,1,"contribution par jour-semaine")),"")</f>
        <v>18059.9609375</v>
      </c>
      <c r="D1996" s="4" t="str">
        <f ca="1">VLOOKUP(A1996,predictions!A:B,2,FALSE)</f>
        <v>27/09/2021</v>
      </c>
      <c r="E1996" s="4">
        <f t="shared" ca="1" si="7"/>
        <v>44466</v>
      </c>
    </row>
    <row r="1997" spans="1:5" ht="13" x14ac:dyDescent="0.15">
      <c r="A1997" s="1">
        <f ca="1">IFERROR(__xludf.DUMMYFUNCTION("""COMPUTED_VALUE"""),66)</f>
        <v>66</v>
      </c>
      <c r="B1997" s="1" t="str">
        <f ca="1">IFERROR(__xludf.DUMMYFUNCTION("""COMPUTED_VALUE"""),"Media_TV_TMC contribution")</f>
        <v>Media_TV_TMC contribution</v>
      </c>
      <c r="C1997" s="1">
        <f ca="1">IFERROR(INDIRECT(ADDRESS(MATCH(A1997,'contribution par jour-semaine'!A:A,0),MATCH(B1997,'contribution par jour-semaine'!$1:$1,0),4,1,"contribution par jour-semaine")),"")</f>
        <v>20706.0703125</v>
      </c>
      <c r="D1997" s="4" t="str">
        <f ca="1">VLOOKUP(A1997,predictions!A:B,2,FALSE)</f>
        <v>27/09/2021</v>
      </c>
      <c r="E1997" s="4">
        <f t="shared" ca="1" si="7"/>
        <v>44466</v>
      </c>
    </row>
    <row r="1998" spans="1:5" ht="13" x14ac:dyDescent="0.15">
      <c r="A1998" s="1">
        <f ca="1">IFERROR(__xludf.DUMMYFUNCTION("""COMPUTED_VALUE"""),66)</f>
        <v>66</v>
      </c>
      <c r="B1998" s="1" t="str">
        <f ca="1">IFERROR(__xludf.DUMMYFUNCTION("""COMPUTED_VALUE"""),"Media_TV_FRANCE 2 contribution")</f>
        <v>Media_TV_FRANCE 2 contribution</v>
      </c>
      <c r="C1998" s="1">
        <f ca="1">IFERROR(INDIRECT(ADDRESS(MATCH(A1998,'contribution par jour-semaine'!A:A,0),MATCH(B1998,'contribution par jour-semaine'!$1:$1,0),4,1,"contribution par jour-semaine")),"")</f>
        <v>13838.265625</v>
      </c>
      <c r="D1998" s="4" t="str">
        <f ca="1">VLOOKUP(A1998,predictions!A:B,2,FALSE)</f>
        <v>27/09/2021</v>
      </c>
      <c r="E1998" s="4">
        <f t="shared" ca="1" si="7"/>
        <v>44466</v>
      </c>
    </row>
    <row r="1999" spans="1:5" ht="13" x14ac:dyDescent="0.15">
      <c r="A1999" s="1">
        <f ca="1">IFERROR(__xludf.DUMMYFUNCTION("""COMPUTED_VALUE"""),66)</f>
        <v>66</v>
      </c>
      <c r="B1999" s="1" t="str">
        <f ca="1">IFERROR(__xludf.DUMMYFUNCTION("""COMPUTED_VALUE"""),"Media_TV_BFM TV contribution")</f>
        <v>Media_TV_BFM TV contribution</v>
      </c>
      <c r="C1999" s="1">
        <f ca="1">IFERROR(INDIRECT(ADDRESS(MATCH(A1999,'contribution par jour-semaine'!A:A,0),MATCH(B1999,'contribution par jour-semaine'!$1:$1,0),4,1,"contribution par jour-semaine")),"")</f>
        <v>12501.5380859375</v>
      </c>
      <c r="D1999" s="4" t="str">
        <f ca="1">VLOOKUP(A1999,predictions!A:B,2,FALSE)</f>
        <v>27/09/2021</v>
      </c>
      <c r="E1999" s="4">
        <f t="shared" ca="1" si="7"/>
        <v>44466</v>
      </c>
    </row>
    <row r="2000" spans="1:5" ht="13" x14ac:dyDescent="0.15">
      <c r="A2000" s="1">
        <f ca="1">IFERROR(__xludf.DUMMYFUNCTION("""COMPUTED_VALUE"""),66)</f>
        <v>66</v>
      </c>
      <c r="B2000" s="1" t="str">
        <f ca="1">IFERROR(__xludf.DUMMYFUNCTION("""COMPUTED_VALUE"""),"Media_TV_C8 contribution")</f>
        <v>Media_TV_C8 contribution</v>
      </c>
      <c r="C2000" s="1">
        <f ca="1">IFERROR(INDIRECT(ADDRESS(MATCH(A2000,'contribution par jour-semaine'!A:A,0),MATCH(B2000,'contribution par jour-semaine'!$1:$1,0),4,1,"contribution par jour-semaine")),"")</f>
        <v>7788.72314453125</v>
      </c>
      <c r="D2000" s="4" t="str">
        <f ca="1">VLOOKUP(A2000,predictions!A:B,2,FALSE)</f>
        <v>27/09/2021</v>
      </c>
      <c r="E2000" s="4">
        <f t="shared" ca="1" si="7"/>
        <v>44466</v>
      </c>
    </row>
    <row r="2001" spans="1:5" ht="13" x14ac:dyDescent="0.15">
      <c r="A2001" s="1">
        <f ca="1">IFERROR(__xludf.DUMMYFUNCTION("""COMPUTED_VALUE"""),66)</f>
        <v>66</v>
      </c>
      <c r="B2001" s="1" t="str">
        <f ca="1">IFERROR(__xludf.DUMMYFUNCTION("""COMPUTED_VALUE"""),"Media_TV_TF1 SERIES FILMS contribution")</f>
        <v>Media_TV_TF1 SERIES FILMS contribution</v>
      </c>
      <c r="C2001" s="1">
        <f ca="1">IFERROR(INDIRECT(ADDRESS(MATCH(A2001,'contribution par jour-semaine'!A:A,0),MATCH(B2001,'contribution par jour-semaine'!$1:$1,0),4,1,"contribution par jour-semaine")),"")</f>
        <v>9026.47265625</v>
      </c>
      <c r="D2001" s="4" t="str">
        <f ca="1">VLOOKUP(A2001,predictions!A:B,2,FALSE)</f>
        <v>27/09/2021</v>
      </c>
      <c r="E2001" s="4">
        <f t="shared" ca="1" si="7"/>
        <v>44466</v>
      </c>
    </row>
    <row r="2002" spans="1:5" ht="13" x14ac:dyDescent="0.15">
      <c r="A2002" s="1">
        <f ca="1">IFERROR(__xludf.DUMMYFUNCTION("""COMPUTED_VALUE"""),66)</f>
        <v>66</v>
      </c>
      <c r="B2002" s="1" t="str">
        <f ca="1">IFERROR(__xludf.DUMMYFUNCTION("""COMPUTED_VALUE"""),"Media_TV_NRJ12 contribution")</f>
        <v>Media_TV_NRJ12 contribution</v>
      </c>
      <c r="C2002" s="1">
        <f ca="1">IFERROR(INDIRECT(ADDRESS(MATCH(A2002,'contribution par jour-semaine'!A:A,0),MATCH(B2002,'contribution par jour-semaine'!$1:$1,0),4,1,"contribution par jour-semaine")),"")</f>
        <v>10138.615234375</v>
      </c>
      <c r="D2002" s="4" t="str">
        <f ca="1">VLOOKUP(A2002,predictions!A:B,2,FALSE)</f>
        <v>27/09/2021</v>
      </c>
      <c r="E2002" s="4">
        <f t="shared" ca="1" si="7"/>
        <v>44466</v>
      </c>
    </row>
    <row r="2003" spans="1:5" ht="13" x14ac:dyDescent="0.15">
      <c r="A2003" s="1">
        <f ca="1">IFERROR(__xludf.DUMMYFUNCTION("""COMPUTED_VALUE"""),66)</f>
        <v>66</v>
      </c>
      <c r="B2003" s="1" t="str">
        <f ca="1">IFERROR(__xludf.DUMMYFUNCTION("""COMPUTED_VALUE"""),"Media_Search contribution")</f>
        <v>Media_Search contribution</v>
      </c>
      <c r="C2003" s="1">
        <f ca="1">IFERROR(INDIRECT(ADDRESS(MATCH(A2003,'contribution par jour-semaine'!A:A,0),MATCH(B2003,'contribution par jour-semaine'!$1:$1,0),4,1,"contribution par jour-semaine")),"")</f>
        <v>82951.6015625</v>
      </c>
      <c r="D2003" s="4" t="str">
        <f ca="1">VLOOKUP(A2003,predictions!A:B,2,FALSE)</f>
        <v>27/09/2021</v>
      </c>
      <c r="E2003" s="4">
        <f t="shared" ca="1" si="7"/>
        <v>44466</v>
      </c>
    </row>
    <row r="2004" spans="1:5" ht="13" x14ac:dyDescent="0.15">
      <c r="A2004" s="1">
        <f ca="1">IFERROR(__xludf.DUMMYFUNCTION("""COMPUTED_VALUE"""),66)</f>
        <v>66</v>
      </c>
      <c r="B2004" s="1" t="str">
        <f ca="1">IFERROR(__xludf.DUMMYFUNCTION("""COMPUTED_VALUE"""),"Media_Social contribution")</f>
        <v>Media_Social contribution</v>
      </c>
      <c r="C2004" s="1">
        <f ca="1">IFERROR(INDIRECT(ADDRESS(MATCH(A2004,'contribution par jour-semaine'!A:A,0),MATCH(B2004,'contribution par jour-semaine'!$1:$1,0),4,1,"contribution par jour-semaine")),"")</f>
        <v>316385.28125</v>
      </c>
      <c r="D2004" s="4" t="str">
        <f ca="1">VLOOKUP(A2004,predictions!A:B,2,FALSE)</f>
        <v>27/09/2021</v>
      </c>
      <c r="E2004" s="4">
        <f t="shared" ca="1" si="7"/>
        <v>44466</v>
      </c>
    </row>
    <row r="2005" spans="1:5" ht="13" x14ac:dyDescent="0.15">
      <c r="A2005" s="1">
        <f ca="1">IFERROR(__xludf.DUMMYFUNCTION("""COMPUTED_VALUE"""),66)</f>
        <v>66</v>
      </c>
      <c r="B2005" s="1" t="str">
        <f ca="1">IFERROR(__xludf.DUMMYFUNCTION("""COMPUTED_VALUE"""),"Media_Display contribution")</f>
        <v>Media_Display contribution</v>
      </c>
      <c r="C2005" s="1">
        <f ca="1">IFERROR(INDIRECT(ADDRESS(MATCH(A2005,'contribution par jour-semaine'!A:A,0),MATCH(B2005,'contribution par jour-semaine'!$1:$1,0),4,1,"contribution par jour-semaine")),"")</f>
        <v>48312.58984375</v>
      </c>
      <c r="D2005" s="4" t="str">
        <f ca="1">VLOOKUP(A2005,predictions!A:B,2,FALSE)</f>
        <v>27/09/2021</v>
      </c>
      <c r="E2005" s="4">
        <f t="shared" ca="1" si="7"/>
        <v>44466</v>
      </c>
    </row>
    <row r="2006" spans="1:5" ht="13" x14ac:dyDescent="0.15">
      <c r="A2006" s="1">
        <f ca="1">IFERROR(__xludf.DUMMYFUNCTION("""COMPUTED_VALUE"""),66)</f>
        <v>66</v>
      </c>
      <c r="B2006" s="1" t="str">
        <f ca="1">IFERROR(__xludf.DUMMYFUNCTION("""COMPUTED_VALUE"""),"Media_OOH_JC DECAUX VITRINE 2M2 NATIONAL contribution")</f>
        <v>Media_OOH_JC DECAUX VITRINE 2M2 NATIONAL contribution</v>
      </c>
      <c r="C2006" s="1">
        <f ca="1">IFERROR(INDIRECT(ADDRESS(MATCH(A2006,'contribution par jour-semaine'!A:A,0),MATCH(B2006,'contribution par jour-semaine'!$1:$1,0),4,1,"contribution par jour-semaine")),"")</f>
        <v>6254.16796875</v>
      </c>
      <c r="D2006" s="4" t="str">
        <f ca="1">VLOOKUP(A2006,predictions!A:B,2,FALSE)</f>
        <v>27/09/2021</v>
      </c>
      <c r="E2006" s="4">
        <f t="shared" ca="1" si="7"/>
        <v>44466</v>
      </c>
    </row>
    <row r="2007" spans="1:5" ht="13" x14ac:dyDescent="0.15">
      <c r="A2007" s="1">
        <f ca="1">IFERROR(__xludf.DUMMYFUNCTION("""COMPUTED_VALUE"""),66)</f>
        <v>66</v>
      </c>
      <c r="B2007" s="1" t="str">
        <f ca="1">IFERROR(__xludf.DUMMYFUNCTION("""COMPUTED_VALUE"""),"Media_OOH_METROBUS METRO NATIONAL contribution")</f>
        <v>Media_OOH_METROBUS METRO NATIONAL contribution</v>
      </c>
      <c r="C2007" s="1">
        <f ca="1">IFERROR(INDIRECT(ADDRESS(MATCH(A2007,'contribution par jour-semaine'!A:A,0),MATCH(B2007,'contribution par jour-semaine'!$1:$1,0),4,1,"contribution par jour-semaine")),"")</f>
        <v>13731.16796875</v>
      </c>
      <c r="D2007" s="4" t="str">
        <f ca="1">VLOOKUP(A2007,predictions!A:B,2,FALSE)</f>
        <v>27/09/2021</v>
      </c>
      <c r="E2007" s="4">
        <f t="shared" ca="1" si="7"/>
        <v>44466</v>
      </c>
    </row>
    <row r="2008" spans="1:5" ht="13" x14ac:dyDescent="0.15">
      <c r="A2008" s="1">
        <f ca="1">IFERROR(__xludf.DUMMYFUNCTION("""COMPUTED_VALUE"""),66)</f>
        <v>66</v>
      </c>
      <c r="B2008" s="1" t="str">
        <f ca="1">IFERROR(__xludf.DUMMYFUNCTION("""COMPUTED_VALUE"""),"Media_OOH_CLEAR CHANNEL SHOPPING MALLS contribution")</f>
        <v>Media_OOH_CLEAR CHANNEL SHOPPING MALLS contribution</v>
      </c>
      <c r="C2008" s="1">
        <f ca="1">IFERROR(INDIRECT(ADDRESS(MATCH(A2008,'contribution par jour-semaine'!A:A,0),MATCH(B2008,'contribution par jour-semaine'!$1:$1,0),4,1,"contribution par jour-semaine")),"")</f>
        <v>19584.880859375</v>
      </c>
      <c r="D2008" s="4" t="str">
        <f ca="1">VLOOKUP(A2008,predictions!A:B,2,FALSE)</f>
        <v>27/09/2021</v>
      </c>
      <c r="E2008" s="4">
        <f t="shared" ca="1" si="7"/>
        <v>44466</v>
      </c>
    </row>
    <row r="2009" spans="1:5" ht="13" x14ac:dyDescent="0.15">
      <c r="A2009" s="1">
        <f ca="1">IFERROR(__xludf.DUMMYFUNCTION("""COMPUTED_VALUE"""),66)</f>
        <v>66</v>
      </c>
      <c r="B2009" s="1" t="str">
        <f ca="1">IFERROR(__xludf.DUMMYFUNCTION("""COMPUTED_VALUE"""),"Media_OOH_MEDIAGARES TRANSPORT contribution")</f>
        <v>Media_OOH_MEDIAGARES TRANSPORT contribution</v>
      </c>
      <c r="C2009" s="1">
        <f ca="1">IFERROR(INDIRECT(ADDRESS(MATCH(A2009,'contribution par jour-semaine'!A:A,0),MATCH(B2009,'contribution par jour-semaine'!$1:$1,0),4,1,"contribution par jour-semaine")),"")</f>
        <v>10744.8544921875</v>
      </c>
      <c r="D2009" s="4" t="str">
        <f ca="1">VLOOKUP(A2009,predictions!A:B,2,FALSE)</f>
        <v>27/09/2021</v>
      </c>
      <c r="E2009" s="4">
        <f t="shared" ca="1" si="7"/>
        <v>44466</v>
      </c>
    </row>
    <row r="2010" spans="1:5" ht="13" x14ac:dyDescent="0.15">
      <c r="A2010" s="1">
        <f ca="1">IFERROR(__xludf.DUMMYFUNCTION("""COMPUTED_VALUE"""),66)</f>
        <v>66</v>
      </c>
      <c r="B2010" s="1" t="str">
        <f ca="1">IFERROR(__xludf.DUMMYFUNCTION("""COMPUTED_VALUE"""),"Media_OOH_Others contribution")</f>
        <v>Media_OOH_Others contribution</v>
      </c>
      <c r="C2010" s="1">
        <f ca="1">IFERROR(INDIRECT(ADDRESS(MATCH(A2010,'contribution par jour-semaine'!A:A,0),MATCH(B2010,'contribution par jour-semaine'!$1:$1,0),4,1,"contribution par jour-semaine")),"")</f>
        <v>6966.6552734375</v>
      </c>
      <c r="D2010" s="4" t="str">
        <f ca="1">VLOOKUP(A2010,predictions!A:B,2,FALSE)</f>
        <v>27/09/2021</v>
      </c>
      <c r="E2010" s="4">
        <f t="shared" ca="1" si="7"/>
        <v>44466</v>
      </c>
    </row>
    <row r="2011" spans="1:5" ht="13" x14ac:dyDescent="0.15">
      <c r="A2011" s="1">
        <f ca="1">IFERROR(__xludf.DUMMYFUNCTION("""COMPUTED_VALUE"""),66)</f>
        <v>66</v>
      </c>
      <c r="B2011" s="1" t="str">
        <f ca="1">IFERROR(__xludf.DUMMYFUNCTION("""COMPUTED_VALUE"""),"baseline contribution")</f>
        <v>baseline contribution</v>
      </c>
      <c r="C2011" s="1">
        <f ca="1">IFERROR(INDIRECT(ADDRESS(MATCH(A2011,'contribution par jour-semaine'!A:A,0),MATCH(B2011,'contribution par jour-semaine'!$1:$1,0),4,1,"contribution par jour-semaine")),"")</f>
        <v>1205653.125</v>
      </c>
      <c r="D2011" s="4" t="str">
        <f ca="1">VLOOKUP(A2011,predictions!A:B,2,FALSE)</f>
        <v>27/09/2021</v>
      </c>
      <c r="E2011" s="4">
        <f t="shared" ca="1" si="7"/>
        <v>44466</v>
      </c>
    </row>
    <row r="2012" spans="1:5" ht="13" x14ac:dyDescent="0.15">
      <c r="A2012" s="1">
        <f ca="1">IFERROR(__xludf.DUMMYFUNCTION("""COMPUTED_VALUE"""),67)</f>
        <v>67</v>
      </c>
      <c r="B2012" s="1" t="str">
        <f ca="1">IFERROR(__xludf.DUMMYFUNCTION("""COMPUTED_VALUE"""),"Media_Print_Others contribution")</f>
        <v>Media_Print_Others contribution</v>
      </c>
      <c r="C2012" s="1">
        <f ca="1">IFERROR(INDIRECT(ADDRESS(MATCH(A2012,'contribution par jour-semaine'!A:A,0),MATCH(B2012,'contribution par jour-semaine'!$1:$1,0),4,1,"contribution par jour-semaine")),"")</f>
        <v>51449.1640625</v>
      </c>
      <c r="D2012" s="4" t="str">
        <f ca="1">VLOOKUP(A2012,predictions!A:B,2,FALSE)</f>
        <v>04/10/2021</v>
      </c>
      <c r="E2012" s="4">
        <f t="shared" ca="1" si="7"/>
        <v>44473</v>
      </c>
    </row>
    <row r="2013" spans="1:5" ht="13" x14ac:dyDescent="0.15">
      <c r="A2013" s="1">
        <f ca="1">IFERROR(__xludf.DUMMYFUNCTION("""COMPUTED_VALUE"""),67)</f>
        <v>67</v>
      </c>
      <c r="B2013" s="1" t="str">
        <f ca="1">IFERROR(__xludf.DUMMYFUNCTION("""COMPUTED_VALUE"""),"Media_Print_ELLE contribution")</f>
        <v>Media_Print_ELLE contribution</v>
      </c>
      <c r="C2013" s="1">
        <f ca="1">IFERROR(INDIRECT(ADDRESS(MATCH(A2013,'contribution par jour-semaine'!A:A,0),MATCH(B2013,'contribution par jour-semaine'!$1:$1,0),4,1,"contribution par jour-semaine")),"")</f>
        <v>60040.7734375</v>
      </c>
      <c r="D2013" s="4" t="str">
        <f ca="1">VLOOKUP(A2013,predictions!A:B,2,FALSE)</f>
        <v>04/10/2021</v>
      </c>
      <c r="E2013" s="4">
        <f t="shared" ca="1" si="7"/>
        <v>44473</v>
      </c>
    </row>
    <row r="2014" spans="1:5" ht="13" x14ac:dyDescent="0.15">
      <c r="A2014" s="1">
        <f ca="1">IFERROR(__xludf.DUMMYFUNCTION("""COMPUTED_VALUE"""),67)</f>
        <v>67</v>
      </c>
      <c r="B2014" s="1" t="str">
        <f ca="1">IFERROR(__xludf.DUMMYFUNCTION("""COMPUTED_VALUE"""),"Media_Print_MADAME FIGARO contribution")</f>
        <v>Media_Print_MADAME FIGARO contribution</v>
      </c>
      <c r="C2014" s="1">
        <f ca="1">IFERROR(INDIRECT(ADDRESS(MATCH(A2014,'contribution par jour-semaine'!A:A,0),MATCH(B2014,'contribution par jour-semaine'!$1:$1,0),4,1,"contribution par jour-semaine")),"")</f>
        <v>24693.318359375</v>
      </c>
      <c r="D2014" s="4" t="str">
        <f ca="1">VLOOKUP(A2014,predictions!A:B,2,FALSE)</f>
        <v>04/10/2021</v>
      </c>
      <c r="E2014" s="4">
        <f t="shared" ca="1" si="7"/>
        <v>44473</v>
      </c>
    </row>
    <row r="2015" spans="1:5" ht="13" x14ac:dyDescent="0.15">
      <c r="A2015" s="1">
        <f ca="1">IFERROR(__xludf.DUMMYFUNCTION("""COMPUTED_VALUE"""),67)</f>
        <v>67</v>
      </c>
      <c r="B2015" s="1" t="str">
        <f ca="1">IFERROR(__xludf.DUMMYFUNCTION("""COMPUTED_VALUE"""),"Media_Print_MARIE CLAIRE contribution")</f>
        <v>Media_Print_MARIE CLAIRE contribution</v>
      </c>
      <c r="C2015" s="1">
        <f ca="1">IFERROR(INDIRECT(ADDRESS(MATCH(A2015,'contribution par jour-semaine'!A:A,0),MATCH(B2015,'contribution par jour-semaine'!$1:$1,0),4,1,"contribution par jour-semaine")),"")</f>
        <v>15422.734375</v>
      </c>
      <c r="D2015" s="4" t="str">
        <f ca="1">VLOOKUP(A2015,predictions!A:B,2,FALSE)</f>
        <v>04/10/2021</v>
      </c>
      <c r="E2015" s="4">
        <f t="shared" ca="1" si="7"/>
        <v>44473</v>
      </c>
    </row>
    <row r="2016" spans="1:5" ht="13" x14ac:dyDescent="0.15">
      <c r="A2016" s="1">
        <f ca="1">IFERROR(__xludf.DUMMYFUNCTION("""COMPUTED_VALUE"""),67)</f>
        <v>67</v>
      </c>
      <c r="B2016" s="1" t="str">
        <f ca="1">IFERROR(__xludf.DUMMYFUNCTION("""COMPUTED_VALUE"""),"Media_Print_VERSION FEMINA contribution")</f>
        <v>Media_Print_VERSION FEMINA contribution</v>
      </c>
      <c r="C2016" s="1">
        <f ca="1">IFERROR(INDIRECT(ADDRESS(MATCH(A2016,'contribution par jour-semaine'!A:A,0),MATCH(B2016,'contribution par jour-semaine'!$1:$1,0),4,1,"contribution par jour-semaine")),"")</f>
        <v>36067.55078125</v>
      </c>
      <c r="D2016" s="4" t="str">
        <f ca="1">VLOOKUP(A2016,predictions!A:B,2,FALSE)</f>
        <v>04/10/2021</v>
      </c>
      <c r="E2016" s="4">
        <f t="shared" ca="1" si="7"/>
        <v>44473</v>
      </c>
    </row>
    <row r="2017" spans="1:5" ht="13" x14ac:dyDescent="0.15">
      <c r="A2017" s="1">
        <f ca="1">IFERROR(__xludf.DUMMYFUNCTION("""COMPUTED_VALUE"""),67)</f>
        <v>67</v>
      </c>
      <c r="B2017" s="1" t="str">
        <f ca="1">IFERROR(__xludf.DUMMYFUNCTION("""COMPUTED_VALUE"""),"Media_Print_GALA contribution")</f>
        <v>Media_Print_GALA contribution</v>
      </c>
      <c r="C2017" s="1">
        <f ca="1">IFERROR(INDIRECT(ADDRESS(MATCH(A2017,'contribution par jour-semaine'!A:A,0),MATCH(B2017,'contribution par jour-semaine'!$1:$1,0),4,1,"contribution par jour-semaine")),"")</f>
        <v>29636.107421875</v>
      </c>
      <c r="D2017" s="4" t="str">
        <f ca="1">VLOOKUP(A2017,predictions!A:B,2,FALSE)</f>
        <v>04/10/2021</v>
      </c>
      <c r="E2017" s="4">
        <f t="shared" ca="1" si="7"/>
        <v>44473</v>
      </c>
    </row>
    <row r="2018" spans="1:5" ht="13" x14ac:dyDescent="0.15">
      <c r="A2018" s="1">
        <f ca="1">IFERROR(__xludf.DUMMYFUNCTION("""COMPUTED_VALUE"""),67)</f>
        <v>67</v>
      </c>
      <c r="B2018" s="1" t="str">
        <f ca="1">IFERROR(__xludf.DUMMYFUNCTION("""COMPUTED_VALUE"""),"Media_Print_COSMOPOLITAN contribution")</f>
        <v>Media_Print_COSMOPOLITAN contribution</v>
      </c>
      <c r="C2018" s="1">
        <f ca="1">IFERROR(INDIRECT(ADDRESS(MATCH(A2018,'contribution par jour-semaine'!A:A,0),MATCH(B2018,'contribution par jour-semaine'!$1:$1,0),4,1,"contribution par jour-semaine")),"")</f>
        <v>36934.62109375</v>
      </c>
      <c r="D2018" s="4" t="str">
        <f ca="1">VLOOKUP(A2018,predictions!A:B,2,FALSE)</f>
        <v>04/10/2021</v>
      </c>
      <c r="E2018" s="4">
        <f t="shared" ca="1" si="7"/>
        <v>44473</v>
      </c>
    </row>
    <row r="2019" spans="1:5" ht="13" x14ac:dyDescent="0.15">
      <c r="A2019" s="1">
        <f ca="1">IFERROR(__xludf.DUMMYFUNCTION("""COMPUTED_VALUE"""),67)</f>
        <v>67</v>
      </c>
      <c r="B2019" s="1" t="str">
        <f ca="1">IFERROR(__xludf.DUMMYFUNCTION("""COMPUTED_VALUE"""),"Media_Print_FEMME ACTUELLE contribution")</f>
        <v>Media_Print_FEMME ACTUELLE contribution</v>
      </c>
      <c r="C2019" s="1">
        <f ca="1">IFERROR(INDIRECT(ADDRESS(MATCH(A2019,'contribution par jour-semaine'!A:A,0),MATCH(B2019,'contribution par jour-semaine'!$1:$1,0),4,1,"contribution par jour-semaine")),"")</f>
        <v>28228.984375</v>
      </c>
      <c r="D2019" s="4" t="str">
        <f ca="1">VLOOKUP(A2019,predictions!A:B,2,FALSE)</f>
        <v>04/10/2021</v>
      </c>
      <c r="E2019" s="4">
        <f t="shared" ca="1" si="7"/>
        <v>44473</v>
      </c>
    </row>
    <row r="2020" spans="1:5" ht="13" x14ac:dyDescent="0.15">
      <c r="A2020" s="1">
        <f ca="1">IFERROR(__xludf.DUMMYFUNCTION("""COMPUTED_VALUE"""),67)</f>
        <v>67</v>
      </c>
      <c r="B2020" s="1" t="str">
        <f ca="1">IFERROR(__xludf.DUMMYFUNCTION("""COMPUTED_VALUE"""),"Media_Print_PARIS MATCH contribution")</f>
        <v>Media_Print_PARIS MATCH contribution</v>
      </c>
      <c r="C2020" s="1">
        <f ca="1">IFERROR(INDIRECT(ADDRESS(MATCH(A2020,'contribution par jour-semaine'!A:A,0),MATCH(B2020,'contribution par jour-semaine'!$1:$1,0),4,1,"contribution par jour-semaine")),"")</f>
        <v>2798.2353515625</v>
      </c>
      <c r="D2020" s="4" t="str">
        <f ca="1">VLOOKUP(A2020,predictions!A:B,2,FALSE)</f>
        <v>04/10/2021</v>
      </c>
      <c r="E2020" s="4">
        <f t="shared" ca="1" si="7"/>
        <v>44473</v>
      </c>
    </row>
    <row r="2021" spans="1:5" ht="13" x14ac:dyDescent="0.15">
      <c r="A2021" s="1">
        <f ca="1">IFERROR(__xludf.DUMMYFUNCTION("""COMPUTED_VALUE"""),67)</f>
        <v>67</v>
      </c>
      <c r="B2021" s="1" t="str">
        <f ca="1">IFERROR(__xludf.DUMMYFUNCTION("""COMPUTED_VALUE"""),"Media_Print_BIBA contribution")</f>
        <v>Media_Print_BIBA contribution</v>
      </c>
      <c r="C2021" s="1">
        <f ca="1">IFERROR(INDIRECT(ADDRESS(MATCH(A2021,'contribution par jour-semaine'!A:A,0),MATCH(B2021,'contribution par jour-semaine'!$1:$1,0),4,1,"contribution par jour-semaine")),"")</f>
        <v>41252.125</v>
      </c>
      <c r="D2021" s="4" t="str">
        <f ca="1">VLOOKUP(A2021,predictions!A:B,2,FALSE)</f>
        <v>04/10/2021</v>
      </c>
      <c r="E2021" s="4">
        <f t="shared" ca="1" si="7"/>
        <v>44473</v>
      </c>
    </row>
    <row r="2022" spans="1:5" ht="13" x14ac:dyDescent="0.15">
      <c r="A2022" s="1">
        <f ca="1">IFERROR(__xludf.DUMMYFUNCTION("""COMPUTED_VALUE"""),67)</f>
        <v>67</v>
      </c>
      <c r="B2022" s="1" t="str">
        <f ca="1">IFERROR(__xludf.DUMMYFUNCTION("""COMPUTED_VALUE"""),"Media_Print_AVANTAGES contribution")</f>
        <v>Media_Print_AVANTAGES contribution</v>
      </c>
      <c r="C2022" s="1">
        <f ca="1">IFERROR(INDIRECT(ADDRESS(MATCH(A2022,'contribution par jour-semaine'!A:A,0),MATCH(B2022,'contribution par jour-semaine'!$1:$1,0),4,1,"contribution par jour-semaine")),"")</f>
        <v>12344.4033203125</v>
      </c>
      <c r="D2022" s="4" t="str">
        <f ca="1">VLOOKUP(A2022,predictions!A:B,2,FALSE)</f>
        <v>04/10/2021</v>
      </c>
      <c r="E2022" s="4">
        <f t="shared" ca="1" si="7"/>
        <v>44473</v>
      </c>
    </row>
    <row r="2023" spans="1:5" ht="13" x14ac:dyDescent="0.15">
      <c r="A2023" s="1">
        <f ca="1">IFERROR(__xludf.DUMMYFUNCTION("""COMPUTED_VALUE"""),67)</f>
        <v>67</v>
      </c>
      <c r="B2023" s="1" t="str">
        <f ca="1">IFERROR(__xludf.DUMMYFUNCTION("""COMPUTED_VALUE"""),"Media_Print_PSYCHOLOGIES contribution")</f>
        <v>Media_Print_PSYCHOLOGIES contribution</v>
      </c>
      <c r="C2023" s="1">
        <f ca="1">IFERROR(INDIRECT(ADDRESS(MATCH(A2023,'contribution par jour-semaine'!A:A,0),MATCH(B2023,'contribution par jour-semaine'!$1:$1,0),4,1,"contribution par jour-semaine")),"")</f>
        <v>2352.168701171875</v>
      </c>
      <c r="D2023" s="4" t="str">
        <f ca="1">VLOOKUP(A2023,predictions!A:B,2,FALSE)</f>
        <v>04/10/2021</v>
      </c>
      <c r="E2023" s="4">
        <f t="shared" ca="1" si="7"/>
        <v>44473</v>
      </c>
    </row>
    <row r="2024" spans="1:5" ht="13" x14ac:dyDescent="0.15">
      <c r="A2024" s="1">
        <f ca="1">IFERROR(__xludf.DUMMYFUNCTION("""COMPUTED_VALUE"""),67)</f>
        <v>67</v>
      </c>
      <c r="B2024" s="1" t="str">
        <f ca="1">IFERROR(__xludf.DUMMYFUNCTION("""COMPUTED_VALUE"""),"Media_TV_TF1 contribution")</f>
        <v>Media_TV_TF1 contribution</v>
      </c>
      <c r="C2024" s="1">
        <f ca="1">IFERROR(INDIRECT(ADDRESS(MATCH(A2024,'contribution par jour-semaine'!A:A,0),MATCH(B2024,'contribution par jour-semaine'!$1:$1,0),4,1,"contribution par jour-semaine")),"")</f>
        <v>10501.26953125</v>
      </c>
      <c r="D2024" s="4" t="str">
        <f ca="1">VLOOKUP(A2024,predictions!A:B,2,FALSE)</f>
        <v>04/10/2021</v>
      </c>
      <c r="E2024" s="4">
        <f t="shared" ca="1" si="7"/>
        <v>44473</v>
      </c>
    </row>
    <row r="2025" spans="1:5" ht="13" x14ac:dyDescent="0.15">
      <c r="A2025" s="1">
        <f ca="1">IFERROR(__xludf.DUMMYFUNCTION("""COMPUTED_VALUE"""),67)</f>
        <v>67</v>
      </c>
      <c r="B2025" s="1" t="str">
        <f ca="1">IFERROR(__xludf.DUMMYFUNCTION("""COMPUTED_VALUE"""),"Media_TV_Others contribution")</f>
        <v>Media_TV_Others contribution</v>
      </c>
      <c r="C2025" s="1">
        <f ca="1">IFERROR(INDIRECT(ADDRESS(MATCH(A2025,'contribution par jour-semaine'!A:A,0),MATCH(B2025,'contribution par jour-semaine'!$1:$1,0),4,1,"contribution par jour-semaine")),"")</f>
        <v>14650.9052734375</v>
      </c>
      <c r="D2025" s="4" t="str">
        <f ca="1">VLOOKUP(A2025,predictions!A:B,2,FALSE)</f>
        <v>04/10/2021</v>
      </c>
      <c r="E2025" s="4">
        <f t="shared" ca="1" si="7"/>
        <v>44473</v>
      </c>
    </row>
    <row r="2026" spans="1:5" ht="13" x14ac:dyDescent="0.15">
      <c r="A2026" s="1">
        <f ca="1">IFERROR(__xludf.DUMMYFUNCTION("""COMPUTED_VALUE"""),67)</f>
        <v>67</v>
      </c>
      <c r="B2026" s="1" t="str">
        <f ca="1">IFERROR(__xludf.DUMMYFUNCTION("""COMPUTED_VALUE"""),"Media_TV_M6 contribution")</f>
        <v>Media_TV_M6 contribution</v>
      </c>
      <c r="C2026" s="1">
        <f ca="1">IFERROR(INDIRECT(ADDRESS(MATCH(A2026,'contribution par jour-semaine'!A:A,0),MATCH(B2026,'contribution par jour-semaine'!$1:$1,0),4,1,"contribution par jour-semaine")),"")</f>
        <v>17831.7265625</v>
      </c>
      <c r="D2026" s="4" t="str">
        <f ca="1">VLOOKUP(A2026,predictions!A:B,2,FALSE)</f>
        <v>04/10/2021</v>
      </c>
      <c r="E2026" s="4">
        <f t="shared" ca="1" si="7"/>
        <v>44473</v>
      </c>
    </row>
    <row r="2027" spans="1:5" ht="13" x14ac:dyDescent="0.15">
      <c r="A2027" s="1">
        <f ca="1">IFERROR(__xludf.DUMMYFUNCTION("""COMPUTED_VALUE"""),67)</f>
        <v>67</v>
      </c>
      <c r="B2027" s="1" t="str">
        <f ca="1">IFERROR(__xludf.DUMMYFUNCTION("""COMPUTED_VALUE"""),"Media_TV_TMC contribution")</f>
        <v>Media_TV_TMC contribution</v>
      </c>
      <c r="C2027" s="1">
        <f ca="1">IFERROR(INDIRECT(ADDRESS(MATCH(A2027,'contribution par jour-semaine'!A:A,0),MATCH(B2027,'contribution par jour-semaine'!$1:$1,0),4,1,"contribution par jour-semaine")),"")</f>
        <v>27375.64453125</v>
      </c>
      <c r="D2027" s="4" t="str">
        <f ca="1">VLOOKUP(A2027,predictions!A:B,2,FALSE)</f>
        <v>04/10/2021</v>
      </c>
      <c r="E2027" s="4">
        <f t="shared" ca="1" si="7"/>
        <v>44473</v>
      </c>
    </row>
    <row r="2028" spans="1:5" ht="13" x14ac:dyDescent="0.15">
      <c r="A2028" s="1">
        <f ca="1">IFERROR(__xludf.DUMMYFUNCTION("""COMPUTED_VALUE"""),67)</f>
        <v>67</v>
      </c>
      <c r="B2028" s="1" t="str">
        <f ca="1">IFERROR(__xludf.DUMMYFUNCTION("""COMPUTED_VALUE"""),"Media_TV_FRANCE 2 contribution")</f>
        <v>Media_TV_FRANCE 2 contribution</v>
      </c>
      <c r="C2028" s="1">
        <f ca="1">IFERROR(INDIRECT(ADDRESS(MATCH(A2028,'contribution par jour-semaine'!A:A,0),MATCH(B2028,'contribution par jour-semaine'!$1:$1,0),4,1,"contribution par jour-semaine")),"")</f>
        <v>15921.7392578125</v>
      </c>
      <c r="D2028" s="4" t="str">
        <f ca="1">VLOOKUP(A2028,predictions!A:B,2,FALSE)</f>
        <v>04/10/2021</v>
      </c>
      <c r="E2028" s="4">
        <f t="shared" ca="1" si="7"/>
        <v>44473</v>
      </c>
    </row>
    <row r="2029" spans="1:5" ht="13" x14ac:dyDescent="0.15">
      <c r="A2029" s="1">
        <f ca="1">IFERROR(__xludf.DUMMYFUNCTION("""COMPUTED_VALUE"""),67)</f>
        <v>67</v>
      </c>
      <c r="B2029" s="1" t="str">
        <f ca="1">IFERROR(__xludf.DUMMYFUNCTION("""COMPUTED_VALUE"""),"Media_TV_BFM TV contribution")</f>
        <v>Media_TV_BFM TV contribution</v>
      </c>
      <c r="C2029" s="1">
        <f ca="1">IFERROR(INDIRECT(ADDRESS(MATCH(A2029,'contribution par jour-semaine'!A:A,0),MATCH(B2029,'contribution par jour-semaine'!$1:$1,0),4,1,"contribution par jour-semaine")),"")</f>
        <v>14071.814453125</v>
      </c>
      <c r="D2029" s="4" t="str">
        <f ca="1">VLOOKUP(A2029,predictions!A:B,2,FALSE)</f>
        <v>04/10/2021</v>
      </c>
      <c r="E2029" s="4">
        <f t="shared" ca="1" si="7"/>
        <v>44473</v>
      </c>
    </row>
    <row r="2030" spans="1:5" ht="13" x14ac:dyDescent="0.15">
      <c r="A2030" s="1">
        <f ca="1">IFERROR(__xludf.DUMMYFUNCTION("""COMPUTED_VALUE"""),67)</f>
        <v>67</v>
      </c>
      <c r="B2030" s="1" t="str">
        <f ca="1">IFERROR(__xludf.DUMMYFUNCTION("""COMPUTED_VALUE"""),"Media_TV_C8 contribution")</f>
        <v>Media_TV_C8 contribution</v>
      </c>
      <c r="C2030" s="1">
        <f ca="1">IFERROR(INDIRECT(ADDRESS(MATCH(A2030,'contribution par jour-semaine'!A:A,0),MATCH(B2030,'contribution par jour-semaine'!$1:$1,0),4,1,"contribution par jour-semaine")),"")</f>
        <v>8050.0546875</v>
      </c>
      <c r="D2030" s="4" t="str">
        <f ca="1">VLOOKUP(A2030,predictions!A:B,2,FALSE)</f>
        <v>04/10/2021</v>
      </c>
      <c r="E2030" s="4">
        <f t="shared" ca="1" si="7"/>
        <v>44473</v>
      </c>
    </row>
    <row r="2031" spans="1:5" ht="13" x14ac:dyDescent="0.15">
      <c r="A2031" s="1">
        <f ca="1">IFERROR(__xludf.DUMMYFUNCTION("""COMPUTED_VALUE"""),67)</f>
        <v>67</v>
      </c>
      <c r="B2031" s="1" t="str">
        <f ca="1">IFERROR(__xludf.DUMMYFUNCTION("""COMPUTED_VALUE"""),"Media_TV_TF1 SERIES FILMS contribution")</f>
        <v>Media_TV_TF1 SERIES FILMS contribution</v>
      </c>
      <c r="C2031" s="1">
        <f ca="1">IFERROR(INDIRECT(ADDRESS(MATCH(A2031,'contribution par jour-semaine'!A:A,0),MATCH(B2031,'contribution par jour-semaine'!$1:$1,0),4,1,"contribution par jour-semaine")),"")</f>
        <v>9832.7216796875</v>
      </c>
      <c r="D2031" s="4" t="str">
        <f ca="1">VLOOKUP(A2031,predictions!A:B,2,FALSE)</f>
        <v>04/10/2021</v>
      </c>
      <c r="E2031" s="4">
        <f t="shared" ca="1" si="7"/>
        <v>44473</v>
      </c>
    </row>
    <row r="2032" spans="1:5" ht="13" x14ac:dyDescent="0.15">
      <c r="A2032" s="1">
        <f ca="1">IFERROR(__xludf.DUMMYFUNCTION("""COMPUTED_VALUE"""),67)</f>
        <v>67</v>
      </c>
      <c r="B2032" s="1" t="str">
        <f ca="1">IFERROR(__xludf.DUMMYFUNCTION("""COMPUTED_VALUE"""),"Media_TV_NRJ12 contribution")</f>
        <v>Media_TV_NRJ12 contribution</v>
      </c>
      <c r="C2032" s="1">
        <f ca="1">IFERROR(INDIRECT(ADDRESS(MATCH(A2032,'contribution par jour-semaine'!A:A,0),MATCH(B2032,'contribution par jour-semaine'!$1:$1,0),4,1,"contribution par jour-semaine")),"")</f>
        <v>10539.4794921875</v>
      </c>
      <c r="D2032" s="4" t="str">
        <f ca="1">VLOOKUP(A2032,predictions!A:B,2,FALSE)</f>
        <v>04/10/2021</v>
      </c>
      <c r="E2032" s="4">
        <f t="shared" ca="1" si="7"/>
        <v>44473</v>
      </c>
    </row>
    <row r="2033" spans="1:5" ht="13" x14ac:dyDescent="0.15">
      <c r="A2033" s="1">
        <f ca="1">IFERROR(__xludf.DUMMYFUNCTION("""COMPUTED_VALUE"""),67)</f>
        <v>67</v>
      </c>
      <c r="B2033" s="1" t="str">
        <f ca="1">IFERROR(__xludf.DUMMYFUNCTION("""COMPUTED_VALUE"""),"Media_Search contribution")</f>
        <v>Media_Search contribution</v>
      </c>
      <c r="C2033" s="1">
        <f ca="1">IFERROR(INDIRECT(ADDRESS(MATCH(A2033,'contribution par jour-semaine'!A:A,0),MATCH(B2033,'contribution par jour-semaine'!$1:$1,0),4,1,"contribution par jour-semaine")),"")</f>
        <v>84313.046875</v>
      </c>
      <c r="D2033" s="4" t="str">
        <f ca="1">VLOOKUP(A2033,predictions!A:B,2,FALSE)</f>
        <v>04/10/2021</v>
      </c>
      <c r="E2033" s="4">
        <f t="shared" ca="1" si="7"/>
        <v>44473</v>
      </c>
    </row>
    <row r="2034" spans="1:5" ht="13" x14ac:dyDescent="0.15">
      <c r="A2034" s="1">
        <f ca="1">IFERROR(__xludf.DUMMYFUNCTION("""COMPUTED_VALUE"""),67)</f>
        <v>67</v>
      </c>
      <c r="B2034" s="1" t="str">
        <f ca="1">IFERROR(__xludf.DUMMYFUNCTION("""COMPUTED_VALUE"""),"Media_Social contribution")</f>
        <v>Media_Social contribution</v>
      </c>
      <c r="C2034" s="1">
        <f ca="1">IFERROR(INDIRECT(ADDRESS(MATCH(A2034,'contribution par jour-semaine'!A:A,0),MATCH(B2034,'contribution par jour-semaine'!$1:$1,0),4,1,"contribution par jour-semaine")),"")</f>
        <v>282721.71875</v>
      </c>
      <c r="D2034" s="4" t="str">
        <f ca="1">VLOOKUP(A2034,predictions!A:B,2,FALSE)</f>
        <v>04/10/2021</v>
      </c>
      <c r="E2034" s="4">
        <f t="shared" ca="1" si="7"/>
        <v>44473</v>
      </c>
    </row>
    <row r="2035" spans="1:5" ht="13" x14ac:dyDescent="0.15">
      <c r="A2035" s="1">
        <f ca="1">IFERROR(__xludf.DUMMYFUNCTION("""COMPUTED_VALUE"""),67)</f>
        <v>67</v>
      </c>
      <c r="B2035" s="1" t="str">
        <f ca="1">IFERROR(__xludf.DUMMYFUNCTION("""COMPUTED_VALUE"""),"Media_Display contribution")</f>
        <v>Media_Display contribution</v>
      </c>
      <c r="C2035" s="1">
        <f ca="1">IFERROR(INDIRECT(ADDRESS(MATCH(A2035,'contribution par jour-semaine'!A:A,0),MATCH(B2035,'contribution par jour-semaine'!$1:$1,0),4,1,"contribution par jour-semaine")),"")</f>
        <v>48028.22265625</v>
      </c>
      <c r="D2035" s="4" t="str">
        <f ca="1">VLOOKUP(A2035,predictions!A:B,2,FALSE)</f>
        <v>04/10/2021</v>
      </c>
      <c r="E2035" s="4">
        <f t="shared" ca="1" si="7"/>
        <v>44473</v>
      </c>
    </row>
    <row r="2036" spans="1:5" ht="13" x14ac:dyDescent="0.15">
      <c r="A2036" s="1">
        <f ca="1">IFERROR(__xludf.DUMMYFUNCTION("""COMPUTED_VALUE"""),67)</f>
        <v>67</v>
      </c>
      <c r="B2036" s="1" t="str">
        <f ca="1">IFERROR(__xludf.DUMMYFUNCTION("""COMPUTED_VALUE"""),"Media_OOH_JC DECAUX VITRINE 2M2 NATIONAL contribution")</f>
        <v>Media_OOH_JC DECAUX VITRINE 2M2 NATIONAL contribution</v>
      </c>
      <c r="C2036" s="1">
        <f ca="1">IFERROR(INDIRECT(ADDRESS(MATCH(A2036,'contribution par jour-semaine'!A:A,0),MATCH(B2036,'contribution par jour-semaine'!$1:$1,0),4,1,"contribution par jour-semaine")),"")</f>
        <v>5417.4365234375</v>
      </c>
      <c r="D2036" s="4" t="str">
        <f ca="1">VLOOKUP(A2036,predictions!A:B,2,FALSE)</f>
        <v>04/10/2021</v>
      </c>
      <c r="E2036" s="4">
        <f t="shared" ca="1" si="7"/>
        <v>44473</v>
      </c>
    </row>
    <row r="2037" spans="1:5" ht="13" x14ac:dyDescent="0.15">
      <c r="A2037" s="1">
        <f ca="1">IFERROR(__xludf.DUMMYFUNCTION("""COMPUTED_VALUE"""),67)</f>
        <v>67</v>
      </c>
      <c r="B2037" s="1" t="str">
        <f ca="1">IFERROR(__xludf.DUMMYFUNCTION("""COMPUTED_VALUE"""),"Media_OOH_METROBUS METRO NATIONAL contribution")</f>
        <v>Media_OOH_METROBUS METRO NATIONAL contribution</v>
      </c>
      <c r="C2037" s="1">
        <f ca="1">IFERROR(INDIRECT(ADDRESS(MATCH(A2037,'contribution par jour-semaine'!A:A,0),MATCH(B2037,'contribution par jour-semaine'!$1:$1,0),4,1,"contribution par jour-semaine")),"")</f>
        <v>12326.1435546875</v>
      </c>
      <c r="D2037" s="4" t="str">
        <f ca="1">VLOOKUP(A2037,predictions!A:B,2,FALSE)</f>
        <v>04/10/2021</v>
      </c>
      <c r="E2037" s="4">
        <f t="shared" ca="1" si="7"/>
        <v>44473</v>
      </c>
    </row>
    <row r="2038" spans="1:5" ht="13" x14ac:dyDescent="0.15">
      <c r="A2038" s="1">
        <f ca="1">IFERROR(__xludf.DUMMYFUNCTION("""COMPUTED_VALUE"""),67)</f>
        <v>67</v>
      </c>
      <c r="B2038" s="1" t="str">
        <f ca="1">IFERROR(__xludf.DUMMYFUNCTION("""COMPUTED_VALUE"""),"Media_OOH_CLEAR CHANNEL SHOPPING MALLS contribution")</f>
        <v>Media_OOH_CLEAR CHANNEL SHOPPING MALLS contribution</v>
      </c>
      <c r="C2038" s="1">
        <f ca="1">IFERROR(INDIRECT(ADDRESS(MATCH(A2038,'contribution par jour-semaine'!A:A,0),MATCH(B2038,'contribution par jour-semaine'!$1:$1,0),4,1,"contribution par jour-semaine")),"")</f>
        <v>18372.3203125</v>
      </c>
      <c r="D2038" s="4" t="str">
        <f ca="1">VLOOKUP(A2038,predictions!A:B,2,FALSE)</f>
        <v>04/10/2021</v>
      </c>
      <c r="E2038" s="4">
        <f t="shared" ca="1" si="7"/>
        <v>44473</v>
      </c>
    </row>
    <row r="2039" spans="1:5" ht="13" x14ac:dyDescent="0.15">
      <c r="A2039" s="1">
        <f ca="1">IFERROR(__xludf.DUMMYFUNCTION("""COMPUTED_VALUE"""),67)</f>
        <v>67</v>
      </c>
      <c r="B2039" s="1" t="str">
        <f ca="1">IFERROR(__xludf.DUMMYFUNCTION("""COMPUTED_VALUE"""),"Media_OOH_MEDIAGARES TRANSPORT contribution")</f>
        <v>Media_OOH_MEDIAGARES TRANSPORT contribution</v>
      </c>
      <c r="C2039" s="1">
        <f ca="1">IFERROR(INDIRECT(ADDRESS(MATCH(A2039,'contribution par jour-semaine'!A:A,0),MATCH(B2039,'contribution par jour-semaine'!$1:$1,0),4,1,"contribution par jour-semaine")),"")</f>
        <v>10570.4296875</v>
      </c>
      <c r="D2039" s="4" t="str">
        <f ca="1">VLOOKUP(A2039,predictions!A:B,2,FALSE)</f>
        <v>04/10/2021</v>
      </c>
      <c r="E2039" s="4">
        <f t="shared" ca="1" si="7"/>
        <v>44473</v>
      </c>
    </row>
    <row r="2040" spans="1:5" ht="13" x14ac:dyDescent="0.15">
      <c r="A2040" s="1">
        <f ca="1">IFERROR(__xludf.DUMMYFUNCTION("""COMPUTED_VALUE"""),67)</f>
        <v>67</v>
      </c>
      <c r="B2040" s="1" t="str">
        <f ca="1">IFERROR(__xludf.DUMMYFUNCTION("""COMPUTED_VALUE"""),"Media_OOH_Others contribution")</f>
        <v>Media_OOH_Others contribution</v>
      </c>
      <c r="C2040" s="1">
        <f ca="1">IFERROR(INDIRECT(ADDRESS(MATCH(A2040,'contribution par jour-semaine'!A:A,0),MATCH(B2040,'contribution par jour-semaine'!$1:$1,0),4,1,"contribution par jour-semaine")),"")</f>
        <v>6523.0546875</v>
      </c>
      <c r="D2040" s="4" t="str">
        <f ca="1">VLOOKUP(A2040,predictions!A:B,2,FALSE)</f>
        <v>04/10/2021</v>
      </c>
      <c r="E2040" s="4">
        <f t="shared" ca="1" si="7"/>
        <v>44473</v>
      </c>
    </row>
    <row r="2041" spans="1:5" ht="13" x14ac:dyDescent="0.15">
      <c r="A2041" s="1">
        <f ca="1">IFERROR(__xludf.DUMMYFUNCTION("""COMPUTED_VALUE"""),67)</f>
        <v>67</v>
      </c>
      <c r="B2041" s="1" t="str">
        <f ca="1">IFERROR(__xludf.DUMMYFUNCTION("""COMPUTED_VALUE"""),"baseline contribution")</f>
        <v>baseline contribution</v>
      </c>
      <c r="C2041" s="1">
        <f ca="1">IFERROR(INDIRECT(ADDRESS(MATCH(A2041,'contribution par jour-semaine'!A:A,0),MATCH(B2041,'contribution par jour-semaine'!$1:$1,0),4,1,"contribution par jour-semaine")),"")</f>
        <v>1189606.5</v>
      </c>
      <c r="D2041" s="4" t="str">
        <f ca="1">VLOOKUP(A2041,predictions!A:B,2,FALSE)</f>
        <v>04/10/2021</v>
      </c>
      <c r="E2041" s="4">
        <f t="shared" ca="1" si="7"/>
        <v>44473</v>
      </c>
    </row>
    <row r="2042" spans="1:5" ht="13" x14ac:dyDescent="0.15">
      <c r="A2042" s="1">
        <f ca="1">IFERROR(__xludf.DUMMYFUNCTION("""COMPUTED_VALUE"""),68)</f>
        <v>68</v>
      </c>
      <c r="B2042" s="1" t="str">
        <f ca="1">IFERROR(__xludf.DUMMYFUNCTION("""COMPUTED_VALUE"""),"Media_Print_Others contribution")</f>
        <v>Media_Print_Others contribution</v>
      </c>
      <c r="C2042" s="1">
        <f ca="1">IFERROR(INDIRECT(ADDRESS(MATCH(A2042,'contribution par jour-semaine'!A:A,0),MATCH(B2042,'contribution par jour-semaine'!$1:$1,0),4,1,"contribution par jour-semaine")),"")</f>
        <v>59854.890625</v>
      </c>
      <c r="D2042" s="4" t="str">
        <f ca="1">VLOOKUP(A2042,predictions!A:B,2,FALSE)</f>
        <v>11/10/2021</v>
      </c>
      <c r="E2042" s="4">
        <f t="shared" ref="E2042:E2296" ca="1" si="8">DATE(RIGHT(D2042,4),MID(D2042,4,2),LEFT(D2042,2))</f>
        <v>44480</v>
      </c>
    </row>
    <row r="2043" spans="1:5" ht="13" x14ac:dyDescent="0.15">
      <c r="A2043" s="1">
        <f ca="1">IFERROR(__xludf.DUMMYFUNCTION("""COMPUTED_VALUE"""),68)</f>
        <v>68</v>
      </c>
      <c r="B2043" s="1" t="str">
        <f ca="1">IFERROR(__xludf.DUMMYFUNCTION("""COMPUTED_VALUE"""),"Media_Print_ELLE contribution")</f>
        <v>Media_Print_ELLE contribution</v>
      </c>
      <c r="C2043" s="1">
        <f ca="1">IFERROR(INDIRECT(ADDRESS(MATCH(A2043,'contribution par jour-semaine'!A:A,0),MATCH(B2043,'contribution par jour-semaine'!$1:$1,0),4,1,"contribution par jour-semaine")),"")</f>
        <v>61996.57421875</v>
      </c>
      <c r="D2043" s="4" t="str">
        <f ca="1">VLOOKUP(A2043,predictions!A:B,2,FALSE)</f>
        <v>11/10/2021</v>
      </c>
      <c r="E2043" s="4">
        <f t="shared" ca="1" si="8"/>
        <v>44480</v>
      </c>
    </row>
    <row r="2044" spans="1:5" ht="13" x14ac:dyDescent="0.15">
      <c r="A2044" s="1">
        <f ca="1">IFERROR(__xludf.DUMMYFUNCTION("""COMPUTED_VALUE"""),68)</f>
        <v>68</v>
      </c>
      <c r="B2044" s="1" t="str">
        <f ca="1">IFERROR(__xludf.DUMMYFUNCTION("""COMPUTED_VALUE"""),"Media_Print_MADAME FIGARO contribution")</f>
        <v>Media_Print_MADAME FIGARO contribution</v>
      </c>
      <c r="C2044" s="1">
        <f ca="1">IFERROR(INDIRECT(ADDRESS(MATCH(A2044,'contribution par jour-semaine'!A:A,0),MATCH(B2044,'contribution par jour-semaine'!$1:$1,0),4,1,"contribution par jour-semaine")),"")</f>
        <v>25166.23828125</v>
      </c>
      <c r="D2044" s="4" t="str">
        <f ca="1">VLOOKUP(A2044,predictions!A:B,2,FALSE)</f>
        <v>11/10/2021</v>
      </c>
      <c r="E2044" s="4">
        <f t="shared" ca="1" si="8"/>
        <v>44480</v>
      </c>
    </row>
    <row r="2045" spans="1:5" ht="13" x14ac:dyDescent="0.15">
      <c r="A2045" s="1">
        <f ca="1">IFERROR(__xludf.DUMMYFUNCTION("""COMPUTED_VALUE"""),68)</f>
        <v>68</v>
      </c>
      <c r="B2045" s="1" t="str">
        <f ca="1">IFERROR(__xludf.DUMMYFUNCTION("""COMPUTED_VALUE"""),"Media_Print_MARIE CLAIRE contribution")</f>
        <v>Media_Print_MARIE CLAIRE contribution</v>
      </c>
      <c r="C2045" s="1">
        <f ca="1">IFERROR(INDIRECT(ADDRESS(MATCH(A2045,'contribution par jour-semaine'!A:A,0),MATCH(B2045,'contribution par jour-semaine'!$1:$1,0),4,1,"contribution par jour-semaine")),"")</f>
        <v>12903.0078125</v>
      </c>
      <c r="D2045" s="4" t="str">
        <f ca="1">VLOOKUP(A2045,predictions!A:B,2,FALSE)</f>
        <v>11/10/2021</v>
      </c>
      <c r="E2045" s="4">
        <f t="shared" ca="1" si="8"/>
        <v>44480</v>
      </c>
    </row>
    <row r="2046" spans="1:5" ht="13" x14ac:dyDescent="0.15">
      <c r="A2046" s="1">
        <f ca="1">IFERROR(__xludf.DUMMYFUNCTION("""COMPUTED_VALUE"""),68)</f>
        <v>68</v>
      </c>
      <c r="B2046" s="1" t="str">
        <f ca="1">IFERROR(__xludf.DUMMYFUNCTION("""COMPUTED_VALUE"""),"Media_Print_VERSION FEMINA contribution")</f>
        <v>Media_Print_VERSION FEMINA contribution</v>
      </c>
      <c r="C2046" s="1">
        <f ca="1">IFERROR(INDIRECT(ADDRESS(MATCH(A2046,'contribution par jour-semaine'!A:A,0),MATCH(B2046,'contribution par jour-semaine'!$1:$1,0),4,1,"contribution par jour-semaine")),"")</f>
        <v>27660.099609375</v>
      </c>
      <c r="D2046" s="4" t="str">
        <f ca="1">VLOOKUP(A2046,predictions!A:B,2,FALSE)</f>
        <v>11/10/2021</v>
      </c>
      <c r="E2046" s="4">
        <f t="shared" ca="1" si="8"/>
        <v>44480</v>
      </c>
    </row>
    <row r="2047" spans="1:5" ht="13" x14ac:dyDescent="0.15">
      <c r="A2047" s="1">
        <f ca="1">IFERROR(__xludf.DUMMYFUNCTION("""COMPUTED_VALUE"""),68)</f>
        <v>68</v>
      </c>
      <c r="B2047" s="1" t="str">
        <f ca="1">IFERROR(__xludf.DUMMYFUNCTION("""COMPUTED_VALUE"""),"Media_Print_GALA contribution")</f>
        <v>Media_Print_GALA contribution</v>
      </c>
      <c r="C2047" s="1">
        <f ca="1">IFERROR(INDIRECT(ADDRESS(MATCH(A2047,'contribution par jour-semaine'!A:A,0),MATCH(B2047,'contribution par jour-semaine'!$1:$1,0),4,1,"contribution par jour-semaine")),"")</f>
        <v>30478.84765625</v>
      </c>
      <c r="D2047" s="4" t="str">
        <f ca="1">VLOOKUP(A2047,predictions!A:B,2,FALSE)</f>
        <v>11/10/2021</v>
      </c>
      <c r="E2047" s="4">
        <f t="shared" ca="1" si="8"/>
        <v>44480</v>
      </c>
    </row>
    <row r="2048" spans="1:5" ht="13" x14ac:dyDescent="0.15">
      <c r="A2048" s="1">
        <f ca="1">IFERROR(__xludf.DUMMYFUNCTION("""COMPUTED_VALUE"""),68)</f>
        <v>68</v>
      </c>
      <c r="B2048" s="1" t="str">
        <f ca="1">IFERROR(__xludf.DUMMYFUNCTION("""COMPUTED_VALUE"""),"Media_Print_COSMOPOLITAN contribution")</f>
        <v>Media_Print_COSMOPOLITAN contribution</v>
      </c>
      <c r="C2048" s="1">
        <f ca="1">IFERROR(INDIRECT(ADDRESS(MATCH(A2048,'contribution par jour-semaine'!A:A,0),MATCH(B2048,'contribution par jour-semaine'!$1:$1,0),4,1,"contribution par jour-semaine")),"")</f>
        <v>33226.58203125</v>
      </c>
      <c r="D2048" s="4" t="str">
        <f ca="1">VLOOKUP(A2048,predictions!A:B,2,FALSE)</f>
        <v>11/10/2021</v>
      </c>
      <c r="E2048" s="4">
        <f t="shared" ca="1" si="8"/>
        <v>44480</v>
      </c>
    </row>
    <row r="2049" spans="1:5" ht="13" x14ac:dyDescent="0.15">
      <c r="A2049" s="1">
        <f ca="1">IFERROR(__xludf.DUMMYFUNCTION("""COMPUTED_VALUE"""),68)</f>
        <v>68</v>
      </c>
      <c r="B2049" s="1" t="str">
        <f ca="1">IFERROR(__xludf.DUMMYFUNCTION("""COMPUTED_VALUE"""),"Media_Print_FEMME ACTUELLE contribution")</f>
        <v>Media_Print_FEMME ACTUELLE contribution</v>
      </c>
      <c r="C2049" s="1">
        <f ca="1">IFERROR(INDIRECT(ADDRESS(MATCH(A2049,'contribution par jour-semaine'!A:A,0),MATCH(B2049,'contribution par jour-semaine'!$1:$1,0),4,1,"contribution par jour-semaine")),"")</f>
        <v>22225.099609375</v>
      </c>
      <c r="D2049" s="4" t="str">
        <f ca="1">VLOOKUP(A2049,predictions!A:B,2,FALSE)</f>
        <v>11/10/2021</v>
      </c>
      <c r="E2049" s="4">
        <f t="shared" ca="1" si="8"/>
        <v>44480</v>
      </c>
    </row>
    <row r="2050" spans="1:5" ht="13" x14ac:dyDescent="0.15">
      <c r="A2050" s="1">
        <f ca="1">IFERROR(__xludf.DUMMYFUNCTION("""COMPUTED_VALUE"""),68)</f>
        <v>68</v>
      </c>
      <c r="B2050" s="1" t="str">
        <f ca="1">IFERROR(__xludf.DUMMYFUNCTION("""COMPUTED_VALUE"""),"Media_Print_PARIS MATCH contribution")</f>
        <v>Media_Print_PARIS MATCH contribution</v>
      </c>
      <c r="C2050" s="1">
        <f ca="1">IFERROR(INDIRECT(ADDRESS(MATCH(A2050,'contribution par jour-semaine'!A:A,0),MATCH(B2050,'contribution par jour-semaine'!$1:$1,0),4,1,"contribution par jour-semaine")),"")</f>
        <v>2257.1533203125</v>
      </c>
      <c r="D2050" s="4" t="str">
        <f ca="1">VLOOKUP(A2050,predictions!A:B,2,FALSE)</f>
        <v>11/10/2021</v>
      </c>
      <c r="E2050" s="4">
        <f t="shared" ca="1" si="8"/>
        <v>44480</v>
      </c>
    </row>
    <row r="2051" spans="1:5" ht="13" x14ac:dyDescent="0.15">
      <c r="A2051" s="1">
        <f ca="1">IFERROR(__xludf.DUMMYFUNCTION("""COMPUTED_VALUE"""),68)</f>
        <v>68</v>
      </c>
      <c r="B2051" s="1" t="str">
        <f ca="1">IFERROR(__xludf.DUMMYFUNCTION("""COMPUTED_VALUE"""),"Media_Print_BIBA contribution")</f>
        <v>Media_Print_BIBA contribution</v>
      </c>
      <c r="C2051" s="1">
        <f ca="1">IFERROR(INDIRECT(ADDRESS(MATCH(A2051,'contribution par jour-semaine'!A:A,0),MATCH(B2051,'contribution par jour-semaine'!$1:$1,0),4,1,"contribution par jour-semaine")),"")</f>
        <v>37921.328125</v>
      </c>
      <c r="D2051" s="4" t="str">
        <f ca="1">VLOOKUP(A2051,predictions!A:B,2,FALSE)</f>
        <v>11/10/2021</v>
      </c>
      <c r="E2051" s="4">
        <f t="shared" ca="1" si="8"/>
        <v>44480</v>
      </c>
    </row>
    <row r="2052" spans="1:5" ht="13" x14ac:dyDescent="0.15">
      <c r="A2052" s="1">
        <f ca="1">IFERROR(__xludf.DUMMYFUNCTION("""COMPUTED_VALUE"""),68)</f>
        <v>68</v>
      </c>
      <c r="B2052" s="1" t="str">
        <f ca="1">IFERROR(__xludf.DUMMYFUNCTION("""COMPUTED_VALUE"""),"Media_Print_AVANTAGES contribution")</f>
        <v>Media_Print_AVANTAGES contribution</v>
      </c>
      <c r="C2052" s="1">
        <f ca="1">IFERROR(INDIRECT(ADDRESS(MATCH(A2052,'contribution par jour-semaine'!A:A,0),MATCH(B2052,'contribution par jour-semaine'!$1:$1,0),4,1,"contribution par jour-semaine")),"")</f>
        <v>11265.34375</v>
      </c>
      <c r="D2052" s="4" t="str">
        <f ca="1">VLOOKUP(A2052,predictions!A:B,2,FALSE)</f>
        <v>11/10/2021</v>
      </c>
      <c r="E2052" s="4">
        <f t="shared" ca="1" si="8"/>
        <v>44480</v>
      </c>
    </row>
    <row r="2053" spans="1:5" ht="13" x14ac:dyDescent="0.15">
      <c r="A2053" s="1">
        <f ca="1">IFERROR(__xludf.DUMMYFUNCTION("""COMPUTED_VALUE"""),68)</f>
        <v>68</v>
      </c>
      <c r="B2053" s="1" t="str">
        <f ca="1">IFERROR(__xludf.DUMMYFUNCTION("""COMPUTED_VALUE"""),"Media_Print_PSYCHOLOGIES contribution")</f>
        <v>Media_Print_PSYCHOLOGIES contribution</v>
      </c>
      <c r="C2053" s="1">
        <f ca="1">IFERROR(INDIRECT(ADDRESS(MATCH(A2053,'contribution par jour-semaine'!A:A,0),MATCH(B2053,'contribution par jour-semaine'!$1:$1,0),4,1,"contribution par jour-semaine")),"")</f>
        <v>10177.98046875</v>
      </c>
      <c r="D2053" s="4" t="str">
        <f ca="1">VLOOKUP(A2053,predictions!A:B,2,FALSE)</f>
        <v>11/10/2021</v>
      </c>
      <c r="E2053" s="4">
        <f t="shared" ca="1" si="8"/>
        <v>44480</v>
      </c>
    </row>
    <row r="2054" spans="1:5" ht="13" x14ac:dyDescent="0.15">
      <c r="A2054" s="1">
        <f ca="1">IFERROR(__xludf.DUMMYFUNCTION("""COMPUTED_VALUE"""),68)</f>
        <v>68</v>
      </c>
      <c r="B2054" s="1" t="str">
        <f ca="1">IFERROR(__xludf.DUMMYFUNCTION("""COMPUTED_VALUE"""),"Media_TV_TF1 contribution")</f>
        <v>Media_TV_TF1 contribution</v>
      </c>
      <c r="C2054" s="1">
        <f ca="1">IFERROR(INDIRECT(ADDRESS(MATCH(A2054,'contribution par jour-semaine'!A:A,0),MATCH(B2054,'contribution par jour-semaine'!$1:$1,0),4,1,"contribution par jour-semaine")),"")</f>
        <v>12177.3623046875</v>
      </c>
      <c r="D2054" s="4" t="str">
        <f ca="1">VLOOKUP(A2054,predictions!A:B,2,FALSE)</f>
        <v>11/10/2021</v>
      </c>
      <c r="E2054" s="4">
        <f t="shared" ca="1" si="8"/>
        <v>44480</v>
      </c>
    </row>
    <row r="2055" spans="1:5" ht="13" x14ac:dyDescent="0.15">
      <c r="A2055" s="1">
        <f ca="1">IFERROR(__xludf.DUMMYFUNCTION("""COMPUTED_VALUE"""),68)</f>
        <v>68</v>
      </c>
      <c r="B2055" s="1" t="str">
        <f ca="1">IFERROR(__xludf.DUMMYFUNCTION("""COMPUTED_VALUE"""),"Media_TV_Others contribution")</f>
        <v>Media_TV_Others contribution</v>
      </c>
      <c r="C2055" s="1">
        <f ca="1">IFERROR(INDIRECT(ADDRESS(MATCH(A2055,'contribution par jour-semaine'!A:A,0),MATCH(B2055,'contribution par jour-semaine'!$1:$1,0),4,1,"contribution par jour-semaine")),"")</f>
        <v>16736.0078125</v>
      </c>
      <c r="D2055" s="4" t="str">
        <f ca="1">VLOOKUP(A2055,predictions!A:B,2,FALSE)</f>
        <v>11/10/2021</v>
      </c>
      <c r="E2055" s="4">
        <f t="shared" ca="1" si="8"/>
        <v>44480</v>
      </c>
    </row>
    <row r="2056" spans="1:5" ht="13" x14ac:dyDescent="0.15">
      <c r="A2056" s="1">
        <f ca="1">IFERROR(__xludf.DUMMYFUNCTION("""COMPUTED_VALUE"""),68)</f>
        <v>68</v>
      </c>
      <c r="B2056" s="1" t="str">
        <f ca="1">IFERROR(__xludf.DUMMYFUNCTION("""COMPUTED_VALUE"""),"Media_TV_M6 contribution")</f>
        <v>Media_TV_M6 contribution</v>
      </c>
      <c r="C2056" s="1">
        <f ca="1">IFERROR(INDIRECT(ADDRESS(MATCH(A2056,'contribution par jour-semaine'!A:A,0),MATCH(B2056,'contribution par jour-semaine'!$1:$1,0),4,1,"contribution par jour-semaine")),"")</f>
        <v>17946.30078125</v>
      </c>
      <c r="D2056" s="4" t="str">
        <f ca="1">VLOOKUP(A2056,predictions!A:B,2,FALSE)</f>
        <v>11/10/2021</v>
      </c>
      <c r="E2056" s="4">
        <f t="shared" ca="1" si="8"/>
        <v>44480</v>
      </c>
    </row>
    <row r="2057" spans="1:5" ht="13" x14ac:dyDescent="0.15">
      <c r="A2057" s="1">
        <f ca="1">IFERROR(__xludf.DUMMYFUNCTION("""COMPUTED_VALUE"""),68)</f>
        <v>68</v>
      </c>
      <c r="B2057" s="1" t="str">
        <f ca="1">IFERROR(__xludf.DUMMYFUNCTION("""COMPUTED_VALUE"""),"Media_TV_TMC contribution")</f>
        <v>Media_TV_TMC contribution</v>
      </c>
      <c r="C2057" s="1">
        <f ca="1">IFERROR(INDIRECT(ADDRESS(MATCH(A2057,'contribution par jour-semaine'!A:A,0),MATCH(B2057,'contribution par jour-semaine'!$1:$1,0),4,1,"contribution par jour-semaine")),"")</f>
        <v>30333.623046875</v>
      </c>
      <c r="D2057" s="4" t="str">
        <f ca="1">VLOOKUP(A2057,predictions!A:B,2,FALSE)</f>
        <v>11/10/2021</v>
      </c>
      <c r="E2057" s="4">
        <f t="shared" ca="1" si="8"/>
        <v>44480</v>
      </c>
    </row>
    <row r="2058" spans="1:5" ht="13" x14ac:dyDescent="0.15">
      <c r="A2058" s="1">
        <f ca="1">IFERROR(__xludf.DUMMYFUNCTION("""COMPUTED_VALUE"""),68)</f>
        <v>68</v>
      </c>
      <c r="B2058" s="1" t="str">
        <f ca="1">IFERROR(__xludf.DUMMYFUNCTION("""COMPUTED_VALUE"""),"Media_TV_FRANCE 2 contribution")</f>
        <v>Media_TV_FRANCE 2 contribution</v>
      </c>
      <c r="C2058" s="1">
        <f ca="1">IFERROR(INDIRECT(ADDRESS(MATCH(A2058,'contribution par jour-semaine'!A:A,0),MATCH(B2058,'contribution par jour-semaine'!$1:$1,0),4,1,"contribution par jour-semaine")),"")</f>
        <v>16901.1015625</v>
      </c>
      <c r="D2058" s="4" t="str">
        <f ca="1">VLOOKUP(A2058,predictions!A:B,2,FALSE)</f>
        <v>11/10/2021</v>
      </c>
      <c r="E2058" s="4">
        <f t="shared" ca="1" si="8"/>
        <v>44480</v>
      </c>
    </row>
    <row r="2059" spans="1:5" ht="13" x14ac:dyDescent="0.15">
      <c r="A2059" s="1">
        <f ca="1">IFERROR(__xludf.DUMMYFUNCTION("""COMPUTED_VALUE"""),68)</f>
        <v>68</v>
      </c>
      <c r="B2059" s="1" t="str">
        <f ca="1">IFERROR(__xludf.DUMMYFUNCTION("""COMPUTED_VALUE"""),"Media_TV_BFM TV contribution")</f>
        <v>Media_TV_BFM TV contribution</v>
      </c>
      <c r="C2059" s="1">
        <f ca="1">IFERROR(INDIRECT(ADDRESS(MATCH(A2059,'contribution par jour-semaine'!A:A,0),MATCH(B2059,'contribution par jour-semaine'!$1:$1,0),4,1,"contribution par jour-semaine")),"")</f>
        <v>14906.029296875</v>
      </c>
      <c r="D2059" s="4" t="str">
        <f ca="1">VLOOKUP(A2059,predictions!A:B,2,FALSE)</f>
        <v>11/10/2021</v>
      </c>
      <c r="E2059" s="4">
        <f t="shared" ca="1" si="8"/>
        <v>44480</v>
      </c>
    </row>
    <row r="2060" spans="1:5" ht="13" x14ac:dyDescent="0.15">
      <c r="A2060" s="1">
        <f ca="1">IFERROR(__xludf.DUMMYFUNCTION("""COMPUTED_VALUE"""),68)</f>
        <v>68</v>
      </c>
      <c r="B2060" s="1" t="str">
        <f ca="1">IFERROR(__xludf.DUMMYFUNCTION("""COMPUTED_VALUE"""),"Media_TV_C8 contribution")</f>
        <v>Media_TV_C8 contribution</v>
      </c>
      <c r="C2060" s="1">
        <f ca="1">IFERROR(INDIRECT(ADDRESS(MATCH(A2060,'contribution par jour-semaine'!A:A,0),MATCH(B2060,'contribution par jour-semaine'!$1:$1,0),4,1,"contribution par jour-semaine")),"")</f>
        <v>8763.1259765625</v>
      </c>
      <c r="D2060" s="4" t="str">
        <f ca="1">VLOOKUP(A2060,predictions!A:B,2,FALSE)</f>
        <v>11/10/2021</v>
      </c>
      <c r="E2060" s="4">
        <f t="shared" ca="1" si="8"/>
        <v>44480</v>
      </c>
    </row>
    <row r="2061" spans="1:5" ht="13" x14ac:dyDescent="0.15">
      <c r="A2061" s="1">
        <f ca="1">IFERROR(__xludf.DUMMYFUNCTION("""COMPUTED_VALUE"""),68)</f>
        <v>68</v>
      </c>
      <c r="B2061" s="1" t="str">
        <f ca="1">IFERROR(__xludf.DUMMYFUNCTION("""COMPUTED_VALUE"""),"Media_TV_TF1 SERIES FILMS contribution")</f>
        <v>Media_TV_TF1 SERIES FILMS contribution</v>
      </c>
      <c r="C2061" s="1">
        <f ca="1">IFERROR(INDIRECT(ADDRESS(MATCH(A2061,'contribution par jour-semaine'!A:A,0),MATCH(B2061,'contribution par jour-semaine'!$1:$1,0),4,1,"contribution par jour-semaine")),"")</f>
        <v>9974.697265625</v>
      </c>
      <c r="D2061" s="4" t="str">
        <f ca="1">VLOOKUP(A2061,predictions!A:B,2,FALSE)</f>
        <v>11/10/2021</v>
      </c>
      <c r="E2061" s="4">
        <f t="shared" ca="1" si="8"/>
        <v>44480</v>
      </c>
    </row>
    <row r="2062" spans="1:5" ht="13" x14ac:dyDescent="0.15">
      <c r="A2062" s="1">
        <f ca="1">IFERROR(__xludf.DUMMYFUNCTION("""COMPUTED_VALUE"""),68)</f>
        <v>68</v>
      </c>
      <c r="B2062" s="1" t="str">
        <f ca="1">IFERROR(__xludf.DUMMYFUNCTION("""COMPUTED_VALUE"""),"Media_TV_NRJ12 contribution")</f>
        <v>Media_TV_NRJ12 contribution</v>
      </c>
      <c r="C2062" s="1">
        <f ca="1">IFERROR(INDIRECT(ADDRESS(MATCH(A2062,'contribution par jour-semaine'!A:A,0),MATCH(B2062,'contribution par jour-semaine'!$1:$1,0),4,1,"contribution par jour-semaine")),"")</f>
        <v>10783.392578125</v>
      </c>
      <c r="D2062" s="4" t="str">
        <f ca="1">VLOOKUP(A2062,predictions!A:B,2,FALSE)</f>
        <v>11/10/2021</v>
      </c>
      <c r="E2062" s="4">
        <f t="shared" ca="1" si="8"/>
        <v>44480</v>
      </c>
    </row>
    <row r="2063" spans="1:5" ht="13" x14ac:dyDescent="0.15">
      <c r="A2063" s="1">
        <f ca="1">IFERROR(__xludf.DUMMYFUNCTION("""COMPUTED_VALUE"""),68)</f>
        <v>68</v>
      </c>
      <c r="B2063" s="1" t="str">
        <f ca="1">IFERROR(__xludf.DUMMYFUNCTION("""COMPUTED_VALUE"""),"Media_Search contribution")</f>
        <v>Media_Search contribution</v>
      </c>
      <c r="C2063" s="1">
        <f ca="1">IFERROR(INDIRECT(ADDRESS(MATCH(A2063,'contribution par jour-semaine'!A:A,0),MATCH(B2063,'contribution par jour-semaine'!$1:$1,0),4,1,"contribution par jour-semaine")),"")</f>
        <v>90705.1953125</v>
      </c>
      <c r="D2063" s="4" t="str">
        <f ca="1">VLOOKUP(A2063,predictions!A:B,2,FALSE)</f>
        <v>11/10/2021</v>
      </c>
      <c r="E2063" s="4">
        <f t="shared" ca="1" si="8"/>
        <v>44480</v>
      </c>
    </row>
    <row r="2064" spans="1:5" ht="13" x14ac:dyDescent="0.15">
      <c r="A2064" s="1">
        <f ca="1">IFERROR(__xludf.DUMMYFUNCTION("""COMPUTED_VALUE"""),68)</f>
        <v>68</v>
      </c>
      <c r="B2064" s="1" t="str">
        <f ca="1">IFERROR(__xludf.DUMMYFUNCTION("""COMPUTED_VALUE"""),"Media_Social contribution")</f>
        <v>Media_Social contribution</v>
      </c>
      <c r="C2064" s="1">
        <f ca="1">IFERROR(INDIRECT(ADDRESS(MATCH(A2064,'contribution par jour-semaine'!A:A,0),MATCH(B2064,'contribution par jour-semaine'!$1:$1,0),4,1,"contribution par jour-semaine")),"")</f>
        <v>278415.90625</v>
      </c>
      <c r="D2064" s="4" t="str">
        <f ca="1">VLOOKUP(A2064,predictions!A:B,2,FALSE)</f>
        <v>11/10/2021</v>
      </c>
      <c r="E2064" s="4">
        <f t="shared" ca="1" si="8"/>
        <v>44480</v>
      </c>
    </row>
    <row r="2065" spans="1:5" ht="13" x14ac:dyDescent="0.15">
      <c r="A2065" s="1">
        <f ca="1">IFERROR(__xludf.DUMMYFUNCTION("""COMPUTED_VALUE"""),68)</f>
        <v>68</v>
      </c>
      <c r="B2065" s="1" t="str">
        <f ca="1">IFERROR(__xludf.DUMMYFUNCTION("""COMPUTED_VALUE"""),"Media_Display contribution")</f>
        <v>Media_Display contribution</v>
      </c>
      <c r="C2065" s="1">
        <f ca="1">IFERROR(INDIRECT(ADDRESS(MATCH(A2065,'contribution par jour-semaine'!A:A,0),MATCH(B2065,'contribution par jour-semaine'!$1:$1,0),4,1,"contribution par jour-semaine")),"")</f>
        <v>47754.72265625</v>
      </c>
      <c r="D2065" s="4" t="str">
        <f ca="1">VLOOKUP(A2065,predictions!A:B,2,FALSE)</f>
        <v>11/10/2021</v>
      </c>
      <c r="E2065" s="4">
        <f t="shared" ca="1" si="8"/>
        <v>44480</v>
      </c>
    </row>
    <row r="2066" spans="1:5" ht="13" x14ac:dyDescent="0.15">
      <c r="A2066" s="1">
        <f ca="1">IFERROR(__xludf.DUMMYFUNCTION("""COMPUTED_VALUE"""),68)</f>
        <v>68</v>
      </c>
      <c r="B2066" s="1" t="str">
        <f ca="1">IFERROR(__xludf.DUMMYFUNCTION("""COMPUTED_VALUE"""),"Media_OOH_JC DECAUX VITRINE 2M2 NATIONAL contribution")</f>
        <v>Media_OOH_JC DECAUX VITRINE 2M2 NATIONAL contribution</v>
      </c>
      <c r="C2066" s="1">
        <f ca="1">IFERROR(INDIRECT(ADDRESS(MATCH(A2066,'contribution par jour-semaine'!A:A,0),MATCH(B2066,'contribution par jour-semaine'!$1:$1,0),4,1,"contribution par jour-semaine")),"")</f>
        <v>4812.74169921875</v>
      </c>
      <c r="D2066" s="4" t="str">
        <f ca="1">VLOOKUP(A2066,predictions!A:B,2,FALSE)</f>
        <v>11/10/2021</v>
      </c>
      <c r="E2066" s="4">
        <f t="shared" ca="1" si="8"/>
        <v>44480</v>
      </c>
    </row>
    <row r="2067" spans="1:5" ht="13" x14ac:dyDescent="0.15">
      <c r="A2067" s="1">
        <f ca="1">IFERROR(__xludf.DUMMYFUNCTION("""COMPUTED_VALUE"""),68)</f>
        <v>68</v>
      </c>
      <c r="B2067" s="1" t="str">
        <f ca="1">IFERROR(__xludf.DUMMYFUNCTION("""COMPUTED_VALUE"""),"Media_OOH_METROBUS METRO NATIONAL contribution")</f>
        <v>Media_OOH_METROBUS METRO NATIONAL contribution</v>
      </c>
      <c r="C2067" s="1">
        <f ca="1">IFERROR(INDIRECT(ADDRESS(MATCH(A2067,'contribution par jour-semaine'!A:A,0),MATCH(B2067,'contribution par jour-semaine'!$1:$1,0),4,1,"contribution par jour-semaine")),"")</f>
        <v>10858.2041015625</v>
      </c>
      <c r="D2067" s="4" t="str">
        <f ca="1">VLOOKUP(A2067,predictions!A:B,2,FALSE)</f>
        <v>11/10/2021</v>
      </c>
      <c r="E2067" s="4">
        <f t="shared" ca="1" si="8"/>
        <v>44480</v>
      </c>
    </row>
    <row r="2068" spans="1:5" ht="13" x14ac:dyDescent="0.15">
      <c r="A2068" s="1">
        <f ca="1">IFERROR(__xludf.DUMMYFUNCTION("""COMPUTED_VALUE"""),68)</f>
        <v>68</v>
      </c>
      <c r="B2068" s="1" t="str">
        <f ca="1">IFERROR(__xludf.DUMMYFUNCTION("""COMPUTED_VALUE"""),"Media_OOH_CLEAR CHANNEL SHOPPING MALLS contribution")</f>
        <v>Media_OOH_CLEAR CHANNEL SHOPPING MALLS contribution</v>
      </c>
      <c r="C2068" s="1">
        <f ca="1">IFERROR(INDIRECT(ADDRESS(MATCH(A2068,'contribution par jour-semaine'!A:A,0),MATCH(B2068,'contribution par jour-semaine'!$1:$1,0),4,1,"contribution par jour-semaine")),"")</f>
        <v>17053.234375</v>
      </c>
      <c r="D2068" s="4" t="str">
        <f ca="1">VLOOKUP(A2068,predictions!A:B,2,FALSE)</f>
        <v>11/10/2021</v>
      </c>
      <c r="E2068" s="4">
        <f t="shared" ca="1" si="8"/>
        <v>44480</v>
      </c>
    </row>
    <row r="2069" spans="1:5" ht="13" x14ac:dyDescent="0.15">
      <c r="A2069" s="1">
        <f ca="1">IFERROR(__xludf.DUMMYFUNCTION("""COMPUTED_VALUE"""),68)</f>
        <v>68</v>
      </c>
      <c r="B2069" s="1" t="str">
        <f ca="1">IFERROR(__xludf.DUMMYFUNCTION("""COMPUTED_VALUE"""),"Media_OOH_MEDIAGARES TRANSPORT contribution")</f>
        <v>Media_OOH_MEDIAGARES TRANSPORT contribution</v>
      </c>
      <c r="C2069" s="1">
        <f ca="1">IFERROR(INDIRECT(ADDRESS(MATCH(A2069,'contribution par jour-semaine'!A:A,0),MATCH(B2069,'contribution par jour-semaine'!$1:$1,0),4,1,"contribution par jour-semaine")),"")</f>
        <v>10402.6513671875</v>
      </c>
      <c r="D2069" s="4" t="str">
        <f ca="1">VLOOKUP(A2069,predictions!A:B,2,FALSE)</f>
        <v>11/10/2021</v>
      </c>
      <c r="E2069" s="4">
        <f t="shared" ca="1" si="8"/>
        <v>44480</v>
      </c>
    </row>
    <row r="2070" spans="1:5" ht="13" x14ac:dyDescent="0.15">
      <c r="A2070" s="1">
        <f ca="1">IFERROR(__xludf.DUMMYFUNCTION("""COMPUTED_VALUE"""),68)</f>
        <v>68</v>
      </c>
      <c r="B2070" s="1" t="str">
        <f ca="1">IFERROR(__xludf.DUMMYFUNCTION("""COMPUTED_VALUE"""),"Media_OOH_Others contribution")</f>
        <v>Media_OOH_Others contribution</v>
      </c>
      <c r="C2070" s="1">
        <f ca="1">IFERROR(INDIRECT(ADDRESS(MATCH(A2070,'contribution par jour-semaine'!A:A,0),MATCH(B2070,'contribution par jour-semaine'!$1:$1,0),4,1,"contribution par jour-semaine")),"")</f>
        <v>6070.923828125</v>
      </c>
      <c r="D2070" s="4" t="str">
        <f ca="1">VLOOKUP(A2070,predictions!A:B,2,FALSE)</f>
        <v>11/10/2021</v>
      </c>
      <c r="E2070" s="4">
        <f t="shared" ca="1" si="8"/>
        <v>44480</v>
      </c>
    </row>
    <row r="2071" spans="1:5" ht="13" x14ac:dyDescent="0.15">
      <c r="A2071" s="1">
        <f ca="1">IFERROR(__xludf.DUMMYFUNCTION("""COMPUTED_VALUE"""),68)</f>
        <v>68</v>
      </c>
      <c r="B2071" s="1" t="str">
        <f ca="1">IFERROR(__xludf.DUMMYFUNCTION("""COMPUTED_VALUE"""),"baseline contribution")</f>
        <v>baseline contribution</v>
      </c>
      <c r="C2071" s="1">
        <f ca="1">IFERROR(INDIRECT(ADDRESS(MATCH(A2071,'contribution par jour-semaine'!A:A,0),MATCH(B2071,'contribution par jour-semaine'!$1:$1,0),4,1,"contribution par jour-semaine")),"")</f>
        <v>1172286.5</v>
      </c>
      <c r="D2071" s="4" t="str">
        <f ca="1">VLOOKUP(A2071,predictions!A:B,2,FALSE)</f>
        <v>11/10/2021</v>
      </c>
      <c r="E2071" s="4">
        <f t="shared" ca="1" si="8"/>
        <v>44480</v>
      </c>
    </row>
    <row r="2072" spans="1:5" ht="13" x14ac:dyDescent="0.15">
      <c r="A2072" s="1">
        <f ca="1">IFERROR(__xludf.DUMMYFUNCTION("""COMPUTED_VALUE"""),69)</f>
        <v>69</v>
      </c>
      <c r="B2072" s="1" t="str">
        <f ca="1">IFERROR(__xludf.DUMMYFUNCTION("""COMPUTED_VALUE"""),"Media_Print_Others contribution")</f>
        <v>Media_Print_Others contribution</v>
      </c>
      <c r="C2072" s="1">
        <f ca="1">IFERROR(INDIRECT(ADDRESS(MATCH(A2072,'contribution par jour-semaine'!A:A,0),MATCH(B2072,'contribution par jour-semaine'!$1:$1,0),4,1,"contribution par jour-semaine")),"")</f>
        <v>68592.9140625</v>
      </c>
      <c r="D2072" s="4" t="str">
        <f ca="1">VLOOKUP(A2072,predictions!A:B,2,FALSE)</f>
        <v>18/10/2021</v>
      </c>
      <c r="E2072" s="4">
        <f t="shared" ca="1" si="8"/>
        <v>44487</v>
      </c>
    </row>
    <row r="2073" spans="1:5" ht="13" x14ac:dyDescent="0.15">
      <c r="A2073" s="1">
        <f ca="1">IFERROR(__xludf.DUMMYFUNCTION("""COMPUTED_VALUE"""),69)</f>
        <v>69</v>
      </c>
      <c r="B2073" s="1" t="str">
        <f ca="1">IFERROR(__xludf.DUMMYFUNCTION("""COMPUTED_VALUE"""),"Media_Print_ELLE contribution")</f>
        <v>Media_Print_ELLE contribution</v>
      </c>
      <c r="C2073" s="1">
        <f ca="1">IFERROR(INDIRECT(ADDRESS(MATCH(A2073,'contribution par jour-semaine'!A:A,0),MATCH(B2073,'contribution par jour-semaine'!$1:$1,0),4,1,"contribution par jour-semaine")),"")</f>
        <v>60718.65625</v>
      </c>
      <c r="D2073" s="4" t="str">
        <f ca="1">VLOOKUP(A2073,predictions!A:B,2,FALSE)</f>
        <v>18/10/2021</v>
      </c>
      <c r="E2073" s="4">
        <f t="shared" ca="1" si="8"/>
        <v>44487</v>
      </c>
    </row>
    <row r="2074" spans="1:5" ht="13" x14ac:dyDescent="0.15">
      <c r="A2074" s="1">
        <f ca="1">IFERROR(__xludf.DUMMYFUNCTION("""COMPUTED_VALUE"""),69)</f>
        <v>69</v>
      </c>
      <c r="B2074" s="1" t="str">
        <f ca="1">IFERROR(__xludf.DUMMYFUNCTION("""COMPUTED_VALUE"""),"Media_Print_MADAME FIGARO contribution")</f>
        <v>Media_Print_MADAME FIGARO contribution</v>
      </c>
      <c r="C2074" s="1">
        <f ca="1">IFERROR(INDIRECT(ADDRESS(MATCH(A2074,'contribution par jour-semaine'!A:A,0),MATCH(B2074,'contribution par jour-semaine'!$1:$1,0),4,1,"contribution par jour-semaine")),"")</f>
        <v>25409.466796875</v>
      </c>
      <c r="D2074" s="4" t="str">
        <f ca="1">VLOOKUP(A2074,predictions!A:B,2,FALSE)</f>
        <v>18/10/2021</v>
      </c>
      <c r="E2074" s="4">
        <f t="shared" ca="1" si="8"/>
        <v>44487</v>
      </c>
    </row>
    <row r="2075" spans="1:5" ht="13" x14ac:dyDescent="0.15">
      <c r="A2075" s="1">
        <f ca="1">IFERROR(__xludf.DUMMYFUNCTION("""COMPUTED_VALUE"""),69)</f>
        <v>69</v>
      </c>
      <c r="B2075" s="1" t="str">
        <f ca="1">IFERROR(__xludf.DUMMYFUNCTION("""COMPUTED_VALUE"""),"Media_Print_MARIE CLAIRE contribution")</f>
        <v>Media_Print_MARIE CLAIRE contribution</v>
      </c>
      <c r="C2075" s="1">
        <f ca="1">IFERROR(INDIRECT(ADDRESS(MATCH(A2075,'contribution par jour-semaine'!A:A,0),MATCH(B2075,'contribution par jour-semaine'!$1:$1,0),4,1,"contribution par jour-semaine")),"")</f>
        <v>11435.173828125</v>
      </c>
      <c r="D2075" s="4" t="str">
        <f ca="1">VLOOKUP(A2075,predictions!A:B,2,FALSE)</f>
        <v>18/10/2021</v>
      </c>
      <c r="E2075" s="4">
        <f t="shared" ca="1" si="8"/>
        <v>44487</v>
      </c>
    </row>
    <row r="2076" spans="1:5" ht="13" x14ac:dyDescent="0.15">
      <c r="A2076" s="1">
        <f ca="1">IFERROR(__xludf.DUMMYFUNCTION("""COMPUTED_VALUE"""),69)</f>
        <v>69</v>
      </c>
      <c r="B2076" s="1" t="str">
        <f ca="1">IFERROR(__xludf.DUMMYFUNCTION("""COMPUTED_VALUE"""),"Media_Print_VERSION FEMINA contribution")</f>
        <v>Media_Print_VERSION FEMINA contribution</v>
      </c>
      <c r="C2076" s="1">
        <f ca="1">IFERROR(INDIRECT(ADDRESS(MATCH(A2076,'contribution par jour-semaine'!A:A,0),MATCH(B2076,'contribution par jour-semaine'!$1:$1,0),4,1,"contribution par jour-semaine")),"")</f>
        <v>22745.673828125</v>
      </c>
      <c r="D2076" s="4" t="str">
        <f ca="1">VLOOKUP(A2076,predictions!A:B,2,FALSE)</f>
        <v>18/10/2021</v>
      </c>
      <c r="E2076" s="4">
        <f t="shared" ca="1" si="8"/>
        <v>44487</v>
      </c>
    </row>
    <row r="2077" spans="1:5" ht="13" x14ac:dyDescent="0.15">
      <c r="A2077" s="1">
        <f ca="1">IFERROR(__xludf.DUMMYFUNCTION("""COMPUTED_VALUE"""),69)</f>
        <v>69</v>
      </c>
      <c r="B2077" s="1" t="str">
        <f ca="1">IFERROR(__xludf.DUMMYFUNCTION("""COMPUTED_VALUE"""),"Media_Print_GALA contribution")</f>
        <v>Media_Print_GALA contribution</v>
      </c>
      <c r="C2077" s="1">
        <f ca="1">IFERROR(INDIRECT(ADDRESS(MATCH(A2077,'contribution par jour-semaine'!A:A,0),MATCH(B2077,'contribution par jour-semaine'!$1:$1,0),4,1,"contribution par jour-semaine")),"")</f>
        <v>32595.46875</v>
      </c>
      <c r="D2077" s="4" t="str">
        <f ca="1">VLOOKUP(A2077,predictions!A:B,2,FALSE)</f>
        <v>18/10/2021</v>
      </c>
      <c r="E2077" s="4">
        <f t="shared" ca="1" si="8"/>
        <v>44487</v>
      </c>
    </row>
    <row r="2078" spans="1:5" ht="13" x14ac:dyDescent="0.15">
      <c r="A2078" s="1">
        <f ca="1">IFERROR(__xludf.DUMMYFUNCTION("""COMPUTED_VALUE"""),69)</f>
        <v>69</v>
      </c>
      <c r="B2078" s="1" t="str">
        <f ca="1">IFERROR(__xludf.DUMMYFUNCTION("""COMPUTED_VALUE"""),"Media_Print_COSMOPOLITAN contribution")</f>
        <v>Media_Print_COSMOPOLITAN contribution</v>
      </c>
      <c r="C2078" s="1">
        <f ca="1">IFERROR(INDIRECT(ADDRESS(MATCH(A2078,'contribution par jour-semaine'!A:A,0),MATCH(B2078,'contribution par jour-semaine'!$1:$1,0),4,1,"contribution par jour-semaine")),"")</f>
        <v>29204.216796875</v>
      </c>
      <c r="D2078" s="4" t="str">
        <f ca="1">VLOOKUP(A2078,predictions!A:B,2,FALSE)</f>
        <v>18/10/2021</v>
      </c>
      <c r="E2078" s="4">
        <f t="shared" ca="1" si="8"/>
        <v>44487</v>
      </c>
    </row>
    <row r="2079" spans="1:5" ht="13" x14ac:dyDescent="0.15">
      <c r="A2079" s="1">
        <f ca="1">IFERROR(__xludf.DUMMYFUNCTION("""COMPUTED_VALUE"""),69)</f>
        <v>69</v>
      </c>
      <c r="B2079" s="1" t="str">
        <f ca="1">IFERROR(__xludf.DUMMYFUNCTION("""COMPUTED_VALUE"""),"Media_Print_FEMME ACTUELLE contribution")</f>
        <v>Media_Print_FEMME ACTUELLE contribution</v>
      </c>
      <c r="C2079" s="1">
        <f ca="1">IFERROR(INDIRECT(ADDRESS(MATCH(A2079,'contribution par jour-semaine'!A:A,0),MATCH(B2079,'contribution par jour-semaine'!$1:$1,0),4,1,"contribution par jour-semaine")),"")</f>
        <v>36160.765625</v>
      </c>
      <c r="D2079" s="4" t="str">
        <f ca="1">VLOOKUP(A2079,predictions!A:B,2,FALSE)</f>
        <v>18/10/2021</v>
      </c>
      <c r="E2079" s="4">
        <f t="shared" ca="1" si="8"/>
        <v>44487</v>
      </c>
    </row>
    <row r="2080" spans="1:5" ht="13" x14ac:dyDescent="0.15">
      <c r="A2080" s="1">
        <f ca="1">IFERROR(__xludf.DUMMYFUNCTION("""COMPUTED_VALUE"""),69)</f>
        <v>69</v>
      </c>
      <c r="B2080" s="1" t="str">
        <f ca="1">IFERROR(__xludf.DUMMYFUNCTION("""COMPUTED_VALUE"""),"Media_Print_PARIS MATCH contribution")</f>
        <v>Media_Print_PARIS MATCH contribution</v>
      </c>
      <c r="C2080" s="1">
        <f ca="1">IFERROR(INDIRECT(ADDRESS(MATCH(A2080,'contribution par jour-semaine'!A:A,0),MATCH(B2080,'contribution par jour-semaine'!$1:$1,0),4,1,"contribution par jour-semaine")),"")</f>
        <v>1900.5186767578125</v>
      </c>
      <c r="D2080" s="4" t="str">
        <f ca="1">VLOOKUP(A2080,predictions!A:B,2,FALSE)</f>
        <v>18/10/2021</v>
      </c>
      <c r="E2080" s="4">
        <f t="shared" ca="1" si="8"/>
        <v>44487</v>
      </c>
    </row>
    <row r="2081" spans="1:5" ht="13" x14ac:dyDescent="0.15">
      <c r="A2081" s="1">
        <f ca="1">IFERROR(__xludf.DUMMYFUNCTION("""COMPUTED_VALUE"""),69)</f>
        <v>69</v>
      </c>
      <c r="B2081" s="1" t="str">
        <f ca="1">IFERROR(__xludf.DUMMYFUNCTION("""COMPUTED_VALUE"""),"Media_Print_BIBA contribution")</f>
        <v>Media_Print_BIBA contribution</v>
      </c>
      <c r="C2081" s="1">
        <f ca="1">IFERROR(INDIRECT(ADDRESS(MATCH(A2081,'contribution par jour-semaine'!A:A,0),MATCH(B2081,'contribution par jour-semaine'!$1:$1,0),4,1,"contribution par jour-semaine")),"")</f>
        <v>32854.94921875</v>
      </c>
      <c r="D2081" s="4" t="str">
        <f ca="1">VLOOKUP(A2081,predictions!A:B,2,FALSE)</f>
        <v>18/10/2021</v>
      </c>
      <c r="E2081" s="4">
        <f t="shared" ca="1" si="8"/>
        <v>44487</v>
      </c>
    </row>
    <row r="2082" spans="1:5" ht="13" x14ac:dyDescent="0.15">
      <c r="A2082" s="1">
        <f ca="1">IFERROR(__xludf.DUMMYFUNCTION("""COMPUTED_VALUE"""),69)</f>
        <v>69</v>
      </c>
      <c r="B2082" s="1" t="str">
        <f ca="1">IFERROR(__xludf.DUMMYFUNCTION("""COMPUTED_VALUE"""),"Media_Print_AVANTAGES contribution")</f>
        <v>Media_Print_AVANTAGES contribution</v>
      </c>
      <c r="C2082" s="1">
        <f ca="1">IFERROR(INDIRECT(ADDRESS(MATCH(A2082,'contribution par jour-semaine'!A:A,0),MATCH(B2082,'contribution par jour-semaine'!$1:$1,0),4,1,"contribution par jour-semaine")),"")</f>
        <v>10316.7685546875</v>
      </c>
      <c r="D2082" s="4" t="str">
        <f ca="1">VLOOKUP(A2082,predictions!A:B,2,FALSE)</f>
        <v>18/10/2021</v>
      </c>
      <c r="E2082" s="4">
        <f t="shared" ca="1" si="8"/>
        <v>44487</v>
      </c>
    </row>
    <row r="2083" spans="1:5" ht="13" x14ac:dyDescent="0.15">
      <c r="A2083" s="1">
        <f ca="1">IFERROR(__xludf.DUMMYFUNCTION("""COMPUTED_VALUE"""),69)</f>
        <v>69</v>
      </c>
      <c r="B2083" s="1" t="str">
        <f ca="1">IFERROR(__xludf.DUMMYFUNCTION("""COMPUTED_VALUE"""),"Media_Print_PSYCHOLOGIES contribution")</f>
        <v>Media_Print_PSYCHOLOGIES contribution</v>
      </c>
      <c r="C2083" s="1">
        <f ca="1">IFERROR(INDIRECT(ADDRESS(MATCH(A2083,'contribution par jour-semaine'!A:A,0),MATCH(B2083,'contribution par jour-semaine'!$1:$1,0),4,1,"contribution par jour-semaine")),"")</f>
        <v>8079.59033203125</v>
      </c>
      <c r="D2083" s="4" t="str">
        <f ca="1">VLOOKUP(A2083,predictions!A:B,2,FALSE)</f>
        <v>18/10/2021</v>
      </c>
      <c r="E2083" s="4">
        <f t="shared" ca="1" si="8"/>
        <v>44487</v>
      </c>
    </row>
    <row r="2084" spans="1:5" ht="13" x14ac:dyDescent="0.15">
      <c r="A2084" s="1">
        <f ca="1">IFERROR(__xludf.DUMMYFUNCTION("""COMPUTED_VALUE"""),69)</f>
        <v>69</v>
      </c>
      <c r="B2084" s="1" t="str">
        <f ca="1">IFERROR(__xludf.DUMMYFUNCTION("""COMPUTED_VALUE"""),"Media_TV_TF1 contribution")</f>
        <v>Media_TV_TF1 contribution</v>
      </c>
      <c r="C2084" s="1">
        <f ca="1">IFERROR(INDIRECT(ADDRESS(MATCH(A2084,'contribution par jour-semaine'!A:A,0),MATCH(B2084,'contribution par jour-semaine'!$1:$1,0),4,1,"contribution par jour-semaine")),"")</f>
        <v>10777.962890625</v>
      </c>
      <c r="D2084" s="4" t="str">
        <f ca="1">VLOOKUP(A2084,predictions!A:B,2,FALSE)</f>
        <v>18/10/2021</v>
      </c>
      <c r="E2084" s="4">
        <f t="shared" ca="1" si="8"/>
        <v>44487</v>
      </c>
    </row>
    <row r="2085" spans="1:5" ht="13" x14ac:dyDescent="0.15">
      <c r="A2085" s="1">
        <f ca="1">IFERROR(__xludf.DUMMYFUNCTION("""COMPUTED_VALUE"""),69)</f>
        <v>69</v>
      </c>
      <c r="B2085" s="1" t="str">
        <f ca="1">IFERROR(__xludf.DUMMYFUNCTION("""COMPUTED_VALUE"""),"Media_TV_Others contribution")</f>
        <v>Media_TV_Others contribution</v>
      </c>
      <c r="C2085" s="1">
        <f ca="1">IFERROR(INDIRECT(ADDRESS(MATCH(A2085,'contribution par jour-semaine'!A:A,0),MATCH(B2085,'contribution par jour-semaine'!$1:$1,0),4,1,"contribution par jour-semaine")),"")</f>
        <v>14025.0859375</v>
      </c>
      <c r="D2085" s="4" t="str">
        <f ca="1">VLOOKUP(A2085,predictions!A:B,2,FALSE)</f>
        <v>18/10/2021</v>
      </c>
      <c r="E2085" s="4">
        <f t="shared" ca="1" si="8"/>
        <v>44487</v>
      </c>
    </row>
    <row r="2086" spans="1:5" ht="13" x14ac:dyDescent="0.15">
      <c r="A2086" s="1">
        <f ca="1">IFERROR(__xludf.DUMMYFUNCTION("""COMPUTED_VALUE"""),69)</f>
        <v>69</v>
      </c>
      <c r="B2086" s="1" t="str">
        <f ca="1">IFERROR(__xludf.DUMMYFUNCTION("""COMPUTED_VALUE"""),"Media_TV_M6 contribution")</f>
        <v>Media_TV_M6 contribution</v>
      </c>
      <c r="C2086" s="1">
        <f ca="1">IFERROR(INDIRECT(ADDRESS(MATCH(A2086,'contribution par jour-semaine'!A:A,0),MATCH(B2086,'contribution par jour-semaine'!$1:$1,0),4,1,"contribution par jour-semaine")),"")</f>
        <v>17250.66796875</v>
      </c>
      <c r="D2086" s="4" t="str">
        <f ca="1">VLOOKUP(A2086,predictions!A:B,2,FALSE)</f>
        <v>18/10/2021</v>
      </c>
      <c r="E2086" s="4">
        <f t="shared" ca="1" si="8"/>
        <v>44487</v>
      </c>
    </row>
    <row r="2087" spans="1:5" ht="13" x14ac:dyDescent="0.15">
      <c r="A2087" s="1">
        <f ca="1">IFERROR(__xludf.DUMMYFUNCTION("""COMPUTED_VALUE"""),69)</f>
        <v>69</v>
      </c>
      <c r="B2087" s="1" t="str">
        <f ca="1">IFERROR(__xludf.DUMMYFUNCTION("""COMPUTED_VALUE"""),"Media_TV_TMC contribution")</f>
        <v>Media_TV_TMC contribution</v>
      </c>
      <c r="C2087" s="1">
        <f ca="1">IFERROR(INDIRECT(ADDRESS(MATCH(A2087,'contribution par jour-semaine'!A:A,0),MATCH(B2087,'contribution par jour-semaine'!$1:$1,0),4,1,"contribution par jour-semaine")),"")</f>
        <v>25298.052734375</v>
      </c>
      <c r="D2087" s="4" t="str">
        <f ca="1">VLOOKUP(A2087,predictions!A:B,2,FALSE)</f>
        <v>18/10/2021</v>
      </c>
      <c r="E2087" s="4">
        <f t="shared" ca="1" si="8"/>
        <v>44487</v>
      </c>
    </row>
    <row r="2088" spans="1:5" ht="13" x14ac:dyDescent="0.15">
      <c r="A2088" s="1">
        <f ca="1">IFERROR(__xludf.DUMMYFUNCTION("""COMPUTED_VALUE"""),69)</f>
        <v>69</v>
      </c>
      <c r="B2088" s="1" t="str">
        <f ca="1">IFERROR(__xludf.DUMMYFUNCTION("""COMPUTED_VALUE"""),"Media_TV_FRANCE 2 contribution")</f>
        <v>Media_TV_FRANCE 2 contribution</v>
      </c>
      <c r="C2088" s="1">
        <f ca="1">IFERROR(INDIRECT(ADDRESS(MATCH(A2088,'contribution par jour-semaine'!A:A,0),MATCH(B2088,'contribution par jour-semaine'!$1:$1,0),4,1,"contribution par jour-semaine")),"")</f>
        <v>15866.4248046875</v>
      </c>
      <c r="D2088" s="4" t="str">
        <f ca="1">VLOOKUP(A2088,predictions!A:B,2,FALSE)</f>
        <v>18/10/2021</v>
      </c>
      <c r="E2088" s="4">
        <f t="shared" ca="1" si="8"/>
        <v>44487</v>
      </c>
    </row>
    <row r="2089" spans="1:5" ht="13" x14ac:dyDescent="0.15">
      <c r="A2089" s="1">
        <f ca="1">IFERROR(__xludf.DUMMYFUNCTION("""COMPUTED_VALUE"""),69)</f>
        <v>69</v>
      </c>
      <c r="B2089" s="1" t="str">
        <f ca="1">IFERROR(__xludf.DUMMYFUNCTION("""COMPUTED_VALUE"""),"Media_TV_BFM TV contribution")</f>
        <v>Media_TV_BFM TV contribution</v>
      </c>
      <c r="C2089" s="1">
        <f ca="1">IFERROR(INDIRECT(ADDRESS(MATCH(A2089,'contribution par jour-semaine'!A:A,0),MATCH(B2089,'contribution par jour-semaine'!$1:$1,0),4,1,"contribution par jour-semaine")),"")</f>
        <v>12734.525390625</v>
      </c>
      <c r="D2089" s="4" t="str">
        <f ca="1">VLOOKUP(A2089,predictions!A:B,2,FALSE)</f>
        <v>18/10/2021</v>
      </c>
      <c r="E2089" s="4">
        <f t="shared" ca="1" si="8"/>
        <v>44487</v>
      </c>
    </row>
    <row r="2090" spans="1:5" ht="13" x14ac:dyDescent="0.15">
      <c r="A2090" s="1">
        <f ca="1">IFERROR(__xludf.DUMMYFUNCTION("""COMPUTED_VALUE"""),69)</f>
        <v>69</v>
      </c>
      <c r="B2090" s="1" t="str">
        <f ca="1">IFERROR(__xludf.DUMMYFUNCTION("""COMPUTED_VALUE"""),"Media_TV_C8 contribution")</f>
        <v>Media_TV_C8 contribution</v>
      </c>
      <c r="C2090" s="1">
        <f ca="1">IFERROR(INDIRECT(ADDRESS(MATCH(A2090,'contribution par jour-semaine'!A:A,0),MATCH(B2090,'contribution par jour-semaine'!$1:$1,0),4,1,"contribution par jour-semaine")),"")</f>
        <v>8481.2802734375</v>
      </c>
      <c r="D2090" s="4" t="str">
        <f ca="1">VLOOKUP(A2090,predictions!A:B,2,FALSE)</f>
        <v>18/10/2021</v>
      </c>
      <c r="E2090" s="4">
        <f t="shared" ca="1" si="8"/>
        <v>44487</v>
      </c>
    </row>
    <row r="2091" spans="1:5" ht="13" x14ac:dyDescent="0.15">
      <c r="A2091" s="1">
        <f ca="1">IFERROR(__xludf.DUMMYFUNCTION("""COMPUTED_VALUE"""),69)</f>
        <v>69</v>
      </c>
      <c r="B2091" s="1" t="str">
        <f ca="1">IFERROR(__xludf.DUMMYFUNCTION("""COMPUTED_VALUE"""),"Media_TV_TF1 SERIES FILMS contribution")</f>
        <v>Media_TV_TF1 SERIES FILMS contribution</v>
      </c>
      <c r="C2091" s="1">
        <f ca="1">IFERROR(INDIRECT(ADDRESS(MATCH(A2091,'contribution par jour-semaine'!A:A,0),MATCH(B2091,'contribution par jour-semaine'!$1:$1,0),4,1,"contribution par jour-semaine")),"")</f>
        <v>9405.4755859375</v>
      </c>
      <c r="D2091" s="4" t="str">
        <f ca="1">VLOOKUP(A2091,predictions!A:B,2,FALSE)</f>
        <v>18/10/2021</v>
      </c>
      <c r="E2091" s="4">
        <f t="shared" ca="1" si="8"/>
        <v>44487</v>
      </c>
    </row>
    <row r="2092" spans="1:5" ht="13" x14ac:dyDescent="0.15">
      <c r="A2092" s="1">
        <f ca="1">IFERROR(__xludf.DUMMYFUNCTION("""COMPUTED_VALUE"""),69)</f>
        <v>69</v>
      </c>
      <c r="B2092" s="1" t="str">
        <f ca="1">IFERROR(__xludf.DUMMYFUNCTION("""COMPUTED_VALUE"""),"Media_TV_NRJ12 contribution")</f>
        <v>Media_TV_NRJ12 contribution</v>
      </c>
      <c r="C2092" s="1">
        <f ca="1">IFERROR(INDIRECT(ADDRESS(MATCH(A2092,'contribution par jour-semaine'!A:A,0),MATCH(B2092,'contribution par jour-semaine'!$1:$1,0),4,1,"contribution par jour-semaine")),"")</f>
        <v>9972.46484375</v>
      </c>
      <c r="D2092" s="4" t="str">
        <f ca="1">VLOOKUP(A2092,predictions!A:B,2,FALSE)</f>
        <v>18/10/2021</v>
      </c>
      <c r="E2092" s="4">
        <f t="shared" ca="1" si="8"/>
        <v>44487</v>
      </c>
    </row>
    <row r="2093" spans="1:5" ht="13" x14ac:dyDescent="0.15">
      <c r="A2093" s="1">
        <f ca="1">IFERROR(__xludf.DUMMYFUNCTION("""COMPUTED_VALUE"""),69)</f>
        <v>69</v>
      </c>
      <c r="B2093" s="1" t="str">
        <f ca="1">IFERROR(__xludf.DUMMYFUNCTION("""COMPUTED_VALUE"""),"Media_Search contribution")</f>
        <v>Media_Search contribution</v>
      </c>
      <c r="C2093" s="1">
        <f ca="1">IFERROR(INDIRECT(ADDRESS(MATCH(A2093,'contribution par jour-semaine'!A:A,0),MATCH(B2093,'contribution par jour-semaine'!$1:$1,0),4,1,"contribution par jour-semaine")),"")</f>
        <v>92344.8515625</v>
      </c>
      <c r="D2093" s="4" t="str">
        <f ca="1">VLOOKUP(A2093,predictions!A:B,2,FALSE)</f>
        <v>18/10/2021</v>
      </c>
      <c r="E2093" s="4">
        <f t="shared" ca="1" si="8"/>
        <v>44487</v>
      </c>
    </row>
    <row r="2094" spans="1:5" ht="13" x14ac:dyDescent="0.15">
      <c r="A2094" s="1">
        <f ca="1">IFERROR(__xludf.DUMMYFUNCTION("""COMPUTED_VALUE"""),69)</f>
        <v>69</v>
      </c>
      <c r="B2094" s="1" t="str">
        <f ca="1">IFERROR(__xludf.DUMMYFUNCTION("""COMPUTED_VALUE"""),"Media_Social contribution")</f>
        <v>Media_Social contribution</v>
      </c>
      <c r="C2094" s="1">
        <f ca="1">IFERROR(INDIRECT(ADDRESS(MATCH(A2094,'contribution par jour-semaine'!A:A,0),MATCH(B2094,'contribution par jour-semaine'!$1:$1,0),4,1,"contribution par jour-semaine")),"")</f>
        <v>277861.3125</v>
      </c>
      <c r="D2094" s="4" t="str">
        <f ca="1">VLOOKUP(A2094,predictions!A:B,2,FALSE)</f>
        <v>18/10/2021</v>
      </c>
      <c r="E2094" s="4">
        <f t="shared" ca="1" si="8"/>
        <v>44487</v>
      </c>
    </row>
    <row r="2095" spans="1:5" ht="13" x14ac:dyDescent="0.15">
      <c r="A2095" s="1">
        <f ca="1">IFERROR(__xludf.DUMMYFUNCTION("""COMPUTED_VALUE"""),69)</f>
        <v>69</v>
      </c>
      <c r="B2095" s="1" t="str">
        <f ca="1">IFERROR(__xludf.DUMMYFUNCTION("""COMPUTED_VALUE"""),"Media_Display contribution")</f>
        <v>Media_Display contribution</v>
      </c>
      <c r="C2095" s="1">
        <f ca="1">IFERROR(INDIRECT(ADDRESS(MATCH(A2095,'contribution par jour-semaine'!A:A,0),MATCH(B2095,'contribution par jour-semaine'!$1:$1,0),4,1,"contribution par jour-semaine")),"")</f>
        <v>45792.42578125</v>
      </c>
      <c r="D2095" s="4" t="str">
        <f ca="1">VLOOKUP(A2095,predictions!A:B,2,FALSE)</f>
        <v>18/10/2021</v>
      </c>
      <c r="E2095" s="4">
        <f t="shared" ca="1" si="8"/>
        <v>44487</v>
      </c>
    </row>
    <row r="2096" spans="1:5" ht="13" x14ac:dyDescent="0.15">
      <c r="A2096" s="1">
        <f ca="1">IFERROR(__xludf.DUMMYFUNCTION("""COMPUTED_VALUE"""),69)</f>
        <v>69</v>
      </c>
      <c r="B2096" s="1" t="str">
        <f ca="1">IFERROR(__xludf.DUMMYFUNCTION("""COMPUTED_VALUE"""),"Media_OOH_JC DECAUX VITRINE 2M2 NATIONAL contribution")</f>
        <v>Media_OOH_JC DECAUX VITRINE 2M2 NATIONAL contribution</v>
      </c>
      <c r="C2096" s="1">
        <f ca="1">IFERROR(INDIRECT(ADDRESS(MATCH(A2096,'contribution par jour-semaine'!A:A,0),MATCH(B2096,'contribution par jour-semaine'!$1:$1,0),4,1,"contribution par jour-semaine")),"")</f>
        <v>11194.931640625</v>
      </c>
      <c r="D2096" s="4" t="str">
        <f ca="1">VLOOKUP(A2096,predictions!A:B,2,FALSE)</f>
        <v>18/10/2021</v>
      </c>
      <c r="E2096" s="4">
        <f t="shared" ca="1" si="8"/>
        <v>44487</v>
      </c>
    </row>
    <row r="2097" spans="1:5" ht="13" x14ac:dyDescent="0.15">
      <c r="A2097" s="1">
        <f ca="1">IFERROR(__xludf.DUMMYFUNCTION("""COMPUTED_VALUE"""),69)</f>
        <v>69</v>
      </c>
      <c r="B2097" s="1" t="str">
        <f ca="1">IFERROR(__xludf.DUMMYFUNCTION("""COMPUTED_VALUE"""),"Media_OOH_METROBUS METRO NATIONAL contribution")</f>
        <v>Media_OOH_METROBUS METRO NATIONAL contribution</v>
      </c>
      <c r="C2097" s="1">
        <f ca="1">IFERROR(INDIRECT(ADDRESS(MATCH(A2097,'contribution par jour-semaine'!A:A,0),MATCH(B2097,'contribution par jour-semaine'!$1:$1,0),4,1,"contribution par jour-semaine")),"")</f>
        <v>9527.2568359375</v>
      </c>
      <c r="D2097" s="4" t="str">
        <f ca="1">VLOOKUP(A2097,predictions!A:B,2,FALSE)</f>
        <v>18/10/2021</v>
      </c>
      <c r="E2097" s="4">
        <f t="shared" ca="1" si="8"/>
        <v>44487</v>
      </c>
    </row>
    <row r="2098" spans="1:5" ht="13" x14ac:dyDescent="0.15">
      <c r="A2098" s="1">
        <f ca="1">IFERROR(__xludf.DUMMYFUNCTION("""COMPUTED_VALUE"""),69)</f>
        <v>69</v>
      </c>
      <c r="B2098" s="1" t="str">
        <f ca="1">IFERROR(__xludf.DUMMYFUNCTION("""COMPUTED_VALUE"""),"Media_OOH_CLEAR CHANNEL SHOPPING MALLS contribution")</f>
        <v>Media_OOH_CLEAR CHANNEL SHOPPING MALLS contribution</v>
      </c>
      <c r="C2098" s="1">
        <f ca="1">IFERROR(INDIRECT(ADDRESS(MATCH(A2098,'contribution par jour-semaine'!A:A,0),MATCH(B2098,'contribution par jour-semaine'!$1:$1,0),4,1,"contribution par jour-semaine")),"")</f>
        <v>19049.4375</v>
      </c>
      <c r="D2098" s="4" t="str">
        <f ca="1">VLOOKUP(A2098,predictions!A:B,2,FALSE)</f>
        <v>18/10/2021</v>
      </c>
      <c r="E2098" s="4">
        <f t="shared" ca="1" si="8"/>
        <v>44487</v>
      </c>
    </row>
    <row r="2099" spans="1:5" ht="13" x14ac:dyDescent="0.15">
      <c r="A2099" s="1">
        <f ca="1">IFERROR(__xludf.DUMMYFUNCTION("""COMPUTED_VALUE"""),69)</f>
        <v>69</v>
      </c>
      <c r="B2099" s="1" t="str">
        <f ca="1">IFERROR(__xludf.DUMMYFUNCTION("""COMPUTED_VALUE"""),"Media_OOH_MEDIAGARES TRANSPORT contribution")</f>
        <v>Media_OOH_MEDIAGARES TRANSPORT contribution</v>
      </c>
      <c r="C2099" s="1">
        <f ca="1">IFERROR(INDIRECT(ADDRESS(MATCH(A2099,'contribution par jour-semaine'!A:A,0),MATCH(B2099,'contribution par jour-semaine'!$1:$1,0),4,1,"contribution par jour-semaine")),"")</f>
        <v>16880.56640625</v>
      </c>
      <c r="D2099" s="4" t="str">
        <f ca="1">VLOOKUP(A2099,predictions!A:B,2,FALSE)</f>
        <v>18/10/2021</v>
      </c>
      <c r="E2099" s="4">
        <f t="shared" ca="1" si="8"/>
        <v>44487</v>
      </c>
    </row>
    <row r="2100" spans="1:5" ht="13" x14ac:dyDescent="0.15">
      <c r="A2100" s="1">
        <f ca="1">IFERROR(__xludf.DUMMYFUNCTION("""COMPUTED_VALUE"""),69)</f>
        <v>69</v>
      </c>
      <c r="B2100" s="1" t="str">
        <f ca="1">IFERROR(__xludf.DUMMYFUNCTION("""COMPUTED_VALUE"""),"Media_OOH_Others contribution")</f>
        <v>Media_OOH_Others contribution</v>
      </c>
      <c r="C2100" s="1">
        <f ca="1">IFERROR(INDIRECT(ADDRESS(MATCH(A2100,'contribution par jour-semaine'!A:A,0),MATCH(B2100,'contribution par jour-semaine'!$1:$1,0),4,1,"contribution par jour-semaine")),"")</f>
        <v>9014.3466796875</v>
      </c>
      <c r="D2100" s="4" t="str">
        <f ca="1">VLOOKUP(A2100,predictions!A:B,2,FALSE)</f>
        <v>18/10/2021</v>
      </c>
      <c r="E2100" s="4">
        <f t="shared" ca="1" si="8"/>
        <v>44487</v>
      </c>
    </row>
    <row r="2101" spans="1:5" ht="13" x14ac:dyDescent="0.15">
      <c r="A2101" s="1">
        <f ca="1">IFERROR(__xludf.DUMMYFUNCTION("""COMPUTED_VALUE"""),69)</f>
        <v>69</v>
      </c>
      <c r="B2101" s="1" t="str">
        <f ca="1">IFERROR(__xludf.DUMMYFUNCTION("""COMPUTED_VALUE"""),"baseline contribution")</f>
        <v>baseline contribution</v>
      </c>
      <c r="C2101" s="1">
        <f ca="1">IFERROR(INDIRECT(ADDRESS(MATCH(A2101,'contribution par jour-semaine'!A:A,0),MATCH(B2101,'contribution par jour-semaine'!$1:$1,0),4,1,"contribution par jour-semaine")),"")</f>
        <v>1154144.5</v>
      </c>
      <c r="D2101" s="4" t="str">
        <f ca="1">VLOOKUP(A2101,predictions!A:B,2,FALSE)</f>
        <v>18/10/2021</v>
      </c>
      <c r="E2101" s="4">
        <f t="shared" ca="1" si="8"/>
        <v>44487</v>
      </c>
    </row>
    <row r="2102" spans="1:5" ht="13" x14ac:dyDescent="0.15">
      <c r="A2102" s="1">
        <f ca="1">IFERROR(__xludf.DUMMYFUNCTION("""COMPUTED_VALUE"""),70)</f>
        <v>70</v>
      </c>
      <c r="B2102" s="1" t="str">
        <f ca="1">IFERROR(__xludf.DUMMYFUNCTION("""COMPUTED_VALUE"""),"Media_Print_Others contribution")</f>
        <v>Media_Print_Others contribution</v>
      </c>
      <c r="C2102" s="1">
        <f ca="1">IFERROR(INDIRECT(ADDRESS(MATCH(A2102,'contribution par jour-semaine'!A:A,0),MATCH(B2102,'contribution par jour-semaine'!$1:$1,0),4,1,"contribution par jour-semaine")),"")</f>
        <v>64933.90625</v>
      </c>
      <c r="D2102" s="4" t="str">
        <f ca="1">VLOOKUP(A2102,predictions!A:B,2,FALSE)</f>
        <v>25/10/2021</v>
      </c>
      <c r="E2102" s="4">
        <f t="shared" ca="1" si="8"/>
        <v>44494</v>
      </c>
    </row>
    <row r="2103" spans="1:5" ht="13" x14ac:dyDescent="0.15">
      <c r="A2103" s="1">
        <f ca="1">IFERROR(__xludf.DUMMYFUNCTION("""COMPUTED_VALUE"""),70)</f>
        <v>70</v>
      </c>
      <c r="B2103" s="1" t="str">
        <f ca="1">IFERROR(__xludf.DUMMYFUNCTION("""COMPUTED_VALUE"""),"Media_Print_ELLE contribution")</f>
        <v>Media_Print_ELLE contribution</v>
      </c>
      <c r="C2103" s="1">
        <f ca="1">IFERROR(INDIRECT(ADDRESS(MATCH(A2103,'contribution par jour-semaine'!A:A,0),MATCH(B2103,'contribution par jour-semaine'!$1:$1,0),4,1,"contribution par jour-semaine")),"")</f>
        <v>58937.859375</v>
      </c>
      <c r="D2103" s="4" t="str">
        <f ca="1">VLOOKUP(A2103,predictions!A:B,2,FALSE)</f>
        <v>25/10/2021</v>
      </c>
      <c r="E2103" s="4">
        <f t="shared" ca="1" si="8"/>
        <v>44494</v>
      </c>
    </row>
    <row r="2104" spans="1:5" ht="13" x14ac:dyDescent="0.15">
      <c r="A2104" s="1">
        <f ca="1">IFERROR(__xludf.DUMMYFUNCTION("""COMPUTED_VALUE"""),70)</f>
        <v>70</v>
      </c>
      <c r="B2104" s="1" t="str">
        <f ca="1">IFERROR(__xludf.DUMMYFUNCTION("""COMPUTED_VALUE"""),"Media_Print_MADAME FIGARO contribution")</f>
        <v>Media_Print_MADAME FIGARO contribution</v>
      </c>
      <c r="C2104" s="1">
        <f ca="1">IFERROR(INDIRECT(ADDRESS(MATCH(A2104,'contribution par jour-semaine'!A:A,0),MATCH(B2104,'contribution par jour-semaine'!$1:$1,0),4,1,"contribution par jour-semaine")),"")</f>
        <v>23984.95703125</v>
      </c>
      <c r="D2104" s="4" t="str">
        <f ca="1">VLOOKUP(A2104,predictions!A:B,2,FALSE)</f>
        <v>25/10/2021</v>
      </c>
      <c r="E2104" s="4">
        <f t="shared" ca="1" si="8"/>
        <v>44494</v>
      </c>
    </row>
    <row r="2105" spans="1:5" ht="13" x14ac:dyDescent="0.15">
      <c r="A2105" s="1">
        <f ca="1">IFERROR(__xludf.DUMMYFUNCTION("""COMPUTED_VALUE"""),70)</f>
        <v>70</v>
      </c>
      <c r="B2105" s="1" t="str">
        <f ca="1">IFERROR(__xludf.DUMMYFUNCTION("""COMPUTED_VALUE"""),"Media_Print_MARIE CLAIRE contribution")</f>
        <v>Media_Print_MARIE CLAIRE contribution</v>
      </c>
      <c r="C2105" s="1">
        <f ca="1">IFERROR(INDIRECT(ADDRESS(MATCH(A2105,'contribution par jour-semaine'!A:A,0),MATCH(B2105,'contribution par jour-semaine'!$1:$1,0),4,1,"contribution par jour-semaine")),"")</f>
        <v>10488.763671875</v>
      </c>
      <c r="D2105" s="4" t="str">
        <f ca="1">VLOOKUP(A2105,predictions!A:B,2,FALSE)</f>
        <v>25/10/2021</v>
      </c>
      <c r="E2105" s="4">
        <f t="shared" ca="1" si="8"/>
        <v>44494</v>
      </c>
    </row>
    <row r="2106" spans="1:5" ht="13" x14ac:dyDescent="0.15">
      <c r="A2106" s="1">
        <f ca="1">IFERROR(__xludf.DUMMYFUNCTION("""COMPUTED_VALUE"""),70)</f>
        <v>70</v>
      </c>
      <c r="B2106" s="1" t="str">
        <f ca="1">IFERROR(__xludf.DUMMYFUNCTION("""COMPUTED_VALUE"""),"Media_Print_VERSION FEMINA contribution")</f>
        <v>Media_Print_VERSION FEMINA contribution</v>
      </c>
      <c r="C2106" s="1">
        <f ca="1">IFERROR(INDIRECT(ADDRESS(MATCH(A2106,'contribution par jour-semaine'!A:A,0),MATCH(B2106,'contribution par jour-semaine'!$1:$1,0),4,1,"contribution par jour-semaine")),"")</f>
        <v>19801.4375</v>
      </c>
      <c r="D2106" s="4" t="str">
        <f ca="1">VLOOKUP(A2106,predictions!A:B,2,FALSE)</f>
        <v>25/10/2021</v>
      </c>
      <c r="E2106" s="4">
        <f t="shared" ca="1" si="8"/>
        <v>44494</v>
      </c>
    </row>
    <row r="2107" spans="1:5" ht="13" x14ac:dyDescent="0.15">
      <c r="A2107" s="1">
        <f ca="1">IFERROR(__xludf.DUMMYFUNCTION("""COMPUTED_VALUE"""),70)</f>
        <v>70</v>
      </c>
      <c r="B2107" s="1" t="str">
        <f ca="1">IFERROR(__xludf.DUMMYFUNCTION("""COMPUTED_VALUE"""),"Media_Print_GALA contribution")</f>
        <v>Media_Print_GALA contribution</v>
      </c>
      <c r="C2107" s="1">
        <f ca="1">IFERROR(INDIRECT(ADDRESS(MATCH(A2107,'contribution par jour-semaine'!A:A,0),MATCH(B2107,'contribution par jour-semaine'!$1:$1,0),4,1,"contribution par jour-semaine")),"")</f>
        <v>30076.732421875</v>
      </c>
      <c r="D2107" s="4" t="str">
        <f ca="1">VLOOKUP(A2107,predictions!A:B,2,FALSE)</f>
        <v>25/10/2021</v>
      </c>
      <c r="E2107" s="4">
        <f t="shared" ca="1" si="8"/>
        <v>44494</v>
      </c>
    </row>
    <row r="2108" spans="1:5" ht="13" x14ac:dyDescent="0.15">
      <c r="A2108" s="1">
        <f ca="1">IFERROR(__xludf.DUMMYFUNCTION("""COMPUTED_VALUE"""),70)</f>
        <v>70</v>
      </c>
      <c r="B2108" s="1" t="str">
        <f ca="1">IFERROR(__xludf.DUMMYFUNCTION("""COMPUTED_VALUE"""),"Media_Print_COSMOPOLITAN contribution")</f>
        <v>Media_Print_COSMOPOLITAN contribution</v>
      </c>
      <c r="C2108" s="1">
        <f ca="1">IFERROR(INDIRECT(ADDRESS(MATCH(A2108,'contribution par jour-semaine'!A:A,0),MATCH(B2108,'contribution par jour-semaine'!$1:$1,0),4,1,"contribution par jour-semaine")),"")</f>
        <v>36159.125</v>
      </c>
      <c r="D2108" s="4" t="str">
        <f ca="1">VLOOKUP(A2108,predictions!A:B,2,FALSE)</f>
        <v>25/10/2021</v>
      </c>
      <c r="E2108" s="4">
        <f t="shared" ca="1" si="8"/>
        <v>44494</v>
      </c>
    </row>
    <row r="2109" spans="1:5" ht="13" x14ac:dyDescent="0.15">
      <c r="A2109" s="1">
        <f ca="1">IFERROR(__xludf.DUMMYFUNCTION("""COMPUTED_VALUE"""),70)</f>
        <v>70</v>
      </c>
      <c r="B2109" s="1" t="str">
        <f ca="1">IFERROR(__xludf.DUMMYFUNCTION("""COMPUTED_VALUE"""),"Media_Print_FEMME ACTUELLE contribution")</f>
        <v>Media_Print_FEMME ACTUELLE contribution</v>
      </c>
      <c r="C2109" s="1">
        <f ca="1">IFERROR(INDIRECT(ADDRESS(MATCH(A2109,'contribution par jour-semaine'!A:A,0),MATCH(B2109,'contribution par jour-semaine'!$1:$1,0),4,1,"contribution par jour-semaine")),"")</f>
        <v>32517.498046875</v>
      </c>
      <c r="D2109" s="4" t="str">
        <f ca="1">VLOOKUP(A2109,predictions!A:B,2,FALSE)</f>
        <v>25/10/2021</v>
      </c>
      <c r="E2109" s="4">
        <f t="shared" ca="1" si="8"/>
        <v>44494</v>
      </c>
    </row>
    <row r="2110" spans="1:5" ht="13" x14ac:dyDescent="0.15">
      <c r="A2110" s="1">
        <f ca="1">IFERROR(__xludf.DUMMYFUNCTION("""COMPUTED_VALUE"""),70)</f>
        <v>70</v>
      </c>
      <c r="B2110" s="1" t="str">
        <f ca="1">IFERROR(__xludf.DUMMYFUNCTION("""COMPUTED_VALUE"""),"Media_Print_PARIS MATCH contribution")</f>
        <v>Media_Print_PARIS MATCH contribution</v>
      </c>
      <c r="C2110" s="1">
        <f ca="1">IFERROR(INDIRECT(ADDRESS(MATCH(A2110,'contribution par jour-semaine'!A:A,0),MATCH(B2110,'contribution par jour-semaine'!$1:$1,0),4,1,"contribution par jour-semaine")),"")</f>
        <v>18175.376953125</v>
      </c>
      <c r="D2110" s="4" t="str">
        <f ca="1">VLOOKUP(A2110,predictions!A:B,2,FALSE)</f>
        <v>25/10/2021</v>
      </c>
      <c r="E2110" s="4">
        <f t="shared" ca="1" si="8"/>
        <v>44494</v>
      </c>
    </row>
    <row r="2111" spans="1:5" ht="13" x14ac:dyDescent="0.15">
      <c r="A2111" s="1">
        <f ca="1">IFERROR(__xludf.DUMMYFUNCTION("""COMPUTED_VALUE"""),70)</f>
        <v>70</v>
      </c>
      <c r="B2111" s="1" t="str">
        <f ca="1">IFERROR(__xludf.DUMMYFUNCTION("""COMPUTED_VALUE"""),"Media_Print_BIBA contribution")</f>
        <v>Media_Print_BIBA contribution</v>
      </c>
      <c r="C2111" s="1">
        <f ca="1">IFERROR(INDIRECT(ADDRESS(MATCH(A2111,'contribution par jour-semaine'!A:A,0),MATCH(B2111,'contribution par jour-semaine'!$1:$1,0),4,1,"contribution par jour-semaine")),"")</f>
        <v>39390.625</v>
      </c>
      <c r="D2111" s="4" t="str">
        <f ca="1">VLOOKUP(A2111,predictions!A:B,2,FALSE)</f>
        <v>25/10/2021</v>
      </c>
      <c r="E2111" s="4">
        <f t="shared" ca="1" si="8"/>
        <v>44494</v>
      </c>
    </row>
    <row r="2112" spans="1:5" ht="13" x14ac:dyDescent="0.15">
      <c r="A2112" s="1">
        <f ca="1">IFERROR(__xludf.DUMMYFUNCTION("""COMPUTED_VALUE"""),70)</f>
        <v>70</v>
      </c>
      <c r="B2112" s="1" t="str">
        <f ca="1">IFERROR(__xludf.DUMMYFUNCTION("""COMPUTED_VALUE"""),"Media_Print_AVANTAGES contribution")</f>
        <v>Media_Print_AVANTAGES contribution</v>
      </c>
      <c r="C2112" s="1">
        <f ca="1">IFERROR(INDIRECT(ADDRESS(MATCH(A2112,'contribution par jour-semaine'!A:A,0),MATCH(B2112,'contribution par jour-semaine'!$1:$1,0),4,1,"contribution par jour-semaine")),"")</f>
        <v>9523.7763671875</v>
      </c>
      <c r="D2112" s="4" t="str">
        <f ca="1">VLOOKUP(A2112,predictions!A:B,2,FALSE)</f>
        <v>25/10/2021</v>
      </c>
      <c r="E2112" s="4">
        <f t="shared" ca="1" si="8"/>
        <v>44494</v>
      </c>
    </row>
    <row r="2113" spans="1:5" ht="13" x14ac:dyDescent="0.15">
      <c r="A2113" s="1">
        <f ca="1">IFERROR(__xludf.DUMMYFUNCTION("""COMPUTED_VALUE"""),70)</f>
        <v>70</v>
      </c>
      <c r="B2113" s="1" t="str">
        <f ca="1">IFERROR(__xludf.DUMMYFUNCTION("""COMPUTED_VALUE"""),"Media_Print_PSYCHOLOGIES contribution")</f>
        <v>Media_Print_PSYCHOLOGIES contribution</v>
      </c>
      <c r="C2113" s="1">
        <f ca="1">IFERROR(INDIRECT(ADDRESS(MATCH(A2113,'contribution par jour-semaine'!A:A,0),MATCH(B2113,'contribution par jour-semaine'!$1:$1,0),4,1,"contribution par jour-semaine")),"")</f>
        <v>6253.88037109375</v>
      </c>
      <c r="D2113" s="4" t="str">
        <f ca="1">VLOOKUP(A2113,predictions!A:B,2,FALSE)</f>
        <v>25/10/2021</v>
      </c>
      <c r="E2113" s="4">
        <f t="shared" ca="1" si="8"/>
        <v>44494</v>
      </c>
    </row>
    <row r="2114" spans="1:5" ht="13" x14ac:dyDescent="0.15">
      <c r="A2114" s="1">
        <f ca="1">IFERROR(__xludf.DUMMYFUNCTION("""COMPUTED_VALUE"""),70)</f>
        <v>70</v>
      </c>
      <c r="B2114" s="1" t="str">
        <f ca="1">IFERROR(__xludf.DUMMYFUNCTION("""COMPUTED_VALUE"""),"Media_TV_TF1 contribution")</f>
        <v>Media_TV_TF1 contribution</v>
      </c>
      <c r="C2114" s="1">
        <f ca="1">IFERROR(INDIRECT(ADDRESS(MATCH(A2114,'contribution par jour-semaine'!A:A,0),MATCH(B2114,'contribution par jour-semaine'!$1:$1,0),4,1,"contribution par jour-semaine")),"")</f>
        <v>9379.7978515625</v>
      </c>
      <c r="D2114" s="4" t="str">
        <f ca="1">VLOOKUP(A2114,predictions!A:B,2,FALSE)</f>
        <v>25/10/2021</v>
      </c>
      <c r="E2114" s="4">
        <f t="shared" ca="1" si="8"/>
        <v>44494</v>
      </c>
    </row>
    <row r="2115" spans="1:5" ht="13" x14ac:dyDescent="0.15">
      <c r="A2115" s="1">
        <f ca="1">IFERROR(__xludf.DUMMYFUNCTION("""COMPUTED_VALUE"""),70)</f>
        <v>70</v>
      </c>
      <c r="B2115" s="1" t="str">
        <f ca="1">IFERROR(__xludf.DUMMYFUNCTION("""COMPUTED_VALUE"""),"Media_TV_Others contribution")</f>
        <v>Media_TV_Others contribution</v>
      </c>
      <c r="C2115" s="1">
        <f ca="1">IFERROR(INDIRECT(ADDRESS(MATCH(A2115,'contribution par jour-semaine'!A:A,0),MATCH(B2115,'contribution par jour-semaine'!$1:$1,0),4,1,"contribution par jour-semaine")),"")</f>
        <v>11929.810546875</v>
      </c>
      <c r="D2115" s="4" t="str">
        <f ca="1">VLOOKUP(A2115,predictions!A:B,2,FALSE)</f>
        <v>25/10/2021</v>
      </c>
      <c r="E2115" s="4">
        <f t="shared" ca="1" si="8"/>
        <v>44494</v>
      </c>
    </row>
    <row r="2116" spans="1:5" ht="13" x14ac:dyDescent="0.15">
      <c r="A2116" s="1">
        <f ca="1">IFERROR(__xludf.DUMMYFUNCTION("""COMPUTED_VALUE"""),70)</f>
        <v>70</v>
      </c>
      <c r="B2116" s="1" t="str">
        <f ca="1">IFERROR(__xludf.DUMMYFUNCTION("""COMPUTED_VALUE"""),"Media_TV_M6 contribution")</f>
        <v>Media_TV_M6 contribution</v>
      </c>
      <c r="C2116" s="1">
        <f ca="1">IFERROR(INDIRECT(ADDRESS(MATCH(A2116,'contribution par jour-semaine'!A:A,0),MATCH(B2116,'contribution par jour-semaine'!$1:$1,0),4,1,"contribution par jour-semaine")),"")</f>
        <v>16335.2939453125</v>
      </c>
      <c r="D2116" s="4" t="str">
        <f ca="1">VLOOKUP(A2116,predictions!A:B,2,FALSE)</f>
        <v>25/10/2021</v>
      </c>
      <c r="E2116" s="4">
        <f t="shared" ca="1" si="8"/>
        <v>44494</v>
      </c>
    </row>
    <row r="2117" spans="1:5" ht="13" x14ac:dyDescent="0.15">
      <c r="A2117" s="1">
        <f ca="1">IFERROR(__xludf.DUMMYFUNCTION("""COMPUTED_VALUE"""),70)</f>
        <v>70</v>
      </c>
      <c r="B2117" s="1" t="str">
        <f ca="1">IFERROR(__xludf.DUMMYFUNCTION("""COMPUTED_VALUE"""),"Media_TV_TMC contribution")</f>
        <v>Media_TV_TMC contribution</v>
      </c>
      <c r="C2117" s="1">
        <f ca="1">IFERROR(INDIRECT(ADDRESS(MATCH(A2117,'contribution par jour-semaine'!A:A,0),MATCH(B2117,'contribution par jour-semaine'!$1:$1,0),4,1,"contribution par jour-semaine")),"")</f>
        <v>18008.509765625</v>
      </c>
      <c r="D2117" s="4" t="str">
        <f ca="1">VLOOKUP(A2117,predictions!A:B,2,FALSE)</f>
        <v>25/10/2021</v>
      </c>
      <c r="E2117" s="4">
        <f t="shared" ca="1" si="8"/>
        <v>44494</v>
      </c>
    </row>
    <row r="2118" spans="1:5" ht="13" x14ac:dyDescent="0.15">
      <c r="A2118" s="1">
        <f ca="1">IFERROR(__xludf.DUMMYFUNCTION("""COMPUTED_VALUE"""),70)</f>
        <v>70</v>
      </c>
      <c r="B2118" s="1" t="str">
        <f ca="1">IFERROR(__xludf.DUMMYFUNCTION("""COMPUTED_VALUE"""),"Media_TV_FRANCE 2 contribution")</f>
        <v>Media_TV_FRANCE 2 contribution</v>
      </c>
      <c r="C2118" s="1">
        <f ca="1">IFERROR(INDIRECT(ADDRESS(MATCH(A2118,'contribution par jour-semaine'!A:A,0),MATCH(B2118,'contribution par jour-semaine'!$1:$1,0),4,1,"contribution par jour-semaine")),"")</f>
        <v>14636.3388671875</v>
      </c>
      <c r="D2118" s="4" t="str">
        <f ca="1">VLOOKUP(A2118,predictions!A:B,2,FALSE)</f>
        <v>25/10/2021</v>
      </c>
      <c r="E2118" s="4">
        <f t="shared" ca="1" si="8"/>
        <v>44494</v>
      </c>
    </row>
    <row r="2119" spans="1:5" ht="13" x14ac:dyDescent="0.15">
      <c r="A2119" s="1">
        <f ca="1">IFERROR(__xludf.DUMMYFUNCTION("""COMPUTED_VALUE"""),70)</f>
        <v>70</v>
      </c>
      <c r="B2119" s="1" t="str">
        <f ca="1">IFERROR(__xludf.DUMMYFUNCTION("""COMPUTED_VALUE"""),"Media_TV_BFM TV contribution")</f>
        <v>Media_TV_BFM TV contribution</v>
      </c>
      <c r="C2119" s="1">
        <f ca="1">IFERROR(INDIRECT(ADDRESS(MATCH(A2119,'contribution par jour-semaine'!A:A,0),MATCH(B2119,'contribution par jour-semaine'!$1:$1,0),4,1,"contribution par jour-semaine")),"")</f>
        <v>10173.50390625</v>
      </c>
      <c r="D2119" s="4" t="str">
        <f ca="1">VLOOKUP(A2119,predictions!A:B,2,FALSE)</f>
        <v>25/10/2021</v>
      </c>
      <c r="E2119" s="4">
        <f t="shared" ca="1" si="8"/>
        <v>44494</v>
      </c>
    </row>
    <row r="2120" spans="1:5" ht="13" x14ac:dyDescent="0.15">
      <c r="A2120" s="1">
        <f ca="1">IFERROR(__xludf.DUMMYFUNCTION("""COMPUTED_VALUE"""),70)</f>
        <v>70</v>
      </c>
      <c r="B2120" s="1" t="str">
        <f ca="1">IFERROR(__xludf.DUMMYFUNCTION("""COMPUTED_VALUE"""),"Media_TV_C8 contribution")</f>
        <v>Media_TV_C8 contribution</v>
      </c>
      <c r="C2120" s="1">
        <f ca="1">IFERROR(INDIRECT(ADDRESS(MATCH(A2120,'contribution par jour-semaine'!A:A,0),MATCH(B2120,'contribution par jour-semaine'!$1:$1,0),4,1,"contribution par jour-semaine")),"")</f>
        <v>8159.2578125</v>
      </c>
      <c r="D2120" s="4" t="str">
        <f ca="1">VLOOKUP(A2120,predictions!A:B,2,FALSE)</f>
        <v>25/10/2021</v>
      </c>
      <c r="E2120" s="4">
        <f t="shared" ca="1" si="8"/>
        <v>44494</v>
      </c>
    </row>
    <row r="2121" spans="1:5" ht="13" x14ac:dyDescent="0.15">
      <c r="A2121" s="1">
        <f ca="1">IFERROR(__xludf.DUMMYFUNCTION("""COMPUTED_VALUE"""),70)</f>
        <v>70</v>
      </c>
      <c r="B2121" s="1" t="str">
        <f ca="1">IFERROR(__xludf.DUMMYFUNCTION("""COMPUTED_VALUE"""),"Media_TV_TF1 SERIES FILMS contribution")</f>
        <v>Media_TV_TF1 SERIES FILMS contribution</v>
      </c>
      <c r="C2121" s="1">
        <f ca="1">IFERROR(INDIRECT(ADDRESS(MATCH(A2121,'contribution par jour-semaine'!A:A,0),MATCH(B2121,'contribution par jour-semaine'!$1:$1,0),4,1,"contribution par jour-semaine")),"")</f>
        <v>8776.3359375</v>
      </c>
      <c r="D2121" s="4" t="str">
        <f ca="1">VLOOKUP(A2121,predictions!A:B,2,FALSE)</f>
        <v>25/10/2021</v>
      </c>
      <c r="E2121" s="4">
        <f t="shared" ca="1" si="8"/>
        <v>44494</v>
      </c>
    </row>
    <row r="2122" spans="1:5" ht="13" x14ac:dyDescent="0.15">
      <c r="A2122" s="1">
        <f ca="1">IFERROR(__xludf.DUMMYFUNCTION("""COMPUTED_VALUE"""),70)</f>
        <v>70</v>
      </c>
      <c r="B2122" s="1" t="str">
        <f ca="1">IFERROR(__xludf.DUMMYFUNCTION("""COMPUTED_VALUE"""),"Media_TV_NRJ12 contribution")</f>
        <v>Media_TV_NRJ12 contribution</v>
      </c>
      <c r="C2122" s="1">
        <f ca="1">IFERROR(INDIRECT(ADDRESS(MATCH(A2122,'contribution par jour-semaine'!A:A,0),MATCH(B2122,'contribution par jour-semaine'!$1:$1,0),4,1,"contribution par jour-semaine")),"")</f>
        <v>8488.1533203125</v>
      </c>
      <c r="D2122" s="4" t="str">
        <f ca="1">VLOOKUP(A2122,predictions!A:B,2,FALSE)</f>
        <v>25/10/2021</v>
      </c>
      <c r="E2122" s="4">
        <f t="shared" ca="1" si="8"/>
        <v>44494</v>
      </c>
    </row>
    <row r="2123" spans="1:5" ht="13" x14ac:dyDescent="0.15">
      <c r="A2123" s="1">
        <f ca="1">IFERROR(__xludf.DUMMYFUNCTION("""COMPUTED_VALUE"""),70)</f>
        <v>70</v>
      </c>
      <c r="B2123" s="1" t="str">
        <f ca="1">IFERROR(__xludf.DUMMYFUNCTION("""COMPUTED_VALUE"""),"Media_Search contribution")</f>
        <v>Media_Search contribution</v>
      </c>
      <c r="C2123" s="1">
        <f ca="1">IFERROR(INDIRECT(ADDRESS(MATCH(A2123,'contribution par jour-semaine'!A:A,0),MATCH(B2123,'contribution par jour-semaine'!$1:$1,0),4,1,"contribution par jour-semaine")),"")</f>
        <v>92981.484375</v>
      </c>
      <c r="D2123" s="4" t="str">
        <f ca="1">VLOOKUP(A2123,predictions!A:B,2,FALSE)</f>
        <v>25/10/2021</v>
      </c>
      <c r="E2123" s="4">
        <f t="shared" ca="1" si="8"/>
        <v>44494</v>
      </c>
    </row>
    <row r="2124" spans="1:5" ht="13" x14ac:dyDescent="0.15">
      <c r="A2124" s="1">
        <f ca="1">IFERROR(__xludf.DUMMYFUNCTION("""COMPUTED_VALUE"""),70)</f>
        <v>70</v>
      </c>
      <c r="B2124" s="1" t="str">
        <f ca="1">IFERROR(__xludf.DUMMYFUNCTION("""COMPUTED_VALUE"""),"Media_Social contribution")</f>
        <v>Media_Social contribution</v>
      </c>
      <c r="C2124" s="1">
        <f ca="1">IFERROR(INDIRECT(ADDRESS(MATCH(A2124,'contribution par jour-semaine'!A:A,0),MATCH(B2124,'contribution par jour-semaine'!$1:$1,0),4,1,"contribution par jour-semaine")),"")</f>
        <v>272341.8125</v>
      </c>
      <c r="D2124" s="4" t="str">
        <f ca="1">VLOOKUP(A2124,predictions!A:B,2,FALSE)</f>
        <v>25/10/2021</v>
      </c>
      <c r="E2124" s="4">
        <f t="shared" ca="1" si="8"/>
        <v>44494</v>
      </c>
    </row>
    <row r="2125" spans="1:5" ht="13" x14ac:dyDescent="0.15">
      <c r="A2125" s="1">
        <f ca="1">IFERROR(__xludf.DUMMYFUNCTION("""COMPUTED_VALUE"""),70)</f>
        <v>70</v>
      </c>
      <c r="B2125" s="1" t="str">
        <f ca="1">IFERROR(__xludf.DUMMYFUNCTION("""COMPUTED_VALUE"""),"Media_Display contribution")</f>
        <v>Media_Display contribution</v>
      </c>
      <c r="C2125" s="1">
        <f ca="1">IFERROR(INDIRECT(ADDRESS(MATCH(A2125,'contribution par jour-semaine'!A:A,0),MATCH(B2125,'contribution par jour-semaine'!$1:$1,0),4,1,"contribution par jour-semaine")),"")</f>
        <v>43815.87890625</v>
      </c>
      <c r="D2125" s="4" t="str">
        <f ca="1">VLOOKUP(A2125,predictions!A:B,2,FALSE)</f>
        <v>25/10/2021</v>
      </c>
      <c r="E2125" s="4">
        <f t="shared" ca="1" si="8"/>
        <v>44494</v>
      </c>
    </row>
    <row r="2126" spans="1:5" ht="13" x14ac:dyDescent="0.15">
      <c r="A2126" s="1">
        <f ca="1">IFERROR(__xludf.DUMMYFUNCTION("""COMPUTED_VALUE"""),70)</f>
        <v>70</v>
      </c>
      <c r="B2126" s="1" t="str">
        <f ca="1">IFERROR(__xludf.DUMMYFUNCTION("""COMPUTED_VALUE"""),"Media_OOH_JC DECAUX VITRINE 2M2 NATIONAL contribution")</f>
        <v>Media_OOH_JC DECAUX VITRINE 2M2 NATIONAL contribution</v>
      </c>
      <c r="C2126" s="1">
        <f ca="1">IFERROR(INDIRECT(ADDRESS(MATCH(A2126,'contribution par jour-semaine'!A:A,0),MATCH(B2126,'contribution par jour-semaine'!$1:$1,0),4,1,"contribution par jour-semaine")),"")</f>
        <v>15313.4609375</v>
      </c>
      <c r="D2126" s="4" t="str">
        <f ca="1">VLOOKUP(A2126,predictions!A:B,2,FALSE)</f>
        <v>25/10/2021</v>
      </c>
      <c r="E2126" s="4">
        <f t="shared" ca="1" si="8"/>
        <v>44494</v>
      </c>
    </row>
    <row r="2127" spans="1:5" ht="13" x14ac:dyDescent="0.15">
      <c r="A2127" s="1">
        <f ca="1">IFERROR(__xludf.DUMMYFUNCTION("""COMPUTED_VALUE"""),70)</f>
        <v>70</v>
      </c>
      <c r="B2127" s="1" t="str">
        <f ca="1">IFERROR(__xludf.DUMMYFUNCTION("""COMPUTED_VALUE"""),"Media_OOH_METROBUS METRO NATIONAL contribution")</f>
        <v>Media_OOH_METROBUS METRO NATIONAL contribution</v>
      </c>
      <c r="C2127" s="1">
        <f ca="1">IFERROR(INDIRECT(ADDRESS(MATCH(A2127,'contribution par jour-semaine'!A:A,0),MATCH(B2127,'contribution par jour-semaine'!$1:$1,0),4,1,"contribution par jour-semaine")),"")</f>
        <v>15609.341796875</v>
      </c>
      <c r="D2127" s="4" t="str">
        <f ca="1">VLOOKUP(A2127,predictions!A:B,2,FALSE)</f>
        <v>25/10/2021</v>
      </c>
      <c r="E2127" s="4">
        <f t="shared" ca="1" si="8"/>
        <v>44494</v>
      </c>
    </row>
    <row r="2128" spans="1:5" ht="13" x14ac:dyDescent="0.15">
      <c r="A2128" s="1">
        <f ca="1">IFERROR(__xludf.DUMMYFUNCTION("""COMPUTED_VALUE"""),70)</f>
        <v>70</v>
      </c>
      <c r="B2128" s="1" t="str">
        <f ca="1">IFERROR(__xludf.DUMMYFUNCTION("""COMPUTED_VALUE"""),"Media_OOH_CLEAR CHANNEL SHOPPING MALLS contribution")</f>
        <v>Media_OOH_CLEAR CHANNEL SHOPPING MALLS contribution</v>
      </c>
      <c r="C2128" s="1">
        <f ca="1">IFERROR(INDIRECT(ADDRESS(MATCH(A2128,'contribution par jour-semaine'!A:A,0),MATCH(B2128,'contribution par jour-semaine'!$1:$1,0),4,1,"contribution par jour-semaine")),"")</f>
        <v>19112.734375</v>
      </c>
      <c r="D2128" s="4" t="str">
        <f ca="1">VLOOKUP(A2128,predictions!A:B,2,FALSE)</f>
        <v>25/10/2021</v>
      </c>
      <c r="E2128" s="4">
        <f t="shared" ca="1" si="8"/>
        <v>44494</v>
      </c>
    </row>
    <row r="2129" spans="1:5" ht="13" x14ac:dyDescent="0.15">
      <c r="A2129" s="1">
        <f ca="1">IFERROR(__xludf.DUMMYFUNCTION("""COMPUTED_VALUE"""),70)</f>
        <v>70</v>
      </c>
      <c r="B2129" s="1" t="str">
        <f ca="1">IFERROR(__xludf.DUMMYFUNCTION("""COMPUTED_VALUE"""),"Media_OOH_MEDIAGARES TRANSPORT contribution")</f>
        <v>Media_OOH_MEDIAGARES TRANSPORT contribution</v>
      </c>
      <c r="C2129" s="1">
        <f ca="1">IFERROR(INDIRECT(ADDRESS(MATCH(A2129,'contribution par jour-semaine'!A:A,0),MATCH(B2129,'contribution par jour-semaine'!$1:$1,0),4,1,"contribution par jour-semaine")),"")</f>
        <v>17750.248046875</v>
      </c>
      <c r="D2129" s="4" t="str">
        <f ca="1">VLOOKUP(A2129,predictions!A:B,2,FALSE)</f>
        <v>25/10/2021</v>
      </c>
      <c r="E2129" s="4">
        <f t="shared" ca="1" si="8"/>
        <v>44494</v>
      </c>
    </row>
    <row r="2130" spans="1:5" ht="13" x14ac:dyDescent="0.15">
      <c r="A2130" s="1">
        <f ca="1">IFERROR(__xludf.DUMMYFUNCTION("""COMPUTED_VALUE"""),70)</f>
        <v>70</v>
      </c>
      <c r="B2130" s="1" t="str">
        <f ca="1">IFERROR(__xludf.DUMMYFUNCTION("""COMPUTED_VALUE"""),"Media_OOH_Others contribution")</f>
        <v>Media_OOH_Others contribution</v>
      </c>
      <c r="C2130" s="1">
        <f ca="1">IFERROR(INDIRECT(ADDRESS(MATCH(A2130,'contribution par jour-semaine'!A:A,0),MATCH(B2130,'contribution par jour-semaine'!$1:$1,0),4,1,"contribution par jour-semaine")),"")</f>
        <v>8990.4521484375</v>
      </c>
      <c r="D2130" s="4" t="str">
        <f ca="1">VLOOKUP(A2130,predictions!A:B,2,FALSE)</f>
        <v>25/10/2021</v>
      </c>
      <c r="E2130" s="4">
        <f t="shared" ca="1" si="8"/>
        <v>44494</v>
      </c>
    </row>
    <row r="2131" spans="1:5" ht="13" x14ac:dyDescent="0.15">
      <c r="A2131" s="1">
        <f ca="1">IFERROR(__xludf.DUMMYFUNCTION("""COMPUTED_VALUE"""),70)</f>
        <v>70</v>
      </c>
      <c r="B2131" s="1" t="str">
        <f ca="1">IFERROR(__xludf.DUMMYFUNCTION("""COMPUTED_VALUE"""),"baseline contribution")</f>
        <v>baseline contribution</v>
      </c>
      <c r="C2131" s="1">
        <f ca="1">IFERROR(INDIRECT(ADDRESS(MATCH(A2131,'contribution par jour-semaine'!A:A,0),MATCH(B2131,'contribution par jour-semaine'!$1:$1,0),4,1,"contribution par jour-semaine")),"")</f>
        <v>1135718.625</v>
      </c>
      <c r="D2131" s="4" t="str">
        <f ca="1">VLOOKUP(A2131,predictions!A:B,2,FALSE)</f>
        <v>25/10/2021</v>
      </c>
      <c r="E2131" s="4">
        <f t="shared" ca="1" si="8"/>
        <v>44494</v>
      </c>
    </row>
    <row r="2132" spans="1:5" ht="13" x14ac:dyDescent="0.15">
      <c r="A2132" s="1">
        <f ca="1">IFERROR(__xludf.DUMMYFUNCTION("""COMPUTED_VALUE"""),71)</f>
        <v>71</v>
      </c>
      <c r="B2132" s="1" t="str">
        <f ca="1">IFERROR(__xludf.DUMMYFUNCTION("""COMPUTED_VALUE"""),"Media_Print_Others contribution")</f>
        <v>Media_Print_Others contribution</v>
      </c>
      <c r="C2132" s="1">
        <f ca="1">IFERROR(INDIRECT(ADDRESS(MATCH(A2132,'contribution par jour-semaine'!A:A,0),MATCH(B2132,'contribution par jour-semaine'!$1:$1,0),4,1,"contribution par jour-semaine")),"")</f>
        <v>55765.98046875</v>
      </c>
      <c r="D2132" s="4" t="str">
        <f ca="1">VLOOKUP(A2132,predictions!A:B,2,FALSE)</f>
        <v>01/11/2021</v>
      </c>
      <c r="E2132" s="4">
        <f t="shared" ca="1" si="8"/>
        <v>44501</v>
      </c>
    </row>
    <row r="2133" spans="1:5" ht="13" x14ac:dyDescent="0.15">
      <c r="A2133" s="1">
        <f ca="1">IFERROR(__xludf.DUMMYFUNCTION("""COMPUTED_VALUE"""),71)</f>
        <v>71</v>
      </c>
      <c r="B2133" s="1" t="str">
        <f ca="1">IFERROR(__xludf.DUMMYFUNCTION("""COMPUTED_VALUE"""),"Media_Print_ELLE contribution")</f>
        <v>Media_Print_ELLE contribution</v>
      </c>
      <c r="C2133" s="1">
        <f ca="1">IFERROR(INDIRECT(ADDRESS(MATCH(A2133,'contribution par jour-semaine'!A:A,0),MATCH(B2133,'contribution par jour-semaine'!$1:$1,0),4,1,"contribution par jour-semaine")),"")</f>
        <v>57952.2734375</v>
      </c>
      <c r="D2133" s="4" t="str">
        <f ca="1">VLOOKUP(A2133,predictions!A:B,2,FALSE)</f>
        <v>01/11/2021</v>
      </c>
      <c r="E2133" s="4">
        <f t="shared" ca="1" si="8"/>
        <v>44501</v>
      </c>
    </row>
    <row r="2134" spans="1:5" ht="13" x14ac:dyDescent="0.15">
      <c r="A2134" s="1">
        <f ca="1">IFERROR(__xludf.DUMMYFUNCTION("""COMPUTED_VALUE"""),71)</f>
        <v>71</v>
      </c>
      <c r="B2134" s="1" t="str">
        <f ca="1">IFERROR(__xludf.DUMMYFUNCTION("""COMPUTED_VALUE"""),"Media_Print_MADAME FIGARO contribution")</f>
        <v>Media_Print_MADAME FIGARO contribution</v>
      </c>
      <c r="C2134" s="1">
        <f ca="1">IFERROR(INDIRECT(ADDRESS(MATCH(A2134,'contribution par jour-semaine'!A:A,0),MATCH(B2134,'contribution par jour-semaine'!$1:$1,0),4,1,"contribution par jour-semaine")),"")</f>
        <v>22669.076171875</v>
      </c>
      <c r="D2134" s="4" t="str">
        <f ca="1">VLOOKUP(A2134,predictions!A:B,2,FALSE)</f>
        <v>01/11/2021</v>
      </c>
      <c r="E2134" s="4">
        <f t="shared" ca="1" si="8"/>
        <v>44501</v>
      </c>
    </row>
    <row r="2135" spans="1:5" ht="13" x14ac:dyDescent="0.15">
      <c r="A2135" s="1">
        <f ca="1">IFERROR(__xludf.DUMMYFUNCTION("""COMPUTED_VALUE"""),71)</f>
        <v>71</v>
      </c>
      <c r="B2135" s="1" t="str">
        <f ca="1">IFERROR(__xludf.DUMMYFUNCTION("""COMPUTED_VALUE"""),"Media_Print_MARIE CLAIRE contribution")</f>
        <v>Media_Print_MARIE CLAIRE contribution</v>
      </c>
      <c r="C2135" s="1">
        <f ca="1">IFERROR(INDIRECT(ADDRESS(MATCH(A2135,'contribution par jour-semaine'!A:A,0),MATCH(B2135,'contribution par jour-semaine'!$1:$1,0),4,1,"contribution par jour-semaine")),"")</f>
        <v>17601.98828125</v>
      </c>
      <c r="D2135" s="4" t="str">
        <f ca="1">VLOOKUP(A2135,predictions!A:B,2,FALSE)</f>
        <v>01/11/2021</v>
      </c>
      <c r="E2135" s="4">
        <f t="shared" ca="1" si="8"/>
        <v>44501</v>
      </c>
    </row>
    <row r="2136" spans="1:5" ht="13" x14ac:dyDescent="0.15">
      <c r="A2136" s="1">
        <f ca="1">IFERROR(__xludf.DUMMYFUNCTION("""COMPUTED_VALUE"""),71)</f>
        <v>71</v>
      </c>
      <c r="B2136" s="1" t="str">
        <f ca="1">IFERROR(__xludf.DUMMYFUNCTION("""COMPUTED_VALUE"""),"Media_Print_VERSION FEMINA contribution")</f>
        <v>Media_Print_VERSION FEMINA contribution</v>
      </c>
      <c r="C2136" s="1">
        <f ca="1">IFERROR(INDIRECT(ADDRESS(MATCH(A2136,'contribution par jour-semaine'!A:A,0),MATCH(B2136,'contribution par jour-semaine'!$1:$1,0),4,1,"contribution par jour-semaine")),"")</f>
        <v>17768.970703125</v>
      </c>
      <c r="D2136" s="4" t="str">
        <f ca="1">VLOOKUP(A2136,predictions!A:B,2,FALSE)</f>
        <v>01/11/2021</v>
      </c>
      <c r="E2136" s="4">
        <f t="shared" ca="1" si="8"/>
        <v>44501</v>
      </c>
    </row>
    <row r="2137" spans="1:5" ht="13" x14ac:dyDescent="0.15">
      <c r="A2137" s="1">
        <f ca="1">IFERROR(__xludf.DUMMYFUNCTION("""COMPUTED_VALUE"""),71)</f>
        <v>71</v>
      </c>
      <c r="B2137" s="1" t="str">
        <f ca="1">IFERROR(__xludf.DUMMYFUNCTION("""COMPUTED_VALUE"""),"Media_Print_GALA contribution")</f>
        <v>Media_Print_GALA contribution</v>
      </c>
      <c r="C2137" s="1">
        <f ca="1">IFERROR(INDIRECT(ADDRESS(MATCH(A2137,'contribution par jour-semaine'!A:A,0),MATCH(B2137,'contribution par jour-semaine'!$1:$1,0),4,1,"contribution par jour-semaine")),"")</f>
        <v>29949.1640625</v>
      </c>
      <c r="D2137" s="4" t="str">
        <f ca="1">VLOOKUP(A2137,predictions!A:B,2,FALSE)</f>
        <v>01/11/2021</v>
      </c>
      <c r="E2137" s="4">
        <f t="shared" ca="1" si="8"/>
        <v>44501</v>
      </c>
    </row>
    <row r="2138" spans="1:5" ht="13" x14ac:dyDescent="0.15">
      <c r="A2138" s="1">
        <f ca="1">IFERROR(__xludf.DUMMYFUNCTION("""COMPUTED_VALUE"""),71)</f>
        <v>71</v>
      </c>
      <c r="B2138" s="1" t="str">
        <f ca="1">IFERROR(__xludf.DUMMYFUNCTION("""COMPUTED_VALUE"""),"Media_Print_COSMOPOLITAN contribution")</f>
        <v>Media_Print_COSMOPOLITAN contribution</v>
      </c>
      <c r="C2138" s="1">
        <f ca="1">IFERROR(INDIRECT(ADDRESS(MATCH(A2138,'contribution par jour-semaine'!A:A,0),MATCH(B2138,'contribution par jour-semaine'!$1:$1,0),4,1,"contribution par jour-semaine")),"")</f>
        <v>32188.63671875</v>
      </c>
      <c r="D2138" s="4" t="str">
        <f ca="1">VLOOKUP(A2138,predictions!A:B,2,FALSE)</f>
        <v>01/11/2021</v>
      </c>
      <c r="E2138" s="4">
        <f t="shared" ca="1" si="8"/>
        <v>44501</v>
      </c>
    </row>
    <row r="2139" spans="1:5" ht="13" x14ac:dyDescent="0.15">
      <c r="A2139" s="1">
        <f ca="1">IFERROR(__xludf.DUMMYFUNCTION("""COMPUTED_VALUE"""),71)</f>
        <v>71</v>
      </c>
      <c r="B2139" s="1" t="str">
        <f ca="1">IFERROR(__xludf.DUMMYFUNCTION("""COMPUTED_VALUE"""),"Media_Print_FEMME ACTUELLE contribution")</f>
        <v>Media_Print_FEMME ACTUELLE contribution</v>
      </c>
      <c r="C2139" s="1">
        <f ca="1">IFERROR(INDIRECT(ADDRESS(MATCH(A2139,'contribution par jour-semaine'!A:A,0),MATCH(B2139,'contribution par jour-semaine'!$1:$1,0),4,1,"contribution par jour-semaine")),"")</f>
        <v>27403.9765625</v>
      </c>
      <c r="D2139" s="4" t="str">
        <f ca="1">VLOOKUP(A2139,predictions!A:B,2,FALSE)</f>
        <v>01/11/2021</v>
      </c>
      <c r="E2139" s="4">
        <f t="shared" ca="1" si="8"/>
        <v>44501</v>
      </c>
    </row>
    <row r="2140" spans="1:5" ht="13" x14ac:dyDescent="0.15">
      <c r="A2140" s="1">
        <f ca="1">IFERROR(__xludf.DUMMYFUNCTION("""COMPUTED_VALUE"""),71)</f>
        <v>71</v>
      </c>
      <c r="B2140" s="1" t="str">
        <f ca="1">IFERROR(__xludf.DUMMYFUNCTION("""COMPUTED_VALUE"""),"Media_Print_PARIS MATCH contribution")</f>
        <v>Media_Print_PARIS MATCH contribution</v>
      </c>
      <c r="C2140" s="1">
        <f ca="1">IFERROR(INDIRECT(ADDRESS(MATCH(A2140,'contribution par jour-semaine'!A:A,0),MATCH(B2140,'contribution par jour-semaine'!$1:$1,0),4,1,"contribution par jour-semaine")),"")</f>
        <v>15129.4326171875</v>
      </c>
      <c r="D2140" s="4" t="str">
        <f ca="1">VLOOKUP(A2140,predictions!A:B,2,FALSE)</f>
        <v>01/11/2021</v>
      </c>
      <c r="E2140" s="4">
        <f t="shared" ca="1" si="8"/>
        <v>44501</v>
      </c>
    </row>
    <row r="2141" spans="1:5" ht="13" x14ac:dyDescent="0.15">
      <c r="A2141" s="1">
        <f ca="1">IFERROR(__xludf.DUMMYFUNCTION("""COMPUTED_VALUE"""),71)</f>
        <v>71</v>
      </c>
      <c r="B2141" s="1" t="str">
        <f ca="1">IFERROR(__xludf.DUMMYFUNCTION("""COMPUTED_VALUE"""),"Media_Print_BIBA contribution")</f>
        <v>Media_Print_BIBA contribution</v>
      </c>
      <c r="C2141" s="1">
        <f ca="1">IFERROR(INDIRECT(ADDRESS(MATCH(A2141,'contribution par jour-semaine'!A:A,0),MATCH(B2141,'contribution par jour-semaine'!$1:$1,0),4,1,"contribution par jour-semaine")),"")</f>
        <v>35019.09375</v>
      </c>
      <c r="D2141" s="4" t="str">
        <f ca="1">VLOOKUP(A2141,predictions!A:B,2,FALSE)</f>
        <v>01/11/2021</v>
      </c>
      <c r="E2141" s="4">
        <f t="shared" ca="1" si="8"/>
        <v>44501</v>
      </c>
    </row>
    <row r="2142" spans="1:5" ht="13" x14ac:dyDescent="0.15">
      <c r="A2142" s="1">
        <f ca="1">IFERROR(__xludf.DUMMYFUNCTION("""COMPUTED_VALUE"""),71)</f>
        <v>71</v>
      </c>
      <c r="B2142" s="1" t="str">
        <f ca="1">IFERROR(__xludf.DUMMYFUNCTION("""COMPUTED_VALUE"""),"Media_Print_AVANTAGES contribution")</f>
        <v>Media_Print_AVANTAGES contribution</v>
      </c>
      <c r="C2142" s="1">
        <f ca="1">IFERROR(INDIRECT(ADDRESS(MATCH(A2142,'contribution par jour-semaine'!A:A,0),MATCH(B2142,'contribution par jour-semaine'!$1:$1,0),4,1,"contribution par jour-semaine")),"")</f>
        <v>8835.21484375</v>
      </c>
      <c r="D2142" s="4" t="str">
        <f ca="1">VLOOKUP(A2142,predictions!A:B,2,FALSE)</f>
        <v>01/11/2021</v>
      </c>
      <c r="E2142" s="4">
        <f t="shared" ca="1" si="8"/>
        <v>44501</v>
      </c>
    </row>
    <row r="2143" spans="1:5" ht="13" x14ac:dyDescent="0.15">
      <c r="A2143" s="1">
        <f ca="1">IFERROR(__xludf.DUMMYFUNCTION("""COMPUTED_VALUE"""),71)</f>
        <v>71</v>
      </c>
      <c r="B2143" s="1" t="str">
        <f ca="1">IFERROR(__xludf.DUMMYFUNCTION("""COMPUTED_VALUE"""),"Media_Print_PSYCHOLOGIES contribution")</f>
        <v>Media_Print_PSYCHOLOGIES contribution</v>
      </c>
      <c r="C2143" s="1">
        <f ca="1">IFERROR(INDIRECT(ADDRESS(MATCH(A2143,'contribution par jour-semaine'!A:A,0),MATCH(B2143,'contribution par jour-semaine'!$1:$1,0),4,1,"contribution par jour-semaine")),"")</f>
        <v>4825.8671875</v>
      </c>
      <c r="D2143" s="4" t="str">
        <f ca="1">VLOOKUP(A2143,predictions!A:B,2,FALSE)</f>
        <v>01/11/2021</v>
      </c>
      <c r="E2143" s="4">
        <f t="shared" ca="1" si="8"/>
        <v>44501</v>
      </c>
    </row>
    <row r="2144" spans="1:5" ht="13" x14ac:dyDescent="0.15">
      <c r="A2144" s="1">
        <f ca="1">IFERROR(__xludf.DUMMYFUNCTION("""COMPUTED_VALUE"""),71)</f>
        <v>71</v>
      </c>
      <c r="B2144" s="1" t="str">
        <f ca="1">IFERROR(__xludf.DUMMYFUNCTION("""COMPUTED_VALUE"""),"Media_TV_TF1 contribution")</f>
        <v>Media_TV_TF1 contribution</v>
      </c>
      <c r="C2144" s="1">
        <f ca="1">IFERROR(INDIRECT(ADDRESS(MATCH(A2144,'contribution par jour-semaine'!A:A,0),MATCH(B2144,'contribution par jour-semaine'!$1:$1,0),4,1,"contribution par jour-semaine")),"")</f>
        <v>8196.1279296875</v>
      </c>
      <c r="D2144" s="4" t="str">
        <f ca="1">VLOOKUP(A2144,predictions!A:B,2,FALSE)</f>
        <v>01/11/2021</v>
      </c>
      <c r="E2144" s="4">
        <f t="shared" ca="1" si="8"/>
        <v>44501</v>
      </c>
    </row>
    <row r="2145" spans="1:5" ht="13" x14ac:dyDescent="0.15">
      <c r="A2145" s="1">
        <f ca="1">IFERROR(__xludf.DUMMYFUNCTION("""COMPUTED_VALUE"""),71)</f>
        <v>71</v>
      </c>
      <c r="B2145" s="1" t="str">
        <f ca="1">IFERROR(__xludf.DUMMYFUNCTION("""COMPUTED_VALUE"""),"Media_TV_Others contribution")</f>
        <v>Media_TV_Others contribution</v>
      </c>
      <c r="C2145" s="1">
        <f ca="1">IFERROR(INDIRECT(ADDRESS(MATCH(A2145,'contribution par jour-semaine'!A:A,0),MATCH(B2145,'contribution par jour-semaine'!$1:$1,0),4,1,"contribution par jour-semaine")),"")</f>
        <v>10243.7080078125</v>
      </c>
      <c r="D2145" s="4" t="str">
        <f ca="1">VLOOKUP(A2145,predictions!A:B,2,FALSE)</f>
        <v>01/11/2021</v>
      </c>
      <c r="E2145" s="4">
        <f t="shared" ca="1" si="8"/>
        <v>44501</v>
      </c>
    </row>
    <row r="2146" spans="1:5" ht="13" x14ac:dyDescent="0.15">
      <c r="A2146" s="1">
        <f ca="1">IFERROR(__xludf.DUMMYFUNCTION("""COMPUTED_VALUE"""),71)</f>
        <v>71</v>
      </c>
      <c r="B2146" s="1" t="str">
        <f ca="1">IFERROR(__xludf.DUMMYFUNCTION("""COMPUTED_VALUE"""),"Media_TV_M6 contribution")</f>
        <v>Media_TV_M6 contribution</v>
      </c>
      <c r="C2146" s="1">
        <f ca="1">IFERROR(INDIRECT(ADDRESS(MATCH(A2146,'contribution par jour-semaine'!A:A,0),MATCH(B2146,'contribution par jour-semaine'!$1:$1,0),4,1,"contribution par jour-semaine")),"")</f>
        <v>15276.599609375</v>
      </c>
      <c r="D2146" s="4" t="str">
        <f ca="1">VLOOKUP(A2146,predictions!A:B,2,FALSE)</f>
        <v>01/11/2021</v>
      </c>
      <c r="E2146" s="4">
        <f t="shared" ca="1" si="8"/>
        <v>44501</v>
      </c>
    </row>
    <row r="2147" spans="1:5" ht="13" x14ac:dyDescent="0.15">
      <c r="A2147" s="1">
        <f ca="1">IFERROR(__xludf.DUMMYFUNCTION("""COMPUTED_VALUE"""),71)</f>
        <v>71</v>
      </c>
      <c r="B2147" s="1" t="str">
        <f ca="1">IFERROR(__xludf.DUMMYFUNCTION("""COMPUTED_VALUE"""),"Media_TV_TMC contribution")</f>
        <v>Media_TV_TMC contribution</v>
      </c>
      <c r="C2147" s="1">
        <f ca="1">IFERROR(INDIRECT(ADDRESS(MATCH(A2147,'contribution par jour-semaine'!A:A,0),MATCH(B2147,'contribution par jour-semaine'!$1:$1,0),4,1,"contribution par jour-semaine")),"")</f>
        <v>14657.4287109375</v>
      </c>
      <c r="D2147" s="4" t="str">
        <f ca="1">VLOOKUP(A2147,predictions!A:B,2,FALSE)</f>
        <v>01/11/2021</v>
      </c>
      <c r="E2147" s="4">
        <f t="shared" ca="1" si="8"/>
        <v>44501</v>
      </c>
    </row>
    <row r="2148" spans="1:5" ht="13" x14ac:dyDescent="0.15">
      <c r="A2148" s="1">
        <f ca="1">IFERROR(__xludf.DUMMYFUNCTION("""COMPUTED_VALUE"""),71)</f>
        <v>71</v>
      </c>
      <c r="B2148" s="1" t="str">
        <f ca="1">IFERROR(__xludf.DUMMYFUNCTION("""COMPUTED_VALUE"""),"Media_TV_FRANCE 2 contribution")</f>
        <v>Media_TV_FRANCE 2 contribution</v>
      </c>
      <c r="C2148" s="1">
        <f ca="1">IFERROR(INDIRECT(ADDRESS(MATCH(A2148,'contribution par jour-semaine'!A:A,0),MATCH(B2148,'contribution par jour-semaine'!$1:$1,0),4,1,"contribution par jour-semaine")),"")</f>
        <v>13265.8173828125</v>
      </c>
      <c r="D2148" s="4" t="str">
        <f ca="1">VLOOKUP(A2148,predictions!A:B,2,FALSE)</f>
        <v>01/11/2021</v>
      </c>
      <c r="E2148" s="4">
        <f t="shared" ca="1" si="8"/>
        <v>44501</v>
      </c>
    </row>
    <row r="2149" spans="1:5" ht="13" x14ac:dyDescent="0.15">
      <c r="A2149" s="1">
        <f ca="1">IFERROR(__xludf.DUMMYFUNCTION("""COMPUTED_VALUE"""),71)</f>
        <v>71</v>
      </c>
      <c r="B2149" s="1" t="str">
        <f ca="1">IFERROR(__xludf.DUMMYFUNCTION("""COMPUTED_VALUE"""),"Media_TV_BFM TV contribution")</f>
        <v>Media_TV_BFM TV contribution</v>
      </c>
      <c r="C2149" s="1">
        <f ca="1">IFERROR(INDIRECT(ADDRESS(MATCH(A2149,'contribution par jour-semaine'!A:A,0),MATCH(B2149,'contribution par jour-semaine'!$1:$1,0),4,1,"contribution par jour-semaine")),"")</f>
        <v>8362.2744140625</v>
      </c>
      <c r="D2149" s="4" t="str">
        <f ca="1">VLOOKUP(A2149,predictions!A:B,2,FALSE)</f>
        <v>01/11/2021</v>
      </c>
      <c r="E2149" s="4">
        <f t="shared" ca="1" si="8"/>
        <v>44501</v>
      </c>
    </row>
    <row r="2150" spans="1:5" ht="13" x14ac:dyDescent="0.15">
      <c r="A2150" s="1">
        <f ca="1">IFERROR(__xludf.DUMMYFUNCTION("""COMPUTED_VALUE"""),71)</f>
        <v>71</v>
      </c>
      <c r="B2150" s="1" t="str">
        <f ca="1">IFERROR(__xludf.DUMMYFUNCTION("""COMPUTED_VALUE"""),"Media_TV_C8 contribution")</f>
        <v>Media_TV_C8 contribution</v>
      </c>
      <c r="C2150" s="1">
        <f ca="1">IFERROR(INDIRECT(ADDRESS(MATCH(A2150,'contribution par jour-semaine'!A:A,0),MATCH(B2150,'contribution par jour-semaine'!$1:$1,0),4,1,"contribution par jour-semaine")),"")</f>
        <v>7807.234375</v>
      </c>
      <c r="D2150" s="4" t="str">
        <f ca="1">VLOOKUP(A2150,predictions!A:B,2,FALSE)</f>
        <v>01/11/2021</v>
      </c>
      <c r="E2150" s="4">
        <f t="shared" ca="1" si="8"/>
        <v>44501</v>
      </c>
    </row>
    <row r="2151" spans="1:5" ht="13" x14ac:dyDescent="0.15">
      <c r="A2151" s="1">
        <f ca="1">IFERROR(__xludf.DUMMYFUNCTION("""COMPUTED_VALUE"""),71)</f>
        <v>71</v>
      </c>
      <c r="B2151" s="1" t="str">
        <f ca="1">IFERROR(__xludf.DUMMYFUNCTION("""COMPUTED_VALUE"""),"Media_TV_TF1 SERIES FILMS contribution")</f>
        <v>Media_TV_TF1 SERIES FILMS contribution</v>
      </c>
      <c r="C2151" s="1">
        <f ca="1">IFERROR(INDIRECT(ADDRESS(MATCH(A2151,'contribution par jour-semaine'!A:A,0),MATCH(B2151,'contribution par jour-semaine'!$1:$1,0),4,1,"contribution par jour-semaine")),"")</f>
        <v>8087.91162109375</v>
      </c>
      <c r="D2151" s="4" t="str">
        <f ca="1">VLOOKUP(A2151,predictions!A:B,2,FALSE)</f>
        <v>01/11/2021</v>
      </c>
      <c r="E2151" s="4">
        <f t="shared" ca="1" si="8"/>
        <v>44501</v>
      </c>
    </row>
    <row r="2152" spans="1:5" ht="13" x14ac:dyDescent="0.15">
      <c r="A2152" s="1">
        <f ca="1">IFERROR(__xludf.DUMMYFUNCTION("""COMPUTED_VALUE"""),71)</f>
        <v>71</v>
      </c>
      <c r="B2152" s="1" t="str">
        <f ca="1">IFERROR(__xludf.DUMMYFUNCTION("""COMPUTED_VALUE"""),"Media_TV_NRJ12 contribution")</f>
        <v>Media_TV_NRJ12 contribution</v>
      </c>
      <c r="C2152" s="1">
        <f ca="1">IFERROR(INDIRECT(ADDRESS(MATCH(A2152,'contribution par jour-semaine'!A:A,0),MATCH(B2152,'contribution par jour-semaine'!$1:$1,0),4,1,"contribution par jour-semaine")),"")</f>
        <v>6743.34521484375</v>
      </c>
      <c r="D2152" s="4" t="str">
        <f ca="1">VLOOKUP(A2152,predictions!A:B,2,FALSE)</f>
        <v>01/11/2021</v>
      </c>
      <c r="E2152" s="4">
        <f t="shared" ca="1" si="8"/>
        <v>44501</v>
      </c>
    </row>
    <row r="2153" spans="1:5" ht="13" x14ac:dyDescent="0.15">
      <c r="A2153" s="1">
        <f ca="1">IFERROR(__xludf.DUMMYFUNCTION("""COMPUTED_VALUE"""),71)</f>
        <v>71</v>
      </c>
      <c r="B2153" s="1" t="str">
        <f ca="1">IFERROR(__xludf.DUMMYFUNCTION("""COMPUTED_VALUE"""),"Media_Search contribution")</f>
        <v>Media_Search contribution</v>
      </c>
      <c r="C2153" s="1">
        <f ca="1">IFERROR(INDIRECT(ADDRESS(MATCH(A2153,'contribution par jour-semaine'!A:A,0),MATCH(B2153,'contribution par jour-semaine'!$1:$1,0),4,1,"contribution par jour-semaine")),"")</f>
        <v>93284.484375</v>
      </c>
      <c r="D2153" s="4" t="str">
        <f ca="1">VLOOKUP(A2153,predictions!A:B,2,FALSE)</f>
        <v>01/11/2021</v>
      </c>
      <c r="E2153" s="4">
        <f t="shared" ca="1" si="8"/>
        <v>44501</v>
      </c>
    </row>
    <row r="2154" spans="1:5" ht="13" x14ac:dyDescent="0.15">
      <c r="A2154" s="1">
        <f ca="1">IFERROR(__xludf.DUMMYFUNCTION("""COMPUTED_VALUE"""),71)</f>
        <v>71</v>
      </c>
      <c r="B2154" s="1" t="str">
        <f ca="1">IFERROR(__xludf.DUMMYFUNCTION("""COMPUTED_VALUE"""),"Media_Social contribution")</f>
        <v>Media_Social contribution</v>
      </c>
      <c r="C2154" s="1">
        <f ca="1">IFERROR(INDIRECT(ADDRESS(MATCH(A2154,'contribution par jour-semaine'!A:A,0),MATCH(B2154,'contribution par jour-semaine'!$1:$1,0),4,1,"contribution par jour-semaine")),"")</f>
        <v>247169.03125</v>
      </c>
      <c r="D2154" s="4" t="str">
        <f ca="1">VLOOKUP(A2154,predictions!A:B,2,FALSE)</f>
        <v>01/11/2021</v>
      </c>
      <c r="E2154" s="4">
        <f t="shared" ca="1" si="8"/>
        <v>44501</v>
      </c>
    </row>
    <row r="2155" spans="1:5" ht="13" x14ac:dyDescent="0.15">
      <c r="A2155" s="1">
        <f ca="1">IFERROR(__xludf.DUMMYFUNCTION("""COMPUTED_VALUE"""),71)</f>
        <v>71</v>
      </c>
      <c r="B2155" s="1" t="str">
        <f ca="1">IFERROR(__xludf.DUMMYFUNCTION("""COMPUTED_VALUE"""),"Media_Display contribution")</f>
        <v>Media_Display contribution</v>
      </c>
      <c r="C2155" s="1">
        <f ca="1">IFERROR(INDIRECT(ADDRESS(MATCH(A2155,'contribution par jour-semaine'!A:A,0),MATCH(B2155,'contribution par jour-semaine'!$1:$1,0),4,1,"contribution par jour-semaine")),"")</f>
        <v>41922.265625</v>
      </c>
      <c r="D2155" s="4" t="str">
        <f ca="1">VLOOKUP(A2155,predictions!A:B,2,FALSE)</f>
        <v>01/11/2021</v>
      </c>
      <c r="E2155" s="4">
        <f t="shared" ca="1" si="8"/>
        <v>44501</v>
      </c>
    </row>
    <row r="2156" spans="1:5" ht="13" x14ac:dyDescent="0.15">
      <c r="A2156" s="1">
        <f ca="1">IFERROR(__xludf.DUMMYFUNCTION("""COMPUTED_VALUE"""),71)</f>
        <v>71</v>
      </c>
      <c r="B2156" s="1" t="str">
        <f ca="1">IFERROR(__xludf.DUMMYFUNCTION("""COMPUTED_VALUE"""),"Media_OOH_JC DECAUX VITRINE 2M2 NATIONAL contribution")</f>
        <v>Media_OOH_JC DECAUX VITRINE 2M2 NATIONAL contribution</v>
      </c>
      <c r="C2156" s="1">
        <f ca="1">IFERROR(INDIRECT(ADDRESS(MATCH(A2156,'contribution par jour-semaine'!A:A,0),MATCH(B2156,'contribution par jour-semaine'!$1:$1,0),4,1,"contribution par jour-semaine")),"")</f>
        <v>14028.6357421875</v>
      </c>
      <c r="D2156" s="4" t="str">
        <f ca="1">VLOOKUP(A2156,predictions!A:B,2,FALSE)</f>
        <v>01/11/2021</v>
      </c>
      <c r="E2156" s="4">
        <f t="shared" ca="1" si="8"/>
        <v>44501</v>
      </c>
    </row>
    <row r="2157" spans="1:5" ht="13" x14ac:dyDescent="0.15">
      <c r="A2157" s="1">
        <f ca="1">IFERROR(__xludf.DUMMYFUNCTION("""COMPUTED_VALUE"""),71)</f>
        <v>71</v>
      </c>
      <c r="B2157" s="1" t="str">
        <f ca="1">IFERROR(__xludf.DUMMYFUNCTION("""COMPUTED_VALUE"""),"Media_OOH_METROBUS METRO NATIONAL contribution")</f>
        <v>Media_OOH_METROBUS METRO NATIONAL contribution</v>
      </c>
      <c r="C2157" s="1">
        <f ca="1">IFERROR(INDIRECT(ADDRESS(MATCH(A2157,'contribution par jour-semaine'!A:A,0),MATCH(B2157,'contribution par jour-semaine'!$1:$1,0),4,1,"contribution par jour-semaine")),"")</f>
        <v>16252.537109375</v>
      </c>
      <c r="D2157" s="4" t="str">
        <f ca="1">VLOOKUP(A2157,predictions!A:B,2,FALSE)</f>
        <v>01/11/2021</v>
      </c>
      <c r="E2157" s="4">
        <f t="shared" ca="1" si="8"/>
        <v>44501</v>
      </c>
    </row>
    <row r="2158" spans="1:5" ht="13" x14ac:dyDescent="0.15">
      <c r="A2158" s="1">
        <f ca="1">IFERROR(__xludf.DUMMYFUNCTION("""COMPUTED_VALUE"""),71)</f>
        <v>71</v>
      </c>
      <c r="B2158" s="1" t="str">
        <f ca="1">IFERROR(__xludf.DUMMYFUNCTION("""COMPUTED_VALUE"""),"Media_OOH_CLEAR CHANNEL SHOPPING MALLS contribution")</f>
        <v>Media_OOH_CLEAR CHANNEL SHOPPING MALLS contribution</v>
      </c>
      <c r="C2158" s="1">
        <f ca="1">IFERROR(INDIRECT(ADDRESS(MATCH(A2158,'contribution par jour-semaine'!A:A,0),MATCH(B2158,'contribution par jour-semaine'!$1:$1,0),4,1,"contribution par jour-semaine")),"")</f>
        <v>17790.685546875</v>
      </c>
      <c r="D2158" s="4" t="str">
        <f ca="1">VLOOKUP(A2158,predictions!A:B,2,FALSE)</f>
        <v>01/11/2021</v>
      </c>
      <c r="E2158" s="4">
        <f t="shared" ca="1" si="8"/>
        <v>44501</v>
      </c>
    </row>
    <row r="2159" spans="1:5" ht="13" x14ac:dyDescent="0.15">
      <c r="A2159" s="1">
        <f ca="1">IFERROR(__xludf.DUMMYFUNCTION("""COMPUTED_VALUE"""),71)</f>
        <v>71</v>
      </c>
      <c r="B2159" s="1" t="str">
        <f ca="1">IFERROR(__xludf.DUMMYFUNCTION("""COMPUTED_VALUE"""),"Media_OOH_MEDIAGARES TRANSPORT contribution")</f>
        <v>Media_OOH_MEDIAGARES TRANSPORT contribution</v>
      </c>
      <c r="C2159" s="1">
        <f ca="1">IFERROR(INDIRECT(ADDRESS(MATCH(A2159,'contribution par jour-semaine'!A:A,0),MATCH(B2159,'contribution par jour-semaine'!$1:$1,0),4,1,"contribution par jour-semaine")),"")</f>
        <v>17476.2265625</v>
      </c>
      <c r="D2159" s="4" t="str">
        <f ca="1">VLOOKUP(A2159,predictions!A:B,2,FALSE)</f>
        <v>01/11/2021</v>
      </c>
      <c r="E2159" s="4">
        <f t="shared" ca="1" si="8"/>
        <v>44501</v>
      </c>
    </row>
    <row r="2160" spans="1:5" ht="13" x14ac:dyDescent="0.15">
      <c r="A2160" s="1">
        <f ca="1">IFERROR(__xludf.DUMMYFUNCTION("""COMPUTED_VALUE"""),71)</f>
        <v>71</v>
      </c>
      <c r="B2160" s="1" t="str">
        <f ca="1">IFERROR(__xludf.DUMMYFUNCTION("""COMPUTED_VALUE"""),"Media_OOH_Others contribution")</f>
        <v>Media_OOH_Others contribution</v>
      </c>
      <c r="C2160" s="1">
        <f ca="1">IFERROR(INDIRECT(ADDRESS(MATCH(A2160,'contribution par jour-semaine'!A:A,0),MATCH(B2160,'contribution par jour-semaine'!$1:$1,0),4,1,"contribution par jour-semaine")),"")</f>
        <v>8861.669921875</v>
      </c>
      <c r="D2160" s="4" t="str">
        <f ca="1">VLOOKUP(A2160,predictions!A:B,2,FALSE)</f>
        <v>01/11/2021</v>
      </c>
      <c r="E2160" s="4">
        <f t="shared" ca="1" si="8"/>
        <v>44501</v>
      </c>
    </row>
    <row r="2161" spans="1:5" ht="13" x14ac:dyDescent="0.15">
      <c r="A2161" s="1">
        <f ca="1">IFERROR(__xludf.DUMMYFUNCTION("""COMPUTED_VALUE"""),71)</f>
        <v>71</v>
      </c>
      <c r="B2161" s="1" t="str">
        <f ca="1">IFERROR(__xludf.DUMMYFUNCTION("""COMPUTED_VALUE"""),"baseline contribution")</f>
        <v>baseline contribution</v>
      </c>
      <c r="C2161" s="1">
        <f ca="1">IFERROR(INDIRECT(ADDRESS(MATCH(A2161,'contribution par jour-semaine'!A:A,0),MATCH(B2161,'contribution par jour-semaine'!$1:$1,0),4,1,"contribution par jour-semaine")),"")</f>
        <v>1117610.875</v>
      </c>
      <c r="D2161" s="4" t="str">
        <f ca="1">VLOOKUP(A2161,predictions!A:B,2,FALSE)</f>
        <v>01/11/2021</v>
      </c>
      <c r="E2161" s="4">
        <f t="shared" ca="1" si="8"/>
        <v>44501</v>
      </c>
    </row>
    <row r="2162" spans="1:5" ht="13" x14ac:dyDescent="0.15">
      <c r="A2162" s="1">
        <f ca="1">IFERROR(__xludf.DUMMYFUNCTION("""COMPUTED_VALUE"""),72)</f>
        <v>72</v>
      </c>
      <c r="B2162" s="1" t="str">
        <f ca="1">IFERROR(__xludf.DUMMYFUNCTION("""COMPUTED_VALUE"""),"Media_Print_Others contribution")</f>
        <v>Media_Print_Others contribution</v>
      </c>
      <c r="C2162" s="1">
        <f ca="1">IFERROR(INDIRECT(ADDRESS(MATCH(A2162,'contribution par jour-semaine'!A:A,0),MATCH(B2162,'contribution par jour-semaine'!$1:$1,0),4,1,"contribution par jour-semaine")),"")</f>
        <v>52423.93359375</v>
      </c>
      <c r="D2162" s="4" t="str">
        <f ca="1">VLOOKUP(A2162,predictions!A:B,2,FALSE)</f>
        <v>08/11/2021</v>
      </c>
      <c r="E2162" s="4">
        <f t="shared" ca="1" si="8"/>
        <v>44508</v>
      </c>
    </row>
    <row r="2163" spans="1:5" ht="13" x14ac:dyDescent="0.15">
      <c r="A2163" s="1">
        <f ca="1">IFERROR(__xludf.DUMMYFUNCTION("""COMPUTED_VALUE"""),72)</f>
        <v>72</v>
      </c>
      <c r="B2163" s="1" t="str">
        <f ca="1">IFERROR(__xludf.DUMMYFUNCTION("""COMPUTED_VALUE"""),"Media_Print_ELLE contribution")</f>
        <v>Media_Print_ELLE contribution</v>
      </c>
      <c r="C2163" s="1">
        <f ca="1">IFERROR(INDIRECT(ADDRESS(MATCH(A2163,'contribution par jour-semaine'!A:A,0),MATCH(B2163,'contribution par jour-semaine'!$1:$1,0),4,1,"contribution par jour-semaine")),"")</f>
        <v>42235.046875</v>
      </c>
      <c r="D2163" s="4" t="str">
        <f ca="1">VLOOKUP(A2163,predictions!A:B,2,FALSE)</f>
        <v>08/11/2021</v>
      </c>
      <c r="E2163" s="4">
        <f t="shared" ca="1" si="8"/>
        <v>44508</v>
      </c>
    </row>
    <row r="2164" spans="1:5" ht="13" x14ac:dyDescent="0.15">
      <c r="A2164" s="1">
        <f ca="1">IFERROR(__xludf.DUMMYFUNCTION("""COMPUTED_VALUE"""),72)</f>
        <v>72</v>
      </c>
      <c r="B2164" s="1" t="str">
        <f ca="1">IFERROR(__xludf.DUMMYFUNCTION("""COMPUTED_VALUE"""),"Media_Print_MADAME FIGARO contribution")</f>
        <v>Media_Print_MADAME FIGARO contribution</v>
      </c>
      <c r="C2164" s="1">
        <f ca="1">IFERROR(INDIRECT(ADDRESS(MATCH(A2164,'contribution par jour-semaine'!A:A,0),MATCH(B2164,'contribution par jour-semaine'!$1:$1,0),4,1,"contribution par jour-semaine")),"")</f>
        <v>21678.98828125</v>
      </c>
      <c r="D2164" s="4" t="str">
        <f ca="1">VLOOKUP(A2164,predictions!A:B,2,FALSE)</f>
        <v>08/11/2021</v>
      </c>
      <c r="E2164" s="4">
        <f t="shared" ca="1" si="8"/>
        <v>44508</v>
      </c>
    </row>
    <row r="2165" spans="1:5" ht="13" x14ac:dyDescent="0.15">
      <c r="A2165" s="1">
        <f ca="1">IFERROR(__xludf.DUMMYFUNCTION("""COMPUTED_VALUE"""),72)</f>
        <v>72</v>
      </c>
      <c r="B2165" s="1" t="str">
        <f ca="1">IFERROR(__xludf.DUMMYFUNCTION("""COMPUTED_VALUE"""),"Media_Print_MARIE CLAIRE contribution")</f>
        <v>Media_Print_MARIE CLAIRE contribution</v>
      </c>
      <c r="C2165" s="1">
        <f ca="1">IFERROR(INDIRECT(ADDRESS(MATCH(A2165,'contribution par jour-semaine'!A:A,0),MATCH(B2165,'contribution par jour-semaine'!$1:$1,0),4,1,"contribution par jour-semaine")),"")</f>
        <v>15539.8017578125</v>
      </c>
      <c r="D2165" s="4" t="str">
        <f ca="1">VLOOKUP(A2165,predictions!A:B,2,FALSE)</f>
        <v>08/11/2021</v>
      </c>
      <c r="E2165" s="4">
        <f t="shared" ca="1" si="8"/>
        <v>44508</v>
      </c>
    </row>
    <row r="2166" spans="1:5" ht="13" x14ac:dyDescent="0.15">
      <c r="A2166" s="1">
        <f ca="1">IFERROR(__xludf.DUMMYFUNCTION("""COMPUTED_VALUE"""),72)</f>
        <v>72</v>
      </c>
      <c r="B2166" s="1" t="str">
        <f ca="1">IFERROR(__xludf.DUMMYFUNCTION("""COMPUTED_VALUE"""),"Media_Print_VERSION FEMINA contribution")</f>
        <v>Media_Print_VERSION FEMINA contribution</v>
      </c>
      <c r="C2166" s="1">
        <f ca="1">IFERROR(INDIRECT(ADDRESS(MATCH(A2166,'contribution par jour-semaine'!A:A,0),MATCH(B2166,'contribution par jour-semaine'!$1:$1,0),4,1,"contribution par jour-semaine")),"")</f>
        <v>16231.7353515625</v>
      </c>
      <c r="D2166" s="4" t="str">
        <f ca="1">VLOOKUP(A2166,predictions!A:B,2,FALSE)</f>
        <v>08/11/2021</v>
      </c>
      <c r="E2166" s="4">
        <f t="shared" ca="1" si="8"/>
        <v>44508</v>
      </c>
    </row>
    <row r="2167" spans="1:5" ht="13" x14ac:dyDescent="0.15">
      <c r="A2167" s="1">
        <f ca="1">IFERROR(__xludf.DUMMYFUNCTION("""COMPUTED_VALUE"""),72)</f>
        <v>72</v>
      </c>
      <c r="B2167" s="1" t="str">
        <f ca="1">IFERROR(__xludf.DUMMYFUNCTION("""COMPUTED_VALUE"""),"Media_Print_GALA contribution")</f>
        <v>Media_Print_GALA contribution</v>
      </c>
      <c r="C2167" s="1">
        <f ca="1">IFERROR(INDIRECT(ADDRESS(MATCH(A2167,'contribution par jour-semaine'!A:A,0),MATCH(B2167,'contribution par jour-semaine'!$1:$1,0),4,1,"contribution par jour-semaine")),"")</f>
        <v>30076.7578125</v>
      </c>
      <c r="D2167" s="4" t="str">
        <f ca="1">VLOOKUP(A2167,predictions!A:B,2,FALSE)</f>
        <v>08/11/2021</v>
      </c>
      <c r="E2167" s="4">
        <f t="shared" ca="1" si="8"/>
        <v>44508</v>
      </c>
    </row>
    <row r="2168" spans="1:5" ht="13" x14ac:dyDescent="0.15">
      <c r="A2168" s="1">
        <f ca="1">IFERROR(__xludf.DUMMYFUNCTION("""COMPUTED_VALUE"""),72)</f>
        <v>72</v>
      </c>
      <c r="B2168" s="1" t="str">
        <f ca="1">IFERROR(__xludf.DUMMYFUNCTION("""COMPUTED_VALUE"""),"Media_Print_COSMOPOLITAN contribution")</f>
        <v>Media_Print_COSMOPOLITAN contribution</v>
      </c>
      <c r="C2168" s="1">
        <f ca="1">IFERROR(INDIRECT(ADDRESS(MATCH(A2168,'contribution par jour-semaine'!A:A,0),MATCH(B2168,'contribution par jour-semaine'!$1:$1,0),4,1,"contribution par jour-semaine")),"")</f>
        <v>27983.712890625</v>
      </c>
      <c r="D2168" s="4" t="str">
        <f ca="1">VLOOKUP(A2168,predictions!A:B,2,FALSE)</f>
        <v>08/11/2021</v>
      </c>
      <c r="E2168" s="4">
        <f t="shared" ca="1" si="8"/>
        <v>44508</v>
      </c>
    </row>
    <row r="2169" spans="1:5" ht="13" x14ac:dyDescent="0.15">
      <c r="A2169" s="1">
        <f ca="1">IFERROR(__xludf.DUMMYFUNCTION("""COMPUTED_VALUE"""),72)</f>
        <v>72</v>
      </c>
      <c r="B2169" s="1" t="str">
        <f ca="1">IFERROR(__xludf.DUMMYFUNCTION("""COMPUTED_VALUE"""),"Media_Print_FEMME ACTUELLE contribution")</f>
        <v>Media_Print_FEMME ACTUELLE contribution</v>
      </c>
      <c r="C2169" s="1">
        <f ca="1">IFERROR(INDIRECT(ADDRESS(MATCH(A2169,'contribution par jour-semaine'!A:A,0),MATCH(B2169,'contribution par jour-semaine'!$1:$1,0),4,1,"contribution par jour-semaine")),"")</f>
        <v>36113.9140625</v>
      </c>
      <c r="D2169" s="4" t="str">
        <f ca="1">VLOOKUP(A2169,predictions!A:B,2,FALSE)</f>
        <v>08/11/2021</v>
      </c>
      <c r="E2169" s="4">
        <f t="shared" ca="1" si="8"/>
        <v>44508</v>
      </c>
    </row>
    <row r="2170" spans="1:5" ht="13" x14ac:dyDescent="0.15">
      <c r="A2170" s="1">
        <f ca="1">IFERROR(__xludf.DUMMYFUNCTION("""COMPUTED_VALUE"""),72)</f>
        <v>72</v>
      </c>
      <c r="B2170" s="1" t="str">
        <f ca="1">IFERROR(__xludf.DUMMYFUNCTION("""COMPUTED_VALUE"""),"Media_Print_PARIS MATCH contribution")</f>
        <v>Media_Print_PARIS MATCH contribution</v>
      </c>
      <c r="C2170" s="1">
        <f ca="1">IFERROR(INDIRECT(ADDRESS(MATCH(A2170,'contribution par jour-semaine'!A:A,0),MATCH(B2170,'contribution par jour-semaine'!$1:$1,0),4,1,"contribution par jour-semaine")),"")</f>
        <v>12069.619140625</v>
      </c>
      <c r="D2170" s="4" t="str">
        <f ca="1">VLOOKUP(A2170,predictions!A:B,2,FALSE)</f>
        <v>08/11/2021</v>
      </c>
      <c r="E2170" s="4">
        <f t="shared" ca="1" si="8"/>
        <v>44508</v>
      </c>
    </row>
    <row r="2171" spans="1:5" ht="13" x14ac:dyDescent="0.15">
      <c r="A2171" s="1">
        <f ca="1">IFERROR(__xludf.DUMMYFUNCTION("""COMPUTED_VALUE"""),72)</f>
        <v>72</v>
      </c>
      <c r="B2171" s="1" t="str">
        <f ca="1">IFERROR(__xludf.DUMMYFUNCTION("""COMPUTED_VALUE"""),"Media_Print_BIBA contribution")</f>
        <v>Media_Print_BIBA contribution</v>
      </c>
      <c r="C2171" s="1">
        <f ca="1">IFERROR(INDIRECT(ADDRESS(MATCH(A2171,'contribution par jour-semaine'!A:A,0),MATCH(B2171,'contribution par jour-semaine'!$1:$1,0),4,1,"contribution par jour-semaine")),"")</f>
        <v>28811.724609375</v>
      </c>
      <c r="D2171" s="4" t="str">
        <f ca="1">VLOOKUP(A2171,predictions!A:B,2,FALSE)</f>
        <v>08/11/2021</v>
      </c>
      <c r="E2171" s="4">
        <f t="shared" ca="1" si="8"/>
        <v>44508</v>
      </c>
    </row>
    <row r="2172" spans="1:5" ht="13" x14ac:dyDescent="0.15">
      <c r="A2172" s="1">
        <f ca="1">IFERROR(__xludf.DUMMYFUNCTION("""COMPUTED_VALUE"""),72)</f>
        <v>72</v>
      </c>
      <c r="B2172" s="1" t="str">
        <f ca="1">IFERROR(__xludf.DUMMYFUNCTION("""COMPUTED_VALUE"""),"Media_Print_AVANTAGES contribution")</f>
        <v>Media_Print_AVANTAGES contribution</v>
      </c>
      <c r="C2172" s="1">
        <f ca="1">IFERROR(INDIRECT(ADDRESS(MATCH(A2172,'contribution par jour-semaine'!A:A,0),MATCH(B2172,'contribution par jour-semaine'!$1:$1,0),4,1,"contribution par jour-semaine")),"")</f>
        <v>8240.7734375</v>
      </c>
      <c r="D2172" s="4" t="str">
        <f ca="1">VLOOKUP(A2172,predictions!A:B,2,FALSE)</f>
        <v>08/11/2021</v>
      </c>
      <c r="E2172" s="4">
        <f t="shared" ca="1" si="8"/>
        <v>44508</v>
      </c>
    </row>
    <row r="2173" spans="1:5" ht="13" x14ac:dyDescent="0.15">
      <c r="A2173" s="1">
        <f ca="1">IFERROR(__xludf.DUMMYFUNCTION("""COMPUTED_VALUE"""),72)</f>
        <v>72</v>
      </c>
      <c r="B2173" s="1" t="str">
        <f ca="1">IFERROR(__xludf.DUMMYFUNCTION("""COMPUTED_VALUE"""),"Media_Print_PSYCHOLOGIES contribution")</f>
        <v>Media_Print_PSYCHOLOGIES contribution</v>
      </c>
      <c r="C2173" s="1">
        <f ca="1">IFERROR(INDIRECT(ADDRESS(MATCH(A2173,'contribution par jour-semaine'!A:A,0),MATCH(B2173,'contribution par jour-semaine'!$1:$1,0),4,1,"contribution par jour-semaine")),"")</f>
        <v>3855.27880859375</v>
      </c>
      <c r="D2173" s="4" t="str">
        <f ca="1">VLOOKUP(A2173,predictions!A:B,2,FALSE)</f>
        <v>08/11/2021</v>
      </c>
      <c r="E2173" s="4">
        <f t="shared" ca="1" si="8"/>
        <v>44508</v>
      </c>
    </row>
    <row r="2174" spans="1:5" ht="13" x14ac:dyDescent="0.15">
      <c r="A2174" s="1">
        <f ca="1">IFERROR(__xludf.DUMMYFUNCTION("""COMPUTED_VALUE"""),72)</f>
        <v>72</v>
      </c>
      <c r="B2174" s="1" t="str">
        <f ca="1">IFERROR(__xludf.DUMMYFUNCTION("""COMPUTED_VALUE"""),"Media_TV_TF1 contribution")</f>
        <v>Media_TV_TF1 contribution</v>
      </c>
      <c r="C2174" s="1">
        <f ca="1">IFERROR(INDIRECT(ADDRESS(MATCH(A2174,'contribution par jour-semaine'!A:A,0),MATCH(B2174,'contribution par jour-semaine'!$1:$1,0),4,1,"contribution par jour-semaine")),"")</f>
        <v>7173.9423828125</v>
      </c>
      <c r="D2174" s="4" t="str">
        <f ca="1">VLOOKUP(A2174,predictions!A:B,2,FALSE)</f>
        <v>08/11/2021</v>
      </c>
      <c r="E2174" s="4">
        <f t="shared" ca="1" si="8"/>
        <v>44508</v>
      </c>
    </row>
    <row r="2175" spans="1:5" ht="13" x14ac:dyDescent="0.15">
      <c r="A2175" s="1">
        <f ca="1">IFERROR(__xludf.DUMMYFUNCTION("""COMPUTED_VALUE"""),72)</f>
        <v>72</v>
      </c>
      <c r="B2175" s="1" t="str">
        <f ca="1">IFERROR(__xludf.DUMMYFUNCTION("""COMPUTED_VALUE"""),"Media_TV_Others contribution")</f>
        <v>Media_TV_Others contribution</v>
      </c>
      <c r="C2175" s="1">
        <f ca="1">IFERROR(INDIRECT(ADDRESS(MATCH(A2175,'contribution par jour-semaine'!A:A,0),MATCH(B2175,'contribution par jour-semaine'!$1:$1,0),4,1,"contribution par jour-semaine")),"")</f>
        <v>8908.93359375</v>
      </c>
      <c r="D2175" s="4" t="str">
        <f ca="1">VLOOKUP(A2175,predictions!A:B,2,FALSE)</f>
        <v>08/11/2021</v>
      </c>
      <c r="E2175" s="4">
        <f t="shared" ca="1" si="8"/>
        <v>44508</v>
      </c>
    </row>
    <row r="2176" spans="1:5" ht="13" x14ac:dyDescent="0.15">
      <c r="A2176" s="1">
        <f ca="1">IFERROR(__xludf.DUMMYFUNCTION("""COMPUTED_VALUE"""),72)</f>
        <v>72</v>
      </c>
      <c r="B2176" s="1" t="str">
        <f ca="1">IFERROR(__xludf.DUMMYFUNCTION("""COMPUTED_VALUE"""),"Media_TV_M6 contribution")</f>
        <v>Media_TV_M6 contribution</v>
      </c>
      <c r="C2176" s="1">
        <f ca="1">IFERROR(INDIRECT(ADDRESS(MATCH(A2176,'contribution par jour-semaine'!A:A,0),MATCH(B2176,'contribution par jour-semaine'!$1:$1,0),4,1,"contribution par jour-semaine")),"")</f>
        <v>14257.0703125</v>
      </c>
      <c r="D2176" s="4" t="str">
        <f ca="1">VLOOKUP(A2176,predictions!A:B,2,FALSE)</f>
        <v>08/11/2021</v>
      </c>
      <c r="E2176" s="4">
        <f t="shared" ca="1" si="8"/>
        <v>44508</v>
      </c>
    </row>
    <row r="2177" spans="1:5" ht="13" x14ac:dyDescent="0.15">
      <c r="A2177" s="1">
        <f ca="1">IFERROR(__xludf.DUMMYFUNCTION("""COMPUTED_VALUE"""),72)</f>
        <v>72</v>
      </c>
      <c r="B2177" s="1" t="str">
        <f ca="1">IFERROR(__xludf.DUMMYFUNCTION("""COMPUTED_VALUE"""),"Media_TV_TMC contribution")</f>
        <v>Media_TV_TMC contribution</v>
      </c>
      <c r="C2177" s="1">
        <f ca="1">IFERROR(INDIRECT(ADDRESS(MATCH(A2177,'contribution par jour-semaine'!A:A,0),MATCH(B2177,'contribution par jour-semaine'!$1:$1,0),4,1,"contribution par jour-semaine")),"")</f>
        <v>12763.0478515625</v>
      </c>
      <c r="D2177" s="4" t="str">
        <f ca="1">VLOOKUP(A2177,predictions!A:B,2,FALSE)</f>
        <v>08/11/2021</v>
      </c>
      <c r="E2177" s="4">
        <f t="shared" ca="1" si="8"/>
        <v>44508</v>
      </c>
    </row>
    <row r="2178" spans="1:5" ht="13" x14ac:dyDescent="0.15">
      <c r="A2178" s="1">
        <f ca="1">IFERROR(__xludf.DUMMYFUNCTION("""COMPUTED_VALUE"""),72)</f>
        <v>72</v>
      </c>
      <c r="B2178" s="1" t="str">
        <f ca="1">IFERROR(__xludf.DUMMYFUNCTION("""COMPUTED_VALUE"""),"Media_TV_FRANCE 2 contribution")</f>
        <v>Media_TV_FRANCE 2 contribution</v>
      </c>
      <c r="C2178" s="1">
        <f ca="1">IFERROR(INDIRECT(ADDRESS(MATCH(A2178,'contribution par jour-semaine'!A:A,0),MATCH(B2178,'contribution par jour-semaine'!$1:$1,0),4,1,"contribution par jour-semaine")),"")</f>
        <v>11730.5751953125</v>
      </c>
      <c r="D2178" s="4" t="str">
        <f ca="1">VLOOKUP(A2178,predictions!A:B,2,FALSE)</f>
        <v>08/11/2021</v>
      </c>
      <c r="E2178" s="4">
        <f t="shared" ca="1" si="8"/>
        <v>44508</v>
      </c>
    </row>
    <row r="2179" spans="1:5" ht="13" x14ac:dyDescent="0.15">
      <c r="A2179" s="1">
        <f ca="1">IFERROR(__xludf.DUMMYFUNCTION("""COMPUTED_VALUE"""),72)</f>
        <v>72</v>
      </c>
      <c r="B2179" s="1" t="str">
        <f ca="1">IFERROR(__xludf.DUMMYFUNCTION("""COMPUTED_VALUE"""),"Media_TV_BFM TV contribution")</f>
        <v>Media_TV_BFM TV contribution</v>
      </c>
      <c r="C2179" s="1">
        <f ca="1">IFERROR(INDIRECT(ADDRESS(MATCH(A2179,'contribution par jour-semaine'!A:A,0),MATCH(B2179,'contribution par jour-semaine'!$1:$1,0),4,1,"contribution par jour-semaine")),"")</f>
        <v>7104.896484375</v>
      </c>
      <c r="D2179" s="4" t="str">
        <f ca="1">VLOOKUP(A2179,predictions!A:B,2,FALSE)</f>
        <v>08/11/2021</v>
      </c>
      <c r="E2179" s="4">
        <f t="shared" ca="1" si="8"/>
        <v>44508</v>
      </c>
    </row>
    <row r="2180" spans="1:5" ht="13" x14ac:dyDescent="0.15">
      <c r="A2180" s="1">
        <f ca="1">IFERROR(__xludf.DUMMYFUNCTION("""COMPUTED_VALUE"""),72)</f>
        <v>72</v>
      </c>
      <c r="B2180" s="1" t="str">
        <f ca="1">IFERROR(__xludf.DUMMYFUNCTION("""COMPUTED_VALUE"""),"Media_TV_C8 contribution")</f>
        <v>Media_TV_C8 contribution</v>
      </c>
      <c r="C2180" s="1">
        <f ca="1">IFERROR(INDIRECT(ADDRESS(MATCH(A2180,'contribution par jour-semaine'!A:A,0),MATCH(B2180,'contribution par jour-semaine'!$1:$1,0),4,1,"contribution par jour-semaine")),"")</f>
        <v>7444.83447265625</v>
      </c>
      <c r="D2180" s="4" t="str">
        <f ca="1">VLOOKUP(A2180,predictions!A:B,2,FALSE)</f>
        <v>08/11/2021</v>
      </c>
      <c r="E2180" s="4">
        <f t="shared" ca="1" si="8"/>
        <v>44508</v>
      </c>
    </row>
    <row r="2181" spans="1:5" ht="13" x14ac:dyDescent="0.15">
      <c r="A2181" s="1">
        <f ca="1">IFERROR(__xludf.DUMMYFUNCTION("""COMPUTED_VALUE"""),72)</f>
        <v>72</v>
      </c>
      <c r="B2181" s="1" t="str">
        <f ca="1">IFERROR(__xludf.DUMMYFUNCTION("""COMPUTED_VALUE"""),"Media_TV_TF1 SERIES FILMS contribution")</f>
        <v>Media_TV_TF1 SERIES FILMS contribution</v>
      </c>
      <c r="C2181" s="1">
        <f ca="1">IFERROR(INDIRECT(ADDRESS(MATCH(A2181,'contribution par jour-semaine'!A:A,0),MATCH(B2181,'contribution par jour-semaine'!$1:$1,0),4,1,"contribution par jour-semaine")),"")</f>
        <v>7327.96142578125</v>
      </c>
      <c r="D2181" s="4" t="str">
        <f ca="1">VLOOKUP(A2181,predictions!A:B,2,FALSE)</f>
        <v>08/11/2021</v>
      </c>
      <c r="E2181" s="4">
        <f t="shared" ca="1" si="8"/>
        <v>44508</v>
      </c>
    </row>
    <row r="2182" spans="1:5" ht="13" x14ac:dyDescent="0.15">
      <c r="A2182" s="1">
        <f ca="1">IFERROR(__xludf.DUMMYFUNCTION("""COMPUTED_VALUE"""),72)</f>
        <v>72</v>
      </c>
      <c r="B2182" s="1" t="str">
        <f ca="1">IFERROR(__xludf.DUMMYFUNCTION("""COMPUTED_VALUE"""),"Media_TV_NRJ12 contribution")</f>
        <v>Media_TV_NRJ12 contribution</v>
      </c>
      <c r="C2182" s="1">
        <f ca="1">IFERROR(INDIRECT(ADDRESS(MATCH(A2182,'contribution par jour-semaine'!A:A,0),MATCH(B2182,'contribution par jour-semaine'!$1:$1,0),4,1,"contribution par jour-semaine")),"")</f>
        <v>5437.234375</v>
      </c>
      <c r="D2182" s="4" t="str">
        <f ca="1">VLOOKUP(A2182,predictions!A:B,2,FALSE)</f>
        <v>08/11/2021</v>
      </c>
      <c r="E2182" s="4">
        <f t="shared" ca="1" si="8"/>
        <v>44508</v>
      </c>
    </row>
    <row r="2183" spans="1:5" ht="13" x14ac:dyDescent="0.15">
      <c r="A2183" s="1">
        <f ca="1">IFERROR(__xludf.DUMMYFUNCTION("""COMPUTED_VALUE"""),72)</f>
        <v>72</v>
      </c>
      <c r="B2183" s="1" t="str">
        <f ca="1">IFERROR(__xludf.DUMMYFUNCTION("""COMPUTED_VALUE"""),"Media_Search contribution")</f>
        <v>Media_Search contribution</v>
      </c>
      <c r="C2183" s="1">
        <f ca="1">IFERROR(INDIRECT(ADDRESS(MATCH(A2183,'contribution par jour-semaine'!A:A,0),MATCH(B2183,'contribution par jour-semaine'!$1:$1,0),4,1,"contribution par jour-semaine")),"")</f>
        <v>93444.9453125</v>
      </c>
      <c r="D2183" s="4" t="str">
        <f ca="1">VLOOKUP(A2183,predictions!A:B,2,FALSE)</f>
        <v>08/11/2021</v>
      </c>
      <c r="E2183" s="4">
        <f t="shared" ca="1" si="8"/>
        <v>44508</v>
      </c>
    </row>
    <row r="2184" spans="1:5" ht="13" x14ac:dyDescent="0.15">
      <c r="A2184" s="1">
        <f ca="1">IFERROR(__xludf.DUMMYFUNCTION("""COMPUTED_VALUE"""),72)</f>
        <v>72</v>
      </c>
      <c r="B2184" s="1" t="str">
        <f ca="1">IFERROR(__xludf.DUMMYFUNCTION("""COMPUTED_VALUE"""),"Media_Social contribution")</f>
        <v>Media_Social contribution</v>
      </c>
      <c r="C2184" s="1">
        <f ca="1">IFERROR(INDIRECT(ADDRESS(MATCH(A2184,'contribution par jour-semaine'!A:A,0),MATCH(B2184,'contribution par jour-semaine'!$1:$1,0),4,1,"contribution par jour-semaine")),"")</f>
        <v>269682.53125</v>
      </c>
      <c r="D2184" s="4" t="str">
        <f ca="1">VLOOKUP(A2184,predictions!A:B,2,FALSE)</f>
        <v>08/11/2021</v>
      </c>
      <c r="E2184" s="4">
        <f t="shared" ca="1" si="8"/>
        <v>44508</v>
      </c>
    </row>
    <row r="2185" spans="1:5" ht="13" x14ac:dyDescent="0.15">
      <c r="A2185" s="1">
        <f ca="1">IFERROR(__xludf.DUMMYFUNCTION("""COMPUTED_VALUE"""),72)</f>
        <v>72</v>
      </c>
      <c r="B2185" s="1" t="str">
        <f ca="1">IFERROR(__xludf.DUMMYFUNCTION("""COMPUTED_VALUE"""),"Media_Display contribution")</f>
        <v>Media_Display contribution</v>
      </c>
      <c r="C2185" s="1">
        <f ca="1">IFERROR(INDIRECT(ADDRESS(MATCH(A2185,'contribution par jour-semaine'!A:A,0),MATCH(B2185,'contribution par jour-semaine'!$1:$1,0),4,1,"contribution par jour-semaine")),"")</f>
        <v>45541.53125</v>
      </c>
      <c r="D2185" s="4" t="str">
        <f ca="1">VLOOKUP(A2185,predictions!A:B,2,FALSE)</f>
        <v>08/11/2021</v>
      </c>
      <c r="E2185" s="4">
        <f t="shared" ca="1" si="8"/>
        <v>44508</v>
      </c>
    </row>
    <row r="2186" spans="1:5" ht="13" x14ac:dyDescent="0.15">
      <c r="A2186" s="1">
        <f ca="1">IFERROR(__xludf.DUMMYFUNCTION("""COMPUTED_VALUE"""),72)</f>
        <v>72</v>
      </c>
      <c r="B2186" s="1" t="str">
        <f ca="1">IFERROR(__xludf.DUMMYFUNCTION("""COMPUTED_VALUE"""),"Media_OOH_JC DECAUX VITRINE 2M2 NATIONAL contribution")</f>
        <v>Media_OOH_JC DECAUX VITRINE 2M2 NATIONAL contribution</v>
      </c>
      <c r="C2186" s="1">
        <f ca="1">IFERROR(INDIRECT(ADDRESS(MATCH(A2186,'contribution par jour-semaine'!A:A,0),MATCH(B2186,'contribution par jour-semaine'!$1:$1,0),4,1,"contribution par jour-semaine")),"")</f>
        <v>11344.53515625</v>
      </c>
      <c r="D2186" s="4" t="str">
        <f ca="1">VLOOKUP(A2186,predictions!A:B,2,FALSE)</f>
        <v>08/11/2021</v>
      </c>
      <c r="E2186" s="4">
        <f t="shared" ca="1" si="8"/>
        <v>44508</v>
      </c>
    </row>
    <row r="2187" spans="1:5" ht="13" x14ac:dyDescent="0.15">
      <c r="A2187" s="1">
        <f ca="1">IFERROR(__xludf.DUMMYFUNCTION("""COMPUTED_VALUE"""),72)</f>
        <v>72</v>
      </c>
      <c r="B2187" s="1" t="str">
        <f ca="1">IFERROR(__xludf.DUMMYFUNCTION("""COMPUTED_VALUE"""),"Media_OOH_METROBUS METRO NATIONAL contribution")</f>
        <v>Media_OOH_METROBUS METRO NATIONAL contribution</v>
      </c>
      <c r="C2187" s="1">
        <f ca="1">IFERROR(INDIRECT(ADDRESS(MATCH(A2187,'contribution par jour-semaine'!A:A,0),MATCH(B2187,'contribution par jour-semaine'!$1:$1,0),4,1,"contribution par jour-semaine")),"")</f>
        <v>15475.08203125</v>
      </c>
      <c r="D2187" s="4" t="str">
        <f ca="1">VLOOKUP(A2187,predictions!A:B,2,FALSE)</f>
        <v>08/11/2021</v>
      </c>
      <c r="E2187" s="4">
        <f t="shared" ca="1" si="8"/>
        <v>44508</v>
      </c>
    </row>
    <row r="2188" spans="1:5" ht="13" x14ac:dyDescent="0.15">
      <c r="A2188" s="1">
        <f ca="1">IFERROR(__xludf.DUMMYFUNCTION("""COMPUTED_VALUE"""),72)</f>
        <v>72</v>
      </c>
      <c r="B2188" s="1" t="str">
        <f ca="1">IFERROR(__xludf.DUMMYFUNCTION("""COMPUTED_VALUE"""),"Media_OOH_CLEAR CHANNEL SHOPPING MALLS contribution")</f>
        <v>Media_OOH_CLEAR CHANNEL SHOPPING MALLS contribution</v>
      </c>
      <c r="C2188" s="1">
        <f ca="1">IFERROR(INDIRECT(ADDRESS(MATCH(A2188,'contribution par jour-semaine'!A:A,0),MATCH(B2188,'contribution par jour-semaine'!$1:$1,0),4,1,"contribution par jour-semaine")),"")</f>
        <v>16346.3701171875</v>
      </c>
      <c r="D2188" s="4" t="str">
        <f ca="1">VLOOKUP(A2188,predictions!A:B,2,FALSE)</f>
        <v>08/11/2021</v>
      </c>
      <c r="E2188" s="4">
        <f t="shared" ca="1" si="8"/>
        <v>44508</v>
      </c>
    </row>
    <row r="2189" spans="1:5" ht="13" x14ac:dyDescent="0.15">
      <c r="A2189" s="1">
        <f ca="1">IFERROR(__xludf.DUMMYFUNCTION("""COMPUTED_VALUE"""),72)</f>
        <v>72</v>
      </c>
      <c r="B2189" s="1" t="str">
        <f ca="1">IFERROR(__xludf.DUMMYFUNCTION("""COMPUTED_VALUE"""),"Media_OOH_MEDIAGARES TRANSPORT contribution")</f>
        <v>Media_OOH_MEDIAGARES TRANSPORT contribution</v>
      </c>
      <c r="C2189" s="1">
        <f ca="1">IFERROR(INDIRECT(ADDRESS(MATCH(A2189,'contribution par jour-semaine'!A:A,0),MATCH(B2189,'contribution par jour-semaine'!$1:$1,0),4,1,"contribution par jour-semaine")),"")</f>
        <v>17129.11328125</v>
      </c>
      <c r="D2189" s="4" t="str">
        <f ca="1">VLOOKUP(A2189,predictions!A:B,2,FALSE)</f>
        <v>08/11/2021</v>
      </c>
      <c r="E2189" s="4">
        <f t="shared" ca="1" si="8"/>
        <v>44508</v>
      </c>
    </row>
    <row r="2190" spans="1:5" ht="13" x14ac:dyDescent="0.15">
      <c r="A2190" s="1">
        <f ca="1">IFERROR(__xludf.DUMMYFUNCTION("""COMPUTED_VALUE"""),72)</f>
        <v>72</v>
      </c>
      <c r="B2190" s="1" t="str">
        <f ca="1">IFERROR(__xludf.DUMMYFUNCTION("""COMPUTED_VALUE"""),"Media_OOH_Others contribution")</f>
        <v>Media_OOH_Others contribution</v>
      </c>
      <c r="C2190" s="1">
        <f ca="1">IFERROR(INDIRECT(ADDRESS(MATCH(A2190,'contribution par jour-semaine'!A:A,0),MATCH(B2190,'contribution par jour-semaine'!$1:$1,0),4,1,"contribution par jour-semaine")),"")</f>
        <v>8588.0576171875</v>
      </c>
      <c r="D2190" s="4" t="str">
        <f ca="1">VLOOKUP(A2190,predictions!A:B,2,FALSE)</f>
        <v>08/11/2021</v>
      </c>
      <c r="E2190" s="4">
        <f t="shared" ca="1" si="8"/>
        <v>44508</v>
      </c>
    </row>
    <row r="2191" spans="1:5" ht="13" x14ac:dyDescent="0.15">
      <c r="A2191" s="1">
        <f ca="1">IFERROR(__xludf.DUMMYFUNCTION("""COMPUTED_VALUE"""),72)</f>
        <v>72</v>
      </c>
      <c r="B2191" s="1" t="str">
        <f ca="1">IFERROR(__xludf.DUMMYFUNCTION("""COMPUTED_VALUE"""),"baseline contribution")</f>
        <v>baseline contribution</v>
      </c>
      <c r="C2191" s="1">
        <f ca="1">IFERROR(INDIRECT(ADDRESS(MATCH(A2191,'contribution par jour-semaine'!A:A,0),MATCH(B2191,'contribution par jour-semaine'!$1:$1,0),4,1,"contribution par jour-semaine")),"")</f>
        <v>1100463.75</v>
      </c>
      <c r="D2191" s="4" t="str">
        <f ca="1">VLOOKUP(A2191,predictions!A:B,2,FALSE)</f>
        <v>08/11/2021</v>
      </c>
      <c r="E2191" s="4">
        <f t="shared" ca="1" si="8"/>
        <v>44508</v>
      </c>
    </row>
    <row r="2192" spans="1:5" ht="13" x14ac:dyDescent="0.15">
      <c r="A2192" s="1">
        <f ca="1">IFERROR(__xludf.DUMMYFUNCTION("""COMPUTED_VALUE"""),73)</f>
        <v>73</v>
      </c>
      <c r="B2192" s="1" t="str">
        <f ca="1">IFERROR(__xludf.DUMMYFUNCTION("""COMPUTED_VALUE"""),"Media_Print_Others contribution")</f>
        <v>Media_Print_Others contribution</v>
      </c>
      <c r="C2192" s="1">
        <f ca="1">IFERROR(INDIRECT(ADDRESS(MATCH(A2192,'contribution par jour-semaine'!A:A,0),MATCH(B2192,'contribution par jour-semaine'!$1:$1,0),4,1,"contribution par jour-semaine")),"")</f>
        <v>45619.703125</v>
      </c>
      <c r="D2192" s="4" t="str">
        <f ca="1">VLOOKUP(A2192,predictions!A:B,2,FALSE)</f>
        <v>15/11/2021</v>
      </c>
      <c r="E2192" s="4">
        <f t="shared" ca="1" si="8"/>
        <v>44515</v>
      </c>
    </row>
    <row r="2193" spans="1:5" ht="13" x14ac:dyDescent="0.15">
      <c r="A2193" s="1">
        <f ca="1">IFERROR(__xludf.DUMMYFUNCTION("""COMPUTED_VALUE"""),73)</f>
        <v>73</v>
      </c>
      <c r="B2193" s="1" t="str">
        <f ca="1">IFERROR(__xludf.DUMMYFUNCTION("""COMPUTED_VALUE"""),"Media_Print_ELLE contribution")</f>
        <v>Media_Print_ELLE contribution</v>
      </c>
      <c r="C2193" s="1">
        <f ca="1">IFERROR(INDIRECT(ADDRESS(MATCH(A2193,'contribution par jour-semaine'!A:A,0),MATCH(B2193,'contribution par jour-semaine'!$1:$1,0),4,1,"contribution par jour-semaine")),"")</f>
        <v>35470.61328125</v>
      </c>
      <c r="D2193" s="4" t="str">
        <f ca="1">VLOOKUP(A2193,predictions!A:B,2,FALSE)</f>
        <v>15/11/2021</v>
      </c>
      <c r="E2193" s="4">
        <f t="shared" ca="1" si="8"/>
        <v>44515</v>
      </c>
    </row>
    <row r="2194" spans="1:5" ht="13" x14ac:dyDescent="0.15">
      <c r="A2194" s="1">
        <f ca="1">IFERROR(__xludf.DUMMYFUNCTION("""COMPUTED_VALUE"""),73)</f>
        <v>73</v>
      </c>
      <c r="B2194" s="1" t="str">
        <f ca="1">IFERROR(__xludf.DUMMYFUNCTION("""COMPUTED_VALUE"""),"Media_Print_MADAME FIGARO contribution")</f>
        <v>Media_Print_MADAME FIGARO contribution</v>
      </c>
      <c r="C2194" s="1">
        <f ca="1">IFERROR(INDIRECT(ADDRESS(MATCH(A2194,'contribution par jour-semaine'!A:A,0),MATCH(B2194,'contribution par jour-semaine'!$1:$1,0),4,1,"contribution par jour-semaine")),"")</f>
        <v>24237.169921875</v>
      </c>
      <c r="D2194" s="4" t="str">
        <f ca="1">VLOOKUP(A2194,predictions!A:B,2,FALSE)</f>
        <v>15/11/2021</v>
      </c>
      <c r="E2194" s="4">
        <f t="shared" ca="1" si="8"/>
        <v>44515</v>
      </c>
    </row>
    <row r="2195" spans="1:5" ht="13" x14ac:dyDescent="0.15">
      <c r="A2195" s="1">
        <f ca="1">IFERROR(__xludf.DUMMYFUNCTION("""COMPUTED_VALUE"""),73)</f>
        <v>73</v>
      </c>
      <c r="B2195" s="1" t="str">
        <f ca="1">IFERROR(__xludf.DUMMYFUNCTION("""COMPUTED_VALUE"""),"Media_Print_MARIE CLAIRE contribution")</f>
        <v>Media_Print_MARIE CLAIRE contribution</v>
      </c>
      <c r="C2195" s="1">
        <f ca="1">IFERROR(INDIRECT(ADDRESS(MATCH(A2195,'contribution par jour-semaine'!A:A,0),MATCH(B2195,'contribution par jour-semaine'!$1:$1,0),4,1,"contribution par jour-semaine")),"")</f>
        <v>13026.2568359375</v>
      </c>
      <c r="D2195" s="4" t="str">
        <f ca="1">VLOOKUP(A2195,predictions!A:B,2,FALSE)</f>
        <v>15/11/2021</v>
      </c>
      <c r="E2195" s="4">
        <f t="shared" ca="1" si="8"/>
        <v>44515</v>
      </c>
    </row>
    <row r="2196" spans="1:5" ht="13" x14ac:dyDescent="0.15">
      <c r="A2196" s="1">
        <f ca="1">IFERROR(__xludf.DUMMYFUNCTION("""COMPUTED_VALUE"""),73)</f>
        <v>73</v>
      </c>
      <c r="B2196" s="1" t="str">
        <f ca="1">IFERROR(__xludf.DUMMYFUNCTION("""COMPUTED_VALUE"""),"Media_Print_VERSION FEMINA contribution")</f>
        <v>Media_Print_VERSION FEMINA contribution</v>
      </c>
      <c r="C2196" s="1">
        <f ca="1">IFERROR(INDIRECT(ADDRESS(MATCH(A2196,'contribution par jour-semaine'!A:A,0),MATCH(B2196,'contribution par jour-semaine'!$1:$1,0),4,1,"contribution par jour-semaine")),"")</f>
        <v>14976.0126953125</v>
      </c>
      <c r="D2196" s="4" t="str">
        <f ca="1">VLOOKUP(A2196,predictions!A:B,2,FALSE)</f>
        <v>15/11/2021</v>
      </c>
      <c r="E2196" s="4">
        <f t="shared" ca="1" si="8"/>
        <v>44515</v>
      </c>
    </row>
    <row r="2197" spans="1:5" ht="13" x14ac:dyDescent="0.15">
      <c r="A2197" s="1">
        <f ca="1">IFERROR(__xludf.DUMMYFUNCTION("""COMPUTED_VALUE"""),73)</f>
        <v>73</v>
      </c>
      <c r="B2197" s="1" t="str">
        <f ca="1">IFERROR(__xludf.DUMMYFUNCTION("""COMPUTED_VALUE"""),"Media_Print_GALA contribution")</f>
        <v>Media_Print_GALA contribution</v>
      </c>
      <c r="C2197" s="1">
        <f ca="1">IFERROR(INDIRECT(ADDRESS(MATCH(A2197,'contribution par jour-semaine'!A:A,0),MATCH(B2197,'contribution par jour-semaine'!$1:$1,0),4,1,"contribution par jour-semaine")),"")</f>
        <v>30126.341796875</v>
      </c>
      <c r="D2197" s="4" t="str">
        <f ca="1">VLOOKUP(A2197,predictions!A:B,2,FALSE)</f>
        <v>15/11/2021</v>
      </c>
      <c r="E2197" s="4">
        <f t="shared" ca="1" si="8"/>
        <v>44515</v>
      </c>
    </row>
    <row r="2198" spans="1:5" ht="13" x14ac:dyDescent="0.15">
      <c r="A2198" s="1">
        <f ca="1">IFERROR(__xludf.DUMMYFUNCTION("""COMPUTED_VALUE"""),73)</f>
        <v>73</v>
      </c>
      <c r="B2198" s="1" t="str">
        <f ca="1">IFERROR(__xludf.DUMMYFUNCTION("""COMPUTED_VALUE"""),"Media_Print_COSMOPOLITAN contribution")</f>
        <v>Media_Print_COSMOPOLITAN contribution</v>
      </c>
      <c r="C2198" s="1">
        <f ca="1">IFERROR(INDIRECT(ADDRESS(MATCH(A2198,'contribution par jour-semaine'!A:A,0),MATCH(B2198,'contribution par jour-semaine'!$1:$1,0),4,1,"contribution par jour-semaine")),"")</f>
        <v>24852.62890625</v>
      </c>
      <c r="D2198" s="4" t="str">
        <f ca="1">VLOOKUP(A2198,predictions!A:B,2,FALSE)</f>
        <v>15/11/2021</v>
      </c>
      <c r="E2198" s="4">
        <f t="shared" ca="1" si="8"/>
        <v>44515</v>
      </c>
    </row>
    <row r="2199" spans="1:5" ht="13" x14ac:dyDescent="0.15">
      <c r="A2199" s="1">
        <f ca="1">IFERROR(__xludf.DUMMYFUNCTION("""COMPUTED_VALUE"""),73)</f>
        <v>73</v>
      </c>
      <c r="B2199" s="1" t="str">
        <f ca="1">IFERROR(__xludf.DUMMYFUNCTION("""COMPUTED_VALUE"""),"Media_Print_FEMME ACTUELLE contribution")</f>
        <v>Media_Print_FEMME ACTUELLE contribution</v>
      </c>
      <c r="C2199" s="1">
        <f ca="1">IFERROR(INDIRECT(ADDRESS(MATCH(A2199,'contribution par jour-semaine'!A:A,0),MATCH(B2199,'contribution par jour-semaine'!$1:$1,0),4,1,"contribution par jour-semaine")),"")</f>
        <v>32395.583984375</v>
      </c>
      <c r="D2199" s="4" t="str">
        <f ca="1">VLOOKUP(A2199,predictions!A:B,2,FALSE)</f>
        <v>15/11/2021</v>
      </c>
      <c r="E2199" s="4">
        <f t="shared" ca="1" si="8"/>
        <v>44515</v>
      </c>
    </row>
    <row r="2200" spans="1:5" ht="13" x14ac:dyDescent="0.15">
      <c r="A2200" s="1">
        <f ca="1">IFERROR(__xludf.DUMMYFUNCTION("""COMPUTED_VALUE"""),73)</f>
        <v>73</v>
      </c>
      <c r="B2200" s="1" t="str">
        <f ca="1">IFERROR(__xludf.DUMMYFUNCTION("""COMPUTED_VALUE"""),"Media_Print_PARIS MATCH contribution")</f>
        <v>Media_Print_PARIS MATCH contribution</v>
      </c>
      <c r="C2200" s="1">
        <f ca="1">IFERROR(INDIRECT(ADDRESS(MATCH(A2200,'contribution par jour-semaine'!A:A,0),MATCH(B2200,'contribution par jour-semaine'!$1:$1,0),4,1,"contribution par jour-semaine")),"")</f>
        <v>10011.470703125</v>
      </c>
      <c r="D2200" s="4" t="str">
        <f ca="1">VLOOKUP(A2200,predictions!A:B,2,FALSE)</f>
        <v>15/11/2021</v>
      </c>
      <c r="E2200" s="4">
        <f t="shared" ca="1" si="8"/>
        <v>44515</v>
      </c>
    </row>
    <row r="2201" spans="1:5" ht="13" x14ac:dyDescent="0.15">
      <c r="A2201" s="1">
        <f ca="1">IFERROR(__xludf.DUMMYFUNCTION("""COMPUTED_VALUE"""),73)</f>
        <v>73</v>
      </c>
      <c r="B2201" s="1" t="str">
        <f ca="1">IFERROR(__xludf.DUMMYFUNCTION("""COMPUTED_VALUE"""),"Media_Print_BIBA contribution")</f>
        <v>Media_Print_BIBA contribution</v>
      </c>
      <c r="C2201" s="1">
        <f ca="1">IFERROR(INDIRECT(ADDRESS(MATCH(A2201,'contribution par jour-semaine'!A:A,0),MATCH(B2201,'contribution par jour-semaine'!$1:$1,0),4,1,"contribution par jour-semaine")),"")</f>
        <v>21718.794921875</v>
      </c>
      <c r="D2201" s="4" t="str">
        <f ca="1">VLOOKUP(A2201,predictions!A:B,2,FALSE)</f>
        <v>15/11/2021</v>
      </c>
      <c r="E2201" s="4">
        <f t="shared" ca="1" si="8"/>
        <v>44515</v>
      </c>
    </row>
    <row r="2202" spans="1:5" ht="13" x14ac:dyDescent="0.15">
      <c r="A2202" s="1">
        <f ca="1">IFERROR(__xludf.DUMMYFUNCTION("""COMPUTED_VALUE"""),73)</f>
        <v>73</v>
      </c>
      <c r="B2202" s="1" t="str">
        <f ca="1">IFERROR(__xludf.DUMMYFUNCTION("""COMPUTED_VALUE"""),"Media_Print_AVANTAGES contribution")</f>
        <v>Media_Print_AVANTAGES contribution</v>
      </c>
      <c r="C2202" s="1">
        <f ca="1">IFERROR(INDIRECT(ADDRESS(MATCH(A2202,'contribution par jour-semaine'!A:A,0),MATCH(B2202,'contribution par jour-semaine'!$1:$1,0),4,1,"contribution par jour-semaine")),"")</f>
        <v>7729.3232421875</v>
      </c>
      <c r="D2202" s="4" t="str">
        <f ca="1">VLOOKUP(A2202,predictions!A:B,2,FALSE)</f>
        <v>15/11/2021</v>
      </c>
      <c r="E2202" s="4">
        <f t="shared" ca="1" si="8"/>
        <v>44515</v>
      </c>
    </row>
    <row r="2203" spans="1:5" ht="13" x14ac:dyDescent="0.15">
      <c r="A2203" s="1">
        <f ca="1">IFERROR(__xludf.DUMMYFUNCTION("""COMPUTED_VALUE"""),73)</f>
        <v>73</v>
      </c>
      <c r="B2203" s="1" t="str">
        <f ca="1">IFERROR(__xludf.DUMMYFUNCTION("""COMPUTED_VALUE"""),"Media_Print_PSYCHOLOGIES contribution")</f>
        <v>Media_Print_PSYCHOLOGIES contribution</v>
      </c>
      <c r="C2203" s="1">
        <f ca="1">IFERROR(INDIRECT(ADDRESS(MATCH(A2203,'contribution par jour-semaine'!A:A,0),MATCH(B2203,'contribution par jour-semaine'!$1:$1,0),4,1,"contribution par jour-semaine")),"")</f>
        <v>3200.931640625</v>
      </c>
      <c r="D2203" s="4" t="str">
        <f ca="1">VLOOKUP(A2203,predictions!A:B,2,FALSE)</f>
        <v>15/11/2021</v>
      </c>
      <c r="E2203" s="4">
        <f t="shared" ca="1" si="8"/>
        <v>44515</v>
      </c>
    </row>
    <row r="2204" spans="1:5" ht="13" x14ac:dyDescent="0.15">
      <c r="A2204" s="1">
        <f ca="1">IFERROR(__xludf.DUMMYFUNCTION("""COMPUTED_VALUE"""),73)</f>
        <v>73</v>
      </c>
      <c r="B2204" s="1" t="str">
        <f ca="1">IFERROR(__xludf.DUMMYFUNCTION("""COMPUTED_VALUE"""),"Media_TV_TF1 contribution")</f>
        <v>Media_TV_TF1 contribution</v>
      </c>
      <c r="C2204" s="1">
        <f ca="1">IFERROR(INDIRECT(ADDRESS(MATCH(A2204,'contribution par jour-semaine'!A:A,0),MATCH(B2204,'contribution par jour-semaine'!$1:$1,0),4,1,"contribution par jour-semaine")),"")</f>
        <v>6274.46630859375</v>
      </c>
      <c r="D2204" s="4" t="str">
        <f ca="1">VLOOKUP(A2204,predictions!A:B,2,FALSE)</f>
        <v>15/11/2021</v>
      </c>
      <c r="E2204" s="4">
        <f t="shared" ca="1" si="8"/>
        <v>44515</v>
      </c>
    </row>
    <row r="2205" spans="1:5" ht="13" x14ac:dyDescent="0.15">
      <c r="A2205" s="1">
        <f ca="1">IFERROR(__xludf.DUMMYFUNCTION("""COMPUTED_VALUE"""),73)</f>
        <v>73</v>
      </c>
      <c r="B2205" s="1" t="str">
        <f ca="1">IFERROR(__xludf.DUMMYFUNCTION("""COMPUTED_VALUE"""),"Media_TV_Others contribution")</f>
        <v>Media_TV_Others contribution</v>
      </c>
      <c r="C2205" s="1">
        <f ca="1">IFERROR(INDIRECT(ADDRESS(MATCH(A2205,'contribution par jour-semaine'!A:A,0),MATCH(B2205,'contribution par jour-semaine'!$1:$1,0),4,1,"contribution par jour-semaine")),"")</f>
        <v>7918.5703125</v>
      </c>
      <c r="D2205" s="4" t="str">
        <f ca="1">VLOOKUP(A2205,predictions!A:B,2,FALSE)</f>
        <v>15/11/2021</v>
      </c>
      <c r="E2205" s="4">
        <f t="shared" ca="1" si="8"/>
        <v>44515</v>
      </c>
    </row>
    <row r="2206" spans="1:5" ht="13" x14ac:dyDescent="0.15">
      <c r="A2206" s="1">
        <f ca="1">IFERROR(__xludf.DUMMYFUNCTION("""COMPUTED_VALUE"""),73)</f>
        <v>73</v>
      </c>
      <c r="B2206" s="1" t="str">
        <f ca="1">IFERROR(__xludf.DUMMYFUNCTION("""COMPUTED_VALUE"""),"Media_TV_M6 contribution")</f>
        <v>Media_TV_M6 contribution</v>
      </c>
      <c r="C2206" s="1">
        <f ca="1">IFERROR(INDIRECT(ADDRESS(MATCH(A2206,'contribution par jour-semaine'!A:A,0),MATCH(B2206,'contribution par jour-semaine'!$1:$1,0),4,1,"contribution par jour-semaine")),"")</f>
        <v>13360.0029296875</v>
      </c>
      <c r="D2206" s="4" t="str">
        <f ca="1">VLOOKUP(A2206,predictions!A:B,2,FALSE)</f>
        <v>15/11/2021</v>
      </c>
      <c r="E2206" s="4">
        <f t="shared" ca="1" si="8"/>
        <v>44515</v>
      </c>
    </row>
    <row r="2207" spans="1:5" ht="13" x14ac:dyDescent="0.15">
      <c r="A2207" s="1">
        <f ca="1">IFERROR(__xludf.DUMMYFUNCTION("""COMPUTED_VALUE"""),73)</f>
        <v>73</v>
      </c>
      <c r="B2207" s="1" t="str">
        <f ca="1">IFERROR(__xludf.DUMMYFUNCTION("""COMPUTED_VALUE"""),"Media_TV_TMC contribution")</f>
        <v>Media_TV_TMC contribution</v>
      </c>
      <c r="C2207" s="1">
        <f ca="1">IFERROR(INDIRECT(ADDRESS(MATCH(A2207,'contribution par jour-semaine'!A:A,0),MATCH(B2207,'contribution par jour-semaine'!$1:$1,0),4,1,"contribution par jour-semaine")),"")</f>
        <v>11309.9990234375</v>
      </c>
      <c r="D2207" s="4" t="str">
        <f ca="1">VLOOKUP(A2207,predictions!A:B,2,FALSE)</f>
        <v>15/11/2021</v>
      </c>
      <c r="E2207" s="4">
        <f t="shared" ca="1" si="8"/>
        <v>44515</v>
      </c>
    </row>
    <row r="2208" spans="1:5" ht="13" x14ac:dyDescent="0.15">
      <c r="A2208" s="1">
        <f ca="1">IFERROR(__xludf.DUMMYFUNCTION("""COMPUTED_VALUE"""),73)</f>
        <v>73</v>
      </c>
      <c r="B2208" s="1" t="str">
        <f ca="1">IFERROR(__xludf.DUMMYFUNCTION("""COMPUTED_VALUE"""),"Media_TV_FRANCE 2 contribution")</f>
        <v>Media_TV_FRANCE 2 contribution</v>
      </c>
      <c r="C2208" s="1">
        <f ca="1">IFERROR(INDIRECT(ADDRESS(MATCH(A2208,'contribution par jour-semaine'!A:A,0),MATCH(B2208,'contribution par jour-semaine'!$1:$1,0),4,1,"contribution par jour-semaine")),"")</f>
        <v>10241.9814453125</v>
      </c>
      <c r="D2208" s="4" t="str">
        <f ca="1">VLOOKUP(A2208,predictions!A:B,2,FALSE)</f>
        <v>15/11/2021</v>
      </c>
      <c r="E2208" s="4">
        <f t="shared" ca="1" si="8"/>
        <v>44515</v>
      </c>
    </row>
    <row r="2209" spans="1:5" ht="13" x14ac:dyDescent="0.15">
      <c r="A2209" s="1">
        <f ca="1">IFERROR(__xludf.DUMMYFUNCTION("""COMPUTED_VALUE"""),73)</f>
        <v>73</v>
      </c>
      <c r="B2209" s="1" t="str">
        <f ca="1">IFERROR(__xludf.DUMMYFUNCTION("""COMPUTED_VALUE"""),"Media_TV_BFM TV contribution")</f>
        <v>Media_TV_BFM TV contribution</v>
      </c>
      <c r="C2209" s="1">
        <f ca="1">IFERROR(INDIRECT(ADDRESS(MATCH(A2209,'contribution par jour-semaine'!A:A,0),MATCH(B2209,'contribution par jour-semaine'!$1:$1,0),4,1,"contribution par jour-semaine")),"")</f>
        <v>6147.04931640625</v>
      </c>
      <c r="D2209" s="4" t="str">
        <f ca="1">VLOOKUP(A2209,predictions!A:B,2,FALSE)</f>
        <v>15/11/2021</v>
      </c>
      <c r="E2209" s="4">
        <f t="shared" ca="1" si="8"/>
        <v>44515</v>
      </c>
    </row>
    <row r="2210" spans="1:5" ht="13" x14ac:dyDescent="0.15">
      <c r="A2210" s="1">
        <f ca="1">IFERROR(__xludf.DUMMYFUNCTION("""COMPUTED_VALUE"""),73)</f>
        <v>73</v>
      </c>
      <c r="B2210" s="1" t="str">
        <f ca="1">IFERROR(__xludf.DUMMYFUNCTION("""COMPUTED_VALUE"""),"Media_TV_C8 contribution")</f>
        <v>Media_TV_C8 contribution</v>
      </c>
      <c r="C2210" s="1">
        <f ca="1">IFERROR(INDIRECT(ADDRESS(MATCH(A2210,'contribution par jour-semaine'!A:A,0),MATCH(B2210,'contribution par jour-semaine'!$1:$1,0),4,1,"contribution par jour-semaine")),"")</f>
        <v>7088.4833984375</v>
      </c>
      <c r="D2210" s="4" t="str">
        <f ca="1">VLOOKUP(A2210,predictions!A:B,2,FALSE)</f>
        <v>15/11/2021</v>
      </c>
      <c r="E2210" s="4">
        <f t="shared" ca="1" si="8"/>
        <v>44515</v>
      </c>
    </row>
    <row r="2211" spans="1:5" ht="13" x14ac:dyDescent="0.15">
      <c r="A2211" s="1">
        <f ca="1">IFERROR(__xludf.DUMMYFUNCTION("""COMPUTED_VALUE"""),73)</f>
        <v>73</v>
      </c>
      <c r="B2211" s="1" t="str">
        <f ca="1">IFERROR(__xludf.DUMMYFUNCTION("""COMPUTED_VALUE"""),"Media_TV_TF1 SERIES FILMS contribution")</f>
        <v>Media_TV_TF1 SERIES FILMS contribution</v>
      </c>
      <c r="C2211" s="1">
        <f ca="1">IFERROR(INDIRECT(ADDRESS(MATCH(A2211,'contribution par jour-semaine'!A:A,0),MATCH(B2211,'contribution par jour-semaine'!$1:$1,0),4,1,"contribution par jour-semaine")),"")</f>
        <v>6502.8984375</v>
      </c>
      <c r="D2211" s="4" t="str">
        <f ca="1">VLOOKUP(A2211,predictions!A:B,2,FALSE)</f>
        <v>15/11/2021</v>
      </c>
      <c r="E2211" s="4">
        <f t="shared" ca="1" si="8"/>
        <v>44515</v>
      </c>
    </row>
    <row r="2212" spans="1:5" ht="13" x14ac:dyDescent="0.15">
      <c r="A2212" s="1">
        <f ca="1">IFERROR(__xludf.DUMMYFUNCTION("""COMPUTED_VALUE"""),73)</f>
        <v>73</v>
      </c>
      <c r="B2212" s="1" t="str">
        <f ca="1">IFERROR(__xludf.DUMMYFUNCTION("""COMPUTED_VALUE"""),"Media_TV_NRJ12 contribution")</f>
        <v>Media_TV_NRJ12 contribution</v>
      </c>
      <c r="C2212" s="1">
        <f ca="1">IFERROR(INDIRECT(ADDRESS(MATCH(A2212,'contribution par jour-semaine'!A:A,0),MATCH(B2212,'contribution par jour-semaine'!$1:$1,0),4,1,"contribution par jour-semaine")),"")</f>
        <v>4530.26220703125</v>
      </c>
      <c r="D2212" s="4" t="str">
        <f ca="1">VLOOKUP(A2212,predictions!A:B,2,FALSE)</f>
        <v>15/11/2021</v>
      </c>
      <c r="E2212" s="4">
        <f t="shared" ca="1" si="8"/>
        <v>44515</v>
      </c>
    </row>
    <row r="2213" spans="1:5" ht="13" x14ac:dyDescent="0.15">
      <c r="A2213" s="1">
        <f ca="1">IFERROR(__xludf.DUMMYFUNCTION("""COMPUTED_VALUE"""),73)</f>
        <v>73</v>
      </c>
      <c r="B2213" s="1" t="str">
        <f ca="1">IFERROR(__xludf.DUMMYFUNCTION("""COMPUTED_VALUE"""),"Media_Search contribution")</f>
        <v>Media_Search contribution</v>
      </c>
      <c r="C2213" s="1">
        <f ca="1">IFERROR(INDIRECT(ADDRESS(MATCH(A2213,'contribution par jour-semaine'!A:A,0),MATCH(B2213,'contribution par jour-semaine'!$1:$1,0),4,1,"contribution par jour-semaine")),"")</f>
        <v>93535.6484375</v>
      </c>
      <c r="D2213" s="4" t="str">
        <f ca="1">VLOOKUP(A2213,predictions!A:B,2,FALSE)</f>
        <v>15/11/2021</v>
      </c>
      <c r="E2213" s="4">
        <f t="shared" ca="1" si="8"/>
        <v>44515</v>
      </c>
    </row>
    <row r="2214" spans="1:5" ht="13" x14ac:dyDescent="0.15">
      <c r="A2214" s="1">
        <f ca="1">IFERROR(__xludf.DUMMYFUNCTION("""COMPUTED_VALUE"""),73)</f>
        <v>73</v>
      </c>
      <c r="B2214" s="1" t="str">
        <f ca="1">IFERROR(__xludf.DUMMYFUNCTION("""COMPUTED_VALUE"""),"Media_Social contribution")</f>
        <v>Media_Social contribution</v>
      </c>
      <c r="C2214" s="1">
        <f ca="1">IFERROR(INDIRECT(ADDRESS(MATCH(A2214,'contribution par jour-semaine'!A:A,0),MATCH(B2214,'contribution par jour-semaine'!$1:$1,0),4,1,"contribution par jour-semaine")),"")</f>
        <v>283809.34375</v>
      </c>
      <c r="D2214" s="4" t="str">
        <f ca="1">VLOOKUP(A2214,predictions!A:B,2,FALSE)</f>
        <v>15/11/2021</v>
      </c>
      <c r="E2214" s="4">
        <f t="shared" ca="1" si="8"/>
        <v>44515</v>
      </c>
    </row>
    <row r="2215" spans="1:5" ht="13" x14ac:dyDescent="0.15">
      <c r="A2215" s="1">
        <f ca="1">IFERROR(__xludf.DUMMYFUNCTION("""COMPUTED_VALUE"""),73)</f>
        <v>73</v>
      </c>
      <c r="B2215" s="1" t="str">
        <f ca="1">IFERROR(__xludf.DUMMYFUNCTION("""COMPUTED_VALUE"""),"Media_Display contribution")</f>
        <v>Media_Display contribution</v>
      </c>
      <c r="C2215" s="1">
        <f ca="1">IFERROR(INDIRECT(ADDRESS(MATCH(A2215,'contribution par jour-semaine'!A:A,0),MATCH(B2215,'contribution par jour-semaine'!$1:$1,0),4,1,"contribution par jour-semaine")),"")</f>
        <v>43284.10546875</v>
      </c>
      <c r="D2215" s="4" t="str">
        <f ca="1">VLOOKUP(A2215,predictions!A:B,2,FALSE)</f>
        <v>15/11/2021</v>
      </c>
      <c r="E2215" s="4">
        <f t="shared" ca="1" si="8"/>
        <v>44515</v>
      </c>
    </row>
    <row r="2216" spans="1:5" ht="13" x14ac:dyDescent="0.15">
      <c r="A2216" s="1">
        <f ca="1">IFERROR(__xludf.DUMMYFUNCTION("""COMPUTED_VALUE"""),73)</f>
        <v>73</v>
      </c>
      <c r="B2216" s="1" t="str">
        <f ca="1">IFERROR(__xludf.DUMMYFUNCTION("""COMPUTED_VALUE"""),"Media_OOH_JC DECAUX VITRINE 2M2 NATIONAL contribution")</f>
        <v>Media_OOH_JC DECAUX VITRINE 2M2 NATIONAL contribution</v>
      </c>
      <c r="C2216" s="1">
        <f ca="1">IFERROR(INDIRECT(ADDRESS(MATCH(A2216,'contribution par jour-semaine'!A:A,0),MATCH(B2216,'contribution par jour-semaine'!$1:$1,0),4,1,"contribution par jour-semaine")),"")</f>
        <v>9266.380859375</v>
      </c>
      <c r="D2216" s="4" t="str">
        <f ca="1">VLOOKUP(A2216,predictions!A:B,2,FALSE)</f>
        <v>15/11/2021</v>
      </c>
      <c r="E2216" s="4">
        <f t="shared" ca="1" si="8"/>
        <v>44515</v>
      </c>
    </row>
    <row r="2217" spans="1:5" ht="13" x14ac:dyDescent="0.15">
      <c r="A2217" s="1">
        <f ca="1">IFERROR(__xludf.DUMMYFUNCTION("""COMPUTED_VALUE"""),73)</f>
        <v>73</v>
      </c>
      <c r="B2217" s="1" t="str">
        <f ca="1">IFERROR(__xludf.DUMMYFUNCTION("""COMPUTED_VALUE"""),"Media_OOH_METROBUS METRO NATIONAL contribution")</f>
        <v>Media_OOH_METROBUS METRO NATIONAL contribution</v>
      </c>
      <c r="C2217" s="1">
        <f ca="1">IFERROR(INDIRECT(ADDRESS(MATCH(A2217,'contribution par jour-semaine'!A:A,0),MATCH(B2217,'contribution par jour-semaine'!$1:$1,0),4,1,"contribution par jour-semaine")),"")</f>
        <v>14434.6025390625</v>
      </c>
      <c r="D2217" s="4" t="str">
        <f ca="1">VLOOKUP(A2217,predictions!A:B,2,FALSE)</f>
        <v>15/11/2021</v>
      </c>
      <c r="E2217" s="4">
        <f t="shared" ca="1" si="8"/>
        <v>44515</v>
      </c>
    </row>
    <row r="2218" spans="1:5" ht="13" x14ac:dyDescent="0.15">
      <c r="A2218" s="1">
        <f ca="1">IFERROR(__xludf.DUMMYFUNCTION("""COMPUTED_VALUE"""),73)</f>
        <v>73</v>
      </c>
      <c r="B2218" s="1" t="str">
        <f ca="1">IFERROR(__xludf.DUMMYFUNCTION("""COMPUTED_VALUE"""),"Media_OOH_CLEAR CHANNEL SHOPPING MALLS contribution")</f>
        <v>Media_OOH_CLEAR CHANNEL SHOPPING MALLS contribution</v>
      </c>
      <c r="C2218" s="1">
        <f ca="1">IFERROR(INDIRECT(ADDRESS(MATCH(A2218,'contribution par jour-semaine'!A:A,0),MATCH(B2218,'contribution par jour-semaine'!$1:$1,0),4,1,"contribution par jour-semaine")),"")</f>
        <v>14891.6767578125</v>
      </c>
      <c r="D2218" s="4" t="str">
        <f ca="1">VLOOKUP(A2218,predictions!A:B,2,FALSE)</f>
        <v>15/11/2021</v>
      </c>
      <c r="E2218" s="4">
        <f t="shared" ca="1" si="8"/>
        <v>44515</v>
      </c>
    </row>
    <row r="2219" spans="1:5" ht="13" x14ac:dyDescent="0.15">
      <c r="A2219" s="1">
        <f ca="1">IFERROR(__xludf.DUMMYFUNCTION("""COMPUTED_VALUE"""),73)</f>
        <v>73</v>
      </c>
      <c r="B2219" s="1" t="str">
        <f ca="1">IFERROR(__xludf.DUMMYFUNCTION("""COMPUTED_VALUE"""),"Media_OOH_MEDIAGARES TRANSPORT contribution")</f>
        <v>Media_OOH_MEDIAGARES TRANSPORT contribution</v>
      </c>
      <c r="C2219" s="1">
        <f ca="1">IFERROR(INDIRECT(ADDRESS(MATCH(A2219,'contribution par jour-semaine'!A:A,0),MATCH(B2219,'contribution par jour-semaine'!$1:$1,0),4,1,"contribution par jour-semaine")),"")</f>
        <v>16683.830078125</v>
      </c>
      <c r="D2219" s="4" t="str">
        <f ca="1">VLOOKUP(A2219,predictions!A:B,2,FALSE)</f>
        <v>15/11/2021</v>
      </c>
      <c r="E2219" s="4">
        <f t="shared" ca="1" si="8"/>
        <v>44515</v>
      </c>
    </row>
    <row r="2220" spans="1:5" ht="13" x14ac:dyDescent="0.15">
      <c r="A2220" s="1">
        <f ca="1">IFERROR(__xludf.DUMMYFUNCTION("""COMPUTED_VALUE"""),73)</f>
        <v>73</v>
      </c>
      <c r="B2220" s="1" t="str">
        <f ca="1">IFERROR(__xludf.DUMMYFUNCTION("""COMPUTED_VALUE"""),"Media_OOH_Others contribution")</f>
        <v>Media_OOH_Others contribution</v>
      </c>
      <c r="C2220" s="1">
        <f ca="1">IFERROR(INDIRECT(ADDRESS(MATCH(A2220,'contribution par jour-semaine'!A:A,0),MATCH(B2220,'contribution par jour-semaine'!$1:$1,0),4,1,"contribution par jour-semaine")),"")</f>
        <v>8250.9814453125</v>
      </c>
      <c r="D2220" s="4" t="str">
        <f ca="1">VLOOKUP(A2220,predictions!A:B,2,FALSE)</f>
        <v>15/11/2021</v>
      </c>
      <c r="E2220" s="4">
        <f t="shared" ca="1" si="8"/>
        <v>44515</v>
      </c>
    </row>
    <row r="2221" spans="1:5" ht="13" x14ac:dyDescent="0.15">
      <c r="A2221" s="1">
        <f ca="1">IFERROR(__xludf.DUMMYFUNCTION("""COMPUTED_VALUE"""),73)</f>
        <v>73</v>
      </c>
      <c r="B2221" s="1" t="str">
        <f ca="1">IFERROR(__xludf.DUMMYFUNCTION("""COMPUTED_VALUE"""),"baseline contribution")</f>
        <v>baseline contribution</v>
      </c>
      <c r="C2221" s="1">
        <f ca="1">IFERROR(INDIRECT(ADDRESS(MATCH(A2221,'contribution par jour-semaine'!A:A,0),MATCH(B2221,'contribution par jour-semaine'!$1:$1,0),4,1,"contribution par jour-semaine")),"")</f>
        <v>1084928.375</v>
      </c>
      <c r="D2221" s="4" t="str">
        <f ca="1">VLOOKUP(A2221,predictions!A:B,2,FALSE)</f>
        <v>15/11/2021</v>
      </c>
      <c r="E2221" s="4">
        <f t="shared" ca="1" si="8"/>
        <v>44515</v>
      </c>
    </row>
    <row r="2222" spans="1:5" ht="13" x14ac:dyDescent="0.15">
      <c r="A2222" s="1">
        <f ca="1">IFERROR(__xludf.DUMMYFUNCTION("""COMPUTED_VALUE"""),74)</f>
        <v>74</v>
      </c>
      <c r="B2222" s="1" t="str">
        <f ca="1">IFERROR(__xludf.DUMMYFUNCTION("""COMPUTED_VALUE"""),"Media_Print_Others contribution")</f>
        <v>Media_Print_Others contribution</v>
      </c>
      <c r="C2222" s="1">
        <f ca="1">IFERROR(INDIRECT(ADDRESS(MATCH(A2222,'contribution par jour-semaine'!A:A,0),MATCH(B2222,'contribution par jour-semaine'!$1:$1,0),4,1,"contribution par jour-semaine")),"")</f>
        <v>56585.93359375</v>
      </c>
      <c r="D2222" s="4" t="str">
        <f ca="1">VLOOKUP(A2222,predictions!A:B,2,FALSE)</f>
        <v>22/11/2021</v>
      </c>
      <c r="E2222" s="4">
        <f t="shared" ca="1" si="8"/>
        <v>44522</v>
      </c>
    </row>
    <row r="2223" spans="1:5" ht="13" x14ac:dyDescent="0.15">
      <c r="A2223" s="1">
        <f ca="1">IFERROR(__xludf.DUMMYFUNCTION("""COMPUTED_VALUE"""),74)</f>
        <v>74</v>
      </c>
      <c r="B2223" s="1" t="str">
        <f ca="1">IFERROR(__xludf.DUMMYFUNCTION("""COMPUTED_VALUE"""),"Media_Print_ELLE contribution")</f>
        <v>Media_Print_ELLE contribution</v>
      </c>
      <c r="C2223" s="1">
        <f ca="1">IFERROR(INDIRECT(ADDRESS(MATCH(A2223,'contribution par jour-semaine'!A:A,0),MATCH(B2223,'contribution par jour-semaine'!$1:$1,0),4,1,"contribution par jour-semaine")),"")</f>
        <v>55590.28125</v>
      </c>
      <c r="D2223" s="4" t="str">
        <f ca="1">VLOOKUP(A2223,predictions!A:B,2,FALSE)</f>
        <v>22/11/2021</v>
      </c>
      <c r="E2223" s="4">
        <f t="shared" ca="1" si="8"/>
        <v>44522</v>
      </c>
    </row>
    <row r="2224" spans="1:5" ht="13" x14ac:dyDescent="0.15">
      <c r="A2224" s="1">
        <f ca="1">IFERROR(__xludf.DUMMYFUNCTION("""COMPUTED_VALUE"""),74)</f>
        <v>74</v>
      </c>
      <c r="B2224" s="1" t="str">
        <f ca="1">IFERROR(__xludf.DUMMYFUNCTION("""COMPUTED_VALUE"""),"Media_Print_MADAME FIGARO contribution")</f>
        <v>Media_Print_MADAME FIGARO contribution</v>
      </c>
      <c r="C2224" s="1">
        <f ca="1">IFERROR(INDIRECT(ADDRESS(MATCH(A2224,'contribution par jour-semaine'!A:A,0),MATCH(B2224,'contribution par jour-semaine'!$1:$1,0),4,1,"contribution par jour-semaine")),"")</f>
        <v>24884.650390625</v>
      </c>
      <c r="D2224" s="4" t="str">
        <f ca="1">VLOOKUP(A2224,predictions!A:B,2,FALSE)</f>
        <v>22/11/2021</v>
      </c>
      <c r="E2224" s="4">
        <f t="shared" ca="1" si="8"/>
        <v>44522</v>
      </c>
    </row>
    <row r="2225" spans="1:5" ht="13" x14ac:dyDescent="0.15">
      <c r="A2225" s="1">
        <f ca="1">IFERROR(__xludf.DUMMYFUNCTION("""COMPUTED_VALUE"""),74)</f>
        <v>74</v>
      </c>
      <c r="B2225" s="1" t="str">
        <f ca="1">IFERROR(__xludf.DUMMYFUNCTION("""COMPUTED_VALUE"""),"Media_Print_MARIE CLAIRE contribution")</f>
        <v>Media_Print_MARIE CLAIRE contribution</v>
      </c>
      <c r="C2225" s="1">
        <f ca="1">IFERROR(INDIRECT(ADDRESS(MATCH(A2225,'contribution par jour-semaine'!A:A,0),MATCH(B2225,'contribution par jour-semaine'!$1:$1,0),4,1,"contribution par jour-semaine")),"")</f>
        <v>11562.1376953125</v>
      </c>
      <c r="D2225" s="4" t="str">
        <f ca="1">VLOOKUP(A2225,predictions!A:B,2,FALSE)</f>
        <v>22/11/2021</v>
      </c>
      <c r="E2225" s="4">
        <f t="shared" ca="1" si="8"/>
        <v>44522</v>
      </c>
    </row>
    <row r="2226" spans="1:5" ht="13" x14ac:dyDescent="0.15">
      <c r="A2226" s="1">
        <f ca="1">IFERROR(__xludf.DUMMYFUNCTION("""COMPUTED_VALUE"""),74)</f>
        <v>74</v>
      </c>
      <c r="B2226" s="1" t="str">
        <f ca="1">IFERROR(__xludf.DUMMYFUNCTION("""COMPUTED_VALUE"""),"Media_Print_VERSION FEMINA contribution")</f>
        <v>Media_Print_VERSION FEMINA contribution</v>
      </c>
      <c r="C2226" s="1">
        <f ca="1">IFERROR(INDIRECT(ADDRESS(MATCH(A2226,'contribution par jour-semaine'!A:A,0),MATCH(B2226,'contribution par jour-semaine'!$1:$1,0),4,1,"contribution par jour-semaine")),"")</f>
        <v>13883.337890625</v>
      </c>
      <c r="D2226" s="4" t="str">
        <f ca="1">VLOOKUP(A2226,predictions!A:B,2,FALSE)</f>
        <v>22/11/2021</v>
      </c>
      <c r="E2226" s="4">
        <f t="shared" ca="1" si="8"/>
        <v>44522</v>
      </c>
    </row>
    <row r="2227" spans="1:5" ht="13" x14ac:dyDescent="0.15">
      <c r="A2227" s="1">
        <f ca="1">IFERROR(__xludf.DUMMYFUNCTION("""COMPUTED_VALUE"""),74)</f>
        <v>74</v>
      </c>
      <c r="B2227" s="1" t="str">
        <f ca="1">IFERROR(__xludf.DUMMYFUNCTION("""COMPUTED_VALUE"""),"Media_Print_GALA contribution")</f>
        <v>Media_Print_GALA contribution</v>
      </c>
      <c r="C2227" s="1">
        <f ca="1">IFERROR(INDIRECT(ADDRESS(MATCH(A2227,'contribution par jour-semaine'!A:A,0),MATCH(B2227,'contribution par jour-semaine'!$1:$1,0),4,1,"contribution par jour-semaine")),"")</f>
        <v>29881.021484375</v>
      </c>
      <c r="D2227" s="4" t="str">
        <f ca="1">VLOOKUP(A2227,predictions!A:B,2,FALSE)</f>
        <v>22/11/2021</v>
      </c>
      <c r="E2227" s="4">
        <f t="shared" ca="1" si="8"/>
        <v>44522</v>
      </c>
    </row>
    <row r="2228" spans="1:5" ht="13" x14ac:dyDescent="0.15">
      <c r="A2228" s="1">
        <f ca="1">IFERROR(__xludf.DUMMYFUNCTION("""COMPUTED_VALUE"""),74)</f>
        <v>74</v>
      </c>
      <c r="B2228" s="1" t="str">
        <f ca="1">IFERROR(__xludf.DUMMYFUNCTION("""COMPUTED_VALUE"""),"Media_Print_COSMOPOLITAN contribution")</f>
        <v>Media_Print_COSMOPOLITAN contribution</v>
      </c>
      <c r="C2228" s="1">
        <f ca="1">IFERROR(INDIRECT(ADDRESS(MATCH(A2228,'contribution par jour-semaine'!A:A,0),MATCH(B2228,'contribution par jour-semaine'!$1:$1,0),4,1,"contribution par jour-semaine")),"")</f>
        <v>37843.3046875</v>
      </c>
      <c r="D2228" s="4" t="str">
        <f ca="1">VLOOKUP(A2228,predictions!A:B,2,FALSE)</f>
        <v>22/11/2021</v>
      </c>
      <c r="E2228" s="4">
        <f t="shared" ca="1" si="8"/>
        <v>44522</v>
      </c>
    </row>
    <row r="2229" spans="1:5" ht="13" x14ac:dyDescent="0.15">
      <c r="A2229" s="1">
        <f ca="1">IFERROR(__xludf.DUMMYFUNCTION("""COMPUTED_VALUE"""),74)</f>
        <v>74</v>
      </c>
      <c r="B2229" s="1" t="str">
        <f ca="1">IFERROR(__xludf.DUMMYFUNCTION("""COMPUTED_VALUE"""),"Media_Print_FEMME ACTUELLE contribution")</f>
        <v>Media_Print_FEMME ACTUELLE contribution</v>
      </c>
      <c r="C2229" s="1">
        <f ca="1">IFERROR(INDIRECT(ADDRESS(MATCH(A2229,'contribution par jour-semaine'!A:A,0),MATCH(B2229,'contribution par jour-semaine'!$1:$1,0),4,1,"contribution par jour-semaine")),"")</f>
        <v>36616.15625</v>
      </c>
      <c r="D2229" s="4" t="str">
        <f ca="1">VLOOKUP(A2229,predictions!A:B,2,FALSE)</f>
        <v>22/11/2021</v>
      </c>
      <c r="E2229" s="4">
        <f t="shared" ca="1" si="8"/>
        <v>44522</v>
      </c>
    </row>
    <row r="2230" spans="1:5" ht="13" x14ac:dyDescent="0.15">
      <c r="A2230" s="1">
        <f ca="1">IFERROR(__xludf.DUMMYFUNCTION("""COMPUTED_VALUE"""),74)</f>
        <v>74</v>
      </c>
      <c r="B2230" s="1" t="str">
        <f ca="1">IFERROR(__xludf.DUMMYFUNCTION("""COMPUTED_VALUE"""),"Media_Print_PARIS MATCH contribution")</f>
        <v>Media_Print_PARIS MATCH contribution</v>
      </c>
      <c r="C2230" s="1">
        <f ca="1">IFERROR(INDIRECT(ADDRESS(MATCH(A2230,'contribution par jour-semaine'!A:A,0),MATCH(B2230,'contribution par jour-semaine'!$1:$1,0),4,1,"contribution par jour-semaine")),"")</f>
        <v>8612.517578125</v>
      </c>
      <c r="D2230" s="4" t="str">
        <f ca="1">VLOOKUP(A2230,predictions!A:B,2,FALSE)</f>
        <v>22/11/2021</v>
      </c>
      <c r="E2230" s="4">
        <f t="shared" ca="1" si="8"/>
        <v>44522</v>
      </c>
    </row>
    <row r="2231" spans="1:5" ht="13" x14ac:dyDescent="0.15">
      <c r="A2231" s="1">
        <f ca="1">IFERROR(__xludf.DUMMYFUNCTION("""COMPUTED_VALUE"""),74)</f>
        <v>74</v>
      </c>
      <c r="B2231" s="1" t="str">
        <f ca="1">IFERROR(__xludf.DUMMYFUNCTION("""COMPUTED_VALUE"""),"Media_Print_BIBA contribution")</f>
        <v>Media_Print_BIBA contribution</v>
      </c>
      <c r="C2231" s="1">
        <f ca="1">IFERROR(INDIRECT(ADDRESS(MATCH(A2231,'contribution par jour-semaine'!A:A,0),MATCH(B2231,'contribution par jour-semaine'!$1:$1,0),4,1,"contribution par jour-semaine")),"")</f>
        <v>36804.31640625</v>
      </c>
      <c r="D2231" s="4" t="str">
        <f ca="1">VLOOKUP(A2231,predictions!A:B,2,FALSE)</f>
        <v>22/11/2021</v>
      </c>
      <c r="E2231" s="4">
        <f t="shared" ca="1" si="8"/>
        <v>44522</v>
      </c>
    </row>
    <row r="2232" spans="1:5" ht="13" x14ac:dyDescent="0.15">
      <c r="A2232" s="1">
        <f ca="1">IFERROR(__xludf.DUMMYFUNCTION("""COMPUTED_VALUE"""),74)</f>
        <v>74</v>
      </c>
      <c r="B2232" s="1" t="str">
        <f ca="1">IFERROR(__xludf.DUMMYFUNCTION("""COMPUTED_VALUE"""),"Media_Print_AVANTAGES contribution")</f>
        <v>Media_Print_AVANTAGES contribution</v>
      </c>
      <c r="C2232" s="1">
        <f ca="1">IFERROR(INDIRECT(ADDRESS(MATCH(A2232,'contribution par jour-semaine'!A:A,0),MATCH(B2232,'contribution par jour-semaine'!$1:$1,0),4,1,"contribution par jour-semaine")),"")</f>
        <v>7280.67041015625</v>
      </c>
      <c r="D2232" s="4" t="str">
        <f ca="1">VLOOKUP(A2232,predictions!A:B,2,FALSE)</f>
        <v>22/11/2021</v>
      </c>
      <c r="E2232" s="4">
        <f t="shared" ca="1" si="8"/>
        <v>44522</v>
      </c>
    </row>
    <row r="2233" spans="1:5" ht="13" x14ac:dyDescent="0.15">
      <c r="A2233" s="1">
        <f ca="1">IFERROR(__xludf.DUMMYFUNCTION("""COMPUTED_VALUE"""),74)</f>
        <v>74</v>
      </c>
      <c r="B2233" s="1" t="str">
        <f ca="1">IFERROR(__xludf.DUMMYFUNCTION("""COMPUTED_VALUE"""),"Media_Print_PSYCHOLOGIES contribution")</f>
        <v>Media_Print_PSYCHOLOGIES contribution</v>
      </c>
      <c r="C2233" s="1">
        <f ca="1">IFERROR(INDIRECT(ADDRESS(MATCH(A2233,'contribution par jour-semaine'!A:A,0),MATCH(B2233,'contribution par jour-semaine'!$1:$1,0),4,1,"contribution par jour-semaine")),"")</f>
        <v>2732.505615234375</v>
      </c>
      <c r="D2233" s="4" t="str">
        <f ca="1">VLOOKUP(A2233,predictions!A:B,2,FALSE)</f>
        <v>22/11/2021</v>
      </c>
      <c r="E2233" s="4">
        <f t="shared" ca="1" si="8"/>
        <v>44522</v>
      </c>
    </row>
    <row r="2234" spans="1:5" ht="13" x14ac:dyDescent="0.15">
      <c r="A2234" s="1">
        <f ca="1">IFERROR(__xludf.DUMMYFUNCTION("""COMPUTED_VALUE"""),74)</f>
        <v>74</v>
      </c>
      <c r="B2234" s="1" t="str">
        <f ca="1">IFERROR(__xludf.DUMMYFUNCTION("""COMPUTED_VALUE"""),"Media_TV_TF1 contribution")</f>
        <v>Media_TV_TF1 contribution</v>
      </c>
      <c r="C2234" s="1">
        <f ca="1">IFERROR(INDIRECT(ADDRESS(MATCH(A2234,'contribution par jour-semaine'!A:A,0),MATCH(B2234,'contribution par jour-semaine'!$1:$1,0),4,1,"contribution par jour-semaine")),"")</f>
        <v>5504.833984375</v>
      </c>
      <c r="D2234" s="4" t="str">
        <f ca="1">VLOOKUP(A2234,predictions!A:B,2,FALSE)</f>
        <v>22/11/2021</v>
      </c>
      <c r="E2234" s="4">
        <f t="shared" ca="1" si="8"/>
        <v>44522</v>
      </c>
    </row>
    <row r="2235" spans="1:5" ht="13" x14ac:dyDescent="0.15">
      <c r="A2235" s="1">
        <f ca="1">IFERROR(__xludf.DUMMYFUNCTION("""COMPUTED_VALUE"""),74)</f>
        <v>74</v>
      </c>
      <c r="B2235" s="1" t="str">
        <f ca="1">IFERROR(__xludf.DUMMYFUNCTION("""COMPUTED_VALUE"""),"Media_TV_Others contribution")</f>
        <v>Media_TV_Others contribution</v>
      </c>
      <c r="C2235" s="1">
        <f ca="1">IFERROR(INDIRECT(ADDRESS(MATCH(A2235,'contribution par jour-semaine'!A:A,0),MATCH(B2235,'contribution par jour-semaine'!$1:$1,0),4,1,"contribution par jour-semaine")),"")</f>
        <v>7098.4111328125</v>
      </c>
      <c r="D2235" s="4" t="str">
        <f ca="1">VLOOKUP(A2235,predictions!A:B,2,FALSE)</f>
        <v>22/11/2021</v>
      </c>
      <c r="E2235" s="4">
        <f t="shared" ca="1" si="8"/>
        <v>44522</v>
      </c>
    </row>
    <row r="2236" spans="1:5" ht="13" x14ac:dyDescent="0.15">
      <c r="A2236" s="1">
        <f ca="1">IFERROR(__xludf.DUMMYFUNCTION("""COMPUTED_VALUE"""),74)</f>
        <v>74</v>
      </c>
      <c r="B2236" s="1" t="str">
        <f ca="1">IFERROR(__xludf.DUMMYFUNCTION("""COMPUTED_VALUE"""),"Media_TV_M6 contribution")</f>
        <v>Media_TV_M6 contribution</v>
      </c>
      <c r="C2236" s="1">
        <f ca="1">IFERROR(INDIRECT(ADDRESS(MATCH(A2236,'contribution par jour-semaine'!A:A,0),MATCH(B2236,'contribution par jour-semaine'!$1:$1,0),4,1,"contribution par jour-semaine")),"")</f>
        <v>12599.419921875</v>
      </c>
      <c r="D2236" s="4" t="str">
        <f ca="1">VLOOKUP(A2236,predictions!A:B,2,FALSE)</f>
        <v>22/11/2021</v>
      </c>
      <c r="E2236" s="4">
        <f t="shared" ca="1" si="8"/>
        <v>44522</v>
      </c>
    </row>
    <row r="2237" spans="1:5" ht="13" x14ac:dyDescent="0.15">
      <c r="A2237" s="1">
        <f ca="1">IFERROR(__xludf.DUMMYFUNCTION("""COMPUTED_VALUE"""),74)</f>
        <v>74</v>
      </c>
      <c r="B2237" s="1" t="str">
        <f ca="1">IFERROR(__xludf.DUMMYFUNCTION("""COMPUTED_VALUE"""),"Media_TV_TMC contribution")</f>
        <v>Media_TV_TMC contribution</v>
      </c>
      <c r="C2237" s="1">
        <f ca="1">IFERROR(INDIRECT(ADDRESS(MATCH(A2237,'contribution par jour-semaine'!A:A,0),MATCH(B2237,'contribution par jour-semaine'!$1:$1,0),4,1,"contribution par jour-semaine")),"")</f>
        <v>10107.7041015625</v>
      </c>
      <c r="D2237" s="4" t="str">
        <f ca="1">VLOOKUP(A2237,predictions!A:B,2,FALSE)</f>
        <v>22/11/2021</v>
      </c>
      <c r="E2237" s="4">
        <f t="shared" ca="1" si="8"/>
        <v>44522</v>
      </c>
    </row>
    <row r="2238" spans="1:5" ht="13" x14ac:dyDescent="0.15">
      <c r="A2238" s="1">
        <f ca="1">IFERROR(__xludf.DUMMYFUNCTION("""COMPUTED_VALUE"""),74)</f>
        <v>74</v>
      </c>
      <c r="B2238" s="1" t="str">
        <f ca="1">IFERROR(__xludf.DUMMYFUNCTION("""COMPUTED_VALUE"""),"Media_TV_FRANCE 2 contribution")</f>
        <v>Media_TV_FRANCE 2 contribution</v>
      </c>
      <c r="C2238" s="1">
        <f ca="1">IFERROR(INDIRECT(ADDRESS(MATCH(A2238,'contribution par jour-semaine'!A:A,0),MATCH(B2238,'contribution par jour-semaine'!$1:$1,0),4,1,"contribution par jour-semaine")),"")</f>
        <v>8907.5166015625</v>
      </c>
      <c r="D2238" s="4" t="str">
        <f ca="1">VLOOKUP(A2238,predictions!A:B,2,FALSE)</f>
        <v>22/11/2021</v>
      </c>
      <c r="E2238" s="4">
        <f t="shared" ca="1" si="8"/>
        <v>44522</v>
      </c>
    </row>
    <row r="2239" spans="1:5" ht="13" x14ac:dyDescent="0.15">
      <c r="A2239" s="1">
        <f ca="1">IFERROR(__xludf.DUMMYFUNCTION("""COMPUTED_VALUE"""),74)</f>
        <v>74</v>
      </c>
      <c r="B2239" s="1" t="str">
        <f ca="1">IFERROR(__xludf.DUMMYFUNCTION("""COMPUTED_VALUE"""),"Media_TV_BFM TV contribution")</f>
        <v>Media_TV_BFM TV contribution</v>
      </c>
      <c r="C2239" s="1">
        <f ca="1">IFERROR(INDIRECT(ADDRESS(MATCH(A2239,'contribution par jour-semaine'!A:A,0),MATCH(B2239,'contribution par jour-semaine'!$1:$1,0),4,1,"contribution par jour-semaine")),"")</f>
        <v>5339.94482421875</v>
      </c>
      <c r="D2239" s="4" t="str">
        <f ca="1">VLOOKUP(A2239,predictions!A:B,2,FALSE)</f>
        <v>22/11/2021</v>
      </c>
      <c r="E2239" s="4">
        <f t="shared" ca="1" si="8"/>
        <v>44522</v>
      </c>
    </row>
    <row r="2240" spans="1:5" ht="13" x14ac:dyDescent="0.15">
      <c r="A2240" s="1">
        <f ca="1">IFERROR(__xludf.DUMMYFUNCTION("""COMPUTED_VALUE"""),74)</f>
        <v>74</v>
      </c>
      <c r="B2240" s="1" t="str">
        <f ca="1">IFERROR(__xludf.DUMMYFUNCTION("""COMPUTED_VALUE"""),"Media_TV_C8 contribution")</f>
        <v>Media_TV_C8 contribution</v>
      </c>
      <c r="C2240" s="1">
        <f ca="1">IFERROR(INDIRECT(ADDRESS(MATCH(A2240,'contribution par jour-semaine'!A:A,0),MATCH(B2240,'contribution par jour-semaine'!$1:$1,0),4,1,"contribution par jour-semaine")),"")</f>
        <v>6745.7255859375</v>
      </c>
      <c r="D2240" s="4" t="str">
        <f ca="1">VLOOKUP(A2240,predictions!A:B,2,FALSE)</f>
        <v>22/11/2021</v>
      </c>
      <c r="E2240" s="4">
        <f t="shared" ca="1" si="8"/>
        <v>44522</v>
      </c>
    </row>
    <row r="2241" spans="1:5" ht="13" x14ac:dyDescent="0.15">
      <c r="A2241" s="1">
        <f ca="1">IFERROR(__xludf.DUMMYFUNCTION("""COMPUTED_VALUE"""),74)</f>
        <v>74</v>
      </c>
      <c r="B2241" s="1" t="str">
        <f ca="1">IFERROR(__xludf.DUMMYFUNCTION("""COMPUTED_VALUE"""),"Media_TV_TF1 SERIES FILMS contribution")</f>
        <v>Media_TV_TF1 SERIES FILMS contribution</v>
      </c>
      <c r="C2241" s="1">
        <f ca="1">IFERROR(INDIRECT(ADDRESS(MATCH(A2241,'contribution par jour-semaine'!A:A,0),MATCH(B2241,'contribution par jour-semaine'!$1:$1,0),4,1,"contribution par jour-semaine")),"")</f>
        <v>5727.58056640625</v>
      </c>
      <c r="D2241" s="4" t="str">
        <f ca="1">VLOOKUP(A2241,predictions!A:B,2,FALSE)</f>
        <v>22/11/2021</v>
      </c>
      <c r="E2241" s="4">
        <f t="shared" ca="1" si="8"/>
        <v>44522</v>
      </c>
    </row>
    <row r="2242" spans="1:5" ht="13" x14ac:dyDescent="0.15">
      <c r="A2242" s="1">
        <f ca="1">IFERROR(__xludf.DUMMYFUNCTION("""COMPUTED_VALUE"""),74)</f>
        <v>74</v>
      </c>
      <c r="B2242" s="1" t="str">
        <f ca="1">IFERROR(__xludf.DUMMYFUNCTION("""COMPUTED_VALUE"""),"Media_TV_NRJ12 contribution")</f>
        <v>Media_TV_NRJ12 contribution</v>
      </c>
      <c r="C2242" s="1">
        <f ca="1">IFERROR(INDIRECT(ADDRESS(MATCH(A2242,'contribution par jour-semaine'!A:A,0),MATCH(B2242,'contribution par jour-semaine'!$1:$1,0),4,1,"contribution par jour-semaine")),"")</f>
        <v>3871.797607421875</v>
      </c>
      <c r="D2242" s="4" t="str">
        <f ca="1">VLOOKUP(A2242,predictions!A:B,2,FALSE)</f>
        <v>22/11/2021</v>
      </c>
      <c r="E2242" s="4">
        <f t="shared" ca="1" si="8"/>
        <v>44522</v>
      </c>
    </row>
    <row r="2243" spans="1:5" ht="13" x14ac:dyDescent="0.15">
      <c r="A2243" s="1">
        <f ca="1">IFERROR(__xludf.DUMMYFUNCTION("""COMPUTED_VALUE"""),74)</f>
        <v>74</v>
      </c>
      <c r="B2243" s="1" t="str">
        <f ca="1">IFERROR(__xludf.DUMMYFUNCTION("""COMPUTED_VALUE"""),"Media_Search contribution")</f>
        <v>Media_Search contribution</v>
      </c>
      <c r="C2243" s="1">
        <f ca="1">IFERROR(INDIRECT(ADDRESS(MATCH(A2243,'contribution par jour-semaine'!A:A,0),MATCH(B2243,'contribution par jour-semaine'!$1:$1,0),4,1,"contribution par jour-semaine")),"")</f>
        <v>91917.328125</v>
      </c>
      <c r="D2243" s="4" t="str">
        <f ca="1">VLOOKUP(A2243,predictions!A:B,2,FALSE)</f>
        <v>22/11/2021</v>
      </c>
      <c r="E2243" s="4">
        <f t="shared" ca="1" si="8"/>
        <v>44522</v>
      </c>
    </row>
    <row r="2244" spans="1:5" ht="13" x14ac:dyDescent="0.15">
      <c r="A2244" s="1">
        <f ca="1">IFERROR(__xludf.DUMMYFUNCTION("""COMPUTED_VALUE"""),74)</f>
        <v>74</v>
      </c>
      <c r="B2244" s="1" t="str">
        <f ca="1">IFERROR(__xludf.DUMMYFUNCTION("""COMPUTED_VALUE"""),"Media_Social contribution")</f>
        <v>Media_Social contribution</v>
      </c>
      <c r="C2244" s="1">
        <f ca="1">IFERROR(INDIRECT(ADDRESS(MATCH(A2244,'contribution par jour-semaine'!A:A,0),MATCH(B2244,'contribution par jour-semaine'!$1:$1,0),4,1,"contribution par jour-semaine")),"")</f>
        <v>282248.125</v>
      </c>
      <c r="D2244" s="4" t="str">
        <f ca="1">VLOOKUP(A2244,predictions!A:B,2,FALSE)</f>
        <v>22/11/2021</v>
      </c>
      <c r="E2244" s="4">
        <f t="shared" ca="1" si="8"/>
        <v>44522</v>
      </c>
    </row>
    <row r="2245" spans="1:5" ht="13" x14ac:dyDescent="0.15">
      <c r="A2245" s="1">
        <f ca="1">IFERROR(__xludf.DUMMYFUNCTION("""COMPUTED_VALUE"""),74)</f>
        <v>74</v>
      </c>
      <c r="B2245" s="1" t="str">
        <f ca="1">IFERROR(__xludf.DUMMYFUNCTION("""COMPUTED_VALUE"""),"Media_Display contribution")</f>
        <v>Media_Display contribution</v>
      </c>
      <c r="C2245" s="1">
        <f ca="1">IFERROR(INDIRECT(ADDRESS(MATCH(A2245,'contribution par jour-semaine'!A:A,0),MATCH(B2245,'contribution par jour-semaine'!$1:$1,0),4,1,"contribution par jour-semaine")),"")</f>
        <v>40953.09765625</v>
      </c>
      <c r="D2245" s="4" t="str">
        <f ca="1">VLOOKUP(A2245,predictions!A:B,2,FALSE)</f>
        <v>22/11/2021</v>
      </c>
      <c r="E2245" s="4">
        <f t="shared" ca="1" si="8"/>
        <v>44522</v>
      </c>
    </row>
    <row r="2246" spans="1:5" ht="13" x14ac:dyDescent="0.15">
      <c r="A2246" s="1">
        <f ca="1">IFERROR(__xludf.DUMMYFUNCTION("""COMPUTED_VALUE"""),74)</f>
        <v>74</v>
      </c>
      <c r="B2246" s="1" t="str">
        <f ca="1">IFERROR(__xludf.DUMMYFUNCTION("""COMPUTED_VALUE"""),"Media_OOH_JC DECAUX VITRINE 2M2 NATIONAL contribution")</f>
        <v>Media_OOH_JC DECAUX VITRINE 2M2 NATIONAL contribution</v>
      </c>
      <c r="C2246" s="1">
        <f ca="1">IFERROR(INDIRECT(ADDRESS(MATCH(A2246,'contribution par jour-semaine'!A:A,0),MATCH(B2246,'contribution par jour-semaine'!$1:$1,0),4,1,"contribution par jour-semaine")),"")</f>
        <v>7775.412109375</v>
      </c>
      <c r="D2246" s="4" t="str">
        <f ca="1">VLOOKUP(A2246,predictions!A:B,2,FALSE)</f>
        <v>22/11/2021</v>
      </c>
      <c r="E2246" s="4">
        <f t="shared" ca="1" si="8"/>
        <v>44522</v>
      </c>
    </row>
    <row r="2247" spans="1:5" ht="13" x14ac:dyDescent="0.15">
      <c r="A2247" s="1">
        <f ca="1">IFERROR(__xludf.DUMMYFUNCTION("""COMPUTED_VALUE"""),74)</f>
        <v>74</v>
      </c>
      <c r="B2247" s="1" t="str">
        <f ca="1">IFERROR(__xludf.DUMMYFUNCTION("""COMPUTED_VALUE"""),"Media_OOH_METROBUS METRO NATIONAL contribution")</f>
        <v>Media_OOH_METROBUS METRO NATIONAL contribution</v>
      </c>
      <c r="C2247" s="1">
        <f ca="1">IFERROR(INDIRECT(ADDRESS(MATCH(A2247,'contribution par jour-semaine'!A:A,0),MATCH(B2247,'contribution par jour-semaine'!$1:$1,0),4,1,"contribution par jour-semaine")),"")</f>
        <v>13105.265625</v>
      </c>
      <c r="D2247" s="4" t="str">
        <f ca="1">VLOOKUP(A2247,predictions!A:B,2,FALSE)</f>
        <v>22/11/2021</v>
      </c>
      <c r="E2247" s="4">
        <f t="shared" ca="1" si="8"/>
        <v>44522</v>
      </c>
    </row>
    <row r="2248" spans="1:5" ht="13" x14ac:dyDescent="0.15">
      <c r="A2248" s="1">
        <f ca="1">IFERROR(__xludf.DUMMYFUNCTION("""COMPUTED_VALUE"""),74)</f>
        <v>74</v>
      </c>
      <c r="B2248" s="1" t="str">
        <f ca="1">IFERROR(__xludf.DUMMYFUNCTION("""COMPUTED_VALUE"""),"Media_OOH_CLEAR CHANNEL SHOPPING MALLS contribution")</f>
        <v>Media_OOH_CLEAR CHANNEL SHOPPING MALLS contribution</v>
      </c>
      <c r="C2248" s="1">
        <f ca="1">IFERROR(INDIRECT(ADDRESS(MATCH(A2248,'contribution par jour-semaine'!A:A,0),MATCH(B2248,'contribution par jour-semaine'!$1:$1,0),4,1,"contribution par jour-semaine")),"")</f>
        <v>13579.4609375</v>
      </c>
      <c r="D2248" s="4" t="str">
        <f ca="1">VLOOKUP(A2248,predictions!A:B,2,FALSE)</f>
        <v>22/11/2021</v>
      </c>
      <c r="E2248" s="4">
        <f t="shared" ca="1" si="8"/>
        <v>44522</v>
      </c>
    </row>
    <row r="2249" spans="1:5" ht="13" x14ac:dyDescent="0.15">
      <c r="A2249" s="1">
        <f ca="1">IFERROR(__xludf.DUMMYFUNCTION("""COMPUTED_VALUE"""),74)</f>
        <v>74</v>
      </c>
      <c r="B2249" s="1" t="str">
        <f ca="1">IFERROR(__xludf.DUMMYFUNCTION("""COMPUTED_VALUE"""),"Media_OOH_MEDIAGARES TRANSPORT contribution")</f>
        <v>Media_OOH_MEDIAGARES TRANSPORT contribution</v>
      </c>
      <c r="C2249" s="1">
        <f ca="1">IFERROR(INDIRECT(ADDRESS(MATCH(A2249,'contribution par jour-semaine'!A:A,0),MATCH(B2249,'contribution par jour-semaine'!$1:$1,0),4,1,"contribution par jour-semaine")),"")</f>
        <v>16128.4921875</v>
      </c>
      <c r="D2249" s="4" t="str">
        <f ca="1">VLOOKUP(A2249,predictions!A:B,2,FALSE)</f>
        <v>22/11/2021</v>
      </c>
      <c r="E2249" s="4">
        <f t="shared" ca="1" si="8"/>
        <v>44522</v>
      </c>
    </row>
    <row r="2250" spans="1:5" ht="13" x14ac:dyDescent="0.15">
      <c r="A2250" s="1">
        <f ca="1">IFERROR(__xludf.DUMMYFUNCTION("""COMPUTED_VALUE"""),74)</f>
        <v>74</v>
      </c>
      <c r="B2250" s="1" t="str">
        <f ca="1">IFERROR(__xludf.DUMMYFUNCTION("""COMPUTED_VALUE"""),"Media_OOH_Others contribution")</f>
        <v>Media_OOH_Others contribution</v>
      </c>
      <c r="C2250" s="1">
        <f ca="1">IFERROR(INDIRECT(ADDRESS(MATCH(A2250,'contribution par jour-semaine'!A:A,0),MATCH(B2250,'contribution par jour-semaine'!$1:$1,0),4,1,"contribution par jour-semaine")),"")</f>
        <v>7862.6396484375</v>
      </c>
      <c r="D2250" s="4" t="str">
        <f ca="1">VLOOKUP(A2250,predictions!A:B,2,FALSE)</f>
        <v>22/11/2021</v>
      </c>
      <c r="E2250" s="4">
        <f t="shared" ca="1" si="8"/>
        <v>44522</v>
      </c>
    </row>
    <row r="2251" spans="1:5" ht="13" x14ac:dyDescent="0.15">
      <c r="A2251" s="1">
        <f ca="1">IFERROR(__xludf.DUMMYFUNCTION("""COMPUTED_VALUE"""),74)</f>
        <v>74</v>
      </c>
      <c r="B2251" s="1" t="str">
        <f ca="1">IFERROR(__xludf.DUMMYFUNCTION("""COMPUTED_VALUE"""),"baseline contribution")</f>
        <v>baseline contribution</v>
      </c>
      <c r="C2251" s="1">
        <f ca="1">IFERROR(INDIRECT(ADDRESS(MATCH(A2251,'contribution par jour-semaine'!A:A,0),MATCH(B2251,'contribution par jour-semaine'!$1:$1,0),4,1,"contribution par jour-semaine")),"")</f>
        <v>1071636.375</v>
      </c>
      <c r="D2251" s="4" t="str">
        <f ca="1">VLOOKUP(A2251,predictions!A:B,2,FALSE)</f>
        <v>22/11/2021</v>
      </c>
      <c r="E2251" s="4">
        <f t="shared" ca="1" si="8"/>
        <v>44522</v>
      </c>
    </row>
    <row r="2252" spans="1:5" ht="13" x14ac:dyDescent="0.15">
      <c r="A2252" s="1">
        <f ca="1">IFERROR(__xludf.DUMMYFUNCTION("""COMPUTED_VALUE"""),75)</f>
        <v>75</v>
      </c>
      <c r="B2252" s="1" t="str">
        <f ca="1">IFERROR(__xludf.DUMMYFUNCTION("""COMPUTED_VALUE"""),"Media_Print_Others contribution")</f>
        <v>Media_Print_Others contribution</v>
      </c>
      <c r="C2252" s="1">
        <f ca="1">IFERROR(INDIRECT(ADDRESS(MATCH(A2252,'contribution par jour-semaine'!A:A,0),MATCH(B2252,'contribution par jour-semaine'!$1:$1,0),4,1,"contribution par jour-semaine")),"")</f>
        <v>62686.95703125</v>
      </c>
      <c r="D2252" s="4" t="str">
        <f ca="1">VLOOKUP(A2252,predictions!A:B,2,FALSE)</f>
        <v>29/11/2021</v>
      </c>
      <c r="E2252" s="4">
        <f t="shared" ca="1" si="8"/>
        <v>44529</v>
      </c>
    </row>
    <row r="2253" spans="1:5" ht="13" x14ac:dyDescent="0.15">
      <c r="A2253" s="1">
        <f ca="1">IFERROR(__xludf.DUMMYFUNCTION("""COMPUTED_VALUE"""),75)</f>
        <v>75</v>
      </c>
      <c r="B2253" s="1" t="str">
        <f ca="1">IFERROR(__xludf.DUMMYFUNCTION("""COMPUTED_VALUE"""),"Media_Print_ELLE contribution")</f>
        <v>Media_Print_ELLE contribution</v>
      </c>
      <c r="C2253" s="1">
        <f ca="1">IFERROR(INDIRECT(ADDRESS(MATCH(A2253,'contribution par jour-semaine'!A:A,0),MATCH(B2253,'contribution par jour-semaine'!$1:$1,0),4,1,"contribution par jour-semaine")),"")</f>
        <v>57254.2109375</v>
      </c>
      <c r="D2253" s="4" t="str">
        <f ca="1">VLOOKUP(A2253,predictions!A:B,2,FALSE)</f>
        <v>29/11/2021</v>
      </c>
      <c r="E2253" s="4">
        <f t="shared" ca="1" si="8"/>
        <v>44529</v>
      </c>
    </row>
    <row r="2254" spans="1:5" ht="13" x14ac:dyDescent="0.15">
      <c r="A2254" s="1">
        <f ca="1">IFERROR(__xludf.DUMMYFUNCTION("""COMPUTED_VALUE"""),75)</f>
        <v>75</v>
      </c>
      <c r="B2254" s="1" t="str">
        <f ca="1">IFERROR(__xludf.DUMMYFUNCTION("""COMPUTED_VALUE"""),"Media_Print_MADAME FIGARO contribution")</f>
        <v>Media_Print_MADAME FIGARO contribution</v>
      </c>
      <c r="C2254" s="1">
        <f ca="1">IFERROR(INDIRECT(ADDRESS(MATCH(A2254,'contribution par jour-semaine'!A:A,0),MATCH(B2254,'contribution par jour-semaine'!$1:$1,0),4,1,"contribution par jour-semaine")),"")</f>
        <v>23441.0546875</v>
      </c>
      <c r="D2254" s="4" t="str">
        <f ca="1">VLOOKUP(A2254,predictions!A:B,2,FALSE)</f>
        <v>29/11/2021</v>
      </c>
      <c r="E2254" s="4">
        <f t="shared" ca="1" si="8"/>
        <v>44529</v>
      </c>
    </row>
    <row r="2255" spans="1:5" ht="13" x14ac:dyDescent="0.15">
      <c r="A2255" s="1">
        <f ca="1">IFERROR(__xludf.DUMMYFUNCTION("""COMPUTED_VALUE"""),75)</f>
        <v>75</v>
      </c>
      <c r="B2255" s="1" t="str">
        <f ca="1">IFERROR(__xludf.DUMMYFUNCTION("""COMPUTED_VALUE"""),"Media_Print_MARIE CLAIRE contribution")</f>
        <v>Media_Print_MARIE CLAIRE contribution</v>
      </c>
      <c r="C2255" s="1">
        <f ca="1">IFERROR(INDIRECT(ADDRESS(MATCH(A2255,'contribution par jour-semaine'!A:A,0),MATCH(B2255,'contribution par jour-semaine'!$1:$1,0),4,1,"contribution par jour-semaine")),"")</f>
        <v>17939.53125</v>
      </c>
      <c r="D2255" s="4" t="str">
        <f ca="1">VLOOKUP(A2255,predictions!A:B,2,FALSE)</f>
        <v>29/11/2021</v>
      </c>
      <c r="E2255" s="4">
        <f t="shared" ca="1" si="8"/>
        <v>44529</v>
      </c>
    </row>
    <row r="2256" spans="1:5" ht="13" x14ac:dyDescent="0.15">
      <c r="A2256" s="1">
        <f ca="1">IFERROR(__xludf.DUMMYFUNCTION("""COMPUTED_VALUE"""),75)</f>
        <v>75</v>
      </c>
      <c r="B2256" s="1" t="str">
        <f ca="1">IFERROR(__xludf.DUMMYFUNCTION("""COMPUTED_VALUE"""),"Media_Print_VERSION FEMINA contribution")</f>
        <v>Media_Print_VERSION FEMINA contribution</v>
      </c>
      <c r="C2256" s="1">
        <f ca="1">IFERROR(INDIRECT(ADDRESS(MATCH(A2256,'contribution par jour-semaine'!A:A,0),MATCH(B2256,'contribution par jour-semaine'!$1:$1,0),4,1,"contribution par jour-semaine")),"")</f>
        <v>12890.513671875</v>
      </c>
      <c r="D2256" s="4" t="str">
        <f ca="1">VLOOKUP(A2256,predictions!A:B,2,FALSE)</f>
        <v>29/11/2021</v>
      </c>
      <c r="E2256" s="4">
        <f t="shared" ca="1" si="8"/>
        <v>44529</v>
      </c>
    </row>
    <row r="2257" spans="1:5" ht="13" x14ac:dyDescent="0.15">
      <c r="A2257" s="1">
        <f ca="1">IFERROR(__xludf.DUMMYFUNCTION("""COMPUTED_VALUE"""),75)</f>
        <v>75</v>
      </c>
      <c r="B2257" s="1" t="str">
        <f ca="1">IFERROR(__xludf.DUMMYFUNCTION("""COMPUTED_VALUE"""),"Media_Print_GALA contribution")</f>
        <v>Media_Print_GALA contribution</v>
      </c>
      <c r="C2257" s="1">
        <f ca="1">IFERROR(INDIRECT(ADDRESS(MATCH(A2257,'contribution par jour-semaine'!A:A,0),MATCH(B2257,'contribution par jour-semaine'!$1:$1,0),4,1,"contribution par jour-semaine")),"")</f>
        <v>30047.11328125</v>
      </c>
      <c r="D2257" s="4" t="str">
        <f ca="1">VLOOKUP(A2257,predictions!A:B,2,FALSE)</f>
        <v>29/11/2021</v>
      </c>
      <c r="E2257" s="4">
        <f t="shared" ca="1" si="8"/>
        <v>44529</v>
      </c>
    </row>
    <row r="2258" spans="1:5" ht="13" x14ac:dyDescent="0.15">
      <c r="A2258" s="1">
        <f ca="1">IFERROR(__xludf.DUMMYFUNCTION("""COMPUTED_VALUE"""),75)</f>
        <v>75</v>
      </c>
      <c r="B2258" s="1" t="str">
        <f ca="1">IFERROR(__xludf.DUMMYFUNCTION("""COMPUTED_VALUE"""),"Media_Print_COSMOPOLITAN contribution")</f>
        <v>Media_Print_COSMOPOLITAN contribution</v>
      </c>
      <c r="C2258" s="1">
        <f ca="1">IFERROR(INDIRECT(ADDRESS(MATCH(A2258,'contribution par jour-semaine'!A:A,0),MATCH(B2258,'contribution par jour-semaine'!$1:$1,0),4,1,"contribution par jour-semaine")),"")</f>
        <v>34830.78515625</v>
      </c>
      <c r="D2258" s="4" t="str">
        <f ca="1">VLOOKUP(A2258,predictions!A:B,2,FALSE)</f>
        <v>29/11/2021</v>
      </c>
      <c r="E2258" s="4">
        <f t="shared" ca="1" si="8"/>
        <v>44529</v>
      </c>
    </row>
    <row r="2259" spans="1:5" ht="13" x14ac:dyDescent="0.15">
      <c r="A2259" s="1">
        <f ca="1">IFERROR(__xludf.DUMMYFUNCTION("""COMPUTED_VALUE"""),75)</f>
        <v>75</v>
      </c>
      <c r="B2259" s="1" t="str">
        <f ca="1">IFERROR(__xludf.DUMMYFUNCTION("""COMPUTED_VALUE"""),"Media_Print_FEMME ACTUELLE contribution")</f>
        <v>Media_Print_FEMME ACTUELLE contribution</v>
      </c>
      <c r="C2259" s="1">
        <f ca="1">IFERROR(INDIRECT(ADDRESS(MATCH(A2259,'contribution par jour-semaine'!A:A,0),MATCH(B2259,'contribution par jour-semaine'!$1:$1,0),4,1,"contribution par jour-semaine")),"")</f>
        <v>33093.50390625</v>
      </c>
      <c r="D2259" s="4" t="str">
        <f ca="1">VLOOKUP(A2259,predictions!A:B,2,FALSE)</f>
        <v>29/11/2021</v>
      </c>
      <c r="E2259" s="4">
        <f t="shared" ca="1" si="8"/>
        <v>44529</v>
      </c>
    </row>
    <row r="2260" spans="1:5" ht="13" x14ac:dyDescent="0.15">
      <c r="A2260" s="1">
        <f ca="1">IFERROR(__xludf.DUMMYFUNCTION("""COMPUTED_VALUE"""),75)</f>
        <v>75</v>
      </c>
      <c r="B2260" s="1" t="str">
        <f ca="1">IFERROR(__xludf.DUMMYFUNCTION("""COMPUTED_VALUE"""),"Media_Print_PARIS MATCH contribution")</f>
        <v>Media_Print_PARIS MATCH contribution</v>
      </c>
      <c r="C2260" s="1">
        <f ca="1">IFERROR(INDIRECT(ADDRESS(MATCH(A2260,'contribution par jour-semaine'!A:A,0),MATCH(B2260,'contribution par jour-semaine'!$1:$1,0),4,1,"contribution par jour-semaine")),"")</f>
        <v>18957.244140625</v>
      </c>
      <c r="D2260" s="4" t="str">
        <f ca="1">VLOOKUP(A2260,predictions!A:B,2,FALSE)</f>
        <v>29/11/2021</v>
      </c>
      <c r="E2260" s="4">
        <f t="shared" ca="1" si="8"/>
        <v>44529</v>
      </c>
    </row>
    <row r="2261" spans="1:5" ht="13" x14ac:dyDescent="0.15">
      <c r="A2261" s="1">
        <f ca="1">IFERROR(__xludf.DUMMYFUNCTION("""COMPUTED_VALUE"""),75)</f>
        <v>75</v>
      </c>
      <c r="B2261" s="1" t="str">
        <f ca="1">IFERROR(__xludf.DUMMYFUNCTION("""COMPUTED_VALUE"""),"Media_Print_BIBA contribution")</f>
        <v>Media_Print_BIBA contribution</v>
      </c>
      <c r="C2261" s="1">
        <f ca="1">IFERROR(INDIRECT(ADDRESS(MATCH(A2261,'contribution par jour-semaine'!A:A,0),MATCH(B2261,'contribution par jour-semaine'!$1:$1,0),4,1,"contribution par jour-semaine")),"")</f>
        <v>31429.376953125</v>
      </c>
      <c r="D2261" s="4" t="str">
        <f ca="1">VLOOKUP(A2261,predictions!A:B,2,FALSE)</f>
        <v>29/11/2021</v>
      </c>
      <c r="E2261" s="4">
        <f t="shared" ca="1" si="8"/>
        <v>44529</v>
      </c>
    </row>
    <row r="2262" spans="1:5" ht="13" x14ac:dyDescent="0.15">
      <c r="A2262" s="1">
        <f ca="1">IFERROR(__xludf.DUMMYFUNCTION("""COMPUTED_VALUE"""),75)</f>
        <v>75</v>
      </c>
      <c r="B2262" s="1" t="str">
        <f ca="1">IFERROR(__xludf.DUMMYFUNCTION("""COMPUTED_VALUE"""),"Media_Print_AVANTAGES contribution")</f>
        <v>Media_Print_AVANTAGES contribution</v>
      </c>
      <c r="C2262" s="1">
        <f ca="1">IFERROR(INDIRECT(ADDRESS(MATCH(A2262,'contribution par jour-semaine'!A:A,0),MATCH(B2262,'contribution par jour-semaine'!$1:$1,0),4,1,"contribution par jour-semaine")),"")</f>
        <v>6883.01904296875</v>
      </c>
      <c r="D2262" s="4" t="str">
        <f ca="1">VLOOKUP(A2262,predictions!A:B,2,FALSE)</f>
        <v>29/11/2021</v>
      </c>
      <c r="E2262" s="4">
        <f t="shared" ca="1" si="8"/>
        <v>44529</v>
      </c>
    </row>
    <row r="2263" spans="1:5" ht="13" x14ac:dyDescent="0.15">
      <c r="A2263" s="1">
        <f ca="1">IFERROR(__xludf.DUMMYFUNCTION("""COMPUTED_VALUE"""),75)</f>
        <v>75</v>
      </c>
      <c r="B2263" s="1" t="str">
        <f ca="1">IFERROR(__xludf.DUMMYFUNCTION("""COMPUTED_VALUE"""),"Media_Print_PSYCHOLOGIES contribution")</f>
        <v>Media_Print_PSYCHOLOGIES contribution</v>
      </c>
      <c r="C2263" s="1">
        <f ca="1">IFERROR(INDIRECT(ADDRESS(MATCH(A2263,'contribution par jour-semaine'!A:A,0),MATCH(B2263,'contribution par jour-semaine'!$1:$1,0),4,1,"contribution par jour-semaine")),"")</f>
        <v>2381.42529296875</v>
      </c>
      <c r="D2263" s="4" t="str">
        <f ca="1">VLOOKUP(A2263,predictions!A:B,2,FALSE)</f>
        <v>29/11/2021</v>
      </c>
      <c r="E2263" s="4">
        <f t="shared" ca="1" si="8"/>
        <v>44529</v>
      </c>
    </row>
    <row r="2264" spans="1:5" ht="13" x14ac:dyDescent="0.15">
      <c r="A2264" s="1">
        <f ca="1">IFERROR(__xludf.DUMMYFUNCTION("""COMPUTED_VALUE"""),75)</f>
        <v>75</v>
      </c>
      <c r="B2264" s="1" t="str">
        <f ca="1">IFERROR(__xludf.DUMMYFUNCTION("""COMPUTED_VALUE"""),"Media_TV_TF1 contribution")</f>
        <v>Media_TV_TF1 contribution</v>
      </c>
      <c r="C2264" s="1">
        <f ca="1">IFERROR(INDIRECT(ADDRESS(MATCH(A2264,'contribution par jour-semaine'!A:A,0),MATCH(B2264,'contribution par jour-semaine'!$1:$1,0),4,1,"contribution par jour-semaine")),"")</f>
        <v>4865.31396484375</v>
      </c>
      <c r="D2264" s="4" t="str">
        <f ca="1">VLOOKUP(A2264,predictions!A:B,2,FALSE)</f>
        <v>29/11/2021</v>
      </c>
      <c r="E2264" s="4">
        <f t="shared" ca="1" si="8"/>
        <v>44529</v>
      </c>
    </row>
    <row r="2265" spans="1:5" ht="13" x14ac:dyDescent="0.15">
      <c r="A2265" s="1">
        <f ca="1">IFERROR(__xludf.DUMMYFUNCTION("""COMPUTED_VALUE"""),75)</f>
        <v>75</v>
      </c>
      <c r="B2265" s="1" t="str">
        <f ca="1">IFERROR(__xludf.DUMMYFUNCTION("""COMPUTED_VALUE"""),"Media_TV_Others contribution")</f>
        <v>Media_TV_Others contribution</v>
      </c>
      <c r="C2265" s="1">
        <f ca="1">IFERROR(INDIRECT(ADDRESS(MATCH(A2265,'contribution par jour-semaine'!A:A,0),MATCH(B2265,'contribution par jour-semaine'!$1:$1,0),4,1,"contribution par jour-semaine")),"")</f>
        <v>6397.12939453125</v>
      </c>
      <c r="D2265" s="4" t="str">
        <f ca="1">VLOOKUP(A2265,predictions!A:B,2,FALSE)</f>
        <v>29/11/2021</v>
      </c>
      <c r="E2265" s="4">
        <f t="shared" ca="1" si="8"/>
        <v>44529</v>
      </c>
    </row>
    <row r="2266" spans="1:5" ht="13" x14ac:dyDescent="0.15">
      <c r="A2266" s="1">
        <f ca="1">IFERROR(__xludf.DUMMYFUNCTION("""COMPUTED_VALUE"""),75)</f>
        <v>75</v>
      </c>
      <c r="B2266" s="1" t="str">
        <f ca="1">IFERROR(__xludf.DUMMYFUNCTION("""COMPUTED_VALUE"""),"Media_TV_M6 contribution")</f>
        <v>Media_TV_M6 contribution</v>
      </c>
      <c r="C2266" s="1">
        <f ca="1">IFERROR(INDIRECT(ADDRESS(MATCH(A2266,'contribution par jour-semaine'!A:A,0),MATCH(B2266,'contribution par jour-semaine'!$1:$1,0),4,1,"contribution par jour-semaine")),"")</f>
        <v>11940.8505859375</v>
      </c>
      <c r="D2266" s="4" t="str">
        <f ca="1">VLOOKUP(A2266,predictions!A:B,2,FALSE)</f>
        <v>29/11/2021</v>
      </c>
      <c r="E2266" s="4">
        <f t="shared" ca="1" si="8"/>
        <v>44529</v>
      </c>
    </row>
    <row r="2267" spans="1:5" ht="13" x14ac:dyDescent="0.15">
      <c r="A2267" s="1">
        <f ca="1">IFERROR(__xludf.DUMMYFUNCTION("""COMPUTED_VALUE"""),75)</f>
        <v>75</v>
      </c>
      <c r="B2267" s="1" t="str">
        <f ca="1">IFERROR(__xludf.DUMMYFUNCTION("""COMPUTED_VALUE"""),"Media_TV_TMC contribution")</f>
        <v>Media_TV_TMC contribution</v>
      </c>
      <c r="C2267" s="1">
        <f ca="1">IFERROR(INDIRECT(ADDRESS(MATCH(A2267,'contribution par jour-semaine'!A:A,0),MATCH(B2267,'contribution par jour-semaine'!$1:$1,0),4,1,"contribution par jour-semaine")),"")</f>
        <v>9082.1494140625</v>
      </c>
      <c r="D2267" s="4" t="str">
        <f ca="1">VLOOKUP(A2267,predictions!A:B,2,FALSE)</f>
        <v>29/11/2021</v>
      </c>
      <c r="E2267" s="4">
        <f t="shared" ca="1" si="8"/>
        <v>44529</v>
      </c>
    </row>
    <row r="2268" spans="1:5" ht="13" x14ac:dyDescent="0.15">
      <c r="A2268" s="1">
        <f ca="1">IFERROR(__xludf.DUMMYFUNCTION("""COMPUTED_VALUE"""),75)</f>
        <v>75</v>
      </c>
      <c r="B2268" s="1" t="str">
        <f ca="1">IFERROR(__xludf.DUMMYFUNCTION("""COMPUTED_VALUE"""),"Media_TV_FRANCE 2 contribution")</f>
        <v>Media_TV_FRANCE 2 contribution</v>
      </c>
      <c r="C2268" s="1">
        <f ca="1">IFERROR(INDIRECT(ADDRESS(MATCH(A2268,'contribution par jour-semaine'!A:A,0),MATCH(B2268,'contribution par jour-semaine'!$1:$1,0),4,1,"contribution par jour-semaine")),"")</f>
        <v>7763.14990234375</v>
      </c>
      <c r="D2268" s="4" t="str">
        <f ca="1">VLOOKUP(A2268,predictions!A:B,2,FALSE)</f>
        <v>29/11/2021</v>
      </c>
      <c r="E2268" s="4">
        <f t="shared" ca="1" si="8"/>
        <v>44529</v>
      </c>
    </row>
    <row r="2269" spans="1:5" ht="13" x14ac:dyDescent="0.15">
      <c r="A2269" s="1">
        <f ca="1">IFERROR(__xludf.DUMMYFUNCTION("""COMPUTED_VALUE"""),75)</f>
        <v>75</v>
      </c>
      <c r="B2269" s="1" t="str">
        <f ca="1">IFERROR(__xludf.DUMMYFUNCTION("""COMPUTED_VALUE"""),"Media_TV_BFM TV contribution")</f>
        <v>Media_TV_BFM TV contribution</v>
      </c>
      <c r="C2269" s="1">
        <f ca="1">IFERROR(INDIRECT(ADDRESS(MATCH(A2269,'contribution par jour-semaine'!A:A,0),MATCH(B2269,'contribution par jour-semaine'!$1:$1,0),4,1,"contribution par jour-semaine")),"")</f>
        <v>4604.80224609375</v>
      </c>
      <c r="D2269" s="4" t="str">
        <f ca="1">VLOOKUP(A2269,predictions!A:B,2,FALSE)</f>
        <v>29/11/2021</v>
      </c>
      <c r="E2269" s="4">
        <f t="shared" ca="1" si="8"/>
        <v>44529</v>
      </c>
    </row>
    <row r="2270" spans="1:5" ht="13" x14ac:dyDescent="0.15">
      <c r="A2270" s="1">
        <f ca="1">IFERROR(__xludf.DUMMYFUNCTION("""COMPUTED_VALUE"""),75)</f>
        <v>75</v>
      </c>
      <c r="B2270" s="1" t="str">
        <f ca="1">IFERROR(__xludf.DUMMYFUNCTION("""COMPUTED_VALUE"""),"Media_TV_C8 contribution")</f>
        <v>Media_TV_C8 contribution</v>
      </c>
      <c r="C2270" s="1">
        <f ca="1">IFERROR(INDIRECT(ADDRESS(MATCH(A2270,'contribution par jour-semaine'!A:A,0),MATCH(B2270,'contribution par jour-semaine'!$1:$1,0),4,1,"contribution par jour-semaine")),"")</f>
        <v>6420.70068359375</v>
      </c>
      <c r="D2270" s="4" t="str">
        <f ca="1">VLOOKUP(A2270,predictions!A:B,2,FALSE)</f>
        <v>29/11/2021</v>
      </c>
      <c r="E2270" s="4">
        <f t="shared" ca="1" si="8"/>
        <v>44529</v>
      </c>
    </row>
    <row r="2271" spans="1:5" ht="13" x14ac:dyDescent="0.15">
      <c r="A2271" s="1">
        <f ca="1">IFERROR(__xludf.DUMMYFUNCTION("""COMPUTED_VALUE"""),75)</f>
        <v>75</v>
      </c>
      <c r="B2271" s="1" t="str">
        <f ca="1">IFERROR(__xludf.DUMMYFUNCTION("""COMPUTED_VALUE"""),"Media_TV_TF1 SERIES FILMS contribution")</f>
        <v>Media_TV_TF1 SERIES FILMS contribution</v>
      </c>
      <c r="C2271" s="1">
        <f ca="1">IFERROR(INDIRECT(ADDRESS(MATCH(A2271,'contribution par jour-semaine'!A:A,0),MATCH(B2271,'contribution par jour-semaine'!$1:$1,0),4,1,"contribution par jour-semaine")),"")</f>
        <v>5094.744140625</v>
      </c>
      <c r="D2271" s="4" t="str">
        <f ca="1">VLOOKUP(A2271,predictions!A:B,2,FALSE)</f>
        <v>29/11/2021</v>
      </c>
      <c r="E2271" s="4">
        <f t="shared" ca="1" si="8"/>
        <v>44529</v>
      </c>
    </row>
    <row r="2272" spans="1:5" ht="13" x14ac:dyDescent="0.15">
      <c r="A2272" s="1">
        <f ca="1">IFERROR(__xludf.DUMMYFUNCTION("""COMPUTED_VALUE"""),75)</f>
        <v>75</v>
      </c>
      <c r="B2272" s="1" t="str">
        <f ca="1">IFERROR(__xludf.DUMMYFUNCTION("""COMPUTED_VALUE"""),"Media_TV_NRJ12 contribution")</f>
        <v>Media_TV_NRJ12 contribution</v>
      </c>
      <c r="C2272" s="1">
        <f ca="1">IFERROR(INDIRECT(ADDRESS(MATCH(A2272,'contribution par jour-semaine'!A:A,0),MATCH(B2272,'contribution par jour-semaine'!$1:$1,0),4,1,"contribution par jour-semaine")),"")</f>
        <v>3376.06591796875</v>
      </c>
      <c r="D2272" s="4" t="str">
        <f ca="1">VLOOKUP(A2272,predictions!A:B,2,FALSE)</f>
        <v>29/11/2021</v>
      </c>
      <c r="E2272" s="4">
        <f t="shared" ca="1" si="8"/>
        <v>44529</v>
      </c>
    </row>
    <row r="2273" spans="1:5" ht="13" x14ac:dyDescent="0.15">
      <c r="A2273" s="1">
        <f ca="1">IFERROR(__xludf.DUMMYFUNCTION("""COMPUTED_VALUE"""),75)</f>
        <v>75</v>
      </c>
      <c r="B2273" s="1" t="str">
        <f ca="1">IFERROR(__xludf.DUMMYFUNCTION("""COMPUTED_VALUE"""),"Media_Search contribution")</f>
        <v>Media_Search contribution</v>
      </c>
      <c r="C2273" s="1">
        <f ca="1">IFERROR(INDIRECT(ADDRESS(MATCH(A2273,'contribution par jour-semaine'!A:A,0),MATCH(B2273,'contribution par jour-semaine'!$1:$1,0),4,1,"contribution par jour-semaine")),"")</f>
        <v>93493.234375</v>
      </c>
      <c r="D2273" s="4" t="str">
        <f ca="1">VLOOKUP(A2273,predictions!A:B,2,FALSE)</f>
        <v>29/11/2021</v>
      </c>
      <c r="E2273" s="4">
        <f t="shared" ca="1" si="8"/>
        <v>44529</v>
      </c>
    </row>
    <row r="2274" spans="1:5" ht="13" x14ac:dyDescent="0.15">
      <c r="A2274" s="1">
        <f ca="1">IFERROR(__xludf.DUMMYFUNCTION("""COMPUTED_VALUE"""),75)</f>
        <v>75</v>
      </c>
      <c r="B2274" s="1" t="str">
        <f ca="1">IFERROR(__xludf.DUMMYFUNCTION("""COMPUTED_VALUE"""),"Media_Social contribution")</f>
        <v>Media_Social contribution</v>
      </c>
      <c r="C2274" s="1">
        <f ca="1">IFERROR(INDIRECT(ADDRESS(MATCH(A2274,'contribution par jour-semaine'!A:A,0),MATCH(B2274,'contribution par jour-semaine'!$1:$1,0),4,1,"contribution par jour-semaine")),"")</f>
        <v>276084.625</v>
      </c>
      <c r="D2274" s="4" t="str">
        <f ca="1">VLOOKUP(A2274,predictions!A:B,2,FALSE)</f>
        <v>29/11/2021</v>
      </c>
      <c r="E2274" s="4">
        <f t="shared" ca="1" si="8"/>
        <v>44529</v>
      </c>
    </row>
    <row r="2275" spans="1:5" ht="13" x14ac:dyDescent="0.15">
      <c r="A2275" s="1">
        <f ca="1">IFERROR(__xludf.DUMMYFUNCTION("""COMPUTED_VALUE"""),75)</f>
        <v>75</v>
      </c>
      <c r="B2275" s="1" t="str">
        <f ca="1">IFERROR(__xludf.DUMMYFUNCTION("""COMPUTED_VALUE"""),"Media_Display contribution")</f>
        <v>Media_Display contribution</v>
      </c>
      <c r="C2275" s="1">
        <f ca="1">IFERROR(INDIRECT(ADDRESS(MATCH(A2275,'contribution par jour-semaine'!A:A,0),MATCH(B2275,'contribution par jour-semaine'!$1:$1,0),4,1,"contribution par jour-semaine")),"")</f>
        <v>38597.6796875</v>
      </c>
      <c r="D2275" s="4" t="str">
        <f ca="1">VLOOKUP(A2275,predictions!A:B,2,FALSE)</f>
        <v>29/11/2021</v>
      </c>
      <c r="E2275" s="4">
        <f t="shared" ca="1" si="8"/>
        <v>44529</v>
      </c>
    </row>
    <row r="2276" spans="1:5" ht="13" x14ac:dyDescent="0.15">
      <c r="A2276" s="1">
        <f ca="1">IFERROR(__xludf.DUMMYFUNCTION("""COMPUTED_VALUE"""),75)</f>
        <v>75</v>
      </c>
      <c r="B2276" s="1" t="str">
        <f ca="1">IFERROR(__xludf.DUMMYFUNCTION("""COMPUTED_VALUE"""),"Media_OOH_JC DECAUX VITRINE 2M2 NATIONAL contribution")</f>
        <v>Media_OOH_JC DECAUX VITRINE 2M2 NATIONAL contribution</v>
      </c>
      <c r="C2276" s="1">
        <f ca="1">IFERROR(INDIRECT(ADDRESS(MATCH(A2276,'contribution par jour-semaine'!A:A,0),MATCH(B2276,'contribution par jour-semaine'!$1:$1,0),4,1,"contribution par jour-semaine")),"")</f>
        <v>6715.06298828125</v>
      </c>
      <c r="D2276" s="4" t="str">
        <f ca="1">VLOOKUP(A2276,predictions!A:B,2,FALSE)</f>
        <v>29/11/2021</v>
      </c>
      <c r="E2276" s="4">
        <f t="shared" ca="1" si="8"/>
        <v>44529</v>
      </c>
    </row>
    <row r="2277" spans="1:5" ht="13" x14ac:dyDescent="0.15">
      <c r="A2277" s="1">
        <f ca="1">IFERROR(__xludf.DUMMYFUNCTION("""COMPUTED_VALUE"""),75)</f>
        <v>75</v>
      </c>
      <c r="B2277" s="1" t="str">
        <f ca="1">IFERROR(__xludf.DUMMYFUNCTION("""COMPUTED_VALUE"""),"Media_OOH_METROBUS METRO NATIONAL contribution")</f>
        <v>Media_OOH_METROBUS METRO NATIONAL contribution</v>
      </c>
      <c r="C2277" s="1">
        <f ca="1">IFERROR(INDIRECT(ADDRESS(MATCH(A2277,'contribution par jour-semaine'!A:A,0),MATCH(B2277,'contribution par jour-semaine'!$1:$1,0),4,1,"contribution par jour-semaine")),"")</f>
        <v>11655.0126953125</v>
      </c>
      <c r="D2277" s="4" t="str">
        <f ca="1">VLOOKUP(A2277,predictions!A:B,2,FALSE)</f>
        <v>29/11/2021</v>
      </c>
      <c r="E2277" s="4">
        <f t="shared" ca="1" si="8"/>
        <v>44529</v>
      </c>
    </row>
    <row r="2278" spans="1:5" ht="13" x14ac:dyDescent="0.15">
      <c r="A2278" s="1">
        <f ca="1">IFERROR(__xludf.DUMMYFUNCTION("""COMPUTED_VALUE"""),75)</f>
        <v>75</v>
      </c>
      <c r="B2278" s="1" t="str">
        <f ca="1">IFERROR(__xludf.DUMMYFUNCTION("""COMPUTED_VALUE"""),"Media_OOH_CLEAR CHANNEL SHOPPING MALLS contribution")</f>
        <v>Media_OOH_CLEAR CHANNEL SHOPPING MALLS contribution</v>
      </c>
      <c r="C2278" s="1">
        <f ca="1">IFERROR(INDIRECT(ADDRESS(MATCH(A2278,'contribution par jour-semaine'!A:A,0),MATCH(B2278,'contribution par jour-semaine'!$1:$1,0),4,1,"contribution par jour-semaine")),"")</f>
        <v>12429.9326171875</v>
      </c>
      <c r="D2278" s="4" t="str">
        <f ca="1">VLOOKUP(A2278,predictions!A:B,2,FALSE)</f>
        <v>29/11/2021</v>
      </c>
      <c r="E2278" s="4">
        <f t="shared" ca="1" si="8"/>
        <v>44529</v>
      </c>
    </row>
    <row r="2279" spans="1:5" ht="13" x14ac:dyDescent="0.15">
      <c r="A2279" s="1">
        <f ca="1">IFERROR(__xludf.DUMMYFUNCTION("""COMPUTED_VALUE"""),75)</f>
        <v>75</v>
      </c>
      <c r="B2279" s="1" t="str">
        <f ca="1">IFERROR(__xludf.DUMMYFUNCTION("""COMPUTED_VALUE"""),"Media_OOH_MEDIAGARES TRANSPORT contribution")</f>
        <v>Media_OOH_MEDIAGARES TRANSPORT contribution</v>
      </c>
      <c r="C2279" s="1">
        <f ca="1">IFERROR(INDIRECT(ADDRESS(MATCH(A2279,'contribution par jour-semaine'!A:A,0),MATCH(B2279,'contribution par jour-semaine'!$1:$1,0),4,1,"contribution par jour-semaine")),"")</f>
        <v>15518.771484375</v>
      </c>
      <c r="D2279" s="4" t="str">
        <f ca="1">VLOOKUP(A2279,predictions!A:B,2,FALSE)</f>
        <v>29/11/2021</v>
      </c>
      <c r="E2279" s="4">
        <f t="shared" ca="1" si="8"/>
        <v>44529</v>
      </c>
    </row>
    <row r="2280" spans="1:5" ht="13" x14ac:dyDescent="0.15">
      <c r="A2280" s="1">
        <f ca="1">IFERROR(__xludf.DUMMYFUNCTION("""COMPUTED_VALUE"""),75)</f>
        <v>75</v>
      </c>
      <c r="B2280" s="1" t="str">
        <f ca="1">IFERROR(__xludf.DUMMYFUNCTION("""COMPUTED_VALUE"""),"Media_OOH_Others contribution")</f>
        <v>Media_OOH_Others contribution</v>
      </c>
      <c r="C2280" s="1">
        <f ca="1">IFERROR(INDIRECT(ADDRESS(MATCH(A2280,'contribution par jour-semaine'!A:A,0),MATCH(B2280,'contribution par jour-semaine'!$1:$1,0),4,1,"contribution par jour-semaine")),"")</f>
        <v>7452.22314453125</v>
      </c>
      <c r="D2280" s="4" t="str">
        <f ca="1">VLOOKUP(A2280,predictions!A:B,2,FALSE)</f>
        <v>29/11/2021</v>
      </c>
      <c r="E2280" s="4">
        <f t="shared" ca="1" si="8"/>
        <v>44529</v>
      </c>
    </row>
    <row r="2281" spans="1:5" ht="13" x14ac:dyDescent="0.15">
      <c r="A2281" s="1">
        <f ca="1">IFERROR(__xludf.DUMMYFUNCTION("""COMPUTED_VALUE"""),75)</f>
        <v>75</v>
      </c>
      <c r="B2281" s="1" t="str">
        <f ca="1">IFERROR(__xludf.DUMMYFUNCTION("""COMPUTED_VALUE"""),"baseline contribution")</f>
        <v>baseline contribution</v>
      </c>
      <c r="C2281" s="1">
        <f ca="1">IFERROR(INDIRECT(ADDRESS(MATCH(A2281,'contribution par jour-semaine'!A:A,0),MATCH(B2281,'contribution par jour-semaine'!$1:$1,0),4,1,"contribution par jour-semaine")),"")</f>
        <v>1061167.375</v>
      </c>
      <c r="D2281" s="4" t="str">
        <f ca="1">VLOOKUP(A2281,predictions!A:B,2,FALSE)</f>
        <v>29/11/2021</v>
      </c>
      <c r="E2281" s="4">
        <f t="shared" ca="1" si="8"/>
        <v>44529</v>
      </c>
    </row>
    <row r="2282" spans="1:5" ht="13" x14ac:dyDescent="0.15">
      <c r="A2282" s="1">
        <f ca="1">IFERROR(__xludf.DUMMYFUNCTION("""COMPUTED_VALUE"""),76)</f>
        <v>76</v>
      </c>
      <c r="B2282" s="1" t="str">
        <f ca="1">IFERROR(__xludf.DUMMYFUNCTION("""COMPUTED_VALUE"""),"Media_Print_Others contribution")</f>
        <v>Media_Print_Others contribution</v>
      </c>
      <c r="C2282" s="1">
        <f ca="1">IFERROR(INDIRECT(ADDRESS(MATCH(A2282,'contribution par jour-semaine'!A:A,0),MATCH(B2282,'contribution par jour-semaine'!$1:$1,0),4,1,"contribution par jour-semaine")),"")</f>
        <v>52728.1875</v>
      </c>
      <c r="D2282" s="4" t="str">
        <f ca="1">VLOOKUP(A2282,predictions!A:B,2,FALSE)</f>
        <v>06/12/2021</v>
      </c>
      <c r="E2282" s="4">
        <f t="shared" ca="1" si="8"/>
        <v>44536</v>
      </c>
    </row>
    <row r="2283" spans="1:5" ht="13" x14ac:dyDescent="0.15">
      <c r="A2283" s="1">
        <f ca="1">IFERROR(__xludf.DUMMYFUNCTION("""COMPUTED_VALUE"""),76)</f>
        <v>76</v>
      </c>
      <c r="B2283" s="1" t="str">
        <f ca="1">IFERROR(__xludf.DUMMYFUNCTION("""COMPUTED_VALUE"""),"Media_Print_ELLE contribution")</f>
        <v>Media_Print_ELLE contribution</v>
      </c>
      <c r="C2283" s="1">
        <f ca="1">IFERROR(INDIRECT(ADDRESS(MATCH(A2283,'contribution par jour-semaine'!A:A,0),MATCH(B2283,'contribution par jour-semaine'!$1:$1,0),4,1,"contribution par jour-semaine")),"")</f>
        <v>57930.05859375</v>
      </c>
      <c r="D2283" s="4" t="str">
        <f ca="1">VLOOKUP(A2283,predictions!A:B,2,FALSE)</f>
        <v>06/12/2021</v>
      </c>
      <c r="E2283" s="4">
        <f t="shared" ca="1" si="8"/>
        <v>44536</v>
      </c>
    </row>
    <row r="2284" spans="1:5" ht="13" x14ac:dyDescent="0.15">
      <c r="A2284" s="1">
        <f ca="1">IFERROR(__xludf.DUMMYFUNCTION("""COMPUTED_VALUE"""),76)</f>
        <v>76</v>
      </c>
      <c r="B2284" s="1" t="str">
        <f ca="1">IFERROR(__xludf.DUMMYFUNCTION("""COMPUTED_VALUE"""),"Media_Print_MADAME FIGARO contribution")</f>
        <v>Media_Print_MADAME FIGARO contribution</v>
      </c>
      <c r="C2284" s="1">
        <f ca="1">IFERROR(INDIRECT(ADDRESS(MATCH(A2284,'contribution par jour-semaine'!A:A,0),MATCH(B2284,'contribution par jour-semaine'!$1:$1,0),4,1,"contribution par jour-semaine")),"")</f>
        <v>22179.150390625</v>
      </c>
      <c r="D2284" s="4" t="str">
        <f ca="1">VLOOKUP(A2284,predictions!A:B,2,FALSE)</f>
        <v>06/12/2021</v>
      </c>
      <c r="E2284" s="4">
        <f t="shared" ca="1" si="8"/>
        <v>44536</v>
      </c>
    </row>
    <row r="2285" spans="1:5" ht="13" x14ac:dyDescent="0.15">
      <c r="A2285" s="1">
        <f ca="1">IFERROR(__xludf.DUMMYFUNCTION("""COMPUTED_VALUE"""),76)</f>
        <v>76</v>
      </c>
      <c r="B2285" s="1" t="str">
        <f ca="1">IFERROR(__xludf.DUMMYFUNCTION("""COMPUTED_VALUE"""),"Media_Print_MARIE CLAIRE contribution")</f>
        <v>Media_Print_MARIE CLAIRE contribution</v>
      </c>
      <c r="C2285" s="1">
        <f ca="1">IFERROR(INDIRECT(ADDRESS(MATCH(A2285,'contribution par jour-semaine'!A:A,0),MATCH(B2285,'contribution par jour-semaine'!$1:$1,0),4,1,"contribution par jour-semaine")),"")</f>
        <v>15944.2509765625</v>
      </c>
      <c r="D2285" s="4" t="str">
        <f ca="1">VLOOKUP(A2285,predictions!A:B,2,FALSE)</f>
        <v>06/12/2021</v>
      </c>
      <c r="E2285" s="4">
        <f t="shared" ca="1" si="8"/>
        <v>44536</v>
      </c>
    </row>
    <row r="2286" spans="1:5" ht="13" x14ac:dyDescent="0.15">
      <c r="A2286" s="1">
        <f ca="1">IFERROR(__xludf.DUMMYFUNCTION("""COMPUTED_VALUE"""),76)</f>
        <v>76</v>
      </c>
      <c r="B2286" s="1" t="str">
        <f ca="1">IFERROR(__xludf.DUMMYFUNCTION("""COMPUTED_VALUE"""),"Media_Print_VERSION FEMINA contribution")</f>
        <v>Media_Print_VERSION FEMINA contribution</v>
      </c>
      <c r="C2286" s="1">
        <f ca="1">IFERROR(INDIRECT(ADDRESS(MATCH(A2286,'contribution par jour-semaine'!A:A,0),MATCH(B2286,'contribution par jour-semaine'!$1:$1,0),4,1,"contribution par jour-semaine")),"")</f>
        <v>11971.6044921875</v>
      </c>
      <c r="D2286" s="4" t="str">
        <f ca="1">VLOOKUP(A2286,predictions!A:B,2,FALSE)</f>
        <v>06/12/2021</v>
      </c>
      <c r="E2286" s="4">
        <f t="shared" ca="1" si="8"/>
        <v>44536</v>
      </c>
    </row>
    <row r="2287" spans="1:5" ht="13" x14ac:dyDescent="0.15">
      <c r="A2287" s="1">
        <f ca="1">IFERROR(__xludf.DUMMYFUNCTION("""COMPUTED_VALUE"""),76)</f>
        <v>76</v>
      </c>
      <c r="B2287" s="1" t="str">
        <f ca="1">IFERROR(__xludf.DUMMYFUNCTION("""COMPUTED_VALUE"""),"Media_Print_GALA contribution")</f>
        <v>Media_Print_GALA contribution</v>
      </c>
      <c r="C2287" s="1">
        <f ca="1">IFERROR(INDIRECT(ADDRESS(MATCH(A2287,'contribution par jour-semaine'!A:A,0),MATCH(B2287,'contribution par jour-semaine'!$1:$1,0),4,1,"contribution par jour-semaine")),"")</f>
        <v>27483.099609375</v>
      </c>
      <c r="D2287" s="4" t="str">
        <f ca="1">VLOOKUP(A2287,predictions!A:B,2,FALSE)</f>
        <v>06/12/2021</v>
      </c>
      <c r="E2287" s="4">
        <f t="shared" ca="1" si="8"/>
        <v>44536</v>
      </c>
    </row>
    <row r="2288" spans="1:5" ht="13" x14ac:dyDescent="0.15">
      <c r="A2288" s="1">
        <f ca="1">IFERROR(__xludf.DUMMYFUNCTION("""COMPUTED_VALUE"""),76)</f>
        <v>76</v>
      </c>
      <c r="B2288" s="1" t="str">
        <f ca="1">IFERROR(__xludf.DUMMYFUNCTION("""COMPUTED_VALUE"""),"Media_Print_COSMOPOLITAN contribution")</f>
        <v>Media_Print_COSMOPOLITAN contribution</v>
      </c>
      <c r="C2288" s="1">
        <f ca="1">IFERROR(INDIRECT(ADDRESS(MATCH(A2288,'contribution par jour-semaine'!A:A,0),MATCH(B2288,'contribution par jour-semaine'!$1:$1,0),4,1,"contribution par jour-semaine")),"")</f>
        <v>30580.63671875</v>
      </c>
      <c r="D2288" s="4" t="str">
        <f ca="1">VLOOKUP(A2288,predictions!A:B,2,FALSE)</f>
        <v>06/12/2021</v>
      </c>
      <c r="E2288" s="4">
        <f t="shared" ca="1" si="8"/>
        <v>44536</v>
      </c>
    </row>
    <row r="2289" spans="1:5" ht="13" x14ac:dyDescent="0.15">
      <c r="A2289" s="1">
        <f ca="1">IFERROR(__xludf.DUMMYFUNCTION("""COMPUTED_VALUE"""),76)</f>
        <v>76</v>
      </c>
      <c r="B2289" s="1" t="str">
        <f ca="1">IFERROR(__xludf.DUMMYFUNCTION("""COMPUTED_VALUE"""),"Media_Print_FEMME ACTUELLE contribution")</f>
        <v>Media_Print_FEMME ACTUELLE contribution</v>
      </c>
      <c r="C2289" s="1">
        <f ca="1">IFERROR(INDIRECT(ADDRESS(MATCH(A2289,'contribution par jour-semaine'!A:A,0),MATCH(B2289,'contribution par jour-semaine'!$1:$1,0),4,1,"contribution par jour-semaine")),"")</f>
        <v>28230.966796875</v>
      </c>
      <c r="D2289" s="4" t="str">
        <f ca="1">VLOOKUP(A2289,predictions!A:B,2,FALSE)</f>
        <v>06/12/2021</v>
      </c>
      <c r="E2289" s="4">
        <f t="shared" ca="1" si="8"/>
        <v>44536</v>
      </c>
    </row>
    <row r="2290" spans="1:5" ht="13" x14ac:dyDescent="0.15">
      <c r="A2290" s="1">
        <f ca="1">IFERROR(__xludf.DUMMYFUNCTION("""COMPUTED_VALUE"""),76)</f>
        <v>76</v>
      </c>
      <c r="B2290" s="1" t="str">
        <f ca="1">IFERROR(__xludf.DUMMYFUNCTION("""COMPUTED_VALUE"""),"Media_Print_PARIS MATCH contribution")</f>
        <v>Media_Print_PARIS MATCH contribution</v>
      </c>
      <c r="C2290" s="1">
        <f ca="1">IFERROR(INDIRECT(ADDRESS(MATCH(A2290,'contribution par jour-semaine'!A:A,0),MATCH(B2290,'contribution par jour-semaine'!$1:$1,0),4,1,"contribution par jour-semaine")),"")</f>
        <v>15888.72265625</v>
      </c>
      <c r="D2290" s="4" t="str">
        <f ca="1">VLOOKUP(A2290,predictions!A:B,2,FALSE)</f>
        <v>06/12/2021</v>
      </c>
      <c r="E2290" s="4">
        <f t="shared" ca="1" si="8"/>
        <v>44536</v>
      </c>
    </row>
    <row r="2291" spans="1:5" ht="13" x14ac:dyDescent="0.15">
      <c r="A2291" s="1">
        <f ca="1">IFERROR(__xludf.DUMMYFUNCTION("""COMPUTED_VALUE"""),76)</f>
        <v>76</v>
      </c>
      <c r="B2291" s="1" t="str">
        <f ca="1">IFERROR(__xludf.DUMMYFUNCTION("""COMPUTED_VALUE"""),"Media_Print_BIBA contribution")</f>
        <v>Media_Print_BIBA contribution</v>
      </c>
      <c r="C2291" s="1">
        <f ca="1">IFERROR(INDIRECT(ADDRESS(MATCH(A2291,'contribution par jour-semaine'!A:A,0),MATCH(B2291,'contribution par jour-semaine'!$1:$1,0),4,1,"contribution par jour-semaine")),"")</f>
        <v>24303.513671875</v>
      </c>
      <c r="D2291" s="4" t="str">
        <f ca="1">VLOOKUP(A2291,predictions!A:B,2,FALSE)</f>
        <v>06/12/2021</v>
      </c>
      <c r="E2291" s="4">
        <f t="shared" ca="1" si="8"/>
        <v>44536</v>
      </c>
    </row>
    <row r="2292" spans="1:5" ht="13" x14ac:dyDescent="0.15">
      <c r="A2292" s="1">
        <f ca="1">IFERROR(__xludf.DUMMYFUNCTION("""COMPUTED_VALUE"""),76)</f>
        <v>76</v>
      </c>
      <c r="B2292" s="1" t="str">
        <f ca="1">IFERROR(__xludf.DUMMYFUNCTION("""COMPUTED_VALUE"""),"Media_Print_AVANTAGES contribution")</f>
        <v>Media_Print_AVANTAGES contribution</v>
      </c>
      <c r="C2292" s="1">
        <f ca="1">IFERROR(INDIRECT(ADDRESS(MATCH(A2292,'contribution par jour-semaine'!A:A,0),MATCH(B2292,'contribution par jour-semaine'!$1:$1,0),4,1,"contribution par jour-semaine")),"")</f>
        <v>6544</v>
      </c>
      <c r="D2292" s="4" t="str">
        <f ca="1">VLOOKUP(A2292,predictions!A:B,2,FALSE)</f>
        <v>06/12/2021</v>
      </c>
      <c r="E2292" s="4">
        <f t="shared" ca="1" si="8"/>
        <v>44536</v>
      </c>
    </row>
    <row r="2293" spans="1:5" ht="13" x14ac:dyDescent="0.15">
      <c r="A2293" s="1">
        <f ca="1">IFERROR(__xludf.DUMMYFUNCTION("""COMPUTED_VALUE"""),76)</f>
        <v>76</v>
      </c>
      <c r="B2293" s="1" t="str">
        <f ca="1">IFERROR(__xludf.DUMMYFUNCTION("""COMPUTED_VALUE"""),"Media_Print_PSYCHOLOGIES contribution")</f>
        <v>Media_Print_PSYCHOLOGIES contribution</v>
      </c>
      <c r="C2293" s="1">
        <f ca="1">IFERROR(INDIRECT(ADDRESS(MATCH(A2293,'contribution par jour-semaine'!A:A,0),MATCH(B2293,'contribution par jour-semaine'!$1:$1,0),4,1,"contribution par jour-semaine")),"")</f>
        <v>2111.03955078125</v>
      </c>
      <c r="D2293" s="4" t="str">
        <f ca="1">VLOOKUP(A2293,predictions!A:B,2,FALSE)</f>
        <v>06/12/2021</v>
      </c>
      <c r="E2293" s="4">
        <f t="shared" ca="1" si="8"/>
        <v>44536</v>
      </c>
    </row>
    <row r="2294" spans="1:5" ht="13" x14ac:dyDescent="0.15">
      <c r="A2294" s="1">
        <f ca="1">IFERROR(__xludf.DUMMYFUNCTION("""COMPUTED_VALUE"""),76)</f>
        <v>76</v>
      </c>
      <c r="B2294" s="1" t="str">
        <f ca="1">IFERROR(__xludf.DUMMYFUNCTION("""COMPUTED_VALUE"""),"Media_TV_TF1 contribution")</f>
        <v>Media_TV_TF1 contribution</v>
      </c>
      <c r="C2294" s="1">
        <f ca="1">IFERROR(INDIRECT(ADDRESS(MATCH(A2294,'contribution par jour-semaine'!A:A,0),MATCH(B2294,'contribution par jour-semaine'!$1:$1,0),4,1,"contribution par jour-semaine")),"")</f>
        <v>4343.158203125</v>
      </c>
      <c r="D2294" s="4" t="str">
        <f ca="1">VLOOKUP(A2294,predictions!A:B,2,FALSE)</f>
        <v>06/12/2021</v>
      </c>
      <c r="E2294" s="4">
        <f t="shared" ca="1" si="8"/>
        <v>44536</v>
      </c>
    </row>
    <row r="2295" spans="1:5" ht="13" x14ac:dyDescent="0.15">
      <c r="A2295" s="1">
        <f ca="1">IFERROR(__xludf.DUMMYFUNCTION("""COMPUTED_VALUE"""),76)</f>
        <v>76</v>
      </c>
      <c r="B2295" s="1" t="str">
        <f ca="1">IFERROR(__xludf.DUMMYFUNCTION("""COMPUTED_VALUE"""),"Media_TV_Others contribution")</f>
        <v>Media_TV_Others contribution</v>
      </c>
      <c r="C2295" s="1">
        <f ca="1">IFERROR(INDIRECT(ADDRESS(MATCH(A2295,'contribution par jour-semaine'!A:A,0),MATCH(B2295,'contribution par jour-semaine'!$1:$1,0),4,1,"contribution par jour-semaine")),"")</f>
        <v>5794.93994140625</v>
      </c>
      <c r="D2295" s="4" t="str">
        <f ca="1">VLOOKUP(A2295,predictions!A:B,2,FALSE)</f>
        <v>06/12/2021</v>
      </c>
      <c r="E2295" s="4">
        <f t="shared" ca="1" si="8"/>
        <v>44536</v>
      </c>
    </row>
    <row r="2296" spans="1:5" ht="13" x14ac:dyDescent="0.15">
      <c r="A2296" s="1">
        <f ca="1">IFERROR(__xludf.DUMMYFUNCTION("""COMPUTED_VALUE"""),76)</f>
        <v>76</v>
      </c>
      <c r="B2296" s="1" t="str">
        <f ca="1">IFERROR(__xludf.DUMMYFUNCTION("""COMPUTED_VALUE"""),"Media_TV_M6 contribution")</f>
        <v>Media_TV_M6 contribution</v>
      </c>
      <c r="C2296" s="1">
        <f ca="1">IFERROR(INDIRECT(ADDRESS(MATCH(A2296,'contribution par jour-semaine'!A:A,0),MATCH(B2296,'contribution par jour-semaine'!$1:$1,0),4,1,"contribution par jour-semaine")),"")</f>
        <v>11328.57421875</v>
      </c>
      <c r="D2296" s="4" t="str">
        <f ca="1">VLOOKUP(A2296,predictions!A:B,2,FALSE)</f>
        <v>06/12/2021</v>
      </c>
      <c r="E2296" s="4">
        <f t="shared" ca="1" si="8"/>
        <v>44536</v>
      </c>
    </row>
    <row r="2297" spans="1:5" ht="13" x14ac:dyDescent="0.15">
      <c r="A2297" s="1">
        <f ca="1">IFERROR(__xludf.DUMMYFUNCTION("""COMPUTED_VALUE"""),76)</f>
        <v>76</v>
      </c>
      <c r="B2297" s="1" t="str">
        <f ca="1">IFERROR(__xludf.DUMMYFUNCTION("""COMPUTED_VALUE"""),"Media_TV_TMC contribution")</f>
        <v>Media_TV_TMC contribution</v>
      </c>
      <c r="C2297" s="1">
        <f ca="1">IFERROR(INDIRECT(ADDRESS(MATCH(A2297,'contribution par jour-semaine'!A:A,0),MATCH(B2297,'contribution par jour-semaine'!$1:$1,0),4,1,"contribution par jour-semaine")),"")</f>
        <v>8193.376953125</v>
      </c>
      <c r="D2297" s="4" t="str">
        <f ca="1">VLOOKUP(A2297,predictions!A:B,2,FALSE)</f>
        <v>06/12/2021</v>
      </c>
      <c r="E2297" s="4">
        <f t="shared" ref="E2297:E2551" ca="1" si="9">DATE(RIGHT(D2297,4),MID(D2297,4,2),LEFT(D2297,2))</f>
        <v>44536</v>
      </c>
    </row>
    <row r="2298" spans="1:5" ht="13" x14ac:dyDescent="0.15">
      <c r="A2298" s="1">
        <f ca="1">IFERROR(__xludf.DUMMYFUNCTION("""COMPUTED_VALUE"""),76)</f>
        <v>76</v>
      </c>
      <c r="B2298" s="1" t="str">
        <f ca="1">IFERROR(__xludf.DUMMYFUNCTION("""COMPUTED_VALUE"""),"Media_TV_FRANCE 2 contribution")</f>
        <v>Media_TV_FRANCE 2 contribution</v>
      </c>
      <c r="C2298" s="1">
        <f ca="1">IFERROR(INDIRECT(ADDRESS(MATCH(A2298,'contribution par jour-semaine'!A:A,0),MATCH(B2298,'contribution par jour-semaine'!$1:$1,0),4,1,"contribution par jour-semaine")),"")</f>
        <v>6818.4462890625</v>
      </c>
      <c r="D2298" s="4" t="str">
        <f ca="1">VLOOKUP(A2298,predictions!A:B,2,FALSE)</f>
        <v>06/12/2021</v>
      </c>
      <c r="E2298" s="4">
        <f t="shared" ca="1" si="9"/>
        <v>44536</v>
      </c>
    </row>
    <row r="2299" spans="1:5" ht="13" x14ac:dyDescent="0.15">
      <c r="A2299" s="1">
        <f ca="1">IFERROR(__xludf.DUMMYFUNCTION("""COMPUTED_VALUE"""),76)</f>
        <v>76</v>
      </c>
      <c r="B2299" s="1" t="str">
        <f ca="1">IFERROR(__xludf.DUMMYFUNCTION("""COMPUTED_VALUE"""),"Media_TV_BFM TV contribution")</f>
        <v>Media_TV_BFM TV contribution</v>
      </c>
      <c r="C2299" s="1">
        <f ca="1">IFERROR(INDIRECT(ADDRESS(MATCH(A2299,'contribution par jour-semaine'!A:A,0),MATCH(B2299,'contribution par jour-semaine'!$1:$1,0),4,1,"contribution par jour-semaine")),"")</f>
        <v>3944.2197265625</v>
      </c>
      <c r="D2299" s="4" t="str">
        <f ca="1">VLOOKUP(A2299,predictions!A:B,2,FALSE)</f>
        <v>06/12/2021</v>
      </c>
      <c r="E2299" s="4">
        <f t="shared" ca="1" si="9"/>
        <v>44536</v>
      </c>
    </row>
    <row r="2300" spans="1:5" ht="13" x14ac:dyDescent="0.15">
      <c r="A2300" s="1">
        <f ca="1">IFERROR(__xludf.DUMMYFUNCTION("""COMPUTED_VALUE"""),76)</f>
        <v>76</v>
      </c>
      <c r="B2300" s="1" t="str">
        <f ca="1">IFERROR(__xludf.DUMMYFUNCTION("""COMPUTED_VALUE"""),"Media_TV_C8 contribution")</f>
        <v>Media_TV_C8 contribution</v>
      </c>
      <c r="C2300" s="1">
        <f ca="1">IFERROR(INDIRECT(ADDRESS(MATCH(A2300,'contribution par jour-semaine'!A:A,0),MATCH(B2300,'contribution par jour-semaine'!$1:$1,0),4,1,"contribution par jour-semaine")),"")</f>
        <v>6117.19921875</v>
      </c>
      <c r="D2300" s="4" t="str">
        <f ca="1">VLOOKUP(A2300,predictions!A:B,2,FALSE)</f>
        <v>06/12/2021</v>
      </c>
      <c r="E2300" s="4">
        <f t="shared" ca="1" si="9"/>
        <v>44536</v>
      </c>
    </row>
    <row r="2301" spans="1:5" ht="13" x14ac:dyDescent="0.15">
      <c r="A2301" s="1">
        <f ca="1">IFERROR(__xludf.DUMMYFUNCTION("""COMPUTED_VALUE"""),76)</f>
        <v>76</v>
      </c>
      <c r="B2301" s="1" t="str">
        <f ca="1">IFERROR(__xludf.DUMMYFUNCTION("""COMPUTED_VALUE"""),"Media_TV_TF1 SERIES FILMS contribution")</f>
        <v>Media_TV_TF1 SERIES FILMS contribution</v>
      </c>
      <c r="C2301" s="1">
        <f ca="1">IFERROR(INDIRECT(ADDRESS(MATCH(A2301,'contribution par jour-semaine'!A:A,0),MATCH(B2301,'contribution par jour-semaine'!$1:$1,0),4,1,"contribution par jour-semaine")),"")</f>
        <v>4583.935546875</v>
      </c>
      <c r="D2301" s="4" t="str">
        <f ca="1">VLOOKUP(A2301,predictions!A:B,2,FALSE)</f>
        <v>06/12/2021</v>
      </c>
      <c r="E2301" s="4">
        <f t="shared" ca="1" si="9"/>
        <v>44536</v>
      </c>
    </row>
    <row r="2302" spans="1:5" ht="13" x14ac:dyDescent="0.15">
      <c r="A2302" s="1">
        <f ca="1">IFERROR(__xludf.DUMMYFUNCTION("""COMPUTED_VALUE"""),76)</f>
        <v>76</v>
      </c>
      <c r="B2302" s="1" t="str">
        <f ca="1">IFERROR(__xludf.DUMMYFUNCTION("""COMPUTED_VALUE"""),"Media_TV_NRJ12 contribution")</f>
        <v>Media_TV_NRJ12 contribution</v>
      </c>
      <c r="C2302" s="1">
        <f ca="1">IFERROR(INDIRECT(ADDRESS(MATCH(A2302,'contribution par jour-semaine'!A:A,0),MATCH(B2302,'contribution par jour-semaine'!$1:$1,0),4,1,"contribution par jour-semaine")),"")</f>
        <v>2982.3701171875</v>
      </c>
      <c r="D2302" s="4" t="str">
        <f ca="1">VLOOKUP(A2302,predictions!A:B,2,FALSE)</f>
        <v>06/12/2021</v>
      </c>
      <c r="E2302" s="4">
        <f t="shared" ca="1" si="9"/>
        <v>44536</v>
      </c>
    </row>
    <row r="2303" spans="1:5" ht="13" x14ac:dyDescent="0.15">
      <c r="A2303" s="1">
        <f ca="1">IFERROR(__xludf.DUMMYFUNCTION("""COMPUTED_VALUE"""),76)</f>
        <v>76</v>
      </c>
      <c r="B2303" s="1" t="str">
        <f ca="1">IFERROR(__xludf.DUMMYFUNCTION("""COMPUTED_VALUE"""),"Media_Search contribution")</f>
        <v>Media_Search contribution</v>
      </c>
      <c r="C2303" s="1">
        <f ca="1">IFERROR(INDIRECT(ADDRESS(MATCH(A2303,'contribution par jour-semaine'!A:A,0),MATCH(B2303,'contribution par jour-semaine'!$1:$1,0),4,1,"contribution par jour-semaine")),"")</f>
        <v>95643.78125</v>
      </c>
      <c r="D2303" s="4" t="str">
        <f ca="1">VLOOKUP(A2303,predictions!A:B,2,FALSE)</f>
        <v>06/12/2021</v>
      </c>
      <c r="E2303" s="4">
        <f t="shared" ca="1" si="9"/>
        <v>44536</v>
      </c>
    </row>
    <row r="2304" spans="1:5" ht="13" x14ac:dyDescent="0.15">
      <c r="A2304" s="1">
        <f ca="1">IFERROR(__xludf.DUMMYFUNCTION("""COMPUTED_VALUE"""),76)</f>
        <v>76</v>
      </c>
      <c r="B2304" s="1" t="str">
        <f ca="1">IFERROR(__xludf.DUMMYFUNCTION("""COMPUTED_VALUE"""),"Media_Social contribution")</f>
        <v>Media_Social contribution</v>
      </c>
      <c r="C2304" s="1">
        <f ca="1">IFERROR(INDIRECT(ADDRESS(MATCH(A2304,'contribution par jour-semaine'!A:A,0),MATCH(B2304,'contribution par jour-semaine'!$1:$1,0),4,1,"contribution par jour-semaine")),"")</f>
        <v>261028.265625</v>
      </c>
      <c r="D2304" s="4" t="str">
        <f ca="1">VLOOKUP(A2304,predictions!A:B,2,FALSE)</f>
        <v>06/12/2021</v>
      </c>
      <c r="E2304" s="4">
        <f t="shared" ca="1" si="9"/>
        <v>44536</v>
      </c>
    </row>
    <row r="2305" spans="1:5" ht="13" x14ac:dyDescent="0.15">
      <c r="A2305" s="1">
        <f ca="1">IFERROR(__xludf.DUMMYFUNCTION("""COMPUTED_VALUE"""),76)</f>
        <v>76</v>
      </c>
      <c r="B2305" s="1" t="str">
        <f ca="1">IFERROR(__xludf.DUMMYFUNCTION("""COMPUTED_VALUE"""),"Media_Display contribution")</f>
        <v>Media_Display contribution</v>
      </c>
      <c r="C2305" s="1">
        <f ca="1">IFERROR(INDIRECT(ADDRESS(MATCH(A2305,'contribution par jour-semaine'!A:A,0),MATCH(B2305,'contribution par jour-semaine'!$1:$1,0),4,1,"contribution par jour-semaine")),"")</f>
        <v>44770.56640625</v>
      </c>
      <c r="D2305" s="4" t="str">
        <f ca="1">VLOOKUP(A2305,predictions!A:B,2,FALSE)</f>
        <v>06/12/2021</v>
      </c>
      <c r="E2305" s="4">
        <f t="shared" ca="1" si="9"/>
        <v>44536</v>
      </c>
    </row>
    <row r="2306" spans="1:5" ht="13" x14ac:dyDescent="0.15">
      <c r="A2306" s="1">
        <f ca="1">IFERROR(__xludf.DUMMYFUNCTION("""COMPUTED_VALUE"""),76)</f>
        <v>76</v>
      </c>
      <c r="B2306" s="1" t="str">
        <f ca="1">IFERROR(__xludf.DUMMYFUNCTION("""COMPUTED_VALUE"""),"Media_OOH_JC DECAUX VITRINE 2M2 NATIONAL contribution")</f>
        <v>Media_OOH_JC DECAUX VITRINE 2M2 NATIONAL contribution</v>
      </c>
      <c r="C2306" s="1">
        <f ca="1">IFERROR(INDIRECT(ADDRESS(MATCH(A2306,'contribution par jour-semaine'!A:A,0),MATCH(B2306,'contribution par jour-semaine'!$1:$1,0),4,1,"contribution par jour-semaine")),"")</f>
        <v>5937.2958984375</v>
      </c>
      <c r="D2306" s="4" t="str">
        <f ca="1">VLOOKUP(A2306,predictions!A:B,2,FALSE)</f>
        <v>06/12/2021</v>
      </c>
      <c r="E2306" s="4">
        <f t="shared" ca="1" si="9"/>
        <v>44536</v>
      </c>
    </row>
    <row r="2307" spans="1:5" ht="13" x14ac:dyDescent="0.15">
      <c r="A2307" s="1">
        <f ca="1">IFERROR(__xludf.DUMMYFUNCTION("""COMPUTED_VALUE"""),76)</f>
        <v>76</v>
      </c>
      <c r="B2307" s="1" t="str">
        <f ca="1">IFERROR(__xludf.DUMMYFUNCTION("""COMPUTED_VALUE"""),"Media_OOH_METROBUS METRO NATIONAL contribution")</f>
        <v>Media_OOH_METROBUS METRO NATIONAL contribution</v>
      </c>
      <c r="C2307" s="1">
        <f ca="1">IFERROR(INDIRECT(ADDRESS(MATCH(A2307,'contribution par jour-semaine'!A:A,0),MATCH(B2307,'contribution par jour-semaine'!$1:$1,0),4,1,"contribution par jour-semaine")),"")</f>
        <v>10305.40234375</v>
      </c>
      <c r="D2307" s="4" t="str">
        <f ca="1">VLOOKUP(A2307,predictions!A:B,2,FALSE)</f>
        <v>06/12/2021</v>
      </c>
      <c r="E2307" s="4">
        <f t="shared" ca="1" si="9"/>
        <v>44536</v>
      </c>
    </row>
    <row r="2308" spans="1:5" ht="13" x14ac:dyDescent="0.15">
      <c r="A2308" s="1">
        <f ca="1">IFERROR(__xludf.DUMMYFUNCTION("""COMPUTED_VALUE"""),76)</f>
        <v>76</v>
      </c>
      <c r="B2308" s="1" t="str">
        <f ca="1">IFERROR(__xludf.DUMMYFUNCTION("""COMPUTED_VALUE"""),"Media_OOH_CLEAR CHANNEL SHOPPING MALLS contribution")</f>
        <v>Media_OOH_CLEAR CHANNEL SHOPPING MALLS contribution</v>
      </c>
      <c r="C2308" s="1">
        <f ca="1">IFERROR(INDIRECT(ADDRESS(MATCH(A2308,'contribution par jour-semaine'!A:A,0),MATCH(B2308,'contribution par jour-semaine'!$1:$1,0),4,1,"contribution par jour-semaine")),"")</f>
        <v>11404.8681640625</v>
      </c>
      <c r="D2308" s="4" t="str">
        <f ca="1">VLOOKUP(A2308,predictions!A:B,2,FALSE)</f>
        <v>06/12/2021</v>
      </c>
      <c r="E2308" s="4">
        <f t="shared" ca="1" si="9"/>
        <v>44536</v>
      </c>
    </row>
    <row r="2309" spans="1:5" ht="13" x14ac:dyDescent="0.15">
      <c r="A2309" s="1">
        <f ca="1">IFERROR(__xludf.DUMMYFUNCTION("""COMPUTED_VALUE"""),76)</f>
        <v>76</v>
      </c>
      <c r="B2309" s="1" t="str">
        <f ca="1">IFERROR(__xludf.DUMMYFUNCTION("""COMPUTED_VALUE"""),"Media_OOH_MEDIAGARES TRANSPORT contribution")</f>
        <v>Media_OOH_MEDIAGARES TRANSPORT contribution</v>
      </c>
      <c r="C2309" s="1">
        <f ca="1">IFERROR(INDIRECT(ADDRESS(MATCH(A2309,'contribution par jour-semaine'!A:A,0),MATCH(B2309,'contribution par jour-semaine'!$1:$1,0),4,1,"contribution par jour-semaine")),"")</f>
        <v>14960.6826171875</v>
      </c>
      <c r="D2309" s="4" t="str">
        <f ca="1">VLOOKUP(A2309,predictions!A:B,2,FALSE)</f>
        <v>06/12/2021</v>
      </c>
      <c r="E2309" s="4">
        <f t="shared" ca="1" si="9"/>
        <v>44536</v>
      </c>
    </row>
    <row r="2310" spans="1:5" ht="13" x14ac:dyDescent="0.15">
      <c r="A2310" s="1">
        <f ca="1">IFERROR(__xludf.DUMMYFUNCTION("""COMPUTED_VALUE"""),76)</f>
        <v>76</v>
      </c>
      <c r="B2310" s="1" t="str">
        <f ca="1">IFERROR(__xludf.DUMMYFUNCTION("""COMPUTED_VALUE"""),"Media_OOH_Others contribution")</f>
        <v>Media_OOH_Others contribution</v>
      </c>
      <c r="C2310" s="1">
        <f ca="1">IFERROR(INDIRECT(ADDRESS(MATCH(A2310,'contribution par jour-semaine'!A:A,0),MATCH(B2310,'contribution par jour-semaine'!$1:$1,0),4,1,"contribution par jour-semaine")),"")</f>
        <v>7043.0888671875</v>
      </c>
      <c r="D2310" s="4" t="str">
        <f ca="1">VLOOKUP(A2310,predictions!A:B,2,FALSE)</f>
        <v>06/12/2021</v>
      </c>
      <c r="E2310" s="4">
        <f t="shared" ca="1" si="9"/>
        <v>44536</v>
      </c>
    </row>
    <row r="2311" spans="1:5" ht="13" x14ac:dyDescent="0.15">
      <c r="A2311" s="1">
        <f ca="1">IFERROR(__xludf.DUMMYFUNCTION("""COMPUTED_VALUE"""),76)</f>
        <v>76</v>
      </c>
      <c r="B2311" s="1" t="str">
        <f ca="1">IFERROR(__xludf.DUMMYFUNCTION("""COMPUTED_VALUE"""),"baseline contribution")</f>
        <v>baseline contribution</v>
      </c>
      <c r="C2311" s="1">
        <f ca="1">IFERROR(INDIRECT(ADDRESS(MATCH(A2311,'contribution par jour-semaine'!A:A,0),MATCH(B2311,'contribution par jour-semaine'!$1:$1,0),4,1,"contribution par jour-semaine")),"")</f>
        <v>1054023.375</v>
      </c>
      <c r="D2311" s="4" t="str">
        <f ca="1">VLOOKUP(A2311,predictions!A:B,2,FALSE)</f>
        <v>06/12/2021</v>
      </c>
      <c r="E2311" s="4">
        <f t="shared" ca="1" si="9"/>
        <v>44536</v>
      </c>
    </row>
    <row r="2312" spans="1:5" ht="13" x14ac:dyDescent="0.15">
      <c r="A2312" s="1">
        <f ca="1">IFERROR(__xludf.DUMMYFUNCTION("""COMPUTED_VALUE"""),77)</f>
        <v>77</v>
      </c>
      <c r="B2312" s="1" t="str">
        <f ca="1">IFERROR(__xludf.DUMMYFUNCTION("""COMPUTED_VALUE"""),"Media_Print_Others contribution")</f>
        <v>Media_Print_Others contribution</v>
      </c>
      <c r="C2312" s="1">
        <f ca="1">IFERROR(INDIRECT(ADDRESS(MATCH(A2312,'contribution par jour-semaine'!A:A,0),MATCH(B2312,'contribution par jour-semaine'!$1:$1,0),4,1,"contribution par jour-semaine")),"")</f>
        <v>41968.8984375</v>
      </c>
      <c r="D2312" s="4" t="str">
        <f ca="1">VLOOKUP(A2312,predictions!A:B,2,FALSE)</f>
        <v>13/12/2021</v>
      </c>
      <c r="E2312" s="4">
        <f t="shared" ca="1" si="9"/>
        <v>44543</v>
      </c>
    </row>
    <row r="2313" spans="1:5" ht="13" x14ac:dyDescent="0.15">
      <c r="A2313" s="1">
        <f ca="1">IFERROR(__xludf.DUMMYFUNCTION("""COMPUTED_VALUE"""),77)</f>
        <v>77</v>
      </c>
      <c r="B2313" s="1" t="str">
        <f ca="1">IFERROR(__xludf.DUMMYFUNCTION("""COMPUTED_VALUE"""),"Media_Print_ELLE contribution")</f>
        <v>Media_Print_ELLE contribution</v>
      </c>
      <c r="C2313" s="1">
        <f ca="1">IFERROR(INDIRECT(ADDRESS(MATCH(A2313,'contribution par jour-semaine'!A:A,0),MATCH(B2313,'contribution par jour-semaine'!$1:$1,0),4,1,"contribution par jour-semaine")),"")</f>
        <v>43025.37109375</v>
      </c>
      <c r="D2313" s="4" t="str">
        <f ca="1">VLOOKUP(A2313,predictions!A:B,2,FALSE)</f>
        <v>13/12/2021</v>
      </c>
      <c r="E2313" s="4">
        <f t="shared" ca="1" si="9"/>
        <v>44543</v>
      </c>
    </row>
    <row r="2314" spans="1:5" ht="13" x14ac:dyDescent="0.15">
      <c r="A2314" s="1">
        <f ca="1">IFERROR(__xludf.DUMMYFUNCTION("""COMPUTED_VALUE"""),77)</f>
        <v>77</v>
      </c>
      <c r="B2314" s="1" t="str">
        <f ca="1">IFERROR(__xludf.DUMMYFUNCTION("""COMPUTED_VALUE"""),"Media_Print_MADAME FIGARO contribution")</f>
        <v>Media_Print_MADAME FIGARO contribution</v>
      </c>
      <c r="C2314" s="1">
        <f ca="1">IFERROR(INDIRECT(ADDRESS(MATCH(A2314,'contribution par jour-semaine'!A:A,0),MATCH(B2314,'contribution par jour-semaine'!$1:$1,0),4,1,"contribution par jour-semaine")),"")</f>
        <v>21236.501953125</v>
      </c>
      <c r="D2314" s="4" t="str">
        <f ca="1">VLOOKUP(A2314,predictions!A:B,2,FALSE)</f>
        <v>13/12/2021</v>
      </c>
      <c r="E2314" s="4">
        <f t="shared" ca="1" si="9"/>
        <v>44543</v>
      </c>
    </row>
    <row r="2315" spans="1:5" ht="13" x14ac:dyDescent="0.15">
      <c r="A2315" s="1">
        <f ca="1">IFERROR(__xludf.DUMMYFUNCTION("""COMPUTED_VALUE"""),77)</f>
        <v>77</v>
      </c>
      <c r="B2315" s="1" t="str">
        <f ca="1">IFERROR(__xludf.DUMMYFUNCTION("""COMPUTED_VALUE"""),"Media_Print_MARIE CLAIRE contribution")</f>
        <v>Media_Print_MARIE CLAIRE contribution</v>
      </c>
      <c r="C2315" s="1">
        <f ca="1">IFERROR(INDIRECT(ADDRESS(MATCH(A2315,'contribution par jour-semaine'!A:A,0),MATCH(B2315,'contribution par jour-semaine'!$1:$1,0),4,1,"contribution par jour-semaine")),"")</f>
        <v>13378.3779296875</v>
      </c>
      <c r="D2315" s="4" t="str">
        <f ca="1">VLOOKUP(A2315,predictions!A:B,2,FALSE)</f>
        <v>13/12/2021</v>
      </c>
      <c r="E2315" s="4">
        <f t="shared" ca="1" si="9"/>
        <v>44543</v>
      </c>
    </row>
    <row r="2316" spans="1:5" ht="13" x14ac:dyDescent="0.15">
      <c r="A2316" s="1">
        <f ca="1">IFERROR(__xludf.DUMMYFUNCTION("""COMPUTED_VALUE"""),77)</f>
        <v>77</v>
      </c>
      <c r="B2316" s="1" t="str">
        <f ca="1">IFERROR(__xludf.DUMMYFUNCTION("""COMPUTED_VALUE"""),"Media_Print_VERSION FEMINA contribution")</f>
        <v>Media_Print_VERSION FEMINA contribution</v>
      </c>
      <c r="C2316" s="1">
        <f ca="1">IFERROR(INDIRECT(ADDRESS(MATCH(A2316,'contribution par jour-semaine'!A:A,0),MATCH(B2316,'contribution par jour-semaine'!$1:$1,0),4,1,"contribution par jour-semaine")),"")</f>
        <v>11135.65625</v>
      </c>
      <c r="D2316" s="4" t="str">
        <f ca="1">VLOOKUP(A2316,predictions!A:B,2,FALSE)</f>
        <v>13/12/2021</v>
      </c>
      <c r="E2316" s="4">
        <f t="shared" ca="1" si="9"/>
        <v>44543</v>
      </c>
    </row>
    <row r="2317" spans="1:5" ht="13" x14ac:dyDescent="0.15">
      <c r="A2317" s="1">
        <f ca="1">IFERROR(__xludf.DUMMYFUNCTION("""COMPUTED_VALUE"""),77)</f>
        <v>77</v>
      </c>
      <c r="B2317" s="1" t="str">
        <f ca="1">IFERROR(__xludf.DUMMYFUNCTION("""COMPUTED_VALUE"""),"Media_Print_GALA contribution")</f>
        <v>Media_Print_GALA contribution</v>
      </c>
      <c r="C2317" s="1">
        <f ca="1">IFERROR(INDIRECT(ADDRESS(MATCH(A2317,'contribution par jour-semaine'!A:A,0),MATCH(B2317,'contribution par jour-semaine'!$1:$1,0),4,1,"contribution par jour-semaine")),"")</f>
        <v>25166.5703125</v>
      </c>
      <c r="D2317" s="4" t="str">
        <f ca="1">VLOOKUP(A2317,predictions!A:B,2,FALSE)</f>
        <v>13/12/2021</v>
      </c>
      <c r="E2317" s="4">
        <f t="shared" ca="1" si="9"/>
        <v>44543</v>
      </c>
    </row>
    <row r="2318" spans="1:5" ht="13" x14ac:dyDescent="0.15">
      <c r="A2318" s="1">
        <f ca="1">IFERROR(__xludf.DUMMYFUNCTION("""COMPUTED_VALUE"""),77)</f>
        <v>77</v>
      </c>
      <c r="B2318" s="1" t="str">
        <f ca="1">IFERROR(__xludf.DUMMYFUNCTION("""COMPUTED_VALUE"""),"Media_Print_COSMOPOLITAN contribution")</f>
        <v>Media_Print_COSMOPOLITAN contribution</v>
      </c>
      <c r="C2318" s="1">
        <f ca="1">IFERROR(INDIRECT(ADDRESS(MATCH(A2318,'contribution par jour-semaine'!A:A,0),MATCH(B2318,'contribution par jour-semaine'!$1:$1,0),4,1,"contribution par jour-semaine")),"")</f>
        <v>26819.7890625</v>
      </c>
      <c r="D2318" s="4" t="str">
        <f ca="1">VLOOKUP(A2318,predictions!A:B,2,FALSE)</f>
        <v>13/12/2021</v>
      </c>
      <c r="E2318" s="4">
        <f t="shared" ca="1" si="9"/>
        <v>44543</v>
      </c>
    </row>
    <row r="2319" spans="1:5" ht="13" x14ac:dyDescent="0.15">
      <c r="A2319" s="1">
        <f ca="1">IFERROR(__xludf.DUMMYFUNCTION("""COMPUTED_VALUE"""),77)</f>
        <v>77</v>
      </c>
      <c r="B2319" s="1" t="str">
        <f ca="1">IFERROR(__xludf.DUMMYFUNCTION("""COMPUTED_VALUE"""),"Media_Print_FEMME ACTUELLE contribution")</f>
        <v>Media_Print_FEMME ACTUELLE contribution</v>
      </c>
      <c r="C2319" s="1">
        <f ca="1">IFERROR(INDIRECT(ADDRESS(MATCH(A2319,'contribution par jour-semaine'!A:A,0),MATCH(B2319,'contribution par jour-semaine'!$1:$1,0),4,1,"contribution par jour-semaine")),"")</f>
        <v>22086.537109375</v>
      </c>
      <c r="D2319" s="4" t="str">
        <f ca="1">VLOOKUP(A2319,predictions!A:B,2,FALSE)</f>
        <v>13/12/2021</v>
      </c>
      <c r="E2319" s="4">
        <f t="shared" ca="1" si="9"/>
        <v>44543</v>
      </c>
    </row>
    <row r="2320" spans="1:5" ht="13" x14ac:dyDescent="0.15">
      <c r="A2320" s="1">
        <f ca="1">IFERROR(__xludf.DUMMYFUNCTION("""COMPUTED_VALUE"""),77)</f>
        <v>77</v>
      </c>
      <c r="B2320" s="1" t="str">
        <f ca="1">IFERROR(__xludf.DUMMYFUNCTION("""COMPUTED_VALUE"""),"Media_Print_PARIS MATCH contribution")</f>
        <v>Media_Print_PARIS MATCH contribution</v>
      </c>
      <c r="C2320" s="1">
        <f ca="1">IFERROR(INDIRECT(ADDRESS(MATCH(A2320,'contribution par jour-semaine'!A:A,0),MATCH(B2320,'contribution par jour-semaine'!$1:$1,0),4,1,"contribution par jour-semaine")),"")</f>
        <v>12773.58984375</v>
      </c>
      <c r="D2320" s="4" t="str">
        <f ca="1">VLOOKUP(A2320,predictions!A:B,2,FALSE)</f>
        <v>13/12/2021</v>
      </c>
      <c r="E2320" s="4">
        <f t="shared" ca="1" si="9"/>
        <v>44543</v>
      </c>
    </row>
    <row r="2321" spans="1:5" ht="13" x14ac:dyDescent="0.15">
      <c r="A2321" s="1">
        <f ca="1">IFERROR(__xludf.DUMMYFUNCTION("""COMPUTED_VALUE"""),77)</f>
        <v>77</v>
      </c>
      <c r="B2321" s="1" t="str">
        <f ca="1">IFERROR(__xludf.DUMMYFUNCTION("""COMPUTED_VALUE"""),"Media_Print_BIBA contribution")</f>
        <v>Media_Print_BIBA contribution</v>
      </c>
      <c r="C2321" s="1">
        <f ca="1">IFERROR(INDIRECT(ADDRESS(MATCH(A2321,'contribution par jour-semaine'!A:A,0),MATCH(B2321,'contribution par jour-semaine'!$1:$1,0),4,1,"contribution par jour-semaine")),"")</f>
        <v>17361.1796875</v>
      </c>
      <c r="D2321" s="4" t="str">
        <f ca="1">VLOOKUP(A2321,predictions!A:B,2,FALSE)</f>
        <v>13/12/2021</v>
      </c>
      <c r="E2321" s="4">
        <f t="shared" ca="1" si="9"/>
        <v>44543</v>
      </c>
    </row>
    <row r="2322" spans="1:5" ht="13" x14ac:dyDescent="0.15">
      <c r="A2322" s="1">
        <f ca="1">IFERROR(__xludf.DUMMYFUNCTION("""COMPUTED_VALUE"""),77)</f>
        <v>77</v>
      </c>
      <c r="B2322" s="1" t="str">
        <f ca="1">IFERROR(__xludf.DUMMYFUNCTION("""COMPUTED_VALUE"""),"Media_Print_AVANTAGES contribution")</f>
        <v>Media_Print_AVANTAGES contribution</v>
      </c>
      <c r="C2322" s="1">
        <f ca="1">IFERROR(INDIRECT(ADDRESS(MATCH(A2322,'contribution par jour-semaine'!A:A,0),MATCH(B2322,'contribution par jour-semaine'!$1:$1,0),4,1,"contribution par jour-semaine")),"")</f>
        <v>6253.6640625</v>
      </c>
      <c r="D2322" s="4" t="str">
        <f ca="1">VLOOKUP(A2322,predictions!A:B,2,FALSE)</f>
        <v>13/12/2021</v>
      </c>
      <c r="E2322" s="4">
        <f t="shared" ca="1" si="9"/>
        <v>44543</v>
      </c>
    </row>
    <row r="2323" spans="1:5" ht="13" x14ac:dyDescent="0.15">
      <c r="A2323" s="1">
        <f ca="1">IFERROR(__xludf.DUMMYFUNCTION("""COMPUTED_VALUE"""),77)</f>
        <v>77</v>
      </c>
      <c r="B2323" s="1" t="str">
        <f ca="1">IFERROR(__xludf.DUMMYFUNCTION("""COMPUTED_VALUE"""),"Media_Print_PSYCHOLOGIES contribution")</f>
        <v>Media_Print_PSYCHOLOGIES contribution</v>
      </c>
      <c r="C2323" s="1">
        <f ca="1">IFERROR(INDIRECT(ADDRESS(MATCH(A2323,'contribution par jour-semaine'!A:A,0),MATCH(B2323,'contribution par jour-semaine'!$1:$1,0),4,1,"contribution par jour-semaine")),"")</f>
        <v>1896.6265869140625</v>
      </c>
      <c r="D2323" s="4" t="str">
        <f ca="1">VLOOKUP(A2323,predictions!A:B,2,FALSE)</f>
        <v>13/12/2021</v>
      </c>
      <c r="E2323" s="4">
        <f t="shared" ca="1" si="9"/>
        <v>44543</v>
      </c>
    </row>
    <row r="2324" spans="1:5" ht="13" x14ac:dyDescent="0.15">
      <c r="A2324" s="1">
        <f ca="1">IFERROR(__xludf.DUMMYFUNCTION("""COMPUTED_VALUE"""),77)</f>
        <v>77</v>
      </c>
      <c r="B2324" s="1" t="str">
        <f ca="1">IFERROR(__xludf.DUMMYFUNCTION("""COMPUTED_VALUE"""),"Media_TV_TF1 contribution")</f>
        <v>Media_TV_TF1 contribution</v>
      </c>
      <c r="C2324" s="1">
        <f ca="1">IFERROR(INDIRECT(ADDRESS(MATCH(A2324,'contribution par jour-semaine'!A:A,0),MATCH(B2324,'contribution par jour-semaine'!$1:$1,0),4,1,"contribution par jour-semaine")),"")</f>
        <v>3919.11767578125</v>
      </c>
      <c r="D2324" s="4" t="str">
        <f ca="1">VLOOKUP(A2324,predictions!A:B,2,FALSE)</f>
        <v>13/12/2021</v>
      </c>
      <c r="E2324" s="4">
        <f t="shared" ca="1" si="9"/>
        <v>44543</v>
      </c>
    </row>
    <row r="2325" spans="1:5" ht="13" x14ac:dyDescent="0.15">
      <c r="A2325" s="1">
        <f ca="1">IFERROR(__xludf.DUMMYFUNCTION("""COMPUTED_VALUE"""),77)</f>
        <v>77</v>
      </c>
      <c r="B2325" s="1" t="str">
        <f ca="1">IFERROR(__xludf.DUMMYFUNCTION("""COMPUTED_VALUE"""),"Media_TV_Others contribution")</f>
        <v>Media_TV_Others contribution</v>
      </c>
      <c r="C2325" s="1">
        <f ca="1">IFERROR(INDIRECT(ADDRESS(MATCH(A2325,'contribution par jour-semaine'!A:A,0),MATCH(B2325,'contribution par jour-semaine'!$1:$1,0),4,1,"contribution par jour-semaine")),"")</f>
        <v>5275.8115234375</v>
      </c>
      <c r="D2325" s="4" t="str">
        <f ca="1">VLOOKUP(A2325,predictions!A:B,2,FALSE)</f>
        <v>13/12/2021</v>
      </c>
      <c r="E2325" s="4">
        <f t="shared" ca="1" si="9"/>
        <v>44543</v>
      </c>
    </row>
    <row r="2326" spans="1:5" ht="13" x14ac:dyDescent="0.15">
      <c r="A2326" s="1">
        <f ca="1">IFERROR(__xludf.DUMMYFUNCTION("""COMPUTED_VALUE"""),77)</f>
        <v>77</v>
      </c>
      <c r="B2326" s="1" t="str">
        <f ca="1">IFERROR(__xludf.DUMMYFUNCTION("""COMPUTED_VALUE"""),"Media_TV_M6 contribution")</f>
        <v>Media_TV_M6 contribution</v>
      </c>
      <c r="C2326" s="1">
        <f ca="1">IFERROR(INDIRECT(ADDRESS(MATCH(A2326,'contribution par jour-semaine'!A:A,0),MATCH(B2326,'contribution par jour-semaine'!$1:$1,0),4,1,"contribution par jour-semaine")),"")</f>
        <v>10706.509765625</v>
      </c>
      <c r="D2326" s="4" t="str">
        <f ca="1">VLOOKUP(A2326,predictions!A:B,2,FALSE)</f>
        <v>13/12/2021</v>
      </c>
      <c r="E2326" s="4">
        <f t="shared" ca="1" si="9"/>
        <v>44543</v>
      </c>
    </row>
    <row r="2327" spans="1:5" ht="13" x14ac:dyDescent="0.15">
      <c r="A2327" s="1">
        <f ca="1">IFERROR(__xludf.DUMMYFUNCTION("""COMPUTED_VALUE"""),77)</f>
        <v>77</v>
      </c>
      <c r="B2327" s="1" t="str">
        <f ca="1">IFERROR(__xludf.DUMMYFUNCTION("""COMPUTED_VALUE"""),"Media_TV_TMC contribution")</f>
        <v>Media_TV_TMC contribution</v>
      </c>
      <c r="C2327" s="1">
        <f ca="1">IFERROR(INDIRECT(ADDRESS(MATCH(A2327,'contribution par jour-semaine'!A:A,0),MATCH(B2327,'contribution par jour-semaine'!$1:$1,0),4,1,"contribution par jour-semaine")),"")</f>
        <v>7418.3466796875</v>
      </c>
      <c r="D2327" s="4" t="str">
        <f ca="1">VLOOKUP(A2327,predictions!A:B,2,FALSE)</f>
        <v>13/12/2021</v>
      </c>
      <c r="E2327" s="4">
        <f t="shared" ca="1" si="9"/>
        <v>44543</v>
      </c>
    </row>
    <row r="2328" spans="1:5" ht="13" x14ac:dyDescent="0.15">
      <c r="A2328" s="1">
        <f ca="1">IFERROR(__xludf.DUMMYFUNCTION("""COMPUTED_VALUE"""),77)</f>
        <v>77</v>
      </c>
      <c r="B2328" s="1" t="str">
        <f ca="1">IFERROR(__xludf.DUMMYFUNCTION("""COMPUTED_VALUE"""),"Media_TV_FRANCE 2 contribution")</f>
        <v>Media_TV_FRANCE 2 contribution</v>
      </c>
      <c r="C2328" s="1">
        <f ca="1">IFERROR(INDIRECT(ADDRESS(MATCH(A2328,'contribution par jour-semaine'!A:A,0),MATCH(B2328,'contribution par jour-semaine'!$1:$1,0),4,1,"contribution par jour-semaine")),"")</f>
        <v>6052.18798828125</v>
      </c>
      <c r="D2328" s="4" t="str">
        <f ca="1">VLOOKUP(A2328,predictions!A:B,2,FALSE)</f>
        <v>13/12/2021</v>
      </c>
      <c r="E2328" s="4">
        <f t="shared" ca="1" si="9"/>
        <v>44543</v>
      </c>
    </row>
    <row r="2329" spans="1:5" ht="13" x14ac:dyDescent="0.15">
      <c r="A2329" s="1">
        <f ca="1">IFERROR(__xludf.DUMMYFUNCTION("""COMPUTED_VALUE"""),77)</f>
        <v>77</v>
      </c>
      <c r="B2329" s="1" t="str">
        <f ca="1">IFERROR(__xludf.DUMMYFUNCTION("""COMPUTED_VALUE"""),"Media_TV_BFM TV contribution")</f>
        <v>Media_TV_BFM TV contribution</v>
      </c>
      <c r="C2329" s="1">
        <f ca="1">IFERROR(INDIRECT(ADDRESS(MATCH(A2329,'contribution par jour-semaine'!A:A,0),MATCH(B2329,'contribution par jour-semaine'!$1:$1,0),4,1,"contribution par jour-semaine")),"")</f>
        <v>3406.89501953125</v>
      </c>
      <c r="D2329" s="4" t="str">
        <f ca="1">VLOOKUP(A2329,predictions!A:B,2,FALSE)</f>
        <v>13/12/2021</v>
      </c>
      <c r="E2329" s="4">
        <f t="shared" ca="1" si="9"/>
        <v>44543</v>
      </c>
    </row>
    <row r="2330" spans="1:5" ht="13" x14ac:dyDescent="0.15">
      <c r="A2330" s="1">
        <f ca="1">IFERROR(__xludf.DUMMYFUNCTION("""COMPUTED_VALUE"""),77)</f>
        <v>77</v>
      </c>
      <c r="B2330" s="1" t="str">
        <f ca="1">IFERROR(__xludf.DUMMYFUNCTION("""COMPUTED_VALUE"""),"Media_TV_C8 contribution")</f>
        <v>Media_TV_C8 contribution</v>
      </c>
      <c r="C2330" s="1">
        <f ca="1">IFERROR(INDIRECT(ADDRESS(MATCH(A2330,'contribution par jour-semaine'!A:A,0),MATCH(B2330,'contribution par jour-semaine'!$1:$1,0),4,1,"contribution par jour-semaine")),"")</f>
        <v>5838.05322265625</v>
      </c>
      <c r="D2330" s="4" t="str">
        <f ca="1">VLOOKUP(A2330,predictions!A:B,2,FALSE)</f>
        <v>13/12/2021</v>
      </c>
      <c r="E2330" s="4">
        <f t="shared" ca="1" si="9"/>
        <v>44543</v>
      </c>
    </row>
    <row r="2331" spans="1:5" ht="13" x14ac:dyDescent="0.15">
      <c r="A2331" s="1">
        <f ca="1">IFERROR(__xludf.DUMMYFUNCTION("""COMPUTED_VALUE"""),77)</f>
        <v>77</v>
      </c>
      <c r="B2331" s="1" t="str">
        <f ca="1">IFERROR(__xludf.DUMMYFUNCTION("""COMPUTED_VALUE"""),"Media_TV_TF1 SERIES FILMS contribution")</f>
        <v>Media_TV_TF1 SERIES FILMS contribution</v>
      </c>
      <c r="C2331" s="1">
        <f ca="1">IFERROR(INDIRECT(ADDRESS(MATCH(A2331,'contribution par jour-semaine'!A:A,0),MATCH(B2331,'contribution par jour-semaine'!$1:$1,0),4,1,"contribution par jour-semaine")),"")</f>
        <v>4154.32470703125</v>
      </c>
      <c r="D2331" s="4" t="str">
        <f ca="1">VLOOKUP(A2331,predictions!A:B,2,FALSE)</f>
        <v>13/12/2021</v>
      </c>
      <c r="E2331" s="4">
        <f t="shared" ca="1" si="9"/>
        <v>44543</v>
      </c>
    </row>
    <row r="2332" spans="1:5" ht="13" x14ac:dyDescent="0.15">
      <c r="A2332" s="1">
        <f ca="1">IFERROR(__xludf.DUMMYFUNCTION("""COMPUTED_VALUE"""),77)</f>
        <v>77</v>
      </c>
      <c r="B2332" s="1" t="str">
        <f ca="1">IFERROR(__xludf.DUMMYFUNCTION("""COMPUTED_VALUE"""),"Media_TV_NRJ12 contribution")</f>
        <v>Media_TV_NRJ12 contribution</v>
      </c>
      <c r="C2332" s="1">
        <f ca="1">IFERROR(INDIRECT(ADDRESS(MATCH(A2332,'contribution par jour-semaine'!A:A,0),MATCH(B2332,'contribution par jour-semaine'!$1:$1,0),4,1,"contribution par jour-semaine")),"")</f>
        <v>2648.145751953125</v>
      </c>
      <c r="D2332" s="4" t="str">
        <f ca="1">VLOOKUP(A2332,predictions!A:B,2,FALSE)</f>
        <v>13/12/2021</v>
      </c>
      <c r="E2332" s="4">
        <f t="shared" ca="1" si="9"/>
        <v>44543</v>
      </c>
    </row>
    <row r="2333" spans="1:5" ht="13" x14ac:dyDescent="0.15">
      <c r="A2333" s="1">
        <f ca="1">IFERROR(__xludf.DUMMYFUNCTION("""COMPUTED_VALUE"""),77)</f>
        <v>77</v>
      </c>
      <c r="B2333" s="1" t="str">
        <f ca="1">IFERROR(__xludf.DUMMYFUNCTION("""COMPUTED_VALUE"""),"Media_Search contribution")</f>
        <v>Media_Search contribution</v>
      </c>
      <c r="C2333" s="1">
        <f ca="1">IFERROR(INDIRECT(ADDRESS(MATCH(A2333,'contribution par jour-semaine'!A:A,0),MATCH(B2333,'contribution par jour-semaine'!$1:$1,0),4,1,"contribution par jour-semaine")),"")</f>
        <v>91913.390625</v>
      </c>
      <c r="D2333" s="4" t="str">
        <f ca="1">VLOOKUP(A2333,predictions!A:B,2,FALSE)</f>
        <v>13/12/2021</v>
      </c>
      <c r="E2333" s="4">
        <f t="shared" ca="1" si="9"/>
        <v>44543</v>
      </c>
    </row>
    <row r="2334" spans="1:5" ht="13" x14ac:dyDescent="0.15">
      <c r="A2334" s="1">
        <f ca="1">IFERROR(__xludf.DUMMYFUNCTION("""COMPUTED_VALUE"""),77)</f>
        <v>77</v>
      </c>
      <c r="B2334" s="1" t="str">
        <f ca="1">IFERROR(__xludf.DUMMYFUNCTION("""COMPUTED_VALUE"""),"Media_Social contribution")</f>
        <v>Media_Social contribution</v>
      </c>
      <c r="C2334" s="1">
        <f ca="1">IFERROR(INDIRECT(ADDRESS(MATCH(A2334,'contribution par jour-semaine'!A:A,0),MATCH(B2334,'contribution par jour-semaine'!$1:$1,0),4,1,"contribution par jour-semaine")),"")</f>
        <v>233075.890625</v>
      </c>
      <c r="D2334" s="4" t="str">
        <f ca="1">VLOOKUP(A2334,predictions!A:B,2,FALSE)</f>
        <v>13/12/2021</v>
      </c>
      <c r="E2334" s="4">
        <f t="shared" ca="1" si="9"/>
        <v>44543</v>
      </c>
    </row>
    <row r="2335" spans="1:5" ht="13" x14ac:dyDescent="0.15">
      <c r="A2335" s="1">
        <f ca="1">IFERROR(__xludf.DUMMYFUNCTION("""COMPUTED_VALUE"""),77)</f>
        <v>77</v>
      </c>
      <c r="B2335" s="1" t="str">
        <f ca="1">IFERROR(__xludf.DUMMYFUNCTION("""COMPUTED_VALUE"""),"Media_Display contribution")</f>
        <v>Media_Display contribution</v>
      </c>
      <c r="C2335" s="1">
        <f ca="1">IFERROR(INDIRECT(ADDRESS(MATCH(A2335,'contribution par jour-semaine'!A:A,0),MATCH(B2335,'contribution par jour-semaine'!$1:$1,0),4,1,"contribution par jour-semaine")),"")</f>
        <v>45105.609375</v>
      </c>
      <c r="D2335" s="4" t="str">
        <f ca="1">VLOOKUP(A2335,predictions!A:B,2,FALSE)</f>
        <v>13/12/2021</v>
      </c>
      <c r="E2335" s="4">
        <f t="shared" ca="1" si="9"/>
        <v>44543</v>
      </c>
    </row>
    <row r="2336" spans="1:5" ht="13" x14ac:dyDescent="0.15">
      <c r="A2336" s="1">
        <f ca="1">IFERROR(__xludf.DUMMYFUNCTION("""COMPUTED_VALUE"""),77)</f>
        <v>77</v>
      </c>
      <c r="B2336" s="1" t="str">
        <f ca="1">IFERROR(__xludf.DUMMYFUNCTION("""COMPUTED_VALUE"""),"Media_OOH_JC DECAUX VITRINE 2M2 NATIONAL contribution")</f>
        <v>Media_OOH_JC DECAUX VITRINE 2M2 NATIONAL contribution</v>
      </c>
      <c r="C2336" s="1">
        <f ca="1">IFERROR(INDIRECT(ADDRESS(MATCH(A2336,'contribution par jour-semaine'!A:A,0),MATCH(B2336,'contribution par jour-semaine'!$1:$1,0),4,1,"contribution par jour-semaine")),"")</f>
        <v>5341.27587890625</v>
      </c>
      <c r="D2336" s="4" t="str">
        <f ca="1">VLOOKUP(A2336,predictions!A:B,2,FALSE)</f>
        <v>13/12/2021</v>
      </c>
      <c r="E2336" s="4">
        <f t="shared" ca="1" si="9"/>
        <v>44543</v>
      </c>
    </row>
    <row r="2337" spans="1:5" ht="13" x14ac:dyDescent="0.15">
      <c r="A2337" s="1">
        <f ca="1">IFERROR(__xludf.DUMMYFUNCTION("""COMPUTED_VALUE"""),77)</f>
        <v>77</v>
      </c>
      <c r="B2337" s="1" t="str">
        <f ca="1">IFERROR(__xludf.DUMMYFUNCTION("""COMPUTED_VALUE"""),"Media_OOH_METROBUS METRO NATIONAL contribution")</f>
        <v>Media_OOH_METROBUS METRO NATIONAL contribution</v>
      </c>
      <c r="C2337" s="1">
        <f ca="1">IFERROR(INDIRECT(ADDRESS(MATCH(A2337,'contribution par jour-semaine'!A:A,0),MATCH(B2337,'contribution par jour-semaine'!$1:$1,0),4,1,"contribution par jour-semaine")),"")</f>
        <v>9122.341796875</v>
      </c>
      <c r="D2337" s="4" t="str">
        <f ca="1">VLOOKUP(A2337,predictions!A:B,2,FALSE)</f>
        <v>13/12/2021</v>
      </c>
      <c r="E2337" s="4">
        <f t="shared" ca="1" si="9"/>
        <v>44543</v>
      </c>
    </row>
    <row r="2338" spans="1:5" ht="13" x14ac:dyDescent="0.15">
      <c r="A2338" s="1">
        <f ca="1">IFERROR(__xludf.DUMMYFUNCTION("""COMPUTED_VALUE"""),77)</f>
        <v>77</v>
      </c>
      <c r="B2338" s="1" t="str">
        <f ca="1">IFERROR(__xludf.DUMMYFUNCTION("""COMPUTED_VALUE"""),"Media_OOH_CLEAR CHANNEL SHOPPING MALLS contribution")</f>
        <v>Media_OOH_CLEAR CHANNEL SHOPPING MALLS contribution</v>
      </c>
      <c r="C2338" s="1">
        <f ca="1">IFERROR(INDIRECT(ADDRESS(MATCH(A2338,'contribution par jour-semaine'!A:A,0),MATCH(B2338,'contribution par jour-semaine'!$1:$1,0),4,1,"contribution par jour-semaine")),"")</f>
        <v>10482.1201171875</v>
      </c>
      <c r="D2338" s="4" t="str">
        <f ca="1">VLOOKUP(A2338,predictions!A:B,2,FALSE)</f>
        <v>13/12/2021</v>
      </c>
      <c r="E2338" s="4">
        <f t="shared" ca="1" si="9"/>
        <v>44543</v>
      </c>
    </row>
    <row r="2339" spans="1:5" ht="13" x14ac:dyDescent="0.15">
      <c r="A2339" s="1">
        <f ca="1">IFERROR(__xludf.DUMMYFUNCTION("""COMPUTED_VALUE"""),77)</f>
        <v>77</v>
      </c>
      <c r="B2339" s="1" t="str">
        <f ca="1">IFERROR(__xludf.DUMMYFUNCTION("""COMPUTED_VALUE"""),"Media_OOH_MEDIAGARES TRANSPORT contribution")</f>
        <v>Media_OOH_MEDIAGARES TRANSPORT contribution</v>
      </c>
      <c r="C2339" s="1">
        <f ca="1">IFERROR(INDIRECT(ADDRESS(MATCH(A2339,'contribution par jour-semaine'!A:A,0),MATCH(B2339,'contribution par jour-semaine'!$1:$1,0),4,1,"contribution par jour-semaine")),"")</f>
        <v>14499.2890625</v>
      </c>
      <c r="D2339" s="4" t="str">
        <f ca="1">VLOOKUP(A2339,predictions!A:B,2,FALSE)</f>
        <v>13/12/2021</v>
      </c>
      <c r="E2339" s="4">
        <f t="shared" ca="1" si="9"/>
        <v>44543</v>
      </c>
    </row>
    <row r="2340" spans="1:5" ht="13" x14ac:dyDescent="0.15">
      <c r="A2340" s="1">
        <f ca="1">IFERROR(__xludf.DUMMYFUNCTION("""COMPUTED_VALUE"""),77)</f>
        <v>77</v>
      </c>
      <c r="B2340" s="1" t="str">
        <f ca="1">IFERROR(__xludf.DUMMYFUNCTION("""COMPUTED_VALUE"""),"Media_OOH_Others contribution")</f>
        <v>Media_OOH_Others contribution</v>
      </c>
      <c r="C2340" s="1">
        <f ca="1">IFERROR(INDIRECT(ADDRESS(MATCH(A2340,'contribution par jour-semaine'!A:A,0),MATCH(B2340,'contribution par jour-semaine'!$1:$1,0),4,1,"contribution par jour-semaine")),"")</f>
        <v>6633.24853515625</v>
      </c>
      <c r="D2340" s="4" t="str">
        <f ca="1">VLOOKUP(A2340,predictions!A:B,2,FALSE)</f>
        <v>13/12/2021</v>
      </c>
      <c r="E2340" s="4">
        <f t="shared" ca="1" si="9"/>
        <v>44543</v>
      </c>
    </row>
    <row r="2341" spans="1:5" ht="13" x14ac:dyDescent="0.15">
      <c r="A2341" s="1">
        <f ca="1">IFERROR(__xludf.DUMMYFUNCTION("""COMPUTED_VALUE"""),77)</f>
        <v>77</v>
      </c>
      <c r="B2341" s="1" t="str">
        <f ca="1">IFERROR(__xludf.DUMMYFUNCTION("""COMPUTED_VALUE"""),"baseline contribution")</f>
        <v>baseline contribution</v>
      </c>
      <c r="C2341" s="1">
        <f ca="1">IFERROR(INDIRECT(ADDRESS(MATCH(A2341,'contribution par jour-semaine'!A:A,0),MATCH(B2341,'contribution par jour-semaine'!$1:$1,0),4,1,"contribution par jour-semaine")),"")</f>
        <v>1050600.625</v>
      </c>
      <c r="D2341" s="4" t="str">
        <f ca="1">VLOOKUP(A2341,predictions!A:B,2,FALSE)</f>
        <v>13/12/2021</v>
      </c>
      <c r="E2341" s="4">
        <f t="shared" ca="1" si="9"/>
        <v>44543</v>
      </c>
    </row>
    <row r="2342" spans="1:5" ht="13" x14ac:dyDescent="0.15">
      <c r="A2342" s="1">
        <f ca="1">IFERROR(__xludf.DUMMYFUNCTION("""COMPUTED_VALUE"""),78)</f>
        <v>78</v>
      </c>
      <c r="B2342" s="1" t="str">
        <f ca="1">IFERROR(__xludf.DUMMYFUNCTION("""COMPUTED_VALUE"""),"Media_Print_Others contribution")</f>
        <v>Media_Print_Others contribution</v>
      </c>
      <c r="C2342" s="1">
        <f ca="1">IFERROR(INDIRECT(ADDRESS(MATCH(A2342,'contribution par jour-semaine'!A:A,0),MATCH(B2342,'contribution par jour-semaine'!$1:$1,0),4,1,"contribution par jour-semaine")),"")</f>
        <v>33254.56640625</v>
      </c>
      <c r="D2342" s="4" t="str">
        <f ca="1">VLOOKUP(A2342,predictions!A:B,2,FALSE)</f>
        <v>20/12/2021</v>
      </c>
      <c r="E2342" s="4">
        <f t="shared" ca="1" si="9"/>
        <v>44550</v>
      </c>
    </row>
    <row r="2343" spans="1:5" ht="13" x14ac:dyDescent="0.15">
      <c r="A2343" s="1">
        <f ca="1">IFERROR(__xludf.DUMMYFUNCTION("""COMPUTED_VALUE"""),78)</f>
        <v>78</v>
      </c>
      <c r="B2343" s="1" t="str">
        <f ca="1">IFERROR(__xludf.DUMMYFUNCTION("""COMPUTED_VALUE"""),"Media_Print_ELLE contribution")</f>
        <v>Media_Print_ELLE contribution</v>
      </c>
      <c r="C2343" s="1">
        <f ca="1">IFERROR(INDIRECT(ADDRESS(MATCH(A2343,'contribution par jour-semaine'!A:A,0),MATCH(B2343,'contribution par jour-semaine'!$1:$1,0),4,1,"contribution par jour-semaine")),"")</f>
        <v>34885.28125</v>
      </c>
      <c r="D2343" s="4" t="str">
        <f ca="1">VLOOKUP(A2343,predictions!A:B,2,FALSE)</f>
        <v>20/12/2021</v>
      </c>
      <c r="E2343" s="4">
        <f t="shared" ca="1" si="9"/>
        <v>44550</v>
      </c>
    </row>
    <row r="2344" spans="1:5" ht="13" x14ac:dyDescent="0.15">
      <c r="A2344" s="1">
        <f ca="1">IFERROR(__xludf.DUMMYFUNCTION("""COMPUTED_VALUE"""),78)</f>
        <v>78</v>
      </c>
      <c r="B2344" s="1" t="str">
        <f ca="1">IFERROR(__xludf.DUMMYFUNCTION("""COMPUTED_VALUE"""),"Media_Print_MADAME FIGARO contribution")</f>
        <v>Media_Print_MADAME FIGARO contribution</v>
      </c>
      <c r="C2344" s="1">
        <f ca="1">IFERROR(INDIRECT(ADDRESS(MATCH(A2344,'contribution par jour-semaine'!A:A,0),MATCH(B2344,'contribution par jour-semaine'!$1:$1,0),4,1,"contribution par jour-semaine")),"")</f>
        <v>20501.57421875</v>
      </c>
      <c r="D2344" s="4" t="str">
        <f ca="1">VLOOKUP(A2344,predictions!A:B,2,FALSE)</f>
        <v>20/12/2021</v>
      </c>
      <c r="E2344" s="4">
        <f t="shared" ca="1" si="9"/>
        <v>44550</v>
      </c>
    </row>
    <row r="2345" spans="1:5" ht="13" x14ac:dyDescent="0.15">
      <c r="A2345" s="1">
        <f ca="1">IFERROR(__xludf.DUMMYFUNCTION("""COMPUTED_VALUE"""),78)</f>
        <v>78</v>
      </c>
      <c r="B2345" s="1" t="str">
        <f ca="1">IFERROR(__xludf.DUMMYFUNCTION("""COMPUTED_VALUE"""),"Media_Print_MARIE CLAIRE contribution")</f>
        <v>Media_Print_MARIE CLAIRE contribution</v>
      </c>
      <c r="C2345" s="1">
        <f ca="1">IFERROR(INDIRECT(ADDRESS(MATCH(A2345,'contribution par jour-semaine'!A:A,0),MATCH(B2345,'contribution par jour-semaine'!$1:$1,0),4,1,"contribution par jour-semaine")),"")</f>
        <v>11840.359375</v>
      </c>
      <c r="D2345" s="4" t="str">
        <f ca="1">VLOOKUP(A2345,predictions!A:B,2,FALSE)</f>
        <v>20/12/2021</v>
      </c>
      <c r="E2345" s="4">
        <f t="shared" ca="1" si="9"/>
        <v>44550</v>
      </c>
    </row>
    <row r="2346" spans="1:5" ht="13" x14ac:dyDescent="0.15">
      <c r="A2346" s="1">
        <f ca="1">IFERROR(__xludf.DUMMYFUNCTION("""COMPUTED_VALUE"""),78)</f>
        <v>78</v>
      </c>
      <c r="B2346" s="1" t="str">
        <f ca="1">IFERROR(__xludf.DUMMYFUNCTION("""COMPUTED_VALUE"""),"Media_Print_VERSION FEMINA contribution")</f>
        <v>Media_Print_VERSION FEMINA contribution</v>
      </c>
      <c r="C2346" s="1">
        <f ca="1">IFERROR(INDIRECT(ADDRESS(MATCH(A2346,'contribution par jour-semaine'!A:A,0),MATCH(B2346,'contribution par jour-semaine'!$1:$1,0),4,1,"contribution par jour-semaine")),"")</f>
        <v>10392.109375</v>
      </c>
      <c r="D2346" s="4" t="str">
        <f ca="1">VLOOKUP(A2346,predictions!A:B,2,FALSE)</f>
        <v>20/12/2021</v>
      </c>
      <c r="E2346" s="4">
        <f t="shared" ca="1" si="9"/>
        <v>44550</v>
      </c>
    </row>
    <row r="2347" spans="1:5" ht="13" x14ac:dyDescent="0.15">
      <c r="A2347" s="1">
        <f ca="1">IFERROR(__xludf.DUMMYFUNCTION("""COMPUTED_VALUE"""),78)</f>
        <v>78</v>
      </c>
      <c r="B2347" s="1" t="str">
        <f ca="1">IFERROR(__xludf.DUMMYFUNCTION("""COMPUTED_VALUE"""),"Media_Print_GALA contribution")</f>
        <v>Media_Print_GALA contribution</v>
      </c>
      <c r="C2347" s="1">
        <f ca="1">IFERROR(INDIRECT(ADDRESS(MATCH(A2347,'contribution par jour-semaine'!A:A,0),MATCH(B2347,'contribution par jour-semaine'!$1:$1,0),4,1,"contribution par jour-semaine")),"")</f>
        <v>22977.59765625</v>
      </c>
      <c r="D2347" s="4" t="str">
        <f ca="1">VLOOKUP(A2347,predictions!A:B,2,FALSE)</f>
        <v>20/12/2021</v>
      </c>
      <c r="E2347" s="4">
        <f t="shared" ca="1" si="9"/>
        <v>44550</v>
      </c>
    </row>
    <row r="2348" spans="1:5" ht="13" x14ac:dyDescent="0.15">
      <c r="A2348" s="1">
        <f ca="1">IFERROR(__xludf.DUMMYFUNCTION("""COMPUTED_VALUE"""),78)</f>
        <v>78</v>
      </c>
      <c r="B2348" s="1" t="str">
        <f ca="1">IFERROR(__xludf.DUMMYFUNCTION("""COMPUTED_VALUE"""),"Media_Print_COSMOPOLITAN contribution")</f>
        <v>Media_Print_COSMOPOLITAN contribution</v>
      </c>
      <c r="C2348" s="1">
        <f ca="1">IFERROR(INDIRECT(ADDRESS(MATCH(A2348,'contribution par jour-semaine'!A:A,0),MATCH(B2348,'contribution par jour-semaine'!$1:$1,0),4,1,"contribution par jour-semaine")),"")</f>
        <v>24084.51953125</v>
      </c>
      <c r="D2348" s="4" t="str">
        <f ca="1">VLOOKUP(A2348,predictions!A:B,2,FALSE)</f>
        <v>20/12/2021</v>
      </c>
      <c r="E2348" s="4">
        <f t="shared" ca="1" si="9"/>
        <v>44550</v>
      </c>
    </row>
    <row r="2349" spans="1:5" ht="13" x14ac:dyDescent="0.15">
      <c r="A2349" s="1">
        <f ca="1">IFERROR(__xludf.DUMMYFUNCTION("""COMPUTED_VALUE"""),78)</f>
        <v>78</v>
      </c>
      <c r="B2349" s="1" t="str">
        <f ca="1">IFERROR(__xludf.DUMMYFUNCTION("""COMPUTED_VALUE"""),"Media_Print_FEMME ACTUELLE contribution")</f>
        <v>Media_Print_FEMME ACTUELLE contribution</v>
      </c>
      <c r="C2349" s="1">
        <f ca="1">IFERROR(INDIRECT(ADDRESS(MATCH(A2349,'contribution par jour-semaine'!A:A,0),MATCH(B2349,'contribution par jour-semaine'!$1:$1,0),4,1,"contribution par jour-semaine")),"")</f>
        <v>15984.693359375</v>
      </c>
      <c r="D2349" s="4" t="str">
        <f ca="1">VLOOKUP(A2349,predictions!A:B,2,FALSE)</f>
        <v>20/12/2021</v>
      </c>
      <c r="E2349" s="4">
        <f t="shared" ca="1" si="9"/>
        <v>44550</v>
      </c>
    </row>
    <row r="2350" spans="1:5" ht="13" x14ac:dyDescent="0.15">
      <c r="A2350" s="1">
        <f ca="1">IFERROR(__xludf.DUMMYFUNCTION("""COMPUTED_VALUE"""),78)</f>
        <v>78</v>
      </c>
      <c r="B2350" s="1" t="str">
        <f ca="1">IFERROR(__xludf.DUMMYFUNCTION("""COMPUTED_VALUE"""),"Media_Print_PARIS MATCH contribution")</f>
        <v>Media_Print_PARIS MATCH contribution</v>
      </c>
      <c r="C2350" s="1">
        <f ca="1">IFERROR(INDIRECT(ADDRESS(MATCH(A2350,'contribution par jour-semaine'!A:A,0),MATCH(B2350,'contribution par jour-semaine'!$1:$1,0),4,1,"contribution par jour-semaine")),"")</f>
        <v>10624.4267578125</v>
      </c>
      <c r="D2350" s="4" t="str">
        <f ca="1">VLOOKUP(A2350,predictions!A:B,2,FALSE)</f>
        <v>20/12/2021</v>
      </c>
      <c r="E2350" s="4">
        <f t="shared" ca="1" si="9"/>
        <v>44550</v>
      </c>
    </row>
    <row r="2351" spans="1:5" ht="13" x14ac:dyDescent="0.15">
      <c r="A2351" s="1">
        <f ca="1">IFERROR(__xludf.DUMMYFUNCTION("""COMPUTED_VALUE"""),78)</f>
        <v>78</v>
      </c>
      <c r="B2351" s="1" t="str">
        <f ca="1">IFERROR(__xludf.DUMMYFUNCTION("""COMPUTED_VALUE"""),"Media_Print_BIBA contribution")</f>
        <v>Media_Print_BIBA contribution</v>
      </c>
      <c r="C2351" s="1">
        <f ca="1">IFERROR(INDIRECT(ADDRESS(MATCH(A2351,'contribution par jour-semaine'!A:A,0),MATCH(B2351,'contribution par jour-semaine'!$1:$1,0),4,1,"contribution par jour-semaine")),"")</f>
        <v>12567.1572265625</v>
      </c>
      <c r="D2351" s="4" t="str">
        <f ca="1">VLOOKUP(A2351,predictions!A:B,2,FALSE)</f>
        <v>20/12/2021</v>
      </c>
      <c r="E2351" s="4">
        <f t="shared" ca="1" si="9"/>
        <v>44550</v>
      </c>
    </row>
    <row r="2352" spans="1:5" ht="13" x14ac:dyDescent="0.15">
      <c r="A2352" s="1">
        <f ca="1">IFERROR(__xludf.DUMMYFUNCTION("""COMPUTED_VALUE"""),78)</f>
        <v>78</v>
      </c>
      <c r="B2352" s="1" t="str">
        <f ca="1">IFERROR(__xludf.DUMMYFUNCTION("""COMPUTED_VALUE"""),"Media_Print_AVANTAGES contribution")</f>
        <v>Media_Print_AVANTAGES contribution</v>
      </c>
      <c r="C2352" s="1">
        <f ca="1">IFERROR(INDIRECT(ADDRESS(MATCH(A2352,'contribution par jour-semaine'!A:A,0),MATCH(B2352,'contribution par jour-semaine'!$1:$1,0),4,1,"contribution par jour-semaine")),"")</f>
        <v>5997.31103515625</v>
      </c>
      <c r="D2352" s="4" t="str">
        <f ca="1">VLOOKUP(A2352,predictions!A:B,2,FALSE)</f>
        <v>20/12/2021</v>
      </c>
      <c r="E2352" s="4">
        <f t="shared" ca="1" si="9"/>
        <v>44550</v>
      </c>
    </row>
    <row r="2353" spans="1:5" ht="13" x14ac:dyDescent="0.15">
      <c r="A2353" s="1">
        <f ca="1">IFERROR(__xludf.DUMMYFUNCTION("""COMPUTED_VALUE"""),78)</f>
        <v>78</v>
      </c>
      <c r="B2353" s="1" t="str">
        <f ca="1">IFERROR(__xludf.DUMMYFUNCTION("""COMPUTED_VALUE"""),"Media_Print_PSYCHOLOGIES contribution")</f>
        <v>Media_Print_PSYCHOLOGIES contribution</v>
      </c>
      <c r="C2353" s="1">
        <f ca="1">IFERROR(INDIRECT(ADDRESS(MATCH(A2353,'contribution par jour-semaine'!A:A,0),MATCH(B2353,'contribution par jour-semaine'!$1:$1,0),4,1,"contribution par jour-semaine")),"")</f>
        <v>1721.96728515625</v>
      </c>
      <c r="D2353" s="4" t="str">
        <f ca="1">VLOOKUP(A2353,predictions!A:B,2,FALSE)</f>
        <v>20/12/2021</v>
      </c>
      <c r="E2353" s="4">
        <f t="shared" ca="1" si="9"/>
        <v>44550</v>
      </c>
    </row>
    <row r="2354" spans="1:5" ht="13" x14ac:dyDescent="0.15">
      <c r="A2354" s="1">
        <f ca="1">IFERROR(__xludf.DUMMYFUNCTION("""COMPUTED_VALUE"""),78)</f>
        <v>78</v>
      </c>
      <c r="B2354" s="1" t="str">
        <f ca="1">IFERROR(__xludf.DUMMYFUNCTION("""COMPUTED_VALUE"""),"Media_TV_TF1 contribution")</f>
        <v>Media_TV_TF1 contribution</v>
      </c>
      <c r="C2354" s="1">
        <f ca="1">IFERROR(INDIRECT(ADDRESS(MATCH(A2354,'contribution par jour-semaine'!A:A,0),MATCH(B2354,'contribution par jour-semaine'!$1:$1,0),4,1,"contribution par jour-semaine")),"")</f>
        <v>3573.44873046875</v>
      </c>
      <c r="D2354" s="4" t="str">
        <f ca="1">VLOOKUP(A2354,predictions!A:B,2,FALSE)</f>
        <v>20/12/2021</v>
      </c>
      <c r="E2354" s="4">
        <f t="shared" ca="1" si="9"/>
        <v>44550</v>
      </c>
    </row>
    <row r="2355" spans="1:5" ht="13" x14ac:dyDescent="0.15">
      <c r="A2355" s="1">
        <f ca="1">IFERROR(__xludf.DUMMYFUNCTION("""COMPUTED_VALUE"""),78)</f>
        <v>78</v>
      </c>
      <c r="B2355" s="1" t="str">
        <f ca="1">IFERROR(__xludf.DUMMYFUNCTION("""COMPUTED_VALUE"""),"Media_TV_Others contribution")</f>
        <v>Media_TV_Others contribution</v>
      </c>
      <c r="C2355" s="1">
        <f ca="1">IFERROR(INDIRECT(ADDRESS(MATCH(A2355,'contribution par jour-semaine'!A:A,0),MATCH(B2355,'contribution par jour-semaine'!$1:$1,0),4,1,"contribution par jour-semaine")),"")</f>
        <v>4826.2890625</v>
      </c>
      <c r="D2355" s="4" t="str">
        <f ca="1">VLOOKUP(A2355,predictions!A:B,2,FALSE)</f>
        <v>20/12/2021</v>
      </c>
      <c r="E2355" s="4">
        <f t="shared" ca="1" si="9"/>
        <v>44550</v>
      </c>
    </row>
    <row r="2356" spans="1:5" ht="13" x14ac:dyDescent="0.15">
      <c r="A2356" s="1">
        <f ca="1">IFERROR(__xludf.DUMMYFUNCTION("""COMPUTED_VALUE"""),78)</f>
        <v>78</v>
      </c>
      <c r="B2356" s="1" t="str">
        <f ca="1">IFERROR(__xludf.DUMMYFUNCTION("""COMPUTED_VALUE"""),"Media_TV_M6 contribution")</f>
        <v>Media_TV_M6 contribution</v>
      </c>
      <c r="C2356" s="1">
        <f ca="1">IFERROR(INDIRECT(ADDRESS(MATCH(A2356,'contribution par jour-semaine'!A:A,0),MATCH(B2356,'contribution par jour-semaine'!$1:$1,0),4,1,"contribution par jour-semaine")),"")</f>
        <v>10023.0546875</v>
      </c>
      <c r="D2356" s="4" t="str">
        <f ca="1">VLOOKUP(A2356,predictions!A:B,2,FALSE)</f>
        <v>20/12/2021</v>
      </c>
      <c r="E2356" s="4">
        <f t="shared" ca="1" si="9"/>
        <v>44550</v>
      </c>
    </row>
    <row r="2357" spans="1:5" ht="13" x14ac:dyDescent="0.15">
      <c r="A2357" s="1">
        <f ca="1">IFERROR(__xludf.DUMMYFUNCTION("""COMPUTED_VALUE"""),78)</f>
        <v>78</v>
      </c>
      <c r="B2357" s="1" t="str">
        <f ca="1">IFERROR(__xludf.DUMMYFUNCTION("""COMPUTED_VALUE"""),"Media_TV_TMC contribution")</f>
        <v>Media_TV_TMC contribution</v>
      </c>
      <c r="C2357" s="1">
        <f ca="1">IFERROR(INDIRECT(ADDRESS(MATCH(A2357,'contribution par jour-semaine'!A:A,0),MATCH(B2357,'contribution par jour-semaine'!$1:$1,0),4,1,"contribution par jour-semaine")),"")</f>
        <v>6743.74951171875</v>
      </c>
      <c r="D2357" s="4" t="str">
        <f ca="1">VLOOKUP(A2357,predictions!A:B,2,FALSE)</f>
        <v>20/12/2021</v>
      </c>
      <c r="E2357" s="4">
        <f t="shared" ca="1" si="9"/>
        <v>44550</v>
      </c>
    </row>
    <row r="2358" spans="1:5" ht="13" x14ac:dyDescent="0.15">
      <c r="A2358" s="1">
        <f ca="1">IFERROR(__xludf.DUMMYFUNCTION("""COMPUTED_VALUE"""),78)</f>
        <v>78</v>
      </c>
      <c r="B2358" s="1" t="str">
        <f ca="1">IFERROR(__xludf.DUMMYFUNCTION("""COMPUTED_VALUE"""),"Media_TV_FRANCE 2 contribution")</f>
        <v>Media_TV_FRANCE 2 contribution</v>
      </c>
      <c r="C2358" s="1">
        <f ca="1">IFERROR(INDIRECT(ADDRESS(MATCH(A2358,'contribution par jour-semaine'!A:A,0),MATCH(B2358,'contribution par jour-semaine'!$1:$1,0),4,1,"contribution par jour-semaine")),"")</f>
        <v>5430.9326171875</v>
      </c>
      <c r="D2358" s="4" t="str">
        <f ca="1">VLOOKUP(A2358,predictions!A:B,2,FALSE)</f>
        <v>20/12/2021</v>
      </c>
      <c r="E2358" s="4">
        <f t="shared" ca="1" si="9"/>
        <v>44550</v>
      </c>
    </row>
    <row r="2359" spans="1:5" ht="13" x14ac:dyDescent="0.15">
      <c r="A2359" s="1">
        <f ca="1">IFERROR(__xludf.DUMMYFUNCTION("""COMPUTED_VALUE"""),78)</f>
        <v>78</v>
      </c>
      <c r="B2359" s="1" t="str">
        <f ca="1">IFERROR(__xludf.DUMMYFUNCTION("""COMPUTED_VALUE"""),"Media_TV_BFM TV contribution")</f>
        <v>Media_TV_BFM TV contribution</v>
      </c>
      <c r="C2359" s="1">
        <f ca="1">IFERROR(INDIRECT(ADDRESS(MATCH(A2359,'contribution par jour-semaine'!A:A,0),MATCH(B2359,'contribution par jour-semaine'!$1:$1,0),4,1,"contribution par jour-semaine")),"")</f>
        <v>2990.893798828125</v>
      </c>
      <c r="D2359" s="4" t="str">
        <f ca="1">VLOOKUP(A2359,predictions!A:B,2,FALSE)</f>
        <v>20/12/2021</v>
      </c>
      <c r="E2359" s="4">
        <f t="shared" ca="1" si="9"/>
        <v>44550</v>
      </c>
    </row>
    <row r="2360" spans="1:5" ht="13" x14ac:dyDescent="0.15">
      <c r="A2360" s="1">
        <f ca="1">IFERROR(__xludf.DUMMYFUNCTION("""COMPUTED_VALUE"""),78)</f>
        <v>78</v>
      </c>
      <c r="B2360" s="1" t="str">
        <f ca="1">IFERROR(__xludf.DUMMYFUNCTION("""COMPUTED_VALUE"""),"Media_TV_C8 contribution")</f>
        <v>Media_TV_C8 contribution</v>
      </c>
      <c r="C2360" s="1">
        <f ca="1">IFERROR(INDIRECT(ADDRESS(MATCH(A2360,'contribution par jour-semaine'!A:A,0),MATCH(B2360,'contribution par jour-semaine'!$1:$1,0),4,1,"contribution par jour-semaine")),"")</f>
        <v>5585.25634765625</v>
      </c>
      <c r="D2360" s="4" t="str">
        <f ca="1">VLOOKUP(A2360,predictions!A:B,2,FALSE)</f>
        <v>20/12/2021</v>
      </c>
      <c r="E2360" s="4">
        <f t="shared" ca="1" si="9"/>
        <v>44550</v>
      </c>
    </row>
    <row r="2361" spans="1:5" ht="13" x14ac:dyDescent="0.15">
      <c r="A2361" s="1">
        <f ca="1">IFERROR(__xludf.DUMMYFUNCTION("""COMPUTED_VALUE"""),78)</f>
        <v>78</v>
      </c>
      <c r="B2361" s="1" t="str">
        <f ca="1">IFERROR(__xludf.DUMMYFUNCTION("""COMPUTED_VALUE"""),"Media_TV_TF1 SERIES FILMS contribution")</f>
        <v>Media_TV_TF1 SERIES FILMS contribution</v>
      </c>
      <c r="C2361" s="1">
        <f ca="1">IFERROR(INDIRECT(ADDRESS(MATCH(A2361,'contribution par jour-semaine'!A:A,0),MATCH(B2361,'contribution par jour-semaine'!$1:$1,0),4,1,"contribution par jour-semaine")),"")</f>
        <v>3783.00634765625</v>
      </c>
      <c r="D2361" s="4" t="str">
        <f ca="1">VLOOKUP(A2361,predictions!A:B,2,FALSE)</f>
        <v>20/12/2021</v>
      </c>
      <c r="E2361" s="4">
        <f t="shared" ca="1" si="9"/>
        <v>44550</v>
      </c>
    </row>
    <row r="2362" spans="1:5" ht="13" x14ac:dyDescent="0.15">
      <c r="A2362" s="1">
        <f ca="1">IFERROR(__xludf.DUMMYFUNCTION("""COMPUTED_VALUE"""),78)</f>
        <v>78</v>
      </c>
      <c r="B2362" s="1" t="str">
        <f ca="1">IFERROR(__xludf.DUMMYFUNCTION("""COMPUTED_VALUE"""),"Media_TV_NRJ12 contribution")</f>
        <v>Media_TV_NRJ12 contribution</v>
      </c>
      <c r="C2362" s="1">
        <f ca="1">IFERROR(INDIRECT(ADDRESS(MATCH(A2362,'contribution par jour-semaine'!A:A,0),MATCH(B2362,'contribution par jour-semaine'!$1:$1,0),4,1,"contribution par jour-semaine")),"")</f>
        <v>2346.129150390625</v>
      </c>
      <c r="D2362" s="4" t="str">
        <f ca="1">VLOOKUP(A2362,predictions!A:B,2,FALSE)</f>
        <v>20/12/2021</v>
      </c>
      <c r="E2362" s="4">
        <f t="shared" ca="1" si="9"/>
        <v>44550</v>
      </c>
    </row>
    <row r="2363" spans="1:5" ht="13" x14ac:dyDescent="0.15">
      <c r="A2363" s="1">
        <f ca="1">IFERROR(__xludf.DUMMYFUNCTION("""COMPUTED_VALUE"""),78)</f>
        <v>78</v>
      </c>
      <c r="B2363" s="1" t="str">
        <f ca="1">IFERROR(__xludf.DUMMYFUNCTION("""COMPUTED_VALUE"""),"Media_Search contribution")</f>
        <v>Media_Search contribution</v>
      </c>
      <c r="C2363" s="1">
        <f ca="1">IFERROR(INDIRECT(ADDRESS(MATCH(A2363,'contribution par jour-semaine'!A:A,0),MATCH(B2363,'contribution par jour-semaine'!$1:$1,0),4,1,"contribution par jour-semaine")),"")</f>
        <v>72623.2421875</v>
      </c>
      <c r="D2363" s="4" t="str">
        <f ca="1">VLOOKUP(A2363,predictions!A:B,2,FALSE)</f>
        <v>20/12/2021</v>
      </c>
      <c r="E2363" s="4">
        <f t="shared" ca="1" si="9"/>
        <v>44550</v>
      </c>
    </row>
    <row r="2364" spans="1:5" ht="13" x14ac:dyDescent="0.15">
      <c r="A2364" s="1">
        <f ca="1">IFERROR(__xludf.DUMMYFUNCTION("""COMPUTED_VALUE"""),78)</f>
        <v>78</v>
      </c>
      <c r="B2364" s="1" t="str">
        <f ca="1">IFERROR(__xludf.DUMMYFUNCTION("""COMPUTED_VALUE"""),"Media_Social contribution")</f>
        <v>Media_Social contribution</v>
      </c>
      <c r="C2364" s="1">
        <f ca="1">IFERROR(INDIRECT(ADDRESS(MATCH(A2364,'contribution par jour-semaine'!A:A,0),MATCH(B2364,'contribution par jour-semaine'!$1:$1,0),4,1,"contribution par jour-semaine")),"")</f>
        <v>78956.8125</v>
      </c>
      <c r="D2364" s="4" t="str">
        <f ca="1">VLOOKUP(A2364,predictions!A:B,2,FALSE)</f>
        <v>20/12/2021</v>
      </c>
      <c r="E2364" s="4">
        <f t="shared" ca="1" si="9"/>
        <v>44550</v>
      </c>
    </row>
    <row r="2365" spans="1:5" ht="13" x14ac:dyDescent="0.15">
      <c r="A2365" s="1">
        <f ca="1">IFERROR(__xludf.DUMMYFUNCTION("""COMPUTED_VALUE"""),78)</f>
        <v>78</v>
      </c>
      <c r="B2365" s="1" t="str">
        <f ca="1">IFERROR(__xludf.DUMMYFUNCTION("""COMPUTED_VALUE"""),"Media_Display contribution")</f>
        <v>Media_Display contribution</v>
      </c>
      <c r="C2365" s="1">
        <f ca="1">IFERROR(INDIRECT(ADDRESS(MATCH(A2365,'contribution par jour-semaine'!A:A,0),MATCH(B2365,'contribution par jour-semaine'!$1:$1,0),4,1,"contribution par jour-semaine")),"")</f>
        <v>42756.48046875</v>
      </c>
      <c r="D2365" s="4" t="str">
        <f ca="1">VLOOKUP(A2365,predictions!A:B,2,FALSE)</f>
        <v>20/12/2021</v>
      </c>
      <c r="E2365" s="4">
        <f t="shared" ca="1" si="9"/>
        <v>44550</v>
      </c>
    </row>
    <row r="2366" spans="1:5" ht="13" x14ac:dyDescent="0.15">
      <c r="A2366" s="1">
        <f ca="1">IFERROR(__xludf.DUMMYFUNCTION("""COMPUTED_VALUE"""),78)</f>
        <v>78</v>
      </c>
      <c r="B2366" s="1" t="str">
        <f ca="1">IFERROR(__xludf.DUMMYFUNCTION("""COMPUTED_VALUE"""),"Media_OOH_JC DECAUX VITRINE 2M2 NATIONAL contribution")</f>
        <v>Media_OOH_JC DECAUX VITRINE 2M2 NATIONAL contribution</v>
      </c>
      <c r="C2366" s="1">
        <f ca="1">IFERROR(INDIRECT(ADDRESS(MATCH(A2366,'contribution par jour-semaine'!A:A,0),MATCH(B2366,'contribution par jour-semaine'!$1:$1,0),4,1,"contribution par jour-semaine")),"")</f>
        <v>4865.39501953125</v>
      </c>
      <c r="D2366" s="4" t="str">
        <f ca="1">VLOOKUP(A2366,predictions!A:B,2,FALSE)</f>
        <v>20/12/2021</v>
      </c>
      <c r="E2366" s="4">
        <f t="shared" ca="1" si="9"/>
        <v>44550</v>
      </c>
    </row>
    <row r="2367" spans="1:5" ht="13" x14ac:dyDescent="0.15">
      <c r="A2367" s="1">
        <f ca="1">IFERROR(__xludf.DUMMYFUNCTION("""COMPUTED_VALUE"""),78)</f>
        <v>78</v>
      </c>
      <c r="B2367" s="1" t="str">
        <f ca="1">IFERROR(__xludf.DUMMYFUNCTION("""COMPUTED_VALUE"""),"Media_OOH_METROBUS METRO NATIONAL contribution")</f>
        <v>Media_OOH_METROBUS METRO NATIONAL contribution</v>
      </c>
      <c r="C2367" s="1">
        <f ca="1">IFERROR(INDIRECT(ADDRESS(MATCH(A2367,'contribution par jour-semaine'!A:A,0),MATCH(B2367,'contribution par jour-semaine'!$1:$1,0),4,1,"contribution par jour-semaine")),"")</f>
        <v>8105.703125</v>
      </c>
      <c r="D2367" s="4" t="str">
        <f ca="1">VLOOKUP(A2367,predictions!A:B,2,FALSE)</f>
        <v>20/12/2021</v>
      </c>
      <c r="E2367" s="4">
        <f t="shared" ca="1" si="9"/>
        <v>44550</v>
      </c>
    </row>
    <row r="2368" spans="1:5" ht="13" x14ac:dyDescent="0.15">
      <c r="A2368" s="1">
        <f ca="1">IFERROR(__xludf.DUMMYFUNCTION("""COMPUTED_VALUE"""),78)</f>
        <v>78</v>
      </c>
      <c r="B2368" s="1" t="str">
        <f ca="1">IFERROR(__xludf.DUMMYFUNCTION("""COMPUTED_VALUE"""),"Media_OOH_CLEAR CHANNEL SHOPPING MALLS contribution")</f>
        <v>Media_OOH_CLEAR CHANNEL SHOPPING MALLS contribution</v>
      </c>
      <c r="C2368" s="1">
        <f ca="1">IFERROR(INDIRECT(ADDRESS(MATCH(A2368,'contribution par jour-semaine'!A:A,0),MATCH(B2368,'contribution par jour-semaine'!$1:$1,0),4,1,"contribution par jour-semaine")),"")</f>
        <v>9654.0068359375</v>
      </c>
      <c r="D2368" s="4" t="str">
        <f ca="1">VLOOKUP(A2368,predictions!A:B,2,FALSE)</f>
        <v>20/12/2021</v>
      </c>
      <c r="E2368" s="4">
        <f t="shared" ca="1" si="9"/>
        <v>44550</v>
      </c>
    </row>
    <row r="2369" spans="1:5" ht="13" x14ac:dyDescent="0.15">
      <c r="A2369" s="1">
        <f ca="1">IFERROR(__xludf.DUMMYFUNCTION("""COMPUTED_VALUE"""),78)</f>
        <v>78</v>
      </c>
      <c r="B2369" s="1" t="str">
        <f ca="1">IFERROR(__xludf.DUMMYFUNCTION("""COMPUTED_VALUE"""),"Media_OOH_MEDIAGARES TRANSPORT contribution")</f>
        <v>Media_OOH_MEDIAGARES TRANSPORT contribution</v>
      </c>
      <c r="C2369" s="1">
        <f ca="1">IFERROR(INDIRECT(ADDRESS(MATCH(A2369,'contribution par jour-semaine'!A:A,0),MATCH(B2369,'contribution par jour-semaine'!$1:$1,0),4,1,"contribution par jour-semaine")),"")</f>
        <v>14122.01953125</v>
      </c>
      <c r="D2369" s="4" t="str">
        <f ca="1">VLOOKUP(A2369,predictions!A:B,2,FALSE)</f>
        <v>20/12/2021</v>
      </c>
      <c r="E2369" s="4">
        <f t="shared" ca="1" si="9"/>
        <v>44550</v>
      </c>
    </row>
    <row r="2370" spans="1:5" ht="13" x14ac:dyDescent="0.15">
      <c r="A2370" s="1">
        <f ca="1">IFERROR(__xludf.DUMMYFUNCTION("""COMPUTED_VALUE"""),78)</f>
        <v>78</v>
      </c>
      <c r="B2370" s="1" t="str">
        <f ca="1">IFERROR(__xludf.DUMMYFUNCTION("""COMPUTED_VALUE"""),"Media_OOH_Others contribution")</f>
        <v>Media_OOH_Others contribution</v>
      </c>
      <c r="C2370" s="1">
        <f ca="1">IFERROR(INDIRECT(ADDRESS(MATCH(A2370,'contribution par jour-semaine'!A:A,0),MATCH(B2370,'contribution par jour-semaine'!$1:$1,0),4,1,"contribution par jour-semaine")),"")</f>
        <v>6206.99365234375</v>
      </c>
      <c r="D2370" s="4" t="str">
        <f ca="1">VLOOKUP(A2370,predictions!A:B,2,FALSE)</f>
        <v>20/12/2021</v>
      </c>
      <c r="E2370" s="4">
        <f t="shared" ca="1" si="9"/>
        <v>44550</v>
      </c>
    </row>
    <row r="2371" spans="1:5" ht="13" x14ac:dyDescent="0.15">
      <c r="A2371" s="1">
        <f ca="1">IFERROR(__xludf.DUMMYFUNCTION("""COMPUTED_VALUE"""),78)</f>
        <v>78</v>
      </c>
      <c r="B2371" s="1" t="str">
        <f ca="1">IFERROR(__xludf.DUMMYFUNCTION("""COMPUTED_VALUE"""),"baseline contribution")</f>
        <v>baseline contribution</v>
      </c>
      <c r="C2371" s="1">
        <f ca="1">IFERROR(INDIRECT(ADDRESS(MATCH(A2371,'contribution par jour-semaine'!A:A,0),MATCH(B2371,'contribution par jour-semaine'!$1:$1,0),4,1,"contribution par jour-semaine")),"")</f>
        <v>1051170.625</v>
      </c>
      <c r="D2371" s="4" t="str">
        <f ca="1">VLOOKUP(A2371,predictions!A:B,2,FALSE)</f>
        <v>20/12/2021</v>
      </c>
      <c r="E2371" s="4">
        <f t="shared" ca="1" si="9"/>
        <v>44550</v>
      </c>
    </row>
    <row r="2372" spans="1:5" ht="13" x14ac:dyDescent="0.15">
      <c r="A2372" s="1">
        <f ca="1">IFERROR(__xludf.DUMMYFUNCTION("""COMPUTED_VALUE"""),79)</f>
        <v>79</v>
      </c>
      <c r="B2372" s="1" t="str">
        <f ca="1">IFERROR(__xludf.DUMMYFUNCTION("""COMPUTED_VALUE"""),"Media_Print_Others contribution")</f>
        <v>Media_Print_Others contribution</v>
      </c>
      <c r="C2372" s="1">
        <f ca="1">IFERROR(INDIRECT(ADDRESS(MATCH(A2372,'contribution par jour-semaine'!A:A,0),MATCH(B2372,'contribution par jour-semaine'!$1:$1,0),4,1,"contribution par jour-semaine")),"")</f>
        <v>26212.064453125</v>
      </c>
      <c r="D2372" s="4" t="str">
        <f ca="1">VLOOKUP(A2372,predictions!A:B,2,FALSE)</f>
        <v>27/12/2021</v>
      </c>
      <c r="E2372" s="4">
        <f t="shared" ca="1" si="9"/>
        <v>44557</v>
      </c>
    </row>
    <row r="2373" spans="1:5" ht="13" x14ac:dyDescent="0.15">
      <c r="A2373" s="1">
        <f ca="1">IFERROR(__xludf.DUMMYFUNCTION("""COMPUTED_VALUE"""),79)</f>
        <v>79</v>
      </c>
      <c r="B2373" s="1" t="str">
        <f ca="1">IFERROR(__xludf.DUMMYFUNCTION("""COMPUTED_VALUE"""),"Media_Print_ELLE contribution")</f>
        <v>Media_Print_ELLE contribution</v>
      </c>
      <c r="C2373" s="1">
        <f ca="1">IFERROR(INDIRECT(ADDRESS(MATCH(A2373,'contribution par jour-semaine'!A:A,0),MATCH(B2373,'contribution par jour-semaine'!$1:$1,0),4,1,"contribution par jour-semaine")),"")</f>
        <v>58456.94140625</v>
      </c>
      <c r="D2373" s="4" t="str">
        <f ca="1">VLOOKUP(A2373,predictions!A:B,2,FALSE)</f>
        <v>27/12/2021</v>
      </c>
      <c r="E2373" s="4">
        <f t="shared" ca="1" si="9"/>
        <v>44557</v>
      </c>
    </row>
    <row r="2374" spans="1:5" ht="13" x14ac:dyDescent="0.15">
      <c r="A2374" s="1">
        <f ca="1">IFERROR(__xludf.DUMMYFUNCTION("""COMPUTED_VALUE"""),79)</f>
        <v>79</v>
      </c>
      <c r="B2374" s="1" t="str">
        <f ca="1">IFERROR(__xludf.DUMMYFUNCTION("""COMPUTED_VALUE"""),"Media_Print_MADAME FIGARO contribution")</f>
        <v>Media_Print_MADAME FIGARO contribution</v>
      </c>
      <c r="C2374" s="1">
        <f ca="1">IFERROR(INDIRECT(ADDRESS(MATCH(A2374,'contribution par jour-semaine'!A:A,0),MATCH(B2374,'contribution par jour-semaine'!$1:$1,0),4,1,"contribution par jour-semaine")),"")</f>
        <v>19906.546875</v>
      </c>
      <c r="D2374" s="4" t="str">
        <f ca="1">VLOOKUP(A2374,predictions!A:B,2,FALSE)</f>
        <v>27/12/2021</v>
      </c>
      <c r="E2374" s="4">
        <f t="shared" ca="1" si="9"/>
        <v>44557</v>
      </c>
    </row>
    <row r="2375" spans="1:5" ht="13" x14ac:dyDescent="0.15">
      <c r="A2375" s="1">
        <f ca="1">IFERROR(__xludf.DUMMYFUNCTION("""COMPUTED_VALUE"""),79)</f>
        <v>79</v>
      </c>
      <c r="B2375" s="1" t="str">
        <f ca="1">IFERROR(__xludf.DUMMYFUNCTION("""COMPUTED_VALUE"""),"Media_Print_MARIE CLAIRE contribution")</f>
        <v>Media_Print_MARIE CLAIRE contribution</v>
      </c>
      <c r="C2375" s="1">
        <f ca="1">IFERROR(INDIRECT(ADDRESS(MATCH(A2375,'contribution par jour-semaine'!A:A,0),MATCH(B2375,'contribution par jour-semaine'!$1:$1,0),4,1,"contribution par jour-semaine")),"")</f>
        <v>18019.73828125</v>
      </c>
      <c r="D2375" s="4" t="str">
        <f ca="1">VLOOKUP(A2375,predictions!A:B,2,FALSE)</f>
        <v>27/12/2021</v>
      </c>
      <c r="E2375" s="4">
        <f t="shared" ca="1" si="9"/>
        <v>44557</v>
      </c>
    </row>
    <row r="2376" spans="1:5" ht="13" x14ac:dyDescent="0.15">
      <c r="A2376" s="1">
        <f ca="1">IFERROR(__xludf.DUMMYFUNCTION("""COMPUTED_VALUE"""),79)</f>
        <v>79</v>
      </c>
      <c r="B2376" s="1" t="str">
        <f ca="1">IFERROR(__xludf.DUMMYFUNCTION("""COMPUTED_VALUE"""),"Media_Print_VERSION FEMINA contribution")</f>
        <v>Media_Print_VERSION FEMINA contribution</v>
      </c>
      <c r="C2376" s="1">
        <f ca="1">IFERROR(INDIRECT(ADDRESS(MATCH(A2376,'contribution par jour-semaine'!A:A,0),MATCH(B2376,'contribution par jour-semaine'!$1:$1,0),4,1,"contribution par jour-semaine")),"")</f>
        <v>9727.0146484375</v>
      </c>
      <c r="D2376" s="4" t="str">
        <f ca="1">VLOOKUP(A2376,predictions!A:B,2,FALSE)</f>
        <v>27/12/2021</v>
      </c>
      <c r="E2376" s="4">
        <f t="shared" ca="1" si="9"/>
        <v>44557</v>
      </c>
    </row>
    <row r="2377" spans="1:5" ht="13" x14ac:dyDescent="0.15">
      <c r="A2377" s="1">
        <f ca="1">IFERROR(__xludf.DUMMYFUNCTION("""COMPUTED_VALUE"""),79)</f>
        <v>79</v>
      </c>
      <c r="B2377" s="1" t="str">
        <f ca="1">IFERROR(__xludf.DUMMYFUNCTION("""COMPUTED_VALUE"""),"Media_Print_GALA contribution")</f>
        <v>Media_Print_GALA contribution</v>
      </c>
      <c r="C2377" s="1">
        <f ca="1">IFERROR(INDIRECT(ADDRESS(MATCH(A2377,'contribution par jour-semaine'!A:A,0),MATCH(B2377,'contribution par jour-semaine'!$1:$1,0),4,1,"contribution par jour-semaine")),"")</f>
        <v>20930.826171875</v>
      </c>
      <c r="D2377" s="4" t="str">
        <f ca="1">VLOOKUP(A2377,predictions!A:B,2,FALSE)</f>
        <v>27/12/2021</v>
      </c>
      <c r="E2377" s="4">
        <f t="shared" ca="1" si="9"/>
        <v>44557</v>
      </c>
    </row>
    <row r="2378" spans="1:5" ht="13" x14ac:dyDescent="0.15">
      <c r="A2378" s="1">
        <f ca="1">IFERROR(__xludf.DUMMYFUNCTION("""COMPUTED_VALUE"""),79)</f>
        <v>79</v>
      </c>
      <c r="B2378" s="1" t="str">
        <f ca="1">IFERROR(__xludf.DUMMYFUNCTION("""COMPUTED_VALUE"""),"Media_Print_COSMOPOLITAN contribution")</f>
        <v>Media_Print_COSMOPOLITAN contribution</v>
      </c>
      <c r="C2378" s="1">
        <f ca="1">IFERROR(INDIRECT(ADDRESS(MATCH(A2378,'contribution par jour-semaine'!A:A,0),MATCH(B2378,'contribution par jour-semaine'!$1:$1,0),4,1,"contribution par jour-semaine")),"")</f>
        <v>22010.69921875</v>
      </c>
      <c r="D2378" s="4" t="str">
        <f ca="1">VLOOKUP(A2378,predictions!A:B,2,FALSE)</f>
        <v>27/12/2021</v>
      </c>
      <c r="E2378" s="4">
        <f t="shared" ca="1" si="9"/>
        <v>44557</v>
      </c>
    </row>
    <row r="2379" spans="1:5" ht="13" x14ac:dyDescent="0.15">
      <c r="A2379" s="1">
        <f ca="1">IFERROR(__xludf.DUMMYFUNCTION("""COMPUTED_VALUE"""),79)</f>
        <v>79</v>
      </c>
      <c r="B2379" s="1" t="str">
        <f ca="1">IFERROR(__xludf.DUMMYFUNCTION("""COMPUTED_VALUE"""),"Media_Print_FEMME ACTUELLE contribution")</f>
        <v>Media_Print_FEMME ACTUELLE contribution</v>
      </c>
      <c r="C2379" s="1">
        <f ca="1">IFERROR(INDIRECT(ADDRESS(MATCH(A2379,'contribution par jour-semaine'!A:A,0),MATCH(B2379,'contribution par jour-semaine'!$1:$1,0),4,1,"contribution par jour-semaine")),"")</f>
        <v>12124.9013671875</v>
      </c>
      <c r="D2379" s="4" t="str">
        <f ca="1">VLOOKUP(A2379,predictions!A:B,2,FALSE)</f>
        <v>27/12/2021</v>
      </c>
      <c r="E2379" s="4">
        <f t="shared" ca="1" si="9"/>
        <v>44557</v>
      </c>
    </row>
    <row r="2380" spans="1:5" ht="13" x14ac:dyDescent="0.15">
      <c r="A2380" s="1">
        <f ca="1">IFERROR(__xludf.DUMMYFUNCTION("""COMPUTED_VALUE"""),79)</f>
        <v>79</v>
      </c>
      <c r="B2380" s="1" t="str">
        <f ca="1">IFERROR(__xludf.DUMMYFUNCTION("""COMPUTED_VALUE"""),"Media_Print_PARIS MATCH contribution")</f>
        <v>Media_Print_PARIS MATCH contribution</v>
      </c>
      <c r="C2380" s="1">
        <f ca="1">IFERROR(INDIRECT(ADDRESS(MATCH(A2380,'contribution par jour-semaine'!A:A,0),MATCH(B2380,'contribution par jour-semaine'!$1:$1,0),4,1,"contribution par jour-semaine")),"")</f>
        <v>9181.47265625</v>
      </c>
      <c r="D2380" s="4" t="str">
        <f ca="1">VLOOKUP(A2380,predictions!A:B,2,FALSE)</f>
        <v>27/12/2021</v>
      </c>
      <c r="E2380" s="4">
        <f t="shared" ca="1" si="9"/>
        <v>44557</v>
      </c>
    </row>
    <row r="2381" spans="1:5" ht="13" x14ac:dyDescent="0.15">
      <c r="A2381" s="1">
        <f ca="1">IFERROR(__xludf.DUMMYFUNCTION("""COMPUTED_VALUE"""),79)</f>
        <v>79</v>
      </c>
      <c r="B2381" s="1" t="str">
        <f ca="1">IFERROR(__xludf.DUMMYFUNCTION("""COMPUTED_VALUE"""),"Media_Print_BIBA contribution")</f>
        <v>Media_Print_BIBA contribution</v>
      </c>
      <c r="C2381" s="1">
        <f ca="1">IFERROR(INDIRECT(ADDRESS(MATCH(A2381,'contribution par jour-semaine'!A:A,0),MATCH(B2381,'contribution par jour-semaine'!$1:$1,0),4,1,"contribution par jour-semaine")),"")</f>
        <v>9418.525390625</v>
      </c>
      <c r="D2381" s="4" t="str">
        <f ca="1">VLOOKUP(A2381,predictions!A:B,2,FALSE)</f>
        <v>27/12/2021</v>
      </c>
      <c r="E2381" s="4">
        <f t="shared" ca="1" si="9"/>
        <v>44557</v>
      </c>
    </row>
    <row r="2382" spans="1:5" ht="13" x14ac:dyDescent="0.15">
      <c r="A2382" s="1">
        <f ca="1">IFERROR(__xludf.DUMMYFUNCTION("""COMPUTED_VALUE"""),79)</f>
        <v>79</v>
      </c>
      <c r="B2382" s="1" t="str">
        <f ca="1">IFERROR(__xludf.DUMMYFUNCTION("""COMPUTED_VALUE"""),"Media_Print_AVANTAGES contribution")</f>
        <v>Media_Print_AVANTAGES contribution</v>
      </c>
      <c r="C2382" s="1">
        <f ca="1">IFERROR(INDIRECT(ADDRESS(MATCH(A2382,'contribution par jour-semaine'!A:A,0),MATCH(B2382,'contribution par jour-semaine'!$1:$1,0),4,1,"contribution par jour-semaine")),"")</f>
        <v>12697.4453125</v>
      </c>
      <c r="D2382" s="4" t="str">
        <f ca="1">VLOOKUP(A2382,predictions!A:B,2,FALSE)</f>
        <v>27/12/2021</v>
      </c>
      <c r="E2382" s="4">
        <f t="shared" ca="1" si="9"/>
        <v>44557</v>
      </c>
    </row>
    <row r="2383" spans="1:5" ht="13" x14ac:dyDescent="0.15">
      <c r="A2383" s="1">
        <f ca="1">IFERROR(__xludf.DUMMYFUNCTION("""COMPUTED_VALUE"""),79)</f>
        <v>79</v>
      </c>
      <c r="B2383" s="1" t="str">
        <f ca="1">IFERROR(__xludf.DUMMYFUNCTION("""COMPUTED_VALUE"""),"Media_Print_PSYCHOLOGIES contribution")</f>
        <v>Media_Print_PSYCHOLOGIES contribution</v>
      </c>
      <c r="C2383" s="1">
        <f ca="1">IFERROR(INDIRECT(ADDRESS(MATCH(A2383,'contribution par jour-semaine'!A:A,0),MATCH(B2383,'contribution par jour-semaine'!$1:$1,0),4,1,"contribution par jour-semaine")),"")</f>
        <v>1576.898681640625</v>
      </c>
      <c r="D2383" s="4" t="str">
        <f ca="1">VLOOKUP(A2383,predictions!A:B,2,FALSE)</f>
        <v>27/12/2021</v>
      </c>
      <c r="E2383" s="4">
        <f t="shared" ca="1" si="9"/>
        <v>44557</v>
      </c>
    </row>
    <row r="2384" spans="1:5" ht="13" x14ac:dyDescent="0.15">
      <c r="A2384" s="1">
        <f ca="1">IFERROR(__xludf.DUMMYFUNCTION("""COMPUTED_VALUE"""),79)</f>
        <v>79</v>
      </c>
      <c r="B2384" s="1" t="str">
        <f ca="1">IFERROR(__xludf.DUMMYFUNCTION("""COMPUTED_VALUE"""),"Media_TV_TF1 contribution")</f>
        <v>Media_TV_TF1 contribution</v>
      </c>
      <c r="C2384" s="1">
        <f ca="1">IFERROR(INDIRECT(ADDRESS(MATCH(A2384,'contribution par jour-semaine'!A:A,0),MATCH(B2384,'contribution par jour-semaine'!$1:$1,0),4,1,"contribution par jour-semaine")),"")</f>
        <v>10300.712890625</v>
      </c>
      <c r="D2384" s="4" t="str">
        <f ca="1">VLOOKUP(A2384,predictions!A:B,2,FALSE)</f>
        <v>27/12/2021</v>
      </c>
      <c r="E2384" s="4">
        <f t="shared" ca="1" si="9"/>
        <v>44557</v>
      </c>
    </row>
    <row r="2385" spans="1:5" ht="13" x14ac:dyDescent="0.15">
      <c r="A2385" s="1">
        <f ca="1">IFERROR(__xludf.DUMMYFUNCTION("""COMPUTED_VALUE"""),79)</f>
        <v>79</v>
      </c>
      <c r="B2385" s="1" t="str">
        <f ca="1">IFERROR(__xludf.DUMMYFUNCTION("""COMPUTED_VALUE"""),"Media_TV_Others contribution")</f>
        <v>Media_TV_Others contribution</v>
      </c>
      <c r="C2385" s="1">
        <f ca="1">IFERROR(INDIRECT(ADDRESS(MATCH(A2385,'contribution par jour-semaine'!A:A,0),MATCH(B2385,'contribution par jour-semaine'!$1:$1,0),4,1,"contribution par jour-semaine")),"")</f>
        <v>14763.498046875</v>
      </c>
      <c r="D2385" s="4" t="str">
        <f ca="1">VLOOKUP(A2385,predictions!A:B,2,FALSE)</f>
        <v>27/12/2021</v>
      </c>
      <c r="E2385" s="4">
        <f t="shared" ca="1" si="9"/>
        <v>44557</v>
      </c>
    </row>
    <row r="2386" spans="1:5" ht="13" x14ac:dyDescent="0.15">
      <c r="A2386" s="1">
        <f ca="1">IFERROR(__xludf.DUMMYFUNCTION("""COMPUTED_VALUE"""),79)</f>
        <v>79</v>
      </c>
      <c r="B2386" s="1" t="str">
        <f ca="1">IFERROR(__xludf.DUMMYFUNCTION("""COMPUTED_VALUE"""),"Media_TV_M6 contribution")</f>
        <v>Media_TV_M6 contribution</v>
      </c>
      <c r="C2386" s="1">
        <f ca="1">IFERROR(INDIRECT(ADDRESS(MATCH(A2386,'contribution par jour-semaine'!A:A,0),MATCH(B2386,'contribution par jour-semaine'!$1:$1,0),4,1,"contribution par jour-semaine")),"")</f>
        <v>18197.830078125</v>
      </c>
      <c r="D2386" s="4" t="str">
        <f ca="1">VLOOKUP(A2386,predictions!A:B,2,FALSE)</f>
        <v>27/12/2021</v>
      </c>
      <c r="E2386" s="4">
        <f t="shared" ca="1" si="9"/>
        <v>44557</v>
      </c>
    </row>
    <row r="2387" spans="1:5" ht="13" x14ac:dyDescent="0.15">
      <c r="A2387" s="1">
        <f ca="1">IFERROR(__xludf.DUMMYFUNCTION("""COMPUTED_VALUE"""),79)</f>
        <v>79</v>
      </c>
      <c r="B2387" s="1" t="str">
        <f ca="1">IFERROR(__xludf.DUMMYFUNCTION("""COMPUTED_VALUE"""),"Media_TV_TMC contribution")</f>
        <v>Media_TV_TMC contribution</v>
      </c>
      <c r="C2387" s="1">
        <f ca="1">IFERROR(INDIRECT(ADDRESS(MATCH(A2387,'contribution par jour-semaine'!A:A,0),MATCH(B2387,'contribution par jour-semaine'!$1:$1,0),4,1,"contribution par jour-semaine")),"")</f>
        <v>22669.23828125</v>
      </c>
      <c r="D2387" s="4" t="str">
        <f ca="1">VLOOKUP(A2387,predictions!A:B,2,FALSE)</f>
        <v>27/12/2021</v>
      </c>
      <c r="E2387" s="4">
        <f t="shared" ca="1" si="9"/>
        <v>44557</v>
      </c>
    </row>
    <row r="2388" spans="1:5" ht="13" x14ac:dyDescent="0.15">
      <c r="A2388" s="1">
        <f ca="1">IFERROR(__xludf.DUMMYFUNCTION("""COMPUTED_VALUE"""),79)</f>
        <v>79</v>
      </c>
      <c r="B2388" s="1" t="str">
        <f ca="1">IFERROR(__xludf.DUMMYFUNCTION("""COMPUTED_VALUE"""),"Media_TV_FRANCE 2 contribution")</f>
        <v>Media_TV_FRANCE 2 contribution</v>
      </c>
      <c r="C2388" s="1">
        <f ca="1">IFERROR(INDIRECT(ADDRESS(MATCH(A2388,'contribution par jour-semaine'!A:A,0),MATCH(B2388,'contribution par jour-semaine'!$1:$1,0),4,1,"contribution par jour-semaine")),"")</f>
        <v>14265.5400390625</v>
      </c>
      <c r="D2388" s="4" t="str">
        <f ca="1">VLOOKUP(A2388,predictions!A:B,2,FALSE)</f>
        <v>27/12/2021</v>
      </c>
      <c r="E2388" s="4">
        <f t="shared" ca="1" si="9"/>
        <v>44557</v>
      </c>
    </row>
    <row r="2389" spans="1:5" ht="13" x14ac:dyDescent="0.15">
      <c r="A2389" s="1">
        <f ca="1">IFERROR(__xludf.DUMMYFUNCTION("""COMPUTED_VALUE"""),79)</f>
        <v>79</v>
      </c>
      <c r="B2389" s="1" t="str">
        <f ca="1">IFERROR(__xludf.DUMMYFUNCTION("""COMPUTED_VALUE"""),"Media_TV_BFM TV contribution")</f>
        <v>Media_TV_BFM TV contribution</v>
      </c>
      <c r="C2389" s="1">
        <f ca="1">IFERROR(INDIRECT(ADDRESS(MATCH(A2389,'contribution par jour-semaine'!A:A,0),MATCH(B2389,'contribution par jour-semaine'!$1:$1,0),4,1,"contribution par jour-semaine")),"")</f>
        <v>12660.6875</v>
      </c>
      <c r="D2389" s="4" t="str">
        <f ca="1">VLOOKUP(A2389,predictions!A:B,2,FALSE)</f>
        <v>27/12/2021</v>
      </c>
      <c r="E2389" s="4">
        <f t="shared" ca="1" si="9"/>
        <v>44557</v>
      </c>
    </row>
    <row r="2390" spans="1:5" ht="13" x14ac:dyDescent="0.15">
      <c r="A2390" s="1">
        <f ca="1">IFERROR(__xludf.DUMMYFUNCTION("""COMPUTED_VALUE"""),79)</f>
        <v>79</v>
      </c>
      <c r="B2390" s="1" t="str">
        <f ca="1">IFERROR(__xludf.DUMMYFUNCTION("""COMPUTED_VALUE"""),"Media_TV_C8 contribution")</f>
        <v>Media_TV_C8 contribution</v>
      </c>
      <c r="C2390" s="1">
        <f ca="1">IFERROR(INDIRECT(ADDRESS(MATCH(A2390,'contribution par jour-semaine'!A:A,0),MATCH(B2390,'contribution par jour-semaine'!$1:$1,0),4,1,"contribution par jour-semaine")),"")</f>
        <v>8207.841796875</v>
      </c>
      <c r="D2390" s="4" t="str">
        <f ca="1">VLOOKUP(A2390,predictions!A:B,2,FALSE)</f>
        <v>27/12/2021</v>
      </c>
      <c r="E2390" s="4">
        <f t="shared" ca="1" si="9"/>
        <v>44557</v>
      </c>
    </row>
    <row r="2391" spans="1:5" ht="13" x14ac:dyDescent="0.15">
      <c r="A2391" s="1">
        <f ca="1">IFERROR(__xludf.DUMMYFUNCTION("""COMPUTED_VALUE"""),79)</f>
        <v>79</v>
      </c>
      <c r="B2391" s="1" t="str">
        <f ca="1">IFERROR(__xludf.DUMMYFUNCTION("""COMPUTED_VALUE"""),"Media_TV_TF1 SERIES FILMS contribution")</f>
        <v>Media_TV_TF1 SERIES FILMS contribution</v>
      </c>
      <c r="C2391" s="1">
        <f ca="1">IFERROR(INDIRECT(ADDRESS(MATCH(A2391,'contribution par jour-semaine'!A:A,0),MATCH(B2391,'contribution par jour-semaine'!$1:$1,0),4,1,"contribution par jour-semaine")),"")</f>
        <v>9838.1865234375</v>
      </c>
      <c r="D2391" s="4" t="str">
        <f ca="1">VLOOKUP(A2391,predictions!A:B,2,FALSE)</f>
        <v>27/12/2021</v>
      </c>
      <c r="E2391" s="4">
        <f t="shared" ca="1" si="9"/>
        <v>44557</v>
      </c>
    </row>
    <row r="2392" spans="1:5" ht="13" x14ac:dyDescent="0.15">
      <c r="A2392" s="1">
        <f ca="1">IFERROR(__xludf.DUMMYFUNCTION("""COMPUTED_VALUE"""),79)</f>
        <v>79</v>
      </c>
      <c r="B2392" s="1" t="str">
        <f ca="1">IFERROR(__xludf.DUMMYFUNCTION("""COMPUTED_VALUE"""),"Media_TV_NRJ12 contribution")</f>
        <v>Media_TV_NRJ12 contribution</v>
      </c>
      <c r="C2392" s="1">
        <f ca="1">IFERROR(INDIRECT(ADDRESS(MATCH(A2392,'contribution par jour-semaine'!A:A,0),MATCH(B2392,'contribution par jour-semaine'!$1:$1,0),4,1,"contribution par jour-semaine")),"")</f>
        <v>10238.73828125</v>
      </c>
      <c r="D2392" s="4" t="str">
        <f ca="1">VLOOKUP(A2392,predictions!A:B,2,FALSE)</f>
        <v>27/12/2021</v>
      </c>
      <c r="E2392" s="4">
        <f t="shared" ca="1" si="9"/>
        <v>44557</v>
      </c>
    </row>
    <row r="2393" spans="1:5" ht="13" x14ac:dyDescent="0.15">
      <c r="A2393" s="1">
        <f ca="1">IFERROR(__xludf.DUMMYFUNCTION("""COMPUTED_VALUE"""),79)</f>
        <v>79</v>
      </c>
      <c r="B2393" s="1" t="str">
        <f ca="1">IFERROR(__xludf.DUMMYFUNCTION("""COMPUTED_VALUE"""),"Media_Search contribution")</f>
        <v>Media_Search contribution</v>
      </c>
      <c r="C2393" s="1">
        <f ca="1">IFERROR(INDIRECT(ADDRESS(MATCH(A2393,'contribution par jour-semaine'!A:A,0),MATCH(B2393,'contribution par jour-semaine'!$1:$1,0),4,1,"contribution par jour-semaine")),"")</f>
        <v>92019.5625</v>
      </c>
      <c r="D2393" s="4" t="str">
        <f ca="1">VLOOKUP(A2393,predictions!A:B,2,FALSE)</f>
        <v>27/12/2021</v>
      </c>
      <c r="E2393" s="4">
        <f t="shared" ca="1" si="9"/>
        <v>44557</v>
      </c>
    </row>
    <row r="2394" spans="1:5" ht="13" x14ac:dyDescent="0.15">
      <c r="A2394" s="1">
        <f ca="1">IFERROR(__xludf.DUMMYFUNCTION("""COMPUTED_VALUE"""),79)</f>
        <v>79</v>
      </c>
      <c r="B2394" s="1" t="str">
        <f ca="1">IFERROR(__xludf.DUMMYFUNCTION("""COMPUTED_VALUE"""),"Media_Social contribution")</f>
        <v>Media_Social contribution</v>
      </c>
      <c r="C2394" s="1">
        <f ca="1">IFERROR(INDIRECT(ADDRESS(MATCH(A2394,'contribution par jour-semaine'!A:A,0),MATCH(B2394,'contribution par jour-semaine'!$1:$1,0),4,1,"contribution par jour-semaine")),"")</f>
        <v>267986.875</v>
      </c>
      <c r="D2394" s="4" t="str">
        <f ca="1">VLOOKUP(A2394,predictions!A:B,2,FALSE)</f>
        <v>27/12/2021</v>
      </c>
      <c r="E2394" s="4">
        <f t="shared" ca="1" si="9"/>
        <v>44557</v>
      </c>
    </row>
    <row r="2395" spans="1:5" ht="13" x14ac:dyDescent="0.15">
      <c r="A2395" s="1">
        <f ca="1">IFERROR(__xludf.DUMMYFUNCTION("""COMPUTED_VALUE"""),79)</f>
        <v>79</v>
      </c>
      <c r="B2395" s="1" t="str">
        <f ca="1">IFERROR(__xludf.DUMMYFUNCTION("""COMPUTED_VALUE"""),"Media_Display contribution")</f>
        <v>Media_Display contribution</v>
      </c>
      <c r="C2395" s="1">
        <f ca="1">IFERROR(INDIRECT(ADDRESS(MATCH(A2395,'contribution par jour-semaine'!A:A,0),MATCH(B2395,'contribution par jour-semaine'!$1:$1,0),4,1,"contribution par jour-semaine")),"")</f>
        <v>48798.2109375</v>
      </c>
      <c r="D2395" s="4" t="str">
        <f ca="1">VLOOKUP(A2395,predictions!A:B,2,FALSE)</f>
        <v>27/12/2021</v>
      </c>
      <c r="E2395" s="4">
        <f t="shared" ca="1" si="9"/>
        <v>44557</v>
      </c>
    </row>
    <row r="2396" spans="1:5" ht="13" x14ac:dyDescent="0.15">
      <c r="A2396" s="1">
        <f ca="1">IFERROR(__xludf.DUMMYFUNCTION("""COMPUTED_VALUE"""),79)</f>
        <v>79</v>
      </c>
      <c r="B2396" s="1" t="str">
        <f ca="1">IFERROR(__xludf.DUMMYFUNCTION("""COMPUTED_VALUE"""),"Media_OOH_JC DECAUX VITRINE 2M2 NATIONAL contribution")</f>
        <v>Media_OOH_JC DECAUX VITRINE 2M2 NATIONAL contribution</v>
      </c>
      <c r="C2396" s="1">
        <f ca="1">IFERROR(INDIRECT(ADDRESS(MATCH(A2396,'contribution par jour-semaine'!A:A,0),MATCH(B2396,'contribution par jour-semaine'!$1:$1,0),4,1,"contribution par jour-semaine")),"")</f>
        <v>4472.7392578125</v>
      </c>
      <c r="D2396" s="4" t="str">
        <f ca="1">VLOOKUP(A2396,predictions!A:B,2,FALSE)</f>
        <v>27/12/2021</v>
      </c>
      <c r="E2396" s="4">
        <f t="shared" ca="1" si="9"/>
        <v>44557</v>
      </c>
    </row>
    <row r="2397" spans="1:5" ht="13" x14ac:dyDescent="0.15">
      <c r="A2397" s="1">
        <f ca="1">IFERROR(__xludf.DUMMYFUNCTION("""COMPUTED_VALUE"""),79)</f>
        <v>79</v>
      </c>
      <c r="B2397" s="1" t="str">
        <f ca="1">IFERROR(__xludf.DUMMYFUNCTION("""COMPUTED_VALUE"""),"Media_OOH_METROBUS METRO NATIONAL contribution")</f>
        <v>Media_OOH_METROBUS METRO NATIONAL contribution</v>
      </c>
      <c r="C2397" s="1">
        <f ca="1">IFERROR(INDIRECT(ADDRESS(MATCH(A2397,'contribution par jour-semaine'!A:A,0),MATCH(B2397,'contribution par jour-semaine'!$1:$1,0),4,1,"contribution par jour-semaine")),"")</f>
        <v>7242.5947265625</v>
      </c>
      <c r="D2397" s="4" t="str">
        <f ca="1">VLOOKUP(A2397,predictions!A:B,2,FALSE)</f>
        <v>27/12/2021</v>
      </c>
      <c r="E2397" s="4">
        <f t="shared" ca="1" si="9"/>
        <v>44557</v>
      </c>
    </row>
    <row r="2398" spans="1:5" ht="13" x14ac:dyDescent="0.15">
      <c r="A2398" s="1">
        <f ca="1">IFERROR(__xludf.DUMMYFUNCTION("""COMPUTED_VALUE"""),79)</f>
        <v>79</v>
      </c>
      <c r="B2398" s="1" t="str">
        <f ca="1">IFERROR(__xludf.DUMMYFUNCTION("""COMPUTED_VALUE"""),"Media_OOH_CLEAR CHANNEL SHOPPING MALLS contribution")</f>
        <v>Media_OOH_CLEAR CHANNEL SHOPPING MALLS contribution</v>
      </c>
      <c r="C2398" s="1">
        <f ca="1">IFERROR(INDIRECT(ADDRESS(MATCH(A2398,'contribution par jour-semaine'!A:A,0),MATCH(B2398,'contribution par jour-semaine'!$1:$1,0),4,1,"contribution par jour-semaine")),"")</f>
        <v>8911.2099609375</v>
      </c>
      <c r="D2398" s="4" t="str">
        <f ca="1">VLOOKUP(A2398,predictions!A:B,2,FALSE)</f>
        <v>27/12/2021</v>
      </c>
      <c r="E2398" s="4">
        <f t="shared" ca="1" si="9"/>
        <v>44557</v>
      </c>
    </row>
    <row r="2399" spans="1:5" ht="13" x14ac:dyDescent="0.15">
      <c r="A2399" s="1">
        <f ca="1">IFERROR(__xludf.DUMMYFUNCTION("""COMPUTED_VALUE"""),79)</f>
        <v>79</v>
      </c>
      <c r="B2399" s="1" t="str">
        <f ca="1">IFERROR(__xludf.DUMMYFUNCTION("""COMPUTED_VALUE"""),"Media_OOH_MEDIAGARES TRANSPORT contribution")</f>
        <v>Media_OOH_MEDIAGARES TRANSPORT contribution</v>
      </c>
      <c r="C2399" s="1">
        <f ca="1">IFERROR(INDIRECT(ADDRESS(MATCH(A2399,'contribution par jour-semaine'!A:A,0),MATCH(B2399,'contribution par jour-semaine'!$1:$1,0),4,1,"contribution par jour-semaine")),"")</f>
        <v>13806.9853515625</v>
      </c>
      <c r="D2399" s="4" t="str">
        <f ca="1">VLOOKUP(A2399,predictions!A:B,2,FALSE)</f>
        <v>27/12/2021</v>
      </c>
      <c r="E2399" s="4">
        <f t="shared" ca="1" si="9"/>
        <v>44557</v>
      </c>
    </row>
    <row r="2400" spans="1:5" ht="13" x14ac:dyDescent="0.15">
      <c r="A2400" s="1">
        <f ca="1">IFERROR(__xludf.DUMMYFUNCTION("""COMPUTED_VALUE"""),79)</f>
        <v>79</v>
      </c>
      <c r="B2400" s="1" t="str">
        <f ca="1">IFERROR(__xludf.DUMMYFUNCTION("""COMPUTED_VALUE"""),"Media_OOH_Others contribution")</f>
        <v>Media_OOH_Others contribution</v>
      </c>
      <c r="C2400" s="1">
        <f ca="1">IFERROR(INDIRECT(ADDRESS(MATCH(A2400,'contribution par jour-semaine'!A:A,0),MATCH(B2400,'contribution par jour-semaine'!$1:$1,0),4,1,"contribution par jour-semaine")),"")</f>
        <v>5767.833984375</v>
      </c>
      <c r="D2400" s="4" t="str">
        <f ca="1">VLOOKUP(A2400,predictions!A:B,2,FALSE)</f>
        <v>27/12/2021</v>
      </c>
      <c r="E2400" s="4">
        <f t="shared" ca="1" si="9"/>
        <v>44557</v>
      </c>
    </row>
    <row r="2401" spans="1:5" ht="13" x14ac:dyDescent="0.15">
      <c r="A2401" s="1">
        <f ca="1">IFERROR(__xludf.DUMMYFUNCTION("""COMPUTED_VALUE"""),79)</f>
        <v>79</v>
      </c>
      <c r="B2401" s="1" t="str">
        <f ca="1">IFERROR(__xludf.DUMMYFUNCTION("""COMPUTED_VALUE"""),"baseline contribution")</f>
        <v>baseline contribution</v>
      </c>
      <c r="C2401" s="1">
        <f ca="1">IFERROR(INDIRECT(ADDRESS(MATCH(A2401,'contribution par jour-semaine'!A:A,0),MATCH(B2401,'contribution par jour-semaine'!$1:$1,0),4,1,"contribution par jour-semaine")),"")</f>
        <v>1055865.625</v>
      </c>
      <c r="D2401" s="4" t="str">
        <f ca="1">VLOOKUP(A2401,predictions!A:B,2,FALSE)</f>
        <v>27/12/2021</v>
      </c>
      <c r="E2401" s="4">
        <f t="shared" ca="1" si="9"/>
        <v>44557</v>
      </c>
    </row>
    <row r="2402" spans="1:5" ht="13" x14ac:dyDescent="0.15">
      <c r="A2402" s="1">
        <f ca="1">IFERROR(__xludf.DUMMYFUNCTION("""COMPUTED_VALUE"""),80)</f>
        <v>80</v>
      </c>
      <c r="B2402" s="1" t="str">
        <f ca="1">IFERROR(__xludf.DUMMYFUNCTION("""COMPUTED_VALUE"""),"Media_Print_Others contribution")</f>
        <v>Media_Print_Others contribution</v>
      </c>
      <c r="C2402" s="1">
        <f ca="1">IFERROR(INDIRECT(ADDRESS(MATCH(A2402,'contribution par jour-semaine'!A:A,0),MATCH(B2402,'contribution par jour-semaine'!$1:$1,0),4,1,"contribution par jour-semaine")),"")</f>
        <v>31017.033203125</v>
      </c>
      <c r="D2402" s="4" t="str">
        <f ca="1">VLOOKUP(A2402,predictions!A:B,2,FALSE)</f>
        <v>03/01/2022</v>
      </c>
      <c r="E2402" s="4">
        <f t="shared" ca="1" si="9"/>
        <v>44564</v>
      </c>
    </row>
    <row r="2403" spans="1:5" ht="13" x14ac:dyDescent="0.15">
      <c r="A2403" s="1">
        <f ca="1">IFERROR(__xludf.DUMMYFUNCTION("""COMPUTED_VALUE"""),80)</f>
        <v>80</v>
      </c>
      <c r="B2403" s="1" t="str">
        <f ca="1">IFERROR(__xludf.DUMMYFUNCTION("""COMPUTED_VALUE"""),"Media_Print_ELLE contribution")</f>
        <v>Media_Print_ELLE contribution</v>
      </c>
      <c r="C2403" s="1">
        <f ca="1">IFERROR(INDIRECT(ADDRESS(MATCH(A2403,'contribution par jour-semaine'!A:A,0),MATCH(B2403,'contribution par jour-semaine'!$1:$1,0),4,1,"contribution par jour-semaine")),"")</f>
        <v>61688.66015625</v>
      </c>
      <c r="D2403" s="4" t="str">
        <f ca="1">VLOOKUP(A2403,predictions!A:B,2,FALSE)</f>
        <v>03/01/2022</v>
      </c>
      <c r="E2403" s="4">
        <f t="shared" ca="1" si="9"/>
        <v>44564</v>
      </c>
    </row>
    <row r="2404" spans="1:5" ht="13" x14ac:dyDescent="0.15">
      <c r="A2404" s="1">
        <f ca="1">IFERROR(__xludf.DUMMYFUNCTION("""COMPUTED_VALUE"""),80)</f>
        <v>80</v>
      </c>
      <c r="B2404" s="1" t="str">
        <f ca="1">IFERROR(__xludf.DUMMYFUNCTION("""COMPUTED_VALUE"""),"Media_Print_MADAME FIGARO contribution")</f>
        <v>Media_Print_MADAME FIGARO contribution</v>
      </c>
      <c r="C2404" s="1">
        <f ca="1">IFERROR(INDIRECT(ADDRESS(MATCH(A2404,'contribution par jour-semaine'!A:A,0),MATCH(B2404,'contribution par jour-semaine'!$1:$1,0),4,1,"contribution par jour-semaine")),"")</f>
        <v>23973.052734375</v>
      </c>
      <c r="D2404" s="4" t="str">
        <f ca="1">VLOOKUP(A2404,predictions!A:B,2,FALSE)</f>
        <v>03/01/2022</v>
      </c>
      <c r="E2404" s="4">
        <f t="shared" ca="1" si="9"/>
        <v>44564</v>
      </c>
    </row>
    <row r="2405" spans="1:5" ht="13" x14ac:dyDescent="0.15">
      <c r="A2405" s="1">
        <f ca="1">IFERROR(__xludf.DUMMYFUNCTION("""COMPUTED_VALUE"""),80)</f>
        <v>80</v>
      </c>
      <c r="B2405" s="1" t="str">
        <f ca="1">IFERROR(__xludf.DUMMYFUNCTION("""COMPUTED_VALUE"""),"Media_Print_MARIE CLAIRE contribution")</f>
        <v>Media_Print_MARIE CLAIRE contribution</v>
      </c>
      <c r="C2405" s="1">
        <f ca="1">IFERROR(INDIRECT(ADDRESS(MATCH(A2405,'contribution par jour-semaine'!A:A,0),MATCH(B2405,'contribution par jour-semaine'!$1:$1,0),4,1,"contribution par jour-semaine")),"")</f>
        <v>16013.5771484375</v>
      </c>
      <c r="D2405" s="4" t="str">
        <f ca="1">VLOOKUP(A2405,predictions!A:B,2,FALSE)</f>
        <v>03/01/2022</v>
      </c>
      <c r="E2405" s="4">
        <f t="shared" ca="1" si="9"/>
        <v>44564</v>
      </c>
    </row>
    <row r="2406" spans="1:5" ht="13" x14ac:dyDescent="0.15">
      <c r="A2406" s="1">
        <f ca="1">IFERROR(__xludf.DUMMYFUNCTION("""COMPUTED_VALUE"""),80)</f>
        <v>80</v>
      </c>
      <c r="B2406" s="1" t="str">
        <f ca="1">IFERROR(__xludf.DUMMYFUNCTION("""COMPUTED_VALUE"""),"Media_Print_VERSION FEMINA contribution")</f>
        <v>Media_Print_VERSION FEMINA contribution</v>
      </c>
      <c r="C2406" s="1">
        <f ca="1">IFERROR(INDIRECT(ADDRESS(MATCH(A2406,'contribution par jour-semaine'!A:A,0),MATCH(B2406,'contribution par jour-semaine'!$1:$1,0),4,1,"contribution par jour-semaine")),"")</f>
        <v>9129.154296875</v>
      </c>
      <c r="D2406" s="4" t="str">
        <f ca="1">VLOOKUP(A2406,predictions!A:B,2,FALSE)</f>
        <v>03/01/2022</v>
      </c>
      <c r="E2406" s="4">
        <f t="shared" ca="1" si="9"/>
        <v>44564</v>
      </c>
    </row>
    <row r="2407" spans="1:5" ht="13" x14ac:dyDescent="0.15">
      <c r="A2407" s="1">
        <f ca="1">IFERROR(__xludf.DUMMYFUNCTION("""COMPUTED_VALUE"""),80)</f>
        <v>80</v>
      </c>
      <c r="B2407" s="1" t="str">
        <f ca="1">IFERROR(__xludf.DUMMYFUNCTION("""COMPUTED_VALUE"""),"Media_Print_GALA contribution")</f>
        <v>Media_Print_GALA contribution</v>
      </c>
      <c r="C2407" s="1">
        <f ca="1">IFERROR(INDIRECT(ADDRESS(MATCH(A2407,'contribution par jour-semaine'!A:A,0),MATCH(B2407,'contribution par jour-semaine'!$1:$1,0),4,1,"contribution par jour-semaine")),"")</f>
        <v>27510.796875</v>
      </c>
      <c r="D2407" s="4" t="str">
        <f ca="1">VLOOKUP(A2407,predictions!A:B,2,FALSE)</f>
        <v>03/01/2022</v>
      </c>
      <c r="E2407" s="4">
        <f t="shared" ca="1" si="9"/>
        <v>44564</v>
      </c>
    </row>
    <row r="2408" spans="1:5" ht="13" x14ac:dyDescent="0.15">
      <c r="A2408" s="1">
        <f ca="1">IFERROR(__xludf.DUMMYFUNCTION("""COMPUTED_VALUE"""),80)</f>
        <v>80</v>
      </c>
      <c r="B2408" s="1" t="str">
        <f ca="1">IFERROR(__xludf.DUMMYFUNCTION("""COMPUTED_VALUE"""),"Media_Print_COSMOPOLITAN contribution")</f>
        <v>Media_Print_COSMOPOLITAN contribution</v>
      </c>
      <c r="C2408" s="1">
        <f ca="1">IFERROR(INDIRECT(ADDRESS(MATCH(A2408,'contribution par jour-semaine'!A:A,0),MATCH(B2408,'contribution par jour-semaine'!$1:$1,0),4,1,"contribution par jour-semaine")),"")</f>
        <v>20340.888671875</v>
      </c>
      <c r="D2408" s="4" t="str">
        <f ca="1">VLOOKUP(A2408,predictions!A:B,2,FALSE)</f>
        <v>03/01/2022</v>
      </c>
      <c r="E2408" s="4">
        <f t="shared" ca="1" si="9"/>
        <v>44564</v>
      </c>
    </row>
    <row r="2409" spans="1:5" ht="13" x14ac:dyDescent="0.15">
      <c r="A2409" s="1">
        <f ca="1">IFERROR(__xludf.DUMMYFUNCTION("""COMPUTED_VALUE"""),80)</f>
        <v>80</v>
      </c>
      <c r="B2409" s="1" t="str">
        <f ca="1">IFERROR(__xludf.DUMMYFUNCTION("""COMPUTED_VALUE"""),"Media_Print_FEMME ACTUELLE contribution")</f>
        <v>Media_Print_FEMME ACTUELLE contribution</v>
      </c>
      <c r="C2409" s="1">
        <f ca="1">IFERROR(INDIRECT(ADDRESS(MATCH(A2409,'contribution par jour-semaine'!A:A,0),MATCH(B2409,'contribution par jour-semaine'!$1:$1,0),4,1,"contribution par jour-semaine")),"")</f>
        <v>10103.3818359375</v>
      </c>
      <c r="D2409" s="4" t="str">
        <f ca="1">VLOOKUP(A2409,predictions!A:B,2,FALSE)</f>
        <v>03/01/2022</v>
      </c>
      <c r="E2409" s="4">
        <f t="shared" ca="1" si="9"/>
        <v>44564</v>
      </c>
    </row>
    <row r="2410" spans="1:5" ht="13" x14ac:dyDescent="0.15">
      <c r="A2410" s="1">
        <f ca="1">IFERROR(__xludf.DUMMYFUNCTION("""COMPUTED_VALUE"""),80)</f>
        <v>80</v>
      </c>
      <c r="B2410" s="1" t="str">
        <f ca="1">IFERROR(__xludf.DUMMYFUNCTION("""COMPUTED_VALUE"""),"Media_Print_PARIS MATCH contribution")</f>
        <v>Media_Print_PARIS MATCH contribution</v>
      </c>
      <c r="C2410" s="1">
        <f ca="1">IFERROR(INDIRECT(ADDRESS(MATCH(A2410,'contribution par jour-semaine'!A:A,0),MATCH(B2410,'contribution par jour-semaine'!$1:$1,0),4,1,"contribution par jour-semaine")),"")</f>
        <v>8034.0576171875</v>
      </c>
      <c r="D2410" s="4" t="str">
        <f ca="1">VLOOKUP(A2410,predictions!A:B,2,FALSE)</f>
        <v>03/01/2022</v>
      </c>
      <c r="E2410" s="4">
        <f t="shared" ca="1" si="9"/>
        <v>44564</v>
      </c>
    </row>
    <row r="2411" spans="1:5" ht="13" x14ac:dyDescent="0.15">
      <c r="A2411" s="1">
        <f ca="1">IFERROR(__xludf.DUMMYFUNCTION("""COMPUTED_VALUE"""),80)</f>
        <v>80</v>
      </c>
      <c r="B2411" s="1" t="str">
        <f ca="1">IFERROR(__xludf.DUMMYFUNCTION("""COMPUTED_VALUE"""),"Media_Print_BIBA contribution")</f>
        <v>Media_Print_BIBA contribution</v>
      </c>
      <c r="C2411" s="1">
        <f ca="1">IFERROR(INDIRECT(ADDRESS(MATCH(A2411,'contribution par jour-semaine'!A:A,0),MATCH(B2411,'contribution par jour-semaine'!$1:$1,0),4,1,"contribution par jour-semaine")),"")</f>
        <v>7304.4482421875</v>
      </c>
      <c r="D2411" s="4" t="str">
        <f ca="1">VLOOKUP(A2411,predictions!A:B,2,FALSE)</f>
        <v>03/01/2022</v>
      </c>
      <c r="E2411" s="4">
        <f t="shared" ca="1" si="9"/>
        <v>44564</v>
      </c>
    </row>
    <row r="2412" spans="1:5" ht="13" x14ac:dyDescent="0.15">
      <c r="A2412" s="1">
        <f ca="1">IFERROR(__xludf.DUMMYFUNCTION("""COMPUTED_VALUE"""),80)</f>
        <v>80</v>
      </c>
      <c r="B2412" s="1" t="str">
        <f ca="1">IFERROR(__xludf.DUMMYFUNCTION("""COMPUTED_VALUE"""),"Media_Print_AVANTAGES contribution")</f>
        <v>Media_Print_AVANTAGES contribution</v>
      </c>
      <c r="C2412" s="1">
        <f ca="1">IFERROR(INDIRECT(ADDRESS(MATCH(A2412,'contribution par jour-semaine'!A:A,0),MATCH(B2412,'contribution par jour-semaine'!$1:$1,0),4,1,"contribution par jour-semaine")),"")</f>
        <v>11762.1171875</v>
      </c>
      <c r="D2412" s="4" t="str">
        <f ca="1">VLOOKUP(A2412,predictions!A:B,2,FALSE)</f>
        <v>03/01/2022</v>
      </c>
      <c r="E2412" s="4">
        <f t="shared" ca="1" si="9"/>
        <v>44564</v>
      </c>
    </row>
    <row r="2413" spans="1:5" ht="13" x14ac:dyDescent="0.15">
      <c r="A2413" s="1">
        <f ca="1">IFERROR(__xludf.DUMMYFUNCTION("""COMPUTED_VALUE"""),80)</f>
        <v>80</v>
      </c>
      <c r="B2413" s="1" t="str">
        <f ca="1">IFERROR(__xludf.DUMMYFUNCTION("""COMPUTED_VALUE"""),"Media_Print_PSYCHOLOGIES contribution")</f>
        <v>Media_Print_PSYCHOLOGIES contribution</v>
      </c>
      <c r="C2413" s="1">
        <f ca="1">IFERROR(INDIRECT(ADDRESS(MATCH(A2413,'contribution par jour-semaine'!A:A,0),MATCH(B2413,'contribution par jour-semaine'!$1:$1,0),4,1,"contribution par jour-semaine")),"")</f>
        <v>1454.9578857421875</v>
      </c>
      <c r="D2413" s="4" t="str">
        <f ca="1">VLOOKUP(A2413,predictions!A:B,2,FALSE)</f>
        <v>03/01/2022</v>
      </c>
      <c r="E2413" s="4">
        <f t="shared" ca="1" si="9"/>
        <v>44564</v>
      </c>
    </row>
    <row r="2414" spans="1:5" ht="13" x14ac:dyDescent="0.15">
      <c r="A2414" s="1">
        <f ca="1">IFERROR(__xludf.DUMMYFUNCTION("""COMPUTED_VALUE"""),80)</f>
        <v>80</v>
      </c>
      <c r="B2414" s="1" t="str">
        <f ca="1">IFERROR(__xludf.DUMMYFUNCTION("""COMPUTED_VALUE"""),"Media_TV_TF1 contribution")</f>
        <v>Media_TV_TF1 contribution</v>
      </c>
      <c r="C2414" s="1">
        <f ca="1">IFERROR(INDIRECT(ADDRESS(MATCH(A2414,'contribution par jour-semaine'!A:A,0),MATCH(B2414,'contribution par jour-semaine'!$1:$1,0),4,1,"contribution par jour-semaine")),"")</f>
        <v>10594.8134765625</v>
      </c>
      <c r="D2414" s="4" t="str">
        <f ca="1">VLOOKUP(A2414,predictions!A:B,2,FALSE)</f>
        <v>03/01/2022</v>
      </c>
      <c r="E2414" s="4">
        <f t="shared" ca="1" si="9"/>
        <v>44564</v>
      </c>
    </row>
    <row r="2415" spans="1:5" ht="13" x14ac:dyDescent="0.15">
      <c r="A2415" s="1">
        <f ca="1">IFERROR(__xludf.DUMMYFUNCTION("""COMPUTED_VALUE"""),80)</f>
        <v>80</v>
      </c>
      <c r="B2415" s="1" t="str">
        <f ca="1">IFERROR(__xludf.DUMMYFUNCTION("""COMPUTED_VALUE"""),"Media_TV_Others contribution")</f>
        <v>Media_TV_Others contribution</v>
      </c>
      <c r="C2415" s="1">
        <f ca="1">IFERROR(INDIRECT(ADDRESS(MATCH(A2415,'contribution par jour-semaine'!A:A,0),MATCH(B2415,'contribution par jour-semaine'!$1:$1,0),4,1,"contribution par jour-semaine")),"")</f>
        <v>15830.7744140625</v>
      </c>
      <c r="D2415" s="4" t="str">
        <f ca="1">VLOOKUP(A2415,predictions!A:B,2,FALSE)</f>
        <v>03/01/2022</v>
      </c>
      <c r="E2415" s="4">
        <f t="shared" ca="1" si="9"/>
        <v>44564</v>
      </c>
    </row>
    <row r="2416" spans="1:5" ht="13" x14ac:dyDescent="0.15">
      <c r="A2416" s="1">
        <f ca="1">IFERROR(__xludf.DUMMYFUNCTION("""COMPUTED_VALUE"""),80)</f>
        <v>80</v>
      </c>
      <c r="B2416" s="1" t="str">
        <f ca="1">IFERROR(__xludf.DUMMYFUNCTION("""COMPUTED_VALUE"""),"Media_TV_M6 contribution")</f>
        <v>Media_TV_M6 contribution</v>
      </c>
      <c r="C2416" s="1">
        <f ca="1">IFERROR(INDIRECT(ADDRESS(MATCH(A2416,'contribution par jour-semaine'!A:A,0),MATCH(B2416,'contribution par jour-semaine'!$1:$1,0),4,1,"contribution par jour-semaine")),"")</f>
        <v>18504.015625</v>
      </c>
      <c r="D2416" s="4" t="str">
        <f ca="1">VLOOKUP(A2416,predictions!A:B,2,FALSE)</f>
        <v>03/01/2022</v>
      </c>
      <c r="E2416" s="4">
        <f t="shared" ca="1" si="9"/>
        <v>44564</v>
      </c>
    </row>
    <row r="2417" spans="1:5" ht="13" x14ac:dyDescent="0.15">
      <c r="A2417" s="1">
        <f ca="1">IFERROR(__xludf.DUMMYFUNCTION("""COMPUTED_VALUE"""),80)</f>
        <v>80</v>
      </c>
      <c r="B2417" s="1" t="str">
        <f ca="1">IFERROR(__xludf.DUMMYFUNCTION("""COMPUTED_VALUE"""),"Media_TV_TMC contribution")</f>
        <v>Media_TV_TMC contribution</v>
      </c>
      <c r="C2417" s="1">
        <f ca="1">IFERROR(INDIRECT(ADDRESS(MATCH(A2417,'contribution par jour-semaine'!A:A,0),MATCH(B2417,'contribution par jour-semaine'!$1:$1,0),4,1,"contribution par jour-semaine")),"")</f>
        <v>23989.779296875</v>
      </c>
      <c r="D2417" s="4" t="str">
        <f ca="1">VLOOKUP(A2417,predictions!A:B,2,FALSE)</f>
        <v>03/01/2022</v>
      </c>
      <c r="E2417" s="4">
        <f t="shared" ca="1" si="9"/>
        <v>44564</v>
      </c>
    </row>
    <row r="2418" spans="1:5" ht="13" x14ac:dyDescent="0.15">
      <c r="A2418" s="1">
        <f ca="1">IFERROR(__xludf.DUMMYFUNCTION("""COMPUTED_VALUE"""),80)</f>
        <v>80</v>
      </c>
      <c r="B2418" s="1" t="str">
        <f ca="1">IFERROR(__xludf.DUMMYFUNCTION("""COMPUTED_VALUE"""),"Media_TV_FRANCE 2 contribution")</f>
        <v>Media_TV_FRANCE 2 contribution</v>
      </c>
      <c r="C2418" s="1">
        <f ca="1">IFERROR(INDIRECT(ADDRESS(MATCH(A2418,'contribution par jour-semaine'!A:A,0),MATCH(B2418,'contribution par jour-semaine'!$1:$1,0),4,1,"contribution par jour-semaine")),"")</f>
        <v>13966.6533203125</v>
      </c>
      <c r="D2418" s="4" t="str">
        <f ca="1">VLOOKUP(A2418,predictions!A:B,2,FALSE)</f>
        <v>03/01/2022</v>
      </c>
      <c r="E2418" s="4">
        <f t="shared" ca="1" si="9"/>
        <v>44564</v>
      </c>
    </row>
    <row r="2419" spans="1:5" ht="13" x14ac:dyDescent="0.15">
      <c r="A2419" s="1">
        <f ca="1">IFERROR(__xludf.DUMMYFUNCTION("""COMPUTED_VALUE"""),80)</f>
        <v>80</v>
      </c>
      <c r="B2419" s="1" t="str">
        <f ca="1">IFERROR(__xludf.DUMMYFUNCTION("""COMPUTED_VALUE"""),"Media_TV_BFM TV contribution")</f>
        <v>Media_TV_BFM TV contribution</v>
      </c>
      <c r="C2419" s="1">
        <f ca="1">IFERROR(INDIRECT(ADDRESS(MATCH(A2419,'contribution par jour-semaine'!A:A,0),MATCH(B2419,'contribution par jour-semaine'!$1:$1,0),4,1,"contribution par jour-semaine")),"")</f>
        <v>12896.505859375</v>
      </c>
      <c r="D2419" s="4" t="str">
        <f ca="1">VLOOKUP(A2419,predictions!A:B,2,FALSE)</f>
        <v>03/01/2022</v>
      </c>
      <c r="E2419" s="4">
        <f t="shared" ca="1" si="9"/>
        <v>44564</v>
      </c>
    </row>
    <row r="2420" spans="1:5" ht="13" x14ac:dyDescent="0.15">
      <c r="A2420" s="1">
        <f ca="1">IFERROR(__xludf.DUMMYFUNCTION("""COMPUTED_VALUE"""),80)</f>
        <v>80</v>
      </c>
      <c r="B2420" s="1" t="str">
        <f ca="1">IFERROR(__xludf.DUMMYFUNCTION("""COMPUTED_VALUE"""),"Media_TV_C8 contribution")</f>
        <v>Media_TV_C8 contribution</v>
      </c>
      <c r="C2420" s="1">
        <f ca="1">IFERROR(INDIRECT(ADDRESS(MATCH(A2420,'contribution par jour-semaine'!A:A,0),MATCH(B2420,'contribution par jour-semaine'!$1:$1,0),4,1,"contribution par jour-semaine")),"")</f>
        <v>8322.88671875</v>
      </c>
      <c r="D2420" s="4" t="str">
        <f ca="1">VLOOKUP(A2420,predictions!A:B,2,FALSE)</f>
        <v>03/01/2022</v>
      </c>
      <c r="E2420" s="4">
        <f t="shared" ca="1" si="9"/>
        <v>44564</v>
      </c>
    </row>
    <row r="2421" spans="1:5" ht="13" x14ac:dyDescent="0.15">
      <c r="A2421" s="1">
        <f ca="1">IFERROR(__xludf.DUMMYFUNCTION("""COMPUTED_VALUE"""),80)</f>
        <v>80</v>
      </c>
      <c r="B2421" s="1" t="str">
        <f ca="1">IFERROR(__xludf.DUMMYFUNCTION("""COMPUTED_VALUE"""),"Media_TV_TF1 SERIES FILMS contribution")</f>
        <v>Media_TV_TF1 SERIES FILMS contribution</v>
      </c>
      <c r="C2421" s="1">
        <f ca="1">IFERROR(INDIRECT(ADDRESS(MATCH(A2421,'contribution par jour-semaine'!A:A,0),MATCH(B2421,'contribution par jour-semaine'!$1:$1,0),4,1,"contribution par jour-semaine")),"")</f>
        <v>10106.1220703125</v>
      </c>
      <c r="D2421" s="4" t="str">
        <f ca="1">VLOOKUP(A2421,predictions!A:B,2,FALSE)</f>
        <v>03/01/2022</v>
      </c>
      <c r="E2421" s="4">
        <f t="shared" ca="1" si="9"/>
        <v>44564</v>
      </c>
    </row>
    <row r="2422" spans="1:5" ht="13" x14ac:dyDescent="0.15">
      <c r="A2422" s="1">
        <f ca="1">IFERROR(__xludf.DUMMYFUNCTION("""COMPUTED_VALUE"""),80)</f>
        <v>80</v>
      </c>
      <c r="B2422" s="1" t="str">
        <f ca="1">IFERROR(__xludf.DUMMYFUNCTION("""COMPUTED_VALUE"""),"Media_TV_NRJ12 contribution")</f>
        <v>Media_TV_NRJ12 contribution</v>
      </c>
      <c r="C2422" s="1">
        <f ca="1">IFERROR(INDIRECT(ADDRESS(MATCH(A2422,'contribution par jour-semaine'!A:A,0),MATCH(B2422,'contribution par jour-semaine'!$1:$1,0),4,1,"contribution par jour-semaine")),"")</f>
        <v>10524.6142578125</v>
      </c>
      <c r="D2422" s="4" t="str">
        <f ca="1">VLOOKUP(A2422,predictions!A:B,2,FALSE)</f>
        <v>03/01/2022</v>
      </c>
      <c r="E2422" s="4">
        <f t="shared" ca="1" si="9"/>
        <v>44564</v>
      </c>
    </row>
    <row r="2423" spans="1:5" ht="13" x14ac:dyDescent="0.15">
      <c r="A2423" s="1">
        <f ca="1">IFERROR(__xludf.DUMMYFUNCTION("""COMPUTED_VALUE"""),80)</f>
        <v>80</v>
      </c>
      <c r="B2423" s="1" t="str">
        <f ca="1">IFERROR(__xludf.DUMMYFUNCTION("""COMPUTED_VALUE"""),"Media_Search contribution")</f>
        <v>Media_Search contribution</v>
      </c>
      <c r="C2423" s="1">
        <f ca="1">IFERROR(INDIRECT(ADDRESS(MATCH(A2423,'contribution par jour-semaine'!A:A,0),MATCH(B2423,'contribution par jour-semaine'!$1:$1,0),4,1,"contribution par jour-semaine")),"")</f>
        <v>94964.7890625</v>
      </c>
      <c r="D2423" s="4" t="str">
        <f ca="1">VLOOKUP(A2423,predictions!A:B,2,FALSE)</f>
        <v>03/01/2022</v>
      </c>
      <c r="E2423" s="4">
        <f t="shared" ca="1" si="9"/>
        <v>44564</v>
      </c>
    </row>
    <row r="2424" spans="1:5" ht="13" x14ac:dyDescent="0.15">
      <c r="A2424" s="1">
        <f ca="1">IFERROR(__xludf.DUMMYFUNCTION("""COMPUTED_VALUE"""),80)</f>
        <v>80</v>
      </c>
      <c r="B2424" s="1" t="str">
        <f ca="1">IFERROR(__xludf.DUMMYFUNCTION("""COMPUTED_VALUE"""),"Media_Social contribution")</f>
        <v>Media_Social contribution</v>
      </c>
      <c r="C2424" s="1">
        <f ca="1">IFERROR(INDIRECT(ADDRESS(MATCH(A2424,'contribution par jour-semaine'!A:A,0),MATCH(B2424,'contribution par jour-semaine'!$1:$1,0),4,1,"contribution par jour-semaine")),"")</f>
        <v>274951.53125</v>
      </c>
      <c r="D2424" s="4" t="str">
        <f ca="1">VLOOKUP(A2424,predictions!A:B,2,FALSE)</f>
        <v>03/01/2022</v>
      </c>
      <c r="E2424" s="4">
        <f t="shared" ca="1" si="9"/>
        <v>44564</v>
      </c>
    </row>
    <row r="2425" spans="1:5" ht="13" x14ac:dyDescent="0.15">
      <c r="A2425" s="1">
        <f ca="1">IFERROR(__xludf.DUMMYFUNCTION("""COMPUTED_VALUE"""),80)</f>
        <v>80</v>
      </c>
      <c r="B2425" s="1" t="str">
        <f ca="1">IFERROR(__xludf.DUMMYFUNCTION("""COMPUTED_VALUE"""),"Media_Display contribution")</f>
        <v>Media_Display contribution</v>
      </c>
      <c r="C2425" s="1">
        <f ca="1">IFERROR(INDIRECT(ADDRESS(MATCH(A2425,'contribution par jour-semaine'!A:A,0),MATCH(B2425,'contribution par jour-semaine'!$1:$1,0),4,1,"contribution par jour-semaine")),"")</f>
        <v>48739.015625</v>
      </c>
      <c r="D2425" s="4" t="str">
        <f ca="1">VLOOKUP(A2425,predictions!A:B,2,FALSE)</f>
        <v>03/01/2022</v>
      </c>
      <c r="E2425" s="4">
        <f t="shared" ca="1" si="9"/>
        <v>44564</v>
      </c>
    </row>
    <row r="2426" spans="1:5" ht="13" x14ac:dyDescent="0.15">
      <c r="A2426" s="1">
        <f ca="1">IFERROR(__xludf.DUMMYFUNCTION("""COMPUTED_VALUE"""),80)</f>
        <v>80</v>
      </c>
      <c r="B2426" s="1" t="str">
        <f ca="1">IFERROR(__xludf.DUMMYFUNCTION("""COMPUTED_VALUE"""),"Media_OOH_JC DECAUX VITRINE 2M2 NATIONAL contribution")</f>
        <v>Media_OOH_JC DECAUX VITRINE 2M2 NATIONAL contribution</v>
      </c>
      <c r="C2426" s="1">
        <f ca="1">IFERROR(INDIRECT(ADDRESS(MATCH(A2426,'contribution par jour-semaine'!A:A,0),MATCH(B2426,'contribution par jour-semaine'!$1:$1,0),4,1,"contribution par jour-semaine")),"")</f>
        <v>4140.63232421875</v>
      </c>
      <c r="D2426" s="4" t="str">
        <f ca="1">VLOOKUP(A2426,predictions!A:B,2,FALSE)</f>
        <v>03/01/2022</v>
      </c>
      <c r="E2426" s="4">
        <f t="shared" ca="1" si="9"/>
        <v>44564</v>
      </c>
    </row>
    <row r="2427" spans="1:5" ht="13" x14ac:dyDescent="0.15">
      <c r="A2427" s="1">
        <f ca="1">IFERROR(__xludf.DUMMYFUNCTION("""COMPUTED_VALUE"""),80)</f>
        <v>80</v>
      </c>
      <c r="B2427" s="1" t="str">
        <f ca="1">IFERROR(__xludf.DUMMYFUNCTION("""COMPUTED_VALUE"""),"Media_OOH_METROBUS METRO NATIONAL contribution")</f>
        <v>Media_OOH_METROBUS METRO NATIONAL contribution</v>
      </c>
      <c r="C2427" s="1">
        <f ca="1">IFERROR(INDIRECT(ADDRESS(MATCH(A2427,'contribution par jour-semaine'!A:A,0),MATCH(B2427,'contribution par jour-semaine'!$1:$1,0),4,1,"contribution par jour-semaine")),"")</f>
        <v>6513.05712890625</v>
      </c>
      <c r="D2427" s="4" t="str">
        <f ca="1">VLOOKUP(A2427,predictions!A:B,2,FALSE)</f>
        <v>03/01/2022</v>
      </c>
      <c r="E2427" s="4">
        <f t="shared" ca="1" si="9"/>
        <v>44564</v>
      </c>
    </row>
    <row r="2428" spans="1:5" ht="13" x14ac:dyDescent="0.15">
      <c r="A2428" s="1">
        <f ca="1">IFERROR(__xludf.DUMMYFUNCTION("""COMPUTED_VALUE"""),80)</f>
        <v>80</v>
      </c>
      <c r="B2428" s="1" t="str">
        <f ca="1">IFERROR(__xludf.DUMMYFUNCTION("""COMPUTED_VALUE"""),"Media_OOH_CLEAR CHANNEL SHOPPING MALLS contribution")</f>
        <v>Media_OOH_CLEAR CHANNEL SHOPPING MALLS contribution</v>
      </c>
      <c r="C2428" s="1">
        <f ca="1">IFERROR(INDIRECT(ADDRESS(MATCH(A2428,'contribution par jour-semaine'!A:A,0),MATCH(B2428,'contribution par jour-semaine'!$1:$1,0),4,1,"contribution par jour-semaine")),"")</f>
        <v>8238.435546875</v>
      </c>
      <c r="D2428" s="4" t="str">
        <f ca="1">VLOOKUP(A2428,predictions!A:B,2,FALSE)</f>
        <v>03/01/2022</v>
      </c>
      <c r="E2428" s="4">
        <f t="shared" ca="1" si="9"/>
        <v>44564</v>
      </c>
    </row>
    <row r="2429" spans="1:5" ht="13" x14ac:dyDescent="0.15">
      <c r="A2429" s="1">
        <f ca="1">IFERROR(__xludf.DUMMYFUNCTION("""COMPUTED_VALUE"""),80)</f>
        <v>80</v>
      </c>
      <c r="B2429" s="1" t="str">
        <f ca="1">IFERROR(__xludf.DUMMYFUNCTION("""COMPUTED_VALUE"""),"Media_OOH_MEDIAGARES TRANSPORT contribution")</f>
        <v>Media_OOH_MEDIAGARES TRANSPORT contribution</v>
      </c>
      <c r="C2429" s="1">
        <f ca="1">IFERROR(INDIRECT(ADDRESS(MATCH(A2429,'contribution par jour-semaine'!A:A,0),MATCH(B2429,'contribution par jour-semaine'!$1:$1,0),4,1,"contribution par jour-semaine")),"")</f>
        <v>13535.908203125</v>
      </c>
      <c r="D2429" s="4" t="str">
        <f ca="1">VLOOKUP(A2429,predictions!A:B,2,FALSE)</f>
        <v>03/01/2022</v>
      </c>
      <c r="E2429" s="4">
        <f t="shared" ca="1" si="9"/>
        <v>44564</v>
      </c>
    </row>
    <row r="2430" spans="1:5" ht="13" x14ac:dyDescent="0.15">
      <c r="A2430" s="1">
        <f ca="1">IFERROR(__xludf.DUMMYFUNCTION("""COMPUTED_VALUE"""),80)</f>
        <v>80</v>
      </c>
      <c r="B2430" s="1" t="str">
        <f ca="1">IFERROR(__xludf.DUMMYFUNCTION("""COMPUTED_VALUE"""),"Media_OOH_Others contribution")</f>
        <v>Media_OOH_Others contribution</v>
      </c>
      <c r="C2430" s="1">
        <f ca="1">IFERROR(INDIRECT(ADDRESS(MATCH(A2430,'contribution par jour-semaine'!A:A,0),MATCH(B2430,'contribution par jour-semaine'!$1:$1,0),4,1,"contribution par jour-semaine")),"")</f>
        <v>5343.8701171875</v>
      </c>
      <c r="D2430" s="4" t="str">
        <f ca="1">VLOOKUP(A2430,predictions!A:B,2,FALSE)</f>
        <v>03/01/2022</v>
      </c>
      <c r="E2430" s="4">
        <f t="shared" ca="1" si="9"/>
        <v>44564</v>
      </c>
    </row>
    <row r="2431" spans="1:5" ht="13" x14ac:dyDescent="0.15">
      <c r="A2431" s="1">
        <f ca="1">IFERROR(__xludf.DUMMYFUNCTION("""COMPUTED_VALUE"""),80)</f>
        <v>80</v>
      </c>
      <c r="B2431" s="1" t="str">
        <f ca="1">IFERROR(__xludf.DUMMYFUNCTION("""COMPUTED_VALUE"""),"baseline contribution")</f>
        <v>baseline contribution</v>
      </c>
      <c r="C2431" s="1">
        <f ca="1">IFERROR(INDIRECT(ADDRESS(MATCH(A2431,'contribution par jour-semaine'!A:A,0),MATCH(B2431,'contribution par jour-semaine'!$1:$1,0),4,1,"contribution par jour-semaine")),"")</f>
        <v>1064670.875</v>
      </c>
      <c r="D2431" s="4" t="str">
        <f ca="1">VLOOKUP(A2431,predictions!A:B,2,FALSE)</f>
        <v>03/01/2022</v>
      </c>
      <c r="E2431" s="4">
        <f t="shared" ca="1" si="9"/>
        <v>44564</v>
      </c>
    </row>
    <row r="2432" spans="1:5" ht="13" x14ac:dyDescent="0.15">
      <c r="A2432" s="1">
        <f ca="1">IFERROR(__xludf.DUMMYFUNCTION("""COMPUTED_VALUE"""),81)</f>
        <v>81</v>
      </c>
      <c r="B2432" s="1" t="str">
        <f ca="1">IFERROR(__xludf.DUMMYFUNCTION("""COMPUTED_VALUE"""),"Media_Print_Others contribution")</f>
        <v>Media_Print_Others contribution</v>
      </c>
      <c r="C2432" s="1">
        <f ca="1">IFERROR(INDIRECT(ADDRESS(MATCH(A2432,'contribution par jour-semaine'!A:A,0),MATCH(B2432,'contribution par jour-semaine'!$1:$1,0),4,1,"contribution par jour-semaine")),"")</f>
        <v>30927.533203125</v>
      </c>
      <c r="D2432" s="4" t="str">
        <f ca="1">VLOOKUP(A2432,predictions!A:B,2,FALSE)</f>
        <v>10/01/2022</v>
      </c>
      <c r="E2432" s="4">
        <f t="shared" ca="1" si="9"/>
        <v>44571</v>
      </c>
    </row>
    <row r="2433" spans="1:5" ht="13" x14ac:dyDescent="0.15">
      <c r="A2433" s="1">
        <f ca="1">IFERROR(__xludf.DUMMYFUNCTION("""COMPUTED_VALUE"""),81)</f>
        <v>81</v>
      </c>
      <c r="B2433" s="1" t="str">
        <f ca="1">IFERROR(__xludf.DUMMYFUNCTION("""COMPUTED_VALUE"""),"Media_Print_ELLE contribution")</f>
        <v>Media_Print_ELLE contribution</v>
      </c>
      <c r="C2433" s="1">
        <f ca="1">IFERROR(INDIRECT(ADDRESS(MATCH(A2433,'contribution par jour-semaine'!A:A,0),MATCH(B2433,'contribution par jour-semaine'!$1:$1,0),4,1,"contribution par jour-semaine")),"")</f>
        <v>60606</v>
      </c>
      <c r="D2433" s="4" t="str">
        <f ca="1">VLOOKUP(A2433,predictions!A:B,2,FALSE)</f>
        <v>10/01/2022</v>
      </c>
      <c r="E2433" s="4">
        <f t="shared" ca="1" si="9"/>
        <v>44571</v>
      </c>
    </row>
    <row r="2434" spans="1:5" ht="13" x14ac:dyDescent="0.15">
      <c r="A2434" s="1">
        <f ca="1">IFERROR(__xludf.DUMMYFUNCTION("""COMPUTED_VALUE"""),81)</f>
        <v>81</v>
      </c>
      <c r="B2434" s="1" t="str">
        <f ca="1">IFERROR(__xludf.DUMMYFUNCTION("""COMPUTED_VALUE"""),"Media_Print_MADAME FIGARO contribution")</f>
        <v>Media_Print_MADAME FIGARO contribution</v>
      </c>
      <c r="C2434" s="1">
        <f ca="1">IFERROR(INDIRECT(ADDRESS(MATCH(A2434,'contribution par jour-semaine'!A:A,0),MATCH(B2434,'contribution par jour-semaine'!$1:$1,0),4,1,"contribution par jour-semaine")),"")</f>
        <v>22533.06640625</v>
      </c>
      <c r="D2434" s="4" t="str">
        <f ca="1">VLOOKUP(A2434,predictions!A:B,2,FALSE)</f>
        <v>10/01/2022</v>
      </c>
      <c r="E2434" s="4">
        <f t="shared" ca="1" si="9"/>
        <v>44571</v>
      </c>
    </row>
    <row r="2435" spans="1:5" ht="13" x14ac:dyDescent="0.15">
      <c r="A2435" s="1">
        <f ca="1">IFERROR(__xludf.DUMMYFUNCTION("""COMPUTED_VALUE"""),81)</f>
        <v>81</v>
      </c>
      <c r="B2435" s="1" t="str">
        <f ca="1">IFERROR(__xludf.DUMMYFUNCTION("""COMPUTED_VALUE"""),"Media_Print_MARIE CLAIRE contribution")</f>
        <v>Media_Print_MARIE CLAIRE contribution</v>
      </c>
      <c r="C2435" s="1">
        <f ca="1">IFERROR(INDIRECT(ADDRESS(MATCH(A2435,'contribution par jour-semaine'!A:A,0),MATCH(B2435,'contribution par jour-semaine'!$1:$1,0),4,1,"contribution par jour-semaine")),"")</f>
        <v>13454.2626953125</v>
      </c>
      <c r="D2435" s="4" t="str">
        <f ca="1">VLOOKUP(A2435,predictions!A:B,2,FALSE)</f>
        <v>10/01/2022</v>
      </c>
      <c r="E2435" s="4">
        <f t="shared" ca="1" si="9"/>
        <v>44571</v>
      </c>
    </row>
    <row r="2436" spans="1:5" ht="13" x14ac:dyDescent="0.15">
      <c r="A2436" s="1">
        <f ca="1">IFERROR(__xludf.DUMMYFUNCTION("""COMPUTED_VALUE"""),81)</f>
        <v>81</v>
      </c>
      <c r="B2436" s="1" t="str">
        <f ca="1">IFERROR(__xludf.DUMMYFUNCTION("""COMPUTED_VALUE"""),"Media_Print_VERSION FEMINA contribution")</f>
        <v>Media_Print_VERSION FEMINA contribution</v>
      </c>
      <c r="C2436" s="1">
        <f ca="1">IFERROR(INDIRECT(ADDRESS(MATCH(A2436,'contribution par jour-semaine'!A:A,0),MATCH(B2436,'contribution par jour-semaine'!$1:$1,0),4,1,"contribution par jour-semaine")),"")</f>
        <v>8605.400390625</v>
      </c>
      <c r="D2436" s="4" t="str">
        <f ca="1">VLOOKUP(A2436,predictions!A:B,2,FALSE)</f>
        <v>10/01/2022</v>
      </c>
      <c r="E2436" s="4">
        <f t="shared" ca="1" si="9"/>
        <v>44571</v>
      </c>
    </row>
    <row r="2437" spans="1:5" ht="13" x14ac:dyDescent="0.15">
      <c r="A2437" s="1">
        <f ca="1">IFERROR(__xludf.DUMMYFUNCTION("""COMPUTED_VALUE"""),81)</f>
        <v>81</v>
      </c>
      <c r="B2437" s="1" t="str">
        <f ca="1">IFERROR(__xludf.DUMMYFUNCTION("""COMPUTED_VALUE"""),"Media_Print_GALA contribution")</f>
        <v>Media_Print_GALA contribution</v>
      </c>
      <c r="C2437" s="1">
        <f ca="1">IFERROR(INDIRECT(ADDRESS(MATCH(A2437,'contribution par jour-semaine'!A:A,0),MATCH(B2437,'contribution par jour-semaine'!$1:$1,0),4,1,"contribution par jour-semaine")),"")</f>
        <v>28932.525390625</v>
      </c>
      <c r="D2437" s="4" t="str">
        <f ca="1">VLOOKUP(A2437,predictions!A:B,2,FALSE)</f>
        <v>10/01/2022</v>
      </c>
      <c r="E2437" s="4">
        <f t="shared" ca="1" si="9"/>
        <v>44571</v>
      </c>
    </row>
    <row r="2438" spans="1:5" ht="13" x14ac:dyDescent="0.15">
      <c r="A2438" s="1">
        <f ca="1">IFERROR(__xludf.DUMMYFUNCTION("""COMPUTED_VALUE"""),81)</f>
        <v>81</v>
      </c>
      <c r="B2438" s="1" t="str">
        <f ca="1">IFERROR(__xludf.DUMMYFUNCTION("""COMPUTED_VALUE"""),"Media_Print_COSMOPOLITAN contribution")</f>
        <v>Media_Print_COSMOPOLITAN contribution</v>
      </c>
      <c r="C2438" s="1">
        <f ca="1">IFERROR(INDIRECT(ADDRESS(MATCH(A2438,'contribution par jour-semaine'!A:A,0),MATCH(B2438,'contribution par jour-semaine'!$1:$1,0),4,1,"contribution par jour-semaine")),"")</f>
        <v>18981.751953125</v>
      </c>
      <c r="D2438" s="4" t="str">
        <f ca="1">VLOOKUP(A2438,predictions!A:B,2,FALSE)</f>
        <v>10/01/2022</v>
      </c>
      <c r="E2438" s="4">
        <f t="shared" ca="1" si="9"/>
        <v>44571</v>
      </c>
    </row>
    <row r="2439" spans="1:5" ht="13" x14ac:dyDescent="0.15">
      <c r="A2439" s="1">
        <f ca="1">IFERROR(__xludf.DUMMYFUNCTION("""COMPUTED_VALUE"""),81)</f>
        <v>81</v>
      </c>
      <c r="B2439" s="1" t="str">
        <f ca="1">IFERROR(__xludf.DUMMYFUNCTION("""COMPUTED_VALUE"""),"Media_Print_FEMME ACTUELLE contribution")</f>
        <v>Media_Print_FEMME ACTUELLE contribution</v>
      </c>
      <c r="C2439" s="1">
        <f ca="1">IFERROR(INDIRECT(ADDRESS(MATCH(A2439,'contribution par jour-semaine'!A:A,0),MATCH(B2439,'contribution par jour-semaine'!$1:$1,0),4,1,"contribution par jour-semaine")),"")</f>
        <v>8935.5947265625</v>
      </c>
      <c r="D2439" s="4" t="str">
        <f ca="1">VLOOKUP(A2439,predictions!A:B,2,FALSE)</f>
        <v>10/01/2022</v>
      </c>
      <c r="E2439" s="4">
        <f t="shared" ca="1" si="9"/>
        <v>44571</v>
      </c>
    </row>
    <row r="2440" spans="1:5" ht="13" x14ac:dyDescent="0.15">
      <c r="A2440" s="1">
        <f ca="1">IFERROR(__xludf.DUMMYFUNCTION("""COMPUTED_VALUE"""),81)</f>
        <v>81</v>
      </c>
      <c r="B2440" s="1" t="str">
        <f ca="1">IFERROR(__xludf.DUMMYFUNCTION("""COMPUTED_VALUE"""),"Media_Print_PARIS MATCH contribution")</f>
        <v>Media_Print_PARIS MATCH contribution</v>
      </c>
      <c r="C2440" s="1">
        <f ca="1">IFERROR(INDIRECT(ADDRESS(MATCH(A2440,'contribution par jour-semaine'!A:A,0),MATCH(B2440,'contribution par jour-semaine'!$1:$1,0),4,1,"contribution par jour-semaine")),"")</f>
        <v>6884.216796875</v>
      </c>
      <c r="D2440" s="4" t="str">
        <f ca="1">VLOOKUP(A2440,predictions!A:B,2,FALSE)</f>
        <v>10/01/2022</v>
      </c>
      <c r="E2440" s="4">
        <f t="shared" ca="1" si="9"/>
        <v>44571</v>
      </c>
    </row>
    <row r="2441" spans="1:5" ht="13" x14ac:dyDescent="0.15">
      <c r="A2441" s="1">
        <f ca="1">IFERROR(__xludf.DUMMYFUNCTION("""COMPUTED_VALUE"""),81)</f>
        <v>81</v>
      </c>
      <c r="B2441" s="1" t="str">
        <f ca="1">IFERROR(__xludf.DUMMYFUNCTION("""COMPUTED_VALUE"""),"Media_Print_BIBA contribution")</f>
        <v>Media_Print_BIBA contribution</v>
      </c>
      <c r="C2441" s="1">
        <f ca="1">IFERROR(INDIRECT(ADDRESS(MATCH(A2441,'contribution par jour-semaine'!A:A,0),MATCH(B2441,'contribution par jour-semaine'!$1:$1,0),4,1,"contribution par jour-semaine")),"")</f>
        <v>5807.8193359375</v>
      </c>
      <c r="D2441" s="4" t="str">
        <f ca="1">VLOOKUP(A2441,predictions!A:B,2,FALSE)</f>
        <v>10/01/2022</v>
      </c>
      <c r="E2441" s="4">
        <f t="shared" ca="1" si="9"/>
        <v>44571</v>
      </c>
    </row>
    <row r="2442" spans="1:5" ht="13" x14ac:dyDescent="0.15">
      <c r="A2442" s="1">
        <f ca="1">IFERROR(__xludf.DUMMYFUNCTION("""COMPUTED_VALUE"""),81)</f>
        <v>81</v>
      </c>
      <c r="B2442" s="1" t="str">
        <f ca="1">IFERROR(__xludf.DUMMYFUNCTION("""COMPUTED_VALUE"""),"Media_Print_AVANTAGES contribution")</f>
        <v>Media_Print_AVANTAGES contribution</v>
      </c>
      <c r="C2442" s="1">
        <f ca="1">IFERROR(INDIRECT(ADDRESS(MATCH(A2442,'contribution par jour-semaine'!A:A,0),MATCH(B2442,'contribution par jour-semaine'!$1:$1,0),4,1,"contribution par jour-semaine")),"")</f>
        <v>10679.29296875</v>
      </c>
      <c r="D2442" s="4" t="str">
        <f ca="1">VLOOKUP(A2442,predictions!A:B,2,FALSE)</f>
        <v>10/01/2022</v>
      </c>
      <c r="E2442" s="4">
        <f t="shared" ca="1" si="9"/>
        <v>44571</v>
      </c>
    </row>
    <row r="2443" spans="1:5" ht="13" x14ac:dyDescent="0.15">
      <c r="A2443" s="1">
        <f ca="1">IFERROR(__xludf.DUMMYFUNCTION("""COMPUTED_VALUE"""),81)</f>
        <v>81</v>
      </c>
      <c r="B2443" s="1" t="str">
        <f ca="1">IFERROR(__xludf.DUMMYFUNCTION("""COMPUTED_VALUE"""),"Media_Print_PSYCHOLOGIES contribution")</f>
        <v>Media_Print_PSYCHOLOGIES contribution</v>
      </c>
      <c r="C2443" s="1">
        <f ca="1">IFERROR(INDIRECT(ADDRESS(MATCH(A2443,'contribution par jour-semaine'!A:A,0),MATCH(B2443,'contribution par jour-semaine'!$1:$1,0),4,1,"contribution par jour-semaine")),"")</f>
        <v>9505.87109375</v>
      </c>
      <c r="D2443" s="4" t="str">
        <f ca="1">VLOOKUP(A2443,predictions!A:B,2,FALSE)</f>
        <v>10/01/2022</v>
      </c>
      <c r="E2443" s="4">
        <f t="shared" ca="1" si="9"/>
        <v>44571</v>
      </c>
    </row>
    <row r="2444" spans="1:5" ht="13" x14ac:dyDescent="0.15">
      <c r="A2444" s="1">
        <f ca="1">IFERROR(__xludf.DUMMYFUNCTION("""COMPUTED_VALUE"""),81)</f>
        <v>81</v>
      </c>
      <c r="B2444" s="1" t="str">
        <f ca="1">IFERROR(__xludf.DUMMYFUNCTION("""COMPUTED_VALUE"""),"Media_TV_TF1 contribution")</f>
        <v>Media_TV_TF1 contribution</v>
      </c>
      <c r="C2444" s="1">
        <f ca="1">IFERROR(INDIRECT(ADDRESS(MATCH(A2444,'contribution par jour-semaine'!A:A,0),MATCH(B2444,'contribution par jour-semaine'!$1:$1,0),4,1,"contribution par jour-semaine")),"")</f>
        <v>9982.74609375</v>
      </c>
      <c r="D2444" s="4" t="str">
        <f ca="1">VLOOKUP(A2444,predictions!A:B,2,FALSE)</f>
        <v>10/01/2022</v>
      </c>
      <c r="E2444" s="4">
        <f t="shared" ca="1" si="9"/>
        <v>44571</v>
      </c>
    </row>
    <row r="2445" spans="1:5" ht="13" x14ac:dyDescent="0.15">
      <c r="A2445" s="1">
        <f ca="1">IFERROR(__xludf.DUMMYFUNCTION("""COMPUTED_VALUE"""),81)</f>
        <v>81</v>
      </c>
      <c r="B2445" s="1" t="str">
        <f ca="1">IFERROR(__xludf.DUMMYFUNCTION("""COMPUTED_VALUE"""),"Media_TV_Others contribution")</f>
        <v>Media_TV_Others contribution</v>
      </c>
      <c r="C2445" s="1">
        <f ca="1">IFERROR(INDIRECT(ADDRESS(MATCH(A2445,'contribution par jour-semaine'!A:A,0),MATCH(B2445,'contribution par jour-semaine'!$1:$1,0),4,1,"contribution par jour-semaine")),"")</f>
        <v>15316.5908203125</v>
      </c>
      <c r="D2445" s="4" t="str">
        <f ca="1">VLOOKUP(A2445,predictions!A:B,2,FALSE)</f>
        <v>10/01/2022</v>
      </c>
      <c r="E2445" s="4">
        <f t="shared" ca="1" si="9"/>
        <v>44571</v>
      </c>
    </row>
    <row r="2446" spans="1:5" ht="13" x14ac:dyDescent="0.15">
      <c r="A2446" s="1">
        <f ca="1">IFERROR(__xludf.DUMMYFUNCTION("""COMPUTED_VALUE"""),81)</f>
        <v>81</v>
      </c>
      <c r="B2446" s="1" t="str">
        <f ca="1">IFERROR(__xludf.DUMMYFUNCTION("""COMPUTED_VALUE"""),"Media_TV_M6 contribution")</f>
        <v>Media_TV_M6 contribution</v>
      </c>
      <c r="C2446" s="1">
        <f ca="1">IFERROR(INDIRECT(ADDRESS(MATCH(A2446,'contribution par jour-semaine'!A:A,0),MATCH(B2446,'contribution par jour-semaine'!$1:$1,0),4,1,"contribution par jour-semaine")),"")</f>
        <v>18253.70703125</v>
      </c>
      <c r="D2446" s="4" t="str">
        <f ca="1">VLOOKUP(A2446,predictions!A:B,2,FALSE)</f>
        <v>10/01/2022</v>
      </c>
      <c r="E2446" s="4">
        <f t="shared" ca="1" si="9"/>
        <v>44571</v>
      </c>
    </row>
    <row r="2447" spans="1:5" ht="13" x14ac:dyDescent="0.15">
      <c r="A2447" s="1">
        <f ca="1">IFERROR(__xludf.DUMMYFUNCTION("""COMPUTED_VALUE"""),81)</f>
        <v>81</v>
      </c>
      <c r="B2447" s="1" t="str">
        <f ca="1">IFERROR(__xludf.DUMMYFUNCTION("""COMPUTED_VALUE"""),"Media_TV_TMC contribution")</f>
        <v>Media_TV_TMC contribution</v>
      </c>
      <c r="C2447" s="1">
        <f ca="1">IFERROR(INDIRECT(ADDRESS(MATCH(A2447,'contribution par jour-semaine'!A:A,0),MATCH(B2447,'contribution par jour-semaine'!$1:$1,0),4,1,"contribution par jour-semaine")),"")</f>
        <v>24593.123046875</v>
      </c>
      <c r="D2447" s="4" t="str">
        <f ca="1">VLOOKUP(A2447,predictions!A:B,2,FALSE)</f>
        <v>10/01/2022</v>
      </c>
      <c r="E2447" s="4">
        <f t="shared" ca="1" si="9"/>
        <v>44571</v>
      </c>
    </row>
    <row r="2448" spans="1:5" ht="13" x14ac:dyDescent="0.15">
      <c r="A2448" s="1">
        <f ca="1">IFERROR(__xludf.DUMMYFUNCTION("""COMPUTED_VALUE"""),81)</f>
        <v>81</v>
      </c>
      <c r="B2448" s="1" t="str">
        <f ca="1">IFERROR(__xludf.DUMMYFUNCTION("""COMPUTED_VALUE"""),"Media_TV_FRANCE 2 contribution")</f>
        <v>Media_TV_FRANCE 2 contribution</v>
      </c>
      <c r="C2448" s="1">
        <f ca="1">IFERROR(INDIRECT(ADDRESS(MATCH(A2448,'contribution par jour-semaine'!A:A,0),MATCH(B2448,'contribution par jour-semaine'!$1:$1,0),4,1,"contribution par jour-semaine")),"")</f>
        <v>12625.681640625</v>
      </c>
      <c r="D2448" s="4" t="str">
        <f ca="1">VLOOKUP(A2448,predictions!A:B,2,FALSE)</f>
        <v>10/01/2022</v>
      </c>
      <c r="E2448" s="4">
        <f t="shared" ca="1" si="9"/>
        <v>44571</v>
      </c>
    </row>
    <row r="2449" spans="1:5" ht="13" x14ac:dyDescent="0.15">
      <c r="A2449" s="1">
        <f ca="1">IFERROR(__xludf.DUMMYFUNCTION("""COMPUTED_VALUE"""),81)</f>
        <v>81</v>
      </c>
      <c r="B2449" s="1" t="str">
        <f ca="1">IFERROR(__xludf.DUMMYFUNCTION("""COMPUTED_VALUE"""),"Media_TV_BFM TV contribution")</f>
        <v>Media_TV_BFM TV contribution</v>
      </c>
      <c r="C2449" s="1">
        <f ca="1">IFERROR(INDIRECT(ADDRESS(MATCH(A2449,'contribution par jour-semaine'!A:A,0),MATCH(B2449,'contribution par jour-semaine'!$1:$1,0),4,1,"contribution par jour-semaine")),"")</f>
        <v>13314.5810546875</v>
      </c>
      <c r="D2449" s="4" t="str">
        <f ca="1">VLOOKUP(A2449,predictions!A:B,2,FALSE)</f>
        <v>10/01/2022</v>
      </c>
      <c r="E2449" s="4">
        <f t="shared" ca="1" si="9"/>
        <v>44571</v>
      </c>
    </row>
    <row r="2450" spans="1:5" ht="13" x14ac:dyDescent="0.15">
      <c r="A2450" s="1">
        <f ca="1">IFERROR(__xludf.DUMMYFUNCTION("""COMPUTED_VALUE"""),81)</f>
        <v>81</v>
      </c>
      <c r="B2450" s="1" t="str">
        <f ca="1">IFERROR(__xludf.DUMMYFUNCTION("""COMPUTED_VALUE"""),"Media_TV_C8 contribution")</f>
        <v>Media_TV_C8 contribution</v>
      </c>
      <c r="C2450" s="1">
        <f ca="1">IFERROR(INDIRECT(ADDRESS(MATCH(A2450,'contribution par jour-semaine'!A:A,0),MATCH(B2450,'contribution par jour-semaine'!$1:$1,0),4,1,"contribution par jour-semaine")),"")</f>
        <v>8594.734375</v>
      </c>
      <c r="D2450" s="4" t="str">
        <f ca="1">VLOOKUP(A2450,predictions!A:B,2,FALSE)</f>
        <v>10/01/2022</v>
      </c>
      <c r="E2450" s="4">
        <f t="shared" ca="1" si="9"/>
        <v>44571</v>
      </c>
    </row>
    <row r="2451" spans="1:5" ht="13" x14ac:dyDescent="0.15">
      <c r="A2451" s="1">
        <f ca="1">IFERROR(__xludf.DUMMYFUNCTION("""COMPUTED_VALUE"""),81)</f>
        <v>81</v>
      </c>
      <c r="B2451" s="1" t="str">
        <f ca="1">IFERROR(__xludf.DUMMYFUNCTION("""COMPUTED_VALUE"""),"Media_TV_TF1 SERIES FILMS contribution")</f>
        <v>Media_TV_TF1 SERIES FILMS contribution</v>
      </c>
      <c r="C2451" s="1">
        <f ca="1">IFERROR(INDIRECT(ADDRESS(MATCH(A2451,'contribution par jour-semaine'!A:A,0),MATCH(B2451,'contribution par jour-semaine'!$1:$1,0),4,1,"contribution par jour-semaine")),"")</f>
        <v>10079.208984375</v>
      </c>
      <c r="D2451" s="4" t="str">
        <f ca="1">VLOOKUP(A2451,predictions!A:B,2,FALSE)</f>
        <v>10/01/2022</v>
      </c>
      <c r="E2451" s="4">
        <f t="shared" ca="1" si="9"/>
        <v>44571</v>
      </c>
    </row>
    <row r="2452" spans="1:5" ht="13" x14ac:dyDescent="0.15">
      <c r="A2452" s="1">
        <f ca="1">IFERROR(__xludf.DUMMYFUNCTION("""COMPUTED_VALUE"""),81)</f>
        <v>81</v>
      </c>
      <c r="B2452" s="1" t="str">
        <f ca="1">IFERROR(__xludf.DUMMYFUNCTION("""COMPUTED_VALUE"""),"Media_TV_NRJ12 contribution")</f>
        <v>Media_TV_NRJ12 contribution</v>
      </c>
      <c r="C2452" s="1">
        <f ca="1">IFERROR(INDIRECT(ADDRESS(MATCH(A2452,'contribution par jour-semaine'!A:A,0),MATCH(B2452,'contribution par jour-semaine'!$1:$1,0),4,1,"contribution par jour-semaine")),"")</f>
        <v>10511.96875</v>
      </c>
      <c r="D2452" s="4" t="str">
        <f ca="1">VLOOKUP(A2452,predictions!A:B,2,FALSE)</f>
        <v>10/01/2022</v>
      </c>
      <c r="E2452" s="4">
        <f t="shared" ca="1" si="9"/>
        <v>44571</v>
      </c>
    </row>
    <row r="2453" spans="1:5" ht="13" x14ac:dyDescent="0.15">
      <c r="A2453" s="1">
        <f ca="1">IFERROR(__xludf.DUMMYFUNCTION("""COMPUTED_VALUE"""),81)</f>
        <v>81</v>
      </c>
      <c r="B2453" s="1" t="str">
        <f ca="1">IFERROR(__xludf.DUMMYFUNCTION("""COMPUTED_VALUE"""),"Media_Search contribution")</f>
        <v>Media_Search contribution</v>
      </c>
      <c r="C2453" s="1">
        <f ca="1">IFERROR(INDIRECT(ADDRESS(MATCH(A2453,'contribution par jour-semaine'!A:A,0),MATCH(B2453,'contribution par jour-semaine'!$1:$1,0),4,1,"contribution par jour-semaine")),"")</f>
        <v>95894.7109375</v>
      </c>
      <c r="D2453" s="4" t="str">
        <f ca="1">VLOOKUP(A2453,predictions!A:B,2,FALSE)</f>
        <v>10/01/2022</v>
      </c>
      <c r="E2453" s="4">
        <f t="shared" ca="1" si="9"/>
        <v>44571</v>
      </c>
    </row>
    <row r="2454" spans="1:5" ht="13" x14ac:dyDescent="0.15">
      <c r="A2454" s="1">
        <f ca="1">IFERROR(__xludf.DUMMYFUNCTION("""COMPUTED_VALUE"""),81)</f>
        <v>81</v>
      </c>
      <c r="B2454" s="1" t="str">
        <f ca="1">IFERROR(__xludf.DUMMYFUNCTION("""COMPUTED_VALUE"""),"Media_Social contribution")</f>
        <v>Media_Social contribution</v>
      </c>
      <c r="C2454" s="1">
        <f ca="1">IFERROR(INDIRECT(ADDRESS(MATCH(A2454,'contribution par jour-semaine'!A:A,0),MATCH(B2454,'contribution par jour-semaine'!$1:$1,0),4,1,"contribution par jour-semaine")),"")</f>
        <v>275836.71875</v>
      </c>
      <c r="D2454" s="4" t="str">
        <f ca="1">VLOOKUP(A2454,predictions!A:B,2,FALSE)</f>
        <v>10/01/2022</v>
      </c>
      <c r="E2454" s="4">
        <f t="shared" ca="1" si="9"/>
        <v>44571</v>
      </c>
    </row>
    <row r="2455" spans="1:5" ht="13" x14ac:dyDescent="0.15">
      <c r="A2455" s="1">
        <f ca="1">IFERROR(__xludf.DUMMYFUNCTION("""COMPUTED_VALUE"""),81)</f>
        <v>81</v>
      </c>
      <c r="B2455" s="1" t="str">
        <f ca="1">IFERROR(__xludf.DUMMYFUNCTION("""COMPUTED_VALUE"""),"Media_Display contribution")</f>
        <v>Media_Display contribution</v>
      </c>
      <c r="C2455" s="1">
        <f ca="1">IFERROR(INDIRECT(ADDRESS(MATCH(A2455,'contribution par jour-semaine'!A:A,0),MATCH(B2455,'contribution par jour-semaine'!$1:$1,0),4,1,"contribution par jour-semaine")),"")</f>
        <v>48352.0625</v>
      </c>
      <c r="D2455" s="4" t="str">
        <f ca="1">VLOOKUP(A2455,predictions!A:B,2,FALSE)</f>
        <v>10/01/2022</v>
      </c>
      <c r="E2455" s="4">
        <f t="shared" ca="1" si="9"/>
        <v>44571</v>
      </c>
    </row>
    <row r="2456" spans="1:5" ht="13" x14ac:dyDescent="0.15">
      <c r="A2456" s="1">
        <f ca="1">IFERROR(__xludf.DUMMYFUNCTION("""COMPUTED_VALUE"""),81)</f>
        <v>81</v>
      </c>
      <c r="B2456" s="1" t="str">
        <f ca="1">IFERROR(__xludf.DUMMYFUNCTION("""COMPUTED_VALUE"""),"Media_OOH_JC DECAUX VITRINE 2M2 NATIONAL contribution")</f>
        <v>Media_OOH_JC DECAUX VITRINE 2M2 NATIONAL contribution</v>
      </c>
      <c r="C2456" s="1">
        <f ca="1">IFERROR(INDIRECT(ADDRESS(MATCH(A2456,'contribution par jour-semaine'!A:A,0),MATCH(B2456,'contribution par jour-semaine'!$1:$1,0),4,1,"contribution par jour-semaine")),"")</f>
        <v>3854.510986328125</v>
      </c>
      <c r="D2456" s="4" t="str">
        <f ca="1">VLOOKUP(A2456,predictions!A:B,2,FALSE)</f>
        <v>10/01/2022</v>
      </c>
      <c r="E2456" s="4">
        <f t="shared" ca="1" si="9"/>
        <v>44571</v>
      </c>
    </row>
    <row r="2457" spans="1:5" ht="13" x14ac:dyDescent="0.15">
      <c r="A2457" s="1">
        <f ca="1">IFERROR(__xludf.DUMMYFUNCTION("""COMPUTED_VALUE"""),81)</f>
        <v>81</v>
      </c>
      <c r="B2457" s="1" t="str">
        <f ca="1">IFERROR(__xludf.DUMMYFUNCTION("""COMPUTED_VALUE"""),"Media_OOH_METROBUS METRO NATIONAL contribution")</f>
        <v>Media_OOH_METROBUS METRO NATIONAL contribution</v>
      </c>
      <c r="C2457" s="1">
        <f ca="1">IFERROR(INDIRECT(ADDRESS(MATCH(A2457,'contribution par jour-semaine'!A:A,0),MATCH(B2457,'contribution par jour-semaine'!$1:$1,0),4,1,"contribution par jour-semaine")),"")</f>
        <v>5894.74951171875</v>
      </c>
      <c r="D2457" s="4" t="str">
        <f ca="1">VLOOKUP(A2457,predictions!A:B,2,FALSE)</f>
        <v>10/01/2022</v>
      </c>
      <c r="E2457" s="4">
        <f t="shared" ca="1" si="9"/>
        <v>44571</v>
      </c>
    </row>
    <row r="2458" spans="1:5" ht="13" x14ac:dyDescent="0.15">
      <c r="A2458" s="1">
        <f ca="1">IFERROR(__xludf.DUMMYFUNCTION("""COMPUTED_VALUE"""),81)</f>
        <v>81</v>
      </c>
      <c r="B2458" s="1" t="str">
        <f ca="1">IFERROR(__xludf.DUMMYFUNCTION("""COMPUTED_VALUE"""),"Media_OOH_CLEAR CHANNEL SHOPPING MALLS contribution")</f>
        <v>Media_OOH_CLEAR CHANNEL SHOPPING MALLS contribution</v>
      </c>
      <c r="C2458" s="1">
        <f ca="1">IFERROR(INDIRECT(ADDRESS(MATCH(A2458,'contribution par jour-semaine'!A:A,0),MATCH(B2458,'contribution par jour-semaine'!$1:$1,0),4,1,"contribution par jour-semaine")),"")</f>
        <v>7623.53955078125</v>
      </c>
      <c r="D2458" s="4" t="str">
        <f ca="1">VLOOKUP(A2458,predictions!A:B,2,FALSE)</f>
        <v>10/01/2022</v>
      </c>
      <c r="E2458" s="4">
        <f t="shared" ca="1" si="9"/>
        <v>44571</v>
      </c>
    </row>
    <row r="2459" spans="1:5" ht="13" x14ac:dyDescent="0.15">
      <c r="A2459" s="1">
        <f ca="1">IFERROR(__xludf.DUMMYFUNCTION("""COMPUTED_VALUE"""),81)</f>
        <v>81</v>
      </c>
      <c r="B2459" s="1" t="str">
        <f ca="1">IFERROR(__xludf.DUMMYFUNCTION("""COMPUTED_VALUE"""),"Media_OOH_MEDIAGARES TRANSPORT contribution")</f>
        <v>Media_OOH_MEDIAGARES TRANSPORT contribution</v>
      </c>
      <c r="C2459" s="1">
        <f ca="1">IFERROR(INDIRECT(ADDRESS(MATCH(A2459,'contribution par jour-semaine'!A:A,0),MATCH(B2459,'contribution par jour-semaine'!$1:$1,0),4,1,"contribution par jour-semaine")),"")</f>
        <v>13294.759765625</v>
      </c>
      <c r="D2459" s="4" t="str">
        <f ca="1">VLOOKUP(A2459,predictions!A:B,2,FALSE)</f>
        <v>10/01/2022</v>
      </c>
      <c r="E2459" s="4">
        <f t="shared" ca="1" si="9"/>
        <v>44571</v>
      </c>
    </row>
    <row r="2460" spans="1:5" ht="13" x14ac:dyDescent="0.15">
      <c r="A2460" s="1">
        <f ca="1">IFERROR(__xludf.DUMMYFUNCTION("""COMPUTED_VALUE"""),81)</f>
        <v>81</v>
      </c>
      <c r="B2460" s="1" t="str">
        <f ca="1">IFERROR(__xludf.DUMMYFUNCTION("""COMPUTED_VALUE"""),"Media_OOH_Others contribution")</f>
        <v>Media_OOH_Others contribution</v>
      </c>
      <c r="C2460" s="1">
        <f ca="1">IFERROR(INDIRECT(ADDRESS(MATCH(A2460,'contribution par jour-semaine'!A:A,0),MATCH(B2460,'contribution par jour-semaine'!$1:$1,0),4,1,"contribution par jour-semaine")),"")</f>
        <v>4967.587890625</v>
      </c>
      <c r="D2460" s="4" t="str">
        <f ca="1">VLOOKUP(A2460,predictions!A:B,2,FALSE)</f>
        <v>10/01/2022</v>
      </c>
      <c r="E2460" s="4">
        <f t="shared" ca="1" si="9"/>
        <v>44571</v>
      </c>
    </row>
    <row r="2461" spans="1:5" ht="13" x14ac:dyDescent="0.15">
      <c r="A2461" s="1">
        <f ca="1">IFERROR(__xludf.DUMMYFUNCTION("""COMPUTED_VALUE"""),81)</f>
        <v>81</v>
      </c>
      <c r="B2461" s="1" t="str">
        <f ca="1">IFERROR(__xludf.DUMMYFUNCTION("""COMPUTED_VALUE"""),"baseline contribution")</f>
        <v>baseline contribution</v>
      </c>
      <c r="C2461" s="1">
        <f ca="1">IFERROR(INDIRECT(ADDRESS(MATCH(A2461,'contribution par jour-semaine'!A:A,0),MATCH(B2461,'contribution par jour-semaine'!$1:$1,0),4,1,"contribution par jour-semaine")),"")</f>
        <v>1077423.25</v>
      </c>
      <c r="D2461" s="4" t="str">
        <f ca="1">VLOOKUP(A2461,predictions!A:B,2,FALSE)</f>
        <v>10/01/2022</v>
      </c>
      <c r="E2461" s="4">
        <f t="shared" ca="1" si="9"/>
        <v>44571</v>
      </c>
    </row>
    <row r="2462" spans="1:5" ht="13" x14ac:dyDescent="0.15">
      <c r="A2462" s="1">
        <f ca="1">IFERROR(__xludf.DUMMYFUNCTION("""COMPUTED_VALUE"""),82)</f>
        <v>82</v>
      </c>
      <c r="B2462" s="1" t="str">
        <f ca="1">IFERROR(__xludf.DUMMYFUNCTION("""COMPUTED_VALUE"""),"Media_Print_Others contribution")</f>
        <v>Media_Print_Others contribution</v>
      </c>
      <c r="C2462" s="1">
        <f ca="1">IFERROR(INDIRECT(ADDRESS(MATCH(A2462,'contribution par jour-semaine'!A:A,0),MATCH(B2462,'contribution par jour-semaine'!$1:$1,0),4,1,"contribution par jour-semaine")),"")</f>
        <v>34038.61328125</v>
      </c>
      <c r="D2462" s="4" t="str">
        <f ca="1">VLOOKUP(A2462,predictions!A:B,2,FALSE)</f>
        <v>17/01/2022</v>
      </c>
      <c r="E2462" s="4">
        <f t="shared" ca="1" si="9"/>
        <v>44578</v>
      </c>
    </row>
    <row r="2463" spans="1:5" ht="13" x14ac:dyDescent="0.15">
      <c r="A2463" s="1">
        <f ca="1">IFERROR(__xludf.DUMMYFUNCTION("""COMPUTED_VALUE"""),82)</f>
        <v>82</v>
      </c>
      <c r="B2463" s="1" t="str">
        <f ca="1">IFERROR(__xludf.DUMMYFUNCTION("""COMPUTED_VALUE"""),"Media_Print_ELLE contribution")</f>
        <v>Media_Print_ELLE contribution</v>
      </c>
      <c r="C2463" s="1">
        <f ca="1">IFERROR(INDIRECT(ADDRESS(MATCH(A2463,'contribution par jour-semaine'!A:A,0),MATCH(B2463,'contribution par jour-semaine'!$1:$1,0),4,1,"contribution par jour-semaine")),"")</f>
        <v>46753.65625</v>
      </c>
      <c r="D2463" s="4" t="str">
        <f ca="1">VLOOKUP(A2463,predictions!A:B,2,FALSE)</f>
        <v>17/01/2022</v>
      </c>
      <c r="E2463" s="4">
        <f t="shared" ca="1" si="9"/>
        <v>44578</v>
      </c>
    </row>
    <row r="2464" spans="1:5" ht="13" x14ac:dyDescent="0.15">
      <c r="A2464" s="1">
        <f ca="1">IFERROR(__xludf.DUMMYFUNCTION("""COMPUTED_VALUE"""),82)</f>
        <v>82</v>
      </c>
      <c r="B2464" s="1" t="str">
        <f ca="1">IFERROR(__xludf.DUMMYFUNCTION("""COMPUTED_VALUE"""),"Media_Print_MADAME FIGARO contribution")</f>
        <v>Media_Print_MADAME FIGARO contribution</v>
      </c>
      <c r="C2464" s="1">
        <f ca="1">IFERROR(INDIRECT(ADDRESS(MATCH(A2464,'contribution par jour-semaine'!A:A,0),MATCH(B2464,'contribution par jour-semaine'!$1:$1,0),4,1,"contribution par jour-semaine")),"")</f>
        <v>25424.349609375</v>
      </c>
      <c r="D2464" s="4" t="str">
        <f ca="1">VLOOKUP(A2464,predictions!A:B,2,FALSE)</f>
        <v>17/01/2022</v>
      </c>
      <c r="E2464" s="4">
        <f t="shared" ca="1" si="9"/>
        <v>44578</v>
      </c>
    </row>
    <row r="2465" spans="1:5" ht="13" x14ac:dyDescent="0.15">
      <c r="A2465" s="1">
        <f ca="1">IFERROR(__xludf.DUMMYFUNCTION("""COMPUTED_VALUE"""),82)</f>
        <v>82</v>
      </c>
      <c r="B2465" s="1" t="str">
        <f ca="1">IFERROR(__xludf.DUMMYFUNCTION("""COMPUTED_VALUE"""),"Media_Print_MARIE CLAIRE contribution")</f>
        <v>Media_Print_MARIE CLAIRE contribution</v>
      </c>
      <c r="C2465" s="1">
        <f ca="1">IFERROR(INDIRECT(ADDRESS(MATCH(A2465,'contribution par jour-semaine'!A:A,0),MATCH(B2465,'contribution par jour-semaine'!$1:$1,0),4,1,"contribution par jour-semaine")),"")</f>
        <v>11920.75</v>
      </c>
      <c r="D2465" s="4" t="str">
        <f ca="1">VLOOKUP(A2465,predictions!A:B,2,FALSE)</f>
        <v>17/01/2022</v>
      </c>
      <c r="E2465" s="4">
        <f t="shared" ca="1" si="9"/>
        <v>44578</v>
      </c>
    </row>
    <row r="2466" spans="1:5" ht="13" x14ac:dyDescent="0.15">
      <c r="A2466" s="1">
        <f ca="1">IFERROR(__xludf.DUMMYFUNCTION("""COMPUTED_VALUE"""),82)</f>
        <v>82</v>
      </c>
      <c r="B2466" s="1" t="str">
        <f ca="1">IFERROR(__xludf.DUMMYFUNCTION("""COMPUTED_VALUE"""),"Media_Print_VERSION FEMINA contribution")</f>
        <v>Media_Print_VERSION FEMINA contribution</v>
      </c>
      <c r="C2466" s="1">
        <f ca="1">IFERROR(INDIRECT(ADDRESS(MATCH(A2466,'contribution par jour-semaine'!A:A,0),MATCH(B2466,'contribution par jour-semaine'!$1:$1,0),4,1,"contribution par jour-semaine")),"")</f>
        <v>8158.46044921875</v>
      </c>
      <c r="D2466" s="4" t="str">
        <f ca="1">VLOOKUP(A2466,predictions!A:B,2,FALSE)</f>
        <v>17/01/2022</v>
      </c>
      <c r="E2466" s="4">
        <f t="shared" ca="1" si="9"/>
        <v>44578</v>
      </c>
    </row>
    <row r="2467" spans="1:5" ht="13" x14ac:dyDescent="0.15">
      <c r="A2467" s="1">
        <f ca="1">IFERROR(__xludf.DUMMYFUNCTION("""COMPUTED_VALUE"""),82)</f>
        <v>82</v>
      </c>
      <c r="B2467" s="1" t="str">
        <f ca="1">IFERROR(__xludf.DUMMYFUNCTION("""COMPUTED_VALUE"""),"Media_Print_GALA contribution")</f>
        <v>Media_Print_GALA contribution</v>
      </c>
      <c r="C2467" s="1">
        <f ca="1">IFERROR(INDIRECT(ADDRESS(MATCH(A2467,'contribution par jour-semaine'!A:A,0),MATCH(B2467,'contribution par jour-semaine'!$1:$1,0),4,1,"contribution par jour-semaine")),"")</f>
        <v>26381.50390625</v>
      </c>
      <c r="D2467" s="4" t="str">
        <f ca="1">VLOOKUP(A2467,predictions!A:B,2,FALSE)</f>
        <v>17/01/2022</v>
      </c>
      <c r="E2467" s="4">
        <f t="shared" ca="1" si="9"/>
        <v>44578</v>
      </c>
    </row>
    <row r="2468" spans="1:5" ht="13" x14ac:dyDescent="0.15">
      <c r="A2468" s="1">
        <f ca="1">IFERROR(__xludf.DUMMYFUNCTION("""COMPUTED_VALUE"""),82)</f>
        <v>82</v>
      </c>
      <c r="B2468" s="1" t="str">
        <f ca="1">IFERROR(__xludf.DUMMYFUNCTION("""COMPUTED_VALUE"""),"Media_Print_COSMOPOLITAN contribution")</f>
        <v>Media_Print_COSMOPOLITAN contribution</v>
      </c>
      <c r="C2468" s="1">
        <f ca="1">IFERROR(INDIRECT(ADDRESS(MATCH(A2468,'contribution par jour-semaine'!A:A,0),MATCH(B2468,'contribution par jour-semaine'!$1:$1,0),4,1,"contribution par jour-semaine")),"")</f>
        <v>17843.138671875</v>
      </c>
      <c r="D2468" s="4" t="str">
        <f ca="1">VLOOKUP(A2468,predictions!A:B,2,FALSE)</f>
        <v>17/01/2022</v>
      </c>
      <c r="E2468" s="4">
        <f t="shared" ca="1" si="9"/>
        <v>44578</v>
      </c>
    </row>
    <row r="2469" spans="1:5" ht="13" x14ac:dyDescent="0.15">
      <c r="A2469" s="1">
        <f ca="1">IFERROR(__xludf.DUMMYFUNCTION("""COMPUTED_VALUE"""),82)</f>
        <v>82</v>
      </c>
      <c r="B2469" s="1" t="str">
        <f ca="1">IFERROR(__xludf.DUMMYFUNCTION("""COMPUTED_VALUE"""),"Media_Print_FEMME ACTUELLE contribution")</f>
        <v>Media_Print_FEMME ACTUELLE contribution</v>
      </c>
      <c r="C2469" s="1">
        <f ca="1">IFERROR(INDIRECT(ADDRESS(MATCH(A2469,'contribution par jour-semaine'!A:A,0),MATCH(B2469,'contribution par jour-semaine'!$1:$1,0),4,1,"contribution par jour-semaine")),"")</f>
        <v>8140.2353515625</v>
      </c>
      <c r="D2469" s="4" t="str">
        <f ca="1">VLOOKUP(A2469,predictions!A:B,2,FALSE)</f>
        <v>17/01/2022</v>
      </c>
      <c r="E2469" s="4">
        <f t="shared" ca="1" si="9"/>
        <v>44578</v>
      </c>
    </row>
    <row r="2470" spans="1:5" ht="13" x14ac:dyDescent="0.15">
      <c r="A2470" s="1">
        <f ca="1">IFERROR(__xludf.DUMMYFUNCTION("""COMPUTED_VALUE"""),82)</f>
        <v>82</v>
      </c>
      <c r="B2470" s="1" t="str">
        <f ca="1">IFERROR(__xludf.DUMMYFUNCTION("""COMPUTED_VALUE"""),"Media_Print_PARIS MATCH contribution")</f>
        <v>Media_Print_PARIS MATCH contribution</v>
      </c>
      <c r="C2470" s="1">
        <f ca="1">IFERROR(INDIRECT(ADDRESS(MATCH(A2470,'contribution par jour-semaine'!A:A,0),MATCH(B2470,'contribution par jour-semaine'!$1:$1,0),4,1,"contribution par jour-semaine")),"")</f>
        <v>5444.79345703125</v>
      </c>
      <c r="D2470" s="4" t="str">
        <f ca="1">VLOOKUP(A2470,predictions!A:B,2,FALSE)</f>
        <v>17/01/2022</v>
      </c>
      <c r="E2470" s="4">
        <f t="shared" ca="1" si="9"/>
        <v>44578</v>
      </c>
    </row>
    <row r="2471" spans="1:5" ht="13" x14ac:dyDescent="0.15">
      <c r="A2471" s="1">
        <f ca="1">IFERROR(__xludf.DUMMYFUNCTION("""COMPUTED_VALUE"""),82)</f>
        <v>82</v>
      </c>
      <c r="B2471" s="1" t="str">
        <f ca="1">IFERROR(__xludf.DUMMYFUNCTION("""COMPUTED_VALUE"""),"Media_Print_BIBA contribution")</f>
        <v>Media_Print_BIBA contribution</v>
      </c>
      <c r="C2471" s="1">
        <f ca="1">IFERROR(INDIRECT(ADDRESS(MATCH(A2471,'contribution par jour-semaine'!A:A,0),MATCH(B2471,'contribution par jour-semaine'!$1:$1,0),4,1,"contribution par jour-semaine")),"")</f>
        <v>4701.92333984375</v>
      </c>
      <c r="D2471" s="4" t="str">
        <f ca="1">VLOOKUP(A2471,predictions!A:B,2,FALSE)</f>
        <v>17/01/2022</v>
      </c>
      <c r="E2471" s="4">
        <f t="shared" ca="1" si="9"/>
        <v>44578</v>
      </c>
    </row>
    <row r="2472" spans="1:5" ht="13" x14ac:dyDescent="0.15">
      <c r="A2472" s="1">
        <f ca="1">IFERROR(__xludf.DUMMYFUNCTION("""COMPUTED_VALUE"""),82)</f>
        <v>82</v>
      </c>
      <c r="B2472" s="1" t="str">
        <f ca="1">IFERROR(__xludf.DUMMYFUNCTION("""COMPUTED_VALUE"""),"Media_Print_AVANTAGES contribution")</f>
        <v>Media_Print_AVANTAGES contribution</v>
      </c>
      <c r="C2472" s="1">
        <f ca="1">IFERROR(INDIRECT(ADDRESS(MATCH(A2472,'contribution par jour-semaine'!A:A,0),MATCH(B2472,'contribution par jour-semaine'!$1:$1,0),4,1,"contribution par jour-semaine")),"")</f>
        <v>9761.6787109375</v>
      </c>
      <c r="D2472" s="4" t="str">
        <f ca="1">VLOOKUP(A2472,predictions!A:B,2,FALSE)</f>
        <v>17/01/2022</v>
      </c>
      <c r="E2472" s="4">
        <f t="shared" ca="1" si="9"/>
        <v>44578</v>
      </c>
    </row>
    <row r="2473" spans="1:5" ht="13" x14ac:dyDescent="0.15">
      <c r="A2473" s="1">
        <f ca="1">IFERROR(__xludf.DUMMYFUNCTION("""COMPUTED_VALUE"""),82)</f>
        <v>82</v>
      </c>
      <c r="B2473" s="1" t="str">
        <f ca="1">IFERROR(__xludf.DUMMYFUNCTION("""COMPUTED_VALUE"""),"Media_Print_PSYCHOLOGIES contribution")</f>
        <v>Media_Print_PSYCHOLOGIES contribution</v>
      </c>
      <c r="C2473" s="1">
        <f ca="1">IFERROR(INDIRECT(ADDRESS(MATCH(A2473,'contribution par jour-semaine'!A:A,0),MATCH(B2473,'contribution par jour-semaine'!$1:$1,0),4,1,"contribution par jour-semaine")),"")</f>
        <v>7396.978515625</v>
      </c>
      <c r="D2473" s="4" t="str">
        <f ca="1">VLOOKUP(A2473,predictions!A:B,2,FALSE)</f>
        <v>17/01/2022</v>
      </c>
      <c r="E2473" s="4">
        <f t="shared" ca="1" si="9"/>
        <v>44578</v>
      </c>
    </row>
    <row r="2474" spans="1:5" ht="13" x14ac:dyDescent="0.15">
      <c r="A2474" s="1">
        <f ca="1">IFERROR(__xludf.DUMMYFUNCTION("""COMPUTED_VALUE"""),82)</f>
        <v>82</v>
      </c>
      <c r="B2474" s="1" t="str">
        <f ca="1">IFERROR(__xludf.DUMMYFUNCTION("""COMPUTED_VALUE"""),"Media_TV_TF1 contribution")</f>
        <v>Media_TV_TF1 contribution</v>
      </c>
      <c r="C2474" s="1">
        <f ca="1">IFERROR(INDIRECT(ADDRESS(MATCH(A2474,'contribution par jour-semaine'!A:A,0),MATCH(B2474,'contribution par jour-semaine'!$1:$1,0),4,1,"contribution par jour-semaine")),"")</f>
        <v>8567.5966796875</v>
      </c>
      <c r="D2474" s="4" t="str">
        <f ca="1">VLOOKUP(A2474,predictions!A:B,2,FALSE)</f>
        <v>17/01/2022</v>
      </c>
      <c r="E2474" s="4">
        <f t="shared" ca="1" si="9"/>
        <v>44578</v>
      </c>
    </row>
    <row r="2475" spans="1:5" ht="13" x14ac:dyDescent="0.15">
      <c r="A2475" s="1">
        <f ca="1">IFERROR(__xludf.DUMMYFUNCTION("""COMPUTED_VALUE"""),82)</f>
        <v>82</v>
      </c>
      <c r="B2475" s="1" t="str">
        <f ca="1">IFERROR(__xludf.DUMMYFUNCTION("""COMPUTED_VALUE"""),"Media_TV_Others contribution")</f>
        <v>Media_TV_Others contribution</v>
      </c>
      <c r="C2475" s="1">
        <f ca="1">IFERROR(INDIRECT(ADDRESS(MATCH(A2475,'contribution par jour-semaine'!A:A,0),MATCH(B2475,'contribution par jour-semaine'!$1:$1,0),4,1,"contribution par jour-semaine")),"")</f>
        <v>13019.0595703125</v>
      </c>
      <c r="D2475" s="4" t="str">
        <f ca="1">VLOOKUP(A2475,predictions!A:B,2,FALSE)</f>
        <v>17/01/2022</v>
      </c>
      <c r="E2475" s="4">
        <f t="shared" ca="1" si="9"/>
        <v>44578</v>
      </c>
    </row>
    <row r="2476" spans="1:5" ht="13" x14ac:dyDescent="0.15">
      <c r="A2476" s="1">
        <f ca="1">IFERROR(__xludf.DUMMYFUNCTION("""COMPUTED_VALUE"""),82)</f>
        <v>82</v>
      </c>
      <c r="B2476" s="1" t="str">
        <f ca="1">IFERROR(__xludf.DUMMYFUNCTION("""COMPUTED_VALUE"""),"Media_TV_M6 contribution")</f>
        <v>Media_TV_M6 contribution</v>
      </c>
      <c r="C2476" s="1">
        <f ca="1">IFERROR(INDIRECT(ADDRESS(MATCH(A2476,'contribution par jour-semaine'!A:A,0),MATCH(B2476,'contribution par jour-semaine'!$1:$1,0),4,1,"contribution par jour-semaine")),"")</f>
        <v>17606.35546875</v>
      </c>
      <c r="D2476" s="4" t="str">
        <f ca="1">VLOOKUP(A2476,predictions!A:B,2,FALSE)</f>
        <v>17/01/2022</v>
      </c>
      <c r="E2476" s="4">
        <f t="shared" ca="1" si="9"/>
        <v>44578</v>
      </c>
    </row>
    <row r="2477" spans="1:5" ht="13" x14ac:dyDescent="0.15">
      <c r="A2477" s="1">
        <f ca="1">IFERROR(__xludf.DUMMYFUNCTION("""COMPUTED_VALUE"""),82)</f>
        <v>82</v>
      </c>
      <c r="B2477" s="1" t="str">
        <f ca="1">IFERROR(__xludf.DUMMYFUNCTION("""COMPUTED_VALUE"""),"Media_TV_TMC contribution")</f>
        <v>Media_TV_TMC contribution</v>
      </c>
      <c r="C2477" s="1">
        <f ca="1">IFERROR(INDIRECT(ADDRESS(MATCH(A2477,'contribution par jour-semaine'!A:A,0),MATCH(B2477,'contribution par jour-semaine'!$1:$1,0),4,1,"contribution par jour-semaine")),"")</f>
        <v>17295.396484375</v>
      </c>
      <c r="D2477" s="4" t="str">
        <f ca="1">VLOOKUP(A2477,predictions!A:B,2,FALSE)</f>
        <v>17/01/2022</v>
      </c>
      <c r="E2477" s="4">
        <f t="shared" ca="1" si="9"/>
        <v>44578</v>
      </c>
    </row>
    <row r="2478" spans="1:5" ht="13" x14ac:dyDescent="0.15">
      <c r="A2478" s="1">
        <f ca="1">IFERROR(__xludf.DUMMYFUNCTION("""COMPUTED_VALUE"""),82)</f>
        <v>82</v>
      </c>
      <c r="B2478" s="1" t="str">
        <f ca="1">IFERROR(__xludf.DUMMYFUNCTION("""COMPUTED_VALUE"""),"Media_TV_FRANCE 2 contribution")</f>
        <v>Media_TV_FRANCE 2 contribution</v>
      </c>
      <c r="C2478" s="1">
        <f ca="1">IFERROR(INDIRECT(ADDRESS(MATCH(A2478,'contribution par jour-semaine'!A:A,0),MATCH(B2478,'contribution par jour-semaine'!$1:$1,0),4,1,"contribution par jour-semaine")),"")</f>
        <v>11081.341796875</v>
      </c>
      <c r="D2478" s="4" t="str">
        <f ca="1">VLOOKUP(A2478,predictions!A:B,2,FALSE)</f>
        <v>17/01/2022</v>
      </c>
      <c r="E2478" s="4">
        <f t="shared" ca="1" si="9"/>
        <v>44578</v>
      </c>
    </row>
    <row r="2479" spans="1:5" ht="13" x14ac:dyDescent="0.15">
      <c r="A2479" s="1">
        <f ca="1">IFERROR(__xludf.DUMMYFUNCTION("""COMPUTED_VALUE"""),82)</f>
        <v>82</v>
      </c>
      <c r="B2479" s="1" t="str">
        <f ca="1">IFERROR(__xludf.DUMMYFUNCTION("""COMPUTED_VALUE"""),"Media_TV_BFM TV contribution")</f>
        <v>Media_TV_BFM TV contribution</v>
      </c>
      <c r="C2479" s="1">
        <f ca="1">IFERROR(INDIRECT(ADDRESS(MATCH(A2479,'contribution par jour-semaine'!A:A,0),MATCH(B2479,'contribution par jour-semaine'!$1:$1,0),4,1,"contribution par jour-semaine")),"")</f>
        <v>10672.462890625</v>
      </c>
      <c r="D2479" s="4" t="str">
        <f ca="1">VLOOKUP(A2479,predictions!A:B,2,FALSE)</f>
        <v>17/01/2022</v>
      </c>
      <c r="E2479" s="4">
        <f t="shared" ca="1" si="9"/>
        <v>44578</v>
      </c>
    </row>
    <row r="2480" spans="1:5" ht="13" x14ac:dyDescent="0.15">
      <c r="A2480" s="1">
        <f ca="1">IFERROR(__xludf.DUMMYFUNCTION("""COMPUTED_VALUE"""),82)</f>
        <v>82</v>
      </c>
      <c r="B2480" s="1" t="str">
        <f ca="1">IFERROR(__xludf.DUMMYFUNCTION("""COMPUTED_VALUE"""),"Media_TV_C8 contribution")</f>
        <v>Media_TV_C8 contribution</v>
      </c>
      <c r="C2480" s="1">
        <f ca="1">IFERROR(INDIRECT(ADDRESS(MATCH(A2480,'contribution par jour-semaine'!A:A,0),MATCH(B2480,'contribution par jour-semaine'!$1:$1,0),4,1,"contribution par jour-semaine")),"")</f>
        <v>8275.3701171875</v>
      </c>
      <c r="D2480" s="4" t="str">
        <f ca="1">VLOOKUP(A2480,predictions!A:B,2,FALSE)</f>
        <v>17/01/2022</v>
      </c>
      <c r="E2480" s="4">
        <f t="shared" ca="1" si="9"/>
        <v>44578</v>
      </c>
    </row>
    <row r="2481" spans="1:5" ht="13" x14ac:dyDescent="0.15">
      <c r="A2481" s="1">
        <f ca="1">IFERROR(__xludf.DUMMYFUNCTION("""COMPUTED_VALUE"""),82)</f>
        <v>82</v>
      </c>
      <c r="B2481" s="1" t="str">
        <f ca="1">IFERROR(__xludf.DUMMYFUNCTION("""COMPUTED_VALUE"""),"Media_TV_TF1 SERIES FILMS contribution")</f>
        <v>Media_TV_TF1 SERIES FILMS contribution</v>
      </c>
      <c r="C2481" s="1">
        <f ca="1">IFERROR(INDIRECT(ADDRESS(MATCH(A2481,'contribution par jour-semaine'!A:A,0),MATCH(B2481,'contribution par jour-semaine'!$1:$1,0),4,1,"contribution par jour-semaine")),"")</f>
        <v>9511.4619140625</v>
      </c>
      <c r="D2481" s="4" t="str">
        <f ca="1">VLOOKUP(A2481,predictions!A:B,2,FALSE)</f>
        <v>17/01/2022</v>
      </c>
      <c r="E2481" s="4">
        <f t="shared" ca="1" si="9"/>
        <v>44578</v>
      </c>
    </row>
    <row r="2482" spans="1:5" ht="13" x14ac:dyDescent="0.15">
      <c r="A2482" s="1">
        <f ca="1">IFERROR(__xludf.DUMMYFUNCTION("""COMPUTED_VALUE"""),82)</f>
        <v>82</v>
      </c>
      <c r="B2482" s="1" t="str">
        <f ca="1">IFERROR(__xludf.DUMMYFUNCTION("""COMPUTED_VALUE"""),"Media_TV_NRJ12 contribution")</f>
        <v>Media_TV_NRJ12 contribution</v>
      </c>
      <c r="C2482" s="1">
        <f ca="1">IFERROR(INDIRECT(ADDRESS(MATCH(A2482,'contribution par jour-semaine'!A:A,0),MATCH(B2482,'contribution par jour-semaine'!$1:$1,0),4,1,"contribution par jour-semaine")),"")</f>
        <v>9480.337890625</v>
      </c>
      <c r="D2482" s="4" t="str">
        <f ca="1">VLOOKUP(A2482,predictions!A:B,2,FALSE)</f>
        <v>17/01/2022</v>
      </c>
      <c r="E2482" s="4">
        <f t="shared" ca="1" si="9"/>
        <v>44578</v>
      </c>
    </row>
    <row r="2483" spans="1:5" ht="13" x14ac:dyDescent="0.15">
      <c r="A2483" s="1">
        <f ca="1">IFERROR(__xludf.DUMMYFUNCTION("""COMPUTED_VALUE"""),82)</f>
        <v>82</v>
      </c>
      <c r="B2483" s="1" t="str">
        <f ca="1">IFERROR(__xludf.DUMMYFUNCTION("""COMPUTED_VALUE"""),"Media_Search contribution")</f>
        <v>Media_Search contribution</v>
      </c>
      <c r="C2483" s="1">
        <f ca="1">IFERROR(INDIRECT(ADDRESS(MATCH(A2483,'contribution par jour-semaine'!A:A,0),MATCH(B2483,'contribution par jour-semaine'!$1:$1,0),4,1,"contribution par jour-semaine")),"")</f>
        <v>78381.84375</v>
      </c>
      <c r="D2483" s="4" t="str">
        <f ca="1">VLOOKUP(A2483,predictions!A:B,2,FALSE)</f>
        <v>17/01/2022</v>
      </c>
      <c r="E2483" s="4">
        <f t="shared" ca="1" si="9"/>
        <v>44578</v>
      </c>
    </row>
    <row r="2484" spans="1:5" ht="13" x14ac:dyDescent="0.15">
      <c r="A2484" s="1">
        <f ca="1">IFERROR(__xludf.DUMMYFUNCTION("""COMPUTED_VALUE"""),82)</f>
        <v>82</v>
      </c>
      <c r="B2484" s="1" t="str">
        <f ca="1">IFERROR(__xludf.DUMMYFUNCTION("""COMPUTED_VALUE"""),"Media_Social contribution")</f>
        <v>Media_Social contribution</v>
      </c>
      <c r="C2484" s="1">
        <f ca="1">IFERROR(INDIRECT(ADDRESS(MATCH(A2484,'contribution par jour-semaine'!A:A,0),MATCH(B2484,'contribution par jour-semaine'!$1:$1,0),4,1,"contribution par jour-semaine")),"")</f>
        <v>93957.6875</v>
      </c>
      <c r="D2484" s="4" t="str">
        <f ca="1">VLOOKUP(A2484,predictions!A:B,2,FALSE)</f>
        <v>17/01/2022</v>
      </c>
      <c r="E2484" s="4">
        <f t="shared" ca="1" si="9"/>
        <v>44578</v>
      </c>
    </row>
    <row r="2485" spans="1:5" ht="13" x14ac:dyDescent="0.15">
      <c r="A2485" s="1">
        <f ca="1">IFERROR(__xludf.DUMMYFUNCTION("""COMPUTED_VALUE"""),82)</f>
        <v>82</v>
      </c>
      <c r="B2485" s="1" t="str">
        <f ca="1">IFERROR(__xludf.DUMMYFUNCTION("""COMPUTED_VALUE"""),"Media_Display contribution")</f>
        <v>Media_Display contribution</v>
      </c>
      <c r="C2485" s="1">
        <f ca="1">IFERROR(INDIRECT(ADDRESS(MATCH(A2485,'contribution par jour-semaine'!A:A,0),MATCH(B2485,'contribution par jour-semaine'!$1:$1,0),4,1,"contribution par jour-semaine")),"")</f>
        <v>46497.04296875</v>
      </c>
      <c r="D2485" s="4" t="str">
        <f ca="1">VLOOKUP(A2485,predictions!A:B,2,FALSE)</f>
        <v>17/01/2022</v>
      </c>
      <c r="E2485" s="4">
        <f t="shared" ca="1" si="9"/>
        <v>44578</v>
      </c>
    </row>
    <row r="2486" spans="1:5" ht="13" x14ac:dyDescent="0.15">
      <c r="A2486" s="1">
        <f ca="1">IFERROR(__xludf.DUMMYFUNCTION("""COMPUTED_VALUE"""),82)</f>
        <v>82</v>
      </c>
      <c r="B2486" s="1" t="str">
        <f ca="1">IFERROR(__xludf.DUMMYFUNCTION("""COMPUTED_VALUE"""),"Media_OOH_JC DECAUX VITRINE 2M2 NATIONAL contribution")</f>
        <v>Media_OOH_JC DECAUX VITRINE 2M2 NATIONAL contribution</v>
      </c>
      <c r="C2486" s="1">
        <f ca="1">IFERROR(INDIRECT(ADDRESS(MATCH(A2486,'contribution par jour-semaine'!A:A,0),MATCH(B2486,'contribution par jour-semaine'!$1:$1,0),4,1,"contribution par jour-semaine")),"")</f>
        <v>3604.52783203125</v>
      </c>
      <c r="D2486" s="4" t="str">
        <f ca="1">VLOOKUP(A2486,predictions!A:B,2,FALSE)</f>
        <v>17/01/2022</v>
      </c>
      <c r="E2486" s="4">
        <f t="shared" ca="1" si="9"/>
        <v>44578</v>
      </c>
    </row>
    <row r="2487" spans="1:5" ht="13" x14ac:dyDescent="0.15">
      <c r="A2487" s="1">
        <f ca="1">IFERROR(__xludf.DUMMYFUNCTION("""COMPUTED_VALUE"""),82)</f>
        <v>82</v>
      </c>
      <c r="B2487" s="1" t="str">
        <f ca="1">IFERROR(__xludf.DUMMYFUNCTION("""COMPUTED_VALUE"""),"Media_OOH_METROBUS METRO NATIONAL contribution")</f>
        <v>Media_OOH_METROBUS METRO NATIONAL contribution</v>
      </c>
      <c r="C2487" s="1">
        <f ca="1">IFERROR(INDIRECT(ADDRESS(MATCH(A2487,'contribution par jour-semaine'!A:A,0),MATCH(B2487,'contribution par jour-semaine'!$1:$1,0),4,1,"contribution par jour-semaine")),"")</f>
        <v>5367.2216796875</v>
      </c>
      <c r="D2487" s="4" t="str">
        <f ca="1">VLOOKUP(A2487,predictions!A:B,2,FALSE)</f>
        <v>17/01/2022</v>
      </c>
      <c r="E2487" s="4">
        <f t="shared" ca="1" si="9"/>
        <v>44578</v>
      </c>
    </row>
    <row r="2488" spans="1:5" ht="13" x14ac:dyDescent="0.15">
      <c r="A2488" s="1">
        <f ca="1">IFERROR(__xludf.DUMMYFUNCTION("""COMPUTED_VALUE"""),82)</f>
        <v>82</v>
      </c>
      <c r="B2488" s="1" t="str">
        <f ca="1">IFERROR(__xludf.DUMMYFUNCTION("""COMPUTED_VALUE"""),"Media_OOH_CLEAR CHANNEL SHOPPING MALLS contribution")</f>
        <v>Media_OOH_CLEAR CHANNEL SHOPPING MALLS contribution</v>
      </c>
      <c r="C2488" s="1">
        <f ca="1">IFERROR(INDIRECT(ADDRESS(MATCH(A2488,'contribution par jour-semaine'!A:A,0),MATCH(B2488,'contribution par jour-semaine'!$1:$1,0),4,1,"contribution par jour-semaine")),"")</f>
        <v>7069.50732421875</v>
      </c>
      <c r="D2488" s="4" t="str">
        <f ca="1">VLOOKUP(A2488,predictions!A:B,2,FALSE)</f>
        <v>17/01/2022</v>
      </c>
      <c r="E2488" s="4">
        <f t="shared" ca="1" si="9"/>
        <v>44578</v>
      </c>
    </row>
    <row r="2489" spans="1:5" ht="13" x14ac:dyDescent="0.15">
      <c r="A2489" s="1">
        <f ca="1">IFERROR(__xludf.DUMMYFUNCTION("""COMPUTED_VALUE"""),82)</f>
        <v>82</v>
      </c>
      <c r="B2489" s="1" t="str">
        <f ca="1">IFERROR(__xludf.DUMMYFUNCTION("""COMPUTED_VALUE"""),"Media_OOH_MEDIAGARES TRANSPORT contribution")</f>
        <v>Media_OOH_MEDIAGARES TRANSPORT contribution</v>
      </c>
      <c r="C2489" s="1">
        <f ca="1">IFERROR(INDIRECT(ADDRESS(MATCH(A2489,'contribution par jour-semaine'!A:A,0),MATCH(B2489,'contribution par jour-semaine'!$1:$1,0),4,1,"contribution par jour-semaine")),"")</f>
        <v>13073.3662109375</v>
      </c>
      <c r="D2489" s="4" t="str">
        <f ca="1">VLOOKUP(A2489,predictions!A:B,2,FALSE)</f>
        <v>17/01/2022</v>
      </c>
      <c r="E2489" s="4">
        <f t="shared" ca="1" si="9"/>
        <v>44578</v>
      </c>
    </row>
    <row r="2490" spans="1:5" ht="13" x14ac:dyDescent="0.15">
      <c r="A2490" s="1">
        <f ca="1">IFERROR(__xludf.DUMMYFUNCTION("""COMPUTED_VALUE"""),82)</f>
        <v>82</v>
      </c>
      <c r="B2490" s="1" t="str">
        <f ca="1">IFERROR(__xludf.DUMMYFUNCTION("""COMPUTED_VALUE"""),"Media_OOH_Others contribution")</f>
        <v>Media_OOH_Others contribution</v>
      </c>
      <c r="C2490" s="1">
        <f ca="1">IFERROR(INDIRECT(ADDRESS(MATCH(A2490,'contribution par jour-semaine'!A:A,0),MATCH(B2490,'contribution par jour-semaine'!$1:$1,0),4,1,"contribution par jour-semaine")),"")</f>
        <v>4654.60205078125</v>
      </c>
      <c r="D2490" s="4" t="str">
        <f ca="1">VLOOKUP(A2490,predictions!A:B,2,FALSE)</f>
        <v>17/01/2022</v>
      </c>
      <c r="E2490" s="4">
        <f t="shared" ca="1" si="9"/>
        <v>44578</v>
      </c>
    </row>
    <row r="2491" spans="1:5" ht="13" x14ac:dyDescent="0.15">
      <c r="A2491" s="1">
        <f ca="1">IFERROR(__xludf.DUMMYFUNCTION("""COMPUTED_VALUE"""),82)</f>
        <v>82</v>
      </c>
      <c r="B2491" s="1" t="str">
        <f ca="1">IFERROR(__xludf.DUMMYFUNCTION("""COMPUTED_VALUE"""),"baseline contribution")</f>
        <v>baseline contribution</v>
      </c>
      <c r="C2491" s="1">
        <f ca="1">IFERROR(INDIRECT(ADDRESS(MATCH(A2491,'contribution par jour-semaine'!A:A,0),MATCH(B2491,'contribution par jour-semaine'!$1:$1,0),4,1,"contribution par jour-semaine")),"")</f>
        <v>1093819.25</v>
      </c>
      <c r="D2491" s="4" t="str">
        <f ca="1">VLOOKUP(A2491,predictions!A:B,2,FALSE)</f>
        <v>17/01/2022</v>
      </c>
      <c r="E2491" s="4">
        <f t="shared" ca="1" si="9"/>
        <v>44578</v>
      </c>
    </row>
    <row r="2492" spans="1:5" ht="13" x14ac:dyDescent="0.15">
      <c r="A2492" s="1">
        <f ca="1">IFERROR(__xludf.DUMMYFUNCTION("""COMPUTED_VALUE"""),83)</f>
        <v>83</v>
      </c>
      <c r="B2492" s="1" t="str">
        <f ca="1">IFERROR(__xludf.DUMMYFUNCTION("""COMPUTED_VALUE"""),"Media_Print_Others contribution")</f>
        <v>Media_Print_Others contribution</v>
      </c>
      <c r="C2492" s="1">
        <f ca="1">IFERROR(INDIRECT(ADDRESS(MATCH(A2492,'contribution par jour-semaine'!A:A,0),MATCH(B2492,'contribution par jour-semaine'!$1:$1,0),4,1,"contribution par jour-semaine")),"")</f>
        <v>37094.99609375</v>
      </c>
      <c r="D2492" s="4" t="str">
        <f ca="1">VLOOKUP(A2492,predictions!A:B,2,FALSE)</f>
        <v>24/01/2022</v>
      </c>
      <c r="E2492" s="4">
        <f t="shared" ca="1" si="9"/>
        <v>44585</v>
      </c>
    </row>
    <row r="2493" spans="1:5" ht="13" x14ac:dyDescent="0.15">
      <c r="A2493" s="1">
        <f ca="1">IFERROR(__xludf.DUMMYFUNCTION("""COMPUTED_VALUE"""),83)</f>
        <v>83</v>
      </c>
      <c r="B2493" s="1" t="str">
        <f ca="1">IFERROR(__xludf.DUMMYFUNCTION("""COMPUTED_VALUE"""),"Media_Print_ELLE contribution")</f>
        <v>Media_Print_ELLE contribution</v>
      </c>
      <c r="C2493" s="1">
        <f ca="1">IFERROR(INDIRECT(ADDRESS(MATCH(A2493,'contribution par jour-semaine'!A:A,0),MATCH(B2493,'contribution par jour-semaine'!$1:$1,0),4,1,"contribution par jour-semaine")),"")</f>
        <v>37503.08984375</v>
      </c>
      <c r="D2493" s="4" t="str">
        <f ca="1">VLOOKUP(A2493,predictions!A:B,2,FALSE)</f>
        <v>24/01/2022</v>
      </c>
      <c r="E2493" s="4">
        <f t="shared" ca="1" si="9"/>
        <v>44585</v>
      </c>
    </row>
    <row r="2494" spans="1:5" ht="13" x14ac:dyDescent="0.15">
      <c r="A2494" s="1">
        <f ca="1">IFERROR(__xludf.DUMMYFUNCTION("""COMPUTED_VALUE"""),83)</f>
        <v>83</v>
      </c>
      <c r="B2494" s="1" t="str">
        <f ca="1">IFERROR(__xludf.DUMMYFUNCTION("""COMPUTED_VALUE"""),"Media_Print_MADAME FIGARO contribution")</f>
        <v>Media_Print_MADAME FIGARO contribution</v>
      </c>
      <c r="C2494" s="1">
        <f ca="1">IFERROR(INDIRECT(ADDRESS(MATCH(A2494,'contribution par jour-semaine'!A:A,0),MATCH(B2494,'contribution par jour-semaine'!$1:$1,0),4,1,"contribution par jour-semaine")),"")</f>
        <v>24117.4296875</v>
      </c>
      <c r="D2494" s="4" t="str">
        <f ca="1">VLOOKUP(A2494,predictions!A:B,2,FALSE)</f>
        <v>24/01/2022</v>
      </c>
      <c r="E2494" s="4">
        <f t="shared" ca="1" si="9"/>
        <v>44585</v>
      </c>
    </row>
    <row r="2495" spans="1:5" ht="13" x14ac:dyDescent="0.15">
      <c r="A2495" s="1">
        <f ca="1">IFERROR(__xludf.DUMMYFUNCTION("""COMPUTED_VALUE"""),83)</f>
        <v>83</v>
      </c>
      <c r="B2495" s="1" t="str">
        <f ca="1">IFERROR(__xludf.DUMMYFUNCTION("""COMPUTED_VALUE"""),"Media_Print_MARIE CLAIRE contribution")</f>
        <v>Media_Print_MARIE CLAIRE contribution</v>
      </c>
      <c r="C2495" s="1">
        <f ca="1">IFERROR(INDIRECT(ADDRESS(MATCH(A2495,'contribution par jour-semaine'!A:A,0),MATCH(B2495,'contribution par jour-semaine'!$1:$1,0),4,1,"contribution par jour-semaine")),"")</f>
        <v>16722.0390625</v>
      </c>
      <c r="D2495" s="4" t="str">
        <f ca="1">VLOOKUP(A2495,predictions!A:B,2,FALSE)</f>
        <v>24/01/2022</v>
      </c>
      <c r="E2495" s="4">
        <f t="shared" ca="1" si="9"/>
        <v>44585</v>
      </c>
    </row>
    <row r="2496" spans="1:5" ht="13" x14ac:dyDescent="0.15">
      <c r="A2496" s="1">
        <f ca="1">IFERROR(__xludf.DUMMYFUNCTION("""COMPUTED_VALUE"""),83)</f>
        <v>83</v>
      </c>
      <c r="B2496" s="1" t="str">
        <f ca="1">IFERROR(__xludf.DUMMYFUNCTION("""COMPUTED_VALUE"""),"Media_Print_VERSION FEMINA contribution")</f>
        <v>Media_Print_VERSION FEMINA contribution</v>
      </c>
      <c r="C2496" s="1">
        <f ca="1">IFERROR(INDIRECT(ADDRESS(MATCH(A2496,'contribution par jour-semaine'!A:A,0),MATCH(B2496,'contribution par jour-semaine'!$1:$1,0),4,1,"contribution par jour-semaine")),"")</f>
        <v>7776.53173828125</v>
      </c>
      <c r="D2496" s="4" t="str">
        <f ca="1">VLOOKUP(A2496,predictions!A:B,2,FALSE)</f>
        <v>24/01/2022</v>
      </c>
      <c r="E2496" s="4">
        <f t="shared" ca="1" si="9"/>
        <v>44585</v>
      </c>
    </row>
    <row r="2497" spans="1:5" ht="13" x14ac:dyDescent="0.15">
      <c r="A2497" s="1">
        <f ca="1">IFERROR(__xludf.DUMMYFUNCTION("""COMPUTED_VALUE"""),83)</f>
        <v>83</v>
      </c>
      <c r="B2497" s="1" t="str">
        <f ca="1">IFERROR(__xludf.DUMMYFUNCTION("""COMPUTED_VALUE"""),"Media_Print_GALA contribution")</f>
        <v>Media_Print_GALA contribution</v>
      </c>
      <c r="C2497" s="1">
        <f ca="1">IFERROR(INDIRECT(ADDRESS(MATCH(A2497,'contribution par jour-semaine'!A:A,0),MATCH(B2497,'contribution par jour-semaine'!$1:$1,0),4,1,"contribution par jour-semaine")),"")</f>
        <v>28684.037109375</v>
      </c>
      <c r="D2497" s="4" t="str">
        <f ca="1">VLOOKUP(A2497,predictions!A:B,2,FALSE)</f>
        <v>24/01/2022</v>
      </c>
      <c r="E2497" s="4">
        <f t="shared" ca="1" si="9"/>
        <v>44585</v>
      </c>
    </row>
    <row r="2498" spans="1:5" ht="13" x14ac:dyDescent="0.15">
      <c r="A2498" s="1">
        <f ca="1">IFERROR(__xludf.DUMMYFUNCTION("""COMPUTED_VALUE"""),83)</f>
        <v>83</v>
      </c>
      <c r="B2498" s="1" t="str">
        <f ca="1">IFERROR(__xludf.DUMMYFUNCTION("""COMPUTED_VALUE"""),"Media_Print_COSMOPOLITAN contribution")</f>
        <v>Media_Print_COSMOPOLITAN contribution</v>
      </c>
      <c r="C2498" s="1">
        <f ca="1">IFERROR(INDIRECT(ADDRESS(MATCH(A2498,'contribution par jour-semaine'!A:A,0),MATCH(B2498,'contribution par jour-semaine'!$1:$1,0),4,1,"contribution par jour-semaine")),"")</f>
        <v>37093.5703125</v>
      </c>
      <c r="D2498" s="4" t="str">
        <f ca="1">VLOOKUP(A2498,predictions!A:B,2,FALSE)</f>
        <v>24/01/2022</v>
      </c>
      <c r="E2498" s="4">
        <f t="shared" ca="1" si="9"/>
        <v>44585</v>
      </c>
    </row>
    <row r="2499" spans="1:5" ht="13" x14ac:dyDescent="0.15">
      <c r="A2499" s="1">
        <f ca="1">IFERROR(__xludf.DUMMYFUNCTION("""COMPUTED_VALUE"""),83)</f>
        <v>83</v>
      </c>
      <c r="B2499" s="1" t="str">
        <f ca="1">IFERROR(__xludf.DUMMYFUNCTION("""COMPUTED_VALUE"""),"Media_Print_FEMME ACTUELLE contribution")</f>
        <v>Media_Print_FEMME ACTUELLE contribution</v>
      </c>
      <c r="C2499" s="1">
        <f ca="1">IFERROR(INDIRECT(ADDRESS(MATCH(A2499,'contribution par jour-semaine'!A:A,0),MATCH(B2499,'contribution par jour-semaine'!$1:$1,0),4,1,"contribution par jour-semaine")),"")</f>
        <v>35271.98828125</v>
      </c>
      <c r="D2499" s="4" t="str">
        <f ca="1">VLOOKUP(A2499,predictions!A:B,2,FALSE)</f>
        <v>24/01/2022</v>
      </c>
      <c r="E2499" s="4">
        <f t="shared" ca="1" si="9"/>
        <v>44585</v>
      </c>
    </row>
    <row r="2500" spans="1:5" ht="13" x14ac:dyDescent="0.15">
      <c r="A2500" s="1">
        <f ca="1">IFERROR(__xludf.DUMMYFUNCTION("""COMPUTED_VALUE"""),83)</f>
        <v>83</v>
      </c>
      <c r="B2500" s="1" t="str">
        <f ca="1">IFERROR(__xludf.DUMMYFUNCTION("""COMPUTED_VALUE"""),"Media_Print_PARIS MATCH contribution")</f>
        <v>Media_Print_PARIS MATCH contribution</v>
      </c>
      <c r="C2500" s="1">
        <f ca="1">IFERROR(INDIRECT(ADDRESS(MATCH(A2500,'contribution par jour-semaine'!A:A,0),MATCH(B2500,'contribution par jour-semaine'!$1:$1,0),4,1,"contribution par jour-semaine")),"")</f>
        <v>3856.783447265625</v>
      </c>
      <c r="D2500" s="4" t="str">
        <f ca="1">VLOOKUP(A2500,predictions!A:B,2,FALSE)</f>
        <v>24/01/2022</v>
      </c>
      <c r="E2500" s="4">
        <f t="shared" ca="1" si="9"/>
        <v>44585</v>
      </c>
    </row>
    <row r="2501" spans="1:5" ht="13" x14ac:dyDescent="0.15">
      <c r="A2501" s="1">
        <f ca="1">IFERROR(__xludf.DUMMYFUNCTION("""COMPUTED_VALUE"""),83)</f>
        <v>83</v>
      </c>
      <c r="B2501" s="1" t="str">
        <f ca="1">IFERROR(__xludf.DUMMYFUNCTION("""COMPUTED_VALUE"""),"Media_Print_BIBA contribution")</f>
        <v>Media_Print_BIBA contribution</v>
      </c>
      <c r="C2501" s="1">
        <f ca="1">IFERROR(INDIRECT(ADDRESS(MATCH(A2501,'contribution par jour-semaine'!A:A,0),MATCH(B2501,'contribution par jour-semaine'!$1:$1,0),4,1,"contribution par jour-semaine")),"")</f>
        <v>38068.43359375</v>
      </c>
      <c r="D2501" s="4" t="str">
        <f ca="1">VLOOKUP(A2501,predictions!A:B,2,FALSE)</f>
        <v>24/01/2022</v>
      </c>
      <c r="E2501" s="4">
        <f t="shared" ca="1" si="9"/>
        <v>44585</v>
      </c>
    </row>
    <row r="2502" spans="1:5" ht="13" x14ac:dyDescent="0.15">
      <c r="A2502" s="1">
        <f ca="1">IFERROR(__xludf.DUMMYFUNCTION("""COMPUTED_VALUE"""),83)</f>
        <v>83</v>
      </c>
      <c r="B2502" s="1" t="str">
        <f ca="1">IFERROR(__xludf.DUMMYFUNCTION("""COMPUTED_VALUE"""),"Media_Print_AVANTAGES contribution")</f>
        <v>Media_Print_AVANTAGES contribution</v>
      </c>
      <c r="C2502" s="1">
        <f ca="1">IFERROR(INDIRECT(ADDRESS(MATCH(A2502,'contribution par jour-semaine'!A:A,0),MATCH(B2502,'contribution par jour-semaine'!$1:$1,0),4,1,"contribution par jour-semaine")),"")</f>
        <v>14027.2802734375</v>
      </c>
      <c r="D2502" s="4" t="str">
        <f ca="1">VLOOKUP(A2502,predictions!A:B,2,FALSE)</f>
        <v>24/01/2022</v>
      </c>
      <c r="E2502" s="4">
        <f t="shared" ca="1" si="9"/>
        <v>44585</v>
      </c>
    </row>
    <row r="2503" spans="1:5" ht="13" x14ac:dyDescent="0.15">
      <c r="A2503" s="1">
        <f ca="1">IFERROR(__xludf.DUMMYFUNCTION("""COMPUTED_VALUE"""),83)</f>
        <v>83</v>
      </c>
      <c r="B2503" s="1" t="str">
        <f ca="1">IFERROR(__xludf.DUMMYFUNCTION("""COMPUTED_VALUE"""),"Media_Print_PSYCHOLOGIES contribution")</f>
        <v>Media_Print_PSYCHOLOGIES contribution</v>
      </c>
      <c r="C2503" s="1">
        <f ca="1">IFERROR(INDIRECT(ADDRESS(MATCH(A2503,'contribution par jour-semaine'!A:A,0),MATCH(B2503,'contribution par jour-semaine'!$1:$1,0),4,1,"contribution par jour-semaine")),"")</f>
        <v>5620.76123046875</v>
      </c>
      <c r="D2503" s="4" t="str">
        <f ca="1">VLOOKUP(A2503,predictions!A:B,2,FALSE)</f>
        <v>24/01/2022</v>
      </c>
      <c r="E2503" s="4">
        <f t="shared" ca="1" si="9"/>
        <v>44585</v>
      </c>
    </row>
    <row r="2504" spans="1:5" ht="13" x14ac:dyDescent="0.15">
      <c r="A2504" s="1">
        <f ca="1">IFERROR(__xludf.DUMMYFUNCTION("""COMPUTED_VALUE"""),83)</f>
        <v>83</v>
      </c>
      <c r="B2504" s="1" t="str">
        <f ca="1">IFERROR(__xludf.DUMMYFUNCTION("""COMPUTED_VALUE"""),"Media_TV_TF1 contribution")</f>
        <v>Media_TV_TF1 contribution</v>
      </c>
      <c r="C2504" s="1">
        <f ca="1">IFERROR(INDIRECT(ADDRESS(MATCH(A2504,'contribution par jour-semaine'!A:A,0),MATCH(B2504,'contribution par jour-semaine'!$1:$1,0),4,1,"contribution par jour-semaine")),"")</f>
        <v>9438.9560546875</v>
      </c>
      <c r="D2504" s="4" t="str">
        <f ca="1">VLOOKUP(A2504,predictions!A:B,2,FALSE)</f>
        <v>24/01/2022</v>
      </c>
      <c r="E2504" s="4">
        <f t="shared" ca="1" si="9"/>
        <v>44585</v>
      </c>
    </row>
    <row r="2505" spans="1:5" ht="13" x14ac:dyDescent="0.15">
      <c r="A2505" s="1">
        <f ca="1">IFERROR(__xludf.DUMMYFUNCTION("""COMPUTED_VALUE"""),83)</f>
        <v>83</v>
      </c>
      <c r="B2505" s="1" t="str">
        <f ca="1">IFERROR(__xludf.DUMMYFUNCTION("""COMPUTED_VALUE"""),"Media_TV_Others contribution")</f>
        <v>Media_TV_Others contribution</v>
      </c>
      <c r="C2505" s="1">
        <f ca="1">IFERROR(INDIRECT(ADDRESS(MATCH(A2505,'contribution par jour-semaine'!A:A,0),MATCH(B2505,'contribution par jour-semaine'!$1:$1,0),4,1,"contribution par jour-semaine")),"")</f>
        <v>12029.826171875</v>
      </c>
      <c r="D2505" s="4" t="str">
        <f ca="1">VLOOKUP(A2505,predictions!A:B,2,FALSE)</f>
        <v>24/01/2022</v>
      </c>
      <c r="E2505" s="4">
        <f t="shared" ca="1" si="9"/>
        <v>44585</v>
      </c>
    </row>
    <row r="2506" spans="1:5" ht="13" x14ac:dyDescent="0.15">
      <c r="A2506" s="1">
        <f ca="1">IFERROR(__xludf.DUMMYFUNCTION("""COMPUTED_VALUE"""),83)</f>
        <v>83</v>
      </c>
      <c r="B2506" s="1" t="str">
        <f ca="1">IFERROR(__xludf.DUMMYFUNCTION("""COMPUTED_VALUE"""),"Media_TV_M6 contribution")</f>
        <v>Media_TV_M6 contribution</v>
      </c>
      <c r="C2506" s="1">
        <f ca="1">IFERROR(INDIRECT(ADDRESS(MATCH(A2506,'contribution par jour-semaine'!A:A,0),MATCH(B2506,'contribution par jour-semaine'!$1:$1,0),4,1,"contribution par jour-semaine")),"")</f>
        <v>16731.349609375</v>
      </c>
      <c r="D2506" s="4" t="str">
        <f ca="1">VLOOKUP(A2506,predictions!A:B,2,FALSE)</f>
        <v>24/01/2022</v>
      </c>
      <c r="E2506" s="4">
        <f t="shared" ca="1" si="9"/>
        <v>44585</v>
      </c>
    </row>
    <row r="2507" spans="1:5" ht="13" x14ac:dyDescent="0.15">
      <c r="A2507" s="1">
        <f ca="1">IFERROR(__xludf.DUMMYFUNCTION("""COMPUTED_VALUE"""),83)</f>
        <v>83</v>
      </c>
      <c r="B2507" s="1" t="str">
        <f ca="1">IFERROR(__xludf.DUMMYFUNCTION("""COMPUTED_VALUE"""),"Media_TV_TMC contribution")</f>
        <v>Media_TV_TMC contribution</v>
      </c>
      <c r="C2507" s="1">
        <f ca="1">IFERROR(INDIRECT(ADDRESS(MATCH(A2507,'contribution par jour-semaine'!A:A,0),MATCH(B2507,'contribution par jour-semaine'!$1:$1,0),4,1,"contribution par jour-semaine")),"")</f>
        <v>13996.064453125</v>
      </c>
      <c r="D2507" s="4" t="str">
        <f ca="1">VLOOKUP(A2507,predictions!A:B,2,FALSE)</f>
        <v>24/01/2022</v>
      </c>
      <c r="E2507" s="4">
        <f t="shared" ca="1" si="9"/>
        <v>44585</v>
      </c>
    </row>
    <row r="2508" spans="1:5" ht="13" x14ac:dyDescent="0.15">
      <c r="A2508" s="1">
        <f ca="1">IFERROR(__xludf.DUMMYFUNCTION("""COMPUTED_VALUE"""),83)</f>
        <v>83</v>
      </c>
      <c r="B2508" s="1" t="str">
        <f ca="1">IFERROR(__xludf.DUMMYFUNCTION("""COMPUTED_VALUE"""),"Media_TV_FRANCE 2 contribution")</f>
        <v>Media_TV_FRANCE 2 contribution</v>
      </c>
      <c r="C2508" s="1">
        <f ca="1">IFERROR(INDIRECT(ADDRESS(MATCH(A2508,'contribution par jour-semaine'!A:A,0),MATCH(B2508,'contribution par jour-semaine'!$1:$1,0),4,1,"contribution par jour-semaine")),"")</f>
        <v>13274.7197265625</v>
      </c>
      <c r="D2508" s="4" t="str">
        <f ca="1">VLOOKUP(A2508,predictions!A:B,2,FALSE)</f>
        <v>24/01/2022</v>
      </c>
      <c r="E2508" s="4">
        <f t="shared" ca="1" si="9"/>
        <v>44585</v>
      </c>
    </row>
    <row r="2509" spans="1:5" ht="13" x14ac:dyDescent="0.15">
      <c r="A2509" s="1">
        <f ca="1">IFERROR(__xludf.DUMMYFUNCTION("""COMPUTED_VALUE"""),83)</f>
        <v>83</v>
      </c>
      <c r="B2509" s="1" t="str">
        <f ca="1">IFERROR(__xludf.DUMMYFUNCTION("""COMPUTED_VALUE"""),"Media_TV_BFM TV contribution")</f>
        <v>Media_TV_BFM TV contribution</v>
      </c>
      <c r="C2509" s="1">
        <f ca="1">IFERROR(INDIRECT(ADDRESS(MATCH(A2509,'contribution par jour-semaine'!A:A,0),MATCH(B2509,'contribution par jour-semaine'!$1:$1,0),4,1,"contribution par jour-semaine")),"")</f>
        <v>9741.505859375</v>
      </c>
      <c r="D2509" s="4" t="str">
        <f ca="1">VLOOKUP(A2509,predictions!A:B,2,FALSE)</f>
        <v>24/01/2022</v>
      </c>
      <c r="E2509" s="4">
        <f t="shared" ca="1" si="9"/>
        <v>44585</v>
      </c>
    </row>
    <row r="2510" spans="1:5" ht="13" x14ac:dyDescent="0.15">
      <c r="A2510" s="1">
        <f ca="1">IFERROR(__xludf.DUMMYFUNCTION("""COMPUTED_VALUE"""),83)</f>
        <v>83</v>
      </c>
      <c r="B2510" s="1" t="str">
        <f ca="1">IFERROR(__xludf.DUMMYFUNCTION("""COMPUTED_VALUE"""),"Media_TV_C8 contribution")</f>
        <v>Media_TV_C8 contribution</v>
      </c>
      <c r="C2510" s="1">
        <f ca="1">IFERROR(INDIRECT(ADDRESS(MATCH(A2510,'contribution par jour-semaine'!A:A,0),MATCH(B2510,'contribution par jour-semaine'!$1:$1,0),4,1,"contribution par jour-semaine")),"")</f>
        <v>7920.849609375</v>
      </c>
      <c r="D2510" s="4" t="str">
        <f ca="1">VLOOKUP(A2510,predictions!A:B,2,FALSE)</f>
        <v>24/01/2022</v>
      </c>
      <c r="E2510" s="4">
        <f t="shared" ca="1" si="9"/>
        <v>44585</v>
      </c>
    </row>
    <row r="2511" spans="1:5" ht="13" x14ac:dyDescent="0.15">
      <c r="A2511" s="1">
        <f ca="1">IFERROR(__xludf.DUMMYFUNCTION("""COMPUTED_VALUE"""),83)</f>
        <v>83</v>
      </c>
      <c r="B2511" s="1" t="str">
        <f ca="1">IFERROR(__xludf.DUMMYFUNCTION("""COMPUTED_VALUE"""),"Media_TV_TF1 SERIES FILMS contribution")</f>
        <v>Media_TV_TF1 SERIES FILMS contribution</v>
      </c>
      <c r="C2511" s="1">
        <f ca="1">IFERROR(INDIRECT(ADDRESS(MATCH(A2511,'contribution par jour-semaine'!A:A,0),MATCH(B2511,'contribution par jour-semaine'!$1:$1,0),4,1,"contribution par jour-semaine")),"")</f>
        <v>8884.4541015625</v>
      </c>
      <c r="D2511" s="4" t="str">
        <f ca="1">VLOOKUP(A2511,predictions!A:B,2,FALSE)</f>
        <v>24/01/2022</v>
      </c>
      <c r="E2511" s="4">
        <f t="shared" ca="1" si="9"/>
        <v>44585</v>
      </c>
    </row>
    <row r="2512" spans="1:5" ht="13" x14ac:dyDescent="0.15">
      <c r="A2512" s="1">
        <f ca="1">IFERROR(__xludf.DUMMYFUNCTION("""COMPUTED_VALUE"""),83)</f>
        <v>83</v>
      </c>
      <c r="B2512" s="1" t="str">
        <f ca="1">IFERROR(__xludf.DUMMYFUNCTION("""COMPUTED_VALUE"""),"Media_TV_NRJ12 contribution")</f>
        <v>Media_TV_NRJ12 contribution</v>
      </c>
      <c r="C2512" s="1">
        <f ca="1">IFERROR(INDIRECT(ADDRESS(MATCH(A2512,'contribution par jour-semaine'!A:A,0),MATCH(B2512,'contribution par jour-semaine'!$1:$1,0),4,1,"contribution par jour-semaine")),"")</f>
        <v>7753.87451171875</v>
      </c>
      <c r="D2512" s="4" t="str">
        <f ca="1">VLOOKUP(A2512,predictions!A:B,2,FALSE)</f>
        <v>24/01/2022</v>
      </c>
      <c r="E2512" s="4">
        <f t="shared" ca="1" si="9"/>
        <v>44585</v>
      </c>
    </row>
    <row r="2513" spans="1:5" ht="13" x14ac:dyDescent="0.15">
      <c r="A2513" s="1">
        <f ca="1">IFERROR(__xludf.DUMMYFUNCTION("""COMPUTED_VALUE"""),83)</f>
        <v>83</v>
      </c>
      <c r="B2513" s="1" t="str">
        <f ca="1">IFERROR(__xludf.DUMMYFUNCTION("""COMPUTED_VALUE"""),"Media_Search contribution")</f>
        <v>Media_Search contribution</v>
      </c>
      <c r="C2513" s="1">
        <f ca="1">IFERROR(INDIRECT(ADDRESS(MATCH(A2513,'contribution par jour-semaine'!A:A,0),MATCH(B2513,'contribution par jour-semaine'!$1:$1,0),4,1,"contribution par jour-semaine")),"")</f>
        <v>79591.640625</v>
      </c>
      <c r="D2513" s="4" t="str">
        <f ca="1">VLOOKUP(A2513,predictions!A:B,2,FALSE)</f>
        <v>24/01/2022</v>
      </c>
      <c r="E2513" s="4">
        <f t="shared" ca="1" si="9"/>
        <v>44585</v>
      </c>
    </row>
    <row r="2514" spans="1:5" ht="13" x14ac:dyDescent="0.15">
      <c r="A2514" s="1">
        <f ca="1">IFERROR(__xludf.DUMMYFUNCTION("""COMPUTED_VALUE"""),83)</f>
        <v>83</v>
      </c>
      <c r="B2514" s="1" t="str">
        <f ca="1">IFERROR(__xludf.DUMMYFUNCTION("""COMPUTED_VALUE"""),"Media_Social contribution")</f>
        <v>Media_Social contribution</v>
      </c>
      <c r="C2514" s="1">
        <f ca="1">IFERROR(INDIRECT(ADDRESS(MATCH(A2514,'contribution par jour-semaine'!A:A,0),MATCH(B2514,'contribution par jour-semaine'!$1:$1,0),4,1,"contribution par jour-semaine")),"")</f>
        <v>52099.22265625</v>
      </c>
      <c r="D2514" s="4" t="str">
        <f ca="1">VLOOKUP(A2514,predictions!A:B,2,FALSE)</f>
        <v>24/01/2022</v>
      </c>
      <c r="E2514" s="4">
        <f t="shared" ca="1" si="9"/>
        <v>44585</v>
      </c>
    </row>
    <row r="2515" spans="1:5" ht="13" x14ac:dyDescent="0.15">
      <c r="A2515" s="1">
        <f ca="1">IFERROR(__xludf.DUMMYFUNCTION("""COMPUTED_VALUE"""),83)</f>
        <v>83</v>
      </c>
      <c r="B2515" s="1" t="str">
        <f ca="1">IFERROR(__xludf.DUMMYFUNCTION("""COMPUTED_VALUE"""),"Media_Display contribution")</f>
        <v>Media_Display contribution</v>
      </c>
      <c r="C2515" s="1">
        <f ca="1">IFERROR(INDIRECT(ADDRESS(MATCH(A2515,'contribution par jour-semaine'!A:A,0),MATCH(B2515,'contribution par jour-semaine'!$1:$1,0),4,1,"contribution par jour-semaine")),"")</f>
        <v>44591.69140625</v>
      </c>
      <c r="D2515" s="4" t="str">
        <f ca="1">VLOOKUP(A2515,predictions!A:B,2,FALSE)</f>
        <v>24/01/2022</v>
      </c>
      <c r="E2515" s="4">
        <f t="shared" ca="1" si="9"/>
        <v>44585</v>
      </c>
    </row>
    <row r="2516" spans="1:5" ht="13" x14ac:dyDescent="0.15">
      <c r="A2516" s="1">
        <f ca="1">IFERROR(__xludf.DUMMYFUNCTION("""COMPUTED_VALUE"""),83)</f>
        <v>83</v>
      </c>
      <c r="B2516" s="1" t="str">
        <f ca="1">IFERROR(__xludf.DUMMYFUNCTION("""COMPUTED_VALUE"""),"Media_OOH_JC DECAUX VITRINE 2M2 NATIONAL contribution")</f>
        <v>Media_OOH_JC DECAUX VITRINE 2M2 NATIONAL contribution</v>
      </c>
      <c r="C2516" s="1">
        <f ca="1">IFERROR(INDIRECT(ADDRESS(MATCH(A2516,'contribution par jour-semaine'!A:A,0),MATCH(B2516,'contribution par jour-semaine'!$1:$1,0),4,1,"contribution par jour-semaine")),"")</f>
        <v>3383.706787109375</v>
      </c>
      <c r="D2516" s="4" t="str">
        <f ca="1">VLOOKUP(A2516,predictions!A:B,2,FALSE)</f>
        <v>24/01/2022</v>
      </c>
      <c r="E2516" s="4">
        <f t="shared" ca="1" si="9"/>
        <v>44585</v>
      </c>
    </row>
    <row r="2517" spans="1:5" ht="13" x14ac:dyDescent="0.15">
      <c r="A2517" s="1">
        <f ca="1">IFERROR(__xludf.DUMMYFUNCTION("""COMPUTED_VALUE"""),83)</f>
        <v>83</v>
      </c>
      <c r="B2517" s="1" t="str">
        <f ca="1">IFERROR(__xludf.DUMMYFUNCTION("""COMPUTED_VALUE"""),"Media_OOH_METROBUS METRO NATIONAL contribution")</f>
        <v>Media_OOH_METROBUS METRO NATIONAL contribution</v>
      </c>
      <c r="C2517" s="1">
        <f ca="1">IFERROR(INDIRECT(ADDRESS(MATCH(A2517,'contribution par jour-semaine'!A:A,0),MATCH(B2517,'contribution par jour-semaine'!$1:$1,0),4,1,"contribution par jour-semaine")),"")</f>
        <v>4913.4765625</v>
      </c>
      <c r="D2517" s="4" t="str">
        <f ca="1">VLOOKUP(A2517,predictions!A:B,2,FALSE)</f>
        <v>24/01/2022</v>
      </c>
      <c r="E2517" s="4">
        <f t="shared" ca="1" si="9"/>
        <v>44585</v>
      </c>
    </row>
    <row r="2518" spans="1:5" ht="13" x14ac:dyDescent="0.15">
      <c r="A2518" s="1">
        <f ca="1">IFERROR(__xludf.DUMMYFUNCTION("""COMPUTED_VALUE"""),83)</f>
        <v>83</v>
      </c>
      <c r="B2518" s="1" t="str">
        <f ca="1">IFERROR(__xludf.DUMMYFUNCTION("""COMPUTED_VALUE"""),"Media_OOH_CLEAR CHANNEL SHOPPING MALLS contribution")</f>
        <v>Media_OOH_CLEAR CHANNEL SHOPPING MALLS contribution</v>
      </c>
      <c r="C2518" s="1">
        <f ca="1">IFERROR(INDIRECT(ADDRESS(MATCH(A2518,'contribution par jour-semaine'!A:A,0),MATCH(B2518,'contribution par jour-semaine'!$1:$1,0),4,1,"contribution par jour-semaine")),"")</f>
        <v>6586.767578125</v>
      </c>
      <c r="D2518" s="4" t="str">
        <f ca="1">VLOOKUP(A2518,predictions!A:B,2,FALSE)</f>
        <v>24/01/2022</v>
      </c>
      <c r="E2518" s="4">
        <f t="shared" ca="1" si="9"/>
        <v>44585</v>
      </c>
    </row>
    <row r="2519" spans="1:5" ht="13" x14ac:dyDescent="0.15">
      <c r="A2519" s="1">
        <f ca="1">IFERROR(__xludf.DUMMYFUNCTION("""COMPUTED_VALUE"""),83)</f>
        <v>83</v>
      </c>
      <c r="B2519" s="1" t="str">
        <f ca="1">IFERROR(__xludf.DUMMYFUNCTION("""COMPUTED_VALUE"""),"Media_OOH_MEDIAGARES TRANSPORT contribution")</f>
        <v>Media_OOH_MEDIAGARES TRANSPORT contribution</v>
      </c>
      <c r="C2519" s="1">
        <f ca="1">IFERROR(INDIRECT(ADDRESS(MATCH(A2519,'contribution par jour-semaine'!A:A,0),MATCH(B2519,'contribution par jour-semaine'!$1:$1,0),4,1,"contribution par jour-semaine")),"")</f>
        <v>12864.56640625</v>
      </c>
      <c r="D2519" s="4" t="str">
        <f ca="1">VLOOKUP(A2519,predictions!A:B,2,FALSE)</f>
        <v>24/01/2022</v>
      </c>
      <c r="E2519" s="4">
        <f t="shared" ca="1" si="9"/>
        <v>44585</v>
      </c>
    </row>
    <row r="2520" spans="1:5" ht="13" x14ac:dyDescent="0.15">
      <c r="A2520" s="1">
        <f ca="1">IFERROR(__xludf.DUMMYFUNCTION("""COMPUTED_VALUE"""),83)</f>
        <v>83</v>
      </c>
      <c r="B2520" s="1" t="str">
        <f ca="1">IFERROR(__xludf.DUMMYFUNCTION("""COMPUTED_VALUE"""),"Media_OOH_Others contribution")</f>
        <v>Media_OOH_Others contribution</v>
      </c>
      <c r="C2520" s="1">
        <f ca="1">IFERROR(INDIRECT(ADDRESS(MATCH(A2520,'contribution par jour-semaine'!A:A,0),MATCH(B2520,'contribution par jour-semaine'!$1:$1,0),4,1,"contribution par jour-semaine")),"")</f>
        <v>4396.22802734375</v>
      </c>
      <c r="D2520" s="4" t="str">
        <f ca="1">VLOOKUP(A2520,predictions!A:B,2,FALSE)</f>
        <v>24/01/2022</v>
      </c>
      <c r="E2520" s="4">
        <f t="shared" ca="1" si="9"/>
        <v>44585</v>
      </c>
    </row>
    <row r="2521" spans="1:5" ht="13" x14ac:dyDescent="0.15">
      <c r="A2521" s="1">
        <f ca="1">IFERROR(__xludf.DUMMYFUNCTION("""COMPUTED_VALUE"""),83)</f>
        <v>83</v>
      </c>
      <c r="B2521" s="1" t="str">
        <f ca="1">IFERROR(__xludf.DUMMYFUNCTION("""COMPUTED_VALUE"""),"baseline contribution")</f>
        <v>baseline contribution</v>
      </c>
      <c r="C2521" s="1">
        <f ca="1">IFERROR(INDIRECT(ADDRESS(MATCH(A2521,'contribution par jour-semaine'!A:A,0),MATCH(B2521,'contribution par jour-semaine'!$1:$1,0),4,1,"contribution par jour-semaine")),"")</f>
        <v>1113427.75</v>
      </c>
      <c r="D2521" s="4" t="str">
        <f ca="1">VLOOKUP(A2521,predictions!A:B,2,FALSE)</f>
        <v>24/01/2022</v>
      </c>
      <c r="E2521" s="4">
        <f t="shared" ca="1" si="9"/>
        <v>44585</v>
      </c>
    </row>
    <row r="2522" spans="1:5" ht="13" x14ac:dyDescent="0.15">
      <c r="A2522" s="1">
        <f ca="1">IFERROR(__xludf.DUMMYFUNCTION("""COMPUTED_VALUE"""),84)</f>
        <v>84</v>
      </c>
      <c r="B2522" s="1" t="str">
        <f ca="1">IFERROR(__xludf.DUMMYFUNCTION("""COMPUTED_VALUE"""),"Media_Print_Others contribution")</f>
        <v>Media_Print_Others contribution</v>
      </c>
      <c r="C2522" s="1">
        <f ca="1">IFERROR(INDIRECT(ADDRESS(MATCH(A2522,'contribution par jour-semaine'!A:A,0),MATCH(B2522,'contribution par jour-semaine'!$1:$1,0),4,1,"contribution par jour-semaine")),"")</f>
        <v>41841.5703125</v>
      </c>
      <c r="D2522" s="4" t="str">
        <f ca="1">VLOOKUP(A2522,predictions!A:B,2,FALSE)</f>
        <v>31/01/2022</v>
      </c>
      <c r="E2522" s="4">
        <f t="shared" ca="1" si="9"/>
        <v>44592</v>
      </c>
    </row>
    <row r="2523" spans="1:5" ht="13" x14ac:dyDescent="0.15">
      <c r="A2523" s="1">
        <f ca="1">IFERROR(__xludf.DUMMYFUNCTION("""COMPUTED_VALUE"""),84)</f>
        <v>84</v>
      </c>
      <c r="B2523" s="1" t="str">
        <f ca="1">IFERROR(__xludf.DUMMYFUNCTION("""COMPUTED_VALUE"""),"Media_Print_ELLE contribution")</f>
        <v>Media_Print_ELLE contribution</v>
      </c>
      <c r="C2523" s="1">
        <f ca="1">IFERROR(INDIRECT(ADDRESS(MATCH(A2523,'contribution par jour-semaine'!A:A,0),MATCH(B2523,'contribution par jour-semaine'!$1:$1,0),4,1,"contribution par jour-semaine")),"")</f>
        <v>56322.7734375</v>
      </c>
      <c r="D2523" s="4" t="str">
        <f ca="1">VLOOKUP(A2523,predictions!A:B,2,FALSE)</f>
        <v>31/01/2022</v>
      </c>
      <c r="E2523" s="4">
        <f t="shared" ca="1" si="9"/>
        <v>44592</v>
      </c>
    </row>
    <row r="2524" spans="1:5" ht="13" x14ac:dyDescent="0.15">
      <c r="A2524" s="1">
        <f ca="1">IFERROR(__xludf.DUMMYFUNCTION("""COMPUTED_VALUE"""),84)</f>
        <v>84</v>
      </c>
      <c r="B2524" s="1" t="str">
        <f ca="1">IFERROR(__xludf.DUMMYFUNCTION("""COMPUTED_VALUE"""),"Media_Print_MADAME FIGARO contribution")</f>
        <v>Media_Print_MADAME FIGARO contribution</v>
      </c>
      <c r="C2524" s="1">
        <f ca="1">IFERROR(INDIRECT(ADDRESS(MATCH(A2524,'contribution par jour-semaine'!A:A,0),MATCH(B2524,'contribution par jour-semaine'!$1:$1,0),4,1,"contribution par jour-semaine")),"")</f>
        <v>24960.455078125</v>
      </c>
      <c r="D2524" s="4" t="str">
        <f ca="1">VLOOKUP(A2524,predictions!A:B,2,FALSE)</f>
        <v>31/01/2022</v>
      </c>
      <c r="E2524" s="4">
        <f t="shared" ca="1" si="9"/>
        <v>44592</v>
      </c>
    </row>
    <row r="2525" spans="1:5" ht="13" x14ac:dyDescent="0.15">
      <c r="A2525" s="1">
        <f ca="1">IFERROR(__xludf.DUMMYFUNCTION("""COMPUTED_VALUE"""),84)</f>
        <v>84</v>
      </c>
      <c r="B2525" s="1" t="str">
        <f ca="1">IFERROR(__xludf.DUMMYFUNCTION("""COMPUTED_VALUE"""),"Media_Print_MARIE CLAIRE contribution")</f>
        <v>Media_Print_MARIE CLAIRE contribution</v>
      </c>
      <c r="C2525" s="1">
        <f ca="1">IFERROR(INDIRECT(ADDRESS(MATCH(A2525,'contribution par jour-semaine'!A:A,0),MATCH(B2525,'contribution par jour-semaine'!$1:$1,0),4,1,"contribution par jour-semaine")),"")</f>
        <v>14152.04296875</v>
      </c>
      <c r="D2525" s="4" t="str">
        <f ca="1">VLOOKUP(A2525,predictions!A:B,2,FALSE)</f>
        <v>31/01/2022</v>
      </c>
      <c r="E2525" s="4">
        <f t="shared" ca="1" si="9"/>
        <v>44592</v>
      </c>
    </row>
    <row r="2526" spans="1:5" ht="13" x14ac:dyDescent="0.15">
      <c r="A2526" s="1">
        <f ca="1">IFERROR(__xludf.DUMMYFUNCTION("""COMPUTED_VALUE"""),84)</f>
        <v>84</v>
      </c>
      <c r="B2526" s="1" t="str">
        <f ca="1">IFERROR(__xludf.DUMMYFUNCTION("""COMPUTED_VALUE"""),"Media_Print_VERSION FEMINA contribution")</f>
        <v>Media_Print_VERSION FEMINA contribution</v>
      </c>
      <c r="C2526" s="1">
        <f ca="1">IFERROR(INDIRECT(ADDRESS(MATCH(A2526,'contribution par jour-semaine'!A:A,0),MATCH(B2526,'contribution par jour-semaine'!$1:$1,0),4,1,"contribution par jour-semaine")),"")</f>
        <v>52968.3515625</v>
      </c>
      <c r="D2526" s="4" t="str">
        <f ca="1">VLOOKUP(A2526,predictions!A:B,2,FALSE)</f>
        <v>31/01/2022</v>
      </c>
      <c r="E2526" s="4">
        <f t="shared" ca="1" si="9"/>
        <v>44592</v>
      </c>
    </row>
    <row r="2527" spans="1:5" ht="13" x14ac:dyDescent="0.15">
      <c r="A2527" s="1">
        <f ca="1">IFERROR(__xludf.DUMMYFUNCTION("""COMPUTED_VALUE"""),84)</f>
        <v>84</v>
      </c>
      <c r="B2527" s="1" t="str">
        <f ca="1">IFERROR(__xludf.DUMMYFUNCTION("""COMPUTED_VALUE"""),"Media_Print_GALA contribution")</f>
        <v>Media_Print_GALA contribution</v>
      </c>
      <c r="C2527" s="1">
        <f ca="1">IFERROR(INDIRECT(ADDRESS(MATCH(A2527,'contribution par jour-semaine'!A:A,0),MATCH(B2527,'contribution par jour-semaine'!$1:$1,0),4,1,"contribution par jour-semaine")),"")</f>
        <v>26168.828125</v>
      </c>
      <c r="D2527" s="4" t="str">
        <f ca="1">VLOOKUP(A2527,predictions!A:B,2,FALSE)</f>
        <v>31/01/2022</v>
      </c>
      <c r="E2527" s="4">
        <f t="shared" ca="1" si="9"/>
        <v>44592</v>
      </c>
    </row>
    <row r="2528" spans="1:5" ht="13" x14ac:dyDescent="0.15">
      <c r="A2528" s="1">
        <f ca="1">IFERROR(__xludf.DUMMYFUNCTION("""COMPUTED_VALUE"""),84)</f>
        <v>84</v>
      </c>
      <c r="B2528" s="1" t="str">
        <f ca="1">IFERROR(__xludf.DUMMYFUNCTION("""COMPUTED_VALUE"""),"Media_Print_COSMOPOLITAN contribution")</f>
        <v>Media_Print_COSMOPOLITAN contribution</v>
      </c>
      <c r="C2528" s="1">
        <f ca="1">IFERROR(INDIRECT(ADDRESS(MATCH(A2528,'contribution par jour-semaine'!A:A,0),MATCH(B2528,'contribution par jour-semaine'!$1:$1,0),4,1,"contribution par jour-semaine")),"")</f>
        <v>33964.8984375</v>
      </c>
      <c r="D2528" s="4" t="str">
        <f ca="1">VLOOKUP(A2528,predictions!A:B,2,FALSE)</f>
        <v>31/01/2022</v>
      </c>
      <c r="E2528" s="4">
        <f t="shared" ca="1" si="9"/>
        <v>44592</v>
      </c>
    </row>
    <row r="2529" spans="1:5" ht="13" x14ac:dyDescent="0.15">
      <c r="A2529" s="1">
        <f ca="1">IFERROR(__xludf.DUMMYFUNCTION("""COMPUTED_VALUE"""),84)</f>
        <v>84</v>
      </c>
      <c r="B2529" s="1" t="str">
        <f ca="1">IFERROR(__xludf.DUMMYFUNCTION("""COMPUTED_VALUE"""),"Media_Print_FEMME ACTUELLE contribution")</f>
        <v>Media_Print_FEMME ACTUELLE contribution</v>
      </c>
      <c r="C2529" s="1">
        <f ca="1">IFERROR(INDIRECT(ADDRESS(MATCH(A2529,'contribution par jour-semaine'!A:A,0),MATCH(B2529,'contribution par jour-semaine'!$1:$1,0),4,1,"contribution par jour-semaine")),"")</f>
        <v>31425.619140625</v>
      </c>
      <c r="D2529" s="4" t="str">
        <f ca="1">VLOOKUP(A2529,predictions!A:B,2,FALSE)</f>
        <v>31/01/2022</v>
      </c>
      <c r="E2529" s="4">
        <f t="shared" ca="1" si="9"/>
        <v>44592</v>
      </c>
    </row>
    <row r="2530" spans="1:5" ht="13" x14ac:dyDescent="0.15">
      <c r="A2530" s="1">
        <f ca="1">IFERROR(__xludf.DUMMYFUNCTION("""COMPUTED_VALUE"""),84)</f>
        <v>84</v>
      </c>
      <c r="B2530" s="1" t="str">
        <f ca="1">IFERROR(__xludf.DUMMYFUNCTION("""COMPUTED_VALUE"""),"Media_Print_PARIS MATCH contribution")</f>
        <v>Media_Print_PARIS MATCH contribution</v>
      </c>
      <c r="C2530" s="1">
        <f ca="1">IFERROR(INDIRECT(ADDRESS(MATCH(A2530,'contribution par jour-semaine'!A:A,0),MATCH(B2530,'contribution par jour-semaine'!$1:$1,0),4,1,"contribution par jour-semaine")),"")</f>
        <v>23959.76953125</v>
      </c>
      <c r="D2530" s="4" t="str">
        <f ca="1">VLOOKUP(A2530,predictions!A:B,2,FALSE)</f>
        <v>31/01/2022</v>
      </c>
      <c r="E2530" s="4">
        <f t="shared" ca="1" si="9"/>
        <v>44592</v>
      </c>
    </row>
    <row r="2531" spans="1:5" ht="13" x14ac:dyDescent="0.15">
      <c r="A2531" s="1">
        <f ca="1">IFERROR(__xludf.DUMMYFUNCTION("""COMPUTED_VALUE"""),84)</f>
        <v>84</v>
      </c>
      <c r="B2531" s="1" t="str">
        <f ca="1">IFERROR(__xludf.DUMMYFUNCTION("""COMPUTED_VALUE"""),"Media_Print_BIBA contribution")</f>
        <v>Media_Print_BIBA contribution</v>
      </c>
      <c r="C2531" s="1">
        <f ca="1">IFERROR(INDIRECT(ADDRESS(MATCH(A2531,'contribution par jour-semaine'!A:A,0),MATCH(B2531,'contribution par jour-semaine'!$1:$1,0),4,1,"contribution par jour-semaine")),"")</f>
        <v>33415.22265625</v>
      </c>
      <c r="D2531" s="4" t="str">
        <f ca="1">VLOOKUP(A2531,predictions!A:B,2,FALSE)</f>
        <v>31/01/2022</v>
      </c>
      <c r="E2531" s="4">
        <f t="shared" ca="1" si="9"/>
        <v>44592</v>
      </c>
    </row>
    <row r="2532" spans="1:5" ht="13" x14ac:dyDescent="0.15">
      <c r="A2532" s="1">
        <f ca="1">IFERROR(__xludf.DUMMYFUNCTION("""COMPUTED_VALUE"""),84)</f>
        <v>84</v>
      </c>
      <c r="B2532" s="1" t="str">
        <f ca="1">IFERROR(__xludf.DUMMYFUNCTION("""COMPUTED_VALUE"""),"Media_Print_AVANTAGES contribution")</f>
        <v>Media_Print_AVANTAGES contribution</v>
      </c>
      <c r="C2532" s="1">
        <f ca="1">IFERROR(INDIRECT(ADDRESS(MATCH(A2532,'contribution par jour-semaine'!A:A,0),MATCH(B2532,'contribution par jour-semaine'!$1:$1,0),4,1,"contribution par jour-semaine")),"")</f>
        <v>13298.4404296875</v>
      </c>
      <c r="D2532" s="4" t="str">
        <f ca="1">VLOOKUP(A2532,predictions!A:B,2,FALSE)</f>
        <v>31/01/2022</v>
      </c>
      <c r="E2532" s="4">
        <f t="shared" ca="1" si="9"/>
        <v>44592</v>
      </c>
    </row>
    <row r="2533" spans="1:5" ht="13" x14ac:dyDescent="0.15">
      <c r="A2533" s="1">
        <f ca="1">IFERROR(__xludf.DUMMYFUNCTION("""COMPUTED_VALUE"""),84)</f>
        <v>84</v>
      </c>
      <c r="B2533" s="1" t="str">
        <f ca="1">IFERROR(__xludf.DUMMYFUNCTION("""COMPUTED_VALUE"""),"Media_Print_PSYCHOLOGIES contribution")</f>
        <v>Media_Print_PSYCHOLOGIES contribution</v>
      </c>
      <c r="C2533" s="1">
        <f ca="1">IFERROR(INDIRECT(ADDRESS(MATCH(A2533,'contribution par jour-semaine'!A:A,0),MATCH(B2533,'contribution par jour-semaine'!$1:$1,0),4,1,"contribution par jour-semaine")),"")</f>
        <v>4267.3779296875</v>
      </c>
      <c r="D2533" s="4" t="str">
        <f ca="1">VLOOKUP(A2533,predictions!A:B,2,FALSE)</f>
        <v>31/01/2022</v>
      </c>
      <c r="E2533" s="4">
        <f t="shared" ca="1" si="9"/>
        <v>44592</v>
      </c>
    </row>
    <row r="2534" spans="1:5" ht="13" x14ac:dyDescent="0.15">
      <c r="A2534" s="1">
        <f ca="1">IFERROR(__xludf.DUMMYFUNCTION("""COMPUTED_VALUE"""),84)</f>
        <v>84</v>
      </c>
      <c r="B2534" s="1" t="str">
        <f ca="1">IFERROR(__xludf.DUMMYFUNCTION("""COMPUTED_VALUE"""),"Media_TV_TF1 contribution")</f>
        <v>Media_TV_TF1 contribution</v>
      </c>
      <c r="C2534" s="1">
        <f ca="1">IFERROR(INDIRECT(ADDRESS(MATCH(A2534,'contribution par jour-semaine'!A:A,0),MATCH(B2534,'contribution par jour-semaine'!$1:$1,0),4,1,"contribution par jour-semaine")),"")</f>
        <v>12008.6826171875</v>
      </c>
      <c r="D2534" s="4" t="str">
        <f ca="1">VLOOKUP(A2534,predictions!A:B,2,FALSE)</f>
        <v>31/01/2022</v>
      </c>
      <c r="E2534" s="4">
        <f t="shared" ca="1" si="9"/>
        <v>44592</v>
      </c>
    </row>
    <row r="2535" spans="1:5" ht="13" x14ac:dyDescent="0.15">
      <c r="A2535" s="1">
        <f ca="1">IFERROR(__xludf.DUMMYFUNCTION("""COMPUTED_VALUE"""),84)</f>
        <v>84</v>
      </c>
      <c r="B2535" s="1" t="str">
        <f ca="1">IFERROR(__xludf.DUMMYFUNCTION("""COMPUTED_VALUE"""),"Media_TV_Others contribution")</f>
        <v>Media_TV_Others contribution</v>
      </c>
      <c r="C2535" s="1">
        <f ca="1">IFERROR(INDIRECT(ADDRESS(MATCH(A2535,'contribution par jour-semaine'!A:A,0),MATCH(B2535,'contribution par jour-semaine'!$1:$1,0),4,1,"contribution par jour-semaine")),"")</f>
        <v>12747.66796875</v>
      </c>
      <c r="D2535" s="4" t="str">
        <f ca="1">VLOOKUP(A2535,predictions!A:B,2,FALSE)</f>
        <v>31/01/2022</v>
      </c>
      <c r="E2535" s="4">
        <f t="shared" ca="1" si="9"/>
        <v>44592</v>
      </c>
    </row>
    <row r="2536" spans="1:5" ht="13" x14ac:dyDescent="0.15">
      <c r="A2536" s="1">
        <f ca="1">IFERROR(__xludf.DUMMYFUNCTION("""COMPUTED_VALUE"""),84)</f>
        <v>84</v>
      </c>
      <c r="B2536" s="1" t="str">
        <f ca="1">IFERROR(__xludf.DUMMYFUNCTION("""COMPUTED_VALUE"""),"Media_TV_M6 contribution")</f>
        <v>Media_TV_M6 contribution</v>
      </c>
      <c r="C2536" s="1">
        <f ca="1">IFERROR(INDIRECT(ADDRESS(MATCH(A2536,'contribution par jour-semaine'!A:A,0),MATCH(B2536,'contribution par jour-semaine'!$1:$1,0),4,1,"contribution par jour-semaine")),"")</f>
        <v>15693.4599609375</v>
      </c>
      <c r="D2536" s="4" t="str">
        <f ca="1">VLOOKUP(A2536,predictions!A:B,2,FALSE)</f>
        <v>31/01/2022</v>
      </c>
      <c r="E2536" s="4">
        <f t="shared" ca="1" si="9"/>
        <v>44592</v>
      </c>
    </row>
    <row r="2537" spans="1:5" ht="13" x14ac:dyDescent="0.15">
      <c r="A2537" s="1">
        <f ca="1">IFERROR(__xludf.DUMMYFUNCTION("""COMPUTED_VALUE"""),84)</f>
        <v>84</v>
      </c>
      <c r="B2537" s="1" t="str">
        <f ca="1">IFERROR(__xludf.DUMMYFUNCTION("""COMPUTED_VALUE"""),"Media_TV_TMC contribution")</f>
        <v>Media_TV_TMC contribution</v>
      </c>
      <c r="C2537" s="1">
        <f ca="1">IFERROR(INDIRECT(ADDRESS(MATCH(A2537,'contribution par jour-semaine'!A:A,0),MATCH(B2537,'contribution par jour-semaine'!$1:$1,0),4,1,"contribution par jour-semaine")),"")</f>
        <v>12138.5927734375</v>
      </c>
      <c r="D2537" s="4" t="str">
        <f ca="1">VLOOKUP(A2537,predictions!A:B,2,FALSE)</f>
        <v>31/01/2022</v>
      </c>
      <c r="E2537" s="4">
        <f t="shared" ca="1" si="9"/>
        <v>44592</v>
      </c>
    </row>
    <row r="2538" spans="1:5" ht="13" x14ac:dyDescent="0.15">
      <c r="A2538" s="1">
        <f ca="1">IFERROR(__xludf.DUMMYFUNCTION("""COMPUTED_VALUE"""),84)</f>
        <v>84</v>
      </c>
      <c r="B2538" s="1" t="str">
        <f ca="1">IFERROR(__xludf.DUMMYFUNCTION("""COMPUTED_VALUE"""),"Media_TV_FRANCE 2 contribution")</f>
        <v>Media_TV_FRANCE 2 contribution</v>
      </c>
      <c r="C2538" s="1">
        <f ca="1">IFERROR(INDIRECT(ADDRESS(MATCH(A2538,'contribution par jour-semaine'!A:A,0),MATCH(B2538,'contribution par jour-semaine'!$1:$1,0),4,1,"contribution par jour-semaine")),"")</f>
        <v>14607.1201171875</v>
      </c>
      <c r="D2538" s="4" t="str">
        <f ca="1">VLOOKUP(A2538,predictions!A:B,2,FALSE)</f>
        <v>31/01/2022</v>
      </c>
      <c r="E2538" s="4">
        <f t="shared" ca="1" si="9"/>
        <v>44592</v>
      </c>
    </row>
    <row r="2539" spans="1:5" ht="13" x14ac:dyDescent="0.15">
      <c r="A2539" s="1">
        <f ca="1">IFERROR(__xludf.DUMMYFUNCTION("""COMPUTED_VALUE"""),84)</f>
        <v>84</v>
      </c>
      <c r="B2539" s="1" t="str">
        <f ca="1">IFERROR(__xludf.DUMMYFUNCTION("""COMPUTED_VALUE"""),"Media_TV_BFM TV contribution")</f>
        <v>Media_TV_BFM TV contribution</v>
      </c>
      <c r="C2539" s="1">
        <f ca="1">IFERROR(INDIRECT(ADDRESS(MATCH(A2539,'contribution par jour-semaine'!A:A,0),MATCH(B2539,'contribution par jour-semaine'!$1:$1,0),4,1,"contribution par jour-semaine")),"")</f>
        <v>11801.5302734375</v>
      </c>
      <c r="D2539" s="4" t="str">
        <f ca="1">VLOOKUP(A2539,predictions!A:B,2,FALSE)</f>
        <v>31/01/2022</v>
      </c>
      <c r="E2539" s="4">
        <f t="shared" ca="1" si="9"/>
        <v>44592</v>
      </c>
    </row>
    <row r="2540" spans="1:5" ht="13" x14ac:dyDescent="0.15">
      <c r="A2540" s="1">
        <f ca="1">IFERROR(__xludf.DUMMYFUNCTION("""COMPUTED_VALUE"""),84)</f>
        <v>84</v>
      </c>
      <c r="B2540" s="1" t="str">
        <f ca="1">IFERROR(__xludf.DUMMYFUNCTION("""COMPUTED_VALUE"""),"Media_TV_C8 contribution")</f>
        <v>Media_TV_C8 contribution</v>
      </c>
      <c r="C2540" s="1">
        <f ca="1">IFERROR(INDIRECT(ADDRESS(MATCH(A2540,'contribution par jour-semaine'!A:A,0),MATCH(B2540,'contribution par jour-semaine'!$1:$1,0),4,1,"contribution par jour-semaine")),"")</f>
        <v>7549.73779296875</v>
      </c>
      <c r="D2540" s="4" t="str">
        <f ca="1">VLOOKUP(A2540,predictions!A:B,2,FALSE)</f>
        <v>31/01/2022</v>
      </c>
      <c r="E2540" s="4">
        <f t="shared" ca="1" si="9"/>
        <v>44592</v>
      </c>
    </row>
    <row r="2541" spans="1:5" ht="13" x14ac:dyDescent="0.15">
      <c r="A2541" s="1">
        <f ca="1">IFERROR(__xludf.DUMMYFUNCTION("""COMPUTED_VALUE"""),84)</f>
        <v>84</v>
      </c>
      <c r="B2541" s="1" t="str">
        <f ca="1">IFERROR(__xludf.DUMMYFUNCTION("""COMPUTED_VALUE"""),"Media_TV_TF1 SERIES FILMS contribution")</f>
        <v>Media_TV_TF1 SERIES FILMS contribution</v>
      </c>
      <c r="C2541" s="1">
        <f ca="1">IFERROR(INDIRECT(ADDRESS(MATCH(A2541,'contribution par jour-semaine'!A:A,0),MATCH(B2541,'contribution par jour-semaine'!$1:$1,0),4,1,"contribution par jour-semaine")),"")</f>
        <v>8199.70703125</v>
      </c>
      <c r="D2541" s="4" t="str">
        <f ca="1">VLOOKUP(A2541,predictions!A:B,2,FALSE)</f>
        <v>31/01/2022</v>
      </c>
      <c r="E2541" s="4">
        <f t="shared" ca="1" si="9"/>
        <v>44592</v>
      </c>
    </row>
    <row r="2542" spans="1:5" ht="13" x14ac:dyDescent="0.15">
      <c r="A2542" s="1">
        <f ca="1">IFERROR(__xludf.DUMMYFUNCTION("""COMPUTED_VALUE"""),84)</f>
        <v>84</v>
      </c>
      <c r="B2542" s="1" t="str">
        <f ca="1">IFERROR(__xludf.DUMMYFUNCTION("""COMPUTED_VALUE"""),"Media_TV_NRJ12 contribution")</f>
        <v>Media_TV_NRJ12 contribution</v>
      </c>
      <c r="C2542" s="1">
        <f ca="1">IFERROR(INDIRECT(ADDRESS(MATCH(A2542,'contribution par jour-semaine'!A:A,0),MATCH(B2542,'contribution par jour-semaine'!$1:$1,0),4,1,"contribution par jour-semaine")),"")</f>
        <v>6101.19921875</v>
      </c>
      <c r="D2542" s="4" t="str">
        <f ca="1">VLOOKUP(A2542,predictions!A:B,2,FALSE)</f>
        <v>31/01/2022</v>
      </c>
      <c r="E2542" s="4">
        <f t="shared" ca="1" si="9"/>
        <v>44592</v>
      </c>
    </row>
    <row r="2543" spans="1:5" ht="13" x14ac:dyDescent="0.15">
      <c r="A2543" s="1">
        <f ca="1">IFERROR(__xludf.DUMMYFUNCTION("""COMPUTED_VALUE"""),84)</f>
        <v>84</v>
      </c>
      <c r="B2543" s="1" t="str">
        <f ca="1">IFERROR(__xludf.DUMMYFUNCTION("""COMPUTED_VALUE"""),"Media_Search contribution")</f>
        <v>Media_Search contribution</v>
      </c>
      <c r="C2543" s="1">
        <f ca="1">IFERROR(INDIRECT(ADDRESS(MATCH(A2543,'contribution par jour-semaine'!A:A,0),MATCH(B2543,'contribution par jour-semaine'!$1:$1,0),4,1,"contribution par jour-semaine")),"")</f>
        <v>80367.7890625</v>
      </c>
      <c r="D2543" s="4" t="str">
        <f ca="1">VLOOKUP(A2543,predictions!A:B,2,FALSE)</f>
        <v>31/01/2022</v>
      </c>
      <c r="E2543" s="4">
        <f t="shared" ca="1" si="9"/>
        <v>44592</v>
      </c>
    </row>
    <row r="2544" spans="1:5" ht="13" x14ac:dyDescent="0.15">
      <c r="A2544" s="1">
        <f ca="1">IFERROR(__xludf.DUMMYFUNCTION("""COMPUTED_VALUE"""),84)</f>
        <v>84</v>
      </c>
      <c r="B2544" s="1" t="str">
        <f ca="1">IFERROR(__xludf.DUMMYFUNCTION("""COMPUTED_VALUE"""),"Media_Social contribution")</f>
        <v>Media_Social contribution</v>
      </c>
      <c r="C2544" s="1">
        <f ca="1">IFERROR(INDIRECT(ADDRESS(MATCH(A2544,'contribution par jour-semaine'!A:A,0),MATCH(B2544,'contribution par jour-semaine'!$1:$1,0),4,1,"contribution par jour-semaine")),"")</f>
        <v>187703.34375</v>
      </c>
      <c r="D2544" s="4" t="str">
        <f ca="1">VLOOKUP(A2544,predictions!A:B,2,FALSE)</f>
        <v>31/01/2022</v>
      </c>
      <c r="E2544" s="4">
        <f t="shared" ca="1" si="9"/>
        <v>44592</v>
      </c>
    </row>
    <row r="2545" spans="1:5" ht="13" x14ac:dyDescent="0.15">
      <c r="A2545" s="1">
        <f ca="1">IFERROR(__xludf.DUMMYFUNCTION("""COMPUTED_VALUE"""),84)</f>
        <v>84</v>
      </c>
      <c r="B2545" s="1" t="str">
        <f ca="1">IFERROR(__xludf.DUMMYFUNCTION("""COMPUTED_VALUE"""),"Media_Display contribution")</f>
        <v>Media_Display contribution</v>
      </c>
      <c r="C2545" s="1">
        <f ca="1">IFERROR(INDIRECT(ADDRESS(MATCH(A2545,'contribution par jour-semaine'!A:A,0),MATCH(B2545,'contribution par jour-semaine'!$1:$1,0),4,1,"contribution par jour-semaine")),"")</f>
        <v>42769.1953125</v>
      </c>
      <c r="D2545" s="4" t="str">
        <f ca="1">VLOOKUP(A2545,predictions!A:B,2,FALSE)</f>
        <v>31/01/2022</v>
      </c>
      <c r="E2545" s="4">
        <f t="shared" ca="1" si="9"/>
        <v>44592</v>
      </c>
    </row>
    <row r="2546" spans="1:5" ht="13" x14ac:dyDescent="0.15">
      <c r="A2546" s="1">
        <f ca="1">IFERROR(__xludf.DUMMYFUNCTION("""COMPUTED_VALUE"""),84)</f>
        <v>84</v>
      </c>
      <c r="B2546" s="1" t="str">
        <f ca="1">IFERROR(__xludf.DUMMYFUNCTION("""COMPUTED_VALUE"""),"Media_OOH_JC DECAUX VITRINE 2M2 NATIONAL contribution")</f>
        <v>Media_OOH_JC DECAUX VITRINE 2M2 NATIONAL contribution</v>
      </c>
      <c r="C2546" s="1">
        <f ca="1">IFERROR(INDIRECT(ADDRESS(MATCH(A2546,'contribution par jour-semaine'!A:A,0),MATCH(B2546,'contribution par jour-semaine'!$1:$1,0),4,1,"contribution par jour-semaine")),"")</f>
        <v>3186.900146484375</v>
      </c>
      <c r="D2546" s="4" t="str">
        <f ca="1">VLOOKUP(A2546,predictions!A:B,2,FALSE)</f>
        <v>31/01/2022</v>
      </c>
      <c r="E2546" s="4">
        <f t="shared" ca="1" si="9"/>
        <v>44592</v>
      </c>
    </row>
    <row r="2547" spans="1:5" ht="13" x14ac:dyDescent="0.15">
      <c r="A2547" s="1">
        <f ca="1">IFERROR(__xludf.DUMMYFUNCTION("""COMPUTED_VALUE"""),84)</f>
        <v>84</v>
      </c>
      <c r="B2547" s="1" t="str">
        <f ca="1">IFERROR(__xludf.DUMMYFUNCTION("""COMPUTED_VALUE"""),"Media_OOH_METROBUS METRO NATIONAL contribution")</f>
        <v>Media_OOH_METROBUS METRO NATIONAL contribution</v>
      </c>
      <c r="C2547" s="1">
        <f ca="1">IFERROR(INDIRECT(ADDRESS(MATCH(A2547,'contribution par jour-semaine'!A:A,0),MATCH(B2547,'contribution par jour-semaine'!$1:$1,0),4,1,"contribution par jour-semaine")),"")</f>
        <v>4519.78369140625</v>
      </c>
      <c r="D2547" s="4" t="str">
        <f ca="1">VLOOKUP(A2547,predictions!A:B,2,FALSE)</f>
        <v>31/01/2022</v>
      </c>
      <c r="E2547" s="4">
        <f t="shared" ca="1" si="9"/>
        <v>44592</v>
      </c>
    </row>
    <row r="2548" spans="1:5" ht="13" x14ac:dyDescent="0.15">
      <c r="A2548" s="1">
        <f ca="1">IFERROR(__xludf.DUMMYFUNCTION("""COMPUTED_VALUE"""),84)</f>
        <v>84</v>
      </c>
      <c r="B2548" s="1" t="str">
        <f ca="1">IFERROR(__xludf.DUMMYFUNCTION("""COMPUTED_VALUE"""),"Media_OOH_CLEAR CHANNEL SHOPPING MALLS contribution")</f>
        <v>Media_OOH_CLEAR CHANNEL SHOPPING MALLS contribution</v>
      </c>
      <c r="C2548" s="1">
        <f ca="1">IFERROR(INDIRECT(ADDRESS(MATCH(A2548,'contribution par jour-semaine'!A:A,0),MATCH(B2548,'contribution par jour-semaine'!$1:$1,0),4,1,"contribution par jour-semaine")),"")</f>
        <v>6177.4658203125</v>
      </c>
      <c r="D2548" s="4" t="str">
        <f ca="1">VLOOKUP(A2548,predictions!A:B,2,FALSE)</f>
        <v>31/01/2022</v>
      </c>
      <c r="E2548" s="4">
        <f t="shared" ca="1" si="9"/>
        <v>44592</v>
      </c>
    </row>
    <row r="2549" spans="1:5" ht="13" x14ac:dyDescent="0.15">
      <c r="A2549" s="1">
        <f ca="1">IFERROR(__xludf.DUMMYFUNCTION("""COMPUTED_VALUE"""),84)</f>
        <v>84</v>
      </c>
      <c r="B2549" s="1" t="str">
        <f ca="1">IFERROR(__xludf.DUMMYFUNCTION("""COMPUTED_VALUE"""),"Media_OOH_MEDIAGARES TRANSPORT contribution")</f>
        <v>Media_OOH_MEDIAGARES TRANSPORT contribution</v>
      </c>
      <c r="C2549" s="1">
        <f ca="1">IFERROR(INDIRECT(ADDRESS(MATCH(A2549,'contribution par jour-semaine'!A:A,0),MATCH(B2549,'contribution par jour-semaine'!$1:$1,0),4,1,"contribution par jour-semaine")),"")</f>
        <v>12663.3544921875</v>
      </c>
      <c r="D2549" s="4" t="str">
        <f ca="1">VLOOKUP(A2549,predictions!A:B,2,FALSE)</f>
        <v>31/01/2022</v>
      </c>
      <c r="E2549" s="4">
        <f t="shared" ca="1" si="9"/>
        <v>44592</v>
      </c>
    </row>
    <row r="2550" spans="1:5" ht="13" x14ac:dyDescent="0.15">
      <c r="A2550" s="1">
        <f ca="1">IFERROR(__xludf.DUMMYFUNCTION("""COMPUTED_VALUE"""),84)</f>
        <v>84</v>
      </c>
      <c r="B2550" s="1" t="str">
        <f ca="1">IFERROR(__xludf.DUMMYFUNCTION("""COMPUTED_VALUE"""),"Media_OOH_Others contribution")</f>
        <v>Media_OOH_Others contribution</v>
      </c>
      <c r="C2550" s="1">
        <f ca="1">IFERROR(INDIRECT(ADDRESS(MATCH(A2550,'contribution par jour-semaine'!A:A,0),MATCH(B2550,'contribution par jour-semaine'!$1:$1,0),4,1,"contribution par jour-semaine")),"")</f>
        <v>4177.48486328125</v>
      </c>
      <c r="D2550" s="4" t="str">
        <f ca="1">VLOOKUP(A2550,predictions!A:B,2,FALSE)</f>
        <v>31/01/2022</v>
      </c>
      <c r="E2550" s="4">
        <f t="shared" ca="1" si="9"/>
        <v>44592</v>
      </c>
    </row>
    <row r="2551" spans="1:5" ht="13" x14ac:dyDescent="0.15">
      <c r="A2551" s="1">
        <f ca="1">IFERROR(__xludf.DUMMYFUNCTION("""COMPUTED_VALUE"""),84)</f>
        <v>84</v>
      </c>
      <c r="B2551" s="1" t="str">
        <f ca="1">IFERROR(__xludf.DUMMYFUNCTION("""COMPUTED_VALUE"""),"baseline contribution")</f>
        <v>baseline contribution</v>
      </c>
      <c r="C2551" s="1">
        <f ca="1">IFERROR(INDIRECT(ADDRESS(MATCH(A2551,'contribution par jour-semaine'!A:A,0),MATCH(B2551,'contribution par jour-semaine'!$1:$1,0),4,1,"contribution par jour-semaine")),"")</f>
        <v>1135710.375</v>
      </c>
      <c r="D2551" s="4" t="str">
        <f ca="1">VLOOKUP(A2551,predictions!A:B,2,FALSE)</f>
        <v>31/01/2022</v>
      </c>
      <c r="E2551" s="4">
        <f t="shared" ca="1" si="9"/>
        <v>44592</v>
      </c>
    </row>
    <row r="2552" spans="1:5" ht="13" x14ac:dyDescent="0.15">
      <c r="A2552" s="1">
        <f ca="1">IFERROR(__xludf.DUMMYFUNCTION("""COMPUTED_VALUE"""),85)</f>
        <v>85</v>
      </c>
      <c r="B2552" s="1" t="str">
        <f ca="1">IFERROR(__xludf.DUMMYFUNCTION("""COMPUTED_VALUE"""),"Media_Print_Others contribution")</f>
        <v>Media_Print_Others contribution</v>
      </c>
      <c r="C2552" s="1">
        <f ca="1">IFERROR(INDIRECT(ADDRESS(MATCH(A2552,'contribution par jour-semaine'!A:A,0),MATCH(B2552,'contribution par jour-semaine'!$1:$1,0),4,1,"contribution par jour-semaine")),"")</f>
        <v>31934.515625</v>
      </c>
      <c r="D2552" s="4" t="str">
        <f ca="1">VLOOKUP(A2552,predictions!A:B,2,FALSE)</f>
        <v>07/02/2022</v>
      </c>
      <c r="E2552" s="4">
        <f t="shared" ref="E2552:E2806" ca="1" si="10">DATE(RIGHT(D2552,4),MID(D2552,4,2),LEFT(D2552,2))</f>
        <v>44599</v>
      </c>
    </row>
    <row r="2553" spans="1:5" ht="13" x14ac:dyDescent="0.15">
      <c r="A2553" s="1">
        <f ca="1">IFERROR(__xludf.DUMMYFUNCTION("""COMPUTED_VALUE"""),85)</f>
        <v>85</v>
      </c>
      <c r="B2553" s="1" t="str">
        <f ca="1">IFERROR(__xludf.DUMMYFUNCTION("""COMPUTED_VALUE"""),"Media_Print_ELLE contribution")</f>
        <v>Media_Print_ELLE contribution</v>
      </c>
      <c r="C2553" s="1">
        <f ca="1">IFERROR(INDIRECT(ADDRESS(MATCH(A2553,'contribution par jour-semaine'!A:A,0),MATCH(B2553,'contribution par jour-semaine'!$1:$1,0),4,1,"contribution par jour-semaine")),"")</f>
        <v>57753.94921875</v>
      </c>
      <c r="D2553" s="4" t="str">
        <f ca="1">VLOOKUP(A2553,predictions!A:B,2,FALSE)</f>
        <v>07/02/2022</v>
      </c>
      <c r="E2553" s="4">
        <f t="shared" ca="1" si="10"/>
        <v>44599</v>
      </c>
    </row>
    <row r="2554" spans="1:5" ht="13" x14ac:dyDescent="0.15">
      <c r="A2554" s="1">
        <f ca="1">IFERROR(__xludf.DUMMYFUNCTION("""COMPUTED_VALUE"""),85)</f>
        <v>85</v>
      </c>
      <c r="B2554" s="1" t="str">
        <f ca="1">IFERROR(__xludf.DUMMYFUNCTION("""COMPUTED_VALUE"""),"Media_Print_MADAME FIGARO contribution")</f>
        <v>Media_Print_MADAME FIGARO contribution</v>
      </c>
      <c r="C2554" s="1">
        <f ca="1">IFERROR(INDIRECT(ADDRESS(MATCH(A2554,'contribution par jour-semaine'!A:A,0),MATCH(B2554,'contribution par jour-semaine'!$1:$1,0),4,1,"contribution par jour-semaine")),"")</f>
        <v>23514.349609375</v>
      </c>
      <c r="D2554" s="4" t="str">
        <f ca="1">VLOOKUP(A2554,predictions!A:B,2,FALSE)</f>
        <v>07/02/2022</v>
      </c>
      <c r="E2554" s="4">
        <f t="shared" ca="1" si="10"/>
        <v>44599</v>
      </c>
    </row>
    <row r="2555" spans="1:5" ht="13" x14ac:dyDescent="0.15">
      <c r="A2555" s="1">
        <f ca="1">IFERROR(__xludf.DUMMYFUNCTION("""COMPUTED_VALUE"""),85)</f>
        <v>85</v>
      </c>
      <c r="B2555" s="1" t="str">
        <f ca="1">IFERROR(__xludf.DUMMYFUNCTION("""COMPUTED_VALUE"""),"Media_Print_MARIE CLAIRE contribution")</f>
        <v>Media_Print_MARIE CLAIRE contribution</v>
      </c>
      <c r="C2555" s="1">
        <f ca="1">IFERROR(INDIRECT(ADDRESS(MATCH(A2555,'contribution par jour-semaine'!A:A,0),MATCH(B2555,'contribution par jour-semaine'!$1:$1,0),4,1,"contribution par jour-semaine")),"")</f>
        <v>12238.0703125</v>
      </c>
      <c r="D2555" s="4" t="str">
        <f ca="1">VLOOKUP(A2555,predictions!A:B,2,FALSE)</f>
        <v>07/02/2022</v>
      </c>
      <c r="E2555" s="4">
        <f t="shared" ca="1" si="10"/>
        <v>44599</v>
      </c>
    </row>
    <row r="2556" spans="1:5" ht="13" x14ac:dyDescent="0.15">
      <c r="A2556" s="1">
        <f ca="1">IFERROR(__xludf.DUMMYFUNCTION("""COMPUTED_VALUE"""),85)</f>
        <v>85</v>
      </c>
      <c r="B2556" s="1" t="str">
        <f ca="1">IFERROR(__xludf.DUMMYFUNCTION("""COMPUTED_VALUE"""),"Media_Print_VERSION FEMINA contribution")</f>
        <v>Media_Print_VERSION FEMINA contribution</v>
      </c>
      <c r="C2556" s="1">
        <f ca="1">IFERROR(INDIRECT(ADDRESS(MATCH(A2556,'contribution par jour-semaine'!A:A,0),MATCH(B2556,'contribution par jour-semaine'!$1:$1,0),4,1,"contribution par jour-semaine")),"")</f>
        <v>57918.57421875</v>
      </c>
      <c r="D2556" s="4" t="str">
        <f ca="1">VLOOKUP(A2556,predictions!A:B,2,FALSE)</f>
        <v>07/02/2022</v>
      </c>
      <c r="E2556" s="4">
        <f t="shared" ca="1" si="10"/>
        <v>44599</v>
      </c>
    </row>
    <row r="2557" spans="1:5" ht="13" x14ac:dyDescent="0.15">
      <c r="A2557" s="1">
        <f ca="1">IFERROR(__xludf.DUMMYFUNCTION("""COMPUTED_VALUE"""),85)</f>
        <v>85</v>
      </c>
      <c r="B2557" s="1" t="str">
        <f ca="1">IFERROR(__xludf.DUMMYFUNCTION("""COMPUTED_VALUE"""),"Media_Print_GALA contribution")</f>
        <v>Media_Print_GALA contribution</v>
      </c>
      <c r="C2557" s="1">
        <f ca="1">IFERROR(INDIRECT(ADDRESS(MATCH(A2557,'contribution par jour-semaine'!A:A,0),MATCH(B2557,'contribution par jour-semaine'!$1:$1,0),4,1,"contribution par jour-semaine")),"")</f>
        <v>23850.814453125</v>
      </c>
      <c r="D2557" s="4" t="str">
        <f ca="1">VLOOKUP(A2557,predictions!A:B,2,FALSE)</f>
        <v>07/02/2022</v>
      </c>
      <c r="E2557" s="4">
        <f t="shared" ca="1" si="10"/>
        <v>44599</v>
      </c>
    </row>
    <row r="2558" spans="1:5" ht="13" x14ac:dyDescent="0.15">
      <c r="A2558" s="1">
        <f ca="1">IFERROR(__xludf.DUMMYFUNCTION("""COMPUTED_VALUE"""),85)</f>
        <v>85</v>
      </c>
      <c r="B2558" s="1" t="str">
        <f ca="1">IFERROR(__xludf.DUMMYFUNCTION("""COMPUTED_VALUE"""),"Media_Print_COSMOPOLITAN contribution")</f>
        <v>Media_Print_COSMOPOLITAN contribution</v>
      </c>
      <c r="C2558" s="1">
        <f ca="1">IFERROR(INDIRECT(ADDRESS(MATCH(A2558,'contribution par jour-semaine'!A:A,0),MATCH(B2558,'contribution par jour-semaine'!$1:$1,0),4,1,"contribution par jour-semaine")),"")</f>
        <v>29629.009765625</v>
      </c>
      <c r="D2558" s="4" t="str">
        <f ca="1">VLOOKUP(A2558,predictions!A:B,2,FALSE)</f>
        <v>07/02/2022</v>
      </c>
      <c r="E2558" s="4">
        <f t="shared" ca="1" si="10"/>
        <v>44599</v>
      </c>
    </row>
    <row r="2559" spans="1:5" ht="13" x14ac:dyDescent="0.15">
      <c r="A2559" s="1">
        <f ca="1">IFERROR(__xludf.DUMMYFUNCTION("""COMPUTED_VALUE"""),85)</f>
        <v>85</v>
      </c>
      <c r="B2559" s="1" t="str">
        <f ca="1">IFERROR(__xludf.DUMMYFUNCTION("""COMPUTED_VALUE"""),"Media_Print_FEMME ACTUELLE contribution")</f>
        <v>Media_Print_FEMME ACTUELLE contribution</v>
      </c>
      <c r="C2559" s="1">
        <f ca="1">IFERROR(INDIRECT(ADDRESS(MATCH(A2559,'contribution par jour-semaine'!A:A,0),MATCH(B2559,'contribution par jour-semaine'!$1:$1,0),4,1,"contribution par jour-semaine")),"")</f>
        <v>26048.654296875</v>
      </c>
      <c r="D2559" s="4" t="str">
        <f ca="1">VLOOKUP(A2559,predictions!A:B,2,FALSE)</f>
        <v>07/02/2022</v>
      </c>
      <c r="E2559" s="4">
        <f t="shared" ca="1" si="10"/>
        <v>44599</v>
      </c>
    </row>
    <row r="2560" spans="1:5" ht="13" x14ac:dyDescent="0.15">
      <c r="A2560" s="1">
        <f ca="1">IFERROR(__xludf.DUMMYFUNCTION("""COMPUTED_VALUE"""),85)</f>
        <v>85</v>
      </c>
      <c r="B2560" s="1" t="str">
        <f ca="1">IFERROR(__xludf.DUMMYFUNCTION("""COMPUTED_VALUE"""),"Media_Print_PARIS MATCH contribution")</f>
        <v>Media_Print_PARIS MATCH contribution</v>
      </c>
      <c r="C2560" s="1">
        <f ca="1">IFERROR(INDIRECT(ADDRESS(MATCH(A2560,'contribution par jour-semaine'!A:A,0),MATCH(B2560,'contribution par jour-semaine'!$1:$1,0),4,1,"contribution par jour-semaine")),"")</f>
        <v>21022.94140625</v>
      </c>
      <c r="D2560" s="4" t="str">
        <f ca="1">VLOOKUP(A2560,predictions!A:B,2,FALSE)</f>
        <v>07/02/2022</v>
      </c>
      <c r="E2560" s="4">
        <f t="shared" ca="1" si="10"/>
        <v>44599</v>
      </c>
    </row>
    <row r="2561" spans="1:5" ht="13" x14ac:dyDescent="0.15">
      <c r="A2561" s="1">
        <f ca="1">IFERROR(__xludf.DUMMYFUNCTION("""COMPUTED_VALUE"""),85)</f>
        <v>85</v>
      </c>
      <c r="B2561" s="1" t="str">
        <f ca="1">IFERROR(__xludf.DUMMYFUNCTION("""COMPUTED_VALUE"""),"Media_Print_BIBA contribution")</f>
        <v>Media_Print_BIBA contribution</v>
      </c>
      <c r="C2561" s="1">
        <f ca="1">IFERROR(INDIRECT(ADDRESS(MATCH(A2561,'contribution par jour-semaine'!A:A,0),MATCH(B2561,'contribution par jour-semaine'!$1:$1,0),4,1,"contribution par jour-semaine")),"")</f>
        <v>26918.48828125</v>
      </c>
      <c r="D2561" s="4" t="str">
        <f ca="1">VLOOKUP(A2561,predictions!A:B,2,FALSE)</f>
        <v>07/02/2022</v>
      </c>
      <c r="E2561" s="4">
        <f t="shared" ca="1" si="10"/>
        <v>44599</v>
      </c>
    </row>
    <row r="2562" spans="1:5" ht="13" x14ac:dyDescent="0.15">
      <c r="A2562" s="1">
        <f ca="1">IFERROR(__xludf.DUMMYFUNCTION("""COMPUTED_VALUE"""),85)</f>
        <v>85</v>
      </c>
      <c r="B2562" s="1" t="str">
        <f ca="1">IFERROR(__xludf.DUMMYFUNCTION("""COMPUTED_VALUE"""),"Media_Print_AVANTAGES contribution")</f>
        <v>Media_Print_AVANTAGES contribution</v>
      </c>
      <c r="C2562" s="1">
        <f ca="1">IFERROR(INDIRECT(ADDRESS(MATCH(A2562,'contribution par jour-semaine'!A:A,0),MATCH(B2562,'contribution par jour-semaine'!$1:$1,0),4,1,"contribution par jour-semaine")),"")</f>
        <v>12400.7275390625</v>
      </c>
      <c r="D2562" s="4" t="str">
        <f ca="1">VLOOKUP(A2562,predictions!A:B,2,FALSE)</f>
        <v>07/02/2022</v>
      </c>
      <c r="E2562" s="4">
        <f t="shared" ca="1" si="10"/>
        <v>44599</v>
      </c>
    </row>
    <row r="2563" spans="1:5" ht="13" x14ac:dyDescent="0.15">
      <c r="A2563" s="1">
        <f ca="1">IFERROR(__xludf.DUMMYFUNCTION("""COMPUTED_VALUE"""),85)</f>
        <v>85</v>
      </c>
      <c r="B2563" s="1" t="str">
        <f ca="1">IFERROR(__xludf.DUMMYFUNCTION("""COMPUTED_VALUE"""),"Media_Print_PSYCHOLOGIES contribution")</f>
        <v>Media_Print_PSYCHOLOGIES contribution</v>
      </c>
      <c r="C2563" s="1">
        <f ca="1">IFERROR(INDIRECT(ADDRESS(MATCH(A2563,'contribution par jour-semaine'!A:A,0),MATCH(B2563,'contribution par jour-semaine'!$1:$1,0),4,1,"contribution par jour-semaine")),"")</f>
        <v>3379.75634765625</v>
      </c>
      <c r="D2563" s="4" t="str">
        <f ca="1">VLOOKUP(A2563,predictions!A:B,2,FALSE)</f>
        <v>07/02/2022</v>
      </c>
      <c r="E2563" s="4">
        <f t="shared" ca="1" si="10"/>
        <v>44599</v>
      </c>
    </row>
    <row r="2564" spans="1:5" ht="13" x14ac:dyDescent="0.15">
      <c r="A2564" s="1">
        <f ca="1">IFERROR(__xludf.DUMMYFUNCTION("""COMPUTED_VALUE"""),85)</f>
        <v>85</v>
      </c>
      <c r="B2564" s="1" t="str">
        <f ca="1">IFERROR(__xludf.DUMMYFUNCTION("""COMPUTED_VALUE"""),"Media_TV_TF1 contribution")</f>
        <v>Media_TV_TF1 contribution</v>
      </c>
      <c r="C2564" s="1">
        <f ca="1">IFERROR(INDIRECT(ADDRESS(MATCH(A2564,'contribution par jour-semaine'!A:A,0),MATCH(B2564,'contribution par jour-semaine'!$1:$1,0),4,1,"contribution par jour-semaine")),"")</f>
        <v>12558.36328125</v>
      </c>
      <c r="D2564" s="4" t="str">
        <f ca="1">VLOOKUP(A2564,predictions!A:B,2,FALSE)</f>
        <v>07/02/2022</v>
      </c>
      <c r="E2564" s="4">
        <f t="shared" ca="1" si="10"/>
        <v>44599</v>
      </c>
    </row>
    <row r="2565" spans="1:5" ht="13" x14ac:dyDescent="0.15">
      <c r="A2565" s="1">
        <f ca="1">IFERROR(__xludf.DUMMYFUNCTION("""COMPUTED_VALUE"""),85)</f>
        <v>85</v>
      </c>
      <c r="B2565" s="1" t="str">
        <f ca="1">IFERROR(__xludf.DUMMYFUNCTION("""COMPUTED_VALUE"""),"Media_TV_Others contribution")</f>
        <v>Media_TV_Others contribution</v>
      </c>
      <c r="C2565" s="1">
        <f ca="1">IFERROR(INDIRECT(ADDRESS(MATCH(A2565,'contribution par jour-semaine'!A:A,0),MATCH(B2565,'contribution par jour-semaine'!$1:$1,0),4,1,"contribution par jour-semaine")),"")</f>
        <v>13253.337890625</v>
      </c>
      <c r="D2565" s="4" t="str">
        <f ca="1">VLOOKUP(A2565,predictions!A:B,2,FALSE)</f>
        <v>07/02/2022</v>
      </c>
      <c r="E2565" s="4">
        <f t="shared" ca="1" si="10"/>
        <v>44599</v>
      </c>
    </row>
    <row r="2566" spans="1:5" ht="13" x14ac:dyDescent="0.15">
      <c r="A2566" s="1">
        <f ca="1">IFERROR(__xludf.DUMMYFUNCTION("""COMPUTED_VALUE"""),85)</f>
        <v>85</v>
      </c>
      <c r="B2566" s="1" t="str">
        <f ca="1">IFERROR(__xludf.DUMMYFUNCTION("""COMPUTED_VALUE"""),"Media_TV_M6 contribution")</f>
        <v>Media_TV_M6 contribution</v>
      </c>
      <c r="C2566" s="1">
        <f ca="1">IFERROR(INDIRECT(ADDRESS(MATCH(A2566,'contribution par jour-semaine'!A:A,0),MATCH(B2566,'contribution par jour-semaine'!$1:$1,0),4,1,"contribution par jour-semaine")),"")</f>
        <v>14688.43359375</v>
      </c>
      <c r="D2566" s="4" t="str">
        <f ca="1">VLOOKUP(A2566,predictions!A:B,2,FALSE)</f>
        <v>07/02/2022</v>
      </c>
      <c r="E2566" s="4">
        <f t="shared" ca="1" si="10"/>
        <v>44599</v>
      </c>
    </row>
    <row r="2567" spans="1:5" ht="13" x14ac:dyDescent="0.15">
      <c r="A2567" s="1">
        <f ca="1">IFERROR(__xludf.DUMMYFUNCTION("""COMPUTED_VALUE"""),85)</f>
        <v>85</v>
      </c>
      <c r="B2567" s="1" t="str">
        <f ca="1">IFERROR(__xludf.DUMMYFUNCTION("""COMPUTED_VALUE"""),"Media_TV_TMC contribution")</f>
        <v>Media_TV_TMC contribution</v>
      </c>
      <c r="C2567" s="1">
        <f ca="1">IFERROR(INDIRECT(ADDRESS(MATCH(A2567,'contribution par jour-semaine'!A:A,0),MATCH(B2567,'contribution par jour-semaine'!$1:$1,0),4,1,"contribution par jour-semaine")),"")</f>
        <v>10712.103515625</v>
      </c>
      <c r="D2567" s="4" t="str">
        <f ca="1">VLOOKUP(A2567,predictions!A:B,2,FALSE)</f>
        <v>07/02/2022</v>
      </c>
      <c r="E2567" s="4">
        <f t="shared" ca="1" si="10"/>
        <v>44599</v>
      </c>
    </row>
    <row r="2568" spans="1:5" ht="13" x14ac:dyDescent="0.15">
      <c r="A2568" s="1">
        <f ca="1">IFERROR(__xludf.DUMMYFUNCTION("""COMPUTED_VALUE"""),85)</f>
        <v>85</v>
      </c>
      <c r="B2568" s="1" t="str">
        <f ca="1">IFERROR(__xludf.DUMMYFUNCTION("""COMPUTED_VALUE"""),"Media_TV_FRANCE 2 contribution")</f>
        <v>Media_TV_FRANCE 2 contribution</v>
      </c>
      <c r="C2568" s="1">
        <f ca="1">IFERROR(INDIRECT(ADDRESS(MATCH(A2568,'contribution par jour-semaine'!A:A,0),MATCH(B2568,'contribution par jour-semaine'!$1:$1,0),4,1,"contribution par jour-semaine")),"")</f>
        <v>15283.2119140625</v>
      </c>
      <c r="D2568" s="4" t="str">
        <f ca="1">VLOOKUP(A2568,predictions!A:B,2,FALSE)</f>
        <v>07/02/2022</v>
      </c>
      <c r="E2568" s="4">
        <f t="shared" ca="1" si="10"/>
        <v>44599</v>
      </c>
    </row>
    <row r="2569" spans="1:5" ht="13" x14ac:dyDescent="0.15">
      <c r="A2569" s="1">
        <f ca="1">IFERROR(__xludf.DUMMYFUNCTION("""COMPUTED_VALUE"""),85)</f>
        <v>85</v>
      </c>
      <c r="B2569" s="1" t="str">
        <f ca="1">IFERROR(__xludf.DUMMYFUNCTION("""COMPUTED_VALUE"""),"Media_TV_BFM TV contribution")</f>
        <v>Media_TV_BFM TV contribution</v>
      </c>
      <c r="C2569" s="1">
        <f ca="1">IFERROR(INDIRECT(ADDRESS(MATCH(A2569,'contribution par jour-semaine'!A:A,0),MATCH(B2569,'contribution par jour-semaine'!$1:$1,0),4,1,"contribution par jour-semaine")),"")</f>
        <v>11714.763671875</v>
      </c>
      <c r="D2569" s="4" t="str">
        <f ca="1">VLOOKUP(A2569,predictions!A:B,2,FALSE)</f>
        <v>07/02/2022</v>
      </c>
      <c r="E2569" s="4">
        <f t="shared" ca="1" si="10"/>
        <v>44599</v>
      </c>
    </row>
    <row r="2570" spans="1:5" ht="13" x14ac:dyDescent="0.15">
      <c r="A2570" s="1">
        <f ca="1">IFERROR(__xludf.DUMMYFUNCTION("""COMPUTED_VALUE"""),85)</f>
        <v>85</v>
      </c>
      <c r="B2570" s="1" t="str">
        <f ca="1">IFERROR(__xludf.DUMMYFUNCTION("""COMPUTED_VALUE"""),"Media_TV_C8 contribution")</f>
        <v>Media_TV_C8 contribution</v>
      </c>
      <c r="C2570" s="1">
        <f ca="1">IFERROR(INDIRECT(ADDRESS(MATCH(A2570,'contribution par jour-semaine'!A:A,0),MATCH(B2570,'contribution par jour-semaine'!$1:$1,0),4,1,"contribution par jour-semaine")),"")</f>
        <v>7181.779296875</v>
      </c>
      <c r="D2570" s="4" t="str">
        <f ca="1">VLOOKUP(A2570,predictions!A:B,2,FALSE)</f>
        <v>07/02/2022</v>
      </c>
      <c r="E2570" s="4">
        <f t="shared" ca="1" si="10"/>
        <v>44599</v>
      </c>
    </row>
    <row r="2571" spans="1:5" ht="13" x14ac:dyDescent="0.15">
      <c r="A2571" s="1">
        <f ca="1">IFERROR(__xludf.DUMMYFUNCTION("""COMPUTED_VALUE"""),85)</f>
        <v>85</v>
      </c>
      <c r="B2571" s="1" t="str">
        <f ca="1">IFERROR(__xludf.DUMMYFUNCTION("""COMPUTED_VALUE"""),"Media_TV_TF1 SERIES FILMS contribution")</f>
        <v>Media_TV_TF1 SERIES FILMS contribution</v>
      </c>
      <c r="C2571" s="1">
        <f ca="1">IFERROR(INDIRECT(ADDRESS(MATCH(A2571,'contribution par jour-semaine'!A:A,0),MATCH(B2571,'contribution par jour-semaine'!$1:$1,0),4,1,"contribution par jour-semaine")),"")</f>
        <v>7445.48583984375</v>
      </c>
      <c r="D2571" s="4" t="str">
        <f ca="1">VLOOKUP(A2571,predictions!A:B,2,FALSE)</f>
        <v>07/02/2022</v>
      </c>
      <c r="E2571" s="4">
        <f t="shared" ca="1" si="10"/>
        <v>44599</v>
      </c>
    </row>
    <row r="2572" spans="1:5" ht="13" x14ac:dyDescent="0.15">
      <c r="A2572" s="1">
        <f ca="1">IFERROR(__xludf.DUMMYFUNCTION("""COMPUTED_VALUE"""),85)</f>
        <v>85</v>
      </c>
      <c r="B2572" s="1" t="str">
        <f ca="1">IFERROR(__xludf.DUMMYFUNCTION("""COMPUTED_VALUE"""),"Media_TV_NRJ12 contribution")</f>
        <v>Media_TV_NRJ12 contribution</v>
      </c>
      <c r="C2572" s="1">
        <f ca="1">IFERROR(INDIRECT(ADDRESS(MATCH(A2572,'contribution par jour-semaine'!A:A,0),MATCH(B2572,'contribution par jour-semaine'!$1:$1,0),4,1,"contribution par jour-semaine")),"")</f>
        <v>4951.1630859375</v>
      </c>
      <c r="D2572" s="4" t="str">
        <f ca="1">VLOOKUP(A2572,predictions!A:B,2,FALSE)</f>
        <v>07/02/2022</v>
      </c>
      <c r="E2572" s="4">
        <f t="shared" ca="1" si="10"/>
        <v>44599</v>
      </c>
    </row>
    <row r="2573" spans="1:5" ht="13" x14ac:dyDescent="0.15">
      <c r="A2573" s="1">
        <f ca="1">IFERROR(__xludf.DUMMYFUNCTION("""COMPUTED_VALUE"""),85)</f>
        <v>85</v>
      </c>
      <c r="B2573" s="1" t="str">
        <f ca="1">IFERROR(__xludf.DUMMYFUNCTION("""COMPUTED_VALUE"""),"Media_Search contribution")</f>
        <v>Media_Search contribution</v>
      </c>
      <c r="C2573" s="1">
        <f ca="1">IFERROR(INDIRECT(ADDRESS(MATCH(A2573,'contribution par jour-semaine'!A:A,0),MATCH(B2573,'contribution par jour-semaine'!$1:$1,0),4,1,"contribution par jour-semaine")),"")</f>
        <v>72498.8671875</v>
      </c>
      <c r="D2573" s="4" t="str">
        <f ca="1">VLOOKUP(A2573,predictions!A:B,2,FALSE)</f>
        <v>07/02/2022</v>
      </c>
      <c r="E2573" s="4">
        <f t="shared" ca="1" si="10"/>
        <v>44599</v>
      </c>
    </row>
    <row r="2574" spans="1:5" ht="13" x14ac:dyDescent="0.15">
      <c r="A2574" s="1">
        <f ca="1">IFERROR(__xludf.DUMMYFUNCTION("""COMPUTED_VALUE"""),85)</f>
        <v>85</v>
      </c>
      <c r="B2574" s="1" t="str">
        <f ca="1">IFERROR(__xludf.DUMMYFUNCTION("""COMPUTED_VALUE"""),"Media_Social contribution")</f>
        <v>Media_Social contribution</v>
      </c>
      <c r="C2574" s="1">
        <f ca="1">IFERROR(INDIRECT(ADDRESS(MATCH(A2574,'contribution par jour-semaine'!A:A,0),MATCH(B2574,'contribution par jour-semaine'!$1:$1,0),4,1,"contribution par jour-semaine")),"")</f>
        <v>195411.453125</v>
      </c>
      <c r="D2574" s="4" t="str">
        <f ca="1">VLOOKUP(A2574,predictions!A:B,2,FALSE)</f>
        <v>07/02/2022</v>
      </c>
      <c r="E2574" s="4">
        <f t="shared" ca="1" si="10"/>
        <v>44599</v>
      </c>
    </row>
    <row r="2575" spans="1:5" ht="13" x14ac:dyDescent="0.15">
      <c r="A2575" s="1">
        <f ca="1">IFERROR(__xludf.DUMMYFUNCTION("""COMPUTED_VALUE"""),85)</f>
        <v>85</v>
      </c>
      <c r="B2575" s="1" t="str">
        <f ca="1">IFERROR(__xludf.DUMMYFUNCTION("""COMPUTED_VALUE"""),"Media_Display contribution")</f>
        <v>Media_Display contribution</v>
      </c>
      <c r="C2575" s="1">
        <f ca="1">IFERROR(INDIRECT(ADDRESS(MATCH(A2575,'contribution par jour-semaine'!A:A,0),MATCH(B2575,'contribution par jour-semaine'!$1:$1,0),4,1,"contribution par jour-semaine")),"")</f>
        <v>40981.828125</v>
      </c>
      <c r="D2575" s="4" t="str">
        <f ca="1">VLOOKUP(A2575,predictions!A:B,2,FALSE)</f>
        <v>07/02/2022</v>
      </c>
      <c r="E2575" s="4">
        <f t="shared" ca="1" si="10"/>
        <v>44599</v>
      </c>
    </row>
    <row r="2576" spans="1:5" ht="13" x14ac:dyDescent="0.15">
      <c r="A2576" s="1">
        <f ca="1">IFERROR(__xludf.DUMMYFUNCTION("""COMPUTED_VALUE"""),85)</f>
        <v>85</v>
      </c>
      <c r="B2576" s="1" t="str">
        <f ca="1">IFERROR(__xludf.DUMMYFUNCTION("""COMPUTED_VALUE"""),"Media_OOH_JC DECAUX VITRINE 2M2 NATIONAL contribution")</f>
        <v>Media_OOH_JC DECAUX VITRINE 2M2 NATIONAL contribution</v>
      </c>
      <c r="C2576" s="1">
        <f ca="1">IFERROR(INDIRECT(ADDRESS(MATCH(A2576,'contribution par jour-semaine'!A:A,0),MATCH(B2576,'contribution par jour-semaine'!$1:$1,0),4,1,"contribution par jour-semaine")),"")</f>
        <v>3010.18701171875</v>
      </c>
      <c r="D2576" s="4" t="str">
        <f ca="1">VLOOKUP(A2576,predictions!A:B,2,FALSE)</f>
        <v>07/02/2022</v>
      </c>
      <c r="E2576" s="4">
        <f t="shared" ca="1" si="10"/>
        <v>44599</v>
      </c>
    </row>
    <row r="2577" spans="1:5" ht="13" x14ac:dyDescent="0.15">
      <c r="A2577" s="1">
        <f ca="1">IFERROR(__xludf.DUMMYFUNCTION("""COMPUTED_VALUE"""),85)</f>
        <v>85</v>
      </c>
      <c r="B2577" s="1" t="str">
        <f ca="1">IFERROR(__xludf.DUMMYFUNCTION("""COMPUTED_VALUE"""),"Media_OOH_METROBUS METRO NATIONAL contribution")</f>
        <v>Media_OOH_METROBUS METRO NATIONAL contribution</v>
      </c>
      <c r="C2577" s="1">
        <f ca="1">IFERROR(INDIRECT(ADDRESS(MATCH(A2577,'contribution par jour-semaine'!A:A,0),MATCH(B2577,'contribution par jour-semaine'!$1:$1,0),4,1,"contribution par jour-semaine")),"")</f>
        <v>4175.10009765625</v>
      </c>
      <c r="D2577" s="4" t="str">
        <f ca="1">VLOOKUP(A2577,predictions!A:B,2,FALSE)</f>
        <v>07/02/2022</v>
      </c>
      <c r="E2577" s="4">
        <f t="shared" ca="1" si="10"/>
        <v>44599</v>
      </c>
    </row>
    <row r="2578" spans="1:5" ht="13" x14ac:dyDescent="0.15">
      <c r="A2578" s="1">
        <f ca="1">IFERROR(__xludf.DUMMYFUNCTION("""COMPUTED_VALUE"""),85)</f>
        <v>85</v>
      </c>
      <c r="B2578" s="1" t="str">
        <f ca="1">IFERROR(__xludf.DUMMYFUNCTION("""COMPUTED_VALUE"""),"Media_OOH_CLEAR CHANNEL SHOPPING MALLS contribution")</f>
        <v>Media_OOH_CLEAR CHANNEL SHOPPING MALLS contribution</v>
      </c>
      <c r="C2578" s="1">
        <f ca="1">IFERROR(INDIRECT(ADDRESS(MATCH(A2578,'contribution par jour-semaine'!A:A,0),MATCH(B2578,'contribution par jour-semaine'!$1:$1,0),4,1,"contribution par jour-semaine")),"")</f>
        <v>5834.16162109375</v>
      </c>
      <c r="D2578" s="4" t="str">
        <f ca="1">VLOOKUP(A2578,predictions!A:B,2,FALSE)</f>
        <v>07/02/2022</v>
      </c>
      <c r="E2578" s="4">
        <f t="shared" ca="1" si="10"/>
        <v>44599</v>
      </c>
    </row>
    <row r="2579" spans="1:5" ht="13" x14ac:dyDescent="0.15">
      <c r="A2579" s="1">
        <f ca="1">IFERROR(__xludf.DUMMYFUNCTION("""COMPUTED_VALUE"""),85)</f>
        <v>85</v>
      </c>
      <c r="B2579" s="1" t="str">
        <f ca="1">IFERROR(__xludf.DUMMYFUNCTION("""COMPUTED_VALUE"""),"Media_OOH_MEDIAGARES TRANSPORT contribution")</f>
        <v>Media_OOH_MEDIAGARES TRANSPORT contribution</v>
      </c>
      <c r="C2579" s="1">
        <f ca="1">IFERROR(INDIRECT(ADDRESS(MATCH(A2579,'contribution par jour-semaine'!A:A,0),MATCH(B2579,'contribution par jour-semaine'!$1:$1,0),4,1,"contribution par jour-semaine")),"")</f>
        <v>12466.4267578125</v>
      </c>
      <c r="D2579" s="4" t="str">
        <f ca="1">VLOOKUP(A2579,predictions!A:B,2,FALSE)</f>
        <v>07/02/2022</v>
      </c>
      <c r="E2579" s="4">
        <f t="shared" ca="1" si="10"/>
        <v>44599</v>
      </c>
    </row>
    <row r="2580" spans="1:5" ht="13" x14ac:dyDescent="0.15">
      <c r="A2580" s="1">
        <f ca="1">IFERROR(__xludf.DUMMYFUNCTION("""COMPUTED_VALUE"""),85)</f>
        <v>85</v>
      </c>
      <c r="B2580" s="1" t="str">
        <f ca="1">IFERROR(__xludf.DUMMYFUNCTION("""COMPUTED_VALUE"""),"Media_OOH_Others contribution")</f>
        <v>Media_OOH_Others contribution</v>
      </c>
      <c r="C2580" s="1">
        <f ca="1">IFERROR(INDIRECT(ADDRESS(MATCH(A2580,'contribution par jour-semaine'!A:A,0),MATCH(B2580,'contribution par jour-semaine'!$1:$1,0),4,1,"contribution par jour-semaine")),"")</f>
        <v>3988.62451171875</v>
      </c>
      <c r="D2580" s="4" t="str">
        <f ca="1">VLOOKUP(A2580,predictions!A:B,2,FALSE)</f>
        <v>07/02/2022</v>
      </c>
      <c r="E2580" s="4">
        <f t="shared" ca="1" si="10"/>
        <v>44599</v>
      </c>
    </row>
    <row r="2581" spans="1:5" ht="13" x14ac:dyDescent="0.15">
      <c r="A2581" s="1">
        <f ca="1">IFERROR(__xludf.DUMMYFUNCTION("""COMPUTED_VALUE"""),85)</f>
        <v>85</v>
      </c>
      <c r="B2581" s="1" t="str">
        <f ca="1">IFERROR(__xludf.DUMMYFUNCTION("""COMPUTED_VALUE"""),"baseline contribution")</f>
        <v>baseline contribution</v>
      </c>
      <c r="C2581" s="1">
        <f ca="1">IFERROR(INDIRECT(ADDRESS(MATCH(A2581,'contribution par jour-semaine'!A:A,0),MATCH(B2581,'contribution par jour-semaine'!$1:$1,0),4,1,"contribution par jour-semaine")),"")</f>
        <v>1160044.875</v>
      </c>
      <c r="D2581" s="4" t="str">
        <f ca="1">VLOOKUP(A2581,predictions!A:B,2,FALSE)</f>
        <v>07/02/2022</v>
      </c>
      <c r="E2581" s="4">
        <f t="shared" ca="1" si="10"/>
        <v>44599</v>
      </c>
    </row>
    <row r="2582" spans="1:5" ht="13" x14ac:dyDescent="0.15">
      <c r="A2582" s="1">
        <f ca="1">IFERROR(__xludf.DUMMYFUNCTION("""COMPUTED_VALUE"""),86)</f>
        <v>86</v>
      </c>
      <c r="B2582" s="1" t="str">
        <f ca="1">IFERROR(__xludf.DUMMYFUNCTION("""COMPUTED_VALUE"""),"Media_Print_Others contribution")</f>
        <v>Media_Print_Others contribution</v>
      </c>
      <c r="C2582" s="1">
        <f ca="1">IFERROR(INDIRECT(ADDRESS(MATCH(A2582,'contribution par jour-semaine'!A:A,0),MATCH(B2582,'contribution par jour-semaine'!$1:$1,0),4,1,"contribution par jour-semaine")),"")</f>
        <v>31136.80078125</v>
      </c>
      <c r="D2582" s="4" t="str">
        <f ca="1">VLOOKUP(A2582,predictions!A:B,2,FALSE)</f>
        <v>14/02/2022</v>
      </c>
      <c r="E2582" s="4">
        <f t="shared" ca="1" si="10"/>
        <v>44606</v>
      </c>
    </row>
    <row r="2583" spans="1:5" ht="13" x14ac:dyDescent="0.15">
      <c r="A2583" s="1">
        <f ca="1">IFERROR(__xludf.DUMMYFUNCTION("""COMPUTED_VALUE"""),86)</f>
        <v>86</v>
      </c>
      <c r="B2583" s="1" t="str">
        <f ca="1">IFERROR(__xludf.DUMMYFUNCTION("""COMPUTED_VALUE"""),"Media_Print_ELLE contribution")</f>
        <v>Media_Print_ELLE contribution</v>
      </c>
      <c r="C2583" s="1">
        <f ca="1">IFERROR(INDIRECT(ADDRESS(MATCH(A2583,'contribution par jour-semaine'!A:A,0),MATCH(B2583,'contribution par jour-semaine'!$1:$1,0),4,1,"contribution par jour-semaine")),"")</f>
        <v>42811.2578125</v>
      </c>
      <c r="D2583" s="4" t="str">
        <f ca="1">VLOOKUP(A2583,predictions!A:B,2,FALSE)</f>
        <v>14/02/2022</v>
      </c>
      <c r="E2583" s="4">
        <f t="shared" ca="1" si="10"/>
        <v>44606</v>
      </c>
    </row>
    <row r="2584" spans="1:5" ht="13" x14ac:dyDescent="0.15">
      <c r="A2584" s="1">
        <f ca="1">IFERROR(__xludf.DUMMYFUNCTION("""COMPUTED_VALUE"""),86)</f>
        <v>86</v>
      </c>
      <c r="B2584" s="1" t="str">
        <f ca="1">IFERROR(__xludf.DUMMYFUNCTION("""COMPUTED_VALUE"""),"Media_Print_MADAME FIGARO contribution")</f>
        <v>Media_Print_MADAME FIGARO contribution</v>
      </c>
      <c r="C2584" s="1">
        <f ca="1">IFERROR(INDIRECT(ADDRESS(MATCH(A2584,'contribution par jour-semaine'!A:A,0),MATCH(B2584,'contribution par jour-semaine'!$1:$1,0),4,1,"contribution par jour-semaine")),"")</f>
        <v>22241.166015625</v>
      </c>
      <c r="D2584" s="4" t="str">
        <f ca="1">VLOOKUP(A2584,predictions!A:B,2,FALSE)</f>
        <v>14/02/2022</v>
      </c>
      <c r="E2584" s="4">
        <f t="shared" ca="1" si="10"/>
        <v>44606</v>
      </c>
    </row>
    <row r="2585" spans="1:5" ht="13" x14ac:dyDescent="0.15">
      <c r="A2585" s="1">
        <f ca="1">IFERROR(__xludf.DUMMYFUNCTION("""COMPUTED_VALUE"""),86)</f>
        <v>86</v>
      </c>
      <c r="B2585" s="1" t="str">
        <f ca="1">IFERROR(__xludf.DUMMYFUNCTION("""COMPUTED_VALUE"""),"Media_Print_MARIE CLAIRE contribution")</f>
        <v>Media_Print_MARIE CLAIRE contribution</v>
      </c>
      <c r="C2585" s="1">
        <f ca="1">IFERROR(INDIRECT(ADDRESS(MATCH(A2585,'contribution par jour-semaine'!A:A,0),MATCH(B2585,'contribution par jour-semaine'!$1:$1,0),4,1,"contribution par jour-semaine")),"")</f>
        <v>11127.51171875</v>
      </c>
      <c r="D2585" s="4" t="str">
        <f ca="1">VLOOKUP(A2585,predictions!A:B,2,FALSE)</f>
        <v>14/02/2022</v>
      </c>
      <c r="E2585" s="4">
        <f t="shared" ca="1" si="10"/>
        <v>44606</v>
      </c>
    </row>
    <row r="2586" spans="1:5" ht="13" x14ac:dyDescent="0.15">
      <c r="A2586" s="1">
        <f ca="1">IFERROR(__xludf.DUMMYFUNCTION("""COMPUTED_VALUE"""),86)</f>
        <v>86</v>
      </c>
      <c r="B2586" s="1" t="str">
        <f ca="1">IFERROR(__xludf.DUMMYFUNCTION("""COMPUTED_VALUE"""),"Media_Print_VERSION FEMINA contribution")</f>
        <v>Media_Print_VERSION FEMINA contribution</v>
      </c>
      <c r="C2586" s="1">
        <f ca="1">IFERROR(INDIRECT(ADDRESS(MATCH(A2586,'contribution par jour-semaine'!A:A,0),MATCH(B2586,'contribution par jour-semaine'!$1:$1,0),4,1,"contribution par jour-semaine")),"")</f>
        <v>52109.92578125</v>
      </c>
      <c r="D2586" s="4" t="str">
        <f ca="1">VLOOKUP(A2586,predictions!A:B,2,FALSE)</f>
        <v>14/02/2022</v>
      </c>
      <c r="E2586" s="4">
        <f t="shared" ca="1" si="10"/>
        <v>44606</v>
      </c>
    </row>
    <row r="2587" spans="1:5" ht="13" x14ac:dyDescent="0.15">
      <c r="A2587" s="1">
        <f ca="1">IFERROR(__xludf.DUMMYFUNCTION("""COMPUTED_VALUE"""),86)</f>
        <v>86</v>
      </c>
      <c r="B2587" s="1" t="str">
        <f ca="1">IFERROR(__xludf.DUMMYFUNCTION("""COMPUTED_VALUE"""),"Media_Print_GALA contribution")</f>
        <v>Media_Print_GALA contribution</v>
      </c>
      <c r="C2587" s="1">
        <f ca="1">IFERROR(INDIRECT(ADDRESS(MATCH(A2587,'contribution par jour-semaine'!A:A,0),MATCH(B2587,'contribution par jour-semaine'!$1:$1,0),4,1,"contribution par jour-semaine")),"")</f>
        <v>28099.677734375</v>
      </c>
      <c r="D2587" s="4" t="str">
        <f ca="1">VLOOKUP(A2587,predictions!A:B,2,FALSE)</f>
        <v>14/02/2022</v>
      </c>
      <c r="E2587" s="4">
        <f t="shared" ca="1" si="10"/>
        <v>44606</v>
      </c>
    </row>
    <row r="2588" spans="1:5" ht="13" x14ac:dyDescent="0.15">
      <c r="A2588" s="1">
        <f ca="1">IFERROR(__xludf.DUMMYFUNCTION("""COMPUTED_VALUE"""),86)</f>
        <v>86</v>
      </c>
      <c r="B2588" s="1" t="str">
        <f ca="1">IFERROR(__xludf.DUMMYFUNCTION("""COMPUTED_VALUE"""),"Media_Print_COSMOPOLITAN contribution")</f>
        <v>Media_Print_COSMOPOLITAN contribution</v>
      </c>
      <c r="C2588" s="1">
        <f ca="1">IFERROR(INDIRECT(ADDRESS(MATCH(A2588,'contribution par jour-semaine'!A:A,0),MATCH(B2588,'contribution par jour-semaine'!$1:$1,0),4,1,"contribution par jour-semaine")),"")</f>
        <v>25854.1484375</v>
      </c>
      <c r="D2588" s="4" t="str">
        <f ca="1">VLOOKUP(A2588,predictions!A:B,2,FALSE)</f>
        <v>14/02/2022</v>
      </c>
      <c r="E2588" s="4">
        <f t="shared" ca="1" si="10"/>
        <v>44606</v>
      </c>
    </row>
    <row r="2589" spans="1:5" ht="13" x14ac:dyDescent="0.15">
      <c r="A2589" s="1">
        <f ca="1">IFERROR(__xludf.DUMMYFUNCTION("""COMPUTED_VALUE"""),86)</f>
        <v>86</v>
      </c>
      <c r="B2589" s="1" t="str">
        <f ca="1">IFERROR(__xludf.DUMMYFUNCTION("""COMPUTED_VALUE"""),"Media_Print_FEMME ACTUELLE contribution")</f>
        <v>Media_Print_FEMME ACTUELLE contribution</v>
      </c>
      <c r="C2589" s="1">
        <f ca="1">IFERROR(INDIRECT(ADDRESS(MATCH(A2589,'contribution par jour-semaine'!A:A,0),MATCH(B2589,'contribution par jour-semaine'!$1:$1,0),4,1,"contribution par jour-semaine")),"")</f>
        <v>19515.505859375</v>
      </c>
      <c r="D2589" s="4" t="str">
        <f ca="1">VLOOKUP(A2589,predictions!A:B,2,FALSE)</f>
        <v>14/02/2022</v>
      </c>
      <c r="E2589" s="4">
        <f t="shared" ca="1" si="10"/>
        <v>44606</v>
      </c>
    </row>
    <row r="2590" spans="1:5" ht="13" x14ac:dyDescent="0.15">
      <c r="A2590" s="1">
        <f ca="1">IFERROR(__xludf.DUMMYFUNCTION("""COMPUTED_VALUE"""),86)</f>
        <v>86</v>
      </c>
      <c r="B2590" s="1" t="str">
        <f ca="1">IFERROR(__xludf.DUMMYFUNCTION("""COMPUTED_VALUE"""),"Media_Print_PARIS MATCH contribution")</f>
        <v>Media_Print_PARIS MATCH contribution</v>
      </c>
      <c r="C2590" s="1">
        <f ca="1">IFERROR(INDIRECT(ADDRESS(MATCH(A2590,'contribution par jour-semaine'!A:A,0),MATCH(B2590,'contribution par jour-semaine'!$1:$1,0),4,1,"contribution par jour-semaine")),"")</f>
        <v>22470.58984375</v>
      </c>
      <c r="D2590" s="4" t="str">
        <f ca="1">VLOOKUP(A2590,predictions!A:B,2,FALSE)</f>
        <v>14/02/2022</v>
      </c>
      <c r="E2590" s="4">
        <f t="shared" ca="1" si="10"/>
        <v>44606</v>
      </c>
    </row>
    <row r="2591" spans="1:5" ht="13" x14ac:dyDescent="0.15">
      <c r="A2591" s="1">
        <f ca="1">IFERROR(__xludf.DUMMYFUNCTION("""COMPUTED_VALUE"""),86)</f>
        <v>86</v>
      </c>
      <c r="B2591" s="1" t="str">
        <f ca="1">IFERROR(__xludf.DUMMYFUNCTION("""COMPUTED_VALUE"""),"Media_Print_BIBA contribution")</f>
        <v>Media_Print_BIBA contribution</v>
      </c>
      <c r="C2591" s="1">
        <f ca="1">IFERROR(INDIRECT(ADDRESS(MATCH(A2591,'contribution par jour-semaine'!A:A,0),MATCH(B2591,'contribution par jour-semaine'!$1:$1,0),4,1,"contribution par jour-semaine")),"")</f>
        <v>19489.92578125</v>
      </c>
      <c r="D2591" s="4" t="str">
        <f ca="1">VLOOKUP(A2591,predictions!A:B,2,FALSE)</f>
        <v>14/02/2022</v>
      </c>
      <c r="E2591" s="4">
        <f t="shared" ca="1" si="10"/>
        <v>44606</v>
      </c>
    </row>
    <row r="2592" spans="1:5" ht="13" x14ac:dyDescent="0.15">
      <c r="A2592" s="1">
        <f ca="1">IFERROR(__xludf.DUMMYFUNCTION("""COMPUTED_VALUE"""),86)</f>
        <v>86</v>
      </c>
      <c r="B2592" s="1" t="str">
        <f ca="1">IFERROR(__xludf.DUMMYFUNCTION("""COMPUTED_VALUE"""),"Media_Print_AVANTAGES contribution")</f>
        <v>Media_Print_AVANTAGES contribution</v>
      </c>
      <c r="C2592" s="1">
        <f ca="1">IFERROR(INDIRECT(ADDRESS(MATCH(A2592,'contribution par jour-semaine'!A:A,0),MATCH(B2592,'contribution par jour-semaine'!$1:$1,0),4,1,"contribution par jour-semaine")),"")</f>
        <v>11354.7734375</v>
      </c>
      <c r="D2592" s="4" t="str">
        <f ca="1">VLOOKUP(A2592,predictions!A:B,2,FALSE)</f>
        <v>14/02/2022</v>
      </c>
      <c r="E2592" s="4">
        <f t="shared" ca="1" si="10"/>
        <v>44606</v>
      </c>
    </row>
    <row r="2593" spans="1:5" ht="13" x14ac:dyDescent="0.15">
      <c r="A2593" s="1">
        <f ca="1">IFERROR(__xludf.DUMMYFUNCTION("""COMPUTED_VALUE"""),86)</f>
        <v>86</v>
      </c>
      <c r="B2593" s="1" t="str">
        <f ca="1">IFERROR(__xludf.DUMMYFUNCTION("""COMPUTED_VALUE"""),"Media_Print_PSYCHOLOGIES contribution")</f>
        <v>Media_Print_PSYCHOLOGIES contribution</v>
      </c>
      <c r="C2593" s="1">
        <f ca="1">IFERROR(INDIRECT(ADDRESS(MATCH(A2593,'contribution par jour-semaine'!A:A,0),MATCH(B2593,'contribution par jour-semaine'!$1:$1,0),4,1,"contribution par jour-semaine")),"")</f>
        <v>11747.4326171875</v>
      </c>
      <c r="D2593" s="4" t="str">
        <f ca="1">VLOOKUP(A2593,predictions!A:B,2,FALSE)</f>
        <v>14/02/2022</v>
      </c>
      <c r="E2593" s="4">
        <f t="shared" ca="1" si="10"/>
        <v>44606</v>
      </c>
    </row>
    <row r="2594" spans="1:5" ht="13" x14ac:dyDescent="0.15">
      <c r="A2594" s="1">
        <f ca="1">IFERROR(__xludf.DUMMYFUNCTION("""COMPUTED_VALUE"""),86)</f>
        <v>86</v>
      </c>
      <c r="B2594" s="1" t="str">
        <f ca="1">IFERROR(__xludf.DUMMYFUNCTION("""COMPUTED_VALUE"""),"Media_TV_TF1 contribution")</f>
        <v>Media_TV_TF1 contribution</v>
      </c>
      <c r="C2594" s="1">
        <f ca="1">IFERROR(INDIRECT(ADDRESS(MATCH(A2594,'contribution par jour-semaine'!A:A,0),MATCH(B2594,'contribution par jour-semaine'!$1:$1,0),4,1,"contribution par jour-semaine")),"")</f>
        <v>12919.0224609375</v>
      </c>
      <c r="D2594" s="4" t="str">
        <f ca="1">VLOOKUP(A2594,predictions!A:B,2,FALSE)</f>
        <v>14/02/2022</v>
      </c>
      <c r="E2594" s="4">
        <f t="shared" ca="1" si="10"/>
        <v>44606</v>
      </c>
    </row>
    <row r="2595" spans="1:5" ht="13" x14ac:dyDescent="0.15">
      <c r="A2595" s="1">
        <f ca="1">IFERROR(__xludf.DUMMYFUNCTION("""COMPUTED_VALUE"""),86)</f>
        <v>86</v>
      </c>
      <c r="B2595" s="1" t="str">
        <f ca="1">IFERROR(__xludf.DUMMYFUNCTION("""COMPUTED_VALUE"""),"Media_TV_Others contribution")</f>
        <v>Media_TV_Others contribution</v>
      </c>
      <c r="C2595" s="1">
        <f ca="1">IFERROR(INDIRECT(ADDRESS(MATCH(A2595,'contribution par jour-semaine'!A:A,0),MATCH(B2595,'contribution par jour-semaine'!$1:$1,0),4,1,"contribution par jour-semaine")),"")</f>
        <v>13435.39453125</v>
      </c>
      <c r="D2595" s="4" t="str">
        <f ca="1">VLOOKUP(A2595,predictions!A:B,2,FALSE)</f>
        <v>14/02/2022</v>
      </c>
      <c r="E2595" s="4">
        <f t="shared" ca="1" si="10"/>
        <v>44606</v>
      </c>
    </row>
    <row r="2596" spans="1:5" ht="13" x14ac:dyDescent="0.15">
      <c r="A2596" s="1">
        <f ca="1">IFERROR(__xludf.DUMMYFUNCTION("""COMPUTED_VALUE"""),86)</f>
        <v>86</v>
      </c>
      <c r="B2596" s="1" t="str">
        <f ca="1">IFERROR(__xludf.DUMMYFUNCTION("""COMPUTED_VALUE"""),"Media_TV_M6 contribution")</f>
        <v>Media_TV_M6 contribution</v>
      </c>
      <c r="C2596" s="1">
        <f ca="1">IFERROR(INDIRECT(ADDRESS(MATCH(A2596,'contribution par jour-semaine'!A:A,0),MATCH(B2596,'contribution par jour-semaine'!$1:$1,0),4,1,"contribution par jour-semaine")),"")</f>
        <v>13809.0390625</v>
      </c>
      <c r="D2596" s="4" t="str">
        <f ca="1">VLOOKUP(A2596,predictions!A:B,2,FALSE)</f>
        <v>14/02/2022</v>
      </c>
      <c r="E2596" s="4">
        <f t="shared" ca="1" si="10"/>
        <v>44606</v>
      </c>
    </row>
    <row r="2597" spans="1:5" ht="13" x14ac:dyDescent="0.15">
      <c r="A2597" s="1">
        <f ca="1">IFERROR(__xludf.DUMMYFUNCTION("""COMPUTED_VALUE"""),86)</f>
        <v>86</v>
      </c>
      <c r="B2597" s="1" t="str">
        <f ca="1">IFERROR(__xludf.DUMMYFUNCTION("""COMPUTED_VALUE"""),"Media_TV_TMC contribution")</f>
        <v>Media_TV_TMC contribution</v>
      </c>
      <c r="C2597" s="1">
        <f ca="1">IFERROR(INDIRECT(ADDRESS(MATCH(A2597,'contribution par jour-semaine'!A:A,0),MATCH(B2597,'contribution par jour-semaine'!$1:$1,0),4,1,"contribution par jour-semaine")),"")</f>
        <v>9527.5146484375</v>
      </c>
      <c r="D2597" s="4" t="str">
        <f ca="1">VLOOKUP(A2597,predictions!A:B,2,FALSE)</f>
        <v>14/02/2022</v>
      </c>
      <c r="E2597" s="4">
        <f t="shared" ca="1" si="10"/>
        <v>44606</v>
      </c>
    </row>
    <row r="2598" spans="1:5" ht="13" x14ac:dyDescent="0.15">
      <c r="A2598" s="1">
        <f ca="1">IFERROR(__xludf.DUMMYFUNCTION("""COMPUTED_VALUE"""),86)</f>
        <v>86</v>
      </c>
      <c r="B2598" s="1" t="str">
        <f ca="1">IFERROR(__xludf.DUMMYFUNCTION("""COMPUTED_VALUE"""),"Media_TV_FRANCE 2 contribution")</f>
        <v>Media_TV_FRANCE 2 contribution</v>
      </c>
      <c r="C2598" s="1">
        <f ca="1">IFERROR(INDIRECT(ADDRESS(MATCH(A2598,'contribution par jour-semaine'!A:A,0),MATCH(B2598,'contribution par jour-semaine'!$1:$1,0),4,1,"contribution par jour-semaine")),"")</f>
        <v>14790.9453125</v>
      </c>
      <c r="D2598" s="4" t="str">
        <f ca="1">VLOOKUP(A2598,predictions!A:B,2,FALSE)</f>
        <v>14/02/2022</v>
      </c>
      <c r="E2598" s="4">
        <f t="shared" ca="1" si="10"/>
        <v>44606</v>
      </c>
    </row>
    <row r="2599" spans="1:5" ht="13" x14ac:dyDescent="0.15">
      <c r="A2599" s="1">
        <f ca="1">IFERROR(__xludf.DUMMYFUNCTION("""COMPUTED_VALUE"""),86)</f>
        <v>86</v>
      </c>
      <c r="B2599" s="1" t="str">
        <f ca="1">IFERROR(__xludf.DUMMYFUNCTION("""COMPUTED_VALUE"""),"Media_TV_BFM TV contribution")</f>
        <v>Media_TV_BFM TV contribution</v>
      </c>
      <c r="C2599" s="1">
        <f ca="1">IFERROR(INDIRECT(ADDRESS(MATCH(A2599,'contribution par jour-semaine'!A:A,0),MATCH(B2599,'contribution par jour-semaine'!$1:$1,0),4,1,"contribution par jour-semaine")),"")</f>
        <v>11915.857421875</v>
      </c>
      <c r="D2599" s="4" t="str">
        <f ca="1">VLOOKUP(A2599,predictions!A:B,2,FALSE)</f>
        <v>14/02/2022</v>
      </c>
      <c r="E2599" s="4">
        <f t="shared" ca="1" si="10"/>
        <v>44606</v>
      </c>
    </row>
    <row r="2600" spans="1:5" ht="13" x14ac:dyDescent="0.15">
      <c r="A2600" s="1">
        <f ca="1">IFERROR(__xludf.DUMMYFUNCTION("""COMPUTED_VALUE"""),86)</f>
        <v>86</v>
      </c>
      <c r="B2600" s="1" t="str">
        <f ca="1">IFERROR(__xludf.DUMMYFUNCTION("""COMPUTED_VALUE"""),"Media_TV_C8 contribution")</f>
        <v>Media_TV_C8 contribution</v>
      </c>
      <c r="C2600" s="1">
        <f ca="1">IFERROR(INDIRECT(ADDRESS(MATCH(A2600,'contribution par jour-semaine'!A:A,0),MATCH(B2600,'contribution par jour-semaine'!$1:$1,0),4,1,"contribution par jour-semaine")),"")</f>
        <v>6828.169921875</v>
      </c>
      <c r="D2600" s="4" t="str">
        <f ca="1">VLOOKUP(A2600,predictions!A:B,2,FALSE)</f>
        <v>14/02/2022</v>
      </c>
      <c r="E2600" s="4">
        <f t="shared" ca="1" si="10"/>
        <v>44606</v>
      </c>
    </row>
    <row r="2601" spans="1:5" ht="13" x14ac:dyDescent="0.15">
      <c r="A2601" s="1">
        <f ca="1">IFERROR(__xludf.DUMMYFUNCTION("""COMPUTED_VALUE"""),86)</f>
        <v>86</v>
      </c>
      <c r="B2601" s="1" t="str">
        <f ca="1">IFERROR(__xludf.DUMMYFUNCTION("""COMPUTED_VALUE"""),"Media_TV_TF1 SERIES FILMS contribution")</f>
        <v>Media_TV_TF1 SERIES FILMS contribution</v>
      </c>
      <c r="C2601" s="1">
        <f ca="1">IFERROR(INDIRECT(ADDRESS(MATCH(A2601,'contribution par jour-semaine'!A:A,0),MATCH(B2601,'contribution par jour-semaine'!$1:$1,0),4,1,"contribution par jour-semaine")),"")</f>
        <v>6623.1005859375</v>
      </c>
      <c r="D2601" s="4" t="str">
        <f ca="1">VLOOKUP(A2601,predictions!A:B,2,FALSE)</f>
        <v>14/02/2022</v>
      </c>
      <c r="E2601" s="4">
        <f t="shared" ca="1" si="10"/>
        <v>44606</v>
      </c>
    </row>
    <row r="2602" spans="1:5" ht="13" x14ac:dyDescent="0.15">
      <c r="A2602" s="1">
        <f ca="1">IFERROR(__xludf.DUMMYFUNCTION("""COMPUTED_VALUE"""),86)</f>
        <v>86</v>
      </c>
      <c r="B2602" s="1" t="str">
        <f ca="1">IFERROR(__xludf.DUMMYFUNCTION("""COMPUTED_VALUE"""),"Media_TV_NRJ12 contribution")</f>
        <v>Media_TV_NRJ12 contribution</v>
      </c>
      <c r="C2602" s="1">
        <f ca="1">IFERROR(INDIRECT(ADDRESS(MATCH(A2602,'contribution par jour-semaine'!A:A,0),MATCH(B2602,'contribution par jour-semaine'!$1:$1,0),4,1,"contribution par jour-semaine")),"")</f>
        <v>4151.29638671875</v>
      </c>
      <c r="D2602" s="4" t="str">
        <f ca="1">VLOOKUP(A2602,predictions!A:B,2,FALSE)</f>
        <v>14/02/2022</v>
      </c>
      <c r="E2602" s="4">
        <f t="shared" ca="1" si="10"/>
        <v>44606</v>
      </c>
    </row>
    <row r="2603" spans="1:5" ht="13" x14ac:dyDescent="0.15">
      <c r="A2603" s="1">
        <f ca="1">IFERROR(__xludf.DUMMYFUNCTION("""COMPUTED_VALUE"""),86)</f>
        <v>86</v>
      </c>
      <c r="B2603" s="1" t="str">
        <f ca="1">IFERROR(__xludf.DUMMYFUNCTION("""COMPUTED_VALUE"""),"Media_Search contribution")</f>
        <v>Media_Search contribution</v>
      </c>
      <c r="C2603" s="1">
        <f ca="1">IFERROR(INDIRECT(ADDRESS(MATCH(A2603,'contribution par jour-semaine'!A:A,0),MATCH(B2603,'contribution par jour-semaine'!$1:$1,0),4,1,"contribution par jour-semaine")),"")</f>
        <v>68186.7578125</v>
      </c>
      <c r="D2603" s="4" t="str">
        <f ca="1">VLOOKUP(A2603,predictions!A:B,2,FALSE)</f>
        <v>14/02/2022</v>
      </c>
      <c r="E2603" s="4">
        <f t="shared" ca="1" si="10"/>
        <v>44606</v>
      </c>
    </row>
    <row r="2604" spans="1:5" ht="13" x14ac:dyDescent="0.15">
      <c r="A2604" s="1">
        <f ca="1">IFERROR(__xludf.DUMMYFUNCTION("""COMPUTED_VALUE"""),86)</f>
        <v>86</v>
      </c>
      <c r="B2604" s="1" t="str">
        <f ca="1">IFERROR(__xludf.DUMMYFUNCTION("""COMPUTED_VALUE"""),"Media_Social contribution")</f>
        <v>Media_Social contribution</v>
      </c>
      <c r="C2604" s="1">
        <f ca="1">IFERROR(INDIRECT(ADDRESS(MATCH(A2604,'contribution par jour-semaine'!A:A,0),MATCH(B2604,'contribution par jour-semaine'!$1:$1,0),4,1,"contribution par jour-semaine")),"")</f>
        <v>187177.375</v>
      </c>
      <c r="D2604" s="4" t="str">
        <f ca="1">VLOOKUP(A2604,predictions!A:B,2,FALSE)</f>
        <v>14/02/2022</v>
      </c>
      <c r="E2604" s="4">
        <f t="shared" ca="1" si="10"/>
        <v>44606</v>
      </c>
    </row>
    <row r="2605" spans="1:5" ht="13" x14ac:dyDescent="0.15">
      <c r="A2605" s="1">
        <f ca="1">IFERROR(__xludf.DUMMYFUNCTION("""COMPUTED_VALUE"""),86)</f>
        <v>86</v>
      </c>
      <c r="B2605" s="1" t="str">
        <f ca="1">IFERROR(__xludf.DUMMYFUNCTION("""COMPUTED_VALUE"""),"Media_Display contribution")</f>
        <v>Media_Display contribution</v>
      </c>
      <c r="C2605" s="1">
        <f ca="1">IFERROR(INDIRECT(ADDRESS(MATCH(A2605,'contribution par jour-semaine'!A:A,0),MATCH(B2605,'contribution par jour-semaine'!$1:$1,0),4,1,"contribution par jour-semaine")),"")</f>
        <v>39080.390625</v>
      </c>
      <c r="D2605" s="4" t="str">
        <f ca="1">VLOOKUP(A2605,predictions!A:B,2,FALSE)</f>
        <v>14/02/2022</v>
      </c>
      <c r="E2605" s="4">
        <f t="shared" ca="1" si="10"/>
        <v>44606</v>
      </c>
    </row>
    <row r="2606" spans="1:5" ht="13" x14ac:dyDescent="0.15">
      <c r="A2606" s="1">
        <f ca="1">IFERROR(__xludf.DUMMYFUNCTION("""COMPUTED_VALUE"""),86)</f>
        <v>86</v>
      </c>
      <c r="B2606" s="1" t="str">
        <f ca="1">IFERROR(__xludf.DUMMYFUNCTION("""COMPUTED_VALUE"""),"Media_OOH_JC DECAUX VITRINE 2M2 NATIONAL contribution")</f>
        <v>Media_OOH_JC DECAUX VITRINE 2M2 NATIONAL contribution</v>
      </c>
      <c r="C2606" s="1">
        <f ca="1">IFERROR(INDIRECT(ADDRESS(MATCH(A2606,'contribution par jour-semaine'!A:A,0),MATCH(B2606,'contribution par jour-semaine'!$1:$1,0),4,1,"contribution par jour-semaine")),"")</f>
        <v>2850.50634765625</v>
      </c>
      <c r="D2606" s="4" t="str">
        <f ca="1">VLOOKUP(A2606,predictions!A:B,2,FALSE)</f>
        <v>14/02/2022</v>
      </c>
      <c r="E2606" s="4">
        <f t="shared" ca="1" si="10"/>
        <v>44606</v>
      </c>
    </row>
    <row r="2607" spans="1:5" ht="13" x14ac:dyDescent="0.15">
      <c r="A2607" s="1">
        <f ca="1">IFERROR(__xludf.DUMMYFUNCTION("""COMPUTED_VALUE"""),86)</f>
        <v>86</v>
      </c>
      <c r="B2607" s="1" t="str">
        <f ca="1">IFERROR(__xludf.DUMMYFUNCTION("""COMPUTED_VALUE"""),"Media_OOH_METROBUS METRO NATIONAL contribution")</f>
        <v>Media_OOH_METROBUS METRO NATIONAL contribution</v>
      </c>
      <c r="C2607" s="1">
        <f ca="1">IFERROR(INDIRECT(ADDRESS(MATCH(A2607,'contribution par jour-semaine'!A:A,0),MATCH(B2607,'contribution par jour-semaine'!$1:$1,0),4,1,"contribution par jour-semaine")),"")</f>
        <v>3870.590087890625</v>
      </c>
      <c r="D2607" s="4" t="str">
        <f ca="1">VLOOKUP(A2607,predictions!A:B,2,FALSE)</f>
        <v>14/02/2022</v>
      </c>
      <c r="E2607" s="4">
        <f t="shared" ca="1" si="10"/>
        <v>44606</v>
      </c>
    </row>
    <row r="2608" spans="1:5" ht="13" x14ac:dyDescent="0.15">
      <c r="A2608" s="1">
        <f ca="1">IFERROR(__xludf.DUMMYFUNCTION("""COMPUTED_VALUE"""),86)</f>
        <v>86</v>
      </c>
      <c r="B2608" s="1" t="str">
        <f ca="1">IFERROR(__xludf.DUMMYFUNCTION("""COMPUTED_VALUE"""),"Media_OOH_CLEAR CHANNEL SHOPPING MALLS contribution")</f>
        <v>Media_OOH_CLEAR CHANNEL SHOPPING MALLS contribution</v>
      </c>
      <c r="C2608" s="1">
        <f ca="1">IFERROR(INDIRECT(ADDRESS(MATCH(A2608,'contribution par jour-semaine'!A:A,0),MATCH(B2608,'contribution par jour-semaine'!$1:$1,0),4,1,"contribution par jour-semaine")),"")</f>
        <v>5545.28125</v>
      </c>
      <c r="D2608" s="4" t="str">
        <f ca="1">VLOOKUP(A2608,predictions!A:B,2,FALSE)</f>
        <v>14/02/2022</v>
      </c>
      <c r="E2608" s="4">
        <f t="shared" ca="1" si="10"/>
        <v>44606</v>
      </c>
    </row>
    <row r="2609" spans="1:5" ht="13" x14ac:dyDescent="0.15">
      <c r="A2609" s="1">
        <f ca="1">IFERROR(__xludf.DUMMYFUNCTION("""COMPUTED_VALUE"""),86)</f>
        <v>86</v>
      </c>
      <c r="B2609" s="1" t="str">
        <f ca="1">IFERROR(__xludf.DUMMYFUNCTION("""COMPUTED_VALUE"""),"Media_OOH_MEDIAGARES TRANSPORT contribution")</f>
        <v>Media_OOH_MEDIAGARES TRANSPORT contribution</v>
      </c>
      <c r="C2609" s="1">
        <f ca="1">IFERROR(INDIRECT(ADDRESS(MATCH(A2609,'contribution par jour-semaine'!A:A,0),MATCH(B2609,'contribution par jour-semaine'!$1:$1,0),4,1,"contribution par jour-semaine")),"")</f>
        <v>12272.17578125</v>
      </c>
      <c r="D2609" s="4" t="str">
        <f ca="1">VLOOKUP(A2609,predictions!A:B,2,FALSE)</f>
        <v>14/02/2022</v>
      </c>
      <c r="E2609" s="4">
        <f t="shared" ca="1" si="10"/>
        <v>44606</v>
      </c>
    </row>
    <row r="2610" spans="1:5" ht="13" x14ac:dyDescent="0.15">
      <c r="A2610" s="1">
        <f ca="1">IFERROR(__xludf.DUMMYFUNCTION("""COMPUTED_VALUE"""),86)</f>
        <v>86</v>
      </c>
      <c r="B2610" s="1" t="str">
        <f ca="1">IFERROR(__xludf.DUMMYFUNCTION("""COMPUTED_VALUE"""),"Media_OOH_Others contribution")</f>
        <v>Media_OOH_Others contribution</v>
      </c>
      <c r="C2610" s="1">
        <f ca="1">IFERROR(INDIRECT(ADDRESS(MATCH(A2610,'contribution par jour-semaine'!A:A,0),MATCH(B2610,'contribution par jour-semaine'!$1:$1,0),4,1,"contribution par jour-semaine")),"")</f>
        <v>3824.232177734375</v>
      </c>
      <c r="D2610" s="4" t="str">
        <f ca="1">VLOOKUP(A2610,predictions!A:B,2,FALSE)</f>
        <v>14/02/2022</v>
      </c>
      <c r="E2610" s="4">
        <f t="shared" ca="1" si="10"/>
        <v>44606</v>
      </c>
    </row>
    <row r="2611" spans="1:5" ht="13" x14ac:dyDescent="0.15">
      <c r="A2611" s="1">
        <f ca="1">IFERROR(__xludf.DUMMYFUNCTION("""COMPUTED_VALUE"""),86)</f>
        <v>86</v>
      </c>
      <c r="B2611" s="1" t="str">
        <f ca="1">IFERROR(__xludf.DUMMYFUNCTION("""COMPUTED_VALUE"""),"baseline contribution")</f>
        <v>baseline contribution</v>
      </c>
      <c r="C2611" s="1">
        <f ca="1">IFERROR(INDIRECT(ADDRESS(MATCH(A2611,'contribution par jour-semaine'!A:A,0),MATCH(B2611,'contribution par jour-semaine'!$1:$1,0),4,1,"contribution par jour-semaine")),"")</f>
        <v>1185756.875</v>
      </c>
      <c r="D2611" s="4" t="str">
        <f ca="1">VLOOKUP(A2611,predictions!A:B,2,FALSE)</f>
        <v>14/02/2022</v>
      </c>
      <c r="E2611" s="4">
        <f t="shared" ca="1" si="10"/>
        <v>44606</v>
      </c>
    </row>
    <row r="2612" spans="1:5" ht="13" x14ac:dyDescent="0.15">
      <c r="A2612" s="1">
        <f ca="1">IFERROR(__xludf.DUMMYFUNCTION("""COMPUTED_VALUE"""),87)</f>
        <v>87</v>
      </c>
      <c r="B2612" s="1" t="str">
        <f ca="1">IFERROR(__xludf.DUMMYFUNCTION("""COMPUTED_VALUE"""),"Media_Print_Others contribution")</f>
        <v>Media_Print_Others contribution</v>
      </c>
      <c r="C2612" s="1">
        <f ca="1">IFERROR(INDIRECT(ADDRESS(MATCH(A2612,'contribution par jour-semaine'!A:A,0),MATCH(B2612,'contribution par jour-semaine'!$1:$1,0),4,1,"contribution par jour-semaine")),"")</f>
        <v>36550.70703125</v>
      </c>
      <c r="D2612" s="4" t="str">
        <f ca="1">VLOOKUP(A2612,predictions!A:B,2,FALSE)</f>
        <v>21/02/2022</v>
      </c>
      <c r="E2612" s="4">
        <f t="shared" ca="1" si="10"/>
        <v>44613</v>
      </c>
    </row>
    <row r="2613" spans="1:5" ht="13" x14ac:dyDescent="0.15">
      <c r="A2613" s="1">
        <f ca="1">IFERROR(__xludf.DUMMYFUNCTION("""COMPUTED_VALUE"""),87)</f>
        <v>87</v>
      </c>
      <c r="B2613" s="1" t="str">
        <f ca="1">IFERROR(__xludf.DUMMYFUNCTION("""COMPUTED_VALUE"""),"Media_Print_ELLE contribution")</f>
        <v>Media_Print_ELLE contribution</v>
      </c>
      <c r="C2613" s="1">
        <f ca="1">IFERROR(INDIRECT(ADDRESS(MATCH(A2613,'contribution par jour-semaine'!A:A,0),MATCH(B2613,'contribution par jour-semaine'!$1:$1,0),4,1,"contribution par jour-semaine")),"")</f>
        <v>34736.30078125</v>
      </c>
      <c r="D2613" s="4" t="str">
        <f ca="1">VLOOKUP(A2613,predictions!A:B,2,FALSE)</f>
        <v>21/02/2022</v>
      </c>
      <c r="E2613" s="4">
        <f t="shared" ca="1" si="10"/>
        <v>44613</v>
      </c>
    </row>
    <row r="2614" spans="1:5" ht="13" x14ac:dyDescent="0.15">
      <c r="A2614" s="1">
        <f ca="1">IFERROR(__xludf.DUMMYFUNCTION("""COMPUTED_VALUE"""),87)</f>
        <v>87</v>
      </c>
      <c r="B2614" s="1" t="str">
        <f ca="1">IFERROR(__xludf.DUMMYFUNCTION("""COMPUTED_VALUE"""),"Media_Print_MADAME FIGARO contribution")</f>
        <v>Media_Print_MADAME FIGARO contribution</v>
      </c>
      <c r="C2614" s="1">
        <f ca="1">IFERROR(INDIRECT(ADDRESS(MATCH(A2614,'contribution par jour-semaine'!A:A,0),MATCH(B2614,'contribution par jour-semaine'!$1:$1,0),4,1,"contribution par jour-semaine")),"")</f>
        <v>21285.9921875</v>
      </c>
      <c r="D2614" s="4" t="str">
        <f ca="1">VLOOKUP(A2614,predictions!A:B,2,FALSE)</f>
        <v>21/02/2022</v>
      </c>
      <c r="E2614" s="4">
        <f t="shared" ca="1" si="10"/>
        <v>44613</v>
      </c>
    </row>
    <row r="2615" spans="1:5" ht="13" x14ac:dyDescent="0.15">
      <c r="A2615" s="1">
        <f ca="1">IFERROR(__xludf.DUMMYFUNCTION("""COMPUTED_VALUE"""),87)</f>
        <v>87</v>
      </c>
      <c r="B2615" s="1" t="str">
        <f ca="1">IFERROR(__xludf.DUMMYFUNCTION("""COMPUTED_VALUE"""),"Media_Print_MARIE CLAIRE contribution")</f>
        <v>Media_Print_MARIE CLAIRE contribution</v>
      </c>
      <c r="C2615" s="1">
        <f ca="1">IFERROR(INDIRECT(ADDRESS(MATCH(A2615,'contribution par jour-semaine'!A:A,0),MATCH(B2615,'contribution par jour-semaine'!$1:$1,0),4,1,"contribution par jour-semaine")),"")</f>
        <v>17620.55859375</v>
      </c>
      <c r="D2615" s="4" t="str">
        <f ca="1">VLOOKUP(A2615,predictions!A:B,2,FALSE)</f>
        <v>21/02/2022</v>
      </c>
      <c r="E2615" s="4">
        <f t="shared" ca="1" si="10"/>
        <v>44613</v>
      </c>
    </row>
    <row r="2616" spans="1:5" ht="13" x14ac:dyDescent="0.15">
      <c r="A2616" s="1">
        <f ca="1">IFERROR(__xludf.DUMMYFUNCTION("""COMPUTED_VALUE"""),87)</f>
        <v>87</v>
      </c>
      <c r="B2616" s="1" t="str">
        <f ca="1">IFERROR(__xludf.DUMMYFUNCTION("""COMPUTED_VALUE"""),"Media_Print_VERSION FEMINA contribution")</f>
        <v>Media_Print_VERSION FEMINA contribution</v>
      </c>
      <c r="C2616" s="1">
        <f ca="1">IFERROR(INDIRECT(ADDRESS(MATCH(A2616,'contribution par jour-semaine'!A:A,0),MATCH(B2616,'contribution par jour-semaine'!$1:$1,0),4,1,"contribution par jour-semaine")),"")</f>
        <v>39715.84375</v>
      </c>
      <c r="D2616" s="4" t="str">
        <f ca="1">VLOOKUP(A2616,predictions!A:B,2,FALSE)</f>
        <v>21/02/2022</v>
      </c>
      <c r="E2616" s="4">
        <f t="shared" ca="1" si="10"/>
        <v>44613</v>
      </c>
    </row>
    <row r="2617" spans="1:5" ht="13" x14ac:dyDescent="0.15">
      <c r="A2617" s="1">
        <f ca="1">IFERROR(__xludf.DUMMYFUNCTION("""COMPUTED_VALUE"""),87)</f>
        <v>87</v>
      </c>
      <c r="B2617" s="1" t="str">
        <f ca="1">IFERROR(__xludf.DUMMYFUNCTION("""COMPUTED_VALUE"""),"Media_Print_GALA contribution")</f>
        <v>Media_Print_GALA contribution</v>
      </c>
      <c r="C2617" s="1">
        <f ca="1">IFERROR(INDIRECT(ADDRESS(MATCH(A2617,'contribution par jour-semaine'!A:A,0),MATCH(B2617,'contribution par jour-semaine'!$1:$1,0),4,1,"contribution par jour-semaine")),"")</f>
        <v>25607.373046875</v>
      </c>
      <c r="D2617" s="4" t="str">
        <f ca="1">VLOOKUP(A2617,predictions!A:B,2,FALSE)</f>
        <v>21/02/2022</v>
      </c>
      <c r="E2617" s="4">
        <f t="shared" ca="1" si="10"/>
        <v>44613</v>
      </c>
    </row>
    <row r="2618" spans="1:5" ht="13" x14ac:dyDescent="0.15">
      <c r="A2618" s="1">
        <f ca="1">IFERROR(__xludf.DUMMYFUNCTION("""COMPUTED_VALUE"""),87)</f>
        <v>87</v>
      </c>
      <c r="B2618" s="1" t="str">
        <f ca="1">IFERROR(__xludf.DUMMYFUNCTION("""COMPUTED_VALUE"""),"Media_Print_COSMOPOLITAN contribution")</f>
        <v>Media_Print_COSMOPOLITAN contribution</v>
      </c>
      <c r="C2618" s="1">
        <f ca="1">IFERROR(INDIRECT(ADDRESS(MATCH(A2618,'contribution par jour-semaine'!A:A,0),MATCH(B2618,'contribution par jour-semaine'!$1:$1,0),4,1,"contribution par jour-semaine")),"")</f>
        <v>35232.95703125</v>
      </c>
      <c r="D2618" s="4" t="str">
        <f ca="1">VLOOKUP(A2618,predictions!A:B,2,FALSE)</f>
        <v>21/02/2022</v>
      </c>
      <c r="E2618" s="4">
        <f t="shared" ca="1" si="10"/>
        <v>44613</v>
      </c>
    </row>
    <row r="2619" spans="1:5" ht="13" x14ac:dyDescent="0.15">
      <c r="A2619" s="1">
        <f ca="1">IFERROR(__xludf.DUMMYFUNCTION("""COMPUTED_VALUE"""),87)</f>
        <v>87</v>
      </c>
      <c r="B2619" s="1" t="str">
        <f ca="1">IFERROR(__xludf.DUMMYFUNCTION("""COMPUTED_VALUE"""),"Media_Print_FEMME ACTUELLE contribution")</f>
        <v>Media_Print_FEMME ACTUELLE contribution</v>
      </c>
      <c r="C2619" s="1">
        <f ca="1">IFERROR(INDIRECT(ADDRESS(MATCH(A2619,'contribution par jour-semaine'!A:A,0),MATCH(B2619,'contribution par jour-semaine'!$1:$1,0),4,1,"contribution par jour-semaine")),"")</f>
        <v>13839.73046875</v>
      </c>
      <c r="D2619" s="4" t="str">
        <f ca="1">VLOOKUP(A2619,predictions!A:B,2,FALSE)</f>
        <v>21/02/2022</v>
      </c>
      <c r="E2619" s="4">
        <f t="shared" ca="1" si="10"/>
        <v>44613</v>
      </c>
    </row>
    <row r="2620" spans="1:5" ht="13" x14ac:dyDescent="0.15">
      <c r="A2620" s="1">
        <f ca="1">IFERROR(__xludf.DUMMYFUNCTION("""COMPUTED_VALUE"""),87)</f>
        <v>87</v>
      </c>
      <c r="B2620" s="1" t="str">
        <f ca="1">IFERROR(__xludf.DUMMYFUNCTION("""COMPUTED_VALUE"""),"Media_Print_PARIS MATCH contribution")</f>
        <v>Media_Print_PARIS MATCH contribution</v>
      </c>
      <c r="C2620" s="1">
        <f ca="1">IFERROR(INDIRECT(ADDRESS(MATCH(A2620,'contribution par jour-semaine'!A:A,0),MATCH(B2620,'contribution par jour-semaine'!$1:$1,0),4,1,"contribution par jour-semaine")),"")</f>
        <v>19107.83984375</v>
      </c>
      <c r="D2620" s="4" t="str">
        <f ca="1">VLOOKUP(A2620,predictions!A:B,2,FALSE)</f>
        <v>21/02/2022</v>
      </c>
      <c r="E2620" s="4">
        <f t="shared" ca="1" si="10"/>
        <v>44613</v>
      </c>
    </row>
    <row r="2621" spans="1:5" ht="13" x14ac:dyDescent="0.15">
      <c r="A2621" s="1">
        <f ca="1">IFERROR(__xludf.DUMMYFUNCTION("""COMPUTED_VALUE"""),87)</f>
        <v>87</v>
      </c>
      <c r="B2621" s="1" t="str">
        <f ca="1">IFERROR(__xludf.DUMMYFUNCTION("""COMPUTED_VALUE"""),"Media_Print_BIBA contribution")</f>
        <v>Media_Print_BIBA contribution</v>
      </c>
      <c r="C2621" s="1">
        <f ca="1">IFERROR(INDIRECT(ADDRESS(MATCH(A2621,'contribution par jour-semaine'!A:A,0),MATCH(B2621,'contribution par jour-semaine'!$1:$1,0),4,1,"contribution par jour-semaine")),"")</f>
        <v>35838.91015625</v>
      </c>
      <c r="D2621" s="4" t="str">
        <f ca="1">VLOOKUP(A2621,predictions!A:B,2,FALSE)</f>
        <v>21/02/2022</v>
      </c>
      <c r="E2621" s="4">
        <f t="shared" ca="1" si="10"/>
        <v>44613</v>
      </c>
    </row>
    <row r="2622" spans="1:5" ht="13" x14ac:dyDescent="0.15">
      <c r="A2622" s="1">
        <f ca="1">IFERROR(__xludf.DUMMYFUNCTION("""COMPUTED_VALUE"""),87)</f>
        <v>87</v>
      </c>
      <c r="B2622" s="1" t="str">
        <f ca="1">IFERROR(__xludf.DUMMYFUNCTION("""COMPUTED_VALUE"""),"Media_Print_AVANTAGES contribution")</f>
        <v>Media_Print_AVANTAGES contribution</v>
      </c>
      <c r="C2622" s="1">
        <f ca="1">IFERROR(INDIRECT(ADDRESS(MATCH(A2622,'contribution par jour-semaine'!A:A,0),MATCH(B2622,'contribution par jour-semaine'!$1:$1,0),4,1,"contribution par jour-semaine")),"")</f>
        <v>10421.6982421875</v>
      </c>
      <c r="D2622" s="4" t="str">
        <f ca="1">VLOOKUP(A2622,predictions!A:B,2,FALSE)</f>
        <v>21/02/2022</v>
      </c>
      <c r="E2622" s="4">
        <f t="shared" ca="1" si="10"/>
        <v>44613</v>
      </c>
    </row>
    <row r="2623" spans="1:5" ht="13" x14ac:dyDescent="0.15">
      <c r="A2623" s="1">
        <f ca="1">IFERROR(__xludf.DUMMYFUNCTION("""COMPUTED_VALUE"""),87)</f>
        <v>87</v>
      </c>
      <c r="B2623" s="1" t="str">
        <f ca="1">IFERROR(__xludf.DUMMYFUNCTION("""COMPUTED_VALUE"""),"Media_Print_PSYCHOLOGIES contribution")</f>
        <v>Media_Print_PSYCHOLOGIES contribution</v>
      </c>
      <c r="C2623" s="1">
        <f ca="1">IFERROR(INDIRECT(ADDRESS(MATCH(A2623,'contribution par jour-semaine'!A:A,0),MATCH(B2623,'contribution par jour-semaine'!$1:$1,0),4,1,"contribution par jour-semaine")),"")</f>
        <v>9967.5283203125</v>
      </c>
      <c r="D2623" s="4" t="str">
        <f ca="1">VLOOKUP(A2623,predictions!A:B,2,FALSE)</f>
        <v>21/02/2022</v>
      </c>
      <c r="E2623" s="4">
        <f t="shared" ca="1" si="10"/>
        <v>44613</v>
      </c>
    </row>
    <row r="2624" spans="1:5" ht="13" x14ac:dyDescent="0.15">
      <c r="A2624" s="1">
        <f ca="1">IFERROR(__xludf.DUMMYFUNCTION("""COMPUTED_VALUE"""),87)</f>
        <v>87</v>
      </c>
      <c r="B2624" s="1" t="str">
        <f ca="1">IFERROR(__xludf.DUMMYFUNCTION("""COMPUTED_VALUE"""),"Media_TV_TF1 contribution")</f>
        <v>Media_TV_TF1 contribution</v>
      </c>
      <c r="C2624" s="1">
        <f ca="1">IFERROR(INDIRECT(ADDRESS(MATCH(A2624,'contribution par jour-semaine'!A:A,0),MATCH(B2624,'contribution par jour-semaine'!$1:$1,0),4,1,"contribution par jour-semaine")),"")</f>
        <v>11513.5087890625</v>
      </c>
      <c r="D2624" s="4" t="str">
        <f ca="1">VLOOKUP(A2624,predictions!A:B,2,FALSE)</f>
        <v>21/02/2022</v>
      </c>
      <c r="E2624" s="4">
        <f t="shared" ca="1" si="10"/>
        <v>44613</v>
      </c>
    </row>
    <row r="2625" spans="1:5" ht="13" x14ac:dyDescent="0.15">
      <c r="A2625" s="1">
        <f ca="1">IFERROR(__xludf.DUMMYFUNCTION("""COMPUTED_VALUE"""),87)</f>
        <v>87</v>
      </c>
      <c r="B2625" s="1" t="str">
        <f ca="1">IFERROR(__xludf.DUMMYFUNCTION("""COMPUTED_VALUE"""),"Media_TV_Others contribution")</f>
        <v>Media_TV_Others contribution</v>
      </c>
      <c r="C2625" s="1">
        <f ca="1">IFERROR(INDIRECT(ADDRESS(MATCH(A2625,'contribution par jour-semaine'!A:A,0),MATCH(B2625,'contribution par jour-semaine'!$1:$1,0),4,1,"contribution par jour-semaine")),"")</f>
        <v>11599.9990234375</v>
      </c>
      <c r="D2625" s="4" t="str">
        <f ca="1">VLOOKUP(A2625,predictions!A:B,2,FALSE)</f>
        <v>21/02/2022</v>
      </c>
      <c r="E2625" s="4">
        <f t="shared" ca="1" si="10"/>
        <v>44613</v>
      </c>
    </row>
    <row r="2626" spans="1:5" ht="13" x14ac:dyDescent="0.15">
      <c r="A2626" s="1">
        <f ca="1">IFERROR(__xludf.DUMMYFUNCTION("""COMPUTED_VALUE"""),87)</f>
        <v>87</v>
      </c>
      <c r="B2626" s="1" t="str">
        <f ca="1">IFERROR(__xludf.DUMMYFUNCTION("""COMPUTED_VALUE"""),"Media_TV_M6 contribution")</f>
        <v>Media_TV_M6 contribution</v>
      </c>
      <c r="C2626" s="1">
        <f ca="1">IFERROR(INDIRECT(ADDRESS(MATCH(A2626,'contribution par jour-semaine'!A:A,0),MATCH(B2626,'contribution par jour-semaine'!$1:$1,0),4,1,"contribution par jour-semaine")),"")</f>
        <v>13068.748046875</v>
      </c>
      <c r="D2626" s="4" t="str">
        <f ca="1">VLOOKUP(A2626,predictions!A:B,2,FALSE)</f>
        <v>21/02/2022</v>
      </c>
      <c r="E2626" s="4">
        <f t="shared" ca="1" si="10"/>
        <v>44613</v>
      </c>
    </row>
    <row r="2627" spans="1:5" ht="13" x14ac:dyDescent="0.15">
      <c r="A2627" s="1">
        <f ca="1">IFERROR(__xludf.DUMMYFUNCTION("""COMPUTED_VALUE"""),87)</f>
        <v>87</v>
      </c>
      <c r="B2627" s="1" t="str">
        <f ca="1">IFERROR(__xludf.DUMMYFUNCTION("""COMPUTED_VALUE"""),"Media_TV_TMC contribution")</f>
        <v>Media_TV_TMC contribution</v>
      </c>
      <c r="C2627" s="1">
        <f ca="1">IFERROR(INDIRECT(ADDRESS(MATCH(A2627,'contribution par jour-semaine'!A:A,0),MATCH(B2627,'contribution par jour-semaine'!$1:$1,0),4,1,"contribution par jour-semaine")),"")</f>
        <v>8520.455078125</v>
      </c>
      <c r="D2627" s="4" t="str">
        <f ca="1">VLOOKUP(A2627,predictions!A:B,2,FALSE)</f>
        <v>21/02/2022</v>
      </c>
      <c r="E2627" s="4">
        <f t="shared" ca="1" si="10"/>
        <v>44613</v>
      </c>
    </row>
    <row r="2628" spans="1:5" ht="13" x14ac:dyDescent="0.15">
      <c r="A2628" s="1">
        <f ca="1">IFERROR(__xludf.DUMMYFUNCTION("""COMPUTED_VALUE"""),87)</f>
        <v>87</v>
      </c>
      <c r="B2628" s="1" t="str">
        <f ca="1">IFERROR(__xludf.DUMMYFUNCTION("""COMPUTED_VALUE"""),"Media_TV_FRANCE 2 contribution")</f>
        <v>Media_TV_FRANCE 2 contribution</v>
      </c>
      <c r="C2628" s="1">
        <f ca="1">IFERROR(INDIRECT(ADDRESS(MATCH(A2628,'contribution par jour-semaine'!A:A,0),MATCH(B2628,'contribution par jour-semaine'!$1:$1,0),4,1,"contribution par jour-semaine")),"")</f>
        <v>13497.8671875</v>
      </c>
      <c r="D2628" s="4" t="str">
        <f ca="1">VLOOKUP(A2628,predictions!A:B,2,FALSE)</f>
        <v>21/02/2022</v>
      </c>
      <c r="E2628" s="4">
        <f t="shared" ca="1" si="10"/>
        <v>44613</v>
      </c>
    </row>
    <row r="2629" spans="1:5" ht="13" x14ac:dyDescent="0.15">
      <c r="A2629" s="1">
        <f ca="1">IFERROR(__xludf.DUMMYFUNCTION("""COMPUTED_VALUE"""),87)</f>
        <v>87</v>
      </c>
      <c r="B2629" s="1" t="str">
        <f ca="1">IFERROR(__xludf.DUMMYFUNCTION("""COMPUTED_VALUE"""),"Media_TV_BFM TV contribution")</f>
        <v>Media_TV_BFM TV contribution</v>
      </c>
      <c r="C2629" s="1">
        <f ca="1">IFERROR(INDIRECT(ADDRESS(MATCH(A2629,'contribution par jour-semaine'!A:A,0),MATCH(B2629,'contribution par jour-semaine'!$1:$1,0),4,1,"contribution par jour-semaine")),"")</f>
        <v>9409.728515625</v>
      </c>
      <c r="D2629" s="4" t="str">
        <f ca="1">VLOOKUP(A2629,predictions!A:B,2,FALSE)</f>
        <v>21/02/2022</v>
      </c>
      <c r="E2629" s="4">
        <f t="shared" ca="1" si="10"/>
        <v>44613</v>
      </c>
    </row>
    <row r="2630" spans="1:5" ht="13" x14ac:dyDescent="0.15">
      <c r="A2630" s="1">
        <f ca="1">IFERROR(__xludf.DUMMYFUNCTION("""COMPUTED_VALUE"""),87)</f>
        <v>87</v>
      </c>
      <c r="B2630" s="1" t="str">
        <f ca="1">IFERROR(__xludf.DUMMYFUNCTION("""COMPUTED_VALUE"""),"Media_TV_C8 contribution")</f>
        <v>Media_TV_C8 contribution</v>
      </c>
      <c r="C2630" s="1">
        <f ca="1">IFERROR(INDIRECT(ADDRESS(MATCH(A2630,'contribution par jour-semaine'!A:A,0),MATCH(B2630,'contribution par jour-semaine'!$1:$1,0),4,1,"contribution par jour-semaine")),"")</f>
        <v>6494.77734375</v>
      </c>
      <c r="D2630" s="4" t="str">
        <f ca="1">VLOOKUP(A2630,predictions!A:B,2,FALSE)</f>
        <v>21/02/2022</v>
      </c>
      <c r="E2630" s="4">
        <f t="shared" ca="1" si="10"/>
        <v>44613</v>
      </c>
    </row>
    <row r="2631" spans="1:5" ht="13" x14ac:dyDescent="0.15">
      <c r="A2631" s="1">
        <f ca="1">IFERROR(__xludf.DUMMYFUNCTION("""COMPUTED_VALUE"""),87)</f>
        <v>87</v>
      </c>
      <c r="B2631" s="1" t="str">
        <f ca="1">IFERROR(__xludf.DUMMYFUNCTION("""COMPUTED_VALUE"""),"Media_TV_TF1 SERIES FILMS contribution")</f>
        <v>Media_TV_TF1 SERIES FILMS contribution</v>
      </c>
      <c r="C2631" s="1">
        <f ca="1">IFERROR(INDIRECT(ADDRESS(MATCH(A2631,'contribution par jour-semaine'!A:A,0),MATCH(B2631,'contribution par jour-semaine'!$1:$1,0),4,1,"contribution par jour-semaine")),"")</f>
        <v>5842.11865234375</v>
      </c>
      <c r="D2631" s="4" t="str">
        <f ca="1">VLOOKUP(A2631,predictions!A:B,2,FALSE)</f>
        <v>21/02/2022</v>
      </c>
      <c r="E2631" s="4">
        <f t="shared" ca="1" si="10"/>
        <v>44613</v>
      </c>
    </row>
    <row r="2632" spans="1:5" ht="13" x14ac:dyDescent="0.15">
      <c r="A2632" s="1">
        <f ca="1">IFERROR(__xludf.DUMMYFUNCTION("""COMPUTED_VALUE"""),87)</f>
        <v>87</v>
      </c>
      <c r="B2632" s="1" t="str">
        <f ca="1">IFERROR(__xludf.DUMMYFUNCTION("""COMPUTED_VALUE"""),"Media_TV_NRJ12 contribution")</f>
        <v>Media_TV_NRJ12 contribution</v>
      </c>
      <c r="C2632" s="1">
        <f ca="1">IFERROR(INDIRECT(ADDRESS(MATCH(A2632,'contribution par jour-semaine'!A:A,0),MATCH(B2632,'contribution par jour-semaine'!$1:$1,0),4,1,"contribution par jour-semaine")),"")</f>
        <v>3573.460205078125</v>
      </c>
      <c r="D2632" s="4" t="str">
        <f ca="1">VLOOKUP(A2632,predictions!A:B,2,FALSE)</f>
        <v>21/02/2022</v>
      </c>
      <c r="E2632" s="4">
        <f t="shared" ca="1" si="10"/>
        <v>44613</v>
      </c>
    </row>
    <row r="2633" spans="1:5" ht="13" x14ac:dyDescent="0.15">
      <c r="A2633" s="1">
        <f ca="1">IFERROR(__xludf.DUMMYFUNCTION("""COMPUTED_VALUE"""),87)</f>
        <v>87</v>
      </c>
      <c r="B2633" s="1" t="str">
        <f ca="1">IFERROR(__xludf.DUMMYFUNCTION("""COMPUTED_VALUE"""),"Media_Search contribution")</f>
        <v>Media_Search contribution</v>
      </c>
      <c r="C2633" s="1">
        <f ca="1">IFERROR(INDIRECT(ADDRESS(MATCH(A2633,'contribution par jour-semaine'!A:A,0),MATCH(B2633,'contribution par jour-semaine'!$1:$1,0),4,1,"contribution par jour-semaine")),"")</f>
        <v>66500.421875</v>
      </c>
      <c r="D2633" s="4" t="str">
        <f ca="1">VLOOKUP(A2633,predictions!A:B,2,FALSE)</f>
        <v>21/02/2022</v>
      </c>
      <c r="E2633" s="4">
        <f t="shared" ca="1" si="10"/>
        <v>44613</v>
      </c>
    </row>
    <row r="2634" spans="1:5" ht="13" x14ac:dyDescent="0.15">
      <c r="A2634" s="1">
        <f ca="1">IFERROR(__xludf.DUMMYFUNCTION("""COMPUTED_VALUE"""),87)</f>
        <v>87</v>
      </c>
      <c r="B2634" s="1" t="str">
        <f ca="1">IFERROR(__xludf.DUMMYFUNCTION("""COMPUTED_VALUE"""),"Media_Social contribution")</f>
        <v>Media_Social contribution</v>
      </c>
      <c r="C2634" s="1">
        <f ca="1">IFERROR(INDIRECT(ADDRESS(MATCH(A2634,'contribution par jour-semaine'!A:A,0),MATCH(B2634,'contribution par jour-semaine'!$1:$1,0),4,1,"contribution par jour-semaine")),"")</f>
        <v>165409.140625</v>
      </c>
      <c r="D2634" s="4" t="str">
        <f ca="1">VLOOKUP(A2634,predictions!A:B,2,FALSE)</f>
        <v>21/02/2022</v>
      </c>
      <c r="E2634" s="4">
        <f t="shared" ca="1" si="10"/>
        <v>44613</v>
      </c>
    </row>
    <row r="2635" spans="1:5" ht="13" x14ac:dyDescent="0.15">
      <c r="A2635" s="1">
        <f ca="1">IFERROR(__xludf.DUMMYFUNCTION("""COMPUTED_VALUE"""),87)</f>
        <v>87</v>
      </c>
      <c r="B2635" s="1" t="str">
        <f ca="1">IFERROR(__xludf.DUMMYFUNCTION("""COMPUTED_VALUE"""),"Media_Display contribution")</f>
        <v>Media_Display contribution</v>
      </c>
      <c r="C2635" s="1">
        <f ca="1">IFERROR(INDIRECT(ADDRESS(MATCH(A2635,'contribution par jour-semaine'!A:A,0),MATCH(B2635,'contribution par jour-semaine'!$1:$1,0),4,1,"contribution par jour-semaine")),"")</f>
        <v>37172.27734375</v>
      </c>
      <c r="D2635" s="4" t="str">
        <f ca="1">VLOOKUP(A2635,predictions!A:B,2,FALSE)</f>
        <v>21/02/2022</v>
      </c>
      <c r="E2635" s="4">
        <f t="shared" ca="1" si="10"/>
        <v>44613</v>
      </c>
    </row>
    <row r="2636" spans="1:5" ht="13" x14ac:dyDescent="0.15">
      <c r="A2636" s="1">
        <f ca="1">IFERROR(__xludf.DUMMYFUNCTION("""COMPUTED_VALUE"""),87)</f>
        <v>87</v>
      </c>
      <c r="B2636" s="1" t="str">
        <f ca="1">IFERROR(__xludf.DUMMYFUNCTION("""COMPUTED_VALUE"""),"Media_OOH_JC DECAUX VITRINE 2M2 NATIONAL contribution")</f>
        <v>Media_OOH_JC DECAUX VITRINE 2M2 NATIONAL contribution</v>
      </c>
      <c r="C2636" s="1">
        <f ca="1">IFERROR(INDIRECT(ADDRESS(MATCH(A2636,'contribution par jour-semaine'!A:A,0),MATCH(B2636,'contribution par jour-semaine'!$1:$1,0),4,1,"contribution par jour-semaine")),"")</f>
        <v>2705.416748046875</v>
      </c>
      <c r="D2636" s="4" t="str">
        <f ca="1">VLOOKUP(A2636,predictions!A:B,2,FALSE)</f>
        <v>21/02/2022</v>
      </c>
      <c r="E2636" s="4">
        <f t="shared" ca="1" si="10"/>
        <v>44613</v>
      </c>
    </row>
    <row r="2637" spans="1:5" ht="13" x14ac:dyDescent="0.15">
      <c r="A2637" s="1">
        <f ca="1">IFERROR(__xludf.DUMMYFUNCTION("""COMPUTED_VALUE"""),87)</f>
        <v>87</v>
      </c>
      <c r="B2637" s="1" t="str">
        <f ca="1">IFERROR(__xludf.DUMMYFUNCTION("""COMPUTED_VALUE"""),"Media_OOH_METROBUS METRO NATIONAL contribution")</f>
        <v>Media_OOH_METROBUS METRO NATIONAL contribution</v>
      </c>
      <c r="C2637" s="1">
        <f ca="1">IFERROR(INDIRECT(ADDRESS(MATCH(A2637,'contribution par jour-semaine'!A:A,0),MATCH(B2637,'contribution par jour-semaine'!$1:$1,0),4,1,"contribution par jour-semaine")),"")</f>
        <v>3599.259033203125</v>
      </c>
      <c r="D2637" s="4" t="str">
        <f ca="1">VLOOKUP(A2637,predictions!A:B,2,FALSE)</f>
        <v>21/02/2022</v>
      </c>
      <c r="E2637" s="4">
        <f t="shared" ca="1" si="10"/>
        <v>44613</v>
      </c>
    </row>
    <row r="2638" spans="1:5" ht="13" x14ac:dyDescent="0.15">
      <c r="A2638" s="1">
        <f ca="1">IFERROR(__xludf.DUMMYFUNCTION("""COMPUTED_VALUE"""),87)</f>
        <v>87</v>
      </c>
      <c r="B2638" s="1" t="str">
        <f ca="1">IFERROR(__xludf.DUMMYFUNCTION("""COMPUTED_VALUE"""),"Media_OOH_CLEAR CHANNEL SHOPPING MALLS contribution")</f>
        <v>Media_OOH_CLEAR CHANNEL SHOPPING MALLS contribution</v>
      </c>
      <c r="C2638" s="1">
        <f ca="1">IFERROR(INDIRECT(ADDRESS(MATCH(A2638,'contribution par jour-semaine'!A:A,0),MATCH(B2638,'contribution par jour-semaine'!$1:$1,0),4,1,"contribution par jour-semaine")),"")</f>
        <v>5299.71826171875</v>
      </c>
      <c r="D2638" s="4" t="str">
        <f ca="1">VLOOKUP(A2638,predictions!A:B,2,FALSE)</f>
        <v>21/02/2022</v>
      </c>
      <c r="E2638" s="4">
        <f t="shared" ca="1" si="10"/>
        <v>44613</v>
      </c>
    </row>
    <row r="2639" spans="1:5" ht="13" x14ac:dyDescent="0.15">
      <c r="A2639" s="1">
        <f ca="1">IFERROR(__xludf.DUMMYFUNCTION("""COMPUTED_VALUE"""),87)</f>
        <v>87</v>
      </c>
      <c r="B2639" s="1" t="str">
        <f ca="1">IFERROR(__xludf.DUMMYFUNCTION("""COMPUTED_VALUE"""),"Media_OOH_MEDIAGARES TRANSPORT contribution")</f>
        <v>Media_OOH_MEDIAGARES TRANSPORT contribution</v>
      </c>
      <c r="C2639" s="1">
        <f ca="1">IFERROR(INDIRECT(ADDRESS(MATCH(A2639,'contribution par jour-semaine'!A:A,0),MATCH(B2639,'contribution par jour-semaine'!$1:$1,0),4,1,"contribution par jour-semaine")),"")</f>
        <v>12080.615234375</v>
      </c>
      <c r="D2639" s="4" t="str">
        <f ca="1">VLOOKUP(A2639,predictions!A:B,2,FALSE)</f>
        <v>21/02/2022</v>
      </c>
      <c r="E2639" s="4">
        <f t="shared" ca="1" si="10"/>
        <v>44613</v>
      </c>
    </row>
    <row r="2640" spans="1:5" ht="13" x14ac:dyDescent="0.15">
      <c r="A2640" s="1">
        <f ca="1">IFERROR(__xludf.DUMMYFUNCTION("""COMPUTED_VALUE"""),87)</f>
        <v>87</v>
      </c>
      <c r="B2640" s="1" t="str">
        <f ca="1">IFERROR(__xludf.DUMMYFUNCTION("""COMPUTED_VALUE"""),"Media_OOH_Others contribution")</f>
        <v>Media_OOH_Others contribution</v>
      </c>
      <c r="C2640" s="1">
        <f ca="1">IFERROR(INDIRECT(ADDRESS(MATCH(A2640,'contribution par jour-semaine'!A:A,0),MATCH(B2640,'contribution par jour-semaine'!$1:$1,0),4,1,"contribution par jour-semaine")),"")</f>
        <v>3680.4345703125</v>
      </c>
      <c r="D2640" s="4" t="str">
        <f ca="1">VLOOKUP(A2640,predictions!A:B,2,FALSE)</f>
        <v>21/02/2022</v>
      </c>
      <c r="E2640" s="4">
        <f t="shared" ca="1" si="10"/>
        <v>44613</v>
      </c>
    </row>
    <row r="2641" spans="1:5" ht="13" x14ac:dyDescent="0.15">
      <c r="A2641" s="1">
        <f ca="1">IFERROR(__xludf.DUMMYFUNCTION("""COMPUTED_VALUE"""),87)</f>
        <v>87</v>
      </c>
      <c r="B2641" s="1" t="str">
        <f ca="1">IFERROR(__xludf.DUMMYFUNCTION("""COMPUTED_VALUE"""),"baseline contribution")</f>
        <v>baseline contribution</v>
      </c>
      <c r="C2641" s="1">
        <f ca="1">IFERROR(INDIRECT(ADDRESS(MATCH(A2641,'contribution par jour-semaine'!A:A,0),MATCH(B2641,'contribution par jour-semaine'!$1:$1,0),4,1,"contribution par jour-semaine")),"")</f>
        <v>1212147.125</v>
      </c>
      <c r="D2641" s="4" t="str">
        <f ca="1">VLOOKUP(A2641,predictions!A:B,2,FALSE)</f>
        <v>21/02/2022</v>
      </c>
      <c r="E2641" s="4">
        <f t="shared" ca="1" si="10"/>
        <v>44613</v>
      </c>
    </row>
    <row r="2642" spans="1:5" ht="13" x14ac:dyDescent="0.15">
      <c r="A2642" s="1">
        <f ca="1">IFERROR(__xludf.DUMMYFUNCTION("""COMPUTED_VALUE"""),88)</f>
        <v>88</v>
      </c>
      <c r="B2642" s="1" t="str">
        <f ca="1">IFERROR(__xludf.DUMMYFUNCTION("""COMPUTED_VALUE"""),"Media_Print_Others contribution")</f>
        <v>Media_Print_Others contribution</v>
      </c>
      <c r="C2642" s="1">
        <f ca="1">IFERROR(INDIRECT(ADDRESS(MATCH(A2642,'contribution par jour-semaine'!A:A,0),MATCH(B2642,'contribution par jour-semaine'!$1:$1,0),4,1,"contribution par jour-semaine")),"")</f>
        <v>34371.29296875</v>
      </c>
      <c r="D2642" s="4" t="str">
        <f ca="1">VLOOKUP(A2642,predictions!A:B,2,FALSE)</f>
        <v>28/02/2022</v>
      </c>
      <c r="E2642" s="4">
        <f t="shared" ca="1" si="10"/>
        <v>44620</v>
      </c>
    </row>
    <row r="2643" spans="1:5" ht="13" x14ac:dyDescent="0.15">
      <c r="A2643" s="1">
        <f ca="1">IFERROR(__xludf.DUMMYFUNCTION("""COMPUTED_VALUE"""),88)</f>
        <v>88</v>
      </c>
      <c r="B2643" s="1" t="str">
        <f ca="1">IFERROR(__xludf.DUMMYFUNCTION("""COMPUTED_VALUE"""),"Media_Print_ELLE contribution")</f>
        <v>Media_Print_ELLE contribution</v>
      </c>
      <c r="C2643" s="1">
        <f ca="1">IFERROR(INDIRECT(ADDRESS(MATCH(A2643,'contribution par jour-semaine'!A:A,0),MATCH(B2643,'contribution par jour-semaine'!$1:$1,0),4,1,"contribution par jour-semaine")),"")</f>
        <v>59997.62890625</v>
      </c>
      <c r="D2643" s="4" t="str">
        <f ca="1">VLOOKUP(A2643,predictions!A:B,2,FALSE)</f>
        <v>28/02/2022</v>
      </c>
      <c r="E2643" s="4">
        <f t="shared" ca="1" si="10"/>
        <v>44620</v>
      </c>
    </row>
    <row r="2644" spans="1:5" ht="13" x14ac:dyDescent="0.15">
      <c r="A2644" s="1">
        <f ca="1">IFERROR(__xludf.DUMMYFUNCTION("""COMPUTED_VALUE"""),88)</f>
        <v>88</v>
      </c>
      <c r="B2644" s="1" t="str">
        <f ca="1">IFERROR(__xludf.DUMMYFUNCTION("""COMPUTED_VALUE"""),"Media_Print_MADAME FIGARO contribution")</f>
        <v>Media_Print_MADAME FIGARO contribution</v>
      </c>
      <c r="C2644" s="1">
        <f ca="1">IFERROR(INDIRECT(ADDRESS(MATCH(A2644,'contribution par jour-semaine'!A:A,0),MATCH(B2644,'contribution par jour-semaine'!$1:$1,0),4,1,"contribution par jour-semaine")),"")</f>
        <v>20538.810546875</v>
      </c>
      <c r="D2644" s="4" t="str">
        <f ca="1">VLOOKUP(A2644,predictions!A:B,2,FALSE)</f>
        <v>28/02/2022</v>
      </c>
      <c r="E2644" s="4">
        <f t="shared" ca="1" si="10"/>
        <v>44620</v>
      </c>
    </row>
    <row r="2645" spans="1:5" ht="13" x14ac:dyDescent="0.15">
      <c r="A2645" s="1">
        <f ca="1">IFERROR(__xludf.DUMMYFUNCTION("""COMPUTED_VALUE"""),88)</f>
        <v>88</v>
      </c>
      <c r="B2645" s="1" t="str">
        <f ca="1">IFERROR(__xludf.DUMMYFUNCTION("""COMPUTED_VALUE"""),"Media_Print_MARIE CLAIRE contribution")</f>
        <v>Media_Print_MARIE CLAIRE contribution</v>
      </c>
      <c r="C2645" s="1">
        <f ca="1">IFERROR(INDIRECT(ADDRESS(MATCH(A2645,'contribution par jour-semaine'!A:A,0),MATCH(B2645,'contribution par jour-semaine'!$1:$1,0),4,1,"contribution par jour-semaine")),"")</f>
        <v>15473.8466796875</v>
      </c>
      <c r="D2645" s="4" t="str">
        <f ca="1">VLOOKUP(A2645,predictions!A:B,2,FALSE)</f>
        <v>28/02/2022</v>
      </c>
      <c r="E2645" s="4">
        <f t="shared" ca="1" si="10"/>
        <v>44620</v>
      </c>
    </row>
    <row r="2646" spans="1:5" ht="13" x14ac:dyDescent="0.15">
      <c r="A2646" s="1">
        <f ca="1">IFERROR(__xludf.DUMMYFUNCTION("""COMPUTED_VALUE"""),88)</f>
        <v>88</v>
      </c>
      <c r="B2646" s="1" t="str">
        <f ca="1">IFERROR(__xludf.DUMMYFUNCTION("""COMPUTED_VALUE"""),"Media_Print_VERSION FEMINA contribution")</f>
        <v>Media_Print_VERSION FEMINA contribution</v>
      </c>
      <c r="C2646" s="1">
        <f ca="1">IFERROR(INDIRECT(ADDRESS(MATCH(A2646,'contribution par jour-semaine'!A:A,0),MATCH(B2646,'contribution par jour-semaine'!$1:$1,0),4,1,"contribution par jour-semaine")),"")</f>
        <v>29743.458984375</v>
      </c>
      <c r="D2646" s="4" t="str">
        <f ca="1">VLOOKUP(A2646,predictions!A:B,2,FALSE)</f>
        <v>28/02/2022</v>
      </c>
      <c r="E2646" s="4">
        <f t="shared" ca="1" si="10"/>
        <v>44620</v>
      </c>
    </row>
    <row r="2647" spans="1:5" ht="13" x14ac:dyDescent="0.15">
      <c r="A2647" s="1">
        <f ca="1">IFERROR(__xludf.DUMMYFUNCTION("""COMPUTED_VALUE"""),88)</f>
        <v>88</v>
      </c>
      <c r="B2647" s="1" t="str">
        <f ca="1">IFERROR(__xludf.DUMMYFUNCTION("""COMPUTED_VALUE"""),"Media_Print_GALA contribution")</f>
        <v>Media_Print_GALA contribution</v>
      </c>
      <c r="C2647" s="1">
        <f ca="1">IFERROR(INDIRECT(ADDRESS(MATCH(A2647,'contribution par jour-semaine'!A:A,0),MATCH(B2647,'contribution par jour-semaine'!$1:$1,0),4,1,"contribution par jour-semaine")),"")</f>
        <v>30473.224609375</v>
      </c>
      <c r="D2647" s="4" t="str">
        <f ca="1">VLOOKUP(A2647,predictions!A:B,2,FALSE)</f>
        <v>28/02/2022</v>
      </c>
      <c r="E2647" s="4">
        <f t="shared" ca="1" si="10"/>
        <v>44620</v>
      </c>
    </row>
    <row r="2648" spans="1:5" ht="13" x14ac:dyDescent="0.15">
      <c r="A2648" s="1">
        <f ca="1">IFERROR(__xludf.DUMMYFUNCTION("""COMPUTED_VALUE"""),88)</f>
        <v>88</v>
      </c>
      <c r="B2648" s="1" t="str">
        <f ca="1">IFERROR(__xludf.DUMMYFUNCTION("""COMPUTED_VALUE"""),"Media_Print_COSMOPOLITAN contribution")</f>
        <v>Media_Print_COSMOPOLITAN contribution</v>
      </c>
      <c r="C2648" s="1">
        <f ca="1">IFERROR(INDIRECT(ADDRESS(MATCH(A2648,'contribution par jour-semaine'!A:A,0),MATCH(B2648,'contribution par jour-semaine'!$1:$1,0),4,1,"contribution par jour-semaine")),"")</f>
        <v>31141.697265625</v>
      </c>
      <c r="D2648" s="4" t="str">
        <f ca="1">VLOOKUP(A2648,predictions!A:B,2,FALSE)</f>
        <v>28/02/2022</v>
      </c>
      <c r="E2648" s="4">
        <f t="shared" ca="1" si="10"/>
        <v>44620</v>
      </c>
    </row>
    <row r="2649" spans="1:5" ht="13" x14ac:dyDescent="0.15">
      <c r="A2649" s="1">
        <f ca="1">IFERROR(__xludf.DUMMYFUNCTION("""COMPUTED_VALUE"""),88)</f>
        <v>88</v>
      </c>
      <c r="B2649" s="1" t="str">
        <f ca="1">IFERROR(__xludf.DUMMYFUNCTION("""COMPUTED_VALUE"""),"Media_Print_FEMME ACTUELLE contribution")</f>
        <v>Media_Print_FEMME ACTUELLE contribution</v>
      </c>
      <c r="C2649" s="1">
        <f ca="1">IFERROR(INDIRECT(ADDRESS(MATCH(A2649,'contribution par jour-semaine'!A:A,0),MATCH(B2649,'contribution par jour-semaine'!$1:$1,0),4,1,"contribution par jour-semaine")),"")</f>
        <v>10573.8984375</v>
      </c>
      <c r="D2649" s="4" t="str">
        <f ca="1">VLOOKUP(A2649,predictions!A:B,2,FALSE)</f>
        <v>28/02/2022</v>
      </c>
      <c r="E2649" s="4">
        <f t="shared" ca="1" si="10"/>
        <v>44620</v>
      </c>
    </row>
    <row r="2650" spans="1:5" ht="13" x14ac:dyDescent="0.15">
      <c r="A2650" s="1">
        <f ca="1">IFERROR(__xludf.DUMMYFUNCTION("""COMPUTED_VALUE"""),88)</f>
        <v>88</v>
      </c>
      <c r="B2650" s="1" t="str">
        <f ca="1">IFERROR(__xludf.DUMMYFUNCTION("""COMPUTED_VALUE"""),"Media_Print_PARIS MATCH contribution")</f>
        <v>Media_Print_PARIS MATCH contribution</v>
      </c>
      <c r="C2650" s="1">
        <f ca="1">IFERROR(INDIRECT(ADDRESS(MATCH(A2650,'contribution par jour-semaine'!A:A,0),MATCH(B2650,'contribution par jour-semaine'!$1:$1,0),4,1,"contribution par jour-semaine")),"")</f>
        <v>15747.708984375</v>
      </c>
      <c r="D2650" s="4" t="str">
        <f ca="1">VLOOKUP(A2650,predictions!A:B,2,FALSE)</f>
        <v>28/02/2022</v>
      </c>
      <c r="E2650" s="4">
        <f t="shared" ca="1" si="10"/>
        <v>44620</v>
      </c>
    </row>
    <row r="2651" spans="1:5" ht="13" x14ac:dyDescent="0.15">
      <c r="A2651" s="1">
        <f ca="1">IFERROR(__xludf.DUMMYFUNCTION("""COMPUTED_VALUE"""),88)</f>
        <v>88</v>
      </c>
      <c r="B2651" s="1" t="str">
        <f ca="1">IFERROR(__xludf.DUMMYFUNCTION("""COMPUTED_VALUE"""),"Media_Print_BIBA contribution")</f>
        <v>Media_Print_BIBA contribution</v>
      </c>
      <c r="C2651" s="1">
        <f ca="1">IFERROR(INDIRECT(ADDRESS(MATCH(A2651,'contribution par jour-semaine'!A:A,0),MATCH(B2651,'contribution par jour-semaine'!$1:$1,0),4,1,"contribution par jour-semaine")),"")</f>
        <v>30239.18359375</v>
      </c>
      <c r="D2651" s="4" t="str">
        <f ca="1">VLOOKUP(A2651,predictions!A:B,2,FALSE)</f>
        <v>28/02/2022</v>
      </c>
      <c r="E2651" s="4">
        <f t="shared" ca="1" si="10"/>
        <v>44620</v>
      </c>
    </row>
    <row r="2652" spans="1:5" ht="13" x14ac:dyDescent="0.15">
      <c r="A2652" s="1">
        <f ca="1">IFERROR(__xludf.DUMMYFUNCTION("""COMPUTED_VALUE"""),88)</f>
        <v>88</v>
      </c>
      <c r="B2652" s="1" t="str">
        <f ca="1">IFERROR(__xludf.DUMMYFUNCTION("""COMPUTED_VALUE"""),"Media_Print_AVANTAGES contribution")</f>
        <v>Media_Print_AVANTAGES contribution</v>
      </c>
      <c r="C2652" s="1">
        <f ca="1">IFERROR(INDIRECT(ADDRESS(MATCH(A2652,'contribution par jour-semaine'!A:A,0),MATCH(B2652,'contribution par jour-semaine'!$1:$1,0),4,1,"contribution par jour-semaine")),"")</f>
        <v>13549.20703125</v>
      </c>
      <c r="D2652" s="4" t="str">
        <f ca="1">VLOOKUP(A2652,predictions!A:B,2,FALSE)</f>
        <v>28/02/2022</v>
      </c>
      <c r="E2652" s="4">
        <f t="shared" ca="1" si="10"/>
        <v>44620</v>
      </c>
    </row>
    <row r="2653" spans="1:5" ht="13" x14ac:dyDescent="0.15">
      <c r="A2653" s="1">
        <f ca="1">IFERROR(__xludf.DUMMYFUNCTION("""COMPUTED_VALUE"""),88)</f>
        <v>88</v>
      </c>
      <c r="B2653" s="1" t="str">
        <f ca="1">IFERROR(__xludf.DUMMYFUNCTION("""COMPUTED_VALUE"""),"Media_Print_PSYCHOLOGIES contribution")</f>
        <v>Media_Print_PSYCHOLOGIES contribution</v>
      </c>
      <c r="C2653" s="1">
        <f ca="1">IFERROR(INDIRECT(ADDRESS(MATCH(A2653,'contribution par jour-semaine'!A:A,0),MATCH(B2653,'contribution par jour-semaine'!$1:$1,0),4,1,"contribution par jour-semaine")),"")</f>
        <v>7828.087890625</v>
      </c>
      <c r="D2653" s="4" t="str">
        <f ca="1">VLOOKUP(A2653,predictions!A:B,2,FALSE)</f>
        <v>28/02/2022</v>
      </c>
      <c r="E2653" s="4">
        <f t="shared" ca="1" si="10"/>
        <v>44620</v>
      </c>
    </row>
    <row r="2654" spans="1:5" ht="13" x14ac:dyDescent="0.15">
      <c r="A2654" s="1">
        <f ca="1">IFERROR(__xludf.DUMMYFUNCTION("""COMPUTED_VALUE"""),88)</f>
        <v>88</v>
      </c>
      <c r="B2654" s="1" t="str">
        <f ca="1">IFERROR(__xludf.DUMMYFUNCTION("""COMPUTED_VALUE"""),"Media_TV_TF1 contribution")</f>
        <v>Media_TV_TF1 contribution</v>
      </c>
      <c r="C2654" s="1">
        <f ca="1">IFERROR(INDIRECT(ADDRESS(MATCH(A2654,'contribution par jour-semaine'!A:A,0),MATCH(B2654,'contribution par jour-semaine'!$1:$1,0),4,1,"contribution par jour-semaine")),"")</f>
        <v>11389.8974609375</v>
      </c>
      <c r="D2654" s="4" t="str">
        <f ca="1">VLOOKUP(A2654,predictions!A:B,2,FALSE)</f>
        <v>28/02/2022</v>
      </c>
      <c r="E2654" s="4">
        <f t="shared" ca="1" si="10"/>
        <v>44620</v>
      </c>
    </row>
    <row r="2655" spans="1:5" ht="13" x14ac:dyDescent="0.15">
      <c r="A2655" s="1">
        <f ca="1">IFERROR(__xludf.DUMMYFUNCTION("""COMPUTED_VALUE"""),88)</f>
        <v>88</v>
      </c>
      <c r="B2655" s="1" t="str">
        <f ca="1">IFERROR(__xludf.DUMMYFUNCTION("""COMPUTED_VALUE"""),"Media_TV_Others contribution")</f>
        <v>Media_TV_Others contribution</v>
      </c>
      <c r="C2655" s="1">
        <f ca="1">IFERROR(INDIRECT(ADDRESS(MATCH(A2655,'contribution par jour-semaine'!A:A,0),MATCH(B2655,'contribution par jour-semaine'!$1:$1,0),4,1,"contribution par jour-semaine")),"")</f>
        <v>12043.5986328125</v>
      </c>
      <c r="D2655" s="4" t="str">
        <f ca="1">VLOOKUP(A2655,predictions!A:B,2,FALSE)</f>
        <v>28/02/2022</v>
      </c>
      <c r="E2655" s="4">
        <f t="shared" ca="1" si="10"/>
        <v>44620</v>
      </c>
    </row>
    <row r="2656" spans="1:5" ht="13" x14ac:dyDescent="0.15">
      <c r="A2656" s="1">
        <f ca="1">IFERROR(__xludf.DUMMYFUNCTION("""COMPUTED_VALUE"""),88)</f>
        <v>88</v>
      </c>
      <c r="B2656" s="1" t="str">
        <f ca="1">IFERROR(__xludf.DUMMYFUNCTION("""COMPUTED_VALUE"""),"Media_TV_M6 contribution")</f>
        <v>Media_TV_M6 contribution</v>
      </c>
      <c r="C2656" s="1">
        <f ca="1">IFERROR(INDIRECT(ADDRESS(MATCH(A2656,'contribution par jour-semaine'!A:A,0),MATCH(B2656,'contribution par jour-semaine'!$1:$1,0),4,1,"contribution par jour-semaine")),"")</f>
        <v>12431.634765625</v>
      </c>
      <c r="D2656" s="4" t="str">
        <f ca="1">VLOOKUP(A2656,predictions!A:B,2,FALSE)</f>
        <v>28/02/2022</v>
      </c>
      <c r="E2656" s="4">
        <f t="shared" ca="1" si="10"/>
        <v>44620</v>
      </c>
    </row>
    <row r="2657" spans="1:5" ht="13" x14ac:dyDescent="0.15">
      <c r="A2657" s="1">
        <f ca="1">IFERROR(__xludf.DUMMYFUNCTION("""COMPUTED_VALUE"""),88)</f>
        <v>88</v>
      </c>
      <c r="B2657" s="1" t="str">
        <f ca="1">IFERROR(__xludf.DUMMYFUNCTION("""COMPUTED_VALUE"""),"Media_TV_TMC contribution")</f>
        <v>Media_TV_TMC contribution</v>
      </c>
      <c r="C2657" s="1">
        <f ca="1">IFERROR(INDIRECT(ADDRESS(MATCH(A2657,'contribution par jour-semaine'!A:A,0),MATCH(B2657,'contribution par jour-semaine'!$1:$1,0),4,1,"contribution par jour-semaine")),"")</f>
        <v>10652.326171875</v>
      </c>
      <c r="D2657" s="4" t="str">
        <f ca="1">VLOOKUP(A2657,predictions!A:B,2,FALSE)</f>
        <v>28/02/2022</v>
      </c>
      <c r="E2657" s="4">
        <f t="shared" ca="1" si="10"/>
        <v>44620</v>
      </c>
    </row>
    <row r="2658" spans="1:5" ht="13" x14ac:dyDescent="0.15">
      <c r="A2658" s="1">
        <f ca="1">IFERROR(__xludf.DUMMYFUNCTION("""COMPUTED_VALUE"""),88)</f>
        <v>88</v>
      </c>
      <c r="B2658" s="1" t="str">
        <f ca="1">IFERROR(__xludf.DUMMYFUNCTION("""COMPUTED_VALUE"""),"Media_TV_FRANCE 2 contribution")</f>
        <v>Media_TV_FRANCE 2 contribution</v>
      </c>
      <c r="C2658" s="1">
        <f ca="1">IFERROR(INDIRECT(ADDRESS(MATCH(A2658,'contribution par jour-semaine'!A:A,0),MATCH(B2658,'contribution par jour-semaine'!$1:$1,0),4,1,"contribution par jour-semaine")),"")</f>
        <v>13717.994140625</v>
      </c>
      <c r="D2658" s="4" t="str">
        <f ca="1">VLOOKUP(A2658,predictions!A:B,2,FALSE)</f>
        <v>28/02/2022</v>
      </c>
      <c r="E2658" s="4">
        <f t="shared" ca="1" si="10"/>
        <v>44620</v>
      </c>
    </row>
    <row r="2659" spans="1:5" ht="13" x14ac:dyDescent="0.15">
      <c r="A2659" s="1">
        <f ca="1">IFERROR(__xludf.DUMMYFUNCTION("""COMPUTED_VALUE"""),88)</f>
        <v>88</v>
      </c>
      <c r="B2659" s="1" t="str">
        <f ca="1">IFERROR(__xludf.DUMMYFUNCTION("""COMPUTED_VALUE"""),"Media_TV_BFM TV contribution")</f>
        <v>Media_TV_BFM TV contribution</v>
      </c>
      <c r="C2659" s="1">
        <f ca="1">IFERROR(INDIRECT(ADDRESS(MATCH(A2659,'contribution par jour-semaine'!A:A,0),MATCH(B2659,'contribution par jour-semaine'!$1:$1,0),4,1,"contribution par jour-semaine")),"")</f>
        <v>8569.2666015625</v>
      </c>
      <c r="D2659" s="4" t="str">
        <f ca="1">VLOOKUP(A2659,predictions!A:B,2,FALSE)</f>
        <v>28/02/2022</v>
      </c>
      <c r="E2659" s="4">
        <f t="shared" ca="1" si="10"/>
        <v>44620</v>
      </c>
    </row>
    <row r="2660" spans="1:5" ht="13" x14ac:dyDescent="0.15">
      <c r="A2660" s="1">
        <f ca="1">IFERROR(__xludf.DUMMYFUNCTION("""COMPUTED_VALUE"""),88)</f>
        <v>88</v>
      </c>
      <c r="B2660" s="1" t="str">
        <f ca="1">IFERROR(__xludf.DUMMYFUNCTION("""COMPUTED_VALUE"""),"Media_TV_C8 contribution")</f>
        <v>Media_TV_C8 contribution</v>
      </c>
      <c r="C2660" s="1">
        <f ca="1">IFERROR(INDIRECT(ADDRESS(MATCH(A2660,'contribution par jour-semaine'!A:A,0),MATCH(B2660,'contribution par jour-semaine'!$1:$1,0),4,1,"contribution par jour-semaine")),"")</f>
        <v>6186.1376953125</v>
      </c>
      <c r="D2660" s="4" t="str">
        <f ca="1">VLOOKUP(A2660,predictions!A:B,2,FALSE)</f>
        <v>28/02/2022</v>
      </c>
      <c r="E2660" s="4">
        <f t="shared" ca="1" si="10"/>
        <v>44620</v>
      </c>
    </row>
    <row r="2661" spans="1:5" ht="13" x14ac:dyDescent="0.15">
      <c r="A2661" s="1">
        <f ca="1">IFERROR(__xludf.DUMMYFUNCTION("""COMPUTED_VALUE"""),88)</f>
        <v>88</v>
      </c>
      <c r="B2661" s="1" t="str">
        <f ca="1">IFERROR(__xludf.DUMMYFUNCTION("""COMPUTED_VALUE"""),"Media_TV_TF1 SERIES FILMS contribution")</f>
        <v>Media_TV_TF1 SERIES FILMS contribution</v>
      </c>
      <c r="C2661" s="1">
        <f ca="1">IFERROR(INDIRECT(ADDRESS(MATCH(A2661,'contribution par jour-semaine'!A:A,0),MATCH(B2661,'contribution par jour-semaine'!$1:$1,0),4,1,"contribution par jour-semaine")),"")</f>
        <v>6812.51123046875</v>
      </c>
      <c r="D2661" s="4" t="str">
        <f ca="1">VLOOKUP(A2661,predictions!A:B,2,FALSE)</f>
        <v>28/02/2022</v>
      </c>
      <c r="E2661" s="4">
        <f t="shared" ca="1" si="10"/>
        <v>44620</v>
      </c>
    </row>
    <row r="2662" spans="1:5" ht="13" x14ac:dyDescent="0.15">
      <c r="A2662" s="1">
        <f ca="1">IFERROR(__xludf.DUMMYFUNCTION("""COMPUTED_VALUE"""),88)</f>
        <v>88</v>
      </c>
      <c r="B2662" s="1" t="str">
        <f ca="1">IFERROR(__xludf.DUMMYFUNCTION("""COMPUTED_VALUE"""),"Media_TV_NRJ12 contribution")</f>
        <v>Media_TV_NRJ12 contribution</v>
      </c>
      <c r="C2662" s="1">
        <f ca="1">IFERROR(INDIRECT(ADDRESS(MATCH(A2662,'contribution par jour-semaine'!A:A,0),MATCH(B2662,'contribution par jour-semaine'!$1:$1,0),4,1,"contribution par jour-semaine")),"")</f>
        <v>6264.5703125</v>
      </c>
      <c r="D2662" s="4" t="str">
        <f ca="1">VLOOKUP(A2662,predictions!A:B,2,FALSE)</f>
        <v>28/02/2022</v>
      </c>
      <c r="E2662" s="4">
        <f t="shared" ca="1" si="10"/>
        <v>44620</v>
      </c>
    </row>
    <row r="2663" spans="1:5" ht="13" x14ac:dyDescent="0.15">
      <c r="A2663" s="1">
        <f ca="1">IFERROR(__xludf.DUMMYFUNCTION("""COMPUTED_VALUE"""),88)</f>
        <v>88</v>
      </c>
      <c r="B2663" s="1" t="str">
        <f ca="1">IFERROR(__xludf.DUMMYFUNCTION("""COMPUTED_VALUE"""),"Media_Search contribution")</f>
        <v>Media_Search contribution</v>
      </c>
      <c r="C2663" s="1">
        <f ca="1">IFERROR(INDIRECT(ADDRESS(MATCH(A2663,'contribution par jour-semaine'!A:A,0),MATCH(B2663,'contribution par jour-semaine'!$1:$1,0),4,1,"contribution par jour-semaine")),"")</f>
        <v>66604.84375</v>
      </c>
      <c r="D2663" s="4" t="str">
        <f ca="1">VLOOKUP(A2663,predictions!A:B,2,FALSE)</f>
        <v>28/02/2022</v>
      </c>
      <c r="E2663" s="4">
        <f t="shared" ca="1" si="10"/>
        <v>44620</v>
      </c>
    </row>
    <row r="2664" spans="1:5" ht="13" x14ac:dyDescent="0.15">
      <c r="A2664" s="1">
        <f ca="1">IFERROR(__xludf.DUMMYFUNCTION("""COMPUTED_VALUE"""),88)</f>
        <v>88</v>
      </c>
      <c r="B2664" s="1" t="str">
        <f ca="1">IFERROR(__xludf.DUMMYFUNCTION("""COMPUTED_VALUE"""),"Media_Social contribution")</f>
        <v>Media_Social contribution</v>
      </c>
      <c r="C2664" s="1">
        <f ca="1">IFERROR(INDIRECT(ADDRESS(MATCH(A2664,'contribution par jour-semaine'!A:A,0),MATCH(B2664,'contribution par jour-semaine'!$1:$1,0),4,1,"contribution par jour-semaine")),"")</f>
        <v>184606.375</v>
      </c>
      <c r="D2664" s="4" t="str">
        <f ca="1">VLOOKUP(A2664,predictions!A:B,2,FALSE)</f>
        <v>28/02/2022</v>
      </c>
      <c r="E2664" s="4">
        <f t="shared" ca="1" si="10"/>
        <v>44620</v>
      </c>
    </row>
    <row r="2665" spans="1:5" ht="13" x14ac:dyDescent="0.15">
      <c r="A2665" s="1">
        <f ca="1">IFERROR(__xludf.DUMMYFUNCTION("""COMPUTED_VALUE"""),88)</f>
        <v>88</v>
      </c>
      <c r="B2665" s="1" t="str">
        <f ca="1">IFERROR(__xludf.DUMMYFUNCTION("""COMPUTED_VALUE"""),"Media_Display contribution")</f>
        <v>Media_Display contribution</v>
      </c>
      <c r="C2665" s="1">
        <f ca="1">IFERROR(INDIRECT(ADDRESS(MATCH(A2665,'contribution par jour-semaine'!A:A,0),MATCH(B2665,'contribution par jour-semaine'!$1:$1,0),4,1,"contribution par jour-semaine")),"")</f>
        <v>42372.3984375</v>
      </c>
      <c r="D2665" s="4" t="str">
        <f ca="1">VLOOKUP(A2665,predictions!A:B,2,FALSE)</f>
        <v>28/02/2022</v>
      </c>
      <c r="E2665" s="4">
        <f t="shared" ca="1" si="10"/>
        <v>44620</v>
      </c>
    </row>
    <row r="2666" spans="1:5" ht="13" x14ac:dyDescent="0.15">
      <c r="A2666" s="1">
        <f ca="1">IFERROR(__xludf.DUMMYFUNCTION("""COMPUTED_VALUE"""),88)</f>
        <v>88</v>
      </c>
      <c r="B2666" s="1" t="str">
        <f ca="1">IFERROR(__xludf.DUMMYFUNCTION("""COMPUTED_VALUE"""),"Media_OOH_JC DECAUX VITRINE 2M2 NATIONAL contribution")</f>
        <v>Media_OOH_JC DECAUX VITRINE 2M2 NATIONAL contribution</v>
      </c>
      <c r="C2666" s="1">
        <f ca="1">IFERROR(INDIRECT(ADDRESS(MATCH(A2666,'contribution par jour-semaine'!A:A,0),MATCH(B2666,'contribution par jour-semaine'!$1:$1,0),4,1,"contribution par jour-semaine")),"")</f>
        <v>2572.94287109375</v>
      </c>
      <c r="D2666" s="4" t="str">
        <f ca="1">VLOOKUP(A2666,predictions!A:B,2,FALSE)</f>
        <v>28/02/2022</v>
      </c>
      <c r="E2666" s="4">
        <f t="shared" ca="1" si="10"/>
        <v>44620</v>
      </c>
    </row>
    <row r="2667" spans="1:5" ht="13" x14ac:dyDescent="0.15">
      <c r="A2667" s="1">
        <f ca="1">IFERROR(__xludf.DUMMYFUNCTION("""COMPUTED_VALUE"""),88)</f>
        <v>88</v>
      </c>
      <c r="B2667" s="1" t="str">
        <f ca="1">IFERROR(__xludf.DUMMYFUNCTION("""COMPUTED_VALUE"""),"Media_OOH_METROBUS METRO NATIONAL contribution")</f>
        <v>Media_OOH_METROBUS METRO NATIONAL contribution</v>
      </c>
      <c r="C2667" s="1">
        <f ca="1">IFERROR(INDIRECT(ADDRESS(MATCH(A2667,'contribution par jour-semaine'!A:A,0),MATCH(B2667,'contribution par jour-semaine'!$1:$1,0),4,1,"contribution par jour-semaine")),"")</f>
        <v>3355.60693359375</v>
      </c>
      <c r="D2667" s="4" t="str">
        <f ca="1">VLOOKUP(A2667,predictions!A:B,2,FALSE)</f>
        <v>28/02/2022</v>
      </c>
      <c r="E2667" s="4">
        <f t="shared" ca="1" si="10"/>
        <v>44620</v>
      </c>
    </row>
    <row r="2668" spans="1:5" ht="13" x14ac:dyDescent="0.15">
      <c r="A2668" s="1">
        <f ca="1">IFERROR(__xludf.DUMMYFUNCTION("""COMPUTED_VALUE"""),88)</f>
        <v>88</v>
      </c>
      <c r="B2668" s="1" t="str">
        <f ca="1">IFERROR(__xludf.DUMMYFUNCTION("""COMPUTED_VALUE"""),"Media_OOH_CLEAR CHANNEL SHOPPING MALLS contribution")</f>
        <v>Media_OOH_CLEAR CHANNEL SHOPPING MALLS contribution</v>
      </c>
      <c r="C2668" s="1">
        <f ca="1">IFERROR(INDIRECT(ADDRESS(MATCH(A2668,'contribution par jour-semaine'!A:A,0),MATCH(B2668,'contribution par jour-semaine'!$1:$1,0),4,1,"contribution par jour-semaine")),"")</f>
        <v>5088.58935546875</v>
      </c>
      <c r="D2668" s="4" t="str">
        <f ca="1">VLOOKUP(A2668,predictions!A:B,2,FALSE)</f>
        <v>28/02/2022</v>
      </c>
      <c r="E2668" s="4">
        <f t="shared" ca="1" si="10"/>
        <v>44620</v>
      </c>
    </row>
    <row r="2669" spans="1:5" ht="13" x14ac:dyDescent="0.15">
      <c r="A2669" s="1">
        <f ca="1">IFERROR(__xludf.DUMMYFUNCTION("""COMPUTED_VALUE"""),88)</f>
        <v>88</v>
      </c>
      <c r="B2669" s="1" t="str">
        <f ca="1">IFERROR(__xludf.DUMMYFUNCTION("""COMPUTED_VALUE"""),"Media_OOH_MEDIAGARES TRANSPORT contribution")</f>
        <v>Media_OOH_MEDIAGARES TRANSPORT contribution</v>
      </c>
      <c r="C2669" s="1">
        <f ca="1">IFERROR(INDIRECT(ADDRESS(MATCH(A2669,'contribution par jour-semaine'!A:A,0),MATCH(B2669,'contribution par jour-semaine'!$1:$1,0),4,1,"contribution par jour-semaine")),"")</f>
        <v>11892.931640625</v>
      </c>
      <c r="D2669" s="4" t="str">
        <f ca="1">VLOOKUP(A2669,predictions!A:B,2,FALSE)</f>
        <v>28/02/2022</v>
      </c>
      <c r="E2669" s="4">
        <f t="shared" ca="1" si="10"/>
        <v>44620</v>
      </c>
    </row>
    <row r="2670" spans="1:5" ht="13" x14ac:dyDescent="0.15">
      <c r="A2670" s="1">
        <f ca="1">IFERROR(__xludf.DUMMYFUNCTION("""COMPUTED_VALUE"""),88)</f>
        <v>88</v>
      </c>
      <c r="B2670" s="1" t="str">
        <f ca="1">IFERROR(__xludf.DUMMYFUNCTION("""COMPUTED_VALUE"""),"Media_OOH_Others contribution")</f>
        <v>Media_OOH_Others contribution</v>
      </c>
      <c r="C2670" s="1">
        <f ca="1">IFERROR(INDIRECT(ADDRESS(MATCH(A2670,'contribution par jour-semaine'!A:A,0),MATCH(B2670,'contribution par jour-semaine'!$1:$1,0),4,1,"contribution par jour-semaine")),"")</f>
        <v>3553.76513671875</v>
      </c>
      <c r="D2670" s="4" t="str">
        <f ca="1">VLOOKUP(A2670,predictions!A:B,2,FALSE)</f>
        <v>28/02/2022</v>
      </c>
      <c r="E2670" s="4">
        <f t="shared" ca="1" si="10"/>
        <v>44620</v>
      </c>
    </row>
    <row r="2671" spans="1:5" ht="13" x14ac:dyDescent="0.15">
      <c r="A2671" s="1">
        <f ca="1">IFERROR(__xludf.DUMMYFUNCTION("""COMPUTED_VALUE"""),88)</f>
        <v>88</v>
      </c>
      <c r="B2671" s="1" t="str">
        <f ca="1">IFERROR(__xludf.DUMMYFUNCTION("""COMPUTED_VALUE"""),"baseline contribution")</f>
        <v>baseline contribution</v>
      </c>
      <c r="C2671" s="1">
        <f ca="1">IFERROR(INDIRECT(ADDRESS(MATCH(A2671,'contribution par jour-semaine'!A:A,0),MATCH(B2671,'contribution par jour-semaine'!$1:$1,0),4,1,"contribution par jour-semaine")),"")</f>
        <v>1238525.125</v>
      </c>
      <c r="D2671" s="4" t="str">
        <f ca="1">VLOOKUP(A2671,predictions!A:B,2,FALSE)</f>
        <v>28/02/2022</v>
      </c>
      <c r="E2671" s="4">
        <f t="shared" ca="1" si="10"/>
        <v>44620</v>
      </c>
    </row>
    <row r="2672" spans="1:5" ht="13" x14ac:dyDescent="0.15">
      <c r="A2672" s="1">
        <f ca="1">IFERROR(__xludf.DUMMYFUNCTION("""COMPUTED_VALUE"""),89)</f>
        <v>89</v>
      </c>
      <c r="B2672" s="1" t="str">
        <f ca="1">IFERROR(__xludf.DUMMYFUNCTION("""COMPUTED_VALUE"""),"Media_Print_Others contribution")</f>
        <v>Media_Print_Others contribution</v>
      </c>
      <c r="C2672" s="1">
        <f ca="1">IFERROR(INDIRECT(ADDRESS(MATCH(A2672,'contribution par jour-semaine'!A:A,0),MATCH(B2672,'contribution par jour-semaine'!$1:$1,0),4,1,"contribution par jour-semaine")),"")</f>
        <v>26157.388671875</v>
      </c>
      <c r="D2672" s="4" t="str">
        <f ca="1">VLOOKUP(A2672,predictions!A:B,2,FALSE)</f>
        <v>07/03/2022</v>
      </c>
      <c r="E2672" s="4">
        <f t="shared" ca="1" si="10"/>
        <v>44627</v>
      </c>
    </row>
    <row r="2673" spans="1:5" ht="13" x14ac:dyDescent="0.15">
      <c r="A2673" s="1">
        <f ca="1">IFERROR(__xludf.DUMMYFUNCTION("""COMPUTED_VALUE"""),89)</f>
        <v>89</v>
      </c>
      <c r="B2673" s="1" t="str">
        <f ca="1">IFERROR(__xludf.DUMMYFUNCTION("""COMPUTED_VALUE"""),"Media_Print_ELLE contribution")</f>
        <v>Media_Print_ELLE contribution</v>
      </c>
      <c r="C2673" s="1">
        <f ca="1">IFERROR(INDIRECT(ADDRESS(MATCH(A2673,'contribution par jour-semaine'!A:A,0),MATCH(B2673,'contribution par jour-semaine'!$1:$1,0),4,1,"contribution par jour-semaine")),"")</f>
        <v>59081.62890625</v>
      </c>
      <c r="D2673" s="4" t="str">
        <f ca="1">VLOOKUP(A2673,predictions!A:B,2,FALSE)</f>
        <v>07/03/2022</v>
      </c>
      <c r="E2673" s="4">
        <f t="shared" ca="1" si="10"/>
        <v>44627</v>
      </c>
    </row>
    <row r="2674" spans="1:5" ht="13" x14ac:dyDescent="0.15">
      <c r="A2674" s="1">
        <f ca="1">IFERROR(__xludf.DUMMYFUNCTION("""COMPUTED_VALUE"""),89)</f>
        <v>89</v>
      </c>
      <c r="B2674" s="1" t="str">
        <f ca="1">IFERROR(__xludf.DUMMYFUNCTION("""COMPUTED_VALUE"""),"Media_Print_MADAME FIGARO contribution")</f>
        <v>Media_Print_MADAME FIGARO contribution</v>
      </c>
      <c r="C2674" s="1">
        <f ca="1">IFERROR(INDIRECT(ADDRESS(MATCH(A2674,'contribution par jour-semaine'!A:A,0),MATCH(B2674,'contribution par jour-semaine'!$1:$1,0),4,1,"contribution par jour-semaine")),"")</f>
        <v>23999.171875</v>
      </c>
      <c r="D2674" s="4" t="str">
        <f ca="1">VLOOKUP(A2674,predictions!A:B,2,FALSE)</f>
        <v>07/03/2022</v>
      </c>
      <c r="E2674" s="4">
        <f t="shared" ca="1" si="10"/>
        <v>44627</v>
      </c>
    </row>
    <row r="2675" spans="1:5" ht="13" x14ac:dyDescent="0.15">
      <c r="A2675" s="1">
        <f ca="1">IFERROR(__xludf.DUMMYFUNCTION("""COMPUTED_VALUE"""),89)</f>
        <v>89</v>
      </c>
      <c r="B2675" s="1" t="str">
        <f ca="1">IFERROR(__xludf.DUMMYFUNCTION("""COMPUTED_VALUE"""),"Media_Print_MARIE CLAIRE contribution")</f>
        <v>Media_Print_MARIE CLAIRE contribution</v>
      </c>
      <c r="C2675" s="1">
        <f ca="1">IFERROR(INDIRECT(ADDRESS(MATCH(A2675,'contribution par jour-semaine'!A:A,0),MATCH(B2675,'contribution par jour-semaine'!$1:$1,0),4,1,"contribution par jour-semaine")),"")</f>
        <v>13032.0302734375</v>
      </c>
      <c r="D2675" s="4" t="str">
        <f ca="1">VLOOKUP(A2675,predictions!A:B,2,FALSE)</f>
        <v>07/03/2022</v>
      </c>
      <c r="E2675" s="4">
        <f t="shared" ca="1" si="10"/>
        <v>44627</v>
      </c>
    </row>
    <row r="2676" spans="1:5" ht="13" x14ac:dyDescent="0.15">
      <c r="A2676" s="1">
        <f ca="1">IFERROR(__xludf.DUMMYFUNCTION("""COMPUTED_VALUE"""),89)</f>
        <v>89</v>
      </c>
      <c r="B2676" s="1" t="str">
        <f ca="1">IFERROR(__xludf.DUMMYFUNCTION("""COMPUTED_VALUE"""),"Media_Print_VERSION FEMINA contribution")</f>
        <v>Media_Print_VERSION FEMINA contribution</v>
      </c>
      <c r="C2676" s="1">
        <f ca="1">IFERROR(INDIRECT(ADDRESS(MATCH(A2676,'contribution par jour-semaine'!A:A,0),MATCH(B2676,'contribution par jour-semaine'!$1:$1,0),4,1,"contribution par jour-semaine")),"")</f>
        <v>23675.802734375</v>
      </c>
      <c r="D2676" s="4" t="str">
        <f ca="1">VLOOKUP(A2676,predictions!A:B,2,FALSE)</f>
        <v>07/03/2022</v>
      </c>
      <c r="E2676" s="4">
        <f t="shared" ca="1" si="10"/>
        <v>44627</v>
      </c>
    </row>
    <row r="2677" spans="1:5" ht="13" x14ac:dyDescent="0.15">
      <c r="A2677" s="1">
        <f ca="1">IFERROR(__xludf.DUMMYFUNCTION("""COMPUTED_VALUE"""),89)</f>
        <v>89</v>
      </c>
      <c r="B2677" s="1" t="str">
        <f ca="1">IFERROR(__xludf.DUMMYFUNCTION("""COMPUTED_VALUE"""),"Media_Print_GALA contribution")</f>
        <v>Media_Print_GALA contribution</v>
      </c>
      <c r="C2677" s="1">
        <f ca="1">IFERROR(INDIRECT(ADDRESS(MATCH(A2677,'contribution par jour-semaine'!A:A,0),MATCH(B2677,'contribution par jour-semaine'!$1:$1,0),4,1,"contribution par jour-semaine")),"")</f>
        <v>27828.201171875</v>
      </c>
      <c r="D2677" s="4" t="str">
        <f ca="1">VLOOKUP(A2677,predictions!A:B,2,FALSE)</f>
        <v>07/03/2022</v>
      </c>
      <c r="E2677" s="4">
        <f t="shared" ca="1" si="10"/>
        <v>44627</v>
      </c>
    </row>
    <row r="2678" spans="1:5" ht="13" x14ac:dyDescent="0.15">
      <c r="A2678" s="1">
        <f ca="1">IFERROR(__xludf.DUMMYFUNCTION("""COMPUTED_VALUE"""),89)</f>
        <v>89</v>
      </c>
      <c r="B2678" s="1" t="str">
        <f ca="1">IFERROR(__xludf.DUMMYFUNCTION("""COMPUTED_VALUE"""),"Media_Print_COSMOPOLITAN contribution")</f>
        <v>Media_Print_COSMOPOLITAN contribution</v>
      </c>
      <c r="C2678" s="1">
        <f ca="1">IFERROR(INDIRECT(ADDRESS(MATCH(A2678,'contribution par jour-semaine'!A:A,0),MATCH(B2678,'contribution par jour-semaine'!$1:$1,0),4,1,"contribution par jour-semaine")),"")</f>
        <v>26911.515625</v>
      </c>
      <c r="D2678" s="4" t="str">
        <f ca="1">VLOOKUP(A2678,predictions!A:B,2,FALSE)</f>
        <v>07/03/2022</v>
      </c>
      <c r="E2678" s="4">
        <f t="shared" ca="1" si="10"/>
        <v>44627</v>
      </c>
    </row>
    <row r="2679" spans="1:5" ht="13" x14ac:dyDescent="0.15">
      <c r="A2679" s="1">
        <f ca="1">IFERROR(__xludf.DUMMYFUNCTION("""COMPUTED_VALUE"""),89)</f>
        <v>89</v>
      </c>
      <c r="B2679" s="1" t="str">
        <f ca="1">IFERROR(__xludf.DUMMYFUNCTION("""COMPUTED_VALUE"""),"Media_Print_FEMME ACTUELLE contribution")</f>
        <v>Media_Print_FEMME ACTUELLE contribution</v>
      </c>
      <c r="C2679" s="1">
        <f ca="1">IFERROR(INDIRECT(ADDRESS(MATCH(A2679,'contribution par jour-semaine'!A:A,0),MATCH(B2679,'contribution par jour-semaine'!$1:$1,0),4,1,"contribution par jour-semaine")),"")</f>
        <v>8875.4375</v>
      </c>
      <c r="D2679" s="4" t="str">
        <f ca="1">VLOOKUP(A2679,predictions!A:B,2,FALSE)</f>
        <v>07/03/2022</v>
      </c>
      <c r="E2679" s="4">
        <f t="shared" ca="1" si="10"/>
        <v>44627</v>
      </c>
    </row>
    <row r="2680" spans="1:5" ht="13" x14ac:dyDescent="0.15">
      <c r="A2680" s="1">
        <f ca="1">IFERROR(__xludf.DUMMYFUNCTION("""COMPUTED_VALUE"""),89)</f>
        <v>89</v>
      </c>
      <c r="B2680" s="1" t="str">
        <f ca="1">IFERROR(__xludf.DUMMYFUNCTION("""COMPUTED_VALUE"""),"Media_Print_PARIS MATCH contribution")</f>
        <v>Media_Print_PARIS MATCH contribution</v>
      </c>
      <c r="C2680" s="1">
        <f ca="1">IFERROR(INDIRECT(ADDRESS(MATCH(A2680,'contribution par jour-semaine'!A:A,0),MATCH(B2680,'contribution par jour-semaine'!$1:$1,0),4,1,"contribution par jour-semaine")),"")</f>
        <v>13231.1064453125</v>
      </c>
      <c r="D2680" s="4" t="str">
        <f ca="1">VLOOKUP(A2680,predictions!A:B,2,FALSE)</f>
        <v>07/03/2022</v>
      </c>
      <c r="E2680" s="4">
        <f t="shared" ca="1" si="10"/>
        <v>44627</v>
      </c>
    </row>
    <row r="2681" spans="1:5" ht="13" x14ac:dyDescent="0.15">
      <c r="A2681" s="1">
        <f ca="1">IFERROR(__xludf.DUMMYFUNCTION("""COMPUTED_VALUE"""),89)</f>
        <v>89</v>
      </c>
      <c r="B2681" s="1" t="str">
        <f ca="1">IFERROR(__xludf.DUMMYFUNCTION("""COMPUTED_VALUE"""),"Media_Print_BIBA contribution")</f>
        <v>Media_Print_BIBA contribution</v>
      </c>
      <c r="C2681" s="1">
        <f ca="1">IFERROR(INDIRECT(ADDRESS(MATCH(A2681,'contribution par jour-semaine'!A:A,0),MATCH(B2681,'contribution par jour-semaine'!$1:$1,0),4,1,"contribution par jour-semaine")),"")</f>
        <v>22923.11328125</v>
      </c>
      <c r="D2681" s="4" t="str">
        <f ca="1">VLOOKUP(A2681,predictions!A:B,2,FALSE)</f>
        <v>07/03/2022</v>
      </c>
      <c r="E2681" s="4">
        <f t="shared" ca="1" si="10"/>
        <v>44627</v>
      </c>
    </row>
    <row r="2682" spans="1:5" ht="13" x14ac:dyDescent="0.15">
      <c r="A2682" s="1">
        <f ca="1">IFERROR(__xludf.DUMMYFUNCTION("""COMPUTED_VALUE"""),89)</f>
        <v>89</v>
      </c>
      <c r="B2682" s="1" t="str">
        <f ca="1">IFERROR(__xludf.DUMMYFUNCTION("""COMPUTED_VALUE"""),"Media_Print_AVANTAGES contribution")</f>
        <v>Media_Print_AVANTAGES contribution</v>
      </c>
      <c r="C2682" s="1">
        <f ca="1">IFERROR(INDIRECT(ADDRESS(MATCH(A2682,'contribution par jour-semaine'!A:A,0),MATCH(B2682,'contribution par jour-semaine'!$1:$1,0),4,1,"contribution par jour-semaine")),"")</f>
        <v>12677.53515625</v>
      </c>
      <c r="D2682" s="4" t="str">
        <f ca="1">VLOOKUP(A2682,predictions!A:B,2,FALSE)</f>
        <v>07/03/2022</v>
      </c>
      <c r="E2682" s="4">
        <f t="shared" ca="1" si="10"/>
        <v>44627</v>
      </c>
    </row>
    <row r="2683" spans="1:5" ht="13" x14ac:dyDescent="0.15">
      <c r="A2683" s="1">
        <f ca="1">IFERROR(__xludf.DUMMYFUNCTION("""COMPUTED_VALUE"""),89)</f>
        <v>89</v>
      </c>
      <c r="B2683" s="1" t="str">
        <f ca="1">IFERROR(__xludf.DUMMYFUNCTION("""COMPUTED_VALUE"""),"Media_Print_PSYCHOLOGIES contribution")</f>
        <v>Media_Print_PSYCHOLOGIES contribution</v>
      </c>
      <c r="C2683" s="1">
        <f ca="1">IFERROR(INDIRECT(ADDRESS(MATCH(A2683,'contribution par jour-semaine'!A:A,0),MATCH(B2683,'contribution par jour-semaine'!$1:$1,0),4,1,"contribution par jour-semaine")),"")</f>
        <v>6245.4189453125</v>
      </c>
      <c r="D2683" s="4" t="str">
        <f ca="1">VLOOKUP(A2683,predictions!A:B,2,FALSE)</f>
        <v>07/03/2022</v>
      </c>
      <c r="E2683" s="4">
        <f t="shared" ca="1" si="10"/>
        <v>44627</v>
      </c>
    </row>
    <row r="2684" spans="1:5" ht="13" x14ac:dyDescent="0.15">
      <c r="A2684" s="1">
        <f ca="1">IFERROR(__xludf.DUMMYFUNCTION("""COMPUTED_VALUE"""),89)</f>
        <v>89</v>
      </c>
      <c r="B2684" s="1" t="str">
        <f ca="1">IFERROR(__xludf.DUMMYFUNCTION("""COMPUTED_VALUE"""),"Media_TV_TF1 contribution")</f>
        <v>Media_TV_TF1 contribution</v>
      </c>
      <c r="C2684" s="1">
        <f ca="1">IFERROR(INDIRECT(ADDRESS(MATCH(A2684,'contribution par jour-semaine'!A:A,0),MATCH(B2684,'contribution par jour-semaine'!$1:$1,0),4,1,"contribution par jour-semaine")),"")</f>
        <v>11727.7177734375</v>
      </c>
      <c r="D2684" s="4" t="str">
        <f ca="1">VLOOKUP(A2684,predictions!A:B,2,FALSE)</f>
        <v>07/03/2022</v>
      </c>
      <c r="E2684" s="4">
        <f t="shared" ca="1" si="10"/>
        <v>44627</v>
      </c>
    </row>
    <row r="2685" spans="1:5" ht="13" x14ac:dyDescent="0.15">
      <c r="A2685" s="1">
        <f ca="1">IFERROR(__xludf.DUMMYFUNCTION("""COMPUTED_VALUE"""),89)</f>
        <v>89</v>
      </c>
      <c r="B2685" s="1" t="str">
        <f ca="1">IFERROR(__xludf.DUMMYFUNCTION("""COMPUTED_VALUE"""),"Media_TV_Others contribution")</f>
        <v>Media_TV_Others contribution</v>
      </c>
      <c r="C2685" s="1">
        <f ca="1">IFERROR(INDIRECT(ADDRESS(MATCH(A2685,'contribution par jour-semaine'!A:A,0),MATCH(B2685,'contribution par jour-semaine'!$1:$1,0),4,1,"contribution par jour-semaine")),"")</f>
        <v>14442.107421875</v>
      </c>
      <c r="D2685" s="4" t="str">
        <f ca="1">VLOOKUP(A2685,predictions!A:B,2,FALSE)</f>
        <v>07/03/2022</v>
      </c>
      <c r="E2685" s="4">
        <f t="shared" ca="1" si="10"/>
        <v>44627</v>
      </c>
    </row>
    <row r="2686" spans="1:5" ht="13" x14ac:dyDescent="0.15">
      <c r="A2686" s="1">
        <f ca="1">IFERROR(__xludf.DUMMYFUNCTION("""COMPUTED_VALUE"""),89)</f>
        <v>89</v>
      </c>
      <c r="B2686" s="1" t="str">
        <f ca="1">IFERROR(__xludf.DUMMYFUNCTION("""COMPUTED_VALUE"""),"Media_TV_M6 contribution")</f>
        <v>Media_TV_M6 contribution</v>
      </c>
      <c r="C2686" s="1">
        <f ca="1">IFERROR(INDIRECT(ADDRESS(MATCH(A2686,'contribution par jour-semaine'!A:A,0),MATCH(B2686,'contribution par jour-semaine'!$1:$1,0),4,1,"contribution par jour-semaine")),"")</f>
        <v>18373.947265625</v>
      </c>
      <c r="D2686" s="4" t="str">
        <f ca="1">VLOOKUP(A2686,predictions!A:B,2,FALSE)</f>
        <v>07/03/2022</v>
      </c>
      <c r="E2686" s="4">
        <f t="shared" ca="1" si="10"/>
        <v>44627</v>
      </c>
    </row>
    <row r="2687" spans="1:5" ht="13" x14ac:dyDescent="0.15">
      <c r="A2687" s="1">
        <f ca="1">IFERROR(__xludf.DUMMYFUNCTION("""COMPUTED_VALUE"""),89)</f>
        <v>89</v>
      </c>
      <c r="B2687" s="1" t="str">
        <f ca="1">IFERROR(__xludf.DUMMYFUNCTION("""COMPUTED_VALUE"""),"Media_TV_TMC contribution")</f>
        <v>Media_TV_TMC contribution</v>
      </c>
      <c r="C2687" s="1">
        <f ca="1">IFERROR(INDIRECT(ADDRESS(MATCH(A2687,'contribution par jour-semaine'!A:A,0),MATCH(B2687,'contribution par jour-semaine'!$1:$1,0),4,1,"contribution par jour-semaine")),"")</f>
        <v>26940.80078125</v>
      </c>
      <c r="D2687" s="4" t="str">
        <f ca="1">VLOOKUP(A2687,predictions!A:B,2,FALSE)</f>
        <v>07/03/2022</v>
      </c>
      <c r="E2687" s="4">
        <f t="shared" ca="1" si="10"/>
        <v>44627</v>
      </c>
    </row>
    <row r="2688" spans="1:5" ht="13" x14ac:dyDescent="0.15">
      <c r="A2688" s="1">
        <f ca="1">IFERROR(__xludf.DUMMYFUNCTION("""COMPUTED_VALUE"""),89)</f>
        <v>89</v>
      </c>
      <c r="B2688" s="1" t="str">
        <f ca="1">IFERROR(__xludf.DUMMYFUNCTION("""COMPUTED_VALUE"""),"Media_TV_FRANCE 2 contribution")</f>
        <v>Media_TV_FRANCE 2 contribution</v>
      </c>
      <c r="C2688" s="1">
        <f ca="1">IFERROR(INDIRECT(ADDRESS(MATCH(A2688,'contribution par jour-semaine'!A:A,0),MATCH(B2688,'contribution par jour-semaine'!$1:$1,0),4,1,"contribution par jour-semaine")),"")</f>
        <v>14365.357421875</v>
      </c>
      <c r="D2688" s="4" t="str">
        <f ca="1">VLOOKUP(A2688,predictions!A:B,2,FALSE)</f>
        <v>07/03/2022</v>
      </c>
      <c r="E2688" s="4">
        <f t="shared" ca="1" si="10"/>
        <v>44627</v>
      </c>
    </row>
    <row r="2689" spans="1:5" ht="13" x14ac:dyDescent="0.15">
      <c r="A2689" s="1">
        <f ca="1">IFERROR(__xludf.DUMMYFUNCTION("""COMPUTED_VALUE"""),89)</f>
        <v>89</v>
      </c>
      <c r="B2689" s="1" t="str">
        <f ca="1">IFERROR(__xludf.DUMMYFUNCTION("""COMPUTED_VALUE"""),"Media_TV_BFM TV contribution")</f>
        <v>Media_TV_BFM TV contribution</v>
      </c>
      <c r="C2689" s="1">
        <f ca="1">IFERROR(INDIRECT(ADDRESS(MATCH(A2689,'contribution par jour-semaine'!A:A,0),MATCH(B2689,'contribution par jour-semaine'!$1:$1,0),4,1,"contribution par jour-semaine")),"")</f>
        <v>13310.1142578125</v>
      </c>
      <c r="D2689" s="4" t="str">
        <f ca="1">VLOOKUP(A2689,predictions!A:B,2,FALSE)</f>
        <v>07/03/2022</v>
      </c>
      <c r="E2689" s="4">
        <f t="shared" ca="1" si="10"/>
        <v>44627</v>
      </c>
    </row>
    <row r="2690" spans="1:5" ht="13" x14ac:dyDescent="0.15">
      <c r="A2690" s="1">
        <f ca="1">IFERROR(__xludf.DUMMYFUNCTION("""COMPUTED_VALUE"""),89)</f>
        <v>89</v>
      </c>
      <c r="B2690" s="1" t="str">
        <f ca="1">IFERROR(__xludf.DUMMYFUNCTION("""COMPUTED_VALUE"""),"Media_TV_C8 contribution")</f>
        <v>Media_TV_C8 contribution</v>
      </c>
      <c r="C2690" s="1">
        <f ca="1">IFERROR(INDIRECT(ADDRESS(MATCH(A2690,'contribution par jour-semaine'!A:A,0),MATCH(B2690,'contribution par jour-semaine'!$1:$1,0),4,1,"contribution par jour-semaine")),"")</f>
        <v>8138.3359375</v>
      </c>
      <c r="D2690" s="4" t="str">
        <f ca="1">VLOOKUP(A2690,predictions!A:B,2,FALSE)</f>
        <v>07/03/2022</v>
      </c>
      <c r="E2690" s="4">
        <f t="shared" ca="1" si="10"/>
        <v>44627</v>
      </c>
    </row>
    <row r="2691" spans="1:5" ht="13" x14ac:dyDescent="0.15">
      <c r="A2691" s="1">
        <f ca="1">IFERROR(__xludf.DUMMYFUNCTION("""COMPUTED_VALUE"""),89)</f>
        <v>89</v>
      </c>
      <c r="B2691" s="1" t="str">
        <f ca="1">IFERROR(__xludf.DUMMYFUNCTION("""COMPUTED_VALUE"""),"Media_TV_TF1 SERIES FILMS contribution")</f>
        <v>Media_TV_TF1 SERIES FILMS contribution</v>
      </c>
      <c r="C2691" s="1">
        <f ca="1">IFERROR(INDIRECT(ADDRESS(MATCH(A2691,'contribution par jour-semaine'!A:A,0),MATCH(B2691,'contribution par jour-semaine'!$1:$1,0),4,1,"contribution par jour-semaine")),"")</f>
        <v>8151.53076171875</v>
      </c>
      <c r="D2691" s="4" t="str">
        <f ca="1">VLOOKUP(A2691,predictions!A:B,2,FALSE)</f>
        <v>07/03/2022</v>
      </c>
      <c r="E2691" s="4">
        <f t="shared" ca="1" si="10"/>
        <v>44627</v>
      </c>
    </row>
    <row r="2692" spans="1:5" ht="13" x14ac:dyDescent="0.15">
      <c r="A2692" s="1">
        <f ca="1">IFERROR(__xludf.DUMMYFUNCTION("""COMPUTED_VALUE"""),89)</f>
        <v>89</v>
      </c>
      <c r="B2692" s="1" t="str">
        <f ca="1">IFERROR(__xludf.DUMMYFUNCTION("""COMPUTED_VALUE"""),"Media_TV_NRJ12 contribution")</f>
        <v>Media_TV_NRJ12 contribution</v>
      </c>
      <c r="C2692" s="1">
        <f ca="1">IFERROR(INDIRECT(ADDRESS(MATCH(A2692,'contribution par jour-semaine'!A:A,0),MATCH(B2692,'contribution par jour-semaine'!$1:$1,0),4,1,"contribution par jour-semaine")),"")</f>
        <v>8767.505859375</v>
      </c>
      <c r="D2692" s="4" t="str">
        <f ca="1">VLOOKUP(A2692,predictions!A:B,2,FALSE)</f>
        <v>07/03/2022</v>
      </c>
      <c r="E2692" s="4">
        <f t="shared" ca="1" si="10"/>
        <v>44627</v>
      </c>
    </row>
    <row r="2693" spans="1:5" ht="13" x14ac:dyDescent="0.15">
      <c r="A2693" s="1">
        <f ca="1">IFERROR(__xludf.DUMMYFUNCTION("""COMPUTED_VALUE"""),89)</f>
        <v>89</v>
      </c>
      <c r="B2693" s="1" t="str">
        <f ca="1">IFERROR(__xludf.DUMMYFUNCTION("""COMPUTED_VALUE"""),"Media_Search contribution")</f>
        <v>Media_Search contribution</v>
      </c>
      <c r="C2693" s="1">
        <f ca="1">IFERROR(INDIRECT(ADDRESS(MATCH(A2693,'contribution par jour-semaine'!A:A,0),MATCH(B2693,'contribution par jour-semaine'!$1:$1,0),4,1,"contribution par jour-semaine")),"")</f>
        <v>71531.7109375</v>
      </c>
      <c r="D2693" s="4" t="str">
        <f ca="1">VLOOKUP(A2693,predictions!A:B,2,FALSE)</f>
        <v>07/03/2022</v>
      </c>
      <c r="E2693" s="4">
        <f t="shared" ca="1" si="10"/>
        <v>44627</v>
      </c>
    </row>
    <row r="2694" spans="1:5" ht="13" x14ac:dyDescent="0.15">
      <c r="A2694" s="1">
        <f ca="1">IFERROR(__xludf.DUMMYFUNCTION("""COMPUTED_VALUE"""),89)</f>
        <v>89</v>
      </c>
      <c r="B2694" s="1" t="str">
        <f ca="1">IFERROR(__xludf.DUMMYFUNCTION("""COMPUTED_VALUE"""),"Media_Social contribution")</f>
        <v>Media_Social contribution</v>
      </c>
      <c r="C2694" s="1">
        <f ca="1">IFERROR(INDIRECT(ADDRESS(MATCH(A2694,'contribution par jour-semaine'!A:A,0),MATCH(B2694,'contribution par jour-semaine'!$1:$1,0),4,1,"contribution par jour-semaine")),"")</f>
        <v>242699.6875</v>
      </c>
      <c r="D2694" s="4" t="str">
        <f ca="1">VLOOKUP(A2694,predictions!A:B,2,FALSE)</f>
        <v>07/03/2022</v>
      </c>
      <c r="E2694" s="4">
        <f t="shared" ca="1" si="10"/>
        <v>44627</v>
      </c>
    </row>
    <row r="2695" spans="1:5" ht="13" x14ac:dyDescent="0.15">
      <c r="A2695" s="1">
        <f ca="1">IFERROR(__xludf.DUMMYFUNCTION("""COMPUTED_VALUE"""),89)</f>
        <v>89</v>
      </c>
      <c r="B2695" s="1" t="str">
        <f ca="1">IFERROR(__xludf.DUMMYFUNCTION("""COMPUTED_VALUE"""),"Media_Display contribution")</f>
        <v>Media_Display contribution</v>
      </c>
      <c r="C2695" s="1">
        <f ca="1">IFERROR(INDIRECT(ADDRESS(MATCH(A2695,'contribution par jour-semaine'!A:A,0),MATCH(B2695,'contribution par jour-semaine'!$1:$1,0),4,1,"contribution par jour-semaine")),"")</f>
        <v>47777.765625</v>
      </c>
      <c r="D2695" s="4" t="str">
        <f ca="1">VLOOKUP(A2695,predictions!A:B,2,FALSE)</f>
        <v>07/03/2022</v>
      </c>
      <c r="E2695" s="4">
        <f t="shared" ca="1" si="10"/>
        <v>44627</v>
      </c>
    </row>
    <row r="2696" spans="1:5" ht="13" x14ac:dyDescent="0.15">
      <c r="A2696" s="1">
        <f ca="1">IFERROR(__xludf.DUMMYFUNCTION("""COMPUTED_VALUE"""),89)</f>
        <v>89</v>
      </c>
      <c r="B2696" s="1" t="str">
        <f ca="1">IFERROR(__xludf.DUMMYFUNCTION("""COMPUTED_VALUE"""),"Media_OOH_JC DECAUX VITRINE 2M2 NATIONAL contribution")</f>
        <v>Media_OOH_JC DECAUX VITRINE 2M2 NATIONAL contribution</v>
      </c>
      <c r="C2696" s="1">
        <f ca="1">IFERROR(INDIRECT(ADDRESS(MATCH(A2696,'contribution par jour-semaine'!A:A,0),MATCH(B2696,'contribution par jour-semaine'!$1:$1,0),4,1,"contribution par jour-semaine")),"")</f>
        <v>2451.464599609375</v>
      </c>
      <c r="D2696" s="4" t="str">
        <f ca="1">VLOOKUP(A2696,predictions!A:B,2,FALSE)</f>
        <v>07/03/2022</v>
      </c>
      <c r="E2696" s="4">
        <f t="shared" ca="1" si="10"/>
        <v>44627</v>
      </c>
    </row>
    <row r="2697" spans="1:5" ht="13" x14ac:dyDescent="0.15">
      <c r="A2697" s="1">
        <f ca="1">IFERROR(__xludf.DUMMYFUNCTION("""COMPUTED_VALUE"""),89)</f>
        <v>89</v>
      </c>
      <c r="B2697" s="1" t="str">
        <f ca="1">IFERROR(__xludf.DUMMYFUNCTION("""COMPUTED_VALUE"""),"Media_OOH_METROBUS METRO NATIONAL contribution")</f>
        <v>Media_OOH_METROBUS METRO NATIONAL contribution</v>
      </c>
      <c r="C2697" s="1">
        <f ca="1">IFERROR(INDIRECT(ADDRESS(MATCH(A2697,'contribution par jour-semaine'!A:A,0),MATCH(B2697,'contribution par jour-semaine'!$1:$1,0),4,1,"contribution par jour-semaine")),"")</f>
        <v>3135.320556640625</v>
      </c>
      <c r="D2697" s="4" t="str">
        <f ca="1">VLOOKUP(A2697,predictions!A:B,2,FALSE)</f>
        <v>07/03/2022</v>
      </c>
      <c r="E2697" s="4">
        <f t="shared" ca="1" si="10"/>
        <v>44627</v>
      </c>
    </row>
    <row r="2698" spans="1:5" ht="13" x14ac:dyDescent="0.15">
      <c r="A2698" s="1">
        <f ca="1">IFERROR(__xludf.DUMMYFUNCTION("""COMPUTED_VALUE"""),89)</f>
        <v>89</v>
      </c>
      <c r="B2698" s="1" t="str">
        <f ca="1">IFERROR(__xludf.DUMMYFUNCTION("""COMPUTED_VALUE"""),"Media_OOH_CLEAR CHANNEL SHOPPING MALLS contribution")</f>
        <v>Media_OOH_CLEAR CHANNEL SHOPPING MALLS contribution</v>
      </c>
      <c r="C2698" s="1">
        <f ca="1">IFERROR(INDIRECT(ADDRESS(MATCH(A2698,'contribution par jour-semaine'!A:A,0),MATCH(B2698,'contribution par jour-semaine'!$1:$1,0),4,1,"contribution par jour-semaine")),"")</f>
        <v>4905.16748046875</v>
      </c>
      <c r="D2698" s="4" t="str">
        <f ca="1">VLOOKUP(A2698,predictions!A:B,2,FALSE)</f>
        <v>07/03/2022</v>
      </c>
      <c r="E2698" s="4">
        <f t="shared" ca="1" si="10"/>
        <v>44627</v>
      </c>
    </row>
    <row r="2699" spans="1:5" ht="13" x14ac:dyDescent="0.15">
      <c r="A2699" s="1">
        <f ca="1">IFERROR(__xludf.DUMMYFUNCTION("""COMPUTED_VALUE"""),89)</f>
        <v>89</v>
      </c>
      <c r="B2699" s="1" t="str">
        <f ca="1">IFERROR(__xludf.DUMMYFUNCTION("""COMPUTED_VALUE"""),"Media_OOH_MEDIAGARES TRANSPORT contribution")</f>
        <v>Media_OOH_MEDIAGARES TRANSPORT contribution</v>
      </c>
      <c r="C2699" s="1">
        <f ca="1">IFERROR(INDIRECT(ADDRESS(MATCH(A2699,'contribution par jour-semaine'!A:A,0),MATCH(B2699,'contribution par jour-semaine'!$1:$1,0),4,1,"contribution par jour-semaine")),"")</f>
        <v>11710.58203125</v>
      </c>
      <c r="D2699" s="4" t="str">
        <f ca="1">VLOOKUP(A2699,predictions!A:B,2,FALSE)</f>
        <v>07/03/2022</v>
      </c>
      <c r="E2699" s="4">
        <f t="shared" ca="1" si="10"/>
        <v>44627</v>
      </c>
    </row>
    <row r="2700" spans="1:5" ht="13" x14ac:dyDescent="0.15">
      <c r="A2700" s="1">
        <f ca="1">IFERROR(__xludf.DUMMYFUNCTION("""COMPUTED_VALUE"""),89)</f>
        <v>89</v>
      </c>
      <c r="B2700" s="1" t="str">
        <f ca="1">IFERROR(__xludf.DUMMYFUNCTION("""COMPUTED_VALUE"""),"Media_OOH_Others contribution")</f>
        <v>Media_OOH_Others contribution</v>
      </c>
      <c r="C2700" s="1">
        <f ca="1">IFERROR(INDIRECT(ADDRESS(MATCH(A2700,'contribution par jour-semaine'!A:A,0),MATCH(B2700,'contribution par jour-semaine'!$1:$1,0),4,1,"contribution par jour-semaine")),"")</f>
        <v>3441.06103515625</v>
      </c>
      <c r="D2700" s="4" t="str">
        <f ca="1">VLOOKUP(A2700,predictions!A:B,2,FALSE)</f>
        <v>07/03/2022</v>
      </c>
      <c r="E2700" s="4">
        <f t="shared" ca="1" si="10"/>
        <v>44627</v>
      </c>
    </row>
    <row r="2701" spans="1:5" ht="13" x14ac:dyDescent="0.15">
      <c r="A2701" s="1">
        <f ca="1">IFERROR(__xludf.DUMMYFUNCTION("""COMPUTED_VALUE"""),89)</f>
        <v>89</v>
      </c>
      <c r="B2701" s="1" t="str">
        <f ca="1">IFERROR(__xludf.DUMMYFUNCTION("""COMPUTED_VALUE"""),"baseline contribution")</f>
        <v>baseline contribution</v>
      </c>
      <c r="C2701" s="1">
        <f ca="1">IFERROR(INDIRECT(ADDRESS(MATCH(A2701,'contribution par jour-semaine'!A:A,0),MATCH(B2701,'contribution par jour-semaine'!$1:$1,0),4,1,"contribution par jour-semaine")),"")</f>
        <v>1264238.375</v>
      </c>
      <c r="D2701" s="4" t="str">
        <f ca="1">VLOOKUP(A2701,predictions!A:B,2,FALSE)</f>
        <v>07/03/2022</v>
      </c>
      <c r="E2701" s="4">
        <f t="shared" ca="1" si="10"/>
        <v>44627</v>
      </c>
    </row>
    <row r="2702" spans="1:5" ht="13" x14ac:dyDescent="0.15">
      <c r="A2702" s="1">
        <f ca="1">IFERROR(__xludf.DUMMYFUNCTION("""COMPUTED_VALUE"""),90)</f>
        <v>90</v>
      </c>
      <c r="B2702" s="1" t="str">
        <f ca="1">IFERROR(__xludf.DUMMYFUNCTION("""COMPUTED_VALUE"""),"Media_Print_Others contribution")</f>
        <v>Media_Print_Others contribution</v>
      </c>
      <c r="C2702" s="1">
        <f ca="1">IFERROR(INDIRECT(ADDRESS(MATCH(A2702,'contribution par jour-semaine'!A:A,0),MATCH(B2702,'contribution par jour-semaine'!$1:$1,0),4,1,"contribution par jour-semaine")),"")</f>
        <v>19924.9765625</v>
      </c>
      <c r="D2702" s="4" t="str">
        <f ca="1">VLOOKUP(A2702,predictions!A:B,2,FALSE)</f>
        <v>14/03/2022</v>
      </c>
      <c r="E2702" s="4">
        <f t="shared" ca="1" si="10"/>
        <v>44634</v>
      </c>
    </row>
    <row r="2703" spans="1:5" ht="13" x14ac:dyDescent="0.15">
      <c r="A2703" s="1">
        <f ca="1">IFERROR(__xludf.DUMMYFUNCTION("""COMPUTED_VALUE"""),90)</f>
        <v>90</v>
      </c>
      <c r="B2703" s="1" t="str">
        <f ca="1">IFERROR(__xludf.DUMMYFUNCTION("""COMPUTED_VALUE"""),"Media_Print_ELLE contribution")</f>
        <v>Media_Print_ELLE contribution</v>
      </c>
      <c r="C2703" s="1">
        <f ca="1">IFERROR(INDIRECT(ADDRESS(MATCH(A2703,'contribution par jour-semaine'!A:A,0),MATCH(B2703,'contribution par jour-semaine'!$1:$1,0),4,1,"contribution par jour-semaine")),"")</f>
        <v>59075.98828125</v>
      </c>
      <c r="D2703" s="4" t="str">
        <f ca="1">VLOOKUP(A2703,predictions!A:B,2,FALSE)</f>
        <v>14/03/2022</v>
      </c>
      <c r="E2703" s="4">
        <f t="shared" ca="1" si="10"/>
        <v>44634</v>
      </c>
    </row>
    <row r="2704" spans="1:5" ht="13" x14ac:dyDescent="0.15">
      <c r="A2704" s="1">
        <f ca="1">IFERROR(__xludf.DUMMYFUNCTION("""COMPUTED_VALUE"""),90)</f>
        <v>90</v>
      </c>
      <c r="B2704" s="1" t="str">
        <f ca="1">IFERROR(__xludf.DUMMYFUNCTION("""COMPUTED_VALUE"""),"Media_Print_MADAME FIGARO contribution")</f>
        <v>Media_Print_MADAME FIGARO contribution</v>
      </c>
      <c r="C2704" s="1">
        <f ca="1">IFERROR(INDIRECT(ADDRESS(MATCH(A2704,'contribution par jour-semaine'!A:A,0),MATCH(B2704,'contribution par jour-semaine'!$1:$1,0),4,1,"contribution par jour-semaine")),"")</f>
        <v>22558.080078125</v>
      </c>
      <c r="D2704" s="4" t="str">
        <f ca="1">VLOOKUP(A2704,predictions!A:B,2,FALSE)</f>
        <v>14/03/2022</v>
      </c>
      <c r="E2704" s="4">
        <f t="shared" ca="1" si="10"/>
        <v>44634</v>
      </c>
    </row>
    <row r="2705" spans="1:5" ht="13" x14ac:dyDescent="0.15">
      <c r="A2705" s="1">
        <f ca="1">IFERROR(__xludf.DUMMYFUNCTION("""COMPUTED_VALUE"""),90)</f>
        <v>90</v>
      </c>
      <c r="B2705" s="1" t="str">
        <f ca="1">IFERROR(__xludf.DUMMYFUNCTION("""COMPUTED_VALUE"""),"Media_Print_MARIE CLAIRE contribution")</f>
        <v>Media_Print_MARIE CLAIRE contribution</v>
      </c>
      <c r="C2705" s="1">
        <f ca="1">IFERROR(INDIRECT(ADDRESS(MATCH(A2705,'contribution par jour-semaine'!A:A,0),MATCH(B2705,'contribution par jour-semaine'!$1:$1,0),4,1,"contribution par jour-semaine")),"")</f>
        <v>11630.0078125</v>
      </c>
      <c r="D2705" s="4" t="str">
        <f ca="1">VLOOKUP(A2705,predictions!A:B,2,FALSE)</f>
        <v>14/03/2022</v>
      </c>
      <c r="E2705" s="4">
        <f t="shared" ca="1" si="10"/>
        <v>44634</v>
      </c>
    </row>
    <row r="2706" spans="1:5" ht="13" x14ac:dyDescent="0.15">
      <c r="A2706" s="1">
        <f ca="1">IFERROR(__xludf.DUMMYFUNCTION("""COMPUTED_VALUE"""),90)</f>
        <v>90</v>
      </c>
      <c r="B2706" s="1" t="str">
        <f ca="1">IFERROR(__xludf.DUMMYFUNCTION("""COMPUTED_VALUE"""),"Media_Print_VERSION FEMINA contribution")</f>
        <v>Media_Print_VERSION FEMINA contribution</v>
      </c>
      <c r="C2706" s="1">
        <f ca="1">IFERROR(INDIRECT(ADDRESS(MATCH(A2706,'contribution par jour-semaine'!A:A,0),MATCH(B2706,'contribution par jour-semaine'!$1:$1,0),4,1,"contribution par jour-semaine")),"")</f>
        <v>57197.30078125</v>
      </c>
      <c r="D2706" s="4" t="str">
        <f ca="1">VLOOKUP(A2706,predictions!A:B,2,FALSE)</f>
        <v>14/03/2022</v>
      </c>
      <c r="E2706" s="4">
        <f t="shared" ca="1" si="10"/>
        <v>44634</v>
      </c>
    </row>
    <row r="2707" spans="1:5" ht="13" x14ac:dyDescent="0.15">
      <c r="A2707" s="1">
        <f ca="1">IFERROR(__xludf.DUMMYFUNCTION("""COMPUTED_VALUE"""),90)</f>
        <v>90</v>
      </c>
      <c r="B2707" s="1" t="str">
        <f ca="1">IFERROR(__xludf.DUMMYFUNCTION("""COMPUTED_VALUE"""),"Media_Print_GALA contribution")</f>
        <v>Media_Print_GALA contribution</v>
      </c>
      <c r="C2707" s="1">
        <f ca="1">IFERROR(INDIRECT(ADDRESS(MATCH(A2707,'contribution par jour-semaine'!A:A,0),MATCH(B2707,'contribution par jour-semaine'!$1:$1,0),4,1,"contribution par jour-semaine")),"")</f>
        <v>29164.556640625</v>
      </c>
      <c r="D2707" s="4" t="str">
        <f ca="1">VLOOKUP(A2707,predictions!A:B,2,FALSE)</f>
        <v>14/03/2022</v>
      </c>
      <c r="E2707" s="4">
        <f t="shared" ca="1" si="10"/>
        <v>44634</v>
      </c>
    </row>
    <row r="2708" spans="1:5" ht="13" x14ac:dyDescent="0.15">
      <c r="A2708" s="1">
        <f ca="1">IFERROR(__xludf.DUMMYFUNCTION("""COMPUTED_VALUE"""),90)</f>
        <v>90</v>
      </c>
      <c r="B2708" s="1" t="str">
        <f ca="1">IFERROR(__xludf.DUMMYFUNCTION("""COMPUTED_VALUE"""),"Media_Print_COSMOPOLITAN contribution")</f>
        <v>Media_Print_COSMOPOLITAN contribution</v>
      </c>
      <c r="C2708" s="1">
        <f ca="1">IFERROR(INDIRECT(ADDRESS(MATCH(A2708,'contribution par jour-semaine'!A:A,0),MATCH(B2708,'contribution par jour-semaine'!$1:$1,0),4,1,"contribution par jour-semaine")),"")</f>
        <v>23832.37890625</v>
      </c>
      <c r="D2708" s="4" t="str">
        <f ca="1">VLOOKUP(A2708,predictions!A:B,2,FALSE)</f>
        <v>14/03/2022</v>
      </c>
      <c r="E2708" s="4">
        <f t="shared" ca="1" si="10"/>
        <v>44634</v>
      </c>
    </row>
    <row r="2709" spans="1:5" ht="13" x14ac:dyDescent="0.15">
      <c r="A2709" s="1">
        <f ca="1">IFERROR(__xludf.DUMMYFUNCTION("""COMPUTED_VALUE"""),90)</f>
        <v>90</v>
      </c>
      <c r="B2709" s="1" t="str">
        <f ca="1">IFERROR(__xludf.DUMMYFUNCTION("""COMPUTED_VALUE"""),"Media_Print_FEMME ACTUELLE contribution")</f>
        <v>Media_Print_FEMME ACTUELLE contribution</v>
      </c>
      <c r="C2709" s="1">
        <f ca="1">IFERROR(INDIRECT(ADDRESS(MATCH(A2709,'contribution par jour-semaine'!A:A,0),MATCH(B2709,'contribution par jour-semaine'!$1:$1,0),4,1,"contribution par jour-semaine")),"")</f>
        <v>35073.1015625</v>
      </c>
      <c r="D2709" s="4" t="str">
        <f ca="1">VLOOKUP(A2709,predictions!A:B,2,FALSE)</f>
        <v>14/03/2022</v>
      </c>
      <c r="E2709" s="4">
        <f t="shared" ca="1" si="10"/>
        <v>44634</v>
      </c>
    </row>
    <row r="2710" spans="1:5" ht="13" x14ac:dyDescent="0.15">
      <c r="A2710" s="1">
        <f ca="1">IFERROR(__xludf.DUMMYFUNCTION("""COMPUTED_VALUE"""),90)</f>
        <v>90</v>
      </c>
      <c r="B2710" s="1" t="str">
        <f ca="1">IFERROR(__xludf.DUMMYFUNCTION("""COMPUTED_VALUE"""),"Media_Print_PARIS MATCH contribution")</f>
        <v>Media_Print_PARIS MATCH contribution</v>
      </c>
      <c r="C2710" s="1">
        <f ca="1">IFERROR(INDIRECT(ADDRESS(MATCH(A2710,'contribution par jour-semaine'!A:A,0),MATCH(B2710,'contribution par jour-semaine'!$1:$1,0),4,1,"contribution par jour-semaine")),"")</f>
        <v>11379.16796875</v>
      </c>
      <c r="D2710" s="4" t="str">
        <f ca="1">VLOOKUP(A2710,predictions!A:B,2,FALSE)</f>
        <v>14/03/2022</v>
      </c>
      <c r="E2710" s="4">
        <f t="shared" ca="1" si="10"/>
        <v>44634</v>
      </c>
    </row>
    <row r="2711" spans="1:5" ht="13" x14ac:dyDescent="0.15">
      <c r="A2711" s="1">
        <f ca="1">IFERROR(__xludf.DUMMYFUNCTION("""COMPUTED_VALUE"""),90)</f>
        <v>90</v>
      </c>
      <c r="B2711" s="1" t="str">
        <f ca="1">IFERROR(__xludf.DUMMYFUNCTION("""COMPUTED_VALUE"""),"Media_Print_BIBA contribution")</f>
        <v>Media_Print_BIBA contribution</v>
      </c>
      <c r="C2711" s="1">
        <f ca="1">IFERROR(INDIRECT(ADDRESS(MATCH(A2711,'contribution par jour-semaine'!A:A,0),MATCH(B2711,'contribution par jour-semaine'!$1:$1,0),4,1,"contribution par jour-semaine")),"")</f>
        <v>16090.369140625</v>
      </c>
      <c r="D2711" s="4" t="str">
        <f ca="1">VLOOKUP(A2711,predictions!A:B,2,FALSE)</f>
        <v>14/03/2022</v>
      </c>
      <c r="E2711" s="4">
        <f t="shared" ca="1" si="10"/>
        <v>44634</v>
      </c>
    </row>
    <row r="2712" spans="1:5" ht="13" x14ac:dyDescent="0.15">
      <c r="A2712" s="1">
        <f ca="1">IFERROR(__xludf.DUMMYFUNCTION("""COMPUTED_VALUE"""),90)</f>
        <v>90</v>
      </c>
      <c r="B2712" s="1" t="str">
        <f ca="1">IFERROR(__xludf.DUMMYFUNCTION("""COMPUTED_VALUE"""),"Media_Print_AVANTAGES contribution")</f>
        <v>Media_Print_AVANTAGES contribution</v>
      </c>
      <c r="C2712" s="1">
        <f ca="1">IFERROR(INDIRECT(ADDRESS(MATCH(A2712,'contribution par jour-semaine'!A:A,0),MATCH(B2712,'contribution par jour-semaine'!$1:$1,0),4,1,"contribution par jour-semaine")),"")</f>
        <v>11619.3857421875</v>
      </c>
      <c r="D2712" s="4" t="str">
        <f ca="1">VLOOKUP(A2712,predictions!A:B,2,FALSE)</f>
        <v>14/03/2022</v>
      </c>
      <c r="E2712" s="4">
        <f t="shared" ca="1" si="10"/>
        <v>44634</v>
      </c>
    </row>
    <row r="2713" spans="1:5" ht="13" x14ac:dyDescent="0.15">
      <c r="A2713" s="1">
        <f ca="1">IFERROR(__xludf.DUMMYFUNCTION("""COMPUTED_VALUE"""),90)</f>
        <v>90</v>
      </c>
      <c r="B2713" s="1" t="str">
        <f ca="1">IFERROR(__xludf.DUMMYFUNCTION("""COMPUTED_VALUE"""),"Media_Print_PSYCHOLOGIES contribution")</f>
        <v>Media_Print_PSYCHOLOGIES contribution</v>
      </c>
      <c r="C2713" s="1">
        <f ca="1">IFERROR(INDIRECT(ADDRESS(MATCH(A2713,'contribution par jour-semaine'!A:A,0),MATCH(B2713,'contribution par jour-semaine'!$1:$1,0),4,1,"contribution par jour-semaine")),"")</f>
        <v>5052.93212890625</v>
      </c>
      <c r="D2713" s="4" t="str">
        <f ca="1">VLOOKUP(A2713,predictions!A:B,2,FALSE)</f>
        <v>14/03/2022</v>
      </c>
      <c r="E2713" s="4">
        <f t="shared" ca="1" si="10"/>
        <v>44634</v>
      </c>
    </row>
    <row r="2714" spans="1:5" ht="13" x14ac:dyDescent="0.15">
      <c r="A2714" s="1">
        <f ca="1">IFERROR(__xludf.DUMMYFUNCTION("""COMPUTED_VALUE"""),90)</f>
        <v>90</v>
      </c>
      <c r="B2714" s="1" t="str">
        <f ca="1">IFERROR(__xludf.DUMMYFUNCTION("""COMPUTED_VALUE"""),"Media_TV_TF1 contribution")</f>
        <v>Media_TV_TF1 contribution</v>
      </c>
      <c r="C2714" s="1">
        <f ca="1">IFERROR(INDIRECT(ADDRESS(MATCH(A2714,'contribution par jour-semaine'!A:A,0),MATCH(B2714,'contribution par jour-semaine'!$1:$1,0),4,1,"contribution par jour-semaine")),"")</f>
        <v>12308.1318359375</v>
      </c>
      <c r="D2714" s="4" t="str">
        <f ca="1">VLOOKUP(A2714,predictions!A:B,2,FALSE)</f>
        <v>14/03/2022</v>
      </c>
      <c r="E2714" s="4">
        <f t="shared" ca="1" si="10"/>
        <v>44634</v>
      </c>
    </row>
    <row r="2715" spans="1:5" ht="13" x14ac:dyDescent="0.15">
      <c r="A2715" s="1">
        <f ca="1">IFERROR(__xludf.DUMMYFUNCTION("""COMPUTED_VALUE"""),90)</f>
        <v>90</v>
      </c>
      <c r="B2715" s="1" t="str">
        <f ca="1">IFERROR(__xludf.DUMMYFUNCTION("""COMPUTED_VALUE"""),"Media_TV_Others contribution")</f>
        <v>Media_TV_Others contribution</v>
      </c>
      <c r="C2715" s="1">
        <f ca="1">IFERROR(INDIRECT(ADDRESS(MATCH(A2715,'contribution par jour-semaine'!A:A,0),MATCH(B2715,'contribution par jour-semaine'!$1:$1,0),4,1,"contribution par jour-semaine")),"")</f>
        <v>15679.9033203125</v>
      </c>
      <c r="D2715" s="4" t="str">
        <f ca="1">VLOOKUP(A2715,predictions!A:B,2,FALSE)</f>
        <v>14/03/2022</v>
      </c>
      <c r="E2715" s="4">
        <f t="shared" ca="1" si="10"/>
        <v>44634</v>
      </c>
    </row>
    <row r="2716" spans="1:5" ht="13" x14ac:dyDescent="0.15">
      <c r="A2716" s="1">
        <f ca="1">IFERROR(__xludf.DUMMYFUNCTION("""COMPUTED_VALUE"""),90)</f>
        <v>90</v>
      </c>
      <c r="B2716" s="1" t="str">
        <f ca="1">IFERROR(__xludf.DUMMYFUNCTION("""COMPUTED_VALUE"""),"Media_TV_M6 contribution")</f>
        <v>Media_TV_M6 contribution</v>
      </c>
      <c r="C2716" s="1">
        <f ca="1">IFERROR(INDIRECT(ADDRESS(MATCH(A2716,'contribution par jour-semaine'!A:A,0),MATCH(B2716,'contribution par jour-semaine'!$1:$1,0),4,1,"contribution par jour-semaine")),"")</f>
        <v>18412.2734375</v>
      </c>
      <c r="D2716" s="4" t="str">
        <f ca="1">VLOOKUP(A2716,predictions!A:B,2,FALSE)</f>
        <v>14/03/2022</v>
      </c>
      <c r="E2716" s="4">
        <f t="shared" ca="1" si="10"/>
        <v>44634</v>
      </c>
    </row>
    <row r="2717" spans="1:5" ht="13" x14ac:dyDescent="0.15">
      <c r="A2717" s="1">
        <f ca="1">IFERROR(__xludf.DUMMYFUNCTION("""COMPUTED_VALUE"""),90)</f>
        <v>90</v>
      </c>
      <c r="B2717" s="1" t="str">
        <f ca="1">IFERROR(__xludf.DUMMYFUNCTION("""COMPUTED_VALUE"""),"Media_TV_TMC contribution")</f>
        <v>Media_TV_TMC contribution</v>
      </c>
      <c r="C2717" s="1">
        <f ca="1">IFERROR(INDIRECT(ADDRESS(MATCH(A2717,'contribution par jour-semaine'!A:A,0),MATCH(B2717,'contribution par jour-semaine'!$1:$1,0),4,1,"contribution par jour-semaine")),"")</f>
        <v>26076.7734375</v>
      </c>
      <c r="D2717" s="4" t="str">
        <f ca="1">VLOOKUP(A2717,predictions!A:B,2,FALSE)</f>
        <v>14/03/2022</v>
      </c>
      <c r="E2717" s="4">
        <f t="shared" ca="1" si="10"/>
        <v>44634</v>
      </c>
    </row>
    <row r="2718" spans="1:5" ht="13" x14ac:dyDescent="0.15">
      <c r="A2718" s="1">
        <f ca="1">IFERROR(__xludf.DUMMYFUNCTION("""COMPUTED_VALUE"""),90)</f>
        <v>90</v>
      </c>
      <c r="B2718" s="1" t="str">
        <f ca="1">IFERROR(__xludf.DUMMYFUNCTION("""COMPUTED_VALUE"""),"Media_TV_FRANCE 2 contribution")</f>
        <v>Media_TV_FRANCE 2 contribution</v>
      </c>
      <c r="C2718" s="1">
        <f ca="1">IFERROR(INDIRECT(ADDRESS(MATCH(A2718,'contribution par jour-semaine'!A:A,0),MATCH(B2718,'contribution par jour-semaine'!$1:$1,0),4,1,"contribution par jour-semaine")),"")</f>
        <v>15545.642578125</v>
      </c>
      <c r="D2718" s="4" t="str">
        <f ca="1">VLOOKUP(A2718,predictions!A:B,2,FALSE)</f>
        <v>14/03/2022</v>
      </c>
      <c r="E2718" s="4">
        <f t="shared" ca="1" si="10"/>
        <v>44634</v>
      </c>
    </row>
    <row r="2719" spans="1:5" ht="13" x14ac:dyDescent="0.15">
      <c r="A2719" s="1">
        <f ca="1">IFERROR(__xludf.DUMMYFUNCTION("""COMPUTED_VALUE"""),90)</f>
        <v>90</v>
      </c>
      <c r="B2719" s="1" t="str">
        <f ca="1">IFERROR(__xludf.DUMMYFUNCTION("""COMPUTED_VALUE"""),"Media_TV_BFM TV contribution")</f>
        <v>Media_TV_BFM TV contribution</v>
      </c>
      <c r="C2719" s="1">
        <f ca="1">IFERROR(INDIRECT(ADDRESS(MATCH(A2719,'contribution par jour-semaine'!A:A,0),MATCH(B2719,'contribution par jour-semaine'!$1:$1,0),4,1,"contribution par jour-semaine")),"")</f>
        <v>14193.8544921875</v>
      </c>
      <c r="D2719" s="4" t="str">
        <f ca="1">VLOOKUP(A2719,predictions!A:B,2,FALSE)</f>
        <v>14/03/2022</v>
      </c>
      <c r="E2719" s="4">
        <f t="shared" ca="1" si="10"/>
        <v>44634</v>
      </c>
    </row>
    <row r="2720" spans="1:5" ht="13" x14ac:dyDescent="0.15">
      <c r="A2720" s="1">
        <f ca="1">IFERROR(__xludf.DUMMYFUNCTION("""COMPUTED_VALUE"""),90)</f>
        <v>90</v>
      </c>
      <c r="B2720" s="1" t="str">
        <f ca="1">IFERROR(__xludf.DUMMYFUNCTION("""COMPUTED_VALUE"""),"Media_TV_C8 contribution")</f>
        <v>Media_TV_C8 contribution</v>
      </c>
      <c r="C2720" s="1">
        <f ca="1">IFERROR(INDIRECT(ADDRESS(MATCH(A2720,'contribution par jour-semaine'!A:A,0),MATCH(B2720,'contribution par jour-semaine'!$1:$1,0),4,1,"contribution par jour-semaine")),"")</f>
        <v>8585.5078125</v>
      </c>
      <c r="D2720" s="4" t="str">
        <f ca="1">VLOOKUP(A2720,predictions!A:B,2,FALSE)</f>
        <v>14/03/2022</v>
      </c>
      <c r="E2720" s="4">
        <f t="shared" ca="1" si="10"/>
        <v>44634</v>
      </c>
    </row>
    <row r="2721" spans="1:5" ht="13" x14ac:dyDescent="0.15">
      <c r="A2721" s="1">
        <f ca="1">IFERROR(__xludf.DUMMYFUNCTION("""COMPUTED_VALUE"""),90)</f>
        <v>90</v>
      </c>
      <c r="B2721" s="1" t="str">
        <f ca="1">IFERROR(__xludf.DUMMYFUNCTION("""COMPUTED_VALUE"""),"Media_TV_TF1 SERIES FILMS contribution")</f>
        <v>Media_TV_TF1 SERIES FILMS contribution</v>
      </c>
      <c r="C2721" s="1">
        <f ca="1">IFERROR(INDIRECT(ADDRESS(MATCH(A2721,'contribution par jour-semaine'!A:A,0),MATCH(B2721,'contribution par jour-semaine'!$1:$1,0),4,1,"contribution par jour-semaine")),"")</f>
        <v>9138.5234375</v>
      </c>
      <c r="D2721" s="4" t="str">
        <f ca="1">VLOOKUP(A2721,predictions!A:B,2,FALSE)</f>
        <v>14/03/2022</v>
      </c>
      <c r="E2721" s="4">
        <f t="shared" ca="1" si="10"/>
        <v>44634</v>
      </c>
    </row>
    <row r="2722" spans="1:5" ht="13" x14ac:dyDescent="0.15">
      <c r="A2722" s="1">
        <f ca="1">IFERROR(__xludf.DUMMYFUNCTION("""COMPUTED_VALUE"""),90)</f>
        <v>90</v>
      </c>
      <c r="B2722" s="1" t="str">
        <f ca="1">IFERROR(__xludf.DUMMYFUNCTION("""COMPUTED_VALUE"""),"Media_TV_NRJ12 contribution")</f>
        <v>Media_TV_NRJ12 contribution</v>
      </c>
      <c r="C2722" s="1">
        <f ca="1">IFERROR(INDIRECT(ADDRESS(MATCH(A2722,'contribution par jour-semaine'!A:A,0),MATCH(B2722,'contribution par jour-semaine'!$1:$1,0),4,1,"contribution par jour-semaine")),"")</f>
        <v>8879.306640625</v>
      </c>
      <c r="D2722" s="4" t="str">
        <f ca="1">VLOOKUP(A2722,predictions!A:B,2,FALSE)</f>
        <v>14/03/2022</v>
      </c>
      <c r="E2722" s="4">
        <f t="shared" ca="1" si="10"/>
        <v>44634</v>
      </c>
    </row>
    <row r="2723" spans="1:5" ht="13" x14ac:dyDescent="0.15">
      <c r="A2723" s="1">
        <f ca="1">IFERROR(__xludf.DUMMYFUNCTION("""COMPUTED_VALUE"""),90)</f>
        <v>90</v>
      </c>
      <c r="B2723" s="1" t="str">
        <f ca="1">IFERROR(__xludf.DUMMYFUNCTION("""COMPUTED_VALUE"""),"Media_Search contribution")</f>
        <v>Media_Search contribution</v>
      </c>
      <c r="C2723" s="1">
        <f ca="1">IFERROR(INDIRECT(ADDRESS(MATCH(A2723,'contribution par jour-semaine'!A:A,0),MATCH(B2723,'contribution par jour-semaine'!$1:$1,0),4,1,"contribution par jour-semaine")),"")</f>
        <v>72684.1015625</v>
      </c>
      <c r="D2723" s="4" t="str">
        <f ca="1">VLOOKUP(A2723,predictions!A:B,2,FALSE)</f>
        <v>14/03/2022</v>
      </c>
      <c r="E2723" s="4">
        <f t="shared" ca="1" si="10"/>
        <v>44634</v>
      </c>
    </row>
    <row r="2724" spans="1:5" ht="13" x14ac:dyDescent="0.15">
      <c r="A2724" s="1">
        <f ca="1">IFERROR(__xludf.DUMMYFUNCTION("""COMPUTED_VALUE"""),90)</f>
        <v>90</v>
      </c>
      <c r="B2724" s="1" t="str">
        <f ca="1">IFERROR(__xludf.DUMMYFUNCTION("""COMPUTED_VALUE"""),"Media_Social contribution")</f>
        <v>Media_Social contribution</v>
      </c>
      <c r="C2724" s="1">
        <f ca="1">IFERROR(INDIRECT(ADDRESS(MATCH(A2724,'contribution par jour-semaine'!A:A,0),MATCH(B2724,'contribution par jour-semaine'!$1:$1,0),4,1,"contribution par jour-semaine")),"")</f>
        <v>246681.578125</v>
      </c>
      <c r="D2724" s="4" t="str">
        <f ca="1">VLOOKUP(A2724,predictions!A:B,2,FALSE)</f>
        <v>14/03/2022</v>
      </c>
      <c r="E2724" s="4">
        <f t="shared" ca="1" si="10"/>
        <v>44634</v>
      </c>
    </row>
    <row r="2725" spans="1:5" ht="13" x14ac:dyDescent="0.15">
      <c r="A2725" s="1">
        <f ca="1">IFERROR(__xludf.DUMMYFUNCTION("""COMPUTED_VALUE"""),90)</f>
        <v>90</v>
      </c>
      <c r="B2725" s="1" t="str">
        <f ca="1">IFERROR(__xludf.DUMMYFUNCTION("""COMPUTED_VALUE"""),"Media_Display contribution")</f>
        <v>Media_Display contribution</v>
      </c>
      <c r="C2725" s="1">
        <f ca="1">IFERROR(INDIRECT(ADDRESS(MATCH(A2725,'contribution par jour-semaine'!A:A,0),MATCH(B2725,'contribution par jour-semaine'!$1:$1,0),4,1,"contribution par jour-semaine")),"")</f>
        <v>48464.87109375</v>
      </c>
      <c r="D2725" s="4" t="str">
        <f ca="1">VLOOKUP(A2725,predictions!A:B,2,FALSE)</f>
        <v>14/03/2022</v>
      </c>
      <c r="E2725" s="4">
        <f t="shared" ca="1" si="10"/>
        <v>44634</v>
      </c>
    </row>
    <row r="2726" spans="1:5" ht="13" x14ac:dyDescent="0.15">
      <c r="A2726" s="1">
        <f ca="1">IFERROR(__xludf.DUMMYFUNCTION("""COMPUTED_VALUE"""),90)</f>
        <v>90</v>
      </c>
      <c r="B2726" s="1" t="str">
        <f ca="1">IFERROR(__xludf.DUMMYFUNCTION("""COMPUTED_VALUE"""),"Media_OOH_JC DECAUX VITRINE 2M2 NATIONAL contribution")</f>
        <v>Media_OOH_JC DECAUX VITRINE 2M2 NATIONAL contribution</v>
      </c>
      <c r="C2726" s="1">
        <f ca="1">IFERROR(INDIRECT(ADDRESS(MATCH(A2726,'contribution par jour-semaine'!A:A,0),MATCH(B2726,'contribution par jour-semaine'!$1:$1,0),4,1,"contribution par jour-semaine")),"")</f>
        <v>2339.635498046875</v>
      </c>
      <c r="D2726" s="4" t="str">
        <f ca="1">VLOOKUP(A2726,predictions!A:B,2,FALSE)</f>
        <v>14/03/2022</v>
      </c>
      <c r="E2726" s="4">
        <f t="shared" ca="1" si="10"/>
        <v>44634</v>
      </c>
    </row>
    <row r="2727" spans="1:5" ht="13" x14ac:dyDescent="0.15">
      <c r="A2727" s="1">
        <f ca="1">IFERROR(__xludf.DUMMYFUNCTION("""COMPUTED_VALUE"""),90)</f>
        <v>90</v>
      </c>
      <c r="B2727" s="1" t="str">
        <f ca="1">IFERROR(__xludf.DUMMYFUNCTION("""COMPUTED_VALUE"""),"Media_OOH_METROBUS METRO NATIONAL contribution")</f>
        <v>Media_OOH_METROBUS METRO NATIONAL contribution</v>
      </c>
      <c r="C2727" s="1">
        <f ca="1">IFERROR(INDIRECT(ADDRESS(MATCH(A2727,'contribution par jour-semaine'!A:A,0),MATCH(B2727,'contribution par jour-semaine'!$1:$1,0),4,1,"contribution par jour-semaine")),"")</f>
        <v>2934.990234375</v>
      </c>
      <c r="D2727" s="4" t="str">
        <f ca="1">VLOOKUP(A2727,predictions!A:B,2,FALSE)</f>
        <v>14/03/2022</v>
      </c>
      <c r="E2727" s="4">
        <f t="shared" ca="1" si="10"/>
        <v>44634</v>
      </c>
    </row>
    <row r="2728" spans="1:5" ht="13" x14ac:dyDescent="0.15">
      <c r="A2728" s="1">
        <f ca="1">IFERROR(__xludf.DUMMYFUNCTION("""COMPUTED_VALUE"""),90)</f>
        <v>90</v>
      </c>
      <c r="B2728" s="1" t="str">
        <f ca="1">IFERROR(__xludf.DUMMYFUNCTION("""COMPUTED_VALUE"""),"Media_OOH_CLEAR CHANNEL SHOPPING MALLS contribution")</f>
        <v>Media_OOH_CLEAR CHANNEL SHOPPING MALLS contribution</v>
      </c>
      <c r="C2728" s="1">
        <f ca="1">IFERROR(INDIRECT(ADDRESS(MATCH(A2728,'contribution par jour-semaine'!A:A,0),MATCH(B2728,'contribution par jour-semaine'!$1:$1,0),4,1,"contribution par jour-semaine")),"")</f>
        <v>4744.3388671875</v>
      </c>
      <c r="D2728" s="4" t="str">
        <f ca="1">VLOOKUP(A2728,predictions!A:B,2,FALSE)</f>
        <v>14/03/2022</v>
      </c>
      <c r="E2728" s="4">
        <f t="shared" ca="1" si="10"/>
        <v>44634</v>
      </c>
    </row>
    <row r="2729" spans="1:5" ht="13" x14ac:dyDescent="0.15">
      <c r="A2729" s="1">
        <f ca="1">IFERROR(__xludf.DUMMYFUNCTION("""COMPUTED_VALUE"""),90)</f>
        <v>90</v>
      </c>
      <c r="B2729" s="1" t="str">
        <f ca="1">IFERROR(__xludf.DUMMYFUNCTION("""COMPUTED_VALUE"""),"Media_OOH_MEDIAGARES TRANSPORT contribution")</f>
        <v>Media_OOH_MEDIAGARES TRANSPORT contribution</v>
      </c>
      <c r="C2729" s="1">
        <f ca="1">IFERROR(INDIRECT(ADDRESS(MATCH(A2729,'contribution par jour-semaine'!A:A,0),MATCH(B2729,'contribution par jour-semaine'!$1:$1,0),4,1,"contribution par jour-semaine")),"")</f>
        <v>11534.5458984375</v>
      </c>
      <c r="D2729" s="4" t="str">
        <f ca="1">VLOOKUP(A2729,predictions!A:B,2,FALSE)</f>
        <v>14/03/2022</v>
      </c>
      <c r="E2729" s="4">
        <f t="shared" ca="1" si="10"/>
        <v>44634</v>
      </c>
    </row>
    <row r="2730" spans="1:5" ht="13" x14ac:dyDescent="0.15">
      <c r="A2730" s="1">
        <f ca="1">IFERROR(__xludf.DUMMYFUNCTION("""COMPUTED_VALUE"""),90)</f>
        <v>90</v>
      </c>
      <c r="B2730" s="1" t="str">
        <f ca="1">IFERROR(__xludf.DUMMYFUNCTION("""COMPUTED_VALUE"""),"Media_OOH_Others contribution")</f>
        <v>Media_OOH_Others contribution</v>
      </c>
      <c r="C2730" s="1">
        <f ca="1">IFERROR(INDIRECT(ADDRESS(MATCH(A2730,'contribution par jour-semaine'!A:A,0),MATCH(B2730,'contribution par jour-semaine'!$1:$1,0),4,1,"contribution par jour-semaine")),"")</f>
        <v>3339.60986328125</v>
      </c>
      <c r="D2730" s="4" t="str">
        <f ca="1">VLOOKUP(A2730,predictions!A:B,2,FALSE)</f>
        <v>14/03/2022</v>
      </c>
      <c r="E2730" s="4">
        <f t="shared" ca="1" si="10"/>
        <v>44634</v>
      </c>
    </row>
    <row r="2731" spans="1:5" ht="13" x14ac:dyDescent="0.15">
      <c r="A2731" s="1">
        <f ca="1">IFERROR(__xludf.DUMMYFUNCTION("""COMPUTED_VALUE"""),90)</f>
        <v>90</v>
      </c>
      <c r="B2731" s="1" t="str">
        <f ca="1">IFERROR(__xludf.DUMMYFUNCTION("""COMPUTED_VALUE"""),"baseline contribution")</f>
        <v>baseline contribution</v>
      </c>
      <c r="C2731" s="1">
        <f ca="1">IFERROR(INDIRECT(ADDRESS(MATCH(A2731,'contribution par jour-semaine'!A:A,0),MATCH(B2731,'contribution par jour-semaine'!$1:$1,0),4,1,"contribution par jour-semaine")),"")</f>
        <v>1288700.375</v>
      </c>
      <c r="D2731" s="4" t="str">
        <f ca="1">VLOOKUP(A2731,predictions!A:B,2,FALSE)</f>
        <v>14/03/2022</v>
      </c>
      <c r="E2731" s="4">
        <f t="shared" ca="1" si="10"/>
        <v>44634</v>
      </c>
    </row>
    <row r="2732" spans="1:5" ht="13" x14ac:dyDescent="0.15">
      <c r="A2732" s="1">
        <f ca="1">IFERROR(__xludf.DUMMYFUNCTION("""COMPUTED_VALUE"""),91)</f>
        <v>91</v>
      </c>
      <c r="B2732" s="1" t="str">
        <f ca="1">IFERROR(__xludf.DUMMYFUNCTION("""COMPUTED_VALUE"""),"Media_Print_Others contribution")</f>
        <v>Media_Print_Others contribution</v>
      </c>
      <c r="C2732" s="1">
        <f ca="1">IFERROR(INDIRECT(ADDRESS(MATCH(A2732,'contribution par jour-semaine'!A:A,0),MATCH(B2732,'contribution par jour-semaine'!$1:$1,0),4,1,"contribution par jour-semaine")),"")</f>
        <v>22788.892578125</v>
      </c>
      <c r="D2732" s="4" t="str">
        <f ca="1">VLOOKUP(A2732,predictions!A:B,2,FALSE)</f>
        <v>21/03/2022</v>
      </c>
      <c r="E2732" s="4">
        <f t="shared" ca="1" si="10"/>
        <v>44641</v>
      </c>
    </row>
    <row r="2733" spans="1:5" ht="13" x14ac:dyDescent="0.15">
      <c r="A2733" s="1">
        <f ca="1">IFERROR(__xludf.DUMMYFUNCTION("""COMPUTED_VALUE"""),91)</f>
        <v>91</v>
      </c>
      <c r="B2733" s="1" t="str">
        <f ca="1">IFERROR(__xludf.DUMMYFUNCTION("""COMPUTED_VALUE"""),"Media_Print_ELLE contribution")</f>
        <v>Media_Print_ELLE contribution</v>
      </c>
      <c r="C2733" s="1">
        <f ca="1">IFERROR(INDIRECT(ADDRESS(MATCH(A2733,'contribution par jour-semaine'!A:A,0),MATCH(B2733,'contribution par jour-semaine'!$1:$1,0),4,1,"contribution par jour-semaine")),"")</f>
        <v>44495.359375</v>
      </c>
      <c r="D2733" s="4" t="str">
        <f ca="1">VLOOKUP(A2733,predictions!A:B,2,FALSE)</f>
        <v>21/03/2022</v>
      </c>
      <c r="E2733" s="4">
        <f t="shared" ca="1" si="10"/>
        <v>44641</v>
      </c>
    </row>
    <row r="2734" spans="1:5" ht="13" x14ac:dyDescent="0.15">
      <c r="A2734" s="1">
        <f ca="1">IFERROR(__xludf.DUMMYFUNCTION("""COMPUTED_VALUE"""),91)</f>
        <v>91</v>
      </c>
      <c r="B2734" s="1" t="str">
        <f ca="1">IFERROR(__xludf.DUMMYFUNCTION("""COMPUTED_VALUE"""),"Media_Print_MADAME FIGARO contribution")</f>
        <v>Media_Print_MADAME FIGARO contribution</v>
      </c>
      <c r="C2734" s="1">
        <f ca="1">IFERROR(INDIRECT(ADDRESS(MATCH(A2734,'contribution par jour-semaine'!A:A,0),MATCH(B2734,'contribution par jour-semaine'!$1:$1,0),4,1,"contribution par jour-semaine")),"")</f>
        <v>21382.955078125</v>
      </c>
      <c r="D2734" s="4" t="str">
        <f ca="1">VLOOKUP(A2734,predictions!A:B,2,FALSE)</f>
        <v>21/03/2022</v>
      </c>
      <c r="E2734" s="4">
        <f t="shared" ca="1" si="10"/>
        <v>44641</v>
      </c>
    </row>
    <row r="2735" spans="1:5" ht="13" x14ac:dyDescent="0.15">
      <c r="A2735" s="1">
        <f ca="1">IFERROR(__xludf.DUMMYFUNCTION("""COMPUTED_VALUE"""),91)</f>
        <v>91</v>
      </c>
      <c r="B2735" s="1" t="str">
        <f ca="1">IFERROR(__xludf.DUMMYFUNCTION("""COMPUTED_VALUE"""),"Media_Print_MARIE CLAIRE contribution")</f>
        <v>Media_Print_MARIE CLAIRE contribution</v>
      </c>
      <c r="C2735" s="1">
        <f ca="1">IFERROR(INDIRECT(ADDRESS(MATCH(A2735,'contribution par jour-semaine'!A:A,0),MATCH(B2735,'contribution par jour-semaine'!$1:$1,0),4,1,"contribution par jour-semaine")),"")</f>
        <v>10710.2646484375</v>
      </c>
      <c r="D2735" s="4" t="str">
        <f ca="1">VLOOKUP(A2735,predictions!A:B,2,FALSE)</f>
        <v>21/03/2022</v>
      </c>
      <c r="E2735" s="4">
        <f t="shared" ca="1" si="10"/>
        <v>44641</v>
      </c>
    </row>
    <row r="2736" spans="1:5" ht="13" x14ac:dyDescent="0.15">
      <c r="A2736" s="1">
        <f ca="1">IFERROR(__xludf.DUMMYFUNCTION("""COMPUTED_VALUE"""),91)</f>
        <v>91</v>
      </c>
      <c r="B2736" s="1" t="str">
        <f ca="1">IFERROR(__xludf.DUMMYFUNCTION("""COMPUTED_VALUE"""),"Media_Print_VERSION FEMINA contribution")</f>
        <v>Media_Print_VERSION FEMINA contribution</v>
      </c>
      <c r="C2736" s="1">
        <f ca="1">IFERROR(INDIRECT(ADDRESS(MATCH(A2736,'contribution par jour-semaine'!A:A,0),MATCH(B2736,'contribution par jour-semaine'!$1:$1,0),4,1,"contribution par jour-semaine")),"")</f>
        <v>49740.09765625</v>
      </c>
      <c r="D2736" s="4" t="str">
        <f ca="1">VLOOKUP(A2736,predictions!A:B,2,FALSE)</f>
        <v>21/03/2022</v>
      </c>
      <c r="E2736" s="4">
        <f t="shared" ca="1" si="10"/>
        <v>44641</v>
      </c>
    </row>
    <row r="2737" spans="1:5" ht="13" x14ac:dyDescent="0.15">
      <c r="A2737" s="1">
        <f ca="1">IFERROR(__xludf.DUMMYFUNCTION("""COMPUTED_VALUE"""),91)</f>
        <v>91</v>
      </c>
      <c r="B2737" s="1" t="str">
        <f ca="1">IFERROR(__xludf.DUMMYFUNCTION("""COMPUTED_VALUE"""),"Media_Print_GALA contribution")</f>
        <v>Media_Print_GALA contribution</v>
      </c>
      <c r="C2737" s="1">
        <f ca="1">IFERROR(INDIRECT(ADDRESS(MATCH(A2737,'contribution par jour-semaine'!A:A,0),MATCH(B2737,'contribution par jour-semaine'!$1:$1,0),4,1,"contribution par jour-semaine")),"")</f>
        <v>26635.1328125</v>
      </c>
      <c r="D2737" s="4" t="str">
        <f ca="1">VLOOKUP(A2737,predictions!A:B,2,FALSE)</f>
        <v>21/03/2022</v>
      </c>
      <c r="E2737" s="4">
        <f t="shared" ca="1" si="10"/>
        <v>44641</v>
      </c>
    </row>
    <row r="2738" spans="1:5" ht="13" x14ac:dyDescent="0.15">
      <c r="A2738" s="1">
        <f ca="1">IFERROR(__xludf.DUMMYFUNCTION("""COMPUTED_VALUE"""),91)</f>
        <v>91</v>
      </c>
      <c r="B2738" s="1" t="str">
        <f ca="1">IFERROR(__xludf.DUMMYFUNCTION("""COMPUTED_VALUE"""),"Media_Print_COSMOPOLITAN contribution")</f>
        <v>Media_Print_COSMOPOLITAN contribution</v>
      </c>
      <c r="C2738" s="1">
        <f ca="1">IFERROR(INDIRECT(ADDRESS(MATCH(A2738,'contribution par jour-semaine'!A:A,0),MATCH(B2738,'contribution par jour-semaine'!$1:$1,0),4,1,"contribution par jour-semaine")),"")</f>
        <v>38529.66796875</v>
      </c>
      <c r="D2738" s="4" t="str">
        <f ca="1">VLOOKUP(A2738,predictions!A:B,2,FALSE)</f>
        <v>21/03/2022</v>
      </c>
      <c r="E2738" s="4">
        <f t="shared" ca="1" si="10"/>
        <v>44641</v>
      </c>
    </row>
    <row r="2739" spans="1:5" ht="13" x14ac:dyDescent="0.15">
      <c r="A2739" s="1">
        <f ca="1">IFERROR(__xludf.DUMMYFUNCTION("""COMPUTED_VALUE"""),91)</f>
        <v>91</v>
      </c>
      <c r="B2739" s="1" t="str">
        <f ca="1">IFERROR(__xludf.DUMMYFUNCTION("""COMPUTED_VALUE"""),"Media_Print_FEMME ACTUELLE contribution")</f>
        <v>Media_Print_FEMME ACTUELLE contribution</v>
      </c>
      <c r="C2739" s="1">
        <f ca="1">IFERROR(INDIRECT(ADDRESS(MATCH(A2739,'contribution par jour-semaine'!A:A,0),MATCH(B2739,'contribution par jour-semaine'!$1:$1,0),4,1,"contribution par jour-semaine")),"")</f>
        <v>31235.08984375</v>
      </c>
      <c r="D2739" s="4" t="str">
        <f ca="1">VLOOKUP(A2739,predictions!A:B,2,FALSE)</f>
        <v>21/03/2022</v>
      </c>
      <c r="E2739" s="4">
        <f t="shared" ca="1" si="10"/>
        <v>44641</v>
      </c>
    </row>
    <row r="2740" spans="1:5" ht="13" x14ac:dyDescent="0.15">
      <c r="A2740" s="1">
        <f ca="1">IFERROR(__xludf.DUMMYFUNCTION("""COMPUTED_VALUE"""),91)</f>
        <v>91</v>
      </c>
      <c r="B2740" s="1" t="str">
        <f ca="1">IFERROR(__xludf.DUMMYFUNCTION("""COMPUTED_VALUE"""),"Media_Print_PARIS MATCH contribution")</f>
        <v>Media_Print_PARIS MATCH contribution</v>
      </c>
      <c r="C2740" s="1">
        <f ca="1">IFERROR(INDIRECT(ADDRESS(MATCH(A2740,'contribution par jour-semaine'!A:A,0),MATCH(B2740,'contribution par jour-semaine'!$1:$1,0),4,1,"contribution par jour-semaine")),"")</f>
        <v>10023.2666015625</v>
      </c>
      <c r="D2740" s="4" t="str">
        <f ca="1">VLOOKUP(A2740,predictions!A:B,2,FALSE)</f>
        <v>21/03/2022</v>
      </c>
      <c r="E2740" s="4">
        <f t="shared" ca="1" si="10"/>
        <v>44641</v>
      </c>
    </row>
    <row r="2741" spans="1:5" ht="13" x14ac:dyDescent="0.15">
      <c r="A2741" s="1">
        <f ca="1">IFERROR(__xludf.DUMMYFUNCTION("""COMPUTED_VALUE"""),91)</f>
        <v>91</v>
      </c>
      <c r="B2741" s="1" t="str">
        <f ca="1">IFERROR(__xludf.DUMMYFUNCTION("""COMPUTED_VALUE"""),"Media_Print_BIBA contribution")</f>
        <v>Media_Print_BIBA contribution</v>
      </c>
      <c r="C2741" s="1">
        <f ca="1">IFERROR(INDIRECT(ADDRESS(MATCH(A2741,'contribution par jour-semaine'!A:A,0),MATCH(B2741,'contribution par jour-semaine'!$1:$1,0),4,1,"contribution par jour-semaine")),"")</f>
        <v>11530.7880859375</v>
      </c>
      <c r="D2741" s="4" t="str">
        <f ca="1">VLOOKUP(A2741,predictions!A:B,2,FALSE)</f>
        <v>21/03/2022</v>
      </c>
      <c r="E2741" s="4">
        <f t="shared" ca="1" si="10"/>
        <v>44641</v>
      </c>
    </row>
    <row r="2742" spans="1:5" ht="13" x14ac:dyDescent="0.15">
      <c r="A2742" s="1">
        <f ca="1">IFERROR(__xludf.DUMMYFUNCTION("""COMPUTED_VALUE"""),91)</f>
        <v>91</v>
      </c>
      <c r="B2742" s="1" t="str">
        <f ca="1">IFERROR(__xludf.DUMMYFUNCTION("""COMPUTED_VALUE"""),"Media_Print_AVANTAGES contribution")</f>
        <v>Media_Print_AVANTAGES contribution</v>
      </c>
      <c r="C2742" s="1">
        <f ca="1">IFERROR(INDIRECT(ADDRESS(MATCH(A2742,'contribution par jour-semaine'!A:A,0),MATCH(B2742,'contribution par jour-semaine'!$1:$1,0),4,1,"contribution par jour-semaine")),"")</f>
        <v>13773.021484375</v>
      </c>
      <c r="D2742" s="4" t="str">
        <f ca="1">VLOOKUP(A2742,predictions!A:B,2,FALSE)</f>
        <v>21/03/2022</v>
      </c>
      <c r="E2742" s="4">
        <f t="shared" ca="1" si="10"/>
        <v>44641</v>
      </c>
    </row>
    <row r="2743" spans="1:5" ht="13" x14ac:dyDescent="0.15">
      <c r="A2743" s="1">
        <f ca="1">IFERROR(__xludf.DUMMYFUNCTION("""COMPUTED_VALUE"""),91)</f>
        <v>91</v>
      </c>
      <c r="B2743" s="1" t="str">
        <f ca="1">IFERROR(__xludf.DUMMYFUNCTION("""COMPUTED_VALUE"""),"Media_Print_PSYCHOLOGIES contribution")</f>
        <v>Media_Print_PSYCHOLOGIES contribution</v>
      </c>
      <c r="C2743" s="1">
        <f ca="1">IFERROR(INDIRECT(ADDRESS(MATCH(A2743,'contribution par jour-semaine'!A:A,0),MATCH(B2743,'contribution par jour-semaine'!$1:$1,0),4,1,"contribution par jour-semaine")),"")</f>
        <v>4184.123046875</v>
      </c>
      <c r="D2743" s="4" t="str">
        <f ca="1">VLOOKUP(A2743,predictions!A:B,2,FALSE)</f>
        <v>21/03/2022</v>
      </c>
      <c r="E2743" s="4">
        <f t="shared" ca="1" si="10"/>
        <v>44641</v>
      </c>
    </row>
    <row r="2744" spans="1:5" ht="13" x14ac:dyDescent="0.15">
      <c r="A2744" s="1">
        <f ca="1">IFERROR(__xludf.DUMMYFUNCTION("""COMPUTED_VALUE"""),91)</f>
        <v>91</v>
      </c>
      <c r="B2744" s="1" t="str">
        <f ca="1">IFERROR(__xludf.DUMMYFUNCTION("""COMPUTED_VALUE"""),"Media_TV_TF1 contribution")</f>
        <v>Media_TV_TF1 contribution</v>
      </c>
      <c r="C2744" s="1">
        <f ca="1">IFERROR(INDIRECT(ADDRESS(MATCH(A2744,'contribution par jour-semaine'!A:A,0),MATCH(B2744,'contribution par jour-semaine'!$1:$1,0),4,1,"contribution par jour-semaine")),"")</f>
        <v>12706.6513671875</v>
      </c>
      <c r="D2744" s="4" t="str">
        <f ca="1">VLOOKUP(A2744,predictions!A:B,2,FALSE)</f>
        <v>21/03/2022</v>
      </c>
      <c r="E2744" s="4">
        <f t="shared" ca="1" si="10"/>
        <v>44641</v>
      </c>
    </row>
    <row r="2745" spans="1:5" ht="13" x14ac:dyDescent="0.15">
      <c r="A2745" s="1">
        <f ca="1">IFERROR(__xludf.DUMMYFUNCTION("""COMPUTED_VALUE"""),91)</f>
        <v>91</v>
      </c>
      <c r="B2745" s="1" t="str">
        <f ca="1">IFERROR(__xludf.DUMMYFUNCTION("""COMPUTED_VALUE"""),"Media_TV_Others contribution")</f>
        <v>Media_TV_Others contribution</v>
      </c>
      <c r="C2745" s="1">
        <f ca="1">IFERROR(INDIRECT(ADDRESS(MATCH(A2745,'contribution par jour-semaine'!A:A,0),MATCH(B2745,'contribution par jour-semaine'!$1:$1,0),4,1,"contribution par jour-semaine")),"")</f>
        <v>16569.330078125</v>
      </c>
      <c r="D2745" s="4" t="str">
        <f ca="1">VLOOKUP(A2745,predictions!A:B,2,FALSE)</f>
        <v>21/03/2022</v>
      </c>
      <c r="E2745" s="4">
        <f t="shared" ca="1" si="10"/>
        <v>44641</v>
      </c>
    </row>
    <row r="2746" spans="1:5" ht="13" x14ac:dyDescent="0.15">
      <c r="A2746" s="1">
        <f ca="1">IFERROR(__xludf.DUMMYFUNCTION("""COMPUTED_VALUE"""),91)</f>
        <v>91</v>
      </c>
      <c r="B2746" s="1" t="str">
        <f ca="1">IFERROR(__xludf.DUMMYFUNCTION("""COMPUTED_VALUE"""),"Media_TV_M6 contribution")</f>
        <v>Media_TV_M6 contribution</v>
      </c>
      <c r="C2746" s="1">
        <f ca="1">IFERROR(INDIRECT(ADDRESS(MATCH(A2746,'contribution par jour-semaine'!A:A,0),MATCH(B2746,'contribution par jour-semaine'!$1:$1,0),4,1,"contribution par jour-semaine")),"")</f>
        <v>18093.611328125</v>
      </c>
      <c r="D2746" s="4" t="str">
        <f ca="1">VLOOKUP(A2746,predictions!A:B,2,FALSE)</f>
        <v>21/03/2022</v>
      </c>
      <c r="E2746" s="4">
        <f t="shared" ca="1" si="10"/>
        <v>44641</v>
      </c>
    </row>
    <row r="2747" spans="1:5" ht="13" x14ac:dyDescent="0.15">
      <c r="A2747" s="1">
        <f ca="1">IFERROR(__xludf.DUMMYFUNCTION("""COMPUTED_VALUE"""),91)</f>
        <v>91</v>
      </c>
      <c r="B2747" s="1" t="str">
        <f ca="1">IFERROR(__xludf.DUMMYFUNCTION("""COMPUTED_VALUE"""),"Media_TV_TMC contribution")</f>
        <v>Media_TV_TMC contribution</v>
      </c>
      <c r="C2747" s="1">
        <f ca="1">IFERROR(INDIRECT(ADDRESS(MATCH(A2747,'contribution par jour-semaine'!A:A,0),MATCH(B2747,'contribution par jour-semaine'!$1:$1,0),4,1,"contribution par jour-semaine")),"")</f>
        <v>27741.73828125</v>
      </c>
      <c r="D2747" s="4" t="str">
        <f ca="1">VLOOKUP(A2747,predictions!A:B,2,FALSE)</f>
        <v>21/03/2022</v>
      </c>
      <c r="E2747" s="4">
        <f t="shared" ca="1" si="10"/>
        <v>44641</v>
      </c>
    </row>
    <row r="2748" spans="1:5" ht="13" x14ac:dyDescent="0.15">
      <c r="A2748" s="1">
        <f ca="1">IFERROR(__xludf.DUMMYFUNCTION("""COMPUTED_VALUE"""),91)</f>
        <v>91</v>
      </c>
      <c r="B2748" s="1" t="str">
        <f ca="1">IFERROR(__xludf.DUMMYFUNCTION("""COMPUTED_VALUE"""),"Media_TV_FRANCE 2 contribution")</f>
        <v>Media_TV_FRANCE 2 contribution</v>
      </c>
      <c r="C2748" s="1">
        <f ca="1">IFERROR(INDIRECT(ADDRESS(MATCH(A2748,'contribution par jour-semaine'!A:A,0),MATCH(B2748,'contribution par jour-semaine'!$1:$1,0),4,1,"contribution par jour-semaine")),"")</f>
        <v>15557.982421875</v>
      </c>
      <c r="D2748" s="4" t="str">
        <f ca="1">VLOOKUP(A2748,predictions!A:B,2,FALSE)</f>
        <v>21/03/2022</v>
      </c>
      <c r="E2748" s="4">
        <f t="shared" ca="1" si="10"/>
        <v>44641</v>
      </c>
    </row>
    <row r="2749" spans="1:5" ht="13" x14ac:dyDescent="0.15">
      <c r="A2749" s="1">
        <f ca="1">IFERROR(__xludf.DUMMYFUNCTION("""COMPUTED_VALUE"""),91)</f>
        <v>91</v>
      </c>
      <c r="B2749" s="1" t="str">
        <f ca="1">IFERROR(__xludf.DUMMYFUNCTION("""COMPUTED_VALUE"""),"Media_TV_BFM TV contribution")</f>
        <v>Media_TV_BFM TV contribution</v>
      </c>
      <c r="C2749" s="1">
        <f ca="1">IFERROR(INDIRECT(ADDRESS(MATCH(A2749,'contribution par jour-semaine'!A:A,0),MATCH(B2749,'contribution par jour-semaine'!$1:$1,0),4,1,"contribution par jour-semaine")),"")</f>
        <v>14546.6416015625</v>
      </c>
      <c r="D2749" s="4" t="str">
        <f ca="1">VLOOKUP(A2749,predictions!A:B,2,FALSE)</f>
        <v>21/03/2022</v>
      </c>
      <c r="E2749" s="4">
        <f t="shared" ca="1" si="10"/>
        <v>44641</v>
      </c>
    </row>
    <row r="2750" spans="1:5" ht="13" x14ac:dyDescent="0.15">
      <c r="A2750" s="1">
        <f ca="1">IFERROR(__xludf.DUMMYFUNCTION("""COMPUTED_VALUE"""),91)</f>
        <v>91</v>
      </c>
      <c r="B2750" s="1" t="str">
        <f ca="1">IFERROR(__xludf.DUMMYFUNCTION("""COMPUTED_VALUE"""),"Media_TV_C8 contribution")</f>
        <v>Media_TV_C8 contribution</v>
      </c>
      <c r="C2750" s="1">
        <f ca="1">IFERROR(INDIRECT(ADDRESS(MATCH(A2750,'contribution par jour-semaine'!A:A,0),MATCH(B2750,'contribution par jour-semaine'!$1:$1,0),4,1,"contribution par jour-semaine")),"")</f>
        <v>8783.0576171875</v>
      </c>
      <c r="D2750" s="4" t="str">
        <f ca="1">VLOOKUP(A2750,predictions!A:B,2,FALSE)</f>
        <v>21/03/2022</v>
      </c>
      <c r="E2750" s="4">
        <f t="shared" ca="1" si="10"/>
        <v>44641</v>
      </c>
    </row>
    <row r="2751" spans="1:5" ht="13" x14ac:dyDescent="0.15">
      <c r="A2751" s="1">
        <f ca="1">IFERROR(__xludf.DUMMYFUNCTION("""COMPUTED_VALUE"""),91)</f>
        <v>91</v>
      </c>
      <c r="B2751" s="1" t="str">
        <f ca="1">IFERROR(__xludf.DUMMYFUNCTION("""COMPUTED_VALUE"""),"Media_TV_TF1 SERIES FILMS contribution")</f>
        <v>Media_TV_TF1 SERIES FILMS contribution</v>
      </c>
      <c r="C2751" s="1">
        <f ca="1">IFERROR(INDIRECT(ADDRESS(MATCH(A2751,'contribution par jour-semaine'!A:A,0),MATCH(B2751,'contribution par jour-semaine'!$1:$1,0),4,1,"contribution par jour-semaine")),"")</f>
        <v>9639.5771484375</v>
      </c>
      <c r="D2751" s="4" t="str">
        <f ca="1">VLOOKUP(A2751,predictions!A:B,2,FALSE)</f>
        <v>21/03/2022</v>
      </c>
      <c r="E2751" s="4">
        <f t="shared" ca="1" si="10"/>
        <v>44641</v>
      </c>
    </row>
    <row r="2752" spans="1:5" ht="13" x14ac:dyDescent="0.15">
      <c r="A2752" s="1">
        <f ca="1">IFERROR(__xludf.DUMMYFUNCTION("""COMPUTED_VALUE"""),91)</f>
        <v>91</v>
      </c>
      <c r="B2752" s="1" t="str">
        <f ca="1">IFERROR(__xludf.DUMMYFUNCTION("""COMPUTED_VALUE"""),"Media_TV_NRJ12 contribution")</f>
        <v>Media_TV_NRJ12 contribution</v>
      </c>
      <c r="C2752" s="1">
        <f ca="1">IFERROR(INDIRECT(ADDRESS(MATCH(A2752,'contribution par jour-semaine'!A:A,0),MATCH(B2752,'contribution par jour-semaine'!$1:$1,0),4,1,"contribution par jour-semaine")),"")</f>
        <v>10105.5048828125</v>
      </c>
      <c r="D2752" s="4" t="str">
        <f ca="1">VLOOKUP(A2752,predictions!A:B,2,FALSE)</f>
        <v>21/03/2022</v>
      </c>
      <c r="E2752" s="4">
        <f t="shared" ca="1" si="10"/>
        <v>44641</v>
      </c>
    </row>
    <row r="2753" spans="1:5" ht="13" x14ac:dyDescent="0.15">
      <c r="A2753" s="1">
        <f ca="1">IFERROR(__xludf.DUMMYFUNCTION("""COMPUTED_VALUE"""),91)</f>
        <v>91</v>
      </c>
      <c r="B2753" s="1" t="str">
        <f ca="1">IFERROR(__xludf.DUMMYFUNCTION("""COMPUTED_VALUE"""),"Media_Search contribution")</f>
        <v>Media_Search contribution</v>
      </c>
      <c r="C2753" s="1">
        <f ca="1">IFERROR(INDIRECT(ADDRESS(MATCH(A2753,'contribution par jour-semaine'!A:A,0),MATCH(B2753,'contribution par jour-semaine'!$1:$1,0),4,1,"contribution par jour-semaine")),"")</f>
        <v>73078.9453125</v>
      </c>
      <c r="D2753" s="4" t="str">
        <f ca="1">VLOOKUP(A2753,predictions!A:B,2,FALSE)</f>
        <v>21/03/2022</v>
      </c>
      <c r="E2753" s="4">
        <f t="shared" ca="1" si="10"/>
        <v>44641</v>
      </c>
    </row>
    <row r="2754" spans="1:5" ht="13" x14ac:dyDescent="0.15">
      <c r="A2754" s="1">
        <f ca="1">IFERROR(__xludf.DUMMYFUNCTION("""COMPUTED_VALUE"""),91)</f>
        <v>91</v>
      </c>
      <c r="B2754" s="1" t="str">
        <f ca="1">IFERROR(__xludf.DUMMYFUNCTION("""COMPUTED_VALUE"""),"Media_Social contribution")</f>
        <v>Media_Social contribution</v>
      </c>
      <c r="C2754" s="1">
        <f ca="1">IFERROR(INDIRECT(ADDRESS(MATCH(A2754,'contribution par jour-semaine'!A:A,0),MATCH(B2754,'contribution par jour-semaine'!$1:$1,0),4,1,"contribution par jour-semaine")),"")</f>
        <v>194075.203125</v>
      </c>
      <c r="D2754" s="4" t="str">
        <f ca="1">VLOOKUP(A2754,predictions!A:B,2,FALSE)</f>
        <v>21/03/2022</v>
      </c>
      <c r="E2754" s="4">
        <f t="shared" ca="1" si="10"/>
        <v>44641</v>
      </c>
    </row>
    <row r="2755" spans="1:5" ht="13" x14ac:dyDescent="0.15">
      <c r="A2755" s="1">
        <f ca="1">IFERROR(__xludf.DUMMYFUNCTION("""COMPUTED_VALUE"""),91)</f>
        <v>91</v>
      </c>
      <c r="B2755" s="1" t="str">
        <f ca="1">IFERROR(__xludf.DUMMYFUNCTION("""COMPUTED_VALUE"""),"Media_Display contribution")</f>
        <v>Media_Display contribution</v>
      </c>
      <c r="C2755" s="1">
        <f ca="1">IFERROR(INDIRECT(ADDRESS(MATCH(A2755,'contribution par jour-semaine'!A:A,0),MATCH(B2755,'contribution par jour-semaine'!$1:$1,0),4,1,"contribution par jour-semaine")),"")</f>
        <v>48220.98046875</v>
      </c>
      <c r="D2755" s="4" t="str">
        <f ca="1">VLOOKUP(A2755,predictions!A:B,2,FALSE)</f>
        <v>21/03/2022</v>
      </c>
      <c r="E2755" s="4">
        <f t="shared" ca="1" si="10"/>
        <v>44641</v>
      </c>
    </row>
    <row r="2756" spans="1:5" ht="13" x14ac:dyDescent="0.15">
      <c r="A2756" s="1">
        <f ca="1">IFERROR(__xludf.DUMMYFUNCTION("""COMPUTED_VALUE"""),91)</f>
        <v>91</v>
      </c>
      <c r="B2756" s="1" t="str">
        <f ca="1">IFERROR(__xludf.DUMMYFUNCTION("""COMPUTED_VALUE"""),"Media_OOH_JC DECAUX VITRINE 2M2 NATIONAL contribution")</f>
        <v>Media_OOH_JC DECAUX VITRINE 2M2 NATIONAL contribution</v>
      </c>
      <c r="C2756" s="1">
        <f ca="1">IFERROR(INDIRECT(ADDRESS(MATCH(A2756,'contribution par jour-semaine'!A:A,0),MATCH(B2756,'contribution par jour-semaine'!$1:$1,0),4,1,"contribution par jour-semaine")),"")</f>
        <v>2236.326904296875</v>
      </c>
      <c r="D2756" s="4" t="str">
        <f ca="1">VLOOKUP(A2756,predictions!A:B,2,FALSE)</f>
        <v>21/03/2022</v>
      </c>
      <c r="E2756" s="4">
        <f t="shared" ca="1" si="10"/>
        <v>44641</v>
      </c>
    </row>
    <row r="2757" spans="1:5" ht="13" x14ac:dyDescent="0.15">
      <c r="A2757" s="1">
        <f ca="1">IFERROR(__xludf.DUMMYFUNCTION("""COMPUTED_VALUE"""),91)</f>
        <v>91</v>
      </c>
      <c r="B2757" s="1" t="str">
        <f ca="1">IFERROR(__xludf.DUMMYFUNCTION("""COMPUTED_VALUE"""),"Media_OOH_METROBUS METRO NATIONAL contribution")</f>
        <v>Media_OOH_METROBUS METRO NATIONAL contribution</v>
      </c>
      <c r="C2757" s="1">
        <f ca="1">IFERROR(INDIRECT(ADDRESS(MATCH(A2757,'contribution par jour-semaine'!A:A,0),MATCH(B2757,'contribution par jour-semaine'!$1:$1,0),4,1,"contribution par jour-semaine")),"")</f>
        <v>2751.89453125</v>
      </c>
      <c r="D2757" s="4" t="str">
        <f ca="1">VLOOKUP(A2757,predictions!A:B,2,FALSE)</f>
        <v>21/03/2022</v>
      </c>
      <c r="E2757" s="4">
        <f t="shared" ca="1" si="10"/>
        <v>44641</v>
      </c>
    </row>
    <row r="2758" spans="1:5" ht="13" x14ac:dyDescent="0.15">
      <c r="A2758" s="1">
        <f ca="1">IFERROR(__xludf.DUMMYFUNCTION("""COMPUTED_VALUE"""),91)</f>
        <v>91</v>
      </c>
      <c r="B2758" s="1" t="str">
        <f ca="1">IFERROR(__xludf.DUMMYFUNCTION("""COMPUTED_VALUE"""),"Media_OOH_CLEAR CHANNEL SHOPPING MALLS contribution")</f>
        <v>Media_OOH_CLEAR CHANNEL SHOPPING MALLS contribution</v>
      </c>
      <c r="C2758" s="1">
        <f ca="1">IFERROR(INDIRECT(ADDRESS(MATCH(A2758,'contribution par jour-semaine'!A:A,0),MATCH(B2758,'contribution par jour-semaine'!$1:$1,0),4,1,"contribution par jour-semaine")),"")</f>
        <v>4602.14453125</v>
      </c>
      <c r="D2758" s="4" t="str">
        <f ca="1">VLOOKUP(A2758,predictions!A:B,2,FALSE)</f>
        <v>21/03/2022</v>
      </c>
      <c r="E2758" s="4">
        <f t="shared" ca="1" si="10"/>
        <v>44641</v>
      </c>
    </row>
    <row r="2759" spans="1:5" ht="13" x14ac:dyDescent="0.15">
      <c r="A2759" s="1">
        <f ca="1">IFERROR(__xludf.DUMMYFUNCTION("""COMPUTED_VALUE"""),91)</f>
        <v>91</v>
      </c>
      <c r="B2759" s="1" t="str">
        <f ca="1">IFERROR(__xludf.DUMMYFUNCTION("""COMPUTED_VALUE"""),"Media_OOH_MEDIAGARES TRANSPORT contribution")</f>
        <v>Media_OOH_MEDIAGARES TRANSPORT contribution</v>
      </c>
      <c r="C2759" s="1">
        <f ca="1">IFERROR(INDIRECT(ADDRESS(MATCH(A2759,'contribution par jour-semaine'!A:A,0),MATCH(B2759,'contribution par jour-semaine'!$1:$1,0),4,1,"contribution par jour-semaine")),"")</f>
        <v>11365.0634765625</v>
      </c>
      <c r="D2759" s="4" t="str">
        <f ca="1">VLOOKUP(A2759,predictions!A:B,2,FALSE)</f>
        <v>21/03/2022</v>
      </c>
      <c r="E2759" s="4">
        <f t="shared" ca="1" si="10"/>
        <v>44641</v>
      </c>
    </row>
    <row r="2760" spans="1:5" ht="13" x14ac:dyDescent="0.15">
      <c r="A2760" s="1">
        <f ca="1">IFERROR(__xludf.DUMMYFUNCTION("""COMPUTED_VALUE"""),91)</f>
        <v>91</v>
      </c>
      <c r="B2760" s="1" t="str">
        <f ca="1">IFERROR(__xludf.DUMMYFUNCTION("""COMPUTED_VALUE"""),"Media_OOH_Others contribution")</f>
        <v>Media_OOH_Others contribution</v>
      </c>
      <c r="C2760" s="1">
        <f ca="1">IFERROR(INDIRECT(ADDRESS(MATCH(A2760,'contribution par jour-semaine'!A:A,0),MATCH(B2760,'contribution par jour-semaine'!$1:$1,0),4,1,"contribution par jour-semaine")),"")</f>
        <v>3247.22705078125</v>
      </c>
      <c r="D2760" s="4" t="str">
        <f ca="1">VLOOKUP(A2760,predictions!A:B,2,FALSE)</f>
        <v>21/03/2022</v>
      </c>
      <c r="E2760" s="4">
        <f t="shared" ca="1" si="10"/>
        <v>44641</v>
      </c>
    </row>
    <row r="2761" spans="1:5" ht="13" x14ac:dyDescent="0.15">
      <c r="A2761" s="1">
        <f ca="1">IFERROR(__xludf.DUMMYFUNCTION("""COMPUTED_VALUE"""),91)</f>
        <v>91</v>
      </c>
      <c r="B2761" s="1" t="str">
        <f ca="1">IFERROR(__xludf.DUMMYFUNCTION("""COMPUTED_VALUE"""),"baseline contribution")</f>
        <v>baseline contribution</v>
      </c>
      <c r="C2761" s="1">
        <f ca="1">IFERROR(INDIRECT(ADDRESS(MATCH(A2761,'contribution par jour-semaine'!A:A,0),MATCH(B2761,'contribution par jour-semaine'!$1:$1,0),4,1,"contribution par jour-semaine")),"")</f>
        <v>1311413.125</v>
      </c>
      <c r="D2761" s="4" t="str">
        <f ca="1">VLOOKUP(A2761,predictions!A:B,2,FALSE)</f>
        <v>21/03/2022</v>
      </c>
      <c r="E2761" s="4">
        <f t="shared" ca="1" si="10"/>
        <v>44641</v>
      </c>
    </row>
    <row r="2762" spans="1:5" ht="13" x14ac:dyDescent="0.15">
      <c r="A2762" s="1">
        <f ca="1">IFERROR(__xludf.DUMMYFUNCTION("""COMPUTED_VALUE"""),92)</f>
        <v>92</v>
      </c>
      <c r="B2762" s="1" t="str">
        <f ca="1">IFERROR(__xludf.DUMMYFUNCTION("""COMPUTED_VALUE"""),"Media_Print_Others contribution")</f>
        <v>Media_Print_Others contribution</v>
      </c>
      <c r="C2762" s="1">
        <f ca="1">IFERROR(INDIRECT(ADDRESS(MATCH(A2762,'contribution par jour-semaine'!A:A,0),MATCH(B2762,'contribution par jour-semaine'!$1:$1,0),4,1,"contribution par jour-semaine")),"")</f>
        <v>32827.60546875</v>
      </c>
      <c r="D2762" s="4" t="str">
        <f ca="1">VLOOKUP(A2762,predictions!A:B,2,FALSE)</f>
        <v>28/03/2022</v>
      </c>
      <c r="E2762" s="4">
        <f t="shared" ca="1" si="10"/>
        <v>44648</v>
      </c>
    </row>
    <row r="2763" spans="1:5" ht="13" x14ac:dyDescent="0.15">
      <c r="A2763" s="1">
        <f ca="1">IFERROR(__xludf.DUMMYFUNCTION("""COMPUTED_VALUE"""),92)</f>
        <v>92</v>
      </c>
      <c r="B2763" s="1" t="str">
        <f ca="1">IFERROR(__xludf.DUMMYFUNCTION("""COMPUTED_VALUE"""),"Media_Print_ELLE contribution")</f>
        <v>Media_Print_ELLE contribution</v>
      </c>
      <c r="C2763" s="1">
        <f ca="1">IFERROR(INDIRECT(ADDRESS(MATCH(A2763,'contribution par jour-semaine'!A:A,0),MATCH(B2763,'contribution par jour-semaine'!$1:$1,0),4,1,"contribution par jour-semaine")),"")</f>
        <v>35967.421875</v>
      </c>
      <c r="D2763" s="4" t="str">
        <f ca="1">VLOOKUP(A2763,predictions!A:B,2,FALSE)</f>
        <v>28/03/2022</v>
      </c>
      <c r="E2763" s="4">
        <f t="shared" ca="1" si="10"/>
        <v>44648</v>
      </c>
    </row>
    <row r="2764" spans="1:5" ht="13" x14ac:dyDescent="0.15">
      <c r="A2764" s="1">
        <f ca="1">IFERROR(__xludf.DUMMYFUNCTION("""COMPUTED_VALUE"""),92)</f>
        <v>92</v>
      </c>
      <c r="B2764" s="1" t="str">
        <f ca="1">IFERROR(__xludf.DUMMYFUNCTION("""COMPUTED_VALUE"""),"Media_Print_MADAME FIGARO contribution")</f>
        <v>Media_Print_MADAME FIGARO contribution</v>
      </c>
      <c r="C2764" s="1">
        <f ca="1">IFERROR(INDIRECT(ADDRESS(MATCH(A2764,'contribution par jour-semaine'!A:A,0),MATCH(B2764,'contribution par jour-semaine'!$1:$1,0),4,1,"contribution par jour-semaine")),"")</f>
        <v>20506.134765625</v>
      </c>
      <c r="D2764" s="4" t="str">
        <f ca="1">VLOOKUP(A2764,predictions!A:B,2,FALSE)</f>
        <v>28/03/2022</v>
      </c>
      <c r="E2764" s="4">
        <f t="shared" ca="1" si="10"/>
        <v>44648</v>
      </c>
    </row>
    <row r="2765" spans="1:5" ht="13" x14ac:dyDescent="0.15">
      <c r="A2765" s="1">
        <f ca="1">IFERROR(__xludf.DUMMYFUNCTION("""COMPUTED_VALUE"""),92)</f>
        <v>92</v>
      </c>
      <c r="B2765" s="1" t="str">
        <f ca="1">IFERROR(__xludf.DUMMYFUNCTION("""COMPUTED_VALUE"""),"Media_Print_MARIE CLAIRE contribution")</f>
        <v>Media_Print_MARIE CLAIRE contribution</v>
      </c>
      <c r="C2765" s="1">
        <f ca="1">IFERROR(INDIRECT(ADDRESS(MATCH(A2765,'contribution par jour-semaine'!A:A,0),MATCH(B2765,'contribution par jour-semaine'!$1:$1,0),4,1,"contribution par jour-semaine")),"")</f>
        <v>17835.26953125</v>
      </c>
      <c r="D2765" s="4" t="str">
        <f ca="1">VLOOKUP(A2765,predictions!A:B,2,FALSE)</f>
        <v>28/03/2022</v>
      </c>
      <c r="E2765" s="4">
        <f t="shared" ca="1" si="10"/>
        <v>44648</v>
      </c>
    </row>
    <row r="2766" spans="1:5" ht="13" x14ac:dyDescent="0.15">
      <c r="A2766" s="1">
        <f ca="1">IFERROR(__xludf.DUMMYFUNCTION("""COMPUTED_VALUE"""),92)</f>
        <v>92</v>
      </c>
      <c r="B2766" s="1" t="str">
        <f ca="1">IFERROR(__xludf.DUMMYFUNCTION("""COMPUTED_VALUE"""),"Media_Print_VERSION FEMINA contribution")</f>
        <v>Media_Print_VERSION FEMINA contribution</v>
      </c>
      <c r="C2766" s="1">
        <f ca="1">IFERROR(INDIRECT(ADDRESS(MATCH(A2766,'contribution par jour-semaine'!A:A,0),MATCH(B2766,'contribution par jour-semaine'!$1:$1,0),4,1,"contribution par jour-semaine")),"")</f>
        <v>36522.74609375</v>
      </c>
      <c r="D2766" s="4" t="str">
        <f ca="1">VLOOKUP(A2766,predictions!A:B,2,FALSE)</f>
        <v>28/03/2022</v>
      </c>
      <c r="E2766" s="4">
        <f t="shared" ca="1" si="10"/>
        <v>44648</v>
      </c>
    </row>
    <row r="2767" spans="1:5" ht="13" x14ac:dyDescent="0.15">
      <c r="A2767" s="1">
        <f ca="1">IFERROR(__xludf.DUMMYFUNCTION("""COMPUTED_VALUE"""),92)</f>
        <v>92</v>
      </c>
      <c r="B2767" s="1" t="str">
        <f ca="1">IFERROR(__xludf.DUMMYFUNCTION("""COMPUTED_VALUE"""),"Media_Print_GALA contribution")</f>
        <v>Media_Print_GALA contribution</v>
      </c>
      <c r="C2767" s="1">
        <f ca="1">IFERROR(INDIRECT(ADDRESS(MATCH(A2767,'contribution par jour-semaine'!A:A,0),MATCH(B2767,'contribution par jour-semaine'!$1:$1,0),4,1,"contribution par jour-semaine")),"")</f>
        <v>24320.31640625</v>
      </c>
      <c r="D2767" s="4" t="str">
        <f ca="1">VLOOKUP(A2767,predictions!A:B,2,FALSE)</f>
        <v>28/03/2022</v>
      </c>
      <c r="E2767" s="4">
        <f t="shared" ca="1" si="10"/>
        <v>44648</v>
      </c>
    </row>
    <row r="2768" spans="1:5" ht="13" x14ac:dyDescent="0.15">
      <c r="A2768" s="1">
        <f ca="1">IFERROR(__xludf.DUMMYFUNCTION("""COMPUTED_VALUE"""),92)</f>
        <v>92</v>
      </c>
      <c r="B2768" s="1" t="str">
        <f ca="1">IFERROR(__xludf.DUMMYFUNCTION("""COMPUTED_VALUE"""),"Media_Print_COSMOPOLITAN contribution")</f>
        <v>Media_Print_COSMOPOLITAN contribution</v>
      </c>
      <c r="C2768" s="1">
        <f ca="1">IFERROR(INDIRECT(ADDRESS(MATCH(A2768,'contribution par jour-semaine'!A:A,0),MATCH(B2768,'contribution par jour-semaine'!$1:$1,0),4,1,"contribution par jour-semaine")),"")</f>
        <v>35973.32421875</v>
      </c>
      <c r="D2768" s="4" t="str">
        <f ca="1">VLOOKUP(A2768,predictions!A:B,2,FALSE)</f>
        <v>28/03/2022</v>
      </c>
      <c r="E2768" s="4">
        <f t="shared" ca="1" si="10"/>
        <v>44648</v>
      </c>
    </row>
    <row r="2769" spans="1:5" ht="13" x14ac:dyDescent="0.15">
      <c r="A2769" s="1">
        <f ca="1">IFERROR(__xludf.DUMMYFUNCTION("""COMPUTED_VALUE"""),92)</f>
        <v>92</v>
      </c>
      <c r="B2769" s="1" t="str">
        <f ca="1">IFERROR(__xludf.DUMMYFUNCTION("""COMPUTED_VALUE"""),"Media_Print_FEMME ACTUELLE contribution")</f>
        <v>Media_Print_FEMME ACTUELLE contribution</v>
      </c>
      <c r="C2769" s="1">
        <f ca="1">IFERROR(INDIRECT(ADDRESS(MATCH(A2769,'contribution par jour-semaine'!A:A,0),MATCH(B2769,'contribution par jour-semaine'!$1:$1,0),4,1,"contribution par jour-semaine")),"")</f>
        <v>25876.30859375</v>
      </c>
      <c r="D2769" s="4" t="str">
        <f ca="1">VLOOKUP(A2769,predictions!A:B,2,FALSE)</f>
        <v>28/03/2022</v>
      </c>
      <c r="E2769" s="4">
        <f t="shared" ca="1" si="10"/>
        <v>44648</v>
      </c>
    </row>
    <row r="2770" spans="1:5" ht="13" x14ac:dyDescent="0.15">
      <c r="A2770" s="1">
        <f ca="1">IFERROR(__xludf.DUMMYFUNCTION("""COMPUTED_VALUE"""),92)</f>
        <v>92</v>
      </c>
      <c r="B2770" s="1" t="str">
        <f ca="1">IFERROR(__xludf.DUMMYFUNCTION("""COMPUTED_VALUE"""),"Media_Print_PARIS MATCH contribution")</f>
        <v>Media_Print_PARIS MATCH contribution</v>
      </c>
      <c r="C2770" s="1">
        <f ca="1">IFERROR(INDIRECT(ADDRESS(MATCH(A2770,'contribution par jour-semaine'!A:A,0),MATCH(B2770,'contribution par jour-semaine'!$1:$1,0),4,1,"contribution par jour-semaine")),"")</f>
        <v>8932.3642578125</v>
      </c>
      <c r="D2770" s="4" t="str">
        <f ca="1">VLOOKUP(A2770,predictions!A:B,2,FALSE)</f>
        <v>28/03/2022</v>
      </c>
      <c r="E2770" s="4">
        <f t="shared" ca="1" si="10"/>
        <v>44648</v>
      </c>
    </row>
    <row r="2771" spans="1:5" ht="13" x14ac:dyDescent="0.15">
      <c r="A2771" s="1">
        <f ca="1">IFERROR(__xludf.DUMMYFUNCTION("""COMPUTED_VALUE"""),92)</f>
        <v>92</v>
      </c>
      <c r="B2771" s="1" t="str">
        <f ca="1">IFERROR(__xludf.DUMMYFUNCTION("""COMPUTED_VALUE"""),"Media_Print_BIBA contribution")</f>
        <v>Media_Print_BIBA contribution</v>
      </c>
      <c r="C2771" s="1">
        <f ca="1">IFERROR(INDIRECT(ADDRESS(MATCH(A2771,'contribution par jour-semaine'!A:A,0),MATCH(B2771,'contribution par jour-semaine'!$1:$1,0),4,1,"contribution par jour-semaine")),"")</f>
        <v>35622.23828125</v>
      </c>
      <c r="D2771" s="4" t="str">
        <f ca="1">VLOOKUP(A2771,predictions!A:B,2,FALSE)</f>
        <v>28/03/2022</v>
      </c>
      <c r="E2771" s="4">
        <f t="shared" ca="1" si="10"/>
        <v>44648</v>
      </c>
    </row>
    <row r="2772" spans="1:5" ht="13" x14ac:dyDescent="0.15">
      <c r="A2772" s="1">
        <f ca="1">IFERROR(__xludf.DUMMYFUNCTION("""COMPUTED_VALUE"""),92)</f>
        <v>92</v>
      </c>
      <c r="B2772" s="1" t="str">
        <f ca="1">IFERROR(__xludf.DUMMYFUNCTION("""COMPUTED_VALUE"""),"Media_Print_AVANTAGES contribution")</f>
        <v>Media_Print_AVANTAGES contribution</v>
      </c>
      <c r="C2772" s="1">
        <f ca="1">IFERROR(INDIRECT(ADDRESS(MATCH(A2772,'contribution par jour-semaine'!A:A,0),MATCH(B2772,'contribution par jour-semaine'!$1:$1,0),4,1,"contribution par jour-semaine")),"")</f>
        <v>12933.95703125</v>
      </c>
      <c r="D2772" s="4" t="str">
        <f ca="1">VLOOKUP(A2772,predictions!A:B,2,FALSE)</f>
        <v>28/03/2022</v>
      </c>
      <c r="E2772" s="4">
        <f t="shared" ca="1" si="10"/>
        <v>44648</v>
      </c>
    </row>
    <row r="2773" spans="1:5" ht="13" x14ac:dyDescent="0.15">
      <c r="A2773" s="1">
        <f ca="1">IFERROR(__xludf.DUMMYFUNCTION("""COMPUTED_VALUE"""),92)</f>
        <v>92</v>
      </c>
      <c r="B2773" s="1" t="str">
        <f ca="1">IFERROR(__xludf.DUMMYFUNCTION("""COMPUTED_VALUE"""),"Media_Print_PSYCHOLOGIES contribution")</f>
        <v>Media_Print_PSYCHOLOGIES contribution</v>
      </c>
      <c r="C2773" s="1">
        <f ca="1">IFERROR(INDIRECT(ADDRESS(MATCH(A2773,'contribution par jour-semaine'!A:A,0),MATCH(B2773,'contribution par jour-semaine'!$1:$1,0),4,1,"contribution par jour-semaine")),"")</f>
        <v>3553.84033203125</v>
      </c>
      <c r="D2773" s="4" t="str">
        <f ca="1">VLOOKUP(A2773,predictions!A:B,2,FALSE)</f>
        <v>28/03/2022</v>
      </c>
      <c r="E2773" s="4">
        <f t="shared" ca="1" si="10"/>
        <v>44648</v>
      </c>
    </row>
    <row r="2774" spans="1:5" ht="13" x14ac:dyDescent="0.15">
      <c r="A2774" s="1">
        <f ca="1">IFERROR(__xludf.DUMMYFUNCTION("""COMPUTED_VALUE"""),92)</f>
        <v>92</v>
      </c>
      <c r="B2774" s="1" t="str">
        <f ca="1">IFERROR(__xludf.DUMMYFUNCTION("""COMPUTED_VALUE"""),"Media_TV_TF1 contribution")</f>
        <v>Media_TV_TF1 contribution</v>
      </c>
      <c r="C2774" s="1">
        <f ca="1">IFERROR(INDIRECT(ADDRESS(MATCH(A2774,'contribution par jour-semaine'!A:A,0),MATCH(B2774,'contribution par jour-semaine'!$1:$1,0),4,1,"contribution par jour-semaine")),"")</f>
        <v>11245.193359375</v>
      </c>
      <c r="D2774" s="4" t="str">
        <f ca="1">VLOOKUP(A2774,predictions!A:B,2,FALSE)</f>
        <v>28/03/2022</v>
      </c>
      <c r="E2774" s="4">
        <f t="shared" ca="1" si="10"/>
        <v>44648</v>
      </c>
    </row>
    <row r="2775" spans="1:5" ht="13" x14ac:dyDescent="0.15">
      <c r="A2775" s="1">
        <f ca="1">IFERROR(__xludf.DUMMYFUNCTION("""COMPUTED_VALUE"""),92)</f>
        <v>92</v>
      </c>
      <c r="B2775" s="1" t="str">
        <f ca="1">IFERROR(__xludf.DUMMYFUNCTION("""COMPUTED_VALUE"""),"Media_TV_Others contribution")</f>
        <v>Media_TV_Others contribution</v>
      </c>
      <c r="C2775" s="1">
        <f ca="1">IFERROR(INDIRECT(ADDRESS(MATCH(A2775,'contribution par jour-semaine'!A:A,0),MATCH(B2775,'contribution par jour-semaine'!$1:$1,0),4,1,"contribution par jour-semaine")),"")</f>
        <v>14005.3935546875</v>
      </c>
      <c r="D2775" s="4" t="str">
        <f ca="1">VLOOKUP(A2775,predictions!A:B,2,FALSE)</f>
        <v>28/03/2022</v>
      </c>
      <c r="E2775" s="4">
        <f t="shared" ca="1" si="10"/>
        <v>44648</v>
      </c>
    </row>
    <row r="2776" spans="1:5" ht="13" x14ac:dyDescent="0.15">
      <c r="A2776" s="1">
        <f ca="1">IFERROR(__xludf.DUMMYFUNCTION("""COMPUTED_VALUE"""),92)</f>
        <v>92</v>
      </c>
      <c r="B2776" s="1" t="str">
        <f ca="1">IFERROR(__xludf.DUMMYFUNCTION("""COMPUTED_VALUE"""),"Media_TV_M6 contribution")</f>
        <v>Media_TV_M6 contribution</v>
      </c>
      <c r="C2776" s="1">
        <f ca="1">IFERROR(INDIRECT(ADDRESS(MATCH(A2776,'contribution par jour-semaine'!A:A,0),MATCH(B2776,'contribution par jour-semaine'!$1:$1,0),4,1,"contribution par jour-semaine")),"")</f>
        <v>17374.095703125</v>
      </c>
      <c r="D2776" s="4" t="str">
        <f ca="1">VLOOKUP(A2776,predictions!A:B,2,FALSE)</f>
        <v>28/03/2022</v>
      </c>
      <c r="E2776" s="4">
        <f t="shared" ca="1" si="10"/>
        <v>44648</v>
      </c>
    </row>
    <row r="2777" spans="1:5" ht="13" x14ac:dyDescent="0.15">
      <c r="A2777" s="1">
        <f ca="1">IFERROR(__xludf.DUMMYFUNCTION("""COMPUTED_VALUE"""),92)</f>
        <v>92</v>
      </c>
      <c r="B2777" s="1" t="str">
        <f ca="1">IFERROR(__xludf.DUMMYFUNCTION("""COMPUTED_VALUE"""),"Media_TV_TMC contribution")</f>
        <v>Media_TV_TMC contribution</v>
      </c>
      <c r="C2777" s="1">
        <f ca="1">IFERROR(INDIRECT(ADDRESS(MATCH(A2777,'contribution par jour-semaine'!A:A,0),MATCH(B2777,'contribution par jour-semaine'!$1:$1,0),4,1,"contribution par jour-semaine")),"")</f>
        <v>20200.33984375</v>
      </c>
      <c r="D2777" s="4" t="str">
        <f ca="1">VLOOKUP(A2777,predictions!A:B,2,FALSE)</f>
        <v>28/03/2022</v>
      </c>
      <c r="E2777" s="4">
        <f t="shared" ca="1" si="10"/>
        <v>44648</v>
      </c>
    </row>
    <row r="2778" spans="1:5" ht="13" x14ac:dyDescent="0.15">
      <c r="A2778" s="1">
        <f ca="1">IFERROR(__xludf.DUMMYFUNCTION("""COMPUTED_VALUE"""),92)</f>
        <v>92</v>
      </c>
      <c r="B2778" s="1" t="str">
        <f ca="1">IFERROR(__xludf.DUMMYFUNCTION("""COMPUTED_VALUE"""),"Media_TV_FRANCE 2 contribution")</f>
        <v>Media_TV_FRANCE 2 contribution</v>
      </c>
      <c r="C2778" s="1">
        <f ca="1">IFERROR(INDIRECT(ADDRESS(MATCH(A2778,'contribution par jour-semaine'!A:A,0),MATCH(B2778,'contribution par jour-semaine'!$1:$1,0),4,1,"contribution par jour-semaine")),"")</f>
        <v>14329.0087890625</v>
      </c>
      <c r="D2778" s="4" t="str">
        <f ca="1">VLOOKUP(A2778,predictions!A:B,2,FALSE)</f>
        <v>28/03/2022</v>
      </c>
      <c r="E2778" s="4">
        <f t="shared" ca="1" si="10"/>
        <v>44648</v>
      </c>
    </row>
    <row r="2779" spans="1:5" ht="13" x14ac:dyDescent="0.15">
      <c r="A2779" s="1">
        <f ca="1">IFERROR(__xludf.DUMMYFUNCTION("""COMPUTED_VALUE"""),92)</f>
        <v>92</v>
      </c>
      <c r="B2779" s="1" t="str">
        <f ca="1">IFERROR(__xludf.DUMMYFUNCTION("""COMPUTED_VALUE"""),"Media_TV_BFM TV contribution")</f>
        <v>Media_TV_BFM TV contribution</v>
      </c>
      <c r="C2779" s="1">
        <f ca="1">IFERROR(INDIRECT(ADDRESS(MATCH(A2779,'contribution par jour-semaine'!A:A,0),MATCH(B2779,'contribution par jour-semaine'!$1:$1,0),4,1,"contribution par jour-semaine")),"")</f>
        <v>12141.8203125</v>
      </c>
      <c r="D2779" s="4" t="str">
        <f ca="1">VLOOKUP(A2779,predictions!A:B,2,FALSE)</f>
        <v>28/03/2022</v>
      </c>
      <c r="E2779" s="4">
        <f t="shared" ca="1" si="10"/>
        <v>44648</v>
      </c>
    </row>
    <row r="2780" spans="1:5" ht="13" x14ac:dyDescent="0.15">
      <c r="A2780" s="1">
        <f ca="1">IFERROR(__xludf.DUMMYFUNCTION("""COMPUTED_VALUE"""),92)</f>
        <v>92</v>
      </c>
      <c r="B2780" s="1" t="str">
        <f ca="1">IFERROR(__xludf.DUMMYFUNCTION("""COMPUTED_VALUE"""),"Media_TV_C8 contribution")</f>
        <v>Media_TV_C8 contribution</v>
      </c>
      <c r="C2780" s="1">
        <f ca="1">IFERROR(INDIRECT(ADDRESS(MATCH(A2780,'contribution par jour-semaine'!A:A,0),MATCH(B2780,'contribution par jour-semaine'!$1:$1,0),4,1,"contribution par jour-semaine")),"")</f>
        <v>8478.28125</v>
      </c>
      <c r="D2780" s="4" t="str">
        <f ca="1">VLOOKUP(A2780,predictions!A:B,2,FALSE)</f>
        <v>28/03/2022</v>
      </c>
      <c r="E2780" s="4">
        <f t="shared" ca="1" si="10"/>
        <v>44648</v>
      </c>
    </row>
    <row r="2781" spans="1:5" ht="13" x14ac:dyDescent="0.15">
      <c r="A2781" s="1">
        <f ca="1">IFERROR(__xludf.DUMMYFUNCTION("""COMPUTED_VALUE"""),92)</f>
        <v>92</v>
      </c>
      <c r="B2781" s="1" t="str">
        <f ca="1">IFERROR(__xludf.DUMMYFUNCTION("""COMPUTED_VALUE"""),"Media_TV_TF1 SERIES FILMS contribution")</f>
        <v>Media_TV_TF1 SERIES FILMS contribution</v>
      </c>
      <c r="C2781" s="1">
        <f ca="1">IFERROR(INDIRECT(ADDRESS(MATCH(A2781,'contribution par jour-semaine'!A:A,0),MATCH(B2781,'contribution par jour-semaine'!$1:$1,0),4,1,"contribution par jour-semaine")),"")</f>
        <v>9019.3662109375</v>
      </c>
      <c r="D2781" s="4" t="str">
        <f ca="1">VLOOKUP(A2781,predictions!A:B,2,FALSE)</f>
        <v>28/03/2022</v>
      </c>
      <c r="E2781" s="4">
        <f t="shared" ca="1" si="10"/>
        <v>44648</v>
      </c>
    </row>
    <row r="2782" spans="1:5" ht="13" x14ac:dyDescent="0.15">
      <c r="A2782" s="1">
        <f ca="1">IFERROR(__xludf.DUMMYFUNCTION("""COMPUTED_VALUE"""),92)</f>
        <v>92</v>
      </c>
      <c r="B2782" s="1" t="str">
        <f ca="1">IFERROR(__xludf.DUMMYFUNCTION("""COMPUTED_VALUE"""),"Media_TV_NRJ12 contribution")</f>
        <v>Media_TV_NRJ12 contribution</v>
      </c>
      <c r="C2782" s="1">
        <f ca="1">IFERROR(INDIRECT(ADDRESS(MATCH(A2782,'contribution par jour-semaine'!A:A,0),MATCH(B2782,'contribution par jour-semaine'!$1:$1,0),4,1,"contribution par jour-semaine")),"")</f>
        <v>8862.357421875</v>
      </c>
      <c r="D2782" s="4" t="str">
        <f ca="1">VLOOKUP(A2782,predictions!A:B,2,FALSE)</f>
        <v>28/03/2022</v>
      </c>
      <c r="E2782" s="4">
        <f t="shared" ca="1" si="10"/>
        <v>44648</v>
      </c>
    </row>
    <row r="2783" spans="1:5" ht="13" x14ac:dyDescent="0.15">
      <c r="A2783" s="1">
        <f ca="1">IFERROR(__xludf.DUMMYFUNCTION("""COMPUTED_VALUE"""),92)</f>
        <v>92</v>
      </c>
      <c r="B2783" s="1" t="str">
        <f ca="1">IFERROR(__xludf.DUMMYFUNCTION("""COMPUTED_VALUE"""),"Media_Search contribution")</f>
        <v>Media_Search contribution</v>
      </c>
      <c r="C2783" s="1">
        <f ca="1">IFERROR(INDIRECT(ADDRESS(MATCH(A2783,'contribution par jour-semaine'!A:A,0),MATCH(B2783,'contribution par jour-semaine'!$1:$1,0),4,1,"contribution par jour-semaine")),"")</f>
        <v>73243.796875</v>
      </c>
      <c r="D2783" s="4" t="str">
        <f ca="1">VLOOKUP(A2783,predictions!A:B,2,FALSE)</f>
        <v>28/03/2022</v>
      </c>
      <c r="E2783" s="4">
        <f t="shared" ca="1" si="10"/>
        <v>44648</v>
      </c>
    </row>
    <row r="2784" spans="1:5" ht="13" x14ac:dyDescent="0.15">
      <c r="A2784" s="1">
        <f ca="1">IFERROR(__xludf.DUMMYFUNCTION("""COMPUTED_VALUE"""),92)</f>
        <v>92</v>
      </c>
      <c r="B2784" s="1" t="str">
        <f ca="1">IFERROR(__xludf.DUMMYFUNCTION("""COMPUTED_VALUE"""),"Media_Social contribution")</f>
        <v>Media_Social contribution</v>
      </c>
      <c r="C2784" s="1">
        <f ca="1">IFERROR(INDIRECT(ADDRESS(MATCH(A2784,'contribution par jour-semaine'!A:A,0),MATCH(B2784,'contribution par jour-semaine'!$1:$1,0),4,1,"contribution par jour-semaine")),"")</f>
        <v>22891.1171875</v>
      </c>
      <c r="D2784" s="4" t="str">
        <f ca="1">VLOOKUP(A2784,predictions!A:B,2,FALSE)</f>
        <v>28/03/2022</v>
      </c>
      <c r="E2784" s="4">
        <f t="shared" ca="1" si="10"/>
        <v>44648</v>
      </c>
    </row>
    <row r="2785" spans="1:5" ht="13" x14ac:dyDescent="0.15">
      <c r="A2785" s="1">
        <f ca="1">IFERROR(__xludf.DUMMYFUNCTION("""COMPUTED_VALUE"""),92)</f>
        <v>92</v>
      </c>
      <c r="B2785" s="1" t="str">
        <f ca="1">IFERROR(__xludf.DUMMYFUNCTION("""COMPUTED_VALUE"""),"Media_Display contribution")</f>
        <v>Media_Display contribution</v>
      </c>
      <c r="C2785" s="1">
        <f ca="1">IFERROR(INDIRECT(ADDRESS(MATCH(A2785,'contribution par jour-semaine'!A:A,0),MATCH(B2785,'contribution par jour-semaine'!$1:$1,0),4,1,"contribution par jour-semaine")),"")</f>
        <v>46324.70703125</v>
      </c>
      <c r="D2785" s="4" t="str">
        <f ca="1">VLOOKUP(A2785,predictions!A:B,2,FALSE)</f>
        <v>28/03/2022</v>
      </c>
      <c r="E2785" s="4">
        <f t="shared" ca="1" si="10"/>
        <v>44648</v>
      </c>
    </row>
    <row r="2786" spans="1:5" ht="13" x14ac:dyDescent="0.15">
      <c r="A2786" s="1">
        <f ca="1">IFERROR(__xludf.DUMMYFUNCTION("""COMPUTED_VALUE"""),92)</f>
        <v>92</v>
      </c>
      <c r="B2786" s="1" t="str">
        <f ca="1">IFERROR(__xludf.DUMMYFUNCTION("""COMPUTED_VALUE"""),"Media_OOH_JC DECAUX VITRINE 2M2 NATIONAL contribution")</f>
        <v>Media_OOH_JC DECAUX VITRINE 2M2 NATIONAL contribution</v>
      </c>
      <c r="C2786" s="1">
        <f ca="1">IFERROR(INDIRECT(ADDRESS(MATCH(A2786,'contribution par jour-semaine'!A:A,0),MATCH(B2786,'contribution par jour-semaine'!$1:$1,0),4,1,"contribution par jour-semaine")),"")</f>
        <v>2140.58349609375</v>
      </c>
      <c r="D2786" s="4" t="str">
        <f ca="1">VLOOKUP(A2786,predictions!A:B,2,FALSE)</f>
        <v>28/03/2022</v>
      </c>
      <c r="E2786" s="4">
        <f t="shared" ca="1" si="10"/>
        <v>44648</v>
      </c>
    </row>
    <row r="2787" spans="1:5" ht="13" x14ac:dyDescent="0.15">
      <c r="A2787" s="1">
        <f ca="1">IFERROR(__xludf.DUMMYFUNCTION("""COMPUTED_VALUE"""),92)</f>
        <v>92</v>
      </c>
      <c r="B2787" s="1" t="str">
        <f ca="1">IFERROR(__xludf.DUMMYFUNCTION("""COMPUTED_VALUE"""),"Media_OOH_METROBUS METRO NATIONAL contribution")</f>
        <v>Media_OOH_METROBUS METRO NATIONAL contribution</v>
      </c>
      <c r="C2787" s="1">
        <f ca="1">IFERROR(INDIRECT(ADDRESS(MATCH(A2787,'contribution par jour-semaine'!A:A,0),MATCH(B2787,'contribution par jour-semaine'!$1:$1,0),4,1,"contribution par jour-semaine")),"")</f>
        <v>2583.8271484375</v>
      </c>
      <c r="D2787" s="4" t="str">
        <f ca="1">VLOOKUP(A2787,predictions!A:B,2,FALSE)</f>
        <v>28/03/2022</v>
      </c>
      <c r="E2787" s="4">
        <f t="shared" ca="1" si="10"/>
        <v>44648</v>
      </c>
    </row>
    <row r="2788" spans="1:5" ht="13" x14ac:dyDescent="0.15">
      <c r="A2788" s="1">
        <f ca="1">IFERROR(__xludf.DUMMYFUNCTION("""COMPUTED_VALUE"""),92)</f>
        <v>92</v>
      </c>
      <c r="B2788" s="1" t="str">
        <f ca="1">IFERROR(__xludf.DUMMYFUNCTION("""COMPUTED_VALUE"""),"Media_OOH_CLEAR CHANNEL SHOPPING MALLS contribution")</f>
        <v>Media_OOH_CLEAR CHANNEL SHOPPING MALLS contribution</v>
      </c>
      <c r="C2788" s="1">
        <f ca="1">IFERROR(INDIRECT(ADDRESS(MATCH(A2788,'contribution par jour-semaine'!A:A,0),MATCH(B2788,'contribution par jour-semaine'!$1:$1,0),4,1,"contribution par jour-semaine")),"")</f>
        <v>4475.447265625</v>
      </c>
      <c r="D2788" s="4" t="str">
        <f ca="1">VLOOKUP(A2788,predictions!A:B,2,FALSE)</f>
        <v>28/03/2022</v>
      </c>
      <c r="E2788" s="4">
        <f t="shared" ca="1" si="10"/>
        <v>44648</v>
      </c>
    </row>
    <row r="2789" spans="1:5" ht="13" x14ac:dyDescent="0.15">
      <c r="A2789" s="1">
        <f ca="1">IFERROR(__xludf.DUMMYFUNCTION("""COMPUTED_VALUE"""),92)</f>
        <v>92</v>
      </c>
      <c r="B2789" s="1" t="str">
        <f ca="1">IFERROR(__xludf.DUMMYFUNCTION("""COMPUTED_VALUE"""),"Media_OOH_MEDIAGARES TRANSPORT contribution")</f>
        <v>Media_OOH_MEDIAGARES TRANSPORT contribution</v>
      </c>
      <c r="C2789" s="1">
        <f ca="1">IFERROR(INDIRECT(ADDRESS(MATCH(A2789,'contribution par jour-semaine'!A:A,0),MATCH(B2789,'contribution par jour-semaine'!$1:$1,0),4,1,"contribution par jour-semaine")),"")</f>
        <v>11201.8232421875</v>
      </c>
      <c r="D2789" s="4" t="str">
        <f ca="1">VLOOKUP(A2789,predictions!A:B,2,FALSE)</f>
        <v>28/03/2022</v>
      </c>
      <c r="E2789" s="4">
        <f t="shared" ca="1" si="10"/>
        <v>44648</v>
      </c>
    </row>
    <row r="2790" spans="1:5" ht="13" x14ac:dyDescent="0.15">
      <c r="A2790" s="1">
        <f ca="1">IFERROR(__xludf.DUMMYFUNCTION("""COMPUTED_VALUE"""),92)</f>
        <v>92</v>
      </c>
      <c r="B2790" s="1" t="str">
        <f ca="1">IFERROR(__xludf.DUMMYFUNCTION("""COMPUTED_VALUE"""),"Media_OOH_Others contribution")</f>
        <v>Media_OOH_Others contribution</v>
      </c>
      <c r="C2790" s="1">
        <f ca="1">IFERROR(INDIRECT(ADDRESS(MATCH(A2790,'contribution par jour-semaine'!A:A,0),MATCH(B2790,'contribution par jour-semaine'!$1:$1,0),4,1,"contribution par jour-semaine")),"")</f>
        <v>3162.218017578125</v>
      </c>
      <c r="D2790" s="4" t="str">
        <f ca="1">VLOOKUP(A2790,predictions!A:B,2,FALSE)</f>
        <v>28/03/2022</v>
      </c>
      <c r="E2790" s="4">
        <f t="shared" ca="1" si="10"/>
        <v>44648</v>
      </c>
    </row>
    <row r="2791" spans="1:5" ht="13" x14ac:dyDescent="0.15">
      <c r="A2791" s="1">
        <f ca="1">IFERROR(__xludf.DUMMYFUNCTION("""COMPUTED_VALUE"""),92)</f>
        <v>92</v>
      </c>
      <c r="B2791" s="1" t="str">
        <f ca="1">IFERROR(__xludf.DUMMYFUNCTION("""COMPUTED_VALUE"""),"baseline contribution")</f>
        <v>baseline contribution</v>
      </c>
      <c r="C2791" s="1">
        <f ca="1">IFERROR(INDIRECT(ADDRESS(MATCH(A2791,'contribution par jour-semaine'!A:A,0),MATCH(B2791,'contribution par jour-semaine'!$1:$1,0),4,1,"contribution par jour-semaine")),"")</f>
        <v>1331985.5</v>
      </c>
      <c r="D2791" s="4" t="str">
        <f ca="1">VLOOKUP(A2791,predictions!A:B,2,FALSE)</f>
        <v>28/03/2022</v>
      </c>
      <c r="E2791" s="4">
        <f t="shared" ca="1" si="10"/>
        <v>44648</v>
      </c>
    </row>
    <row r="2792" spans="1:5" ht="13" x14ac:dyDescent="0.15">
      <c r="A2792" s="1">
        <f ca="1">IFERROR(__xludf.DUMMYFUNCTION("""COMPUTED_VALUE"""),93)</f>
        <v>93</v>
      </c>
      <c r="B2792" s="1" t="str">
        <f ca="1">IFERROR(__xludf.DUMMYFUNCTION("""COMPUTED_VALUE"""),"Media_Print_Others contribution")</f>
        <v>Media_Print_Others contribution</v>
      </c>
      <c r="C2792" s="1">
        <f ca="1">IFERROR(INDIRECT(ADDRESS(MATCH(A2792,'contribution par jour-semaine'!A:A,0),MATCH(B2792,'contribution par jour-semaine'!$1:$1,0),4,1,"contribution par jour-semaine")),"")</f>
        <v>24538.462890625</v>
      </c>
      <c r="D2792" s="4" t="str">
        <f ca="1">VLOOKUP(A2792,predictions!A:B,2,FALSE)</f>
        <v>04/04/2022</v>
      </c>
      <c r="E2792" s="4">
        <f t="shared" ca="1" si="10"/>
        <v>44655</v>
      </c>
    </row>
    <row r="2793" spans="1:5" ht="13" x14ac:dyDescent="0.15">
      <c r="A2793" s="1">
        <f ca="1">IFERROR(__xludf.DUMMYFUNCTION("""COMPUTED_VALUE"""),93)</f>
        <v>93</v>
      </c>
      <c r="B2793" s="1" t="str">
        <f ca="1">IFERROR(__xludf.DUMMYFUNCTION("""COMPUTED_VALUE"""),"Media_Print_ELLE contribution")</f>
        <v>Media_Print_ELLE contribution</v>
      </c>
      <c r="C2793" s="1">
        <f ca="1">IFERROR(INDIRECT(ADDRESS(MATCH(A2793,'contribution par jour-semaine'!A:A,0),MATCH(B2793,'contribution par jour-semaine'!$1:$1,0),4,1,"contribution par jour-semaine")),"")</f>
        <v>32710.974609375</v>
      </c>
      <c r="D2793" s="4" t="str">
        <f ca="1">VLOOKUP(A2793,predictions!A:B,2,FALSE)</f>
        <v>04/04/2022</v>
      </c>
      <c r="E2793" s="4">
        <f t="shared" ca="1" si="10"/>
        <v>44655</v>
      </c>
    </row>
    <row r="2794" spans="1:5" ht="13" x14ac:dyDescent="0.15">
      <c r="A2794" s="1">
        <f ca="1">IFERROR(__xludf.DUMMYFUNCTION("""COMPUTED_VALUE"""),93)</f>
        <v>93</v>
      </c>
      <c r="B2794" s="1" t="str">
        <f ca="1">IFERROR(__xludf.DUMMYFUNCTION("""COMPUTED_VALUE"""),"Media_Print_MADAME FIGARO contribution")</f>
        <v>Media_Print_MADAME FIGARO contribution</v>
      </c>
      <c r="C2794" s="1">
        <f ca="1">IFERROR(INDIRECT(ADDRESS(MATCH(A2794,'contribution par jour-semaine'!A:A,0),MATCH(B2794,'contribution par jour-semaine'!$1:$1,0),4,1,"contribution par jour-semaine")),"")</f>
        <v>25326.841796875</v>
      </c>
      <c r="D2794" s="4" t="str">
        <f ca="1">VLOOKUP(A2794,predictions!A:B,2,FALSE)</f>
        <v>04/04/2022</v>
      </c>
      <c r="E2794" s="4">
        <f t="shared" ca="1" si="10"/>
        <v>44655</v>
      </c>
    </row>
    <row r="2795" spans="1:5" ht="13" x14ac:dyDescent="0.15">
      <c r="A2795" s="1">
        <f ca="1">IFERROR(__xludf.DUMMYFUNCTION("""COMPUTED_VALUE"""),93)</f>
        <v>93</v>
      </c>
      <c r="B2795" s="1" t="str">
        <f ca="1">IFERROR(__xludf.DUMMYFUNCTION("""COMPUTED_VALUE"""),"Media_Print_MARIE CLAIRE contribution")</f>
        <v>Media_Print_MARIE CLAIRE contribution</v>
      </c>
      <c r="C2795" s="1">
        <f ca="1">IFERROR(INDIRECT(ADDRESS(MATCH(A2795,'contribution par jour-semaine'!A:A,0),MATCH(B2795,'contribution par jour-semaine'!$1:$1,0),4,1,"contribution par jour-semaine")),"")</f>
        <v>15816.5732421875</v>
      </c>
      <c r="D2795" s="4" t="str">
        <f ca="1">VLOOKUP(A2795,predictions!A:B,2,FALSE)</f>
        <v>04/04/2022</v>
      </c>
      <c r="E2795" s="4">
        <f t="shared" ca="1" si="10"/>
        <v>44655</v>
      </c>
    </row>
    <row r="2796" spans="1:5" ht="13" x14ac:dyDescent="0.15">
      <c r="A2796" s="1">
        <f ca="1">IFERROR(__xludf.DUMMYFUNCTION("""COMPUTED_VALUE"""),93)</f>
        <v>93</v>
      </c>
      <c r="B2796" s="1" t="str">
        <f ca="1">IFERROR(__xludf.DUMMYFUNCTION("""COMPUTED_VALUE"""),"Media_Print_VERSION FEMINA contribution")</f>
        <v>Media_Print_VERSION FEMINA contribution</v>
      </c>
      <c r="C2796" s="1">
        <f ca="1">IFERROR(INDIRECT(ADDRESS(MATCH(A2796,'contribution par jour-semaine'!A:A,0),MATCH(B2796,'contribution par jour-semaine'!$1:$1,0),4,1,"contribution par jour-semaine")),"")</f>
        <v>27637.84375</v>
      </c>
      <c r="D2796" s="4" t="str">
        <f ca="1">VLOOKUP(A2796,predictions!A:B,2,FALSE)</f>
        <v>04/04/2022</v>
      </c>
      <c r="E2796" s="4">
        <f t="shared" ca="1" si="10"/>
        <v>44655</v>
      </c>
    </row>
    <row r="2797" spans="1:5" ht="13" x14ac:dyDescent="0.15">
      <c r="A2797" s="1">
        <f ca="1">IFERROR(__xludf.DUMMYFUNCTION("""COMPUTED_VALUE"""),93)</f>
        <v>93</v>
      </c>
      <c r="B2797" s="1" t="str">
        <f ca="1">IFERROR(__xludf.DUMMYFUNCTION("""COMPUTED_VALUE"""),"Media_Print_GALA contribution")</f>
        <v>Media_Print_GALA contribution</v>
      </c>
      <c r="C2797" s="1">
        <f ca="1">IFERROR(INDIRECT(ADDRESS(MATCH(A2797,'contribution par jour-semaine'!A:A,0),MATCH(B2797,'contribution par jour-semaine'!$1:$1,0),4,1,"contribution par jour-semaine")),"")</f>
        <v>22135.62109375</v>
      </c>
      <c r="D2797" s="4" t="str">
        <f ca="1">VLOOKUP(A2797,predictions!A:B,2,FALSE)</f>
        <v>04/04/2022</v>
      </c>
      <c r="E2797" s="4">
        <f t="shared" ca="1" si="10"/>
        <v>44655</v>
      </c>
    </row>
    <row r="2798" spans="1:5" ht="13" x14ac:dyDescent="0.15">
      <c r="A2798" s="1">
        <f ca="1">IFERROR(__xludf.DUMMYFUNCTION("""COMPUTED_VALUE"""),93)</f>
        <v>93</v>
      </c>
      <c r="B2798" s="1" t="str">
        <f ca="1">IFERROR(__xludf.DUMMYFUNCTION("""COMPUTED_VALUE"""),"Media_Print_COSMOPOLITAN contribution")</f>
        <v>Media_Print_COSMOPOLITAN contribution</v>
      </c>
      <c r="C2798" s="1">
        <f ca="1">IFERROR(INDIRECT(ADDRESS(MATCH(A2798,'contribution par jour-semaine'!A:A,0),MATCH(B2798,'contribution par jour-semaine'!$1:$1,0),4,1,"contribution par jour-semaine")),"")</f>
        <v>31964.3046875</v>
      </c>
      <c r="D2798" s="4" t="str">
        <f ca="1">VLOOKUP(A2798,predictions!A:B,2,FALSE)</f>
        <v>04/04/2022</v>
      </c>
      <c r="E2798" s="4">
        <f t="shared" ca="1" si="10"/>
        <v>44655</v>
      </c>
    </row>
    <row r="2799" spans="1:5" ht="13" x14ac:dyDescent="0.15">
      <c r="A2799" s="1">
        <f ca="1">IFERROR(__xludf.DUMMYFUNCTION("""COMPUTED_VALUE"""),93)</f>
        <v>93</v>
      </c>
      <c r="B2799" s="1" t="str">
        <f ca="1">IFERROR(__xludf.DUMMYFUNCTION("""COMPUTED_VALUE"""),"Media_Print_FEMME ACTUELLE contribution")</f>
        <v>Media_Print_FEMME ACTUELLE contribution</v>
      </c>
      <c r="C2799" s="1">
        <f ca="1">IFERROR(INDIRECT(ADDRESS(MATCH(A2799,'contribution par jour-semaine'!A:A,0),MATCH(B2799,'contribution par jour-semaine'!$1:$1,0),4,1,"contribution par jour-semaine")),"")</f>
        <v>35927.9765625</v>
      </c>
      <c r="D2799" s="4" t="str">
        <f ca="1">VLOOKUP(A2799,predictions!A:B,2,FALSE)</f>
        <v>04/04/2022</v>
      </c>
      <c r="E2799" s="4">
        <f t="shared" ca="1" si="10"/>
        <v>44655</v>
      </c>
    </row>
    <row r="2800" spans="1:5" ht="13" x14ac:dyDescent="0.15">
      <c r="A2800" s="1">
        <f ca="1">IFERROR(__xludf.DUMMYFUNCTION("""COMPUTED_VALUE"""),93)</f>
        <v>93</v>
      </c>
      <c r="B2800" s="1" t="str">
        <f ca="1">IFERROR(__xludf.DUMMYFUNCTION("""COMPUTED_VALUE"""),"Media_Print_PARIS MATCH contribution")</f>
        <v>Media_Print_PARIS MATCH contribution</v>
      </c>
      <c r="C2800" s="1">
        <f ca="1">IFERROR(INDIRECT(ADDRESS(MATCH(A2800,'contribution par jour-semaine'!A:A,0),MATCH(B2800,'contribution par jour-semaine'!$1:$1,0),4,1,"contribution par jour-semaine")),"")</f>
        <v>7927.72314453125</v>
      </c>
      <c r="D2800" s="4" t="str">
        <f ca="1">VLOOKUP(A2800,predictions!A:B,2,FALSE)</f>
        <v>04/04/2022</v>
      </c>
      <c r="E2800" s="4">
        <f t="shared" ca="1" si="10"/>
        <v>44655</v>
      </c>
    </row>
    <row r="2801" spans="1:5" ht="13" x14ac:dyDescent="0.15">
      <c r="A2801" s="1">
        <f ca="1">IFERROR(__xludf.DUMMYFUNCTION("""COMPUTED_VALUE"""),93)</f>
        <v>93</v>
      </c>
      <c r="B2801" s="1" t="str">
        <f ca="1">IFERROR(__xludf.DUMMYFUNCTION("""COMPUTED_VALUE"""),"Media_Print_BIBA contribution")</f>
        <v>Media_Print_BIBA contribution</v>
      </c>
      <c r="C2801" s="1">
        <f ca="1">IFERROR(INDIRECT(ADDRESS(MATCH(A2801,'contribution par jour-semaine'!A:A,0),MATCH(B2801,'contribution par jour-semaine'!$1:$1,0),4,1,"contribution par jour-semaine")),"")</f>
        <v>30015.541015625</v>
      </c>
      <c r="D2801" s="4" t="str">
        <f ca="1">VLOOKUP(A2801,predictions!A:B,2,FALSE)</f>
        <v>04/04/2022</v>
      </c>
      <c r="E2801" s="4">
        <f t="shared" ca="1" si="10"/>
        <v>44655</v>
      </c>
    </row>
    <row r="2802" spans="1:5" ht="13" x14ac:dyDescent="0.15">
      <c r="A2802" s="1">
        <f ca="1">IFERROR(__xludf.DUMMYFUNCTION("""COMPUTED_VALUE"""),93)</f>
        <v>93</v>
      </c>
      <c r="B2802" s="1" t="str">
        <f ca="1">IFERROR(__xludf.DUMMYFUNCTION("""COMPUTED_VALUE"""),"Media_Print_AVANTAGES contribution")</f>
        <v>Media_Print_AVANTAGES contribution</v>
      </c>
      <c r="C2802" s="1">
        <f ca="1">IFERROR(INDIRECT(ADDRESS(MATCH(A2802,'contribution par jour-semaine'!A:A,0),MATCH(B2802,'contribution par jour-semaine'!$1:$1,0),4,1,"contribution par jour-semaine")),"")</f>
        <v>11908.078125</v>
      </c>
      <c r="D2802" s="4" t="str">
        <f ca="1">VLOOKUP(A2802,predictions!A:B,2,FALSE)</f>
        <v>04/04/2022</v>
      </c>
      <c r="E2802" s="4">
        <f t="shared" ca="1" si="10"/>
        <v>44655</v>
      </c>
    </row>
    <row r="2803" spans="1:5" ht="13" x14ac:dyDescent="0.15">
      <c r="A2803" s="1">
        <f ca="1">IFERROR(__xludf.DUMMYFUNCTION("""COMPUTED_VALUE"""),93)</f>
        <v>93</v>
      </c>
      <c r="B2803" s="1" t="str">
        <f ca="1">IFERROR(__xludf.DUMMYFUNCTION("""COMPUTED_VALUE"""),"Media_Print_PSYCHOLOGIES contribution")</f>
        <v>Media_Print_PSYCHOLOGIES contribution</v>
      </c>
      <c r="C2803" s="1">
        <f ca="1">IFERROR(INDIRECT(ADDRESS(MATCH(A2803,'contribution par jour-semaine'!A:A,0),MATCH(B2803,'contribution par jour-semaine'!$1:$1,0),4,1,"contribution par jour-semaine")),"")</f>
        <v>3062.4248046875</v>
      </c>
      <c r="D2803" s="4" t="str">
        <f ca="1">VLOOKUP(A2803,predictions!A:B,2,FALSE)</f>
        <v>04/04/2022</v>
      </c>
      <c r="E2803" s="4">
        <f t="shared" ca="1" si="10"/>
        <v>44655</v>
      </c>
    </row>
    <row r="2804" spans="1:5" ht="13" x14ac:dyDescent="0.15">
      <c r="A2804" s="1">
        <f ca="1">IFERROR(__xludf.DUMMYFUNCTION("""COMPUTED_VALUE"""),93)</f>
        <v>93</v>
      </c>
      <c r="B2804" s="1" t="str">
        <f ca="1">IFERROR(__xludf.DUMMYFUNCTION("""COMPUTED_VALUE"""),"Media_TV_TF1 contribution")</f>
        <v>Media_TV_TF1 contribution</v>
      </c>
      <c r="C2804" s="1">
        <f ca="1">IFERROR(INDIRECT(ADDRESS(MATCH(A2804,'contribution par jour-semaine'!A:A,0),MATCH(B2804,'contribution par jour-semaine'!$1:$1,0),4,1,"contribution par jour-semaine")),"")</f>
        <v>9873.5078125</v>
      </c>
      <c r="D2804" s="4" t="str">
        <f ca="1">VLOOKUP(A2804,predictions!A:B,2,FALSE)</f>
        <v>04/04/2022</v>
      </c>
      <c r="E2804" s="4">
        <f t="shared" ca="1" si="10"/>
        <v>44655</v>
      </c>
    </row>
    <row r="2805" spans="1:5" ht="13" x14ac:dyDescent="0.15">
      <c r="A2805" s="1">
        <f ca="1">IFERROR(__xludf.DUMMYFUNCTION("""COMPUTED_VALUE"""),93)</f>
        <v>93</v>
      </c>
      <c r="B2805" s="1" t="str">
        <f ca="1">IFERROR(__xludf.DUMMYFUNCTION("""COMPUTED_VALUE"""),"Media_TV_Others contribution")</f>
        <v>Media_TV_Others contribution</v>
      </c>
      <c r="C2805" s="1">
        <f ca="1">IFERROR(INDIRECT(ADDRESS(MATCH(A2805,'contribution par jour-semaine'!A:A,0),MATCH(B2805,'contribution par jour-semaine'!$1:$1,0),4,1,"contribution par jour-semaine")),"")</f>
        <v>12003.837890625</v>
      </c>
      <c r="D2805" s="4" t="str">
        <f ca="1">VLOOKUP(A2805,predictions!A:B,2,FALSE)</f>
        <v>04/04/2022</v>
      </c>
      <c r="E2805" s="4">
        <f t="shared" ca="1" si="10"/>
        <v>44655</v>
      </c>
    </row>
    <row r="2806" spans="1:5" ht="13" x14ac:dyDescent="0.15">
      <c r="A2806" s="1">
        <f ca="1">IFERROR(__xludf.DUMMYFUNCTION("""COMPUTED_VALUE"""),93)</f>
        <v>93</v>
      </c>
      <c r="B2806" s="1" t="str">
        <f ca="1">IFERROR(__xludf.DUMMYFUNCTION("""COMPUTED_VALUE"""),"Media_TV_M6 contribution")</f>
        <v>Media_TV_M6 contribution</v>
      </c>
      <c r="C2806" s="1">
        <f ca="1">IFERROR(INDIRECT(ADDRESS(MATCH(A2806,'contribution par jour-semaine'!A:A,0),MATCH(B2806,'contribution par jour-semaine'!$1:$1,0),4,1,"contribution par jour-semaine")),"")</f>
        <v>16436.771484375</v>
      </c>
      <c r="D2806" s="4" t="str">
        <f ca="1">VLOOKUP(A2806,predictions!A:B,2,FALSE)</f>
        <v>04/04/2022</v>
      </c>
      <c r="E2806" s="4">
        <f t="shared" ca="1" si="10"/>
        <v>44655</v>
      </c>
    </row>
    <row r="2807" spans="1:5" ht="13" x14ac:dyDescent="0.15">
      <c r="A2807" s="1">
        <f ca="1">IFERROR(__xludf.DUMMYFUNCTION("""COMPUTED_VALUE"""),93)</f>
        <v>93</v>
      </c>
      <c r="B2807" s="1" t="str">
        <f ca="1">IFERROR(__xludf.DUMMYFUNCTION("""COMPUTED_VALUE"""),"Media_TV_TMC contribution")</f>
        <v>Media_TV_TMC contribution</v>
      </c>
      <c r="C2807" s="1">
        <f ca="1">IFERROR(INDIRECT(ADDRESS(MATCH(A2807,'contribution par jour-semaine'!A:A,0),MATCH(B2807,'contribution par jour-semaine'!$1:$1,0),4,1,"contribution par jour-semaine")),"")</f>
        <v>15521.6259765625</v>
      </c>
      <c r="D2807" s="4" t="str">
        <f ca="1">VLOOKUP(A2807,predictions!A:B,2,FALSE)</f>
        <v>04/04/2022</v>
      </c>
      <c r="E2807" s="4">
        <f t="shared" ref="E2807:E3061" ca="1" si="11">DATE(RIGHT(D2807,4),MID(D2807,4,2),LEFT(D2807,2))</f>
        <v>44655</v>
      </c>
    </row>
    <row r="2808" spans="1:5" ht="13" x14ac:dyDescent="0.15">
      <c r="A2808" s="1">
        <f ca="1">IFERROR(__xludf.DUMMYFUNCTION("""COMPUTED_VALUE"""),93)</f>
        <v>93</v>
      </c>
      <c r="B2808" s="1" t="str">
        <f ca="1">IFERROR(__xludf.DUMMYFUNCTION("""COMPUTED_VALUE"""),"Media_TV_FRANCE 2 contribution")</f>
        <v>Media_TV_FRANCE 2 contribution</v>
      </c>
      <c r="C2808" s="1">
        <f ca="1">IFERROR(INDIRECT(ADDRESS(MATCH(A2808,'contribution par jour-semaine'!A:A,0),MATCH(B2808,'contribution par jour-semaine'!$1:$1,0),4,1,"contribution par jour-semaine")),"")</f>
        <v>12923.0341796875</v>
      </c>
      <c r="D2808" s="4" t="str">
        <f ca="1">VLOOKUP(A2808,predictions!A:B,2,FALSE)</f>
        <v>04/04/2022</v>
      </c>
      <c r="E2808" s="4">
        <f t="shared" ca="1" si="11"/>
        <v>44655</v>
      </c>
    </row>
    <row r="2809" spans="1:5" ht="13" x14ac:dyDescent="0.15">
      <c r="A2809" s="1">
        <f ca="1">IFERROR(__xludf.DUMMYFUNCTION("""COMPUTED_VALUE"""),93)</f>
        <v>93</v>
      </c>
      <c r="B2809" s="1" t="str">
        <f ca="1">IFERROR(__xludf.DUMMYFUNCTION("""COMPUTED_VALUE"""),"Media_TV_BFM TV contribution")</f>
        <v>Media_TV_BFM TV contribution</v>
      </c>
      <c r="C2809" s="1">
        <f ca="1">IFERROR(INDIRECT(ADDRESS(MATCH(A2809,'contribution par jour-semaine'!A:A,0),MATCH(B2809,'contribution par jour-semaine'!$1:$1,0),4,1,"contribution par jour-semaine")),"")</f>
        <v>9737.1884765625</v>
      </c>
      <c r="D2809" s="4" t="str">
        <f ca="1">VLOOKUP(A2809,predictions!A:B,2,FALSE)</f>
        <v>04/04/2022</v>
      </c>
      <c r="E2809" s="4">
        <f t="shared" ca="1" si="11"/>
        <v>44655</v>
      </c>
    </row>
    <row r="2810" spans="1:5" ht="13" x14ac:dyDescent="0.15">
      <c r="A2810" s="1">
        <f ca="1">IFERROR(__xludf.DUMMYFUNCTION("""COMPUTED_VALUE"""),93)</f>
        <v>93</v>
      </c>
      <c r="B2810" s="1" t="str">
        <f ca="1">IFERROR(__xludf.DUMMYFUNCTION("""COMPUTED_VALUE"""),"Media_TV_C8 contribution")</f>
        <v>Media_TV_C8 contribution</v>
      </c>
      <c r="C2810" s="1">
        <f ca="1">IFERROR(INDIRECT(ADDRESS(MATCH(A2810,'contribution par jour-semaine'!A:A,0),MATCH(B2810,'contribution par jour-semaine'!$1:$1,0),4,1,"contribution par jour-semaine")),"")</f>
        <v>8136.38720703125</v>
      </c>
      <c r="D2810" s="4" t="str">
        <f ca="1">VLOOKUP(A2810,predictions!A:B,2,FALSE)</f>
        <v>04/04/2022</v>
      </c>
      <c r="E2810" s="4">
        <f t="shared" ca="1" si="11"/>
        <v>44655</v>
      </c>
    </row>
    <row r="2811" spans="1:5" ht="13" x14ac:dyDescent="0.15">
      <c r="A2811" s="1">
        <f ca="1">IFERROR(__xludf.DUMMYFUNCTION("""COMPUTED_VALUE"""),93)</f>
        <v>93</v>
      </c>
      <c r="B2811" s="1" t="str">
        <f ca="1">IFERROR(__xludf.DUMMYFUNCTION("""COMPUTED_VALUE"""),"Media_TV_TF1 SERIES FILMS contribution")</f>
        <v>Media_TV_TF1 SERIES FILMS contribution</v>
      </c>
      <c r="C2811" s="1">
        <f ca="1">IFERROR(INDIRECT(ADDRESS(MATCH(A2811,'contribution par jour-semaine'!A:A,0),MATCH(B2811,'contribution par jour-semaine'!$1:$1,0),4,1,"contribution par jour-semaine")),"")</f>
        <v>8329.1240234375</v>
      </c>
      <c r="D2811" s="4" t="str">
        <f ca="1">VLOOKUP(A2811,predictions!A:B,2,FALSE)</f>
        <v>04/04/2022</v>
      </c>
      <c r="E2811" s="4">
        <f t="shared" ca="1" si="11"/>
        <v>44655</v>
      </c>
    </row>
    <row r="2812" spans="1:5" ht="13" x14ac:dyDescent="0.15">
      <c r="A2812" s="1">
        <f ca="1">IFERROR(__xludf.DUMMYFUNCTION("""COMPUTED_VALUE"""),93)</f>
        <v>93</v>
      </c>
      <c r="B2812" s="1" t="str">
        <f ca="1">IFERROR(__xludf.DUMMYFUNCTION("""COMPUTED_VALUE"""),"Media_TV_NRJ12 contribution")</f>
        <v>Media_TV_NRJ12 contribution</v>
      </c>
      <c r="C2812" s="1">
        <f ca="1">IFERROR(INDIRECT(ADDRESS(MATCH(A2812,'contribution par jour-semaine'!A:A,0),MATCH(B2812,'contribution par jour-semaine'!$1:$1,0),4,1,"contribution par jour-semaine")),"")</f>
        <v>6952.93798828125</v>
      </c>
      <c r="D2812" s="4" t="str">
        <f ca="1">VLOOKUP(A2812,predictions!A:B,2,FALSE)</f>
        <v>04/04/2022</v>
      </c>
      <c r="E2812" s="4">
        <f t="shared" ca="1" si="11"/>
        <v>44655</v>
      </c>
    </row>
    <row r="2813" spans="1:5" ht="13" x14ac:dyDescent="0.15">
      <c r="A2813" s="1">
        <f ca="1">IFERROR(__xludf.DUMMYFUNCTION("""COMPUTED_VALUE"""),93)</f>
        <v>93</v>
      </c>
      <c r="B2813" s="1" t="str">
        <f ca="1">IFERROR(__xludf.DUMMYFUNCTION("""COMPUTED_VALUE"""),"Media_Search contribution")</f>
        <v>Media_Search contribution</v>
      </c>
      <c r="C2813" s="1">
        <f ca="1">IFERROR(INDIRECT(ADDRESS(MATCH(A2813,'contribution par jour-semaine'!A:A,0),MATCH(B2813,'contribution par jour-semaine'!$1:$1,0),4,1,"contribution par jour-semaine")),"")</f>
        <v>73319.2578125</v>
      </c>
      <c r="D2813" s="4" t="str">
        <f ca="1">VLOOKUP(A2813,predictions!A:B,2,FALSE)</f>
        <v>04/04/2022</v>
      </c>
      <c r="E2813" s="4">
        <f t="shared" ca="1" si="11"/>
        <v>44655</v>
      </c>
    </row>
    <row r="2814" spans="1:5" ht="13" x14ac:dyDescent="0.15">
      <c r="A2814" s="1">
        <f ca="1">IFERROR(__xludf.DUMMYFUNCTION("""COMPUTED_VALUE"""),93)</f>
        <v>93</v>
      </c>
      <c r="B2814" s="1" t="str">
        <f ca="1">IFERROR(__xludf.DUMMYFUNCTION("""COMPUTED_VALUE"""),"Media_Social contribution")</f>
        <v>Media_Social contribution</v>
      </c>
      <c r="C2814" s="1">
        <f ca="1">IFERROR(INDIRECT(ADDRESS(MATCH(A2814,'contribution par jour-semaine'!A:A,0),MATCH(B2814,'contribution par jour-semaine'!$1:$1,0),4,1,"contribution par jour-semaine")),"")</f>
        <v>3280.8583984375</v>
      </c>
      <c r="D2814" s="4" t="str">
        <f ca="1">VLOOKUP(A2814,predictions!A:B,2,FALSE)</f>
        <v>04/04/2022</v>
      </c>
      <c r="E2814" s="4">
        <f t="shared" ca="1" si="11"/>
        <v>44655</v>
      </c>
    </row>
    <row r="2815" spans="1:5" ht="13" x14ac:dyDescent="0.15">
      <c r="A2815" s="1">
        <f ca="1">IFERROR(__xludf.DUMMYFUNCTION("""COMPUTED_VALUE"""),93)</f>
        <v>93</v>
      </c>
      <c r="B2815" s="1" t="str">
        <f ca="1">IFERROR(__xludf.DUMMYFUNCTION("""COMPUTED_VALUE"""),"Media_Display contribution")</f>
        <v>Media_Display contribution</v>
      </c>
      <c r="C2815" s="1">
        <f ca="1">IFERROR(INDIRECT(ADDRESS(MATCH(A2815,'contribution par jour-semaine'!A:A,0),MATCH(B2815,'contribution par jour-semaine'!$1:$1,0),4,1,"contribution par jour-semaine")),"")</f>
        <v>44355.30078125</v>
      </c>
      <c r="D2815" s="4" t="str">
        <f ca="1">VLOOKUP(A2815,predictions!A:B,2,FALSE)</f>
        <v>04/04/2022</v>
      </c>
      <c r="E2815" s="4">
        <f t="shared" ca="1" si="11"/>
        <v>44655</v>
      </c>
    </row>
    <row r="2816" spans="1:5" ht="13" x14ac:dyDescent="0.15">
      <c r="A2816" s="1">
        <f ca="1">IFERROR(__xludf.DUMMYFUNCTION("""COMPUTED_VALUE"""),93)</f>
        <v>93</v>
      </c>
      <c r="B2816" s="1" t="str">
        <f ca="1">IFERROR(__xludf.DUMMYFUNCTION("""COMPUTED_VALUE"""),"Media_OOH_JC DECAUX VITRINE 2M2 NATIONAL contribution")</f>
        <v>Media_OOH_JC DECAUX VITRINE 2M2 NATIONAL contribution</v>
      </c>
      <c r="C2816" s="1">
        <f ca="1">IFERROR(INDIRECT(ADDRESS(MATCH(A2816,'contribution par jour-semaine'!A:A,0),MATCH(B2816,'contribution par jour-semaine'!$1:$1,0),4,1,"contribution par jour-semaine")),"")</f>
        <v>2051.593017578125</v>
      </c>
      <c r="D2816" s="4" t="str">
        <f ca="1">VLOOKUP(A2816,predictions!A:B,2,FALSE)</f>
        <v>04/04/2022</v>
      </c>
      <c r="E2816" s="4">
        <f t="shared" ca="1" si="11"/>
        <v>44655</v>
      </c>
    </row>
    <row r="2817" spans="1:5" ht="13" x14ac:dyDescent="0.15">
      <c r="A2817" s="1">
        <f ca="1">IFERROR(__xludf.DUMMYFUNCTION("""COMPUTED_VALUE"""),93)</f>
        <v>93</v>
      </c>
      <c r="B2817" s="1" t="str">
        <f ca="1">IFERROR(__xludf.DUMMYFUNCTION("""COMPUTED_VALUE"""),"Media_OOH_METROBUS METRO NATIONAL contribution")</f>
        <v>Media_OOH_METROBUS METRO NATIONAL contribution</v>
      </c>
      <c r="C2817" s="1">
        <f ca="1">IFERROR(INDIRECT(ADDRESS(MATCH(A2817,'contribution par jour-semaine'!A:A,0),MATCH(B2817,'contribution par jour-semaine'!$1:$1,0),4,1,"contribution par jour-semaine")),"")</f>
        <v>2428.97998046875</v>
      </c>
      <c r="D2817" s="4" t="str">
        <f ca="1">VLOOKUP(A2817,predictions!A:B,2,FALSE)</f>
        <v>04/04/2022</v>
      </c>
      <c r="E2817" s="4">
        <f t="shared" ca="1" si="11"/>
        <v>44655</v>
      </c>
    </row>
    <row r="2818" spans="1:5" ht="13" x14ac:dyDescent="0.15">
      <c r="A2818" s="1">
        <f ca="1">IFERROR(__xludf.DUMMYFUNCTION("""COMPUTED_VALUE"""),93)</f>
        <v>93</v>
      </c>
      <c r="B2818" s="1" t="str">
        <f ca="1">IFERROR(__xludf.DUMMYFUNCTION("""COMPUTED_VALUE"""),"Media_OOH_CLEAR CHANNEL SHOPPING MALLS contribution")</f>
        <v>Media_OOH_CLEAR CHANNEL SHOPPING MALLS contribution</v>
      </c>
      <c r="C2818" s="1">
        <f ca="1">IFERROR(INDIRECT(ADDRESS(MATCH(A2818,'contribution par jour-semaine'!A:A,0),MATCH(B2818,'contribution par jour-semaine'!$1:$1,0),4,1,"contribution par jour-semaine")),"")</f>
        <v>4361.73291015625</v>
      </c>
      <c r="D2818" s="4" t="str">
        <f ca="1">VLOOKUP(A2818,predictions!A:B,2,FALSE)</f>
        <v>04/04/2022</v>
      </c>
      <c r="E2818" s="4">
        <f t="shared" ca="1" si="11"/>
        <v>44655</v>
      </c>
    </row>
    <row r="2819" spans="1:5" ht="13" x14ac:dyDescent="0.15">
      <c r="A2819" s="1">
        <f ca="1">IFERROR(__xludf.DUMMYFUNCTION("""COMPUTED_VALUE"""),93)</f>
        <v>93</v>
      </c>
      <c r="B2819" s="1" t="str">
        <f ca="1">IFERROR(__xludf.DUMMYFUNCTION("""COMPUTED_VALUE"""),"Media_OOH_MEDIAGARES TRANSPORT contribution")</f>
        <v>Media_OOH_MEDIAGARES TRANSPORT contribution</v>
      </c>
      <c r="C2819" s="1">
        <f ca="1">IFERROR(INDIRECT(ADDRESS(MATCH(A2819,'contribution par jour-semaine'!A:A,0),MATCH(B2819,'contribution par jour-semaine'!$1:$1,0),4,1,"contribution par jour-semaine")),"")</f>
        <v>11044.28125</v>
      </c>
      <c r="D2819" s="4" t="str">
        <f ca="1">VLOOKUP(A2819,predictions!A:B,2,FALSE)</f>
        <v>04/04/2022</v>
      </c>
      <c r="E2819" s="4">
        <f t="shared" ca="1" si="11"/>
        <v>44655</v>
      </c>
    </row>
    <row r="2820" spans="1:5" ht="13" x14ac:dyDescent="0.15">
      <c r="A2820" s="1">
        <f ca="1">IFERROR(__xludf.DUMMYFUNCTION("""COMPUTED_VALUE"""),93)</f>
        <v>93</v>
      </c>
      <c r="B2820" s="1" t="str">
        <f ca="1">IFERROR(__xludf.DUMMYFUNCTION("""COMPUTED_VALUE"""),"Media_OOH_Others contribution")</f>
        <v>Media_OOH_Others contribution</v>
      </c>
      <c r="C2820" s="1">
        <f ca="1">IFERROR(INDIRECT(ADDRESS(MATCH(A2820,'contribution par jour-semaine'!A:A,0),MATCH(B2820,'contribution par jour-semaine'!$1:$1,0),4,1,"contribution par jour-semaine")),"")</f>
        <v>3083.30029296875</v>
      </c>
      <c r="D2820" s="4" t="str">
        <f ca="1">VLOOKUP(A2820,predictions!A:B,2,FALSE)</f>
        <v>04/04/2022</v>
      </c>
      <c r="E2820" s="4">
        <f t="shared" ca="1" si="11"/>
        <v>44655</v>
      </c>
    </row>
    <row r="2821" spans="1:5" ht="13" x14ac:dyDescent="0.15">
      <c r="A2821" s="1">
        <f ca="1">IFERROR(__xludf.DUMMYFUNCTION("""COMPUTED_VALUE"""),93)</f>
        <v>93</v>
      </c>
      <c r="B2821" s="1" t="str">
        <f ca="1">IFERROR(__xludf.DUMMYFUNCTION("""COMPUTED_VALUE"""),"baseline contribution")</f>
        <v>baseline contribution</v>
      </c>
      <c r="C2821" s="1">
        <f ca="1">IFERROR(INDIRECT(ADDRESS(MATCH(A2821,'contribution par jour-semaine'!A:A,0),MATCH(B2821,'contribution par jour-semaine'!$1:$1,0),4,1,"contribution par jour-semaine")),"")</f>
        <v>1350144.375</v>
      </c>
      <c r="D2821" s="4" t="str">
        <f ca="1">VLOOKUP(A2821,predictions!A:B,2,FALSE)</f>
        <v>04/04/2022</v>
      </c>
      <c r="E2821" s="4">
        <f t="shared" ca="1" si="11"/>
        <v>44655</v>
      </c>
    </row>
    <row r="2822" spans="1:5" ht="13" x14ac:dyDescent="0.15">
      <c r="A2822" s="1">
        <f ca="1">IFERROR(__xludf.DUMMYFUNCTION("""COMPUTED_VALUE"""),94)</f>
        <v>94</v>
      </c>
      <c r="B2822" s="1" t="str">
        <f ca="1">IFERROR(__xludf.DUMMYFUNCTION("""COMPUTED_VALUE"""),"Media_Print_Others contribution")</f>
        <v>Media_Print_Others contribution</v>
      </c>
      <c r="C2822" s="1">
        <f ca="1">IFERROR(INDIRECT(ADDRESS(MATCH(A2822,'contribution par jour-semaine'!A:A,0),MATCH(B2822,'contribution par jour-semaine'!$1:$1,0),4,1,"contribution par jour-semaine")),"")</f>
        <v>42795.890625</v>
      </c>
      <c r="D2822" s="4" t="str">
        <f ca="1">VLOOKUP(A2822,predictions!A:B,2,FALSE)</f>
        <v>11/04/2022</v>
      </c>
      <c r="E2822" s="4">
        <f t="shared" ca="1" si="11"/>
        <v>44662</v>
      </c>
    </row>
    <row r="2823" spans="1:5" ht="13" x14ac:dyDescent="0.15">
      <c r="A2823" s="1">
        <f ca="1">IFERROR(__xludf.DUMMYFUNCTION("""COMPUTED_VALUE"""),94)</f>
        <v>94</v>
      </c>
      <c r="B2823" s="1" t="str">
        <f ca="1">IFERROR(__xludf.DUMMYFUNCTION("""COMPUTED_VALUE"""),"Media_Print_ELLE contribution")</f>
        <v>Media_Print_ELLE contribution</v>
      </c>
      <c r="C2823" s="1">
        <f ca="1">IFERROR(INDIRECT(ADDRESS(MATCH(A2823,'contribution par jour-semaine'!A:A,0),MATCH(B2823,'contribution par jour-semaine'!$1:$1,0),4,1,"contribution par jour-semaine")),"")</f>
        <v>59543.16796875</v>
      </c>
      <c r="D2823" s="4" t="str">
        <f ca="1">VLOOKUP(A2823,predictions!A:B,2,FALSE)</f>
        <v>11/04/2022</v>
      </c>
      <c r="E2823" s="4">
        <f t="shared" ca="1" si="11"/>
        <v>44662</v>
      </c>
    </row>
    <row r="2824" spans="1:5" ht="13" x14ac:dyDescent="0.15">
      <c r="A2824" s="1">
        <f ca="1">IFERROR(__xludf.DUMMYFUNCTION("""COMPUTED_VALUE"""),94)</f>
        <v>94</v>
      </c>
      <c r="B2824" s="1" t="str">
        <f ca="1">IFERROR(__xludf.DUMMYFUNCTION("""COMPUTED_VALUE"""),"Media_Print_MADAME FIGARO contribution")</f>
        <v>Media_Print_MADAME FIGARO contribution</v>
      </c>
      <c r="C2824" s="1">
        <f ca="1">IFERROR(INDIRECT(ADDRESS(MATCH(A2824,'contribution par jour-semaine'!A:A,0),MATCH(B2824,'contribution par jour-semaine'!$1:$1,0),4,1,"contribution par jour-semaine")),"")</f>
        <v>25504.830078125</v>
      </c>
      <c r="D2824" s="4" t="str">
        <f ca="1">VLOOKUP(A2824,predictions!A:B,2,FALSE)</f>
        <v>11/04/2022</v>
      </c>
      <c r="E2824" s="4">
        <f t="shared" ca="1" si="11"/>
        <v>44662</v>
      </c>
    </row>
    <row r="2825" spans="1:5" ht="13" x14ac:dyDescent="0.15">
      <c r="A2825" s="1">
        <f ca="1">IFERROR(__xludf.DUMMYFUNCTION("""COMPUTED_VALUE"""),94)</f>
        <v>94</v>
      </c>
      <c r="B2825" s="1" t="str">
        <f ca="1">IFERROR(__xludf.DUMMYFUNCTION("""COMPUTED_VALUE"""),"Media_Print_MARIE CLAIRE contribution")</f>
        <v>Media_Print_MARIE CLAIRE contribution</v>
      </c>
      <c r="C2825" s="1">
        <f ca="1">IFERROR(INDIRECT(ADDRESS(MATCH(A2825,'contribution par jour-semaine'!A:A,0),MATCH(B2825,'contribution par jour-semaine'!$1:$1,0),4,1,"contribution par jour-semaine")),"")</f>
        <v>13276.4326171875</v>
      </c>
      <c r="D2825" s="4" t="str">
        <f ca="1">VLOOKUP(A2825,predictions!A:B,2,FALSE)</f>
        <v>11/04/2022</v>
      </c>
      <c r="E2825" s="4">
        <f t="shared" ca="1" si="11"/>
        <v>44662</v>
      </c>
    </row>
    <row r="2826" spans="1:5" ht="13" x14ac:dyDescent="0.15">
      <c r="A2826" s="1">
        <f ca="1">IFERROR(__xludf.DUMMYFUNCTION("""COMPUTED_VALUE"""),94)</f>
        <v>94</v>
      </c>
      <c r="B2826" s="1" t="str">
        <f ca="1">IFERROR(__xludf.DUMMYFUNCTION("""COMPUTED_VALUE"""),"Media_Print_VERSION FEMINA contribution")</f>
        <v>Media_Print_VERSION FEMINA contribution</v>
      </c>
      <c r="C2826" s="1">
        <f ca="1">IFERROR(INDIRECT(ADDRESS(MATCH(A2826,'contribution par jour-semaine'!A:A,0),MATCH(B2826,'contribution par jour-semaine'!$1:$1,0),4,1,"contribution par jour-semaine")),"")</f>
        <v>22445.787109375</v>
      </c>
      <c r="D2826" s="4" t="str">
        <f ca="1">VLOOKUP(A2826,predictions!A:B,2,FALSE)</f>
        <v>11/04/2022</v>
      </c>
      <c r="E2826" s="4">
        <f t="shared" ca="1" si="11"/>
        <v>44662</v>
      </c>
    </row>
    <row r="2827" spans="1:5" ht="13" x14ac:dyDescent="0.15">
      <c r="A2827" s="1">
        <f ca="1">IFERROR(__xludf.DUMMYFUNCTION("""COMPUTED_VALUE"""),94)</f>
        <v>94</v>
      </c>
      <c r="B2827" s="1" t="str">
        <f ca="1">IFERROR(__xludf.DUMMYFUNCTION("""COMPUTED_VALUE"""),"Media_Print_GALA contribution")</f>
        <v>Media_Print_GALA contribution</v>
      </c>
      <c r="C2827" s="1">
        <f ca="1">IFERROR(INDIRECT(ADDRESS(MATCH(A2827,'contribution par jour-semaine'!A:A,0),MATCH(B2827,'contribution par jour-semaine'!$1:$1,0),4,1,"contribution par jour-semaine")),"")</f>
        <v>27864.3515625</v>
      </c>
      <c r="D2827" s="4" t="str">
        <f ca="1">VLOOKUP(A2827,predictions!A:B,2,FALSE)</f>
        <v>11/04/2022</v>
      </c>
      <c r="E2827" s="4">
        <f t="shared" ca="1" si="11"/>
        <v>44662</v>
      </c>
    </row>
    <row r="2828" spans="1:5" ht="13" x14ac:dyDescent="0.15">
      <c r="A2828" s="1">
        <f ca="1">IFERROR(__xludf.DUMMYFUNCTION("""COMPUTED_VALUE"""),94)</f>
        <v>94</v>
      </c>
      <c r="B2828" s="1" t="str">
        <f ca="1">IFERROR(__xludf.DUMMYFUNCTION("""COMPUTED_VALUE"""),"Media_Print_COSMOPOLITAN contribution")</f>
        <v>Media_Print_COSMOPOLITAN contribution</v>
      </c>
      <c r="C2828" s="1">
        <f ca="1">IFERROR(INDIRECT(ADDRESS(MATCH(A2828,'contribution par jour-semaine'!A:A,0),MATCH(B2828,'contribution par jour-semaine'!$1:$1,0),4,1,"contribution par jour-semaine")),"")</f>
        <v>28018.177734375</v>
      </c>
      <c r="D2828" s="4" t="str">
        <f ca="1">VLOOKUP(A2828,predictions!A:B,2,FALSE)</f>
        <v>11/04/2022</v>
      </c>
      <c r="E2828" s="4">
        <f t="shared" ca="1" si="11"/>
        <v>44662</v>
      </c>
    </row>
    <row r="2829" spans="1:5" ht="13" x14ac:dyDescent="0.15">
      <c r="A2829" s="1">
        <f ca="1">IFERROR(__xludf.DUMMYFUNCTION("""COMPUTED_VALUE"""),94)</f>
        <v>94</v>
      </c>
      <c r="B2829" s="1" t="str">
        <f ca="1">IFERROR(__xludf.DUMMYFUNCTION("""COMPUTED_VALUE"""),"Media_Print_FEMME ACTUELLE contribution")</f>
        <v>Media_Print_FEMME ACTUELLE contribution</v>
      </c>
      <c r="C2829" s="1">
        <f ca="1">IFERROR(INDIRECT(ADDRESS(MATCH(A2829,'contribution par jour-semaine'!A:A,0),MATCH(B2829,'contribution par jour-semaine'!$1:$1,0),4,1,"contribution par jour-semaine")),"")</f>
        <v>37184.1015625</v>
      </c>
      <c r="D2829" s="4" t="str">
        <f ca="1">VLOOKUP(A2829,predictions!A:B,2,FALSE)</f>
        <v>11/04/2022</v>
      </c>
      <c r="E2829" s="4">
        <f t="shared" ca="1" si="11"/>
        <v>44662</v>
      </c>
    </row>
    <row r="2830" spans="1:5" ht="13" x14ac:dyDescent="0.15">
      <c r="A2830" s="1">
        <f ca="1">IFERROR(__xludf.DUMMYFUNCTION("""COMPUTED_VALUE"""),94)</f>
        <v>94</v>
      </c>
      <c r="B2830" s="1" t="str">
        <f ca="1">IFERROR(__xludf.DUMMYFUNCTION("""COMPUTED_VALUE"""),"Media_Print_PARIS MATCH contribution")</f>
        <v>Media_Print_PARIS MATCH contribution</v>
      </c>
      <c r="C2830" s="1">
        <f ca="1">IFERROR(INDIRECT(ADDRESS(MATCH(A2830,'contribution par jour-semaine'!A:A,0),MATCH(B2830,'contribution par jour-semaine'!$1:$1,0),4,1,"contribution par jour-semaine")),"")</f>
        <v>23913.05078125</v>
      </c>
      <c r="D2830" s="4" t="str">
        <f ca="1">VLOOKUP(A2830,predictions!A:B,2,FALSE)</f>
        <v>11/04/2022</v>
      </c>
      <c r="E2830" s="4">
        <f t="shared" ca="1" si="11"/>
        <v>44662</v>
      </c>
    </row>
    <row r="2831" spans="1:5" ht="13" x14ac:dyDescent="0.15">
      <c r="A2831" s="1">
        <f ca="1">IFERROR(__xludf.DUMMYFUNCTION("""COMPUTED_VALUE"""),94)</f>
        <v>94</v>
      </c>
      <c r="B2831" s="1" t="str">
        <f ca="1">IFERROR(__xludf.DUMMYFUNCTION("""COMPUTED_VALUE"""),"Media_Print_BIBA contribution")</f>
        <v>Media_Print_BIBA contribution</v>
      </c>
      <c r="C2831" s="1">
        <f ca="1">IFERROR(INDIRECT(ADDRESS(MATCH(A2831,'contribution par jour-semaine'!A:A,0),MATCH(B2831,'contribution par jour-semaine'!$1:$1,0),4,1,"contribution par jour-semaine")),"")</f>
        <v>22665.6875</v>
      </c>
      <c r="D2831" s="4" t="str">
        <f ca="1">VLOOKUP(A2831,predictions!A:B,2,FALSE)</f>
        <v>11/04/2022</v>
      </c>
      <c r="E2831" s="4">
        <f t="shared" ca="1" si="11"/>
        <v>44662</v>
      </c>
    </row>
    <row r="2832" spans="1:5" ht="13" x14ac:dyDescent="0.15">
      <c r="A2832" s="1">
        <f ca="1">IFERROR(__xludf.DUMMYFUNCTION("""COMPUTED_VALUE"""),94)</f>
        <v>94</v>
      </c>
      <c r="B2832" s="1" t="str">
        <f ca="1">IFERROR(__xludf.DUMMYFUNCTION("""COMPUTED_VALUE"""),"Media_Print_AVANTAGES contribution")</f>
        <v>Media_Print_AVANTAGES contribution</v>
      </c>
      <c r="C2832" s="1">
        <f ca="1">IFERROR(INDIRECT(ADDRESS(MATCH(A2832,'contribution par jour-semaine'!A:A,0),MATCH(B2832,'contribution par jour-semaine'!$1:$1,0),4,1,"contribution par jour-semaine")),"")</f>
        <v>10905.8662109375</v>
      </c>
      <c r="D2832" s="4" t="str">
        <f ca="1">VLOOKUP(A2832,predictions!A:B,2,FALSE)</f>
        <v>11/04/2022</v>
      </c>
      <c r="E2832" s="4">
        <f t="shared" ca="1" si="11"/>
        <v>44662</v>
      </c>
    </row>
    <row r="2833" spans="1:5" ht="13" x14ac:dyDescent="0.15">
      <c r="A2833" s="1">
        <f ca="1">IFERROR(__xludf.DUMMYFUNCTION("""COMPUTED_VALUE"""),94)</f>
        <v>94</v>
      </c>
      <c r="B2833" s="1" t="str">
        <f ca="1">IFERROR(__xludf.DUMMYFUNCTION("""COMPUTED_VALUE"""),"Media_Print_PSYCHOLOGIES contribution")</f>
        <v>Media_Print_PSYCHOLOGIES contribution</v>
      </c>
      <c r="C2833" s="1">
        <f ca="1">IFERROR(INDIRECT(ADDRESS(MATCH(A2833,'contribution par jour-semaine'!A:A,0),MATCH(B2833,'contribution par jour-semaine'!$1:$1,0),4,1,"contribution par jour-semaine")),"")</f>
        <v>10399.6640625</v>
      </c>
      <c r="D2833" s="4" t="str">
        <f ca="1">VLOOKUP(A2833,predictions!A:B,2,FALSE)</f>
        <v>11/04/2022</v>
      </c>
      <c r="E2833" s="4">
        <f t="shared" ca="1" si="11"/>
        <v>44662</v>
      </c>
    </row>
    <row r="2834" spans="1:5" ht="13" x14ac:dyDescent="0.15">
      <c r="A2834" s="1">
        <f ca="1">IFERROR(__xludf.DUMMYFUNCTION("""COMPUTED_VALUE"""),94)</f>
        <v>94</v>
      </c>
      <c r="B2834" s="1" t="str">
        <f ca="1">IFERROR(__xludf.DUMMYFUNCTION("""COMPUTED_VALUE"""),"Media_TV_TF1 contribution")</f>
        <v>Media_TV_TF1 contribution</v>
      </c>
      <c r="C2834" s="1">
        <f ca="1">IFERROR(INDIRECT(ADDRESS(MATCH(A2834,'contribution par jour-semaine'!A:A,0),MATCH(B2834,'contribution par jour-semaine'!$1:$1,0),4,1,"contribution par jour-semaine")),"")</f>
        <v>8711.9287109375</v>
      </c>
      <c r="D2834" s="4" t="str">
        <f ca="1">VLOOKUP(A2834,predictions!A:B,2,FALSE)</f>
        <v>11/04/2022</v>
      </c>
      <c r="E2834" s="4">
        <f t="shared" ca="1" si="11"/>
        <v>44662</v>
      </c>
    </row>
    <row r="2835" spans="1:5" ht="13" x14ac:dyDescent="0.15">
      <c r="A2835" s="1">
        <f ca="1">IFERROR(__xludf.DUMMYFUNCTION("""COMPUTED_VALUE"""),94)</f>
        <v>94</v>
      </c>
      <c r="B2835" s="1" t="str">
        <f ca="1">IFERROR(__xludf.DUMMYFUNCTION("""COMPUTED_VALUE"""),"Media_TV_Others contribution")</f>
        <v>Media_TV_Others contribution</v>
      </c>
      <c r="C2835" s="1">
        <f ca="1">IFERROR(INDIRECT(ADDRESS(MATCH(A2835,'contribution par jour-semaine'!A:A,0),MATCH(B2835,'contribution par jour-semaine'!$1:$1,0),4,1,"contribution par jour-semaine")),"")</f>
        <v>10370.330078125</v>
      </c>
      <c r="D2835" s="4" t="str">
        <f ca="1">VLOOKUP(A2835,predictions!A:B,2,FALSE)</f>
        <v>11/04/2022</v>
      </c>
      <c r="E2835" s="4">
        <f t="shared" ca="1" si="11"/>
        <v>44662</v>
      </c>
    </row>
    <row r="2836" spans="1:5" ht="13" x14ac:dyDescent="0.15">
      <c r="A2836" s="1">
        <f ca="1">IFERROR(__xludf.DUMMYFUNCTION("""COMPUTED_VALUE"""),94)</f>
        <v>94</v>
      </c>
      <c r="B2836" s="1" t="str">
        <f ca="1">IFERROR(__xludf.DUMMYFUNCTION("""COMPUTED_VALUE"""),"Media_TV_M6 contribution")</f>
        <v>Media_TV_M6 contribution</v>
      </c>
      <c r="C2836" s="1">
        <f ca="1">IFERROR(INDIRECT(ADDRESS(MATCH(A2836,'contribution par jour-semaine'!A:A,0),MATCH(B2836,'contribution par jour-semaine'!$1:$1,0),4,1,"contribution par jour-semaine")),"")</f>
        <v>15390.5537109375</v>
      </c>
      <c r="D2836" s="4" t="str">
        <f ca="1">VLOOKUP(A2836,predictions!A:B,2,FALSE)</f>
        <v>11/04/2022</v>
      </c>
      <c r="E2836" s="4">
        <f t="shared" ca="1" si="11"/>
        <v>44662</v>
      </c>
    </row>
    <row r="2837" spans="1:5" ht="13" x14ac:dyDescent="0.15">
      <c r="A2837" s="1">
        <f ca="1">IFERROR(__xludf.DUMMYFUNCTION("""COMPUTED_VALUE"""),94)</f>
        <v>94</v>
      </c>
      <c r="B2837" s="1" t="str">
        <f ca="1">IFERROR(__xludf.DUMMYFUNCTION("""COMPUTED_VALUE"""),"Media_TV_TMC contribution")</f>
        <v>Media_TV_TMC contribution</v>
      </c>
      <c r="C2837" s="1">
        <f ca="1">IFERROR(INDIRECT(ADDRESS(MATCH(A2837,'contribution par jour-semaine'!A:A,0),MATCH(B2837,'contribution par jour-semaine'!$1:$1,0),4,1,"contribution par jour-semaine")),"")</f>
        <v>13331.46484375</v>
      </c>
      <c r="D2837" s="4" t="str">
        <f ca="1">VLOOKUP(A2837,predictions!A:B,2,FALSE)</f>
        <v>11/04/2022</v>
      </c>
      <c r="E2837" s="4">
        <f t="shared" ca="1" si="11"/>
        <v>44662</v>
      </c>
    </row>
    <row r="2838" spans="1:5" ht="13" x14ac:dyDescent="0.15">
      <c r="A2838" s="1">
        <f ca="1">IFERROR(__xludf.DUMMYFUNCTION("""COMPUTED_VALUE"""),94)</f>
        <v>94</v>
      </c>
      <c r="B2838" s="1" t="str">
        <f ca="1">IFERROR(__xludf.DUMMYFUNCTION("""COMPUTED_VALUE"""),"Media_TV_FRANCE 2 contribution")</f>
        <v>Media_TV_FRANCE 2 contribution</v>
      </c>
      <c r="C2838" s="1">
        <f ca="1">IFERROR(INDIRECT(ADDRESS(MATCH(A2838,'contribution par jour-semaine'!A:A,0),MATCH(B2838,'contribution par jour-semaine'!$1:$1,0),4,1,"contribution par jour-semaine")),"")</f>
        <v>11354.0947265625</v>
      </c>
      <c r="D2838" s="4" t="str">
        <f ca="1">VLOOKUP(A2838,predictions!A:B,2,FALSE)</f>
        <v>11/04/2022</v>
      </c>
      <c r="E2838" s="4">
        <f t="shared" ca="1" si="11"/>
        <v>44662</v>
      </c>
    </row>
    <row r="2839" spans="1:5" ht="13" x14ac:dyDescent="0.15">
      <c r="A2839" s="1">
        <f ca="1">IFERROR(__xludf.DUMMYFUNCTION("""COMPUTED_VALUE"""),94)</f>
        <v>94</v>
      </c>
      <c r="B2839" s="1" t="str">
        <f ca="1">IFERROR(__xludf.DUMMYFUNCTION("""COMPUTED_VALUE"""),"Media_TV_BFM TV contribution")</f>
        <v>Media_TV_BFM TV contribution</v>
      </c>
      <c r="C2839" s="1">
        <f ca="1">IFERROR(INDIRECT(ADDRESS(MATCH(A2839,'contribution par jour-semaine'!A:A,0),MATCH(B2839,'contribution par jour-semaine'!$1:$1,0),4,1,"contribution par jour-semaine")),"")</f>
        <v>8115.43505859375</v>
      </c>
      <c r="D2839" s="4" t="str">
        <f ca="1">VLOOKUP(A2839,predictions!A:B,2,FALSE)</f>
        <v>11/04/2022</v>
      </c>
      <c r="E2839" s="4">
        <f t="shared" ca="1" si="11"/>
        <v>44662</v>
      </c>
    </row>
    <row r="2840" spans="1:5" ht="13" x14ac:dyDescent="0.15">
      <c r="A2840" s="1">
        <f ca="1">IFERROR(__xludf.DUMMYFUNCTION("""COMPUTED_VALUE"""),94)</f>
        <v>94</v>
      </c>
      <c r="B2840" s="1" t="str">
        <f ca="1">IFERROR(__xludf.DUMMYFUNCTION("""COMPUTED_VALUE"""),"Media_TV_C8 contribution")</f>
        <v>Media_TV_C8 contribution</v>
      </c>
      <c r="C2840" s="1">
        <f ca="1">IFERROR(INDIRECT(ADDRESS(MATCH(A2840,'contribution par jour-semaine'!A:A,0),MATCH(B2840,'contribution par jour-semaine'!$1:$1,0),4,1,"contribution par jour-semaine")),"")</f>
        <v>7773.4951171875</v>
      </c>
      <c r="D2840" s="4" t="str">
        <f ca="1">VLOOKUP(A2840,predictions!A:B,2,FALSE)</f>
        <v>11/04/2022</v>
      </c>
      <c r="E2840" s="4">
        <f t="shared" ca="1" si="11"/>
        <v>44662</v>
      </c>
    </row>
    <row r="2841" spans="1:5" ht="13" x14ac:dyDescent="0.15">
      <c r="A2841" s="1">
        <f ca="1">IFERROR(__xludf.DUMMYFUNCTION("""COMPUTED_VALUE"""),94)</f>
        <v>94</v>
      </c>
      <c r="B2841" s="1" t="str">
        <f ca="1">IFERROR(__xludf.DUMMYFUNCTION("""COMPUTED_VALUE"""),"Media_TV_TF1 SERIES FILMS contribution")</f>
        <v>Media_TV_TF1 SERIES FILMS contribution</v>
      </c>
      <c r="C2841" s="1">
        <f ca="1">IFERROR(INDIRECT(ADDRESS(MATCH(A2841,'contribution par jour-semaine'!A:A,0),MATCH(B2841,'contribution par jour-semaine'!$1:$1,0),4,1,"contribution par jour-semaine")),"")</f>
        <v>7558.89306640625</v>
      </c>
      <c r="D2841" s="4" t="str">
        <f ca="1">VLOOKUP(A2841,predictions!A:B,2,FALSE)</f>
        <v>11/04/2022</v>
      </c>
      <c r="E2841" s="4">
        <f t="shared" ca="1" si="11"/>
        <v>44662</v>
      </c>
    </row>
    <row r="2842" spans="1:5" ht="13" x14ac:dyDescent="0.15">
      <c r="A2842" s="1">
        <f ca="1">IFERROR(__xludf.DUMMYFUNCTION("""COMPUTED_VALUE"""),94)</f>
        <v>94</v>
      </c>
      <c r="B2842" s="1" t="str">
        <f ca="1">IFERROR(__xludf.DUMMYFUNCTION("""COMPUTED_VALUE"""),"Media_TV_NRJ12 contribution")</f>
        <v>Media_TV_NRJ12 contribution</v>
      </c>
      <c r="C2842" s="1">
        <f ca="1">IFERROR(INDIRECT(ADDRESS(MATCH(A2842,'contribution par jour-semaine'!A:A,0),MATCH(B2842,'contribution par jour-semaine'!$1:$1,0),4,1,"contribution par jour-semaine")),"")</f>
        <v>5336.02490234375</v>
      </c>
      <c r="D2842" s="4" t="str">
        <f ca="1">VLOOKUP(A2842,predictions!A:B,2,FALSE)</f>
        <v>11/04/2022</v>
      </c>
      <c r="E2842" s="4">
        <f t="shared" ca="1" si="11"/>
        <v>44662</v>
      </c>
    </row>
    <row r="2843" spans="1:5" ht="13" x14ac:dyDescent="0.15">
      <c r="A2843" s="1">
        <f ca="1">IFERROR(__xludf.DUMMYFUNCTION("""COMPUTED_VALUE"""),94)</f>
        <v>94</v>
      </c>
      <c r="B2843" s="1" t="str">
        <f ca="1">IFERROR(__xludf.DUMMYFUNCTION("""COMPUTED_VALUE"""),"Media_Search contribution")</f>
        <v>Media_Search contribution</v>
      </c>
      <c r="C2843" s="1">
        <f ca="1">IFERROR(INDIRECT(ADDRESS(MATCH(A2843,'contribution par jour-semaine'!A:A,0),MATCH(B2843,'contribution par jour-semaine'!$1:$1,0),4,1,"contribution par jour-semaine")),"")</f>
        <v>73355.1484375</v>
      </c>
      <c r="D2843" s="4" t="str">
        <f ca="1">VLOOKUP(A2843,predictions!A:B,2,FALSE)</f>
        <v>11/04/2022</v>
      </c>
      <c r="E2843" s="4">
        <f t="shared" ca="1" si="11"/>
        <v>44662</v>
      </c>
    </row>
    <row r="2844" spans="1:5" ht="13" x14ac:dyDescent="0.15">
      <c r="A2844" s="1">
        <f ca="1">IFERROR(__xludf.DUMMYFUNCTION("""COMPUTED_VALUE"""),94)</f>
        <v>94</v>
      </c>
      <c r="B2844" s="1" t="str">
        <f ca="1">IFERROR(__xludf.DUMMYFUNCTION("""COMPUTED_VALUE"""),"Media_Social contribution")</f>
        <v>Media_Social contribution</v>
      </c>
      <c r="C2844" s="1">
        <f ca="1">IFERROR(INDIRECT(ADDRESS(MATCH(A2844,'contribution par jour-semaine'!A:A,0),MATCH(B2844,'contribution par jour-semaine'!$1:$1,0),4,1,"contribution par jour-semaine")),"")</f>
        <v>685.31427001953125</v>
      </c>
      <c r="D2844" s="4" t="str">
        <f ca="1">VLOOKUP(A2844,predictions!A:B,2,FALSE)</f>
        <v>11/04/2022</v>
      </c>
      <c r="E2844" s="4">
        <f t="shared" ca="1" si="11"/>
        <v>44662</v>
      </c>
    </row>
    <row r="2845" spans="1:5" ht="13" x14ac:dyDescent="0.15">
      <c r="A2845" s="1">
        <f ca="1">IFERROR(__xludf.DUMMYFUNCTION("""COMPUTED_VALUE"""),94)</f>
        <v>94</v>
      </c>
      <c r="B2845" s="1" t="str">
        <f ca="1">IFERROR(__xludf.DUMMYFUNCTION("""COMPUTED_VALUE"""),"Media_Display contribution")</f>
        <v>Media_Display contribution</v>
      </c>
      <c r="C2845" s="1">
        <f ca="1">IFERROR(INDIRECT(ADDRESS(MATCH(A2845,'contribution par jour-semaine'!A:A,0),MATCH(B2845,'contribution par jour-semaine'!$1:$1,0),4,1,"contribution par jour-semaine")),"")</f>
        <v>42489.859375</v>
      </c>
      <c r="D2845" s="4" t="str">
        <f ca="1">VLOOKUP(A2845,predictions!A:B,2,FALSE)</f>
        <v>11/04/2022</v>
      </c>
      <c r="E2845" s="4">
        <f t="shared" ca="1" si="11"/>
        <v>44662</v>
      </c>
    </row>
    <row r="2846" spans="1:5" ht="13" x14ac:dyDescent="0.15">
      <c r="A2846" s="1">
        <f ca="1">IFERROR(__xludf.DUMMYFUNCTION("""COMPUTED_VALUE"""),94)</f>
        <v>94</v>
      </c>
      <c r="B2846" s="1" t="str">
        <f ca="1">IFERROR(__xludf.DUMMYFUNCTION("""COMPUTED_VALUE"""),"Media_OOH_JC DECAUX VITRINE 2M2 NATIONAL contribution")</f>
        <v>Media_OOH_JC DECAUX VITRINE 2M2 NATIONAL contribution</v>
      </c>
      <c r="C2846" s="1">
        <f ca="1">IFERROR(INDIRECT(ADDRESS(MATCH(A2846,'contribution par jour-semaine'!A:A,0),MATCH(B2846,'contribution par jour-semaine'!$1:$1,0),4,1,"contribution par jour-semaine")),"")</f>
        <v>1968.6544189453125</v>
      </c>
      <c r="D2846" s="4" t="str">
        <f ca="1">VLOOKUP(A2846,predictions!A:B,2,FALSE)</f>
        <v>11/04/2022</v>
      </c>
      <c r="E2846" s="4">
        <f t="shared" ca="1" si="11"/>
        <v>44662</v>
      </c>
    </row>
    <row r="2847" spans="1:5" ht="13" x14ac:dyDescent="0.15">
      <c r="A2847" s="1">
        <f ca="1">IFERROR(__xludf.DUMMYFUNCTION("""COMPUTED_VALUE"""),94)</f>
        <v>94</v>
      </c>
      <c r="B2847" s="1" t="str">
        <f ca="1">IFERROR(__xludf.DUMMYFUNCTION("""COMPUTED_VALUE"""),"Media_OOH_METROBUS METRO NATIONAL contribution")</f>
        <v>Media_OOH_METROBUS METRO NATIONAL contribution</v>
      </c>
      <c r="C2847" s="1">
        <f ca="1">IFERROR(INDIRECT(ADDRESS(MATCH(A2847,'contribution par jour-semaine'!A:A,0),MATCH(B2847,'contribution par jour-semaine'!$1:$1,0),4,1,"contribution par jour-semaine")),"")</f>
        <v>2285.849609375</v>
      </c>
      <c r="D2847" s="4" t="str">
        <f ca="1">VLOOKUP(A2847,predictions!A:B,2,FALSE)</f>
        <v>11/04/2022</v>
      </c>
      <c r="E2847" s="4">
        <f t="shared" ca="1" si="11"/>
        <v>44662</v>
      </c>
    </row>
    <row r="2848" spans="1:5" ht="13" x14ac:dyDescent="0.15">
      <c r="A2848" s="1">
        <f ca="1">IFERROR(__xludf.DUMMYFUNCTION("""COMPUTED_VALUE"""),94)</f>
        <v>94</v>
      </c>
      <c r="B2848" s="1" t="str">
        <f ca="1">IFERROR(__xludf.DUMMYFUNCTION("""COMPUTED_VALUE"""),"Media_OOH_CLEAR CHANNEL SHOPPING MALLS contribution")</f>
        <v>Media_OOH_CLEAR CHANNEL SHOPPING MALLS contribution</v>
      </c>
      <c r="C2848" s="1">
        <f ca="1">IFERROR(INDIRECT(ADDRESS(MATCH(A2848,'contribution par jour-semaine'!A:A,0),MATCH(B2848,'contribution par jour-semaine'!$1:$1,0),4,1,"contribution par jour-semaine")),"")</f>
        <v>4258.95361328125</v>
      </c>
      <c r="D2848" s="4" t="str">
        <f ca="1">VLOOKUP(A2848,predictions!A:B,2,FALSE)</f>
        <v>11/04/2022</v>
      </c>
      <c r="E2848" s="4">
        <f t="shared" ca="1" si="11"/>
        <v>44662</v>
      </c>
    </row>
    <row r="2849" spans="1:5" ht="13" x14ac:dyDescent="0.15">
      <c r="A2849" s="1">
        <f ca="1">IFERROR(__xludf.DUMMYFUNCTION("""COMPUTED_VALUE"""),94)</f>
        <v>94</v>
      </c>
      <c r="B2849" s="1" t="str">
        <f ca="1">IFERROR(__xludf.DUMMYFUNCTION("""COMPUTED_VALUE"""),"Media_OOH_MEDIAGARES TRANSPORT contribution")</f>
        <v>Media_OOH_MEDIAGARES TRANSPORT contribution</v>
      </c>
      <c r="C2849" s="1">
        <f ca="1">IFERROR(INDIRECT(ADDRESS(MATCH(A2849,'contribution par jour-semaine'!A:A,0),MATCH(B2849,'contribution par jour-semaine'!$1:$1,0),4,1,"contribution par jour-semaine")),"")</f>
        <v>10891.8125</v>
      </c>
      <c r="D2849" s="4" t="str">
        <f ca="1">VLOOKUP(A2849,predictions!A:B,2,FALSE)</f>
        <v>11/04/2022</v>
      </c>
      <c r="E2849" s="4">
        <f t="shared" ca="1" si="11"/>
        <v>44662</v>
      </c>
    </row>
    <row r="2850" spans="1:5" ht="13" x14ac:dyDescent="0.15">
      <c r="A2850" s="1">
        <f ca="1">IFERROR(__xludf.DUMMYFUNCTION("""COMPUTED_VALUE"""),94)</f>
        <v>94</v>
      </c>
      <c r="B2850" s="1" t="str">
        <f ca="1">IFERROR(__xludf.DUMMYFUNCTION("""COMPUTED_VALUE"""),"Media_OOH_Others contribution")</f>
        <v>Media_OOH_Others contribution</v>
      </c>
      <c r="C2850" s="1">
        <f ca="1">IFERROR(INDIRECT(ADDRESS(MATCH(A2850,'contribution par jour-semaine'!A:A,0),MATCH(B2850,'contribution par jour-semaine'!$1:$1,0),4,1,"contribution par jour-semaine")),"")</f>
        <v>3009.4921875</v>
      </c>
      <c r="D2850" s="4" t="str">
        <f ca="1">VLOOKUP(A2850,predictions!A:B,2,FALSE)</f>
        <v>11/04/2022</v>
      </c>
      <c r="E2850" s="4">
        <f t="shared" ca="1" si="11"/>
        <v>44662</v>
      </c>
    </row>
    <row r="2851" spans="1:5" ht="13" x14ac:dyDescent="0.15">
      <c r="A2851" s="1">
        <f ca="1">IFERROR(__xludf.DUMMYFUNCTION("""COMPUTED_VALUE"""),94)</f>
        <v>94</v>
      </c>
      <c r="B2851" s="1" t="str">
        <f ca="1">IFERROR(__xludf.DUMMYFUNCTION("""COMPUTED_VALUE"""),"baseline contribution")</f>
        <v>baseline contribution</v>
      </c>
      <c r="C2851" s="1">
        <f ca="1">IFERROR(INDIRECT(ADDRESS(MATCH(A2851,'contribution par jour-semaine'!A:A,0),MATCH(B2851,'contribution par jour-semaine'!$1:$1,0),4,1,"contribution par jour-semaine")),"")</f>
        <v>1365739.25</v>
      </c>
      <c r="D2851" s="4" t="str">
        <f ca="1">VLOOKUP(A2851,predictions!A:B,2,FALSE)</f>
        <v>11/04/2022</v>
      </c>
      <c r="E2851" s="4">
        <f t="shared" ca="1" si="11"/>
        <v>44662</v>
      </c>
    </row>
    <row r="2852" spans="1:5" ht="13" x14ac:dyDescent="0.15">
      <c r="A2852" s="1">
        <f ca="1">IFERROR(__xludf.DUMMYFUNCTION("""COMPUTED_VALUE"""),95)</f>
        <v>95</v>
      </c>
      <c r="B2852" s="1" t="str">
        <f ca="1">IFERROR(__xludf.DUMMYFUNCTION("""COMPUTED_VALUE"""),"Media_Print_Others contribution")</f>
        <v>Media_Print_Others contribution</v>
      </c>
      <c r="C2852" s="1">
        <f ca="1">IFERROR(INDIRECT(ADDRESS(MATCH(A2852,'contribution par jour-semaine'!A:A,0),MATCH(B2852,'contribution par jour-semaine'!$1:$1,0),4,1,"contribution par jour-semaine")),"")</f>
        <v>42467.28125</v>
      </c>
      <c r="D2852" s="4" t="str">
        <f ca="1">VLOOKUP(A2852,predictions!A:B,2,FALSE)</f>
        <v>18/04/2022</v>
      </c>
      <c r="E2852" s="4">
        <f t="shared" ca="1" si="11"/>
        <v>44669</v>
      </c>
    </row>
    <row r="2853" spans="1:5" ht="13" x14ac:dyDescent="0.15">
      <c r="A2853" s="1">
        <f ca="1">IFERROR(__xludf.DUMMYFUNCTION("""COMPUTED_VALUE"""),95)</f>
        <v>95</v>
      </c>
      <c r="B2853" s="1" t="str">
        <f ca="1">IFERROR(__xludf.DUMMYFUNCTION("""COMPUTED_VALUE"""),"Media_Print_ELLE contribution")</f>
        <v>Media_Print_ELLE contribution</v>
      </c>
      <c r="C2853" s="1">
        <f ca="1">IFERROR(INDIRECT(ADDRESS(MATCH(A2853,'contribution par jour-semaine'!A:A,0),MATCH(B2853,'contribution par jour-semaine'!$1:$1,0),4,1,"contribution par jour-semaine")),"")</f>
        <v>59063.44140625</v>
      </c>
      <c r="D2853" s="4" t="str">
        <f ca="1">VLOOKUP(A2853,predictions!A:B,2,FALSE)</f>
        <v>18/04/2022</v>
      </c>
      <c r="E2853" s="4">
        <f t="shared" ca="1" si="11"/>
        <v>44669</v>
      </c>
    </row>
    <row r="2854" spans="1:5" ht="13" x14ac:dyDescent="0.15">
      <c r="A2854" s="1">
        <f ca="1">IFERROR(__xludf.DUMMYFUNCTION("""COMPUTED_VALUE"""),95)</f>
        <v>95</v>
      </c>
      <c r="B2854" s="1" t="str">
        <f ca="1">IFERROR(__xludf.DUMMYFUNCTION("""COMPUTED_VALUE"""),"Media_Print_MADAME FIGARO contribution")</f>
        <v>Media_Print_MADAME FIGARO contribution</v>
      </c>
      <c r="C2854" s="1">
        <f ca="1">IFERROR(INDIRECT(ADDRESS(MATCH(A2854,'contribution par jour-semaine'!A:A,0),MATCH(B2854,'contribution par jour-semaine'!$1:$1,0),4,1,"contribution par jour-semaine")),"")</f>
        <v>24156.552734375</v>
      </c>
      <c r="D2854" s="4" t="str">
        <f ca="1">VLOOKUP(A2854,predictions!A:B,2,FALSE)</f>
        <v>18/04/2022</v>
      </c>
      <c r="E2854" s="4">
        <f t="shared" ca="1" si="11"/>
        <v>44669</v>
      </c>
    </row>
    <row r="2855" spans="1:5" ht="13" x14ac:dyDescent="0.15">
      <c r="A2855" s="1">
        <f ca="1">IFERROR(__xludf.DUMMYFUNCTION("""COMPUTED_VALUE"""),95)</f>
        <v>95</v>
      </c>
      <c r="B2855" s="1" t="str">
        <f ca="1">IFERROR(__xludf.DUMMYFUNCTION("""COMPUTED_VALUE"""),"Media_Print_MARIE CLAIRE contribution")</f>
        <v>Media_Print_MARIE CLAIRE contribution</v>
      </c>
      <c r="C2855" s="1">
        <f ca="1">IFERROR(INDIRECT(ADDRESS(MATCH(A2855,'contribution par jour-semaine'!A:A,0),MATCH(B2855,'contribution par jour-semaine'!$1:$1,0),4,1,"contribution par jour-semaine")),"")</f>
        <v>11783.1953125</v>
      </c>
      <c r="D2855" s="4" t="str">
        <f ca="1">VLOOKUP(A2855,predictions!A:B,2,FALSE)</f>
        <v>18/04/2022</v>
      </c>
      <c r="E2855" s="4">
        <f t="shared" ca="1" si="11"/>
        <v>44669</v>
      </c>
    </row>
    <row r="2856" spans="1:5" ht="13" x14ac:dyDescent="0.15">
      <c r="A2856" s="1">
        <f ca="1">IFERROR(__xludf.DUMMYFUNCTION("""COMPUTED_VALUE"""),95)</f>
        <v>95</v>
      </c>
      <c r="B2856" s="1" t="str">
        <f ca="1">IFERROR(__xludf.DUMMYFUNCTION("""COMPUTED_VALUE"""),"Media_Print_VERSION FEMINA contribution")</f>
        <v>Media_Print_VERSION FEMINA contribution</v>
      </c>
      <c r="C2856" s="1">
        <f ca="1">IFERROR(INDIRECT(ADDRESS(MATCH(A2856,'contribution par jour-semaine'!A:A,0),MATCH(B2856,'contribution par jour-semaine'!$1:$1,0),4,1,"contribution par jour-semaine")),"")</f>
        <v>57312.60546875</v>
      </c>
      <c r="D2856" s="4" t="str">
        <f ca="1">VLOOKUP(A2856,predictions!A:B,2,FALSE)</f>
        <v>18/04/2022</v>
      </c>
      <c r="E2856" s="4">
        <f t="shared" ca="1" si="11"/>
        <v>44669</v>
      </c>
    </row>
    <row r="2857" spans="1:5" ht="13" x14ac:dyDescent="0.15">
      <c r="A2857" s="1">
        <f ca="1">IFERROR(__xludf.DUMMYFUNCTION("""COMPUTED_VALUE"""),95)</f>
        <v>95</v>
      </c>
      <c r="B2857" s="1" t="str">
        <f ca="1">IFERROR(__xludf.DUMMYFUNCTION("""COMPUTED_VALUE"""),"Media_Print_GALA contribution")</f>
        <v>Media_Print_GALA contribution</v>
      </c>
      <c r="C2857" s="1">
        <f ca="1">IFERROR(INDIRECT(ADDRESS(MATCH(A2857,'contribution par jour-semaine'!A:A,0),MATCH(B2857,'contribution par jour-semaine'!$1:$1,0),4,1,"contribution par jour-semaine")),"")</f>
        <v>29094.857421875</v>
      </c>
      <c r="D2857" s="4" t="str">
        <f ca="1">VLOOKUP(A2857,predictions!A:B,2,FALSE)</f>
        <v>18/04/2022</v>
      </c>
      <c r="E2857" s="4">
        <f t="shared" ca="1" si="11"/>
        <v>44669</v>
      </c>
    </row>
    <row r="2858" spans="1:5" ht="13" x14ac:dyDescent="0.15">
      <c r="A2858" s="1">
        <f ca="1">IFERROR(__xludf.DUMMYFUNCTION("""COMPUTED_VALUE"""),95)</f>
        <v>95</v>
      </c>
      <c r="B2858" s="1" t="str">
        <f ca="1">IFERROR(__xludf.DUMMYFUNCTION("""COMPUTED_VALUE"""),"Media_Print_COSMOPOLITAN contribution")</f>
        <v>Media_Print_COSMOPOLITAN contribution</v>
      </c>
      <c r="C2858" s="1">
        <f ca="1">IFERROR(INDIRECT(ADDRESS(MATCH(A2858,'contribution par jour-semaine'!A:A,0),MATCH(B2858,'contribution par jour-semaine'!$1:$1,0),4,1,"contribution par jour-semaine")),"")</f>
        <v>25034.865234375</v>
      </c>
      <c r="D2858" s="4" t="str">
        <f ca="1">VLOOKUP(A2858,predictions!A:B,2,FALSE)</f>
        <v>18/04/2022</v>
      </c>
      <c r="E2858" s="4">
        <f t="shared" ca="1" si="11"/>
        <v>44669</v>
      </c>
    </row>
    <row r="2859" spans="1:5" ht="13" x14ac:dyDescent="0.15">
      <c r="A2859" s="1">
        <f ca="1">IFERROR(__xludf.DUMMYFUNCTION("""COMPUTED_VALUE"""),95)</f>
        <v>95</v>
      </c>
      <c r="B2859" s="1" t="str">
        <f ca="1">IFERROR(__xludf.DUMMYFUNCTION("""COMPUTED_VALUE"""),"Media_Print_FEMME ACTUELLE contribution")</f>
        <v>Media_Print_FEMME ACTUELLE contribution</v>
      </c>
      <c r="C2859" s="1">
        <f ca="1">IFERROR(INDIRECT(ADDRESS(MATCH(A2859,'contribution par jour-semaine'!A:A,0),MATCH(B2859,'contribution par jour-semaine'!$1:$1,0),4,1,"contribution par jour-semaine")),"")</f>
        <v>34023.859375</v>
      </c>
      <c r="D2859" s="4" t="str">
        <f ca="1">VLOOKUP(A2859,predictions!A:B,2,FALSE)</f>
        <v>18/04/2022</v>
      </c>
      <c r="E2859" s="4">
        <f t="shared" ca="1" si="11"/>
        <v>44669</v>
      </c>
    </row>
    <row r="2860" spans="1:5" ht="13" x14ac:dyDescent="0.15">
      <c r="A2860" s="1">
        <f ca="1">IFERROR(__xludf.DUMMYFUNCTION("""COMPUTED_VALUE"""),95)</f>
        <v>95</v>
      </c>
      <c r="B2860" s="1" t="str">
        <f ca="1">IFERROR(__xludf.DUMMYFUNCTION("""COMPUTED_VALUE"""),"Media_Print_PARIS MATCH contribution")</f>
        <v>Media_Print_PARIS MATCH contribution</v>
      </c>
      <c r="C2860" s="1">
        <f ca="1">IFERROR(INDIRECT(ADDRESS(MATCH(A2860,'contribution par jour-semaine'!A:A,0),MATCH(B2860,'contribution par jour-semaine'!$1:$1,0),4,1,"contribution par jour-semaine")),"")</f>
        <v>24977.375</v>
      </c>
      <c r="D2860" s="4" t="str">
        <f ca="1">VLOOKUP(A2860,predictions!A:B,2,FALSE)</f>
        <v>18/04/2022</v>
      </c>
      <c r="E2860" s="4">
        <f t="shared" ca="1" si="11"/>
        <v>44669</v>
      </c>
    </row>
    <row r="2861" spans="1:5" ht="13" x14ac:dyDescent="0.15">
      <c r="A2861" s="1">
        <f ca="1">IFERROR(__xludf.DUMMYFUNCTION("""COMPUTED_VALUE"""),95)</f>
        <v>95</v>
      </c>
      <c r="B2861" s="1" t="str">
        <f ca="1">IFERROR(__xludf.DUMMYFUNCTION("""COMPUTED_VALUE"""),"Media_Print_BIBA contribution")</f>
        <v>Media_Print_BIBA contribution</v>
      </c>
      <c r="C2861" s="1">
        <f ca="1">IFERROR(INDIRECT(ADDRESS(MATCH(A2861,'contribution par jour-semaine'!A:A,0),MATCH(B2861,'contribution par jour-semaine'!$1:$1,0),4,1,"contribution par jour-semaine")),"")</f>
        <v>15783.8984375</v>
      </c>
      <c r="D2861" s="4" t="str">
        <f ca="1">VLOOKUP(A2861,predictions!A:B,2,FALSE)</f>
        <v>18/04/2022</v>
      </c>
      <c r="E2861" s="4">
        <f t="shared" ca="1" si="11"/>
        <v>44669</v>
      </c>
    </row>
    <row r="2862" spans="1:5" ht="13" x14ac:dyDescent="0.15">
      <c r="A2862" s="1">
        <f ca="1">IFERROR(__xludf.DUMMYFUNCTION("""COMPUTED_VALUE"""),95)</f>
        <v>95</v>
      </c>
      <c r="B2862" s="1" t="str">
        <f ca="1">IFERROR(__xludf.DUMMYFUNCTION("""COMPUTED_VALUE"""),"Media_Print_AVANTAGES contribution")</f>
        <v>Media_Print_AVANTAGES contribution</v>
      </c>
      <c r="C2862" s="1">
        <f ca="1">IFERROR(INDIRECT(ADDRESS(MATCH(A2862,'contribution par jour-semaine'!A:A,0),MATCH(B2862,'contribution par jour-semaine'!$1:$1,0),4,1,"contribution par jour-semaine")),"")</f>
        <v>10082.2578125</v>
      </c>
      <c r="D2862" s="4" t="str">
        <f ca="1">VLOOKUP(A2862,predictions!A:B,2,FALSE)</f>
        <v>18/04/2022</v>
      </c>
      <c r="E2862" s="4">
        <f t="shared" ca="1" si="11"/>
        <v>44669</v>
      </c>
    </row>
    <row r="2863" spans="1:5" ht="13" x14ac:dyDescent="0.15">
      <c r="A2863" s="1">
        <f ca="1">IFERROR(__xludf.DUMMYFUNCTION("""COMPUTED_VALUE"""),95)</f>
        <v>95</v>
      </c>
      <c r="B2863" s="1" t="str">
        <f ca="1">IFERROR(__xludf.DUMMYFUNCTION("""COMPUTED_VALUE"""),"Media_Print_PSYCHOLOGIES contribution")</f>
        <v>Media_Print_PSYCHOLOGIES contribution</v>
      </c>
      <c r="C2863" s="1">
        <f ca="1">IFERROR(INDIRECT(ADDRESS(MATCH(A2863,'contribution par jour-semaine'!A:A,0),MATCH(B2863,'contribution par jour-semaine'!$1:$1,0),4,1,"contribution par jour-semaine")),"")</f>
        <v>8298.2900390625</v>
      </c>
      <c r="D2863" s="4" t="str">
        <f ca="1">VLOOKUP(A2863,predictions!A:B,2,FALSE)</f>
        <v>18/04/2022</v>
      </c>
      <c r="E2863" s="4">
        <f t="shared" ca="1" si="11"/>
        <v>44669</v>
      </c>
    </row>
    <row r="2864" spans="1:5" ht="13" x14ac:dyDescent="0.15">
      <c r="A2864" s="1">
        <f ca="1">IFERROR(__xludf.DUMMYFUNCTION("""COMPUTED_VALUE"""),95)</f>
        <v>95</v>
      </c>
      <c r="B2864" s="1" t="str">
        <f ca="1">IFERROR(__xludf.DUMMYFUNCTION("""COMPUTED_VALUE"""),"Media_TV_TF1 contribution")</f>
        <v>Media_TV_TF1 contribution</v>
      </c>
      <c r="C2864" s="1">
        <f ca="1">IFERROR(INDIRECT(ADDRESS(MATCH(A2864,'contribution par jour-semaine'!A:A,0),MATCH(B2864,'contribution par jour-semaine'!$1:$1,0),4,1,"contribution par jour-semaine")),"")</f>
        <v>7683.71484375</v>
      </c>
      <c r="D2864" s="4" t="str">
        <f ca="1">VLOOKUP(A2864,predictions!A:B,2,FALSE)</f>
        <v>18/04/2022</v>
      </c>
      <c r="E2864" s="4">
        <f t="shared" ca="1" si="11"/>
        <v>44669</v>
      </c>
    </row>
    <row r="2865" spans="1:5" ht="13" x14ac:dyDescent="0.15">
      <c r="A2865" s="1">
        <f ca="1">IFERROR(__xludf.DUMMYFUNCTION("""COMPUTED_VALUE"""),95)</f>
        <v>95</v>
      </c>
      <c r="B2865" s="1" t="str">
        <f ca="1">IFERROR(__xludf.DUMMYFUNCTION("""COMPUTED_VALUE"""),"Media_TV_Others contribution")</f>
        <v>Media_TV_Others contribution</v>
      </c>
      <c r="C2865" s="1">
        <f ca="1">IFERROR(INDIRECT(ADDRESS(MATCH(A2865,'contribution par jour-semaine'!A:A,0),MATCH(B2865,'contribution par jour-semaine'!$1:$1,0),4,1,"contribution par jour-semaine")),"")</f>
        <v>9106.7861328125</v>
      </c>
      <c r="D2865" s="4" t="str">
        <f ca="1">VLOOKUP(A2865,predictions!A:B,2,FALSE)</f>
        <v>18/04/2022</v>
      </c>
      <c r="E2865" s="4">
        <f t="shared" ca="1" si="11"/>
        <v>44669</v>
      </c>
    </row>
    <row r="2866" spans="1:5" ht="13" x14ac:dyDescent="0.15">
      <c r="A2866" s="1">
        <f ca="1">IFERROR(__xludf.DUMMYFUNCTION("""COMPUTED_VALUE"""),95)</f>
        <v>95</v>
      </c>
      <c r="B2866" s="1" t="str">
        <f ca="1">IFERROR(__xludf.DUMMYFUNCTION("""COMPUTED_VALUE"""),"Media_TV_M6 contribution")</f>
        <v>Media_TV_M6 contribution</v>
      </c>
      <c r="C2866" s="1">
        <f ca="1">IFERROR(INDIRECT(ADDRESS(MATCH(A2866,'contribution par jour-semaine'!A:A,0),MATCH(B2866,'contribution par jour-semaine'!$1:$1,0),4,1,"contribution par jour-semaine")),"")</f>
        <v>14419.33203125</v>
      </c>
      <c r="D2866" s="4" t="str">
        <f ca="1">VLOOKUP(A2866,predictions!A:B,2,FALSE)</f>
        <v>18/04/2022</v>
      </c>
      <c r="E2866" s="4">
        <f t="shared" ca="1" si="11"/>
        <v>44669</v>
      </c>
    </row>
    <row r="2867" spans="1:5" ht="13" x14ac:dyDescent="0.15">
      <c r="A2867" s="1">
        <f ca="1">IFERROR(__xludf.DUMMYFUNCTION("""COMPUTED_VALUE"""),95)</f>
        <v>95</v>
      </c>
      <c r="B2867" s="1" t="str">
        <f ca="1">IFERROR(__xludf.DUMMYFUNCTION("""COMPUTED_VALUE"""),"Media_TV_TMC contribution")</f>
        <v>Media_TV_TMC contribution</v>
      </c>
      <c r="C2867" s="1">
        <f ca="1">IFERROR(INDIRECT(ADDRESS(MATCH(A2867,'contribution par jour-semaine'!A:A,0),MATCH(B2867,'contribution par jour-semaine'!$1:$1,0),4,1,"contribution par jour-semaine")),"")</f>
        <v>11769.25390625</v>
      </c>
      <c r="D2867" s="4" t="str">
        <f ca="1">VLOOKUP(A2867,predictions!A:B,2,FALSE)</f>
        <v>18/04/2022</v>
      </c>
      <c r="E2867" s="4">
        <f t="shared" ca="1" si="11"/>
        <v>44669</v>
      </c>
    </row>
    <row r="2868" spans="1:5" ht="13" x14ac:dyDescent="0.15">
      <c r="A2868" s="1">
        <f ca="1">IFERROR(__xludf.DUMMYFUNCTION("""COMPUTED_VALUE"""),95)</f>
        <v>95</v>
      </c>
      <c r="B2868" s="1" t="str">
        <f ca="1">IFERROR(__xludf.DUMMYFUNCTION("""COMPUTED_VALUE"""),"Media_TV_FRANCE 2 contribution")</f>
        <v>Media_TV_FRANCE 2 contribution</v>
      </c>
      <c r="C2868" s="1">
        <f ca="1">IFERROR(INDIRECT(ADDRESS(MATCH(A2868,'contribution par jour-semaine'!A:A,0),MATCH(B2868,'contribution par jour-semaine'!$1:$1,0),4,1,"contribution par jour-semaine")),"")</f>
        <v>9881.072265625</v>
      </c>
      <c r="D2868" s="4" t="str">
        <f ca="1">VLOOKUP(A2868,predictions!A:B,2,FALSE)</f>
        <v>18/04/2022</v>
      </c>
      <c r="E2868" s="4">
        <f t="shared" ca="1" si="11"/>
        <v>44669</v>
      </c>
    </row>
    <row r="2869" spans="1:5" ht="13" x14ac:dyDescent="0.15">
      <c r="A2869" s="1">
        <f ca="1">IFERROR(__xludf.DUMMYFUNCTION("""COMPUTED_VALUE"""),95)</f>
        <v>95</v>
      </c>
      <c r="B2869" s="1" t="str">
        <f ca="1">IFERROR(__xludf.DUMMYFUNCTION("""COMPUTED_VALUE"""),"Media_TV_BFM TV contribution")</f>
        <v>Media_TV_BFM TV contribution</v>
      </c>
      <c r="C2869" s="1">
        <f ca="1">IFERROR(INDIRECT(ADDRESS(MATCH(A2869,'contribution par jour-semaine'!A:A,0),MATCH(B2869,'contribution par jour-semaine'!$1:$1,0),4,1,"contribution par jour-semaine")),"")</f>
        <v>6967.82080078125</v>
      </c>
      <c r="D2869" s="4" t="str">
        <f ca="1">VLOOKUP(A2869,predictions!A:B,2,FALSE)</f>
        <v>18/04/2022</v>
      </c>
      <c r="E2869" s="4">
        <f t="shared" ca="1" si="11"/>
        <v>44669</v>
      </c>
    </row>
    <row r="2870" spans="1:5" ht="13" x14ac:dyDescent="0.15">
      <c r="A2870" s="1">
        <f ca="1">IFERROR(__xludf.DUMMYFUNCTION("""COMPUTED_VALUE"""),95)</f>
        <v>95</v>
      </c>
      <c r="B2870" s="1" t="str">
        <f ca="1">IFERROR(__xludf.DUMMYFUNCTION("""COMPUTED_VALUE"""),"Media_TV_C8 contribution")</f>
        <v>Media_TV_C8 contribution</v>
      </c>
      <c r="C2870" s="1">
        <f ca="1">IFERROR(INDIRECT(ADDRESS(MATCH(A2870,'contribution par jour-semaine'!A:A,0),MATCH(B2870,'contribution par jour-semaine'!$1:$1,0),4,1,"contribution par jour-semaine")),"")</f>
        <v>7409.67333984375</v>
      </c>
      <c r="D2870" s="4" t="str">
        <f ca="1">VLOOKUP(A2870,predictions!A:B,2,FALSE)</f>
        <v>18/04/2022</v>
      </c>
      <c r="E2870" s="4">
        <f t="shared" ca="1" si="11"/>
        <v>44669</v>
      </c>
    </row>
    <row r="2871" spans="1:5" ht="13" x14ac:dyDescent="0.15">
      <c r="A2871" s="1">
        <f ca="1">IFERROR(__xludf.DUMMYFUNCTION("""COMPUTED_VALUE"""),95)</f>
        <v>95</v>
      </c>
      <c r="B2871" s="1" t="str">
        <f ca="1">IFERROR(__xludf.DUMMYFUNCTION("""COMPUTED_VALUE"""),"Media_TV_TF1 SERIES FILMS contribution")</f>
        <v>Media_TV_TF1 SERIES FILMS contribution</v>
      </c>
      <c r="C2871" s="1">
        <f ca="1">IFERROR(INDIRECT(ADDRESS(MATCH(A2871,'contribution par jour-semaine'!A:A,0),MATCH(B2871,'contribution par jour-semaine'!$1:$1,0),4,1,"contribution par jour-semaine")),"")</f>
        <v>6717.23388671875</v>
      </c>
      <c r="D2871" s="4" t="str">
        <f ca="1">VLOOKUP(A2871,predictions!A:B,2,FALSE)</f>
        <v>18/04/2022</v>
      </c>
      <c r="E2871" s="4">
        <f t="shared" ca="1" si="11"/>
        <v>44669</v>
      </c>
    </row>
    <row r="2872" spans="1:5" ht="13" x14ac:dyDescent="0.15">
      <c r="A2872" s="1">
        <f ca="1">IFERROR(__xludf.DUMMYFUNCTION("""COMPUTED_VALUE"""),95)</f>
        <v>95</v>
      </c>
      <c r="B2872" s="1" t="str">
        <f ca="1">IFERROR(__xludf.DUMMYFUNCTION("""COMPUTED_VALUE"""),"Media_TV_NRJ12 contribution")</f>
        <v>Media_TV_NRJ12 contribution</v>
      </c>
      <c r="C2872" s="1">
        <f ca="1">IFERROR(INDIRECT(ADDRESS(MATCH(A2872,'contribution par jour-semaine'!A:A,0),MATCH(B2872,'contribution par jour-semaine'!$1:$1,0),4,1,"contribution par jour-semaine")),"")</f>
        <v>4263.33251953125</v>
      </c>
      <c r="D2872" s="4" t="str">
        <f ca="1">VLOOKUP(A2872,predictions!A:B,2,FALSE)</f>
        <v>18/04/2022</v>
      </c>
      <c r="E2872" s="4">
        <f t="shared" ca="1" si="11"/>
        <v>44669</v>
      </c>
    </row>
    <row r="2873" spans="1:5" ht="13" x14ac:dyDescent="0.15">
      <c r="A2873" s="1">
        <f ca="1">IFERROR(__xludf.DUMMYFUNCTION("""COMPUTED_VALUE"""),95)</f>
        <v>95</v>
      </c>
      <c r="B2873" s="1" t="str">
        <f ca="1">IFERROR(__xludf.DUMMYFUNCTION("""COMPUTED_VALUE"""),"Media_Search contribution")</f>
        <v>Media_Search contribution</v>
      </c>
      <c r="C2873" s="1">
        <f ca="1">IFERROR(INDIRECT(ADDRESS(MATCH(A2873,'contribution par jour-semaine'!A:A,0),MATCH(B2873,'contribution par jour-semaine'!$1:$1,0),4,1,"contribution par jour-semaine")),"")</f>
        <v>73372.3828125</v>
      </c>
      <c r="D2873" s="4" t="str">
        <f ca="1">VLOOKUP(A2873,predictions!A:B,2,FALSE)</f>
        <v>18/04/2022</v>
      </c>
      <c r="E2873" s="4">
        <f t="shared" ca="1" si="11"/>
        <v>44669</v>
      </c>
    </row>
    <row r="2874" spans="1:5" ht="13" x14ac:dyDescent="0.15">
      <c r="A2874" s="1">
        <f ca="1">IFERROR(__xludf.DUMMYFUNCTION("""COMPUTED_VALUE"""),95)</f>
        <v>95</v>
      </c>
      <c r="B2874" s="1" t="str">
        <f ca="1">IFERROR(__xludf.DUMMYFUNCTION("""COMPUTED_VALUE"""),"Media_Social contribution")</f>
        <v>Media_Social contribution</v>
      </c>
      <c r="C2874" s="1">
        <f ca="1">IFERROR(INDIRECT(ADDRESS(MATCH(A2874,'contribution par jour-semaine'!A:A,0),MATCH(B2874,'contribution par jour-semaine'!$1:$1,0),4,1,"contribution par jour-semaine")),"")</f>
        <v>103397.5390625</v>
      </c>
      <c r="D2874" s="4" t="str">
        <f ca="1">VLOOKUP(A2874,predictions!A:B,2,FALSE)</f>
        <v>18/04/2022</v>
      </c>
      <c r="E2874" s="4">
        <f t="shared" ca="1" si="11"/>
        <v>44669</v>
      </c>
    </row>
    <row r="2875" spans="1:5" ht="13" x14ac:dyDescent="0.15">
      <c r="A2875" s="1">
        <f ca="1">IFERROR(__xludf.DUMMYFUNCTION("""COMPUTED_VALUE"""),95)</f>
        <v>95</v>
      </c>
      <c r="B2875" s="1" t="str">
        <f ca="1">IFERROR(__xludf.DUMMYFUNCTION("""COMPUTED_VALUE"""),"Media_Display contribution")</f>
        <v>Media_Display contribution</v>
      </c>
      <c r="C2875" s="1">
        <f ca="1">IFERROR(INDIRECT(ADDRESS(MATCH(A2875,'contribution par jour-semaine'!A:A,0),MATCH(B2875,'contribution par jour-semaine'!$1:$1,0),4,1,"contribution par jour-semaine")),"")</f>
        <v>40620.359375</v>
      </c>
      <c r="D2875" s="4" t="str">
        <f ca="1">VLOOKUP(A2875,predictions!A:B,2,FALSE)</f>
        <v>18/04/2022</v>
      </c>
      <c r="E2875" s="4">
        <f t="shared" ca="1" si="11"/>
        <v>44669</v>
      </c>
    </row>
    <row r="2876" spans="1:5" ht="13" x14ac:dyDescent="0.15">
      <c r="A2876" s="1">
        <f ca="1">IFERROR(__xludf.DUMMYFUNCTION("""COMPUTED_VALUE"""),95)</f>
        <v>95</v>
      </c>
      <c r="B2876" s="1" t="str">
        <f ca="1">IFERROR(__xludf.DUMMYFUNCTION("""COMPUTED_VALUE"""),"Media_OOH_JC DECAUX VITRINE 2M2 NATIONAL contribution")</f>
        <v>Media_OOH_JC DECAUX VITRINE 2M2 NATIONAL contribution</v>
      </c>
      <c r="C2876" s="1">
        <f ca="1">IFERROR(INDIRECT(ADDRESS(MATCH(A2876,'contribution par jour-semaine'!A:A,0),MATCH(B2876,'contribution par jour-semaine'!$1:$1,0),4,1,"contribution par jour-semaine")),"")</f>
        <v>1891.16357421875</v>
      </c>
      <c r="D2876" s="4" t="str">
        <f ca="1">VLOOKUP(A2876,predictions!A:B,2,FALSE)</f>
        <v>18/04/2022</v>
      </c>
      <c r="E2876" s="4">
        <f t="shared" ca="1" si="11"/>
        <v>44669</v>
      </c>
    </row>
    <row r="2877" spans="1:5" ht="13" x14ac:dyDescent="0.15">
      <c r="A2877" s="1">
        <f ca="1">IFERROR(__xludf.DUMMYFUNCTION("""COMPUTED_VALUE"""),95)</f>
        <v>95</v>
      </c>
      <c r="B2877" s="1" t="str">
        <f ca="1">IFERROR(__xludf.DUMMYFUNCTION("""COMPUTED_VALUE"""),"Media_OOH_METROBUS METRO NATIONAL contribution")</f>
        <v>Media_OOH_METROBUS METRO NATIONAL contribution</v>
      </c>
      <c r="C2877" s="1">
        <f ca="1">IFERROR(INDIRECT(ADDRESS(MATCH(A2877,'contribution par jour-semaine'!A:A,0),MATCH(B2877,'contribution par jour-semaine'!$1:$1,0),4,1,"contribution par jour-semaine")),"")</f>
        <v>2153.176025390625</v>
      </c>
      <c r="D2877" s="4" t="str">
        <f ca="1">VLOOKUP(A2877,predictions!A:B,2,FALSE)</f>
        <v>18/04/2022</v>
      </c>
      <c r="E2877" s="4">
        <f t="shared" ca="1" si="11"/>
        <v>44669</v>
      </c>
    </row>
    <row r="2878" spans="1:5" ht="13" x14ac:dyDescent="0.15">
      <c r="A2878" s="1">
        <f ca="1">IFERROR(__xludf.DUMMYFUNCTION("""COMPUTED_VALUE"""),95)</f>
        <v>95</v>
      </c>
      <c r="B2878" s="1" t="str">
        <f ca="1">IFERROR(__xludf.DUMMYFUNCTION("""COMPUTED_VALUE"""),"Media_OOH_CLEAR CHANNEL SHOPPING MALLS contribution")</f>
        <v>Media_OOH_CLEAR CHANNEL SHOPPING MALLS contribution</v>
      </c>
      <c r="C2878" s="1">
        <f ca="1">IFERROR(INDIRECT(ADDRESS(MATCH(A2878,'contribution par jour-semaine'!A:A,0),MATCH(B2878,'contribution par jour-semaine'!$1:$1,0),4,1,"contribution par jour-semaine")),"")</f>
        <v>21614.66796875</v>
      </c>
      <c r="D2878" s="4" t="str">
        <f ca="1">VLOOKUP(A2878,predictions!A:B,2,FALSE)</f>
        <v>18/04/2022</v>
      </c>
      <c r="E2878" s="4">
        <f t="shared" ca="1" si="11"/>
        <v>44669</v>
      </c>
    </row>
    <row r="2879" spans="1:5" ht="13" x14ac:dyDescent="0.15">
      <c r="A2879" s="1">
        <f ca="1">IFERROR(__xludf.DUMMYFUNCTION("""COMPUTED_VALUE"""),95)</f>
        <v>95</v>
      </c>
      <c r="B2879" s="1" t="str">
        <f ca="1">IFERROR(__xludf.DUMMYFUNCTION("""COMPUTED_VALUE"""),"Media_OOH_MEDIAGARES TRANSPORT contribution")</f>
        <v>Media_OOH_MEDIAGARES TRANSPORT contribution</v>
      </c>
      <c r="C2879" s="1">
        <f ca="1">IFERROR(INDIRECT(ADDRESS(MATCH(A2879,'contribution par jour-semaine'!A:A,0),MATCH(B2879,'contribution par jour-semaine'!$1:$1,0),4,1,"contribution par jour-semaine")),"")</f>
        <v>13048.6083984375</v>
      </c>
      <c r="D2879" s="4" t="str">
        <f ca="1">VLOOKUP(A2879,predictions!A:B,2,FALSE)</f>
        <v>18/04/2022</v>
      </c>
      <c r="E2879" s="4">
        <f t="shared" ca="1" si="11"/>
        <v>44669</v>
      </c>
    </row>
    <row r="2880" spans="1:5" ht="13" x14ac:dyDescent="0.15">
      <c r="A2880" s="1">
        <f ca="1">IFERROR(__xludf.DUMMYFUNCTION("""COMPUTED_VALUE"""),95)</f>
        <v>95</v>
      </c>
      <c r="B2880" s="1" t="str">
        <f ca="1">IFERROR(__xludf.DUMMYFUNCTION("""COMPUTED_VALUE"""),"Media_OOH_Others contribution")</f>
        <v>Media_OOH_Others contribution</v>
      </c>
      <c r="C2880" s="1">
        <f ca="1">IFERROR(INDIRECT(ADDRESS(MATCH(A2880,'contribution par jour-semaine'!A:A,0),MATCH(B2880,'contribution par jour-semaine'!$1:$1,0),4,1,"contribution par jour-semaine")),"")</f>
        <v>7265.88916015625</v>
      </c>
      <c r="D2880" s="4" t="str">
        <f ca="1">VLOOKUP(A2880,predictions!A:B,2,FALSE)</f>
        <v>18/04/2022</v>
      </c>
      <c r="E2880" s="4">
        <f t="shared" ca="1" si="11"/>
        <v>44669</v>
      </c>
    </row>
    <row r="2881" spans="1:5" ht="13" x14ac:dyDescent="0.15">
      <c r="A2881" s="1">
        <f ca="1">IFERROR(__xludf.DUMMYFUNCTION("""COMPUTED_VALUE"""),95)</f>
        <v>95</v>
      </c>
      <c r="B2881" s="1" t="str">
        <f ca="1">IFERROR(__xludf.DUMMYFUNCTION("""COMPUTED_VALUE"""),"baseline contribution")</f>
        <v>baseline contribution</v>
      </c>
      <c r="C2881" s="1">
        <f ca="1">IFERROR(INDIRECT(ADDRESS(MATCH(A2881,'contribution par jour-semaine'!A:A,0),MATCH(B2881,'contribution par jour-semaine'!$1:$1,0),4,1,"contribution par jour-semaine")),"")</f>
        <v>1378741</v>
      </c>
      <c r="D2881" s="4" t="str">
        <f ca="1">VLOOKUP(A2881,predictions!A:B,2,FALSE)</f>
        <v>18/04/2022</v>
      </c>
      <c r="E2881" s="4">
        <f t="shared" ca="1" si="11"/>
        <v>44669</v>
      </c>
    </row>
    <row r="2882" spans="1:5" ht="13" x14ac:dyDescent="0.15">
      <c r="A2882" s="1">
        <f ca="1">IFERROR(__xludf.DUMMYFUNCTION("""COMPUTED_VALUE"""),96)</f>
        <v>96</v>
      </c>
      <c r="B2882" s="1" t="str">
        <f ca="1">IFERROR(__xludf.DUMMYFUNCTION("""COMPUTED_VALUE"""),"Media_Print_Others contribution")</f>
        <v>Media_Print_Others contribution</v>
      </c>
      <c r="C2882" s="1">
        <f ca="1">IFERROR(INDIRECT(ADDRESS(MATCH(A2882,'contribution par jour-semaine'!A:A,0),MATCH(B2882,'contribution par jour-semaine'!$1:$1,0),4,1,"contribution par jour-semaine")),"")</f>
        <v>42270.609375</v>
      </c>
      <c r="D2882" s="4" t="str">
        <f ca="1">VLOOKUP(A2882,predictions!A:B,2,FALSE)</f>
        <v>25/04/2022</v>
      </c>
      <c r="E2882" s="4">
        <f t="shared" ca="1" si="11"/>
        <v>44676</v>
      </c>
    </row>
    <row r="2883" spans="1:5" ht="13" x14ac:dyDescent="0.15">
      <c r="A2883" s="1">
        <f ca="1">IFERROR(__xludf.DUMMYFUNCTION("""COMPUTED_VALUE"""),96)</f>
        <v>96</v>
      </c>
      <c r="B2883" s="1" t="str">
        <f ca="1">IFERROR(__xludf.DUMMYFUNCTION("""COMPUTED_VALUE"""),"Media_Print_ELLE contribution")</f>
        <v>Media_Print_ELLE contribution</v>
      </c>
      <c r="C2883" s="1">
        <f ca="1">IFERROR(INDIRECT(ADDRESS(MATCH(A2883,'contribution par jour-semaine'!A:A,0),MATCH(B2883,'contribution par jour-semaine'!$1:$1,0),4,1,"contribution par jour-semaine")),"")</f>
        <v>58951.0859375</v>
      </c>
      <c r="D2883" s="4" t="str">
        <f ca="1">VLOOKUP(A2883,predictions!A:B,2,FALSE)</f>
        <v>25/04/2022</v>
      </c>
      <c r="E2883" s="4">
        <f t="shared" ca="1" si="11"/>
        <v>44676</v>
      </c>
    </row>
    <row r="2884" spans="1:5" ht="13" x14ac:dyDescent="0.15">
      <c r="A2884" s="1">
        <f ca="1">IFERROR(__xludf.DUMMYFUNCTION("""COMPUTED_VALUE"""),96)</f>
        <v>96</v>
      </c>
      <c r="B2884" s="1" t="str">
        <f ca="1">IFERROR(__xludf.DUMMYFUNCTION("""COMPUTED_VALUE"""),"Media_Print_MADAME FIGARO contribution")</f>
        <v>Media_Print_MADAME FIGARO contribution</v>
      </c>
      <c r="C2884" s="1">
        <f ca="1">IFERROR(INDIRECT(ADDRESS(MATCH(A2884,'contribution par jour-semaine'!A:A,0),MATCH(B2884,'contribution par jour-semaine'!$1:$1,0),4,1,"contribution par jour-semaine")),"")</f>
        <v>22754.09765625</v>
      </c>
      <c r="D2884" s="4" t="str">
        <f ca="1">VLOOKUP(A2884,predictions!A:B,2,FALSE)</f>
        <v>25/04/2022</v>
      </c>
      <c r="E2884" s="4">
        <f t="shared" ca="1" si="11"/>
        <v>44676</v>
      </c>
    </row>
    <row r="2885" spans="1:5" ht="13" x14ac:dyDescent="0.15">
      <c r="A2885" s="1">
        <f ca="1">IFERROR(__xludf.DUMMYFUNCTION("""COMPUTED_VALUE"""),96)</f>
        <v>96</v>
      </c>
      <c r="B2885" s="1" t="str">
        <f ca="1">IFERROR(__xludf.DUMMYFUNCTION("""COMPUTED_VALUE"""),"Media_Print_MARIE CLAIRE contribution")</f>
        <v>Media_Print_MARIE CLAIRE contribution</v>
      </c>
      <c r="C2885" s="1">
        <f ca="1">IFERROR(INDIRECT(ADDRESS(MATCH(A2885,'contribution par jour-semaine'!A:A,0),MATCH(B2885,'contribution par jour-semaine'!$1:$1,0),4,1,"contribution par jour-semaine")),"")</f>
        <v>17793.505859375</v>
      </c>
      <c r="D2885" s="4" t="str">
        <f ca="1">VLOOKUP(A2885,predictions!A:B,2,FALSE)</f>
        <v>25/04/2022</v>
      </c>
      <c r="E2885" s="4">
        <f t="shared" ca="1" si="11"/>
        <v>44676</v>
      </c>
    </row>
    <row r="2886" spans="1:5" ht="13" x14ac:dyDescent="0.15">
      <c r="A2886" s="1">
        <f ca="1">IFERROR(__xludf.DUMMYFUNCTION("""COMPUTED_VALUE"""),96)</f>
        <v>96</v>
      </c>
      <c r="B2886" s="1" t="str">
        <f ca="1">IFERROR(__xludf.DUMMYFUNCTION("""COMPUTED_VALUE"""),"Media_Print_VERSION FEMINA contribution")</f>
        <v>Media_Print_VERSION FEMINA contribution</v>
      </c>
      <c r="C2886" s="1">
        <f ca="1">IFERROR(INDIRECT(ADDRESS(MATCH(A2886,'contribution par jour-semaine'!A:A,0),MATCH(B2886,'contribution par jour-semaine'!$1:$1,0),4,1,"contribution par jour-semaine")),"")</f>
        <v>49805.64453125</v>
      </c>
      <c r="D2886" s="4" t="str">
        <f ca="1">VLOOKUP(A2886,predictions!A:B,2,FALSE)</f>
        <v>25/04/2022</v>
      </c>
      <c r="E2886" s="4">
        <f t="shared" ca="1" si="11"/>
        <v>44676</v>
      </c>
    </row>
    <row r="2887" spans="1:5" ht="13" x14ac:dyDescent="0.15">
      <c r="A2887" s="1">
        <f ca="1">IFERROR(__xludf.DUMMYFUNCTION("""COMPUTED_VALUE"""),96)</f>
        <v>96</v>
      </c>
      <c r="B2887" s="1" t="str">
        <f ca="1">IFERROR(__xludf.DUMMYFUNCTION("""COMPUTED_VALUE"""),"Media_Print_GALA contribution")</f>
        <v>Media_Print_GALA contribution</v>
      </c>
      <c r="C2887" s="1">
        <f ca="1">IFERROR(INDIRECT(ADDRESS(MATCH(A2887,'contribution par jour-semaine'!A:A,0),MATCH(B2887,'contribution par jour-semaine'!$1:$1,0),4,1,"contribution par jour-semaine")),"")</f>
        <v>26533.359375</v>
      </c>
      <c r="D2887" s="4" t="str">
        <f ca="1">VLOOKUP(A2887,predictions!A:B,2,FALSE)</f>
        <v>25/04/2022</v>
      </c>
      <c r="E2887" s="4">
        <f t="shared" ca="1" si="11"/>
        <v>44676</v>
      </c>
    </row>
    <row r="2888" spans="1:5" ht="13" x14ac:dyDescent="0.15">
      <c r="A2888" s="1">
        <f ca="1">IFERROR(__xludf.DUMMYFUNCTION("""COMPUTED_VALUE"""),96)</f>
        <v>96</v>
      </c>
      <c r="B2888" s="1" t="str">
        <f ca="1">IFERROR(__xludf.DUMMYFUNCTION("""COMPUTED_VALUE"""),"Media_Print_COSMOPOLITAN contribution")</f>
        <v>Media_Print_COSMOPOLITAN contribution</v>
      </c>
      <c r="C2888" s="1">
        <f ca="1">IFERROR(INDIRECT(ADDRESS(MATCH(A2888,'contribution par jour-semaine'!A:A,0),MATCH(B2888,'contribution par jour-semaine'!$1:$1,0),4,1,"contribution par jour-semaine")),"")</f>
        <v>34983.51953125</v>
      </c>
      <c r="D2888" s="4" t="str">
        <f ca="1">VLOOKUP(A2888,predictions!A:B,2,FALSE)</f>
        <v>25/04/2022</v>
      </c>
      <c r="E2888" s="4">
        <f t="shared" ca="1" si="11"/>
        <v>44676</v>
      </c>
    </row>
    <row r="2889" spans="1:5" ht="13" x14ac:dyDescent="0.15">
      <c r="A2889" s="1">
        <f ca="1">IFERROR(__xludf.DUMMYFUNCTION("""COMPUTED_VALUE"""),96)</f>
        <v>96</v>
      </c>
      <c r="B2889" s="1" t="str">
        <f ca="1">IFERROR(__xludf.DUMMYFUNCTION("""COMPUTED_VALUE"""),"Media_Print_FEMME ACTUELLE contribution")</f>
        <v>Media_Print_FEMME ACTUELLE contribution</v>
      </c>
      <c r="C2889" s="1">
        <f ca="1">IFERROR(INDIRECT(ADDRESS(MATCH(A2889,'contribution par jour-semaine'!A:A,0),MATCH(B2889,'contribution par jour-semaine'!$1:$1,0),4,1,"contribution par jour-semaine")),"")</f>
        <v>29731.36328125</v>
      </c>
      <c r="D2889" s="4" t="str">
        <f ca="1">VLOOKUP(A2889,predictions!A:B,2,FALSE)</f>
        <v>25/04/2022</v>
      </c>
      <c r="E2889" s="4">
        <f t="shared" ca="1" si="11"/>
        <v>44676</v>
      </c>
    </row>
    <row r="2890" spans="1:5" ht="13" x14ac:dyDescent="0.15">
      <c r="A2890" s="1">
        <f ca="1">IFERROR(__xludf.DUMMYFUNCTION("""COMPUTED_VALUE"""),96)</f>
        <v>96</v>
      </c>
      <c r="B2890" s="1" t="str">
        <f ca="1">IFERROR(__xludf.DUMMYFUNCTION("""COMPUTED_VALUE"""),"Media_Print_PARIS MATCH contribution")</f>
        <v>Media_Print_PARIS MATCH contribution</v>
      </c>
      <c r="C2890" s="1">
        <f ca="1">IFERROR(INDIRECT(ADDRESS(MATCH(A2890,'contribution par jour-semaine'!A:A,0),MATCH(B2890,'contribution par jour-semaine'!$1:$1,0),4,1,"contribution par jour-semaine")),"")</f>
        <v>21685.9453125</v>
      </c>
      <c r="D2890" s="4" t="str">
        <f ca="1">VLOOKUP(A2890,predictions!A:B,2,FALSE)</f>
        <v>25/04/2022</v>
      </c>
      <c r="E2890" s="4">
        <f t="shared" ca="1" si="11"/>
        <v>44676</v>
      </c>
    </row>
    <row r="2891" spans="1:5" ht="13" x14ac:dyDescent="0.15">
      <c r="A2891" s="1">
        <f ca="1">IFERROR(__xludf.DUMMYFUNCTION("""COMPUTED_VALUE"""),96)</f>
        <v>96</v>
      </c>
      <c r="B2891" s="1" t="str">
        <f ca="1">IFERROR(__xludf.DUMMYFUNCTION("""COMPUTED_VALUE"""),"Media_Print_BIBA contribution")</f>
        <v>Media_Print_BIBA contribution</v>
      </c>
      <c r="C2891" s="1">
        <f ca="1">IFERROR(INDIRECT(ADDRESS(MATCH(A2891,'contribution par jour-semaine'!A:A,0),MATCH(B2891,'contribution par jour-semaine'!$1:$1,0),4,1,"contribution par jour-semaine")),"")</f>
        <v>39723.875</v>
      </c>
      <c r="D2891" s="4" t="str">
        <f ca="1">VLOOKUP(A2891,predictions!A:B,2,FALSE)</f>
        <v>25/04/2022</v>
      </c>
      <c r="E2891" s="4">
        <f t="shared" ca="1" si="11"/>
        <v>44676</v>
      </c>
    </row>
    <row r="2892" spans="1:5" ht="13" x14ac:dyDescent="0.15">
      <c r="A2892" s="1">
        <f ca="1">IFERROR(__xludf.DUMMYFUNCTION("""COMPUTED_VALUE"""),96)</f>
        <v>96</v>
      </c>
      <c r="B2892" s="1" t="str">
        <f ca="1">IFERROR(__xludf.DUMMYFUNCTION("""COMPUTED_VALUE"""),"Media_Print_AVANTAGES contribution")</f>
        <v>Media_Print_AVANTAGES contribution</v>
      </c>
      <c r="C2892" s="1">
        <f ca="1">IFERROR(INDIRECT(ADDRESS(MATCH(A2892,'contribution par jour-semaine'!A:A,0),MATCH(B2892,'contribution par jour-semaine'!$1:$1,0),4,1,"contribution par jour-semaine")),"")</f>
        <v>13570.0185546875</v>
      </c>
      <c r="D2892" s="4" t="str">
        <f ca="1">VLOOKUP(A2892,predictions!A:B,2,FALSE)</f>
        <v>25/04/2022</v>
      </c>
      <c r="E2892" s="4">
        <f t="shared" ca="1" si="11"/>
        <v>44676</v>
      </c>
    </row>
    <row r="2893" spans="1:5" ht="13" x14ac:dyDescent="0.15">
      <c r="A2893" s="1">
        <f ca="1">IFERROR(__xludf.DUMMYFUNCTION("""COMPUTED_VALUE"""),96)</f>
        <v>96</v>
      </c>
      <c r="B2893" s="1" t="str">
        <f ca="1">IFERROR(__xludf.DUMMYFUNCTION("""COMPUTED_VALUE"""),"Media_Print_PSYCHOLOGIES contribution")</f>
        <v>Media_Print_PSYCHOLOGIES contribution</v>
      </c>
      <c r="C2893" s="1">
        <f ca="1">IFERROR(INDIRECT(ADDRESS(MATCH(A2893,'contribution par jour-semaine'!A:A,0),MATCH(B2893,'contribution par jour-semaine'!$1:$1,0),4,1,"contribution par jour-semaine")),"")</f>
        <v>6471.03076171875</v>
      </c>
      <c r="D2893" s="4" t="str">
        <f ca="1">VLOOKUP(A2893,predictions!A:B,2,FALSE)</f>
        <v>25/04/2022</v>
      </c>
      <c r="E2893" s="4">
        <f t="shared" ca="1" si="11"/>
        <v>44676</v>
      </c>
    </row>
    <row r="2894" spans="1:5" ht="13" x14ac:dyDescent="0.15">
      <c r="A2894" s="1">
        <f ca="1">IFERROR(__xludf.DUMMYFUNCTION("""COMPUTED_VALUE"""),96)</f>
        <v>96</v>
      </c>
      <c r="B2894" s="1" t="str">
        <f ca="1">IFERROR(__xludf.DUMMYFUNCTION("""COMPUTED_VALUE"""),"Media_TV_TF1 contribution")</f>
        <v>Media_TV_TF1 contribution</v>
      </c>
      <c r="C2894" s="1">
        <f ca="1">IFERROR(INDIRECT(ADDRESS(MATCH(A2894,'contribution par jour-semaine'!A:A,0),MATCH(B2894,'contribution par jour-semaine'!$1:$1,0),4,1,"contribution par jour-semaine")),"")</f>
        <v>6774.91064453125</v>
      </c>
      <c r="D2894" s="4" t="str">
        <f ca="1">VLOOKUP(A2894,predictions!A:B,2,FALSE)</f>
        <v>25/04/2022</v>
      </c>
      <c r="E2894" s="4">
        <f t="shared" ca="1" si="11"/>
        <v>44676</v>
      </c>
    </row>
    <row r="2895" spans="1:5" ht="13" x14ac:dyDescent="0.15">
      <c r="A2895" s="1">
        <f ca="1">IFERROR(__xludf.DUMMYFUNCTION("""COMPUTED_VALUE"""),96)</f>
        <v>96</v>
      </c>
      <c r="B2895" s="1" t="str">
        <f ca="1">IFERROR(__xludf.DUMMYFUNCTION("""COMPUTED_VALUE"""),"Media_TV_Others contribution")</f>
        <v>Media_TV_Others contribution</v>
      </c>
      <c r="C2895" s="1">
        <f ca="1">IFERROR(INDIRECT(ADDRESS(MATCH(A2895,'contribution par jour-semaine'!A:A,0),MATCH(B2895,'contribution par jour-semaine'!$1:$1,0),4,1,"contribution par jour-semaine")),"")</f>
        <v>8152.74169921875</v>
      </c>
      <c r="D2895" s="4" t="str">
        <f ca="1">VLOOKUP(A2895,predictions!A:B,2,FALSE)</f>
        <v>25/04/2022</v>
      </c>
      <c r="E2895" s="4">
        <f t="shared" ca="1" si="11"/>
        <v>44676</v>
      </c>
    </row>
    <row r="2896" spans="1:5" ht="13" x14ac:dyDescent="0.15">
      <c r="A2896" s="1">
        <f ca="1">IFERROR(__xludf.DUMMYFUNCTION("""COMPUTED_VALUE"""),96)</f>
        <v>96</v>
      </c>
      <c r="B2896" s="1" t="str">
        <f ca="1">IFERROR(__xludf.DUMMYFUNCTION("""COMPUTED_VALUE"""),"Media_TV_M6 contribution")</f>
        <v>Media_TV_M6 contribution</v>
      </c>
      <c r="C2896" s="1">
        <f ca="1">IFERROR(INDIRECT(ADDRESS(MATCH(A2896,'contribution par jour-semaine'!A:A,0),MATCH(B2896,'contribution par jour-semaine'!$1:$1,0),4,1,"contribution par jour-semaine")),"")</f>
        <v>13577.919921875</v>
      </c>
      <c r="D2896" s="4" t="str">
        <f ca="1">VLOOKUP(A2896,predictions!A:B,2,FALSE)</f>
        <v>25/04/2022</v>
      </c>
      <c r="E2896" s="4">
        <f t="shared" ca="1" si="11"/>
        <v>44676</v>
      </c>
    </row>
    <row r="2897" spans="1:5" ht="13" x14ac:dyDescent="0.15">
      <c r="A2897" s="1">
        <f ca="1">IFERROR(__xludf.DUMMYFUNCTION("""COMPUTED_VALUE"""),96)</f>
        <v>96</v>
      </c>
      <c r="B2897" s="1" t="str">
        <f ca="1">IFERROR(__xludf.DUMMYFUNCTION("""COMPUTED_VALUE"""),"Media_TV_TMC contribution")</f>
        <v>Media_TV_TMC contribution</v>
      </c>
      <c r="C2897" s="1">
        <f ca="1">IFERROR(INDIRECT(ADDRESS(MATCH(A2897,'contribution par jour-semaine'!A:A,0),MATCH(B2897,'contribution par jour-semaine'!$1:$1,0),4,1,"contribution par jour-semaine")),"")</f>
        <v>10498.509765625</v>
      </c>
      <c r="D2897" s="4" t="str">
        <f ca="1">VLOOKUP(A2897,predictions!A:B,2,FALSE)</f>
        <v>25/04/2022</v>
      </c>
      <c r="E2897" s="4">
        <f t="shared" ca="1" si="11"/>
        <v>44676</v>
      </c>
    </row>
    <row r="2898" spans="1:5" ht="13" x14ac:dyDescent="0.15">
      <c r="A2898" s="1">
        <f ca="1">IFERROR(__xludf.DUMMYFUNCTION("""COMPUTED_VALUE"""),96)</f>
        <v>96</v>
      </c>
      <c r="B2898" s="1" t="str">
        <f ca="1">IFERROR(__xludf.DUMMYFUNCTION("""COMPUTED_VALUE"""),"Media_TV_FRANCE 2 contribution")</f>
        <v>Media_TV_FRANCE 2 contribution</v>
      </c>
      <c r="C2898" s="1">
        <f ca="1">IFERROR(INDIRECT(ADDRESS(MATCH(A2898,'contribution par jour-semaine'!A:A,0),MATCH(B2898,'contribution par jour-semaine'!$1:$1,0),4,1,"contribution par jour-semaine")),"")</f>
        <v>8597.7919921875</v>
      </c>
      <c r="D2898" s="4" t="str">
        <f ca="1">VLOOKUP(A2898,predictions!A:B,2,FALSE)</f>
        <v>25/04/2022</v>
      </c>
      <c r="E2898" s="4">
        <f t="shared" ca="1" si="11"/>
        <v>44676</v>
      </c>
    </row>
    <row r="2899" spans="1:5" ht="13" x14ac:dyDescent="0.15">
      <c r="A2899" s="1">
        <f ca="1">IFERROR(__xludf.DUMMYFUNCTION("""COMPUTED_VALUE"""),96)</f>
        <v>96</v>
      </c>
      <c r="B2899" s="1" t="str">
        <f ca="1">IFERROR(__xludf.DUMMYFUNCTION("""COMPUTED_VALUE"""),"Media_TV_BFM TV contribution")</f>
        <v>Media_TV_BFM TV contribution</v>
      </c>
      <c r="C2899" s="1">
        <f ca="1">IFERROR(INDIRECT(ADDRESS(MATCH(A2899,'contribution par jour-semaine'!A:A,0),MATCH(B2899,'contribution par jour-semaine'!$1:$1,0),4,1,"contribution par jour-semaine")),"")</f>
        <v>6075.62060546875</v>
      </c>
      <c r="D2899" s="4" t="str">
        <f ca="1">VLOOKUP(A2899,predictions!A:B,2,FALSE)</f>
        <v>25/04/2022</v>
      </c>
      <c r="E2899" s="4">
        <f t="shared" ca="1" si="11"/>
        <v>44676</v>
      </c>
    </row>
    <row r="2900" spans="1:5" ht="13" x14ac:dyDescent="0.15">
      <c r="A2900" s="1">
        <f ca="1">IFERROR(__xludf.DUMMYFUNCTION("""COMPUTED_VALUE"""),96)</f>
        <v>96</v>
      </c>
      <c r="B2900" s="1" t="str">
        <f ca="1">IFERROR(__xludf.DUMMYFUNCTION("""COMPUTED_VALUE"""),"Media_TV_C8 contribution")</f>
        <v>Media_TV_C8 contribution</v>
      </c>
      <c r="C2900" s="1">
        <f ca="1">IFERROR(INDIRECT(ADDRESS(MATCH(A2900,'contribution par jour-semaine'!A:A,0),MATCH(B2900,'contribution par jour-semaine'!$1:$1,0),4,1,"contribution par jour-semaine")),"")</f>
        <v>7057.1826171875</v>
      </c>
      <c r="D2900" s="4" t="str">
        <f ca="1">VLOOKUP(A2900,predictions!A:B,2,FALSE)</f>
        <v>25/04/2022</v>
      </c>
      <c r="E2900" s="4">
        <f t="shared" ca="1" si="11"/>
        <v>44676</v>
      </c>
    </row>
    <row r="2901" spans="1:5" ht="13" x14ac:dyDescent="0.15">
      <c r="A2901" s="1">
        <f ca="1">IFERROR(__xludf.DUMMYFUNCTION("""COMPUTED_VALUE"""),96)</f>
        <v>96</v>
      </c>
      <c r="B2901" s="1" t="str">
        <f ca="1">IFERROR(__xludf.DUMMYFUNCTION("""COMPUTED_VALUE"""),"Media_TV_TF1 SERIES FILMS contribution")</f>
        <v>Media_TV_TF1 SERIES FILMS contribution</v>
      </c>
      <c r="C2901" s="1">
        <f ca="1">IFERROR(INDIRECT(ADDRESS(MATCH(A2901,'contribution par jour-semaine'!A:A,0),MATCH(B2901,'contribution par jour-semaine'!$1:$1,0),4,1,"contribution par jour-semaine")),"")</f>
        <v>5919.099609375</v>
      </c>
      <c r="D2901" s="4" t="str">
        <f ca="1">VLOOKUP(A2901,predictions!A:B,2,FALSE)</f>
        <v>25/04/2022</v>
      </c>
      <c r="E2901" s="4">
        <f t="shared" ca="1" si="11"/>
        <v>44676</v>
      </c>
    </row>
    <row r="2902" spans="1:5" ht="13" x14ac:dyDescent="0.15">
      <c r="A2902" s="1">
        <f ca="1">IFERROR(__xludf.DUMMYFUNCTION("""COMPUTED_VALUE"""),96)</f>
        <v>96</v>
      </c>
      <c r="B2902" s="1" t="str">
        <f ca="1">IFERROR(__xludf.DUMMYFUNCTION("""COMPUTED_VALUE"""),"Media_TV_NRJ12 contribution")</f>
        <v>Media_TV_NRJ12 contribution</v>
      </c>
      <c r="C2902" s="1">
        <f ca="1">IFERROR(INDIRECT(ADDRESS(MATCH(A2902,'contribution par jour-semaine'!A:A,0),MATCH(B2902,'contribution par jour-semaine'!$1:$1,0),4,1,"contribution par jour-semaine")),"")</f>
        <v>3543.193359375</v>
      </c>
      <c r="D2902" s="4" t="str">
        <f ca="1">VLOOKUP(A2902,predictions!A:B,2,FALSE)</f>
        <v>25/04/2022</v>
      </c>
      <c r="E2902" s="4">
        <f t="shared" ca="1" si="11"/>
        <v>44676</v>
      </c>
    </row>
    <row r="2903" spans="1:5" ht="13" x14ac:dyDescent="0.15">
      <c r="A2903" s="1">
        <f ca="1">IFERROR(__xludf.DUMMYFUNCTION("""COMPUTED_VALUE"""),96)</f>
        <v>96</v>
      </c>
      <c r="B2903" s="1" t="str">
        <f ca="1">IFERROR(__xludf.DUMMYFUNCTION("""COMPUTED_VALUE"""),"Media_Search contribution")</f>
        <v>Media_Search contribution</v>
      </c>
      <c r="C2903" s="1">
        <f ca="1">IFERROR(INDIRECT(ADDRESS(MATCH(A2903,'contribution par jour-semaine'!A:A,0),MATCH(B2903,'contribution par jour-semaine'!$1:$1,0),4,1,"contribution par jour-semaine")),"")</f>
        <v>73380.5546875</v>
      </c>
      <c r="D2903" s="4" t="str">
        <f ca="1">VLOOKUP(A2903,predictions!A:B,2,FALSE)</f>
        <v>25/04/2022</v>
      </c>
      <c r="E2903" s="4">
        <f t="shared" ca="1" si="11"/>
        <v>44676</v>
      </c>
    </row>
    <row r="2904" spans="1:5" ht="13" x14ac:dyDescent="0.15">
      <c r="A2904" s="1">
        <f ca="1">IFERROR(__xludf.DUMMYFUNCTION("""COMPUTED_VALUE"""),96)</f>
        <v>96</v>
      </c>
      <c r="B2904" s="1" t="str">
        <f ca="1">IFERROR(__xludf.DUMMYFUNCTION("""COMPUTED_VALUE"""),"Media_Social contribution")</f>
        <v>Media_Social contribution</v>
      </c>
      <c r="C2904" s="1">
        <f ca="1">IFERROR(INDIRECT(ADDRESS(MATCH(A2904,'contribution par jour-semaine'!A:A,0),MATCH(B2904,'contribution par jour-semaine'!$1:$1,0),4,1,"contribution par jour-semaine")),"")</f>
        <v>279206.46875</v>
      </c>
      <c r="D2904" s="4" t="str">
        <f ca="1">VLOOKUP(A2904,predictions!A:B,2,FALSE)</f>
        <v>25/04/2022</v>
      </c>
      <c r="E2904" s="4">
        <f t="shared" ca="1" si="11"/>
        <v>44676</v>
      </c>
    </row>
    <row r="2905" spans="1:5" ht="13" x14ac:dyDescent="0.15">
      <c r="A2905" s="1">
        <f ca="1">IFERROR(__xludf.DUMMYFUNCTION("""COMPUTED_VALUE"""),96)</f>
        <v>96</v>
      </c>
      <c r="B2905" s="1" t="str">
        <f ca="1">IFERROR(__xludf.DUMMYFUNCTION("""COMPUTED_VALUE"""),"Media_Display contribution")</f>
        <v>Media_Display contribution</v>
      </c>
      <c r="C2905" s="1">
        <f ca="1">IFERROR(INDIRECT(ADDRESS(MATCH(A2905,'contribution par jour-semaine'!A:A,0),MATCH(B2905,'contribution par jour-semaine'!$1:$1,0),4,1,"contribution par jour-semaine")),"")</f>
        <v>38634.3671875</v>
      </c>
      <c r="D2905" s="4" t="str">
        <f ca="1">VLOOKUP(A2905,predictions!A:B,2,FALSE)</f>
        <v>25/04/2022</v>
      </c>
      <c r="E2905" s="4">
        <f t="shared" ca="1" si="11"/>
        <v>44676</v>
      </c>
    </row>
    <row r="2906" spans="1:5" ht="13" x14ac:dyDescent="0.15">
      <c r="A2906" s="1">
        <f ca="1">IFERROR(__xludf.DUMMYFUNCTION("""COMPUTED_VALUE"""),96)</f>
        <v>96</v>
      </c>
      <c r="B2906" s="1" t="str">
        <f ca="1">IFERROR(__xludf.DUMMYFUNCTION("""COMPUTED_VALUE"""),"Media_OOH_JC DECAUX VITRINE 2M2 NATIONAL contribution")</f>
        <v>Media_OOH_JC DECAUX VITRINE 2M2 NATIONAL contribution</v>
      </c>
      <c r="C2906" s="1">
        <f ca="1">IFERROR(INDIRECT(ADDRESS(MATCH(A2906,'contribution par jour-semaine'!A:A,0),MATCH(B2906,'contribution par jour-semaine'!$1:$1,0),4,1,"contribution par jour-semaine")),"")</f>
        <v>1818.595947265625</v>
      </c>
      <c r="D2906" s="4" t="str">
        <f ca="1">VLOOKUP(A2906,predictions!A:B,2,FALSE)</f>
        <v>25/04/2022</v>
      </c>
      <c r="E2906" s="4">
        <f t="shared" ca="1" si="11"/>
        <v>44676</v>
      </c>
    </row>
    <row r="2907" spans="1:5" ht="13" x14ac:dyDescent="0.15">
      <c r="A2907" s="1">
        <f ca="1">IFERROR(__xludf.DUMMYFUNCTION("""COMPUTED_VALUE"""),96)</f>
        <v>96</v>
      </c>
      <c r="B2907" s="1" t="str">
        <f ca="1">IFERROR(__xludf.DUMMYFUNCTION("""COMPUTED_VALUE"""),"Media_OOH_METROBUS METRO NATIONAL contribution")</f>
        <v>Media_OOH_METROBUS METRO NATIONAL contribution</v>
      </c>
      <c r="C2907" s="1">
        <f ca="1">IFERROR(INDIRECT(ADDRESS(MATCH(A2907,'contribution par jour-semaine'!A:A,0),MATCH(B2907,'contribution par jour-semaine'!$1:$1,0),4,1,"contribution par jour-semaine")),"")</f>
        <v>2029.8936767578125</v>
      </c>
      <c r="D2907" s="4" t="str">
        <f ca="1">VLOOKUP(A2907,predictions!A:B,2,FALSE)</f>
        <v>25/04/2022</v>
      </c>
      <c r="E2907" s="4">
        <f t="shared" ca="1" si="11"/>
        <v>44676</v>
      </c>
    </row>
    <row r="2908" spans="1:5" ht="13" x14ac:dyDescent="0.15">
      <c r="A2908" s="1">
        <f ca="1">IFERROR(__xludf.DUMMYFUNCTION("""COMPUTED_VALUE"""),96)</f>
        <v>96</v>
      </c>
      <c r="B2908" s="1" t="str">
        <f ca="1">IFERROR(__xludf.DUMMYFUNCTION("""COMPUTED_VALUE"""),"Media_OOH_CLEAR CHANNEL SHOPPING MALLS contribution")</f>
        <v>Media_OOH_CLEAR CHANNEL SHOPPING MALLS contribution</v>
      </c>
      <c r="C2908" s="1">
        <f ca="1">IFERROR(INDIRECT(ADDRESS(MATCH(A2908,'contribution par jour-semaine'!A:A,0),MATCH(B2908,'contribution par jour-semaine'!$1:$1,0),4,1,"contribution par jour-semaine")),"")</f>
        <v>20561.3203125</v>
      </c>
      <c r="D2908" s="4" t="str">
        <f ca="1">VLOOKUP(A2908,predictions!A:B,2,FALSE)</f>
        <v>25/04/2022</v>
      </c>
      <c r="E2908" s="4">
        <f t="shared" ca="1" si="11"/>
        <v>44676</v>
      </c>
    </row>
    <row r="2909" spans="1:5" ht="13" x14ac:dyDescent="0.15">
      <c r="A2909" s="1">
        <f ca="1">IFERROR(__xludf.DUMMYFUNCTION("""COMPUTED_VALUE"""),96)</f>
        <v>96</v>
      </c>
      <c r="B2909" s="1" t="str">
        <f ca="1">IFERROR(__xludf.DUMMYFUNCTION("""COMPUTED_VALUE"""),"Media_OOH_MEDIAGARES TRANSPORT contribution")</f>
        <v>Media_OOH_MEDIAGARES TRANSPORT contribution</v>
      </c>
      <c r="C2909" s="1">
        <f ca="1">IFERROR(INDIRECT(ADDRESS(MATCH(A2909,'contribution par jour-semaine'!A:A,0),MATCH(B2909,'contribution par jour-semaine'!$1:$1,0),4,1,"contribution par jour-semaine")),"")</f>
        <v>12518.4013671875</v>
      </c>
      <c r="D2909" s="4" t="str">
        <f ca="1">VLOOKUP(A2909,predictions!A:B,2,FALSE)</f>
        <v>25/04/2022</v>
      </c>
      <c r="E2909" s="4">
        <f t="shared" ca="1" si="11"/>
        <v>44676</v>
      </c>
    </row>
    <row r="2910" spans="1:5" ht="13" x14ac:dyDescent="0.15">
      <c r="A2910" s="1">
        <f ca="1">IFERROR(__xludf.DUMMYFUNCTION("""COMPUTED_VALUE"""),96)</f>
        <v>96</v>
      </c>
      <c r="B2910" s="1" t="str">
        <f ca="1">IFERROR(__xludf.DUMMYFUNCTION("""COMPUTED_VALUE"""),"Media_OOH_Others contribution")</f>
        <v>Media_OOH_Others contribution</v>
      </c>
      <c r="C2910" s="1">
        <f ca="1">IFERROR(INDIRECT(ADDRESS(MATCH(A2910,'contribution par jour-semaine'!A:A,0),MATCH(B2910,'contribution par jour-semaine'!$1:$1,0),4,1,"contribution par jour-semaine")),"")</f>
        <v>6845.64013671875</v>
      </c>
      <c r="D2910" s="4" t="str">
        <f ca="1">VLOOKUP(A2910,predictions!A:B,2,FALSE)</f>
        <v>25/04/2022</v>
      </c>
      <c r="E2910" s="4">
        <f t="shared" ca="1" si="11"/>
        <v>44676</v>
      </c>
    </row>
    <row r="2911" spans="1:5" ht="13" x14ac:dyDescent="0.15">
      <c r="A2911" s="1">
        <f ca="1">IFERROR(__xludf.DUMMYFUNCTION("""COMPUTED_VALUE"""),96)</f>
        <v>96</v>
      </c>
      <c r="B2911" s="1" t="str">
        <f ca="1">IFERROR(__xludf.DUMMYFUNCTION("""COMPUTED_VALUE"""),"baseline contribution")</f>
        <v>baseline contribution</v>
      </c>
      <c r="C2911" s="1">
        <f ca="1">IFERROR(INDIRECT(ADDRESS(MATCH(A2911,'contribution par jour-semaine'!A:A,0),MATCH(B2911,'contribution par jour-semaine'!$1:$1,0),4,1,"contribution par jour-semaine")),"")</f>
        <v>1389231.875</v>
      </c>
      <c r="D2911" s="4" t="str">
        <f ca="1">VLOOKUP(A2911,predictions!A:B,2,FALSE)</f>
        <v>25/04/2022</v>
      </c>
      <c r="E2911" s="4">
        <f t="shared" ca="1" si="11"/>
        <v>44676</v>
      </c>
    </row>
    <row r="2912" spans="1:5" ht="13" x14ac:dyDescent="0.15">
      <c r="A2912" s="1">
        <f ca="1">IFERROR(__xludf.DUMMYFUNCTION("""COMPUTED_VALUE"""),97)</f>
        <v>97</v>
      </c>
      <c r="B2912" s="1" t="str">
        <f ca="1">IFERROR(__xludf.DUMMYFUNCTION("""COMPUTED_VALUE"""),"Media_Print_Others contribution")</f>
        <v>Media_Print_Others contribution</v>
      </c>
      <c r="C2912" s="1">
        <f ca="1">IFERROR(INDIRECT(ADDRESS(MATCH(A2912,'contribution par jour-semaine'!A:A,0),MATCH(B2912,'contribution par jour-semaine'!$1:$1,0),4,1,"contribution par jour-semaine")),"")</f>
        <v>32264.306640625</v>
      </c>
      <c r="D2912" s="4" t="str">
        <f ca="1">VLOOKUP(A2912,predictions!A:B,2,FALSE)</f>
        <v>02/05/2022</v>
      </c>
      <c r="E2912" s="4">
        <f t="shared" ca="1" si="11"/>
        <v>44683</v>
      </c>
    </row>
    <row r="2913" spans="1:5" ht="13" x14ac:dyDescent="0.15">
      <c r="A2913" s="1">
        <f ca="1">IFERROR(__xludf.DUMMYFUNCTION("""COMPUTED_VALUE"""),97)</f>
        <v>97</v>
      </c>
      <c r="B2913" s="1" t="str">
        <f ca="1">IFERROR(__xludf.DUMMYFUNCTION("""COMPUTED_VALUE"""),"Media_Print_ELLE contribution")</f>
        <v>Media_Print_ELLE contribution</v>
      </c>
      <c r="C2913" s="1">
        <f ca="1">IFERROR(INDIRECT(ADDRESS(MATCH(A2913,'contribution par jour-semaine'!A:A,0),MATCH(B2913,'contribution par jour-semaine'!$1:$1,0),4,1,"contribution par jour-semaine")),"")</f>
        <v>44347.09375</v>
      </c>
      <c r="D2913" s="4" t="str">
        <f ca="1">VLOOKUP(A2913,predictions!A:B,2,FALSE)</f>
        <v>02/05/2022</v>
      </c>
      <c r="E2913" s="4">
        <f t="shared" ca="1" si="11"/>
        <v>44683</v>
      </c>
    </row>
    <row r="2914" spans="1:5" ht="13" x14ac:dyDescent="0.15">
      <c r="A2914" s="1">
        <f ca="1">IFERROR(__xludf.DUMMYFUNCTION("""COMPUTED_VALUE"""),97)</f>
        <v>97</v>
      </c>
      <c r="B2914" s="1" t="str">
        <f ca="1">IFERROR(__xludf.DUMMYFUNCTION("""COMPUTED_VALUE"""),"Media_Print_MADAME FIGARO contribution")</f>
        <v>Media_Print_MADAME FIGARO contribution</v>
      </c>
      <c r="C2914" s="1">
        <f ca="1">IFERROR(INDIRECT(ADDRESS(MATCH(A2914,'contribution par jour-semaine'!A:A,0),MATCH(B2914,'contribution par jour-semaine'!$1:$1,0),4,1,"contribution par jour-semaine")),"")</f>
        <v>21692.85546875</v>
      </c>
      <c r="D2914" s="4" t="str">
        <f ca="1">VLOOKUP(A2914,predictions!A:B,2,FALSE)</f>
        <v>02/05/2022</v>
      </c>
      <c r="E2914" s="4">
        <f t="shared" ca="1" si="11"/>
        <v>44683</v>
      </c>
    </row>
    <row r="2915" spans="1:5" ht="13" x14ac:dyDescent="0.15">
      <c r="A2915" s="1">
        <f ca="1">IFERROR(__xludf.DUMMYFUNCTION("""COMPUTED_VALUE"""),97)</f>
        <v>97</v>
      </c>
      <c r="B2915" s="1" t="str">
        <f ca="1">IFERROR(__xludf.DUMMYFUNCTION("""COMPUTED_VALUE"""),"Media_Print_MARIE CLAIRE contribution")</f>
        <v>Media_Print_MARIE CLAIRE contribution</v>
      </c>
      <c r="C2915" s="1">
        <f ca="1">IFERROR(INDIRECT(ADDRESS(MATCH(A2915,'contribution par jour-semaine'!A:A,0),MATCH(B2915,'contribution par jour-semaine'!$1:$1,0),4,1,"contribution par jour-semaine")),"")</f>
        <v>15665.3310546875</v>
      </c>
      <c r="D2915" s="4" t="str">
        <f ca="1">VLOOKUP(A2915,predictions!A:B,2,FALSE)</f>
        <v>02/05/2022</v>
      </c>
      <c r="E2915" s="4">
        <f t="shared" ca="1" si="11"/>
        <v>44683</v>
      </c>
    </row>
    <row r="2916" spans="1:5" ht="13" x14ac:dyDescent="0.15">
      <c r="A2916" s="1">
        <f ca="1">IFERROR(__xludf.DUMMYFUNCTION("""COMPUTED_VALUE"""),97)</f>
        <v>97</v>
      </c>
      <c r="B2916" s="1" t="str">
        <f ca="1">IFERROR(__xludf.DUMMYFUNCTION("""COMPUTED_VALUE"""),"Media_Print_VERSION FEMINA contribution")</f>
        <v>Media_Print_VERSION FEMINA contribution</v>
      </c>
      <c r="C2916" s="1">
        <f ca="1">IFERROR(INDIRECT(ADDRESS(MATCH(A2916,'contribution par jour-semaine'!A:A,0),MATCH(B2916,'contribution par jour-semaine'!$1:$1,0),4,1,"contribution par jour-semaine")),"")</f>
        <v>36557.54296875</v>
      </c>
      <c r="D2916" s="4" t="str">
        <f ca="1">VLOOKUP(A2916,predictions!A:B,2,FALSE)</f>
        <v>02/05/2022</v>
      </c>
      <c r="E2916" s="4">
        <f t="shared" ca="1" si="11"/>
        <v>44683</v>
      </c>
    </row>
    <row r="2917" spans="1:5" ht="13" x14ac:dyDescent="0.15">
      <c r="A2917" s="1">
        <f ca="1">IFERROR(__xludf.DUMMYFUNCTION("""COMPUTED_VALUE"""),97)</f>
        <v>97</v>
      </c>
      <c r="B2917" s="1" t="str">
        <f ca="1">IFERROR(__xludf.DUMMYFUNCTION("""COMPUTED_VALUE"""),"Media_Print_GALA contribution")</f>
        <v>Media_Print_GALA contribution</v>
      </c>
      <c r="C2917" s="1">
        <f ca="1">IFERROR(INDIRECT(ADDRESS(MATCH(A2917,'contribution par jour-semaine'!A:A,0),MATCH(B2917,'contribution par jour-semaine'!$1:$1,0),4,1,"contribution par jour-semaine")),"")</f>
        <v>24201.95703125</v>
      </c>
      <c r="D2917" s="4" t="str">
        <f ca="1">VLOOKUP(A2917,predictions!A:B,2,FALSE)</f>
        <v>02/05/2022</v>
      </c>
      <c r="E2917" s="4">
        <f t="shared" ca="1" si="11"/>
        <v>44683</v>
      </c>
    </row>
    <row r="2918" spans="1:5" ht="13" x14ac:dyDescent="0.15">
      <c r="A2918" s="1">
        <f ca="1">IFERROR(__xludf.DUMMYFUNCTION("""COMPUTED_VALUE"""),97)</f>
        <v>97</v>
      </c>
      <c r="B2918" s="1" t="str">
        <f ca="1">IFERROR(__xludf.DUMMYFUNCTION("""COMPUTED_VALUE"""),"Media_Print_COSMOPOLITAN contribution")</f>
        <v>Media_Print_COSMOPOLITAN contribution</v>
      </c>
      <c r="C2918" s="1">
        <f ca="1">IFERROR(INDIRECT(ADDRESS(MATCH(A2918,'contribution par jour-semaine'!A:A,0),MATCH(B2918,'contribution par jour-semaine'!$1:$1,0),4,1,"contribution par jour-semaine")),"")</f>
        <v>30785.6484375</v>
      </c>
      <c r="D2918" s="4" t="str">
        <f ca="1">VLOOKUP(A2918,predictions!A:B,2,FALSE)</f>
        <v>02/05/2022</v>
      </c>
      <c r="E2918" s="4">
        <f t="shared" ca="1" si="11"/>
        <v>44683</v>
      </c>
    </row>
    <row r="2919" spans="1:5" ht="13" x14ac:dyDescent="0.15">
      <c r="A2919" s="1">
        <f ca="1">IFERROR(__xludf.DUMMYFUNCTION("""COMPUTED_VALUE"""),97)</f>
        <v>97</v>
      </c>
      <c r="B2919" s="1" t="str">
        <f ca="1">IFERROR(__xludf.DUMMYFUNCTION("""COMPUTED_VALUE"""),"Media_Print_FEMME ACTUELLE contribution")</f>
        <v>Media_Print_FEMME ACTUELLE contribution</v>
      </c>
      <c r="C2919" s="1">
        <f ca="1">IFERROR(INDIRECT(ADDRESS(MATCH(A2919,'contribution par jour-semaine'!A:A,0),MATCH(B2919,'contribution par jour-semaine'!$1:$1,0),4,1,"contribution par jour-semaine")),"")</f>
        <v>24330.607421875</v>
      </c>
      <c r="D2919" s="4" t="str">
        <f ca="1">VLOOKUP(A2919,predictions!A:B,2,FALSE)</f>
        <v>02/05/2022</v>
      </c>
      <c r="E2919" s="4">
        <f t="shared" ca="1" si="11"/>
        <v>44683</v>
      </c>
    </row>
    <row r="2920" spans="1:5" ht="13" x14ac:dyDescent="0.15">
      <c r="A2920" s="1">
        <f ca="1">IFERROR(__xludf.DUMMYFUNCTION("""COMPUTED_VALUE"""),97)</f>
        <v>97</v>
      </c>
      <c r="B2920" s="1" t="str">
        <f ca="1">IFERROR(__xludf.DUMMYFUNCTION("""COMPUTED_VALUE"""),"Media_Print_PARIS MATCH contribution")</f>
        <v>Media_Print_PARIS MATCH contribution</v>
      </c>
      <c r="C2920" s="1">
        <f ca="1">IFERROR(INDIRECT(ADDRESS(MATCH(A2920,'contribution par jour-semaine'!A:A,0),MATCH(B2920,'contribution par jour-semaine'!$1:$1,0),4,1,"contribution par jour-semaine")),"")</f>
        <v>18045.71484375</v>
      </c>
      <c r="D2920" s="4" t="str">
        <f ca="1">VLOOKUP(A2920,predictions!A:B,2,FALSE)</f>
        <v>02/05/2022</v>
      </c>
      <c r="E2920" s="4">
        <f t="shared" ca="1" si="11"/>
        <v>44683</v>
      </c>
    </row>
    <row r="2921" spans="1:5" ht="13" x14ac:dyDescent="0.15">
      <c r="A2921" s="1">
        <f ca="1">IFERROR(__xludf.DUMMYFUNCTION("""COMPUTED_VALUE"""),97)</f>
        <v>97</v>
      </c>
      <c r="B2921" s="1" t="str">
        <f ca="1">IFERROR(__xludf.DUMMYFUNCTION("""COMPUTED_VALUE"""),"Media_Print_BIBA contribution")</f>
        <v>Media_Print_BIBA contribution</v>
      </c>
      <c r="C2921" s="1">
        <f ca="1">IFERROR(INDIRECT(ADDRESS(MATCH(A2921,'contribution par jour-semaine'!A:A,0),MATCH(B2921,'contribution par jour-semaine'!$1:$1,0),4,1,"contribution par jour-semaine")),"")</f>
        <v>35678.95703125</v>
      </c>
      <c r="D2921" s="4" t="str">
        <f ca="1">VLOOKUP(A2921,predictions!A:B,2,FALSE)</f>
        <v>02/05/2022</v>
      </c>
      <c r="E2921" s="4">
        <f t="shared" ca="1" si="11"/>
        <v>44683</v>
      </c>
    </row>
    <row r="2922" spans="1:5" ht="13" x14ac:dyDescent="0.15">
      <c r="A2922" s="1">
        <f ca="1">IFERROR(__xludf.DUMMYFUNCTION("""COMPUTED_VALUE"""),97)</f>
        <v>97</v>
      </c>
      <c r="B2922" s="1" t="str">
        <f ca="1">IFERROR(__xludf.DUMMYFUNCTION("""COMPUTED_VALUE"""),"Media_Print_AVANTAGES contribution")</f>
        <v>Media_Print_AVANTAGES contribution</v>
      </c>
      <c r="C2922" s="1">
        <f ca="1">IFERROR(INDIRECT(ADDRESS(MATCH(A2922,'contribution par jour-semaine'!A:A,0),MATCH(B2922,'contribution par jour-semaine'!$1:$1,0),4,1,"contribution par jour-semaine")),"")</f>
        <v>12682.611328125</v>
      </c>
      <c r="D2922" s="4" t="str">
        <f ca="1">VLOOKUP(A2922,predictions!A:B,2,FALSE)</f>
        <v>02/05/2022</v>
      </c>
      <c r="E2922" s="4">
        <f t="shared" ca="1" si="11"/>
        <v>44683</v>
      </c>
    </row>
    <row r="2923" spans="1:5" ht="13" x14ac:dyDescent="0.15">
      <c r="A2923" s="1">
        <f ca="1">IFERROR(__xludf.DUMMYFUNCTION("""COMPUTED_VALUE"""),97)</f>
        <v>97</v>
      </c>
      <c r="B2923" s="1" t="str">
        <f ca="1">IFERROR(__xludf.DUMMYFUNCTION("""COMPUTED_VALUE"""),"Media_Print_PSYCHOLOGIES contribution")</f>
        <v>Media_Print_PSYCHOLOGIES contribution</v>
      </c>
      <c r="C2923" s="1">
        <f ca="1">IFERROR(INDIRECT(ADDRESS(MATCH(A2923,'contribution par jour-semaine'!A:A,0),MATCH(B2923,'contribution par jour-semaine'!$1:$1,0),4,1,"contribution par jour-semaine")),"")</f>
        <v>5035.99609375</v>
      </c>
      <c r="D2923" s="4" t="str">
        <f ca="1">VLOOKUP(A2923,predictions!A:B,2,FALSE)</f>
        <v>02/05/2022</v>
      </c>
      <c r="E2923" s="4">
        <f t="shared" ca="1" si="11"/>
        <v>44683</v>
      </c>
    </row>
    <row r="2924" spans="1:5" ht="13" x14ac:dyDescent="0.15">
      <c r="A2924" s="1">
        <f ca="1">IFERROR(__xludf.DUMMYFUNCTION("""COMPUTED_VALUE"""),97)</f>
        <v>97</v>
      </c>
      <c r="B2924" s="1" t="str">
        <f ca="1">IFERROR(__xludf.DUMMYFUNCTION("""COMPUTED_VALUE"""),"Media_TV_TF1 contribution")</f>
        <v>Media_TV_TF1 contribution</v>
      </c>
      <c r="C2924" s="1">
        <f ca="1">IFERROR(INDIRECT(ADDRESS(MATCH(A2924,'contribution par jour-semaine'!A:A,0),MATCH(B2924,'contribution par jour-semaine'!$1:$1,0),4,1,"contribution par jour-semaine")),"")</f>
        <v>5995.85302734375</v>
      </c>
      <c r="D2924" s="4" t="str">
        <f ca="1">VLOOKUP(A2924,predictions!A:B,2,FALSE)</f>
        <v>02/05/2022</v>
      </c>
      <c r="E2924" s="4">
        <f t="shared" ca="1" si="11"/>
        <v>44683</v>
      </c>
    </row>
    <row r="2925" spans="1:5" ht="13" x14ac:dyDescent="0.15">
      <c r="A2925" s="1">
        <f ca="1">IFERROR(__xludf.DUMMYFUNCTION("""COMPUTED_VALUE"""),97)</f>
        <v>97</v>
      </c>
      <c r="B2925" s="1" t="str">
        <f ca="1">IFERROR(__xludf.DUMMYFUNCTION("""COMPUTED_VALUE"""),"Media_TV_Others contribution")</f>
        <v>Media_TV_Others contribution</v>
      </c>
      <c r="C2925" s="1">
        <f ca="1">IFERROR(INDIRECT(ADDRESS(MATCH(A2925,'contribution par jour-semaine'!A:A,0),MATCH(B2925,'contribution par jour-semaine'!$1:$1,0),4,1,"contribution par jour-semaine")),"")</f>
        <v>7351.75927734375</v>
      </c>
      <c r="D2925" s="4" t="str">
        <f ca="1">VLOOKUP(A2925,predictions!A:B,2,FALSE)</f>
        <v>02/05/2022</v>
      </c>
      <c r="E2925" s="4">
        <f t="shared" ca="1" si="11"/>
        <v>44683</v>
      </c>
    </row>
    <row r="2926" spans="1:5" ht="13" x14ac:dyDescent="0.15">
      <c r="A2926" s="1">
        <f ca="1">IFERROR(__xludf.DUMMYFUNCTION("""COMPUTED_VALUE"""),97)</f>
        <v>97</v>
      </c>
      <c r="B2926" s="1" t="str">
        <f ca="1">IFERROR(__xludf.DUMMYFUNCTION("""COMPUTED_VALUE"""),"Media_TV_M6 contribution")</f>
        <v>Media_TV_M6 contribution</v>
      </c>
      <c r="C2926" s="1">
        <f ca="1">IFERROR(INDIRECT(ADDRESS(MATCH(A2926,'contribution par jour-semaine'!A:A,0),MATCH(B2926,'contribution par jour-semaine'!$1:$1,0),4,1,"contribution par jour-semaine")),"")</f>
        <v>12870.357421875</v>
      </c>
      <c r="D2926" s="4" t="str">
        <f ca="1">VLOOKUP(A2926,predictions!A:B,2,FALSE)</f>
        <v>02/05/2022</v>
      </c>
      <c r="E2926" s="4">
        <f t="shared" ca="1" si="11"/>
        <v>44683</v>
      </c>
    </row>
    <row r="2927" spans="1:5" ht="13" x14ac:dyDescent="0.15">
      <c r="A2927" s="1">
        <f ca="1">IFERROR(__xludf.DUMMYFUNCTION("""COMPUTED_VALUE"""),97)</f>
        <v>97</v>
      </c>
      <c r="B2927" s="1" t="str">
        <f ca="1">IFERROR(__xludf.DUMMYFUNCTION("""COMPUTED_VALUE"""),"Media_TV_TMC contribution")</f>
        <v>Media_TV_TMC contribution</v>
      </c>
      <c r="C2927" s="1">
        <f ca="1">IFERROR(INDIRECT(ADDRESS(MATCH(A2927,'contribution par jour-semaine'!A:A,0),MATCH(B2927,'contribution par jour-semaine'!$1:$1,0),4,1,"contribution par jour-semaine")),"")</f>
        <v>9422.7666015625</v>
      </c>
      <c r="D2927" s="4" t="str">
        <f ca="1">VLOOKUP(A2927,predictions!A:B,2,FALSE)</f>
        <v>02/05/2022</v>
      </c>
      <c r="E2927" s="4">
        <f t="shared" ca="1" si="11"/>
        <v>44683</v>
      </c>
    </row>
    <row r="2928" spans="1:5" ht="13" x14ac:dyDescent="0.15">
      <c r="A2928" s="1">
        <f ca="1">IFERROR(__xludf.DUMMYFUNCTION("""COMPUTED_VALUE"""),97)</f>
        <v>97</v>
      </c>
      <c r="B2928" s="1" t="str">
        <f ca="1">IFERROR(__xludf.DUMMYFUNCTION("""COMPUTED_VALUE"""),"Media_TV_FRANCE 2 contribution")</f>
        <v>Media_TV_FRANCE 2 contribution</v>
      </c>
      <c r="C2928" s="1">
        <f ca="1">IFERROR(INDIRECT(ADDRESS(MATCH(A2928,'contribution par jour-semaine'!A:A,0),MATCH(B2928,'contribution par jour-semaine'!$1:$1,0),4,1,"contribution par jour-semaine")),"")</f>
        <v>7516.251953125</v>
      </c>
      <c r="D2928" s="4" t="str">
        <f ca="1">VLOOKUP(A2928,predictions!A:B,2,FALSE)</f>
        <v>02/05/2022</v>
      </c>
      <c r="E2928" s="4">
        <f t="shared" ca="1" si="11"/>
        <v>44683</v>
      </c>
    </row>
    <row r="2929" spans="1:5" ht="13" x14ac:dyDescent="0.15">
      <c r="A2929" s="1">
        <f ca="1">IFERROR(__xludf.DUMMYFUNCTION("""COMPUTED_VALUE"""),97)</f>
        <v>97</v>
      </c>
      <c r="B2929" s="1" t="str">
        <f ca="1">IFERROR(__xludf.DUMMYFUNCTION("""COMPUTED_VALUE"""),"Media_TV_BFM TV contribution")</f>
        <v>Media_TV_BFM TV contribution</v>
      </c>
      <c r="C2929" s="1">
        <f ca="1">IFERROR(INDIRECT(ADDRESS(MATCH(A2929,'contribution par jour-semaine'!A:A,0),MATCH(B2929,'contribution par jour-semaine'!$1:$1,0),4,1,"contribution par jour-semaine")),"")</f>
        <v>5302.1064453125</v>
      </c>
      <c r="D2929" s="4" t="str">
        <f ca="1">VLOOKUP(A2929,predictions!A:B,2,FALSE)</f>
        <v>02/05/2022</v>
      </c>
      <c r="E2929" s="4">
        <f t="shared" ca="1" si="11"/>
        <v>44683</v>
      </c>
    </row>
    <row r="2930" spans="1:5" ht="13" x14ac:dyDescent="0.15">
      <c r="A2930" s="1">
        <f ca="1">IFERROR(__xludf.DUMMYFUNCTION("""COMPUTED_VALUE"""),97)</f>
        <v>97</v>
      </c>
      <c r="B2930" s="1" t="str">
        <f ca="1">IFERROR(__xludf.DUMMYFUNCTION("""COMPUTED_VALUE"""),"Media_TV_C8 contribution")</f>
        <v>Media_TV_C8 contribution</v>
      </c>
      <c r="C2930" s="1">
        <f ca="1">IFERROR(INDIRECT(ADDRESS(MATCH(A2930,'contribution par jour-semaine'!A:A,0),MATCH(B2930,'contribution par jour-semaine'!$1:$1,0),4,1,"contribution par jour-semaine")),"")</f>
        <v>6721.54150390625</v>
      </c>
      <c r="D2930" s="4" t="str">
        <f ca="1">VLOOKUP(A2930,predictions!A:B,2,FALSE)</f>
        <v>02/05/2022</v>
      </c>
      <c r="E2930" s="4">
        <f t="shared" ca="1" si="11"/>
        <v>44683</v>
      </c>
    </row>
    <row r="2931" spans="1:5" ht="13" x14ac:dyDescent="0.15">
      <c r="A2931" s="1">
        <f ca="1">IFERROR(__xludf.DUMMYFUNCTION("""COMPUTED_VALUE"""),97)</f>
        <v>97</v>
      </c>
      <c r="B2931" s="1" t="str">
        <f ca="1">IFERROR(__xludf.DUMMYFUNCTION("""COMPUTED_VALUE"""),"Media_TV_TF1 SERIES FILMS contribution")</f>
        <v>Media_TV_TF1 SERIES FILMS contribution</v>
      </c>
      <c r="C2931" s="1">
        <f ca="1">IFERROR(INDIRECT(ADDRESS(MATCH(A2931,'contribution par jour-semaine'!A:A,0),MATCH(B2931,'contribution par jour-semaine'!$1:$1,0),4,1,"contribution par jour-semaine")),"")</f>
        <v>5262.43408203125</v>
      </c>
      <c r="D2931" s="4" t="str">
        <f ca="1">VLOOKUP(A2931,predictions!A:B,2,FALSE)</f>
        <v>02/05/2022</v>
      </c>
      <c r="E2931" s="4">
        <f t="shared" ca="1" si="11"/>
        <v>44683</v>
      </c>
    </row>
    <row r="2932" spans="1:5" ht="13" x14ac:dyDescent="0.15">
      <c r="A2932" s="1">
        <f ca="1">IFERROR(__xludf.DUMMYFUNCTION("""COMPUTED_VALUE"""),97)</f>
        <v>97</v>
      </c>
      <c r="B2932" s="1" t="str">
        <f ca="1">IFERROR(__xludf.DUMMYFUNCTION("""COMPUTED_VALUE"""),"Media_TV_NRJ12 contribution")</f>
        <v>Media_TV_NRJ12 contribution</v>
      </c>
      <c r="C2932" s="1">
        <f ca="1">IFERROR(INDIRECT(ADDRESS(MATCH(A2932,'contribution par jour-semaine'!A:A,0),MATCH(B2932,'contribution par jour-semaine'!$1:$1,0),4,1,"contribution par jour-semaine")),"")</f>
        <v>3028.2275390625</v>
      </c>
      <c r="D2932" s="4" t="str">
        <f ca="1">VLOOKUP(A2932,predictions!A:B,2,FALSE)</f>
        <v>02/05/2022</v>
      </c>
      <c r="E2932" s="4">
        <f t="shared" ca="1" si="11"/>
        <v>44683</v>
      </c>
    </row>
    <row r="2933" spans="1:5" ht="13" x14ac:dyDescent="0.15">
      <c r="A2933" s="1">
        <f ca="1">IFERROR(__xludf.DUMMYFUNCTION("""COMPUTED_VALUE"""),97)</f>
        <v>97</v>
      </c>
      <c r="B2933" s="1" t="str">
        <f ca="1">IFERROR(__xludf.DUMMYFUNCTION("""COMPUTED_VALUE"""),"Media_Search contribution")</f>
        <v>Media_Search contribution</v>
      </c>
      <c r="C2933" s="1">
        <f ca="1">IFERROR(INDIRECT(ADDRESS(MATCH(A2933,'contribution par jour-semaine'!A:A,0),MATCH(B2933,'contribution par jour-semaine'!$1:$1,0),4,1,"contribution par jour-semaine")),"")</f>
        <v>73384.2265625</v>
      </c>
      <c r="D2933" s="4" t="str">
        <f ca="1">VLOOKUP(A2933,predictions!A:B,2,FALSE)</f>
        <v>02/05/2022</v>
      </c>
      <c r="E2933" s="4">
        <f t="shared" ca="1" si="11"/>
        <v>44683</v>
      </c>
    </row>
    <row r="2934" spans="1:5" ht="13" x14ac:dyDescent="0.15">
      <c r="A2934" s="1">
        <f ca="1">IFERROR(__xludf.DUMMYFUNCTION("""COMPUTED_VALUE"""),97)</f>
        <v>97</v>
      </c>
      <c r="B2934" s="1" t="str">
        <f ca="1">IFERROR(__xludf.DUMMYFUNCTION("""COMPUTED_VALUE"""),"Media_Social contribution")</f>
        <v>Media_Social contribution</v>
      </c>
      <c r="C2934" s="1">
        <f ca="1">IFERROR(INDIRECT(ADDRESS(MATCH(A2934,'contribution par jour-semaine'!A:A,0),MATCH(B2934,'contribution par jour-semaine'!$1:$1,0),4,1,"contribution par jour-semaine")),"")</f>
        <v>49402.56640625</v>
      </c>
      <c r="D2934" s="4" t="str">
        <f ca="1">VLOOKUP(A2934,predictions!A:B,2,FALSE)</f>
        <v>02/05/2022</v>
      </c>
      <c r="E2934" s="4">
        <f t="shared" ca="1" si="11"/>
        <v>44683</v>
      </c>
    </row>
    <row r="2935" spans="1:5" ht="13" x14ac:dyDescent="0.15">
      <c r="A2935" s="1">
        <f ca="1">IFERROR(__xludf.DUMMYFUNCTION("""COMPUTED_VALUE"""),97)</f>
        <v>97</v>
      </c>
      <c r="B2935" s="1" t="str">
        <f ca="1">IFERROR(__xludf.DUMMYFUNCTION("""COMPUTED_VALUE"""),"Media_Display contribution")</f>
        <v>Media_Display contribution</v>
      </c>
      <c r="C2935" s="1">
        <f ca="1">IFERROR(INDIRECT(ADDRESS(MATCH(A2935,'contribution par jour-semaine'!A:A,0),MATCH(B2935,'contribution par jour-semaine'!$1:$1,0),4,1,"contribution par jour-semaine")),"")</f>
        <v>36681.21484375</v>
      </c>
      <c r="D2935" s="4" t="str">
        <f ca="1">VLOOKUP(A2935,predictions!A:B,2,FALSE)</f>
        <v>02/05/2022</v>
      </c>
      <c r="E2935" s="4">
        <f t="shared" ca="1" si="11"/>
        <v>44683</v>
      </c>
    </row>
    <row r="2936" spans="1:5" ht="13" x14ac:dyDescent="0.15">
      <c r="A2936" s="1">
        <f ca="1">IFERROR(__xludf.DUMMYFUNCTION("""COMPUTED_VALUE"""),97)</f>
        <v>97</v>
      </c>
      <c r="B2936" s="1" t="str">
        <f ca="1">IFERROR(__xludf.DUMMYFUNCTION("""COMPUTED_VALUE"""),"Media_OOH_JC DECAUX VITRINE 2M2 NATIONAL contribution")</f>
        <v>Media_OOH_JC DECAUX VITRINE 2M2 NATIONAL contribution</v>
      </c>
      <c r="C2936" s="1">
        <f ca="1">IFERROR(INDIRECT(ADDRESS(MATCH(A2936,'contribution par jour-semaine'!A:A,0),MATCH(B2936,'contribution par jour-semaine'!$1:$1,0),4,1,"contribution par jour-semaine")),"")</f>
        <v>1750.4913330078125</v>
      </c>
      <c r="D2936" s="4" t="str">
        <f ca="1">VLOOKUP(A2936,predictions!A:B,2,FALSE)</f>
        <v>02/05/2022</v>
      </c>
      <c r="E2936" s="4">
        <f t="shared" ca="1" si="11"/>
        <v>44683</v>
      </c>
    </row>
    <row r="2937" spans="1:5" ht="13" x14ac:dyDescent="0.15">
      <c r="A2937" s="1">
        <f ca="1">IFERROR(__xludf.DUMMYFUNCTION("""COMPUTED_VALUE"""),97)</f>
        <v>97</v>
      </c>
      <c r="B2937" s="1" t="str">
        <f ca="1">IFERROR(__xludf.DUMMYFUNCTION("""COMPUTED_VALUE"""),"Media_OOH_METROBUS METRO NATIONAL contribution")</f>
        <v>Media_OOH_METROBUS METRO NATIONAL contribution</v>
      </c>
      <c r="C2937" s="1">
        <f ca="1">IFERROR(INDIRECT(ADDRESS(MATCH(A2937,'contribution par jour-semaine'!A:A,0),MATCH(B2937,'contribution par jour-semaine'!$1:$1,0),4,1,"contribution par jour-semaine")),"")</f>
        <v>1915.0919189453125</v>
      </c>
      <c r="D2937" s="4" t="str">
        <f ca="1">VLOOKUP(A2937,predictions!A:B,2,FALSE)</f>
        <v>02/05/2022</v>
      </c>
      <c r="E2937" s="4">
        <f t="shared" ca="1" si="11"/>
        <v>44683</v>
      </c>
    </row>
    <row r="2938" spans="1:5" ht="13" x14ac:dyDescent="0.15">
      <c r="A2938" s="1">
        <f ca="1">IFERROR(__xludf.DUMMYFUNCTION("""COMPUTED_VALUE"""),97)</f>
        <v>97</v>
      </c>
      <c r="B2938" s="1" t="str">
        <f ca="1">IFERROR(__xludf.DUMMYFUNCTION("""COMPUTED_VALUE"""),"Media_OOH_CLEAR CHANNEL SHOPPING MALLS contribution")</f>
        <v>Media_OOH_CLEAR CHANNEL SHOPPING MALLS contribution</v>
      </c>
      <c r="C2938" s="1">
        <f ca="1">IFERROR(INDIRECT(ADDRESS(MATCH(A2938,'contribution par jour-semaine'!A:A,0),MATCH(B2938,'contribution par jour-semaine'!$1:$1,0),4,1,"contribution par jour-semaine")),"")</f>
        <v>19412.251953125</v>
      </c>
      <c r="D2938" s="4" t="str">
        <f ca="1">VLOOKUP(A2938,predictions!A:B,2,FALSE)</f>
        <v>02/05/2022</v>
      </c>
      <c r="E2938" s="4">
        <f t="shared" ca="1" si="11"/>
        <v>44683</v>
      </c>
    </row>
    <row r="2939" spans="1:5" ht="13" x14ac:dyDescent="0.15">
      <c r="A2939" s="1">
        <f ca="1">IFERROR(__xludf.DUMMYFUNCTION("""COMPUTED_VALUE"""),97)</f>
        <v>97</v>
      </c>
      <c r="B2939" s="1" t="str">
        <f ca="1">IFERROR(__xludf.DUMMYFUNCTION("""COMPUTED_VALUE"""),"Media_OOH_MEDIAGARES TRANSPORT contribution")</f>
        <v>Media_OOH_MEDIAGARES TRANSPORT contribution</v>
      </c>
      <c r="C2939" s="1">
        <f ca="1">IFERROR(INDIRECT(ADDRESS(MATCH(A2939,'contribution par jour-semaine'!A:A,0),MATCH(B2939,'contribution par jour-semaine'!$1:$1,0),4,1,"contribution par jour-semaine")),"")</f>
        <v>12068.3564453125</v>
      </c>
      <c r="D2939" s="4" t="str">
        <f ca="1">VLOOKUP(A2939,predictions!A:B,2,FALSE)</f>
        <v>02/05/2022</v>
      </c>
      <c r="E2939" s="4">
        <f t="shared" ca="1" si="11"/>
        <v>44683</v>
      </c>
    </row>
    <row r="2940" spans="1:5" ht="13" x14ac:dyDescent="0.15">
      <c r="A2940" s="1">
        <f ca="1">IFERROR(__xludf.DUMMYFUNCTION("""COMPUTED_VALUE"""),97)</f>
        <v>97</v>
      </c>
      <c r="B2940" s="1" t="str">
        <f ca="1">IFERROR(__xludf.DUMMYFUNCTION("""COMPUTED_VALUE"""),"Media_OOH_Others contribution")</f>
        <v>Media_OOH_Others contribution</v>
      </c>
      <c r="C2940" s="1">
        <f ca="1">IFERROR(INDIRECT(ADDRESS(MATCH(A2940,'contribution par jour-semaine'!A:A,0),MATCH(B2940,'contribution par jour-semaine'!$1:$1,0),4,1,"contribution par jour-semaine")),"")</f>
        <v>6404.64599609375</v>
      </c>
      <c r="D2940" s="4" t="str">
        <f ca="1">VLOOKUP(A2940,predictions!A:B,2,FALSE)</f>
        <v>02/05/2022</v>
      </c>
      <c r="E2940" s="4">
        <f t="shared" ca="1" si="11"/>
        <v>44683</v>
      </c>
    </row>
    <row r="2941" spans="1:5" ht="13" x14ac:dyDescent="0.15">
      <c r="A2941" s="1">
        <f ca="1">IFERROR(__xludf.DUMMYFUNCTION("""COMPUTED_VALUE"""),97)</f>
        <v>97</v>
      </c>
      <c r="B2941" s="1" t="str">
        <f ca="1">IFERROR(__xludf.DUMMYFUNCTION("""COMPUTED_VALUE"""),"baseline contribution")</f>
        <v>baseline contribution</v>
      </c>
      <c r="C2941" s="1">
        <f ca="1">IFERROR(INDIRECT(ADDRESS(MATCH(A2941,'contribution par jour-semaine'!A:A,0),MATCH(B2941,'contribution par jour-semaine'!$1:$1,0),4,1,"contribution par jour-semaine")),"")</f>
        <v>1397391.75</v>
      </c>
      <c r="D2941" s="4" t="str">
        <f ca="1">VLOOKUP(A2941,predictions!A:B,2,FALSE)</f>
        <v>02/05/2022</v>
      </c>
      <c r="E2941" s="4">
        <f t="shared" ca="1" si="11"/>
        <v>44683</v>
      </c>
    </row>
    <row r="2942" spans="1:5" ht="13" x14ac:dyDescent="0.15">
      <c r="A2942" s="1">
        <f ca="1">IFERROR(__xludf.DUMMYFUNCTION("""COMPUTED_VALUE"""),98)</f>
        <v>98</v>
      </c>
      <c r="B2942" s="1" t="str">
        <f ca="1">IFERROR(__xludf.DUMMYFUNCTION("""COMPUTED_VALUE"""),"Media_Print_Others contribution")</f>
        <v>Media_Print_Others contribution</v>
      </c>
      <c r="C2942" s="1">
        <f ca="1">IFERROR(INDIRECT(ADDRESS(MATCH(A2942,'contribution par jour-semaine'!A:A,0),MATCH(B2942,'contribution par jour-semaine'!$1:$1,0),4,1,"contribution par jour-semaine")),"")</f>
        <v>31425.1875</v>
      </c>
      <c r="D2942" s="4" t="str">
        <f ca="1">VLOOKUP(A2942,predictions!A:B,2,FALSE)</f>
        <v>09/05/2022</v>
      </c>
      <c r="E2942" s="4">
        <f t="shared" ca="1" si="11"/>
        <v>44690</v>
      </c>
    </row>
    <row r="2943" spans="1:5" ht="13" x14ac:dyDescent="0.15">
      <c r="A2943" s="1">
        <f ca="1">IFERROR(__xludf.DUMMYFUNCTION("""COMPUTED_VALUE"""),98)</f>
        <v>98</v>
      </c>
      <c r="B2943" s="1" t="str">
        <f ca="1">IFERROR(__xludf.DUMMYFUNCTION("""COMPUTED_VALUE"""),"Media_Print_ELLE contribution")</f>
        <v>Media_Print_ELLE contribution</v>
      </c>
      <c r="C2943" s="1">
        <f ca="1">IFERROR(INDIRECT(ADDRESS(MATCH(A2943,'contribution par jour-semaine'!A:A,0),MATCH(B2943,'contribution par jour-semaine'!$1:$1,0),4,1,"contribution par jour-semaine")),"")</f>
        <v>61072.82421875</v>
      </c>
      <c r="D2943" s="4" t="str">
        <f ca="1">VLOOKUP(A2943,predictions!A:B,2,FALSE)</f>
        <v>09/05/2022</v>
      </c>
      <c r="E2943" s="4">
        <f t="shared" ca="1" si="11"/>
        <v>44690</v>
      </c>
    </row>
    <row r="2944" spans="1:5" ht="13" x14ac:dyDescent="0.15">
      <c r="A2944" s="1">
        <f ca="1">IFERROR(__xludf.DUMMYFUNCTION("""COMPUTED_VALUE"""),98)</f>
        <v>98</v>
      </c>
      <c r="B2944" s="1" t="str">
        <f ca="1">IFERROR(__xludf.DUMMYFUNCTION("""COMPUTED_VALUE"""),"Media_Print_MADAME FIGARO contribution")</f>
        <v>Media_Print_MADAME FIGARO contribution</v>
      </c>
      <c r="C2944" s="1">
        <f ca="1">IFERROR(INDIRECT(ADDRESS(MATCH(A2944,'contribution par jour-semaine'!A:A,0),MATCH(B2944,'contribution par jour-semaine'!$1:$1,0),4,1,"contribution par jour-semaine")),"")</f>
        <v>20870.927734375</v>
      </c>
      <c r="D2944" s="4" t="str">
        <f ca="1">VLOOKUP(A2944,predictions!A:B,2,FALSE)</f>
        <v>09/05/2022</v>
      </c>
      <c r="E2944" s="4">
        <f t="shared" ca="1" si="11"/>
        <v>44690</v>
      </c>
    </row>
    <row r="2945" spans="1:5" ht="13" x14ac:dyDescent="0.15">
      <c r="A2945" s="1">
        <f ca="1">IFERROR(__xludf.DUMMYFUNCTION("""COMPUTED_VALUE"""),98)</f>
        <v>98</v>
      </c>
      <c r="B2945" s="1" t="str">
        <f ca="1">IFERROR(__xludf.DUMMYFUNCTION("""COMPUTED_VALUE"""),"Media_Print_MARIE CLAIRE contribution")</f>
        <v>Media_Print_MARIE CLAIRE contribution</v>
      </c>
      <c r="C2945" s="1">
        <f ca="1">IFERROR(INDIRECT(ADDRESS(MATCH(A2945,'contribution par jour-semaine'!A:A,0),MATCH(B2945,'contribution par jour-semaine'!$1:$1,0),4,1,"contribution par jour-semaine")),"")</f>
        <v>13197.1953125</v>
      </c>
      <c r="D2945" s="4" t="str">
        <f ca="1">VLOOKUP(A2945,predictions!A:B,2,FALSE)</f>
        <v>09/05/2022</v>
      </c>
      <c r="E2945" s="4">
        <f t="shared" ca="1" si="11"/>
        <v>44690</v>
      </c>
    </row>
    <row r="2946" spans="1:5" ht="13" x14ac:dyDescent="0.15">
      <c r="A2946" s="1">
        <f ca="1">IFERROR(__xludf.DUMMYFUNCTION("""COMPUTED_VALUE"""),98)</f>
        <v>98</v>
      </c>
      <c r="B2946" s="1" t="str">
        <f ca="1">IFERROR(__xludf.DUMMYFUNCTION("""COMPUTED_VALUE"""),"Media_Print_VERSION FEMINA contribution")</f>
        <v>Media_Print_VERSION FEMINA contribution</v>
      </c>
      <c r="C2946" s="1">
        <f ca="1">IFERROR(INDIRECT(ADDRESS(MATCH(A2946,'contribution par jour-semaine'!A:A,0),MATCH(B2946,'contribution par jour-semaine'!$1:$1,0),4,1,"contribution par jour-semaine")),"")</f>
        <v>58046.3203125</v>
      </c>
      <c r="D2946" s="4" t="str">
        <f ca="1">VLOOKUP(A2946,predictions!A:B,2,FALSE)</f>
        <v>09/05/2022</v>
      </c>
      <c r="E2946" s="4">
        <f t="shared" ca="1" si="11"/>
        <v>44690</v>
      </c>
    </row>
    <row r="2947" spans="1:5" ht="13" x14ac:dyDescent="0.15">
      <c r="A2947" s="1">
        <f ca="1">IFERROR(__xludf.DUMMYFUNCTION("""COMPUTED_VALUE"""),98)</f>
        <v>98</v>
      </c>
      <c r="B2947" s="1" t="str">
        <f ca="1">IFERROR(__xludf.DUMMYFUNCTION("""COMPUTED_VALUE"""),"Media_Print_GALA contribution")</f>
        <v>Media_Print_GALA contribution</v>
      </c>
      <c r="C2947" s="1">
        <f ca="1">IFERROR(INDIRECT(ADDRESS(MATCH(A2947,'contribution par jour-semaine'!A:A,0),MATCH(B2947,'contribution par jour-semaine'!$1:$1,0),4,1,"contribution par jour-semaine")),"")</f>
        <v>28131.37890625</v>
      </c>
      <c r="D2947" s="4" t="str">
        <f ca="1">VLOOKUP(A2947,predictions!A:B,2,FALSE)</f>
        <v>09/05/2022</v>
      </c>
      <c r="E2947" s="4">
        <f t="shared" ca="1" si="11"/>
        <v>44690</v>
      </c>
    </row>
    <row r="2948" spans="1:5" ht="13" x14ac:dyDescent="0.15">
      <c r="A2948" s="1">
        <f ca="1">IFERROR(__xludf.DUMMYFUNCTION("""COMPUTED_VALUE"""),98)</f>
        <v>98</v>
      </c>
      <c r="B2948" s="1" t="str">
        <f ca="1">IFERROR(__xludf.DUMMYFUNCTION("""COMPUTED_VALUE"""),"Media_Print_COSMOPOLITAN contribution")</f>
        <v>Media_Print_COSMOPOLITAN contribution</v>
      </c>
      <c r="C2948" s="1">
        <f ca="1">IFERROR(INDIRECT(ADDRESS(MATCH(A2948,'contribution par jour-semaine'!A:A,0),MATCH(B2948,'contribution par jour-semaine'!$1:$1,0),4,1,"contribution par jour-semaine")),"")</f>
        <v>26625.994140625</v>
      </c>
      <c r="D2948" s="4" t="str">
        <f ca="1">VLOOKUP(A2948,predictions!A:B,2,FALSE)</f>
        <v>09/05/2022</v>
      </c>
      <c r="E2948" s="4">
        <f t="shared" ca="1" si="11"/>
        <v>44690</v>
      </c>
    </row>
    <row r="2949" spans="1:5" ht="13" x14ac:dyDescent="0.15">
      <c r="A2949" s="1">
        <f ca="1">IFERROR(__xludf.DUMMYFUNCTION("""COMPUTED_VALUE"""),98)</f>
        <v>98</v>
      </c>
      <c r="B2949" s="1" t="str">
        <f ca="1">IFERROR(__xludf.DUMMYFUNCTION("""COMPUTED_VALUE"""),"Media_Print_FEMME ACTUELLE contribution")</f>
        <v>Media_Print_FEMME ACTUELLE contribution</v>
      </c>
      <c r="C2949" s="1">
        <f ca="1">IFERROR(INDIRECT(ADDRESS(MATCH(A2949,'contribution par jour-semaine'!A:A,0),MATCH(B2949,'contribution par jour-semaine'!$1:$1,0),4,1,"contribution par jour-semaine")),"")</f>
        <v>18007.041015625</v>
      </c>
      <c r="D2949" s="4" t="str">
        <f ca="1">VLOOKUP(A2949,predictions!A:B,2,FALSE)</f>
        <v>09/05/2022</v>
      </c>
      <c r="E2949" s="4">
        <f t="shared" ca="1" si="11"/>
        <v>44690</v>
      </c>
    </row>
    <row r="2950" spans="1:5" ht="13" x14ac:dyDescent="0.15">
      <c r="A2950" s="1">
        <f ca="1">IFERROR(__xludf.DUMMYFUNCTION("""COMPUTED_VALUE"""),98)</f>
        <v>98</v>
      </c>
      <c r="B2950" s="1" t="str">
        <f ca="1">IFERROR(__xludf.DUMMYFUNCTION("""COMPUTED_VALUE"""),"Media_Print_PARIS MATCH contribution")</f>
        <v>Media_Print_PARIS MATCH contribution</v>
      </c>
      <c r="C2950" s="1">
        <f ca="1">IFERROR(INDIRECT(ADDRESS(MATCH(A2950,'contribution par jour-semaine'!A:A,0),MATCH(B2950,'contribution par jour-semaine'!$1:$1,0),4,1,"contribution par jour-semaine")),"")</f>
        <v>15081.6591796875</v>
      </c>
      <c r="D2950" s="4" t="str">
        <f ca="1">VLOOKUP(A2950,predictions!A:B,2,FALSE)</f>
        <v>09/05/2022</v>
      </c>
      <c r="E2950" s="4">
        <f t="shared" ca="1" si="11"/>
        <v>44690</v>
      </c>
    </row>
    <row r="2951" spans="1:5" ht="13" x14ac:dyDescent="0.15">
      <c r="A2951" s="1">
        <f ca="1">IFERROR(__xludf.DUMMYFUNCTION("""COMPUTED_VALUE"""),98)</f>
        <v>98</v>
      </c>
      <c r="B2951" s="1" t="str">
        <f ca="1">IFERROR(__xludf.DUMMYFUNCTION("""COMPUTED_VALUE"""),"Media_Print_BIBA contribution")</f>
        <v>Media_Print_BIBA contribution</v>
      </c>
      <c r="C2951" s="1">
        <f ca="1">IFERROR(INDIRECT(ADDRESS(MATCH(A2951,'contribution par jour-semaine'!A:A,0),MATCH(B2951,'contribution par jour-semaine'!$1:$1,0),4,1,"contribution par jour-semaine")),"")</f>
        <v>29804.17578125</v>
      </c>
      <c r="D2951" s="4" t="str">
        <f ca="1">VLOOKUP(A2951,predictions!A:B,2,FALSE)</f>
        <v>09/05/2022</v>
      </c>
      <c r="E2951" s="4">
        <f t="shared" ca="1" si="11"/>
        <v>44690</v>
      </c>
    </row>
    <row r="2952" spans="1:5" ht="13" x14ac:dyDescent="0.15">
      <c r="A2952" s="1">
        <f ca="1">IFERROR(__xludf.DUMMYFUNCTION("""COMPUTED_VALUE"""),98)</f>
        <v>98</v>
      </c>
      <c r="B2952" s="1" t="str">
        <f ca="1">IFERROR(__xludf.DUMMYFUNCTION("""COMPUTED_VALUE"""),"Media_Print_AVANTAGES contribution")</f>
        <v>Media_Print_AVANTAGES contribution</v>
      </c>
      <c r="C2952" s="1">
        <f ca="1">IFERROR(INDIRECT(ADDRESS(MATCH(A2952,'contribution par jour-semaine'!A:A,0),MATCH(B2952,'contribution par jour-semaine'!$1:$1,0),4,1,"contribution par jour-semaine")),"")</f>
        <v>11610.19921875</v>
      </c>
      <c r="D2952" s="4" t="str">
        <f ca="1">VLOOKUP(A2952,predictions!A:B,2,FALSE)</f>
        <v>09/05/2022</v>
      </c>
      <c r="E2952" s="4">
        <f t="shared" ca="1" si="11"/>
        <v>44690</v>
      </c>
    </row>
    <row r="2953" spans="1:5" ht="13" x14ac:dyDescent="0.15">
      <c r="A2953" s="1">
        <f ca="1">IFERROR(__xludf.DUMMYFUNCTION("""COMPUTED_VALUE"""),98)</f>
        <v>98</v>
      </c>
      <c r="B2953" s="1" t="str">
        <f ca="1">IFERROR(__xludf.DUMMYFUNCTION("""COMPUTED_VALUE"""),"Media_Print_PSYCHOLOGIES contribution")</f>
        <v>Media_Print_PSYCHOLOGIES contribution</v>
      </c>
      <c r="C2953" s="1">
        <f ca="1">IFERROR(INDIRECT(ADDRESS(MATCH(A2953,'contribution par jour-semaine'!A:A,0),MATCH(B2953,'contribution par jour-semaine'!$1:$1,0),4,1,"contribution par jour-semaine")),"")</f>
        <v>4051.185302734375</v>
      </c>
      <c r="D2953" s="4" t="str">
        <f ca="1">VLOOKUP(A2953,predictions!A:B,2,FALSE)</f>
        <v>09/05/2022</v>
      </c>
      <c r="E2953" s="4">
        <f t="shared" ca="1" si="11"/>
        <v>44690</v>
      </c>
    </row>
    <row r="2954" spans="1:5" ht="13" x14ac:dyDescent="0.15">
      <c r="A2954" s="1">
        <f ca="1">IFERROR(__xludf.DUMMYFUNCTION("""COMPUTED_VALUE"""),98)</f>
        <v>98</v>
      </c>
      <c r="B2954" s="1" t="str">
        <f ca="1">IFERROR(__xludf.DUMMYFUNCTION("""COMPUTED_VALUE"""),"Media_TV_TF1 contribution")</f>
        <v>Media_TV_TF1 contribution</v>
      </c>
      <c r="C2954" s="1">
        <f ca="1">IFERROR(INDIRECT(ADDRESS(MATCH(A2954,'contribution par jour-semaine'!A:A,0),MATCH(B2954,'contribution par jour-semaine'!$1:$1,0),4,1,"contribution par jour-semaine")),"")</f>
        <v>5344.689453125</v>
      </c>
      <c r="D2954" s="4" t="str">
        <f ca="1">VLOOKUP(A2954,predictions!A:B,2,FALSE)</f>
        <v>09/05/2022</v>
      </c>
      <c r="E2954" s="4">
        <f t="shared" ca="1" si="11"/>
        <v>44690</v>
      </c>
    </row>
    <row r="2955" spans="1:5" ht="13" x14ac:dyDescent="0.15">
      <c r="A2955" s="1">
        <f ca="1">IFERROR(__xludf.DUMMYFUNCTION("""COMPUTED_VALUE"""),98)</f>
        <v>98</v>
      </c>
      <c r="B2955" s="1" t="str">
        <f ca="1">IFERROR(__xludf.DUMMYFUNCTION("""COMPUTED_VALUE"""),"Media_TV_Others contribution")</f>
        <v>Media_TV_Others contribution</v>
      </c>
      <c r="C2955" s="1">
        <f ca="1">IFERROR(INDIRECT(ADDRESS(MATCH(A2955,'contribution par jour-semaine'!A:A,0),MATCH(B2955,'contribution par jour-semaine'!$1:$1,0),4,1,"contribution par jour-semaine")),"")</f>
        <v>6664.97314453125</v>
      </c>
      <c r="D2955" s="4" t="str">
        <f ca="1">VLOOKUP(A2955,predictions!A:B,2,FALSE)</f>
        <v>09/05/2022</v>
      </c>
      <c r="E2955" s="4">
        <f t="shared" ca="1" si="11"/>
        <v>44690</v>
      </c>
    </row>
    <row r="2956" spans="1:5" ht="13" x14ac:dyDescent="0.15">
      <c r="A2956" s="1">
        <f ca="1">IFERROR(__xludf.DUMMYFUNCTION("""COMPUTED_VALUE"""),98)</f>
        <v>98</v>
      </c>
      <c r="B2956" s="1" t="str">
        <f ca="1">IFERROR(__xludf.DUMMYFUNCTION("""COMPUTED_VALUE"""),"Media_TV_M6 contribution")</f>
        <v>Media_TV_M6 contribution</v>
      </c>
      <c r="C2956" s="1">
        <f ca="1">IFERROR(INDIRECT(ADDRESS(MATCH(A2956,'contribution par jour-semaine'!A:A,0),MATCH(B2956,'contribution par jour-semaine'!$1:$1,0),4,1,"contribution par jour-semaine")),"")</f>
        <v>12250.994140625</v>
      </c>
      <c r="D2956" s="4" t="str">
        <f ca="1">VLOOKUP(A2956,predictions!A:B,2,FALSE)</f>
        <v>09/05/2022</v>
      </c>
      <c r="E2956" s="4">
        <f t="shared" ca="1" si="11"/>
        <v>44690</v>
      </c>
    </row>
    <row r="2957" spans="1:5" ht="13" x14ac:dyDescent="0.15">
      <c r="A2957" s="1">
        <f ca="1">IFERROR(__xludf.DUMMYFUNCTION("""COMPUTED_VALUE"""),98)</f>
        <v>98</v>
      </c>
      <c r="B2957" s="1" t="str">
        <f ca="1">IFERROR(__xludf.DUMMYFUNCTION("""COMPUTED_VALUE"""),"Media_TV_TMC contribution")</f>
        <v>Media_TV_TMC contribution</v>
      </c>
      <c r="C2957" s="1">
        <f ca="1">IFERROR(INDIRECT(ADDRESS(MATCH(A2957,'contribution par jour-semaine'!A:A,0),MATCH(B2957,'contribution par jour-semaine'!$1:$1,0),4,1,"contribution par jour-semaine")),"")</f>
        <v>8496.4833984375</v>
      </c>
      <c r="D2957" s="4" t="str">
        <f ca="1">VLOOKUP(A2957,predictions!A:B,2,FALSE)</f>
        <v>09/05/2022</v>
      </c>
      <c r="E2957" s="4">
        <f t="shared" ca="1" si="11"/>
        <v>44690</v>
      </c>
    </row>
    <row r="2958" spans="1:5" ht="13" x14ac:dyDescent="0.15">
      <c r="A2958" s="1">
        <f ca="1">IFERROR(__xludf.DUMMYFUNCTION("""COMPUTED_VALUE"""),98)</f>
        <v>98</v>
      </c>
      <c r="B2958" s="1" t="str">
        <f ca="1">IFERROR(__xludf.DUMMYFUNCTION("""COMPUTED_VALUE"""),"Media_TV_FRANCE 2 contribution")</f>
        <v>Media_TV_FRANCE 2 contribution</v>
      </c>
      <c r="C2958" s="1">
        <f ca="1">IFERROR(INDIRECT(ADDRESS(MATCH(A2958,'contribution par jour-semaine'!A:A,0),MATCH(B2958,'contribution par jour-semaine'!$1:$1,0),4,1,"contribution par jour-semaine")),"")</f>
        <v>6628.02392578125</v>
      </c>
      <c r="D2958" s="4" t="str">
        <f ca="1">VLOOKUP(A2958,predictions!A:B,2,FALSE)</f>
        <v>09/05/2022</v>
      </c>
      <c r="E2958" s="4">
        <f t="shared" ca="1" si="11"/>
        <v>44690</v>
      </c>
    </row>
    <row r="2959" spans="1:5" ht="13" x14ac:dyDescent="0.15">
      <c r="A2959" s="1">
        <f ca="1">IFERROR(__xludf.DUMMYFUNCTION("""COMPUTED_VALUE"""),98)</f>
        <v>98</v>
      </c>
      <c r="B2959" s="1" t="str">
        <f ca="1">IFERROR(__xludf.DUMMYFUNCTION("""COMPUTED_VALUE"""),"Media_TV_BFM TV contribution")</f>
        <v>Media_TV_BFM TV contribution</v>
      </c>
      <c r="C2959" s="1">
        <f ca="1">IFERROR(INDIRECT(ADDRESS(MATCH(A2959,'contribution par jour-semaine'!A:A,0),MATCH(B2959,'contribution par jour-semaine'!$1:$1,0),4,1,"contribution par jour-semaine")),"")</f>
        <v>4586.9345703125</v>
      </c>
      <c r="D2959" s="4" t="str">
        <f ca="1">VLOOKUP(A2959,predictions!A:B,2,FALSE)</f>
        <v>09/05/2022</v>
      </c>
      <c r="E2959" s="4">
        <f t="shared" ca="1" si="11"/>
        <v>44690</v>
      </c>
    </row>
    <row r="2960" spans="1:5" ht="13" x14ac:dyDescent="0.15">
      <c r="A2960" s="1">
        <f ca="1">IFERROR(__xludf.DUMMYFUNCTION("""COMPUTED_VALUE"""),98)</f>
        <v>98</v>
      </c>
      <c r="B2960" s="1" t="str">
        <f ca="1">IFERROR(__xludf.DUMMYFUNCTION("""COMPUTED_VALUE"""),"Media_TV_C8 contribution")</f>
        <v>Media_TV_C8 contribution</v>
      </c>
      <c r="C2960" s="1">
        <f ca="1">IFERROR(INDIRECT(ADDRESS(MATCH(A2960,'contribution par jour-semaine'!A:A,0),MATCH(B2960,'contribution par jour-semaine'!$1:$1,0),4,1,"contribution par jour-semaine")),"")</f>
        <v>6406.8896484375</v>
      </c>
      <c r="D2960" s="4" t="str">
        <f ca="1">VLOOKUP(A2960,predictions!A:B,2,FALSE)</f>
        <v>09/05/2022</v>
      </c>
      <c r="E2960" s="4">
        <f t="shared" ca="1" si="11"/>
        <v>44690</v>
      </c>
    </row>
    <row r="2961" spans="1:5" ht="13" x14ac:dyDescent="0.15">
      <c r="A2961" s="1">
        <f ca="1">IFERROR(__xludf.DUMMYFUNCTION("""COMPUTED_VALUE"""),98)</f>
        <v>98</v>
      </c>
      <c r="B2961" s="1" t="str">
        <f ca="1">IFERROR(__xludf.DUMMYFUNCTION("""COMPUTED_VALUE"""),"Media_TV_TF1 SERIES FILMS contribution")</f>
        <v>Media_TV_TF1 SERIES FILMS contribution</v>
      </c>
      <c r="C2961" s="1">
        <f ca="1">IFERROR(INDIRECT(ADDRESS(MATCH(A2961,'contribution par jour-semaine'!A:A,0),MATCH(B2961,'contribution par jour-semaine'!$1:$1,0),4,1,"contribution par jour-semaine")),"")</f>
        <v>4731.18603515625</v>
      </c>
      <c r="D2961" s="4" t="str">
        <f ca="1">VLOOKUP(A2961,predictions!A:B,2,FALSE)</f>
        <v>09/05/2022</v>
      </c>
      <c r="E2961" s="4">
        <f t="shared" ca="1" si="11"/>
        <v>44690</v>
      </c>
    </row>
    <row r="2962" spans="1:5" ht="13" x14ac:dyDescent="0.15">
      <c r="A2962" s="1">
        <f ca="1">IFERROR(__xludf.DUMMYFUNCTION("""COMPUTED_VALUE"""),98)</f>
        <v>98</v>
      </c>
      <c r="B2962" s="1" t="str">
        <f ca="1">IFERROR(__xludf.DUMMYFUNCTION("""COMPUTED_VALUE"""),"Media_TV_NRJ12 contribution")</f>
        <v>Media_TV_NRJ12 contribution</v>
      </c>
      <c r="C2962" s="1">
        <f ca="1">IFERROR(INDIRECT(ADDRESS(MATCH(A2962,'contribution par jour-semaine'!A:A,0),MATCH(B2962,'contribution par jour-semaine'!$1:$1,0),4,1,"contribution par jour-semaine")),"")</f>
        <v>2624.501708984375</v>
      </c>
      <c r="D2962" s="4" t="str">
        <f ca="1">VLOOKUP(A2962,predictions!A:B,2,FALSE)</f>
        <v>09/05/2022</v>
      </c>
      <c r="E2962" s="4">
        <f t="shared" ca="1" si="11"/>
        <v>44690</v>
      </c>
    </row>
    <row r="2963" spans="1:5" ht="13" x14ac:dyDescent="0.15">
      <c r="A2963" s="1">
        <f ca="1">IFERROR(__xludf.DUMMYFUNCTION("""COMPUTED_VALUE"""),98)</f>
        <v>98</v>
      </c>
      <c r="B2963" s="1" t="str">
        <f ca="1">IFERROR(__xludf.DUMMYFUNCTION("""COMPUTED_VALUE"""),"Media_Search contribution")</f>
        <v>Media_Search contribution</v>
      </c>
      <c r="C2963" s="1">
        <f ca="1">IFERROR(INDIRECT(ADDRESS(MATCH(A2963,'contribution par jour-semaine'!A:A,0),MATCH(B2963,'contribution par jour-semaine'!$1:$1,0),4,1,"contribution par jour-semaine")),"")</f>
        <v>73385.6484375</v>
      </c>
      <c r="D2963" s="4" t="str">
        <f ca="1">VLOOKUP(A2963,predictions!A:B,2,FALSE)</f>
        <v>09/05/2022</v>
      </c>
      <c r="E2963" s="4">
        <f t="shared" ca="1" si="11"/>
        <v>44690</v>
      </c>
    </row>
    <row r="2964" spans="1:5" ht="13" x14ac:dyDescent="0.15">
      <c r="A2964" s="1">
        <f ca="1">IFERROR(__xludf.DUMMYFUNCTION("""COMPUTED_VALUE"""),98)</f>
        <v>98</v>
      </c>
      <c r="B2964" s="1" t="str">
        <f ca="1">IFERROR(__xludf.DUMMYFUNCTION("""COMPUTED_VALUE"""),"Media_Social contribution")</f>
        <v>Media_Social contribution</v>
      </c>
      <c r="C2964" s="1">
        <f ca="1">IFERROR(INDIRECT(ADDRESS(MATCH(A2964,'contribution par jour-semaine'!A:A,0),MATCH(B2964,'contribution par jour-semaine'!$1:$1,0),4,1,"contribution par jour-semaine")),"")</f>
        <v>263019.40625</v>
      </c>
      <c r="D2964" s="4" t="str">
        <f ca="1">VLOOKUP(A2964,predictions!A:B,2,FALSE)</f>
        <v>09/05/2022</v>
      </c>
      <c r="E2964" s="4">
        <f t="shared" ca="1" si="11"/>
        <v>44690</v>
      </c>
    </row>
    <row r="2965" spans="1:5" ht="13" x14ac:dyDescent="0.15">
      <c r="A2965" s="1">
        <f ca="1">IFERROR(__xludf.DUMMYFUNCTION("""COMPUTED_VALUE"""),98)</f>
        <v>98</v>
      </c>
      <c r="B2965" s="1" t="str">
        <f ca="1">IFERROR(__xludf.DUMMYFUNCTION("""COMPUTED_VALUE"""),"Media_Display contribution")</f>
        <v>Media_Display contribution</v>
      </c>
      <c r="C2965" s="1">
        <f ca="1">IFERROR(INDIRECT(ADDRESS(MATCH(A2965,'contribution par jour-semaine'!A:A,0),MATCH(B2965,'contribution par jour-semaine'!$1:$1,0),4,1,"contribution par jour-semaine")),"")</f>
        <v>34916.6796875</v>
      </c>
      <c r="D2965" s="4" t="str">
        <f ca="1">VLOOKUP(A2965,predictions!A:B,2,FALSE)</f>
        <v>09/05/2022</v>
      </c>
      <c r="E2965" s="4">
        <f t="shared" ca="1" si="11"/>
        <v>44690</v>
      </c>
    </row>
    <row r="2966" spans="1:5" ht="13" x14ac:dyDescent="0.15">
      <c r="A2966" s="1">
        <f ca="1">IFERROR(__xludf.DUMMYFUNCTION("""COMPUTED_VALUE"""),98)</f>
        <v>98</v>
      </c>
      <c r="B2966" s="1" t="str">
        <f ca="1">IFERROR(__xludf.DUMMYFUNCTION("""COMPUTED_VALUE"""),"Media_OOH_JC DECAUX VITRINE 2M2 NATIONAL contribution")</f>
        <v>Media_OOH_JC DECAUX VITRINE 2M2 NATIONAL contribution</v>
      </c>
      <c r="C2966" s="1">
        <f ca="1">IFERROR(INDIRECT(ADDRESS(MATCH(A2966,'contribution par jour-semaine'!A:A,0),MATCH(B2966,'contribution par jour-semaine'!$1:$1,0),4,1,"contribution par jour-semaine")),"")</f>
        <v>1686.4459228515625</v>
      </c>
      <c r="D2966" s="4" t="str">
        <f ca="1">VLOOKUP(A2966,predictions!A:B,2,FALSE)</f>
        <v>09/05/2022</v>
      </c>
      <c r="E2966" s="4">
        <f t="shared" ca="1" si="11"/>
        <v>44690</v>
      </c>
    </row>
    <row r="2967" spans="1:5" ht="13" x14ac:dyDescent="0.15">
      <c r="A2967" s="1">
        <f ca="1">IFERROR(__xludf.DUMMYFUNCTION("""COMPUTED_VALUE"""),98)</f>
        <v>98</v>
      </c>
      <c r="B2967" s="1" t="str">
        <f ca="1">IFERROR(__xludf.DUMMYFUNCTION("""COMPUTED_VALUE"""),"Media_OOH_METROBUS METRO NATIONAL contribution")</f>
        <v>Media_OOH_METROBUS METRO NATIONAL contribution</v>
      </c>
      <c r="C2967" s="1">
        <f ca="1">IFERROR(INDIRECT(ADDRESS(MATCH(A2967,'contribution par jour-semaine'!A:A,0),MATCH(B2967,'contribution par jour-semaine'!$1:$1,0),4,1,"contribution par jour-semaine")),"")</f>
        <v>1807.990234375</v>
      </c>
      <c r="D2967" s="4" t="str">
        <f ca="1">VLOOKUP(A2967,predictions!A:B,2,FALSE)</f>
        <v>09/05/2022</v>
      </c>
      <c r="E2967" s="4">
        <f t="shared" ca="1" si="11"/>
        <v>44690</v>
      </c>
    </row>
    <row r="2968" spans="1:5" ht="13" x14ac:dyDescent="0.15">
      <c r="A2968" s="1">
        <f ca="1">IFERROR(__xludf.DUMMYFUNCTION("""COMPUTED_VALUE"""),98)</f>
        <v>98</v>
      </c>
      <c r="B2968" s="1" t="str">
        <f ca="1">IFERROR(__xludf.DUMMYFUNCTION("""COMPUTED_VALUE"""),"Media_OOH_CLEAR CHANNEL SHOPPING MALLS contribution")</f>
        <v>Media_OOH_CLEAR CHANNEL SHOPPING MALLS contribution</v>
      </c>
      <c r="C2968" s="1">
        <f ca="1">IFERROR(INDIRECT(ADDRESS(MATCH(A2968,'contribution par jour-semaine'!A:A,0),MATCH(B2968,'contribution par jour-semaine'!$1:$1,0),4,1,"contribution par jour-semaine")),"")</f>
        <v>23633.98828125</v>
      </c>
      <c r="D2968" s="4" t="str">
        <f ca="1">VLOOKUP(A2968,predictions!A:B,2,FALSE)</f>
        <v>09/05/2022</v>
      </c>
      <c r="E2968" s="4">
        <f t="shared" ca="1" si="11"/>
        <v>44690</v>
      </c>
    </row>
    <row r="2969" spans="1:5" ht="13" x14ac:dyDescent="0.15">
      <c r="A2969" s="1">
        <f ca="1">IFERROR(__xludf.DUMMYFUNCTION("""COMPUTED_VALUE"""),98)</f>
        <v>98</v>
      </c>
      <c r="B2969" s="1" t="str">
        <f ca="1">IFERROR(__xludf.DUMMYFUNCTION("""COMPUTED_VALUE"""),"Media_OOH_MEDIAGARES TRANSPORT contribution")</f>
        <v>Media_OOH_MEDIAGARES TRANSPORT contribution</v>
      </c>
      <c r="C2969" s="1">
        <f ca="1">IFERROR(INDIRECT(ADDRESS(MATCH(A2969,'contribution par jour-semaine'!A:A,0),MATCH(B2969,'contribution par jour-semaine'!$1:$1,0),4,1,"contribution par jour-semaine")),"")</f>
        <v>15080.8984375</v>
      </c>
      <c r="D2969" s="4" t="str">
        <f ca="1">VLOOKUP(A2969,predictions!A:B,2,FALSE)</f>
        <v>09/05/2022</v>
      </c>
      <c r="E2969" s="4">
        <f t="shared" ca="1" si="11"/>
        <v>44690</v>
      </c>
    </row>
    <row r="2970" spans="1:5" ht="13" x14ac:dyDescent="0.15">
      <c r="A2970" s="1">
        <f ca="1">IFERROR(__xludf.DUMMYFUNCTION("""COMPUTED_VALUE"""),98)</f>
        <v>98</v>
      </c>
      <c r="B2970" s="1" t="str">
        <f ca="1">IFERROR(__xludf.DUMMYFUNCTION("""COMPUTED_VALUE"""),"Media_OOH_Others contribution")</f>
        <v>Media_OOH_Others contribution</v>
      </c>
      <c r="C2970" s="1">
        <f ca="1">IFERROR(INDIRECT(ADDRESS(MATCH(A2970,'contribution par jour-semaine'!A:A,0),MATCH(B2970,'contribution par jour-semaine'!$1:$1,0),4,1,"contribution par jour-semaine")),"")</f>
        <v>8323.25</v>
      </c>
      <c r="D2970" s="4" t="str">
        <f ca="1">VLOOKUP(A2970,predictions!A:B,2,FALSE)</f>
        <v>09/05/2022</v>
      </c>
      <c r="E2970" s="4">
        <f t="shared" ca="1" si="11"/>
        <v>44690</v>
      </c>
    </row>
    <row r="2971" spans="1:5" ht="13" x14ac:dyDescent="0.15">
      <c r="A2971" s="1">
        <f ca="1">IFERROR(__xludf.DUMMYFUNCTION("""COMPUTED_VALUE"""),98)</f>
        <v>98</v>
      </c>
      <c r="B2971" s="1" t="str">
        <f ca="1">IFERROR(__xludf.DUMMYFUNCTION("""COMPUTED_VALUE"""),"baseline contribution")</f>
        <v>baseline contribution</v>
      </c>
      <c r="C2971" s="1">
        <f ca="1">IFERROR(INDIRECT(ADDRESS(MATCH(A2971,'contribution par jour-semaine'!A:A,0),MATCH(B2971,'contribution par jour-semaine'!$1:$1,0),4,1,"contribution par jour-semaine")),"")</f>
        <v>1403477.625</v>
      </c>
      <c r="D2971" s="4" t="str">
        <f ca="1">VLOOKUP(A2971,predictions!A:B,2,FALSE)</f>
        <v>09/05/2022</v>
      </c>
      <c r="E2971" s="4">
        <f t="shared" ca="1" si="11"/>
        <v>44690</v>
      </c>
    </row>
    <row r="2972" spans="1:5" ht="13" x14ac:dyDescent="0.15">
      <c r="A2972" s="1">
        <f ca="1">IFERROR(__xludf.DUMMYFUNCTION("""COMPUTED_VALUE"""),99)</f>
        <v>99</v>
      </c>
      <c r="B2972" s="1" t="str">
        <f ca="1">IFERROR(__xludf.DUMMYFUNCTION("""COMPUTED_VALUE"""),"Media_Print_Others contribution")</f>
        <v>Media_Print_Others contribution</v>
      </c>
      <c r="C2972" s="1">
        <f ca="1">IFERROR(INDIRECT(ADDRESS(MATCH(A2972,'contribution par jour-semaine'!A:A,0),MATCH(B2972,'contribution par jour-semaine'!$1:$1,0),4,1,"contribution par jour-semaine")),"")</f>
        <v>28097.02734375</v>
      </c>
      <c r="D2972" s="4" t="str">
        <f ca="1">VLOOKUP(A2972,predictions!A:B,2,FALSE)</f>
        <v>16/05/2022</v>
      </c>
      <c r="E2972" s="4">
        <f t="shared" ca="1" si="11"/>
        <v>44697</v>
      </c>
    </row>
    <row r="2973" spans="1:5" ht="13" x14ac:dyDescent="0.15">
      <c r="A2973" s="1">
        <f ca="1">IFERROR(__xludf.DUMMYFUNCTION("""COMPUTED_VALUE"""),99)</f>
        <v>99</v>
      </c>
      <c r="B2973" s="1" t="str">
        <f ca="1">IFERROR(__xludf.DUMMYFUNCTION("""COMPUTED_VALUE"""),"Media_Print_ELLE contribution")</f>
        <v>Media_Print_ELLE contribution</v>
      </c>
      <c r="C2973" s="1">
        <f ca="1">IFERROR(INDIRECT(ADDRESS(MATCH(A2973,'contribution par jour-semaine'!A:A,0),MATCH(B2973,'contribution par jour-semaine'!$1:$1,0),4,1,"contribution par jour-semaine")),"")</f>
        <v>49715.69921875</v>
      </c>
      <c r="D2973" s="4" t="str">
        <f ca="1">VLOOKUP(A2973,predictions!A:B,2,FALSE)</f>
        <v>16/05/2022</v>
      </c>
      <c r="E2973" s="4">
        <f t="shared" ca="1" si="11"/>
        <v>44697</v>
      </c>
    </row>
    <row r="2974" spans="1:5" ht="13" x14ac:dyDescent="0.15">
      <c r="A2974" s="1">
        <f ca="1">IFERROR(__xludf.DUMMYFUNCTION("""COMPUTED_VALUE"""),99)</f>
        <v>99</v>
      </c>
      <c r="B2974" s="1" t="str">
        <f ca="1">IFERROR(__xludf.DUMMYFUNCTION("""COMPUTED_VALUE"""),"Media_Print_MADAME FIGARO contribution")</f>
        <v>Media_Print_MADAME FIGARO contribution</v>
      </c>
      <c r="C2974" s="1">
        <f ca="1">IFERROR(INDIRECT(ADDRESS(MATCH(A2974,'contribution par jour-semaine'!A:A,0),MATCH(B2974,'contribution par jour-semaine'!$1:$1,0),4,1,"contribution par jour-semaine")),"")</f>
        <v>24264.875</v>
      </c>
      <c r="D2974" s="4" t="str">
        <f ca="1">VLOOKUP(A2974,predictions!A:B,2,FALSE)</f>
        <v>16/05/2022</v>
      </c>
      <c r="E2974" s="4">
        <f t="shared" ca="1" si="11"/>
        <v>44697</v>
      </c>
    </row>
    <row r="2975" spans="1:5" ht="13" x14ac:dyDescent="0.15">
      <c r="A2975" s="1">
        <f ca="1">IFERROR(__xludf.DUMMYFUNCTION("""COMPUTED_VALUE"""),99)</f>
        <v>99</v>
      </c>
      <c r="B2975" s="1" t="str">
        <f ca="1">IFERROR(__xludf.DUMMYFUNCTION("""COMPUTED_VALUE"""),"Media_Print_MARIE CLAIRE contribution")</f>
        <v>Media_Print_MARIE CLAIRE contribution</v>
      </c>
      <c r="C2975" s="1">
        <f ca="1">IFERROR(INDIRECT(ADDRESS(MATCH(A2975,'contribution par jour-semaine'!A:A,0),MATCH(B2975,'contribution par jour-semaine'!$1:$1,0),4,1,"contribution par jour-semaine")),"")</f>
        <v>11761.9248046875</v>
      </c>
      <c r="D2975" s="4" t="str">
        <f ca="1">VLOOKUP(A2975,predictions!A:B,2,FALSE)</f>
        <v>16/05/2022</v>
      </c>
      <c r="E2975" s="4">
        <f t="shared" ca="1" si="11"/>
        <v>44697</v>
      </c>
    </row>
    <row r="2976" spans="1:5" ht="13" x14ac:dyDescent="0.15">
      <c r="A2976" s="1">
        <f ca="1">IFERROR(__xludf.DUMMYFUNCTION("""COMPUTED_VALUE"""),99)</f>
        <v>99</v>
      </c>
      <c r="B2976" s="1" t="str">
        <f ca="1">IFERROR(__xludf.DUMMYFUNCTION("""COMPUTED_VALUE"""),"Media_Print_VERSION FEMINA contribution")</f>
        <v>Media_Print_VERSION FEMINA contribution</v>
      </c>
      <c r="C2976" s="1">
        <f ca="1">IFERROR(INDIRECT(ADDRESS(MATCH(A2976,'contribution par jour-semaine'!A:A,0),MATCH(B2976,'contribution par jour-semaine'!$1:$1,0),4,1,"contribution par jour-semaine")),"")</f>
        <v>50446.27734375</v>
      </c>
      <c r="D2976" s="4" t="str">
        <f ca="1">VLOOKUP(A2976,predictions!A:B,2,FALSE)</f>
        <v>16/05/2022</v>
      </c>
      <c r="E2976" s="4">
        <f t="shared" ca="1" si="11"/>
        <v>44697</v>
      </c>
    </row>
    <row r="2977" spans="1:5" ht="13" x14ac:dyDescent="0.15">
      <c r="A2977" s="1">
        <f ca="1">IFERROR(__xludf.DUMMYFUNCTION("""COMPUTED_VALUE"""),99)</f>
        <v>99</v>
      </c>
      <c r="B2977" s="1" t="str">
        <f ca="1">IFERROR(__xludf.DUMMYFUNCTION("""COMPUTED_VALUE"""),"Media_Print_GALA contribution")</f>
        <v>Media_Print_GALA contribution</v>
      </c>
      <c r="C2977" s="1">
        <f ca="1">IFERROR(INDIRECT(ADDRESS(MATCH(A2977,'contribution par jour-semaine'!A:A,0),MATCH(B2977,'contribution par jour-semaine'!$1:$1,0),4,1,"contribution par jour-semaine")),"")</f>
        <v>29097.861328125</v>
      </c>
      <c r="D2977" s="4" t="str">
        <f ca="1">VLOOKUP(A2977,predictions!A:B,2,FALSE)</f>
        <v>16/05/2022</v>
      </c>
      <c r="E2977" s="4">
        <f t="shared" ca="1" si="11"/>
        <v>44697</v>
      </c>
    </row>
    <row r="2978" spans="1:5" ht="13" x14ac:dyDescent="0.15">
      <c r="A2978" s="1">
        <f ca="1">IFERROR(__xludf.DUMMYFUNCTION("""COMPUTED_VALUE"""),99)</f>
        <v>99</v>
      </c>
      <c r="B2978" s="1" t="str">
        <f ca="1">IFERROR(__xludf.DUMMYFUNCTION("""COMPUTED_VALUE"""),"Media_Print_COSMOPOLITAN contribution")</f>
        <v>Media_Print_COSMOPOLITAN contribution</v>
      </c>
      <c r="C2978" s="1">
        <f ca="1">IFERROR(INDIRECT(ADDRESS(MATCH(A2978,'contribution par jour-semaine'!A:A,0),MATCH(B2978,'contribution par jour-semaine'!$1:$1,0),4,1,"contribution par jour-semaine")),"")</f>
        <v>23650.0390625</v>
      </c>
      <c r="D2978" s="4" t="str">
        <f ca="1">VLOOKUP(A2978,predictions!A:B,2,FALSE)</f>
        <v>16/05/2022</v>
      </c>
      <c r="E2978" s="4">
        <f t="shared" ca="1" si="11"/>
        <v>44697</v>
      </c>
    </row>
    <row r="2979" spans="1:5" ht="13" x14ac:dyDescent="0.15">
      <c r="A2979" s="1">
        <f ca="1">IFERROR(__xludf.DUMMYFUNCTION("""COMPUTED_VALUE"""),99)</f>
        <v>99</v>
      </c>
      <c r="B2979" s="1" t="str">
        <f ca="1">IFERROR(__xludf.DUMMYFUNCTION("""COMPUTED_VALUE"""),"Media_Print_FEMME ACTUELLE contribution")</f>
        <v>Media_Print_FEMME ACTUELLE contribution</v>
      </c>
      <c r="C2979" s="1">
        <f ca="1">IFERROR(INDIRECT(ADDRESS(MATCH(A2979,'contribution par jour-semaine'!A:A,0),MATCH(B2979,'contribution par jour-semaine'!$1:$1,0),4,1,"contribution par jour-semaine")),"")</f>
        <v>36151.0390625</v>
      </c>
      <c r="D2979" s="4" t="str">
        <f ca="1">VLOOKUP(A2979,predictions!A:B,2,FALSE)</f>
        <v>16/05/2022</v>
      </c>
      <c r="E2979" s="4">
        <f t="shared" ca="1" si="11"/>
        <v>44697</v>
      </c>
    </row>
    <row r="2980" spans="1:5" ht="13" x14ac:dyDescent="0.15">
      <c r="A2980" s="1">
        <f ca="1">IFERROR(__xludf.DUMMYFUNCTION("""COMPUTED_VALUE"""),99)</f>
        <v>99</v>
      </c>
      <c r="B2980" s="1" t="str">
        <f ca="1">IFERROR(__xludf.DUMMYFUNCTION("""COMPUTED_VALUE"""),"Media_Print_PARIS MATCH contribution")</f>
        <v>Media_Print_PARIS MATCH contribution</v>
      </c>
      <c r="C2980" s="1">
        <f ca="1">IFERROR(INDIRECT(ADDRESS(MATCH(A2980,'contribution par jour-semaine'!A:A,0),MATCH(B2980,'contribution par jour-semaine'!$1:$1,0),4,1,"contribution par jour-semaine")),"")</f>
        <v>12865.138671875</v>
      </c>
      <c r="D2980" s="4" t="str">
        <f ca="1">VLOOKUP(A2980,predictions!A:B,2,FALSE)</f>
        <v>16/05/2022</v>
      </c>
      <c r="E2980" s="4">
        <f t="shared" ca="1" si="11"/>
        <v>44697</v>
      </c>
    </row>
    <row r="2981" spans="1:5" ht="13" x14ac:dyDescent="0.15">
      <c r="A2981" s="1">
        <f ca="1">IFERROR(__xludf.DUMMYFUNCTION("""COMPUTED_VALUE"""),99)</f>
        <v>99</v>
      </c>
      <c r="B2981" s="1" t="str">
        <f ca="1">IFERROR(__xludf.DUMMYFUNCTION("""COMPUTED_VALUE"""),"Media_Print_BIBA contribution")</f>
        <v>Media_Print_BIBA contribution</v>
      </c>
      <c r="C2981" s="1">
        <f ca="1">IFERROR(INDIRECT(ADDRESS(MATCH(A2981,'contribution par jour-semaine'!A:A,0),MATCH(B2981,'contribution par jour-semaine'!$1:$1,0),4,1,"contribution par jour-semaine")),"")</f>
        <v>22612.263671875</v>
      </c>
      <c r="D2981" s="4" t="str">
        <f ca="1">VLOOKUP(A2981,predictions!A:B,2,FALSE)</f>
        <v>16/05/2022</v>
      </c>
      <c r="E2981" s="4">
        <f t="shared" ca="1" si="11"/>
        <v>44697</v>
      </c>
    </row>
    <row r="2982" spans="1:5" ht="13" x14ac:dyDescent="0.15">
      <c r="A2982" s="1">
        <f ca="1">IFERROR(__xludf.DUMMYFUNCTION("""COMPUTED_VALUE"""),99)</f>
        <v>99</v>
      </c>
      <c r="B2982" s="1" t="str">
        <f ca="1">IFERROR(__xludf.DUMMYFUNCTION("""COMPUTED_VALUE"""),"Media_Print_AVANTAGES contribution")</f>
        <v>Media_Print_AVANTAGES contribution</v>
      </c>
      <c r="C2982" s="1">
        <f ca="1">IFERROR(INDIRECT(ADDRESS(MATCH(A2982,'contribution par jour-semaine'!A:A,0),MATCH(B2982,'contribution par jour-semaine'!$1:$1,0),4,1,"contribution par jour-semaine")),"")</f>
        <v>10647.533203125</v>
      </c>
      <c r="D2982" s="4" t="str">
        <f ca="1">VLOOKUP(A2982,predictions!A:B,2,FALSE)</f>
        <v>16/05/2022</v>
      </c>
      <c r="E2982" s="4">
        <f t="shared" ca="1" si="11"/>
        <v>44697</v>
      </c>
    </row>
    <row r="2983" spans="1:5" ht="13" x14ac:dyDescent="0.15">
      <c r="A2983" s="1">
        <f ca="1">IFERROR(__xludf.DUMMYFUNCTION("""COMPUTED_VALUE"""),99)</f>
        <v>99</v>
      </c>
      <c r="B2983" s="1" t="str">
        <f ca="1">IFERROR(__xludf.DUMMYFUNCTION("""COMPUTED_VALUE"""),"Media_Print_PSYCHOLOGIES contribution")</f>
        <v>Media_Print_PSYCHOLOGIES contribution</v>
      </c>
      <c r="C2983" s="1">
        <f ca="1">IFERROR(INDIRECT(ADDRESS(MATCH(A2983,'contribution par jour-semaine'!A:A,0),MATCH(B2983,'contribution par jour-semaine'!$1:$1,0),4,1,"contribution par jour-semaine")),"")</f>
        <v>10271.9365234375</v>
      </c>
      <c r="D2983" s="4" t="str">
        <f ca="1">VLOOKUP(A2983,predictions!A:B,2,FALSE)</f>
        <v>16/05/2022</v>
      </c>
      <c r="E2983" s="4">
        <f t="shared" ca="1" si="11"/>
        <v>44697</v>
      </c>
    </row>
    <row r="2984" spans="1:5" ht="13" x14ac:dyDescent="0.15">
      <c r="A2984" s="1">
        <f ca="1">IFERROR(__xludf.DUMMYFUNCTION("""COMPUTED_VALUE"""),99)</f>
        <v>99</v>
      </c>
      <c r="B2984" s="1" t="str">
        <f ca="1">IFERROR(__xludf.DUMMYFUNCTION("""COMPUTED_VALUE"""),"Media_TV_TF1 contribution")</f>
        <v>Media_TV_TF1 contribution</v>
      </c>
      <c r="C2984" s="1">
        <f ca="1">IFERROR(INDIRECT(ADDRESS(MATCH(A2984,'contribution par jour-semaine'!A:A,0),MATCH(B2984,'contribution par jour-semaine'!$1:$1,0),4,1,"contribution par jour-semaine")),"")</f>
        <v>4807.49072265625</v>
      </c>
      <c r="D2984" s="4" t="str">
        <f ca="1">VLOOKUP(A2984,predictions!A:B,2,FALSE)</f>
        <v>16/05/2022</v>
      </c>
      <c r="E2984" s="4">
        <f t="shared" ca="1" si="11"/>
        <v>44697</v>
      </c>
    </row>
    <row r="2985" spans="1:5" ht="13" x14ac:dyDescent="0.15">
      <c r="A2985" s="1">
        <f ca="1">IFERROR(__xludf.DUMMYFUNCTION("""COMPUTED_VALUE"""),99)</f>
        <v>99</v>
      </c>
      <c r="B2985" s="1" t="str">
        <f ca="1">IFERROR(__xludf.DUMMYFUNCTION("""COMPUTED_VALUE"""),"Media_TV_Others contribution")</f>
        <v>Media_TV_Others contribution</v>
      </c>
      <c r="C2985" s="1">
        <f ca="1">IFERROR(INDIRECT(ADDRESS(MATCH(A2985,'contribution par jour-semaine'!A:A,0),MATCH(B2985,'contribution par jour-semaine'!$1:$1,0),4,1,"contribution par jour-semaine")),"")</f>
        <v>6073.0380859375</v>
      </c>
      <c r="D2985" s="4" t="str">
        <f ca="1">VLOOKUP(A2985,predictions!A:B,2,FALSE)</f>
        <v>16/05/2022</v>
      </c>
      <c r="E2985" s="4">
        <f t="shared" ca="1" si="11"/>
        <v>44697</v>
      </c>
    </row>
    <row r="2986" spans="1:5" ht="13" x14ac:dyDescent="0.15">
      <c r="A2986" s="1">
        <f ca="1">IFERROR(__xludf.DUMMYFUNCTION("""COMPUTED_VALUE"""),99)</f>
        <v>99</v>
      </c>
      <c r="B2986" s="1" t="str">
        <f ca="1">IFERROR(__xludf.DUMMYFUNCTION("""COMPUTED_VALUE"""),"Media_TV_M6 contribution")</f>
        <v>Media_TV_M6 contribution</v>
      </c>
      <c r="C2986" s="1">
        <f ca="1">IFERROR(INDIRECT(ADDRESS(MATCH(A2986,'contribution par jour-semaine'!A:A,0),MATCH(B2986,'contribution par jour-semaine'!$1:$1,0),4,1,"contribution par jour-semaine")),"")</f>
        <v>11665.5341796875</v>
      </c>
      <c r="D2986" s="4" t="str">
        <f ca="1">VLOOKUP(A2986,predictions!A:B,2,FALSE)</f>
        <v>16/05/2022</v>
      </c>
      <c r="E2986" s="4">
        <f t="shared" ca="1" si="11"/>
        <v>44697</v>
      </c>
    </row>
    <row r="2987" spans="1:5" ht="13" x14ac:dyDescent="0.15">
      <c r="A2987" s="1">
        <f ca="1">IFERROR(__xludf.DUMMYFUNCTION("""COMPUTED_VALUE"""),99)</f>
        <v>99</v>
      </c>
      <c r="B2987" s="1" t="str">
        <f ca="1">IFERROR(__xludf.DUMMYFUNCTION("""COMPUTED_VALUE"""),"Media_TV_TMC contribution")</f>
        <v>Media_TV_TMC contribution</v>
      </c>
      <c r="C2987" s="1">
        <f ca="1">IFERROR(INDIRECT(ADDRESS(MATCH(A2987,'contribution par jour-semaine'!A:A,0),MATCH(B2987,'contribution par jour-semaine'!$1:$1,0),4,1,"contribution par jour-semaine")),"")</f>
        <v>7695.1923828125</v>
      </c>
      <c r="D2987" s="4" t="str">
        <f ca="1">VLOOKUP(A2987,predictions!A:B,2,FALSE)</f>
        <v>16/05/2022</v>
      </c>
      <c r="E2987" s="4">
        <f t="shared" ca="1" si="11"/>
        <v>44697</v>
      </c>
    </row>
    <row r="2988" spans="1:5" ht="13" x14ac:dyDescent="0.15">
      <c r="A2988" s="1">
        <f ca="1">IFERROR(__xludf.DUMMYFUNCTION("""COMPUTED_VALUE"""),99)</f>
        <v>99</v>
      </c>
      <c r="B2988" s="1" t="str">
        <f ca="1">IFERROR(__xludf.DUMMYFUNCTION("""COMPUTED_VALUE"""),"Media_TV_FRANCE 2 contribution")</f>
        <v>Media_TV_FRANCE 2 contribution</v>
      </c>
      <c r="C2988" s="1">
        <f ca="1">IFERROR(INDIRECT(ADDRESS(MATCH(A2988,'contribution par jour-semaine'!A:A,0),MATCH(B2988,'contribution par jour-semaine'!$1:$1,0),4,1,"contribution par jour-semaine")),"")</f>
        <v>5908.001953125</v>
      </c>
      <c r="D2988" s="4" t="str">
        <f ca="1">VLOOKUP(A2988,predictions!A:B,2,FALSE)</f>
        <v>16/05/2022</v>
      </c>
      <c r="E2988" s="4">
        <f t="shared" ca="1" si="11"/>
        <v>44697</v>
      </c>
    </row>
    <row r="2989" spans="1:5" ht="13" x14ac:dyDescent="0.15">
      <c r="A2989" s="1">
        <f ca="1">IFERROR(__xludf.DUMMYFUNCTION("""COMPUTED_VALUE"""),99)</f>
        <v>99</v>
      </c>
      <c r="B2989" s="1" t="str">
        <f ca="1">IFERROR(__xludf.DUMMYFUNCTION("""COMPUTED_VALUE"""),"Media_TV_BFM TV contribution")</f>
        <v>Media_TV_BFM TV contribution</v>
      </c>
      <c r="C2989" s="1">
        <f ca="1">IFERROR(INDIRECT(ADDRESS(MATCH(A2989,'contribution par jour-semaine'!A:A,0),MATCH(B2989,'contribution par jour-semaine'!$1:$1,0),4,1,"contribution par jour-semaine")),"")</f>
        <v>3956.971923828125</v>
      </c>
      <c r="D2989" s="4" t="str">
        <f ca="1">VLOOKUP(A2989,predictions!A:B,2,FALSE)</f>
        <v>16/05/2022</v>
      </c>
      <c r="E2989" s="4">
        <f t="shared" ca="1" si="11"/>
        <v>44697</v>
      </c>
    </row>
    <row r="2990" spans="1:5" ht="13" x14ac:dyDescent="0.15">
      <c r="A2990" s="1">
        <f ca="1">IFERROR(__xludf.DUMMYFUNCTION("""COMPUTED_VALUE"""),99)</f>
        <v>99</v>
      </c>
      <c r="B2990" s="1" t="str">
        <f ca="1">IFERROR(__xludf.DUMMYFUNCTION("""COMPUTED_VALUE"""),"Media_TV_C8 contribution")</f>
        <v>Media_TV_C8 contribution</v>
      </c>
      <c r="C2990" s="1">
        <f ca="1">IFERROR(INDIRECT(ADDRESS(MATCH(A2990,'contribution par jour-semaine'!A:A,0),MATCH(B2990,'contribution par jour-semaine'!$1:$1,0),4,1,"contribution par jour-semaine")),"")</f>
        <v>6116.41796875</v>
      </c>
      <c r="D2990" s="4" t="str">
        <f ca="1">VLOOKUP(A2990,predictions!A:B,2,FALSE)</f>
        <v>16/05/2022</v>
      </c>
      <c r="E2990" s="4">
        <f t="shared" ca="1" si="11"/>
        <v>44697</v>
      </c>
    </row>
    <row r="2991" spans="1:5" ht="13" x14ac:dyDescent="0.15">
      <c r="A2991" s="1">
        <f ca="1">IFERROR(__xludf.DUMMYFUNCTION("""COMPUTED_VALUE"""),99)</f>
        <v>99</v>
      </c>
      <c r="B2991" s="1" t="str">
        <f ca="1">IFERROR(__xludf.DUMMYFUNCTION("""COMPUTED_VALUE"""),"Media_TV_TF1 SERIES FILMS contribution")</f>
        <v>Media_TV_TF1 SERIES FILMS contribution</v>
      </c>
      <c r="C2991" s="1">
        <f ca="1">IFERROR(INDIRECT(ADDRESS(MATCH(A2991,'contribution par jour-semaine'!A:A,0),MATCH(B2991,'contribution par jour-semaine'!$1:$1,0),4,1,"contribution par jour-semaine")),"")</f>
        <v>4285.60986328125</v>
      </c>
      <c r="D2991" s="4" t="str">
        <f ca="1">VLOOKUP(A2991,predictions!A:B,2,FALSE)</f>
        <v>16/05/2022</v>
      </c>
      <c r="E2991" s="4">
        <f t="shared" ca="1" si="11"/>
        <v>44697</v>
      </c>
    </row>
    <row r="2992" spans="1:5" ht="13" x14ac:dyDescent="0.15">
      <c r="A2992" s="1">
        <f ca="1">IFERROR(__xludf.DUMMYFUNCTION("""COMPUTED_VALUE"""),99)</f>
        <v>99</v>
      </c>
      <c r="B2992" s="1" t="str">
        <f ca="1">IFERROR(__xludf.DUMMYFUNCTION("""COMPUTED_VALUE"""),"Media_TV_NRJ12 contribution")</f>
        <v>Media_TV_NRJ12 contribution</v>
      </c>
      <c r="C2992" s="1">
        <f ca="1">IFERROR(INDIRECT(ADDRESS(MATCH(A2992,'contribution par jour-semaine'!A:A,0),MATCH(B2992,'contribution par jour-semaine'!$1:$1,0),4,1,"contribution par jour-semaine")),"")</f>
        <v>2280.030029296875</v>
      </c>
      <c r="D2992" s="4" t="str">
        <f ca="1">VLOOKUP(A2992,predictions!A:B,2,FALSE)</f>
        <v>16/05/2022</v>
      </c>
      <c r="E2992" s="4">
        <f t="shared" ca="1" si="11"/>
        <v>44697</v>
      </c>
    </row>
    <row r="2993" spans="1:5" ht="13" x14ac:dyDescent="0.15">
      <c r="A2993" s="1">
        <f ca="1">IFERROR(__xludf.DUMMYFUNCTION("""COMPUTED_VALUE"""),99)</f>
        <v>99</v>
      </c>
      <c r="B2993" s="1" t="str">
        <f ca="1">IFERROR(__xludf.DUMMYFUNCTION("""COMPUTED_VALUE"""),"Media_Search contribution")</f>
        <v>Media_Search contribution</v>
      </c>
      <c r="C2993" s="1">
        <f ca="1">IFERROR(INDIRECT(ADDRESS(MATCH(A2993,'contribution par jour-semaine'!A:A,0),MATCH(B2993,'contribution par jour-semaine'!$1:$1,0),4,1,"contribution par jour-semaine")),"")</f>
        <v>73385.984375</v>
      </c>
      <c r="D2993" s="4" t="str">
        <f ca="1">VLOOKUP(A2993,predictions!A:B,2,FALSE)</f>
        <v>16/05/2022</v>
      </c>
      <c r="E2993" s="4">
        <f t="shared" ca="1" si="11"/>
        <v>44697</v>
      </c>
    </row>
    <row r="2994" spans="1:5" ht="13" x14ac:dyDescent="0.15">
      <c r="A2994" s="1">
        <f ca="1">IFERROR(__xludf.DUMMYFUNCTION("""COMPUTED_VALUE"""),99)</f>
        <v>99</v>
      </c>
      <c r="B2994" s="1" t="str">
        <f ca="1">IFERROR(__xludf.DUMMYFUNCTION("""COMPUTED_VALUE"""),"Media_Social contribution")</f>
        <v>Media_Social contribution</v>
      </c>
      <c r="C2994" s="1">
        <f ca="1">IFERROR(INDIRECT(ADDRESS(MATCH(A2994,'contribution par jour-semaine'!A:A,0),MATCH(B2994,'contribution par jour-semaine'!$1:$1,0),4,1,"contribution par jour-semaine")),"")</f>
        <v>41672.5625</v>
      </c>
      <c r="D2994" s="4" t="str">
        <f ca="1">VLOOKUP(A2994,predictions!A:B,2,FALSE)</f>
        <v>16/05/2022</v>
      </c>
      <c r="E2994" s="4">
        <f t="shared" ca="1" si="11"/>
        <v>44697</v>
      </c>
    </row>
    <row r="2995" spans="1:5" ht="13" x14ac:dyDescent="0.15">
      <c r="A2995" s="1">
        <f ca="1">IFERROR(__xludf.DUMMYFUNCTION("""COMPUTED_VALUE"""),99)</f>
        <v>99</v>
      </c>
      <c r="B2995" s="1" t="str">
        <f ca="1">IFERROR(__xludf.DUMMYFUNCTION("""COMPUTED_VALUE"""),"Media_Display contribution")</f>
        <v>Media_Display contribution</v>
      </c>
      <c r="C2995" s="1">
        <f ca="1">IFERROR(INDIRECT(ADDRESS(MATCH(A2995,'contribution par jour-semaine'!A:A,0),MATCH(B2995,'contribution par jour-semaine'!$1:$1,0),4,1,"contribution par jour-semaine")),"")</f>
        <v>33143.28125</v>
      </c>
      <c r="D2995" s="4" t="str">
        <f ca="1">VLOOKUP(A2995,predictions!A:B,2,FALSE)</f>
        <v>16/05/2022</v>
      </c>
      <c r="E2995" s="4">
        <f t="shared" ca="1" si="11"/>
        <v>44697</v>
      </c>
    </row>
    <row r="2996" spans="1:5" ht="13" x14ac:dyDescent="0.15">
      <c r="A2996" s="1">
        <f ca="1">IFERROR(__xludf.DUMMYFUNCTION("""COMPUTED_VALUE"""),99)</f>
        <v>99</v>
      </c>
      <c r="B2996" s="1" t="str">
        <f ca="1">IFERROR(__xludf.DUMMYFUNCTION("""COMPUTED_VALUE"""),"Media_OOH_JC DECAUX VITRINE 2M2 NATIONAL contribution")</f>
        <v>Media_OOH_JC DECAUX VITRINE 2M2 NATIONAL contribution</v>
      </c>
      <c r="C2996" s="1">
        <f ca="1">IFERROR(INDIRECT(ADDRESS(MATCH(A2996,'contribution par jour-semaine'!A:A,0),MATCH(B2996,'contribution par jour-semaine'!$1:$1,0),4,1,"contribution par jour-semaine")),"")</f>
        <v>1626.1053466796875</v>
      </c>
      <c r="D2996" s="4" t="str">
        <f ca="1">VLOOKUP(A2996,predictions!A:B,2,FALSE)</f>
        <v>16/05/2022</v>
      </c>
      <c r="E2996" s="4">
        <f t="shared" ca="1" si="11"/>
        <v>44697</v>
      </c>
    </row>
    <row r="2997" spans="1:5" ht="13" x14ac:dyDescent="0.15">
      <c r="A2997" s="1">
        <f ca="1">IFERROR(__xludf.DUMMYFUNCTION("""COMPUTED_VALUE"""),99)</f>
        <v>99</v>
      </c>
      <c r="B2997" s="1" t="str">
        <f ca="1">IFERROR(__xludf.DUMMYFUNCTION("""COMPUTED_VALUE"""),"Media_OOH_METROBUS METRO NATIONAL contribution")</f>
        <v>Media_OOH_METROBUS METRO NATIONAL contribution</v>
      </c>
      <c r="C2997" s="1">
        <f ca="1">IFERROR(INDIRECT(ADDRESS(MATCH(A2997,'contribution par jour-semaine'!A:A,0),MATCH(B2997,'contribution par jour-semaine'!$1:$1,0),4,1,"contribution par jour-semaine")),"")</f>
        <v>1707.9134521484375</v>
      </c>
      <c r="D2997" s="4" t="str">
        <f ca="1">VLOOKUP(A2997,predictions!A:B,2,FALSE)</f>
        <v>16/05/2022</v>
      </c>
      <c r="E2997" s="4">
        <f t="shared" ca="1" si="11"/>
        <v>44697</v>
      </c>
    </row>
    <row r="2998" spans="1:5" ht="13" x14ac:dyDescent="0.15">
      <c r="A2998" s="1">
        <f ca="1">IFERROR(__xludf.DUMMYFUNCTION("""COMPUTED_VALUE"""),99)</f>
        <v>99</v>
      </c>
      <c r="B2998" s="1" t="str">
        <f ca="1">IFERROR(__xludf.DUMMYFUNCTION("""COMPUTED_VALUE"""),"Media_OOH_CLEAR CHANNEL SHOPPING MALLS contribution")</f>
        <v>Media_OOH_CLEAR CHANNEL SHOPPING MALLS contribution</v>
      </c>
      <c r="C2998" s="1">
        <f ca="1">IFERROR(INDIRECT(ADDRESS(MATCH(A2998,'contribution par jour-semaine'!A:A,0),MATCH(B2998,'contribution par jour-semaine'!$1:$1,0),4,1,"contribution par jour-semaine")),"")</f>
        <v>23608.66796875</v>
      </c>
      <c r="D2998" s="4" t="str">
        <f ca="1">VLOOKUP(A2998,predictions!A:B,2,FALSE)</f>
        <v>16/05/2022</v>
      </c>
      <c r="E2998" s="4">
        <f t="shared" ca="1" si="11"/>
        <v>44697</v>
      </c>
    </row>
    <row r="2999" spans="1:5" ht="13" x14ac:dyDescent="0.15">
      <c r="A2999" s="1">
        <f ca="1">IFERROR(__xludf.DUMMYFUNCTION("""COMPUTED_VALUE"""),99)</f>
        <v>99</v>
      </c>
      <c r="B2999" s="1" t="str">
        <f ca="1">IFERROR(__xludf.DUMMYFUNCTION("""COMPUTED_VALUE"""),"Media_OOH_MEDIAGARES TRANSPORT contribution")</f>
        <v>Media_OOH_MEDIAGARES TRANSPORT contribution</v>
      </c>
      <c r="C2999" s="1">
        <f ca="1">IFERROR(INDIRECT(ADDRESS(MATCH(A2999,'contribution par jour-semaine'!A:A,0),MATCH(B2999,'contribution par jour-semaine'!$1:$1,0),4,1,"contribution par jour-semaine")),"")</f>
        <v>17498.4609375</v>
      </c>
      <c r="D2999" s="4" t="str">
        <f ca="1">VLOOKUP(A2999,predictions!A:B,2,FALSE)</f>
        <v>16/05/2022</v>
      </c>
      <c r="E2999" s="4">
        <f t="shared" ca="1" si="11"/>
        <v>44697</v>
      </c>
    </row>
    <row r="3000" spans="1:5" ht="13" x14ac:dyDescent="0.15">
      <c r="A3000" s="1">
        <f ca="1">IFERROR(__xludf.DUMMYFUNCTION("""COMPUTED_VALUE"""),99)</f>
        <v>99</v>
      </c>
      <c r="B3000" s="1" t="str">
        <f ca="1">IFERROR(__xludf.DUMMYFUNCTION("""COMPUTED_VALUE"""),"Media_OOH_Others contribution")</f>
        <v>Media_OOH_Others contribution</v>
      </c>
      <c r="C3000" s="1">
        <f ca="1">IFERROR(INDIRECT(ADDRESS(MATCH(A3000,'contribution par jour-semaine'!A:A,0),MATCH(B3000,'contribution par jour-semaine'!$1:$1,0),4,1,"contribution par jour-semaine")),"")</f>
        <v>8420.455078125</v>
      </c>
      <c r="D3000" s="4" t="str">
        <f ca="1">VLOOKUP(A3000,predictions!A:B,2,FALSE)</f>
        <v>16/05/2022</v>
      </c>
      <c r="E3000" s="4">
        <f t="shared" ca="1" si="11"/>
        <v>44697</v>
      </c>
    </row>
    <row r="3001" spans="1:5" ht="13" x14ac:dyDescent="0.15">
      <c r="A3001" s="1">
        <f ca="1">IFERROR(__xludf.DUMMYFUNCTION("""COMPUTED_VALUE"""),99)</f>
        <v>99</v>
      </c>
      <c r="B3001" s="1" t="str">
        <f ca="1">IFERROR(__xludf.DUMMYFUNCTION("""COMPUTED_VALUE"""),"baseline contribution")</f>
        <v>baseline contribution</v>
      </c>
      <c r="C3001" s="1">
        <f ca="1">IFERROR(INDIRECT(ADDRESS(MATCH(A3001,'contribution par jour-semaine'!A:A,0),MATCH(B3001,'contribution par jour-semaine'!$1:$1,0),4,1,"contribution par jour-semaine")),"")</f>
        <v>1407802</v>
      </c>
      <c r="D3001" s="4" t="str">
        <f ca="1">VLOOKUP(A3001,predictions!A:B,2,FALSE)</f>
        <v>16/05/2022</v>
      </c>
      <c r="E3001" s="4">
        <f t="shared" ca="1" si="11"/>
        <v>44697</v>
      </c>
    </row>
    <row r="3002" spans="1:5" ht="13" x14ac:dyDescent="0.15">
      <c r="A3002" s="1">
        <f ca="1">IFERROR(__xludf.DUMMYFUNCTION("""COMPUTED_VALUE"""),100)</f>
        <v>100</v>
      </c>
      <c r="B3002" s="1" t="str">
        <f ca="1">IFERROR(__xludf.DUMMYFUNCTION("""COMPUTED_VALUE"""),"Media_Print_Others contribution")</f>
        <v>Media_Print_Others contribution</v>
      </c>
      <c r="C3002" s="1">
        <f ca="1">IFERROR(INDIRECT(ADDRESS(MATCH(A3002,'contribution par jour-semaine'!A:A,0),MATCH(B3002,'contribution par jour-semaine'!$1:$1,0),4,1,"contribution par jour-semaine")),"")</f>
        <v>53357.84765625</v>
      </c>
      <c r="D3002" s="4" t="str">
        <f ca="1">VLOOKUP(A3002,predictions!A:B,2,FALSE)</f>
        <v>23/05/2022</v>
      </c>
      <c r="E3002" s="4">
        <f t="shared" ca="1" si="11"/>
        <v>44704</v>
      </c>
    </row>
    <row r="3003" spans="1:5" ht="13" x14ac:dyDescent="0.15">
      <c r="A3003" s="1">
        <f ca="1">IFERROR(__xludf.DUMMYFUNCTION("""COMPUTED_VALUE"""),100)</f>
        <v>100</v>
      </c>
      <c r="B3003" s="1" t="str">
        <f ca="1">IFERROR(__xludf.DUMMYFUNCTION("""COMPUTED_VALUE"""),"Media_Print_ELLE contribution")</f>
        <v>Media_Print_ELLE contribution</v>
      </c>
      <c r="C3003" s="1">
        <f ca="1">IFERROR(INDIRECT(ADDRESS(MATCH(A3003,'contribution par jour-semaine'!A:A,0),MATCH(B3003,'contribution par jour-semaine'!$1:$1,0),4,1,"contribution par jour-semaine")),"")</f>
        <v>57940.69140625</v>
      </c>
      <c r="D3003" s="4" t="str">
        <f ca="1">VLOOKUP(A3003,predictions!A:B,2,FALSE)</f>
        <v>23/05/2022</v>
      </c>
      <c r="E3003" s="4">
        <f t="shared" ca="1" si="11"/>
        <v>44704</v>
      </c>
    </row>
    <row r="3004" spans="1:5" ht="13" x14ac:dyDescent="0.15">
      <c r="A3004" s="1">
        <f ca="1">IFERROR(__xludf.DUMMYFUNCTION("""COMPUTED_VALUE"""),100)</f>
        <v>100</v>
      </c>
      <c r="B3004" s="1" t="str">
        <f ca="1">IFERROR(__xludf.DUMMYFUNCTION("""COMPUTED_VALUE"""),"Media_Print_MADAME FIGARO contribution")</f>
        <v>Media_Print_MADAME FIGARO contribution</v>
      </c>
      <c r="C3004" s="1">
        <f ca="1">IFERROR(INDIRECT(ADDRESS(MATCH(A3004,'contribution par jour-semaine'!A:A,0),MATCH(B3004,'contribution par jour-semaine'!$1:$1,0),4,1,"contribution par jour-semaine")),"")</f>
        <v>22820.021484375</v>
      </c>
      <c r="D3004" s="4" t="str">
        <f ca="1">VLOOKUP(A3004,predictions!A:B,2,FALSE)</f>
        <v>23/05/2022</v>
      </c>
      <c r="E3004" s="4">
        <f t="shared" ca="1" si="11"/>
        <v>44704</v>
      </c>
    </row>
    <row r="3005" spans="1:5" ht="13" x14ac:dyDescent="0.15">
      <c r="A3005" s="1">
        <f ca="1">IFERROR(__xludf.DUMMYFUNCTION("""COMPUTED_VALUE"""),100)</f>
        <v>100</v>
      </c>
      <c r="B3005" s="1" t="str">
        <f ca="1">IFERROR(__xludf.DUMMYFUNCTION("""COMPUTED_VALUE"""),"Media_Print_MARIE CLAIRE contribution")</f>
        <v>Media_Print_MARIE CLAIRE contribution</v>
      </c>
      <c r="C3005" s="1">
        <f ca="1">IFERROR(INDIRECT(ADDRESS(MATCH(A3005,'contribution par jour-semaine'!A:A,0),MATCH(B3005,'contribution par jour-semaine'!$1:$1,0),4,1,"contribution par jour-semaine")),"")</f>
        <v>18074.84765625</v>
      </c>
      <c r="D3005" s="4" t="str">
        <f ca="1">VLOOKUP(A3005,predictions!A:B,2,FALSE)</f>
        <v>23/05/2022</v>
      </c>
      <c r="E3005" s="4">
        <f t="shared" ca="1" si="11"/>
        <v>44704</v>
      </c>
    </row>
    <row r="3006" spans="1:5" ht="13" x14ac:dyDescent="0.15">
      <c r="A3006" s="1">
        <f ca="1">IFERROR(__xludf.DUMMYFUNCTION("""COMPUTED_VALUE"""),100)</f>
        <v>100</v>
      </c>
      <c r="B3006" s="1" t="str">
        <f ca="1">IFERROR(__xludf.DUMMYFUNCTION("""COMPUTED_VALUE"""),"Media_Print_VERSION FEMINA contribution")</f>
        <v>Media_Print_VERSION FEMINA contribution</v>
      </c>
      <c r="C3006" s="1">
        <f ca="1">IFERROR(INDIRECT(ADDRESS(MATCH(A3006,'contribution par jour-semaine'!A:A,0),MATCH(B3006,'contribution par jour-semaine'!$1:$1,0),4,1,"contribution par jour-semaine")),"")</f>
        <v>37317.55078125</v>
      </c>
      <c r="D3006" s="4" t="str">
        <f ca="1">VLOOKUP(A3006,predictions!A:B,2,FALSE)</f>
        <v>23/05/2022</v>
      </c>
      <c r="E3006" s="4">
        <f t="shared" ca="1" si="11"/>
        <v>44704</v>
      </c>
    </row>
    <row r="3007" spans="1:5" ht="13" x14ac:dyDescent="0.15">
      <c r="A3007" s="1">
        <f ca="1">IFERROR(__xludf.DUMMYFUNCTION("""COMPUTED_VALUE"""),100)</f>
        <v>100</v>
      </c>
      <c r="B3007" s="1" t="str">
        <f ca="1">IFERROR(__xludf.DUMMYFUNCTION("""COMPUTED_VALUE"""),"Media_Print_GALA contribution")</f>
        <v>Media_Print_GALA contribution</v>
      </c>
      <c r="C3007" s="1">
        <f ca="1">IFERROR(INDIRECT(ADDRESS(MATCH(A3007,'contribution par jour-semaine'!A:A,0),MATCH(B3007,'contribution par jour-semaine'!$1:$1,0),4,1,"contribution par jour-semaine")),"")</f>
        <v>29630.548828125</v>
      </c>
      <c r="D3007" s="4" t="str">
        <f ca="1">VLOOKUP(A3007,predictions!A:B,2,FALSE)</f>
        <v>23/05/2022</v>
      </c>
      <c r="E3007" s="4">
        <f t="shared" ca="1" si="11"/>
        <v>44704</v>
      </c>
    </row>
    <row r="3008" spans="1:5" ht="13" x14ac:dyDescent="0.15">
      <c r="A3008" s="1">
        <f ca="1">IFERROR(__xludf.DUMMYFUNCTION("""COMPUTED_VALUE"""),100)</f>
        <v>100</v>
      </c>
      <c r="B3008" s="1" t="str">
        <f ca="1">IFERROR(__xludf.DUMMYFUNCTION("""COMPUTED_VALUE"""),"Media_Print_COSMOPOLITAN contribution")</f>
        <v>Media_Print_COSMOPOLITAN contribution</v>
      </c>
      <c r="C3008" s="1">
        <f ca="1">IFERROR(INDIRECT(ADDRESS(MATCH(A3008,'contribution par jour-semaine'!A:A,0),MATCH(B3008,'contribution par jour-semaine'!$1:$1,0),4,1,"contribution par jour-semaine")),"")</f>
        <v>37705.47265625</v>
      </c>
      <c r="D3008" s="4" t="str">
        <f ca="1">VLOOKUP(A3008,predictions!A:B,2,FALSE)</f>
        <v>23/05/2022</v>
      </c>
      <c r="E3008" s="4">
        <f t="shared" ca="1" si="11"/>
        <v>44704</v>
      </c>
    </row>
    <row r="3009" spans="1:5" ht="13" x14ac:dyDescent="0.15">
      <c r="A3009" s="1">
        <f ca="1">IFERROR(__xludf.DUMMYFUNCTION("""COMPUTED_VALUE"""),100)</f>
        <v>100</v>
      </c>
      <c r="B3009" s="1" t="str">
        <f ca="1">IFERROR(__xludf.DUMMYFUNCTION("""COMPUTED_VALUE"""),"Media_Print_FEMME ACTUELLE contribution")</f>
        <v>Media_Print_FEMME ACTUELLE contribution</v>
      </c>
      <c r="C3009" s="1">
        <f ca="1">IFERROR(INDIRECT(ADDRESS(MATCH(A3009,'contribution par jour-semaine'!A:A,0),MATCH(B3009,'contribution par jour-semaine'!$1:$1,0),4,1,"contribution par jour-semaine")),"")</f>
        <v>32467.291015625</v>
      </c>
      <c r="D3009" s="4" t="str">
        <f ca="1">VLOOKUP(A3009,predictions!A:B,2,FALSE)</f>
        <v>23/05/2022</v>
      </c>
      <c r="E3009" s="4">
        <f t="shared" ca="1" si="11"/>
        <v>44704</v>
      </c>
    </row>
    <row r="3010" spans="1:5" ht="13" x14ac:dyDescent="0.15">
      <c r="A3010" s="1">
        <f ca="1">IFERROR(__xludf.DUMMYFUNCTION("""COMPUTED_VALUE"""),100)</f>
        <v>100</v>
      </c>
      <c r="B3010" s="1" t="str">
        <f ca="1">IFERROR(__xludf.DUMMYFUNCTION("""COMPUTED_VALUE"""),"Media_Print_PARIS MATCH contribution")</f>
        <v>Media_Print_PARIS MATCH contribution</v>
      </c>
      <c r="C3010" s="1">
        <f ca="1">IFERROR(INDIRECT(ADDRESS(MATCH(A3010,'contribution par jour-semaine'!A:A,0),MATCH(B3010,'contribution par jour-semaine'!$1:$1,0),4,1,"contribution par jour-semaine")),"")</f>
        <v>11204.7646484375</v>
      </c>
      <c r="D3010" s="4" t="str">
        <f ca="1">VLOOKUP(A3010,predictions!A:B,2,FALSE)</f>
        <v>23/05/2022</v>
      </c>
      <c r="E3010" s="4">
        <f t="shared" ca="1" si="11"/>
        <v>44704</v>
      </c>
    </row>
    <row r="3011" spans="1:5" ht="13" x14ac:dyDescent="0.15">
      <c r="A3011" s="1">
        <f ca="1">IFERROR(__xludf.DUMMYFUNCTION("""COMPUTED_VALUE"""),100)</f>
        <v>100</v>
      </c>
      <c r="B3011" s="1" t="str">
        <f ca="1">IFERROR(__xludf.DUMMYFUNCTION("""COMPUTED_VALUE"""),"Media_Print_BIBA contribution")</f>
        <v>Media_Print_BIBA contribution</v>
      </c>
      <c r="C3011" s="1">
        <f ca="1">IFERROR(INDIRECT(ADDRESS(MATCH(A3011,'contribution par jour-semaine'!A:A,0),MATCH(B3011,'contribution par jour-semaine'!$1:$1,0),4,1,"contribution par jour-semaine")),"")</f>
        <v>36685.69921875</v>
      </c>
      <c r="D3011" s="4" t="str">
        <f ca="1">VLOOKUP(A3011,predictions!A:B,2,FALSE)</f>
        <v>23/05/2022</v>
      </c>
      <c r="E3011" s="4">
        <f t="shared" ca="1" si="11"/>
        <v>44704</v>
      </c>
    </row>
    <row r="3012" spans="1:5" ht="13" x14ac:dyDescent="0.15">
      <c r="A3012" s="1">
        <f ca="1">IFERROR(__xludf.DUMMYFUNCTION("""COMPUTED_VALUE"""),100)</f>
        <v>100</v>
      </c>
      <c r="B3012" s="1" t="str">
        <f ca="1">IFERROR(__xludf.DUMMYFUNCTION("""COMPUTED_VALUE"""),"Media_Print_AVANTAGES contribution")</f>
        <v>Media_Print_AVANTAGES contribution</v>
      </c>
      <c r="C3012" s="1">
        <f ca="1">IFERROR(INDIRECT(ADDRESS(MATCH(A3012,'contribution par jour-semaine'!A:A,0),MATCH(B3012,'contribution par jour-semaine'!$1:$1,0),4,1,"contribution par jour-semaine")),"")</f>
        <v>9843.9775390625</v>
      </c>
      <c r="D3012" s="4" t="str">
        <f ca="1">VLOOKUP(A3012,predictions!A:B,2,FALSE)</f>
        <v>23/05/2022</v>
      </c>
      <c r="E3012" s="4">
        <f t="shared" ca="1" si="11"/>
        <v>44704</v>
      </c>
    </row>
    <row r="3013" spans="1:5" ht="13" x14ac:dyDescent="0.15">
      <c r="A3013" s="1">
        <f ca="1">IFERROR(__xludf.DUMMYFUNCTION("""COMPUTED_VALUE"""),100)</f>
        <v>100</v>
      </c>
      <c r="B3013" s="1" t="str">
        <f ca="1">IFERROR(__xludf.DUMMYFUNCTION("""COMPUTED_VALUE"""),"Media_Print_PSYCHOLOGIES contribution")</f>
        <v>Media_Print_PSYCHOLOGIES contribution</v>
      </c>
      <c r="C3013" s="1">
        <f ca="1">IFERROR(INDIRECT(ADDRESS(MATCH(A3013,'contribution par jour-semaine'!A:A,0),MATCH(B3013,'contribution par jour-semaine'!$1:$1,0),4,1,"contribution par jour-semaine")),"")</f>
        <v>8148.9326171875</v>
      </c>
      <c r="D3013" s="4" t="str">
        <f ca="1">VLOOKUP(A3013,predictions!A:B,2,FALSE)</f>
        <v>23/05/2022</v>
      </c>
      <c r="E3013" s="4">
        <f t="shared" ca="1" si="11"/>
        <v>44704</v>
      </c>
    </row>
    <row r="3014" spans="1:5" ht="13" x14ac:dyDescent="0.15">
      <c r="A3014" s="1">
        <f ca="1">IFERROR(__xludf.DUMMYFUNCTION("""COMPUTED_VALUE"""),100)</f>
        <v>100</v>
      </c>
      <c r="B3014" s="1" t="str">
        <f ca="1">IFERROR(__xludf.DUMMYFUNCTION("""COMPUTED_VALUE"""),"Media_TV_TF1 contribution")</f>
        <v>Media_TV_TF1 contribution</v>
      </c>
      <c r="C3014" s="1">
        <f ca="1">IFERROR(INDIRECT(ADDRESS(MATCH(A3014,'contribution par jour-semaine'!A:A,0),MATCH(B3014,'contribution par jour-semaine'!$1:$1,0),4,1,"contribution par jour-semaine")),"")</f>
        <v>4365.2734375</v>
      </c>
      <c r="D3014" s="4" t="str">
        <f ca="1">VLOOKUP(A3014,predictions!A:B,2,FALSE)</f>
        <v>23/05/2022</v>
      </c>
      <c r="E3014" s="4">
        <f t="shared" ca="1" si="11"/>
        <v>44704</v>
      </c>
    </row>
    <row r="3015" spans="1:5" ht="13" x14ac:dyDescent="0.15">
      <c r="A3015" s="1">
        <f ca="1">IFERROR(__xludf.DUMMYFUNCTION("""COMPUTED_VALUE"""),100)</f>
        <v>100</v>
      </c>
      <c r="B3015" s="1" t="str">
        <f ca="1">IFERROR(__xludf.DUMMYFUNCTION("""COMPUTED_VALUE"""),"Media_TV_Others contribution")</f>
        <v>Media_TV_Others contribution</v>
      </c>
      <c r="C3015" s="1">
        <f ca="1">IFERROR(INDIRECT(ADDRESS(MATCH(A3015,'contribution par jour-semaine'!A:A,0),MATCH(B3015,'contribution par jour-semaine'!$1:$1,0),4,1,"contribution par jour-semaine")),"")</f>
        <v>5560.8212890625</v>
      </c>
      <c r="D3015" s="4" t="str">
        <f ca="1">VLOOKUP(A3015,predictions!A:B,2,FALSE)</f>
        <v>23/05/2022</v>
      </c>
      <c r="E3015" s="4">
        <f t="shared" ca="1" si="11"/>
        <v>44704</v>
      </c>
    </row>
    <row r="3016" spans="1:5" ht="13" x14ac:dyDescent="0.15">
      <c r="A3016" s="1">
        <f ca="1">IFERROR(__xludf.DUMMYFUNCTION("""COMPUTED_VALUE"""),100)</f>
        <v>100</v>
      </c>
      <c r="B3016" s="1" t="str">
        <f ca="1">IFERROR(__xludf.DUMMYFUNCTION("""COMPUTED_VALUE"""),"Media_TV_M6 contribution")</f>
        <v>Media_TV_M6 contribution</v>
      </c>
      <c r="C3016" s="1">
        <f ca="1">IFERROR(INDIRECT(ADDRESS(MATCH(A3016,'contribution par jour-semaine'!A:A,0),MATCH(B3016,'contribution par jour-semaine'!$1:$1,0),4,1,"contribution par jour-semaine")),"")</f>
        <v>11058.0380859375</v>
      </c>
      <c r="D3016" s="4" t="str">
        <f ca="1">VLOOKUP(A3016,predictions!A:B,2,FALSE)</f>
        <v>23/05/2022</v>
      </c>
      <c r="E3016" s="4">
        <f t="shared" ca="1" si="11"/>
        <v>44704</v>
      </c>
    </row>
    <row r="3017" spans="1:5" ht="13" x14ac:dyDescent="0.15">
      <c r="A3017" s="1">
        <f ca="1">IFERROR(__xludf.DUMMYFUNCTION("""COMPUTED_VALUE"""),100)</f>
        <v>100</v>
      </c>
      <c r="B3017" s="1" t="str">
        <f ca="1">IFERROR(__xludf.DUMMYFUNCTION("""COMPUTED_VALUE"""),"Media_TV_TMC contribution")</f>
        <v>Media_TV_TMC contribution</v>
      </c>
      <c r="C3017" s="1">
        <f ca="1">IFERROR(INDIRECT(ADDRESS(MATCH(A3017,'contribution par jour-semaine'!A:A,0),MATCH(B3017,'contribution par jour-semaine'!$1:$1,0),4,1,"contribution par jour-semaine")),"")</f>
        <v>7004.47119140625</v>
      </c>
      <c r="D3017" s="4" t="str">
        <f ca="1">VLOOKUP(A3017,predictions!A:B,2,FALSE)</f>
        <v>23/05/2022</v>
      </c>
      <c r="E3017" s="4">
        <f t="shared" ca="1" si="11"/>
        <v>44704</v>
      </c>
    </row>
    <row r="3018" spans="1:5" ht="13" x14ac:dyDescent="0.15">
      <c r="A3018" s="1">
        <f ca="1">IFERROR(__xludf.DUMMYFUNCTION("""COMPUTED_VALUE"""),100)</f>
        <v>100</v>
      </c>
      <c r="B3018" s="1" t="str">
        <f ca="1">IFERROR(__xludf.DUMMYFUNCTION("""COMPUTED_VALUE"""),"Media_TV_FRANCE 2 contribution")</f>
        <v>Media_TV_FRANCE 2 contribution</v>
      </c>
      <c r="C3018" s="1">
        <f ca="1">IFERROR(INDIRECT(ADDRESS(MATCH(A3018,'contribution par jour-semaine'!A:A,0),MATCH(B3018,'contribution par jour-semaine'!$1:$1,0),4,1,"contribution par jour-semaine")),"")</f>
        <v>5325.3642578125</v>
      </c>
      <c r="D3018" s="4" t="str">
        <f ca="1">VLOOKUP(A3018,predictions!A:B,2,FALSE)</f>
        <v>23/05/2022</v>
      </c>
      <c r="E3018" s="4">
        <f t="shared" ca="1" si="11"/>
        <v>44704</v>
      </c>
    </row>
    <row r="3019" spans="1:5" ht="13" x14ac:dyDescent="0.15">
      <c r="A3019" s="1">
        <f ca="1">IFERROR(__xludf.DUMMYFUNCTION("""COMPUTED_VALUE"""),100)</f>
        <v>100</v>
      </c>
      <c r="B3019" s="1" t="str">
        <f ca="1">IFERROR(__xludf.DUMMYFUNCTION("""COMPUTED_VALUE"""),"Media_TV_BFM TV contribution")</f>
        <v>Media_TV_BFM TV contribution</v>
      </c>
      <c r="C3019" s="1">
        <f ca="1">IFERROR(INDIRECT(ADDRESS(MATCH(A3019,'contribution par jour-semaine'!A:A,0),MATCH(B3019,'contribution par jour-semaine'!$1:$1,0),4,1,"contribution par jour-semaine")),"")</f>
        <v>3455.21875</v>
      </c>
      <c r="D3019" s="4" t="str">
        <f ca="1">VLOOKUP(A3019,predictions!A:B,2,FALSE)</f>
        <v>23/05/2022</v>
      </c>
      <c r="E3019" s="4">
        <f t="shared" ca="1" si="11"/>
        <v>44704</v>
      </c>
    </row>
    <row r="3020" spans="1:5" ht="13" x14ac:dyDescent="0.15">
      <c r="A3020" s="1">
        <f ca="1">IFERROR(__xludf.DUMMYFUNCTION("""COMPUTED_VALUE"""),100)</f>
        <v>100</v>
      </c>
      <c r="B3020" s="1" t="str">
        <f ca="1">IFERROR(__xludf.DUMMYFUNCTION("""COMPUTED_VALUE"""),"Media_TV_C8 contribution")</f>
        <v>Media_TV_C8 contribution</v>
      </c>
      <c r="C3020" s="1">
        <f ca="1">IFERROR(INDIRECT(ADDRESS(MATCH(A3020,'contribution par jour-semaine'!A:A,0),MATCH(B3020,'contribution par jour-semaine'!$1:$1,0),4,1,"contribution par jour-semaine")),"")</f>
        <v>5852.21435546875</v>
      </c>
      <c r="D3020" s="4" t="str">
        <f ca="1">VLOOKUP(A3020,predictions!A:B,2,FALSE)</f>
        <v>23/05/2022</v>
      </c>
      <c r="E3020" s="4">
        <f t="shared" ca="1" si="11"/>
        <v>44704</v>
      </c>
    </row>
    <row r="3021" spans="1:5" ht="13" x14ac:dyDescent="0.15">
      <c r="A3021" s="1">
        <f ca="1">IFERROR(__xludf.DUMMYFUNCTION("""COMPUTED_VALUE"""),100)</f>
        <v>100</v>
      </c>
      <c r="B3021" s="1" t="str">
        <f ca="1">IFERROR(__xludf.DUMMYFUNCTION("""COMPUTED_VALUE"""),"Media_TV_TF1 SERIES FILMS contribution")</f>
        <v>Media_TV_TF1 SERIES FILMS contribution</v>
      </c>
      <c r="C3021" s="1">
        <f ca="1">IFERROR(INDIRECT(ADDRESS(MATCH(A3021,'contribution par jour-semaine'!A:A,0),MATCH(B3021,'contribution par jour-semaine'!$1:$1,0),4,1,"contribution par jour-semaine")),"")</f>
        <v>3901.21875</v>
      </c>
      <c r="D3021" s="4" t="str">
        <f ca="1">VLOOKUP(A3021,predictions!A:B,2,FALSE)</f>
        <v>23/05/2022</v>
      </c>
      <c r="E3021" s="4">
        <f t="shared" ca="1" si="11"/>
        <v>44704</v>
      </c>
    </row>
    <row r="3022" spans="1:5" ht="13" x14ac:dyDescent="0.15">
      <c r="A3022" s="1">
        <f ca="1">IFERROR(__xludf.DUMMYFUNCTION("""COMPUTED_VALUE"""),100)</f>
        <v>100</v>
      </c>
      <c r="B3022" s="1" t="str">
        <f ca="1">IFERROR(__xludf.DUMMYFUNCTION("""COMPUTED_VALUE"""),"Media_TV_NRJ12 contribution")</f>
        <v>Media_TV_NRJ12 contribution</v>
      </c>
      <c r="C3022" s="1">
        <f ca="1">IFERROR(INDIRECT(ADDRESS(MATCH(A3022,'contribution par jour-semaine'!A:A,0),MATCH(B3022,'contribution par jour-semaine'!$1:$1,0),4,1,"contribution par jour-semaine")),"")</f>
        <v>1970.552490234375</v>
      </c>
      <c r="D3022" s="4" t="str">
        <f ca="1">VLOOKUP(A3022,predictions!A:B,2,FALSE)</f>
        <v>23/05/2022</v>
      </c>
      <c r="E3022" s="4">
        <f t="shared" ca="1" si="11"/>
        <v>44704</v>
      </c>
    </row>
    <row r="3023" spans="1:5" ht="13" x14ac:dyDescent="0.15">
      <c r="A3023" s="1">
        <f ca="1">IFERROR(__xludf.DUMMYFUNCTION("""COMPUTED_VALUE"""),100)</f>
        <v>100</v>
      </c>
      <c r="B3023" s="1" t="str">
        <f ca="1">IFERROR(__xludf.DUMMYFUNCTION("""COMPUTED_VALUE"""),"Media_Search contribution")</f>
        <v>Media_Search contribution</v>
      </c>
      <c r="C3023" s="1">
        <f ca="1">IFERROR(INDIRECT(ADDRESS(MATCH(A3023,'contribution par jour-semaine'!A:A,0),MATCH(B3023,'contribution par jour-semaine'!$1:$1,0),4,1,"contribution par jour-semaine")),"")</f>
        <v>73385.796875</v>
      </c>
      <c r="D3023" s="4" t="str">
        <f ca="1">VLOOKUP(A3023,predictions!A:B,2,FALSE)</f>
        <v>23/05/2022</v>
      </c>
      <c r="E3023" s="4">
        <f t="shared" ca="1" si="11"/>
        <v>44704</v>
      </c>
    </row>
    <row r="3024" spans="1:5" ht="13" x14ac:dyDescent="0.15">
      <c r="A3024" s="1">
        <f ca="1">IFERROR(__xludf.DUMMYFUNCTION("""COMPUTED_VALUE"""),100)</f>
        <v>100</v>
      </c>
      <c r="B3024" s="1" t="str">
        <f ca="1">IFERROR(__xludf.DUMMYFUNCTION("""COMPUTED_VALUE"""),"Media_Social contribution")</f>
        <v>Media_Social contribution</v>
      </c>
      <c r="C3024" s="1">
        <f ca="1">IFERROR(INDIRECT(ADDRESS(MATCH(A3024,'contribution par jour-semaine'!A:A,0),MATCH(B3024,'contribution par jour-semaine'!$1:$1,0),4,1,"contribution par jour-semaine")),"")</f>
        <v>72753.171875</v>
      </c>
      <c r="D3024" s="4" t="str">
        <f ca="1">VLOOKUP(A3024,predictions!A:B,2,FALSE)</f>
        <v>23/05/2022</v>
      </c>
      <c r="E3024" s="4">
        <f t="shared" ca="1" si="11"/>
        <v>44704</v>
      </c>
    </row>
    <row r="3025" spans="1:5" ht="13" x14ac:dyDescent="0.15">
      <c r="A3025" s="1">
        <f ca="1">IFERROR(__xludf.DUMMYFUNCTION("""COMPUTED_VALUE"""),100)</f>
        <v>100</v>
      </c>
      <c r="B3025" s="1" t="str">
        <f ca="1">IFERROR(__xludf.DUMMYFUNCTION("""COMPUTED_VALUE"""),"Media_Display contribution")</f>
        <v>Media_Display contribution</v>
      </c>
      <c r="C3025" s="1">
        <f ca="1">IFERROR(INDIRECT(ADDRESS(MATCH(A3025,'contribution par jour-semaine'!A:A,0),MATCH(B3025,'contribution par jour-semaine'!$1:$1,0),4,1,"contribution par jour-semaine")),"")</f>
        <v>31073.947265625</v>
      </c>
      <c r="D3025" s="4" t="str">
        <f ca="1">VLOOKUP(A3025,predictions!A:B,2,FALSE)</f>
        <v>23/05/2022</v>
      </c>
      <c r="E3025" s="4">
        <f t="shared" ca="1" si="11"/>
        <v>44704</v>
      </c>
    </row>
    <row r="3026" spans="1:5" ht="13" x14ac:dyDescent="0.15">
      <c r="A3026" s="1">
        <f ca="1">IFERROR(__xludf.DUMMYFUNCTION("""COMPUTED_VALUE"""),100)</f>
        <v>100</v>
      </c>
      <c r="B3026" s="1" t="str">
        <f ca="1">IFERROR(__xludf.DUMMYFUNCTION("""COMPUTED_VALUE"""),"Media_OOH_JC DECAUX VITRINE 2M2 NATIONAL contribution")</f>
        <v>Media_OOH_JC DECAUX VITRINE 2M2 NATIONAL contribution</v>
      </c>
      <c r="C3026" s="1">
        <f ca="1">IFERROR(INDIRECT(ADDRESS(MATCH(A3026,'contribution par jour-semaine'!A:A,0),MATCH(B3026,'contribution par jour-semaine'!$1:$1,0),4,1,"contribution par jour-semaine")),"")</f>
        <v>1569.1534423828125</v>
      </c>
      <c r="D3026" s="4" t="str">
        <f ca="1">VLOOKUP(A3026,predictions!A:B,2,FALSE)</f>
        <v>23/05/2022</v>
      </c>
      <c r="E3026" s="4">
        <f t="shared" ca="1" si="11"/>
        <v>44704</v>
      </c>
    </row>
    <row r="3027" spans="1:5" ht="13" x14ac:dyDescent="0.15">
      <c r="A3027" s="1">
        <f ca="1">IFERROR(__xludf.DUMMYFUNCTION("""COMPUTED_VALUE"""),100)</f>
        <v>100</v>
      </c>
      <c r="B3027" s="1" t="str">
        <f ca="1">IFERROR(__xludf.DUMMYFUNCTION("""COMPUTED_VALUE"""),"Media_OOH_METROBUS METRO NATIONAL contribution")</f>
        <v>Media_OOH_METROBUS METRO NATIONAL contribution</v>
      </c>
      <c r="C3027" s="1">
        <f ca="1">IFERROR(INDIRECT(ADDRESS(MATCH(A3027,'contribution par jour-semaine'!A:A,0),MATCH(B3027,'contribution par jour-semaine'!$1:$1,0),4,1,"contribution par jour-semaine")),"")</f>
        <v>1614.27294921875</v>
      </c>
      <c r="D3027" s="4" t="str">
        <f ca="1">VLOOKUP(A3027,predictions!A:B,2,FALSE)</f>
        <v>23/05/2022</v>
      </c>
      <c r="E3027" s="4">
        <f t="shared" ca="1" si="11"/>
        <v>44704</v>
      </c>
    </row>
    <row r="3028" spans="1:5" ht="13" x14ac:dyDescent="0.15">
      <c r="A3028" s="1">
        <f ca="1">IFERROR(__xludf.DUMMYFUNCTION("""COMPUTED_VALUE"""),100)</f>
        <v>100</v>
      </c>
      <c r="B3028" s="1" t="str">
        <f ca="1">IFERROR(__xludf.DUMMYFUNCTION("""COMPUTED_VALUE"""),"Media_OOH_CLEAR CHANNEL SHOPPING MALLS contribution")</f>
        <v>Media_OOH_CLEAR CHANNEL SHOPPING MALLS contribution</v>
      </c>
      <c r="C3028" s="1">
        <f ca="1">IFERROR(INDIRECT(ADDRESS(MATCH(A3028,'contribution par jour-semaine'!A:A,0),MATCH(B3028,'contribution par jour-semaine'!$1:$1,0),4,1,"contribution par jour-semaine")),"")</f>
        <v>23397.1171875</v>
      </c>
      <c r="D3028" s="4" t="str">
        <f ca="1">VLOOKUP(A3028,predictions!A:B,2,FALSE)</f>
        <v>23/05/2022</v>
      </c>
      <c r="E3028" s="4">
        <f t="shared" ca="1" si="11"/>
        <v>44704</v>
      </c>
    </row>
    <row r="3029" spans="1:5" ht="13" x14ac:dyDescent="0.15">
      <c r="A3029" s="1">
        <f ca="1">IFERROR(__xludf.DUMMYFUNCTION("""COMPUTED_VALUE"""),100)</f>
        <v>100</v>
      </c>
      <c r="B3029" s="1" t="str">
        <f ca="1">IFERROR(__xludf.DUMMYFUNCTION("""COMPUTED_VALUE"""),"Media_OOH_MEDIAGARES TRANSPORT contribution")</f>
        <v>Media_OOH_MEDIAGARES TRANSPORT contribution</v>
      </c>
      <c r="C3029" s="1">
        <f ca="1">IFERROR(INDIRECT(ADDRESS(MATCH(A3029,'contribution par jour-semaine'!A:A,0),MATCH(B3029,'contribution par jour-semaine'!$1:$1,0),4,1,"contribution par jour-semaine")),"")</f>
        <v>17199.056640625</v>
      </c>
      <c r="D3029" s="4" t="str">
        <f ca="1">VLOOKUP(A3029,predictions!A:B,2,FALSE)</f>
        <v>23/05/2022</v>
      </c>
      <c r="E3029" s="4">
        <f t="shared" ca="1" si="11"/>
        <v>44704</v>
      </c>
    </row>
    <row r="3030" spans="1:5" ht="13" x14ac:dyDescent="0.15">
      <c r="A3030" s="1">
        <f ca="1">IFERROR(__xludf.DUMMYFUNCTION("""COMPUTED_VALUE"""),100)</f>
        <v>100</v>
      </c>
      <c r="B3030" s="1" t="str">
        <f ca="1">IFERROR(__xludf.DUMMYFUNCTION("""COMPUTED_VALUE"""),"Media_OOH_Others contribution")</f>
        <v>Media_OOH_Others contribution</v>
      </c>
      <c r="C3030" s="1">
        <f ca="1">IFERROR(INDIRECT(ADDRESS(MATCH(A3030,'contribution par jour-semaine'!A:A,0),MATCH(B3030,'contribution par jour-semaine'!$1:$1,0),4,1,"contribution par jour-semaine")),"")</f>
        <v>8103.3037109375</v>
      </c>
      <c r="D3030" s="4" t="str">
        <f ca="1">VLOOKUP(A3030,predictions!A:B,2,FALSE)</f>
        <v>23/05/2022</v>
      </c>
      <c r="E3030" s="4">
        <f t="shared" ca="1" si="11"/>
        <v>44704</v>
      </c>
    </row>
    <row r="3031" spans="1:5" ht="13" x14ac:dyDescent="0.15">
      <c r="A3031" s="1">
        <f ca="1">IFERROR(__xludf.DUMMYFUNCTION("""COMPUTED_VALUE"""),100)</f>
        <v>100</v>
      </c>
      <c r="B3031" s="1" t="str">
        <f ca="1">IFERROR(__xludf.DUMMYFUNCTION("""COMPUTED_VALUE"""),"baseline contribution")</f>
        <v>baseline contribution</v>
      </c>
      <c r="C3031" s="1">
        <f ca="1">IFERROR(INDIRECT(ADDRESS(MATCH(A3031,'contribution par jour-semaine'!A:A,0),MATCH(B3031,'contribution par jour-semaine'!$1:$1,0),4,1,"contribution par jour-semaine")),"")</f>
        <v>1410704.75</v>
      </c>
      <c r="D3031" s="4" t="str">
        <f ca="1">VLOOKUP(A3031,predictions!A:B,2,FALSE)</f>
        <v>23/05/2022</v>
      </c>
      <c r="E3031" s="4">
        <f t="shared" ca="1" si="11"/>
        <v>44704</v>
      </c>
    </row>
    <row r="3032" spans="1:5" ht="13" x14ac:dyDescent="0.15">
      <c r="A3032" s="1">
        <f ca="1">IFERROR(__xludf.DUMMYFUNCTION("""COMPUTED_VALUE"""),101)</f>
        <v>101</v>
      </c>
      <c r="B3032" s="1" t="str">
        <f ca="1">IFERROR(__xludf.DUMMYFUNCTION("""COMPUTED_VALUE"""),"Media_Print_Others contribution")</f>
        <v>Media_Print_Others contribution</v>
      </c>
      <c r="C3032" s="1">
        <f ca="1">IFERROR(INDIRECT(ADDRESS(MATCH(A3032,'contribution par jour-semaine'!A:A,0),MATCH(B3032,'contribution par jour-semaine'!$1:$1,0),4,1,"contribution par jour-semaine")),"")</f>
        <v>42200.70703125</v>
      </c>
      <c r="D3032" s="4" t="str">
        <f ca="1">VLOOKUP(A3032,predictions!A:B,2,FALSE)</f>
        <v>30/05/2022</v>
      </c>
      <c r="E3032" s="4">
        <f t="shared" ca="1" si="11"/>
        <v>44711</v>
      </c>
    </row>
    <row r="3033" spans="1:5" ht="13" x14ac:dyDescent="0.15">
      <c r="A3033" s="1">
        <f ca="1">IFERROR(__xludf.DUMMYFUNCTION("""COMPUTED_VALUE"""),101)</f>
        <v>101</v>
      </c>
      <c r="B3033" s="1" t="str">
        <f ca="1">IFERROR(__xludf.DUMMYFUNCTION("""COMPUTED_VALUE"""),"Media_Print_ELLE contribution")</f>
        <v>Media_Print_ELLE contribution</v>
      </c>
      <c r="C3033" s="1">
        <f ca="1">IFERROR(INDIRECT(ADDRESS(MATCH(A3033,'contribution par jour-semaine'!A:A,0),MATCH(B3033,'contribution par jour-semaine'!$1:$1,0),4,1,"contribution par jour-semaine")),"")</f>
        <v>61930.17578125</v>
      </c>
      <c r="D3033" s="4" t="str">
        <f ca="1">VLOOKUP(A3033,predictions!A:B,2,FALSE)</f>
        <v>30/05/2022</v>
      </c>
      <c r="E3033" s="4">
        <f t="shared" ca="1" si="11"/>
        <v>44711</v>
      </c>
    </row>
    <row r="3034" spans="1:5" ht="13" x14ac:dyDescent="0.15">
      <c r="A3034" s="1">
        <f ca="1">IFERROR(__xludf.DUMMYFUNCTION("""COMPUTED_VALUE"""),101)</f>
        <v>101</v>
      </c>
      <c r="B3034" s="1" t="str">
        <f ca="1">IFERROR(__xludf.DUMMYFUNCTION("""COMPUTED_VALUE"""),"Media_Print_MADAME FIGARO contribution")</f>
        <v>Media_Print_MADAME FIGARO contribution</v>
      </c>
      <c r="C3034" s="1">
        <f ca="1">IFERROR(INDIRECT(ADDRESS(MATCH(A3034,'contribution par jour-semaine'!A:A,0),MATCH(B3034,'contribution par jour-semaine'!$1:$1,0),4,1,"contribution par jour-semaine")),"")</f>
        <v>25575.873046875</v>
      </c>
      <c r="D3034" s="4" t="str">
        <f ca="1">VLOOKUP(A3034,predictions!A:B,2,FALSE)</f>
        <v>30/05/2022</v>
      </c>
      <c r="E3034" s="4">
        <f t="shared" ca="1" si="11"/>
        <v>44711</v>
      </c>
    </row>
    <row r="3035" spans="1:5" ht="13" x14ac:dyDescent="0.15">
      <c r="A3035" s="1">
        <f ca="1">IFERROR(__xludf.DUMMYFUNCTION("""COMPUTED_VALUE"""),101)</f>
        <v>101</v>
      </c>
      <c r="B3035" s="1" t="str">
        <f ca="1">IFERROR(__xludf.DUMMYFUNCTION("""COMPUTED_VALUE"""),"Media_Print_MARIE CLAIRE contribution")</f>
        <v>Media_Print_MARIE CLAIRE contribution</v>
      </c>
      <c r="C3035" s="1">
        <f ca="1">IFERROR(INDIRECT(ADDRESS(MATCH(A3035,'contribution par jour-semaine'!A:A,0),MATCH(B3035,'contribution par jour-semaine'!$1:$1,0),4,1,"contribution par jour-semaine")),"")</f>
        <v>16081.3896484375</v>
      </c>
      <c r="D3035" s="4" t="str">
        <f ca="1">VLOOKUP(A3035,predictions!A:B,2,FALSE)</f>
        <v>30/05/2022</v>
      </c>
      <c r="E3035" s="4">
        <f t="shared" ca="1" si="11"/>
        <v>44711</v>
      </c>
    </row>
    <row r="3036" spans="1:5" ht="13" x14ac:dyDescent="0.15">
      <c r="A3036" s="1">
        <f ca="1">IFERROR(__xludf.DUMMYFUNCTION("""COMPUTED_VALUE"""),101)</f>
        <v>101</v>
      </c>
      <c r="B3036" s="1" t="str">
        <f ca="1">IFERROR(__xludf.DUMMYFUNCTION("""COMPUTED_VALUE"""),"Media_Print_VERSION FEMINA contribution")</f>
        <v>Media_Print_VERSION FEMINA contribution</v>
      </c>
      <c r="C3036" s="1">
        <f ca="1">IFERROR(INDIRECT(ADDRESS(MATCH(A3036,'contribution par jour-semaine'!A:A,0),MATCH(B3036,'contribution par jour-semaine'!$1:$1,0),4,1,"contribution par jour-semaine")),"")</f>
        <v>28594.55078125</v>
      </c>
      <c r="D3036" s="4" t="str">
        <f ca="1">VLOOKUP(A3036,predictions!A:B,2,FALSE)</f>
        <v>30/05/2022</v>
      </c>
      <c r="E3036" s="4">
        <f t="shared" ca="1" si="11"/>
        <v>44711</v>
      </c>
    </row>
    <row r="3037" spans="1:5" ht="13" x14ac:dyDescent="0.15">
      <c r="A3037" s="1">
        <f ca="1">IFERROR(__xludf.DUMMYFUNCTION("""COMPUTED_VALUE"""),101)</f>
        <v>101</v>
      </c>
      <c r="B3037" s="1" t="str">
        <f ca="1">IFERROR(__xludf.DUMMYFUNCTION("""COMPUTED_VALUE"""),"Media_Print_GALA contribution")</f>
        <v>Media_Print_GALA contribution</v>
      </c>
      <c r="C3037" s="1">
        <f ca="1">IFERROR(INDIRECT(ADDRESS(MATCH(A3037,'contribution par jour-semaine'!A:A,0),MATCH(B3037,'contribution par jour-semaine'!$1:$1,0),4,1,"contribution par jour-semaine")),"")</f>
        <v>29853.54296875</v>
      </c>
      <c r="D3037" s="4" t="str">
        <f ca="1">VLOOKUP(A3037,predictions!A:B,2,FALSE)</f>
        <v>30/05/2022</v>
      </c>
      <c r="E3037" s="4">
        <f t="shared" ca="1" si="11"/>
        <v>44711</v>
      </c>
    </row>
    <row r="3038" spans="1:5" ht="13" x14ac:dyDescent="0.15">
      <c r="A3038" s="1">
        <f ca="1">IFERROR(__xludf.DUMMYFUNCTION("""COMPUTED_VALUE"""),101)</f>
        <v>101</v>
      </c>
      <c r="B3038" s="1" t="str">
        <f ca="1">IFERROR(__xludf.DUMMYFUNCTION("""COMPUTED_VALUE"""),"Media_Print_COSMOPOLITAN contribution")</f>
        <v>Media_Print_COSMOPOLITAN contribution</v>
      </c>
      <c r="C3038" s="1">
        <f ca="1">IFERROR(INDIRECT(ADDRESS(MATCH(A3038,'contribution par jour-semaine'!A:A,0),MATCH(B3038,'contribution par jour-semaine'!$1:$1,0),4,1,"contribution par jour-semaine")),"")</f>
        <v>34698.1015625</v>
      </c>
      <c r="D3038" s="4" t="str">
        <f ca="1">VLOOKUP(A3038,predictions!A:B,2,FALSE)</f>
        <v>30/05/2022</v>
      </c>
      <c r="E3038" s="4">
        <f t="shared" ca="1" si="11"/>
        <v>44711</v>
      </c>
    </row>
    <row r="3039" spans="1:5" ht="13" x14ac:dyDescent="0.15">
      <c r="A3039" s="1">
        <f ca="1">IFERROR(__xludf.DUMMYFUNCTION("""COMPUTED_VALUE"""),101)</f>
        <v>101</v>
      </c>
      <c r="B3039" s="1" t="str">
        <f ca="1">IFERROR(__xludf.DUMMYFUNCTION("""COMPUTED_VALUE"""),"Media_Print_FEMME ACTUELLE contribution")</f>
        <v>Media_Print_FEMME ACTUELLE contribution</v>
      </c>
      <c r="C3039" s="1">
        <f ca="1">IFERROR(INDIRECT(ADDRESS(MATCH(A3039,'contribution par jour-semaine'!A:A,0),MATCH(B3039,'contribution par jour-semaine'!$1:$1,0),4,1,"contribution par jour-semaine")),"")</f>
        <v>27273.138671875</v>
      </c>
      <c r="D3039" s="4" t="str">
        <f ca="1">VLOOKUP(A3039,predictions!A:B,2,FALSE)</f>
        <v>30/05/2022</v>
      </c>
      <c r="E3039" s="4">
        <f t="shared" ca="1" si="11"/>
        <v>44711</v>
      </c>
    </row>
    <row r="3040" spans="1:5" ht="13" x14ac:dyDescent="0.15">
      <c r="A3040" s="1">
        <f ca="1">IFERROR(__xludf.DUMMYFUNCTION("""COMPUTED_VALUE"""),101)</f>
        <v>101</v>
      </c>
      <c r="B3040" s="1" t="str">
        <f ca="1">IFERROR(__xludf.DUMMYFUNCTION("""COMPUTED_VALUE"""),"Media_Print_PARIS MATCH contribution")</f>
        <v>Media_Print_PARIS MATCH contribution</v>
      </c>
      <c r="C3040" s="1">
        <f ca="1">IFERROR(INDIRECT(ADDRESS(MATCH(A3040,'contribution par jour-semaine'!A:A,0),MATCH(B3040,'contribution par jour-semaine'!$1:$1,0),4,1,"contribution par jour-semaine")),"")</f>
        <v>9951.775390625</v>
      </c>
      <c r="D3040" s="4" t="str">
        <f ca="1">VLOOKUP(A3040,predictions!A:B,2,FALSE)</f>
        <v>30/05/2022</v>
      </c>
      <c r="E3040" s="4">
        <f t="shared" ca="1" si="11"/>
        <v>44711</v>
      </c>
    </row>
    <row r="3041" spans="1:5" ht="13" x14ac:dyDescent="0.15">
      <c r="A3041" s="1">
        <f ca="1">IFERROR(__xludf.DUMMYFUNCTION("""COMPUTED_VALUE"""),101)</f>
        <v>101</v>
      </c>
      <c r="B3041" s="1" t="str">
        <f ca="1">IFERROR(__xludf.DUMMYFUNCTION("""COMPUTED_VALUE"""),"Media_Print_BIBA contribution")</f>
        <v>Media_Print_BIBA contribution</v>
      </c>
      <c r="C3041" s="1">
        <f ca="1">IFERROR(INDIRECT(ADDRESS(MATCH(A3041,'contribution par jour-semaine'!A:A,0),MATCH(B3041,'contribution par jour-semaine'!$1:$1,0),4,1,"contribution par jour-semaine")),"")</f>
        <v>31310.162109375</v>
      </c>
      <c r="D3041" s="4" t="str">
        <f ca="1">VLOOKUP(A3041,predictions!A:B,2,FALSE)</f>
        <v>30/05/2022</v>
      </c>
      <c r="E3041" s="4">
        <f t="shared" ca="1" si="11"/>
        <v>44711</v>
      </c>
    </row>
    <row r="3042" spans="1:5" ht="13" x14ac:dyDescent="0.15">
      <c r="A3042" s="1">
        <f ca="1">IFERROR(__xludf.DUMMYFUNCTION("""COMPUTED_VALUE"""),101)</f>
        <v>101</v>
      </c>
      <c r="B3042" s="1" t="str">
        <f ca="1">IFERROR(__xludf.DUMMYFUNCTION("""COMPUTED_VALUE"""),"Media_Print_AVANTAGES contribution")</f>
        <v>Media_Print_AVANTAGES contribution</v>
      </c>
      <c r="C3042" s="1">
        <f ca="1">IFERROR(INDIRECT(ADDRESS(MATCH(A3042,'contribution par jour-semaine'!A:A,0),MATCH(B3042,'contribution par jour-semaine'!$1:$1,0),4,1,"contribution par jour-semaine")),"")</f>
        <v>9145.732421875</v>
      </c>
      <c r="D3042" s="4" t="str">
        <f ca="1">VLOOKUP(A3042,predictions!A:B,2,FALSE)</f>
        <v>30/05/2022</v>
      </c>
      <c r="E3042" s="4">
        <f t="shared" ca="1" si="11"/>
        <v>44711</v>
      </c>
    </row>
    <row r="3043" spans="1:5" ht="13" x14ac:dyDescent="0.15">
      <c r="A3043" s="1">
        <f ca="1">IFERROR(__xludf.DUMMYFUNCTION("""COMPUTED_VALUE"""),101)</f>
        <v>101</v>
      </c>
      <c r="B3043" s="1" t="str">
        <f ca="1">IFERROR(__xludf.DUMMYFUNCTION("""COMPUTED_VALUE"""),"Media_Print_PSYCHOLOGIES contribution")</f>
        <v>Media_Print_PSYCHOLOGIES contribution</v>
      </c>
      <c r="C3043" s="1">
        <f ca="1">IFERROR(INDIRECT(ADDRESS(MATCH(A3043,'contribution par jour-semaine'!A:A,0),MATCH(B3043,'contribution par jour-semaine'!$1:$1,0),4,1,"contribution par jour-semaine")),"")</f>
        <v>6358.8466796875</v>
      </c>
      <c r="D3043" s="4" t="str">
        <f ca="1">VLOOKUP(A3043,predictions!A:B,2,FALSE)</f>
        <v>30/05/2022</v>
      </c>
      <c r="E3043" s="4">
        <f t="shared" ca="1" si="11"/>
        <v>44711</v>
      </c>
    </row>
    <row r="3044" spans="1:5" ht="13" x14ac:dyDescent="0.15">
      <c r="A3044" s="1">
        <f ca="1">IFERROR(__xludf.DUMMYFUNCTION("""COMPUTED_VALUE"""),101)</f>
        <v>101</v>
      </c>
      <c r="B3044" s="1" t="str">
        <f ca="1">IFERROR(__xludf.DUMMYFUNCTION("""COMPUTED_VALUE"""),"Media_TV_TF1 contribution")</f>
        <v>Media_TV_TF1 contribution</v>
      </c>
      <c r="C3044" s="1">
        <f ca="1">IFERROR(INDIRECT(ADDRESS(MATCH(A3044,'contribution par jour-semaine'!A:A,0),MATCH(B3044,'contribution par jour-semaine'!$1:$1,0),4,1,"contribution par jour-semaine")),"")</f>
        <v>3999.306396484375</v>
      </c>
      <c r="D3044" s="4" t="str">
        <f ca="1">VLOOKUP(A3044,predictions!A:B,2,FALSE)</f>
        <v>30/05/2022</v>
      </c>
      <c r="E3044" s="4">
        <f t="shared" ca="1" si="11"/>
        <v>44711</v>
      </c>
    </row>
    <row r="3045" spans="1:5" ht="13" x14ac:dyDescent="0.15">
      <c r="A3045" s="1">
        <f ca="1">IFERROR(__xludf.DUMMYFUNCTION("""COMPUTED_VALUE"""),101)</f>
        <v>101</v>
      </c>
      <c r="B3045" s="1" t="str">
        <f ca="1">IFERROR(__xludf.DUMMYFUNCTION("""COMPUTED_VALUE"""),"Media_TV_Others contribution")</f>
        <v>Media_TV_Others contribution</v>
      </c>
      <c r="C3045" s="1">
        <f ca="1">IFERROR(INDIRECT(ADDRESS(MATCH(A3045,'contribution par jour-semaine'!A:A,0),MATCH(B3045,'contribution par jour-semaine'!$1:$1,0),4,1,"contribution par jour-semaine")),"")</f>
        <v>5115.12353515625</v>
      </c>
      <c r="D3045" s="4" t="str">
        <f ca="1">VLOOKUP(A3045,predictions!A:B,2,FALSE)</f>
        <v>30/05/2022</v>
      </c>
      <c r="E3045" s="4">
        <f t="shared" ca="1" si="11"/>
        <v>44711</v>
      </c>
    </row>
    <row r="3046" spans="1:5" ht="13" x14ac:dyDescent="0.15">
      <c r="A3046" s="1">
        <f ca="1">IFERROR(__xludf.DUMMYFUNCTION("""COMPUTED_VALUE"""),101)</f>
        <v>101</v>
      </c>
      <c r="B3046" s="1" t="str">
        <f ca="1">IFERROR(__xludf.DUMMYFUNCTION("""COMPUTED_VALUE"""),"Media_TV_M6 contribution")</f>
        <v>Media_TV_M6 contribution</v>
      </c>
      <c r="C3046" s="1">
        <f ca="1">IFERROR(INDIRECT(ADDRESS(MATCH(A3046,'contribution par jour-semaine'!A:A,0),MATCH(B3046,'contribution par jour-semaine'!$1:$1,0),4,1,"contribution par jour-semaine")),"")</f>
        <v>10383.0791015625</v>
      </c>
      <c r="D3046" s="4" t="str">
        <f ca="1">VLOOKUP(A3046,predictions!A:B,2,FALSE)</f>
        <v>30/05/2022</v>
      </c>
      <c r="E3046" s="4">
        <f t="shared" ca="1" si="11"/>
        <v>44711</v>
      </c>
    </row>
    <row r="3047" spans="1:5" ht="13" x14ac:dyDescent="0.15">
      <c r="A3047" s="1">
        <f ca="1">IFERROR(__xludf.DUMMYFUNCTION("""COMPUTED_VALUE"""),101)</f>
        <v>101</v>
      </c>
      <c r="B3047" s="1" t="str">
        <f ca="1">IFERROR(__xludf.DUMMYFUNCTION("""COMPUTED_VALUE"""),"Media_TV_TMC contribution")</f>
        <v>Media_TV_TMC contribution</v>
      </c>
      <c r="C3047" s="1">
        <f ca="1">IFERROR(INDIRECT(ADDRESS(MATCH(A3047,'contribution par jour-semaine'!A:A,0),MATCH(B3047,'contribution par jour-semaine'!$1:$1,0),4,1,"contribution par jour-semaine")),"")</f>
        <v>6413.0166015625</v>
      </c>
      <c r="D3047" s="4" t="str">
        <f ca="1">VLOOKUP(A3047,predictions!A:B,2,FALSE)</f>
        <v>30/05/2022</v>
      </c>
      <c r="E3047" s="4">
        <f t="shared" ca="1" si="11"/>
        <v>44711</v>
      </c>
    </row>
    <row r="3048" spans="1:5" ht="13" x14ac:dyDescent="0.15">
      <c r="A3048" s="1">
        <f ca="1">IFERROR(__xludf.DUMMYFUNCTION("""COMPUTED_VALUE"""),101)</f>
        <v>101</v>
      </c>
      <c r="B3048" s="1" t="str">
        <f ca="1">IFERROR(__xludf.DUMMYFUNCTION("""COMPUTED_VALUE"""),"Media_TV_FRANCE 2 contribution")</f>
        <v>Media_TV_FRANCE 2 contribution</v>
      </c>
      <c r="C3048" s="1">
        <f ca="1">IFERROR(INDIRECT(ADDRESS(MATCH(A3048,'contribution par jour-semaine'!A:A,0),MATCH(B3048,'contribution par jour-semaine'!$1:$1,0),4,1,"contribution par jour-semaine")),"")</f>
        <v>4850.8681640625</v>
      </c>
      <c r="D3048" s="4" t="str">
        <f ca="1">VLOOKUP(A3048,predictions!A:B,2,FALSE)</f>
        <v>30/05/2022</v>
      </c>
      <c r="E3048" s="4">
        <f t="shared" ca="1" si="11"/>
        <v>44711</v>
      </c>
    </row>
    <row r="3049" spans="1:5" ht="13" x14ac:dyDescent="0.15">
      <c r="A3049" s="1">
        <f ca="1">IFERROR(__xludf.DUMMYFUNCTION("""COMPUTED_VALUE"""),101)</f>
        <v>101</v>
      </c>
      <c r="B3049" s="1" t="str">
        <f ca="1">IFERROR(__xludf.DUMMYFUNCTION("""COMPUTED_VALUE"""),"Media_TV_BFM TV contribution")</f>
        <v>Media_TV_BFM TV contribution</v>
      </c>
      <c r="C3049" s="1">
        <f ca="1">IFERROR(INDIRECT(ADDRESS(MATCH(A3049,'contribution par jour-semaine'!A:A,0),MATCH(B3049,'contribution par jour-semaine'!$1:$1,0),4,1,"contribution par jour-semaine")),"")</f>
        <v>3064.453369140625</v>
      </c>
      <c r="D3049" s="4" t="str">
        <f ca="1">VLOOKUP(A3049,predictions!A:B,2,FALSE)</f>
        <v>30/05/2022</v>
      </c>
      <c r="E3049" s="4">
        <f t="shared" ca="1" si="11"/>
        <v>44711</v>
      </c>
    </row>
    <row r="3050" spans="1:5" ht="13" x14ac:dyDescent="0.15">
      <c r="A3050" s="1">
        <f ca="1">IFERROR(__xludf.DUMMYFUNCTION("""COMPUTED_VALUE"""),101)</f>
        <v>101</v>
      </c>
      <c r="B3050" s="1" t="str">
        <f ca="1">IFERROR(__xludf.DUMMYFUNCTION("""COMPUTED_VALUE"""),"Media_TV_C8 contribution")</f>
        <v>Media_TV_C8 contribution</v>
      </c>
      <c r="C3050" s="1">
        <f ca="1">IFERROR(INDIRECT(ADDRESS(MATCH(A3050,'contribution par jour-semaine'!A:A,0),MATCH(B3050,'contribution par jour-semaine'!$1:$1,0),4,1,"contribution par jour-semaine")),"")</f>
        <v>5615.37744140625</v>
      </c>
      <c r="D3050" s="4" t="str">
        <f ca="1">VLOOKUP(A3050,predictions!A:B,2,FALSE)</f>
        <v>30/05/2022</v>
      </c>
      <c r="E3050" s="4">
        <f t="shared" ca="1" si="11"/>
        <v>44711</v>
      </c>
    </row>
    <row r="3051" spans="1:5" ht="13" x14ac:dyDescent="0.15">
      <c r="A3051" s="1">
        <f ca="1">IFERROR(__xludf.DUMMYFUNCTION("""COMPUTED_VALUE"""),101)</f>
        <v>101</v>
      </c>
      <c r="B3051" s="1" t="str">
        <f ca="1">IFERROR(__xludf.DUMMYFUNCTION("""COMPUTED_VALUE"""),"Media_TV_TF1 SERIES FILMS contribution")</f>
        <v>Media_TV_TF1 SERIES FILMS contribution</v>
      </c>
      <c r="C3051" s="1">
        <f ca="1">IFERROR(INDIRECT(ADDRESS(MATCH(A3051,'contribution par jour-semaine'!A:A,0),MATCH(B3051,'contribution par jour-semaine'!$1:$1,0),4,1,"contribution par jour-semaine")),"")</f>
        <v>3564.06201171875</v>
      </c>
      <c r="D3051" s="4" t="str">
        <f ca="1">VLOOKUP(A3051,predictions!A:B,2,FALSE)</f>
        <v>30/05/2022</v>
      </c>
      <c r="E3051" s="4">
        <f t="shared" ca="1" si="11"/>
        <v>44711</v>
      </c>
    </row>
    <row r="3052" spans="1:5" ht="13" x14ac:dyDescent="0.15">
      <c r="A3052" s="1">
        <f ca="1">IFERROR(__xludf.DUMMYFUNCTION("""COMPUTED_VALUE"""),101)</f>
        <v>101</v>
      </c>
      <c r="B3052" s="1" t="str">
        <f ca="1">IFERROR(__xludf.DUMMYFUNCTION("""COMPUTED_VALUE"""),"Media_TV_NRJ12 contribution")</f>
        <v>Media_TV_NRJ12 contribution</v>
      </c>
      <c r="C3052" s="1">
        <f ca="1">IFERROR(INDIRECT(ADDRESS(MATCH(A3052,'contribution par jour-semaine'!A:A,0),MATCH(B3052,'contribution par jour-semaine'!$1:$1,0),4,1,"contribution par jour-semaine")),"")</f>
        <v>1688.246337890625</v>
      </c>
      <c r="D3052" s="4" t="str">
        <f ca="1">VLOOKUP(A3052,predictions!A:B,2,FALSE)</f>
        <v>30/05/2022</v>
      </c>
      <c r="E3052" s="4">
        <f t="shared" ca="1" si="11"/>
        <v>44711</v>
      </c>
    </row>
    <row r="3053" spans="1:5" ht="13" x14ac:dyDescent="0.15">
      <c r="A3053" s="1">
        <f ca="1">IFERROR(__xludf.DUMMYFUNCTION("""COMPUTED_VALUE"""),101)</f>
        <v>101</v>
      </c>
      <c r="B3053" s="1" t="str">
        <f ca="1">IFERROR(__xludf.DUMMYFUNCTION("""COMPUTED_VALUE"""),"Media_Search contribution")</f>
        <v>Media_Search contribution</v>
      </c>
      <c r="C3053" s="1">
        <f ca="1">IFERROR(INDIRECT(ADDRESS(MATCH(A3053,'contribution par jour-semaine'!A:A,0),MATCH(B3053,'contribution par jour-semaine'!$1:$1,0),4,1,"contribution par jour-semaine")),"")</f>
        <v>73385.3984375</v>
      </c>
      <c r="D3053" s="4" t="str">
        <f ca="1">VLOOKUP(A3053,predictions!A:B,2,FALSE)</f>
        <v>30/05/2022</v>
      </c>
      <c r="E3053" s="4">
        <f t="shared" ca="1" si="11"/>
        <v>44711</v>
      </c>
    </row>
    <row r="3054" spans="1:5" ht="13" x14ac:dyDescent="0.15">
      <c r="A3054" s="1">
        <f ca="1">IFERROR(__xludf.DUMMYFUNCTION("""COMPUTED_VALUE"""),101)</f>
        <v>101</v>
      </c>
      <c r="B3054" s="1" t="str">
        <f ca="1">IFERROR(__xludf.DUMMYFUNCTION("""COMPUTED_VALUE"""),"Media_Social contribution")</f>
        <v>Media_Social contribution</v>
      </c>
      <c r="C3054" s="1">
        <f ca="1">IFERROR(INDIRECT(ADDRESS(MATCH(A3054,'contribution par jour-semaine'!A:A,0),MATCH(B3054,'contribution par jour-semaine'!$1:$1,0),4,1,"contribution par jour-semaine")),"")</f>
        <v>7402.95703125</v>
      </c>
      <c r="D3054" s="4" t="str">
        <f ca="1">VLOOKUP(A3054,predictions!A:B,2,FALSE)</f>
        <v>30/05/2022</v>
      </c>
      <c r="E3054" s="4">
        <f t="shared" ca="1" si="11"/>
        <v>44711</v>
      </c>
    </row>
    <row r="3055" spans="1:5" ht="13" x14ac:dyDescent="0.15">
      <c r="A3055" s="1">
        <f ca="1">IFERROR(__xludf.DUMMYFUNCTION("""COMPUTED_VALUE"""),101)</f>
        <v>101</v>
      </c>
      <c r="B3055" s="1" t="str">
        <f ca="1">IFERROR(__xludf.DUMMYFUNCTION("""COMPUTED_VALUE"""),"Media_Display contribution")</f>
        <v>Media_Display contribution</v>
      </c>
      <c r="C3055" s="1">
        <f ca="1">IFERROR(INDIRECT(ADDRESS(MATCH(A3055,'contribution par jour-semaine'!A:A,0),MATCH(B3055,'contribution par jour-semaine'!$1:$1,0),4,1,"contribution par jour-semaine")),"")</f>
        <v>28627.44921875</v>
      </c>
      <c r="D3055" s="4" t="str">
        <f ca="1">VLOOKUP(A3055,predictions!A:B,2,FALSE)</f>
        <v>30/05/2022</v>
      </c>
      <c r="E3055" s="4">
        <f t="shared" ca="1" si="11"/>
        <v>44711</v>
      </c>
    </row>
    <row r="3056" spans="1:5" ht="13" x14ac:dyDescent="0.15">
      <c r="A3056" s="1">
        <f ca="1">IFERROR(__xludf.DUMMYFUNCTION("""COMPUTED_VALUE"""),101)</f>
        <v>101</v>
      </c>
      <c r="B3056" s="1" t="str">
        <f ca="1">IFERROR(__xludf.DUMMYFUNCTION("""COMPUTED_VALUE"""),"Media_OOH_JC DECAUX VITRINE 2M2 NATIONAL contribution")</f>
        <v>Media_OOH_JC DECAUX VITRINE 2M2 NATIONAL contribution</v>
      </c>
      <c r="C3056" s="1">
        <f ca="1">IFERROR(INDIRECT(ADDRESS(MATCH(A3056,'contribution par jour-semaine'!A:A,0),MATCH(B3056,'contribution par jour-semaine'!$1:$1,0),4,1,"contribution par jour-semaine")),"")</f>
        <v>1515.3096923828125</v>
      </c>
      <c r="D3056" s="4" t="str">
        <f ca="1">VLOOKUP(A3056,predictions!A:B,2,FALSE)</f>
        <v>30/05/2022</v>
      </c>
      <c r="E3056" s="4">
        <f t="shared" ca="1" si="11"/>
        <v>44711</v>
      </c>
    </row>
    <row r="3057" spans="1:5" ht="13" x14ac:dyDescent="0.15">
      <c r="A3057" s="1">
        <f ca="1">IFERROR(__xludf.DUMMYFUNCTION("""COMPUTED_VALUE"""),101)</f>
        <v>101</v>
      </c>
      <c r="B3057" s="1" t="str">
        <f ca="1">IFERROR(__xludf.DUMMYFUNCTION("""COMPUTED_VALUE"""),"Media_OOH_METROBUS METRO NATIONAL contribution")</f>
        <v>Media_OOH_METROBUS METRO NATIONAL contribution</v>
      </c>
      <c r="C3057" s="1">
        <f ca="1">IFERROR(INDIRECT(ADDRESS(MATCH(A3057,'contribution par jour-semaine'!A:A,0),MATCH(B3057,'contribution par jour-semaine'!$1:$1,0),4,1,"contribution par jour-semaine")),"")</f>
        <v>1526.55224609375</v>
      </c>
      <c r="D3057" s="4" t="str">
        <f ca="1">VLOOKUP(A3057,predictions!A:B,2,FALSE)</f>
        <v>30/05/2022</v>
      </c>
      <c r="E3057" s="4">
        <f t="shared" ca="1" si="11"/>
        <v>44711</v>
      </c>
    </row>
    <row r="3058" spans="1:5" ht="13" x14ac:dyDescent="0.15">
      <c r="A3058" s="1">
        <f ca="1">IFERROR(__xludf.DUMMYFUNCTION("""COMPUTED_VALUE"""),101)</f>
        <v>101</v>
      </c>
      <c r="B3058" s="1" t="str">
        <f ca="1">IFERROR(__xludf.DUMMYFUNCTION("""COMPUTED_VALUE"""),"Media_OOH_CLEAR CHANNEL SHOPPING MALLS contribution")</f>
        <v>Media_OOH_CLEAR CHANNEL SHOPPING MALLS contribution</v>
      </c>
      <c r="C3058" s="1">
        <f ca="1">IFERROR(INDIRECT(ADDRESS(MATCH(A3058,'contribution par jour-semaine'!A:A,0),MATCH(B3058,'contribution par jour-semaine'!$1:$1,0),4,1,"contribution par jour-semaine")),"")</f>
        <v>22535.59765625</v>
      </c>
      <c r="D3058" s="4" t="str">
        <f ca="1">VLOOKUP(A3058,predictions!A:B,2,FALSE)</f>
        <v>30/05/2022</v>
      </c>
      <c r="E3058" s="4">
        <f t="shared" ca="1" si="11"/>
        <v>44711</v>
      </c>
    </row>
    <row r="3059" spans="1:5" ht="13" x14ac:dyDescent="0.15">
      <c r="A3059" s="1">
        <f ca="1">IFERROR(__xludf.DUMMYFUNCTION("""COMPUTED_VALUE"""),101)</f>
        <v>101</v>
      </c>
      <c r="B3059" s="1" t="str">
        <f ca="1">IFERROR(__xludf.DUMMYFUNCTION("""COMPUTED_VALUE"""),"Media_OOH_MEDIAGARES TRANSPORT contribution")</f>
        <v>Media_OOH_MEDIAGARES TRANSPORT contribution</v>
      </c>
      <c r="C3059" s="1">
        <f ca="1">IFERROR(INDIRECT(ADDRESS(MATCH(A3059,'contribution par jour-semaine'!A:A,0),MATCH(B3059,'contribution par jour-semaine'!$1:$1,0),4,1,"contribution par jour-semaine")),"")</f>
        <v>16817.23828125</v>
      </c>
      <c r="D3059" s="4" t="str">
        <f ca="1">VLOOKUP(A3059,predictions!A:B,2,FALSE)</f>
        <v>30/05/2022</v>
      </c>
      <c r="E3059" s="4">
        <f t="shared" ca="1" si="11"/>
        <v>44711</v>
      </c>
    </row>
    <row r="3060" spans="1:5" ht="13" x14ac:dyDescent="0.15">
      <c r="A3060" s="1">
        <f ca="1">IFERROR(__xludf.DUMMYFUNCTION("""COMPUTED_VALUE"""),101)</f>
        <v>101</v>
      </c>
      <c r="B3060" s="1" t="str">
        <f ca="1">IFERROR(__xludf.DUMMYFUNCTION("""COMPUTED_VALUE"""),"Media_OOH_Others contribution")</f>
        <v>Media_OOH_Others contribution</v>
      </c>
      <c r="C3060" s="1">
        <f ca="1">IFERROR(INDIRECT(ADDRESS(MATCH(A3060,'contribution par jour-semaine'!A:A,0),MATCH(B3060,'contribution par jour-semaine'!$1:$1,0),4,1,"contribution par jour-semaine")),"")</f>
        <v>7728.21630859375</v>
      </c>
      <c r="D3060" s="4" t="str">
        <f ca="1">VLOOKUP(A3060,predictions!A:B,2,FALSE)</f>
        <v>30/05/2022</v>
      </c>
      <c r="E3060" s="4">
        <f t="shared" ca="1" si="11"/>
        <v>44711</v>
      </c>
    </row>
    <row r="3061" spans="1:5" ht="13" x14ac:dyDescent="0.15">
      <c r="A3061" s="1">
        <f ca="1">IFERROR(__xludf.DUMMYFUNCTION("""COMPUTED_VALUE"""),101)</f>
        <v>101</v>
      </c>
      <c r="B3061" s="1" t="str">
        <f ca="1">IFERROR(__xludf.DUMMYFUNCTION("""COMPUTED_VALUE"""),"baseline contribution")</f>
        <v>baseline contribution</v>
      </c>
      <c r="C3061" s="1">
        <f ca="1">IFERROR(INDIRECT(ADDRESS(MATCH(A3061,'contribution par jour-semaine'!A:A,0),MATCH(B3061,'contribution par jour-semaine'!$1:$1,0),4,1,"contribution par jour-semaine")),"")</f>
        <v>1412528.875</v>
      </c>
      <c r="D3061" s="4" t="str">
        <f ca="1">VLOOKUP(A3061,predictions!A:B,2,FALSE)</f>
        <v>30/05/2022</v>
      </c>
      <c r="E3061" s="4">
        <f t="shared" ca="1" si="11"/>
        <v>44711</v>
      </c>
    </row>
    <row r="3062" spans="1:5" ht="13" x14ac:dyDescent="0.15">
      <c r="A3062" s="1">
        <f ca="1">IFERROR(__xludf.DUMMYFUNCTION("""COMPUTED_VALUE"""),102)</f>
        <v>102</v>
      </c>
      <c r="B3062" s="1" t="str">
        <f ca="1">IFERROR(__xludf.DUMMYFUNCTION("""COMPUTED_VALUE"""),"Media_Print_Others contribution")</f>
        <v>Media_Print_Others contribution</v>
      </c>
      <c r="C3062" s="1">
        <f ca="1">IFERROR(INDIRECT(ADDRESS(MATCH(A3062,'contribution par jour-semaine'!A:A,0),MATCH(B3062,'contribution par jour-semaine'!$1:$1,0),4,1,"contribution par jour-semaine")),"")</f>
        <v>32437.396484375</v>
      </c>
      <c r="D3062" s="4" t="str">
        <f ca="1">VLOOKUP(A3062,predictions!A:B,2,FALSE)</f>
        <v>06/06/2022</v>
      </c>
      <c r="E3062" s="4">
        <f t="shared" ref="E3062:E3316" ca="1" si="12">DATE(RIGHT(D3062,4),MID(D3062,4,2),LEFT(D3062,2))</f>
        <v>44718</v>
      </c>
    </row>
    <row r="3063" spans="1:5" ht="13" x14ac:dyDescent="0.15">
      <c r="A3063" s="1">
        <f ca="1">IFERROR(__xludf.DUMMYFUNCTION("""COMPUTED_VALUE"""),102)</f>
        <v>102</v>
      </c>
      <c r="B3063" s="1" t="str">
        <f ca="1">IFERROR(__xludf.DUMMYFUNCTION("""COMPUTED_VALUE"""),"Media_Print_ELLE contribution")</f>
        <v>Media_Print_ELLE contribution</v>
      </c>
      <c r="C3063" s="1">
        <f ca="1">IFERROR(INDIRECT(ADDRESS(MATCH(A3063,'contribution par jour-semaine'!A:A,0),MATCH(B3063,'contribution par jour-semaine'!$1:$1,0),4,1,"contribution par jour-semaine")),"")</f>
        <v>60786.203125</v>
      </c>
      <c r="D3063" s="4" t="str">
        <f ca="1">VLOOKUP(A3063,predictions!A:B,2,FALSE)</f>
        <v>06/06/2022</v>
      </c>
      <c r="E3063" s="4">
        <f t="shared" ca="1" si="12"/>
        <v>44718</v>
      </c>
    </row>
    <row r="3064" spans="1:5" ht="13" x14ac:dyDescent="0.15">
      <c r="A3064" s="1">
        <f ca="1">IFERROR(__xludf.DUMMYFUNCTION("""COMPUTED_VALUE"""),102)</f>
        <v>102</v>
      </c>
      <c r="B3064" s="1" t="str">
        <f ca="1">IFERROR(__xludf.DUMMYFUNCTION("""COMPUTED_VALUE"""),"Media_Print_MADAME FIGARO contribution")</f>
        <v>Media_Print_MADAME FIGARO contribution</v>
      </c>
      <c r="C3064" s="1">
        <f ca="1">IFERROR(INDIRECT(ADDRESS(MATCH(A3064,'contribution par jour-semaine'!A:A,0),MATCH(B3064,'contribution par jour-semaine'!$1:$1,0),4,1,"contribution par jour-semaine")),"")</f>
        <v>25557.55078125</v>
      </c>
      <c r="D3064" s="4" t="str">
        <f ca="1">VLOOKUP(A3064,predictions!A:B,2,FALSE)</f>
        <v>06/06/2022</v>
      </c>
      <c r="E3064" s="4">
        <f t="shared" ca="1" si="12"/>
        <v>44718</v>
      </c>
    </row>
    <row r="3065" spans="1:5" ht="13" x14ac:dyDescent="0.15">
      <c r="A3065" s="1">
        <f ca="1">IFERROR(__xludf.DUMMYFUNCTION("""COMPUTED_VALUE"""),102)</f>
        <v>102</v>
      </c>
      <c r="B3065" s="1" t="str">
        <f ca="1">IFERROR(__xludf.DUMMYFUNCTION("""COMPUTED_VALUE"""),"Media_Print_MARIE CLAIRE contribution")</f>
        <v>Media_Print_MARIE CLAIRE contribution</v>
      </c>
      <c r="C3065" s="1">
        <f ca="1">IFERROR(INDIRECT(ADDRESS(MATCH(A3065,'contribution par jour-semaine'!A:A,0),MATCH(B3065,'contribution par jour-semaine'!$1:$1,0),4,1,"contribution par jour-semaine")),"")</f>
        <v>13518.12109375</v>
      </c>
      <c r="D3065" s="4" t="str">
        <f ca="1">VLOOKUP(A3065,predictions!A:B,2,FALSE)</f>
        <v>06/06/2022</v>
      </c>
      <c r="E3065" s="4">
        <f t="shared" ca="1" si="12"/>
        <v>44718</v>
      </c>
    </row>
    <row r="3066" spans="1:5" ht="13" x14ac:dyDescent="0.15">
      <c r="A3066" s="1">
        <f ca="1">IFERROR(__xludf.DUMMYFUNCTION("""COMPUTED_VALUE"""),102)</f>
        <v>102</v>
      </c>
      <c r="B3066" s="1" t="str">
        <f ca="1">IFERROR(__xludf.DUMMYFUNCTION("""COMPUTED_VALUE"""),"Media_Print_VERSION FEMINA contribution")</f>
        <v>Media_Print_VERSION FEMINA contribution</v>
      </c>
      <c r="C3066" s="1">
        <f ca="1">IFERROR(INDIRECT(ADDRESS(MATCH(A3066,'contribution par jour-semaine'!A:A,0),MATCH(B3066,'contribution par jour-semaine'!$1:$1,0),4,1,"contribution par jour-semaine")),"")</f>
        <v>23438.205078125</v>
      </c>
      <c r="D3066" s="4" t="str">
        <f ca="1">VLOOKUP(A3066,predictions!A:B,2,FALSE)</f>
        <v>06/06/2022</v>
      </c>
      <c r="E3066" s="4">
        <f t="shared" ca="1" si="12"/>
        <v>44718</v>
      </c>
    </row>
    <row r="3067" spans="1:5" ht="13" x14ac:dyDescent="0.15">
      <c r="A3067" s="1">
        <f ca="1">IFERROR(__xludf.DUMMYFUNCTION("""COMPUTED_VALUE"""),102)</f>
        <v>102</v>
      </c>
      <c r="B3067" s="1" t="str">
        <f ca="1">IFERROR(__xludf.DUMMYFUNCTION("""COMPUTED_VALUE"""),"Media_Print_GALA contribution")</f>
        <v>Media_Print_GALA contribution</v>
      </c>
      <c r="C3067" s="1">
        <f ca="1">IFERROR(INDIRECT(ADDRESS(MATCH(A3067,'contribution par jour-semaine'!A:A,0),MATCH(B3067,'contribution par jour-semaine'!$1:$1,0),4,1,"contribution par jour-semaine")),"")</f>
        <v>30698.6953125</v>
      </c>
      <c r="D3067" s="4" t="str">
        <f ca="1">VLOOKUP(A3067,predictions!A:B,2,FALSE)</f>
        <v>06/06/2022</v>
      </c>
      <c r="E3067" s="4">
        <f t="shared" ca="1" si="12"/>
        <v>44718</v>
      </c>
    </row>
    <row r="3068" spans="1:5" ht="13" x14ac:dyDescent="0.15">
      <c r="A3068" s="1">
        <f ca="1">IFERROR(__xludf.DUMMYFUNCTION("""COMPUTED_VALUE"""),102)</f>
        <v>102</v>
      </c>
      <c r="B3068" s="1" t="str">
        <f ca="1">IFERROR(__xludf.DUMMYFUNCTION("""COMPUTED_VALUE"""),"Media_Print_COSMOPOLITAN contribution")</f>
        <v>Media_Print_COSMOPOLITAN contribution</v>
      </c>
      <c r="C3068" s="1">
        <f ca="1">IFERROR(INDIRECT(ADDRESS(MATCH(A3068,'contribution par jour-semaine'!A:A,0),MATCH(B3068,'contribution par jour-semaine'!$1:$1,0),4,1,"contribution par jour-semaine")),"")</f>
        <v>30437.56640625</v>
      </c>
      <c r="D3068" s="4" t="str">
        <f ca="1">VLOOKUP(A3068,predictions!A:B,2,FALSE)</f>
        <v>06/06/2022</v>
      </c>
      <c r="E3068" s="4">
        <f t="shared" ca="1" si="12"/>
        <v>44718</v>
      </c>
    </row>
    <row r="3069" spans="1:5" ht="13" x14ac:dyDescent="0.15">
      <c r="A3069" s="1">
        <f ca="1">IFERROR(__xludf.DUMMYFUNCTION("""COMPUTED_VALUE"""),102)</f>
        <v>102</v>
      </c>
      <c r="B3069" s="1" t="str">
        <f ca="1">IFERROR(__xludf.DUMMYFUNCTION("""COMPUTED_VALUE"""),"Media_Print_FEMME ACTUELLE contribution")</f>
        <v>Media_Print_FEMME ACTUELLE contribution</v>
      </c>
      <c r="C3069" s="1">
        <f ca="1">IFERROR(INDIRECT(ADDRESS(MATCH(A3069,'contribution par jour-semaine'!A:A,0),MATCH(B3069,'contribution par jour-semaine'!$1:$1,0),4,1,"contribution par jour-semaine")),"")</f>
        <v>20819.0390625</v>
      </c>
      <c r="D3069" s="4" t="str">
        <f ca="1">VLOOKUP(A3069,predictions!A:B,2,FALSE)</f>
        <v>06/06/2022</v>
      </c>
      <c r="E3069" s="4">
        <f t="shared" ca="1" si="12"/>
        <v>44718</v>
      </c>
    </row>
    <row r="3070" spans="1:5" ht="13" x14ac:dyDescent="0.15">
      <c r="A3070" s="1">
        <f ca="1">IFERROR(__xludf.DUMMYFUNCTION("""COMPUTED_VALUE"""),102)</f>
        <v>102</v>
      </c>
      <c r="B3070" s="1" t="str">
        <f ca="1">IFERROR(__xludf.DUMMYFUNCTION("""COMPUTED_VALUE"""),"Media_Print_PARIS MATCH contribution")</f>
        <v>Media_Print_PARIS MATCH contribution</v>
      </c>
      <c r="C3070" s="1">
        <f ca="1">IFERROR(INDIRECT(ADDRESS(MATCH(A3070,'contribution par jour-semaine'!A:A,0),MATCH(B3070,'contribution par jour-semaine'!$1:$1,0),4,1,"contribution par jour-semaine")),"")</f>
        <v>8902.3935546875</v>
      </c>
      <c r="D3070" s="4" t="str">
        <f ca="1">VLOOKUP(A3070,predictions!A:B,2,FALSE)</f>
        <v>06/06/2022</v>
      </c>
      <c r="E3070" s="4">
        <f t="shared" ca="1" si="12"/>
        <v>44718</v>
      </c>
    </row>
    <row r="3071" spans="1:5" ht="13" x14ac:dyDescent="0.15">
      <c r="A3071" s="1">
        <f ca="1">IFERROR(__xludf.DUMMYFUNCTION("""COMPUTED_VALUE"""),102)</f>
        <v>102</v>
      </c>
      <c r="B3071" s="1" t="str">
        <f ca="1">IFERROR(__xludf.DUMMYFUNCTION("""COMPUTED_VALUE"""),"Media_Print_BIBA contribution")</f>
        <v>Media_Print_BIBA contribution</v>
      </c>
      <c r="C3071" s="1">
        <f ca="1">IFERROR(INDIRECT(ADDRESS(MATCH(A3071,'contribution par jour-semaine'!A:A,0),MATCH(B3071,'contribution par jour-semaine'!$1:$1,0),4,1,"contribution par jour-semaine")),"")</f>
        <v>24184.556640625</v>
      </c>
      <c r="D3071" s="4" t="str">
        <f ca="1">VLOOKUP(A3071,predictions!A:B,2,FALSE)</f>
        <v>06/06/2022</v>
      </c>
      <c r="E3071" s="4">
        <f t="shared" ca="1" si="12"/>
        <v>44718</v>
      </c>
    </row>
    <row r="3072" spans="1:5" ht="13" x14ac:dyDescent="0.15">
      <c r="A3072" s="1">
        <f ca="1">IFERROR(__xludf.DUMMYFUNCTION("""COMPUTED_VALUE"""),102)</f>
        <v>102</v>
      </c>
      <c r="B3072" s="1" t="str">
        <f ca="1">IFERROR(__xludf.DUMMYFUNCTION("""COMPUTED_VALUE"""),"Media_Print_AVANTAGES contribution")</f>
        <v>Media_Print_AVANTAGES contribution</v>
      </c>
      <c r="C3072" s="1">
        <f ca="1">IFERROR(INDIRECT(ADDRESS(MATCH(A3072,'contribution par jour-semaine'!A:A,0),MATCH(B3072,'contribution par jour-semaine'!$1:$1,0),4,1,"contribution par jour-semaine")),"")</f>
        <v>8542.826171875</v>
      </c>
      <c r="D3072" s="4" t="str">
        <f ca="1">VLOOKUP(A3072,predictions!A:B,2,FALSE)</f>
        <v>06/06/2022</v>
      </c>
      <c r="E3072" s="4">
        <f t="shared" ca="1" si="12"/>
        <v>44718</v>
      </c>
    </row>
    <row r="3073" spans="1:5" ht="13" x14ac:dyDescent="0.15">
      <c r="A3073" s="1">
        <f ca="1">IFERROR(__xludf.DUMMYFUNCTION("""COMPUTED_VALUE"""),102)</f>
        <v>102</v>
      </c>
      <c r="B3073" s="1" t="str">
        <f ca="1">IFERROR(__xludf.DUMMYFUNCTION("""COMPUTED_VALUE"""),"Media_Print_PSYCHOLOGIES contribution")</f>
        <v>Media_Print_PSYCHOLOGIES contribution</v>
      </c>
      <c r="C3073" s="1">
        <f ca="1">IFERROR(INDIRECT(ADDRESS(MATCH(A3073,'contribution par jour-semaine'!A:A,0),MATCH(B3073,'contribution par jour-semaine'!$1:$1,0),4,1,"contribution par jour-semaine")),"")</f>
        <v>4963.6669921875</v>
      </c>
      <c r="D3073" s="4" t="str">
        <f ca="1">VLOOKUP(A3073,predictions!A:B,2,FALSE)</f>
        <v>06/06/2022</v>
      </c>
      <c r="E3073" s="4">
        <f t="shared" ca="1" si="12"/>
        <v>44718</v>
      </c>
    </row>
    <row r="3074" spans="1:5" ht="13" x14ac:dyDescent="0.15">
      <c r="A3074" s="1">
        <f ca="1">IFERROR(__xludf.DUMMYFUNCTION("""COMPUTED_VALUE"""),102)</f>
        <v>102</v>
      </c>
      <c r="B3074" s="1" t="str">
        <f ca="1">IFERROR(__xludf.DUMMYFUNCTION("""COMPUTED_VALUE"""),"Media_TV_TF1 contribution")</f>
        <v>Media_TV_TF1 contribution</v>
      </c>
      <c r="C3074" s="1">
        <f ca="1">IFERROR(INDIRECT(ADDRESS(MATCH(A3074,'contribution par jour-semaine'!A:A,0),MATCH(B3074,'contribution par jour-semaine'!$1:$1,0),4,1,"contribution par jour-semaine")),"")</f>
        <v>3693.53271484375</v>
      </c>
      <c r="D3074" s="4" t="str">
        <f ca="1">VLOOKUP(A3074,predictions!A:B,2,FALSE)</f>
        <v>06/06/2022</v>
      </c>
      <c r="E3074" s="4">
        <f t="shared" ca="1" si="12"/>
        <v>44718</v>
      </c>
    </row>
    <row r="3075" spans="1:5" ht="13" x14ac:dyDescent="0.15">
      <c r="A3075" s="1">
        <f ca="1">IFERROR(__xludf.DUMMYFUNCTION("""COMPUTED_VALUE"""),102)</f>
        <v>102</v>
      </c>
      <c r="B3075" s="1" t="str">
        <f ca="1">IFERROR(__xludf.DUMMYFUNCTION("""COMPUTED_VALUE"""),"Media_TV_Others contribution")</f>
        <v>Media_TV_Others contribution</v>
      </c>
      <c r="C3075" s="1">
        <f ca="1">IFERROR(INDIRECT(ADDRESS(MATCH(A3075,'contribution par jour-semaine'!A:A,0),MATCH(B3075,'contribution par jour-semaine'!$1:$1,0),4,1,"contribution par jour-semaine")),"")</f>
        <v>4723.119140625</v>
      </c>
      <c r="D3075" s="4" t="str">
        <f ca="1">VLOOKUP(A3075,predictions!A:B,2,FALSE)</f>
        <v>06/06/2022</v>
      </c>
      <c r="E3075" s="4">
        <f t="shared" ca="1" si="12"/>
        <v>44718</v>
      </c>
    </row>
    <row r="3076" spans="1:5" ht="13" x14ac:dyDescent="0.15">
      <c r="A3076" s="1">
        <f ca="1">IFERROR(__xludf.DUMMYFUNCTION("""COMPUTED_VALUE"""),102)</f>
        <v>102</v>
      </c>
      <c r="B3076" s="1" t="str">
        <f ca="1">IFERROR(__xludf.DUMMYFUNCTION("""COMPUTED_VALUE"""),"Media_TV_M6 contribution")</f>
        <v>Media_TV_M6 contribution</v>
      </c>
      <c r="C3076" s="1">
        <f ca="1">IFERROR(INDIRECT(ADDRESS(MATCH(A3076,'contribution par jour-semaine'!A:A,0),MATCH(B3076,'contribution par jour-semaine'!$1:$1,0),4,1,"contribution par jour-semaine")),"")</f>
        <v>9730.5126953125</v>
      </c>
      <c r="D3076" s="4" t="str">
        <f ca="1">VLOOKUP(A3076,predictions!A:B,2,FALSE)</f>
        <v>06/06/2022</v>
      </c>
      <c r="E3076" s="4">
        <f t="shared" ca="1" si="12"/>
        <v>44718</v>
      </c>
    </row>
    <row r="3077" spans="1:5" ht="13" x14ac:dyDescent="0.15">
      <c r="A3077" s="1">
        <f ca="1">IFERROR(__xludf.DUMMYFUNCTION("""COMPUTED_VALUE"""),102)</f>
        <v>102</v>
      </c>
      <c r="B3077" s="1" t="str">
        <f ca="1">IFERROR(__xludf.DUMMYFUNCTION("""COMPUTED_VALUE"""),"Media_TV_TMC contribution")</f>
        <v>Media_TV_TMC contribution</v>
      </c>
      <c r="C3077" s="1">
        <f ca="1">IFERROR(INDIRECT(ADDRESS(MATCH(A3077,'contribution par jour-semaine'!A:A,0),MATCH(B3077,'contribution par jour-semaine'!$1:$1,0),4,1,"contribution par jour-semaine")),"")</f>
        <v>5908.8759765625</v>
      </c>
      <c r="D3077" s="4" t="str">
        <f ca="1">VLOOKUP(A3077,predictions!A:B,2,FALSE)</f>
        <v>06/06/2022</v>
      </c>
      <c r="E3077" s="4">
        <f t="shared" ca="1" si="12"/>
        <v>44718</v>
      </c>
    </row>
    <row r="3078" spans="1:5" ht="13" x14ac:dyDescent="0.15">
      <c r="A3078" s="1">
        <f ca="1">IFERROR(__xludf.DUMMYFUNCTION("""COMPUTED_VALUE"""),102)</f>
        <v>102</v>
      </c>
      <c r="B3078" s="1" t="str">
        <f ca="1">IFERROR(__xludf.DUMMYFUNCTION("""COMPUTED_VALUE"""),"Media_TV_FRANCE 2 contribution")</f>
        <v>Media_TV_FRANCE 2 contribution</v>
      </c>
      <c r="C3078" s="1">
        <f ca="1">IFERROR(INDIRECT(ADDRESS(MATCH(A3078,'contribution par jour-semaine'!A:A,0),MATCH(B3078,'contribution par jour-semaine'!$1:$1,0),4,1,"contribution par jour-semaine")),"")</f>
        <v>4459.77978515625</v>
      </c>
      <c r="D3078" s="4" t="str">
        <f ca="1">VLOOKUP(A3078,predictions!A:B,2,FALSE)</f>
        <v>06/06/2022</v>
      </c>
      <c r="E3078" s="4">
        <f t="shared" ca="1" si="12"/>
        <v>44718</v>
      </c>
    </row>
    <row r="3079" spans="1:5" ht="13" x14ac:dyDescent="0.15">
      <c r="A3079" s="1">
        <f ca="1">IFERROR(__xludf.DUMMYFUNCTION("""COMPUTED_VALUE"""),102)</f>
        <v>102</v>
      </c>
      <c r="B3079" s="1" t="str">
        <f ca="1">IFERROR(__xludf.DUMMYFUNCTION("""COMPUTED_VALUE"""),"Media_TV_BFM TV contribution")</f>
        <v>Media_TV_BFM TV contribution</v>
      </c>
      <c r="C3079" s="1">
        <f ca="1">IFERROR(INDIRECT(ADDRESS(MATCH(A3079,'contribution par jour-semaine'!A:A,0),MATCH(B3079,'contribution par jour-semaine'!$1:$1,0),4,1,"contribution par jour-semaine")),"")</f>
        <v>2747.235107421875</v>
      </c>
      <c r="D3079" s="4" t="str">
        <f ca="1">VLOOKUP(A3079,predictions!A:B,2,FALSE)</f>
        <v>06/06/2022</v>
      </c>
      <c r="E3079" s="4">
        <f t="shared" ca="1" si="12"/>
        <v>44718</v>
      </c>
    </row>
    <row r="3080" spans="1:5" ht="13" x14ac:dyDescent="0.15">
      <c r="A3080" s="1">
        <f ca="1">IFERROR(__xludf.DUMMYFUNCTION("""COMPUTED_VALUE"""),102)</f>
        <v>102</v>
      </c>
      <c r="B3080" s="1" t="str">
        <f ca="1">IFERROR(__xludf.DUMMYFUNCTION("""COMPUTED_VALUE"""),"Media_TV_C8 contribution")</f>
        <v>Media_TV_C8 contribution</v>
      </c>
      <c r="C3080" s="1">
        <f ca="1">IFERROR(INDIRECT(ADDRESS(MATCH(A3080,'contribution par jour-semaine'!A:A,0),MATCH(B3080,'contribution par jour-semaine'!$1:$1,0),4,1,"contribution par jour-semaine")),"")</f>
        <v>5405.4169921875</v>
      </c>
      <c r="D3080" s="4" t="str">
        <f ca="1">VLOOKUP(A3080,predictions!A:B,2,FALSE)</f>
        <v>06/06/2022</v>
      </c>
      <c r="E3080" s="4">
        <f t="shared" ca="1" si="12"/>
        <v>44718</v>
      </c>
    </row>
    <row r="3081" spans="1:5" ht="13" x14ac:dyDescent="0.15">
      <c r="A3081" s="1">
        <f ca="1">IFERROR(__xludf.DUMMYFUNCTION("""COMPUTED_VALUE"""),102)</f>
        <v>102</v>
      </c>
      <c r="B3081" s="1" t="str">
        <f ca="1">IFERROR(__xludf.DUMMYFUNCTION("""COMPUTED_VALUE"""),"Media_TV_TF1 SERIES FILMS contribution")</f>
        <v>Media_TV_TF1 SERIES FILMS contribution</v>
      </c>
      <c r="C3081" s="1">
        <f ca="1">IFERROR(INDIRECT(ADDRESS(MATCH(A3081,'contribution par jour-semaine'!A:A,0),MATCH(B3081,'contribution par jour-semaine'!$1:$1,0),4,1,"contribution par jour-semaine")),"")</f>
        <v>3266.081787109375</v>
      </c>
      <c r="D3081" s="4" t="str">
        <f ca="1">VLOOKUP(A3081,predictions!A:B,2,FALSE)</f>
        <v>06/06/2022</v>
      </c>
      <c r="E3081" s="4">
        <f t="shared" ca="1" si="12"/>
        <v>44718</v>
      </c>
    </row>
    <row r="3082" spans="1:5" ht="13" x14ac:dyDescent="0.15">
      <c r="A3082" s="1">
        <f ca="1">IFERROR(__xludf.DUMMYFUNCTION("""COMPUTED_VALUE"""),102)</f>
        <v>102</v>
      </c>
      <c r="B3082" s="1" t="str">
        <f ca="1">IFERROR(__xludf.DUMMYFUNCTION("""COMPUTED_VALUE"""),"Media_TV_NRJ12 contribution")</f>
        <v>Media_TV_NRJ12 contribution</v>
      </c>
      <c r="C3082" s="1">
        <f ca="1">IFERROR(INDIRECT(ADDRESS(MATCH(A3082,'contribution par jour-semaine'!A:A,0),MATCH(B3082,'contribution par jour-semaine'!$1:$1,0),4,1,"contribution par jour-semaine")),"")</f>
        <v>1433.181396484375</v>
      </c>
      <c r="D3082" s="4" t="str">
        <f ca="1">VLOOKUP(A3082,predictions!A:B,2,FALSE)</f>
        <v>06/06/2022</v>
      </c>
      <c r="E3082" s="4">
        <f t="shared" ca="1" si="12"/>
        <v>44718</v>
      </c>
    </row>
    <row r="3083" spans="1:5" ht="13" x14ac:dyDescent="0.15">
      <c r="A3083" s="1">
        <f ca="1">IFERROR(__xludf.DUMMYFUNCTION("""COMPUTED_VALUE"""),102)</f>
        <v>102</v>
      </c>
      <c r="B3083" s="1" t="str">
        <f ca="1">IFERROR(__xludf.DUMMYFUNCTION("""COMPUTED_VALUE"""),"Media_Search contribution")</f>
        <v>Media_Search contribution</v>
      </c>
      <c r="C3083" s="1">
        <f ca="1">IFERROR(INDIRECT(ADDRESS(MATCH(A3083,'contribution par jour-semaine'!A:A,0),MATCH(B3083,'contribution par jour-semaine'!$1:$1,0),4,1,"contribution par jour-semaine")),"")</f>
        <v>73384.8828125</v>
      </c>
      <c r="D3083" s="4" t="str">
        <f ca="1">VLOOKUP(A3083,predictions!A:B,2,FALSE)</f>
        <v>06/06/2022</v>
      </c>
      <c r="E3083" s="4">
        <f t="shared" ca="1" si="12"/>
        <v>44718</v>
      </c>
    </row>
    <row r="3084" spans="1:5" ht="13" x14ac:dyDescent="0.15">
      <c r="A3084" s="1">
        <f ca="1">IFERROR(__xludf.DUMMYFUNCTION("""COMPUTED_VALUE"""),102)</f>
        <v>102</v>
      </c>
      <c r="B3084" s="1" t="str">
        <f ca="1">IFERROR(__xludf.DUMMYFUNCTION("""COMPUTED_VALUE"""),"Media_Social contribution")</f>
        <v>Media_Social contribution</v>
      </c>
      <c r="C3084" s="1">
        <f ca="1">IFERROR(INDIRECT(ADDRESS(MATCH(A3084,'contribution par jour-semaine'!A:A,0),MATCH(B3084,'contribution par jour-semaine'!$1:$1,0),4,1,"contribution par jour-semaine")),"")</f>
        <v>1156.2667236328125</v>
      </c>
      <c r="D3084" s="4" t="str">
        <f ca="1">VLOOKUP(A3084,predictions!A:B,2,FALSE)</f>
        <v>06/06/2022</v>
      </c>
      <c r="E3084" s="4">
        <f t="shared" ca="1" si="12"/>
        <v>44718</v>
      </c>
    </row>
    <row r="3085" spans="1:5" ht="13" x14ac:dyDescent="0.15">
      <c r="A3085" s="1">
        <f ca="1">IFERROR(__xludf.DUMMYFUNCTION("""COMPUTED_VALUE"""),102)</f>
        <v>102</v>
      </c>
      <c r="B3085" s="1" t="str">
        <f ca="1">IFERROR(__xludf.DUMMYFUNCTION("""COMPUTED_VALUE"""),"Media_Display contribution")</f>
        <v>Media_Display contribution</v>
      </c>
      <c r="C3085" s="1">
        <f ca="1">IFERROR(INDIRECT(ADDRESS(MATCH(A3085,'contribution par jour-semaine'!A:A,0),MATCH(B3085,'contribution par jour-semaine'!$1:$1,0),4,1,"contribution par jour-semaine")),"")</f>
        <v>25914.90625</v>
      </c>
      <c r="D3085" s="4" t="str">
        <f ca="1">VLOOKUP(A3085,predictions!A:B,2,FALSE)</f>
        <v>06/06/2022</v>
      </c>
      <c r="E3085" s="4">
        <f t="shared" ca="1" si="12"/>
        <v>44718</v>
      </c>
    </row>
    <row r="3086" spans="1:5" ht="13" x14ac:dyDescent="0.15">
      <c r="A3086" s="1">
        <f ca="1">IFERROR(__xludf.DUMMYFUNCTION("""COMPUTED_VALUE"""),102)</f>
        <v>102</v>
      </c>
      <c r="B3086" s="1" t="str">
        <f ca="1">IFERROR(__xludf.DUMMYFUNCTION("""COMPUTED_VALUE"""),"Media_OOH_JC DECAUX VITRINE 2M2 NATIONAL contribution")</f>
        <v>Media_OOH_JC DECAUX VITRINE 2M2 NATIONAL contribution</v>
      </c>
      <c r="C3086" s="1">
        <f ca="1">IFERROR(INDIRECT(ADDRESS(MATCH(A3086,'contribution par jour-semaine'!A:A,0),MATCH(B3086,'contribution par jour-semaine'!$1:$1,0),4,1,"contribution par jour-semaine")),"")</f>
        <v>1464.324951171875</v>
      </c>
      <c r="D3086" s="4" t="str">
        <f ca="1">VLOOKUP(A3086,predictions!A:B,2,FALSE)</f>
        <v>06/06/2022</v>
      </c>
      <c r="E3086" s="4">
        <f t="shared" ca="1" si="12"/>
        <v>44718</v>
      </c>
    </row>
    <row r="3087" spans="1:5" ht="13" x14ac:dyDescent="0.15">
      <c r="A3087" s="1">
        <f ca="1">IFERROR(__xludf.DUMMYFUNCTION("""COMPUTED_VALUE"""),102)</f>
        <v>102</v>
      </c>
      <c r="B3087" s="1" t="str">
        <f ca="1">IFERROR(__xludf.DUMMYFUNCTION("""COMPUTED_VALUE"""),"Media_OOH_METROBUS METRO NATIONAL contribution")</f>
        <v>Media_OOH_METROBUS METRO NATIONAL contribution</v>
      </c>
      <c r="C3087" s="1">
        <f ca="1">IFERROR(INDIRECT(ADDRESS(MATCH(A3087,'contribution par jour-semaine'!A:A,0),MATCH(B3087,'contribution par jour-semaine'!$1:$1,0),4,1,"contribution par jour-semaine")),"")</f>
        <v>1444.29443359375</v>
      </c>
      <c r="D3087" s="4" t="str">
        <f ca="1">VLOOKUP(A3087,predictions!A:B,2,FALSE)</f>
        <v>06/06/2022</v>
      </c>
      <c r="E3087" s="4">
        <f t="shared" ca="1" si="12"/>
        <v>44718</v>
      </c>
    </row>
    <row r="3088" spans="1:5" ht="13" x14ac:dyDescent="0.15">
      <c r="A3088" s="1">
        <f ca="1">IFERROR(__xludf.DUMMYFUNCTION("""COMPUTED_VALUE"""),102)</f>
        <v>102</v>
      </c>
      <c r="B3088" s="1" t="str">
        <f ca="1">IFERROR(__xludf.DUMMYFUNCTION("""COMPUTED_VALUE"""),"Media_OOH_CLEAR CHANNEL SHOPPING MALLS contribution")</f>
        <v>Media_OOH_CLEAR CHANNEL SHOPPING MALLS contribution</v>
      </c>
      <c r="C3088" s="1">
        <f ca="1">IFERROR(INDIRECT(ADDRESS(MATCH(A3088,'contribution par jour-semaine'!A:A,0),MATCH(B3088,'contribution par jour-semaine'!$1:$1,0),4,1,"contribution par jour-semaine")),"")</f>
        <v>21579.005859375</v>
      </c>
      <c r="D3088" s="4" t="str">
        <f ca="1">VLOOKUP(A3088,predictions!A:B,2,FALSE)</f>
        <v>06/06/2022</v>
      </c>
      <c r="E3088" s="4">
        <f t="shared" ca="1" si="12"/>
        <v>44718</v>
      </c>
    </row>
    <row r="3089" spans="1:5" ht="13" x14ac:dyDescent="0.15">
      <c r="A3089" s="1">
        <f ca="1">IFERROR(__xludf.DUMMYFUNCTION("""COMPUTED_VALUE"""),102)</f>
        <v>102</v>
      </c>
      <c r="B3089" s="1" t="str">
        <f ca="1">IFERROR(__xludf.DUMMYFUNCTION("""COMPUTED_VALUE"""),"Media_OOH_MEDIAGARES TRANSPORT contribution")</f>
        <v>Media_OOH_MEDIAGARES TRANSPORT contribution</v>
      </c>
      <c r="C3089" s="1">
        <f ca="1">IFERROR(INDIRECT(ADDRESS(MATCH(A3089,'contribution par jour-semaine'!A:A,0),MATCH(B3089,'contribution par jour-semaine'!$1:$1,0),4,1,"contribution par jour-semaine")),"")</f>
        <v>16326.275390625</v>
      </c>
      <c r="D3089" s="4" t="str">
        <f ca="1">VLOOKUP(A3089,predictions!A:B,2,FALSE)</f>
        <v>06/06/2022</v>
      </c>
      <c r="E3089" s="4">
        <f t="shared" ca="1" si="12"/>
        <v>44718</v>
      </c>
    </row>
    <row r="3090" spans="1:5" ht="13" x14ac:dyDescent="0.15">
      <c r="A3090" s="1">
        <f ca="1">IFERROR(__xludf.DUMMYFUNCTION("""COMPUTED_VALUE"""),102)</f>
        <v>102</v>
      </c>
      <c r="B3090" s="1" t="str">
        <f ca="1">IFERROR(__xludf.DUMMYFUNCTION("""COMPUTED_VALUE"""),"Media_OOH_Others contribution")</f>
        <v>Media_OOH_Others contribution</v>
      </c>
      <c r="C3090" s="1">
        <f ca="1">IFERROR(INDIRECT(ADDRESS(MATCH(A3090,'contribution par jour-semaine'!A:A,0),MATCH(B3090,'contribution par jour-semaine'!$1:$1,0),4,1,"contribution par jour-semaine")),"")</f>
        <v>7312.98828125</v>
      </c>
      <c r="D3090" s="4" t="str">
        <f ca="1">VLOOKUP(A3090,predictions!A:B,2,FALSE)</f>
        <v>06/06/2022</v>
      </c>
      <c r="E3090" s="4">
        <f t="shared" ca="1" si="12"/>
        <v>44718</v>
      </c>
    </row>
    <row r="3091" spans="1:5" ht="13" x14ac:dyDescent="0.15">
      <c r="A3091" s="1">
        <f ca="1">IFERROR(__xludf.DUMMYFUNCTION("""COMPUTED_VALUE"""),102)</f>
        <v>102</v>
      </c>
      <c r="B3091" s="1" t="str">
        <f ca="1">IFERROR(__xludf.DUMMYFUNCTION("""COMPUTED_VALUE"""),"baseline contribution")</f>
        <v>baseline contribution</v>
      </c>
      <c r="C3091" s="1">
        <f ca="1">IFERROR(INDIRECT(ADDRESS(MATCH(A3091,'contribution par jour-semaine'!A:A,0),MATCH(B3091,'contribution par jour-semaine'!$1:$1,0),4,1,"contribution par jour-semaine")),"")</f>
        <v>1413595.5</v>
      </c>
      <c r="D3091" s="4" t="str">
        <f ca="1">VLOOKUP(A3091,predictions!A:B,2,FALSE)</f>
        <v>06/06/2022</v>
      </c>
      <c r="E3091" s="4">
        <f t="shared" ca="1" si="12"/>
        <v>44718</v>
      </c>
    </row>
    <row r="3092" spans="1:5" ht="13" x14ac:dyDescent="0.15">
      <c r="A3092" s="1">
        <f ca="1">IFERROR(__xludf.DUMMYFUNCTION("""COMPUTED_VALUE"""),103)</f>
        <v>103</v>
      </c>
      <c r="B3092" s="1" t="str">
        <f ca="1">IFERROR(__xludf.DUMMYFUNCTION("""COMPUTED_VALUE"""),"Media_Print_Others contribution")</f>
        <v>Media_Print_Others contribution</v>
      </c>
      <c r="C3092" s="1">
        <f ca="1">IFERROR(INDIRECT(ADDRESS(MATCH(A3092,'contribution par jour-semaine'!A:A,0),MATCH(B3092,'contribution par jour-semaine'!$1:$1,0),4,1,"contribution par jour-semaine")),"")</f>
        <v>42760.41015625</v>
      </c>
      <c r="D3092" s="4" t="str">
        <f ca="1">VLOOKUP(A3092,predictions!A:B,2,FALSE)</f>
        <v>13/06/2022</v>
      </c>
      <c r="E3092" s="4">
        <f t="shared" ca="1" si="12"/>
        <v>44725</v>
      </c>
    </row>
    <row r="3093" spans="1:5" ht="13" x14ac:dyDescent="0.15">
      <c r="A3093" s="1">
        <f ca="1">IFERROR(__xludf.DUMMYFUNCTION("""COMPUTED_VALUE"""),103)</f>
        <v>103</v>
      </c>
      <c r="B3093" s="1" t="str">
        <f ca="1">IFERROR(__xludf.DUMMYFUNCTION("""COMPUTED_VALUE"""),"Media_Print_ELLE contribution")</f>
        <v>Media_Print_ELLE contribution</v>
      </c>
      <c r="C3093" s="1">
        <f ca="1">IFERROR(INDIRECT(ADDRESS(MATCH(A3093,'contribution par jour-semaine'!A:A,0),MATCH(B3093,'contribution par jour-semaine'!$1:$1,0),4,1,"contribution par jour-semaine")),"")</f>
        <v>60242.015625</v>
      </c>
      <c r="D3093" s="4" t="str">
        <f ca="1">VLOOKUP(A3093,predictions!A:B,2,FALSE)</f>
        <v>13/06/2022</v>
      </c>
      <c r="E3093" s="4">
        <f t="shared" ca="1" si="12"/>
        <v>44725</v>
      </c>
    </row>
    <row r="3094" spans="1:5" ht="13" x14ac:dyDescent="0.15">
      <c r="A3094" s="1">
        <f ca="1">IFERROR(__xludf.DUMMYFUNCTION("""COMPUTED_VALUE"""),103)</f>
        <v>103</v>
      </c>
      <c r="B3094" s="1" t="str">
        <f ca="1">IFERROR(__xludf.DUMMYFUNCTION("""COMPUTED_VALUE"""),"Media_Print_MADAME FIGARO contribution")</f>
        <v>Media_Print_MADAME FIGARO contribution</v>
      </c>
      <c r="C3094" s="1">
        <f ca="1">IFERROR(INDIRECT(ADDRESS(MATCH(A3094,'contribution par jour-semaine'!A:A,0),MATCH(B3094,'contribution par jour-semaine'!$1:$1,0),4,1,"contribution par jour-semaine")),"")</f>
        <v>24174.255859375</v>
      </c>
      <c r="D3094" s="4" t="str">
        <f ca="1">VLOOKUP(A3094,predictions!A:B,2,FALSE)</f>
        <v>13/06/2022</v>
      </c>
      <c r="E3094" s="4">
        <f t="shared" ca="1" si="12"/>
        <v>44725</v>
      </c>
    </row>
    <row r="3095" spans="1:5" ht="13" x14ac:dyDescent="0.15">
      <c r="A3095" s="1">
        <f ca="1">IFERROR(__xludf.DUMMYFUNCTION("""COMPUTED_VALUE"""),103)</f>
        <v>103</v>
      </c>
      <c r="B3095" s="1" t="str">
        <f ca="1">IFERROR(__xludf.DUMMYFUNCTION("""COMPUTED_VALUE"""),"Media_Print_MARIE CLAIRE contribution")</f>
        <v>Media_Print_MARIE CLAIRE contribution</v>
      </c>
      <c r="C3095" s="1">
        <f ca="1">IFERROR(INDIRECT(ADDRESS(MATCH(A3095,'contribution par jour-semaine'!A:A,0),MATCH(B3095,'contribution par jour-semaine'!$1:$1,0),4,1,"contribution par jour-semaine")),"")</f>
        <v>11982.3349609375</v>
      </c>
      <c r="D3095" s="4" t="str">
        <f ca="1">VLOOKUP(A3095,predictions!A:B,2,FALSE)</f>
        <v>13/06/2022</v>
      </c>
      <c r="E3095" s="4">
        <f t="shared" ca="1" si="12"/>
        <v>44725</v>
      </c>
    </row>
    <row r="3096" spans="1:5" ht="13" x14ac:dyDescent="0.15">
      <c r="A3096" s="1">
        <f ca="1">IFERROR(__xludf.DUMMYFUNCTION("""COMPUTED_VALUE"""),103)</f>
        <v>103</v>
      </c>
      <c r="B3096" s="1" t="str">
        <f ca="1">IFERROR(__xludf.DUMMYFUNCTION("""COMPUTED_VALUE"""),"Media_Print_VERSION FEMINA contribution")</f>
        <v>Media_Print_VERSION FEMINA contribution</v>
      </c>
      <c r="C3096" s="1">
        <f ca="1">IFERROR(INDIRECT(ADDRESS(MATCH(A3096,'contribution par jour-semaine'!A:A,0),MATCH(B3096,'contribution par jour-semaine'!$1:$1,0),4,1,"contribution par jour-semaine")),"")</f>
        <v>20366.587890625</v>
      </c>
      <c r="D3096" s="4" t="str">
        <f ca="1">VLOOKUP(A3096,predictions!A:B,2,FALSE)</f>
        <v>13/06/2022</v>
      </c>
      <c r="E3096" s="4">
        <f t="shared" ca="1" si="12"/>
        <v>44725</v>
      </c>
    </row>
    <row r="3097" spans="1:5" ht="13" x14ac:dyDescent="0.15">
      <c r="A3097" s="1">
        <f ca="1">IFERROR(__xludf.DUMMYFUNCTION("""COMPUTED_VALUE"""),103)</f>
        <v>103</v>
      </c>
      <c r="B3097" s="1" t="str">
        <f ca="1">IFERROR(__xludf.DUMMYFUNCTION("""COMPUTED_VALUE"""),"Media_Print_GALA contribution")</f>
        <v>Media_Print_GALA contribution</v>
      </c>
      <c r="C3097" s="1">
        <f ca="1">IFERROR(INDIRECT(ADDRESS(MATCH(A3097,'contribution par jour-semaine'!A:A,0),MATCH(B3097,'contribution par jour-semaine'!$1:$1,0),4,1,"contribution par jour-semaine")),"")</f>
        <v>30617.4375</v>
      </c>
      <c r="D3097" s="4" t="str">
        <f ca="1">VLOOKUP(A3097,predictions!A:B,2,FALSE)</f>
        <v>13/06/2022</v>
      </c>
      <c r="E3097" s="4">
        <f t="shared" ca="1" si="12"/>
        <v>44725</v>
      </c>
    </row>
    <row r="3098" spans="1:5" ht="13" x14ac:dyDescent="0.15">
      <c r="A3098" s="1">
        <f ca="1">IFERROR(__xludf.DUMMYFUNCTION("""COMPUTED_VALUE"""),103)</f>
        <v>103</v>
      </c>
      <c r="B3098" s="1" t="str">
        <f ca="1">IFERROR(__xludf.DUMMYFUNCTION("""COMPUTED_VALUE"""),"Media_Print_COSMOPOLITAN contribution")</f>
        <v>Media_Print_COSMOPOLITAN contribution</v>
      </c>
      <c r="C3098" s="1">
        <f ca="1">IFERROR(INDIRECT(ADDRESS(MATCH(A3098,'contribution par jour-semaine'!A:A,0),MATCH(B3098,'contribution par jour-semaine'!$1:$1,0),4,1,"contribution par jour-semaine")),"")</f>
        <v>26652.466796875</v>
      </c>
      <c r="D3098" s="4" t="str">
        <f ca="1">VLOOKUP(A3098,predictions!A:B,2,FALSE)</f>
        <v>13/06/2022</v>
      </c>
      <c r="E3098" s="4">
        <f t="shared" ca="1" si="12"/>
        <v>44725</v>
      </c>
    </row>
    <row r="3099" spans="1:5" ht="13" x14ac:dyDescent="0.15">
      <c r="A3099" s="1">
        <f ca="1">IFERROR(__xludf.DUMMYFUNCTION("""COMPUTED_VALUE"""),103)</f>
        <v>103</v>
      </c>
      <c r="B3099" s="1" t="str">
        <f ca="1">IFERROR(__xludf.DUMMYFUNCTION("""COMPUTED_VALUE"""),"Media_Print_FEMME ACTUELLE contribution")</f>
        <v>Media_Print_FEMME ACTUELLE contribution</v>
      </c>
      <c r="C3099" s="1">
        <f ca="1">IFERROR(INDIRECT(ADDRESS(MATCH(A3099,'contribution par jour-semaine'!A:A,0),MATCH(B3099,'contribution par jour-semaine'!$1:$1,0),4,1,"contribution par jour-semaine")),"")</f>
        <v>14929.1875</v>
      </c>
      <c r="D3099" s="4" t="str">
        <f ca="1">VLOOKUP(A3099,predictions!A:B,2,FALSE)</f>
        <v>13/06/2022</v>
      </c>
      <c r="E3099" s="4">
        <f t="shared" ca="1" si="12"/>
        <v>44725</v>
      </c>
    </row>
    <row r="3100" spans="1:5" ht="13" x14ac:dyDescent="0.15">
      <c r="A3100" s="1">
        <f ca="1">IFERROR(__xludf.DUMMYFUNCTION("""COMPUTED_VALUE"""),103)</f>
        <v>103</v>
      </c>
      <c r="B3100" s="1" t="str">
        <f ca="1">IFERROR(__xludf.DUMMYFUNCTION("""COMPUTED_VALUE"""),"Media_Print_PARIS MATCH contribution")</f>
        <v>Media_Print_PARIS MATCH contribution</v>
      </c>
      <c r="C3100" s="1">
        <f ca="1">IFERROR(INDIRECT(ADDRESS(MATCH(A3100,'contribution par jour-semaine'!A:A,0),MATCH(B3100,'contribution par jour-semaine'!$1:$1,0),4,1,"contribution par jour-semaine")),"")</f>
        <v>7911.076171875</v>
      </c>
      <c r="D3100" s="4" t="str">
        <f ca="1">VLOOKUP(A3100,predictions!A:B,2,FALSE)</f>
        <v>13/06/2022</v>
      </c>
      <c r="E3100" s="4">
        <f t="shared" ca="1" si="12"/>
        <v>44725</v>
      </c>
    </row>
    <row r="3101" spans="1:5" ht="13" x14ac:dyDescent="0.15">
      <c r="A3101" s="1">
        <f ca="1">IFERROR(__xludf.DUMMYFUNCTION("""COMPUTED_VALUE"""),103)</f>
        <v>103</v>
      </c>
      <c r="B3101" s="1" t="str">
        <f ca="1">IFERROR(__xludf.DUMMYFUNCTION("""COMPUTED_VALUE"""),"Media_Print_BIBA contribution")</f>
        <v>Media_Print_BIBA contribution</v>
      </c>
      <c r="C3101" s="1">
        <f ca="1">IFERROR(INDIRECT(ADDRESS(MATCH(A3101,'contribution par jour-semaine'!A:A,0),MATCH(B3101,'contribution par jour-semaine'!$1:$1,0),4,1,"contribution par jour-semaine")),"")</f>
        <v>17216.240234375</v>
      </c>
      <c r="D3101" s="4" t="str">
        <f ca="1">VLOOKUP(A3101,predictions!A:B,2,FALSE)</f>
        <v>13/06/2022</v>
      </c>
      <c r="E3101" s="4">
        <f t="shared" ca="1" si="12"/>
        <v>44725</v>
      </c>
    </row>
    <row r="3102" spans="1:5" ht="13" x14ac:dyDescent="0.15">
      <c r="A3102" s="1">
        <f ca="1">IFERROR(__xludf.DUMMYFUNCTION("""COMPUTED_VALUE"""),103)</f>
        <v>103</v>
      </c>
      <c r="B3102" s="1" t="str">
        <f ca="1">IFERROR(__xludf.DUMMYFUNCTION("""COMPUTED_VALUE"""),"Media_Print_AVANTAGES contribution")</f>
        <v>Media_Print_AVANTAGES contribution</v>
      </c>
      <c r="C3102" s="1">
        <f ca="1">IFERROR(INDIRECT(ADDRESS(MATCH(A3102,'contribution par jour-semaine'!A:A,0),MATCH(B3102,'contribution par jour-semaine'!$1:$1,0),4,1,"contribution par jour-semaine")),"")</f>
        <v>8024.95458984375</v>
      </c>
      <c r="D3102" s="4" t="str">
        <f ca="1">VLOOKUP(A3102,predictions!A:B,2,FALSE)</f>
        <v>13/06/2022</v>
      </c>
      <c r="E3102" s="4">
        <f t="shared" ca="1" si="12"/>
        <v>44725</v>
      </c>
    </row>
    <row r="3103" spans="1:5" ht="13" x14ac:dyDescent="0.15">
      <c r="A3103" s="1">
        <f ca="1">IFERROR(__xludf.DUMMYFUNCTION("""COMPUTED_VALUE"""),103)</f>
        <v>103</v>
      </c>
      <c r="B3103" s="1" t="str">
        <f ca="1">IFERROR(__xludf.DUMMYFUNCTION("""COMPUTED_VALUE"""),"Media_Print_PSYCHOLOGIES contribution")</f>
        <v>Media_Print_PSYCHOLOGIES contribution</v>
      </c>
      <c r="C3103" s="1">
        <f ca="1">IFERROR(INDIRECT(ADDRESS(MATCH(A3103,'contribution par jour-semaine'!A:A,0),MATCH(B3103,'contribution par jour-semaine'!$1:$1,0),4,1,"contribution par jour-semaine")),"")</f>
        <v>12045.7978515625</v>
      </c>
      <c r="D3103" s="4" t="str">
        <f ca="1">VLOOKUP(A3103,predictions!A:B,2,FALSE)</f>
        <v>13/06/2022</v>
      </c>
      <c r="E3103" s="4">
        <f t="shared" ca="1" si="12"/>
        <v>44725</v>
      </c>
    </row>
    <row r="3104" spans="1:5" ht="13" x14ac:dyDescent="0.15">
      <c r="A3104" s="1">
        <f ca="1">IFERROR(__xludf.DUMMYFUNCTION("""COMPUTED_VALUE"""),103)</f>
        <v>103</v>
      </c>
      <c r="B3104" s="1" t="str">
        <f ca="1">IFERROR(__xludf.DUMMYFUNCTION("""COMPUTED_VALUE"""),"Media_TV_TF1 contribution")</f>
        <v>Media_TV_TF1 contribution</v>
      </c>
      <c r="C3104" s="1">
        <f ca="1">IFERROR(INDIRECT(ADDRESS(MATCH(A3104,'contribution par jour-semaine'!A:A,0),MATCH(B3104,'contribution par jour-semaine'!$1:$1,0),4,1,"contribution par jour-semaine")),"")</f>
        <v>3435.14111328125</v>
      </c>
      <c r="D3104" s="4" t="str">
        <f ca="1">VLOOKUP(A3104,predictions!A:B,2,FALSE)</f>
        <v>13/06/2022</v>
      </c>
      <c r="E3104" s="4">
        <f t="shared" ca="1" si="12"/>
        <v>44725</v>
      </c>
    </row>
    <row r="3105" spans="1:5" ht="13" x14ac:dyDescent="0.15">
      <c r="A3105" s="1">
        <f ca="1">IFERROR(__xludf.DUMMYFUNCTION("""COMPUTED_VALUE"""),103)</f>
        <v>103</v>
      </c>
      <c r="B3105" s="1" t="str">
        <f ca="1">IFERROR(__xludf.DUMMYFUNCTION("""COMPUTED_VALUE"""),"Media_TV_Others contribution")</f>
        <v>Media_TV_Others contribution</v>
      </c>
      <c r="C3105" s="1">
        <f ca="1">IFERROR(INDIRECT(ADDRESS(MATCH(A3105,'contribution par jour-semaine'!A:A,0),MATCH(B3105,'contribution par jour-semaine'!$1:$1,0),4,1,"contribution par jour-semaine")),"")</f>
        <v>4373.57861328125</v>
      </c>
      <c r="D3105" s="4" t="str">
        <f ca="1">VLOOKUP(A3105,predictions!A:B,2,FALSE)</f>
        <v>13/06/2022</v>
      </c>
      <c r="E3105" s="4">
        <f t="shared" ca="1" si="12"/>
        <v>44725</v>
      </c>
    </row>
    <row r="3106" spans="1:5" ht="13" x14ac:dyDescent="0.15">
      <c r="A3106" s="1">
        <f ca="1">IFERROR(__xludf.DUMMYFUNCTION("""COMPUTED_VALUE"""),103)</f>
        <v>103</v>
      </c>
      <c r="B3106" s="1" t="str">
        <f ca="1">IFERROR(__xludf.DUMMYFUNCTION("""COMPUTED_VALUE"""),"Media_TV_M6 contribution")</f>
        <v>Media_TV_M6 contribution</v>
      </c>
      <c r="C3106" s="1">
        <f ca="1">IFERROR(INDIRECT(ADDRESS(MATCH(A3106,'contribution par jour-semaine'!A:A,0),MATCH(B3106,'contribution par jour-semaine'!$1:$1,0),4,1,"contribution par jour-semaine")),"")</f>
        <v>9150.7109375</v>
      </c>
      <c r="D3106" s="4" t="str">
        <f ca="1">VLOOKUP(A3106,predictions!A:B,2,FALSE)</f>
        <v>13/06/2022</v>
      </c>
      <c r="E3106" s="4">
        <f t="shared" ca="1" si="12"/>
        <v>44725</v>
      </c>
    </row>
    <row r="3107" spans="1:5" ht="13" x14ac:dyDescent="0.15">
      <c r="A3107" s="1">
        <f ca="1">IFERROR(__xludf.DUMMYFUNCTION("""COMPUTED_VALUE"""),103)</f>
        <v>103</v>
      </c>
      <c r="B3107" s="1" t="str">
        <f ca="1">IFERROR(__xludf.DUMMYFUNCTION("""COMPUTED_VALUE"""),"Media_TV_TMC contribution")</f>
        <v>Media_TV_TMC contribution</v>
      </c>
      <c r="C3107" s="1">
        <f ca="1">IFERROR(INDIRECT(ADDRESS(MATCH(A3107,'contribution par jour-semaine'!A:A,0),MATCH(B3107,'contribution par jour-semaine'!$1:$1,0),4,1,"contribution par jour-semaine")),"")</f>
        <v>5479.16796875</v>
      </c>
      <c r="D3107" s="4" t="str">
        <f ca="1">VLOOKUP(A3107,predictions!A:B,2,FALSE)</f>
        <v>13/06/2022</v>
      </c>
      <c r="E3107" s="4">
        <f t="shared" ca="1" si="12"/>
        <v>44725</v>
      </c>
    </row>
    <row r="3108" spans="1:5" ht="13" x14ac:dyDescent="0.15">
      <c r="A3108" s="1">
        <f ca="1">IFERROR(__xludf.DUMMYFUNCTION("""COMPUTED_VALUE"""),103)</f>
        <v>103</v>
      </c>
      <c r="B3108" s="1" t="str">
        <f ca="1">IFERROR(__xludf.DUMMYFUNCTION("""COMPUTED_VALUE"""),"Media_TV_FRANCE 2 contribution")</f>
        <v>Media_TV_FRANCE 2 contribution</v>
      </c>
      <c r="C3108" s="1">
        <f ca="1">IFERROR(INDIRECT(ADDRESS(MATCH(A3108,'contribution par jour-semaine'!A:A,0),MATCH(B3108,'contribution par jour-semaine'!$1:$1,0),4,1,"contribution par jour-semaine")),"")</f>
        <v>4132.455078125</v>
      </c>
      <c r="D3108" s="4" t="str">
        <f ca="1">VLOOKUP(A3108,predictions!A:B,2,FALSE)</f>
        <v>13/06/2022</v>
      </c>
      <c r="E3108" s="4">
        <f t="shared" ca="1" si="12"/>
        <v>44725</v>
      </c>
    </row>
    <row r="3109" spans="1:5" ht="13" x14ac:dyDescent="0.15">
      <c r="A3109" s="1">
        <f ca="1">IFERROR(__xludf.DUMMYFUNCTION("""COMPUTED_VALUE"""),103)</f>
        <v>103</v>
      </c>
      <c r="B3109" s="1" t="str">
        <f ca="1">IFERROR(__xludf.DUMMYFUNCTION("""COMPUTED_VALUE"""),"Media_TV_BFM TV contribution")</f>
        <v>Media_TV_BFM TV contribution</v>
      </c>
      <c r="C3109" s="1">
        <f ca="1">IFERROR(INDIRECT(ADDRESS(MATCH(A3109,'contribution par jour-semaine'!A:A,0),MATCH(B3109,'contribution par jour-semaine'!$1:$1,0),4,1,"contribution par jour-semaine")),"")</f>
        <v>2489.378173828125</v>
      </c>
      <c r="D3109" s="4" t="str">
        <f ca="1">VLOOKUP(A3109,predictions!A:B,2,FALSE)</f>
        <v>13/06/2022</v>
      </c>
      <c r="E3109" s="4">
        <f t="shared" ca="1" si="12"/>
        <v>44725</v>
      </c>
    </row>
    <row r="3110" spans="1:5" ht="13" x14ac:dyDescent="0.15">
      <c r="A3110" s="1">
        <f ca="1">IFERROR(__xludf.DUMMYFUNCTION("""COMPUTED_VALUE"""),103)</f>
        <v>103</v>
      </c>
      <c r="B3110" s="1" t="str">
        <f ca="1">IFERROR(__xludf.DUMMYFUNCTION("""COMPUTED_VALUE"""),"Media_TV_C8 contribution")</f>
        <v>Media_TV_C8 contribution</v>
      </c>
      <c r="C3110" s="1">
        <f ca="1">IFERROR(INDIRECT(ADDRESS(MATCH(A3110,'contribution par jour-semaine'!A:A,0),MATCH(B3110,'contribution par jour-semaine'!$1:$1,0),4,1,"contribution par jour-semaine")),"")</f>
        <v>5220.201171875</v>
      </c>
      <c r="D3110" s="4" t="str">
        <f ca="1">VLOOKUP(A3110,predictions!A:B,2,FALSE)</f>
        <v>13/06/2022</v>
      </c>
      <c r="E3110" s="4">
        <f t="shared" ca="1" si="12"/>
        <v>44725</v>
      </c>
    </row>
    <row r="3111" spans="1:5" ht="13" x14ac:dyDescent="0.15">
      <c r="A3111" s="1">
        <f ca="1">IFERROR(__xludf.DUMMYFUNCTION("""COMPUTED_VALUE"""),103)</f>
        <v>103</v>
      </c>
      <c r="B3111" s="1" t="str">
        <f ca="1">IFERROR(__xludf.DUMMYFUNCTION("""COMPUTED_VALUE"""),"Media_TV_TF1 SERIES FILMS contribution")</f>
        <v>Media_TV_TF1 SERIES FILMS contribution</v>
      </c>
      <c r="C3111" s="1">
        <f ca="1">IFERROR(INDIRECT(ADDRESS(MATCH(A3111,'contribution par jour-semaine'!A:A,0),MATCH(B3111,'contribution par jour-semaine'!$1:$1,0),4,1,"contribution par jour-semaine")),"")</f>
        <v>3001.857177734375</v>
      </c>
      <c r="D3111" s="4" t="str">
        <f ca="1">VLOOKUP(A3111,predictions!A:B,2,FALSE)</f>
        <v>13/06/2022</v>
      </c>
      <c r="E3111" s="4">
        <f t="shared" ca="1" si="12"/>
        <v>44725</v>
      </c>
    </row>
    <row r="3112" spans="1:5" ht="13" x14ac:dyDescent="0.15">
      <c r="A3112" s="1">
        <f ca="1">IFERROR(__xludf.DUMMYFUNCTION("""COMPUTED_VALUE"""),103)</f>
        <v>103</v>
      </c>
      <c r="B3112" s="1" t="str">
        <f ca="1">IFERROR(__xludf.DUMMYFUNCTION("""COMPUTED_VALUE"""),"Media_TV_NRJ12 contribution")</f>
        <v>Media_TV_NRJ12 contribution</v>
      </c>
      <c r="C3112" s="1">
        <f ca="1">IFERROR(INDIRECT(ADDRESS(MATCH(A3112,'contribution par jour-semaine'!A:A,0),MATCH(B3112,'contribution par jour-semaine'!$1:$1,0),4,1,"contribution par jour-semaine")),"")</f>
        <v>1207.5157470703125</v>
      </c>
      <c r="D3112" s="4" t="str">
        <f ca="1">VLOOKUP(A3112,predictions!A:B,2,FALSE)</f>
        <v>13/06/2022</v>
      </c>
      <c r="E3112" s="4">
        <f t="shared" ca="1" si="12"/>
        <v>44725</v>
      </c>
    </row>
    <row r="3113" spans="1:5" ht="13" x14ac:dyDescent="0.15">
      <c r="A3113" s="1">
        <f ca="1">IFERROR(__xludf.DUMMYFUNCTION("""COMPUTED_VALUE"""),103)</f>
        <v>103</v>
      </c>
      <c r="B3113" s="1" t="str">
        <f ca="1">IFERROR(__xludf.DUMMYFUNCTION("""COMPUTED_VALUE"""),"Media_Search contribution")</f>
        <v>Media_Search contribution</v>
      </c>
      <c r="C3113" s="1">
        <f ca="1">IFERROR(INDIRECT(ADDRESS(MATCH(A3113,'contribution par jour-semaine'!A:A,0),MATCH(B3113,'contribution par jour-semaine'!$1:$1,0),4,1,"contribution par jour-semaine")),"")</f>
        <v>73384.40625</v>
      </c>
      <c r="D3113" s="4" t="str">
        <f ca="1">VLOOKUP(A3113,predictions!A:B,2,FALSE)</f>
        <v>13/06/2022</v>
      </c>
      <c r="E3113" s="4">
        <f t="shared" ca="1" si="12"/>
        <v>44725</v>
      </c>
    </row>
    <row r="3114" spans="1:5" ht="13" x14ac:dyDescent="0.15">
      <c r="A3114" s="1">
        <f ca="1">IFERROR(__xludf.DUMMYFUNCTION("""COMPUTED_VALUE"""),103)</f>
        <v>103</v>
      </c>
      <c r="B3114" s="1" t="str">
        <f ca="1">IFERROR(__xludf.DUMMYFUNCTION("""COMPUTED_VALUE"""),"Media_Social contribution")</f>
        <v>Media_Social contribution</v>
      </c>
      <c r="C3114" s="1">
        <f ca="1">IFERROR(INDIRECT(ADDRESS(MATCH(A3114,'contribution par jour-semaine'!A:A,0),MATCH(B3114,'contribution par jour-semaine'!$1:$1,0),4,1,"contribution par jour-semaine")),"")</f>
        <v>251.88265991210938</v>
      </c>
      <c r="D3114" s="4" t="str">
        <f ca="1">VLOOKUP(A3114,predictions!A:B,2,FALSE)</f>
        <v>13/06/2022</v>
      </c>
      <c r="E3114" s="4">
        <f t="shared" ca="1" si="12"/>
        <v>44725</v>
      </c>
    </row>
    <row r="3115" spans="1:5" ht="13" x14ac:dyDescent="0.15">
      <c r="A3115" s="1">
        <f ca="1">IFERROR(__xludf.DUMMYFUNCTION("""COMPUTED_VALUE"""),103)</f>
        <v>103</v>
      </c>
      <c r="B3115" s="1" t="str">
        <f ca="1">IFERROR(__xludf.DUMMYFUNCTION("""COMPUTED_VALUE"""),"Media_Display contribution")</f>
        <v>Media_Display contribution</v>
      </c>
      <c r="C3115" s="1">
        <f ca="1">IFERROR(INDIRECT(ADDRESS(MATCH(A3115,'contribution par jour-semaine'!A:A,0),MATCH(B3115,'contribution par jour-semaine'!$1:$1,0),4,1,"contribution par jour-semaine")),"")</f>
        <v>23035.73046875</v>
      </c>
      <c r="D3115" s="4" t="str">
        <f ca="1">VLOOKUP(A3115,predictions!A:B,2,FALSE)</f>
        <v>13/06/2022</v>
      </c>
      <c r="E3115" s="4">
        <f t="shared" ca="1" si="12"/>
        <v>44725</v>
      </c>
    </row>
    <row r="3116" spans="1:5" ht="13" x14ac:dyDescent="0.15">
      <c r="A3116" s="1">
        <f ca="1">IFERROR(__xludf.DUMMYFUNCTION("""COMPUTED_VALUE"""),103)</f>
        <v>103</v>
      </c>
      <c r="B3116" s="1" t="str">
        <f ca="1">IFERROR(__xludf.DUMMYFUNCTION("""COMPUTED_VALUE"""),"Media_OOH_JC DECAUX VITRINE 2M2 NATIONAL contribution")</f>
        <v>Media_OOH_JC DECAUX VITRINE 2M2 NATIONAL contribution</v>
      </c>
      <c r="C3116" s="1">
        <f ca="1">IFERROR(INDIRECT(ADDRESS(MATCH(A3116,'contribution par jour-semaine'!A:A,0),MATCH(B3116,'contribution par jour-semaine'!$1:$1,0),4,1,"contribution par jour-semaine")),"")</f>
        <v>1415.9747314453125</v>
      </c>
      <c r="D3116" s="4" t="str">
        <f ca="1">VLOOKUP(A3116,predictions!A:B,2,FALSE)</f>
        <v>13/06/2022</v>
      </c>
      <c r="E3116" s="4">
        <f t="shared" ca="1" si="12"/>
        <v>44725</v>
      </c>
    </row>
    <row r="3117" spans="1:5" ht="13" x14ac:dyDescent="0.15">
      <c r="A3117" s="1">
        <f ca="1">IFERROR(__xludf.DUMMYFUNCTION("""COMPUTED_VALUE"""),103)</f>
        <v>103</v>
      </c>
      <c r="B3117" s="1" t="str">
        <f ca="1">IFERROR(__xludf.DUMMYFUNCTION("""COMPUTED_VALUE"""),"Media_OOH_METROBUS METRO NATIONAL contribution")</f>
        <v>Media_OOH_METROBUS METRO NATIONAL contribution</v>
      </c>
      <c r="C3117" s="1">
        <f ca="1">IFERROR(INDIRECT(ADDRESS(MATCH(A3117,'contribution par jour-semaine'!A:A,0),MATCH(B3117,'contribution par jour-semaine'!$1:$1,0),4,1,"contribution par jour-semaine")),"")</f>
        <v>1367.0933837890625</v>
      </c>
      <c r="D3117" s="4" t="str">
        <f ca="1">VLOOKUP(A3117,predictions!A:B,2,FALSE)</f>
        <v>13/06/2022</v>
      </c>
      <c r="E3117" s="4">
        <f t="shared" ca="1" si="12"/>
        <v>44725</v>
      </c>
    </row>
    <row r="3118" spans="1:5" ht="13" x14ac:dyDescent="0.15">
      <c r="A3118" s="1">
        <f ca="1">IFERROR(__xludf.DUMMYFUNCTION("""COMPUTED_VALUE"""),103)</f>
        <v>103</v>
      </c>
      <c r="B3118" s="1" t="str">
        <f ca="1">IFERROR(__xludf.DUMMYFUNCTION("""COMPUTED_VALUE"""),"Media_OOH_CLEAR CHANNEL SHOPPING MALLS contribution")</f>
        <v>Media_OOH_CLEAR CHANNEL SHOPPING MALLS contribution</v>
      </c>
      <c r="C3118" s="1">
        <f ca="1">IFERROR(INDIRECT(ADDRESS(MATCH(A3118,'contribution par jour-semaine'!A:A,0),MATCH(B3118,'contribution par jour-semaine'!$1:$1,0),4,1,"contribution par jour-semaine")),"")</f>
        <v>20534.421875</v>
      </c>
      <c r="D3118" s="4" t="str">
        <f ca="1">VLOOKUP(A3118,predictions!A:B,2,FALSE)</f>
        <v>13/06/2022</v>
      </c>
      <c r="E3118" s="4">
        <f t="shared" ca="1" si="12"/>
        <v>44725</v>
      </c>
    </row>
    <row r="3119" spans="1:5" ht="13" x14ac:dyDescent="0.15">
      <c r="A3119" s="1">
        <f ca="1">IFERROR(__xludf.DUMMYFUNCTION("""COMPUTED_VALUE"""),103)</f>
        <v>103</v>
      </c>
      <c r="B3119" s="1" t="str">
        <f ca="1">IFERROR(__xludf.DUMMYFUNCTION("""COMPUTED_VALUE"""),"Media_OOH_MEDIAGARES TRANSPORT contribution")</f>
        <v>Media_OOH_MEDIAGARES TRANSPORT contribution</v>
      </c>
      <c r="C3119" s="1">
        <f ca="1">IFERROR(INDIRECT(ADDRESS(MATCH(A3119,'contribution par jour-semaine'!A:A,0),MATCH(B3119,'contribution par jour-semaine'!$1:$1,0),4,1,"contribution par jour-semaine")),"")</f>
        <v>15728.7373046875</v>
      </c>
      <c r="D3119" s="4" t="str">
        <f ca="1">VLOOKUP(A3119,predictions!A:B,2,FALSE)</f>
        <v>13/06/2022</v>
      </c>
      <c r="E3119" s="4">
        <f t="shared" ca="1" si="12"/>
        <v>44725</v>
      </c>
    </row>
    <row r="3120" spans="1:5" ht="13" x14ac:dyDescent="0.15">
      <c r="A3120" s="1">
        <f ca="1">IFERROR(__xludf.DUMMYFUNCTION("""COMPUTED_VALUE"""),103)</f>
        <v>103</v>
      </c>
      <c r="B3120" s="1" t="str">
        <f ca="1">IFERROR(__xludf.DUMMYFUNCTION("""COMPUTED_VALUE"""),"Media_OOH_Others contribution")</f>
        <v>Media_OOH_Others contribution</v>
      </c>
      <c r="C3120" s="1">
        <f ca="1">IFERROR(INDIRECT(ADDRESS(MATCH(A3120,'contribution par jour-semaine'!A:A,0),MATCH(B3120,'contribution par jour-semaine'!$1:$1,0),4,1,"contribution par jour-semaine")),"")</f>
        <v>6885.89990234375</v>
      </c>
      <c r="D3120" s="4" t="str">
        <f ca="1">VLOOKUP(A3120,predictions!A:B,2,FALSE)</f>
        <v>13/06/2022</v>
      </c>
      <c r="E3120" s="4">
        <f t="shared" ca="1" si="12"/>
        <v>44725</v>
      </c>
    </row>
    <row r="3121" spans="1:5" ht="13" x14ac:dyDescent="0.15">
      <c r="A3121" s="1">
        <f ca="1">IFERROR(__xludf.DUMMYFUNCTION("""COMPUTED_VALUE"""),103)</f>
        <v>103</v>
      </c>
      <c r="B3121" s="1" t="str">
        <f ca="1">IFERROR(__xludf.DUMMYFUNCTION("""COMPUTED_VALUE"""),"baseline contribution")</f>
        <v>baseline contribution</v>
      </c>
      <c r="C3121" s="1">
        <f ca="1">IFERROR(INDIRECT(ADDRESS(MATCH(A3121,'contribution par jour-semaine'!A:A,0),MATCH(B3121,'contribution par jour-semaine'!$1:$1,0),4,1,"contribution par jour-semaine")),"")</f>
        <v>1414180.25</v>
      </c>
      <c r="D3121" s="4" t="str">
        <f ca="1">VLOOKUP(A3121,predictions!A:B,2,FALSE)</f>
        <v>13/06/2022</v>
      </c>
      <c r="E3121" s="4">
        <f t="shared" ca="1" si="12"/>
        <v>44725</v>
      </c>
    </row>
    <row r="3122" spans="1:5" ht="13" x14ac:dyDescent="0.15">
      <c r="A3122" s="1">
        <f ca="1">IFERROR(__xludf.DUMMYFUNCTION("""COMPUTED_VALUE"""),104)</f>
        <v>104</v>
      </c>
      <c r="B3122" s="1" t="str">
        <f ca="1">IFERROR(__xludf.DUMMYFUNCTION("""COMPUTED_VALUE"""),"Media_Print_Others contribution")</f>
        <v>Media_Print_Others contribution</v>
      </c>
      <c r="C3122" s="1">
        <f ca="1">IFERROR(INDIRECT(ADDRESS(MATCH(A3122,'contribution par jour-semaine'!A:A,0),MATCH(B3122,'contribution par jour-semaine'!$1:$1,0),4,1,"contribution par jour-semaine")),"")</f>
        <v>32638.8515625</v>
      </c>
      <c r="D3122" s="4" t="str">
        <f ca="1">VLOOKUP(A3122,predictions!A:B,2,FALSE)</f>
        <v>20/06/2022</v>
      </c>
      <c r="E3122" s="4">
        <f t="shared" ca="1" si="12"/>
        <v>44732</v>
      </c>
    </row>
    <row r="3123" spans="1:5" ht="13" x14ac:dyDescent="0.15">
      <c r="A3123" s="1">
        <f ca="1">IFERROR(__xludf.DUMMYFUNCTION("""COMPUTED_VALUE"""),104)</f>
        <v>104</v>
      </c>
      <c r="B3123" s="1" t="str">
        <f ca="1">IFERROR(__xludf.DUMMYFUNCTION("""COMPUTED_VALUE"""),"Media_Print_ELLE contribution")</f>
        <v>Media_Print_ELLE contribution</v>
      </c>
      <c r="C3123" s="1">
        <f ca="1">IFERROR(INDIRECT(ADDRESS(MATCH(A3123,'contribution par jour-semaine'!A:A,0),MATCH(B3123,'contribution par jour-semaine'!$1:$1,0),4,1,"contribution par jour-semaine")),"")</f>
        <v>59998.05078125</v>
      </c>
      <c r="D3123" s="4" t="str">
        <f ca="1">VLOOKUP(A3123,predictions!A:B,2,FALSE)</f>
        <v>20/06/2022</v>
      </c>
      <c r="E3123" s="4">
        <f t="shared" ca="1" si="12"/>
        <v>44732</v>
      </c>
    </row>
    <row r="3124" spans="1:5" ht="13" x14ac:dyDescent="0.15">
      <c r="A3124" s="1">
        <f ca="1">IFERROR(__xludf.DUMMYFUNCTION("""COMPUTED_VALUE"""),104)</f>
        <v>104</v>
      </c>
      <c r="B3124" s="1" t="str">
        <f ca="1">IFERROR(__xludf.DUMMYFUNCTION("""COMPUTED_VALUE"""),"Media_Print_MADAME FIGARO contribution")</f>
        <v>Media_Print_MADAME FIGARO contribution</v>
      </c>
      <c r="C3124" s="1">
        <f ca="1">IFERROR(INDIRECT(ADDRESS(MATCH(A3124,'contribution par jour-semaine'!A:A,0),MATCH(B3124,'contribution par jour-semaine'!$1:$1,0),4,1,"contribution par jour-semaine")),"")</f>
        <v>26026.40625</v>
      </c>
      <c r="D3124" s="4" t="str">
        <f ca="1">VLOOKUP(A3124,predictions!A:B,2,FALSE)</f>
        <v>20/06/2022</v>
      </c>
      <c r="E3124" s="4">
        <f t="shared" ca="1" si="12"/>
        <v>44732</v>
      </c>
    </row>
    <row r="3125" spans="1:5" ht="13" x14ac:dyDescent="0.15">
      <c r="A3125" s="1">
        <f ca="1">IFERROR(__xludf.DUMMYFUNCTION("""COMPUTED_VALUE"""),104)</f>
        <v>104</v>
      </c>
      <c r="B3125" s="1" t="str">
        <f ca="1">IFERROR(__xludf.DUMMYFUNCTION("""COMPUTED_VALUE"""),"Media_Print_MARIE CLAIRE contribution")</f>
        <v>Media_Print_MARIE CLAIRE contribution</v>
      </c>
      <c r="C3125" s="1">
        <f ca="1">IFERROR(INDIRECT(ADDRESS(MATCH(A3125,'contribution par jour-semaine'!A:A,0),MATCH(B3125,'contribution par jour-semaine'!$1:$1,0),4,1,"contribution par jour-semaine")),"")</f>
        <v>17115.421875</v>
      </c>
      <c r="D3125" s="4" t="str">
        <f ca="1">VLOOKUP(A3125,predictions!A:B,2,FALSE)</f>
        <v>20/06/2022</v>
      </c>
      <c r="E3125" s="4">
        <f t="shared" ca="1" si="12"/>
        <v>44732</v>
      </c>
    </row>
    <row r="3126" spans="1:5" ht="13" x14ac:dyDescent="0.15">
      <c r="A3126" s="1">
        <f ca="1">IFERROR(__xludf.DUMMYFUNCTION("""COMPUTED_VALUE"""),104)</f>
        <v>104</v>
      </c>
      <c r="B3126" s="1" t="str">
        <f ca="1">IFERROR(__xludf.DUMMYFUNCTION("""COMPUTED_VALUE"""),"Media_Print_VERSION FEMINA contribution")</f>
        <v>Media_Print_VERSION FEMINA contribution</v>
      </c>
      <c r="C3126" s="1">
        <f ca="1">IFERROR(INDIRECT(ADDRESS(MATCH(A3126,'contribution par jour-semaine'!A:A,0),MATCH(B3126,'contribution par jour-semaine'!$1:$1,0),4,1,"contribution par jour-semaine")),"")</f>
        <v>18259.2890625</v>
      </c>
      <c r="D3126" s="4" t="str">
        <f ca="1">VLOOKUP(A3126,predictions!A:B,2,FALSE)</f>
        <v>20/06/2022</v>
      </c>
      <c r="E3126" s="4">
        <f t="shared" ca="1" si="12"/>
        <v>44732</v>
      </c>
    </row>
    <row r="3127" spans="1:5" ht="13" x14ac:dyDescent="0.15">
      <c r="A3127" s="1">
        <f ca="1">IFERROR(__xludf.DUMMYFUNCTION("""COMPUTED_VALUE"""),104)</f>
        <v>104</v>
      </c>
      <c r="B3127" s="1" t="str">
        <f ca="1">IFERROR(__xludf.DUMMYFUNCTION("""COMPUTED_VALUE"""),"Media_Print_GALA contribution")</f>
        <v>Media_Print_GALA contribution</v>
      </c>
      <c r="C3127" s="1">
        <f ca="1">IFERROR(INDIRECT(ADDRESS(MATCH(A3127,'contribution par jour-semaine'!A:A,0),MATCH(B3127,'contribution par jour-semaine'!$1:$1,0),4,1,"contribution par jour-semaine")),"")</f>
        <v>28004.287109375</v>
      </c>
      <c r="D3127" s="4" t="str">
        <f ca="1">VLOOKUP(A3127,predictions!A:B,2,FALSE)</f>
        <v>20/06/2022</v>
      </c>
      <c r="E3127" s="4">
        <f t="shared" ca="1" si="12"/>
        <v>44732</v>
      </c>
    </row>
    <row r="3128" spans="1:5" ht="13" x14ac:dyDescent="0.15">
      <c r="A3128" s="1">
        <f ca="1">IFERROR(__xludf.DUMMYFUNCTION("""COMPUTED_VALUE"""),104)</f>
        <v>104</v>
      </c>
      <c r="B3128" s="1" t="str">
        <f ca="1">IFERROR(__xludf.DUMMYFUNCTION("""COMPUTED_VALUE"""),"Media_Print_COSMOPOLITAN contribution")</f>
        <v>Media_Print_COSMOPOLITAN contribution</v>
      </c>
      <c r="C3128" s="1">
        <f ca="1">IFERROR(INDIRECT(ADDRESS(MATCH(A3128,'contribution par jour-semaine'!A:A,0),MATCH(B3128,'contribution par jour-semaine'!$1:$1,0),4,1,"contribution par jour-semaine")),"")</f>
        <v>23906.330078125</v>
      </c>
      <c r="D3128" s="4" t="str">
        <f ca="1">VLOOKUP(A3128,predictions!A:B,2,FALSE)</f>
        <v>20/06/2022</v>
      </c>
      <c r="E3128" s="4">
        <f t="shared" ca="1" si="12"/>
        <v>44732</v>
      </c>
    </row>
    <row r="3129" spans="1:5" ht="13" x14ac:dyDescent="0.15">
      <c r="A3129" s="1">
        <f ca="1">IFERROR(__xludf.DUMMYFUNCTION("""COMPUTED_VALUE"""),104)</f>
        <v>104</v>
      </c>
      <c r="B3129" s="1" t="str">
        <f ca="1">IFERROR(__xludf.DUMMYFUNCTION("""COMPUTED_VALUE"""),"Media_Print_FEMME ACTUELLE contribution")</f>
        <v>Media_Print_FEMME ACTUELLE contribution</v>
      </c>
      <c r="C3129" s="1">
        <f ca="1">IFERROR(INDIRECT(ADDRESS(MATCH(A3129,'contribution par jour-semaine'!A:A,0),MATCH(B3129,'contribution par jour-semaine'!$1:$1,0),4,1,"contribution par jour-semaine")),"")</f>
        <v>11423.5966796875</v>
      </c>
      <c r="D3129" s="4" t="str">
        <f ca="1">VLOOKUP(A3129,predictions!A:B,2,FALSE)</f>
        <v>20/06/2022</v>
      </c>
      <c r="E3129" s="4">
        <f t="shared" ca="1" si="12"/>
        <v>44732</v>
      </c>
    </row>
    <row r="3130" spans="1:5" ht="13" x14ac:dyDescent="0.15">
      <c r="A3130" s="1">
        <f ca="1">IFERROR(__xludf.DUMMYFUNCTION("""COMPUTED_VALUE"""),104)</f>
        <v>104</v>
      </c>
      <c r="B3130" s="1" t="str">
        <f ca="1">IFERROR(__xludf.DUMMYFUNCTION("""COMPUTED_VALUE"""),"Media_Print_PARIS MATCH contribution")</f>
        <v>Media_Print_PARIS MATCH contribution</v>
      </c>
      <c r="C3130" s="1">
        <f ca="1">IFERROR(INDIRECT(ADDRESS(MATCH(A3130,'contribution par jour-semaine'!A:A,0),MATCH(B3130,'contribution par jour-semaine'!$1:$1,0),4,1,"contribution par jour-semaine")),"")</f>
        <v>6842.34033203125</v>
      </c>
      <c r="D3130" s="4" t="str">
        <f ca="1">VLOOKUP(A3130,predictions!A:B,2,FALSE)</f>
        <v>20/06/2022</v>
      </c>
      <c r="E3130" s="4">
        <f t="shared" ca="1" si="12"/>
        <v>44732</v>
      </c>
    </row>
    <row r="3131" spans="1:5" ht="13" x14ac:dyDescent="0.15">
      <c r="A3131" s="1">
        <f ca="1">IFERROR(__xludf.DUMMYFUNCTION("""COMPUTED_VALUE"""),104)</f>
        <v>104</v>
      </c>
      <c r="B3131" s="1" t="str">
        <f ca="1">IFERROR(__xludf.DUMMYFUNCTION("""COMPUTED_VALUE"""),"Media_Print_BIBA contribution")</f>
        <v>Media_Print_BIBA contribution</v>
      </c>
      <c r="C3131" s="1">
        <f ca="1">IFERROR(INDIRECT(ADDRESS(MATCH(A3131,'contribution par jour-semaine'!A:A,0),MATCH(B3131,'contribution par jour-semaine'!$1:$1,0),4,1,"contribution par jour-semaine")),"")</f>
        <v>38110.6796875</v>
      </c>
      <c r="D3131" s="4" t="str">
        <f ca="1">VLOOKUP(A3131,predictions!A:B,2,FALSE)</f>
        <v>20/06/2022</v>
      </c>
      <c r="E3131" s="4">
        <f t="shared" ca="1" si="12"/>
        <v>44732</v>
      </c>
    </row>
    <row r="3132" spans="1:5" ht="13" x14ac:dyDescent="0.15">
      <c r="A3132" s="1">
        <f ca="1">IFERROR(__xludf.DUMMYFUNCTION("""COMPUTED_VALUE"""),104)</f>
        <v>104</v>
      </c>
      <c r="B3132" s="1" t="str">
        <f ca="1">IFERROR(__xludf.DUMMYFUNCTION("""COMPUTED_VALUE"""),"Media_Print_AVANTAGES contribution")</f>
        <v>Media_Print_AVANTAGES contribution</v>
      </c>
      <c r="C3132" s="1">
        <f ca="1">IFERROR(INDIRECT(ADDRESS(MATCH(A3132,'contribution par jour-semaine'!A:A,0),MATCH(B3132,'contribution par jour-semaine'!$1:$1,0),4,1,"contribution par jour-semaine")),"")</f>
        <v>7573.12255859375</v>
      </c>
      <c r="D3132" s="4" t="str">
        <f ca="1">VLOOKUP(A3132,predictions!A:B,2,FALSE)</f>
        <v>20/06/2022</v>
      </c>
      <c r="E3132" s="4">
        <f t="shared" ca="1" si="12"/>
        <v>44732</v>
      </c>
    </row>
    <row r="3133" spans="1:5" ht="13" x14ac:dyDescent="0.15">
      <c r="A3133" s="1">
        <f ca="1">IFERROR(__xludf.DUMMYFUNCTION("""COMPUTED_VALUE"""),104)</f>
        <v>104</v>
      </c>
      <c r="B3133" s="1" t="str">
        <f ca="1">IFERROR(__xludf.DUMMYFUNCTION("""COMPUTED_VALUE"""),"Media_Print_PSYCHOLOGIES contribution")</f>
        <v>Media_Print_PSYCHOLOGIES contribution</v>
      </c>
      <c r="C3133" s="1">
        <f ca="1">IFERROR(INDIRECT(ADDRESS(MATCH(A3133,'contribution par jour-semaine'!A:A,0),MATCH(B3133,'contribution par jour-semaine'!$1:$1,0),4,1,"contribution par jour-semaine")),"")</f>
        <v>10275.796875</v>
      </c>
      <c r="D3133" s="4" t="str">
        <f ca="1">VLOOKUP(A3133,predictions!A:B,2,FALSE)</f>
        <v>20/06/2022</v>
      </c>
      <c r="E3133" s="4">
        <f t="shared" ca="1" si="12"/>
        <v>44732</v>
      </c>
    </row>
    <row r="3134" spans="1:5" ht="13" x14ac:dyDescent="0.15">
      <c r="A3134" s="1">
        <f ca="1">IFERROR(__xludf.DUMMYFUNCTION("""COMPUTED_VALUE"""),104)</f>
        <v>104</v>
      </c>
      <c r="B3134" s="1" t="str">
        <f ca="1">IFERROR(__xludf.DUMMYFUNCTION("""COMPUTED_VALUE"""),"Media_TV_TF1 contribution")</f>
        <v>Media_TV_TF1 contribution</v>
      </c>
      <c r="C3134" s="1">
        <f ca="1">IFERROR(INDIRECT(ADDRESS(MATCH(A3134,'contribution par jour-semaine'!A:A,0),MATCH(B3134,'contribution par jour-semaine'!$1:$1,0),4,1,"contribution par jour-semaine")),"")</f>
        <v>3214.2724609375</v>
      </c>
      <c r="D3134" s="4" t="str">
        <f ca="1">VLOOKUP(A3134,predictions!A:B,2,FALSE)</f>
        <v>20/06/2022</v>
      </c>
      <c r="E3134" s="4">
        <f t="shared" ca="1" si="12"/>
        <v>44732</v>
      </c>
    </row>
    <row r="3135" spans="1:5" ht="13" x14ac:dyDescent="0.15">
      <c r="A3135" s="1">
        <f ca="1">IFERROR(__xludf.DUMMYFUNCTION("""COMPUTED_VALUE"""),104)</f>
        <v>104</v>
      </c>
      <c r="B3135" s="1" t="str">
        <f ca="1">IFERROR(__xludf.DUMMYFUNCTION("""COMPUTED_VALUE"""),"Media_TV_Others contribution")</f>
        <v>Media_TV_Others contribution</v>
      </c>
      <c r="C3135" s="1">
        <f ca="1">IFERROR(INDIRECT(ADDRESS(MATCH(A3135,'contribution par jour-semaine'!A:A,0),MATCH(B3135,'contribution par jour-semaine'!$1:$1,0),4,1,"contribution par jour-semaine")),"")</f>
        <v>4057.575927734375</v>
      </c>
      <c r="D3135" s="4" t="str">
        <f ca="1">VLOOKUP(A3135,predictions!A:B,2,FALSE)</f>
        <v>20/06/2022</v>
      </c>
      <c r="E3135" s="4">
        <f t="shared" ca="1" si="12"/>
        <v>44732</v>
      </c>
    </row>
    <row r="3136" spans="1:5" ht="13" x14ac:dyDescent="0.15">
      <c r="A3136" s="1">
        <f ca="1">IFERROR(__xludf.DUMMYFUNCTION("""COMPUTED_VALUE"""),104)</f>
        <v>104</v>
      </c>
      <c r="B3136" s="1" t="str">
        <f ca="1">IFERROR(__xludf.DUMMYFUNCTION("""COMPUTED_VALUE"""),"Media_TV_M6 contribution")</f>
        <v>Media_TV_M6 contribution</v>
      </c>
      <c r="C3136" s="1">
        <f ca="1">IFERROR(INDIRECT(ADDRESS(MATCH(A3136,'contribution par jour-semaine'!A:A,0),MATCH(B3136,'contribution par jour-semaine'!$1:$1,0),4,1,"contribution par jour-semaine")),"")</f>
        <v>8644.2685546875</v>
      </c>
      <c r="D3136" s="4" t="str">
        <f ca="1">VLOOKUP(A3136,predictions!A:B,2,FALSE)</f>
        <v>20/06/2022</v>
      </c>
      <c r="E3136" s="4">
        <f t="shared" ca="1" si="12"/>
        <v>44732</v>
      </c>
    </row>
    <row r="3137" spans="1:5" ht="13" x14ac:dyDescent="0.15">
      <c r="A3137" s="1">
        <f ca="1">IFERROR(__xludf.DUMMYFUNCTION("""COMPUTED_VALUE"""),104)</f>
        <v>104</v>
      </c>
      <c r="B3137" s="1" t="str">
        <f ca="1">IFERROR(__xludf.DUMMYFUNCTION("""COMPUTED_VALUE"""),"Media_TV_TMC contribution")</f>
        <v>Media_TV_TMC contribution</v>
      </c>
      <c r="C3137" s="1">
        <f ca="1">IFERROR(INDIRECT(ADDRESS(MATCH(A3137,'contribution par jour-semaine'!A:A,0),MATCH(B3137,'contribution par jour-semaine'!$1:$1,0),4,1,"contribution par jour-semaine")),"")</f>
        <v>5111.42578125</v>
      </c>
      <c r="D3137" s="4" t="str">
        <f ca="1">VLOOKUP(A3137,predictions!A:B,2,FALSE)</f>
        <v>20/06/2022</v>
      </c>
      <c r="E3137" s="4">
        <f t="shared" ca="1" si="12"/>
        <v>44732</v>
      </c>
    </row>
    <row r="3138" spans="1:5" ht="13" x14ac:dyDescent="0.15">
      <c r="A3138" s="1">
        <f ca="1">IFERROR(__xludf.DUMMYFUNCTION("""COMPUTED_VALUE"""),104)</f>
        <v>104</v>
      </c>
      <c r="B3138" s="1" t="str">
        <f ca="1">IFERROR(__xludf.DUMMYFUNCTION("""COMPUTED_VALUE"""),"Media_TV_FRANCE 2 contribution")</f>
        <v>Media_TV_FRANCE 2 contribution</v>
      </c>
      <c r="C3138" s="1">
        <f ca="1">IFERROR(INDIRECT(ADDRESS(MATCH(A3138,'contribution par jour-semaine'!A:A,0),MATCH(B3138,'contribution par jour-semaine'!$1:$1,0),4,1,"contribution par jour-semaine")),"")</f>
        <v>3853.860595703125</v>
      </c>
      <c r="D3138" s="4" t="str">
        <f ca="1">VLOOKUP(A3138,predictions!A:B,2,FALSE)</f>
        <v>20/06/2022</v>
      </c>
      <c r="E3138" s="4">
        <f t="shared" ca="1" si="12"/>
        <v>44732</v>
      </c>
    </row>
    <row r="3139" spans="1:5" ht="13" x14ac:dyDescent="0.15">
      <c r="A3139" s="1">
        <f ca="1">IFERROR(__xludf.DUMMYFUNCTION("""COMPUTED_VALUE"""),104)</f>
        <v>104</v>
      </c>
      <c r="B3139" s="1" t="str">
        <f ca="1">IFERROR(__xludf.DUMMYFUNCTION("""COMPUTED_VALUE"""),"Media_TV_BFM TV contribution")</f>
        <v>Media_TV_BFM TV contribution</v>
      </c>
      <c r="C3139" s="1">
        <f ca="1">IFERROR(INDIRECT(ADDRESS(MATCH(A3139,'contribution par jour-semaine'!A:A,0),MATCH(B3139,'contribution par jour-semaine'!$1:$1,0),4,1,"contribution par jour-semaine")),"")</f>
        <v>2285.39404296875</v>
      </c>
      <c r="D3139" s="4" t="str">
        <f ca="1">VLOOKUP(A3139,predictions!A:B,2,FALSE)</f>
        <v>20/06/2022</v>
      </c>
      <c r="E3139" s="4">
        <f t="shared" ca="1" si="12"/>
        <v>44732</v>
      </c>
    </row>
    <row r="3140" spans="1:5" ht="13" x14ac:dyDescent="0.15">
      <c r="A3140" s="1">
        <f ca="1">IFERROR(__xludf.DUMMYFUNCTION("""COMPUTED_VALUE"""),104)</f>
        <v>104</v>
      </c>
      <c r="B3140" s="1" t="str">
        <f ca="1">IFERROR(__xludf.DUMMYFUNCTION("""COMPUTED_VALUE"""),"Media_TV_C8 contribution")</f>
        <v>Media_TV_C8 contribution</v>
      </c>
      <c r="C3140" s="1">
        <f ca="1">IFERROR(INDIRECT(ADDRESS(MATCH(A3140,'contribution par jour-semaine'!A:A,0),MATCH(B3140,'contribution par jour-semaine'!$1:$1,0),4,1,"contribution par jour-semaine")),"")</f>
        <v>5056.51953125</v>
      </c>
      <c r="D3140" s="4" t="str">
        <f ca="1">VLOOKUP(A3140,predictions!A:B,2,FALSE)</f>
        <v>20/06/2022</v>
      </c>
      <c r="E3140" s="4">
        <f t="shared" ca="1" si="12"/>
        <v>44732</v>
      </c>
    </row>
    <row r="3141" spans="1:5" ht="13" x14ac:dyDescent="0.15">
      <c r="A3141" s="1">
        <f ca="1">IFERROR(__xludf.DUMMYFUNCTION("""COMPUTED_VALUE"""),104)</f>
        <v>104</v>
      </c>
      <c r="B3141" s="1" t="str">
        <f ca="1">IFERROR(__xludf.DUMMYFUNCTION("""COMPUTED_VALUE"""),"Media_TV_TF1 SERIES FILMS contribution")</f>
        <v>Media_TV_TF1 SERIES FILMS contribution</v>
      </c>
      <c r="C3141" s="1">
        <f ca="1">IFERROR(INDIRECT(ADDRESS(MATCH(A3141,'contribution par jour-semaine'!A:A,0),MATCH(B3141,'contribution par jour-semaine'!$1:$1,0),4,1,"contribution par jour-semaine")),"")</f>
        <v>2767.042236328125</v>
      </c>
      <c r="D3141" s="4" t="str">
        <f ca="1">VLOOKUP(A3141,predictions!A:B,2,FALSE)</f>
        <v>20/06/2022</v>
      </c>
      <c r="E3141" s="4">
        <f t="shared" ca="1" si="12"/>
        <v>44732</v>
      </c>
    </row>
    <row r="3142" spans="1:5" ht="13" x14ac:dyDescent="0.15">
      <c r="A3142" s="1">
        <f ca="1">IFERROR(__xludf.DUMMYFUNCTION("""COMPUTED_VALUE"""),104)</f>
        <v>104</v>
      </c>
      <c r="B3142" s="1" t="str">
        <f ca="1">IFERROR(__xludf.DUMMYFUNCTION("""COMPUTED_VALUE"""),"Media_TV_NRJ12 contribution")</f>
        <v>Media_TV_NRJ12 contribution</v>
      </c>
      <c r="C3142" s="1">
        <f ca="1">IFERROR(INDIRECT(ADDRESS(MATCH(A3142,'contribution par jour-semaine'!A:A,0),MATCH(B3142,'contribution par jour-semaine'!$1:$1,0),4,1,"contribution par jour-semaine")),"")</f>
        <v>1012.5051879882812</v>
      </c>
      <c r="D3142" s="4" t="str">
        <f ca="1">VLOOKUP(A3142,predictions!A:B,2,FALSE)</f>
        <v>20/06/2022</v>
      </c>
      <c r="E3142" s="4">
        <f t="shared" ca="1" si="12"/>
        <v>44732</v>
      </c>
    </row>
    <row r="3143" spans="1:5" ht="13" x14ac:dyDescent="0.15">
      <c r="A3143" s="1">
        <f ca="1">IFERROR(__xludf.DUMMYFUNCTION("""COMPUTED_VALUE"""),104)</f>
        <v>104</v>
      </c>
      <c r="B3143" s="1" t="str">
        <f ca="1">IFERROR(__xludf.DUMMYFUNCTION("""COMPUTED_VALUE"""),"Media_Search contribution")</f>
        <v>Media_Search contribution</v>
      </c>
      <c r="C3143" s="1">
        <f ca="1">IFERROR(INDIRECT(ADDRESS(MATCH(A3143,'contribution par jour-semaine'!A:A,0),MATCH(B3143,'contribution par jour-semaine'!$1:$1,0),4,1,"contribution par jour-semaine")),"")</f>
        <v>75464.5078125</v>
      </c>
      <c r="D3143" s="4" t="str">
        <f ca="1">VLOOKUP(A3143,predictions!A:B,2,FALSE)</f>
        <v>20/06/2022</v>
      </c>
      <c r="E3143" s="4">
        <f t="shared" ca="1" si="12"/>
        <v>44732</v>
      </c>
    </row>
    <row r="3144" spans="1:5" ht="13" x14ac:dyDescent="0.15">
      <c r="A3144" s="1">
        <f ca="1">IFERROR(__xludf.DUMMYFUNCTION("""COMPUTED_VALUE"""),104)</f>
        <v>104</v>
      </c>
      <c r="B3144" s="1" t="str">
        <f ca="1">IFERROR(__xludf.DUMMYFUNCTION("""COMPUTED_VALUE"""),"Media_Social contribution")</f>
        <v>Media_Social contribution</v>
      </c>
      <c r="C3144" s="1">
        <f ca="1">IFERROR(INDIRECT(ADDRESS(MATCH(A3144,'contribution par jour-semaine'!A:A,0),MATCH(B3144,'contribution par jour-semaine'!$1:$1,0),4,1,"contribution par jour-semaine")),"")</f>
        <v>67.198478698730469</v>
      </c>
      <c r="D3144" s="4" t="str">
        <f ca="1">VLOOKUP(A3144,predictions!A:B,2,FALSE)</f>
        <v>20/06/2022</v>
      </c>
      <c r="E3144" s="4">
        <f t="shared" ca="1" si="12"/>
        <v>44732</v>
      </c>
    </row>
    <row r="3145" spans="1:5" ht="13" x14ac:dyDescent="0.15">
      <c r="A3145" s="1">
        <f ca="1">IFERROR(__xludf.DUMMYFUNCTION("""COMPUTED_VALUE"""),104)</f>
        <v>104</v>
      </c>
      <c r="B3145" s="1" t="str">
        <f ca="1">IFERROR(__xludf.DUMMYFUNCTION("""COMPUTED_VALUE"""),"Media_Display contribution")</f>
        <v>Media_Display contribution</v>
      </c>
      <c r="C3145" s="1">
        <f ca="1">IFERROR(INDIRECT(ADDRESS(MATCH(A3145,'contribution par jour-semaine'!A:A,0),MATCH(B3145,'contribution par jour-semaine'!$1:$1,0),4,1,"contribution par jour-semaine")),"")</f>
        <v>20082.185546875</v>
      </c>
      <c r="D3145" s="4" t="str">
        <f ca="1">VLOOKUP(A3145,predictions!A:B,2,FALSE)</f>
        <v>20/06/2022</v>
      </c>
      <c r="E3145" s="4">
        <f t="shared" ca="1" si="12"/>
        <v>44732</v>
      </c>
    </row>
    <row r="3146" spans="1:5" ht="13" x14ac:dyDescent="0.15">
      <c r="A3146" s="1">
        <f ca="1">IFERROR(__xludf.DUMMYFUNCTION("""COMPUTED_VALUE"""),104)</f>
        <v>104</v>
      </c>
      <c r="B3146" s="1" t="str">
        <f ca="1">IFERROR(__xludf.DUMMYFUNCTION("""COMPUTED_VALUE"""),"Media_OOH_JC DECAUX VITRINE 2M2 NATIONAL contribution")</f>
        <v>Media_OOH_JC DECAUX VITRINE 2M2 NATIONAL contribution</v>
      </c>
      <c r="C3146" s="1">
        <f ca="1">IFERROR(INDIRECT(ADDRESS(MATCH(A3146,'contribution par jour-semaine'!A:A,0),MATCH(B3146,'contribution par jour-semaine'!$1:$1,0),4,1,"contribution par jour-semaine")),"")</f>
        <v>1370.05810546875</v>
      </c>
      <c r="D3146" s="4" t="str">
        <f ca="1">VLOOKUP(A3146,predictions!A:B,2,FALSE)</f>
        <v>20/06/2022</v>
      </c>
      <c r="E3146" s="4">
        <f t="shared" ca="1" si="12"/>
        <v>44732</v>
      </c>
    </row>
    <row r="3147" spans="1:5" ht="13" x14ac:dyDescent="0.15">
      <c r="A3147" s="1">
        <f ca="1">IFERROR(__xludf.DUMMYFUNCTION("""COMPUTED_VALUE"""),104)</f>
        <v>104</v>
      </c>
      <c r="B3147" s="1" t="str">
        <f ca="1">IFERROR(__xludf.DUMMYFUNCTION("""COMPUTED_VALUE"""),"Media_OOH_METROBUS METRO NATIONAL contribution")</f>
        <v>Media_OOH_METROBUS METRO NATIONAL contribution</v>
      </c>
      <c r="C3147" s="1">
        <f ca="1">IFERROR(INDIRECT(ADDRESS(MATCH(A3147,'contribution par jour-semaine'!A:A,0),MATCH(B3147,'contribution par jour-semaine'!$1:$1,0),4,1,"contribution par jour-semaine")),"")</f>
        <v>1294.5838623046875</v>
      </c>
      <c r="D3147" s="4" t="str">
        <f ca="1">VLOOKUP(A3147,predictions!A:B,2,FALSE)</f>
        <v>20/06/2022</v>
      </c>
      <c r="E3147" s="4">
        <f t="shared" ca="1" si="12"/>
        <v>44732</v>
      </c>
    </row>
    <row r="3148" spans="1:5" ht="13" x14ac:dyDescent="0.15">
      <c r="A3148" s="1">
        <f ca="1">IFERROR(__xludf.DUMMYFUNCTION("""COMPUTED_VALUE"""),104)</f>
        <v>104</v>
      </c>
      <c r="B3148" s="1" t="str">
        <f ca="1">IFERROR(__xludf.DUMMYFUNCTION("""COMPUTED_VALUE"""),"Media_OOH_CLEAR CHANNEL SHOPPING MALLS contribution")</f>
        <v>Media_OOH_CLEAR CHANNEL SHOPPING MALLS contribution</v>
      </c>
      <c r="C3148" s="1">
        <f ca="1">IFERROR(INDIRECT(ADDRESS(MATCH(A3148,'contribution par jour-semaine'!A:A,0),MATCH(B3148,'contribution par jour-semaine'!$1:$1,0),4,1,"contribution par jour-semaine")),"")</f>
        <v>19413.220703125</v>
      </c>
      <c r="D3148" s="4" t="str">
        <f ca="1">VLOOKUP(A3148,predictions!A:B,2,FALSE)</f>
        <v>20/06/2022</v>
      </c>
      <c r="E3148" s="4">
        <f t="shared" ca="1" si="12"/>
        <v>44732</v>
      </c>
    </row>
    <row r="3149" spans="1:5" ht="13" x14ac:dyDescent="0.15">
      <c r="A3149" s="1">
        <f ca="1">IFERROR(__xludf.DUMMYFUNCTION("""COMPUTED_VALUE"""),104)</f>
        <v>104</v>
      </c>
      <c r="B3149" s="1" t="str">
        <f ca="1">IFERROR(__xludf.DUMMYFUNCTION("""COMPUTED_VALUE"""),"Media_OOH_MEDIAGARES TRANSPORT contribution")</f>
        <v>Media_OOH_MEDIAGARES TRANSPORT contribution</v>
      </c>
      <c r="C3149" s="1">
        <f ca="1">IFERROR(INDIRECT(ADDRESS(MATCH(A3149,'contribution par jour-semaine'!A:A,0),MATCH(B3149,'contribution par jour-semaine'!$1:$1,0),4,1,"contribution par jour-semaine")),"")</f>
        <v>15111.0966796875</v>
      </c>
      <c r="D3149" s="4" t="str">
        <f ca="1">VLOOKUP(A3149,predictions!A:B,2,FALSE)</f>
        <v>20/06/2022</v>
      </c>
      <c r="E3149" s="4">
        <f t="shared" ca="1" si="12"/>
        <v>44732</v>
      </c>
    </row>
    <row r="3150" spans="1:5" ht="13" x14ac:dyDescent="0.15">
      <c r="A3150" s="1">
        <f ca="1">IFERROR(__xludf.DUMMYFUNCTION("""COMPUTED_VALUE"""),104)</f>
        <v>104</v>
      </c>
      <c r="B3150" s="1" t="str">
        <f ca="1">IFERROR(__xludf.DUMMYFUNCTION("""COMPUTED_VALUE"""),"Media_OOH_Others contribution")</f>
        <v>Media_OOH_Others contribution</v>
      </c>
      <c r="C3150" s="1">
        <f ca="1">IFERROR(INDIRECT(ADDRESS(MATCH(A3150,'contribution par jour-semaine'!A:A,0),MATCH(B3150,'contribution par jour-semaine'!$1:$1,0),4,1,"contribution par jour-semaine")),"")</f>
        <v>6457.6298828125</v>
      </c>
      <c r="D3150" s="4" t="str">
        <f ca="1">VLOOKUP(A3150,predictions!A:B,2,FALSE)</f>
        <v>20/06/2022</v>
      </c>
      <c r="E3150" s="4">
        <f t="shared" ca="1" si="12"/>
        <v>44732</v>
      </c>
    </row>
    <row r="3151" spans="1:5" ht="13" x14ac:dyDescent="0.15">
      <c r="A3151" s="1">
        <f ca="1">IFERROR(__xludf.DUMMYFUNCTION("""COMPUTED_VALUE"""),104)</f>
        <v>104</v>
      </c>
      <c r="B3151" s="1" t="str">
        <f ca="1">IFERROR(__xludf.DUMMYFUNCTION("""COMPUTED_VALUE"""),"baseline contribution")</f>
        <v>baseline contribution</v>
      </c>
      <c r="C3151" s="1">
        <f ca="1">IFERROR(INDIRECT(ADDRESS(MATCH(A3151,'contribution par jour-semaine'!A:A,0),MATCH(B3151,'contribution par jour-semaine'!$1:$1,0),4,1,"contribution par jour-semaine")),"")</f>
        <v>1414494.625</v>
      </c>
      <c r="D3151" s="4" t="str">
        <f ca="1">VLOOKUP(A3151,predictions!A:B,2,FALSE)</f>
        <v>20/06/2022</v>
      </c>
      <c r="E3151" s="4">
        <f t="shared" ca="1" si="12"/>
        <v>44732</v>
      </c>
    </row>
    <row r="3152" spans="1:5" ht="13" x14ac:dyDescent="0.15">
      <c r="A3152" s="1">
        <f ca="1">IFERROR(__xludf.DUMMYFUNCTION("""COMPUTED_VALUE"""),105)</f>
        <v>105</v>
      </c>
      <c r="B3152" s="1" t="str">
        <f ca="1">IFERROR(__xludf.DUMMYFUNCTION("""COMPUTED_VALUE"""),"Media_Print_Others contribution")</f>
        <v>Media_Print_Others contribution</v>
      </c>
      <c r="C3152" s="1">
        <f ca="1">IFERROR(INDIRECT(ADDRESS(MATCH(A3152,'contribution par jour-semaine'!A:A,0),MATCH(B3152,'contribution par jour-semaine'!$1:$1,0),4,1,"contribution par jour-semaine")),"")</f>
        <v>31842.33203125</v>
      </c>
      <c r="D3152" s="4" t="str">
        <f ca="1">VLOOKUP(A3152,predictions!A:B,2,FALSE)</f>
        <v>27/06/2022</v>
      </c>
      <c r="E3152" s="4">
        <f t="shared" ca="1" si="12"/>
        <v>44739</v>
      </c>
    </row>
    <row r="3153" spans="1:5" ht="13" x14ac:dyDescent="0.15">
      <c r="A3153" s="1">
        <f ca="1">IFERROR(__xludf.DUMMYFUNCTION("""COMPUTED_VALUE"""),105)</f>
        <v>105</v>
      </c>
      <c r="B3153" s="1" t="str">
        <f ca="1">IFERROR(__xludf.DUMMYFUNCTION("""COMPUTED_VALUE"""),"Media_Print_ELLE contribution")</f>
        <v>Media_Print_ELLE contribution</v>
      </c>
      <c r="C3153" s="1">
        <f ca="1">IFERROR(INDIRECT(ADDRESS(MATCH(A3153,'contribution par jour-semaine'!A:A,0),MATCH(B3153,'contribution par jour-semaine'!$1:$1,0),4,1,"contribution par jour-semaine")),"")</f>
        <v>45434.97265625</v>
      </c>
      <c r="D3153" s="4" t="str">
        <f ca="1">VLOOKUP(A3153,predictions!A:B,2,FALSE)</f>
        <v>27/06/2022</v>
      </c>
      <c r="E3153" s="4">
        <f t="shared" ca="1" si="12"/>
        <v>44739</v>
      </c>
    </row>
    <row r="3154" spans="1:5" ht="13" x14ac:dyDescent="0.15">
      <c r="A3154" s="1">
        <f ca="1">IFERROR(__xludf.DUMMYFUNCTION("""COMPUTED_VALUE"""),105)</f>
        <v>105</v>
      </c>
      <c r="B3154" s="1" t="str">
        <f ca="1">IFERROR(__xludf.DUMMYFUNCTION("""COMPUTED_VALUE"""),"Media_Print_MADAME FIGARO contribution")</f>
        <v>Media_Print_MADAME FIGARO contribution</v>
      </c>
      <c r="C3154" s="1">
        <f ca="1">IFERROR(INDIRECT(ADDRESS(MATCH(A3154,'contribution par jour-semaine'!A:A,0),MATCH(B3154,'contribution par jour-semaine'!$1:$1,0),4,1,"contribution par jour-semaine")),"")</f>
        <v>24725.876953125</v>
      </c>
      <c r="D3154" s="4" t="str">
        <f ca="1">VLOOKUP(A3154,predictions!A:B,2,FALSE)</f>
        <v>27/06/2022</v>
      </c>
      <c r="E3154" s="4">
        <f t="shared" ca="1" si="12"/>
        <v>44739</v>
      </c>
    </row>
    <row r="3155" spans="1:5" ht="13" x14ac:dyDescent="0.15">
      <c r="A3155" s="1">
        <f ca="1">IFERROR(__xludf.DUMMYFUNCTION("""COMPUTED_VALUE"""),105)</f>
        <v>105</v>
      </c>
      <c r="B3155" s="1" t="str">
        <f ca="1">IFERROR(__xludf.DUMMYFUNCTION("""COMPUTED_VALUE"""),"Media_Print_MARIE CLAIRE contribution")</f>
        <v>Media_Print_MARIE CLAIRE contribution</v>
      </c>
      <c r="C3155" s="1">
        <f ca="1">IFERROR(INDIRECT(ADDRESS(MATCH(A3155,'contribution par jour-semaine'!A:A,0),MATCH(B3155,'contribution par jour-semaine'!$1:$1,0),4,1,"contribution par jour-semaine")),"")</f>
        <v>14639.3359375</v>
      </c>
      <c r="D3155" s="4" t="str">
        <f ca="1">VLOOKUP(A3155,predictions!A:B,2,FALSE)</f>
        <v>27/06/2022</v>
      </c>
      <c r="E3155" s="4">
        <f t="shared" ca="1" si="12"/>
        <v>44739</v>
      </c>
    </row>
    <row r="3156" spans="1:5" ht="13" x14ac:dyDescent="0.15">
      <c r="A3156" s="1">
        <f ca="1">IFERROR(__xludf.DUMMYFUNCTION("""COMPUTED_VALUE"""),105)</f>
        <v>105</v>
      </c>
      <c r="B3156" s="1" t="str">
        <f ca="1">IFERROR(__xludf.DUMMYFUNCTION("""COMPUTED_VALUE"""),"Media_Print_VERSION FEMINA contribution")</f>
        <v>Media_Print_VERSION FEMINA contribution</v>
      </c>
      <c r="C3156" s="1">
        <f ca="1">IFERROR(INDIRECT(ADDRESS(MATCH(A3156,'contribution par jour-semaine'!A:A,0),MATCH(B3156,'contribution par jour-semaine'!$1:$1,0),4,1,"contribution par jour-semaine")),"")</f>
        <v>16671.94921875</v>
      </c>
      <c r="D3156" s="4" t="str">
        <f ca="1">VLOOKUP(A3156,predictions!A:B,2,FALSE)</f>
        <v>27/06/2022</v>
      </c>
      <c r="E3156" s="4">
        <f t="shared" ca="1" si="12"/>
        <v>44739</v>
      </c>
    </row>
    <row r="3157" spans="1:5" ht="13" x14ac:dyDescent="0.15">
      <c r="A3157" s="1">
        <f ca="1">IFERROR(__xludf.DUMMYFUNCTION("""COMPUTED_VALUE"""),105)</f>
        <v>105</v>
      </c>
      <c r="B3157" s="1" t="str">
        <f ca="1">IFERROR(__xludf.DUMMYFUNCTION("""COMPUTED_VALUE"""),"Media_Print_GALA contribution")</f>
        <v>Media_Print_GALA contribution</v>
      </c>
      <c r="C3157" s="1">
        <f ca="1">IFERROR(INDIRECT(ADDRESS(MATCH(A3157,'contribution par jour-semaine'!A:A,0),MATCH(B3157,'contribution par jour-semaine'!$1:$1,0),4,1,"contribution par jour-semaine")),"")</f>
        <v>29000.08984375</v>
      </c>
      <c r="D3157" s="4" t="str">
        <f ca="1">VLOOKUP(A3157,predictions!A:B,2,FALSE)</f>
        <v>27/06/2022</v>
      </c>
      <c r="E3157" s="4">
        <f t="shared" ca="1" si="12"/>
        <v>44739</v>
      </c>
    </row>
    <row r="3158" spans="1:5" ht="13" x14ac:dyDescent="0.15">
      <c r="A3158" s="1">
        <f ca="1">IFERROR(__xludf.DUMMYFUNCTION("""COMPUTED_VALUE"""),105)</f>
        <v>105</v>
      </c>
      <c r="B3158" s="1" t="str">
        <f ca="1">IFERROR(__xludf.DUMMYFUNCTION("""COMPUTED_VALUE"""),"Media_Print_COSMOPOLITAN contribution")</f>
        <v>Media_Print_COSMOPOLITAN contribution</v>
      </c>
      <c r="C3158" s="1">
        <f ca="1">IFERROR(INDIRECT(ADDRESS(MATCH(A3158,'contribution par jour-semaine'!A:A,0),MATCH(B3158,'contribution par jour-semaine'!$1:$1,0),4,1,"contribution par jour-semaine")),"")</f>
        <v>37231.35546875</v>
      </c>
      <c r="D3158" s="4" t="str">
        <f ca="1">VLOOKUP(A3158,predictions!A:B,2,FALSE)</f>
        <v>27/06/2022</v>
      </c>
      <c r="E3158" s="4">
        <f t="shared" ca="1" si="12"/>
        <v>44739</v>
      </c>
    </row>
    <row r="3159" spans="1:5" ht="13" x14ac:dyDescent="0.15">
      <c r="A3159" s="1">
        <f ca="1">IFERROR(__xludf.DUMMYFUNCTION("""COMPUTED_VALUE"""),105)</f>
        <v>105</v>
      </c>
      <c r="B3159" s="1" t="str">
        <f ca="1">IFERROR(__xludf.DUMMYFUNCTION("""COMPUTED_VALUE"""),"Media_Print_FEMME ACTUELLE contribution")</f>
        <v>Media_Print_FEMME ACTUELLE contribution</v>
      </c>
      <c r="C3159" s="1">
        <f ca="1">IFERROR(INDIRECT(ADDRESS(MATCH(A3159,'contribution par jour-semaine'!A:A,0),MATCH(B3159,'contribution par jour-semaine'!$1:$1,0),4,1,"contribution par jour-semaine")),"")</f>
        <v>9587.306640625</v>
      </c>
      <c r="D3159" s="4" t="str">
        <f ca="1">VLOOKUP(A3159,predictions!A:B,2,FALSE)</f>
        <v>27/06/2022</v>
      </c>
      <c r="E3159" s="4">
        <f t="shared" ca="1" si="12"/>
        <v>44739</v>
      </c>
    </row>
    <row r="3160" spans="1:5" ht="13" x14ac:dyDescent="0.15">
      <c r="A3160" s="1">
        <f ca="1">IFERROR(__xludf.DUMMYFUNCTION("""COMPUTED_VALUE"""),105)</f>
        <v>105</v>
      </c>
      <c r="B3160" s="1" t="str">
        <f ca="1">IFERROR(__xludf.DUMMYFUNCTION("""COMPUTED_VALUE"""),"Media_Print_PARIS MATCH contribution")</f>
        <v>Media_Print_PARIS MATCH contribution</v>
      </c>
      <c r="C3160" s="1">
        <f ca="1">IFERROR(INDIRECT(ADDRESS(MATCH(A3160,'contribution par jour-semaine'!A:A,0),MATCH(B3160,'contribution par jour-semaine'!$1:$1,0),4,1,"contribution par jour-semaine")),"")</f>
        <v>5493.962890625</v>
      </c>
      <c r="D3160" s="4" t="str">
        <f ca="1">VLOOKUP(A3160,predictions!A:B,2,FALSE)</f>
        <v>27/06/2022</v>
      </c>
      <c r="E3160" s="4">
        <f t="shared" ca="1" si="12"/>
        <v>44739</v>
      </c>
    </row>
    <row r="3161" spans="1:5" ht="13" x14ac:dyDescent="0.15">
      <c r="A3161" s="1">
        <f ca="1">IFERROR(__xludf.DUMMYFUNCTION("""COMPUTED_VALUE"""),105)</f>
        <v>105</v>
      </c>
      <c r="B3161" s="1" t="str">
        <f ca="1">IFERROR(__xludf.DUMMYFUNCTION("""COMPUTED_VALUE"""),"Media_Print_BIBA contribution")</f>
        <v>Media_Print_BIBA contribution</v>
      </c>
      <c r="C3161" s="1">
        <f ca="1">IFERROR(INDIRECT(ADDRESS(MATCH(A3161,'contribution par jour-semaine'!A:A,0),MATCH(B3161,'contribution par jour-semaine'!$1:$1,0),4,1,"contribution par jour-semaine")),"")</f>
        <v>33340.30859375</v>
      </c>
      <c r="D3161" s="4" t="str">
        <f ca="1">VLOOKUP(A3161,predictions!A:B,2,FALSE)</f>
        <v>27/06/2022</v>
      </c>
      <c r="E3161" s="4">
        <f t="shared" ca="1" si="12"/>
        <v>44739</v>
      </c>
    </row>
    <row r="3162" spans="1:5" ht="13" x14ac:dyDescent="0.15">
      <c r="A3162" s="1">
        <f ca="1">IFERROR(__xludf.DUMMYFUNCTION("""COMPUTED_VALUE"""),105)</f>
        <v>105</v>
      </c>
      <c r="B3162" s="1" t="str">
        <f ca="1">IFERROR(__xludf.DUMMYFUNCTION("""COMPUTED_VALUE"""),"Media_Print_AVANTAGES contribution")</f>
        <v>Media_Print_AVANTAGES contribution</v>
      </c>
      <c r="C3162" s="1">
        <f ca="1">IFERROR(INDIRECT(ADDRESS(MATCH(A3162,'contribution par jour-semaine'!A:A,0),MATCH(B3162,'contribution par jour-semaine'!$1:$1,0),4,1,"contribution par jour-semaine")),"")</f>
        <v>7170.28125</v>
      </c>
      <c r="D3162" s="4" t="str">
        <f ca="1">VLOOKUP(A3162,predictions!A:B,2,FALSE)</f>
        <v>27/06/2022</v>
      </c>
      <c r="E3162" s="4">
        <f t="shared" ca="1" si="12"/>
        <v>44739</v>
      </c>
    </row>
    <row r="3163" spans="1:5" ht="13" x14ac:dyDescent="0.15">
      <c r="A3163" s="1">
        <f ca="1">IFERROR(__xludf.DUMMYFUNCTION("""COMPUTED_VALUE"""),105)</f>
        <v>105</v>
      </c>
      <c r="B3163" s="1" t="str">
        <f ca="1">IFERROR(__xludf.DUMMYFUNCTION("""COMPUTED_VALUE"""),"Media_Print_PSYCHOLOGIES contribution")</f>
        <v>Media_Print_PSYCHOLOGIES contribution</v>
      </c>
      <c r="C3163" s="1">
        <f ca="1">IFERROR(INDIRECT(ADDRESS(MATCH(A3163,'contribution par jour-semaine'!A:A,0),MATCH(B3163,'contribution par jour-semaine'!$1:$1,0),4,1,"contribution par jour-semaine")),"")</f>
        <v>8124.2919921875</v>
      </c>
      <c r="D3163" s="4" t="str">
        <f ca="1">VLOOKUP(A3163,predictions!A:B,2,FALSE)</f>
        <v>27/06/2022</v>
      </c>
      <c r="E3163" s="4">
        <f t="shared" ca="1" si="12"/>
        <v>44739</v>
      </c>
    </row>
    <row r="3164" spans="1:5" ht="13" x14ac:dyDescent="0.15">
      <c r="A3164" s="1">
        <f ca="1">IFERROR(__xludf.DUMMYFUNCTION("""COMPUTED_VALUE"""),105)</f>
        <v>105</v>
      </c>
      <c r="B3164" s="1" t="str">
        <f ca="1">IFERROR(__xludf.DUMMYFUNCTION("""COMPUTED_VALUE"""),"Media_TV_TF1 contribution")</f>
        <v>Media_TV_TF1 contribution</v>
      </c>
      <c r="C3164" s="1">
        <f ca="1">IFERROR(INDIRECT(ADDRESS(MATCH(A3164,'contribution par jour-semaine'!A:A,0),MATCH(B3164,'contribution par jour-semaine'!$1:$1,0),4,1,"contribution par jour-semaine")),"")</f>
        <v>3023.4794921875</v>
      </c>
      <c r="D3164" s="4" t="str">
        <f ca="1">VLOOKUP(A3164,predictions!A:B,2,FALSE)</f>
        <v>27/06/2022</v>
      </c>
      <c r="E3164" s="4">
        <f t="shared" ca="1" si="12"/>
        <v>44739</v>
      </c>
    </row>
    <row r="3165" spans="1:5" ht="13" x14ac:dyDescent="0.15">
      <c r="A3165" s="1">
        <f ca="1">IFERROR(__xludf.DUMMYFUNCTION("""COMPUTED_VALUE"""),105)</f>
        <v>105</v>
      </c>
      <c r="B3165" s="1" t="str">
        <f ca="1">IFERROR(__xludf.DUMMYFUNCTION("""COMPUTED_VALUE"""),"Media_TV_Others contribution")</f>
        <v>Media_TV_Others contribution</v>
      </c>
      <c r="C3165" s="1">
        <f ca="1">IFERROR(INDIRECT(ADDRESS(MATCH(A3165,'contribution par jour-semaine'!A:A,0),MATCH(B3165,'contribution par jour-semaine'!$1:$1,0),4,1,"contribution par jour-semaine")),"")</f>
        <v>3768.633544921875</v>
      </c>
      <c r="D3165" s="4" t="str">
        <f ca="1">VLOOKUP(A3165,predictions!A:B,2,FALSE)</f>
        <v>27/06/2022</v>
      </c>
      <c r="E3165" s="4">
        <f t="shared" ca="1" si="12"/>
        <v>44739</v>
      </c>
    </row>
    <row r="3166" spans="1:5" ht="13" x14ac:dyDescent="0.15">
      <c r="A3166" s="1">
        <f ca="1">IFERROR(__xludf.DUMMYFUNCTION("""COMPUTED_VALUE"""),105)</f>
        <v>105</v>
      </c>
      <c r="B3166" s="1" t="str">
        <f ca="1">IFERROR(__xludf.DUMMYFUNCTION("""COMPUTED_VALUE"""),"Media_TV_M6 contribution")</f>
        <v>Media_TV_M6 contribution</v>
      </c>
      <c r="C3166" s="1">
        <f ca="1">IFERROR(INDIRECT(ADDRESS(MATCH(A3166,'contribution par jour-semaine'!A:A,0),MATCH(B3166,'contribution par jour-semaine'!$1:$1,0),4,1,"contribution par jour-semaine")),"")</f>
        <v>8218.3125</v>
      </c>
      <c r="D3166" s="4" t="str">
        <f ca="1">VLOOKUP(A3166,predictions!A:B,2,FALSE)</f>
        <v>27/06/2022</v>
      </c>
      <c r="E3166" s="4">
        <f t="shared" ca="1" si="12"/>
        <v>44739</v>
      </c>
    </row>
    <row r="3167" spans="1:5" ht="13" x14ac:dyDescent="0.15">
      <c r="A3167" s="1">
        <f ca="1">IFERROR(__xludf.DUMMYFUNCTION("""COMPUTED_VALUE"""),105)</f>
        <v>105</v>
      </c>
      <c r="B3167" s="1" t="str">
        <f ca="1">IFERROR(__xludf.DUMMYFUNCTION("""COMPUTED_VALUE"""),"Media_TV_TMC contribution")</f>
        <v>Media_TV_TMC contribution</v>
      </c>
      <c r="C3167" s="1">
        <f ca="1">IFERROR(INDIRECT(ADDRESS(MATCH(A3167,'contribution par jour-semaine'!A:A,0),MATCH(B3167,'contribution par jour-semaine'!$1:$1,0),4,1,"contribution par jour-semaine")),"")</f>
        <v>4794.720703125</v>
      </c>
      <c r="D3167" s="4" t="str">
        <f ca="1">VLOOKUP(A3167,predictions!A:B,2,FALSE)</f>
        <v>27/06/2022</v>
      </c>
      <c r="E3167" s="4">
        <f t="shared" ca="1" si="12"/>
        <v>44739</v>
      </c>
    </row>
    <row r="3168" spans="1:5" ht="13" x14ac:dyDescent="0.15">
      <c r="A3168" s="1">
        <f ca="1">IFERROR(__xludf.DUMMYFUNCTION("""COMPUTED_VALUE"""),105)</f>
        <v>105</v>
      </c>
      <c r="B3168" s="1" t="str">
        <f ca="1">IFERROR(__xludf.DUMMYFUNCTION("""COMPUTED_VALUE"""),"Media_TV_FRANCE 2 contribution")</f>
        <v>Media_TV_FRANCE 2 contribution</v>
      </c>
      <c r="C3168" s="1">
        <f ca="1">IFERROR(INDIRECT(ADDRESS(MATCH(A3168,'contribution par jour-semaine'!A:A,0),MATCH(B3168,'contribution par jour-semaine'!$1:$1,0),4,1,"contribution par jour-semaine")),"")</f>
        <v>3612.751220703125</v>
      </c>
      <c r="D3168" s="4" t="str">
        <f ca="1">VLOOKUP(A3168,predictions!A:B,2,FALSE)</f>
        <v>27/06/2022</v>
      </c>
      <c r="E3168" s="4">
        <f t="shared" ca="1" si="12"/>
        <v>44739</v>
      </c>
    </row>
    <row r="3169" spans="1:5" ht="13" x14ac:dyDescent="0.15">
      <c r="A3169" s="1">
        <f ca="1">IFERROR(__xludf.DUMMYFUNCTION("""COMPUTED_VALUE"""),105)</f>
        <v>105</v>
      </c>
      <c r="B3169" s="1" t="str">
        <f ca="1">IFERROR(__xludf.DUMMYFUNCTION("""COMPUTED_VALUE"""),"Media_TV_BFM TV contribution")</f>
        <v>Media_TV_BFM TV contribution</v>
      </c>
      <c r="C3169" s="1">
        <f ca="1">IFERROR(INDIRECT(ADDRESS(MATCH(A3169,'contribution par jour-semaine'!A:A,0),MATCH(B3169,'contribution par jour-semaine'!$1:$1,0),4,1,"contribution par jour-semaine")),"")</f>
        <v>2124.761474609375</v>
      </c>
      <c r="D3169" s="4" t="str">
        <f ca="1">VLOOKUP(A3169,predictions!A:B,2,FALSE)</f>
        <v>27/06/2022</v>
      </c>
      <c r="E3169" s="4">
        <f t="shared" ca="1" si="12"/>
        <v>44739</v>
      </c>
    </row>
    <row r="3170" spans="1:5" ht="13" x14ac:dyDescent="0.15">
      <c r="A3170" s="1">
        <f ca="1">IFERROR(__xludf.DUMMYFUNCTION("""COMPUTED_VALUE"""),105)</f>
        <v>105</v>
      </c>
      <c r="B3170" s="1" t="str">
        <f ca="1">IFERROR(__xludf.DUMMYFUNCTION("""COMPUTED_VALUE"""),"Media_TV_C8 contribution")</f>
        <v>Media_TV_C8 contribution</v>
      </c>
      <c r="C3170" s="1">
        <f ca="1">IFERROR(INDIRECT(ADDRESS(MATCH(A3170,'contribution par jour-semaine'!A:A,0),MATCH(B3170,'contribution par jour-semaine'!$1:$1,0),4,1,"contribution par jour-semaine")),"")</f>
        <v>4910.79345703125</v>
      </c>
      <c r="D3170" s="4" t="str">
        <f ca="1">VLOOKUP(A3170,predictions!A:B,2,FALSE)</f>
        <v>27/06/2022</v>
      </c>
      <c r="E3170" s="4">
        <f t="shared" ca="1" si="12"/>
        <v>44739</v>
      </c>
    </row>
    <row r="3171" spans="1:5" ht="13" x14ac:dyDescent="0.15">
      <c r="A3171" s="1">
        <f ca="1">IFERROR(__xludf.DUMMYFUNCTION("""COMPUTED_VALUE"""),105)</f>
        <v>105</v>
      </c>
      <c r="B3171" s="1" t="str">
        <f ca="1">IFERROR(__xludf.DUMMYFUNCTION("""COMPUTED_VALUE"""),"Media_TV_TF1 SERIES FILMS contribution")</f>
        <v>Media_TV_TF1 SERIES FILMS contribution</v>
      </c>
      <c r="C3171" s="1">
        <f ca="1">IFERROR(INDIRECT(ADDRESS(MATCH(A3171,'contribution par jour-semaine'!A:A,0),MATCH(B3171,'contribution par jour-semaine'!$1:$1,0),4,1,"contribution par jour-semaine")),"")</f>
        <v>2557.859375</v>
      </c>
      <c r="D3171" s="4" t="str">
        <f ca="1">VLOOKUP(A3171,predictions!A:B,2,FALSE)</f>
        <v>27/06/2022</v>
      </c>
      <c r="E3171" s="4">
        <f t="shared" ca="1" si="12"/>
        <v>44739</v>
      </c>
    </row>
    <row r="3172" spans="1:5" ht="13" x14ac:dyDescent="0.15">
      <c r="A3172" s="1">
        <f ca="1">IFERROR(__xludf.DUMMYFUNCTION("""COMPUTED_VALUE"""),105)</f>
        <v>105</v>
      </c>
      <c r="B3172" s="1" t="str">
        <f ca="1">IFERROR(__xludf.DUMMYFUNCTION("""COMPUTED_VALUE"""),"Media_TV_NRJ12 contribution")</f>
        <v>Media_TV_NRJ12 contribution</v>
      </c>
      <c r="C3172" s="1">
        <f ca="1">IFERROR(INDIRECT(ADDRESS(MATCH(A3172,'contribution par jour-semaine'!A:A,0),MATCH(B3172,'contribution par jour-semaine'!$1:$1,0),4,1,"contribution par jour-semaine")),"")</f>
        <v>847.6197509765625</v>
      </c>
      <c r="D3172" s="4" t="str">
        <f ca="1">VLOOKUP(A3172,predictions!A:B,2,FALSE)</f>
        <v>27/06/2022</v>
      </c>
      <c r="E3172" s="4">
        <f t="shared" ca="1" si="12"/>
        <v>44739</v>
      </c>
    </row>
    <row r="3173" spans="1:5" ht="13" x14ac:dyDescent="0.15">
      <c r="A3173" s="1">
        <f ca="1">IFERROR(__xludf.DUMMYFUNCTION("""COMPUTED_VALUE"""),105)</f>
        <v>105</v>
      </c>
      <c r="B3173" s="1" t="str">
        <f ca="1">IFERROR(__xludf.DUMMYFUNCTION("""COMPUTED_VALUE"""),"Media_Search contribution")</f>
        <v>Media_Search contribution</v>
      </c>
      <c r="C3173" s="1">
        <f ca="1">IFERROR(INDIRECT(ADDRESS(MATCH(A3173,'contribution par jour-semaine'!A:A,0),MATCH(B3173,'contribution par jour-semaine'!$1:$1,0),4,1,"contribution par jour-semaine")),"")</f>
        <v>78500.0078125</v>
      </c>
      <c r="D3173" s="4" t="str">
        <f ca="1">VLOOKUP(A3173,predictions!A:B,2,FALSE)</f>
        <v>27/06/2022</v>
      </c>
      <c r="E3173" s="4">
        <f t="shared" ca="1" si="12"/>
        <v>44739</v>
      </c>
    </row>
    <row r="3174" spans="1:5" ht="13" x14ac:dyDescent="0.15">
      <c r="A3174" s="1">
        <f ca="1">IFERROR(__xludf.DUMMYFUNCTION("""COMPUTED_VALUE"""),105)</f>
        <v>105</v>
      </c>
      <c r="B3174" s="1" t="str">
        <f ca="1">IFERROR(__xludf.DUMMYFUNCTION("""COMPUTED_VALUE"""),"Media_Social contribution")</f>
        <v>Media_Social contribution</v>
      </c>
      <c r="C3174" s="1">
        <f ca="1">IFERROR(INDIRECT(ADDRESS(MATCH(A3174,'contribution par jour-semaine'!A:A,0),MATCH(B3174,'contribution par jour-semaine'!$1:$1,0),4,1,"contribution par jour-semaine")),"")</f>
        <v>20.167379379272461</v>
      </c>
      <c r="D3174" s="4" t="str">
        <f ca="1">VLOOKUP(A3174,predictions!A:B,2,FALSE)</f>
        <v>27/06/2022</v>
      </c>
      <c r="E3174" s="4">
        <f t="shared" ca="1" si="12"/>
        <v>44739</v>
      </c>
    </row>
    <row r="3175" spans="1:5" ht="13" x14ac:dyDescent="0.15">
      <c r="A3175" s="1">
        <f ca="1">IFERROR(__xludf.DUMMYFUNCTION("""COMPUTED_VALUE"""),105)</f>
        <v>105</v>
      </c>
      <c r="B3175" s="1" t="str">
        <f ca="1">IFERROR(__xludf.DUMMYFUNCTION("""COMPUTED_VALUE"""),"Media_Display contribution")</f>
        <v>Media_Display contribution</v>
      </c>
      <c r="C3175" s="1">
        <f ca="1">IFERROR(INDIRECT(ADDRESS(MATCH(A3175,'contribution par jour-semaine'!A:A,0),MATCH(B3175,'contribution par jour-semaine'!$1:$1,0),4,1,"contribution par jour-semaine")),"")</f>
        <v>17191.8046875</v>
      </c>
      <c r="D3175" s="4" t="str">
        <f ca="1">VLOOKUP(A3175,predictions!A:B,2,FALSE)</f>
        <v>27/06/2022</v>
      </c>
      <c r="E3175" s="4">
        <f t="shared" ca="1" si="12"/>
        <v>44739</v>
      </c>
    </row>
    <row r="3176" spans="1:5" ht="13" x14ac:dyDescent="0.15">
      <c r="A3176" s="1">
        <f ca="1">IFERROR(__xludf.DUMMYFUNCTION("""COMPUTED_VALUE"""),105)</f>
        <v>105</v>
      </c>
      <c r="B3176" s="1" t="str">
        <f ca="1">IFERROR(__xludf.DUMMYFUNCTION("""COMPUTED_VALUE"""),"Media_OOH_JC DECAUX VITRINE 2M2 NATIONAL contribution")</f>
        <v>Media_OOH_JC DECAUX VITRINE 2M2 NATIONAL contribution</v>
      </c>
      <c r="C3176" s="1">
        <f ca="1">IFERROR(INDIRECT(ADDRESS(MATCH(A3176,'contribution par jour-semaine'!A:A,0),MATCH(B3176,'contribution par jour-semaine'!$1:$1,0),4,1,"contribution par jour-semaine")),"")</f>
        <v>1326.39453125</v>
      </c>
      <c r="D3176" s="4" t="str">
        <f ca="1">VLOOKUP(A3176,predictions!A:B,2,FALSE)</f>
        <v>27/06/2022</v>
      </c>
      <c r="E3176" s="4">
        <f t="shared" ca="1" si="12"/>
        <v>44739</v>
      </c>
    </row>
    <row r="3177" spans="1:5" ht="13" x14ac:dyDescent="0.15">
      <c r="A3177" s="1">
        <f ca="1">IFERROR(__xludf.DUMMYFUNCTION("""COMPUTED_VALUE"""),105)</f>
        <v>105</v>
      </c>
      <c r="B3177" s="1" t="str">
        <f ca="1">IFERROR(__xludf.DUMMYFUNCTION("""COMPUTED_VALUE"""),"Media_OOH_METROBUS METRO NATIONAL contribution")</f>
        <v>Media_OOH_METROBUS METRO NATIONAL contribution</v>
      </c>
      <c r="C3177" s="1">
        <f ca="1">IFERROR(INDIRECT(ADDRESS(MATCH(A3177,'contribution par jour-semaine'!A:A,0),MATCH(B3177,'contribution par jour-semaine'!$1:$1,0),4,1,"contribution par jour-semaine")),"")</f>
        <v>1226.438232421875</v>
      </c>
      <c r="D3177" s="4" t="str">
        <f ca="1">VLOOKUP(A3177,predictions!A:B,2,FALSE)</f>
        <v>27/06/2022</v>
      </c>
      <c r="E3177" s="4">
        <f t="shared" ca="1" si="12"/>
        <v>44739</v>
      </c>
    </row>
    <row r="3178" spans="1:5" ht="13" x14ac:dyDescent="0.15">
      <c r="A3178" s="1">
        <f ca="1">IFERROR(__xludf.DUMMYFUNCTION("""COMPUTED_VALUE"""),105)</f>
        <v>105</v>
      </c>
      <c r="B3178" s="1" t="str">
        <f ca="1">IFERROR(__xludf.DUMMYFUNCTION("""COMPUTED_VALUE"""),"Media_OOH_CLEAR CHANNEL SHOPPING MALLS contribution")</f>
        <v>Media_OOH_CLEAR CHANNEL SHOPPING MALLS contribution</v>
      </c>
      <c r="C3178" s="1">
        <f ca="1">IFERROR(INDIRECT(ADDRESS(MATCH(A3178,'contribution par jour-semaine'!A:A,0),MATCH(B3178,'contribution par jour-semaine'!$1:$1,0),4,1,"contribution par jour-semaine")),"")</f>
        <v>18212.95703125</v>
      </c>
      <c r="D3178" s="4" t="str">
        <f ca="1">VLOOKUP(A3178,predictions!A:B,2,FALSE)</f>
        <v>27/06/2022</v>
      </c>
      <c r="E3178" s="4">
        <f t="shared" ca="1" si="12"/>
        <v>44739</v>
      </c>
    </row>
    <row r="3179" spans="1:5" ht="13" x14ac:dyDescent="0.15">
      <c r="A3179" s="1">
        <f ca="1">IFERROR(__xludf.DUMMYFUNCTION("""COMPUTED_VALUE"""),105)</f>
        <v>105</v>
      </c>
      <c r="B3179" s="1" t="str">
        <f ca="1">IFERROR(__xludf.DUMMYFUNCTION("""COMPUTED_VALUE"""),"Media_OOH_MEDIAGARES TRANSPORT contribution")</f>
        <v>Media_OOH_MEDIAGARES TRANSPORT contribution</v>
      </c>
      <c r="C3179" s="1">
        <f ca="1">IFERROR(INDIRECT(ADDRESS(MATCH(A3179,'contribution par jour-semaine'!A:A,0),MATCH(B3179,'contribution par jour-semaine'!$1:$1,0),4,1,"contribution par jour-semaine")),"")</f>
        <v>14573.490234375</v>
      </c>
      <c r="D3179" s="4" t="str">
        <f ca="1">VLOOKUP(A3179,predictions!A:B,2,FALSE)</f>
        <v>27/06/2022</v>
      </c>
      <c r="E3179" s="4">
        <f t="shared" ca="1" si="12"/>
        <v>44739</v>
      </c>
    </row>
    <row r="3180" spans="1:5" ht="13" x14ac:dyDescent="0.15">
      <c r="A3180" s="1">
        <f ca="1">IFERROR(__xludf.DUMMYFUNCTION("""COMPUTED_VALUE"""),105)</f>
        <v>105</v>
      </c>
      <c r="B3180" s="1" t="str">
        <f ca="1">IFERROR(__xludf.DUMMYFUNCTION("""COMPUTED_VALUE"""),"Media_OOH_Others contribution")</f>
        <v>Media_OOH_Others contribution</v>
      </c>
      <c r="C3180" s="1">
        <f ca="1">IFERROR(INDIRECT(ADDRESS(MATCH(A3180,'contribution par jour-semaine'!A:A,0),MATCH(B3180,'contribution par jour-semaine'!$1:$1,0),4,1,"contribution par jour-semaine")),"")</f>
        <v>6013.17236328125</v>
      </c>
      <c r="D3180" s="4" t="str">
        <f ca="1">VLOOKUP(A3180,predictions!A:B,2,FALSE)</f>
        <v>27/06/2022</v>
      </c>
      <c r="E3180" s="4">
        <f t="shared" ca="1" si="12"/>
        <v>44739</v>
      </c>
    </row>
    <row r="3181" spans="1:5" ht="13" x14ac:dyDescent="0.15">
      <c r="A3181" s="1">
        <f ca="1">IFERROR(__xludf.DUMMYFUNCTION("""COMPUTED_VALUE"""),105)</f>
        <v>105</v>
      </c>
      <c r="B3181" s="1" t="str">
        <f ca="1">IFERROR(__xludf.DUMMYFUNCTION("""COMPUTED_VALUE"""),"baseline contribution")</f>
        <v>baseline contribution</v>
      </c>
      <c r="C3181" s="1">
        <f ca="1">IFERROR(INDIRECT(ADDRESS(MATCH(A3181,'contribution par jour-semaine'!A:A,0),MATCH(B3181,'contribution par jour-semaine'!$1:$1,0),4,1,"contribution par jour-semaine")),"")</f>
        <v>1414674.25</v>
      </c>
      <c r="D3181" s="4" t="str">
        <f ca="1">VLOOKUP(A3181,predictions!A:B,2,FALSE)</f>
        <v>27/06/2022</v>
      </c>
      <c r="E3181" s="4">
        <f t="shared" ca="1" si="12"/>
        <v>44739</v>
      </c>
    </row>
    <row r="3182" spans="1:5" ht="13" x14ac:dyDescent="0.15">
      <c r="A3182" s="1">
        <f ca="1">IFERROR(__xludf.DUMMYFUNCTION("""COMPUTED_VALUE"""),106)</f>
        <v>106</v>
      </c>
      <c r="B3182" s="1" t="str">
        <f ca="1">IFERROR(__xludf.DUMMYFUNCTION("""COMPUTED_VALUE"""),"Media_Print_Others contribution")</f>
        <v>Media_Print_Others contribution</v>
      </c>
      <c r="C3182" s="1">
        <f ca="1">IFERROR(INDIRECT(ADDRESS(MATCH(A3182,'contribution par jour-semaine'!A:A,0),MATCH(B3182,'contribution par jour-semaine'!$1:$1,0),4,1,"contribution par jour-semaine")),"")</f>
        <v>24294.75</v>
      </c>
      <c r="D3182" s="4" t="str">
        <f ca="1">VLOOKUP(A3182,predictions!A:B,2,FALSE)</f>
        <v>04/07/2022</v>
      </c>
      <c r="E3182" s="4">
        <f t="shared" ca="1" si="12"/>
        <v>44746</v>
      </c>
    </row>
    <row r="3183" spans="1:5" ht="13" x14ac:dyDescent="0.15">
      <c r="A3183" s="1">
        <f ca="1">IFERROR(__xludf.DUMMYFUNCTION("""COMPUTED_VALUE"""),106)</f>
        <v>106</v>
      </c>
      <c r="B3183" s="1" t="str">
        <f ca="1">IFERROR(__xludf.DUMMYFUNCTION("""COMPUTED_VALUE"""),"Media_Print_ELLE contribution")</f>
        <v>Media_Print_ELLE contribution</v>
      </c>
      <c r="C3183" s="1">
        <f ca="1">IFERROR(INDIRECT(ADDRESS(MATCH(A3183,'contribution par jour-semaine'!A:A,0),MATCH(B3183,'contribution par jour-semaine'!$1:$1,0),4,1,"contribution par jour-semaine")),"")</f>
        <v>57863.484375</v>
      </c>
      <c r="D3183" s="4" t="str">
        <f ca="1">VLOOKUP(A3183,predictions!A:B,2,FALSE)</f>
        <v>04/07/2022</v>
      </c>
      <c r="E3183" s="4">
        <f t="shared" ca="1" si="12"/>
        <v>44746</v>
      </c>
    </row>
    <row r="3184" spans="1:5" ht="13" x14ac:dyDescent="0.15">
      <c r="A3184" s="1">
        <f ca="1">IFERROR(__xludf.DUMMYFUNCTION("""COMPUTED_VALUE"""),106)</f>
        <v>106</v>
      </c>
      <c r="B3184" s="1" t="str">
        <f ca="1">IFERROR(__xludf.DUMMYFUNCTION("""COMPUTED_VALUE"""),"Media_Print_MADAME FIGARO contribution")</f>
        <v>Media_Print_MADAME FIGARO contribution</v>
      </c>
      <c r="C3184" s="1">
        <f ca="1">IFERROR(INDIRECT(ADDRESS(MATCH(A3184,'contribution par jour-semaine'!A:A,0),MATCH(B3184,'contribution par jour-semaine'!$1:$1,0),4,1,"contribution par jour-semaine")),"")</f>
        <v>23297.07421875</v>
      </c>
      <c r="D3184" s="4" t="str">
        <f ca="1">VLOOKUP(A3184,predictions!A:B,2,FALSE)</f>
        <v>04/07/2022</v>
      </c>
      <c r="E3184" s="4">
        <f t="shared" ca="1" si="12"/>
        <v>44746</v>
      </c>
    </row>
    <row r="3185" spans="1:5" ht="13" x14ac:dyDescent="0.15">
      <c r="A3185" s="1">
        <f ca="1">IFERROR(__xludf.DUMMYFUNCTION("""COMPUTED_VALUE"""),106)</f>
        <v>106</v>
      </c>
      <c r="B3185" s="1" t="str">
        <f ca="1">IFERROR(__xludf.DUMMYFUNCTION("""COMPUTED_VALUE"""),"Media_Print_MARIE CLAIRE contribution")</f>
        <v>Media_Print_MARIE CLAIRE contribution</v>
      </c>
      <c r="C3185" s="1">
        <f ca="1">IFERROR(INDIRECT(ADDRESS(MATCH(A3185,'contribution par jour-semaine'!A:A,0),MATCH(B3185,'contribution par jour-semaine'!$1:$1,0),4,1,"contribution par jour-semaine")),"")</f>
        <v>12552.9501953125</v>
      </c>
      <c r="D3185" s="4" t="str">
        <f ca="1">VLOOKUP(A3185,predictions!A:B,2,FALSE)</f>
        <v>04/07/2022</v>
      </c>
      <c r="E3185" s="4">
        <f t="shared" ca="1" si="12"/>
        <v>44746</v>
      </c>
    </row>
    <row r="3186" spans="1:5" ht="13" x14ac:dyDescent="0.15">
      <c r="A3186" s="1">
        <f ca="1">IFERROR(__xludf.DUMMYFUNCTION("""COMPUTED_VALUE"""),106)</f>
        <v>106</v>
      </c>
      <c r="B3186" s="1" t="str">
        <f ca="1">IFERROR(__xludf.DUMMYFUNCTION("""COMPUTED_VALUE"""),"Media_Print_VERSION FEMINA contribution")</f>
        <v>Media_Print_VERSION FEMINA contribution</v>
      </c>
      <c r="C3186" s="1">
        <f ca="1">IFERROR(INDIRECT(ADDRESS(MATCH(A3186,'contribution par jour-semaine'!A:A,0),MATCH(B3186,'contribution par jour-semaine'!$1:$1,0),4,1,"contribution par jour-semaine")),"")</f>
        <v>15382.6806640625</v>
      </c>
      <c r="D3186" s="4" t="str">
        <f ca="1">VLOOKUP(A3186,predictions!A:B,2,FALSE)</f>
        <v>04/07/2022</v>
      </c>
      <c r="E3186" s="4">
        <f t="shared" ca="1" si="12"/>
        <v>44746</v>
      </c>
    </row>
    <row r="3187" spans="1:5" ht="13" x14ac:dyDescent="0.15">
      <c r="A3187" s="1">
        <f ca="1">IFERROR(__xludf.DUMMYFUNCTION("""COMPUTED_VALUE"""),106)</f>
        <v>106</v>
      </c>
      <c r="B3187" s="1" t="str">
        <f ca="1">IFERROR(__xludf.DUMMYFUNCTION("""COMPUTED_VALUE"""),"Media_Print_GALA contribution")</f>
        <v>Media_Print_GALA contribution</v>
      </c>
      <c r="C3187" s="1">
        <f ca="1">IFERROR(INDIRECT(ADDRESS(MATCH(A3187,'contribution par jour-semaine'!A:A,0),MATCH(B3187,'contribution par jour-semaine'!$1:$1,0),4,1,"contribution par jour-semaine")),"")</f>
        <v>26519.181640625</v>
      </c>
      <c r="D3187" s="4" t="str">
        <f ca="1">VLOOKUP(A3187,predictions!A:B,2,FALSE)</f>
        <v>04/07/2022</v>
      </c>
      <c r="E3187" s="4">
        <f t="shared" ca="1" si="12"/>
        <v>44746</v>
      </c>
    </row>
    <row r="3188" spans="1:5" ht="13" x14ac:dyDescent="0.15">
      <c r="A3188" s="1">
        <f ca="1">IFERROR(__xludf.DUMMYFUNCTION("""COMPUTED_VALUE"""),106)</f>
        <v>106</v>
      </c>
      <c r="B3188" s="1" t="str">
        <f ca="1">IFERROR(__xludf.DUMMYFUNCTION("""COMPUTED_VALUE"""),"Media_Print_COSMOPOLITAN contribution")</f>
        <v>Media_Print_COSMOPOLITAN contribution</v>
      </c>
      <c r="C3188" s="1">
        <f ca="1">IFERROR(INDIRECT(ADDRESS(MATCH(A3188,'contribution par jour-semaine'!A:A,0),MATCH(B3188,'contribution par jour-semaine'!$1:$1,0),4,1,"contribution par jour-semaine")),"")</f>
        <v>33952.7421875</v>
      </c>
      <c r="D3188" s="4" t="str">
        <f ca="1">VLOOKUP(A3188,predictions!A:B,2,FALSE)</f>
        <v>04/07/2022</v>
      </c>
      <c r="E3188" s="4">
        <f t="shared" ca="1" si="12"/>
        <v>44746</v>
      </c>
    </row>
    <row r="3189" spans="1:5" ht="13" x14ac:dyDescent="0.15">
      <c r="A3189" s="1">
        <f ca="1">IFERROR(__xludf.DUMMYFUNCTION("""COMPUTED_VALUE"""),106)</f>
        <v>106</v>
      </c>
      <c r="B3189" s="1" t="str">
        <f ca="1">IFERROR(__xludf.DUMMYFUNCTION("""COMPUTED_VALUE"""),"Media_Print_FEMME ACTUELLE contribution")</f>
        <v>Media_Print_FEMME ACTUELLE contribution</v>
      </c>
      <c r="C3189" s="1">
        <f ca="1">IFERROR(INDIRECT(ADDRESS(MATCH(A3189,'contribution par jour-semaine'!A:A,0),MATCH(B3189,'contribution par jour-semaine'!$1:$1,0),4,1,"contribution par jour-semaine")),"")</f>
        <v>8502.916015625</v>
      </c>
      <c r="D3189" s="4" t="str">
        <f ca="1">VLOOKUP(A3189,predictions!A:B,2,FALSE)</f>
        <v>04/07/2022</v>
      </c>
      <c r="E3189" s="4">
        <f t="shared" ca="1" si="12"/>
        <v>44746</v>
      </c>
    </row>
    <row r="3190" spans="1:5" ht="13" x14ac:dyDescent="0.15">
      <c r="A3190" s="1">
        <f ca="1">IFERROR(__xludf.DUMMYFUNCTION("""COMPUTED_VALUE"""),106)</f>
        <v>106</v>
      </c>
      <c r="B3190" s="1" t="str">
        <f ca="1">IFERROR(__xludf.DUMMYFUNCTION("""COMPUTED_VALUE"""),"Media_Print_PARIS MATCH contribution")</f>
        <v>Media_Print_PARIS MATCH contribution</v>
      </c>
      <c r="C3190" s="1">
        <f ca="1">IFERROR(INDIRECT(ADDRESS(MATCH(A3190,'contribution par jour-semaine'!A:A,0),MATCH(B3190,'contribution par jour-semaine'!$1:$1,0),4,1,"contribution par jour-semaine")),"")</f>
        <v>4018.637451171875</v>
      </c>
      <c r="D3190" s="4" t="str">
        <f ca="1">VLOOKUP(A3190,predictions!A:B,2,FALSE)</f>
        <v>04/07/2022</v>
      </c>
      <c r="E3190" s="4">
        <f t="shared" ca="1" si="12"/>
        <v>44746</v>
      </c>
    </row>
    <row r="3191" spans="1:5" ht="13" x14ac:dyDescent="0.15">
      <c r="A3191" s="1">
        <f ca="1">IFERROR(__xludf.DUMMYFUNCTION("""COMPUTED_VALUE"""),106)</f>
        <v>106</v>
      </c>
      <c r="B3191" s="1" t="str">
        <f ca="1">IFERROR(__xludf.DUMMYFUNCTION("""COMPUTED_VALUE"""),"Media_Print_BIBA contribution")</f>
        <v>Media_Print_BIBA contribution</v>
      </c>
      <c r="C3191" s="1">
        <f ca="1">IFERROR(INDIRECT(ADDRESS(MATCH(A3191,'contribution par jour-semaine'!A:A,0),MATCH(B3191,'contribution par jour-semaine'!$1:$1,0),4,1,"contribution par jour-semaine")),"")</f>
        <v>26733.537109375</v>
      </c>
      <c r="D3191" s="4" t="str">
        <f ca="1">VLOOKUP(A3191,predictions!A:B,2,FALSE)</f>
        <v>04/07/2022</v>
      </c>
      <c r="E3191" s="4">
        <f t="shared" ca="1" si="12"/>
        <v>44746</v>
      </c>
    </row>
    <row r="3192" spans="1:5" ht="13" x14ac:dyDescent="0.15">
      <c r="A3192" s="1">
        <f ca="1">IFERROR(__xludf.DUMMYFUNCTION("""COMPUTED_VALUE"""),106)</f>
        <v>106</v>
      </c>
      <c r="B3192" s="1" t="str">
        <f ca="1">IFERROR(__xludf.DUMMYFUNCTION("""COMPUTED_VALUE"""),"Media_Print_AVANTAGES contribution")</f>
        <v>Media_Print_AVANTAGES contribution</v>
      </c>
      <c r="C3192" s="1">
        <f ca="1">IFERROR(INDIRECT(ADDRESS(MATCH(A3192,'contribution par jour-semaine'!A:A,0),MATCH(B3192,'contribution par jour-semaine'!$1:$1,0),4,1,"contribution par jour-semaine")),"")</f>
        <v>6822.60302734375</v>
      </c>
      <c r="D3192" s="4" t="str">
        <f ca="1">VLOOKUP(A3192,predictions!A:B,2,FALSE)</f>
        <v>04/07/2022</v>
      </c>
      <c r="E3192" s="4">
        <f t="shared" ca="1" si="12"/>
        <v>44746</v>
      </c>
    </row>
    <row r="3193" spans="1:5" ht="13" x14ac:dyDescent="0.15">
      <c r="A3193" s="1">
        <f ca="1">IFERROR(__xludf.DUMMYFUNCTION("""COMPUTED_VALUE"""),106)</f>
        <v>106</v>
      </c>
      <c r="B3193" s="1" t="str">
        <f ca="1">IFERROR(__xludf.DUMMYFUNCTION("""COMPUTED_VALUE"""),"Media_Print_PSYCHOLOGIES contribution")</f>
        <v>Media_Print_PSYCHOLOGIES contribution</v>
      </c>
      <c r="C3193" s="1">
        <f ca="1">IFERROR(INDIRECT(ADDRESS(MATCH(A3193,'contribution par jour-semaine'!A:A,0),MATCH(B3193,'contribution par jour-semaine'!$1:$1,0),4,1,"contribution par jour-semaine")),"")</f>
        <v>6532.0361328125</v>
      </c>
      <c r="D3193" s="4" t="str">
        <f ca="1">VLOOKUP(A3193,predictions!A:B,2,FALSE)</f>
        <v>04/07/2022</v>
      </c>
      <c r="E3193" s="4">
        <f t="shared" ca="1" si="12"/>
        <v>44746</v>
      </c>
    </row>
    <row r="3194" spans="1:5" ht="13" x14ac:dyDescent="0.15">
      <c r="A3194" s="1">
        <f ca="1">IFERROR(__xludf.DUMMYFUNCTION("""COMPUTED_VALUE"""),106)</f>
        <v>106</v>
      </c>
      <c r="B3194" s="1" t="str">
        <f ca="1">IFERROR(__xludf.DUMMYFUNCTION("""COMPUTED_VALUE"""),"Media_TV_TF1 contribution")</f>
        <v>Media_TV_TF1 contribution</v>
      </c>
      <c r="C3194" s="1">
        <f ca="1">IFERROR(INDIRECT(ADDRESS(MATCH(A3194,'contribution par jour-semaine'!A:A,0),MATCH(B3194,'contribution par jour-semaine'!$1:$1,0),4,1,"contribution par jour-semaine")),"")</f>
        <v>2857.164306640625</v>
      </c>
      <c r="D3194" s="4" t="str">
        <f ca="1">VLOOKUP(A3194,predictions!A:B,2,FALSE)</f>
        <v>04/07/2022</v>
      </c>
      <c r="E3194" s="4">
        <f t="shared" ca="1" si="12"/>
        <v>44746</v>
      </c>
    </row>
    <row r="3195" spans="1:5" ht="13" x14ac:dyDescent="0.15">
      <c r="A3195" s="1">
        <f ca="1">IFERROR(__xludf.DUMMYFUNCTION("""COMPUTED_VALUE"""),106)</f>
        <v>106</v>
      </c>
      <c r="B3195" s="1" t="str">
        <f ca="1">IFERROR(__xludf.DUMMYFUNCTION("""COMPUTED_VALUE"""),"Media_TV_Others contribution")</f>
        <v>Media_TV_Others contribution</v>
      </c>
      <c r="C3195" s="1">
        <f ca="1">IFERROR(INDIRECT(ADDRESS(MATCH(A3195,'contribution par jour-semaine'!A:A,0),MATCH(B3195,'contribution par jour-semaine'!$1:$1,0),4,1,"contribution par jour-semaine")),"")</f>
        <v>3502.329345703125</v>
      </c>
      <c r="D3195" s="4" t="str">
        <f ca="1">VLOOKUP(A3195,predictions!A:B,2,FALSE)</f>
        <v>04/07/2022</v>
      </c>
      <c r="E3195" s="4">
        <f t="shared" ca="1" si="12"/>
        <v>44746</v>
      </c>
    </row>
    <row r="3196" spans="1:5" ht="13" x14ac:dyDescent="0.15">
      <c r="A3196" s="1">
        <f ca="1">IFERROR(__xludf.DUMMYFUNCTION("""COMPUTED_VALUE"""),106)</f>
        <v>106</v>
      </c>
      <c r="B3196" s="1" t="str">
        <f ca="1">IFERROR(__xludf.DUMMYFUNCTION("""COMPUTED_VALUE"""),"Media_TV_M6 contribution")</f>
        <v>Media_TV_M6 contribution</v>
      </c>
      <c r="C3196" s="1">
        <f ca="1">IFERROR(INDIRECT(ADDRESS(MATCH(A3196,'contribution par jour-semaine'!A:A,0),MATCH(B3196,'contribution par jour-semaine'!$1:$1,0),4,1,"contribution par jour-semaine")),"")</f>
        <v>7853.814453125</v>
      </c>
      <c r="D3196" s="4" t="str">
        <f ca="1">VLOOKUP(A3196,predictions!A:B,2,FALSE)</f>
        <v>04/07/2022</v>
      </c>
      <c r="E3196" s="4">
        <f t="shared" ca="1" si="12"/>
        <v>44746</v>
      </c>
    </row>
    <row r="3197" spans="1:5" ht="13" x14ac:dyDescent="0.15">
      <c r="A3197" s="1">
        <f ca="1">IFERROR(__xludf.DUMMYFUNCTION("""COMPUTED_VALUE"""),106)</f>
        <v>106</v>
      </c>
      <c r="B3197" s="1" t="str">
        <f ca="1">IFERROR(__xludf.DUMMYFUNCTION("""COMPUTED_VALUE"""),"Media_TV_TMC contribution")</f>
        <v>Media_TV_TMC contribution</v>
      </c>
      <c r="C3197" s="1">
        <f ca="1">IFERROR(INDIRECT(ADDRESS(MATCH(A3197,'contribution par jour-semaine'!A:A,0),MATCH(B3197,'contribution par jour-semaine'!$1:$1,0),4,1,"contribution par jour-semaine")),"")</f>
        <v>4520.0185546875</v>
      </c>
      <c r="D3197" s="4" t="str">
        <f ca="1">VLOOKUP(A3197,predictions!A:B,2,FALSE)</f>
        <v>04/07/2022</v>
      </c>
      <c r="E3197" s="4">
        <f t="shared" ca="1" si="12"/>
        <v>44746</v>
      </c>
    </row>
    <row r="3198" spans="1:5" ht="13" x14ac:dyDescent="0.15">
      <c r="A3198" s="1">
        <f ca="1">IFERROR(__xludf.DUMMYFUNCTION("""COMPUTED_VALUE"""),106)</f>
        <v>106</v>
      </c>
      <c r="B3198" s="1" t="str">
        <f ca="1">IFERROR(__xludf.DUMMYFUNCTION("""COMPUTED_VALUE"""),"Media_TV_FRANCE 2 contribution")</f>
        <v>Media_TV_FRANCE 2 contribution</v>
      </c>
      <c r="C3198" s="1">
        <f ca="1">IFERROR(INDIRECT(ADDRESS(MATCH(A3198,'contribution par jour-semaine'!A:A,0),MATCH(B3198,'contribution par jour-semaine'!$1:$1,0),4,1,"contribution par jour-semaine")),"")</f>
        <v>3400.810302734375</v>
      </c>
      <c r="D3198" s="4" t="str">
        <f ca="1">VLOOKUP(A3198,predictions!A:B,2,FALSE)</f>
        <v>04/07/2022</v>
      </c>
      <c r="E3198" s="4">
        <f t="shared" ca="1" si="12"/>
        <v>44746</v>
      </c>
    </row>
    <row r="3199" spans="1:5" ht="13" x14ac:dyDescent="0.15">
      <c r="A3199" s="1">
        <f ca="1">IFERROR(__xludf.DUMMYFUNCTION("""COMPUTED_VALUE"""),106)</f>
        <v>106</v>
      </c>
      <c r="B3199" s="1" t="str">
        <f ca="1">IFERROR(__xludf.DUMMYFUNCTION("""COMPUTED_VALUE"""),"Media_TV_BFM TV contribution")</f>
        <v>Media_TV_BFM TV contribution</v>
      </c>
      <c r="C3199" s="1">
        <f ca="1">IFERROR(INDIRECT(ADDRESS(MATCH(A3199,'contribution par jour-semaine'!A:A,0),MATCH(B3199,'contribution par jour-semaine'!$1:$1,0),4,1,"contribution par jour-semaine")),"")</f>
        <v>1995.9969482421875</v>
      </c>
      <c r="D3199" s="4" t="str">
        <f ca="1">VLOOKUP(A3199,predictions!A:B,2,FALSE)</f>
        <v>04/07/2022</v>
      </c>
      <c r="E3199" s="4">
        <f t="shared" ca="1" si="12"/>
        <v>44746</v>
      </c>
    </row>
    <row r="3200" spans="1:5" ht="13" x14ac:dyDescent="0.15">
      <c r="A3200" s="1">
        <f ca="1">IFERROR(__xludf.DUMMYFUNCTION("""COMPUTED_VALUE"""),106)</f>
        <v>106</v>
      </c>
      <c r="B3200" s="1" t="str">
        <f ca="1">IFERROR(__xludf.DUMMYFUNCTION("""COMPUTED_VALUE"""),"Media_TV_C8 contribution")</f>
        <v>Media_TV_C8 contribution</v>
      </c>
      <c r="C3200" s="1">
        <f ca="1">IFERROR(INDIRECT(ADDRESS(MATCH(A3200,'contribution par jour-semaine'!A:A,0),MATCH(B3200,'contribution par jour-semaine'!$1:$1,0),4,1,"contribution par jour-semaine")),"")</f>
        <v>4779.64111328125</v>
      </c>
      <c r="D3200" s="4" t="str">
        <f ca="1">VLOOKUP(A3200,predictions!A:B,2,FALSE)</f>
        <v>04/07/2022</v>
      </c>
      <c r="E3200" s="4">
        <f t="shared" ca="1" si="12"/>
        <v>44746</v>
      </c>
    </row>
    <row r="3201" spans="1:5" ht="13" x14ac:dyDescent="0.15">
      <c r="A3201" s="1">
        <f ca="1">IFERROR(__xludf.DUMMYFUNCTION("""COMPUTED_VALUE"""),106)</f>
        <v>106</v>
      </c>
      <c r="B3201" s="1" t="str">
        <f ca="1">IFERROR(__xludf.DUMMYFUNCTION("""COMPUTED_VALUE"""),"Media_TV_TF1 SERIES FILMS contribution")</f>
        <v>Media_TV_TF1 SERIES FILMS contribution</v>
      </c>
      <c r="C3201" s="1">
        <f ca="1">IFERROR(INDIRECT(ADDRESS(MATCH(A3201,'contribution par jour-semaine'!A:A,0),MATCH(B3201,'contribution par jour-semaine'!$1:$1,0),4,1,"contribution par jour-semaine")),"")</f>
        <v>2370.969970703125</v>
      </c>
      <c r="D3201" s="4" t="str">
        <f ca="1">VLOOKUP(A3201,predictions!A:B,2,FALSE)</f>
        <v>04/07/2022</v>
      </c>
      <c r="E3201" s="4">
        <f t="shared" ca="1" si="12"/>
        <v>44746</v>
      </c>
    </row>
    <row r="3202" spans="1:5" ht="13" x14ac:dyDescent="0.15">
      <c r="A3202" s="1">
        <f ca="1">IFERROR(__xludf.DUMMYFUNCTION("""COMPUTED_VALUE"""),106)</f>
        <v>106</v>
      </c>
      <c r="B3202" s="1" t="str">
        <f ca="1">IFERROR(__xludf.DUMMYFUNCTION("""COMPUTED_VALUE"""),"Media_TV_NRJ12 contribution")</f>
        <v>Media_TV_NRJ12 contribution</v>
      </c>
      <c r="C3202" s="1">
        <f ca="1">IFERROR(INDIRECT(ADDRESS(MATCH(A3202,'contribution par jour-semaine'!A:A,0),MATCH(B3202,'contribution par jour-semaine'!$1:$1,0),4,1,"contribution par jour-semaine")),"")</f>
        <v>710.72039794921875</v>
      </c>
      <c r="D3202" s="4" t="str">
        <f ca="1">VLOOKUP(A3202,predictions!A:B,2,FALSE)</f>
        <v>04/07/2022</v>
      </c>
      <c r="E3202" s="4">
        <f t="shared" ca="1" si="12"/>
        <v>44746</v>
      </c>
    </row>
    <row r="3203" spans="1:5" ht="13" x14ac:dyDescent="0.15">
      <c r="A3203" s="1">
        <f ca="1">IFERROR(__xludf.DUMMYFUNCTION("""COMPUTED_VALUE"""),106)</f>
        <v>106</v>
      </c>
      <c r="B3203" s="1" t="str">
        <f ca="1">IFERROR(__xludf.DUMMYFUNCTION("""COMPUTED_VALUE"""),"Media_Search contribution")</f>
        <v>Media_Search contribution</v>
      </c>
      <c r="C3203" s="1">
        <f ca="1">IFERROR(INDIRECT(ADDRESS(MATCH(A3203,'contribution par jour-semaine'!A:A,0),MATCH(B3203,'contribution par jour-semaine'!$1:$1,0),4,1,"contribution par jour-semaine")),"")</f>
        <v>79345.8203125</v>
      </c>
      <c r="D3203" s="4" t="str">
        <f ca="1">VLOOKUP(A3203,predictions!A:B,2,FALSE)</f>
        <v>04/07/2022</v>
      </c>
      <c r="E3203" s="4">
        <f t="shared" ca="1" si="12"/>
        <v>44746</v>
      </c>
    </row>
    <row r="3204" spans="1:5" ht="13" x14ac:dyDescent="0.15">
      <c r="A3204" s="1">
        <f ca="1">IFERROR(__xludf.DUMMYFUNCTION("""COMPUTED_VALUE"""),106)</f>
        <v>106</v>
      </c>
      <c r="B3204" s="1" t="str">
        <f ca="1">IFERROR(__xludf.DUMMYFUNCTION("""COMPUTED_VALUE"""),"Media_Social contribution")</f>
        <v>Media_Social contribution</v>
      </c>
      <c r="C3204" s="1">
        <f ca="1">IFERROR(INDIRECT(ADDRESS(MATCH(A3204,'contribution par jour-semaine'!A:A,0),MATCH(B3204,'contribution par jour-semaine'!$1:$1,0),4,1,"contribution par jour-semaine")),"")</f>
        <v>6.4911351203918457</v>
      </c>
      <c r="D3204" s="4" t="str">
        <f ca="1">VLOOKUP(A3204,predictions!A:B,2,FALSE)</f>
        <v>04/07/2022</v>
      </c>
      <c r="E3204" s="4">
        <f t="shared" ca="1" si="12"/>
        <v>44746</v>
      </c>
    </row>
    <row r="3205" spans="1:5" ht="13" x14ac:dyDescent="0.15">
      <c r="A3205" s="1">
        <f ca="1">IFERROR(__xludf.DUMMYFUNCTION("""COMPUTED_VALUE"""),106)</f>
        <v>106</v>
      </c>
      <c r="B3205" s="1" t="str">
        <f ca="1">IFERROR(__xludf.DUMMYFUNCTION("""COMPUTED_VALUE"""),"Media_Display contribution")</f>
        <v>Media_Display contribution</v>
      </c>
      <c r="C3205" s="1">
        <f ca="1">IFERROR(INDIRECT(ADDRESS(MATCH(A3205,'contribution par jour-semaine'!A:A,0),MATCH(B3205,'contribution par jour-semaine'!$1:$1,0),4,1,"contribution par jour-semaine")),"")</f>
        <v>14522.8583984375</v>
      </c>
      <c r="D3205" s="4" t="str">
        <f ca="1">VLOOKUP(A3205,predictions!A:B,2,FALSE)</f>
        <v>04/07/2022</v>
      </c>
      <c r="E3205" s="4">
        <f t="shared" ca="1" si="12"/>
        <v>44746</v>
      </c>
    </row>
    <row r="3206" spans="1:5" ht="13" x14ac:dyDescent="0.15">
      <c r="A3206" s="1">
        <f ca="1">IFERROR(__xludf.DUMMYFUNCTION("""COMPUTED_VALUE"""),106)</f>
        <v>106</v>
      </c>
      <c r="B3206" s="1" t="str">
        <f ca="1">IFERROR(__xludf.DUMMYFUNCTION("""COMPUTED_VALUE"""),"Media_OOH_JC DECAUX VITRINE 2M2 NATIONAL contribution")</f>
        <v>Media_OOH_JC DECAUX VITRINE 2M2 NATIONAL contribution</v>
      </c>
      <c r="C3206" s="1">
        <f ca="1">IFERROR(INDIRECT(ADDRESS(MATCH(A3206,'contribution par jour-semaine'!A:A,0),MATCH(B3206,'contribution par jour-semaine'!$1:$1,0),4,1,"contribution par jour-semaine")),"")</f>
        <v>1284.8212890625</v>
      </c>
      <c r="D3206" s="4" t="str">
        <f ca="1">VLOOKUP(A3206,predictions!A:B,2,FALSE)</f>
        <v>04/07/2022</v>
      </c>
      <c r="E3206" s="4">
        <f t="shared" ca="1" si="12"/>
        <v>44746</v>
      </c>
    </row>
    <row r="3207" spans="1:5" ht="13" x14ac:dyDescent="0.15">
      <c r="A3207" s="1">
        <f ca="1">IFERROR(__xludf.DUMMYFUNCTION("""COMPUTED_VALUE"""),106)</f>
        <v>106</v>
      </c>
      <c r="B3207" s="1" t="str">
        <f ca="1">IFERROR(__xludf.DUMMYFUNCTION("""COMPUTED_VALUE"""),"Media_OOH_METROBUS METRO NATIONAL contribution")</f>
        <v>Media_OOH_METROBUS METRO NATIONAL contribution</v>
      </c>
      <c r="C3207" s="1">
        <f ca="1">IFERROR(INDIRECT(ADDRESS(MATCH(A3207,'contribution par jour-semaine'!A:A,0),MATCH(B3207,'contribution par jour-semaine'!$1:$1,0),4,1,"contribution par jour-semaine")),"")</f>
        <v>1162.357421875</v>
      </c>
      <c r="D3207" s="4" t="str">
        <f ca="1">VLOOKUP(A3207,predictions!A:B,2,FALSE)</f>
        <v>04/07/2022</v>
      </c>
      <c r="E3207" s="4">
        <f t="shared" ca="1" si="12"/>
        <v>44746</v>
      </c>
    </row>
    <row r="3208" spans="1:5" ht="13" x14ac:dyDescent="0.15">
      <c r="A3208" s="1">
        <f ca="1">IFERROR(__xludf.DUMMYFUNCTION("""COMPUTED_VALUE"""),106)</f>
        <v>106</v>
      </c>
      <c r="B3208" s="1" t="str">
        <f ca="1">IFERROR(__xludf.DUMMYFUNCTION("""COMPUTED_VALUE"""),"Media_OOH_CLEAR CHANNEL SHOPPING MALLS contribution")</f>
        <v>Media_OOH_CLEAR CHANNEL SHOPPING MALLS contribution</v>
      </c>
      <c r="C3208" s="1">
        <f ca="1">IFERROR(INDIRECT(ADDRESS(MATCH(A3208,'contribution par jour-semaine'!A:A,0),MATCH(B3208,'contribution par jour-semaine'!$1:$1,0),4,1,"contribution par jour-semaine")),"")</f>
        <v>16905.853515625</v>
      </c>
      <c r="D3208" s="4" t="str">
        <f ca="1">VLOOKUP(A3208,predictions!A:B,2,FALSE)</f>
        <v>04/07/2022</v>
      </c>
      <c r="E3208" s="4">
        <f t="shared" ca="1" si="12"/>
        <v>44746</v>
      </c>
    </row>
    <row r="3209" spans="1:5" ht="13" x14ac:dyDescent="0.15">
      <c r="A3209" s="1">
        <f ca="1">IFERROR(__xludf.DUMMYFUNCTION("""COMPUTED_VALUE"""),106)</f>
        <v>106</v>
      </c>
      <c r="B3209" s="1" t="str">
        <f ca="1">IFERROR(__xludf.DUMMYFUNCTION("""COMPUTED_VALUE"""),"Media_OOH_MEDIAGARES TRANSPORT contribution")</f>
        <v>Media_OOH_MEDIAGARES TRANSPORT contribution</v>
      </c>
      <c r="C3209" s="1">
        <f ca="1">IFERROR(INDIRECT(ADDRESS(MATCH(A3209,'contribution par jour-semaine'!A:A,0),MATCH(B3209,'contribution par jour-semaine'!$1:$1,0),4,1,"contribution par jour-semaine")),"")</f>
        <v>14136.3037109375</v>
      </c>
      <c r="D3209" s="4" t="str">
        <f ca="1">VLOOKUP(A3209,predictions!A:B,2,FALSE)</f>
        <v>04/07/2022</v>
      </c>
      <c r="E3209" s="4">
        <f t="shared" ca="1" si="12"/>
        <v>44746</v>
      </c>
    </row>
    <row r="3210" spans="1:5" ht="13" x14ac:dyDescent="0.15">
      <c r="A3210" s="1">
        <f ca="1">IFERROR(__xludf.DUMMYFUNCTION("""COMPUTED_VALUE"""),106)</f>
        <v>106</v>
      </c>
      <c r="B3210" s="1" t="str">
        <f ca="1">IFERROR(__xludf.DUMMYFUNCTION("""COMPUTED_VALUE"""),"Media_OOH_Others contribution")</f>
        <v>Media_OOH_Others contribution</v>
      </c>
      <c r="C3210" s="1">
        <f ca="1">IFERROR(INDIRECT(ADDRESS(MATCH(A3210,'contribution par jour-semaine'!A:A,0),MATCH(B3210,'contribution par jour-semaine'!$1:$1,0),4,1,"contribution par jour-semaine")),"")</f>
        <v>5543.45068359375</v>
      </c>
      <c r="D3210" s="4" t="str">
        <f ca="1">VLOOKUP(A3210,predictions!A:B,2,FALSE)</f>
        <v>04/07/2022</v>
      </c>
      <c r="E3210" s="4">
        <f t="shared" ca="1" si="12"/>
        <v>44746</v>
      </c>
    </row>
    <row r="3211" spans="1:5" ht="13" x14ac:dyDescent="0.15">
      <c r="A3211" s="1">
        <f ca="1">IFERROR(__xludf.DUMMYFUNCTION("""COMPUTED_VALUE"""),106)</f>
        <v>106</v>
      </c>
      <c r="B3211" s="1" t="str">
        <f ca="1">IFERROR(__xludf.DUMMYFUNCTION("""COMPUTED_VALUE"""),"baseline contribution")</f>
        <v>baseline contribution</v>
      </c>
      <c r="C3211" s="1">
        <f ca="1">IFERROR(INDIRECT(ADDRESS(MATCH(A3211,'contribution par jour-semaine'!A:A,0),MATCH(B3211,'contribution par jour-semaine'!$1:$1,0),4,1,"contribution par jour-semaine")),"")</f>
        <v>1414768.5</v>
      </c>
      <c r="D3211" s="4" t="str">
        <f ca="1">VLOOKUP(A3211,predictions!A:B,2,FALSE)</f>
        <v>04/07/2022</v>
      </c>
      <c r="E3211" s="4">
        <f t="shared" ca="1" si="12"/>
        <v>44746</v>
      </c>
    </row>
    <row r="3212" spans="1:5" ht="13" x14ac:dyDescent="0.15">
      <c r="A3212" s="1">
        <f ca="1">IFERROR(__xludf.DUMMYFUNCTION("""COMPUTED_VALUE"""),107)</f>
        <v>107</v>
      </c>
      <c r="B3212" s="1" t="str">
        <f ca="1">IFERROR(__xludf.DUMMYFUNCTION("""COMPUTED_VALUE"""),"Media_Print_Others contribution")</f>
        <v>Media_Print_Others contribution</v>
      </c>
      <c r="C3212" s="1">
        <f ca="1">IFERROR(INDIRECT(ADDRESS(MATCH(A3212,'contribution par jour-semaine'!A:A,0),MATCH(B3212,'contribution par jour-semaine'!$1:$1,0),4,1,"contribution par jour-semaine")),"")</f>
        <v>27030.349609375</v>
      </c>
      <c r="D3212" s="4" t="str">
        <f ca="1">VLOOKUP(A3212,predictions!A:B,2,FALSE)</f>
        <v>11/07/2022</v>
      </c>
      <c r="E3212" s="4">
        <f t="shared" ca="1" si="12"/>
        <v>44753</v>
      </c>
    </row>
    <row r="3213" spans="1:5" ht="13" x14ac:dyDescent="0.15">
      <c r="A3213" s="1">
        <f ca="1">IFERROR(__xludf.DUMMYFUNCTION("""COMPUTED_VALUE"""),107)</f>
        <v>107</v>
      </c>
      <c r="B3213" s="1" t="str">
        <f ca="1">IFERROR(__xludf.DUMMYFUNCTION("""COMPUTED_VALUE"""),"Media_Print_ELLE contribution")</f>
        <v>Media_Print_ELLE contribution</v>
      </c>
      <c r="C3213" s="1">
        <f ca="1">IFERROR(INDIRECT(ADDRESS(MATCH(A3213,'contribution par jour-semaine'!A:A,0),MATCH(B3213,'contribution par jour-semaine'!$1:$1,0),4,1,"contribution par jour-semaine")),"")</f>
        <v>42566.98828125</v>
      </c>
      <c r="D3213" s="4" t="str">
        <f ca="1">VLOOKUP(A3213,predictions!A:B,2,FALSE)</f>
        <v>11/07/2022</v>
      </c>
      <c r="E3213" s="4">
        <f t="shared" ca="1" si="12"/>
        <v>44753</v>
      </c>
    </row>
    <row r="3214" spans="1:5" ht="13" x14ac:dyDescent="0.15">
      <c r="A3214" s="1">
        <f ca="1">IFERROR(__xludf.DUMMYFUNCTION("""COMPUTED_VALUE"""),107)</f>
        <v>107</v>
      </c>
      <c r="B3214" s="1" t="str">
        <f ca="1">IFERROR(__xludf.DUMMYFUNCTION("""COMPUTED_VALUE"""),"Media_Print_MADAME FIGARO contribution")</f>
        <v>Media_Print_MADAME FIGARO contribution</v>
      </c>
      <c r="C3214" s="1">
        <f ca="1">IFERROR(INDIRECT(ADDRESS(MATCH(A3214,'contribution par jour-semaine'!A:A,0),MATCH(B3214,'contribution par jour-semaine'!$1:$1,0),4,1,"contribution par jour-semaine")),"")</f>
        <v>22200.76171875</v>
      </c>
      <c r="D3214" s="4" t="str">
        <f ca="1">VLOOKUP(A3214,predictions!A:B,2,FALSE)</f>
        <v>11/07/2022</v>
      </c>
      <c r="E3214" s="4">
        <f t="shared" ca="1" si="12"/>
        <v>44753</v>
      </c>
    </row>
    <row r="3215" spans="1:5" ht="13" x14ac:dyDescent="0.15">
      <c r="A3215" s="1">
        <f ca="1">IFERROR(__xludf.DUMMYFUNCTION("""COMPUTED_VALUE"""),107)</f>
        <v>107</v>
      </c>
      <c r="B3215" s="1" t="str">
        <f ca="1">IFERROR(__xludf.DUMMYFUNCTION("""COMPUTED_VALUE"""),"Media_Print_MARIE CLAIRE contribution")</f>
        <v>Media_Print_MARIE CLAIRE contribution</v>
      </c>
      <c r="C3215" s="1">
        <f ca="1">IFERROR(INDIRECT(ADDRESS(MATCH(A3215,'contribution par jour-semaine'!A:A,0),MATCH(B3215,'contribution par jour-semaine'!$1:$1,0),4,1,"contribution par jour-semaine")),"")</f>
        <v>11359.5341796875</v>
      </c>
      <c r="D3215" s="4" t="str">
        <f ca="1">VLOOKUP(A3215,predictions!A:B,2,FALSE)</f>
        <v>11/07/2022</v>
      </c>
      <c r="E3215" s="4">
        <f t="shared" ca="1" si="12"/>
        <v>44753</v>
      </c>
    </row>
    <row r="3216" spans="1:5" ht="13" x14ac:dyDescent="0.15">
      <c r="A3216" s="1">
        <f ca="1">IFERROR(__xludf.DUMMYFUNCTION("""COMPUTED_VALUE"""),107)</f>
        <v>107</v>
      </c>
      <c r="B3216" s="1" t="str">
        <f ca="1">IFERROR(__xludf.DUMMYFUNCTION("""COMPUTED_VALUE"""),"Media_Print_VERSION FEMINA contribution")</f>
        <v>Media_Print_VERSION FEMINA contribution</v>
      </c>
      <c r="C3216" s="1">
        <f ca="1">IFERROR(INDIRECT(ADDRESS(MATCH(A3216,'contribution par jour-semaine'!A:A,0),MATCH(B3216,'contribution par jour-semaine'!$1:$1,0),4,1,"contribution par jour-semaine")),"")</f>
        <v>14265.630859375</v>
      </c>
      <c r="D3216" s="4" t="str">
        <f ca="1">VLOOKUP(A3216,predictions!A:B,2,FALSE)</f>
        <v>11/07/2022</v>
      </c>
      <c r="E3216" s="4">
        <f t="shared" ca="1" si="12"/>
        <v>44753</v>
      </c>
    </row>
    <row r="3217" spans="1:5" ht="13" x14ac:dyDescent="0.15">
      <c r="A3217" s="1">
        <f ca="1">IFERROR(__xludf.DUMMYFUNCTION("""COMPUTED_VALUE"""),107)</f>
        <v>107</v>
      </c>
      <c r="B3217" s="1" t="str">
        <f ca="1">IFERROR(__xludf.DUMMYFUNCTION("""COMPUTED_VALUE"""),"Media_Print_GALA contribution")</f>
        <v>Media_Print_GALA contribution</v>
      </c>
      <c r="C3217" s="1">
        <f ca="1">IFERROR(INDIRECT(ADDRESS(MATCH(A3217,'contribution par jour-semaine'!A:A,0),MATCH(B3217,'contribution par jour-semaine'!$1:$1,0),4,1,"contribution par jour-semaine")),"")</f>
        <v>24225.86328125</v>
      </c>
      <c r="D3217" s="4" t="str">
        <f ca="1">VLOOKUP(A3217,predictions!A:B,2,FALSE)</f>
        <v>11/07/2022</v>
      </c>
      <c r="E3217" s="4">
        <f t="shared" ca="1" si="12"/>
        <v>44753</v>
      </c>
    </row>
    <row r="3218" spans="1:5" ht="13" x14ac:dyDescent="0.15">
      <c r="A3218" s="1">
        <f ca="1">IFERROR(__xludf.DUMMYFUNCTION("""COMPUTED_VALUE"""),107)</f>
        <v>107</v>
      </c>
      <c r="B3218" s="1" t="str">
        <f ca="1">IFERROR(__xludf.DUMMYFUNCTION("""COMPUTED_VALUE"""),"Media_Print_COSMOPOLITAN contribution")</f>
        <v>Media_Print_COSMOPOLITAN contribution</v>
      </c>
      <c r="C3218" s="1">
        <f ca="1">IFERROR(INDIRECT(ADDRESS(MATCH(A3218,'contribution par jour-semaine'!A:A,0),MATCH(B3218,'contribution par jour-semaine'!$1:$1,0),4,1,"contribution par jour-semaine")),"")</f>
        <v>29614.71875</v>
      </c>
      <c r="D3218" s="4" t="str">
        <f ca="1">VLOOKUP(A3218,predictions!A:B,2,FALSE)</f>
        <v>11/07/2022</v>
      </c>
      <c r="E3218" s="4">
        <f t="shared" ca="1" si="12"/>
        <v>44753</v>
      </c>
    </row>
    <row r="3219" spans="1:5" ht="13" x14ac:dyDescent="0.15">
      <c r="A3219" s="1">
        <f ca="1">IFERROR(__xludf.DUMMYFUNCTION("""COMPUTED_VALUE"""),107)</f>
        <v>107</v>
      </c>
      <c r="B3219" s="1" t="str">
        <f ca="1">IFERROR(__xludf.DUMMYFUNCTION("""COMPUTED_VALUE"""),"Media_Print_FEMME ACTUELLE contribution")</f>
        <v>Media_Print_FEMME ACTUELLE contribution</v>
      </c>
      <c r="C3219" s="1">
        <f ca="1">IFERROR(INDIRECT(ADDRESS(MATCH(A3219,'contribution par jour-semaine'!A:A,0),MATCH(B3219,'contribution par jour-semaine'!$1:$1,0),4,1,"contribution par jour-semaine")),"")</f>
        <v>7753.5048828125</v>
      </c>
      <c r="D3219" s="4" t="str">
        <f ca="1">VLOOKUP(A3219,predictions!A:B,2,FALSE)</f>
        <v>11/07/2022</v>
      </c>
      <c r="E3219" s="4">
        <f t="shared" ca="1" si="12"/>
        <v>44753</v>
      </c>
    </row>
    <row r="3220" spans="1:5" ht="13" x14ac:dyDescent="0.15">
      <c r="A3220" s="1">
        <f ca="1">IFERROR(__xludf.DUMMYFUNCTION("""COMPUTED_VALUE"""),107)</f>
        <v>107</v>
      </c>
      <c r="B3220" s="1" t="str">
        <f ca="1">IFERROR(__xludf.DUMMYFUNCTION("""COMPUTED_VALUE"""),"Media_Print_PARIS MATCH contribution")</f>
        <v>Media_Print_PARIS MATCH contribution</v>
      </c>
      <c r="C3220" s="1">
        <f ca="1">IFERROR(INDIRECT(ADDRESS(MATCH(A3220,'contribution par jour-semaine'!A:A,0),MATCH(B3220,'contribution par jour-semaine'!$1:$1,0),4,1,"contribution par jour-semaine")),"")</f>
        <v>2951.48974609375</v>
      </c>
      <c r="D3220" s="4" t="str">
        <f ca="1">VLOOKUP(A3220,predictions!A:B,2,FALSE)</f>
        <v>11/07/2022</v>
      </c>
      <c r="E3220" s="4">
        <f t="shared" ca="1" si="12"/>
        <v>44753</v>
      </c>
    </row>
    <row r="3221" spans="1:5" ht="13" x14ac:dyDescent="0.15">
      <c r="A3221" s="1">
        <f ca="1">IFERROR(__xludf.DUMMYFUNCTION("""COMPUTED_VALUE"""),107)</f>
        <v>107</v>
      </c>
      <c r="B3221" s="1" t="str">
        <f ca="1">IFERROR(__xludf.DUMMYFUNCTION("""COMPUTED_VALUE"""),"Media_Print_BIBA contribution")</f>
        <v>Media_Print_BIBA contribution</v>
      </c>
      <c r="C3221" s="1">
        <f ca="1">IFERROR(INDIRECT(ADDRESS(MATCH(A3221,'contribution par jour-semaine'!A:A,0),MATCH(B3221,'contribution par jour-semaine'!$1:$1,0),4,1,"contribution par jour-semaine")),"")</f>
        <v>19406.666015625</v>
      </c>
      <c r="D3221" s="4" t="str">
        <f ca="1">VLOOKUP(A3221,predictions!A:B,2,FALSE)</f>
        <v>11/07/2022</v>
      </c>
      <c r="E3221" s="4">
        <f t="shared" ca="1" si="12"/>
        <v>44753</v>
      </c>
    </row>
    <row r="3222" spans="1:5" ht="13" x14ac:dyDescent="0.15">
      <c r="A3222" s="1">
        <f ca="1">IFERROR(__xludf.DUMMYFUNCTION("""COMPUTED_VALUE"""),107)</f>
        <v>107</v>
      </c>
      <c r="B3222" s="1" t="str">
        <f ca="1">IFERROR(__xludf.DUMMYFUNCTION("""COMPUTED_VALUE"""),"Media_Print_AVANTAGES contribution")</f>
        <v>Media_Print_AVANTAGES contribution</v>
      </c>
      <c r="C3222" s="1">
        <f ca="1">IFERROR(INDIRECT(ADDRESS(MATCH(A3222,'contribution par jour-semaine'!A:A,0),MATCH(B3222,'contribution par jour-semaine'!$1:$1,0),4,1,"contribution par jour-semaine")),"")</f>
        <v>6526.23193359375</v>
      </c>
      <c r="D3222" s="4" t="str">
        <f ca="1">VLOOKUP(A3222,predictions!A:B,2,FALSE)</f>
        <v>11/07/2022</v>
      </c>
      <c r="E3222" s="4">
        <f t="shared" ca="1" si="12"/>
        <v>44753</v>
      </c>
    </row>
    <row r="3223" spans="1:5" ht="13" x14ac:dyDescent="0.15">
      <c r="A3223" s="1">
        <f ca="1">IFERROR(__xludf.DUMMYFUNCTION("""COMPUTED_VALUE"""),107)</f>
        <v>107</v>
      </c>
      <c r="B3223" s="1" t="str">
        <f ca="1">IFERROR(__xludf.DUMMYFUNCTION("""COMPUTED_VALUE"""),"Media_Print_PSYCHOLOGIES contribution")</f>
        <v>Media_Print_PSYCHOLOGIES contribution</v>
      </c>
      <c r="C3223" s="1">
        <f ca="1">IFERROR(INDIRECT(ADDRESS(MATCH(A3223,'contribution par jour-semaine'!A:A,0),MATCH(B3223,'contribution par jour-semaine'!$1:$1,0),4,1,"contribution par jour-semaine")),"")</f>
        <v>5331.39404296875</v>
      </c>
      <c r="D3223" s="4" t="str">
        <f ca="1">VLOOKUP(A3223,predictions!A:B,2,FALSE)</f>
        <v>11/07/2022</v>
      </c>
      <c r="E3223" s="4">
        <f t="shared" ca="1" si="12"/>
        <v>44753</v>
      </c>
    </row>
    <row r="3224" spans="1:5" ht="13" x14ac:dyDescent="0.15">
      <c r="A3224" s="1">
        <f ca="1">IFERROR(__xludf.DUMMYFUNCTION("""COMPUTED_VALUE"""),107)</f>
        <v>107</v>
      </c>
      <c r="B3224" s="1" t="str">
        <f ca="1">IFERROR(__xludf.DUMMYFUNCTION("""COMPUTED_VALUE"""),"Media_TV_TF1 contribution")</f>
        <v>Media_TV_TF1 contribution</v>
      </c>
      <c r="C3224" s="1">
        <f ca="1">IFERROR(INDIRECT(ADDRESS(MATCH(A3224,'contribution par jour-semaine'!A:A,0),MATCH(B3224,'contribution par jour-semaine'!$1:$1,0),4,1,"contribution par jour-semaine")),"")</f>
        <v>2711.088134765625</v>
      </c>
      <c r="D3224" s="4" t="str">
        <f ca="1">VLOOKUP(A3224,predictions!A:B,2,FALSE)</f>
        <v>11/07/2022</v>
      </c>
      <c r="E3224" s="4">
        <f t="shared" ca="1" si="12"/>
        <v>44753</v>
      </c>
    </row>
    <row r="3225" spans="1:5" ht="13" x14ac:dyDescent="0.15">
      <c r="A3225" s="1">
        <f ca="1">IFERROR(__xludf.DUMMYFUNCTION("""COMPUTED_VALUE"""),107)</f>
        <v>107</v>
      </c>
      <c r="B3225" s="1" t="str">
        <f ca="1">IFERROR(__xludf.DUMMYFUNCTION("""COMPUTED_VALUE"""),"Media_TV_Others contribution")</f>
        <v>Media_TV_Others contribution</v>
      </c>
      <c r="C3225" s="1">
        <f ca="1">IFERROR(INDIRECT(ADDRESS(MATCH(A3225,'contribution par jour-semaine'!A:A,0),MATCH(B3225,'contribution par jour-semaine'!$1:$1,0),4,1,"contribution par jour-semaine")),"")</f>
        <v>3255.669677734375</v>
      </c>
      <c r="D3225" s="4" t="str">
        <f ca="1">VLOOKUP(A3225,predictions!A:B,2,FALSE)</f>
        <v>11/07/2022</v>
      </c>
      <c r="E3225" s="4">
        <f t="shared" ca="1" si="12"/>
        <v>44753</v>
      </c>
    </row>
    <row r="3226" spans="1:5" ht="13" x14ac:dyDescent="0.15">
      <c r="A3226" s="1">
        <f ca="1">IFERROR(__xludf.DUMMYFUNCTION("""COMPUTED_VALUE"""),107)</f>
        <v>107</v>
      </c>
      <c r="B3226" s="1" t="str">
        <f ca="1">IFERROR(__xludf.DUMMYFUNCTION("""COMPUTED_VALUE"""),"Media_TV_M6 contribution")</f>
        <v>Media_TV_M6 contribution</v>
      </c>
      <c r="C3226" s="1">
        <f ca="1">IFERROR(INDIRECT(ADDRESS(MATCH(A3226,'contribution par jour-semaine'!A:A,0),MATCH(B3226,'contribution par jour-semaine'!$1:$1,0),4,1,"contribution par jour-semaine")),"")</f>
        <v>7532.16259765625</v>
      </c>
      <c r="D3226" s="4" t="str">
        <f ca="1">VLOOKUP(A3226,predictions!A:B,2,FALSE)</f>
        <v>11/07/2022</v>
      </c>
      <c r="E3226" s="4">
        <f t="shared" ca="1" si="12"/>
        <v>44753</v>
      </c>
    </row>
    <row r="3227" spans="1:5" ht="13" x14ac:dyDescent="0.15">
      <c r="A3227" s="1">
        <f ca="1">IFERROR(__xludf.DUMMYFUNCTION("""COMPUTED_VALUE"""),107)</f>
        <v>107</v>
      </c>
      <c r="B3227" s="1" t="str">
        <f ca="1">IFERROR(__xludf.DUMMYFUNCTION("""COMPUTED_VALUE"""),"Media_TV_TMC contribution")</f>
        <v>Media_TV_TMC contribution</v>
      </c>
      <c r="C3227" s="1">
        <f ca="1">IFERROR(INDIRECT(ADDRESS(MATCH(A3227,'contribution par jour-semaine'!A:A,0),MATCH(B3227,'contribution par jour-semaine'!$1:$1,0),4,1,"contribution par jour-semaine")),"")</f>
        <v>4280.08056640625</v>
      </c>
      <c r="D3227" s="4" t="str">
        <f ca="1">VLOOKUP(A3227,predictions!A:B,2,FALSE)</f>
        <v>11/07/2022</v>
      </c>
      <c r="E3227" s="4">
        <f t="shared" ca="1" si="12"/>
        <v>44753</v>
      </c>
    </row>
    <row r="3228" spans="1:5" ht="13" x14ac:dyDescent="0.15">
      <c r="A3228" s="1">
        <f ca="1">IFERROR(__xludf.DUMMYFUNCTION("""COMPUTED_VALUE"""),107)</f>
        <v>107</v>
      </c>
      <c r="B3228" s="1" t="str">
        <f ca="1">IFERROR(__xludf.DUMMYFUNCTION("""COMPUTED_VALUE"""),"Media_TV_FRANCE 2 contribution")</f>
        <v>Media_TV_FRANCE 2 contribution</v>
      </c>
      <c r="C3228" s="1">
        <f ca="1">IFERROR(INDIRECT(ADDRESS(MATCH(A3228,'contribution par jour-semaine'!A:A,0),MATCH(B3228,'contribution par jour-semaine'!$1:$1,0),4,1,"contribution par jour-semaine")),"")</f>
        <v>3211.876953125</v>
      </c>
      <c r="D3228" s="4" t="str">
        <f ca="1">VLOOKUP(A3228,predictions!A:B,2,FALSE)</f>
        <v>11/07/2022</v>
      </c>
      <c r="E3228" s="4">
        <f t="shared" ca="1" si="12"/>
        <v>44753</v>
      </c>
    </row>
    <row r="3229" spans="1:5" ht="13" x14ac:dyDescent="0.15">
      <c r="A3229" s="1">
        <f ca="1">IFERROR(__xludf.DUMMYFUNCTION("""COMPUTED_VALUE"""),107)</f>
        <v>107</v>
      </c>
      <c r="B3229" s="1" t="str">
        <f ca="1">IFERROR(__xludf.DUMMYFUNCTION("""COMPUTED_VALUE"""),"Media_TV_BFM TV contribution")</f>
        <v>Media_TV_BFM TV contribution</v>
      </c>
      <c r="C3229" s="1">
        <f ca="1">IFERROR(INDIRECT(ADDRESS(MATCH(A3229,'contribution par jour-semaine'!A:A,0),MATCH(B3229,'contribution par jour-semaine'!$1:$1,0),4,1,"contribution par jour-semaine")),"")</f>
        <v>1890.1566162109375</v>
      </c>
      <c r="D3229" s="4" t="str">
        <f ca="1">VLOOKUP(A3229,predictions!A:B,2,FALSE)</f>
        <v>11/07/2022</v>
      </c>
      <c r="E3229" s="4">
        <f t="shared" ca="1" si="12"/>
        <v>44753</v>
      </c>
    </row>
    <row r="3230" spans="1:5" ht="13" x14ac:dyDescent="0.15">
      <c r="A3230" s="1">
        <f ca="1">IFERROR(__xludf.DUMMYFUNCTION("""COMPUTED_VALUE"""),107)</f>
        <v>107</v>
      </c>
      <c r="B3230" s="1" t="str">
        <f ca="1">IFERROR(__xludf.DUMMYFUNCTION("""COMPUTED_VALUE"""),"Media_TV_C8 contribution")</f>
        <v>Media_TV_C8 contribution</v>
      </c>
      <c r="C3230" s="1">
        <f ca="1">IFERROR(INDIRECT(ADDRESS(MATCH(A3230,'contribution par jour-semaine'!A:A,0),MATCH(B3230,'contribution par jour-semaine'!$1:$1,0),4,1,"contribution par jour-semaine")),"")</f>
        <v>4660.181640625</v>
      </c>
      <c r="D3230" s="4" t="str">
        <f ca="1">VLOOKUP(A3230,predictions!A:B,2,FALSE)</f>
        <v>11/07/2022</v>
      </c>
      <c r="E3230" s="4">
        <f t="shared" ca="1" si="12"/>
        <v>44753</v>
      </c>
    </row>
    <row r="3231" spans="1:5" ht="13" x14ac:dyDescent="0.15">
      <c r="A3231" s="1">
        <f ca="1">IFERROR(__xludf.DUMMYFUNCTION("""COMPUTED_VALUE"""),107)</f>
        <v>107</v>
      </c>
      <c r="B3231" s="1" t="str">
        <f ca="1">IFERROR(__xludf.DUMMYFUNCTION("""COMPUTED_VALUE"""),"Media_TV_TF1 SERIES FILMS contribution")</f>
        <v>Media_TV_TF1 SERIES FILMS contribution</v>
      </c>
      <c r="C3231" s="1">
        <f ca="1">IFERROR(INDIRECT(ADDRESS(MATCH(A3231,'contribution par jour-semaine'!A:A,0),MATCH(B3231,'contribution par jour-semaine'!$1:$1,0),4,1,"contribution par jour-semaine")),"")</f>
        <v>2203.449462890625</v>
      </c>
      <c r="D3231" s="4" t="str">
        <f ca="1">VLOOKUP(A3231,predictions!A:B,2,FALSE)</f>
        <v>11/07/2022</v>
      </c>
      <c r="E3231" s="4">
        <f t="shared" ca="1" si="12"/>
        <v>44753</v>
      </c>
    </row>
    <row r="3232" spans="1:5" ht="13" x14ac:dyDescent="0.15">
      <c r="A3232" s="1">
        <f ca="1">IFERROR(__xludf.DUMMYFUNCTION("""COMPUTED_VALUE"""),107)</f>
        <v>107</v>
      </c>
      <c r="B3232" s="1" t="str">
        <f ca="1">IFERROR(__xludf.DUMMYFUNCTION("""COMPUTED_VALUE"""),"Media_TV_NRJ12 contribution")</f>
        <v>Media_TV_NRJ12 contribution</v>
      </c>
      <c r="C3232" s="1">
        <f ca="1">IFERROR(INDIRECT(ADDRESS(MATCH(A3232,'contribution par jour-semaine'!A:A,0),MATCH(B3232,'contribution par jour-semaine'!$1:$1,0),4,1,"contribution par jour-semaine")),"")</f>
        <v>598.606689453125</v>
      </c>
      <c r="D3232" s="4" t="str">
        <f ca="1">VLOOKUP(A3232,predictions!A:B,2,FALSE)</f>
        <v>11/07/2022</v>
      </c>
      <c r="E3232" s="4">
        <f t="shared" ca="1" si="12"/>
        <v>44753</v>
      </c>
    </row>
    <row r="3233" spans="1:5" ht="13" x14ac:dyDescent="0.15">
      <c r="A3233" s="1">
        <f ca="1">IFERROR(__xludf.DUMMYFUNCTION("""COMPUTED_VALUE"""),107)</f>
        <v>107</v>
      </c>
      <c r="B3233" s="1" t="str">
        <f ca="1">IFERROR(__xludf.DUMMYFUNCTION("""COMPUTED_VALUE"""),"Media_Search contribution")</f>
        <v>Media_Search contribution</v>
      </c>
      <c r="C3233" s="1">
        <f ca="1">IFERROR(INDIRECT(ADDRESS(MATCH(A3233,'contribution par jour-semaine'!A:A,0),MATCH(B3233,'contribution par jour-semaine'!$1:$1,0),4,1,"contribution par jour-semaine")),"")</f>
        <v>79682.5625</v>
      </c>
      <c r="D3233" s="4" t="str">
        <f ca="1">VLOOKUP(A3233,predictions!A:B,2,FALSE)</f>
        <v>11/07/2022</v>
      </c>
      <c r="E3233" s="4">
        <f t="shared" ca="1" si="12"/>
        <v>44753</v>
      </c>
    </row>
    <row r="3234" spans="1:5" ht="13" x14ac:dyDescent="0.15">
      <c r="A3234" s="1">
        <f ca="1">IFERROR(__xludf.DUMMYFUNCTION("""COMPUTED_VALUE"""),107)</f>
        <v>107</v>
      </c>
      <c r="B3234" s="1" t="str">
        <f ca="1">IFERROR(__xludf.DUMMYFUNCTION("""COMPUTED_VALUE"""),"Media_Social contribution")</f>
        <v>Media_Social contribution</v>
      </c>
      <c r="C3234" s="1">
        <f ca="1">IFERROR(INDIRECT(ADDRESS(MATCH(A3234,'contribution par jour-semaine'!A:A,0),MATCH(B3234,'contribution par jour-semaine'!$1:$1,0),4,1,"contribution par jour-semaine")),"")</f>
        <v>2.1851651668548584</v>
      </c>
      <c r="D3234" s="4" t="str">
        <f ca="1">VLOOKUP(A3234,predictions!A:B,2,FALSE)</f>
        <v>11/07/2022</v>
      </c>
      <c r="E3234" s="4">
        <f t="shared" ca="1" si="12"/>
        <v>44753</v>
      </c>
    </row>
    <row r="3235" spans="1:5" ht="13" x14ac:dyDescent="0.15">
      <c r="A3235" s="1">
        <f ca="1">IFERROR(__xludf.DUMMYFUNCTION("""COMPUTED_VALUE"""),107)</f>
        <v>107</v>
      </c>
      <c r="B3235" s="1" t="str">
        <f ca="1">IFERROR(__xludf.DUMMYFUNCTION("""COMPUTED_VALUE"""),"Media_Display contribution")</f>
        <v>Media_Display contribution</v>
      </c>
      <c r="C3235" s="1">
        <f ca="1">IFERROR(INDIRECT(ADDRESS(MATCH(A3235,'contribution par jour-semaine'!A:A,0),MATCH(B3235,'contribution par jour-semaine'!$1:$1,0),4,1,"contribution par jour-semaine")),"")</f>
        <v>12195.318359375</v>
      </c>
      <c r="D3235" s="4" t="str">
        <f ca="1">VLOOKUP(A3235,predictions!A:B,2,FALSE)</f>
        <v>11/07/2022</v>
      </c>
      <c r="E3235" s="4">
        <f t="shared" ca="1" si="12"/>
        <v>44753</v>
      </c>
    </row>
    <row r="3236" spans="1:5" ht="13" x14ac:dyDescent="0.15">
      <c r="A3236" s="1">
        <f ca="1">IFERROR(__xludf.DUMMYFUNCTION("""COMPUTED_VALUE"""),107)</f>
        <v>107</v>
      </c>
      <c r="B3236" s="1" t="str">
        <f ca="1">IFERROR(__xludf.DUMMYFUNCTION("""COMPUTED_VALUE"""),"Media_OOH_JC DECAUX VITRINE 2M2 NATIONAL contribution")</f>
        <v>Media_OOH_JC DECAUX VITRINE 2M2 NATIONAL contribution</v>
      </c>
      <c r="C3236" s="1">
        <f ca="1">IFERROR(INDIRECT(ADDRESS(MATCH(A3236,'contribution par jour-semaine'!A:A,0),MATCH(B3236,'contribution par jour-semaine'!$1:$1,0),4,1,"contribution par jour-semaine")),"")</f>
        <v>1245.190185546875</v>
      </c>
      <c r="D3236" s="4" t="str">
        <f ca="1">VLOOKUP(A3236,predictions!A:B,2,FALSE)</f>
        <v>11/07/2022</v>
      </c>
      <c r="E3236" s="4">
        <f t="shared" ca="1" si="12"/>
        <v>44753</v>
      </c>
    </row>
    <row r="3237" spans="1:5" ht="13" x14ac:dyDescent="0.15">
      <c r="A3237" s="1">
        <f ca="1">IFERROR(__xludf.DUMMYFUNCTION("""COMPUTED_VALUE"""),107)</f>
        <v>107</v>
      </c>
      <c r="B3237" s="1" t="str">
        <f ca="1">IFERROR(__xludf.DUMMYFUNCTION("""COMPUTED_VALUE"""),"Media_OOH_METROBUS METRO NATIONAL contribution")</f>
        <v>Media_OOH_METROBUS METRO NATIONAL contribution</v>
      </c>
      <c r="C3237" s="1">
        <f ca="1">IFERROR(INDIRECT(ADDRESS(MATCH(A3237,'contribution par jour-semaine'!A:A,0),MATCH(B3237,'contribution par jour-semaine'!$1:$1,0),4,1,"contribution par jour-semaine")),"")</f>
        <v>1102.068603515625</v>
      </c>
      <c r="D3237" s="4" t="str">
        <f ca="1">VLOOKUP(A3237,predictions!A:B,2,FALSE)</f>
        <v>11/07/2022</v>
      </c>
      <c r="E3237" s="4">
        <f t="shared" ca="1" si="12"/>
        <v>44753</v>
      </c>
    </row>
    <row r="3238" spans="1:5" ht="13" x14ac:dyDescent="0.15">
      <c r="A3238" s="1">
        <f ca="1">IFERROR(__xludf.DUMMYFUNCTION("""COMPUTED_VALUE"""),107)</f>
        <v>107</v>
      </c>
      <c r="B3238" s="1" t="str">
        <f ca="1">IFERROR(__xludf.DUMMYFUNCTION("""COMPUTED_VALUE"""),"Media_OOH_CLEAR CHANNEL SHOPPING MALLS contribution")</f>
        <v>Media_OOH_CLEAR CHANNEL SHOPPING MALLS contribution</v>
      </c>
      <c r="C3238" s="1">
        <f ca="1">IFERROR(INDIRECT(ADDRESS(MATCH(A3238,'contribution par jour-semaine'!A:A,0),MATCH(B3238,'contribution par jour-semaine'!$1:$1,0),4,1,"contribution par jour-semaine")),"")</f>
        <v>15509.8203125</v>
      </c>
      <c r="D3238" s="4" t="str">
        <f ca="1">VLOOKUP(A3238,predictions!A:B,2,FALSE)</f>
        <v>11/07/2022</v>
      </c>
      <c r="E3238" s="4">
        <f t="shared" ca="1" si="12"/>
        <v>44753</v>
      </c>
    </row>
    <row r="3239" spans="1:5" ht="13" x14ac:dyDescent="0.15">
      <c r="A3239" s="1">
        <f ca="1">IFERROR(__xludf.DUMMYFUNCTION("""COMPUTED_VALUE"""),107)</f>
        <v>107</v>
      </c>
      <c r="B3239" s="1" t="str">
        <f ca="1">IFERROR(__xludf.DUMMYFUNCTION("""COMPUTED_VALUE"""),"Media_OOH_MEDIAGARES TRANSPORT contribution")</f>
        <v>Media_OOH_MEDIAGARES TRANSPORT contribution</v>
      </c>
      <c r="C3239" s="1">
        <f ca="1">IFERROR(INDIRECT(ADDRESS(MATCH(A3239,'contribution par jour-semaine'!A:A,0),MATCH(B3239,'contribution par jour-semaine'!$1:$1,0),4,1,"contribution par jour-semaine")),"")</f>
        <v>13779.0478515625</v>
      </c>
      <c r="D3239" s="4" t="str">
        <f ca="1">VLOOKUP(A3239,predictions!A:B,2,FALSE)</f>
        <v>11/07/2022</v>
      </c>
      <c r="E3239" s="4">
        <f t="shared" ca="1" si="12"/>
        <v>44753</v>
      </c>
    </row>
    <row r="3240" spans="1:5" ht="13" x14ac:dyDescent="0.15">
      <c r="A3240" s="1">
        <f ca="1">IFERROR(__xludf.DUMMYFUNCTION("""COMPUTED_VALUE"""),107)</f>
        <v>107</v>
      </c>
      <c r="B3240" s="1" t="str">
        <f ca="1">IFERROR(__xludf.DUMMYFUNCTION("""COMPUTED_VALUE"""),"Media_OOH_Others contribution")</f>
        <v>Media_OOH_Others contribution</v>
      </c>
      <c r="C3240" s="1">
        <f ca="1">IFERROR(INDIRECT(ADDRESS(MATCH(A3240,'contribution par jour-semaine'!A:A,0),MATCH(B3240,'contribution par jour-semaine'!$1:$1,0),4,1,"contribution par jour-semaine")),"")</f>
        <v>5070.7216796875</v>
      </c>
      <c r="D3240" s="4" t="str">
        <f ca="1">VLOOKUP(A3240,predictions!A:B,2,FALSE)</f>
        <v>11/07/2022</v>
      </c>
      <c r="E3240" s="4">
        <f t="shared" ca="1" si="12"/>
        <v>44753</v>
      </c>
    </row>
    <row r="3241" spans="1:5" ht="13" x14ac:dyDescent="0.15">
      <c r="A3241" s="1">
        <f ca="1">IFERROR(__xludf.DUMMYFUNCTION("""COMPUTED_VALUE"""),107)</f>
        <v>107</v>
      </c>
      <c r="B3241" s="1" t="str">
        <f ca="1">IFERROR(__xludf.DUMMYFUNCTION("""COMPUTED_VALUE"""),"baseline contribution")</f>
        <v>baseline contribution</v>
      </c>
      <c r="C3241" s="1">
        <f ca="1">IFERROR(INDIRECT(ADDRESS(MATCH(A3241,'contribution par jour-semaine'!A:A,0),MATCH(B3241,'contribution par jour-semaine'!$1:$1,0),4,1,"contribution par jour-semaine")),"")</f>
        <v>1414740.75</v>
      </c>
      <c r="D3241" s="4" t="str">
        <f ca="1">VLOOKUP(A3241,predictions!A:B,2,FALSE)</f>
        <v>11/07/2022</v>
      </c>
      <c r="E3241" s="4">
        <f t="shared" ca="1" si="12"/>
        <v>44753</v>
      </c>
    </row>
    <row r="3242" spans="1:5" ht="13" x14ac:dyDescent="0.15">
      <c r="A3242" s="1">
        <f ca="1">IFERROR(__xludf.DUMMYFUNCTION("""COMPUTED_VALUE"""),108)</f>
        <v>108</v>
      </c>
      <c r="B3242" s="1" t="str">
        <f ca="1">IFERROR(__xludf.DUMMYFUNCTION("""COMPUTED_VALUE"""),"Media_Print_Others contribution")</f>
        <v>Media_Print_Others contribution</v>
      </c>
      <c r="C3242" s="1">
        <f ca="1">IFERROR(INDIRECT(ADDRESS(MATCH(A3242,'contribution par jour-semaine'!A:A,0),MATCH(B3242,'contribution par jour-semaine'!$1:$1,0),4,1,"contribution par jour-semaine")),"")</f>
        <v>20366.74609375</v>
      </c>
      <c r="D3242" s="4" t="str">
        <f ca="1">VLOOKUP(A3242,predictions!A:B,2,FALSE)</f>
        <v>18/07/2022</v>
      </c>
      <c r="E3242" s="4">
        <f t="shared" ca="1" si="12"/>
        <v>44760</v>
      </c>
    </row>
    <row r="3243" spans="1:5" ht="13" x14ac:dyDescent="0.15">
      <c r="A3243" s="1">
        <f ca="1">IFERROR(__xludf.DUMMYFUNCTION("""COMPUTED_VALUE"""),108)</f>
        <v>108</v>
      </c>
      <c r="B3243" s="1" t="str">
        <f ca="1">IFERROR(__xludf.DUMMYFUNCTION("""COMPUTED_VALUE"""),"Media_Print_ELLE contribution")</f>
        <v>Media_Print_ELLE contribution</v>
      </c>
      <c r="C3243" s="1">
        <f ca="1">IFERROR(INDIRECT(ADDRESS(MATCH(A3243,'contribution par jour-semaine'!A:A,0),MATCH(B3243,'contribution par jour-semaine'!$1:$1,0),4,1,"contribution par jour-semaine")),"")</f>
        <v>35089.01171875</v>
      </c>
      <c r="D3243" s="4" t="str">
        <f ca="1">VLOOKUP(A3243,predictions!A:B,2,FALSE)</f>
        <v>18/07/2022</v>
      </c>
      <c r="E3243" s="4">
        <f t="shared" ca="1" si="12"/>
        <v>44760</v>
      </c>
    </row>
    <row r="3244" spans="1:5" ht="13" x14ac:dyDescent="0.15">
      <c r="A3244" s="1">
        <f ca="1">IFERROR(__xludf.DUMMYFUNCTION("""COMPUTED_VALUE"""),108)</f>
        <v>108</v>
      </c>
      <c r="B3244" s="1" t="str">
        <f ca="1">IFERROR(__xludf.DUMMYFUNCTION("""COMPUTED_VALUE"""),"Media_Print_MADAME FIGARO contribution")</f>
        <v>Media_Print_MADAME FIGARO contribution</v>
      </c>
      <c r="C3244" s="1">
        <f ca="1">IFERROR(INDIRECT(ADDRESS(MATCH(A3244,'contribution par jour-semaine'!A:A,0),MATCH(B3244,'contribution par jour-semaine'!$1:$1,0),4,1,"contribution par jour-semaine")),"")</f>
        <v>21355.6171875</v>
      </c>
      <c r="D3244" s="4" t="str">
        <f ca="1">VLOOKUP(A3244,predictions!A:B,2,FALSE)</f>
        <v>18/07/2022</v>
      </c>
      <c r="E3244" s="4">
        <f t="shared" ca="1" si="12"/>
        <v>44760</v>
      </c>
    </row>
    <row r="3245" spans="1:5" ht="13" x14ac:dyDescent="0.15">
      <c r="A3245" s="1">
        <f ca="1">IFERROR(__xludf.DUMMYFUNCTION("""COMPUTED_VALUE"""),108)</f>
        <v>108</v>
      </c>
      <c r="B3245" s="1" t="str">
        <f ca="1">IFERROR(__xludf.DUMMYFUNCTION("""COMPUTED_VALUE"""),"Media_Print_MARIE CLAIRE contribution")</f>
        <v>Media_Print_MARIE CLAIRE contribution</v>
      </c>
      <c r="C3245" s="1">
        <f ca="1">IFERROR(INDIRECT(ADDRESS(MATCH(A3245,'contribution par jour-semaine'!A:A,0),MATCH(B3245,'contribution par jour-semaine'!$1:$1,0),4,1,"contribution par jour-semaine")),"")</f>
        <v>10535.306640625</v>
      </c>
      <c r="D3245" s="4" t="str">
        <f ca="1">VLOOKUP(A3245,predictions!A:B,2,FALSE)</f>
        <v>18/07/2022</v>
      </c>
      <c r="E3245" s="4">
        <f t="shared" ca="1" si="12"/>
        <v>44760</v>
      </c>
    </row>
    <row r="3246" spans="1:5" ht="13" x14ac:dyDescent="0.15">
      <c r="A3246" s="1">
        <f ca="1">IFERROR(__xludf.DUMMYFUNCTION("""COMPUTED_VALUE"""),108)</f>
        <v>108</v>
      </c>
      <c r="B3246" s="1" t="str">
        <f ca="1">IFERROR(__xludf.DUMMYFUNCTION("""COMPUTED_VALUE"""),"Media_Print_VERSION FEMINA contribution")</f>
        <v>Media_Print_VERSION FEMINA contribution</v>
      </c>
      <c r="C3246" s="1">
        <f ca="1">IFERROR(INDIRECT(ADDRESS(MATCH(A3246,'contribution par jour-semaine'!A:A,0),MATCH(B3246,'contribution par jour-semaine'!$1:$1,0),4,1,"contribution par jour-semaine")),"")</f>
        <v>13252.5673828125</v>
      </c>
      <c r="D3246" s="4" t="str">
        <f ca="1">VLOOKUP(A3246,predictions!A:B,2,FALSE)</f>
        <v>18/07/2022</v>
      </c>
      <c r="E3246" s="4">
        <f t="shared" ca="1" si="12"/>
        <v>44760</v>
      </c>
    </row>
    <row r="3247" spans="1:5" ht="13" x14ac:dyDescent="0.15">
      <c r="A3247" s="1">
        <f ca="1">IFERROR(__xludf.DUMMYFUNCTION("""COMPUTED_VALUE"""),108)</f>
        <v>108</v>
      </c>
      <c r="B3247" s="1" t="str">
        <f ca="1">IFERROR(__xludf.DUMMYFUNCTION("""COMPUTED_VALUE"""),"Media_Print_GALA contribution")</f>
        <v>Media_Print_GALA contribution</v>
      </c>
      <c r="C3247" s="1">
        <f ca="1">IFERROR(INDIRECT(ADDRESS(MATCH(A3247,'contribution par jour-semaine'!A:A,0),MATCH(B3247,'contribution par jour-semaine'!$1:$1,0),4,1,"contribution par jour-semaine")),"")</f>
        <v>22064.31640625</v>
      </c>
      <c r="D3247" s="4" t="str">
        <f ca="1">VLOOKUP(A3247,predictions!A:B,2,FALSE)</f>
        <v>18/07/2022</v>
      </c>
      <c r="E3247" s="4">
        <f t="shared" ca="1" si="12"/>
        <v>44760</v>
      </c>
    </row>
    <row r="3248" spans="1:5" ht="13" x14ac:dyDescent="0.15">
      <c r="A3248" s="1">
        <f ca="1">IFERROR(__xludf.DUMMYFUNCTION("""COMPUTED_VALUE"""),108)</f>
        <v>108</v>
      </c>
      <c r="B3248" s="1" t="str">
        <f ca="1">IFERROR(__xludf.DUMMYFUNCTION("""COMPUTED_VALUE"""),"Media_Print_COSMOPOLITAN contribution")</f>
        <v>Media_Print_COSMOPOLITAN contribution</v>
      </c>
      <c r="C3248" s="1">
        <f ca="1">IFERROR(INDIRECT(ADDRESS(MATCH(A3248,'contribution par jour-semaine'!A:A,0),MATCH(B3248,'contribution par jour-semaine'!$1:$1,0),4,1,"contribution par jour-semaine")),"")</f>
        <v>25975.607421875</v>
      </c>
      <c r="D3248" s="4" t="str">
        <f ca="1">VLOOKUP(A3248,predictions!A:B,2,FALSE)</f>
        <v>18/07/2022</v>
      </c>
      <c r="E3248" s="4">
        <f t="shared" ca="1" si="12"/>
        <v>44760</v>
      </c>
    </row>
    <row r="3249" spans="1:5" ht="13" x14ac:dyDescent="0.15">
      <c r="A3249" s="1">
        <f ca="1">IFERROR(__xludf.DUMMYFUNCTION("""COMPUTED_VALUE"""),108)</f>
        <v>108</v>
      </c>
      <c r="B3249" s="1" t="str">
        <f ca="1">IFERROR(__xludf.DUMMYFUNCTION("""COMPUTED_VALUE"""),"Media_Print_FEMME ACTUELLE contribution")</f>
        <v>Media_Print_FEMME ACTUELLE contribution</v>
      </c>
      <c r="C3249" s="1">
        <f ca="1">IFERROR(INDIRECT(ADDRESS(MATCH(A3249,'contribution par jour-semaine'!A:A,0),MATCH(B3249,'contribution par jour-semaine'!$1:$1,0),4,1,"contribution par jour-semaine")),"")</f>
        <v>7176.47314453125</v>
      </c>
      <c r="D3249" s="4" t="str">
        <f ca="1">VLOOKUP(A3249,predictions!A:B,2,FALSE)</f>
        <v>18/07/2022</v>
      </c>
      <c r="E3249" s="4">
        <f t="shared" ca="1" si="12"/>
        <v>44760</v>
      </c>
    </row>
    <row r="3250" spans="1:5" ht="13" x14ac:dyDescent="0.15">
      <c r="A3250" s="1">
        <f ca="1">IFERROR(__xludf.DUMMYFUNCTION("""COMPUTED_VALUE"""),108)</f>
        <v>108</v>
      </c>
      <c r="B3250" s="1" t="str">
        <f ca="1">IFERROR(__xludf.DUMMYFUNCTION("""COMPUTED_VALUE"""),"Media_Print_PARIS MATCH contribution")</f>
        <v>Media_Print_PARIS MATCH contribution</v>
      </c>
      <c r="C3250" s="1">
        <f ca="1">IFERROR(INDIRECT(ADDRESS(MATCH(A3250,'contribution par jour-semaine'!A:A,0),MATCH(B3250,'contribution par jour-semaine'!$1:$1,0),4,1,"contribution par jour-semaine")),"")</f>
        <v>2346.75830078125</v>
      </c>
      <c r="D3250" s="4" t="str">
        <f ca="1">VLOOKUP(A3250,predictions!A:B,2,FALSE)</f>
        <v>18/07/2022</v>
      </c>
      <c r="E3250" s="4">
        <f t="shared" ca="1" si="12"/>
        <v>44760</v>
      </c>
    </row>
    <row r="3251" spans="1:5" ht="13" x14ac:dyDescent="0.15">
      <c r="A3251" s="1">
        <f ca="1">IFERROR(__xludf.DUMMYFUNCTION("""COMPUTED_VALUE"""),108)</f>
        <v>108</v>
      </c>
      <c r="B3251" s="1" t="str">
        <f ca="1">IFERROR(__xludf.DUMMYFUNCTION("""COMPUTED_VALUE"""),"Media_Print_BIBA contribution")</f>
        <v>Media_Print_BIBA contribution</v>
      </c>
      <c r="C3251" s="1">
        <f ca="1">IFERROR(INDIRECT(ADDRESS(MATCH(A3251,'contribution par jour-semaine'!A:A,0),MATCH(B3251,'contribution par jour-semaine'!$1:$1,0),4,1,"contribution par jour-semaine")),"")</f>
        <v>13878.216796875</v>
      </c>
      <c r="D3251" s="4" t="str">
        <f ca="1">VLOOKUP(A3251,predictions!A:B,2,FALSE)</f>
        <v>18/07/2022</v>
      </c>
      <c r="E3251" s="4">
        <f t="shared" ca="1" si="12"/>
        <v>44760</v>
      </c>
    </row>
    <row r="3252" spans="1:5" ht="13" x14ac:dyDescent="0.15">
      <c r="A3252" s="1">
        <f ca="1">IFERROR(__xludf.DUMMYFUNCTION("""COMPUTED_VALUE"""),108)</f>
        <v>108</v>
      </c>
      <c r="B3252" s="1" t="str">
        <f ca="1">IFERROR(__xludf.DUMMYFUNCTION("""COMPUTED_VALUE"""),"Media_Print_AVANTAGES contribution")</f>
        <v>Media_Print_AVANTAGES contribution</v>
      </c>
      <c r="C3252" s="1">
        <f ca="1">IFERROR(INDIRECT(ADDRESS(MATCH(A3252,'contribution par jour-semaine'!A:A,0),MATCH(B3252,'contribution par jour-semaine'!$1:$1,0),4,1,"contribution par jour-semaine")),"")</f>
        <v>6266.1787109375</v>
      </c>
      <c r="D3252" s="4" t="str">
        <f ca="1">VLOOKUP(A3252,predictions!A:B,2,FALSE)</f>
        <v>18/07/2022</v>
      </c>
      <c r="E3252" s="4">
        <f t="shared" ca="1" si="12"/>
        <v>44760</v>
      </c>
    </row>
    <row r="3253" spans="1:5" ht="13" x14ac:dyDescent="0.15">
      <c r="A3253" s="1">
        <f ca="1">IFERROR(__xludf.DUMMYFUNCTION("""COMPUTED_VALUE"""),108)</f>
        <v>108</v>
      </c>
      <c r="B3253" s="1" t="str">
        <f ca="1">IFERROR(__xludf.DUMMYFUNCTION("""COMPUTED_VALUE"""),"Media_Print_PSYCHOLOGIES contribution")</f>
        <v>Media_Print_PSYCHOLOGIES contribution</v>
      </c>
      <c r="C3253" s="1">
        <f ca="1">IFERROR(INDIRECT(ADDRESS(MATCH(A3253,'contribution par jour-semaine'!A:A,0),MATCH(B3253,'contribution par jour-semaine'!$1:$1,0),4,1,"contribution par jour-semaine")),"")</f>
        <v>4446.81689453125</v>
      </c>
      <c r="D3253" s="4" t="str">
        <f ca="1">VLOOKUP(A3253,predictions!A:B,2,FALSE)</f>
        <v>18/07/2022</v>
      </c>
      <c r="E3253" s="4">
        <f t="shared" ca="1" si="12"/>
        <v>44760</v>
      </c>
    </row>
    <row r="3254" spans="1:5" ht="13" x14ac:dyDescent="0.15">
      <c r="A3254" s="1">
        <f ca="1">IFERROR(__xludf.DUMMYFUNCTION("""COMPUTED_VALUE"""),108)</f>
        <v>108</v>
      </c>
      <c r="B3254" s="1" t="str">
        <f ca="1">IFERROR(__xludf.DUMMYFUNCTION("""COMPUTED_VALUE"""),"Media_TV_TF1 contribution")</f>
        <v>Media_TV_TF1 contribution</v>
      </c>
      <c r="C3254" s="1">
        <f ca="1">IFERROR(INDIRECT(ADDRESS(MATCH(A3254,'contribution par jour-semaine'!A:A,0),MATCH(B3254,'contribution par jour-semaine'!$1:$1,0),4,1,"contribution par jour-semaine")),"")</f>
        <v>2581.959716796875</v>
      </c>
      <c r="D3254" s="4" t="str">
        <f ca="1">VLOOKUP(A3254,predictions!A:B,2,FALSE)</f>
        <v>18/07/2022</v>
      </c>
      <c r="E3254" s="4">
        <f t="shared" ca="1" si="12"/>
        <v>44760</v>
      </c>
    </row>
    <row r="3255" spans="1:5" ht="13" x14ac:dyDescent="0.15">
      <c r="A3255" s="1">
        <f ca="1">IFERROR(__xludf.DUMMYFUNCTION("""COMPUTED_VALUE"""),108)</f>
        <v>108</v>
      </c>
      <c r="B3255" s="1" t="str">
        <f ca="1">IFERROR(__xludf.DUMMYFUNCTION("""COMPUTED_VALUE"""),"Media_TV_Others contribution")</f>
        <v>Media_TV_Others contribution</v>
      </c>
      <c r="C3255" s="1">
        <f ca="1">IFERROR(INDIRECT(ADDRESS(MATCH(A3255,'contribution par jour-semaine'!A:A,0),MATCH(B3255,'contribution par jour-semaine'!$1:$1,0),4,1,"contribution par jour-semaine")),"")</f>
        <v>3026.529541015625</v>
      </c>
      <c r="D3255" s="4" t="str">
        <f ca="1">VLOOKUP(A3255,predictions!A:B,2,FALSE)</f>
        <v>18/07/2022</v>
      </c>
      <c r="E3255" s="4">
        <f t="shared" ca="1" si="12"/>
        <v>44760</v>
      </c>
    </row>
    <row r="3256" spans="1:5" ht="13" x14ac:dyDescent="0.15">
      <c r="A3256" s="1">
        <f ca="1">IFERROR(__xludf.DUMMYFUNCTION("""COMPUTED_VALUE"""),108)</f>
        <v>108</v>
      </c>
      <c r="B3256" s="1" t="str">
        <f ca="1">IFERROR(__xludf.DUMMYFUNCTION("""COMPUTED_VALUE"""),"Media_TV_M6 contribution")</f>
        <v>Media_TV_M6 contribution</v>
      </c>
      <c r="C3256" s="1">
        <f ca="1">IFERROR(INDIRECT(ADDRESS(MATCH(A3256,'contribution par jour-semaine'!A:A,0),MATCH(B3256,'contribution par jour-semaine'!$1:$1,0),4,1,"contribution par jour-semaine")),"")</f>
        <v>7242.89404296875</v>
      </c>
      <c r="D3256" s="4" t="str">
        <f ca="1">VLOOKUP(A3256,predictions!A:B,2,FALSE)</f>
        <v>18/07/2022</v>
      </c>
      <c r="E3256" s="4">
        <f t="shared" ca="1" si="12"/>
        <v>44760</v>
      </c>
    </row>
    <row r="3257" spans="1:5" ht="13" x14ac:dyDescent="0.15">
      <c r="A3257" s="1">
        <f ca="1">IFERROR(__xludf.DUMMYFUNCTION("""COMPUTED_VALUE"""),108)</f>
        <v>108</v>
      </c>
      <c r="B3257" s="1" t="str">
        <f ca="1">IFERROR(__xludf.DUMMYFUNCTION("""COMPUTED_VALUE"""),"Media_TV_TMC contribution")</f>
        <v>Media_TV_TMC contribution</v>
      </c>
      <c r="C3257" s="1">
        <f ca="1">IFERROR(INDIRECT(ADDRESS(MATCH(A3257,'contribution par jour-semaine'!A:A,0),MATCH(B3257,'contribution par jour-semaine'!$1:$1,0),4,1,"contribution par jour-semaine")),"")</f>
        <v>4069.15478515625</v>
      </c>
      <c r="D3257" s="4" t="str">
        <f ca="1">VLOOKUP(A3257,predictions!A:B,2,FALSE)</f>
        <v>18/07/2022</v>
      </c>
      <c r="E3257" s="4">
        <f t="shared" ca="1" si="12"/>
        <v>44760</v>
      </c>
    </row>
    <row r="3258" spans="1:5" ht="13" x14ac:dyDescent="0.15">
      <c r="A3258" s="1">
        <f ca="1">IFERROR(__xludf.DUMMYFUNCTION("""COMPUTED_VALUE"""),108)</f>
        <v>108</v>
      </c>
      <c r="B3258" s="1" t="str">
        <f ca="1">IFERROR(__xludf.DUMMYFUNCTION("""COMPUTED_VALUE"""),"Media_TV_FRANCE 2 contribution")</f>
        <v>Media_TV_FRANCE 2 contribution</v>
      </c>
      <c r="C3258" s="1">
        <f ca="1">IFERROR(INDIRECT(ADDRESS(MATCH(A3258,'contribution par jour-semaine'!A:A,0),MATCH(B3258,'contribution par jour-semaine'!$1:$1,0),4,1,"contribution par jour-semaine")),"")</f>
        <v>3041.310302734375</v>
      </c>
      <c r="D3258" s="4" t="str">
        <f ca="1">VLOOKUP(A3258,predictions!A:B,2,FALSE)</f>
        <v>18/07/2022</v>
      </c>
      <c r="E3258" s="4">
        <f t="shared" ca="1" si="12"/>
        <v>44760</v>
      </c>
    </row>
    <row r="3259" spans="1:5" ht="13" x14ac:dyDescent="0.15">
      <c r="A3259" s="1">
        <f ca="1">IFERROR(__xludf.DUMMYFUNCTION("""COMPUTED_VALUE"""),108)</f>
        <v>108</v>
      </c>
      <c r="B3259" s="1" t="str">
        <f ca="1">IFERROR(__xludf.DUMMYFUNCTION("""COMPUTED_VALUE"""),"Media_TV_BFM TV contribution")</f>
        <v>Media_TV_BFM TV contribution</v>
      </c>
      <c r="C3259" s="1">
        <f ca="1">IFERROR(INDIRECT(ADDRESS(MATCH(A3259,'contribution par jour-semaine'!A:A,0),MATCH(B3259,'contribution par jour-semaine'!$1:$1,0),4,1,"contribution par jour-semaine")),"")</f>
        <v>1801.0552978515625</v>
      </c>
      <c r="D3259" s="4" t="str">
        <f ca="1">VLOOKUP(A3259,predictions!A:B,2,FALSE)</f>
        <v>18/07/2022</v>
      </c>
      <c r="E3259" s="4">
        <f t="shared" ca="1" si="12"/>
        <v>44760</v>
      </c>
    </row>
    <row r="3260" spans="1:5" ht="13" x14ac:dyDescent="0.15">
      <c r="A3260" s="1">
        <f ca="1">IFERROR(__xludf.DUMMYFUNCTION("""COMPUTED_VALUE"""),108)</f>
        <v>108</v>
      </c>
      <c r="B3260" s="1" t="str">
        <f ca="1">IFERROR(__xludf.DUMMYFUNCTION("""COMPUTED_VALUE"""),"Media_TV_C8 contribution")</f>
        <v>Media_TV_C8 contribution</v>
      </c>
      <c r="C3260" s="1">
        <f ca="1">IFERROR(INDIRECT(ADDRESS(MATCH(A3260,'contribution par jour-semaine'!A:A,0),MATCH(B3260,'contribution par jour-semaine'!$1:$1,0),4,1,"contribution par jour-semaine")),"")</f>
        <v>4550.125</v>
      </c>
      <c r="D3260" s="4" t="str">
        <f ca="1">VLOOKUP(A3260,predictions!A:B,2,FALSE)</f>
        <v>18/07/2022</v>
      </c>
      <c r="E3260" s="4">
        <f t="shared" ca="1" si="12"/>
        <v>44760</v>
      </c>
    </row>
    <row r="3261" spans="1:5" ht="13" x14ac:dyDescent="0.15">
      <c r="A3261" s="1">
        <f ca="1">IFERROR(__xludf.DUMMYFUNCTION("""COMPUTED_VALUE"""),108)</f>
        <v>108</v>
      </c>
      <c r="B3261" s="1" t="str">
        <f ca="1">IFERROR(__xludf.DUMMYFUNCTION("""COMPUTED_VALUE"""),"Media_TV_TF1 SERIES FILMS contribution")</f>
        <v>Media_TV_TF1 SERIES FILMS contribution</v>
      </c>
      <c r="C3261" s="1">
        <f ca="1">IFERROR(INDIRECT(ADDRESS(MATCH(A3261,'contribution par jour-semaine'!A:A,0),MATCH(B3261,'contribution par jour-semaine'!$1:$1,0),4,1,"contribution par jour-semaine")),"")</f>
        <v>2052.763671875</v>
      </c>
      <c r="D3261" s="4" t="str">
        <f ca="1">VLOOKUP(A3261,predictions!A:B,2,FALSE)</f>
        <v>18/07/2022</v>
      </c>
      <c r="E3261" s="4">
        <f t="shared" ca="1" si="12"/>
        <v>44760</v>
      </c>
    </row>
    <row r="3262" spans="1:5" ht="13" x14ac:dyDescent="0.15">
      <c r="A3262" s="1">
        <f ca="1">IFERROR(__xludf.DUMMYFUNCTION("""COMPUTED_VALUE"""),108)</f>
        <v>108</v>
      </c>
      <c r="B3262" s="1" t="str">
        <f ca="1">IFERROR(__xludf.DUMMYFUNCTION("""COMPUTED_VALUE"""),"Media_TV_NRJ12 contribution")</f>
        <v>Media_TV_NRJ12 contribution</v>
      </c>
      <c r="C3262" s="1">
        <f ca="1">IFERROR(INDIRECT(ADDRESS(MATCH(A3262,'contribution par jour-semaine'!A:A,0),MATCH(B3262,'contribution par jour-semaine'!$1:$1,0),4,1,"contribution par jour-semaine")),"")</f>
        <v>507.6097412109375</v>
      </c>
      <c r="D3262" s="4" t="str">
        <f ca="1">VLOOKUP(A3262,predictions!A:B,2,FALSE)</f>
        <v>18/07/2022</v>
      </c>
      <c r="E3262" s="4">
        <f t="shared" ca="1" si="12"/>
        <v>44760</v>
      </c>
    </row>
    <row r="3263" spans="1:5" ht="13" x14ac:dyDescent="0.15">
      <c r="A3263" s="1">
        <f ca="1">IFERROR(__xludf.DUMMYFUNCTION("""COMPUTED_VALUE"""),108)</f>
        <v>108</v>
      </c>
      <c r="B3263" s="1" t="str">
        <f ca="1">IFERROR(__xludf.DUMMYFUNCTION("""COMPUTED_VALUE"""),"Media_Search contribution")</f>
        <v>Media_Search contribution</v>
      </c>
      <c r="C3263" s="1">
        <f ca="1">IFERROR(INDIRECT(ADDRESS(MATCH(A3263,'contribution par jour-semaine'!A:A,0),MATCH(B3263,'contribution par jour-semaine'!$1:$1,0),4,1,"contribution par jour-semaine")),"")</f>
        <v>79843.390625</v>
      </c>
      <c r="D3263" s="4" t="str">
        <f ca="1">VLOOKUP(A3263,predictions!A:B,2,FALSE)</f>
        <v>18/07/2022</v>
      </c>
      <c r="E3263" s="4">
        <f t="shared" ca="1" si="12"/>
        <v>44760</v>
      </c>
    </row>
    <row r="3264" spans="1:5" ht="13" x14ac:dyDescent="0.15">
      <c r="A3264" s="1">
        <f ca="1">IFERROR(__xludf.DUMMYFUNCTION("""COMPUTED_VALUE"""),108)</f>
        <v>108</v>
      </c>
      <c r="B3264" s="1" t="str">
        <f ca="1">IFERROR(__xludf.DUMMYFUNCTION("""COMPUTED_VALUE"""),"Media_Social contribution")</f>
        <v>Media_Social contribution</v>
      </c>
      <c r="C3264" s="1">
        <f ca="1">IFERROR(INDIRECT(ADDRESS(MATCH(A3264,'contribution par jour-semaine'!A:A,0),MATCH(B3264,'contribution par jour-semaine'!$1:$1,0),4,1,"contribution par jour-semaine")),"")</f>
        <v>0.75909841060638428</v>
      </c>
      <c r="D3264" s="4" t="str">
        <f ca="1">VLOOKUP(A3264,predictions!A:B,2,FALSE)</f>
        <v>18/07/2022</v>
      </c>
      <c r="E3264" s="4">
        <f t="shared" ca="1" si="12"/>
        <v>44760</v>
      </c>
    </row>
    <row r="3265" spans="1:5" ht="13" x14ac:dyDescent="0.15">
      <c r="A3265" s="1">
        <f ca="1">IFERROR(__xludf.DUMMYFUNCTION("""COMPUTED_VALUE"""),108)</f>
        <v>108</v>
      </c>
      <c r="B3265" s="1" t="str">
        <f ca="1">IFERROR(__xludf.DUMMYFUNCTION("""COMPUTED_VALUE"""),"Media_Display contribution")</f>
        <v>Media_Display contribution</v>
      </c>
      <c r="C3265" s="1">
        <f ca="1">IFERROR(INDIRECT(ADDRESS(MATCH(A3265,'contribution par jour-semaine'!A:A,0),MATCH(B3265,'contribution par jour-semaine'!$1:$1,0),4,1,"contribution par jour-semaine")),"")</f>
        <v>10268.2529296875</v>
      </c>
      <c r="D3265" s="4" t="str">
        <f ca="1">VLOOKUP(A3265,predictions!A:B,2,FALSE)</f>
        <v>18/07/2022</v>
      </c>
      <c r="E3265" s="4">
        <f t="shared" ca="1" si="12"/>
        <v>44760</v>
      </c>
    </row>
    <row r="3266" spans="1:5" ht="13" x14ac:dyDescent="0.15">
      <c r="A3266" s="1">
        <f ca="1">IFERROR(__xludf.DUMMYFUNCTION("""COMPUTED_VALUE"""),108)</f>
        <v>108</v>
      </c>
      <c r="B3266" s="1" t="str">
        <f ca="1">IFERROR(__xludf.DUMMYFUNCTION("""COMPUTED_VALUE"""),"Media_OOH_JC DECAUX VITRINE 2M2 NATIONAL contribution")</f>
        <v>Media_OOH_JC DECAUX VITRINE 2M2 NATIONAL contribution</v>
      </c>
      <c r="C3266" s="1">
        <f ca="1">IFERROR(INDIRECT(ADDRESS(MATCH(A3266,'contribution par jour-semaine'!A:A,0),MATCH(B3266,'contribution par jour-semaine'!$1:$1,0),4,1,"contribution par jour-semaine")),"")</f>
        <v>1207.3677978515625</v>
      </c>
      <c r="D3266" s="4" t="str">
        <f ca="1">VLOOKUP(A3266,predictions!A:B,2,FALSE)</f>
        <v>18/07/2022</v>
      </c>
      <c r="E3266" s="4">
        <f t="shared" ca="1" si="12"/>
        <v>44760</v>
      </c>
    </row>
    <row r="3267" spans="1:5" ht="13" x14ac:dyDescent="0.15">
      <c r="A3267" s="1">
        <f ca="1">IFERROR(__xludf.DUMMYFUNCTION("""COMPUTED_VALUE"""),108)</f>
        <v>108</v>
      </c>
      <c r="B3267" s="1" t="str">
        <f ca="1">IFERROR(__xludf.DUMMYFUNCTION("""COMPUTED_VALUE"""),"Media_OOH_METROBUS METRO NATIONAL contribution")</f>
        <v>Media_OOH_METROBUS METRO NATIONAL contribution</v>
      </c>
      <c r="C3267" s="1">
        <f ca="1">IFERROR(INDIRECT(ADDRESS(MATCH(A3267,'contribution par jour-semaine'!A:A,0),MATCH(B3267,'contribution par jour-semaine'!$1:$1,0),4,1,"contribution par jour-semaine")),"")</f>
        <v>1045.3226318359375</v>
      </c>
      <c r="D3267" s="4" t="str">
        <f ca="1">VLOOKUP(A3267,predictions!A:B,2,FALSE)</f>
        <v>18/07/2022</v>
      </c>
      <c r="E3267" s="4">
        <f t="shared" ca="1" si="12"/>
        <v>44760</v>
      </c>
    </row>
    <row r="3268" spans="1:5" ht="13" x14ac:dyDescent="0.15">
      <c r="A3268" s="1">
        <f ca="1">IFERROR(__xludf.DUMMYFUNCTION("""COMPUTED_VALUE"""),108)</f>
        <v>108</v>
      </c>
      <c r="B3268" s="1" t="str">
        <f ca="1">IFERROR(__xludf.DUMMYFUNCTION("""COMPUTED_VALUE"""),"Media_OOH_CLEAR CHANNEL SHOPPING MALLS contribution")</f>
        <v>Media_OOH_CLEAR CHANNEL SHOPPING MALLS contribution</v>
      </c>
      <c r="C3268" s="1">
        <f ca="1">IFERROR(INDIRECT(ADDRESS(MATCH(A3268,'contribution par jour-semaine'!A:A,0),MATCH(B3268,'contribution par jour-semaine'!$1:$1,0),4,1,"contribution par jour-semaine")),"")</f>
        <v>14160.4833984375</v>
      </c>
      <c r="D3268" s="4" t="str">
        <f ca="1">VLOOKUP(A3268,predictions!A:B,2,FALSE)</f>
        <v>18/07/2022</v>
      </c>
      <c r="E3268" s="4">
        <f t="shared" ca="1" si="12"/>
        <v>44760</v>
      </c>
    </row>
    <row r="3269" spans="1:5" ht="13" x14ac:dyDescent="0.15">
      <c r="A3269" s="1">
        <f ca="1">IFERROR(__xludf.DUMMYFUNCTION("""COMPUTED_VALUE"""),108)</f>
        <v>108</v>
      </c>
      <c r="B3269" s="1" t="str">
        <f ca="1">IFERROR(__xludf.DUMMYFUNCTION("""COMPUTED_VALUE"""),"Media_OOH_MEDIAGARES TRANSPORT contribution")</f>
        <v>Media_OOH_MEDIAGARES TRANSPORT contribution</v>
      </c>
      <c r="C3269" s="1">
        <f ca="1">IFERROR(INDIRECT(ADDRESS(MATCH(A3269,'contribution par jour-semaine'!A:A,0),MATCH(B3269,'contribution par jour-semaine'!$1:$1,0),4,1,"contribution par jour-semaine")),"")</f>
        <v>13478.4794921875</v>
      </c>
      <c r="D3269" s="4" t="str">
        <f ca="1">VLOOKUP(A3269,predictions!A:B,2,FALSE)</f>
        <v>18/07/2022</v>
      </c>
      <c r="E3269" s="4">
        <f t="shared" ca="1" si="12"/>
        <v>44760</v>
      </c>
    </row>
    <row r="3270" spans="1:5" ht="13" x14ac:dyDescent="0.15">
      <c r="A3270" s="1">
        <f ca="1">IFERROR(__xludf.DUMMYFUNCTION("""COMPUTED_VALUE"""),108)</f>
        <v>108</v>
      </c>
      <c r="B3270" s="1" t="str">
        <f ca="1">IFERROR(__xludf.DUMMYFUNCTION("""COMPUTED_VALUE"""),"Media_OOH_Others contribution")</f>
        <v>Media_OOH_Others contribution</v>
      </c>
      <c r="C3270" s="1">
        <f ca="1">IFERROR(INDIRECT(ADDRESS(MATCH(A3270,'contribution par jour-semaine'!A:A,0),MATCH(B3270,'contribution par jour-semaine'!$1:$1,0),4,1,"contribution par jour-semaine")),"")</f>
        <v>4636.66943359375</v>
      </c>
      <c r="D3270" s="4" t="str">
        <f ca="1">VLOOKUP(A3270,predictions!A:B,2,FALSE)</f>
        <v>18/07/2022</v>
      </c>
      <c r="E3270" s="4">
        <f t="shared" ca="1" si="12"/>
        <v>44760</v>
      </c>
    </row>
    <row r="3271" spans="1:5" ht="13" x14ac:dyDescent="0.15">
      <c r="A3271" s="1">
        <f ca="1">IFERROR(__xludf.DUMMYFUNCTION("""COMPUTED_VALUE"""),108)</f>
        <v>108</v>
      </c>
      <c r="B3271" s="1" t="str">
        <f ca="1">IFERROR(__xludf.DUMMYFUNCTION("""COMPUTED_VALUE"""),"baseline contribution")</f>
        <v>baseline contribution</v>
      </c>
      <c r="C3271" s="1">
        <f ca="1">IFERROR(INDIRECT(ADDRESS(MATCH(A3271,'contribution par jour-semaine'!A:A,0),MATCH(B3271,'contribution par jour-semaine'!$1:$1,0),4,1,"contribution par jour-semaine")),"")</f>
        <v>1414472.5</v>
      </c>
      <c r="D3271" s="4" t="str">
        <f ca="1">VLOOKUP(A3271,predictions!A:B,2,FALSE)</f>
        <v>18/07/2022</v>
      </c>
      <c r="E3271" s="4">
        <f t="shared" ca="1" si="12"/>
        <v>44760</v>
      </c>
    </row>
    <row r="3272" spans="1:5" ht="13" x14ac:dyDescent="0.15">
      <c r="A3272" s="1">
        <f ca="1">IFERROR(__xludf.DUMMYFUNCTION("""COMPUTED_VALUE"""),109)</f>
        <v>109</v>
      </c>
      <c r="B3272" s="1" t="str">
        <f ca="1">IFERROR(__xludf.DUMMYFUNCTION("""COMPUTED_VALUE"""),"Media_Print_Others contribution")</f>
        <v>Media_Print_Others contribution</v>
      </c>
      <c r="C3272" s="1">
        <f ca="1">IFERROR(INDIRECT(ADDRESS(MATCH(A3272,'contribution par jour-semaine'!A:A,0),MATCH(B3272,'contribution par jour-semaine'!$1:$1,0),4,1,"contribution par jour-semaine")),"")</f>
        <v>24257.72265625</v>
      </c>
      <c r="D3272" s="4" t="str">
        <f ca="1">VLOOKUP(A3272,predictions!A:B,2,FALSE)</f>
        <v>25/07/2022</v>
      </c>
      <c r="E3272" s="4">
        <f t="shared" ca="1" si="12"/>
        <v>44767</v>
      </c>
    </row>
    <row r="3273" spans="1:5" ht="13" x14ac:dyDescent="0.15">
      <c r="A3273" s="1">
        <f ca="1">IFERROR(__xludf.DUMMYFUNCTION("""COMPUTED_VALUE"""),109)</f>
        <v>109</v>
      </c>
      <c r="B3273" s="1" t="str">
        <f ca="1">IFERROR(__xludf.DUMMYFUNCTION("""COMPUTED_VALUE"""),"Media_Print_ELLE contribution")</f>
        <v>Media_Print_ELLE contribution</v>
      </c>
      <c r="C3273" s="1">
        <f ca="1">IFERROR(INDIRECT(ADDRESS(MATCH(A3273,'contribution par jour-semaine'!A:A,0),MATCH(B3273,'contribution par jour-semaine'!$1:$1,0),4,1,"contribution par jour-semaine")),"")</f>
        <v>32229.4921875</v>
      </c>
      <c r="D3273" s="4" t="str">
        <f ca="1">VLOOKUP(A3273,predictions!A:B,2,FALSE)</f>
        <v>25/07/2022</v>
      </c>
      <c r="E3273" s="4">
        <f t="shared" ca="1" si="12"/>
        <v>44767</v>
      </c>
    </row>
    <row r="3274" spans="1:5" ht="13" x14ac:dyDescent="0.15">
      <c r="A3274" s="1">
        <f ca="1">IFERROR(__xludf.DUMMYFUNCTION("""COMPUTED_VALUE"""),109)</f>
        <v>109</v>
      </c>
      <c r="B3274" s="1" t="str">
        <f ca="1">IFERROR(__xludf.DUMMYFUNCTION("""COMPUTED_VALUE"""),"Media_Print_MADAME FIGARO contribution")</f>
        <v>Media_Print_MADAME FIGARO contribution</v>
      </c>
      <c r="C3274" s="1">
        <f ca="1">IFERROR(INDIRECT(ADDRESS(MATCH(A3274,'contribution par jour-semaine'!A:A,0),MATCH(B3274,'contribution par jour-semaine'!$1:$1,0),4,1,"contribution par jour-semaine")),"")</f>
        <v>20679.08203125</v>
      </c>
      <c r="D3274" s="4" t="str">
        <f ca="1">VLOOKUP(A3274,predictions!A:B,2,FALSE)</f>
        <v>25/07/2022</v>
      </c>
      <c r="E3274" s="4">
        <f t="shared" ca="1" si="12"/>
        <v>44767</v>
      </c>
    </row>
    <row r="3275" spans="1:5" ht="13" x14ac:dyDescent="0.15">
      <c r="A3275" s="1">
        <f ca="1">IFERROR(__xludf.DUMMYFUNCTION("""COMPUTED_VALUE"""),109)</f>
        <v>109</v>
      </c>
      <c r="B3275" s="1" t="str">
        <f ca="1">IFERROR(__xludf.DUMMYFUNCTION("""COMPUTED_VALUE"""),"Media_Print_MARIE CLAIRE contribution")</f>
        <v>Media_Print_MARIE CLAIRE contribution</v>
      </c>
      <c r="C3275" s="1">
        <f ca="1">IFERROR(INDIRECT(ADDRESS(MATCH(A3275,'contribution par jour-semaine'!A:A,0),MATCH(B3275,'contribution par jour-semaine'!$1:$1,0),4,1,"contribution par jour-semaine")),"")</f>
        <v>9904.634765625</v>
      </c>
      <c r="D3275" s="4" t="str">
        <f ca="1">VLOOKUP(A3275,predictions!A:B,2,FALSE)</f>
        <v>25/07/2022</v>
      </c>
      <c r="E3275" s="4">
        <f t="shared" ca="1" si="12"/>
        <v>44767</v>
      </c>
    </row>
    <row r="3276" spans="1:5" ht="13" x14ac:dyDescent="0.15">
      <c r="A3276" s="1">
        <f ca="1">IFERROR(__xludf.DUMMYFUNCTION("""COMPUTED_VALUE"""),109)</f>
        <v>109</v>
      </c>
      <c r="B3276" s="1" t="str">
        <f ca="1">IFERROR(__xludf.DUMMYFUNCTION("""COMPUTED_VALUE"""),"Media_Print_VERSION FEMINA contribution")</f>
        <v>Media_Print_VERSION FEMINA contribution</v>
      </c>
      <c r="C3276" s="1">
        <f ca="1">IFERROR(INDIRECT(ADDRESS(MATCH(A3276,'contribution par jour-semaine'!A:A,0),MATCH(B3276,'contribution par jour-semaine'!$1:$1,0),4,1,"contribution par jour-semaine")),"")</f>
        <v>12311.759765625</v>
      </c>
      <c r="D3276" s="4" t="str">
        <f ca="1">VLOOKUP(A3276,predictions!A:B,2,FALSE)</f>
        <v>25/07/2022</v>
      </c>
      <c r="E3276" s="4">
        <f t="shared" ca="1" si="12"/>
        <v>44767</v>
      </c>
    </row>
    <row r="3277" spans="1:5" ht="13" x14ac:dyDescent="0.15">
      <c r="A3277" s="1">
        <f ca="1">IFERROR(__xludf.DUMMYFUNCTION("""COMPUTED_VALUE"""),109)</f>
        <v>109</v>
      </c>
      <c r="B3277" s="1" t="str">
        <f ca="1">IFERROR(__xludf.DUMMYFUNCTION("""COMPUTED_VALUE"""),"Media_Print_GALA contribution")</f>
        <v>Media_Print_GALA contribution</v>
      </c>
      <c r="C3277" s="1">
        <f ca="1">IFERROR(INDIRECT(ADDRESS(MATCH(A3277,'contribution par jour-semaine'!A:A,0),MATCH(B3277,'contribution par jour-semaine'!$1:$1,0),4,1,"contribution par jour-semaine")),"")</f>
        <v>20067.267578125</v>
      </c>
      <c r="D3277" s="4" t="str">
        <f ca="1">VLOOKUP(A3277,predictions!A:B,2,FALSE)</f>
        <v>25/07/2022</v>
      </c>
      <c r="E3277" s="4">
        <f t="shared" ca="1" si="12"/>
        <v>44767</v>
      </c>
    </row>
    <row r="3278" spans="1:5" ht="13" x14ac:dyDescent="0.15">
      <c r="A3278" s="1">
        <f ca="1">IFERROR(__xludf.DUMMYFUNCTION("""COMPUTED_VALUE"""),109)</f>
        <v>109</v>
      </c>
      <c r="B3278" s="1" t="str">
        <f ca="1">IFERROR(__xludf.DUMMYFUNCTION("""COMPUTED_VALUE"""),"Media_Print_COSMOPOLITAN contribution")</f>
        <v>Media_Print_COSMOPOLITAN contribution</v>
      </c>
      <c r="C3278" s="1">
        <f ca="1">IFERROR(INDIRECT(ADDRESS(MATCH(A3278,'contribution par jour-semaine'!A:A,0),MATCH(B3278,'contribution par jour-semaine'!$1:$1,0),4,1,"contribution par jour-semaine")),"")</f>
        <v>23370.369140625</v>
      </c>
      <c r="D3278" s="4" t="str">
        <f ca="1">VLOOKUP(A3278,predictions!A:B,2,FALSE)</f>
        <v>25/07/2022</v>
      </c>
      <c r="E3278" s="4">
        <f t="shared" ca="1" si="12"/>
        <v>44767</v>
      </c>
    </row>
    <row r="3279" spans="1:5" ht="13" x14ac:dyDescent="0.15">
      <c r="A3279" s="1">
        <f ca="1">IFERROR(__xludf.DUMMYFUNCTION("""COMPUTED_VALUE"""),109)</f>
        <v>109</v>
      </c>
      <c r="B3279" s="1" t="str">
        <f ca="1">IFERROR(__xludf.DUMMYFUNCTION("""COMPUTED_VALUE"""),"Media_Print_FEMME ACTUELLE contribution")</f>
        <v>Media_Print_FEMME ACTUELLE contribution</v>
      </c>
      <c r="C3279" s="1">
        <f ca="1">IFERROR(INDIRECT(ADDRESS(MATCH(A3279,'contribution par jour-semaine'!A:A,0),MATCH(B3279,'contribution par jour-semaine'!$1:$1,0),4,1,"contribution par jour-semaine")),"")</f>
        <v>6703.8935546875</v>
      </c>
      <c r="D3279" s="4" t="str">
        <f ca="1">VLOOKUP(A3279,predictions!A:B,2,FALSE)</f>
        <v>25/07/2022</v>
      </c>
      <c r="E3279" s="4">
        <f t="shared" ca="1" si="12"/>
        <v>44767</v>
      </c>
    </row>
    <row r="3280" spans="1:5" ht="13" x14ac:dyDescent="0.15">
      <c r="A3280" s="1">
        <f ca="1">IFERROR(__xludf.DUMMYFUNCTION("""COMPUTED_VALUE"""),109)</f>
        <v>109</v>
      </c>
      <c r="B3280" s="1" t="str">
        <f ca="1">IFERROR(__xludf.DUMMYFUNCTION("""COMPUTED_VALUE"""),"Media_Print_PARIS MATCH contribution")</f>
        <v>Media_Print_PARIS MATCH contribution</v>
      </c>
      <c r="C3280" s="1">
        <f ca="1">IFERROR(INDIRECT(ADDRESS(MATCH(A3280,'contribution par jour-semaine'!A:A,0),MATCH(B3280,'contribution par jour-semaine'!$1:$1,0),4,1,"contribution par jour-semaine")),"")</f>
        <v>1964.1920166015625</v>
      </c>
      <c r="D3280" s="4" t="str">
        <f ca="1">VLOOKUP(A3280,predictions!A:B,2,FALSE)</f>
        <v>25/07/2022</v>
      </c>
      <c r="E3280" s="4">
        <f t="shared" ca="1" si="12"/>
        <v>44767</v>
      </c>
    </row>
    <row r="3281" spans="1:5" ht="13" x14ac:dyDescent="0.15">
      <c r="A3281" s="1">
        <f ca="1">IFERROR(__xludf.DUMMYFUNCTION("""COMPUTED_VALUE"""),109)</f>
        <v>109</v>
      </c>
      <c r="B3281" s="1" t="str">
        <f ca="1">IFERROR(__xludf.DUMMYFUNCTION("""COMPUTED_VALUE"""),"Media_Print_BIBA contribution")</f>
        <v>Media_Print_BIBA contribution</v>
      </c>
      <c r="C3281" s="1">
        <f ca="1">IFERROR(INDIRECT(ADDRESS(MATCH(A3281,'contribution par jour-semaine'!A:A,0),MATCH(B3281,'contribution par jour-semaine'!$1:$1,0),4,1,"contribution par jour-semaine")),"")</f>
        <v>10241.4619140625</v>
      </c>
      <c r="D3281" s="4" t="str">
        <f ca="1">VLOOKUP(A3281,predictions!A:B,2,FALSE)</f>
        <v>25/07/2022</v>
      </c>
      <c r="E3281" s="4">
        <f t="shared" ca="1" si="12"/>
        <v>44767</v>
      </c>
    </row>
    <row r="3282" spans="1:5" ht="13" x14ac:dyDescent="0.15">
      <c r="A3282" s="1">
        <f ca="1">IFERROR(__xludf.DUMMYFUNCTION("""COMPUTED_VALUE"""),109)</f>
        <v>109</v>
      </c>
      <c r="B3282" s="1" t="str">
        <f ca="1">IFERROR(__xludf.DUMMYFUNCTION("""COMPUTED_VALUE"""),"Media_Print_AVANTAGES contribution")</f>
        <v>Media_Print_AVANTAGES contribution</v>
      </c>
      <c r="C3282" s="1">
        <f ca="1">IFERROR(INDIRECT(ADDRESS(MATCH(A3282,'contribution par jour-semaine'!A:A,0),MATCH(B3282,'contribution par jour-semaine'!$1:$1,0),4,1,"contribution par jour-semaine")),"")</f>
        <v>6032.5029296875</v>
      </c>
      <c r="D3282" s="4" t="str">
        <f ca="1">VLOOKUP(A3282,predictions!A:B,2,FALSE)</f>
        <v>25/07/2022</v>
      </c>
      <c r="E3282" s="4">
        <f t="shared" ca="1" si="12"/>
        <v>44767</v>
      </c>
    </row>
    <row r="3283" spans="1:5" ht="13" x14ac:dyDescent="0.15">
      <c r="A3283" s="1">
        <f ca="1">IFERROR(__xludf.DUMMYFUNCTION("""COMPUTED_VALUE"""),109)</f>
        <v>109</v>
      </c>
      <c r="B3283" s="1" t="str">
        <f ca="1">IFERROR(__xludf.DUMMYFUNCTION("""COMPUTED_VALUE"""),"Media_Print_PSYCHOLOGIES contribution")</f>
        <v>Media_Print_PSYCHOLOGIES contribution</v>
      </c>
      <c r="C3283" s="1">
        <f ca="1">IFERROR(INDIRECT(ADDRESS(MATCH(A3283,'contribution par jour-semaine'!A:A,0),MATCH(B3283,'contribution par jour-semaine'!$1:$1,0),4,1,"contribution par jour-semaine")),"")</f>
        <v>3798.88916015625</v>
      </c>
      <c r="D3283" s="4" t="str">
        <f ca="1">VLOOKUP(A3283,predictions!A:B,2,FALSE)</f>
        <v>25/07/2022</v>
      </c>
      <c r="E3283" s="4">
        <f t="shared" ca="1" si="12"/>
        <v>44767</v>
      </c>
    </row>
    <row r="3284" spans="1:5" ht="13" x14ac:dyDescent="0.15">
      <c r="A3284" s="1">
        <f ca="1">IFERROR(__xludf.DUMMYFUNCTION("""COMPUTED_VALUE"""),109)</f>
        <v>109</v>
      </c>
      <c r="B3284" s="1" t="str">
        <f ca="1">IFERROR(__xludf.DUMMYFUNCTION("""COMPUTED_VALUE"""),"Media_TV_TF1 contribution")</f>
        <v>Media_TV_TF1 contribution</v>
      </c>
      <c r="C3284" s="1">
        <f ca="1">IFERROR(INDIRECT(ADDRESS(MATCH(A3284,'contribution par jour-semaine'!A:A,0),MATCH(B3284,'contribution par jour-semaine'!$1:$1,0),4,1,"contribution par jour-semaine")),"")</f>
        <v>2467.136962890625</v>
      </c>
      <c r="D3284" s="4" t="str">
        <f ca="1">VLOOKUP(A3284,predictions!A:B,2,FALSE)</f>
        <v>25/07/2022</v>
      </c>
      <c r="E3284" s="4">
        <f t="shared" ca="1" si="12"/>
        <v>44767</v>
      </c>
    </row>
    <row r="3285" spans="1:5" ht="13" x14ac:dyDescent="0.15">
      <c r="A3285" s="1">
        <f ca="1">IFERROR(__xludf.DUMMYFUNCTION("""COMPUTED_VALUE"""),109)</f>
        <v>109</v>
      </c>
      <c r="B3285" s="1" t="str">
        <f ca="1">IFERROR(__xludf.DUMMYFUNCTION("""COMPUTED_VALUE"""),"Media_TV_Others contribution")</f>
        <v>Media_TV_Others contribution</v>
      </c>
      <c r="C3285" s="1">
        <f ca="1">IFERROR(INDIRECT(ADDRESS(MATCH(A3285,'contribution par jour-semaine'!A:A,0),MATCH(B3285,'contribution par jour-semaine'!$1:$1,0),4,1,"contribution par jour-semaine")),"")</f>
        <v>2813.28271484375</v>
      </c>
      <c r="D3285" s="4" t="str">
        <f ca="1">VLOOKUP(A3285,predictions!A:B,2,FALSE)</f>
        <v>25/07/2022</v>
      </c>
      <c r="E3285" s="4">
        <f t="shared" ca="1" si="12"/>
        <v>44767</v>
      </c>
    </row>
    <row r="3286" spans="1:5" ht="13" x14ac:dyDescent="0.15">
      <c r="A3286" s="1">
        <f ca="1">IFERROR(__xludf.DUMMYFUNCTION("""COMPUTED_VALUE"""),109)</f>
        <v>109</v>
      </c>
      <c r="B3286" s="1" t="str">
        <f ca="1">IFERROR(__xludf.DUMMYFUNCTION("""COMPUTED_VALUE"""),"Media_TV_M6 contribution")</f>
        <v>Media_TV_M6 contribution</v>
      </c>
      <c r="C3286" s="1">
        <f ca="1">IFERROR(INDIRECT(ADDRESS(MATCH(A3286,'contribution par jour-semaine'!A:A,0),MATCH(B3286,'contribution par jour-semaine'!$1:$1,0),4,1,"contribution par jour-semaine")),"")</f>
        <v>6980.35498046875</v>
      </c>
      <c r="D3286" s="4" t="str">
        <f ca="1">VLOOKUP(A3286,predictions!A:B,2,FALSE)</f>
        <v>25/07/2022</v>
      </c>
      <c r="E3286" s="4">
        <f t="shared" ca="1" si="12"/>
        <v>44767</v>
      </c>
    </row>
    <row r="3287" spans="1:5" ht="13" x14ac:dyDescent="0.15">
      <c r="A3287" s="1">
        <f ca="1">IFERROR(__xludf.DUMMYFUNCTION("""COMPUTED_VALUE"""),109)</f>
        <v>109</v>
      </c>
      <c r="B3287" s="1" t="str">
        <f ca="1">IFERROR(__xludf.DUMMYFUNCTION("""COMPUTED_VALUE"""),"Media_TV_TMC contribution")</f>
        <v>Media_TV_TMC contribution</v>
      </c>
      <c r="C3287" s="1">
        <f ca="1">IFERROR(INDIRECT(ADDRESS(MATCH(A3287,'contribution par jour-semaine'!A:A,0),MATCH(B3287,'contribution par jour-semaine'!$1:$1,0),4,1,"contribution par jour-semaine")),"")</f>
        <v>3882.66650390625</v>
      </c>
      <c r="D3287" s="4" t="str">
        <f ca="1">VLOOKUP(A3287,predictions!A:B,2,FALSE)</f>
        <v>25/07/2022</v>
      </c>
      <c r="E3287" s="4">
        <f t="shared" ca="1" si="12"/>
        <v>44767</v>
      </c>
    </row>
    <row r="3288" spans="1:5" ht="13" x14ac:dyDescent="0.15">
      <c r="A3288" s="1">
        <f ca="1">IFERROR(__xludf.DUMMYFUNCTION("""COMPUTED_VALUE"""),109)</f>
        <v>109</v>
      </c>
      <c r="B3288" s="1" t="str">
        <f ca="1">IFERROR(__xludf.DUMMYFUNCTION("""COMPUTED_VALUE"""),"Media_TV_FRANCE 2 contribution")</f>
        <v>Media_TV_FRANCE 2 contribution</v>
      </c>
      <c r="C3288" s="1">
        <f ca="1">IFERROR(INDIRECT(ADDRESS(MATCH(A3288,'contribution par jour-semaine'!A:A,0),MATCH(B3288,'contribution par jour-semaine'!$1:$1,0),4,1,"contribution par jour-semaine")),"")</f>
        <v>2885.52978515625</v>
      </c>
      <c r="D3288" s="4" t="str">
        <f ca="1">VLOOKUP(A3288,predictions!A:B,2,FALSE)</f>
        <v>25/07/2022</v>
      </c>
      <c r="E3288" s="4">
        <f t="shared" ca="1" si="12"/>
        <v>44767</v>
      </c>
    </row>
    <row r="3289" spans="1:5" ht="13" x14ac:dyDescent="0.15">
      <c r="A3289" s="1">
        <f ca="1">IFERROR(__xludf.DUMMYFUNCTION("""COMPUTED_VALUE"""),109)</f>
        <v>109</v>
      </c>
      <c r="B3289" s="1" t="str">
        <f ca="1">IFERROR(__xludf.DUMMYFUNCTION("""COMPUTED_VALUE"""),"Media_TV_BFM TV contribution")</f>
        <v>Media_TV_BFM TV contribution</v>
      </c>
      <c r="C3289" s="1">
        <f ca="1">IFERROR(INDIRECT(ADDRESS(MATCH(A3289,'contribution par jour-semaine'!A:A,0),MATCH(B3289,'contribution par jour-semaine'!$1:$1,0),4,1,"contribution par jour-semaine")),"")</f>
        <v>1724.5418701171875</v>
      </c>
      <c r="D3289" s="4" t="str">
        <f ca="1">VLOOKUP(A3289,predictions!A:B,2,FALSE)</f>
        <v>25/07/2022</v>
      </c>
      <c r="E3289" s="4">
        <f t="shared" ca="1" si="12"/>
        <v>44767</v>
      </c>
    </row>
    <row r="3290" spans="1:5" ht="13" x14ac:dyDescent="0.15">
      <c r="A3290" s="1">
        <f ca="1">IFERROR(__xludf.DUMMYFUNCTION("""COMPUTED_VALUE"""),109)</f>
        <v>109</v>
      </c>
      <c r="B3290" s="1" t="str">
        <f ca="1">IFERROR(__xludf.DUMMYFUNCTION("""COMPUTED_VALUE"""),"Media_TV_C8 contribution")</f>
        <v>Media_TV_C8 contribution</v>
      </c>
      <c r="C3290" s="1">
        <f ca="1">IFERROR(INDIRECT(ADDRESS(MATCH(A3290,'contribution par jour-semaine'!A:A,0),MATCH(B3290,'contribution par jour-semaine'!$1:$1,0),4,1,"contribution par jour-semaine")),"")</f>
        <v>4447.720703125</v>
      </c>
      <c r="D3290" s="4" t="str">
        <f ca="1">VLOOKUP(A3290,predictions!A:B,2,FALSE)</f>
        <v>25/07/2022</v>
      </c>
      <c r="E3290" s="4">
        <f t="shared" ca="1" si="12"/>
        <v>44767</v>
      </c>
    </row>
    <row r="3291" spans="1:5" ht="13" x14ac:dyDescent="0.15">
      <c r="A3291" s="1">
        <f ca="1">IFERROR(__xludf.DUMMYFUNCTION("""COMPUTED_VALUE"""),109)</f>
        <v>109</v>
      </c>
      <c r="B3291" s="1" t="str">
        <f ca="1">IFERROR(__xludf.DUMMYFUNCTION("""COMPUTED_VALUE"""),"Media_TV_TF1 SERIES FILMS contribution")</f>
        <v>Media_TV_TF1 SERIES FILMS contribution</v>
      </c>
      <c r="C3291" s="1">
        <f ca="1">IFERROR(INDIRECT(ADDRESS(MATCH(A3291,'contribution par jour-semaine'!A:A,0),MATCH(B3291,'contribution par jour-semaine'!$1:$1,0),4,1,"contribution par jour-semaine")),"")</f>
        <v>1916.74267578125</v>
      </c>
      <c r="D3291" s="4" t="str">
        <f ca="1">VLOOKUP(A3291,predictions!A:B,2,FALSE)</f>
        <v>25/07/2022</v>
      </c>
      <c r="E3291" s="4">
        <f t="shared" ca="1" si="12"/>
        <v>44767</v>
      </c>
    </row>
    <row r="3292" spans="1:5" ht="13" x14ac:dyDescent="0.15">
      <c r="A3292" s="1">
        <f ca="1">IFERROR(__xludf.DUMMYFUNCTION("""COMPUTED_VALUE"""),109)</f>
        <v>109</v>
      </c>
      <c r="B3292" s="1" t="str">
        <f ca="1">IFERROR(__xludf.DUMMYFUNCTION("""COMPUTED_VALUE"""),"Media_TV_NRJ12 contribution")</f>
        <v>Media_TV_NRJ12 contribution</v>
      </c>
      <c r="C3292" s="1">
        <f ca="1">IFERROR(INDIRECT(ADDRESS(MATCH(A3292,'contribution par jour-semaine'!A:A,0),MATCH(B3292,'contribution par jour-semaine'!$1:$1,0),4,1,"contribution par jour-semaine")),"")</f>
        <v>434.07205200195312</v>
      </c>
      <c r="D3292" s="4" t="str">
        <f ca="1">VLOOKUP(A3292,predictions!A:B,2,FALSE)</f>
        <v>25/07/2022</v>
      </c>
      <c r="E3292" s="4">
        <f t="shared" ca="1" si="12"/>
        <v>44767</v>
      </c>
    </row>
    <row r="3293" spans="1:5" ht="13" x14ac:dyDescent="0.15">
      <c r="A3293" s="1">
        <f ca="1">IFERROR(__xludf.DUMMYFUNCTION("""COMPUTED_VALUE"""),109)</f>
        <v>109</v>
      </c>
      <c r="B3293" s="1" t="str">
        <f ca="1">IFERROR(__xludf.DUMMYFUNCTION("""COMPUTED_VALUE"""),"Media_Search contribution")</f>
        <v>Media_Search contribution</v>
      </c>
      <c r="C3293" s="1">
        <f ca="1">IFERROR(INDIRECT(ADDRESS(MATCH(A3293,'contribution par jour-semaine'!A:A,0),MATCH(B3293,'contribution par jour-semaine'!$1:$1,0),4,1,"contribution par jour-semaine")),"")</f>
        <v>79928.0703125</v>
      </c>
      <c r="D3293" s="4" t="str">
        <f ca="1">VLOOKUP(A3293,predictions!A:B,2,FALSE)</f>
        <v>25/07/2022</v>
      </c>
      <c r="E3293" s="4">
        <f t="shared" ca="1" si="12"/>
        <v>44767</v>
      </c>
    </row>
    <row r="3294" spans="1:5" ht="13" x14ac:dyDescent="0.15">
      <c r="A3294" s="1">
        <f ca="1">IFERROR(__xludf.DUMMYFUNCTION("""COMPUTED_VALUE"""),109)</f>
        <v>109</v>
      </c>
      <c r="B3294" s="1" t="str">
        <f ca="1">IFERROR(__xludf.DUMMYFUNCTION("""COMPUTED_VALUE"""),"Media_Social contribution")</f>
        <v>Media_Social contribution</v>
      </c>
      <c r="C3294" s="1">
        <f ca="1">IFERROR(INDIRECT(ADDRESS(MATCH(A3294,'contribution par jour-semaine'!A:A,0),MATCH(B3294,'contribution par jour-semaine'!$1:$1,0),4,1,"contribution par jour-semaine")),"")</f>
        <v>0.26998540759086609</v>
      </c>
      <c r="D3294" s="4" t="str">
        <f ca="1">VLOOKUP(A3294,predictions!A:B,2,FALSE)</f>
        <v>25/07/2022</v>
      </c>
      <c r="E3294" s="4">
        <f t="shared" ca="1" si="12"/>
        <v>44767</v>
      </c>
    </row>
    <row r="3295" spans="1:5" ht="13" x14ac:dyDescent="0.15">
      <c r="A3295" s="1">
        <f ca="1">IFERROR(__xludf.DUMMYFUNCTION("""COMPUTED_VALUE"""),109)</f>
        <v>109</v>
      </c>
      <c r="B3295" s="1" t="str">
        <f ca="1">IFERROR(__xludf.DUMMYFUNCTION("""COMPUTED_VALUE"""),"Media_Display contribution")</f>
        <v>Media_Display contribution</v>
      </c>
      <c r="C3295" s="1">
        <f ca="1">IFERROR(INDIRECT(ADDRESS(MATCH(A3295,'contribution par jour-semaine'!A:A,0),MATCH(B3295,'contribution par jour-semaine'!$1:$1,0),4,1,"contribution par jour-semaine")),"")</f>
        <v>8743.7763671875</v>
      </c>
      <c r="D3295" s="4" t="str">
        <f ca="1">VLOOKUP(A3295,predictions!A:B,2,FALSE)</f>
        <v>25/07/2022</v>
      </c>
      <c r="E3295" s="4">
        <f t="shared" ca="1" si="12"/>
        <v>44767</v>
      </c>
    </row>
    <row r="3296" spans="1:5" ht="13" x14ac:dyDescent="0.15">
      <c r="A3296" s="1">
        <f ca="1">IFERROR(__xludf.DUMMYFUNCTION("""COMPUTED_VALUE"""),109)</f>
        <v>109</v>
      </c>
      <c r="B3296" s="1" t="str">
        <f ca="1">IFERROR(__xludf.DUMMYFUNCTION("""COMPUTED_VALUE"""),"Media_OOH_JC DECAUX VITRINE 2M2 NATIONAL contribution")</f>
        <v>Media_OOH_JC DECAUX VITRINE 2M2 NATIONAL contribution</v>
      </c>
      <c r="C3296" s="1">
        <f ca="1">IFERROR(INDIRECT(ADDRESS(MATCH(A3296,'contribution par jour-semaine'!A:A,0),MATCH(B3296,'contribution par jour-semaine'!$1:$1,0),4,1,"contribution par jour-semaine")),"")</f>
        <v>1171.232177734375</v>
      </c>
      <c r="D3296" s="4" t="str">
        <f ca="1">VLOOKUP(A3296,predictions!A:B,2,FALSE)</f>
        <v>25/07/2022</v>
      </c>
      <c r="E3296" s="4">
        <f t="shared" ca="1" si="12"/>
        <v>44767</v>
      </c>
    </row>
    <row r="3297" spans="1:5" ht="13" x14ac:dyDescent="0.15">
      <c r="A3297" s="1">
        <f ca="1">IFERROR(__xludf.DUMMYFUNCTION("""COMPUTED_VALUE"""),109)</f>
        <v>109</v>
      </c>
      <c r="B3297" s="1" t="str">
        <f ca="1">IFERROR(__xludf.DUMMYFUNCTION("""COMPUTED_VALUE"""),"Media_OOH_METROBUS METRO NATIONAL contribution")</f>
        <v>Media_OOH_METROBUS METRO NATIONAL contribution</v>
      </c>
      <c r="C3297" s="1">
        <f ca="1">IFERROR(INDIRECT(ADDRESS(MATCH(A3297,'contribution par jour-semaine'!A:A,0),MATCH(B3297,'contribution par jour-semaine'!$1:$1,0),4,1,"contribution par jour-semaine")),"")</f>
        <v>991.8890380859375</v>
      </c>
      <c r="D3297" s="4" t="str">
        <f ca="1">VLOOKUP(A3297,predictions!A:B,2,FALSE)</f>
        <v>25/07/2022</v>
      </c>
      <c r="E3297" s="4">
        <f t="shared" ca="1" si="12"/>
        <v>44767</v>
      </c>
    </row>
    <row r="3298" spans="1:5" ht="13" x14ac:dyDescent="0.15">
      <c r="A3298" s="1">
        <f ca="1">IFERROR(__xludf.DUMMYFUNCTION("""COMPUTED_VALUE"""),109)</f>
        <v>109</v>
      </c>
      <c r="B3298" s="1" t="str">
        <f ca="1">IFERROR(__xludf.DUMMYFUNCTION("""COMPUTED_VALUE"""),"Media_OOH_CLEAR CHANNEL SHOPPING MALLS contribution")</f>
        <v>Media_OOH_CLEAR CHANNEL SHOPPING MALLS contribution</v>
      </c>
      <c r="C3298" s="1">
        <f ca="1">IFERROR(INDIRECT(ADDRESS(MATCH(A3298,'contribution par jour-semaine'!A:A,0),MATCH(B3298,'contribution par jour-semaine'!$1:$1,0),4,1,"contribution par jour-semaine")),"")</f>
        <v>12958.830078125</v>
      </c>
      <c r="D3298" s="4" t="str">
        <f ca="1">VLOOKUP(A3298,predictions!A:B,2,FALSE)</f>
        <v>25/07/2022</v>
      </c>
      <c r="E3298" s="4">
        <f t="shared" ca="1" si="12"/>
        <v>44767</v>
      </c>
    </row>
    <row r="3299" spans="1:5" ht="13" x14ac:dyDescent="0.15">
      <c r="A3299" s="1">
        <f ca="1">IFERROR(__xludf.DUMMYFUNCTION("""COMPUTED_VALUE"""),109)</f>
        <v>109</v>
      </c>
      <c r="B3299" s="1" t="str">
        <f ca="1">IFERROR(__xludf.DUMMYFUNCTION("""COMPUTED_VALUE"""),"Media_OOH_MEDIAGARES TRANSPORT contribution")</f>
        <v>Media_OOH_MEDIAGARES TRANSPORT contribution</v>
      </c>
      <c r="C3299" s="1">
        <f ca="1">IFERROR(INDIRECT(ADDRESS(MATCH(A3299,'contribution par jour-semaine'!A:A,0),MATCH(B3299,'contribution par jour-semaine'!$1:$1,0),4,1,"contribution par jour-semaine")),"")</f>
        <v>13216.1396484375</v>
      </c>
      <c r="D3299" s="4" t="str">
        <f ca="1">VLOOKUP(A3299,predictions!A:B,2,FALSE)</f>
        <v>25/07/2022</v>
      </c>
      <c r="E3299" s="4">
        <f t="shared" ca="1" si="12"/>
        <v>44767</v>
      </c>
    </row>
    <row r="3300" spans="1:5" ht="13" x14ac:dyDescent="0.15">
      <c r="A3300" s="1">
        <f ca="1">IFERROR(__xludf.DUMMYFUNCTION("""COMPUTED_VALUE"""),109)</f>
        <v>109</v>
      </c>
      <c r="B3300" s="1" t="str">
        <f ca="1">IFERROR(__xludf.DUMMYFUNCTION("""COMPUTED_VALUE"""),"Media_OOH_Others contribution")</f>
        <v>Media_OOH_Others contribution</v>
      </c>
      <c r="C3300" s="1">
        <f ca="1">IFERROR(INDIRECT(ADDRESS(MATCH(A3300,'contribution par jour-semaine'!A:A,0),MATCH(B3300,'contribution par jour-semaine'!$1:$1,0),4,1,"contribution par jour-semaine")),"")</f>
        <v>4276.54736328125</v>
      </c>
      <c r="D3300" s="4" t="str">
        <f ca="1">VLOOKUP(A3300,predictions!A:B,2,FALSE)</f>
        <v>25/07/2022</v>
      </c>
      <c r="E3300" s="4">
        <f t="shared" ca="1" si="12"/>
        <v>44767</v>
      </c>
    </row>
    <row r="3301" spans="1:5" ht="13" x14ac:dyDescent="0.15">
      <c r="A3301" s="1">
        <f ca="1">IFERROR(__xludf.DUMMYFUNCTION("""COMPUTED_VALUE"""),109)</f>
        <v>109</v>
      </c>
      <c r="B3301" s="1" t="str">
        <f ca="1">IFERROR(__xludf.DUMMYFUNCTION("""COMPUTED_VALUE"""),"baseline contribution")</f>
        <v>baseline contribution</v>
      </c>
      <c r="C3301" s="1">
        <f ca="1">IFERROR(INDIRECT(ADDRESS(MATCH(A3301,'contribution par jour-semaine'!A:A,0),MATCH(B3301,'contribution par jour-semaine'!$1:$1,0),4,1,"contribution par jour-semaine")),"")</f>
        <v>1413775.25</v>
      </c>
      <c r="D3301" s="4" t="str">
        <f ca="1">VLOOKUP(A3301,predictions!A:B,2,FALSE)</f>
        <v>25/07/2022</v>
      </c>
      <c r="E3301" s="4">
        <f t="shared" ca="1" si="12"/>
        <v>44767</v>
      </c>
    </row>
    <row r="3302" spans="1:5" ht="13" x14ac:dyDescent="0.15">
      <c r="A3302" s="1">
        <f ca="1">IFERROR(__xludf.DUMMYFUNCTION("""COMPUTED_VALUE"""),110)</f>
        <v>110</v>
      </c>
      <c r="B3302" s="1" t="str">
        <f ca="1">IFERROR(__xludf.DUMMYFUNCTION("""COMPUTED_VALUE"""),"Media_Print_Others contribution")</f>
        <v>Media_Print_Others contribution</v>
      </c>
      <c r="C3302" s="1">
        <f ca="1">IFERROR(INDIRECT(ADDRESS(MATCH(A3302,'contribution par jour-semaine'!A:A,0),MATCH(B3302,'contribution par jour-semaine'!$1:$1,0),4,1,"contribution par jour-semaine")),"")</f>
        <v>18121.546875</v>
      </c>
      <c r="D3302" s="4" t="str">
        <f ca="1">VLOOKUP(A3302,predictions!A:B,2,FALSE)</f>
        <v>01/08/2022</v>
      </c>
      <c r="E3302" s="4">
        <f t="shared" ca="1" si="12"/>
        <v>44774</v>
      </c>
    </row>
    <row r="3303" spans="1:5" ht="13" x14ac:dyDescent="0.15">
      <c r="A3303" s="1">
        <f ca="1">IFERROR(__xludf.DUMMYFUNCTION("""COMPUTED_VALUE"""),110)</f>
        <v>110</v>
      </c>
      <c r="B3303" s="1" t="str">
        <f ca="1">IFERROR(__xludf.DUMMYFUNCTION("""COMPUTED_VALUE"""),"Media_Print_ELLE contribution")</f>
        <v>Media_Print_ELLE contribution</v>
      </c>
      <c r="C3303" s="1">
        <f ca="1">IFERROR(INDIRECT(ADDRESS(MATCH(A3303,'contribution par jour-semaine'!A:A,0),MATCH(B3303,'contribution par jour-semaine'!$1:$1,0),4,1,"contribution par jour-semaine")),"")</f>
        <v>30109.30078125</v>
      </c>
      <c r="D3303" s="4" t="str">
        <f ca="1">VLOOKUP(A3303,predictions!A:B,2,FALSE)</f>
        <v>01/08/2022</v>
      </c>
      <c r="E3303" s="4">
        <f t="shared" ca="1" si="12"/>
        <v>44774</v>
      </c>
    </row>
    <row r="3304" spans="1:5" ht="13" x14ac:dyDescent="0.15">
      <c r="A3304" s="1">
        <f ca="1">IFERROR(__xludf.DUMMYFUNCTION("""COMPUTED_VALUE"""),110)</f>
        <v>110</v>
      </c>
      <c r="B3304" s="1" t="str">
        <f ca="1">IFERROR(__xludf.DUMMYFUNCTION("""COMPUTED_VALUE"""),"Media_Print_MADAME FIGARO contribution")</f>
        <v>Media_Print_MADAME FIGARO contribution</v>
      </c>
      <c r="C3304" s="1">
        <f ca="1">IFERROR(INDIRECT(ADDRESS(MATCH(A3304,'contribution par jour-semaine'!A:A,0),MATCH(B3304,'contribution par jour-semaine'!$1:$1,0),4,1,"contribution par jour-semaine")),"")</f>
        <v>20120.74609375</v>
      </c>
      <c r="D3304" s="4" t="str">
        <f ca="1">VLOOKUP(A3304,predictions!A:B,2,FALSE)</f>
        <v>01/08/2022</v>
      </c>
      <c r="E3304" s="4">
        <f t="shared" ca="1" si="12"/>
        <v>44774</v>
      </c>
    </row>
    <row r="3305" spans="1:5" ht="13" x14ac:dyDescent="0.15">
      <c r="A3305" s="1">
        <f ca="1">IFERROR(__xludf.DUMMYFUNCTION("""COMPUTED_VALUE"""),110)</f>
        <v>110</v>
      </c>
      <c r="B3305" s="1" t="str">
        <f ca="1">IFERROR(__xludf.DUMMYFUNCTION("""COMPUTED_VALUE"""),"Media_Print_MARIE CLAIRE contribution")</f>
        <v>Media_Print_MARIE CLAIRE contribution</v>
      </c>
      <c r="C3305" s="1">
        <f ca="1">IFERROR(INDIRECT(ADDRESS(MATCH(A3305,'contribution par jour-semaine'!A:A,0),MATCH(B3305,'contribution par jour-semaine'!$1:$1,0),4,1,"contribution par jour-semaine")),"")</f>
        <v>9393.33203125</v>
      </c>
      <c r="D3305" s="4" t="str">
        <f ca="1">VLOOKUP(A3305,predictions!A:B,2,FALSE)</f>
        <v>01/08/2022</v>
      </c>
      <c r="E3305" s="4">
        <f t="shared" ca="1" si="12"/>
        <v>44774</v>
      </c>
    </row>
    <row r="3306" spans="1:5" ht="13" x14ac:dyDescent="0.15">
      <c r="A3306" s="1">
        <f ca="1">IFERROR(__xludf.DUMMYFUNCTION("""COMPUTED_VALUE"""),110)</f>
        <v>110</v>
      </c>
      <c r="B3306" s="1" t="str">
        <f ca="1">IFERROR(__xludf.DUMMYFUNCTION("""COMPUTED_VALUE"""),"Media_Print_VERSION FEMINA contribution")</f>
        <v>Media_Print_VERSION FEMINA contribution</v>
      </c>
      <c r="C3306" s="1">
        <f ca="1">IFERROR(INDIRECT(ADDRESS(MATCH(A3306,'contribution par jour-semaine'!A:A,0),MATCH(B3306,'contribution par jour-semaine'!$1:$1,0),4,1,"contribution par jour-semaine")),"")</f>
        <v>11447.7294921875</v>
      </c>
      <c r="D3306" s="4" t="str">
        <f ca="1">VLOOKUP(A3306,predictions!A:B,2,FALSE)</f>
        <v>01/08/2022</v>
      </c>
      <c r="E3306" s="4">
        <f t="shared" ca="1" si="12"/>
        <v>44774</v>
      </c>
    </row>
    <row r="3307" spans="1:5" ht="13" x14ac:dyDescent="0.15">
      <c r="A3307" s="1">
        <f ca="1">IFERROR(__xludf.DUMMYFUNCTION("""COMPUTED_VALUE"""),110)</f>
        <v>110</v>
      </c>
      <c r="B3307" s="1" t="str">
        <f ca="1">IFERROR(__xludf.DUMMYFUNCTION("""COMPUTED_VALUE"""),"Media_Print_GALA contribution")</f>
        <v>Media_Print_GALA contribution</v>
      </c>
      <c r="C3307" s="1">
        <f ca="1">IFERROR(INDIRECT(ADDRESS(MATCH(A3307,'contribution par jour-semaine'!A:A,0),MATCH(B3307,'contribution par jour-semaine'!$1:$1,0),4,1,"contribution par jour-semaine")),"")</f>
        <v>18270.990234375</v>
      </c>
      <c r="D3307" s="4" t="str">
        <f ca="1">VLOOKUP(A3307,predictions!A:B,2,FALSE)</f>
        <v>01/08/2022</v>
      </c>
      <c r="E3307" s="4">
        <f t="shared" ca="1" si="12"/>
        <v>44774</v>
      </c>
    </row>
    <row r="3308" spans="1:5" ht="13" x14ac:dyDescent="0.15">
      <c r="A3308" s="1">
        <f ca="1">IFERROR(__xludf.DUMMYFUNCTION("""COMPUTED_VALUE"""),110)</f>
        <v>110</v>
      </c>
      <c r="B3308" s="1" t="str">
        <f ca="1">IFERROR(__xludf.DUMMYFUNCTION("""COMPUTED_VALUE"""),"Media_Print_COSMOPOLITAN contribution")</f>
        <v>Media_Print_COSMOPOLITAN contribution</v>
      </c>
      <c r="C3308" s="1">
        <f ca="1">IFERROR(INDIRECT(ADDRESS(MATCH(A3308,'contribution par jour-semaine'!A:A,0),MATCH(B3308,'contribution par jour-semaine'!$1:$1,0),4,1,"contribution par jour-semaine")),"")</f>
        <v>21392.3359375</v>
      </c>
      <c r="D3308" s="4" t="str">
        <f ca="1">VLOOKUP(A3308,predictions!A:B,2,FALSE)</f>
        <v>01/08/2022</v>
      </c>
      <c r="E3308" s="4">
        <f t="shared" ca="1" si="12"/>
        <v>44774</v>
      </c>
    </row>
    <row r="3309" spans="1:5" ht="13" x14ac:dyDescent="0.15">
      <c r="A3309" s="1">
        <f ca="1">IFERROR(__xludf.DUMMYFUNCTION("""COMPUTED_VALUE"""),110)</f>
        <v>110</v>
      </c>
      <c r="B3309" s="1" t="str">
        <f ca="1">IFERROR(__xludf.DUMMYFUNCTION("""COMPUTED_VALUE"""),"Media_Print_FEMME ACTUELLE contribution")</f>
        <v>Media_Print_FEMME ACTUELLE contribution</v>
      </c>
      <c r="C3309" s="1">
        <f ca="1">IFERROR(INDIRECT(ADDRESS(MATCH(A3309,'contribution par jour-semaine'!A:A,0),MATCH(B3309,'contribution par jour-semaine'!$1:$1,0),4,1,"contribution par jour-semaine")),"")</f>
        <v>6302.88525390625</v>
      </c>
      <c r="D3309" s="4" t="str">
        <f ca="1">VLOOKUP(A3309,predictions!A:B,2,FALSE)</f>
        <v>01/08/2022</v>
      </c>
      <c r="E3309" s="4">
        <f t="shared" ca="1" si="12"/>
        <v>44774</v>
      </c>
    </row>
    <row r="3310" spans="1:5" ht="13" x14ac:dyDescent="0.15">
      <c r="A3310" s="1">
        <f ca="1">IFERROR(__xludf.DUMMYFUNCTION("""COMPUTED_VALUE"""),110)</f>
        <v>110</v>
      </c>
      <c r="B3310" s="1" t="str">
        <f ca="1">IFERROR(__xludf.DUMMYFUNCTION("""COMPUTED_VALUE"""),"Media_Print_PARIS MATCH contribution")</f>
        <v>Media_Print_PARIS MATCH contribution</v>
      </c>
      <c r="C3310" s="1">
        <f ca="1">IFERROR(INDIRECT(ADDRESS(MATCH(A3310,'contribution par jour-semaine'!A:A,0),MATCH(B3310,'contribution par jour-semaine'!$1:$1,0),4,1,"contribution par jour-semaine")),"")</f>
        <v>1678.06640625</v>
      </c>
      <c r="D3310" s="4" t="str">
        <f ca="1">VLOOKUP(A3310,predictions!A:B,2,FALSE)</f>
        <v>01/08/2022</v>
      </c>
      <c r="E3310" s="4">
        <f t="shared" ca="1" si="12"/>
        <v>44774</v>
      </c>
    </row>
    <row r="3311" spans="1:5" ht="13" x14ac:dyDescent="0.15">
      <c r="A3311" s="1">
        <f ca="1">IFERROR(__xludf.DUMMYFUNCTION("""COMPUTED_VALUE"""),110)</f>
        <v>110</v>
      </c>
      <c r="B3311" s="1" t="str">
        <f ca="1">IFERROR(__xludf.DUMMYFUNCTION("""COMPUTED_VALUE"""),"Media_Print_BIBA contribution")</f>
        <v>Media_Print_BIBA contribution</v>
      </c>
      <c r="C3311" s="1">
        <f ca="1">IFERROR(INDIRECT(ADDRESS(MATCH(A3311,'contribution par jour-semaine'!A:A,0),MATCH(B3311,'contribution par jour-semaine'!$1:$1,0),4,1,"contribution par jour-semaine")),"")</f>
        <v>7832.91552734375</v>
      </c>
      <c r="D3311" s="4" t="str">
        <f ca="1">VLOOKUP(A3311,predictions!A:B,2,FALSE)</f>
        <v>01/08/2022</v>
      </c>
      <c r="E3311" s="4">
        <f t="shared" ca="1" si="12"/>
        <v>44774</v>
      </c>
    </row>
    <row r="3312" spans="1:5" ht="13" x14ac:dyDescent="0.15">
      <c r="A3312" s="1">
        <f ca="1">IFERROR(__xludf.DUMMYFUNCTION("""COMPUTED_VALUE"""),110)</f>
        <v>110</v>
      </c>
      <c r="B3312" s="1" t="str">
        <f ca="1">IFERROR(__xludf.DUMMYFUNCTION("""COMPUTED_VALUE"""),"Media_Print_AVANTAGES contribution")</f>
        <v>Media_Print_AVANTAGES contribution</v>
      </c>
      <c r="C3312" s="1">
        <f ca="1">IFERROR(INDIRECT(ADDRESS(MATCH(A3312,'contribution par jour-semaine'!A:A,0),MATCH(B3312,'contribution par jour-semaine'!$1:$1,0),4,1,"contribution par jour-semaine")),"")</f>
        <v>5818.85693359375</v>
      </c>
      <c r="D3312" s="4" t="str">
        <f ca="1">VLOOKUP(A3312,predictions!A:B,2,FALSE)</f>
        <v>01/08/2022</v>
      </c>
      <c r="E3312" s="4">
        <f t="shared" ca="1" si="12"/>
        <v>44774</v>
      </c>
    </row>
    <row r="3313" spans="1:5" ht="13" x14ac:dyDescent="0.15">
      <c r="A3313" s="1">
        <f ca="1">IFERROR(__xludf.DUMMYFUNCTION("""COMPUTED_VALUE"""),110)</f>
        <v>110</v>
      </c>
      <c r="B3313" s="1" t="str">
        <f ca="1">IFERROR(__xludf.DUMMYFUNCTION("""COMPUTED_VALUE"""),"Media_Print_PSYCHOLOGIES contribution")</f>
        <v>Media_Print_PSYCHOLOGIES contribution</v>
      </c>
      <c r="C3313" s="1">
        <f ca="1">IFERROR(INDIRECT(ADDRESS(MATCH(A3313,'contribution par jour-semaine'!A:A,0),MATCH(B3313,'contribution par jour-semaine'!$1:$1,0),4,1,"contribution par jour-semaine")),"")</f>
        <v>3287.210693359375</v>
      </c>
      <c r="D3313" s="4" t="str">
        <f ca="1">VLOOKUP(A3313,predictions!A:B,2,FALSE)</f>
        <v>01/08/2022</v>
      </c>
      <c r="E3313" s="4">
        <f t="shared" ca="1" si="12"/>
        <v>44774</v>
      </c>
    </row>
    <row r="3314" spans="1:5" ht="13" x14ac:dyDescent="0.15">
      <c r="A3314" s="1">
        <f ca="1">IFERROR(__xludf.DUMMYFUNCTION("""COMPUTED_VALUE"""),110)</f>
        <v>110</v>
      </c>
      <c r="B3314" s="1" t="str">
        <f ca="1">IFERROR(__xludf.DUMMYFUNCTION("""COMPUTED_VALUE"""),"Media_TV_TF1 contribution")</f>
        <v>Media_TV_TF1 contribution</v>
      </c>
      <c r="C3314" s="1">
        <f ca="1">IFERROR(INDIRECT(ADDRESS(MATCH(A3314,'contribution par jour-semaine'!A:A,0),MATCH(B3314,'contribution par jour-semaine'!$1:$1,0),4,1,"contribution par jour-semaine")),"")</f>
        <v>2364.44091796875</v>
      </c>
      <c r="D3314" s="4" t="str">
        <f ca="1">VLOOKUP(A3314,predictions!A:B,2,FALSE)</f>
        <v>01/08/2022</v>
      </c>
      <c r="E3314" s="4">
        <f t="shared" ca="1" si="12"/>
        <v>44774</v>
      </c>
    </row>
    <row r="3315" spans="1:5" ht="13" x14ac:dyDescent="0.15">
      <c r="A3315" s="1">
        <f ca="1">IFERROR(__xludf.DUMMYFUNCTION("""COMPUTED_VALUE"""),110)</f>
        <v>110</v>
      </c>
      <c r="B3315" s="1" t="str">
        <f ca="1">IFERROR(__xludf.DUMMYFUNCTION("""COMPUTED_VALUE"""),"Media_TV_Others contribution")</f>
        <v>Media_TV_Others contribution</v>
      </c>
      <c r="C3315" s="1">
        <f ca="1">IFERROR(INDIRECT(ADDRESS(MATCH(A3315,'contribution par jour-semaine'!A:A,0),MATCH(B3315,'contribution par jour-semaine'!$1:$1,0),4,1,"contribution par jour-semaine")),"")</f>
        <v>2614.59521484375</v>
      </c>
      <c r="D3315" s="4" t="str">
        <f ca="1">VLOOKUP(A3315,predictions!A:B,2,FALSE)</f>
        <v>01/08/2022</v>
      </c>
      <c r="E3315" s="4">
        <f t="shared" ca="1" si="12"/>
        <v>44774</v>
      </c>
    </row>
    <row r="3316" spans="1:5" ht="13" x14ac:dyDescent="0.15">
      <c r="A3316" s="1">
        <f ca="1">IFERROR(__xludf.DUMMYFUNCTION("""COMPUTED_VALUE"""),110)</f>
        <v>110</v>
      </c>
      <c r="B3316" s="1" t="str">
        <f ca="1">IFERROR(__xludf.DUMMYFUNCTION("""COMPUTED_VALUE"""),"Media_TV_M6 contribution")</f>
        <v>Media_TV_M6 contribution</v>
      </c>
      <c r="C3316" s="1">
        <f ca="1">IFERROR(INDIRECT(ADDRESS(MATCH(A3316,'contribution par jour-semaine'!A:A,0),MATCH(B3316,'contribution par jour-semaine'!$1:$1,0),4,1,"contribution par jour-semaine")),"")</f>
        <v>6740.9658203125</v>
      </c>
      <c r="D3316" s="4" t="str">
        <f ca="1">VLOOKUP(A3316,predictions!A:B,2,FALSE)</f>
        <v>01/08/2022</v>
      </c>
      <c r="E3316" s="4">
        <f t="shared" ca="1" si="12"/>
        <v>44774</v>
      </c>
    </row>
    <row r="3317" spans="1:5" ht="13" x14ac:dyDescent="0.15">
      <c r="A3317" s="1">
        <f ca="1">IFERROR(__xludf.DUMMYFUNCTION("""COMPUTED_VALUE"""),110)</f>
        <v>110</v>
      </c>
      <c r="B3317" s="1" t="str">
        <f ca="1">IFERROR(__xludf.DUMMYFUNCTION("""COMPUTED_VALUE"""),"Media_TV_TMC contribution")</f>
        <v>Media_TV_TMC contribution</v>
      </c>
      <c r="C3317" s="1">
        <f ca="1">IFERROR(INDIRECT(ADDRESS(MATCH(A3317,'contribution par jour-semaine'!A:A,0),MATCH(B3317,'contribution par jour-semaine'!$1:$1,0),4,1,"contribution par jour-semaine")),"")</f>
        <v>3716.940673828125</v>
      </c>
      <c r="D3317" s="4" t="str">
        <f ca="1">VLOOKUP(A3317,predictions!A:B,2,FALSE)</f>
        <v>01/08/2022</v>
      </c>
      <c r="E3317" s="4">
        <f t="shared" ref="E3317:E3571" ca="1" si="13">DATE(RIGHT(D3317,4),MID(D3317,4,2),LEFT(D3317,2))</f>
        <v>44774</v>
      </c>
    </row>
    <row r="3318" spans="1:5" ht="13" x14ac:dyDescent="0.15">
      <c r="A3318" s="1">
        <f ca="1">IFERROR(__xludf.DUMMYFUNCTION("""COMPUTED_VALUE"""),110)</f>
        <v>110</v>
      </c>
      <c r="B3318" s="1" t="str">
        <f ca="1">IFERROR(__xludf.DUMMYFUNCTION("""COMPUTED_VALUE"""),"Media_TV_FRANCE 2 contribution")</f>
        <v>Media_TV_FRANCE 2 contribution</v>
      </c>
      <c r="C3318" s="1">
        <f ca="1">IFERROR(INDIRECT(ADDRESS(MATCH(A3318,'contribution par jour-semaine'!A:A,0),MATCH(B3318,'contribution par jour-semaine'!$1:$1,0),4,1,"contribution par jour-semaine")),"")</f>
        <v>2741.726318359375</v>
      </c>
      <c r="D3318" s="4" t="str">
        <f ca="1">VLOOKUP(A3318,predictions!A:B,2,FALSE)</f>
        <v>01/08/2022</v>
      </c>
      <c r="E3318" s="4">
        <f t="shared" ca="1" si="13"/>
        <v>44774</v>
      </c>
    </row>
    <row r="3319" spans="1:5" ht="13" x14ac:dyDescent="0.15">
      <c r="A3319" s="1">
        <f ca="1">IFERROR(__xludf.DUMMYFUNCTION("""COMPUTED_VALUE"""),110)</f>
        <v>110</v>
      </c>
      <c r="B3319" s="1" t="str">
        <f ca="1">IFERROR(__xludf.DUMMYFUNCTION("""COMPUTED_VALUE"""),"Media_TV_BFM TV contribution")</f>
        <v>Media_TV_BFM TV contribution</v>
      </c>
      <c r="C3319" s="1">
        <f ca="1">IFERROR(INDIRECT(ADDRESS(MATCH(A3319,'contribution par jour-semaine'!A:A,0),MATCH(B3319,'contribution par jour-semaine'!$1:$1,0),4,1,"contribution par jour-semaine")),"")</f>
        <v>1657.8165283203125</v>
      </c>
      <c r="D3319" s="4" t="str">
        <f ca="1">VLOOKUP(A3319,predictions!A:B,2,FALSE)</f>
        <v>01/08/2022</v>
      </c>
      <c r="E3319" s="4">
        <f t="shared" ca="1" si="13"/>
        <v>44774</v>
      </c>
    </row>
    <row r="3320" spans="1:5" ht="13" x14ac:dyDescent="0.15">
      <c r="A3320" s="1">
        <f ca="1">IFERROR(__xludf.DUMMYFUNCTION("""COMPUTED_VALUE"""),110)</f>
        <v>110</v>
      </c>
      <c r="B3320" s="1" t="str">
        <f ca="1">IFERROR(__xludf.DUMMYFUNCTION("""COMPUTED_VALUE"""),"Media_TV_C8 contribution")</f>
        <v>Media_TV_C8 contribution</v>
      </c>
      <c r="C3320" s="1">
        <f ca="1">IFERROR(INDIRECT(ADDRESS(MATCH(A3320,'contribution par jour-semaine'!A:A,0),MATCH(B3320,'contribution par jour-semaine'!$1:$1,0),4,1,"contribution par jour-semaine")),"")</f>
        <v>4351.6552734375</v>
      </c>
      <c r="D3320" s="4" t="str">
        <f ca="1">VLOOKUP(A3320,predictions!A:B,2,FALSE)</f>
        <v>01/08/2022</v>
      </c>
      <c r="E3320" s="4">
        <f t="shared" ca="1" si="13"/>
        <v>44774</v>
      </c>
    </row>
    <row r="3321" spans="1:5" ht="13" x14ac:dyDescent="0.15">
      <c r="A3321" s="1">
        <f ca="1">IFERROR(__xludf.DUMMYFUNCTION("""COMPUTED_VALUE"""),110)</f>
        <v>110</v>
      </c>
      <c r="B3321" s="1" t="str">
        <f ca="1">IFERROR(__xludf.DUMMYFUNCTION("""COMPUTED_VALUE"""),"Media_TV_TF1 SERIES FILMS contribution")</f>
        <v>Media_TV_TF1 SERIES FILMS contribution</v>
      </c>
      <c r="C3321" s="1">
        <f ca="1">IFERROR(INDIRECT(ADDRESS(MATCH(A3321,'contribution par jour-semaine'!A:A,0),MATCH(B3321,'contribution par jour-semaine'!$1:$1,0),4,1,"contribution par jour-semaine")),"")</f>
        <v>1793.5374755859375</v>
      </c>
      <c r="D3321" s="4" t="str">
        <f ca="1">VLOOKUP(A3321,predictions!A:B,2,FALSE)</f>
        <v>01/08/2022</v>
      </c>
      <c r="E3321" s="4">
        <f t="shared" ca="1" si="13"/>
        <v>44774</v>
      </c>
    </row>
    <row r="3322" spans="1:5" ht="13" x14ac:dyDescent="0.15">
      <c r="A3322" s="1">
        <f ca="1">IFERROR(__xludf.DUMMYFUNCTION("""COMPUTED_VALUE"""),110)</f>
        <v>110</v>
      </c>
      <c r="B3322" s="1" t="str">
        <f ca="1">IFERROR(__xludf.DUMMYFUNCTION("""COMPUTED_VALUE"""),"Media_TV_NRJ12 contribution")</f>
        <v>Media_TV_NRJ12 contribution</v>
      </c>
      <c r="C3322" s="1">
        <f ca="1">IFERROR(INDIRECT(ADDRESS(MATCH(A3322,'contribution par jour-semaine'!A:A,0),MATCH(B3322,'contribution par jour-semaine'!$1:$1,0),4,1,"contribution par jour-semaine")),"")</f>
        <v>374.65740966796875</v>
      </c>
      <c r="D3322" s="4" t="str">
        <f ca="1">VLOOKUP(A3322,predictions!A:B,2,FALSE)</f>
        <v>01/08/2022</v>
      </c>
      <c r="E3322" s="4">
        <f t="shared" ca="1" si="13"/>
        <v>44774</v>
      </c>
    </row>
    <row r="3323" spans="1:5" ht="13" x14ac:dyDescent="0.15">
      <c r="A3323" s="1">
        <f ca="1">IFERROR(__xludf.DUMMYFUNCTION("""COMPUTED_VALUE"""),110)</f>
        <v>110</v>
      </c>
      <c r="B3323" s="1" t="str">
        <f ca="1">IFERROR(__xludf.DUMMYFUNCTION("""COMPUTED_VALUE"""),"Media_Search contribution")</f>
        <v>Media_Search contribution</v>
      </c>
      <c r="C3323" s="1">
        <f ca="1">IFERROR(INDIRECT(ADDRESS(MATCH(A3323,'contribution par jour-semaine'!A:A,0),MATCH(B3323,'contribution par jour-semaine'!$1:$1,0),4,1,"contribution par jour-semaine")),"")</f>
        <v>79975.65625</v>
      </c>
      <c r="D3323" s="4" t="str">
        <f ca="1">VLOOKUP(A3323,predictions!A:B,2,FALSE)</f>
        <v>01/08/2022</v>
      </c>
      <c r="E3323" s="4">
        <f t="shared" ca="1" si="13"/>
        <v>44774</v>
      </c>
    </row>
    <row r="3324" spans="1:5" ht="13" x14ac:dyDescent="0.15">
      <c r="A3324" s="1">
        <f ca="1">IFERROR(__xludf.DUMMYFUNCTION("""COMPUTED_VALUE"""),110)</f>
        <v>110</v>
      </c>
      <c r="B3324" s="1" t="str">
        <f ca="1">IFERROR(__xludf.DUMMYFUNCTION("""COMPUTED_VALUE"""),"Media_Social contribution")</f>
        <v>Media_Social contribution</v>
      </c>
      <c r="C3324" s="1">
        <f ca="1">IFERROR(INDIRECT(ADDRESS(MATCH(A3324,'contribution par jour-semaine'!A:A,0),MATCH(B3324,'contribution par jour-semaine'!$1:$1,0),4,1,"contribution par jour-semaine")),"")</f>
        <v>9.7807213664054871E-2</v>
      </c>
      <c r="D3324" s="4" t="str">
        <f ca="1">VLOOKUP(A3324,predictions!A:B,2,FALSE)</f>
        <v>01/08/2022</v>
      </c>
      <c r="E3324" s="4">
        <f t="shared" ca="1" si="13"/>
        <v>44774</v>
      </c>
    </row>
    <row r="3325" spans="1:5" ht="13" x14ac:dyDescent="0.15">
      <c r="A3325" s="1">
        <f ca="1">IFERROR(__xludf.DUMMYFUNCTION("""COMPUTED_VALUE"""),110)</f>
        <v>110</v>
      </c>
      <c r="B3325" s="1" t="str">
        <f ca="1">IFERROR(__xludf.DUMMYFUNCTION("""COMPUTED_VALUE"""),"Media_Display contribution")</f>
        <v>Media_Display contribution</v>
      </c>
      <c r="C3325" s="1">
        <f ca="1">IFERROR(INDIRECT(ADDRESS(MATCH(A3325,'contribution par jour-semaine'!A:A,0),MATCH(B3325,'contribution par jour-semaine'!$1:$1,0),4,1,"contribution par jour-semaine")),"")</f>
        <v>7580.94970703125</v>
      </c>
      <c r="D3325" s="4" t="str">
        <f ca="1">VLOOKUP(A3325,predictions!A:B,2,FALSE)</f>
        <v>01/08/2022</v>
      </c>
      <c r="E3325" s="4">
        <f t="shared" ca="1" si="13"/>
        <v>44774</v>
      </c>
    </row>
    <row r="3326" spans="1:5" ht="13" x14ac:dyDescent="0.15">
      <c r="A3326" s="1">
        <f ca="1">IFERROR(__xludf.DUMMYFUNCTION("""COMPUTED_VALUE"""),110)</f>
        <v>110</v>
      </c>
      <c r="B3326" s="1" t="str">
        <f ca="1">IFERROR(__xludf.DUMMYFUNCTION("""COMPUTED_VALUE"""),"Media_OOH_JC DECAUX VITRINE 2M2 NATIONAL contribution")</f>
        <v>Media_OOH_JC DECAUX VITRINE 2M2 NATIONAL contribution</v>
      </c>
      <c r="C3326" s="1">
        <f ca="1">IFERROR(INDIRECT(ADDRESS(MATCH(A3326,'contribution par jour-semaine'!A:A,0),MATCH(B3326,'contribution par jour-semaine'!$1:$1,0),4,1,"contribution par jour-semaine")),"")</f>
        <v>1136.6727294921875</v>
      </c>
      <c r="D3326" s="4" t="str">
        <f ca="1">VLOOKUP(A3326,predictions!A:B,2,FALSE)</f>
        <v>01/08/2022</v>
      </c>
      <c r="E3326" s="4">
        <f t="shared" ca="1" si="13"/>
        <v>44774</v>
      </c>
    </row>
    <row r="3327" spans="1:5" ht="13" x14ac:dyDescent="0.15">
      <c r="A3327" s="1">
        <f ca="1">IFERROR(__xludf.DUMMYFUNCTION("""COMPUTED_VALUE"""),110)</f>
        <v>110</v>
      </c>
      <c r="B3327" s="1" t="str">
        <f ca="1">IFERROR(__xludf.DUMMYFUNCTION("""COMPUTED_VALUE"""),"Media_OOH_METROBUS METRO NATIONAL contribution")</f>
        <v>Media_OOH_METROBUS METRO NATIONAL contribution</v>
      </c>
      <c r="C3327" s="1">
        <f ca="1">IFERROR(INDIRECT(ADDRESS(MATCH(A3327,'contribution par jour-semaine'!A:A,0),MATCH(B3327,'contribution par jour-semaine'!$1:$1,0),4,1,"contribution par jour-semaine")),"")</f>
        <v>941.5556640625</v>
      </c>
      <c r="D3327" s="4" t="str">
        <f ca="1">VLOOKUP(A3327,predictions!A:B,2,FALSE)</f>
        <v>01/08/2022</v>
      </c>
      <c r="E3327" s="4">
        <f t="shared" ca="1" si="13"/>
        <v>44774</v>
      </c>
    </row>
    <row r="3328" spans="1:5" ht="13" x14ac:dyDescent="0.15">
      <c r="A3328" s="1">
        <f ca="1">IFERROR(__xludf.DUMMYFUNCTION("""COMPUTED_VALUE"""),110)</f>
        <v>110</v>
      </c>
      <c r="B3328" s="1" t="str">
        <f ca="1">IFERROR(__xludf.DUMMYFUNCTION("""COMPUTED_VALUE"""),"Media_OOH_CLEAR CHANNEL SHOPPING MALLS contribution")</f>
        <v>Media_OOH_CLEAR CHANNEL SHOPPING MALLS contribution</v>
      </c>
      <c r="C3328" s="1">
        <f ca="1">IFERROR(INDIRECT(ADDRESS(MATCH(A3328,'contribution par jour-semaine'!A:A,0),MATCH(B3328,'contribution par jour-semaine'!$1:$1,0),4,1,"contribution par jour-semaine")),"")</f>
        <v>11893.0869140625</v>
      </c>
      <c r="D3328" s="4" t="str">
        <f ca="1">VLOOKUP(A3328,predictions!A:B,2,FALSE)</f>
        <v>01/08/2022</v>
      </c>
      <c r="E3328" s="4">
        <f t="shared" ca="1" si="13"/>
        <v>44774</v>
      </c>
    </row>
    <row r="3329" spans="1:5" ht="13" x14ac:dyDescent="0.15">
      <c r="A3329" s="1">
        <f ca="1">IFERROR(__xludf.DUMMYFUNCTION("""COMPUTED_VALUE"""),110)</f>
        <v>110</v>
      </c>
      <c r="B3329" s="1" t="str">
        <f ca="1">IFERROR(__xludf.DUMMYFUNCTION("""COMPUTED_VALUE"""),"Media_OOH_MEDIAGARES TRANSPORT contribution")</f>
        <v>Media_OOH_MEDIAGARES TRANSPORT contribution</v>
      </c>
      <c r="C3329" s="1">
        <f ca="1">IFERROR(INDIRECT(ADDRESS(MATCH(A3329,'contribution par jour-semaine'!A:A,0),MATCH(B3329,'contribution par jour-semaine'!$1:$1,0),4,1,"contribution par jour-semaine")),"")</f>
        <v>12978.673828125</v>
      </c>
      <c r="D3329" s="4" t="str">
        <f ca="1">VLOOKUP(A3329,predictions!A:B,2,FALSE)</f>
        <v>01/08/2022</v>
      </c>
      <c r="E3329" s="4">
        <f t="shared" ca="1" si="13"/>
        <v>44774</v>
      </c>
    </row>
    <row r="3330" spans="1:5" ht="13" x14ac:dyDescent="0.15">
      <c r="A3330" s="1">
        <f ca="1">IFERROR(__xludf.DUMMYFUNCTION("""COMPUTED_VALUE"""),110)</f>
        <v>110</v>
      </c>
      <c r="B3330" s="1" t="str">
        <f ca="1">IFERROR(__xludf.DUMMYFUNCTION("""COMPUTED_VALUE"""),"Media_OOH_Others contribution")</f>
        <v>Media_OOH_Others contribution</v>
      </c>
      <c r="C3330" s="1">
        <f ca="1">IFERROR(INDIRECT(ADDRESS(MATCH(A3330,'contribution par jour-semaine'!A:A,0),MATCH(B3330,'contribution par jour-semaine'!$1:$1,0),4,1,"contribution par jour-semaine")),"")</f>
        <v>3994.74072265625</v>
      </c>
      <c r="D3330" s="4" t="str">
        <f ca="1">VLOOKUP(A3330,predictions!A:B,2,FALSE)</f>
        <v>01/08/2022</v>
      </c>
      <c r="E3330" s="4">
        <f t="shared" ca="1" si="13"/>
        <v>44774</v>
      </c>
    </row>
    <row r="3331" spans="1:5" ht="13" x14ac:dyDescent="0.15">
      <c r="A3331" s="1">
        <f ca="1">IFERROR(__xludf.DUMMYFUNCTION("""COMPUTED_VALUE"""),110)</f>
        <v>110</v>
      </c>
      <c r="B3331" s="1" t="str">
        <f ca="1">IFERROR(__xludf.DUMMYFUNCTION("""COMPUTED_VALUE"""),"baseline contribution")</f>
        <v>baseline contribution</v>
      </c>
      <c r="C3331" s="1">
        <f ca="1">IFERROR(INDIRECT(ADDRESS(MATCH(A3331,'contribution par jour-semaine'!A:A,0),MATCH(B3331,'contribution par jour-semaine'!$1:$1,0),4,1,"contribution par jour-semaine")),"")</f>
        <v>1412404.5</v>
      </c>
      <c r="D3331" s="4" t="str">
        <f ca="1">VLOOKUP(A3331,predictions!A:B,2,FALSE)</f>
        <v>01/08/2022</v>
      </c>
      <c r="E3331" s="4">
        <f t="shared" ca="1" si="13"/>
        <v>44774</v>
      </c>
    </row>
    <row r="3332" spans="1:5" ht="13" x14ac:dyDescent="0.15">
      <c r="A3332" s="1">
        <f ca="1">IFERROR(__xludf.DUMMYFUNCTION("""COMPUTED_VALUE"""),111)</f>
        <v>111</v>
      </c>
      <c r="B3332" s="1" t="str">
        <f ca="1">IFERROR(__xludf.DUMMYFUNCTION("""COMPUTED_VALUE"""),"Media_Print_Others contribution")</f>
        <v>Media_Print_Others contribution</v>
      </c>
      <c r="C3332" s="1">
        <f ca="1">IFERROR(INDIRECT(ADDRESS(MATCH(A3332,'contribution par jour-semaine'!A:A,0),MATCH(B3332,'contribution par jour-semaine'!$1:$1,0),4,1,"contribution par jour-semaine")),"")</f>
        <v>13796.5751953125</v>
      </c>
      <c r="D3332" s="4" t="str">
        <f ca="1">VLOOKUP(A3332,predictions!A:B,2,FALSE)</f>
        <v>08/08/2022</v>
      </c>
      <c r="E3332" s="4">
        <f t="shared" ca="1" si="13"/>
        <v>44781</v>
      </c>
    </row>
    <row r="3333" spans="1:5" ht="13" x14ac:dyDescent="0.15">
      <c r="A3333" s="1">
        <f ca="1">IFERROR(__xludf.DUMMYFUNCTION("""COMPUTED_VALUE"""),111)</f>
        <v>111</v>
      </c>
      <c r="B3333" s="1" t="str">
        <f ca="1">IFERROR(__xludf.DUMMYFUNCTION("""COMPUTED_VALUE"""),"Media_Print_ELLE contribution")</f>
        <v>Media_Print_ELLE contribution</v>
      </c>
      <c r="C3333" s="1">
        <f ca="1">IFERROR(INDIRECT(ADDRESS(MATCH(A3333,'contribution par jour-semaine'!A:A,0),MATCH(B3333,'contribution par jour-semaine'!$1:$1,0),4,1,"contribution par jour-semaine")),"")</f>
        <v>57511.6015625</v>
      </c>
      <c r="D3333" s="4" t="str">
        <f ca="1">VLOOKUP(A3333,predictions!A:B,2,FALSE)</f>
        <v>08/08/2022</v>
      </c>
      <c r="E3333" s="4">
        <f t="shared" ca="1" si="13"/>
        <v>44781</v>
      </c>
    </row>
    <row r="3334" spans="1:5" ht="13" x14ac:dyDescent="0.15">
      <c r="A3334" s="1">
        <f ca="1">IFERROR(__xludf.DUMMYFUNCTION("""COMPUTED_VALUE"""),111)</f>
        <v>111</v>
      </c>
      <c r="B3334" s="1" t="str">
        <f ca="1">IFERROR(__xludf.DUMMYFUNCTION("""COMPUTED_VALUE"""),"Media_Print_MADAME FIGARO contribution")</f>
        <v>Media_Print_MADAME FIGARO contribution</v>
      </c>
      <c r="C3334" s="1">
        <f ca="1">IFERROR(INDIRECT(ADDRESS(MATCH(A3334,'contribution par jour-semaine'!A:A,0),MATCH(B3334,'contribution par jour-semaine'!$1:$1,0),4,1,"contribution par jour-semaine")),"")</f>
        <v>19645.3203125</v>
      </c>
      <c r="D3334" s="4" t="str">
        <f ca="1">VLOOKUP(A3334,predictions!A:B,2,FALSE)</f>
        <v>08/08/2022</v>
      </c>
      <c r="E3334" s="4">
        <f t="shared" ca="1" si="13"/>
        <v>44781</v>
      </c>
    </row>
    <row r="3335" spans="1:5" ht="13" x14ac:dyDescent="0.15">
      <c r="A3335" s="1">
        <f ca="1">IFERROR(__xludf.DUMMYFUNCTION("""COMPUTED_VALUE"""),111)</f>
        <v>111</v>
      </c>
      <c r="B3335" s="1" t="str">
        <f ca="1">IFERROR(__xludf.DUMMYFUNCTION("""COMPUTED_VALUE"""),"Media_Print_MARIE CLAIRE contribution")</f>
        <v>Media_Print_MARIE CLAIRE contribution</v>
      </c>
      <c r="C3335" s="1">
        <f ca="1">IFERROR(INDIRECT(ADDRESS(MATCH(A3335,'contribution par jour-semaine'!A:A,0),MATCH(B3335,'contribution par jour-semaine'!$1:$1,0),4,1,"contribution par jour-semaine")),"")</f>
        <v>8957.9228515625</v>
      </c>
      <c r="D3335" s="4" t="str">
        <f ca="1">VLOOKUP(A3335,predictions!A:B,2,FALSE)</f>
        <v>08/08/2022</v>
      </c>
      <c r="E3335" s="4">
        <f t="shared" ca="1" si="13"/>
        <v>44781</v>
      </c>
    </row>
    <row r="3336" spans="1:5" ht="13" x14ac:dyDescent="0.15">
      <c r="A3336" s="1">
        <f ca="1">IFERROR(__xludf.DUMMYFUNCTION("""COMPUTED_VALUE"""),111)</f>
        <v>111</v>
      </c>
      <c r="B3336" s="1" t="str">
        <f ca="1">IFERROR(__xludf.DUMMYFUNCTION("""COMPUTED_VALUE"""),"Media_Print_VERSION FEMINA contribution")</f>
        <v>Media_Print_VERSION FEMINA contribution</v>
      </c>
      <c r="C3336" s="1">
        <f ca="1">IFERROR(INDIRECT(ADDRESS(MATCH(A3336,'contribution par jour-semaine'!A:A,0),MATCH(B3336,'contribution par jour-semaine'!$1:$1,0),4,1,"contribution par jour-semaine")),"")</f>
        <v>10674.8212890625</v>
      </c>
      <c r="D3336" s="4" t="str">
        <f ca="1">VLOOKUP(A3336,predictions!A:B,2,FALSE)</f>
        <v>08/08/2022</v>
      </c>
      <c r="E3336" s="4">
        <f t="shared" ca="1" si="13"/>
        <v>44781</v>
      </c>
    </row>
    <row r="3337" spans="1:5" ht="13" x14ac:dyDescent="0.15">
      <c r="A3337" s="1">
        <f ca="1">IFERROR(__xludf.DUMMYFUNCTION("""COMPUTED_VALUE"""),111)</f>
        <v>111</v>
      </c>
      <c r="B3337" s="1" t="str">
        <f ca="1">IFERROR(__xludf.DUMMYFUNCTION("""COMPUTED_VALUE"""),"Media_Print_GALA contribution")</f>
        <v>Media_Print_GALA contribution</v>
      </c>
      <c r="C3337" s="1">
        <f ca="1">IFERROR(INDIRECT(ADDRESS(MATCH(A3337,'contribution par jour-semaine'!A:A,0),MATCH(B3337,'contribution par jour-semaine'!$1:$1,0),4,1,"contribution par jour-semaine")),"")</f>
        <v>16683.669921875</v>
      </c>
      <c r="D3337" s="4" t="str">
        <f ca="1">VLOOKUP(A3337,predictions!A:B,2,FALSE)</f>
        <v>08/08/2022</v>
      </c>
      <c r="E3337" s="4">
        <f t="shared" ca="1" si="13"/>
        <v>44781</v>
      </c>
    </row>
    <row r="3338" spans="1:5" ht="13" x14ac:dyDescent="0.15">
      <c r="A3338" s="1">
        <f ca="1">IFERROR(__xludf.DUMMYFUNCTION("""COMPUTED_VALUE"""),111)</f>
        <v>111</v>
      </c>
      <c r="B3338" s="1" t="str">
        <f ca="1">IFERROR(__xludf.DUMMYFUNCTION("""COMPUTED_VALUE"""),"Media_Print_COSMOPOLITAN contribution")</f>
        <v>Media_Print_COSMOPOLITAN contribution</v>
      </c>
      <c r="C3338" s="1">
        <f ca="1">IFERROR(INDIRECT(ADDRESS(MATCH(A3338,'contribution par jour-semaine'!A:A,0),MATCH(B3338,'contribution par jour-semaine'!$1:$1,0),4,1,"contribution par jour-semaine")),"")</f>
        <v>19813.853515625</v>
      </c>
      <c r="D3338" s="4" t="str">
        <f ca="1">VLOOKUP(A3338,predictions!A:B,2,FALSE)</f>
        <v>08/08/2022</v>
      </c>
      <c r="E3338" s="4">
        <f t="shared" ca="1" si="13"/>
        <v>44781</v>
      </c>
    </row>
    <row r="3339" spans="1:5" ht="13" x14ac:dyDescent="0.15">
      <c r="A3339" s="1">
        <f ca="1">IFERROR(__xludf.DUMMYFUNCTION("""COMPUTED_VALUE"""),111)</f>
        <v>111</v>
      </c>
      <c r="B3339" s="1" t="str">
        <f ca="1">IFERROR(__xludf.DUMMYFUNCTION("""COMPUTED_VALUE"""),"Media_Print_FEMME ACTUELLE contribution")</f>
        <v>Media_Print_FEMME ACTUELLE contribution</v>
      </c>
      <c r="C3339" s="1">
        <f ca="1">IFERROR(INDIRECT(ADDRESS(MATCH(A3339,'contribution par jour-semaine'!A:A,0),MATCH(B3339,'contribution par jour-semaine'!$1:$1,0),4,1,"contribution par jour-semaine")),"")</f>
        <v>5954.8759765625</v>
      </c>
      <c r="D3339" s="4" t="str">
        <f ca="1">VLOOKUP(A3339,predictions!A:B,2,FALSE)</f>
        <v>08/08/2022</v>
      </c>
      <c r="E3339" s="4">
        <f t="shared" ca="1" si="13"/>
        <v>44781</v>
      </c>
    </row>
    <row r="3340" spans="1:5" ht="13" x14ac:dyDescent="0.15">
      <c r="A3340" s="1">
        <f ca="1">IFERROR(__xludf.DUMMYFUNCTION("""COMPUTED_VALUE"""),111)</f>
        <v>111</v>
      </c>
      <c r="B3340" s="1" t="str">
        <f ca="1">IFERROR(__xludf.DUMMYFUNCTION("""COMPUTED_VALUE"""),"Media_Print_PARIS MATCH contribution")</f>
        <v>Media_Print_PARIS MATCH contribution</v>
      </c>
      <c r="C3340" s="1">
        <f ca="1">IFERROR(INDIRECT(ADDRESS(MATCH(A3340,'contribution par jour-semaine'!A:A,0),MATCH(B3340,'contribution par jour-semaine'!$1:$1,0),4,1,"contribution par jour-semaine")),"")</f>
        <v>1448.5697021484375</v>
      </c>
      <c r="D3340" s="4" t="str">
        <f ca="1">VLOOKUP(A3340,predictions!A:B,2,FALSE)</f>
        <v>08/08/2022</v>
      </c>
      <c r="E3340" s="4">
        <f t="shared" ca="1" si="13"/>
        <v>44781</v>
      </c>
    </row>
    <row r="3341" spans="1:5" ht="13" x14ac:dyDescent="0.15">
      <c r="A3341" s="1">
        <f ca="1">IFERROR(__xludf.DUMMYFUNCTION("""COMPUTED_VALUE"""),111)</f>
        <v>111</v>
      </c>
      <c r="B3341" s="1" t="str">
        <f ca="1">IFERROR(__xludf.DUMMYFUNCTION("""COMPUTED_VALUE"""),"Media_Print_BIBA contribution")</f>
        <v>Media_Print_BIBA contribution</v>
      </c>
      <c r="C3341" s="1">
        <f ca="1">IFERROR(INDIRECT(ADDRESS(MATCH(A3341,'contribution par jour-semaine'!A:A,0),MATCH(B3341,'contribution par jour-semaine'!$1:$1,0),4,1,"contribution par jour-semaine")),"")</f>
        <v>6159.51953125</v>
      </c>
      <c r="D3341" s="4" t="str">
        <f ca="1">VLOOKUP(A3341,predictions!A:B,2,FALSE)</f>
        <v>08/08/2022</v>
      </c>
      <c r="E3341" s="4">
        <f t="shared" ca="1" si="13"/>
        <v>44781</v>
      </c>
    </row>
    <row r="3342" spans="1:5" ht="13" x14ac:dyDescent="0.15">
      <c r="A3342" s="1">
        <f ca="1">IFERROR(__xludf.DUMMYFUNCTION("""COMPUTED_VALUE"""),111)</f>
        <v>111</v>
      </c>
      <c r="B3342" s="1" t="str">
        <f ca="1">IFERROR(__xludf.DUMMYFUNCTION("""COMPUTED_VALUE"""),"Media_Print_AVANTAGES contribution")</f>
        <v>Media_Print_AVANTAGES contribution</v>
      </c>
      <c r="C3342" s="1">
        <f ca="1">IFERROR(INDIRECT(ADDRESS(MATCH(A3342,'contribution par jour-semaine'!A:A,0),MATCH(B3342,'contribution par jour-semaine'!$1:$1,0),4,1,"contribution par jour-semaine")),"")</f>
        <v>5620.7470703125</v>
      </c>
      <c r="D3342" s="4" t="str">
        <f ca="1">VLOOKUP(A3342,predictions!A:B,2,FALSE)</f>
        <v>08/08/2022</v>
      </c>
      <c r="E3342" s="4">
        <f t="shared" ca="1" si="13"/>
        <v>44781</v>
      </c>
    </row>
    <row r="3343" spans="1:5" ht="13" x14ac:dyDescent="0.15">
      <c r="A3343" s="1">
        <f ca="1">IFERROR(__xludf.DUMMYFUNCTION("""COMPUTED_VALUE"""),111)</f>
        <v>111</v>
      </c>
      <c r="B3343" s="1" t="str">
        <f ca="1">IFERROR(__xludf.DUMMYFUNCTION("""COMPUTED_VALUE"""),"Media_Print_PSYCHOLOGIES contribution")</f>
        <v>Media_Print_PSYCHOLOGIES contribution</v>
      </c>
      <c r="C3343" s="1">
        <f ca="1">IFERROR(INDIRECT(ADDRESS(MATCH(A3343,'contribution par jour-semaine'!A:A,0),MATCH(B3343,'contribution par jour-semaine'!$1:$1,0),4,1,"contribution par jour-semaine")),"")</f>
        <v>2873.81298828125</v>
      </c>
      <c r="D3343" s="4" t="str">
        <f ca="1">VLOOKUP(A3343,predictions!A:B,2,FALSE)</f>
        <v>08/08/2022</v>
      </c>
      <c r="E3343" s="4">
        <f t="shared" ca="1" si="13"/>
        <v>44781</v>
      </c>
    </row>
    <row r="3344" spans="1:5" ht="13" x14ac:dyDescent="0.15">
      <c r="A3344" s="1">
        <f ca="1">IFERROR(__xludf.DUMMYFUNCTION("""COMPUTED_VALUE"""),111)</f>
        <v>111</v>
      </c>
      <c r="B3344" s="1" t="str">
        <f ca="1">IFERROR(__xludf.DUMMYFUNCTION("""COMPUTED_VALUE"""),"Media_TV_TF1 contribution")</f>
        <v>Media_TV_TF1 contribution</v>
      </c>
      <c r="C3344" s="1">
        <f ca="1">IFERROR(INDIRECT(ADDRESS(MATCH(A3344,'contribution par jour-semaine'!A:A,0),MATCH(B3344,'contribution par jour-semaine'!$1:$1,0),4,1,"contribution par jour-semaine")),"")</f>
        <v>2272.068359375</v>
      </c>
      <c r="D3344" s="4" t="str">
        <f ca="1">VLOOKUP(A3344,predictions!A:B,2,FALSE)</f>
        <v>08/08/2022</v>
      </c>
      <c r="E3344" s="4">
        <f t="shared" ca="1" si="13"/>
        <v>44781</v>
      </c>
    </row>
    <row r="3345" spans="1:5" ht="13" x14ac:dyDescent="0.15">
      <c r="A3345" s="1">
        <f ca="1">IFERROR(__xludf.DUMMYFUNCTION("""COMPUTED_VALUE"""),111)</f>
        <v>111</v>
      </c>
      <c r="B3345" s="1" t="str">
        <f ca="1">IFERROR(__xludf.DUMMYFUNCTION("""COMPUTED_VALUE"""),"Media_TV_Others contribution")</f>
        <v>Media_TV_Others contribution</v>
      </c>
      <c r="C3345" s="1">
        <f ca="1">IFERROR(INDIRECT(ADDRESS(MATCH(A3345,'contribution par jour-semaine'!A:A,0),MATCH(B3345,'contribution par jour-semaine'!$1:$1,0),4,1,"contribution par jour-semaine")),"")</f>
        <v>2429.32470703125</v>
      </c>
      <c r="D3345" s="4" t="str">
        <f ca="1">VLOOKUP(A3345,predictions!A:B,2,FALSE)</f>
        <v>08/08/2022</v>
      </c>
      <c r="E3345" s="4">
        <f t="shared" ca="1" si="13"/>
        <v>44781</v>
      </c>
    </row>
    <row r="3346" spans="1:5" ht="13" x14ac:dyDescent="0.15">
      <c r="A3346" s="1">
        <f ca="1">IFERROR(__xludf.DUMMYFUNCTION("""COMPUTED_VALUE"""),111)</f>
        <v>111</v>
      </c>
      <c r="B3346" s="1" t="str">
        <f ca="1">IFERROR(__xludf.DUMMYFUNCTION("""COMPUTED_VALUE"""),"Media_TV_M6 contribution")</f>
        <v>Media_TV_M6 contribution</v>
      </c>
      <c r="C3346" s="1">
        <f ca="1">IFERROR(INDIRECT(ADDRESS(MATCH(A3346,'contribution par jour-semaine'!A:A,0),MATCH(B3346,'contribution par jour-semaine'!$1:$1,0),4,1,"contribution par jour-semaine")),"")</f>
        <v>6522.029296875</v>
      </c>
      <c r="D3346" s="4" t="str">
        <f ca="1">VLOOKUP(A3346,predictions!A:B,2,FALSE)</f>
        <v>08/08/2022</v>
      </c>
      <c r="E3346" s="4">
        <f t="shared" ca="1" si="13"/>
        <v>44781</v>
      </c>
    </row>
    <row r="3347" spans="1:5" ht="13" x14ac:dyDescent="0.15">
      <c r="A3347" s="1">
        <f ca="1">IFERROR(__xludf.DUMMYFUNCTION("""COMPUTED_VALUE"""),111)</f>
        <v>111</v>
      </c>
      <c r="B3347" s="1" t="str">
        <f ca="1">IFERROR(__xludf.DUMMYFUNCTION("""COMPUTED_VALUE"""),"Media_TV_TMC contribution")</f>
        <v>Media_TV_TMC contribution</v>
      </c>
      <c r="C3347" s="1">
        <f ca="1">IFERROR(INDIRECT(ADDRESS(MATCH(A3347,'contribution par jour-semaine'!A:A,0),MATCH(B3347,'contribution par jour-semaine'!$1:$1,0),4,1,"contribution par jour-semaine")),"")</f>
        <v>3569.004638671875</v>
      </c>
      <c r="D3347" s="4" t="str">
        <f ca="1">VLOOKUP(A3347,predictions!A:B,2,FALSE)</f>
        <v>08/08/2022</v>
      </c>
      <c r="E3347" s="4">
        <f t="shared" ca="1" si="13"/>
        <v>44781</v>
      </c>
    </row>
    <row r="3348" spans="1:5" ht="13" x14ac:dyDescent="0.15">
      <c r="A3348" s="1">
        <f ca="1">IFERROR(__xludf.DUMMYFUNCTION("""COMPUTED_VALUE"""),111)</f>
        <v>111</v>
      </c>
      <c r="B3348" s="1" t="str">
        <f ca="1">IFERROR(__xludf.DUMMYFUNCTION("""COMPUTED_VALUE"""),"Media_TV_FRANCE 2 contribution")</f>
        <v>Media_TV_FRANCE 2 contribution</v>
      </c>
      <c r="C3348" s="1">
        <f ca="1">IFERROR(INDIRECT(ADDRESS(MATCH(A3348,'contribution par jour-semaine'!A:A,0),MATCH(B3348,'contribution par jour-semaine'!$1:$1,0),4,1,"contribution par jour-semaine")),"")</f>
        <v>2607.72802734375</v>
      </c>
      <c r="D3348" s="4" t="str">
        <f ca="1">VLOOKUP(A3348,predictions!A:B,2,FALSE)</f>
        <v>08/08/2022</v>
      </c>
      <c r="E3348" s="4">
        <f t="shared" ca="1" si="13"/>
        <v>44781</v>
      </c>
    </row>
    <row r="3349" spans="1:5" ht="13" x14ac:dyDescent="0.15">
      <c r="A3349" s="1">
        <f ca="1">IFERROR(__xludf.DUMMYFUNCTION("""COMPUTED_VALUE"""),111)</f>
        <v>111</v>
      </c>
      <c r="B3349" s="1" t="str">
        <f ca="1">IFERROR(__xludf.DUMMYFUNCTION("""COMPUTED_VALUE"""),"Media_TV_BFM TV contribution")</f>
        <v>Media_TV_BFM TV contribution</v>
      </c>
      <c r="C3349" s="1">
        <f ca="1">IFERROR(INDIRECT(ADDRESS(MATCH(A3349,'contribution par jour-semaine'!A:A,0),MATCH(B3349,'contribution par jour-semaine'!$1:$1,0),4,1,"contribution par jour-semaine")),"")</f>
        <v>1598.951416015625</v>
      </c>
      <c r="D3349" s="4" t="str">
        <f ca="1">VLOOKUP(A3349,predictions!A:B,2,FALSE)</f>
        <v>08/08/2022</v>
      </c>
      <c r="E3349" s="4">
        <f t="shared" ca="1" si="13"/>
        <v>44781</v>
      </c>
    </row>
    <row r="3350" spans="1:5" ht="13" x14ac:dyDescent="0.15">
      <c r="A3350" s="1">
        <f ca="1">IFERROR(__xludf.DUMMYFUNCTION("""COMPUTED_VALUE"""),111)</f>
        <v>111</v>
      </c>
      <c r="B3350" s="1" t="str">
        <f ca="1">IFERROR(__xludf.DUMMYFUNCTION("""COMPUTED_VALUE"""),"Media_TV_C8 contribution")</f>
        <v>Media_TV_C8 contribution</v>
      </c>
      <c r="C3350" s="1">
        <f ca="1">IFERROR(INDIRECT(ADDRESS(MATCH(A3350,'contribution par jour-semaine'!A:A,0),MATCH(B3350,'contribution par jour-semaine'!$1:$1,0),4,1,"contribution par jour-semaine")),"")</f>
        <v>4260.95751953125</v>
      </c>
      <c r="D3350" s="4" t="str">
        <f ca="1">VLOOKUP(A3350,predictions!A:B,2,FALSE)</f>
        <v>08/08/2022</v>
      </c>
      <c r="E3350" s="4">
        <f t="shared" ca="1" si="13"/>
        <v>44781</v>
      </c>
    </row>
    <row r="3351" spans="1:5" ht="13" x14ac:dyDescent="0.15">
      <c r="A3351" s="1">
        <f ca="1">IFERROR(__xludf.DUMMYFUNCTION("""COMPUTED_VALUE"""),111)</f>
        <v>111</v>
      </c>
      <c r="B3351" s="1" t="str">
        <f ca="1">IFERROR(__xludf.DUMMYFUNCTION("""COMPUTED_VALUE"""),"Media_TV_TF1 SERIES FILMS contribution")</f>
        <v>Media_TV_TF1 SERIES FILMS contribution</v>
      </c>
      <c r="C3351" s="1">
        <f ca="1">IFERROR(INDIRECT(ADDRESS(MATCH(A3351,'contribution par jour-semaine'!A:A,0),MATCH(B3351,'contribution par jour-semaine'!$1:$1,0),4,1,"contribution par jour-semaine")),"")</f>
        <v>1681.578125</v>
      </c>
      <c r="D3351" s="4" t="str">
        <f ca="1">VLOOKUP(A3351,predictions!A:B,2,FALSE)</f>
        <v>08/08/2022</v>
      </c>
      <c r="E3351" s="4">
        <f t="shared" ca="1" si="13"/>
        <v>44781</v>
      </c>
    </row>
    <row r="3352" spans="1:5" ht="13" x14ac:dyDescent="0.15">
      <c r="A3352" s="1">
        <f ca="1">IFERROR(__xludf.DUMMYFUNCTION("""COMPUTED_VALUE"""),111)</f>
        <v>111</v>
      </c>
      <c r="B3352" s="1" t="str">
        <f ca="1">IFERROR(__xludf.DUMMYFUNCTION("""COMPUTED_VALUE"""),"Media_TV_NRJ12 contribution")</f>
        <v>Media_TV_NRJ12 contribution</v>
      </c>
      <c r="C3352" s="1">
        <f ca="1">IFERROR(INDIRECT(ADDRESS(MATCH(A3352,'contribution par jour-semaine'!A:A,0),MATCH(B3352,'contribution par jour-semaine'!$1:$1,0),4,1,"contribution par jour-semaine")),"")</f>
        <v>326.50009155273438</v>
      </c>
      <c r="D3352" s="4" t="str">
        <f ca="1">VLOOKUP(A3352,predictions!A:B,2,FALSE)</f>
        <v>08/08/2022</v>
      </c>
      <c r="E3352" s="4">
        <f t="shared" ca="1" si="13"/>
        <v>44781</v>
      </c>
    </row>
    <row r="3353" spans="1:5" ht="13" x14ac:dyDescent="0.15">
      <c r="A3353" s="1">
        <f ca="1">IFERROR(__xludf.DUMMYFUNCTION("""COMPUTED_VALUE"""),111)</f>
        <v>111</v>
      </c>
      <c r="B3353" s="1" t="str">
        <f ca="1">IFERROR(__xludf.DUMMYFUNCTION("""COMPUTED_VALUE"""),"Media_Search contribution")</f>
        <v>Media_Search contribution</v>
      </c>
      <c r="C3353" s="1">
        <f ca="1">IFERROR(INDIRECT(ADDRESS(MATCH(A3353,'contribution par jour-semaine'!A:A,0),MATCH(B3353,'contribution par jour-semaine'!$1:$1,0),4,1,"contribution par jour-semaine")),"")</f>
        <v>80003.8828125</v>
      </c>
      <c r="D3353" s="4" t="str">
        <f ca="1">VLOOKUP(A3353,predictions!A:B,2,FALSE)</f>
        <v>08/08/2022</v>
      </c>
      <c r="E3353" s="4">
        <f t="shared" ca="1" si="13"/>
        <v>44781</v>
      </c>
    </row>
    <row r="3354" spans="1:5" ht="13" x14ac:dyDescent="0.15">
      <c r="A3354" s="1">
        <f ca="1">IFERROR(__xludf.DUMMYFUNCTION("""COMPUTED_VALUE"""),111)</f>
        <v>111</v>
      </c>
      <c r="B3354" s="1" t="str">
        <f ca="1">IFERROR(__xludf.DUMMYFUNCTION("""COMPUTED_VALUE"""),"Media_Social contribution")</f>
        <v>Media_Social contribution</v>
      </c>
      <c r="C3354" s="1">
        <f ca="1">IFERROR(INDIRECT(ADDRESS(MATCH(A3354,'contribution par jour-semaine'!A:A,0),MATCH(B3354,'contribution par jour-semaine'!$1:$1,0),4,1,"contribution par jour-semaine")),"")</f>
        <v>3.5956483334302902E-2</v>
      </c>
      <c r="D3354" s="4" t="str">
        <f ca="1">VLOOKUP(A3354,predictions!A:B,2,FALSE)</f>
        <v>08/08/2022</v>
      </c>
      <c r="E3354" s="4">
        <f t="shared" ca="1" si="13"/>
        <v>44781</v>
      </c>
    </row>
    <row r="3355" spans="1:5" ht="13" x14ac:dyDescent="0.15">
      <c r="A3355" s="1">
        <f ca="1">IFERROR(__xludf.DUMMYFUNCTION("""COMPUTED_VALUE"""),111)</f>
        <v>111</v>
      </c>
      <c r="B3355" s="1" t="str">
        <f ca="1">IFERROR(__xludf.DUMMYFUNCTION("""COMPUTED_VALUE"""),"Media_Display contribution")</f>
        <v>Media_Display contribution</v>
      </c>
      <c r="C3355" s="1">
        <f ca="1">IFERROR(INDIRECT(ADDRESS(MATCH(A3355,'contribution par jour-semaine'!A:A,0),MATCH(B3355,'contribution par jour-semaine'!$1:$1,0),4,1,"contribution par jour-semaine")),"")</f>
        <v>6714.43359375</v>
      </c>
      <c r="D3355" s="4" t="str">
        <f ca="1">VLOOKUP(A3355,predictions!A:B,2,FALSE)</f>
        <v>08/08/2022</v>
      </c>
      <c r="E3355" s="4">
        <f t="shared" ca="1" si="13"/>
        <v>44781</v>
      </c>
    </row>
    <row r="3356" spans="1:5" ht="13" x14ac:dyDescent="0.15">
      <c r="A3356" s="1">
        <f ca="1">IFERROR(__xludf.DUMMYFUNCTION("""COMPUTED_VALUE"""),111)</f>
        <v>111</v>
      </c>
      <c r="B3356" s="1" t="str">
        <f ca="1">IFERROR(__xludf.DUMMYFUNCTION("""COMPUTED_VALUE"""),"Media_OOH_JC DECAUX VITRINE 2M2 NATIONAL contribution")</f>
        <v>Media_OOH_JC DECAUX VITRINE 2M2 NATIONAL contribution</v>
      </c>
      <c r="C3356" s="1">
        <f ca="1">IFERROR(INDIRECT(ADDRESS(MATCH(A3356,'contribution par jour-semaine'!A:A,0),MATCH(B3356,'contribution par jour-semaine'!$1:$1,0),4,1,"contribution par jour-semaine")),"")</f>
        <v>1103.5885009765625</v>
      </c>
      <c r="D3356" s="4" t="str">
        <f ca="1">VLOOKUP(A3356,predictions!A:B,2,FALSE)</f>
        <v>08/08/2022</v>
      </c>
      <c r="E3356" s="4">
        <f t="shared" ca="1" si="13"/>
        <v>44781</v>
      </c>
    </row>
    <row r="3357" spans="1:5" ht="13" x14ac:dyDescent="0.15">
      <c r="A3357" s="1">
        <f ca="1">IFERROR(__xludf.DUMMYFUNCTION("""COMPUTED_VALUE"""),111)</f>
        <v>111</v>
      </c>
      <c r="B3357" s="1" t="str">
        <f ca="1">IFERROR(__xludf.DUMMYFUNCTION("""COMPUTED_VALUE"""),"Media_OOH_METROBUS METRO NATIONAL contribution")</f>
        <v>Media_OOH_METROBUS METRO NATIONAL contribution</v>
      </c>
      <c r="C3357" s="1">
        <f ca="1">IFERROR(INDIRECT(ADDRESS(MATCH(A3357,'contribution par jour-semaine'!A:A,0),MATCH(B3357,'contribution par jour-semaine'!$1:$1,0),4,1,"contribution par jour-semaine")),"")</f>
        <v>894.12628173828125</v>
      </c>
      <c r="D3357" s="4" t="str">
        <f ca="1">VLOOKUP(A3357,predictions!A:B,2,FALSE)</f>
        <v>08/08/2022</v>
      </c>
      <c r="E3357" s="4">
        <f t="shared" ca="1" si="13"/>
        <v>44781</v>
      </c>
    </row>
    <row r="3358" spans="1:5" ht="13" x14ac:dyDescent="0.15">
      <c r="A3358" s="1">
        <f ca="1">IFERROR(__xludf.DUMMYFUNCTION("""COMPUTED_VALUE"""),111)</f>
        <v>111</v>
      </c>
      <c r="B3358" s="1" t="str">
        <f ca="1">IFERROR(__xludf.DUMMYFUNCTION("""COMPUTED_VALUE"""),"Media_OOH_CLEAR CHANNEL SHOPPING MALLS contribution")</f>
        <v>Media_OOH_CLEAR CHANNEL SHOPPING MALLS contribution</v>
      </c>
      <c r="C3358" s="1">
        <f ca="1">IFERROR(INDIRECT(ADDRESS(MATCH(A3358,'contribution par jour-semaine'!A:A,0),MATCH(B3358,'contribution par jour-semaine'!$1:$1,0),4,1,"contribution par jour-semaine")),"")</f>
        <v>10933.927734375</v>
      </c>
      <c r="D3358" s="4" t="str">
        <f ca="1">VLOOKUP(A3358,predictions!A:B,2,FALSE)</f>
        <v>08/08/2022</v>
      </c>
      <c r="E3358" s="4">
        <f t="shared" ca="1" si="13"/>
        <v>44781</v>
      </c>
    </row>
    <row r="3359" spans="1:5" ht="13" x14ac:dyDescent="0.15">
      <c r="A3359" s="1">
        <f ca="1">IFERROR(__xludf.DUMMYFUNCTION("""COMPUTED_VALUE"""),111)</f>
        <v>111</v>
      </c>
      <c r="B3359" s="1" t="str">
        <f ca="1">IFERROR(__xludf.DUMMYFUNCTION("""COMPUTED_VALUE"""),"Media_OOH_MEDIAGARES TRANSPORT contribution")</f>
        <v>Media_OOH_MEDIAGARES TRANSPORT contribution</v>
      </c>
      <c r="C3359" s="1">
        <f ca="1">IFERROR(INDIRECT(ADDRESS(MATCH(A3359,'contribution par jour-semaine'!A:A,0),MATCH(B3359,'contribution par jour-semaine'!$1:$1,0),4,1,"contribution par jour-semaine")),"")</f>
        <v>12756.8779296875</v>
      </c>
      <c r="D3359" s="4" t="str">
        <f ca="1">VLOOKUP(A3359,predictions!A:B,2,FALSE)</f>
        <v>08/08/2022</v>
      </c>
      <c r="E3359" s="4">
        <f t="shared" ca="1" si="13"/>
        <v>44781</v>
      </c>
    </row>
    <row r="3360" spans="1:5" ht="13" x14ac:dyDescent="0.15">
      <c r="A3360" s="1">
        <f ca="1">IFERROR(__xludf.DUMMYFUNCTION("""COMPUTED_VALUE"""),111)</f>
        <v>111</v>
      </c>
      <c r="B3360" s="1" t="str">
        <f ca="1">IFERROR(__xludf.DUMMYFUNCTION("""COMPUTED_VALUE"""),"Media_OOH_Others contribution")</f>
        <v>Media_OOH_Others contribution</v>
      </c>
      <c r="C3360" s="1">
        <f ca="1">IFERROR(INDIRECT(ADDRESS(MATCH(A3360,'contribution par jour-semaine'!A:A,0),MATCH(B3360,'contribution par jour-semaine'!$1:$1,0),4,1,"contribution par jour-semaine")),"")</f>
        <v>3773.650146484375</v>
      </c>
      <c r="D3360" s="4" t="str">
        <f ca="1">VLOOKUP(A3360,predictions!A:B,2,FALSE)</f>
        <v>08/08/2022</v>
      </c>
      <c r="E3360" s="4">
        <f t="shared" ca="1" si="13"/>
        <v>44781</v>
      </c>
    </row>
    <row r="3361" spans="1:5" ht="13" x14ac:dyDescent="0.15">
      <c r="A3361" s="1">
        <f ca="1">IFERROR(__xludf.DUMMYFUNCTION("""COMPUTED_VALUE"""),111)</f>
        <v>111</v>
      </c>
      <c r="B3361" s="1" t="str">
        <f ca="1">IFERROR(__xludf.DUMMYFUNCTION("""COMPUTED_VALUE"""),"baseline contribution")</f>
        <v>baseline contribution</v>
      </c>
      <c r="C3361" s="1">
        <f ca="1">IFERROR(INDIRECT(ADDRESS(MATCH(A3361,'contribution par jour-semaine'!A:A,0),MATCH(B3361,'contribution par jour-semaine'!$1:$1,0),4,1,"contribution par jour-semaine")),"")</f>
        <v>1410083.875</v>
      </c>
      <c r="D3361" s="4" t="str">
        <f ca="1">VLOOKUP(A3361,predictions!A:B,2,FALSE)</f>
        <v>08/08/2022</v>
      </c>
      <c r="E3361" s="4">
        <f t="shared" ca="1" si="13"/>
        <v>44781</v>
      </c>
    </row>
    <row r="3362" spans="1:5" ht="13" x14ac:dyDescent="0.15">
      <c r="A3362" s="1">
        <f ca="1">IFERROR(__xludf.DUMMYFUNCTION("""COMPUTED_VALUE"""),112)</f>
        <v>112</v>
      </c>
      <c r="B3362" s="1" t="str">
        <f ca="1">IFERROR(__xludf.DUMMYFUNCTION("""COMPUTED_VALUE"""),"Media_Print_Others contribution")</f>
        <v>Media_Print_Others contribution</v>
      </c>
      <c r="C3362" s="1">
        <f ca="1">IFERROR(INDIRECT(ADDRESS(MATCH(A3362,'contribution par jour-semaine'!A:A,0),MATCH(B3362,'contribution par jour-semaine'!$1:$1,0),4,1,"contribution par jour-semaine")),"")</f>
        <v>22373.599609375</v>
      </c>
      <c r="D3362" s="4" t="str">
        <f ca="1">VLOOKUP(A3362,predictions!A:B,2,FALSE)</f>
        <v>15/08/2022</v>
      </c>
      <c r="E3362" s="4">
        <f t="shared" ca="1" si="13"/>
        <v>44788</v>
      </c>
    </row>
    <row r="3363" spans="1:5" ht="13" x14ac:dyDescent="0.15">
      <c r="A3363" s="1">
        <f ca="1">IFERROR(__xludf.DUMMYFUNCTION("""COMPUTED_VALUE"""),112)</f>
        <v>112</v>
      </c>
      <c r="B3363" s="1" t="str">
        <f ca="1">IFERROR(__xludf.DUMMYFUNCTION("""COMPUTED_VALUE"""),"Media_Print_ELLE contribution")</f>
        <v>Media_Print_ELLE contribution</v>
      </c>
      <c r="C3363" s="1">
        <f ca="1">IFERROR(INDIRECT(ADDRESS(MATCH(A3363,'contribution par jour-semaine'!A:A,0),MATCH(B3363,'contribution par jour-semaine'!$1:$1,0),4,1,"contribution par jour-semaine")),"")</f>
        <v>44388.4921875</v>
      </c>
      <c r="D3363" s="4" t="str">
        <f ca="1">VLOOKUP(A3363,predictions!A:B,2,FALSE)</f>
        <v>15/08/2022</v>
      </c>
      <c r="E3363" s="4">
        <f t="shared" ca="1" si="13"/>
        <v>44788</v>
      </c>
    </row>
    <row r="3364" spans="1:5" ht="13" x14ac:dyDescent="0.15">
      <c r="A3364" s="1">
        <f ca="1">IFERROR(__xludf.DUMMYFUNCTION("""COMPUTED_VALUE"""),112)</f>
        <v>112</v>
      </c>
      <c r="B3364" s="1" t="str">
        <f ca="1">IFERROR(__xludf.DUMMYFUNCTION("""COMPUTED_VALUE"""),"Media_Print_MADAME FIGARO contribution")</f>
        <v>Media_Print_MADAME FIGARO contribution</v>
      </c>
      <c r="C3364" s="1">
        <f ca="1">IFERROR(INDIRECT(ADDRESS(MATCH(A3364,'contribution par jour-semaine'!A:A,0),MATCH(B3364,'contribution par jour-semaine'!$1:$1,0),4,1,"contribution par jour-semaine")),"")</f>
        <v>19228.333984375</v>
      </c>
      <c r="D3364" s="4" t="str">
        <f ca="1">VLOOKUP(A3364,predictions!A:B,2,FALSE)</f>
        <v>15/08/2022</v>
      </c>
      <c r="E3364" s="4">
        <f t="shared" ca="1" si="13"/>
        <v>44788</v>
      </c>
    </row>
    <row r="3365" spans="1:5" ht="13" x14ac:dyDescent="0.15">
      <c r="A3365" s="1">
        <f ca="1">IFERROR(__xludf.DUMMYFUNCTION("""COMPUTED_VALUE"""),112)</f>
        <v>112</v>
      </c>
      <c r="B3365" s="1" t="str">
        <f ca="1">IFERROR(__xludf.DUMMYFUNCTION("""COMPUTED_VALUE"""),"Media_Print_MARIE CLAIRE contribution")</f>
        <v>Media_Print_MARIE CLAIRE contribution</v>
      </c>
      <c r="C3365" s="1">
        <f ca="1">IFERROR(INDIRECT(ADDRESS(MATCH(A3365,'contribution par jour-semaine'!A:A,0),MATCH(B3365,'contribution par jour-semaine'!$1:$1,0),4,1,"contribution par jour-semaine")),"")</f>
        <v>8572.63671875</v>
      </c>
      <c r="D3365" s="4" t="str">
        <f ca="1">VLOOKUP(A3365,predictions!A:B,2,FALSE)</f>
        <v>15/08/2022</v>
      </c>
      <c r="E3365" s="4">
        <f t="shared" ca="1" si="13"/>
        <v>44788</v>
      </c>
    </row>
    <row r="3366" spans="1:5" ht="13" x14ac:dyDescent="0.15">
      <c r="A3366" s="1">
        <f ca="1">IFERROR(__xludf.DUMMYFUNCTION("""COMPUTED_VALUE"""),112)</f>
        <v>112</v>
      </c>
      <c r="B3366" s="1" t="str">
        <f ca="1">IFERROR(__xludf.DUMMYFUNCTION("""COMPUTED_VALUE"""),"Media_Print_VERSION FEMINA contribution")</f>
        <v>Media_Print_VERSION FEMINA contribution</v>
      </c>
      <c r="C3366" s="1">
        <f ca="1">IFERROR(INDIRECT(ADDRESS(MATCH(A3366,'contribution par jour-semaine'!A:A,0),MATCH(B3366,'contribution par jour-semaine'!$1:$1,0),4,1,"contribution par jour-semaine")),"")</f>
        <v>9983.7509765625</v>
      </c>
      <c r="D3366" s="4" t="str">
        <f ca="1">VLOOKUP(A3366,predictions!A:B,2,FALSE)</f>
        <v>15/08/2022</v>
      </c>
      <c r="E3366" s="4">
        <f t="shared" ca="1" si="13"/>
        <v>44788</v>
      </c>
    </row>
    <row r="3367" spans="1:5" ht="13" x14ac:dyDescent="0.15">
      <c r="A3367" s="1">
        <f ca="1">IFERROR(__xludf.DUMMYFUNCTION("""COMPUTED_VALUE"""),112)</f>
        <v>112</v>
      </c>
      <c r="B3367" s="1" t="str">
        <f ca="1">IFERROR(__xludf.DUMMYFUNCTION("""COMPUTED_VALUE"""),"Media_Print_GALA contribution")</f>
        <v>Media_Print_GALA contribution</v>
      </c>
      <c r="C3367" s="1">
        <f ca="1">IFERROR(INDIRECT(ADDRESS(MATCH(A3367,'contribution par jour-semaine'!A:A,0),MATCH(B3367,'contribution par jour-semaine'!$1:$1,0),4,1,"contribution par jour-semaine")),"")</f>
        <v>15291.7177734375</v>
      </c>
      <c r="D3367" s="4" t="str">
        <f ca="1">VLOOKUP(A3367,predictions!A:B,2,FALSE)</f>
        <v>15/08/2022</v>
      </c>
      <c r="E3367" s="4">
        <f t="shared" ca="1" si="13"/>
        <v>44788</v>
      </c>
    </row>
    <row r="3368" spans="1:5" ht="13" x14ac:dyDescent="0.15">
      <c r="A3368" s="1">
        <f ca="1">IFERROR(__xludf.DUMMYFUNCTION("""COMPUTED_VALUE"""),112)</f>
        <v>112</v>
      </c>
      <c r="B3368" s="1" t="str">
        <f ca="1">IFERROR(__xludf.DUMMYFUNCTION("""COMPUTED_VALUE"""),"Media_Print_COSMOPOLITAN contribution")</f>
        <v>Media_Print_COSMOPOLITAN contribution</v>
      </c>
      <c r="C3368" s="1">
        <f ca="1">IFERROR(INDIRECT(ADDRESS(MATCH(A3368,'contribution par jour-semaine'!A:A,0),MATCH(B3368,'contribution par jour-semaine'!$1:$1,0),4,1,"contribution par jour-semaine")),"")</f>
        <v>18526.974609375</v>
      </c>
      <c r="D3368" s="4" t="str">
        <f ca="1">VLOOKUP(A3368,predictions!A:B,2,FALSE)</f>
        <v>15/08/2022</v>
      </c>
      <c r="E3368" s="4">
        <f t="shared" ca="1" si="13"/>
        <v>44788</v>
      </c>
    </row>
    <row r="3369" spans="1:5" ht="13" x14ac:dyDescent="0.15">
      <c r="A3369" s="1">
        <f ca="1">IFERROR(__xludf.DUMMYFUNCTION("""COMPUTED_VALUE"""),112)</f>
        <v>112</v>
      </c>
      <c r="B3369" s="1" t="str">
        <f ca="1">IFERROR(__xludf.DUMMYFUNCTION("""COMPUTED_VALUE"""),"Media_Print_FEMME ACTUELLE contribution")</f>
        <v>Media_Print_FEMME ACTUELLE contribution</v>
      </c>
      <c r="C3369" s="1">
        <f ca="1">IFERROR(INDIRECT(ADDRESS(MATCH(A3369,'contribution par jour-semaine'!A:A,0),MATCH(B3369,'contribution par jour-semaine'!$1:$1,0),4,1,"contribution par jour-semaine")),"")</f>
        <v>5648.00634765625</v>
      </c>
      <c r="D3369" s="4" t="str">
        <f ca="1">VLOOKUP(A3369,predictions!A:B,2,FALSE)</f>
        <v>15/08/2022</v>
      </c>
      <c r="E3369" s="4">
        <f t="shared" ca="1" si="13"/>
        <v>44788</v>
      </c>
    </row>
    <row r="3370" spans="1:5" ht="13" x14ac:dyDescent="0.15">
      <c r="A3370" s="1">
        <f ca="1">IFERROR(__xludf.DUMMYFUNCTION("""COMPUTED_VALUE"""),112)</f>
        <v>112</v>
      </c>
      <c r="B3370" s="1" t="str">
        <f ca="1">IFERROR(__xludf.DUMMYFUNCTION("""COMPUTED_VALUE"""),"Media_Print_PARIS MATCH contribution")</f>
        <v>Media_Print_PARIS MATCH contribution</v>
      </c>
      <c r="C3370" s="1">
        <f ca="1">IFERROR(INDIRECT(ADDRESS(MATCH(A3370,'contribution par jour-semaine'!A:A,0),MATCH(B3370,'contribution par jour-semaine'!$1:$1,0),4,1,"contribution par jour-semaine")),"")</f>
        <v>1260.9117431640625</v>
      </c>
      <c r="D3370" s="4" t="str">
        <f ca="1">VLOOKUP(A3370,predictions!A:B,2,FALSE)</f>
        <v>15/08/2022</v>
      </c>
      <c r="E3370" s="4">
        <f t="shared" ca="1" si="13"/>
        <v>44788</v>
      </c>
    </row>
    <row r="3371" spans="1:5" ht="13" x14ac:dyDescent="0.15">
      <c r="A3371" s="1">
        <f ca="1">IFERROR(__xludf.DUMMYFUNCTION("""COMPUTED_VALUE"""),112)</f>
        <v>112</v>
      </c>
      <c r="B3371" s="1" t="str">
        <f ca="1">IFERROR(__xludf.DUMMYFUNCTION("""COMPUTED_VALUE"""),"Media_Print_BIBA contribution")</f>
        <v>Media_Print_BIBA contribution</v>
      </c>
      <c r="C3371" s="1">
        <f ca="1">IFERROR(INDIRECT(ADDRESS(MATCH(A3371,'contribution par jour-semaine'!A:A,0),MATCH(B3371,'contribution par jour-semaine'!$1:$1,0),4,1,"contribution par jour-semaine")),"")</f>
        <v>4943.11083984375</v>
      </c>
      <c r="D3371" s="4" t="str">
        <f ca="1">VLOOKUP(A3371,predictions!A:B,2,FALSE)</f>
        <v>15/08/2022</v>
      </c>
      <c r="E3371" s="4">
        <f t="shared" ca="1" si="13"/>
        <v>44788</v>
      </c>
    </row>
    <row r="3372" spans="1:5" ht="13" x14ac:dyDescent="0.15">
      <c r="A3372" s="1">
        <f ca="1">IFERROR(__xludf.DUMMYFUNCTION("""COMPUTED_VALUE"""),112)</f>
        <v>112</v>
      </c>
      <c r="B3372" s="1" t="str">
        <f ca="1">IFERROR(__xludf.DUMMYFUNCTION("""COMPUTED_VALUE"""),"Media_Print_AVANTAGES contribution")</f>
        <v>Media_Print_AVANTAGES contribution</v>
      </c>
      <c r="C3372" s="1">
        <f ca="1">IFERROR(INDIRECT(ADDRESS(MATCH(A3372,'contribution par jour-semaine'!A:A,0),MATCH(B3372,'contribution par jour-semaine'!$1:$1,0),4,1,"contribution par jour-semaine")),"")</f>
        <v>5434.779296875</v>
      </c>
      <c r="D3372" s="4" t="str">
        <f ca="1">VLOOKUP(A3372,predictions!A:B,2,FALSE)</f>
        <v>15/08/2022</v>
      </c>
      <c r="E3372" s="4">
        <f t="shared" ca="1" si="13"/>
        <v>44788</v>
      </c>
    </row>
    <row r="3373" spans="1:5" ht="13" x14ac:dyDescent="0.15">
      <c r="A3373" s="1">
        <f ca="1">IFERROR(__xludf.DUMMYFUNCTION("""COMPUTED_VALUE"""),112)</f>
        <v>112</v>
      </c>
      <c r="B3373" s="1" t="str">
        <f ca="1">IFERROR(__xludf.DUMMYFUNCTION("""COMPUTED_VALUE"""),"Media_Print_PSYCHOLOGIES contribution")</f>
        <v>Media_Print_PSYCHOLOGIES contribution</v>
      </c>
      <c r="C3373" s="1">
        <f ca="1">IFERROR(INDIRECT(ADDRESS(MATCH(A3373,'contribution par jour-semaine'!A:A,0),MATCH(B3373,'contribution par jour-semaine'!$1:$1,0),4,1,"contribution par jour-semaine")),"")</f>
        <v>2541.487548828125</v>
      </c>
      <c r="D3373" s="4" t="str">
        <f ca="1">VLOOKUP(A3373,predictions!A:B,2,FALSE)</f>
        <v>15/08/2022</v>
      </c>
      <c r="E3373" s="4">
        <f t="shared" ca="1" si="13"/>
        <v>44788</v>
      </c>
    </row>
    <row r="3374" spans="1:5" ht="13" x14ac:dyDescent="0.15">
      <c r="A3374" s="1">
        <f ca="1">IFERROR(__xludf.DUMMYFUNCTION("""COMPUTED_VALUE"""),112)</f>
        <v>112</v>
      </c>
      <c r="B3374" s="1" t="str">
        <f ca="1">IFERROR(__xludf.DUMMYFUNCTION("""COMPUTED_VALUE"""),"Media_TV_TF1 contribution")</f>
        <v>Media_TV_TF1 contribution</v>
      </c>
      <c r="C3374" s="1">
        <f ca="1">IFERROR(INDIRECT(ADDRESS(MATCH(A3374,'contribution par jour-semaine'!A:A,0),MATCH(B3374,'contribution par jour-semaine'!$1:$1,0),4,1,"contribution par jour-semaine")),"")</f>
        <v>7385.84033203125</v>
      </c>
      <c r="D3374" s="4" t="str">
        <f ca="1">VLOOKUP(A3374,predictions!A:B,2,FALSE)</f>
        <v>15/08/2022</v>
      </c>
      <c r="E3374" s="4">
        <f t="shared" ca="1" si="13"/>
        <v>44788</v>
      </c>
    </row>
    <row r="3375" spans="1:5" ht="13" x14ac:dyDescent="0.15">
      <c r="A3375" s="1">
        <f ca="1">IFERROR(__xludf.DUMMYFUNCTION("""COMPUTED_VALUE"""),112)</f>
        <v>112</v>
      </c>
      <c r="B3375" s="1" t="str">
        <f ca="1">IFERROR(__xludf.DUMMYFUNCTION("""COMPUTED_VALUE"""),"Media_TV_Others contribution")</f>
        <v>Media_TV_Others contribution</v>
      </c>
      <c r="C3375" s="1">
        <f ca="1">IFERROR(INDIRECT(ADDRESS(MATCH(A3375,'contribution par jour-semaine'!A:A,0),MATCH(B3375,'contribution par jour-semaine'!$1:$1,0),4,1,"contribution par jour-semaine")),"")</f>
        <v>10581.55078125</v>
      </c>
      <c r="D3375" s="4" t="str">
        <f ca="1">VLOOKUP(A3375,predictions!A:B,2,FALSE)</f>
        <v>15/08/2022</v>
      </c>
      <c r="E3375" s="4">
        <f t="shared" ca="1" si="13"/>
        <v>44788</v>
      </c>
    </row>
    <row r="3376" spans="1:5" ht="13" x14ac:dyDescent="0.15">
      <c r="A3376" s="1">
        <f ca="1">IFERROR(__xludf.DUMMYFUNCTION("""COMPUTED_VALUE"""),112)</f>
        <v>112</v>
      </c>
      <c r="B3376" s="1" t="str">
        <f ca="1">IFERROR(__xludf.DUMMYFUNCTION("""COMPUTED_VALUE"""),"Media_TV_M6 contribution")</f>
        <v>Media_TV_M6 contribution</v>
      </c>
      <c r="C3376" s="1">
        <f ca="1">IFERROR(INDIRECT(ADDRESS(MATCH(A3376,'contribution par jour-semaine'!A:A,0),MATCH(B3376,'contribution par jour-semaine'!$1:$1,0),4,1,"contribution par jour-semaine")),"")</f>
        <v>15841.1142578125</v>
      </c>
      <c r="D3376" s="4" t="str">
        <f ca="1">VLOOKUP(A3376,predictions!A:B,2,FALSE)</f>
        <v>15/08/2022</v>
      </c>
      <c r="E3376" s="4">
        <f t="shared" ca="1" si="13"/>
        <v>44788</v>
      </c>
    </row>
    <row r="3377" spans="1:5" ht="13" x14ac:dyDescent="0.15">
      <c r="A3377" s="1">
        <f ca="1">IFERROR(__xludf.DUMMYFUNCTION("""COMPUTED_VALUE"""),112)</f>
        <v>112</v>
      </c>
      <c r="B3377" s="1" t="str">
        <f ca="1">IFERROR(__xludf.DUMMYFUNCTION("""COMPUTED_VALUE"""),"Media_TV_TMC contribution")</f>
        <v>Media_TV_TMC contribution</v>
      </c>
      <c r="C3377" s="1">
        <f ca="1">IFERROR(INDIRECT(ADDRESS(MATCH(A3377,'contribution par jour-semaine'!A:A,0),MATCH(B3377,'contribution par jour-semaine'!$1:$1,0),4,1,"contribution par jour-semaine")),"")</f>
        <v>10916.8935546875</v>
      </c>
      <c r="D3377" s="4" t="str">
        <f ca="1">VLOOKUP(A3377,predictions!A:B,2,FALSE)</f>
        <v>15/08/2022</v>
      </c>
      <c r="E3377" s="4">
        <f t="shared" ca="1" si="13"/>
        <v>44788</v>
      </c>
    </row>
    <row r="3378" spans="1:5" ht="13" x14ac:dyDescent="0.15">
      <c r="A3378" s="1">
        <f ca="1">IFERROR(__xludf.DUMMYFUNCTION("""COMPUTED_VALUE"""),112)</f>
        <v>112</v>
      </c>
      <c r="B3378" s="1" t="str">
        <f ca="1">IFERROR(__xludf.DUMMYFUNCTION("""COMPUTED_VALUE"""),"Media_TV_FRANCE 2 contribution")</f>
        <v>Media_TV_FRANCE 2 contribution</v>
      </c>
      <c r="C3378" s="1">
        <f ca="1">IFERROR(INDIRECT(ADDRESS(MATCH(A3378,'contribution par jour-semaine'!A:A,0),MATCH(B3378,'contribution par jour-semaine'!$1:$1,0),4,1,"contribution par jour-semaine")),"")</f>
        <v>10114.056640625</v>
      </c>
      <c r="D3378" s="4" t="str">
        <f ca="1">VLOOKUP(A3378,predictions!A:B,2,FALSE)</f>
        <v>15/08/2022</v>
      </c>
      <c r="E3378" s="4">
        <f t="shared" ca="1" si="13"/>
        <v>44788</v>
      </c>
    </row>
    <row r="3379" spans="1:5" ht="13" x14ac:dyDescent="0.15">
      <c r="A3379" s="1">
        <f ca="1">IFERROR(__xludf.DUMMYFUNCTION("""COMPUTED_VALUE"""),112)</f>
        <v>112</v>
      </c>
      <c r="B3379" s="1" t="str">
        <f ca="1">IFERROR(__xludf.DUMMYFUNCTION("""COMPUTED_VALUE"""),"Media_TV_BFM TV contribution")</f>
        <v>Media_TV_BFM TV contribution</v>
      </c>
      <c r="C3379" s="1">
        <f ca="1">IFERROR(INDIRECT(ADDRESS(MATCH(A3379,'contribution par jour-semaine'!A:A,0),MATCH(B3379,'contribution par jour-semaine'!$1:$1,0),4,1,"contribution par jour-semaine")),"")</f>
        <v>4931.58935546875</v>
      </c>
      <c r="D3379" s="4" t="str">
        <f ca="1">VLOOKUP(A3379,predictions!A:B,2,FALSE)</f>
        <v>15/08/2022</v>
      </c>
      <c r="E3379" s="4">
        <f t="shared" ca="1" si="13"/>
        <v>44788</v>
      </c>
    </row>
    <row r="3380" spans="1:5" ht="13" x14ac:dyDescent="0.15">
      <c r="A3380" s="1">
        <f ca="1">IFERROR(__xludf.DUMMYFUNCTION("""COMPUTED_VALUE"""),112)</f>
        <v>112</v>
      </c>
      <c r="B3380" s="1" t="str">
        <f ca="1">IFERROR(__xludf.DUMMYFUNCTION("""COMPUTED_VALUE"""),"Media_TV_C8 contribution")</f>
        <v>Media_TV_C8 contribution</v>
      </c>
      <c r="C3380" s="1">
        <f ca="1">IFERROR(INDIRECT(ADDRESS(MATCH(A3380,'contribution par jour-semaine'!A:A,0),MATCH(B3380,'contribution par jour-semaine'!$1:$1,0),4,1,"contribution par jour-semaine")),"")</f>
        <v>6343.64697265625</v>
      </c>
      <c r="D3380" s="4" t="str">
        <f ca="1">VLOOKUP(A3380,predictions!A:B,2,FALSE)</f>
        <v>15/08/2022</v>
      </c>
      <c r="E3380" s="4">
        <f t="shared" ca="1" si="13"/>
        <v>44788</v>
      </c>
    </row>
    <row r="3381" spans="1:5" ht="13" x14ac:dyDescent="0.15">
      <c r="A3381" s="1">
        <f ca="1">IFERROR(__xludf.DUMMYFUNCTION("""COMPUTED_VALUE"""),112)</f>
        <v>112</v>
      </c>
      <c r="B3381" s="1" t="str">
        <f ca="1">IFERROR(__xludf.DUMMYFUNCTION("""COMPUTED_VALUE"""),"Media_TV_TF1 SERIES FILMS contribution")</f>
        <v>Media_TV_TF1 SERIES FILMS contribution</v>
      </c>
      <c r="C3381" s="1">
        <f ca="1">IFERROR(INDIRECT(ADDRESS(MATCH(A3381,'contribution par jour-semaine'!A:A,0),MATCH(B3381,'contribution par jour-semaine'!$1:$1,0),4,1,"contribution par jour-semaine")),"")</f>
        <v>6230.2158203125</v>
      </c>
      <c r="D3381" s="4" t="str">
        <f ca="1">VLOOKUP(A3381,predictions!A:B,2,FALSE)</f>
        <v>15/08/2022</v>
      </c>
      <c r="E3381" s="4">
        <f t="shared" ca="1" si="13"/>
        <v>44788</v>
      </c>
    </row>
    <row r="3382" spans="1:5" ht="13" x14ac:dyDescent="0.15">
      <c r="A3382" s="1">
        <f ca="1">IFERROR(__xludf.DUMMYFUNCTION("""COMPUTED_VALUE"""),112)</f>
        <v>112</v>
      </c>
      <c r="B3382" s="1" t="str">
        <f ca="1">IFERROR(__xludf.DUMMYFUNCTION("""COMPUTED_VALUE"""),"Media_TV_NRJ12 contribution")</f>
        <v>Media_TV_NRJ12 contribution</v>
      </c>
      <c r="C3382" s="1">
        <f ca="1">IFERROR(INDIRECT(ADDRESS(MATCH(A3382,'contribution par jour-semaine'!A:A,0),MATCH(B3382,'contribution par jour-semaine'!$1:$1,0),4,1,"contribution par jour-semaine")),"")</f>
        <v>4085.667236328125</v>
      </c>
      <c r="D3382" s="4" t="str">
        <f ca="1">VLOOKUP(A3382,predictions!A:B,2,FALSE)</f>
        <v>15/08/2022</v>
      </c>
      <c r="E3382" s="4">
        <f t="shared" ca="1" si="13"/>
        <v>44788</v>
      </c>
    </row>
    <row r="3383" spans="1:5" ht="13" x14ac:dyDescent="0.15">
      <c r="A3383" s="1">
        <f ca="1">IFERROR(__xludf.DUMMYFUNCTION("""COMPUTED_VALUE"""),112)</f>
        <v>112</v>
      </c>
      <c r="B3383" s="1" t="str">
        <f ca="1">IFERROR(__xludf.DUMMYFUNCTION("""COMPUTED_VALUE"""),"Media_Search contribution")</f>
        <v>Media_Search contribution</v>
      </c>
      <c r="C3383" s="1">
        <f ca="1">IFERROR(INDIRECT(ADDRESS(MATCH(A3383,'contribution par jour-semaine'!A:A,0),MATCH(B3383,'contribution par jour-semaine'!$1:$1,0),4,1,"contribution par jour-semaine")),"")</f>
        <v>80021.40625</v>
      </c>
      <c r="D3383" s="4" t="str">
        <f ca="1">VLOOKUP(A3383,predictions!A:B,2,FALSE)</f>
        <v>15/08/2022</v>
      </c>
      <c r="E3383" s="4">
        <f t="shared" ca="1" si="13"/>
        <v>44788</v>
      </c>
    </row>
    <row r="3384" spans="1:5" ht="13" x14ac:dyDescent="0.15">
      <c r="A3384" s="1">
        <f ca="1">IFERROR(__xludf.DUMMYFUNCTION("""COMPUTED_VALUE"""),112)</f>
        <v>112</v>
      </c>
      <c r="B3384" s="1" t="str">
        <f ca="1">IFERROR(__xludf.DUMMYFUNCTION("""COMPUTED_VALUE"""),"Media_Social contribution")</f>
        <v>Media_Social contribution</v>
      </c>
      <c r="C3384" s="1">
        <f ca="1">IFERROR(INDIRECT(ADDRESS(MATCH(A3384,'contribution par jour-semaine'!A:A,0),MATCH(B3384,'contribution par jour-semaine'!$1:$1,0),4,1,"contribution par jour-semaine")),"")</f>
        <v>80255.4609375</v>
      </c>
      <c r="D3384" s="4" t="str">
        <f ca="1">VLOOKUP(A3384,predictions!A:B,2,FALSE)</f>
        <v>15/08/2022</v>
      </c>
      <c r="E3384" s="4">
        <f t="shared" ca="1" si="13"/>
        <v>44788</v>
      </c>
    </row>
    <row r="3385" spans="1:5" ht="13" x14ac:dyDescent="0.15">
      <c r="A3385" s="1">
        <f ca="1">IFERROR(__xludf.DUMMYFUNCTION("""COMPUTED_VALUE"""),112)</f>
        <v>112</v>
      </c>
      <c r="B3385" s="1" t="str">
        <f ca="1">IFERROR(__xludf.DUMMYFUNCTION("""COMPUTED_VALUE"""),"Media_Display contribution")</f>
        <v>Media_Display contribution</v>
      </c>
      <c r="C3385" s="1">
        <f ca="1">IFERROR(INDIRECT(ADDRESS(MATCH(A3385,'contribution par jour-semaine'!A:A,0),MATCH(B3385,'contribution par jour-semaine'!$1:$1,0),4,1,"contribution par jour-semaine")),"")</f>
        <v>27305.6640625</v>
      </c>
      <c r="D3385" s="4" t="str">
        <f ca="1">VLOOKUP(A3385,predictions!A:B,2,FALSE)</f>
        <v>15/08/2022</v>
      </c>
      <c r="E3385" s="4">
        <f t="shared" ca="1" si="13"/>
        <v>44788</v>
      </c>
    </row>
    <row r="3386" spans="1:5" ht="13" x14ac:dyDescent="0.15">
      <c r="A3386" s="1">
        <f ca="1">IFERROR(__xludf.DUMMYFUNCTION("""COMPUTED_VALUE"""),112)</f>
        <v>112</v>
      </c>
      <c r="B3386" s="1" t="str">
        <f ca="1">IFERROR(__xludf.DUMMYFUNCTION("""COMPUTED_VALUE"""),"Media_OOH_JC DECAUX VITRINE 2M2 NATIONAL contribution")</f>
        <v>Media_OOH_JC DECAUX VITRINE 2M2 NATIONAL contribution</v>
      </c>
      <c r="C3386" s="1">
        <f ca="1">IFERROR(INDIRECT(ADDRESS(MATCH(A3386,'contribution par jour-semaine'!A:A,0),MATCH(B3386,'contribution par jour-semaine'!$1:$1,0),4,1,"contribution par jour-semaine")),"")</f>
        <v>1071.886962890625</v>
      </c>
      <c r="D3386" s="4" t="str">
        <f ca="1">VLOOKUP(A3386,predictions!A:B,2,FALSE)</f>
        <v>15/08/2022</v>
      </c>
      <c r="E3386" s="4">
        <f t="shared" ca="1" si="13"/>
        <v>44788</v>
      </c>
    </row>
    <row r="3387" spans="1:5" ht="13" x14ac:dyDescent="0.15">
      <c r="A3387" s="1">
        <f ca="1">IFERROR(__xludf.DUMMYFUNCTION("""COMPUTED_VALUE"""),112)</f>
        <v>112</v>
      </c>
      <c r="B3387" s="1" t="str">
        <f ca="1">IFERROR(__xludf.DUMMYFUNCTION("""COMPUTED_VALUE"""),"Media_OOH_METROBUS METRO NATIONAL contribution")</f>
        <v>Media_OOH_METROBUS METRO NATIONAL contribution</v>
      </c>
      <c r="C3387" s="1">
        <f ca="1">IFERROR(INDIRECT(ADDRESS(MATCH(A3387,'contribution par jour-semaine'!A:A,0),MATCH(B3387,'contribution par jour-semaine'!$1:$1,0),4,1,"contribution par jour-semaine")),"")</f>
        <v>849.41766357421875</v>
      </c>
      <c r="D3387" s="4" t="str">
        <f ca="1">VLOOKUP(A3387,predictions!A:B,2,FALSE)</f>
        <v>15/08/2022</v>
      </c>
      <c r="E3387" s="4">
        <f t="shared" ca="1" si="13"/>
        <v>44788</v>
      </c>
    </row>
    <row r="3388" spans="1:5" ht="13" x14ac:dyDescent="0.15">
      <c r="A3388" s="1">
        <f ca="1">IFERROR(__xludf.DUMMYFUNCTION("""COMPUTED_VALUE"""),112)</f>
        <v>112</v>
      </c>
      <c r="B3388" s="1" t="str">
        <f ca="1">IFERROR(__xludf.DUMMYFUNCTION("""COMPUTED_VALUE"""),"Media_OOH_CLEAR CHANNEL SHOPPING MALLS contribution")</f>
        <v>Media_OOH_CLEAR CHANNEL SHOPPING MALLS contribution</v>
      </c>
      <c r="C3388" s="1">
        <f ca="1">IFERROR(INDIRECT(ADDRESS(MATCH(A3388,'contribution par jour-semaine'!A:A,0),MATCH(B3388,'contribution par jour-semaine'!$1:$1,0),4,1,"contribution par jour-semaine")),"")</f>
        <v>10068.99609375</v>
      </c>
      <c r="D3388" s="4" t="str">
        <f ca="1">VLOOKUP(A3388,predictions!A:B,2,FALSE)</f>
        <v>15/08/2022</v>
      </c>
      <c r="E3388" s="4">
        <f t="shared" ca="1" si="13"/>
        <v>44788</v>
      </c>
    </row>
    <row r="3389" spans="1:5" ht="13" x14ac:dyDescent="0.15">
      <c r="A3389" s="1">
        <f ca="1">IFERROR(__xludf.DUMMYFUNCTION("""COMPUTED_VALUE"""),112)</f>
        <v>112</v>
      </c>
      <c r="B3389" s="1" t="str">
        <f ca="1">IFERROR(__xludf.DUMMYFUNCTION("""COMPUTED_VALUE"""),"Media_OOH_MEDIAGARES TRANSPORT contribution")</f>
        <v>Media_OOH_MEDIAGARES TRANSPORT contribution</v>
      </c>
      <c r="C3389" s="1">
        <f ca="1">IFERROR(INDIRECT(ADDRESS(MATCH(A3389,'contribution par jour-semaine'!A:A,0),MATCH(B3389,'contribution par jour-semaine'!$1:$1,0),4,1,"contribution par jour-semaine")),"")</f>
        <v>12544.5546875</v>
      </c>
      <c r="D3389" s="4" t="str">
        <f ca="1">VLOOKUP(A3389,predictions!A:B,2,FALSE)</f>
        <v>15/08/2022</v>
      </c>
      <c r="E3389" s="4">
        <f t="shared" ca="1" si="13"/>
        <v>44788</v>
      </c>
    </row>
    <row r="3390" spans="1:5" ht="13" x14ac:dyDescent="0.15">
      <c r="A3390" s="1">
        <f ca="1">IFERROR(__xludf.DUMMYFUNCTION("""COMPUTED_VALUE"""),112)</f>
        <v>112</v>
      </c>
      <c r="B3390" s="1" t="str">
        <f ca="1">IFERROR(__xludf.DUMMYFUNCTION("""COMPUTED_VALUE"""),"Media_OOH_Others contribution")</f>
        <v>Media_OOH_Others contribution</v>
      </c>
      <c r="C3390" s="1">
        <f ca="1">IFERROR(INDIRECT(ADDRESS(MATCH(A3390,'contribution par jour-semaine'!A:A,0),MATCH(B3390,'contribution par jour-semaine'!$1:$1,0),4,1,"contribution par jour-semaine")),"")</f>
        <v>3594.79150390625</v>
      </c>
      <c r="D3390" s="4" t="str">
        <f ca="1">VLOOKUP(A3390,predictions!A:B,2,FALSE)</f>
        <v>15/08/2022</v>
      </c>
      <c r="E3390" s="4">
        <f t="shared" ca="1" si="13"/>
        <v>44788</v>
      </c>
    </row>
    <row r="3391" spans="1:5" ht="13" x14ac:dyDescent="0.15">
      <c r="A3391" s="1">
        <f ca="1">IFERROR(__xludf.DUMMYFUNCTION("""COMPUTED_VALUE"""),112)</f>
        <v>112</v>
      </c>
      <c r="B3391" s="1" t="str">
        <f ca="1">IFERROR(__xludf.DUMMYFUNCTION("""COMPUTED_VALUE"""),"baseline contribution")</f>
        <v>baseline contribution</v>
      </c>
      <c r="C3391" s="1">
        <f ca="1">IFERROR(INDIRECT(ADDRESS(MATCH(A3391,'contribution par jour-semaine'!A:A,0),MATCH(B3391,'contribution par jour-semaine'!$1:$1,0),4,1,"contribution par jour-semaine")),"")</f>
        <v>1406524.75</v>
      </c>
      <c r="D3391" s="4" t="str">
        <f ca="1">VLOOKUP(A3391,predictions!A:B,2,FALSE)</f>
        <v>15/08/2022</v>
      </c>
      <c r="E3391" s="4">
        <f t="shared" ca="1" si="13"/>
        <v>44788</v>
      </c>
    </row>
    <row r="3392" spans="1:5" ht="13" x14ac:dyDescent="0.15">
      <c r="A3392" s="1">
        <f ca="1">IFERROR(__xludf.DUMMYFUNCTION("""COMPUTED_VALUE"""),113)</f>
        <v>113</v>
      </c>
      <c r="B3392" s="1" t="str">
        <f ca="1">IFERROR(__xludf.DUMMYFUNCTION("""COMPUTED_VALUE"""),"Media_Print_Others contribution")</f>
        <v>Media_Print_Others contribution</v>
      </c>
      <c r="C3392" s="1">
        <f ca="1">IFERROR(INDIRECT(ADDRESS(MATCH(A3392,'contribution par jour-semaine'!A:A,0),MATCH(B3392,'contribution par jour-semaine'!$1:$1,0),4,1,"contribution par jour-semaine")),"")</f>
        <v>16479.955078125</v>
      </c>
      <c r="D3392" s="4" t="str">
        <f ca="1">VLOOKUP(A3392,predictions!A:B,2,FALSE)</f>
        <v>22/08/2022</v>
      </c>
      <c r="E3392" s="4">
        <f t="shared" ca="1" si="13"/>
        <v>44795</v>
      </c>
    </row>
    <row r="3393" spans="1:5" ht="13" x14ac:dyDescent="0.15">
      <c r="A3393" s="1">
        <f ca="1">IFERROR(__xludf.DUMMYFUNCTION("""COMPUTED_VALUE"""),113)</f>
        <v>113</v>
      </c>
      <c r="B3393" s="1" t="str">
        <f ca="1">IFERROR(__xludf.DUMMYFUNCTION("""COMPUTED_VALUE"""),"Media_Print_ELLE contribution")</f>
        <v>Media_Print_ELLE contribution</v>
      </c>
      <c r="C3393" s="1">
        <f ca="1">IFERROR(INDIRECT(ADDRESS(MATCH(A3393,'contribution par jour-semaine'!A:A,0),MATCH(B3393,'contribution par jour-semaine'!$1:$1,0),4,1,"contribution par jour-semaine")),"")</f>
        <v>34220.91796875</v>
      </c>
      <c r="D3393" s="4" t="str">
        <f ca="1">VLOOKUP(A3393,predictions!A:B,2,FALSE)</f>
        <v>22/08/2022</v>
      </c>
      <c r="E3393" s="4">
        <f t="shared" ca="1" si="13"/>
        <v>44795</v>
      </c>
    </row>
    <row r="3394" spans="1:5" ht="13" x14ac:dyDescent="0.15">
      <c r="A3394" s="1">
        <f ca="1">IFERROR(__xludf.DUMMYFUNCTION("""COMPUTED_VALUE"""),113)</f>
        <v>113</v>
      </c>
      <c r="B3394" s="1" t="str">
        <f ca="1">IFERROR(__xludf.DUMMYFUNCTION("""COMPUTED_VALUE"""),"Media_Print_MADAME FIGARO contribution")</f>
        <v>Media_Print_MADAME FIGARO contribution</v>
      </c>
      <c r="C3394" s="1">
        <f ca="1">IFERROR(INDIRECT(ADDRESS(MATCH(A3394,'contribution par jour-semaine'!A:A,0),MATCH(B3394,'contribution par jour-semaine'!$1:$1,0),4,1,"contribution par jour-semaine")),"")</f>
        <v>18853.12890625</v>
      </c>
      <c r="D3394" s="4" t="str">
        <f ca="1">VLOOKUP(A3394,predictions!A:B,2,FALSE)</f>
        <v>22/08/2022</v>
      </c>
      <c r="E3394" s="4">
        <f t="shared" ca="1" si="13"/>
        <v>44795</v>
      </c>
    </row>
    <row r="3395" spans="1:5" ht="13" x14ac:dyDescent="0.15">
      <c r="A3395" s="1">
        <f ca="1">IFERROR(__xludf.DUMMYFUNCTION("""COMPUTED_VALUE"""),113)</f>
        <v>113</v>
      </c>
      <c r="B3395" s="1" t="str">
        <f ca="1">IFERROR(__xludf.DUMMYFUNCTION("""COMPUTED_VALUE"""),"Media_Print_MARIE CLAIRE contribution")</f>
        <v>Media_Print_MARIE CLAIRE contribution</v>
      </c>
      <c r="C3395" s="1">
        <f ca="1">IFERROR(INDIRECT(ADDRESS(MATCH(A3395,'contribution par jour-semaine'!A:A,0),MATCH(B3395,'contribution par jour-semaine'!$1:$1,0),4,1,"contribution par jour-semaine")),"")</f>
        <v>8222.2900390625</v>
      </c>
      <c r="D3395" s="4" t="str">
        <f ca="1">VLOOKUP(A3395,predictions!A:B,2,FALSE)</f>
        <v>22/08/2022</v>
      </c>
      <c r="E3395" s="4">
        <f t="shared" ca="1" si="13"/>
        <v>44795</v>
      </c>
    </row>
    <row r="3396" spans="1:5" ht="13" x14ac:dyDescent="0.15">
      <c r="A3396" s="1">
        <f ca="1">IFERROR(__xludf.DUMMYFUNCTION("""COMPUTED_VALUE"""),113)</f>
        <v>113</v>
      </c>
      <c r="B3396" s="1" t="str">
        <f ca="1">IFERROR(__xludf.DUMMYFUNCTION("""COMPUTED_VALUE"""),"Media_Print_VERSION FEMINA contribution")</f>
        <v>Media_Print_VERSION FEMINA contribution</v>
      </c>
      <c r="C3396" s="1">
        <f ca="1">IFERROR(INDIRECT(ADDRESS(MATCH(A3396,'contribution par jour-semaine'!A:A,0),MATCH(B3396,'contribution par jour-semaine'!$1:$1,0),4,1,"contribution par jour-semaine")),"")</f>
        <v>9360.1083984375</v>
      </c>
      <c r="D3396" s="4" t="str">
        <f ca="1">VLOOKUP(A3396,predictions!A:B,2,FALSE)</f>
        <v>22/08/2022</v>
      </c>
      <c r="E3396" s="4">
        <f t="shared" ca="1" si="13"/>
        <v>44795</v>
      </c>
    </row>
    <row r="3397" spans="1:5" ht="13" x14ac:dyDescent="0.15">
      <c r="A3397" s="1">
        <f ca="1">IFERROR(__xludf.DUMMYFUNCTION("""COMPUTED_VALUE"""),113)</f>
        <v>113</v>
      </c>
      <c r="B3397" s="1" t="str">
        <f ca="1">IFERROR(__xludf.DUMMYFUNCTION("""COMPUTED_VALUE"""),"Media_Print_GALA contribution")</f>
        <v>Media_Print_GALA contribution</v>
      </c>
      <c r="C3397" s="1">
        <f ca="1">IFERROR(INDIRECT(ADDRESS(MATCH(A3397,'contribution par jour-semaine'!A:A,0),MATCH(B3397,'contribution par jour-semaine'!$1:$1,0),4,1,"contribution par jour-semaine")),"")</f>
        <v>14072.4296875</v>
      </c>
      <c r="D3397" s="4" t="str">
        <f ca="1">VLOOKUP(A3397,predictions!A:B,2,FALSE)</f>
        <v>22/08/2022</v>
      </c>
      <c r="E3397" s="4">
        <f t="shared" ca="1" si="13"/>
        <v>44795</v>
      </c>
    </row>
    <row r="3398" spans="1:5" ht="13" x14ac:dyDescent="0.15">
      <c r="A3398" s="1">
        <f ca="1">IFERROR(__xludf.DUMMYFUNCTION("""COMPUTED_VALUE"""),113)</f>
        <v>113</v>
      </c>
      <c r="B3398" s="1" t="str">
        <f ca="1">IFERROR(__xludf.DUMMYFUNCTION("""COMPUTED_VALUE"""),"Media_Print_COSMOPOLITAN contribution")</f>
        <v>Media_Print_COSMOPOLITAN contribution</v>
      </c>
      <c r="C3398" s="1">
        <f ca="1">IFERROR(INDIRECT(ADDRESS(MATCH(A3398,'contribution par jour-semaine'!A:A,0),MATCH(B3398,'contribution par jour-semaine'!$1:$1,0),4,1,"contribution par jour-semaine")),"")</f>
        <v>17437.69921875</v>
      </c>
      <c r="D3398" s="4" t="str">
        <f ca="1">VLOOKUP(A3398,predictions!A:B,2,FALSE)</f>
        <v>22/08/2022</v>
      </c>
      <c r="E3398" s="4">
        <f t="shared" ca="1" si="13"/>
        <v>44795</v>
      </c>
    </row>
    <row r="3399" spans="1:5" ht="13" x14ac:dyDescent="0.15">
      <c r="A3399" s="1">
        <f ca="1">IFERROR(__xludf.DUMMYFUNCTION("""COMPUTED_VALUE"""),113)</f>
        <v>113</v>
      </c>
      <c r="B3399" s="1" t="str">
        <f ca="1">IFERROR(__xludf.DUMMYFUNCTION("""COMPUTED_VALUE"""),"Media_Print_FEMME ACTUELLE contribution")</f>
        <v>Media_Print_FEMME ACTUELLE contribution</v>
      </c>
      <c r="C3399" s="1">
        <f ca="1">IFERROR(INDIRECT(ADDRESS(MATCH(A3399,'contribution par jour-semaine'!A:A,0),MATCH(B3399,'contribution par jour-semaine'!$1:$1,0),4,1,"contribution par jour-semaine")),"")</f>
        <v>5374.0673828125</v>
      </c>
      <c r="D3399" s="4" t="str">
        <f ca="1">VLOOKUP(A3399,predictions!A:B,2,FALSE)</f>
        <v>22/08/2022</v>
      </c>
      <c r="E3399" s="4">
        <f t="shared" ca="1" si="13"/>
        <v>44795</v>
      </c>
    </row>
    <row r="3400" spans="1:5" ht="13" x14ac:dyDescent="0.15">
      <c r="A3400" s="1">
        <f ca="1">IFERROR(__xludf.DUMMYFUNCTION("""COMPUTED_VALUE"""),113)</f>
        <v>113</v>
      </c>
      <c r="B3400" s="1" t="str">
        <f ca="1">IFERROR(__xludf.DUMMYFUNCTION("""COMPUTED_VALUE"""),"Media_Print_PARIS MATCH contribution")</f>
        <v>Media_Print_PARIS MATCH contribution</v>
      </c>
      <c r="C3400" s="1">
        <f ca="1">IFERROR(INDIRECT(ADDRESS(MATCH(A3400,'contribution par jour-semaine'!A:A,0),MATCH(B3400,'contribution par jour-semaine'!$1:$1,0),4,1,"contribution par jour-semaine")),"")</f>
        <v>1106.4388427734375</v>
      </c>
      <c r="D3400" s="4" t="str">
        <f ca="1">VLOOKUP(A3400,predictions!A:B,2,FALSE)</f>
        <v>22/08/2022</v>
      </c>
      <c r="E3400" s="4">
        <f t="shared" ca="1" si="13"/>
        <v>44795</v>
      </c>
    </row>
    <row r="3401" spans="1:5" ht="13" x14ac:dyDescent="0.15">
      <c r="A3401" s="1">
        <f ca="1">IFERROR(__xludf.DUMMYFUNCTION("""COMPUTED_VALUE"""),113)</f>
        <v>113</v>
      </c>
      <c r="B3401" s="1" t="str">
        <f ca="1">IFERROR(__xludf.DUMMYFUNCTION("""COMPUTED_VALUE"""),"Media_Print_BIBA contribution")</f>
        <v>Media_Print_BIBA contribution</v>
      </c>
      <c r="C3401" s="1">
        <f ca="1">IFERROR(INDIRECT(ADDRESS(MATCH(A3401,'contribution par jour-semaine'!A:A,0),MATCH(B3401,'contribution par jour-semaine'!$1:$1,0),4,1,"contribution par jour-semaine")),"")</f>
        <v>38918.76171875</v>
      </c>
      <c r="D3401" s="4" t="str">
        <f ca="1">VLOOKUP(A3401,predictions!A:B,2,FALSE)</f>
        <v>22/08/2022</v>
      </c>
      <c r="E3401" s="4">
        <f t="shared" ca="1" si="13"/>
        <v>44795</v>
      </c>
    </row>
    <row r="3402" spans="1:5" ht="13" x14ac:dyDescent="0.15">
      <c r="A3402" s="1">
        <f ca="1">IFERROR(__xludf.DUMMYFUNCTION("""COMPUTED_VALUE"""),113)</f>
        <v>113</v>
      </c>
      <c r="B3402" s="1" t="str">
        <f ca="1">IFERROR(__xludf.DUMMYFUNCTION("""COMPUTED_VALUE"""),"Media_Print_AVANTAGES contribution")</f>
        <v>Media_Print_AVANTAGES contribution</v>
      </c>
      <c r="C3402" s="1">
        <f ca="1">IFERROR(INDIRECT(ADDRESS(MATCH(A3402,'contribution par jour-semaine'!A:A,0),MATCH(B3402,'contribution par jour-semaine'!$1:$1,0),4,1,"contribution par jour-semaine")),"")</f>
        <v>5258.41943359375</v>
      </c>
      <c r="D3402" s="4" t="str">
        <f ca="1">VLOOKUP(A3402,predictions!A:B,2,FALSE)</f>
        <v>22/08/2022</v>
      </c>
      <c r="E3402" s="4">
        <f t="shared" ca="1" si="13"/>
        <v>44795</v>
      </c>
    </row>
    <row r="3403" spans="1:5" ht="13" x14ac:dyDescent="0.15">
      <c r="A3403" s="1">
        <f ca="1">IFERROR(__xludf.DUMMYFUNCTION("""COMPUTED_VALUE"""),113)</f>
        <v>113</v>
      </c>
      <c r="B3403" s="1" t="str">
        <f ca="1">IFERROR(__xludf.DUMMYFUNCTION("""COMPUTED_VALUE"""),"Media_Print_PSYCHOLOGIES contribution")</f>
        <v>Media_Print_PSYCHOLOGIES contribution</v>
      </c>
      <c r="C3403" s="1">
        <f ca="1">IFERROR(INDIRECT(ADDRESS(MATCH(A3403,'contribution par jour-semaine'!A:A,0),MATCH(B3403,'contribution par jour-semaine'!$1:$1,0),4,1,"contribution par jour-semaine")),"")</f>
        <v>2273.4423828125</v>
      </c>
      <c r="D3403" s="4" t="str">
        <f ca="1">VLOOKUP(A3403,predictions!A:B,2,FALSE)</f>
        <v>22/08/2022</v>
      </c>
      <c r="E3403" s="4">
        <f t="shared" ca="1" si="13"/>
        <v>44795</v>
      </c>
    </row>
    <row r="3404" spans="1:5" ht="13" x14ac:dyDescent="0.15">
      <c r="A3404" s="1">
        <f ca="1">IFERROR(__xludf.DUMMYFUNCTION("""COMPUTED_VALUE"""),113)</f>
        <v>113</v>
      </c>
      <c r="B3404" s="1" t="str">
        <f ca="1">IFERROR(__xludf.DUMMYFUNCTION("""COMPUTED_VALUE"""),"Media_TV_TF1 contribution")</f>
        <v>Media_TV_TF1 contribution</v>
      </c>
      <c r="C3404" s="1">
        <f ca="1">IFERROR(INDIRECT(ADDRESS(MATCH(A3404,'contribution par jour-semaine'!A:A,0),MATCH(B3404,'contribution par jour-semaine'!$1:$1,0),4,1,"contribution par jour-semaine")),"")</f>
        <v>8955.6787109375</v>
      </c>
      <c r="D3404" s="4" t="str">
        <f ca="1">VLOOKUP(A3404,predictions!A:B,2,FALSE)</f>
        <v>22/08/2022</v>
      </c>
      <c r="E3404" s="4">
        <f t="shared" ca="1" si="13"/>
        <v>44795</v>
      </c>
    </row>
    <row r="3405" spans="1:5" ht="13" x14ac:dyDescent="0.15">
      <c r="A3405" s="1">
        <f ca="1">IFERROR(__xludf.DUMMYFUNCTION("""COMPUTED_VALUE"""),113)</f>
        <v>113</v>
      </c>
      <c r="B3405" s="1" t="str">
        <f ca="1">IFERROR(__xludf.DUMMYFUNCTION("""COMPUTED_VALUE"""),"Media_TV_Others contribution")</f>
        <v>Media_TV_Others contribution</v>
      </c>
      <c r="C3405" s="1">
        <f ca="1">IFERROR(INDIRECT(ADDRESS(MATCH(A3405,'contribution par jour-semaine'!A:A,0),MATCH(B3405,'contribution par jour-semaine'!$1:$1,0),4,1,"contribution par jour-semaine")),"")</f>
        <v>16492.802734375</v>
      </c>
      <c r="D3405" s="4" t="str">
        <f ca="1">VLOOKUP(A3405,predictions!A:B,2,FALSE)</f>
        <v>22/08/2022</v>
      </c>
      <c r="E3405" s="4">
        <f t="shared" ca="1" si="13"/>
        <v>44795</v>
      </c>
    </row>
    <row r="3406" spans="1:5" ht="13" x14ac:dyDescent="0.15">
      <c r="A3406" s="1">
        <f ca="1">IFERROR(__xludf.DUMMYFUNCTION("""COMPUTED_VALUE"""),113)</f>
        <v>113</v>
      </c>
      <c r="B3406" s="1" t="str">
        <f ca="1">IFERROR(__xludf.DUMMYFUNCTION("""COMPUTED_VALUE"""),"Media_TV_M6 contribution")</f>
        <v>Media_TV_M6 contribution</v>
      </c>
      <c r="C3406" s="1">
        <f ca="1">IFERROR(INDIRECT(ADDRESS(MATCH(A3406,'contribution par jour-semaine'!A:A,0),MATCH(B3406,'contribution par jour-semaine'!$1:$1,0),4,1,"contribution par jour-semaine")),"")</f>
        <v>18011.728515625</v>
      </c>
      <c r="D3406" s="4" t="str">
        <f ca="1">VLOOKUP(A3406,predictions!A:B,2,FALSE)</f>
        <v>22/08/2022</v>
      </c>
      <c r="E3406" s="4">
        <f t="shared" ca="1" si="13"/>
        <v>44795</v>
      </c>
    </row>
    <row r="3407" spans="1:5" ht="13" x14ac:dyDescent="0.15">
      <c r="A3407" s="1">
        <f ca="1">IFERROR(__xludf.DUMMYFUNCTION("""COMPUTED_VALUE"""),113)</f>
        <v>113</v>
      </c>
      <c r="B3407" s="1" t="str">
        <f ca="1">IFERROR(__xludf.DUMMYFUNCTION("""COMPUTED_VALUE"""),"Media_TV_TMC contribution")</f>
        <v>Media_TV_TMC contribution</v>
      </c>
      <c r="C3407" s="1">
        <f ca="1">IFERROR(INDIRECT(ADDRESS(MATCH(A3407,'contribution par jour-semaine'!A:A,0),MATCH(B3407,'contribution par jour-semaine'!$1:$1,0),4,1,"contribution par jour-semaine")),"")</f>
        <v>17378.837890625</v>
      </c>
      <c r="D3407" s="4" t="str">
        <f ca="1">VLOOKUP(A3407,predictions!A:B,2,FALSE)</f>
        <v>22/08/2022</v>
      </c>
      <c r="E3407" s="4">
        <f t="shared" ca="1" si="13"/>
        <v>44795</v>
      </c>
    </row>
    <row r="3408" spans="1:5" ht="13" x14ac:dyDescent="0.15">
      <c r="A3408" s="1">
        <f ca="1">IFERROR(__xludf.DUMMYFUNCTION("""COMPUTED_VALUE"""),113)</f>
        <v>113</v>
      </c>
      <c r="B3408" s="1" t="str">
        <f ca="1">IFERROR(__xludf.DUMMYFUNCTION("""COMPUTED_VALUE"""),"Media_TV_FRANCE 2 contribution")</f>
        <v>Media_TV_FRANCE 2 contribution</v>
      </c>
      <c r="C3408" s="1">
        <f ca="1">IFERROR(INDIRECT(ADDRESS(MATCH(A3408,'contribution par jour-semaine'!A:A,0),MATCH(B3408,'contribution par jour-semaine'!$1:$1,0),4,1,"contribution par jour-semaine")),"")</f>
        <v>14749.056640625</v>
      </c>
      <c r="D3408" s="4" t="str">
        <f ca="1">VLOOKUP(A3408,predictions!A:B,2,FALSE)</f>
        <v>22/08/2022</v>
      </c>
      <c r="E3408" s="4">
        <f t="shared" ca="1" si="13"/>
        <v>44795</v>
      </c>
    </row>
    <row r="3409" spans="1:5" ht="13" x14ac:dyDescent="0.15">
      <c r="A3409" s="1">
        <f ca="1">IFERROR(__xludf.DUMMYFUNCTION("""COMPUTED_VALUE"""),113)</f>
        <v>113</v>
      </c>
      <c r="B3409" s="1" t="str">
        <f ca="1">IFERROR(__xludf.DUMMYFUNCTION("""COMPUTED_VALUE"""),"Media_TV_BFM TV contribution")</f>
        <v>Media_TV_BFM TV contribution</v>
      </c>
      <c r="C3409" s="1">
        <f ca="1">IFERROR(INDIRECT(ADDRESS(MATCH(A3409,'contribution par jour-semaine'!A:A,0),MATCH(B3409,'contribution par jour-semaine'!$1:$1,0),4,1,"contribution par jour-semaine")),"")</f>
        <v>6986.15087890625</v>
      </c>
      <c r="D3409" s="4" t="str">
        <f ca="1">VLOOKUP(A3409,predictions!A:B,2,FALSE)</f>
        <v>22/08/2022</v>
      </c>
      <c r="E3409" s="4">
        <f t="shared" ca="1" si="13"/>
        <v>44795</v>
      </c>
    </row>
    <row r="3410" spans="1:5" ht="13" x14ac:dyDescent="0.15">
      <c r="A3410" s="1">
        <f ca="1">IFERROR(__xludf.DUMMYFUNCTION("""COMPUTED_VALUE"""),113)</f>
        <v>113</v>
      </c>
      <c r="B3410" s="1" t="str">
        <f ca="1">IFERROR(__xludf.DUMMYFUNCTION("""COMPUTED_VALUE"""),"Media_TV_C8 contribution")</f>
        <v>Media_TV_C8 contribution</v>
      </c>
      <c r="C3410" s="1">
        <f ca="1">IFERROR(INDIRECT(ADDRESS(MATCH(A3410,'contribution par jour-semaine'!A:A,0),MATCH(B3410,'contribution par jour-semaine'!$1:$1,0),4,1,"contribution par jour-semaine")),"")</f>
        <v>7905.0693359375</v>
      </c>
      <c r="D3410" s="4" t="str">
        <f ca="1">VLOOKUP(A3410,predictions!A:B,2,FALSE)</f>
        <v>22/08/2022</v>
      </c>
      <c r="E3410" s="4">
        <f t="shared" ca="1" si="13"/>
        <v>44795</v>
      </c>
    </row>
    <row r="3411" spans="1:5" ht="13" x14ac:dyDescent="0.15">
      <c r="A3411" s="1">
        <f ca="1">IFERROR(__xludf.DUMMYFUNCTION("""COMPUTED_VALUE"""),113)</f>
        <v>113</v>
      </c>
      <c r="B3411" s="1" t="str">
        <f ca="1">IFERROR(__xludf.DUMMYFUNCTION("""COMPUTED_VALUE"""),"Media_TV_TF1 SERIES FILMS contribution")</f>
        <v>Media_TV_TF1 SERIES FILMS contribution</v>
      </c>
      <c r="C3411" s="1">
        <f ca="1">IFERROR(INDIRECT(ADDRESS(MATCH(A3411,'contribution par jour-semaine'!A:A,0),MATCH(B3411,'contribution par jour-semaine'!$1:$1,0),4,1,"contribution par jour-semaine")),"")</f>
        <v>9518.05078125</v>
      </c>
      <c r="D3411" s="4" t="str">
        <f ca="1">VLOOKUP(A3411,predictions!A:B,2,FALSE)</f>
        <v>22/08/2022</v>
      </c>
      <c r="E3411" s="4">
        <f t="shared" ca="1" si="13"/>
        <v>44795</v>
      </c>
    </row>
    <row r="3412" spans="1:5" ht="13" x14ac:dyDescent="0.15">
      <c r="A3412" s="1">
        <f ca="1">IFERROR(__xludf.DUMMYFUNCTION("""COMPUTED_VALUE"""),113)</f>
        <v>113</v>
      </c>
      <c r="B3412" s="1" t="str">
        <f ca="1">IFERROR(__xludf.DUMMYFUNCTION("""COMPUTED_VALUE"""),"Media_TV_NRJ12 contribution")</f>
        <v>Media_TV_NRJ12 contribution</v>
      </c>
      <c r="C3412" s="1">
        <f ca="1">IFERROR(INDIRECT(ADDRESS(MATCH(A3412,'contribution par jour-semaine'!A:A,0),MATCH(B3412,'contribution par jour-semaine'!$1:$1,0),4,1,"contribution par jour-semaine")),"")</f>
        <v>9634.5400390625</v>
      </c>
      <c r="D3412" s="4" t="str">
        <f ca="1">VLOOKUP(A3412,predictions!A:B,2,FALSE)</f>
        <v>22/08/2022</v>
      </c>
      <c r="E3412" s="4">
        <f t="shared" ca="1" si="13"/>
        <v>44795</v>
      </c>
    </row>
    <row r="3413" spans="1:5" ht="13" x14ac:dyDescent="0.15">
      <c r="A3413" s="1">
        <f ca="1">IFERROR(__xludf.DUMMYFUNCTION("""COMPUTED_VALUE"""),113)</f>
        <v>113</v>
      </c>
      <c r="B3413" s="1" t="str">
        <f ca="1">IFERROR(__xludf.DUMMYFUNCTION("""COMPUTED_VALUE"""),"Media_Search contribution")</f>
        <v>Media_Search contribution</v>
      </c>
      <c r="C3413" s="1">
        <f ca="1">IFERROR(INDIRECT(ADDRESS(MATCH(A3413,'contribution par jour-semaine'!A:A,0),MATCH(B3413,'contribution par jour-semaine'!$1:$1,0),4,1,"contribution par jour-semaine")),"")</f>
        <v>82212.9921875</v>
      </c>
      <c r="D3413" s="4" t="str">
        <f ca="1">VLOOKUP(A3413,predictions!A:B,2,FALSE)</f>
        <v>22/08/2022</v>
      </c>
      <c r="E3413" s="4">
        <f t="shared" ca="1" si="13"/>
        <v>44795</v>
      </c>
    </row>
    <row r="3414" spans="1:5" ht="13" x14ac:dyDescent="0.15">
      <c r="A3414" s="1">
        <f ca="1">IFERROR(__xludf.DUMMYFUNCTION("""COMPUTED_VALUE"""),113)</f>
        <v>113</v>
      </c>
      <c r="B3414" s="1" t="str">
        <f ca="1">IFERROR(__xludf.DUMMYFUNCTION("""COMPUTED_VALUE"""),"Media_Social contribution")</f>
        <v>Media_Social contribution</v>
      </c>
      <c r="C3414" s="1">
        <f ca="1">IFERROR(INDIRECT(ADDRESS(MATCH(A3414,'contribution par jour-semaine'!A:A,0),MATCH(B3414,'contribution par jour-semaine'!$1:$1,0),4,1,"contribution par jour-semaine")),"")</f>
        <v>258797.875</v>
      </c>
      <c r="D3414" s="4" t="str">
        <f ca="1">VLOOKUP(A3414,predictions!A:B,2,FALSE)</f>
        <v>22/08/2022</v>
      </c>
      <c r="E3414" s="4">
        <f t="shared" ca="1" si="13"/>
        <v>44795</v>
      </c>
    </row>
    <row r="3415" spans="1:5" ht="13" x14ac:dyDescent="0.15">
      <c r="A3415" s="1">
        <f ca="1">IFERROR(__xludf.DUMMYFUNCTION("""COMPUTED_VALUE"""),113)</f>
        <v>113</v>
      </c>
      <c r="B3415" s="1" t="str">
        <f ca="1">IFERROR(__xludf.DUMMYFUNCTION("""COMPUTED_VALUE"""),"Media_Display contribution")</f>
        <v>Media_Display contribution</v>
      </c>
      <c r="C3415" s="1">
        <f ca="1">IFERROR(INDIRECT(ADDRESS(MATCH(A3415,'contribution par jour-semaine'!A:A,0),MATCH(B3415,'contribution par jour-semaine'!$1:$1,0),4,1,"contribution par jour-semaine")),"")</f>
        <v>45236.9765625</v>
      </c>
      <c r="D3415" s="4" t="str">
        <f ca="1">VLOOKUP(A3415,predictions!A:B,2,FALSE)</f>
        <v>22/08/2022</v>
      </c>
      <c r="E3415" s="4">
        <f t="shared" ca="1" si="13"/>
        <v>44795</v>
      </c>
    </row>
    <row r="3416" spans="1:5" ht="13" x14ac:dyDescent="0.15">
      <c r="A3416" s="1">
        <f ca="1">IFERROR(__xludf.DUMMYFUNCTION("""COMPUTED_VALUE"""),113)</f>
        <v>113</v>
      </c>
      <c r="B3416" s="1" t="str">
        <f ca="1">IFERROR(__xludf.DUMMYFUNCTION("""COMPUTED_VALUE"""),"Media_OOH_JC DECAUX VITRINE 2M2 NATIONAL contribution")</f>
        <v>Media_OOH_JC DECAUX VITRINE 2M2 NATIONAL contribution</v>
      </c>
      <c r="C3416" s="1">
        <f ca="1">IFERROR(INDIRECT(ADDRESS(MATCH(A3416,'contribution par jour-semaine'!A:A,0),MATCH(B3416,'contribution par jour-semaine'!$1:$1,0),4,1,"contribution par jour-semaine")),"")</f>
        <v>1041.4837646484375</v>
      </c>
      <c r="D3416" s="4" t="str">
        <f ca="1">VLOOKUP(A3416,predictions!A:B,2,FALSE)</f>
        <v>22/08/2022</v>
      </c>
      <c r="E3416" s="4">
        <f t="shared" ca="1" si="13"/>
        <v>44795</v>
      </c>
    </row>
    <row r="3417" spans="1:5" ht="13" x14ac:dyDescent="0.15">
      <c r="A3417" s="1">
        <f ca="1">IFERROR(__xludf.DUMMYFUNCTION("""COMPUTED_VALUE"""),113)</f>
        <v>113</v>
      </c>
      <c r="B3417" s="1" t="str">
        <f ca="1">IFERROR(__xludf.DUMMYFUNCTION("""COMPUTED_VALUE"""),"Media_OOH_METROBUS METRO NATIONAL contribution")</f>
        <v>Media_OOH_METROBUS METRO NATIONAL contribution</v>
      </c>
      <c r="C3417" s="1">
        <f ca="1">IFERROR(INDIRECT(ADDRESS(MATCH(A3417,'contribution par jour-semaine'!A:A,0),MATCH(B3417,'contribution par jour-semaine'!$1:$1,0),4,1,"contribution par jour-semaine")),"")</f>
        <v>807.26080322265625</v>
      </c>
      <c r="D3417" s="4" t="str">
        <f ca="1">VLOOKUP(A3417,predictions!A:B,2,FALSE)</f>
        <v>22/08/2022</v>
      </c>
      <c r="E3417" s="4">
        <f t="shared" ca="1" si="13"/>
        <v>44795</v>
      </c>
    </row>
    <row r="3418" spans="1:5" ht="13" x14ac:dyDescent="0.15">
      <c r="A3418" s="1">
        <f ca="1">IFERROR(__xludf.DUMMYFUNCTION("""COMPUTED_VALUE"""),113)</f>
        <v>113</v>
      </c>
      <c r="B3418" s="1" t="str">
        <f ca="1">IFERROR(__xludf.DUMMYFUNCTION("""COMPUTED_VALUE"""),"Media_OOH_CLEAR CHANNEL SHOPPING MALLS contribution")</f>
        <v>Media_OOH_CLEAR CHANNEL SHOPPING MALLS contribution</v>
      </c>
      <c r="C3418" s="1">
        <f ca="1">IFERROR(INDIRECT(ADDRESS(MATCH(A3418,'contribution par jour-semaine'!A:A,0),MATCH(B3418,'contribution par jour-semaine'!$1:$1,0),4,1,"contribution par jour-semaine")),"")</f>
        <v>9292.599609375</v>
      </c>
      <c r="D3418" s="4" t="str">
        <f ca="1">VLOOKUP(A3418,predictions!A:B,2,FALSE)</f>
        <v>22/08/2022</v>
      </c>
      <c r="E3418" s="4">
        <f t="shared" ca="1" si="13"/>
        <v>44795</v>
      </c>
    </row>
    <row r="3419" spans="1:5" ht="13" x14ac:dyDescent="0.15">
      <c r="A3419" s="1">
        <f ca="1">IFERROR(__xludf.DUMMYFUNCTION("""COMPUTED_VALUE"""),113)</f>
        <v>113</v>
      </c>
      <c r="B3419" s="1" t="str">
        <f ca="1">IFERROR(__xludf.DUMMYFUNCTION("""COMPUTED_VALUE"""),"Media_OOH_MEDIAGARES TRANSPORT contribution")</f>
        <v>Media_OOH_MEDIAGARES TRANSPORT contribution</v>
      </c>
      <c r="C3419" s="1">
        <f ca="1">IFERROR(INDIRECT(ADDRESS(MATCH(A3419,'contribution par jour-semaine'!A:A,0),MATCH(B3419,'contribution par jour-semaine'!$1:$1,0),4,1,"contribution par jour-semaine")),"")</f>
        <v>12337.9013671875</v>
      </c>
      <c r="D3419" s="4" t="str">
        <f ca="1">VLOOKUP(A3419,predictions!A:B,2,FALSE)</f>
        <v>22/08/2022</v>
      </c>
      <c r="E3419" s="4">
        <f t="shared" ca="1" si="13"/>
        <v>44795</v>
      </c>
    </row>
    <row r="3420" spans="1:5" ht="13" x14ac:dyDescent="0.15">
      <c r="A3420" s="1">
        <f ca="1">IFERROR(__xludf.DUMMYFUNCTION("""COMPUTED_VALUE"""),113)</f>
        <v>113</v>
      </c>
      <c r="B3420" s="1" t="str">
        <f ca="1">IFERROR(__xludf.DUMMYFUNCTION("""COMPUTED_VALUE"""),"Media_OOH_Others contribution")</f>
        <v>Media_OOH_Others contribution</v>
      </c>
      <c r="C3420" s="1">
        <f ca="1">IFERROR(INDIRECT(ADDRESS(MATCH(A3420,'contribution par jour-semaine'!A:A,0),MATCH(B3420,'contribution par jour-semaine'!$1:$1,0),4,1,"contribution par jour-semaine")),"")</f>
        <v>3445.295166015625</v>
      </c>
      <c r="D3420" s="4" t="str">
        <f ca="1">VLOOKUP(A3420,predictions!A:B,2,FALSE)</f>
        <v>22/08/2022</v>
      </c>
      <c r="E3420" s="4">
        <f t="shared" ca="1" si="13"/>
        <v>44795</v>
      </c>
    </row>
    <row r="3421" spans="1:5" ht="13" x14ac:dyDescent="0.15">
      <c r="A3421" s="1">
        <f ca="1">IFERROR(__xludf.DUMMYFUNCTION("""COMPUTED_VALUE"""),113)</f>
        <v>113</v>
      </c>
      <c r="B3421" s="1" t="str">
        <f ca="1">IFERROR(__xludf.DUMMYFUNCTION("""COMPUTED_VALUE"""),"baseline contribution")</f>
        <v>baseline contribution</v>
      </c>
      <c r="C3421" s="1">
        <f ca="1">IFERROR(INDIRECT(ADDRESS(MATCH(A3421,'contribution par jour-semaine'!A:A,0),MATCH(B3421,'contribution par jour-semaine'!$1:$1,0),4,1,"contribution par jour-semaine")),"")</f>
        <v>1401454.625</v>
      </c>
      <c r="D3421" s="4" t="str">
        <f ca="1">VLOOKUP(A3421,predictions!A:B,2,FALSE)</f>
        <v>22/08/2022</v>
      </c>
      <c r="E3421" s="4">
        <f t="shared" ca="1" si="13"/>
        <v>44795</v>
      </c>
    </row>
    <row r="3422" spans="1:5" ht="13" x14ac:dyDescent="0.15">
      <c r="A3422" s="1">
        <f ca="1">IFERROR(__xludf.DUMMYFUNCTION("""COMPUTED_VALUE"""),114)</f>
        <v>114</v>
      </c>
      <c r="B3422" s="1" t="str">
        <f ca="1">IFERROR(__xludf.DUMMYFUNCTION("""COMPUTED_VALUE"""),"Media_Print_Others contribution")</f>
        <v>Media_Print_Others contribution</v>
      </c>
      <c r="C3422" s="1">
        <f ca="1">IFERROR(INDIRECT(ADDRESS(MATCH(A3422,'contribution par jour-semaine'!A:A,0),MATCH(B3422,'contribution par jour-semaine'!$1:$1,0),4,1,"contribution par jour-semaine")),"")</f>
        <v>32921.625</v>
      </c>
      <c r="D3422" s="4" t="str">
        <f ca="1">VLOOKUP(A3422,predictions!A:B,2,FALSE)</f>
        <v>29/08/2022</v>
      </c>
      <c r="E3422" s="4">
        <f t="shared" ca="1" si="13"/>
        <v>44802</v>
      </c>
    </row>
    <row r="3423" spans="1:5" ht="13" x14ac:dyDescent="0.15">
      <c r="A3423" s="1">
        <f ca="1">IFERROR(__xludf.DUMMYFUNCTION("""COMPUTED_VALUE"""),114)</f>
        <v>114</v>
      </c>
      <c r="B3423" s="1" t="str">
        <f ca="1">IFERROR(__xludf.DUMMYFUNCTION("""COMPUTED_VALUE"""),"Media_Print_ELLE contribution")</f>
        <v>Media_Print_ELLE contribution</v>
      </c>
      <c r="C3423" s="1">
        <f ca="1">IFERROR(INDIRECT(ADDRESS(MATCH(A3423,'contribution par jour-semaine'!A:A,0),MATCH(B3423,'contribution par jour-semaine'!$1:$1,0),4,1,"contribution par jour-semaine")),"")</f>
        <v>54593.18359375</v>
      </c>
      <c r="D3423" s="4" t="str">
        <f ca="1">VLOOKUP(A3423,predictions!A:B,2,FALSE)</f>
        <v>29/08/2022</v>
      </c>
      <c r="E3423" s="4">
        <f t="shared" ca="1" si="13"/>
        <v>44802</v>
      </c>
    </row>
    <row r="3424" spans="1:5" ht="13" x14ac:dyDescent="0.15">
      <c r="A3424" s="1">
        <f ca="1">IFERROR(__xludf.DUMMYFUNCTION("""COMPUTED_VALUE"""),114)</f>
        <v>114</v>
      </c>
      <c r="B3424" s="1" t="str">
        <f ca="1">IFERROR(__xludf.DUMMYFUNCTION("""COMPUTED_VALUE"""),"Media_Print_MADAME FIGARO contribution")</f>
        <v>Media_Print_MADAME FIGARO contribution</v>
      </c>
      <c r="C3424" s="1">
        <f ca="1">IFERROR(INDIRECT(ADDRESS(MATCH(A3424,'contribution par jour-semaine'!A:A,0),MATCH(B3424,'contribution par jour-semaine'!$1:$1,0),4,1,"contribution par jour-semaine")),"")</f>
        <v>23493.576171875</v>
      </c>
      <c r="D3424" s="4" t="str">
        <f ca="1">VLOOKUP(A3424,predictions!A:B,2,FALSE)</f>
        <v>29/08/2022</v>
      </c>
      <c r="E3424" s="4">
        <f t="shared" ca="1" si="13"/>
        <v>44802</v>
      </c>
    </row>
    <row r="3425" spans="1:5" ht="13" x14ac:dyDescent="0.15">
      <c r="A3425" s="1">
        <f ca="1">IFERROR(__xludf.DUMMYFUNCTION("""COMPUTED_VALUE"""),114)</f>
        <v>114</v>
      </c>
      <c r="B3425" s="1" t="str">
        <f ca="1">IFERROR(__xludf.DUMMYFUNCTION("""COMPUTED_VALUE"""),"Media_Print_MARIE CLAIRE contribution")</f>
        <v>Media_Print_MARIE CLAIRE contribution</v>
      </c>
      <c r="C3425" s="1">
        <f ca="1">IFERROR(INDIRECT(ADDRESS(MATCH(A3425,'contribution par jour-semaine'!A:A,0),MATCH(B3425,'contribution par jour-semaine'!$1:$1,0),4,1,"contribution par jour-semaine")),"")</f>
        <v>15604.66796875</v>
      </c>
      <c r="D3425" s="4" t="str">
        <f ca="1">VLOOKUP(A3425,predictions!A:B,2,FALSE)</f>
        <v>29/08/2022</v>
      </c>
      <c r="E3425" s="4">
        <f t="shared" ca="1" si="13"/>
        <v>44802</v>
      </c>
    </row>
    <row r="3426" spans="1:5" ht="13" x14ac:dyDescent="0.15">
      <c r="A3426" s="1">
        <f ca="1">IFERROR(__xludf.DUMMYFUNCTION("""COMPUTED_VALUE"""),114)</f>
        <v>114</v>
      </c>
      <c r="B3426" s="1" t="str">
        <f ca="1">IFERROR(__xludf.DUMMYFUNCTION("""COMPUTED_VALUE"""),"Media_Print_VERSION FEMINA contribution")</f>
        <v>Media_Print_VERSION FEMINA contribution</v>
      </c>
      <c r="C3426" s="1">
        <f ca="1">IFERROR(INDIRECT(ADDRESS(MATCH(A3426,'contribution par jour-semaine'!A:A,0),MATCH(B3426,'contribution par jour-semaine'!$1:$1,0),4,1,"contribution par jour-semaine")),"")</f>
        <v>8807.609375</v>
      </c>
      <c r="D3426" s="4" t="str">
        <f ca="1">VLOOKUP(A3426,predictions!A:B,2,FALSE)</f>
        <v>29/08/2022</v>
      </c>
      <c r="E3426" s="4">
        <f t="shared" ca="1" si="13"/>
        <v>44802</v>
      </c>
    </row>
    <row r="3427" spans="1:5" ht="13" x14ac:dyDescent="0.15">
      <c r="A3427" s="1">
        <f ca="1">IFERROR(__xludf.DUMMYFUNCTION("""COMPUTED_VALUE"""),114)</f>
        <v>114</v>
      </c>
      <c r="B3427" s="1" t="str">
        <f ca="1">IFERROR(__xludf.DUMMYFUNCTION("""COMPUTED_VALUE"""),"Media_Print_GALA contribution")</f>
        <v>Media_Print_GALA contribution</v>
      </c>
      <c r="C3427" s="1">
        <f ca="1">IFERROR(INDIRECT(ADDRESS(MATCH(A3427,'contribution par jour-semaine'!A:A,0),MATCH(B3427,'contribution par jour-semaine'!$1:$1,0),4,1,"contribution par jour-semaine")),"")</f>
        <v>27180.486328125</v>
      </c>
      <c r="D3427" s="4" t="str">
        <f ca="1">VLOOKUP(A3427,predictions!A:B,2,FALSE)</f>
        <v>29/08/2022</v>
      </c>
      <c r="E3427" s="4">
        <f t="shared" ca="1" si="13"/>
        <v>44802</v>
      </c>
    </row>
    <row r="3428" spans="1:5" ht="13" x14ac:dyDescent="0.15">
      <c r="A3428" s="1">
        <f ca="1">IFERROR(__xludf.DUMMYFUNCTION("""COMPUTED_VALUE"""),114)</f>
        <v>114</v>
      </c>
      <c r="B3428" s="1" t="str">
        <f ca="1">IFERROR(__xludf.DUMMYFUNCTION("""COMPUTED_VALUE"""),"Media_Print_COSMOPOLITAN contribution")</f>
        <v>Media_Print_COSMOPOLITAN contribution</v>
      </c>
      <c r="C3428" s="1">
        <f ca="1">IFERROR(INDIRECT(ADDRESS(MATCH(A3428,'contribution par jour-semaine'!A:A,0),MATCH(B3428,'contribution par jour-semaine'!$1:$1,0),4,1,"contribution par jour-semaine")),"")</f>
        <v>37265.53515625</v>
      </c>
      <c r="D3428" s="4" t="str">
        <f ca="1">VLOOKUP(A3428,predictions!A:B,2,FALSE)</f>
        <v>29/08/2022</v>
      </c>
      <c r="E3428" s="4">
        <f t="shared" ca="1" si="13"/>
        <v>44802</v>
      </c>
    </row>
    <row r="3429" spans="1:5" ht="13" x14ac:dyDescent="0.15">
      <c r="A3429" s="1">
        <f ca="1">IFERROR(__xludf.DUMMYFUNCTION("""COMPUTED_VALUE"""),114)</f>
        <v>114</v>
      </c>
      <c r="B3429" s="1" t="str">
        <f ca="1">IFERROR(__xludf.DUMMYFUNCTION("""COMPUTED_VALUE"""),"Media_Print_FEMME ACTUELLE contribution")</f>
        <v>Media_Print_FEMME ACTUELLE contribution</v>
      </c>
      <c r="C3429" s="1">
        <f ca="1">IFERROR(INDIRECT(ADDRESS(MATCH(A3429,'contribution par jour-semaine'!A:A,0),MATCH(B3429,'contribution par jour-semaine'!$1:$1,0),4,1,"contribution par jour-semaine")),"")</f>
        <v>5127.0517578125</v>
      </c>
      <c r="D3429" s="4" t="str">
        <f ca="1">VLOOKUP(A3429,predictions!A:B,2,FALSE)</f>
        <v>29/08/2022</v>
      </c>
      <c r="E3429" s="4">
        <f t="shared" ca="1" si="13"/>
        <v>44802</v>
      </c>
    </row>
    <row r="3430" spans="1:5" ht="13" x14ac:dyDescent="0.15">
      <c r="A3430" s="1">
        <f ca="1">IFERROR(__xludf.DUMMYFUNCTION("""COMPUTED_VALUE"""),114)</f>
        <v>114</v>
      </c>
      <c r="B3430" s="1" t="str">
        <f ca="1">IFERROR(__xludf.DUMMYFUNCTION("""COMPUTED_VALUE"""),"Media_Print_PARIS MATCH contribution")</f>
        <v>Media_Print_PARIS MATCH contribution</v>
      </c>
      <c r="C3430" s="1">
        <f ca="1">IFERROR(INDIRECT(ADDRESS(MATCH(A3430,'contribution par jour-semaine'!A:A,0),MATCH(B3430,'contribution par jour-semaine'!$1:$1,0),4,1,"contribution par jour-semaine")),"")</f>
        <v>978.58251953125</v>
      </c>
      <c r="D3430" s="4" t="str">
        <f ca="1">VLOOKUP(A3430,predictions!A:B,2,FALSE)</f>
        <v>29/08/2022</v>
      </c>
      <c r="E3430" s="4">
        <f t="shared" ca="1" si="13"/>
        <v>44802</v>
      </c>
    </row>
    <row r="3431" spans="1:5" ht="13" x14ac:dyDescent="0.15">
      <c r="A3431" s="1">
        <f ca="1">IFERROR(__xludf.DUMMYFUNCTION("""COMPUTED_VALUE"""),114)</f>
        <v>114</v>
      </c>
      <c r="B3431" s="1" t="str">
        <f ca="1">IFERROR(__xludf.DUMMYFUNCTION("""COMPUTED_VALUE"""),"Media_Print_BIBA contribution")</f>
        <v>Media_Print_BIBA contribution</v>
      </c>
      <c r="C3431" s="1">
        <f ca="1">IFERROR(INDIRECT(ADDRESS(MATCH(A3431,'contribution par jour-semaine'!A:A,0),MATCH(B3431,'contribution par jour-semaine'!$1:$1,0),4,1,"contribution par jour-semaine")),"")</f>
        <v>34601.94140625</v>
      </c>
      <c r="D3431" s="4" t="str">
        <f ca="1">VLOOKUP(A3431,predictions!A:B,2,FALSE)</f>
        <v>29/08/2022</v>
      </c>
      <c r="E3431" s="4">
        <f t="shared" ca="1" si="13"/>
        <v>44802</v>
      </c>
    </row>
    <row r="3432" spans="1:5" ht="13" x14ac:dyDescent="0.15">
      <c r="A3432" s="1">
        <f ca="1">IFERROR(__xludf.DUMMYFUNCTION("""COMPUTED_VALUE"""),114)</f>
        <v>114</v>
      </c>
      <c r="B3432" s="1" t="str">
        <f ca="1">IFERROR(__xludf.DUMMYFUNCTION("""COMPUTED_VALUE"""),"Media_Print_AVANTAGES contribution")</f>
        <v>Media_Print_AVANTAGES contribution</v>
      </c>
      <c r="C3432" s="1">
        <f ca="1">IFERROR(INDIRECT(ADDRESS(MATCH(A3432,'contribution par jour-semaine'!A:A,0),MATCH(B3432,'contribution par jour-semaine'!$1:$1,0),4,1,"contribution par jour-semaine")),"")</f>
        <v>5090.9150390625</v>
      </c>
      <c r="D3432" s="4" t="str">
        <f ca="1">VLOOKUP(A3432,predictions!A:B,2,FALSE)</f>
        <v>29/08/2022</v>
      </c>
      <c r="E3432" s="4">
        <f t="shared" ca="1" si="13"/>
        <v>44802</v>
      </c>
    </row>
    <row r="3433" spans="1:5" ht="13" x14ac:dyDescent="0.15">
      <c r="A3433" s="1">
        <f ca="1">IFERROR(__xludf.DUMMYFUNCTION("""COMPUTED_VALUE"""),114)</f>
        <v>114</v>
      </c>
      <c r="B3433" s="1" t="str">
        <f ca="1">IFERROR(__xludf.DUMMYFUNCTION("""COMPUTED_VALUE"""),"Media_Print_PSYCHOLOGIES contribution")</f>
        <v>Media_Print_PSYCHOLOGIES contribution</v>
      </c>
      <c r="C3433" s="1">
        <f ca="1">IFERROR(INDIRECT(ADDRESS(MATCH(A3433,'contribution par jour-semaine'!A:A,0),MATCH(B3433,'contribution par jour-semaine'!$1:$1,0),4,1,"contribution par jour-semaine")),"")</f>
        <v>2054.047119140625</v>
      </c>
      <c r="D3433" s="4" t="str">
        <f ca="1">VLOOKUP(A3433,predictions!A:B,2,FALSE)</f>
        <v>29/08/2022</v>
      </c>
      <c r="E3433" s="4">
        <f t="shared" ca="1" si="13"/>
        <v>44802</v>
      </c>
    </row>
    <row r="3434" spans="1:5" ht="13" x14ac:dyDescent="0.15">
      <c r="A3434" s="1">
        <f ca="1">IFERROR(__xludf.DUMMYFUNCTION("""COMPUTED_VALUE"""),114)</f>
        <v>114</v>
      </c>
      <c r="B3434" s="1" t="str">
        <f ca="1">IFERROR(__xludf.DUMMYFUNCTION("""COMPUTED_VALUE"""),"Media_TV_TF1 contribution")</f>
        <v>Media_TV_TF1 contribution</v>
      </c>
      <c r="C3434" s="1">
        <f ca="1">IFERROR(INDIRECT(ADDRESS(MATCH(A3434,'contribution par jour-semaine'!A:A,0),MATCH(B3434,'contribution par jour-semaine'!$1:$1,0),4,1,"contribution par jour-semaine")),"")</f>
        <v>10753.1953125</v>
      </c>
      <c r="D3434" s="4" t="str">
        <f ca="1">VLOOKUP(A3434,predictions!A:B,2,FALSE)</f>
        <v>29/08/2022</v>
      </c>
      <c r="E3434" s="4">
        <f t="shared" ca="1" si="13"/>
        <v>44802</v>
      </c>
    </row>
    <row r="3435" spans="1:5" ht="13" x14ac:dyDescent="0.15">
      <c r="A3435" s="1">
        <f ca="1">IFERROR(__xludf.DUMMYFUNCTION("""COMPUTED_VALUE"""),114)</f>
        <v>114</v>
      </c>
      <c r="B3435" s="1" t="str">
        <f ca="1">IFERROR(__xludf.DUMMYFUNCTION("""COMPUTED_VALUE"""),"Media_TV_Others contribution")</f>
        <v>Media_TV_Others contribution</v>
      </c>
      <c r="C3435" s="1">
        <f ca="1">IFERROR(INDIRECT(ADDRESS(MATCH(A3435,'contribution par jour-semaine'!A:A,0),MATCH(B3435,'contribution par jour-semaine'!$1:$1,0),4,1,"contribution par jour-semaine")),"")</f>
        <v>18006.998046875</v>
      </c>
      <c r="D3435" s="4" t="str">
        <f ca="1">VLOOKUP(A3435,predictions!A:B,2,FALSE)</f>
        <v>29/08/2022</v>
      </c>
      <c r="E3435" s="4">
        <f t="shared" ca="1" si="13"/>
        <v>44802</v>
      </c>
    </row>
    <row r="3436" spans="1:5" ht="13" x14ac:dyDescent="0.15">
      <c r="A3436" s="1">
        <f ca="1">IFERROR(__xludf.DUMMYFUNCTION("""COMPUTED_VALUE"""),114)</f>
        <v>114</v>
      </c>
      <c r="B3436" s="1" t="str">
        <f ca="1">IFERROR(__xludf.DUMMYFUNCTION("""COMPUTED_VALUE"""),"Media_TV_M6 contribution")</f>
        <v>Media_TV_M6 contribution</v>
      </c>
      <c r="C3436" s="1">
        <f ca="1">IFERROR(INDIRECT(ADDRESS(MATCH(A3436,'contribution par jour-semaine'!A:A,0),MATCH(B3436,'contribution par jour-semaine'!$1:$1,0),4,1,"contribution par jour-semaine")),"")</f>
        <v>18667.12109375</v>
      </c>
      <c r="D3436" s="4" t="str">
        <f ca="1">VLOOKUP(A3436,predictions!A:B,2,FALSE)</f>
        <v>29/08/2022</v>
      </c>
      <c r="E3436" s="4">
        <f t="shared" ca="1" si="13"/>
        <v>44802</v>
      </c>
    </row>
    <row r="3437" spans="1:5" ht="13" x14ac:dyDescent="0.15">
      <c r="A3437" s="1">
        <f ca="1">IFERROR(__xludf.DUMMYFUNCTION("""COMPUTED_VALUE"""),114)</f>
        <v>114</v>
      </c>
      <c r="B3437" s="1" t="str">
        <f ca="1">IFERROR(__xludf.DUMMYFUNCTION("""COMPUTED_VALUE"""),"Media_TV_TMC contribution")</f>
        <v>Media_TV_TMC contribution</v>
      </c>
      <c r="C3437" s="1">
        <f ca="1">IFERROR(INDIRECT(ADDRESS(MATCH(A3437,'contribution par jour-semaine'!A:A,0),MATCH(B3437,'contribution par jour-semaine'!$1:$1,0),4,1,"contribution par jour-semaine")),"")</f>
        <v>27265.49609375</v>
      </c>
      <c r="D3437" s="4" t="str">
        <f ca="1">VLOOKUP(A3437,predictions!A:B,2,FALSE)</f>
        <v>29/08/2022</v>
      </c>
      <c r="E3437" s="4">
        <f t="shared" ca="1" si="13"/>
        <v>44802</v>
      </c>
    </row>
    <row r="3438" spans="1:5" ht="13" x14ac:dyDescent="0.15">
      <c r="A3438" s="1">
        <f ca="1">IFERROR(__xludf.DUMMYFUNCTION("""COMPUTED_VALUE"""),114)</f>
        <v>114</v>
      </c>
      <c r="B3438" s="1" t="str">
        <f ca="1">IFERROR(__xludf.DUMMYFUNCTION("""COMPUTED_VALUE"""),"Media_TV_FRANCE 2 contribution")</f>
        <v>Media_TV_FRANCE 2 contribution</v>
      </c>
      <c r="C3438" s="1">
        <f ca="1">IFERROR(INDIRECT(ADDRESS(MATCH(A3438,'contribution par jour-semaine'!A:A,0),MATCH(B3438,'contribution par jour-semaine'!$1:$1,0),4,1,"contribution par jour-semaine")),"")</f>
        <v>15294.7138671875</v>
      </c>
      <c r="D3438" s="4" t="str">
        <f ca="1">VLOOKUP(A3438,predictions!A:B,2,FALSE)</f>
        <v>29/08/2022</v>
      </c>
      <c r="E3438" s="4">
        <f t="shared" ca="1" si="13"/>
        <v>44802</v>
      </c>
    </row>
    <row r="3439" spans="1:5" ht="13" x14ac:dyDescent="0.15">
      <c r="A3439" s="1">
        <f ca="1">IFERROR(__xludf.DUMMYFUNCTION("""COMPUTED_VALUE"""),114)</f>
        <v>114</v>
      </c>
      <c r="B3439" s="1" t="str">
        <f ca="1">IFERROR(__xludf.DUMMYFUNCTION("""COMPUTED_VALUE"""),"Media_TV_BFM TV contribution")</f>
        <v>Media_TV_BFM TV contribution</v>
      </c>
      <c r="C3439" s="1">
        <f ca="1">IFERROR(INDIRECT(ADDRESS(MATCH(A3439,'contribution par jour-semaine'!A:A,0),MATCH(B3439,'contribution par jour-semaine'!$1:$1,0),4,1,"contribution par jour-semaine")),"")</f>
        <v>8543.8603515625</v>
      </c>
      <c r="D3439" s="4" t="str">
        <f ca="1">VLOOKUP(A3439,predictions!A:B,2,FALSE)</f>
        <v>29/08/2022</v>
      </c>
      <c r="E3439" s="4">
        <f t="shared" ca="1" si="13"/>
        <v>44802</v>
      </c>
    </row>
    <row r="3440" spans="1:5" ht="13" x14ac:dyDescent="0.15">
      <c r="A3440" s="1">
        <f ca="1">IFERROR(__xludf.DUMMYFUNCTION("""COMPUTED_VALUE"""),114)</f>
        <v>114</v>
      </c>
      <c r="B3440" s="1" t="str">
        <f ca="1">IFERROR(__xludf.DUMMYFUNCTION("""COMPUTED_VALUE"""),"Media_TV_C8 contribution")</f>
        <v>Media_TV_C8 contribution</v>
      </c>
      <c r="C3440" s="1">
        <f ca="1">IFERROR(INDIRECT(ADDRESS(MATCH(A3440,'contribution par jour-semaine'!A:A,0),MATCH(B3440,'contribution par jour-semaine'!$1:$1,0),4,1,"contribution par jour-semaine")),"")</f>
        <v>8544.759765625</v>
      </c>
      <c r="D3440" s="4" t="str">
        <f ca="1">VLOOKUP(A3440,predictions!A:B,2,FALSE)</f>
        <v>29/08/2022</v>
      </c>
      <c r="E3440" s="4">
        <f t="shared" ca="1" si="13"/>
        <v>44802</v>
      </c>
    </row>
    <row r="3441" spans="1:5" ht="13" x14ac:dyDescent="0.15">
      <c r="A3441" s="1">
        <f ca="1">IFERROR(__xludf.DUMMYFUNCTION("""COMPUTED_VALUE"""),114)</f>
        <v>114</v>
      </c>
      <c r="B3441" s="1" t="str">
        <f ca="1">IFERROR(__xludf.DUMMYFUNCTION("""COMPUTED_VALUE"""),"Media_TV_TF1 SERIES FILMS contribution")</f>
        <v>Media_TV_TF1 SERIES FILMS contribution</v>
      </c>
      <c r="C3441" s="1">
        <f ca="1">IFERROR(INDIRECT(ADDRESS(MATCH(A3441,'contribution par jour-semaine'!A:A,0),MATCH(B3441,'contribution par jour-semaine'!$1:$1,0),4,1,"contribution par jour-semaine")),"")</f>
        <v>9979.177734375</v>
      </c>
      <c r="D3441" s="4" t="str">
        <f ca="1">VLOOKUP(A3441,predictions!A:B,2,FALSE)</f>
        <v>29/08/2022</v>
      </c>
      <c r="E3441" s="4">
        <f t="shared" ca="1" si="13"/>
        <v>44802</v>
      </c>
    </row>
    <row r="3442" spans="1:5" ht="13" x14ac:dyDescent="0.15">
      <c r="A3442" s="1">
        <f ca="1">IFERROR(__xludf.DUMMYFUNCTION("""COMPUTED_VALUE"""),114)</f>
        <v>114</v>
      </c>
      <c r="B3442" s="1" t="str">
        <f ca="1">IFERROR(__xludf.DUMMYFUNCTION("""COMPUTED_VALUE"""),"Media_TV_NRJ12 contribution")</f>
        <v>Media_TV_NRJ12 contribution</v>
      </c>
      <c r="C3442" s="1">
        <f ca="1">IFERROR(INDIRECT(ADDRESS(MATCH(A3442,'contribution par jour-semaine'!A:A,0),MATCH(B3442,'contribution par jour-semaine'!$1:$1,0),4,1,"contribution par jour-semaine")),"")</f>
        <v>10454.5361328125</v>
      </c>
      <c r="D3442" s="4" t="str">
        <f ca="1">VLOOKUP(A3442,predictions!A:B,2,FALSE)</f>
        <v>29/08/2022</v>
      </c>
      <c r="E3442" s="4">
        <f t="shared" ca="1" si="13"/>
        <v>44802</v>
      </c>
    </row>
    <row r="3443" spans="1:5" ht="13" x14ac:dyDescent="0.15">
      <c r="A3443" s="1">
        <f ca="1">IFERROR(__xludf.DUMMYFUNCTION("""COMPUTED_VALUE"""),114)</f>
        <v>114</v>
      </c>
      <c r="B3443" s="1" t="str">
        <f ca="1">IFERROR(__xludf.DUMMYFUNCTION("""COMPUTED_VALUE"""),"Media_Search contribution")</f>
        <v>Media_Search contribution</v>
      </c>
      <c r="C3443" s="1">
        <f ca="1">IFERROR(INDIRECT(ADDRESS(MATCH(A3443,'contribution par jour-semaine'!A:A,0),MATCH(B3443,'contribution par jour-semaine'!$1:$1,0),4,1,"contribution par jour-semaine")),"")</f>
        <v>84299.171875</v>
      </c>
      <c r="D3443" s="4" t="str">
        <f ca="1">VLOOKUP(A3443,predictions!A:B,2,FALSE)</f>
        <v>29/08/2022</v>
      </c>
      <c r="E3443" s="4">
        <f t="shared" ca="1" si="13"/>
        <v>44802</v>
      </c>
    </row>
    <row r="3444" spans="1:5" ht="13" x14ac:dyDescent="0.15">
      <c r="A3444" s="1">
        <f ca="1">IFERROR(__xludf.DUMMYFUNCTION("""COMPUTED_VALUE"""),114)</f>
        <v>114</v>
      </c>
      <c r="B3444" s="1" t="str">
        <f ca="1">IFERROR(__xludf.DUMMYFUNCTION("""COMPUTED_VALUE"""),"Media_Social contribution")</f>
        <v>Media_Social contribution</v>
      </c>
      <c r="C3444" s="1">
        <f ca="1">IFERROR(INDIRECT(ADDRESS(MATCH(A3444,'contribution par jour-semaine'!A:A,0),MATCH(B3444,'contribution par jour-semaine'!$1:$1,0),4,1,"contribution par jour-semaine")),"")</f>
        <v>299691.03125</v>
      </c>
      <c r="D3444" s="4" t="str">
        <f ca="1">VLOOKUP(A3444,predictions!A:B,2,FALSE)</f>
        <v>29/08/2022</v>
      </c>
      <c r="E3444" s="4">
        <f t="shared" ca="1" si="13"/>
        <v>44802</v>
      </c>
    </row>
    <row r="3445" spans="1:5" ht="13" x14ac:dyDescent="0.15">
      <c r="A3445" s="1">
        <f ca="1">IFERROR(__xludf.DUMMYFUNCTION("""COMPUTED_VALUE"""),114)</f>
        <v>114</v>
      </c>
      <c r="B3445" s="1" t="str">
        <f ca="1">IFERROR(__xludf.DUMMYFUNCTION("""COMPUTED_VALUE"""),"Media_Display contribution")</f>
        <v>Media_Display contribution</v>
      </c>
      <c r="C3445" s="1">
        <f ca="1">IFERROR(INDIRECT(ADDRESS(MATCH(A3445,'contribution par jour-semaine'!A:A,0),MATCH(B3445,'contribution par jour-semaine'!$1:$1,0),4,1,"contribution par jour-semaine")),"")</f>
        <v>46992.5703125</v>
      </c>
      <c r="D3445" s="4" t="str">
        <f ca="1">VLOOKUP(A3445,predictions!A:B,2,FALSE)</f>
        <v>29/08/2022</v>
      </c>
      <c r="E3445" s="4">
        <f t="shared" ca="1" si="13"/>
        <v>44802</v>
      </c>
    </row>
    <row r="3446" spans="1:5" ht="13" x14ac:dyDescent="0.15">
      <c r="A3446" s="1">
        <f ca="1">IFERROR(__xludf.DUMMYFUNCTION("""COMPUTED_VALUE"""),114)</f>
        <v>114</v>
      </c>
      <c r="B3446" s="1" t="str">
        <f ca="1">IFERROR(__xludf.DUMMYFUNCTION("""COMPUTED_VALUE"""),"Media_OOH_JC DECAUX VITRINE 2M2 NATIONAL contribution")</f>
        <v>Media_OOH_JC DECAUX VITRINE 2M2 NATIONAL contribution</v>
      </c>
      <c r="C3446" s="1">
        <f ca="1">IFERROR(INDIRECT(ADDRESS(MATCH(A3446,'contribution par jour-semaine'!A:A,0),MATCH(B3446,'contribution par jour-semaine'!$1:$1,0),4,1,"contribution par jour-semaine")),"")</f>
        <v>1012.3008422851562</v>
      </c>
      <c r="D3446" s="4" t="str">
        <f ca="1">VLOOKUP(A3446,predictions!A:B,2,FALSE)</f>
        <v>29/08/2022</v>
      </c>
      <c r="E3446" s="4">
        <f t="shared" ca="1" si="13"/>
        <v>44802</v>
      </c>
    </row>
    <row r="3447" spans="1:5" ht="13" x14ac:dyDescent="0.15">
      <c r="A3447" s="1">
        <f ca="1">IFERROR(__xludf.DUMMYFUNCTION("""COMPUTED_VALUE"""),114)</f>
        <v>114</v>
      </c>
      <c r="B3447" s="1" t="str">
        <f ca="1">IFERROR(__xludf.DUMMYFUNCTION("""COMPUTED_VALUE"""),"Media_OOH_METROBUS METRO NATIONAL contribution")</f>
        <v>Media_OOH_METROBUS METRO NATIONAL contribution</v>
      </c>
      <c r="C3447" s="1">
        <f ca="1">IFERROR(INDIRECT(ADDRESS(MATCH(A3447,'contribution par jour-semaine'!A:A,0),MATCH(B3447,'contribution par jour-semaine'!$1:$1,0),4,1,"contribution par jour-semaine")),"")</f>
        <v>14189.7548828125</v>
      </c>
      <c r="D3447" s="4" t="str">
        <f ca="1">VLOOKUP(A3447,predictions!A:B,2,FALSE)</f>
        <v>29/08/2022</v>
      </c>
      <c r="E3447" s="4">
        <f t="shared" ca="1" si="13"/>
        <v>44802</v>
      </c>
    </row>
    <row r="3448" spans="1:5" ht="13" x14ac:dyDescent="0.15">
      <c r="A3448" s="1">
        <f ca="1">IFERROR(__xludf.DUMMYFUNCTION("""COMPUTED_VALUE"""),114)</f>
        <v>114</v>
      </c>
      <c r="B3448" s="1" t="str">
        <f ca="1">IFERROR(__xludf.DUMMYFUNCTION("""COMPUTED_VALUE"""),"Media_OOH_CLEAR CHANNEL SHOPPING MALLS contribution")</f>
        <v>Media_OOH_CLEAR CHANNEL SHOPPING MALLS contribution</v>
      </c>
      <c r="C3448" s="1">
        <f ca="1">IFERROR(INDIRECT(ADDRESS(MATCH(A3448,'contribution par jour-semaine'!A:A,0),MATCH(B3448,'contribution par jour-semaine'!$1:$1,0),4,1,"contribution par jour-semaine")),"")</f>
        <v>8593.8642578125</v>
      </c>
      <c r="D3448" s="4" t="str">
        <f ca="1">VLOOKUP(A3448,predictions!A:B,2,FALSE)</f>
        <v>29/08/2022</v>
      </c>
      <c r="E3448" s="4">
        <f t="shared" ca="1" si="13"/>
        <v>44802</v>
      </c>
    </row>
    <row r="3449" spans="1:5" ht="13" x14ac:dyDescent="0.15">
      <c r="A3449" s="1">
        <f ca="1">IFERROR(__xludf.DUMMYFUNCTION("""COMPUTED_VALUE"""),114)</f>
        <v>114</v>
      </c>
      <c r="B3449" s="1" t="str">
        <f ca="1">IFERROR(__xludf.DUMMYFUNCTION("""COMPUTED_VALUE"""),"Media_OOH_MEDIAGARES TRANSPORT contribution")</f>
        <v>Media_OOH_MEDIAGARES TRANSPORT contribution</v>
      </c>
      <c r="C3449" s="1">
        <f ca="1">IFERROR(INDIRECT(ADDRESS(MATCH(A3449,'contribution par jour-semaine'!A:A,0),MATCH(B3449,'contribution par jour-semaine'!$1:$1,0),4,1,"contribution par jour-semaine")),"")</f>
        <v>12135.220703125</v>
      </c>
      <c r="D3449" s="4" t="str">
        <f ca="1">VLOOKUP(A3449,predictions!A:B,2,FALSE)</f>
        <v>29/08/2022</v>
      </c>
      <c r="E3449" s="4">
        <f t="shared" ca="1" si="13"/>
        <v>44802</v>
      </c>
    </row>
    <row r="3450" spans="1:5" ht="13" x14ac:dyDescent="0.15">
      <c r="A3450" s="1">
        <f ca="1">IFERROR(__xludf.DUMMYFUNCTION("""COMPUTED_VALUE"""),114)</f>
        <v>114</v>
      </c>
      <c r="B3450" s="1" t="str">
        <f ca="1">IFERROR(__xludf.DUMMYFUNCTION("""COMPUTED_VALUE"""),"Media_OOH_Others contribution")</f>
        <v>Media_OOH_Others contribution</v>
      </c>
      <c r="C3450" s="1">
        <f ca="1">IFERROR(INDIRECT(ADDRESS(MATCH(A3450,'contribution par jour-semaine'!A:A,0),MATCH(B3450,'contribution par jour-semaine'!$1:$1,0),4,1,"contribution par jour-semaine")),"")</f>
        <v>3316.80517578125</v>
      </c>
      <c r="D3450" s="4" t="str">
        <f ca="1">VLOOKUP(A3450,predictions!A:B,2,FALSE)</f>
        <v>29/08/2022</v>
      </c>
      <c r="E3450" s="4">
        <f t="shared" ca="1" si="13"/>
        <v>44802</v>
      </c>
    </row>
    <row r="3451" spans="1:5" ht="13" x14ac:dyDescent="0.15">
      <c r="A3451" s="1">
        <f ca="1">IFERROR(__xludf.DUMMYFUNCTION("""COMPUTED_VALUE"""),114)</f>
        <v>114</v>
      </c>
      <c r="B3451" s="1" t="str">
        <f ca="1">IFERROR(__xludf.DUMMYFUNCTION("""COMPUTED_VALUE"""),"baseline contribution")</f>
        <v>baseline contribution</v>
      </c>
      <c r="C3451" s="1">
        <f ca="1">IFERROR(INDIRECT(ADDRESS(MATCH(A3451,'contribution par jour-semaine'!A:A,0),MATCH(B3451,'contribution par jour-semaine'!$1:$1,0),4,1,"contribution par jour-semaine")),"")</f>
        <v>1394641</v>
      </c>
      <c r="D3451" s="4" t="str">
        <f ca="1">VLOOKUP(A3451,predictions!A:B,2,FALSE)</f>
        <v>29/08/2022</v>
      </c>
      <c r="E3451" s="4">
        <f t="shared" ca="1" si="13"/>
        <v>44802</v>
      </c>
    </row>
    <row r="3452" spans="1:5" ht="13" x14ac:dyDescent="0.15">
      <c r="A3452" s="1">
        <f ca="1">IFERROR(__xludf.DUMMYFUNCTION("""COMPUTED_VALUE"""),115)</f>
        <v>115</v>
      </c>
      <c r="B3452" s="1" t="str">
        <f ca="1">IFERROR(__xludf.DUMMYFUNCTION("""COMPUTED_VALUE"""),"Media_Print_Others contribution")</f>
        <v>Media_Print_Others contribution</v>
      </c>
      <c r="C3452" s="1">
        <f ca="1">IFERROR(INDIRECT(ADDRESS(MATCH(A3452,'contribution par jour-semaine'!A:A,0),MATCH(B3452,'contribution par jour-semaine'!$1:$1,0),4,1,"contribution par jour-semaine")),"")</f>
        <v>24375.34375</v>
      </c>
      <c r="D3452" s="4" t="str">
        <f ca="1">VLOOKUP(A3452,predictions!A:B,2,FALSE)</f>
        <v>05/09/2022</v>
      </c>
      <c r="E3452" s="4">
        <f t="shared" ca="1" si="13"/>
        <v>44809</v>
      </c>
    </row>
    <row r="3453" spans="1:5" ht="13" x14ac:dyDescent="0.15">
      <c r="A3453" s="1">
        <f ca="1">IFERROR(__xludf.DUMMYFUNCTION("""COMPUTED_VALUE"""),115)</f>
        <v>115</v>
      </c>
      <c r="B3453" s="1" t="str">
        <f ca="1">IFERROR(__xludf.DUMMYFUNCTION("""COMPUTED_VALUE"""),"Media_Print_ELLE contribution")</f>
        <v>Media_Print_ELLE contribution</v>
      </c>
      <c r="C3453" s="1">
        <f ca="1">IFERROR(INDIRECT(ADDRESS(MATCH(A3453,'contribution par jour-semaine'!A:A,0),MATCH(B3453,'contribution par jour-semaine'!$1:$1,0),4,1,"contribution par jour-semaine")),"")</f>
        <v>39080.5859375</v>
      </c>
      <c r="D3453" s="4" t="str">
        <f ca="1">VLOOKUP(A3453,predictions!A:B,2,FALSE)</f>
        <v>05/09/2022</v>
      </c>
      <c r="E3453" s="4">
        <f t="shared" ca="1" si="13"/>
        <v>44809</v>
      </c>
    </row>
    <row r="3454" spans="1:5" ht="13" x14ac:dyDescent="0.15">
      <c r="A3454" s="1">
        <f ca="1">IFERROR(__xludf.DUMMYFUNCTION("""COMPUTED_VALUE"""),115)</f>
        <v>115</v>
      </c>
      <c r="B3454" s="1" t="str">
        <f ca="1">IFERROR(__xludf.DUMMYFUNCTION("""COMPUTED_VALUE"""),"Media_Print_MADAME FIGARO contribution")</f>
        <v>Media_Print_MADAME FIGARO contribution</v>
      </c>
      <c r="C3454" s="1">
        <f ca="1">IFERROR(INDIRECT(ADDRESS(MATCH(A3454,'contribution par jour-semaine'!A:A,0),MATCH(B3454,'contribution par jour-semaine'!$1:$1,0),4,1,"contribution par jour-semaine")),"")</f>
        <v>22061.853515625</v>
      </c>
      <c r="D3454" s="4" t="str">
        <f ca="1">VLOOKUP(A3454,predictions!A:B,2,FALSE)</f>
        <v>05/09/2022</v>
      </c>
      <c r="E3454" s="4">
        <f t="shared" ca="1" si="13"/>
        <v>44809</v>
      </c>
    </row>
    <row r="3455" spans="1:5" ht="13" x14ac:dyDescent="0.15">
      <c r="A3455" s="1">
        <f ca="1">IFERROR(__xludf.DUMMYFUNCTION("""COMPUTED_VALUE"""),115)</f>
        <v>115</v>
      </c>
      <c r="B3455" s="1" t="str">
        <f ca="1">IFERROR(__xludf.DUMMYFUNCTION("""COMPUTED_VALUE"""),"Media_Print_MARIE CLAIRE contribution")</f>
        <v>Media_Print_MARIE CLAIRE contribution</v>
      </c>
      <c r="C3455" s="1">
        <f ca="1">IFERROR(INDIRECT(ADDRESS(MATCH(A3455,'contribution par jour-semaine'!A:A,0),MATCH(B3455,'contribution par jour-semaine'!$1:$1,0),4,1,"contribution par jour-semaine")),"")</f>
        <v>13128.619140625</v>
      </c>
      <c r="D3455" s="4" t="str">
        <f ca="1">VLOOKUP(A3455,predictions!A:B,2,FALSE)</f>
        <v>05/09/2022</v>
      </c>
      <c r="E3455" s="4">
        <f t="shared" ca="1" si="13"/>
        <v>44809</v>
      </c>
    </row>
    <row r="3456" spans="1:5" ht="13" x14ac:dyDescent="0.15">
      <c r="A3456" s="1">
        <f ca="1">IFERROR(__xludf.DUMMYFUNCTION("""COMPUTED_VALUE"""),115)</f>
        <v>115</v>
      </c>
      <c r="B3456" s="1" t="str">
        <f ca="1">IFERROR(__xludf.DUMMYFUNCTION("""COMPUTED_VALUE"""),"Media_Print_VERSION FEMINA contribution")</f>
        <v>Media_Print_VERSION FEMINA contribution</v>
      </c>
      <c r="C3456" s="1">
        <f ca="1">IFERROR(INDIRECT(ADDRESS(MATCH(A3456,'contribution par jour-semaine'!A:A,0),MATCH(B3456,'contribution par jour-semaine'!$1:$1,0),4,1,"contribution par jour-semaine")),"")</f>
        <v>8333.3369140625</v>
      </c>
      <c r="D3456" s="4" t="str">
        <f ca="1">VLOOKUP(A3456,predictions!A:B,2,FALSE)</f>
        <v>05/09/2022</v>
      </c>
      <c r="E3456" s="4">
        <f t="shared" ca="1" si="13"/>
        <v>44809</v>
      </c>
    </row>
    <row r="3457" spans="1:5" ht="13" x14ac:dyDescent="0.15">
      <c r="A3457" s="1">
        <f ca="1">IFERROR(__xludf.DUMMYFUNCTION("""COMPUTED_VALUE"""),115)</f>
        <v>115</v>
      </c>
      <c r="B3457" s="1" t="str">
        <f ca="1">IFERROR(__xludf.DUMMYFUNCTION("""COMPUTED_VALUE"""),"Media_Print_GALA contribution")</f>
        <v>Media_Print_GALA contribution</v>
      </c>
      <c r="C3457" s="1">
        <f ca="1">IFERROR(INDIRECT(ADDRESS(MATCH(A3457,'contribution par jour-semaine'!A:A,0),MATCH(B3457,'contribution par jour-semaine'!$1:$1,0),4,1,"contribution par jour-semaine")),"")</f>
        <v>24679.59765625</v>
      </c>
      <c r="D3457" s="4" t="str">
        <f ca="1">VLOOKUP(A3457,predictions!A:B,2,FALSE)</f>
        <v>05/09/2022</v>
      </c>
      <c r="E3457" s="4">
        <f t="shared" ca="1" si="13"/>
        <v>44809</v>
      </c>
    </row>
    <row r="3458" spans="1:5" ht="13" x14ac:dyDescent="0.15">
      <c r="A3458" s="1">
        <f ca="1">IFERROR(__xludf.DUMMYFUNCTION("""COMPUTED_VALUE"""),115)</f>
        <v>115</v>
      </c>
      <c r="B3458" s="1" t="str">
        <f ca="1">IFERROR(__xludf.DUMMYFUNCTION("""COMPUTED_VALUE"""),"Media_Print_COSMOPOLITAN contribution")</f>
        <v>Media_Print_COSMOPOLITAN contribution</v>
      </c>
      <c r="C3458" s="1">
        <f ca="1">IFERROR(INDIRECT(ADDRESS(MATCH(A3458,'contribution par jour-semaine'!A:A,0),MATCH(B3458,'contribution par jour-semaine'!$1:$1,0),4,1,"contribution par jour-semaine")),"")</f>
        <v>34237.51171875</v>
      </c>
      <c r="D3458" s="4" t="str">
        <f ca="1">VLOOKUP(A3458,predictions!A:B,2,FALSE)</f>
        <v>05/09/2022</v>
      </c>
      <c r="E3458" s="4">
        <f t="shared" ca="1" si="13"/>
        <v>44809</v>
      </c>
    </row>
    <row r="3459" spans="1:5" ht="13" x14ac:dyDescent="0.15">
      <c r="A3459" s="1">
        <f ca="1">IFERROR(__xludf.DUMMYFUNCTION("""COMPUTED_VALUE"""),115)</f>
        <v>115</v>
      </c>
      <c r="B3459" s="1" t="str">
        <f ca="1">IFERROR(__xludf.DUMMYFUNCTION("""COMPUTED_VALUE"""),"Media_Print_FEMME ACTUELLE contribution")</f>
        <v>Media_Print_FEMME ACTUELLE contribution</v>
      </c>
      <c r="C3459" s="1">
        <f ca="1">IFERROR(INDIRECT(ADDRESS(MATCH(A3459,'contribution par jour-semaine'!A:A,0),MATCH(B3459,'contribution par jour-semaine'!$1:$1,0),4,1,"contribution par jour-semaine")),"")</f>
        <v>4902.39111328125</v>
      </c>
      <c r="D3459" s="4" t="str">
        <f ca="1">VLOOKUP(A3459,predictions!A:B,2,FALSE)</f>
        <v>05/09/2022</v>
      </c>
      <c r="E3459" s="4">
        <f t="shared" ca="1" si="13"/>
        <v>44809</v>
      </c>
    </row>
    <row r="3460" spans="1:5" ht="13" x14ac:dyDescent="0.15">
      <c r="A3460" s="1">
        <f ca="1">IFERROR(__xludf.DUMMYFUNCTION("""COMPUTED_VALUE"""),115)</f>
        <v>115</v>
      </c>
      <c r="B3460" s="1" t="str">
        <f ca="1">IFERROR(__xludf.DUMMYFUNCTION("""COMPUTED_VALUE"""),"Media_Print_PARIS MATCH contribution")</f>
        <v>Media_Print_PARIS MATCH contribution</v>
      </c>
      <c r="C3460" s="1">
        <f ca="1">IFERROR(INDIRECT(ADDRESS(MATCH(A3460,'contribution par jour-semaine'!A:A,0),MATCH(B3460,'contribution par jour-semaine'!$1:$1,0),4,1,"contribution par jour-semaine")),"")</f>
        <v>872.0528564453125</v>
      </c>
      <c r="D3460" s="4" t="str">
        <f ca="1">VLOOKUP(A3460,predictions!A:B,2,FALSE)</f>
        <v>05/09/2022</v>
      </c>
      <c r="E3460" s="4">
        <f t="shared" ca="1" si="13"/>
        <v>44809</v>
      </c>
    </row>
    <row r="3461" spans="1:5" ht="13" x14ac:dyDescent="0.15">
      <c r="A3461" s="1">
        <f ca="1">IFERROR(__xludf.DUMMYFUNCTION("""COMPUTED_VALUE"""),115)</f>
        <v>115</v>
      </c>
      <c r="B3461" s="1" t="str">
        <f ca="1">IFERROR(__xludf.DUMMYFUNCTION("""COMPUTED_VALUE"""),"Media_Print_BIBA contribution")</f>
        <v>Media_Print_BIBA contribution</v>
      </c>
      <c r="C3461" s="1">
        <f ca="1">IFERROR(INDIRECT(ADDRESS(MATCH(A3461,'contribution par jour-semaine'!A:A,0),MATCH(B3461,'contribution par jour-semaine'!$1:$1,0),4,1,"contribution par jour-semaine")),"")</f>
        <v>28445.3359375</v>
      </c>
      <c r="D3461" s="4" t="str">
        <f ca="1">VLOOKUP(A3461,predictions!A:B,2,FALSE)</f>
        <v>05/09/2022</v>
      </c>
      <c r="E3461" s="4">
        <f t="shared" ca="1" si="13"/>
        <v>44809</v>
      </c>
    </row>
    <row r="3462" spans="1:5" ht="13" x14ac:dyDescent="0.15">
      <c r="A3462" s="1">
        <f ca="1">IFERROR(__xludf.DUMMYFUNCTION("""COMPUTED_VALUE"""),115)</f>
        <v>115</v>
      </c>
      <c r="B3462" s="1" t="str">
        <f ca="1">IFERROR(__xludf.DUMMYFUNCTION("""COMPUTED_VALUE"""),"Media_Print_AVANTAGES contribution")</f>
        <v>Media_Print_AVANTAGES contribution</v>
      </c>
      <c r="C3462" s="1">
        <f ca="1">IFERROR(INDIRECT(ADDRESS(MATCH(A3462,'contribution par jour-semaine'!A:A,0),MATCH(B3462,'contribution par jour-semaine'!$1:$1,0),4,1,"contribution par jour-semaine")),"")</f>
        <v>4933.34326171875</v>
      </c>
      <c r="D3462" s="4" t="str">
        <f ca="1">VLOOKUP(A3462,predictions!A:B,2,FALSE)</f>
        <v>05/09/2022</v>
      </c>
      <c r="E3462" s="4">
        <f t="shared" ca="1" si="13"/>
        <v>44809</v>
      </c>
    </row>
    <row r="3463" spans="1:5" ht="13" x14ac:dyDescent="0.15">
      <c r="A3463" s="1">
        <f ca="1">IFERROR(__xludf.DUMMYFUNCTION("""COMPUTED_VALUE"""),115)</f>
        <v>115</v>
      </c>
      <c r="B3463" s="1" t="str">
        <f ca="1">IFERROR(__xludf.DUMMYFUNCTION("""COMPUTED_VALUE"""),"Media_Print_PSYCHOLOGIES contribution")</f>
        <v>Media_Print_PSYCHOLOGIES contribution</v>
      </c>
      <c r="C3463" s="1">
        <f ca="1">IFERROR(INDIRECT(ADDRESS(MATCH(A3463,'contribution par jour-semaine'!A:A,0),MATCH(B3463,'contribution par jour-semaine'!$1:$1,0),4,1,"contribution par jour-semaine")),"")</f>
        <v>1871.37060546875</v>
      </c>
      <c r="D3463" s="4" t="str">
        <f ca="1">VLOOKUP(A3463,predictions!A:B,2,FALSE)</f>
        <v>05/09/2022</v>
      </c>
      <c r="E3463" s="4">
        <f t="shared" ca="1" si="13"/>
        <v>44809</v>
      </c>
    </row>
    <row r="3464" spans="1:5" ht="13" x14ac:dyDescent="0.15">
      <c r="A3464" s="1">
        <f ca="1">IFERROR(__xludf.DUMMYFUNCTION("""COMPUTED_VALUE"""),115)</f>
        <v>115</v>
      </c>
      <c r="B3464" s="1" t="str">
        <f ca="1">IFERROR(__xludf.DUMMYFUNCTION("""COMPUTED_VALUE"""),"Media_TV_TF1 contribution")</f>
        <v>Media_TV_TF1 contribution</v>
      </c>
      <c r="C3464" s="1">
        <f ca="1">IFERROR(INDIRECT(ADDRESS(MATCH(A3464,'contribution par jour-semaine'!A:A,0),MATCH(B3464,'contribution par jour-semaine'!$1:$1,0),4,1,"contribution par jour-semaine")),"")</f>
        <v>11780.763671875</v>
      </c>
      <c r="D3464" s="4" t="str">
        <f ca="1">VLOOKUP(A3464,predictions!A:B,2,FALSE)</f>
        <v>05/09/2022</v>
      </c>
      <c r="E3464" s="4">
        <f t="shared" ca="1" si="13"/>
        <v>44809</v>
      </c>
    </row>
    <row r="3465" spans="1:5" ht="13" x14ac:dyDescent="0.15">
      <c r="A3465" s="1">
        <f ca="1">IFERROR(__xludf.DUMMYFUNCTION("""COMPUTED_VALUE"""),115)</f>
        <v>115</v>
      </c>
      <c r="B3465" s="1" t="str">
        <f ca="1">IFERROR(__xludf.DUMMYFUNCTION("""COMPUTED_VALUE"""),"Media_TV_Others contribution")</f>
        <v>Media_TV_Others contribution</v>
      </c>
      <c r="C3465" s="1">
        <f ca="1">IFERROR(INDIRECT(ADDRESS(MATCH(A3465,'contribution par jour-semaine'!A:A,0),MATCH(B3465,'contribution par jour-semaine'!$1:$1,0),4,1,"contribution par jour-semaine")),"")</f>
        <v>19353.94921875</v>
      </c>
      <c r="D3465" s="4" t="str">
        <f ca="1">VLOOKUP(A3465,predictions!A:B,2,FALSE)</f>
        <v>05/09/2022</v>
      </c>
      <c r="E3465" s="4">
        <f t="shared" ca="1" si="13"/>
        <v>44809</v>
      </c>
    </row>
    <row r="3466" spans="1:5" ht="13" x14ac:dyDescent="0.15">
      <c r="A3466" s="1">
        <f ca="1">IFERROR(__xludf.DUMMYFUNCTION("""COMPUTED_VALUE"""),115)</f>
        <v>115</v>
      </c>
      <c r="B3466" s="1" t="str">
        <f ca="1">IFERROR(__xludf.DUMMYFUNCTION("""COMPUTED_VALUE"""),"Media_TV_M6 contribution")</f>
        <v>Media_TV_M6 contribution</v>
      </c>
      <c r="C3466" s="1">
        <f ca="1">IFERROR(INDIRECT(ADDRESS(MATCH(A3466,'contribution par jour-semaine'!A:A,0),MATCH(B3466,'contribution par jour-semaine'!$1:$1,0),4,1,"contribution par jour-semaine")),"")</f>
        <v>18463.615234375</v>
      </c>
      <c r="D3466" s="4" t="str">
        <f ca="1">VLOOKUP(A3466,predictions!A:B,2,FALSE)</f>
        <v>05/09/2022</v>
      </c>
      <c r="E3466" s="4">
        <f t="shared" ca="1" si="13"/>
        <v>44809</v>
      </c>
    </row>
    <row r="3467" spans="1:5" ht="13" x14ac:dyDescent="0.15">
      <c r="A3467" s="1">
        <f ca="1">IFERROR(__xludf.DUMMYFUNCTION("""COMPUTED_VALUE"""),115)</f>
        <v>115</v>
      </c>
      <c r="B3467" s="1" t="str">
        <f ca="1">IFERROR(__xludf.DUMMYFUNCTION("""COMPUTED_VALUE"""),"Media_TV_TMC contribution")</f>
        <v>Media_TV_TMC contribution</v>
      </c>
      <c r="C3467" s="1">
        <f ca="1">IFERROR(INDIRECT(ADDRESS(MATCH(A3467,'contribution par jour-semaine'!A:A,0),MATCH(B3467,'contribution par jour-semaine'!$1:$1,0),4,1,"contribution par jour-semaine")),"")</f>
        <v>25745.3125</v>
      </c>
      <c r="D3467" s="4" t="str">
        <f ca="1">VLOOKUP(A3467,predictions!A:B,2,FALSE)</f>
        <v>05/09/2022</v>
      </c>
      <c r="E3467" s="4">
        <f t="shared" ca="1" si="13"/>
        <v>44809</v>
      </c>
    </row>
    <row r="3468" spans="1:5" ht="13" x14ac:dyDescent="0.15">
      <c r="A3468" s="1">
        <f ca="1">IFERROR(__xludf.DUMMYFUNCTION("""COMPUTED_VALUE"""),115)</f>
        <v>115</v>
      </c>
      <c r="B3468" s="1" t="str">
        <f ca="1">IFERROR(__xludf.DUMMYFUNCTION("""COMPUTED_VALUE"""),"Media_TV_FRANCE 2 contribution")</f>
        <v>Media_TV_FRANCE 2 contribution</v>
      </c>
      <c r="C3468" s="1">
        <f ca="1">IFERROR(INDIRECT(ADDRESS(MATCH(A3468,'contribution par jour-semaine'!A:A,0),MATCH(B3468,'contribution par jour-semaine'!$1:$1,0),4,1,"contribution par jour-semaine")),"")</f>
        <v>14692.1005859375</v>
      </c>
      <c r="D3468" s="4" t="str">
        <f ca="1">VLOOKUP(A3468,predictions!A:B,2,FALSE)</f>
        <v>05/09/2022</v>
      </c>
      <c r="E3468" s="4">
        <f t="shared" ca="1" si="13"/>
        <v>44809</v>
      </c>
    </row>
    <row r="3469" spans="1:5" ht="13" x14ac:dyDescent="0.15">
      <c r="A3469" s="1">
        <f ca="1">IFERROR(__xludf.DUMMYFUNCTION("""COMPUTED_VALUE"""),115)</f>
        <v>115</v>
      </c>
      <c r="B3469" s="1" t="str">
        <f ca="1">IFERROR(__xludf.DUMMYFUNCTION("""COMPUTED_VALUE"""),"Media_TV_BFM TV contribution")</f>
        <v>Media_TV_BFM TV contribution</v>
      </c>
      <c r="C3469" s="1">
        <f ca="1">IFERROR(INDIRECT(ADDRESS(MATCH(A3469,'contribution par jour-semaine'!A:A,0),MATCH(B3469,'contribution par jour-semaine'!$1:$1,0),4,1,"contribution par jour-semaine")),"")</f>
        <v>11034.142578125</v>
      </c>
      <c r="D3469" s="4" t="str">
        <f ca="1">VLOOKUP(A3469,predictions!A:B,2,FALSE)</f>
        <v>05/09/2022</v>
      </c>
      <c r="E3469" s="4">
        <f t="shared" ca="1" si="13"/>
        <v>44809</v>
      </c>
    </row>
    <row r="3470" spans="1:5" ht="13" x14ac:dyDescent="0.15">
      <c r="A3470" s="1">
        <f ca="1">IFERROR(__xludf.DUMMYFUNCTION("""COMPUTED_VALUE"""),115)</f>
        <v>115</v>
      </c>
      <c r="B3470" s="1" t="str">
        <f ca="1">IFERROR(__xludf.DUMMYFUNCTION("""COMPUTED_VALUE"""),"Media_TV_C8 contribution")</f>
        <v>Media_TV_C8 contribution</v>
      </c>
      <c r="C3470" s="1">
        <f ca="1">IFERROR(INDIRECT(ADDRESS(MATCH(A3470,'contribution par jour-semaine'!A:A,0),MATCH(B3470,'contribution par jour-semaine'!$1:$1,0),4,1,"contribution par jour-semaine")),"")</f>
        <v>8471.638671875</v>
      </c>
      <c r="D3470" s="4" t="str">
        <f ca="1">VLOOKUP(A3470,predictions!A:B,2,FALSE)</f>
        <v>05/09/2022</v>
      </c>
      <c r="E3470" s="4">
        <f t="shared" ca="1" si="13"/>
        <v>44809</v>
      </c>
    </row>
    <row r="3471" spans="1:5" ht="13" x14ac:dyDescent="0.15">
      <c r="A3471" s="1">
        <f ca="1">IFERROR(__xludf.DUMMYFUNCTION("""COMPUTED_VALUE"""),115)</f>
        <v>115</v>
      </c>
      <c r="B3471" s="1" t="str">
        <f ca="1">IFERROR(__xludf.DUMMYFUNCTION("""COMPUTED_VALUE"""),"Media_TV_TF1 SERIES FILMS contribution")</f>
        <v>Media_TV_TF1 SERIES FILMS contribution</v>
      </c>
      <c r="C3471" s="1">
        <f ca="1">IFERROR(INDIRECT(ADDRESS(MATCH(A3471,'contribution par jour-semaine'!A:A,0),MATCH(B3471,'contribution par jour-semaine'!$1:$1,0),4,1,"contribution par jour-semaine")),"")</f>
        <v>9840.9296875</v>
      </c>
      <c r="D3471" s="4" t="str">
        <f ca="1">VLOOKUP(A3471,predictions!A:B,2,FALSE)</f>
        <v>05/09/2022</v>
      </c>
      <c r="E3471" s="4">
        <f t="shared" ca="1" si="13"/>
        <v>44809</v>
      </c>
    </row>
    <row r="3472" spans="1:5" ht="13" x14ac:dyDescent="0.15">
      <c r="A3472" s="1">
        <f ca="1">IFERROR(__xludf.DUMMYFUNCTION("""COMPUTED_VALUE"""),115)</f>
        <v>115</v>
      </c>
      <c r="B3472" s="1" t="str">
        <f ca="1">IFERROR(__xludf.DUMMYFUNCTION("""COMPUTED_VALUE"""),"Media_TV_NRJ12 contribution")</f>
        <v>Media_TV_NRJ12 contribution</v>
      </c>
      <c r="C3472" s="1">
        <f ca="1">IFERROR(INDIRECT(ADDRESS(MATCH(A3472,'contribution par jour-semaine'!A:A,0),MATCH(B3472,'contribution par jour-semaine'!$1:$1,0),4,1,"contribution par jour-semaine")),"")</f>
        <v>10386.2060546875</v>
      </c>
      <c r="D3472" s="4" t="str">
        <f ca="1">VLOOKUP(A3472,predictions!A:B,2,FALSE)</f>
        <v>05/09/2022</v>
      </c>
      <c r="E3472" s="4">
        <f t="shared" ca="1" si="13"/>
        <v>44809</v>
      </c>
    </row>
    <row r="3473" spans="1:5" ht="13" x14ac:dyDescent="0.15">
      <c r="A3473" s="1">
        <f ca="1">IFERROR(__xludf.DUMMYFUNCTION("""COMPUTED_VALUE"""),115)</f>
        <v>115</v>
      </c>
      <c r="B3473" s="1" t="str">
        <f ca="1">IFERROR(__xludf.DUMMYFUNCTION("""COMPUTED_VALUE"""),"Media_Search contribution")</f>
        <v>Media_Search contribution</v>
      </c>
      <c r="C3473" s="1">
        <f ca="1">IFERROR(INDIRECT(ADDRESS(MATCH(A3473,'contribution par jour-semaine'!A:A,0),MATCH(B3473,'contribution par jour-semaine'!$1:$1,0),4,1,"contribution par jour-semaine")),"")</f>
        <v>84924.3359375</v>
      </c>
      <c r="D3473" s="4" t="str">
        <f ca="1">VLOOKUP(A3473,predictions!A:B,2,FALSE)</f>
        <v>05/09/2022</v>
      </c>
      <c r="E3473" s="4">
        <f t="shared" ca="1" si="13"/>
        <v>44809</v>
      </c>
    </row>
    <row r="3474" spans="1:5" ht="13" x14ac:dyDescent="0.15">
      <c r="A3474" s="1">
        <f ca="1">IFERROR(__xludf.DUMMYFUNCTION("""COMPUTED_VALUE"""),115)</f>
        <v>115</v>
      </c>
      <c r="B3474" s="1" t="str">
        <f ca="1">IFERROR(__xludf.DUMMYFUNCTION("""COMPUTED_VALUE"""),"Media_Social contribution")</f>
        <v>Media_Social contribution</v>
      </c>
      <c r="C3474" s="1">
        <f ca="1">IFERROR(INDIRECT(ADDRESS(MATCH(A3474,'contribution par jour-semaine'!A:A,0),MATCH(B3474,'contribution par jour-semaine'!$1:$1,0),4,1,"contribution par jour-semaine")),"")</f>
        <v>295675.75</v>
      </c>
      <c r="D3474" s="4" t="str">
        <f ca="1">VLOOKUP(A3474,predictions!A:B,2,FALSE)</f>
        <v>05/09/2022</v>
      </c>
      <c r="E3474" s="4">
        <f t="shared" ca="1" si="13"/>
        <v>44809</v>
      </c>
    </row>
    <row r="3475" spans="1:5" ht="13" x14ac:dyDescent="0.15">
      <c r="A3475" s="1">
        <f ca="1">IFERROR(__xludf.DUMMYFUNCTION("""COMPUTED_VALUE"""),115)</f>
        <v>115</v>
      </c>
      <c r="B3475" s="1" t="str">
        <f ca="1">IFERROR(__xludf.DUMMYFUNCTION("""COMPUTED_VALUE"""),"Media_Display contribution")</f>
        <v>Media_Display contribution</v>
      </c>
      <c r="C3475" s="1">
        <f ca="1">IFERROR(INDIRECT(ADDRESS(MATCH(A3475,'contribution par jour-semaine'!A:A,0),MATCH(B3475,'contribution par jour-semaine'!$1:$1,0),4,1,"contribution par jour-semaine")),"")</f>
        <v>47278.11328125</v>
      </c>
      <c r="D3475" s="4" t="str">
        <f ca="1">VLOOKUP(A3475,predictions!A:B,2,FALSE)</f>
        <v>05/09/2022</v>
      </c>
      <c r="E3475" s="4">
        <f t="shared" ca="1" si="13"/>
        <v>44809</v>
      </c>
    </row>
    <row r="3476" spans="1:5" ht="13" x14ac:dyDescent="0.15">
      <c r="A3476" s="1">
        <f ca="1">IFERROR(__xludf.DUMMYFUNCTION("""COMPUTED_VALUE"""),115)</f>
        <v>115</v>
      </c>
      <c r="B3476" s="1" t="str">
        <f ca="1">IFERROR(__xludf.DUMMYFUNCTION("""COMPUTED_VALUE"""),"Media_OOH_JC DECAUX VITRINE 2M2 NATIONAL contribution")</f>
        <v>Media_OOH_JC DECAUX VITRINE 2M2 NATIONAL contribution</v>
      </c>
      <c r="C3476" s="1">
        <f ca="1">IFERROR(INDIRECT(ADDRESS(MATCH(A3476,'contribution par jour-semaine'!A:A,0),MATCH(B3476,'contribution par jour-semaine'!$1:$1,0),4,1,"contribution par jour-semaine")),"")</f>
        <v>984.26715087890625</v>
      </c>
      <c r="D3476" s="4" t="str">
        <f ca="1">VLOOKUP(A3476,predictions!A:B,2,FALSE)</f>
        <v>05/09/2022</v>
      </c>
      <c r="E3476" s="4">
        <f t="shared" ca="1" si="13"/>
        <v>44809</v>
      </c>
    </row>
    <row r="3477" spans="1:5" ht="13" x14ac:dyDescent="0.15">
      <c r="A3477" s="1">
        <f ca="1">IFERROR(__xludf.DUMMYFUNCTION("""COMPUTED_VALUE"""),115)</f>
        <v>115</v>
      </c>
      <c r="B3477" s="1" t="str">
        <f ca="1">IFERROR(__xludf.DUMMYFUNCTION("""COMPUTED_VALUE"""),"Media_OOH_METROBUS METRO NATIONAL contribution")</f>
        <v>Media_OOH_METROBUS METRO NATIONAL contribution</v>
      </c>
      <c r="C3477" s="1">
        <f ca="1">IFERROR(INDIRECT(ADDRESS(MATCH(A3477,'contribution par jour-semaine'!A:A,0),MATCH(B3477,'contribution par jour-semaine'!$1:$1,0),4,1,"contribution par jour-semaine")),"")</f>
        <v>14659.716796875</v>
      </c>
      <c r="D3477" s="4" t="str">
        <f ca="1">VLOOKUP(A3477,predictions!A:B,2,FALSE)</f>
        <v>05/09/2022</v>
      </c>
      <c r="E3477" s="4">
        <f t="shared" ca="1" si="13"/>
        <v>44809</v>
      </c>
    </row>
    <row r="3478" spans="1:5" ht="13" x14ac:dyDescent="0.15">
      <c r="A3478" s="1">
        <f ca="1">IFERROR(__xludf.DUMMYFUNCTION("""COMPUTED_VALUE"""),115)</f>
        <v>115</v>
      </c>
      <c r="B3478" s="1" t="str">
        <f ca="1">IFERROR(__xludf.DUMMYFUNCTION("""COMPUTED_VALUE"""),"Media_OOH_CLEAR CHANNEL SHOPPING MALLS contribution")</f>
        <v>Media_OOH_CLEAR CHANNEL SHOPPING MALLS contribution</v>
      </c>
      <c r="C3478" s="1">
        <f ca="1">IFERROR(INDIRECT(ADDRESS(MATCH(A3478,'contribution par jour-semaine'!A:A,0),MATCH(B3478,'contribution par jour-semaine'!$1:$1,0),4,1,"contribution par jour-semaine")),"")</f>
        <v>7957.63623046875</v>
      </c>
      <c r="D3478" s="4" t="str">
        <f ca="1">VLOOKUP(A3478,predictions!A:B,2,FALSE)</f>
        <v>05/09/2022</v>
      </c>
      <c r="E3478" s="4">
        <f t="shared" ca="1" si="13"/>
        <v>44809</v>
      </c>
    </row>
    <row r="3479" spans="1:5" ht="13" x14ac:dyDescent="0.15">
      <c r="A3479" s="1">
        <f ca="1">IFERROR(__xludf.DUMMYFUNCTION("""COMPUTED_VALUE"""),115)</f>
        <v>115</v>
      </c>
      <c r="B3479" s="1" t="str">
        <f ca="1">IFERROR(__xludf.DUMMYFUNCTION("""COMPUTED_VALUE"""),"Media_OOH_MEDIAGARES TRANSPORT contribution")</f>
        <v>Media_OOH_MEDIAGARES TRANSPORT contribution</v>
      </c>
      <c r="C3479" s="1">
        <f ca="1">IFERROR(INDIRECT(ADDRESS(MATCH(A3479,'contribution par jour-semaine'!A:A,0),MATCH(B3479,'contribution par jour-semaine'!$1:$1,0),4,1,"contribution par jour-semaine")),"")</f>
        <v>11936.6142578125</v>
      </c>
      <c r="D3479" s="4" t="str">
        <f ca="1">VLOOKUP(A3479,predictions!A:B,2,FALSE)</f>
        <v>05/09/2022</v>
      </c>
      <c r="E3479" s="4">
        <f t="shared" ca="1" si="13"/>
        <v>44809</v>
      </c>
    </row>
    <row r="3480" spans="1:5" ht="13" x14ac:dyDescent="0.15">
      <c r="A3480" s="1">
        <f ca="1">IFERROR(__xludf.DUMMYFUNCTION("""COMPUTED_VALUE"""),115)</f>
        <v>115</v>
      </c>
      <c r="B3480" s="1" t="str">
        <f ca="1">IFERROR(__xludf.DUMMYFUNCTION("""COMPUTED_VALUE"""),"Media_OOH_Others contribution")</f>
        <v>Media_OOH_Others contribution</v>
      </c>
      <c r="C3480" s="1">
        <f ca="1">IFERROR(INDIRECT(ADDRESS(MATCH(A3480,'contribution par jour-semaine'!A:A,0),MATCH(B3480,'contribution par jour-semaine'!$1:$1,0),4,1,"contribution par jour-semaine")),"")</f>
        <v>3203.7900390625</v>
      </c>
      <c r="D3480" s="4" t="str">
        <f ca="1">VLOOKUP(A3480,predictions!A:B,2,FALSE)</f>
        <v>05/09/2022</v>
      </c>
      <c r="E3480" s="4">
        <f t="shared" ca="1" si="13"/>
        <v>44809</v>
      </c>
    </row>
    <row r="3481" spans="1:5" ht="13" x14ac:dyDescent="0.15">
      <c r="A3481" s="1">
        <f ca="1">IFERROR(__xludf.DUMMYFUNCTION("""COMPUTED_VALUE"""),115)</f>
        <v>115</v>
      </c>
      <c r="B3481" s="1" t="str">
        <f ca="1">IFERROR(__xludf.DUMMYFUNCTION("""COMPUTED_VALUE"""),"baseline contribution")</f>
        <v>baseline contribution</v>
      </c>
      <c r="C3481" s="1">
        <f ca="1">IFERROR(INDIRECT(ADDRESS(MATCH(A3481,'contribution par jour-semaine'!A:A,0),MATCH(B3481,'contribution par jour-semaine'!$1:$1,0),4,1,"contribution par jour-semaine")),"")</f>
        <v>1385914.25</v>
      </c>
      <c r="D3481" s="4" t="str">
        <f ca="1">VLOOKUP(A3481,predictions!A:B,2,FALSE)</f>
        <v>05/09/2022</v>
      </c>
      <c r="E3481" s="4">
        <f t="shared" ca="1" si="13"/>
        <v>44809</v>
      </c>
    </row>
    <row r="3482" spans="1:5" ht="13" x14ac:dyDescent="0.15">
      <c r="A3482" s="1">
        <f ca="1">IFERROR(__xludf.DUMMYFUNCTION("""COMPUTED_VALUE"""),116)</f>
        <v>116</v>
      </c>
      <c r="B3482" s="1" t="str">
        <f ca="1">IFERROR(__xludf.DUMMYFUNCTION("""COMPUTED_VALUE"""),"Media_Print_Others contribution")</f>
        <v>Media_Print_Others contribution</v>
      </c>
      <c r="C3482" s="1">
        <f ca="1">IFERROR(INDIRECT(ADDRESS(MATCH(A3482,'contribution par jour-semaine'!A:A,0),MATCH(B3482,'contribution par jour-semaine'!$1:$1,0),4,1,"contribution par jour-semaine")),"")</f>
        <v>18181.947265625</v>
      </c>
      <c r="D3482" s="4" t="str">
        <f ca="1">VLOOKUP(A3482,predictions!A:B,2,FALSE)</f>
        <v>12/09/2022</v>
      </c>
      <c r="E3482" s="4">
        <f t="shared" ca="1" si="13"/>
        <v>44816</v>
      </c>
    </row>
    <row r="3483" spans="1:5" ht="13" x14ac:dyDescent="0.15">
      <c r="A3483" s="1">
        <f ca="1">IFERROR(__xludf.DUMMYFUNCTION("""COMPUTED_VALUE"""),116)</f>
        <v>116</v>
      </c>
      <c r="B3483" s="1" t="str">
        <f ca="1">IFERROR(__xludf.DUMMYFUNCTION("""COMPUTED_VALUE"""),"Media_Print_ELLE contribution")</f>
        <v>Media_Print_ELLE contribution</v>
      </c>
      <c r="C3483" s="1">
        <f ca="1">IFERROR(INDIRECT(ADDRESS(MATCH(A3483,'contribution par jour-semaine'!A:A,0),MATCH(B3483,'contribution par jour-semaine'!$1:$1,0),4,1,"contribution par jour-semaine")),"")</f>
        <v>32108.892578125</v>
      </c>
      <c r="D3483" s="4" t="str">
        <f ca="1">VLOOKUP(A3483,predictions!A:B,2,FALSE)</f>
        <v>12/09/2022</v>
      </c>
      <c r="E3483" s="4">
        <f t="shared" ca="1" si="13"/>
        <v>44816</v>
      </c>
    </row>
    <row r="3484" spans="1:5" ht="13" x14ac:dyDescent="0.15">
      <c r="A3484" s="1">
        <f ca="1">IFERROR(__xludf.DUMMYFUNCTION("""COMPUTED_VALUE"""),116)</f>
        <v>116</v>
      </c>
      <c r="B3484" s="1" t="str">
        <f ca="1">IFERROR(__xludf.DUMMYFUNCTION("""COMPUTED_VALUE"""),"Media_Print_MADAME FIGARO contribution")</f>
        <v>Media_Print_MADAME FIGARO contribution</v>
      </c>
      <c r="C3484" s="1">
        <f ca="1">IFERROR(INDIRECT(ADDRESS(MATCH(A3484,'contribution par jour-semaine'!A:A,0),MATCH(B3484,'contribution par jour-semaine'!$1:$1,0),4,1,"contribution par jour-semaine")),"")</f>
        <v>20906.427734375</v>
      </c>
      <c r="D3484" s="4" t="str">
        <f ca="1">VLOOKUP(A3484,predictions!A:B,2,FALSE)</f>
        <v>12/09/2022</v>
      </c>
      <c r="E3484" s="4">
        <f t="shared" ca="1" si="13"/>
        <v>44816</v>
      </c>
    </row>
    <row r="3485" spans="1:5" ht="13" x14ac:dyDescent="0.15">
      <c r="A3485" s="1">
        <f ca="1">IFERROR(__xludf.DUMMYFUNCTION("""COMPUTED_VALUE"""),116)</f>
        <v>116</v>
      </c>
      <c r="B3485" s="1" t="str">
        <f ca="1">IFERROR(__xludf.DUMMYFUNCTION("""COMPUTED_VALUE"""),"Media_Print_MARIE CLAIRE contribution")</f>
        <v>Media_Print_MARIE CLAIRE contribution</v>
      </c>
      <c r="C3485" s="1">
        <f ca="1">IFERROR(INDIRECT(ADDRESS(MATCH(A3485,'contribution par jour-semaine'!A:A,0),MATCH(B3485,'contribution par jour-semaine'!$1:$1,0),4,1,"contribution par jour-semaine")),"")</f>
        <v>11406.3896484375</v>
      </c>
      <c r="D3485" s="4" t="str">
        <f ca="1">VLOOKUP(A3485,predictions!A:B,2,FALSE)</f>
        <v>12/09/2022</v>
      </c>
      <c r="E3485" s="4">
        <f t="shared" ca="1" si="13"/>
        <v>44816</v>
      </c>
    </row>
    <row r="3486" spans="1:5" ht="13" x14ac:dyDescent="0.15">
      <c r="A3486" s="1">
        <f ca="1">IFERROR(__xludf.DUMMYFUNCTION("""COMPUTED_VALUE"""),116)</f>
        <v>116</v>
      </c>
      <c r="B3486" s="1" t="str">
        <f ca="1">IFERROR(__xludf.DUMMYFUNCTION("""COMPUTED_VALUE"""),"Media_Print_VERSION FEMINA contribution")</f>
        <v>Media_Print_VERSION FEMINA contribution</v>
      </c>
      <c r="C3486" s="1">
        <f ca="1">IFERROR(INDIRECT(ADDRESS(MATCH(A3486,'contribution par jour-semaine'!A:A,0),MATCH(B3486,'contribution par jour-semaine'!$1:$1,0),4,1,"contribution par jour-semaine")),"")</f>
        <v>7928.87744140625</v>
      </c>
      <c r="D3486" s="4" t="str">
        <f ca="1">VLOOKUP(A3486,predictions!A:B,2,FALSE)</f>
        <v>12/09/2022</v>
      </c>
      <c r="E3486" s="4">
        <f t="shared" ca="1" si="13"/>
        <v>44816</v>
      </c>
    </row>
    <row r="3487" spans="1:5" ht="13" x14ac:dyDescent="0.15">
      <c r="A3487" s="1">
        <f ca="1">IFERROR(__xludf.DUMMYFUNCTION("""COMPUTED_VALUE"""),116)</f>
        <v>116</v>
      </c>
      <c r="B3487" s="1" t="str">
        <f ca="1">IFERROR(__xludf.DUMMYFUNCTION("""COMPUTED_VALUE"""),"Media_Print_GALA contribution")</f>
        <v>Media_Print_GALA contribution</v>
      </c>
      <c r="C3487" s="1">
        <f ca="1">IFERROR(INDIRECT(ADDRESS(MATCH(A3487,'contribution par jour-semaine'!A:A,0),MATCH(B3487,'contribution par jour-semaine'!$1:$1,0),4,1,"contribution par jour-semaine")),"")</f>
        <v>22355.94140625</v>
      </c>
      <c r="D3487" s="4" t="str">
        <f ca="1">VLOOKUP(A3487,predictions!A:B,2,FALSE)</f>
        <v>12/09/2022</v>
      </c>
      <c r="E3487" s="4">
        <f t="shared" ca="1" si="13"/>
        <v>44816</v>
      </c>
    </row>
    <row r="3488" spans="1:5" ht="13" x14ac:dyDescent="0.15">
      <c r="A3488" s="1">
        <f ca="1">IFERROR(__xludf.DUMMYFUNCTION("""COMPUTED_VALUE"""),116)</f>
        <v>116</v>
      </c>
      <c r="B3488" s="1" t="str">
        <f ca="1">IFERROR(__xludf.DUMMYFUNCTION("""COMPUTED_VALUE"""),"Media_Print_COSMOPOLITAN contribution")</f>
        <v>Media_Print_COSMOPOLITAN contribution</v>
      </c>
      <c r="C3488" s="1">
        <f ca="1">IFERROR(INDIRECT(ADDRESS(MATCH(A3488,'contribution par jour-semaine'!A:A,0),MATCH(B3488,'contribution par jour-semaine'!$1:$1,0),4,1,"contribution par jour-semaine")),"")</f>
        <v>29937.78515625</v>
      </c>
      <c r="D3488" s="4" t="str">
        <f ca="1">VLOOKUP(A3488,predictions!A:B,2,FALSE)</f>
        <v>12/09/2022</v>
      </c>
      <c r="E3488" s="4">
        <f t="shared" ca="1" si="13"/>
        <v>44816</v>
      </c>
    </row>
    <row r="3489" spans="1:5" ht="13" x14ac:dyDescent="0.15">
      <c r="A3489" s="1">
        <f ca="1">IFERROR(__xludf.DUMMYFUNCTION("""COMPUTED_VALUE"""),116)</f>
        <v>116</v>
      </c>
      <c r="B3489" s="1" t="str">
        <f ca="1">IFERROR(__xludf.DUMMYFUNCTION("""COMPUTED_VALUE"""),"Media_Print_FEMME ACTUELLE contribution")</f>
        <v>Media_Print_FEMME ACTUELLE contribution</v>
      </c>
      <c r="C3489" s="1">
        <f ca="1">IFERROR(INDIRECT(ADDRESS(MATCH(A3489,'contribution par jour-semaine'!A:A,0),MATCH(B3489,'contribution par jour-semaine'!$1:$1,0),4,1,"contribution par jour-semaine")),"")</f>
        <v>4696.5078125</v>
      </c>
      <c r="D3489" s="4" t="str">
        <f ca="1">VLOOKUP(A3489,predictions!A:B,2,FALSE)</f>
        <v>12/09/2022</v>
      </c>
      <c r="E3489" s="4">
        <f t="shared" ca="1" si="13"/>
        <v>44816</v>
      </c>
    </row>
    <row r="3490" spans="1:5" ht="13" x14ac:dyDescent="0.15">
      <c r="A3490" s="1">
        <f ca="1">IFERROR(__xludf.DUMMYFUNCTION("""COMPUTED_VALUE"""),116)</f>
        <v>116</v>
      </c>
      <c r="B3490" s="1" t="str">
        <f ca="1">IFERROR(__xludf.DUMMYFUNCTION("""COMPUTED_VALUE"""),"Media_Print_PARIS MATCH contribution")</f>
        <v>Media_Print_PARIS MATCH contribution</v>
      </c>
      <c r="C3490" s="1">
        <f ca="1">IFERROR(INDIRECT(ADDRESS(MATCH(A3490,'contribution par jour-semaine'!A:A,0),MATCH(B3490,'contribution par jour-semaine'!$1:$1,0),4,1,"contribution par jour-semaine")),"")</f>
        <v>782.60797119140625</v>
      </c>
      <c r="D3490" s="4" t="str">
        <f ca="1">VLOOKUP(A3490,predictions!A:B,2,FALSE)</f>
        <v>12/09/2022</v>
      </c>
      <c r="E3490" s="4">
        <f t="shared" ca="1" si="13"/>
        <v>44816</v>
      </c>
    </row>
    <row r="3491" spans="1:5" ht="13" x14ac:dyDescent="0.15">
      <c r="A3491" s="1">
        <f ca="1">IFERROR(__xludf.DUMMYFUNCTION("""COMPUTED_VALUE"""),116)</f>
        <v>116</v>
      </c>
      <c r="B3491" s="1" t="str">
        <f ca="1">IFERROR(__xludf.DUMMYFUNCTION("""COMPUTED_VALUE"""),"Media_Print_BIBA contribution")</f>
        <v>Media_Print_BIBA contribution</v>
      </c>
      <c r="C3491" s="1">
        <f ca="1">IFERROR(INDIRECT(ADDRESS(MATCH(A3491,'contribution par jour-semaine'!A:A,0),MATCH(B3491,'contribution par jour-semaine'!$1:$1,0),4,1,"contribution par jour-semaine")),"")</f>
        <v>21088.890625</v>
      </c>
      <c r="D3491" s="4" t="str">
        <f ca="1">VLOOKUP(A3491,predictions!A:B,2,FALSE)</f>
        <v>12/09/2022</v>
      </c>
      <c r="E3491" s="4">
        <f t="shared" ca="1" si="13"/>
        <v>44816</v>
      </c>
    </row>
    <row r="3492" spans="1:5" ht="13" x14ac:dyDescent="0.15">
      <c r="A3492" s="1">
        <f ca="1">IFERROR(__xludf.DUMMYFUNCTION("""COMPUTED_VALUE"""),116)</f>
        <v>116</v>
      </c>
      <c r="B3492" s="1" t="str">
        <f ca="1">IFERROR(__xludf.DUMMYFUNCTION("""COMPUTED_VALUE"""),"Media_Print_AVANTAGES contribution")</f>
        <v>Media_Print_AVANTAGES contribution</v>
      </c>
      <c r="C3492" s="1">
        <f ca="1">IFERROR(INDIRECT(ADDRESS(MATCH(A3492,'contribution par jour-semaine'!A:A,0),MATCH(B3492,'contribution par jour-semaine'!$1:$1,0),4,1,"contribution par jour-semaine")),"")</f>
        <v>4786.33349609375</v>
      </c>
      <c r="D3492" s="4" t="str">
        <f ca="1">VLOOKUP(A3492,predictions!A:B,2,FALSE)</f>
        <v>12/09/2022</v>
      </c>
      <c r="E3492" s="4">
        <f t="shared" ca="1" si="13"/>
        <v>44816</v>
      </c>
    </row>
    <row r="3493" spans="1:5" ht="13" x14ac:dyDescent="0.15">
      <c r="A3493" s="1">
        <f ca="1">IFERROR(__xludf.DUMMYFUNCTION("""COMPUTED_VALUE"""),116)</f>
        <v>116</v>
      </c>
      <c r="B3493" s="1" t="str">
        <f ca="1">IFERROR(__xludf.DUMMYFUNCTION("""COMPUTED_VALUE"""),"Media_Print_PSYCHOLOGIES contribution")</f>
        <v>Media_Print_PSYCHOLOGIES contribution</v>
      </c>
      <c r="C3493" s="1">
        <f ca="1">IFERROR(INDIRECT(ADDRESS(MATCH(A3493,'contribution par jour-semaine'!A:A,0),MATCH(B3493,'contribution par jour-semaine'!$1:$1,0),4,1,"contribution par jour-semaine")),"")</f>
        <v>1716.9840087890625</v>
      </c>
      <c r="D3493" s="4" t="str">
        <f ca="1">VLOOKUP(A3493,predictions!A:B,2,FALSE)</f>
        <v>12/09/2022</v>
      </c>
      <c r="E3493" s="4">
        <f t="shared" ca="1" si="13"/>
        <v>44816</v>
      </c>
    </row>
    <row r="3494" spans="1:5" ht="13" x14ac:dyDescent="0.15">
      <c r="A3494" s="1">
        <f ca="1">IFERROR(__xludf.DUMMYFUNCTION("""COMPUTED_VALUE"""),116)</f>
        <v>116</v>
      </c>
      <c r="B3494" s="1" t="str">
        <f ca="1">IFERROR(__xludf.DUMMYFUNCTION("""COMPUTED_VALUE"""),"Media_TV_TF1 contribution")</f>
        <v>Media_TV_TF1 contribution</v>
      </c>
      <c r="C3494" s="1">
        <f ca="1">IFERROR(INDIRECT(ADDRESS(MATCH(A3494,'contribution par jour-semaine'!A:A,0),MATCH(B3494,'contribution par jour-semaine'!$1:$1,0),4,1,"contribution par jour-semaine")),"")</f>
        <v>10340.64453125</v>
      </c>
      <c r="D3494" s="4" t="str">
        <f ca="1">VLOOKUP(A3494,predictions!A:B,2,FALSE)</f>
        <v>12/09/2022</v>
      </c>
      <c r="E3494" s="4">
        <f t="shared" ca="1" si="13"/>
        <v>44816</v>
      </c>
    </row>
    <row r="3495" spans="1:5" ht="13" x14ac:dyDescent="0.15">
      <c r="A3495" s="1">
        <f ca="1">IFERROR(__xludf.DUMMYFUNCTION("""COMPUTED_VALUE"""),116)</f>
        <v>116</v>
      </c>
      <c r="B3495" s="1" t="str">
        <f ca="1">IFERROR(__xludf.DUMMYFUNCTION("""COMPUTED_VALUE"""),"Media_TV_Others contribution")</f>
        <v>Media_TV_Others contribution</v>
      </c>
      <c r="C3495" s="1">
        <f ca="1">IFERROR(INDIRECT(ADDRESS(MATCH(A3495,'contribution par jour-semaine'!A:A,0),MATCH(B3495,'contribution par jour-semaine'!$1:$1,0),4,1,"contribution par jour-semaine")),"")</f>
        <v>15997.0927734375</v>
      </c>
      <c r="D3495" s="4" t="str">
        <f ca="1">VLOOKUP(A3495,predictions!A:B,2,FALSE)</f>
        <v>12/09/2022</v>
      </c>
      <c r="E3495" s="4">
        <f t="shared" ca="1" si="13"/>
        <v>44816</v>
      </c>
    </row>
    <row r="3496" spans="1:5" ht="13" x14ac:dyDescent="0.15">
      <c r="A3496" s="1">
        <f ca="1">IFERROR(__xludf.DUMMYFUNCTION("""COMPUTED_VALUE"""),116)</f>
        <v>116</v>
      </c>
      <c r="B3496" s="1" t="str">
        <f ca="1">IFERROR(__xludf.DUMMYFUNCTION("""COMPUTED_VALUE"""),"Media_TV_M6 contribution")</f>
        <v>Media_TV_M6 contribution</v>
      </c>
      <c r="C3496" s="1">
        <f ca="1">IFERROR(INDIRECT(ADDRESS(MATCH(A3496,'contribution par jour-semaine'!A:A,0),MATCH(B3496,'contribution par jour-semaine'!$1:$1,0),4,1,"contribution par jour-semaine")),"")</f>
        <v>17882.115234375</v>
      </c>
      <c r="D3496" s="4" t="str">
        <f ca="1">VLOOKUP(A3496,predictions!A:B,2,FALSE)</f>
        <v>12/09/2022</v>
      </c>
      <c r="E3496" s="4">
        <f t="shared" ca="1" si="13"/>
        <v>44816</v>
      </c>
    </row>
    <row r="3497" spans="1:5" ht="13" x14ac:dyDescent="0.15">
      <c r="A3497" s="1">
        <f ca="1">IFERROR(__xludf.DUMMYFUNCTION("""COMPUTED_VALUE"""),116)</f>
        <v>116</v>
      </c>
      <c r="B3497" s="1" t="str">
        <f ca="1">IFERROR(__xludf.DUMMYFUNCTION("""COMPUTED_VALUE"""),"Media_TV_TMC contribution")</f>
        <v>Media_TV_TMC contribution</v>
      </c>
      <c r="C3497" s="1">
        <f ca="1">IFERROR(INDIRECT(ADDRESS(MATCH(A3497,'contribution par jour-semaine'!A:A,0),MATCH(B3497,'contribution par jour-semaine'!$1:$1,0),4,1,"contribution par jour-semaine")),"")</f>
        <v>18206.76171875</v>
      </c>
      <c r="D3497" s="4" t="str">
        <f ca="1">VLOOKUP(A3497,predictions!A:B,2,FALSE)</f>
        <v>12/09/2022</v>
      </c>
      <c r="E3497" s="4">
        <f t="shared" ca="1" si="13"/>
        <v>44816</v>
      </c>
    </row>
    <row r="3498" spans="1:5" ht="13" x14ac:dyDescent="0.15">
      <c r="A3498" s="1">
        <f ca="1">IFERROR(__xludf.DUMMYFUNCTION("""COMPUTED_VALUE"""),116)</f>
        <v>116</v>
      </c>
      <c r="B3498" s="1" t="str">
        <f ca="1">IFERROR(__xludf.DUMMYFUNCTION("""COMPUTED_VALUE"""),"Media_TV_FRANCE 2 contribution")</f>
        <v>Media_TV_FRANCE 2 contribution</v>
      </c>
      <c r="C3498" s="1">
        <f ca="1">IFERROR(INDIRECT(ADDRESS(MATCH(A3498,'contribution par jour-semaine'!A:A,0),MATCH(B3498,'contribution par jour-semaine'!$1:$1,0),4,1,"contribution par jour-semaine")),"")</f>
        <v>13412.5771484375</v>
      </c>
      <c r="D3498" s="4" t="str">
        <f ca="1">VLOOKUP(A3498,predictions!A:B,2,FALSE)</f>
        <v>12/09/2022</v>
      </c>
      <c r="E3498" s="4">
        <f t="shared" ca="1" si="13"/>
        <v>44816</v>
      </c>
    </row>
    <row r="3499" spans="1:5" ht="13" x14ac:dyDescent="0.15">
      <c r="A3499" s="1">
        <f ca="1">IFERROR(__xludf.DUMMYFUNCTION("""COMPUTED_VALUE"""),116)</f>
        <v>116</v>
      </c>
      <c r="B3499" s="1" t="str">
        <f ca="1">IFERROR(__xludf.DUMMYFUNCTION("""COMPUTED_VALUE"""),"Media_TV_BFM TV contribution")</f>
        <v>Media_TV_BFM TV contribution</v>
      </c>
      <c r="C3499" s="1">
        <f ca="1">IFERROR(INDIRECT(ADDRESS(MATCH(A3499,'contribution par jour-semaine'!A:A,0),MATCH(B3499,'contribution par jour-semaine'!$1:$1,0),4,1,"contribution par jour-semaine")),"")</f>
        <v>8489.2666015625</v>
      </c>
      <c r="D3499" s="4" t="str">
        <f ca="1">VLOOKUP(A3499,predictions!A:B,2,FALSE)</f>
        <v>12/09/2022</v>
      </c>
      <c r="E3499" s="4">
        <f t="shared" ca="1" si="13"/>
        <v>44816</v>
      </c>
    </row>
    <row r="3500" spans="1:5" ht="13" x14ac:dyDescent="0.15">
      <c r="A3500" s="1">
        <f ca="1">IFERROR(__xludf.DUMMYFUNCTION("""COMPUTED_VALUE"""),116)</f>
        <v>116</v>
      </c>
      <c r="B3500" s="1" t="str">
        <f ca="1">IFERROR(__xludf.DUMMYFUNCTION("""COMPUTED_VALUE"""),"Media_TV_C8 contribution")</f>
        <v>Media_TV_C8 contribution</v>
      </c>
      <c r="C3500" s="1">
        <f ca="1">IFERROR(INDIRECT(ADDRESS(MATCH(A3500,'contribution par jour-semaine'!A:A,0),MATCH(B3500,'contribution par jour-semaine'!$1:$1,0),4,1,"contribution par jour-semaine")),"")</f>
        <v>8132.470703125</v>
      </c>
      <c r="D3500" s="4" t="str">
        <f ca="1">VLOOKUP(A3500,predictions!A:B,2,FALSE)</f>
        <v>12/09/2022</v>
      </c>
      <c r="E3500" s="4">
        <f t="shared" ca="1" si="13"/>
        <v>44816</v>
      </c>
    </row>
    <row r="3501" spans="1:5" ht="13" x14ac:dyDescent="0.15">
      <c r="A3501" s="1">
        <f ca="1">IFERROR(__xludf.DUMMYFUNCTION("""COMPUTED_VALUE"""),116)</f>
        <v>116</v>
      </c>
      <c r="B3501" s="1" t="str">
        <f ca="1">IFERROR(__xludf.DUMMYFUNCTION("""COMPUTED_VALUE"""),"Media_TV_TF1 SERIES FILMS contribution")</f>
        <v>Media_TV_TF1 SERIES FILMS contribution</v>
      </c>
      <c r="C3501" s="1">
        <f ca="1">IFERROR(INDIRECT(ADDRESS(MATCH(A3501,'contribution par jour-semaine'!A:A,0),MATCH(B3501,'contribution par jour-semaine'!$1:$1,0),4,1,"contribution par jour-semaine")),"")</f>
        <v>9253.1474609375</v>
      </c>
      <c r="D3501" s="4" t="str">
        <f ca="1">VLOOKUP(A3501,predictions!A:B,2,FALSE)</f>
        <v>12/09/2022</v>
      </c>
      <c r="E3501" s="4">
        <f t="shared" ca="1" si="13"/>
        <v>44816</v>
      </c>
    </row>
    <row r="3502" spans="1:5" ht="13" x14ac:dyDescent="0.15">
      <c r="A3502" s="1">
        <f ca="1">IFERROR(__xludf.DUMMYFUNCTION("""COMPUTED_VALUE"""),116)</f>
        <v>116</v>
      </c>
      <c r="B3502" s="1" t="str">
        <f ca="1">IFERROR(__xludf.DUMMYFUNCTION("""COMPUTED_VALUE"""),"Media_TV_NRJ12 contribution")</f>
        <v>Media_TV_NRJ12 contribution</v>
      </c>
      <c r="C3502" s="1">
        <f ca="1">IFERROR(INDIRECT(ADDRESS(MATCH(A3502,'contribution par jour-semaine'!A:A,0),MATCH(B3502,'contribution par jour-semaine'!$1:$1,0),4,1,"contribution par jour-semaine")),"")</f>
        <v>9304.5498046875</v>
      </c>
      <c r="D3502" s="4" t="str">
        <f ca="1">VLOOKUP(A3502,predictions!A:B,2,FALSE)</f>
        <v>12/09/2022</v>
      </c>
      <c r="E3502" s="4">
        <f t="shared" ca="1" si="13"/>
        <v>44816</v>
      </c>
    </row>
    <row r="3503" spans="1:5" ht="13" x14ac:dyDescent="0.15">
      <c r="A3503" s="1">
        <f ca="1">IFERROR(__xludf.DUMMYFUNCTION("""COMPUTED_VALUE"""),116)</f>
        <v>116</v>
      </c>
      <c r="B3503" s="1" t="str">
        <f ca="1">IFERROR(__xludf.DUMMYFUNCTION("""COMPUTED_VALUE"""),"Media_Search contribution")</f>
        <v>Media_Search contribution</v>
      </c>
      <c r="C3503" s="1">
        <f ca="1">IFERROR(INDIRECT(ADDRESS(MATCH(A3503,'contribution par jour-semaine'!A:A,0),MATCH(B3503,'contribution par jour-semaine'!$1:$1,0),4,1,"contribution par jour-semaine")),"")</f>
        <v>85181.8828125</v>
      </c>
      <c r="D3503" s="4" t="str">
        <f ca="1">VLOOKUP(A3503,predictions!A:B,2,FALSE)</f>
        <v>12/09/2022</v>
      </c>
      <c r="E3503" s="4">
        <f t="shared" ca="1" si="13"/>
        <v>44816</v>
      </c>
    </row>
    <row r="3504" spans="1:5" ht="13" x14ac:dyDescent="0.15">
      <c r="A3504" s="1">
        <f ca="1">IFERROR(__xludf.DUMMYFUNCTION("""COMPUTED_VALUE"""),116)</f>
        <v>116</v>
      </c>
      <c r="B3504" s="1" t="str">
        <f ca="1">IFERROR(__xludf.DUMMYFUNCTION("""COMPUTED_VALUE"""),"Media_Social contribution")</f>
        <v>Media_Social contribution</v>
      </c>
      <c r="C3504" s="1">
        <f ca="1">IFERROR(INDIRECT(ADDRESS(MATCH(A3504,'contribution par jour-semaine'!A:A,0),MATCH(B3504,'contribution par jour-semaine'!$1:$1,0),4,1,"contribution par jour-semaine")),"")</f>
        <v>213547.203125</v>
      </c>
      <c r="D3504" s="4" t="str">
        <f ca="1">VLOOKUP(A3504,predictions!A:B,2,FALSE)</f>
        <v>12/09/2022</v>
      </c>
      <c r="E3504" s="4">
        <f t="shared" ca="1" si="13"/>
        <v>44816</v>
      </c>
    </row>
    <row r="3505" spans="1:5" ht="13" x14ac:dyDescent="0.15">
      <c r="A3505" s="1">
        <f ca="1">IFERROR(__xludf.DUMMYFUNCTION("""COMPUTED_VALUE"""),116)</f>
        <v>116</v>
      </c>
      <c r="B3505" s="1" t="str">
        <f ca="1">IFERROR(__xludf.DUMMYFUNCTION("""COMPUTED_VALUE"""),"Media_Display contribution")</f>
        <v>Media_Display contribution</v>
      </c>
      <c r="C3505" s="1">
        <f ca="1">IFERROR(INDIRECT(ADDRESS(MATCH(A3505,'contribution par jour-semaine'!A:A,0),MATCH(B3505,'contribution par jour-semaine'!$1:$1,0),4,1,"contribution par jour-semaine")),"")</f>
        <v>45153.30859375</v>
      </c>
      <c r="D3505" s="4" t="str">
        <f ca="1">VLOOKUP(A3505,predictions!A:B,2,FALSE)</f>
        <v>12/09/2022</v>
      </c>
      <c r="E3505" s="4">
        <f t="shared" ca="1" si="13"/>
        <v>44816</v>
      </c>
    </row>
    <row r="3506" spans="1:5" ht="13" x14ac:dyDescent="0.15">
      <c r="A3506" s="1">
        <f ca="1">IFERROR(__xludf.DUMMYFUNCTION("""COMPUTED_VALUE"""),116)</f>
        <v>116</v>
      </c>
      <c r="B3506" s="1" t="str">
        <f ca="1">IFERROR(__xludf.DUMMYFUNCTION("""COMPUTED_VALUE"""),"Media_OOH_JC DECAUX VITRINE 2M2 NATIONAL contribution")</f>
        <v>Media_OOH_JC DECAUX VITRINE 2M2 NATIONAL contribution</v>
      </c>
      <c r="C3506" s="1">
        <f ca="1">IFERROR(INDIRECT(ADDRESS(MATCH(A3506,'contribution par jour-semaine'!A:A,0),MATCH(B3506,'contribution par jour-semaine'!$1:$1,0),4,1,"contribution par jour-semaine")),"")</f>
        <v>957.31707763671875</v>
      </c>
      <c r="D3506" s="4" t="str">
        <f ca="1">VLOOKUP(A3506,predictions!A:B,2,FALSE)</f>
        <v>12/09/2022</v>
      </c>
      <c r="E3506" s="4">
        <f t="shared" ca="1" si="13"/>
        <v>44816</v>
      </c>
    </row>
    <row r="3507" spans="1:5" ht="13" x14ac:dyDescent="0.15">
      <c r="A3507" s="1">
        <f ca="1">IFERROR(__xludf.DUMMYFUNCTION("""COMPUTED_VALUE"""),116)</f>
        <v>116</v>
      </c>
      <c r="B3507" s="1" t="str">
        <f ca="1">IFERROR(__xludf.DUMMYFUNCTION("""COMPUTED_VALUE"""),"Media_OOH_METROBUS METRO NATIONAL contribution")</f>
        <v>Media_OOH_METROBUS METRO NATIONAL contribution</v>
      </c>
      <c r="C3507" s="1">
        <f ca="1">IFERROR(INDIRECT(ADDRESS(MATCH(A3507,'contribution par jour-semaine'!A:A,0),MATCH(B3507,'contribution par jour-semaine'!$1:$1,0),4,1,"contribution par jour-semaine")),"")</f>
        <v>13582.3759765625</v>
      </c>
      <c r="D3507" s="4" t="str">
        <f ca="1">VLOOKUP(A3507,predictions!A:B,2,FALSE)</f>
        <v>12/09/2022</v>
      </c>
      <c r="E3507" s="4">
        <f t="shared" ca="1" si="13"/>
        <v>44816</v>
      </c>
    </row>
    <row r="3508" spans="1:5" ht="13" x14ac:dyDescent="0.15">
      <c r="A3508" s="1">
        <f ca="1">IFERROR(__xludf.DUMMYFUNCTION("""COMPUTED_VALUE"""),116)</f>
        <v>116</v>
      </c>
      <c r="B3508" s="1" t="str">
        <f ca="1">IFERROR(__xludf.DUMMYFUNCTION("""COMPUTED_VALUE"""),"Media_OOH_CLEAR CHANNEL SHOPPING MALLS contribution")</f>
        <v>Media_OOH_CLEAR CHANNEL SHOPPING MALLS contribution</v>
      </c>
      <c r="C3508" s="1">
        <f ca="1">IFERROR(INDIRECT(ADDRESS(MATCH(A3508,'contribution par jour-semaine'!A:A,0),MATCH(B3508,'contribution par jour-semaine'!$1:$1,0),4,1,"contribution par jour-semaine")),"")</f>
        <v>7374.40966796875</v>
      </c>
      <c r="D3508" s="4" t="str">
        <f ca="1">VLOOKUP(A3508,predictions!A:B,2,FALSE)</f>
        <v>12/09/2022</v>
      </c>
      <c r="E3508" s="4">
        <f t="shared" ca="1" si="13"/>
        <v>44816</v>
      </c>
    </row>
    <row r="3509" spans="1:5" ht="13" x14ac:dyDescent="0.15">
      <c r="A3509" s="1">
        <f ca="1">IFERROR(__xludf.DUMMYFUNCTION("""COMPUTED_VALUE"""),116)</f>
        <v>116</v>
      </c>
      <c r="B3509" s="1" t="str">
        <f ca="1">IFERROR(__xludf.DUMMYFUNCTION("""COMPUTED_VALUE"""),"Media_OOH_MEDIAGARES TRANSPORT contribution")</f>
        <v>Media_OOH_MEDIAGARES TRANSPORT contribution</v>
      </c>
      <c r="C3509" s="1">
        <f ca="1">IFERROR(INDIRECT(ADDRESS(MATCH(A3509,'contribution par jour-semaine'!A:A,0),MATCH(B3509,'contribution par jour-semaine'!$1:$1,0),4,1,"contribution par jour-semaine")),"")</f>
        <v>11743.23046875</v>
      </c>
      <c r="D3509" s="4" t="str">
        <f ca="1">VLOOKUP(A3509,predictions!A:B,2,FALSE)</f>
        <v>12/09/2022</v>
      </c>
      <c r="E3509" s="4">
        <f t="shared" ca="1" si="13"/>
        <v>44816</v>
      </c>
    </row>
    <row r="3510" spans="1:5" ht="13" x14ac:dyDescent="0.15">
      <c r="A3510" s="1">
        <f ca="1">IFERROR(__xludf.DUMMYFUNCTION("""COMPUTED_VALUE"""),116)</f>
        <v>116</v>
      </c>
      <c r="B3510" s="1" t="str">
        <f ca="1">IFERROR(__xludf.DUMMYFUNCTION("""COMPUTED_VALUE"""),"Media_OOH_Others contribution")</f>
        <v>Media_OOH_Others contribution</v>
      </c>
      <c r="C3510" s="1">
        <f ca="1">IFERROR(INDIRECT(ADDRESS(MATCH(A3510,'contribution par jour-semaine'!A:A,0),MATCH(B3510,'contribution par jour-semaine'!$1:$1,0),4,1,"contribution par jour-semaine")),"")</f>
        <v>3102.498291015625</v>
      </c>
      <c r="D3510" s="4" t="str">
        <f ca="1">VLOOKUP(A3510,predictions!A:B,2,FALSE)</f>
        <v>12/09/2022</v>
      </c>
      <c r="E3510" s="4">
        <f t="shared" ca="1" si="13"/>
        <v>44816</v>
      </c>
    </row>
    <row r="3511" spans="1:5" ht="13" x14ac:dyDescent="0.15">
      <c r="A3511" s="1">
        <f ca="1">IFERROR(__xludf.DUMMYFUNCTION("""COMPUTED_VALUE"""),116)</f>
        <v>116</v>
      </c>
      <c r="B3511" s="1" t="str">
        <f ca="1">IFERROR(__xludf.DUMMYFUNCTION("""COMPUTED_VALUE"""),"baseline contribution")</f>
        <v>baseline contribution</v>
      </c>
      <c r="C3511" s="1">
        <f ca="1">IFERROR(INDIRECT(ADDRESS(MATCH(A3511,'contribution par jour-semaine'!A:A,0),MATCH(B3511,'contribution par jour-semaine'!$1:$1,0),4,1,"contribution par jour-semaine")),"")</f>
        <v>1375189.125</v>
      </c>
      <c r="D3511" s="4" t="str">
        <f ca="1">VLOOKUP(A3511,predictions!A:B,2,FALSE)</f>
        <v>12/09/2022</v>
      </c>
      <c r="E3511" s="4">
        <f t="shared" ca="1" si="13"/>
        <v>44816</v>
      </c>
    </row>
    <row r="3512" spans="1:5" ht="13" x14ac:dyDescent="0.15">
      <c r="A3512" s="1">
        <f ca="1">IFERROR(__xludf.DUMMYFUNCTION("""COMPUTED_VALUE"""),117)</f>
        <v>117</v>
      </c>
      <c r="B3512" s="1" t="str">
        <f ca="1">IFERROR(__xludf.DUMMYFUNCTION("""COMPUTED_VALUE"""),"Media_Print_Others contribution")</f>
        <v>Media_Print_Others contribution</v>
      </c>
      <c r="C3512" s="1">
        <f ca="1">IFERROR(INDIRECT(ADDRESS(MATCH(A3512,'contribution par jour-semaine'!A:A,0),MATCH(B3512,'contribution par jour-semaine'!$1:$1,0),4,1,"contribution par jour-semaine")),"")</f>
        <v>41261.33203125</v>
      </c>
      <c r="D3512" s="4" t="str">
        <f ca="1">VLOOKUP(A3512,predictions!A:B,2,FALSE)</f>
        <v>19/09/2022</v>
      </c>
      <c r="E3512" s="4">
        <f t="shared" ca="1" si="13"/>
        <v>44823</v>
      </c>
    </row>
    <row r="3513" spans="1:5" ht="13" x14ac:dyDescent="0.15">
      <c r="A3513" s="1">
        <f ca="1">IFERROR(__xludf.DUMMYFUNCTION("""COMPUTED_VALUE"""),117)</f>
        <v>117</v>
      </c>
      <c r="B3513" s="1" t="str">
        <f ca="1">IFERROR(__xludf.DUMMYFUNCTION("""COMPUTED_VALUE"""),"Media_Print_ELLE contribution")</f>
        <v>Media_Print_ELLE contribution</v>
      </c>
      <c r="C3513" s="1">
        <f ca="1">IFERROR(INDIRECT(ADDRESS(MATCH(A3513,'contribution par jour-semaine'!A:A,0),MATCH(B3513,'contribution par jour-semaine'!$1:$1,0),4,1,"contribution par jour-semaine")),"")</f>
        <v>29475.57421875</v>
      </c>
      <c r="D3513" s="4" t="str">
        <f ca="1">VLOOKUP(A3513,predictions!A:B,2,FALSE)</f>
        <v>19/09/2022</v>
      </c>
      <c r="E3513" s="4">
        <f t="shared" ca="1" si="13"/>
        <v>44823</v>
      </c>
    </row>
    <row r="3514" spans="1:5" ht="13" x14ac:dyDescent="0.15">
      <c r="A3514" s="1">
        <f ca="1">IFERROR(__xludf.DUMMYFUNCTION("""COMPUTED_VALUE"""),117)</f>
        <v>117</v>
      </c>
      <c r="B3514" s="1" t="str">
        <f ca="1">IFERROR(__xludf.DUMMYFUNCTION("""COMPUTED_VALUE"""),"Media_Print_MADAME FIGARO contribution")</f>
        <v>Media_Print_MADAME FIGARO contribution</v>
      </c>
      <c r="C3514" s="1">
        <f ca="1">IFERROR(INDIRECT(ADDRESS(MATCH(A3514,'contribution par jour-semaine'!A:A,0),MATCH(B3514,'contribution par jour-semaine'!$1:$1,0),4,1,"contribution par jour-semaine")),"")</f>
        <v>24988.59375</v>
      </c>
      <c r="D3514" s="4" t="str">
        <f ca="1">VLOOKUP(A3514,predictions!A:B,2,FALSE)</f>
        <v>19/09/2022</v>
      </c>
      <c r="E3514" s="4">
        <f t="shared" ca="1" si="13"/>
        <v>44823</v>
      </c>
    </row>
    <row r="3515" spans="1:5" ht="13" x14ac:dyDescent="0.15">
      <c r="A3515" s="1">
        <f ca="1">IFERROR(__xludf.DUMMYFUNCTION("""COMPUTED_VALUE"""),117)</f>
        <v>117</v>
      </c>
      <c r="B3515" s="1" t="str">
        <f ca="1">IFERROR(__xludf.DUMMYFUNCTION("""COMPUTED_VALUE"""),"Media_Print_MARIE CLAIRE contribution")</f>
        <v>Media_Print_MARIE CLAIRE contribution</v>
      </c>
      <c r="C3515" s="1">
        <f ca="1">IFERROR(INDIRECT(ADDRESS(MATCH(A3515,'contribution par jour-semaine'!A:A,0),MATCH(B3515,'contribution par jour-semaine'!$1:$1,0),4,1,"contribution par jour-semaine")),"")</f>
        <v>10427.0400390625</v>
      </c>
      <c r="D3515" s="4" t="str">
        <f ca="1">VLOOKUP(A3515,predictions!A:B,2,FALSE)</f>
        <v>19/09/2022</v>
      </c>
      <c r="E3515" s="4">
        <f t="shared" ca="1" si="13"/>
        <v>44823</v>
      </c>
    </row>
    <row r="3516" spans="1:5" ht="13" x14ac:dyDescent="0.15">
      <c r="A3516" s="1">
        <f ca="1">IFERROR(__xludf.DUMMYFUNCTION("""COMPUTED_VALUE"""),117)</f>
        <v>117</v>
      </c>
      <c r="B3516" s="1" t="str">
        <f ca="1">IFERROR(__xludf.DUMMYFUNCTION("""COMPUTED_VALUE"""),"Media_Print_VERSION FEMINA contribution")</f>
        <v>Media_Print_VERSION FEMINA contribution</v>
      </c>
      <c r="C3516" s="1">
        <f ca="1">IFERROR(INDIRECT(ADDRESS(MATCH(A3516,'contribution par jour-semaine'!A:A,0),MATCH(B3516,'contribution par jour-semaine'!$1:$1,0),4,1,"contribution par jour-semaine")),"")</f>
        <v>7579.81103515625</v>
      </c>
      <c r="D3516" s="4" t="str">
        <f ca="1">VLOOKUP(A3516,predictions!A:B,2,FALSE)</f>
        <v>19/09/2022</v>
      </c>
      <c r="E3516" s="4">
        <f t="shared" ca="1" si="13"/>
        <v>44823</v>
      </c>
    </row>
    <row r="3517" spans="1:5" ht="13" x14ac:dyDescent="0.15">
      <c r="A3517" s="1">
        <f ca="1">IFERROR(__xludf.DUMMYFUNCTION("""COMPUTED_VALUE"""),117)</f>
        <v>117</v>
      </c>
      <c r="B3517" s="1" t="str">
        <f ca="1">IFERROR(__xludf.DUMMYFUNCTION("""COMPUTED_VALUE"""),"Media_Print_GALA contribution")</f>
        <v>Media_Print_GALA contribution</v>
      </c>
      <c r="C3517" s="1">
        <f ca="1">IFERROR(INDIRECT(ADDRESS(MATCH(A3517,'contribution par jour-semaine'!A:A,0),MATCH(B3517,'contribution par jour-semaine'!$1:$1,0),4,1,"contribution par jour-semaine")),"")</f>
        <v>20208.859375</v>
      </c>
      <c r="D3517" s="4" t="str">
        <f ca="1">VLOOKUP(A3517,predictions!A:B,2,FALSE)</f>
        <v>19/09/2022</v>
      </c>
      <c r="E3517" s="4">
        <f t="shared" ca="1" si="13"/>
        <v>44823</v>
      </c>
    </row>
    <row r="3518" spans="1:5" ht="13" x14ac:dyDescent="0.15">
      <c r="A3518" s="1">
        <f ca="1">IFERROR(__xludf.DUMMYFUNCTION("""COMPUTED_VALUE"""),117)</f>
        <v>117</v>
      </c>
      <c r="B3518" s="1" t="str">
        <f ca="1">IFERROR(__xludf.DUMMYFUNCTION("""COMPUTED_VALUE"""),"Media_Print_COSMOPOLITAN contribution")</f>
        <v>Media_Print_COSMOPOLITAN contribution</v>
      </c>
      <c r="C3518" s="1">
        <f ca="1">IFERROR(INDIRECT(ADDRESS(MATCH(A3518,'contribution par jour-semaine'!A:A,0),MATCH(B3518,'contribution par jour-semaine'!$1:$1,0),4,1,"contribution par jour-semaine")),"")</f>
        <v>26108.951171875</v>
      </c>
      <c r="D3518" s="4" t="str">
        <f ca="1">VLOOKUP(A3518,predictions!A:B,2,FALSE)</f>
        <v>19/09/2022</v>
      </c>
      <c r="E3518" s="4">
        <f t="shared" ca="1" si="13"/>
        <v>44823</v>
      </c>
    </row>
    <row r="3519" spans="1:5" ht="13" x14ac:dyDescent="0.15">
      <c r="A3519" s="1">
        <f ca="1">IFERROR(__xludf.DUMMYFUNCTION("""COMPUTED_VALUE"""),117)</f>
        <v>117</v>
      </c>
      <c r="B3519" s="1" t="str">
        <f ca="1">IFERROR(__xludf.DUMMYFUNCTION("""COMPUTED_VALUE"""),"Media_Print_FEMME ACTUELLE contribution")</f>
        <v>Media_Print_FEMME ACTUELLE contribution</v>
      </c>
      <c r="C3519" s="1">
        <f ca="1">IFERROR(INDIRECT(ADDRESS(MATCH(A3519,'contribution par jour-semaine'!A:A,0),MATCH(B3519,'contribution par jour-semaine'!$1:$1,0),4,1,"contribution par jour-semaine")),"")</f>
        <v>33905.08203125</v>
      </c>
      <c r="D3519" s="4" t="str">
        <f ca="1">VLOOKUP(A3519,predictions!A:B,2,FALSE)</f>
        <v>19/09/2022</v>
      </c>
      <c r="E3519" s="4">
        <f t="shared" ca="1" si="13"/>
        <v>44823</v>
      </c>
    </row>
    <row r="3520" spans="1:5" ht="13" x14ac:dyDescent="0.15">
      <c r="A3520" s="1">
        <f ca="1">IFERROR(__xludf.DUMMYFUNCTION("""COMPUTED_VALUE"""),117)</f>
        <v>117</v>
      </c>
      <c r="B3520" s="1" t="str">
        <f ca="1">IFERROR(__xludf.DUMMYFUNCTION("""COMPUTED_VALUE"""),"Media_Print_PARIS MATCH contribution")</f>
        <v>Media_Print_PARIS MATCH contribution</v>
      </c>
      <c r="C3520" s="1">
        <f ca="1">IFERROR(INDIRECT(ADDRESS(MATCH(A3520,'contribution par jour-semaine'!A:A,0),MATCH(B3520,'contribution par jour-semaine'!$1:$1,0),4,1,"contribution par jour-semaine")),"")</f>
        <v>706.892578125</v>
      </c>
      <c r="D3520" s="4" t="str">
        <f ca="1">VLOOKUP(A3520,predictions!A:B,2,FALSE)</f>
        <v>19/09/2022</v>
      </c>
      <c r="E3520" s="4">
        <f t="shared" ca="1" si="13"/>
        <v>44823</v>
      </c>
    </row>
    <row r="3521" spans="1:5" ht="13" x14ac:dyDescent="0.15">
      <c r="A3521" s="1">
        <f ca="1">IFERROR(__xludf.DUMMYFUNCTION("""COMPUTED_VALUE"""),117)</f>
        <v>117</v>
      </c>
      <c r="B3521" s="1" t="str">
        <f ca="1">IFERROR(__xludf.DUMMYFUNCTION("""COMPUTED_VALUE"""),"Media_Print_BIBA contribution")</f>
        <v>Media_Print_BIBA contribution</v>
      </c>
      <c r="C3521" s="1">
        <f ca="1">IFERROR(INDIRECT(ADDRESS(MATCH(A3521,'contribution par jour-semaine'!A:A,0),MATCH(B3521,'contribution par jour-semaine'!$1:$1,0),4,1,"contribution par jour-semaine")),"")</f>
        <v>14951.275390625</v>
      </c>
      <c r="D3521" s="4" t="str">
        <f ca="1">VLOOKUP(A3521,predictions!A:B,2,FALSE)</f>
        <v>19/09/2022</v>
      </c>
      <c r="E3521" s="4">
        <f t="shared" ca="1" si="13"/>
        <v>44823</v>
      </c>
    </row>
    <row r="3522" spans="1:5" ht="13" x14ac:dyDescent="0.15">
      <c r="A3522" s="1">
        <f ca="1">IFERROR(__xludf.DUMMYFUNCTION("""COMPUTED_VALUE"""),117)</f>
        <v>117</v>
      </c>
      <c r="B3522" s="1" t="str">
        <f ca="1">IFERROR(__xludf.DUMMYFUNCTION("""COMPUTED_VALUE"""),"Media_Print_AVANTAGES contribution")</f>
        <v>Media_Print_AVANTAGES contribution</v>
      </c>
      <c r="C3522" s="1">
        <f ca="1">IFERROR(INDIRECT(ADDRESS(MATCH(A3522,'contribution par jour-semaine'!A:A,0),MATCH(B3522,'contribution par jour-semaine'!$1:$1,0),4,1,"contribution par jour-semaine")),"")</f>
        <v>4648.98779296875</v>
      </c>
      <c r="D3522" s="4" t="str">
        <f ca="1">VLOOKUP(A3522,predictions!A:B,2,FALSE)</f>
        <v>19/09/2022</v>
      </c>
      <c r="E3522" s="4">
        <f t="shared" ca="1" si="13"/>
        <v>44823</v>
      </c>
    </row>
    <row r="3523" spans="1:5" ht="13" x14ac:dyDescent="0.15">
      <c r="A3523" s="1">
        <f ca="1">IFERROR(__xludf.DUMMYFUNCTION("""COMPUTED_VALUE"""),117)</f>
        <v>117</v>
      </c>
      <c r="B3523" s="1" t="str">
        <f ca="1">IFERROR(__xludf.DUMMYFUNCTION("""COMPUTED_VALUE"""),"Media_Print_PSYCHOLOGIES contribution")</f>
        <v>Media_Print_PSYCHOLOGIES contribution</v>
      </c>
      <c r="C3523" s="1">
        <f ca="1">IFERROR(INDIRECT(ADDRESS(MATCH(A3523,'contribution par jour-semaine'!A:A,0),MATCH(B3523,'contribution par jour-semaine'!$1:$1,0),4,1,"contribution par jour-semaine")),"")</f>
        <v>1585.0089111328125</v>
      </c>
      <c r="D3523" s="4" t="str">
        <f ca="1">VLOOKUP(A3523,predictions!A:B,2,FALSE)</f>
        <v>19/09/2022</v>
      </c>
      <c r="E3523" s="4">
        <f t="shared" ca="1" si="13"/>
        <v>44823</v>
      </c>
    </row>
    <row r="3524" spans="1:5" ht="13" x14ac:dyDescent="0.15">
      <c r="A3524" s="1">
        <f ca="1">IFERROR(__xludf.DUMMYFUNCTION("""COMPUTED_VALUE"""),117)</f>
        <v>117</v>
      </c>
      <c r="B3524" s="1" t="str">
        <f ca="1">IFERROR(__xludf.DUMMYFUNCTION("""COMPUTED_VALUE"""),"Media_TV_TF1 contribution")</f>
        <v>Media_TV_TF1 contribution</v>
      </c>
      <c r="C3524" s="1">
        <f ca="1">IFERROR(INDIRECT(ADDRESS(MATCH(A3524,'contribution par jour-semaine'!A:A,0),MATCH(B3524,'contribution par jour-semaine'!$1:$1,0),4,1,"contribution par jour-semaine")),"")</f>
        <v>10743.8857421875</v>
      </c>
      <c r="D3524" s="4" t="str">
        <f ca="1">VLOOKUP(A3524,predictions!A:B,2,FALSE)</f>
        <v>19/09/2022</v>
      </c>
      <c r="E3524" s="4">
        <f t="shared" ca="1" si="13"/>
        <v>44823</v>
      </c>
    </row>
    <row r="3525" spans="1:5" ht="13" x14ac:dyDescent="0.15">
      <c r="A3525" s="1">
        <f ca="1">IFERROR(__xludf.DUMMYFUNCTION("""COMPUTED_VALUE"""),117)</f>
        <v>117</v>
      </c>
      <c r="B3525" s="1" t="str">
        <f ca="1">IFERROR(__xludf.DUMMYFUNCTION("""COMPUTED_VALUE"""),"Media_TV_Others contribution")</f>
        <v>Media_TV_Others contribution</v>
      </c>
      <c r="C3525" s="1">
        <f ca="1">IFERROR(INDIRECT(ADDRESS(MATCH(A3525,'contribution par jour-semaine'!A:A,0),MATCH(B3525,'contribution par jour-semaine'!$1:$1,0),4,1,"contribution par jour-semaine")),"")</f>
        <v>15411.7314453125</v>
      </c>
      <c r="D3525" s="4" t="str">
        <f ca="1">VLOOKUP(A3525,predictions!A:B,2,FALSE)</f>
        <v>19/09/2022</v>
      </c>
      <c r="E3525" s="4">
        <f t="shared" ca="1" si="13"/>
        <v>44823</v>
      </c>
    </row>
    <row r="3526" spans="1:5" ht="13" x14ac:dyDescent="0.15">
      <c r="A3526" s="1">
        <f ca="1">IFERROR(__xludf.DUMMYFUNCTION("""COMPUTED_VALUE"""),117)</f>
        <v>117</v>
      </c>
      <c r="B3526" s="1" t="str">
        <f ca="1">IFERROR(__xludf.DUMMYFUNCTION("""COMPUTED_VALUE"""),"Media_TV_M6 contribution")</f>
        <v>Media_TV_M6 contribution</v>
      </c>
      <c r="C3526" s="1">
        <f ca="1">IFERROR(INDIRECT(ADDRESS(MATCH(A3526,'contribution par jour-semaine'!A:A,0),MATCH(B3526,'contribution par jour-semaine'!$1:$1,0),4,1,"contribution par jour-semaine")),"")</f>
        <v>17817.91015625</v>
      </c>
      <c r="D3526" s="4" t="str">
        <f ca="1">VLOOKUP(A3526,predictions!A:B,2,FALSE)</f>
        <v>19/09/2022</v>
      </c>
      <c r="E3526" s="4">
        <f t="shared" ca="1" si="13"/>
        <v>44823</v>
      </c>
    </row>
    <row r="3527" spans="1:5" ht="13" x14ac:dyDescent="0.15">
      <c r="A3527" s="1">
        <f ca="1">IFERROR(__xludf.DUMMYFUNCTION("""COMPUTED_VALUE"""),117)</f>
        <v>117</v>
      </c>
      <c r="B3527" s="1" t="str">
        <f ca="1">IFERROR(__xludf.DUMMYFUNCTION("""COMPUTED_VALUE"""),"Media_TV_TMC contribution")</f>
        <v>Media_TV_TMC contribution</v>
      </c>
      <c r="C3527" s="1">
        <f ca="1">IFERROR(INDIRECT(ADDRESS(MATCH(A3527,'contribution par jour-semaine'!A:A,0),MATCH(B3527,'contribution par jour-semaine'!$1:$1,0),4,1,"contribution par jour-semaine")),"")</f>
        <v>15803.7294921875</v>
      </c>
      <c r="D3527" s="4" t="str">
        <f ca="1">VLOOKUP(A3527,predictions!A:B,2,FALSE)</f>
        <v>19/09/2022</v>
      </c>
      <c r="E3527" s="4">
        <f t="shared" ca="1" si="13"/>
        <v>44823</v>
      </c>
    </row>
    <row r="3528" spans="1:5" ht="13" x14ac:dyDescent="0.15">
      <c r="A3528" s="1">
        <f ca="1">IFERROR(__xludf.DUMMYFUNCTION("""COMPUTED_VALUE"""),117)</f>
        <v>117</v>
      </c>
      <c r="B3528" s="1" t="str">
        <f ca="1">IFERROR(__xludf.DUMMYFUNCTION("""COMPUTED_VALUE"""),"Media_TV_FRANCE 2 contribution")</f>
        <v>Media_TV_FRANCE 2 contribution</v>
      </c>
      <c r="C3528" s="1">
        <f ca="1">IFERROR(INDIRECT(ADDRESS(MATCH(A3528,'contribution par jour-semaine'!A:A,0),MATCH(B3528,'contribution par jour-semaine'!$1:$1,0),4,1,"contribution par jour-semaine")),"")</f>
        <v>12985.26953125</v>
      </c>
      <c r="D3528" s="4" t="str">
        <f ca="1">VLOOKUP(A3528,predictions!A:B,2,FALSE)</f>
        <v>19/09/2022</v>
      </c>
      <c r="E3528" s="4">
        <f t="shared" ca="1" si="13"/>
        <v>44823</v>
      </c>
    </row>
    <row r="3529" spans="1:5" ht="13" x14ac:dyDescent="0.15">
      <c r="A3529" s="1">
        <f ca="1">IFERROR(__xludf.DUMMYFUNCTION("""COMPUTED_VALUE"""),117)</f>
        <v>117</v>
      </c>
      <c r="B3529" s="1" t="str">
        <f ca="1">IFERROR(__xludf.DUMMYFUNCTION("""COMPUTED_VALUE"""),"Media_TV_BFM TV contribution")</f>
        <v>Media_TV_BFM TV contribution</v>
      </c>
      <c r="C3529" s="1">
        <f ca="1">IFERROR(INDIRECT(ADDRESS(MATCH(A3529,'contribution par jour-semaine'!A:A,0),MATCH(B3529,'contribution par jour-semaine'!$1:$1,0),4,1,"contribution par jour-semaine")),"")</f>
        <v>8099.3818359375</v>
      </c>
      <c r="D3529" s="4" t="str">
        <f ca="1">VLOOKUP(A3529,predictions!A:B,2,FALSE)</f>
        <v>19/09/2022</v>
      </c>
      <c r="E3529" s="4">
        <f t="shared" ca="1" si="13"/>
        <v>44823</v>
      </c>
    </row>
    <row r="3530" spans="1:5" ht="13" x14ac:dyDescent="0.15">
      <c r="A3530" s="1">
        <f ca="1">IFERROR(__xludf.DUMMYFUNCTION("""COMPUTED_VALUE"""),117)</f>
        <v>117</v>
      </c>
      <c r="B3530" s="1" t="str">
        <f ca="1">IFERROR(__xludf.DUMMYFUNCTION("""COMPUTED_VALUE"""),"Media_TV_C8 contribution")</f>
        <v>Media_TV_C8 contribution</v>
      </c>
      <c r="C3530" s="1">
        <f ca="1">IFERROR(INDIRECT(ADDRESS(MATCH(A3530,'contribution par jour-semaine'!A:A,0),MATCH(B3530,'contribution par jour-semaine'!$1:$1,0),4,1,"contribution par jour-semaine")),"")</f>
        <v>7891.82373046875</v>
      </c>
      <c r="D3530" s="4" t="str">
        <f ca="1">VLOOKUP(A3530,predictions!A:B,2,FALSE)</f>
        <v>19/09/2022</v>
      </c>
      <c r="E3530" s="4">
        <f t="shared" ca="1" si="13"/>
        <v>44823</v>
      </c>
    </row>
    <row r="3531" spans="1:5" ht="13" x14ac:dyDescent="0.15">
      <c r="A3531" s="1">
        <f ca="1">IFERROR(__xludf.DUMMYFUNCTION("""COMPUTED_VALUE"""),117)</f>
        <v>117</v>
      </c>
      <c r="B3531" s="1" t="str">
        <f ca="1">IFERROR(__xludf.DUMMYFUNCTION("""COMPUTED_VALUE"""),"Media_TV_TF1 SERIES FILMS contribution")</f>
        <v>Media_TV_TF1 SERIES FILMS contribution</v>
      </c>
      <c r="C3531" s="1">
        <f ca="1">IFERROR(INDIRECT(ADDRESS(MATCH(A3531,'contribution par jour-semaine'!A:A,0),MATCH(B3531,'contribution par jour-semaine'!$1:$1,0),4,1,"contribution par jour-semaine")),"")</f>
        <v>8760.0625</v>
      </c>
      <c r="D3531" s="4" t="str">
        <f ca="1">VLOOKUP(A3531,predictions!A:B,2,FALSE)</f>
        <v>19/09/2022</v>
      </c>
      <c r="E3531" s="4">
        <f t="shared" ca="1" si="13"/>
        <v>44823</v>
      </c>
    </row>
    <row r="3532" spans="1:5" ht="13" x14ac:dyDescent="0.15">
      <c r="A3532" s="1">
        <f ca="1">IFERROR(__xludf.DUMMYFUNCTION("""COMPUTED_VALUE"""),117)</f>
        <v>117</v>
      </c>
      <c r="B3532" s="1" t="str">
        <f ca="1">IFERROR(__xludf.DUMMYFUNCTION("""COMPUTED_VALUE"""),"Media_TV_NRJ12 contribution")</f>
        <v>Media_TV_NRJ12 contribution</v>
      </c>
      <c r="C3532" s="1">
        <f ca="1">IFERROR(INDIRECT(ADDRESS(MATCH(A3532,'contribution par jour-semaine'!A:A,0),MATCH(B3532,'contribution par jour-semaine'!$1:$1,0),4,1,"contribution par jour-semaine")),"")</f>
        <v>7538.5810546875</v>
      </c>
      <c r="D3532" s="4" t="str">
        <f ca="1">VLOOKUP(A3532,predictions!A:B,2,FALSE)</f>
        <v>19/09/2022</v>
      </c>
      <c r="E3532" s="4">
        <f t="shared" ca="1" si="13"/>
        <v>44823</v>
      </c>
    </row>
    <row r="3533" spans="1:5" ht="13" x14ac:dyDescent="0.15">
      <c r="A3533" s="1">
        <f ca="1">IFERROR(__xludf.DUMMYFUNCTION("""COMPUTED_VALUE"""),117)</f>
        <v>117</v>
      </c>
      <c r="B3533" s="1" t="str">
        <f ca="1">IFERROR(__xludf.DUMMYFUNCTION("""COMPUTED_VALUE"""),"Media_Search contribution")</f>
        <v>Media_Search contribution</v>
      </c>
      <c r="C3533" s="1">
        <f ca="1">IFERROR(INDIRECT(ADDRESS(MATCH(A3533,'contribution par jour-semaine'!A:A,0),MATCH(B3533,'contribution par jour-semaine'!$1:$1,0),4,1,"contribution par jour-semaine")),"")</f>
        <v>85306.75</v>
      </c>
      <c r="D3533" s="4" t="str">
        <f ca="1">VLOOKUP(A3533,predictions!A:B,2,FALSE)</f>
        <v>19/09/2022</v>
      </c>
      <c r="E3533" s="4">
        <f t="shared" ca="1" si="13"/>
        <v>44823</v>
      </c>
    </row>
    <row r="3534" spans="1:5" ht="13" x14ac:dyDescent="0.15">
      <c r="A3534" s="1">
        <f ca="1">IFERROR(__xludf.DUMMYFUNCTION("""COMPUTED_VALUE"""),117)</f>
        <v>117</v>
      </c>
      <c r="B3534" s="1" t="str">
        <f ca="1">IFERROR(__xludf.DUMMYFUNCTION("""COMPUTED_VALUE"""),"Media_Social contribution")</f>
        <v>Media_Social contribution</v>
      </c>
      <c r="C3534" s="1">
        <f ca="1">IFERROR(INDIRECT(ADDRESS(MATCH(A3534,'contribution par jour-semaine'!A:A,0),MATCH(B3534,'contribution par jour-semaine'!$1:$1,0),4,1,"contribution par jour-semaine")),"")</f>
        <v>212488.90625</v>
      </c>
      <c r="D3534" s="4" t="str">
        <f ca="1">VLOOKUP(A3534,predictions!A:B,2,FALSE)</f>
        <v>19/09/2022</v>
      </c>
      <c r="E3534" s="4">
        <f t="shared" ca="1" si="13"/>
        <v>44823</v>
      </c>
    </row>
    <row r="3535" spans="1:5" ht="13" x14ac:dyDescent="0.15">
      <c r="A3535" s="1">
        <f ca="1">IFERROR(__xludf.DUMMYFUNCTION("""COMPUTED_VALUE"""),117)</f>
        <v>117</v>
      </c>
      <c r="B3535" s="1" t="str">
        <f ca="1">IFERROR(__xludf.DUMMYFUNCTION("""COMPUTED_VALUE"""),"Media_Display contribution")</f>
        <v>Media_Display contribution</v>
      </c>
      <c r="C3535" s="1">
        <f ca="1">IFERROR(INDIRECT(ADDRESS(MATCH(A3535,'contribution par jour-semaine'!A:A,0),MATCH(B3535,'contribution par jour-semaine'!$1:$1,0),4,1,"contribution par jour-semaine")),"")</f>
        <v>43491.61328125</v>
      </c>
      <c r="D3535" s="4" t="str">
        <f ca="1">VLOOKUP(A3535,predictions!A:B,2,FALSE)</f>
        <v>19/09/2022</v>
      </c>
      <c r="E3535" s="4">
        <f t="shared" ca="1" si="13"/>
        <v>44823</v>
      </c>
    </row>
    <row r="3536" spans="1:5" ht="13" x14ac:dyDescent="0.15">
      <c r="A3536" s="1">
        <f ca="1">IFERROR(__xludf.DUMMYFUNCTION("""COMPUTED_VALUE"""),117)</f>
        <v>117</v>
      </c>
      <c r="B3536" s="1" t="str">
        <f ca="1">IFERROR(__xludf.DUMMYFUNCTION("""COMPUTED_VALUE"""),"Media_OOH_JC DECAUX VITRINE 2M2 NATIONAL contribution")</f>
        <v>Media_OOH_JC DECAUX VITRINE 2M2 NATIONAL contribution</v>
      </c>
      <c r="C3536" s="1">
        <f ca="1">IFERROR(INDIRECT(ADDRESS(MATCH(A3536,'contribution par jour-semaine'!A:A,0),MATCH(B3536,'contribution par jour-semaine'!$1:$1,0),4,1,"contribution par jour-semaine")),"")</f>
        <v>931.3902587890625</v>
      </c>
      <c r="D3536" s="4" t="str">
        <f ca="1">VLOOKUP(A3536,predictions!A:B,2,FALSE)</f>
        <v>19/09/2022</v>
      </c>
      <c r="E3536" s="4">
        <f t="shared" ca="1" si="13"/>
        <v>44823</v>
      </c>
    </row>
    <row r="3537" spans="1:5" ht="13" x14ac:dyDescent="0.15">
      <c r="A3537" s="1">
        <f ca="1">IFERROR(__xludf.DUMMYFUNCTION("""COMPUTED_VALUE"""),117)</f>
        <v>117</v>
      </c>
      <c r="B3537" s="1" t="str">
        <f ca="1">IFERROR(__xludf.DUMMYFUNCTION("""COMPUTED_VALUE"""),"Media_OOH_METROBUS METRO NATIONAL contribution")</f>
        <v>Media_OOH_METROBUS METRO NATIONAL contribution</v>
      </c>
      <c r="C3537" s="1">
        <f ca="1">IFERROR(INDIRECT(ADDRESS(MATCH(A3537,'contribution par jour-semaine'!A:A,0),MATCH(B3537,'contribution par jour-semaine'!$1:$1,0),4,1,"contribution par jour-semaine")),"")</f>
        <v>12205.025390625</v>
      </c>
      <c r="D3537" s="4" t="str">
        <f ca="1">VLOOKUP(A3537,predictions!A:B,2,FALSE)</f>
        <v>19/09/2022</v>
      </c>
      <c r="E3537" s="4">
        <f t="shared" ca="1" si="13"/>
        <v>44823</v>
      </c>
    </row>
    <row r="3538" spans="1:5" ht="13" x14ac:dyDescent="0.15">
      <c r="A3538" s="1">
        <f ca="1">IFERROR(__xludf.DUMMYFUNCTION("""COMPUTED_VALUE"""),117)</f>
        <v>117</v>
      </c>
      <c r="B3538" s="1" t="str">
        <f ca="1">IFERROR(__xludf.DUMMYFUNCTION("""COMPUTED_VALUE"""),"Media_OOH_CLEAR CHANNEL SHOPPING MALLS contribution")</f>
        <v>Media_OOH_CLEAR CHANNEL SHOPPING MALLS contribution</v>
      </c>
      <c r="C3538" s="1">
        <f ca="1">IFERROR(INDIRECT(ADDRESS(MATCH(A3538,'contribution par jour-semaine'!A:A,0),MATCH(B3538,'contribution par jour-semaine'!$1:$1,0),4,1,"contribution par jour-semaine")),"")</f>
        <v>6849.83349609375</v>
      </c>
      <c r="D3538" s="4" t="str">
        <f ca="1">VLOOKUP(A3538,predictions!A:B,2,FALSE)</f>
        <v>19/09/2022</v>
      </c>
      <c r="E3538" s="4">
        <f t="shared" ca="1" si="13"/>
        <v>44823</v>
      </c>
    </row>
    <row r="3539" spans="1:5" ht="13" x14ac:dyDescent="0.15">
      <c r="A3539" s="1">
        <f ca="1">IFERROR(__xludf.DUMMYFUNCTION("""COMPUTED_VALUE"""),117)</f>
        <v>117</v>
      </c>
      <c r="B3539" s="1" t="str">
        <f ca="1">IFERROR(__xludf.DUMMYFUNCTION("""COMPUTED_VALUE"""),"Media_OOH_MEDIAGARES TRANSPORT contribution")</f>
        <v>Media_OOH_MEDIAGARES TRANSPORT contribution</v>
      </c>
      <c r="C3539" s="1">
        <f ca="1">IFERROR(INDIRECT(ADDRESS(MATCH(A3539,'contribution par jour-semaine'!A:A,0),MATCH(B3539,'contribution par jour-semaine'!$1:$1,0),4,1,"contribution par jour-semaine")),"")</f>
        <v>11556.298828125</v>
      </c>
      <c r="D3539" s="4" t="str">
        <f ca="1">VLOOKUP(A3539,predictions!A:B,2,FALSE)</f>
        <v>19/09/2022</v>
      </c>
      <c r="E3539" s="4">
        <f t="shared" ca="1" si="13"/>
        <v>44823</v>
      </c>
    </row>
    <row r="3540" spans="1:5" ht="13" x14ac:dyDescent="0.15">
      <c r="A3540" s="1">
        <f ca="1">IFERROR(__xludf.DUMMYFUNCTION("""COMPUTED_VALUE"""),117)</f>
        <v>117</v>
      </c>
      <c r="B3540" s="1" t="str">
        <f ca="1">IFERROR(__xludf.DUMMYFUNCTION("""COMPUTED_VALUE"""),"Media_OOH_Others contribution")</f>
        <v>Media_OOH_Others contribution</v>
      </c>
      <c r="C3540" s="1">
        <f ca="1">IFERROR(INDIRECT(ADDRESS(MATCH(A3540,'contribution par jour-semaine'!A:A,0),MATCH(B3540,'contribution par jour-semaine'!$1:$1,0),4,1,"contribution par jour-semaine")),"")</f>
        <v>3010.33056640625</v>
      </c>
      <c r="D3540" s="4" t="str">
        <f ca="1">VLOOKUP(A3540,predictions!A:B,2,FALSE)</f>
        <v>19/09/2022</v>
      </c>
      <c r="E3540" s="4">
        <f t="shared" ca="1" si="13"/>
        <v>44823</v>
      </c>
    </row>
    <row r="3541" spans="1:5" ht="13" x14ac:dyDescent="0.15">
      <c r="A3541" s="1">
        <f ca="1">IFERROR(__xludf.DUMMYFUNCTION("""COMPUTED_VALUE"""),117)</f>
        <v>117</v>
      </c>
      <c r="B3541" s="1" t="str">
        <f ca="1">IFERROR(__xludf.DUMMYFUNCTION("""COMPUTED_VALUE"""),"baseline contribution")</f>
        <v>baseline contribution</v>
      </c>
      <c r="C3541" s="1">
        <f ca="1">IFERROR(INDIRECT(ADDRESS(MATCH(A3541,'contribution par jour-semaine'!A:A,0),MATCH(B3541,'contribution par jour-semaine'!$1:$1,0),4,1,"contribution par jour-semaine")),"")</f>
        <v>1362480.125</v>
      </c>
      <c r="D3541" s="4" t="str">
        <f ca="1">VLOOKUP(A3541,predictions!A:B,2,FALSE)</f>
        <v>19/09/2022</v>
      </c>
      <c r="E3541" s="4">
        <f t="shared" ca="1" si="13"/>
        <v>44823</v>
      </c>
    </row>
    <row r="3542" spans="1:5" ht="13" x14ac:dyDescent="0.15">
      <c r="A3542" s="1">
        <f ca="1">IFERROR(__xludf.DUMMYFUNCTION("""COMPUTED_VALUE"""),118)</f>
        <v>118</v>
      </c>
      <c r="B3542" s="1" t="str">
        <f ca="1">IFERROR(__xludf.DUMMYFUNCTION("""COMPUTED_VALUE"""),"Media_Print_Others contribution")</f>
        <v>Media_Print_Others contribution</v>
      </c>
      <c r="C3542" s="1">
        <f ca="1">IFERROR(INDIRECT(ADDRESS(MATCH(A3542,'contribution par jour-semaine'!A:A,0),MATCH(B3542,'contribution par jour-semaine'!$1:$1,0),4,1,"contribution par jour-semaine")),"")</f>
        <v>44690.42578125</v>
      </c>
      <c r="D3542" s="4" t="str">
        <f ca="1">VLOOKUP(A3542,predictions!A:B,2,FALSE)</f>
        <v>26/09/2022</v>
      </c>
      <c r="E3542" s="4">
        <f t="shared" ca="1" si="13"/>
        <v>44830</v>
      </c>
    </row>
    <row r="3543" spans="1:5" ht="13" x14ac:dyDescent="0.15">
      <c r="A3543" s="1">
        <f ca="1">IFERROR(__xludf.DUMMYFUNCTION("""COMPUTED_VALUE"""),118)</f>
        <v>118</v>
      </c>
      <c r="B3543" s="1" t="str">
        <f ca="1">IFERROR(__xludf.DUMMYFUNCTION("""COMPUTED_VALUE"""),"Media_Print_ELLE contribution")</f>
        <v>Media_Print_ELLE contribution</v>
      </c>
      <c r="C3543" s="1">
        <f ca="1">IFERROR(INDIRECT(ADDRESS(MATCH(A3543,'contribution par jour-semaine'!A:A,0),MATCH(B3543,'contribution par jour-semaine'!$1:$1,0),4,1,"contribution par jour-semaine")),"")</f>
        <v>53123.92578125</v>
      </c>
      <c r="D3543" s="4" t="str">
        <f ca="1">VLOOKUP(A3543,predictions!A:B,2,FALSE)</f>
        <v>26/09/2022</v>
      </c>
      <c r="E3543" s="4">
        <f t="shared" ca="1" si="13"/>
        <v>44830</v>
      </c>
    </row>
    <row r="3544" spans="1:5" ht="13" x14ac:dyDescent="0.15">
      <c r="A3544" s="1">
        <f ca="1">IFERROR(__xludf.DUMMYFUNCTION("""COMPUTED_VALUE"""),118)</f>
        <v>118</v>
      </c>
      <c r="B3544" s="1" t="str">
        <f ca="1">IFERROR(__xludf.DUMMYFUNCTION("""COMPUTED_VALUE"""),"Media_Print_MADAME FIGARO contribution")</f>
        <v>Media_Print_MADAME FIGARO contribution</v>
      </c>
      <c r="C3544" s="1">
        <f ca="1">IFERROR(INDIRECT(ADDRESS(MATCH(A3544,'contribution par jour-semaine'!A:A,0),MATCH(B3544,'contribution par jour-semaine'!$1:$1,0),4,1,"contribution par jour-semaine")),"")</f>
        <v>25258.279296875</v>
      </c>
      <c r="D3544" s="4" t="str">
        <f ca="1">VLOOKUP(A3544,predictions!A:B,2,FALSE)</f>
        <v>26/09/2022</v>
      </c>
      <c r="E3544" s="4">
        <f t="shared" ca="1" si="13"/>
        <v>44830</v>
      </c>
    </row>
    <row r="3545" spans="1:5" ht="13" x14ac:dyDescent="0.15">
      <c r="A3545" s="1">
        <f ca="1">IFERROR(__xludf.DUMMYFUNCTION("""COMPUTED_VALUE"""),118)</f>
        <v>118</v>
      </c>
      <c r="B3545" s="1" t="str">
        <f ca="1">IFERROR(__xludf.DUMMYFUNCTION("""COMPUTED_VALUE"""),"Media_Print_MARIE CLAIRE contribution")</f>
        <v>Media_Print_MARIE CLAIRE contribution</v>
      </c>
      <c r="C3545" s="1">
        <f ca="1">IFERROR(INDIRECT(ADDRESS(MATCH(A3545,'contribution par jour-semaine'!A:A,0),MATCH(B3545,'contribution par jour-semaine'!$1:$1,0),4,1,"contribution par jour-semaine")),"")</f>
        <v>16034.99609375</v>
      </c>
      <c r="D3545" s="4" t="str">
        <f ca="1">VLOOKUP(A3545,predictions!A:B,2,FALSE)</f>
        <v>26/09/2022</v>
      </c>
      <c r="E3545" s="4">
        <f t="shared" ca="1" si="13"/>
        <v>44830</v>
      </c>
    </row>
    <row r="3546" spans="1:5" ht="13" x14ac:dyDescent="0.15">
      <c r="A3546" s="1">
        <f ca="1">IFERROR(__xludf.DUMMYFUNCTION("""COMPUTED_VALUE"""),118)</f>
        <v>118</v>
      </c>
      <c r="B3546" s="1" t="str">
        <f ca="1">IFERROR(__xludf.DUMMYFUNCTION("""COMPUTED_VALUE"""),"Media_Print_VERSION FEMINA contribution")</f>
        <v>Media_Print_VERSION FEMINA contribution</v>
      </c>
      <c r="C3546" s="1">
        <f ca="1">IFERROR(INDIRECT(ADDRESS(MATCH(A3546,'contribution par jour-semaine'!A:A,0),MATCH(B3546,'contribution par jour-semaine'!$1:$1,0),4,1,"contribution par jour-semaine")),"")</f>
        <v>53609.80859375</v>
      </c>
      <c r="D3546" s="4" t="str">
        <f ca="1">VLOOKUP(A3546,predictions!A:B,2,FALSE)</f>
        <v>26/09/2022</v>
      </c>
      <c r="E3546" s="4">
        <f t="shared" ca="1" si="13"/>
        <v>44830</v>
      </c>
    </row>
    <row r="3547" spans="1:5" ht="13" x14ac:dyDescent="0.15">
      <c r="A3547" s="1">
        <f ca="1">IFERROR(__xludf.DUMMYFUNCTION("""COMPUTED_VALUE"""),118)</f>
        <v>118</v>
      </c>
      <c r="B3547" s="1" t="str">
        <f ca="1">IFERROR(__xludf.DUMMYFUNCTION("""COMPUTED_VALUE"""),"Media_Print_GALA contribution")</f>
        <v>Media_Print_GALA contribution</v>
      </c>
      <c r="C3547" s="1">
        <f ca="1">IFERROR(INDIRECT(ADDRESS(MATCH(A3547,'contribution par jour-semaine'!A:A,0),MATCH(B3547,'contribution par jour-semaine'!$1:$1,0),4,1,"contribution par jour-semaine")),"")</f>
        <v>27405.330078125</v>
      </c>
      <c r="D3547" s="4" t="str">
        <f ca="1">VLOOKUP(A3547,predictions!A:B,2,FALSE)</f>
        <v>26/09/2022</v>
      </c>
      <c r="E3547" s="4">
        <f t="shared" ca="1" si="13"/>
        <v>44830</v>
      </c>
    </row>
    <row r="3548" spans="1:5" ht="13" x14ac:dyDescent="0.15">
      <c r="A3548" s="1">
        <f ca="1">IFERROR(__xludf.DUMMYFUNCTION("""COMPUTED_VALUE"""),118)</f>
        <v>118</v>
      </c>
      <c r="B3548" s="1" t="str">
        <f ca="1">IFERROR(__xludf.DUMMYFUNCTION("""COMPUTED_VALUE"""),"Media_Print_COSMOPOLITAN contribution")</f>
        <v>Media_Print_COSMOPOLITAN contribution</v>
      </c>
      <c r="C3548" s="1">
        <f ca="1">IFERROR(INDIRECT(ADDRESS(MATCH(A3548,'contribution par jour-semaine'!A:A,0),MATCH(B3548,'contribution par jour-semaine'!$1:$1,0),4,1,"contribution par jour-semaine")),"")</f>
        <v>35008.375</v>
      </c>
      <c r="D3548" s="4" t="str">
        <f ca="1">VLOOKUP(A3548,predictions!A:B,2,FALSE)</f>
        <v>26/09/2022</v>
      </c>
      <c r="E3548" s="4">
        <f t="shared" ca="1" si="13"/>
        <v>44830</v>
      </c>
    </row>
    <row r="3549" spans="1:5" ht="13" x14ac:dyDescent="0.15">
      <c r="A3549" s="1">
        <f ca="1">IFERROR(__xludf.DUMMYFUNCTION("""COMPUTED_VALUE"""),118)</f>
        <v>118</v>
      </c>
      <c r="B3549" s="1" t="str">
        <f ca="1">IFERROR(__xludf.DUMMYFUNCTION("""COMPUTED_VALUE"""),"Media_Print_FEMME ACTUELLE contribution")</f>
        <v>Media_Print_FEMME ACTUELLE contribution</v>
      </c>
      <c r="C3549" s="1">
        <f ca="1">IFERROR(INDIRECT(ADDRESS(MATCH(A3549,'contribution par jour-semaine'!A:A,0),MATCH(B3549,'contribution par jour-semaine'!$1:$1,0),4,1,"contribution par jour-semaine")),"")</f>
        <v>30046.814453125</v>
      </c>
      <c r="D3549" s="4" t="str">
        <f ca="1">VLOOKUP(A3549,predictions!A:B,2,FALSE)</f>
        <v>26/09/2022</v>
      </c>
      <c r="E3549" s="4">
        <f t="shared" ca="1" si="13"/>
        <v>44830</v>
      </c>
    </row>
    <row r="3550" spans="1:5" ht="13" x14ac:dyDescent="0.15">
      <c r="A3550" s="1">
        <f ca="1">IFERROR(__xludf.DUMMYFUNCTION("""COMPUTED_VALUE"""),118)</f>
        <v>118</v>
      </c>
      <c r="B3550" s="1" t="str">
        <f ca="1">IFERROR(__xludf.DUMMYFUNCTION("""COMPUTED_VALUE"""),"Media_Print_PARIS MATCH contribution")</f>
        <v>Media_Print_PARIS MATCH contribution</v>
      </c>
      <c r="C3550" s="1">
        <f ca="1">IFERROR(INDIRECT(ADDRESS(MATCH(A3550,'contribution par jour-semaine'!A:A,0),MATCH(B3550,'contribution par jour-semaine'!$1:$1,0),4,1,"contribution par jour-semaine")),"")</f>
        <v>22949.517578125</v>
      </c>
      <c r="D3550" s="4" t="str">
        <f ca="1">VLOOKUP(A3550,predictions!A:B,2,FALSE)</f>
        <v>26/09/2022</v>
      </c>
      <c r="E3550" s="4">
        <f t="shared" ca="1" si="13"/>
        <v>44830</v>
      </c>
    </row>
    <row r="3551" spans="1:5" ht="13" x14ac:dyDescent="0.15">
      <c r="A3551" s="1">
        <f ca="1">IFERROR(__xludf.DUMMYFUNCTION("""COMPUTED_VALUE"""),118)</f>
        <v>118</v>
      </c>
      <c r="B3551" s="1" t="str">
        <f ca="1">IFERROR(__xludf.DUMMYFUNCTION("""COMPUTED_VALUE"""),"Media_Print_BIBA contribution")</f>
        <v>Media_Print_BIBA contribution</v>
      </c>
      <c r="C3551" s="1">
        <f ca="1">IFERROR(INDIRECT(ADDRESS(MATCH(A3551,'contribution par jour-semaine'!A:A,0),MATCH(B3551,'contribution par jour-semaine'!$1:$1,0),4,1,"contribution par jour-semaine")),"")</f>
        <v>10890.076171875</v>
      </c>
      <c r="D3551" s="4" t="str">
        <f ca="1">VLOOKUP(A3551,predictions!A:B,2,FALSE)</f>
        <v>26/09/2022</v>
      </c>
      <c r="E3551" s="4">
        <f t="shared" ca="1" si="13"/>
        <v>44830</v>
      </c>
    </row>
    <row r="3552" spans="1:5" ht="13" x14ac:dyDescent="0.15">
      <c r="A3552" s="1">
        <f ca="1">IFERROR(__xludf.DUMMYFUNCTION("""COMPUTED_VALUE"""),118)</f>
        <v>118</v>
      </c>
      <c r="B3552" s="1" t="str">
        <f ca="1">IFERROR(__xludf.DUMMYFUNCTION("""COMPUTED_VALUE"""),"Media_Print_AVANTAGES contribution")</f>
        <v>Media_Print_AVANTAGES contribution</v>
      </c>
      <c r="C3552" s="1">
        <f ca="1">IFERROR(INDIRECT(ADDRESS(MATCH(A3552,'contribution par jour-semaine'!A:A,0),MATCH(B3552,'contribution par jour-semaine'!$1:$1,0),4,1,"contribution par jour-semaine")),"")</f>
        <v>13533.4599609375</v>
      </c>
      <c r="D3552" s="4" t="str">
        <f ca="1">VLOOKUP(A3552,predictions!A:B,2,FALSE)</f>
        <v>26/09/2022</v>
      </c>
      <c r="E3552" s="4">
        <f t="shared" ca="1" si="13"/>
        <v>44830</v>
      </c>
    </row>
    <row r="3553" spans="1:5" ht="13" x14ac:dyDescent="0.15">
      <c r="A3553" s="1">
        <f ca="1">IFERROR(__xludf.DUMMYFUNCTION("""COMPUTED_VALUE"""),118)</f>
        <v>118</v>
      </c>
      <c r="B3553" s="1" t="str">
        <f ca="1">IFERROR(__xludf.DUMMYFUNCTION("""COMPUTED_VALUE"""),"Media_Print_PSYCHOLOGIES contribution")</f>
        <v>Media_Print_PSYCHOLOGIES contribution</v>
      </c>
      <c r="C3553" s="1">
        <f ca="1">IFERROR(INDIRECT(ADDRESS(MATCH(A3553,'contribution par jour-semaine'!A:A,0),MATCH(B3553,'contribution par jour-semaine'!$1:$1,0),4,1,"contribution par jour-semaine")),"")</f>
        <v>1471.4146728515625</v>
      </c>
      <c r="D3553" s="4" t="str">
        <f ca="1">VLOOKUP(A3553,predictions!A:B,2,FALSE)</f>
        <v>26/09/2022</v>
      </c>
      <c r="E3553" s="4">
        <f t="shared" ca="1" si="13"/>
        <v>44830</v>
      </c>
    </row>
    <row r="3554" spans="1:5" ht="13" x14ac:dyDescent="0.15">
      <c r="A3554" s="1">
        <f ca="1">IFERROR(__xludf.DUMMYFUNCTION("""COMPUTED_VALUE"""),118)</f>
        <v>118</v>
      </c>
      <c r="B3554" s="1" t="str">
        <f ca="1">IFERROR(__xludf.DUMMYFUNCTION("""COMPUTED_VALUE"""),"Media_TV_TF1 contribution")</f>
        <v>Media_TV_TF1 contribution</v>
      </c>
      <c r="C3554" s="1">
        <f ca="1">IFERROR(INDIRECT(ADDRESS(MATCH(A3554,'contribution par jour-semaine'!A:A,0),MATCH(B3554,'contribution par jour-semaine'!$1:$1,0),4,1,"contribution par jour-semaine")),"")</f>
        <v>10508.4814453125</v>
      </c>
      <c r="D3554" s="4" t="str">
        <f ca="1">VLOOKUP(A3554,predictions!A:B,2,FALSE)</f>
        <v>26/09/2022</v>
      </c>
      <c r="E3554" s="4">
        <f t="shared" ca="1" si="13"/>
        <v>44830</v>
      </c>
    </row>
    <row r="3555" spans="1:5" ht="13" x14ac:dyDescent="0.15">
      <c r="A3555" s="1">
        <f ca="1">IFERROR(__xludf.DUMMYFUNCTION("""COMPUTED_VALUE"""),118)</f>
        <v>118</v>
      </c>
      <c r="B3555" s="1" t="str">
        <f ca="1">IFERROR(__xludf.DUMMYFUNCTION("""COMPUTED_VALUE"""),"Media_TV_Others contribution")</f>
        <v>Media_TV_Others contribution</v>
      </c>
      <c r="C3555" s="1">
        <f ca="1">IFERROR(INDIRECT(ADDRESS(MATCH(A3555,'contribution par jour-semaine'!A:A,0),MATCH(B3555,'contribution par jour-semaine'!$1:$1,0),4,1,"contribution par jour-semaine")),"")</f>
        <v>16672.22265625</v>
      </c>
      <c r="D3555" s="4" t="str">
        <f ca="1">VLOOKUP(A3555,predictions!A:B,2,FALSE)</f>
        <v>26/09/2022</v>
      </c>
      <c r="E3555" s="4">
        <f t="shared" ca="1" si="13"/>
        <v>44830</v>
      </c>
    </row>
    <row r="3556" spans="1:5" ht="13" x14ac:dyDescent="0.15">
      <c r="A3556" s="1">
        <f ca="1">IFERROR(__xludf.DUMMYFUNCTION("""COMPUTED_VALUE"""),118)</f>
        <v>118</v>
      </c>
      <c r="B3556" s="1" t="str">
        <f ca="1">IFERROR(__xludf.DUMMYFUNCTION("""COMPUTED_VALUE"""),"Media_TV_M6 contribution")</f>
        <v>Media_TV_M6 contribution</v>
      </c>
      <c r="C3556" s="1">
        <f ca="1">IFERROR(INDIRECT(ADDRESS(MATCH(A3556,'contribution par jour-semaine'!A:A,0),MATCH(B3556,'contribution par jour-semaine'!$1:$1,0),4,1,"contribution par jour-semaine")),"")</f>
        <v>17893.51953125</v>
      </c>
      <c r="D3556" s="4" t="str">
        <f ca="1">VLOOKUP(A3556,predictions!A:B,2,FALSE)</f>
        <v>26/09/2022</v>
      </c>
      <c r="E3556" s="4">
        <f t="shared" ca="1" si="13"/>
        <v>44830</v>
      </c>
    </row>
    <row r="3557" spans="1:5" ht="13" x14ac:dyDescent="0.15">
      <c r="A3557" s="1">
        <f ca="1">IFERROR(__xludf.DUMMYFUNCTION("""COMPUTED_VALUE"""),118)</f>
        <v>118</v>
      </c>
      <c r="B3557" s="1" t="str">
        <f ca="1">IFERROR(__xludf.DUMMYFUNCTION("""COMPUTED_VALUE"""),"Media_TV_TMC contribution")</f>
        <v>Media_TV_TMC contribution</v>
      </c>
      <c r="C3557" s="1">
        <f ca="1">IFERROR(INDIRECT(ADDRESS(MATCH(A3557,'contribution par jour-semaine'!A:A,0),MATCH(B3557,'contribution par jour-semaine'!$1:$1,0),4,1,"contribution par jour-semaine")),"")</f>
        <v>14219.048828125</v>
      </c>
      <c r="D3557" s="4" t="str">
        <f ca="1">VLOOKUP(A3557,predictions!A:B,2,FALSE)</f>
        <v>26/09/2022</v>
      </c>
      <c r="E3557" s="4">
        <f t="shared" ca="1" si="13"/>
        <v>44830</v>
      </c>
    </row>
    <row r="3558" spans="1:5" ht="13" x14ac:dyDescent="0.15">
      <c r="A3558" s="1">
        <f ca="1">IFERROR(__xludf.DUMMYFUNCTION("""COMPUTED_VALUE"""),118)</f>
        <v>118</v>
      </c>
      <c r="B3558" s="1" t="str">
        <f ca="1">IFERROR(__xludf.DUMMYFUNCTION("""COMPUTED_VALUE"""),"Media_TV_FRANCE 2 contribution")</f>
        <v>Media_TV_FRANCE 2 contribution</v>
      </c>
      <c r="C3558" s="1">
        <f ca="1">IFERROR(INDIRECT(ADDRESS(MATCH(A3558,'contribution par jour-semaine'!A:A,0),MATCH(B3558,'contribution par jour-semaine'!$1:$1,0),4,1,"contribution par jour-semaine")),"")</f>
        <v>16120.6376953125</v>
      </c>
      <c r="D3558" s="4" t="str">
        <f ca="1">VLOOKUP(A3558,predictions!A:B,2,FALSE)</f>
        <v>26/09/2022</v>
      </c>
      <c r="E3558" s="4">
        <f t="shared" ca="1" si="13"/>
        <v>44830</v>
      </c>
    </row>
    <row r="3559" spans="1:5" ht="13" x14ac:dyDescent="0.15">
      <c r="A3559" s="1">
        <f ca="1">IFERROR(__xludf.DUMMYFUNCTION("""COMPUTED_VALUE"""),118)</f>
        <v>118</v>
      </c>
      <c r="B3559" s="1" t="str">
        <f ca="1">IFERROR(__xludf.DUMMYFUNCTION("""COMPUTED_VALUE"""),"Media_TV_BFM TV contribution")</f>
        <v>Media_TV_BFM TV contribution</v>
      </c>
      <c r="C3559" s="1">
        <f ca="1">IFERROR(INDIRECT(ADDRESS(MATCH(A3559,'contribution par jour-semaine'!A:A,0),MATCH(B3559,'contribution par jour-semaine'!$1:$1,0),4,1,"contribution par jour-semaine")),"")</f>
        <v>9510.2724609375</v>
      </c>
      <c r="D3559" s="4" t="str">
        <f ca="1">VLOOKUP(A3559,predictions!A:B,2,FALSE)</f>
        <v>26/09/2022</v>
      </c>
      <c r="E3559" s="4">
        <f t="shared" ca="1" si="13"/>
        <v>44830</v>
      </c>
    </row>
    <row r="3560" spans="1:5" ht="13" x14ac:dyDescent="0.15">
      <c r="A3560" s="1">
        <f ca="1">IFERROR(__xludf.DUMMYFUNCTION("""COMPUTED_VALUE"""),118)</f>
        <v>118</v>
      </c>
      <c r="B3560" s="1" t="str">
        <f ca="1">IFERROR(__xludf.DUMMYFUNCTION("""COMPUTED_VALUE"""),"Media_TV_C8 contribution")</f>
        <v>Media_TV_C8 contribution</v>
      </c>
      <c r="C3560" s="1">
        <f ca="1">IFERROR(INDIRECT(ADDRESS(MATCH(A3560,'contribution par jour-semaine'!A:A,0),MATCH(B3560,'contribution par jour-semaine'!$1:$1,0),4,1,"contribution par jour-semaine")),"")</f>
        <v>7825.8623046875</v>
      </c>
      <c r="D3560" s="4" t="str">
        <f ca="1">VLOOKUP(A3560,predictions!A:B,2,FALSE)</f>
        <v>26/09/2022</v>
      </c>
      <c r="E3560" s="4">
        <f t="shared" ca="1" si="13"/>
        <v>44830</v>
      </c>
    </row>
    <row r="3561" spans="1:5" ht="13" x14ac:dyDescent="0.15">
      <c r="A3561" s="1">
        <f ca="1">IFERROR(__xludf.DUMMYFUNCTION("""COMPUTED_VALUE"""),118)</f>
        <v>118</v>
      </c>
      <c r="B3561" s="1" t="str">
        <f ca="1">IFERROR(__xludf.DUMMYFUNCTION("""COMPUTED_VALUE"""),"Media_TV_TF1 SERIES FILMS contribution")</f>
        <v>Media_TV_TF1 SERIES FILMS contribution</v>
      </c>
      <c r="C3561" s="1">
        <f ca="1">IFERROR(INDIRECT(ADDRESS(MATCH(A3561,'contribution par jour-semaine'!A:A,0),MATCH(B3561,'contribution par jour-semaine'!$1:$1,0),4,1,"contribution par jour-semaine")),"")</f>
        <v>8196.314453125</v>
      </c>
      <c r="D3561" s="4" t="str">
        <f ca="1">VLOOKUP(A3561,predictions!A:B,2,FALSE)</f>
        <v>26/09/2022</v>
      </c>
      <c r="E3561" s="4">
        <f t="shared" ca="1" si="13"/>
        <v>44830</v>
      </c>
    </row>
    <row r="3562" spans="1:5" ht="13" x14ac:dyDescent="0.15">
      <c r="A3562" s="1">
        <f ca="1">IFERROR(__xludf.DUMMYFUNCTION("""COMPUTED_VALUE"""),118)</f>
        <v>118</v>
      </c>
      <c r="B3562" s="1" t="str">
        <f ca="1">IFERROR(__xludf.DUMMYFUNCTION("""COMPUTED_VALUE"""),"Media_TV_NRJ12 contribution")</f>
        <v>Media_TV_NRJ12 contribution</v>
      </c>
      <c r="C3562" s="1">
        <f ca="1">IFERROR(INDIRECT(ADDRESS(MATCH(A3562,'contribution par jour-semaine'!A:A,0),MATCH(B3562,'contribution par jour-semaine'!$1:$1,0),4,1,"contribution par jour-semaine")),"")</f>
        <v>5895.6083984375</v>
      </c>
      <c r="D3562" s="4" t="str">
        <f ca="1">VLOOKUP(A3562,predictions!A:B,2,FALSE)</f>
        <v>26/09/2022</v>
      </c>
      <c r="E3562" s="4">
        <f t="shared" ca="1" si="13"/>
        <v>44830</v>
      </c>
    </row>
    <row r="3563" spans="1:5" ht="13" x14ac:dyDescent="0.15">
      <c r="A3563" s="1">
        <f ca="1">IFERROR(__xludf.DUMMYFUNCTION("""COMPUTED_VALUE"""),118)</f>
        <v>118</v>
      </c>
      <c r="B3563" s="1" t="str">
        <f ca="1">IFERROR(__xludf.DUMMYFUNCTION("""COMPUTED_VALUE"""),"Media_Search contribution")</f>
        <v>Media_Search contribution</v>
      </c>
      <c r="C3563" s="1">
        <f ca="1">IFERROR(INDIRECT(ADDRESS(MATCH(A3563,'contribution par jour-semaine'!A:A,0),MATCH(B3563,'contribution par jour-semaine'!$1:$1,0),4,1,"contribution par jour-semaine")),"")</f>
        <v>85372.96875</v>
      </c>
      <c r="D3563" s="4" t="str">
        <f ca="1">VLOOKUP(A3563,predictions!A:B,2,FALSE)</f>
        <v>26/09/2022</v>
      </c>
      <c r="E3563" s="4">
        <f t="shared" ca="1" si="13"/>
        <v>44830</v>
      </c>
    </row>
    <row r="3564" spans="1:5" ht="13" x14ac:dyDescent="0.15">
      <c r="A3564" s="1">
        <f ca="1">IFERROR(__xludf.DUMMYFUNCTION("""COMPUTED_VALUE"""),118)</f>
        <v>118</v>
      </c>
      <c r="B3564" s="1" t="str">
        <f ca="1">IFERROR(__xludf.DUMMYFUNCTION("""COMPUTED_VALUE"""),"Media_Social contribution")</f>
        <v>Media_Social contribution</v>
      </c>
      <c r="C3564" s="1">
        <f ca="1">IFERROR(INDIRECT(ADDRESS(MATCH(A3564,'contribution par jour-semaine'!A:A,0),MATCH(B3564,'contribution par jour-semaine'!$1:$1,0),4,1,"contribution par jour-semaine")),"")</f>
        <v>265033.46875</v>
      </c>
      <c r="D3564" s="4" t="str">
        <f ca="1">VLOOKUP(A3564,predictions!A:B,2,FALSE)</f>
        <v>26/09/2022</v>
      </c>
      <c r="E3564" s="4">
        <f t="shared" ca="1" si="13"/>
        <v>44830</v>
      </c>
    </row>
    <row r="3565" spans="1:5" ht="13" x14ac:dyDescent="0.15">
      <c r="A3565" s="1">
        <f ca="1">IFERROR(__xludf.DUMMYFUNCTION("""COMPUTED_VALUE"""),118)</f>
        <v>118</v>
      </c>
      <c r="B3565" s="1" t="str">
        <f ca="1">IFERROR(__xludf.DUMMYFUNCTION("""COMPUTED_VALUE"""),"Media_Display contribution")</f>
        <v>Media_Display contribution</v>
      </c>
      <c r="C3565" s="1">
        <f ca="1">IFERROR(INDIRECT(ADDRESS(MATCH(A3565,'contribution par jour-semaine'!A:A,0),MATCH(B3565,'contribution par jour-semaine'!$1:$1,0),4,1,"contribution par jour-semaine")),"")</f>
        <v>44389.5078125</v>
      </c>
      <c r="D3565" s="4" t="str">
        <f ca="1">VLOOKUP(A3565,predictions!A:B,2,FALSE)</f>
        <v>26/09/2022</v>
      </c>
      <c r="E3565" s="4">
        <f t="shared" ca="1" si="13"/>
        <v>44830</v>
      </c>
    </row>
    <row r="3566" spans="1:5" ht="13" x14ac:dyDescent="0.15">
      <c r="A3566" s="1">
        <f ca="1">IFERROR(__xludf.DUMMYFUNCTION("""COMPUTED_VALUE"""),118)</f>
        <v>118</v>
      </c>
      <c r="B3566" s="1" t="str">
        <f ca="1">IFERROR(__xludf.DUMMYFUNCTION("""COMPUTED_VALUE"""),"Media_OOH_JC DECAUX VITRINE 2M2 NATIONAL contribution")</f>
        <v>Media_OOH_JC DECAUX VITRINE 2M2 NATIONAL contribution</v>
      </c>
      <c r="C3566" s="1">
        <f ca="1">IFERROR(INDIRECT(ADDRESS(MATCH(A3566,'contribution par jour-semaine'!A:A,0),MATCH(B3566,'contribution par jour-semaine'!$1:$1,0),4,1,"contribution par jour-semaine")),"")</f>
        <v>906.43011474609375</v>
      </c>
      <c r="D3566" s="4" t="str">
        <f ca="1">VLOOKUP(A3566,predictions!A:B,2,FALSE)</f>
        <v>26/09/2022</v>
      </c>
      <c r="E3566" s="4">
        <f t="shared" ca="1" si="13"/>
        <v>44830</v>
      </c>
    </row>
    <row r="3567" spans="1:5" ht="13" x14ac:dyDescent="0.15">
      <c r="A3567" s="1">
        <f ca="1">IFERROR(__xludf.DUMMYFUNCTION("""COMPUTED_VALUE"""),118)</f>
        <v>118</v>
      </c>
      <c r="B3567" s="1" t="str">
        <f ca="1">IFERROR(__xludf.DUMMYFUNCTION("""COMPUTED_VALUE"""),"Media_OOH_METROBUS METRO NATIONAL contribution")</f>
        <v>Media_OOH_METROBUS METRO NATIONAL contribution</v>
      </c>
      <c r="C3567" s="1">
        <f ca="1">IFERROR(INDIRECT(ADDRESS(MATCH(A3567,'contribution par jour-semaine'!A:A,0),MATCH(B3567,'contribution par jour-semaine'!$1:$1,0),4,1,"contribution par jour-semaine")),"")</f>
        <v>12817.13671875</v>
      </c>
      <c r="D3567" s="4" t="str">
        <f ca="1">VLOOKUP(A3567,predictions!A:B,2,FALSE)</f>
        <v>26/09/2022</v>
      </c>
      <c r="E3567" s="4">
        <f t="shared" ca="1" si="13"/>
        <v>44830</v>
      </c>
    </row>
    <row r="3568" spans="1:5" ht="13" x14ac:dyDescent="0.15">
      <c r="A3568" s="1">
        <f ca="1">IFERROR(__xludf.DUMMYFUNCTION("""COMPUTED_VALUE"""),118)</f>
        <v>118</v>
      </c>
      <c r="B3568" s="1" t="str">
        <f ca="1">IFERROR(__xludf.DUMMYFUNCTION("""COMPUTED_VALUE"""),"Media_OOH_CLEAR CHANNEL SHOPPING MALLS contribution")</f>
        <v>Media_OOH_CLEAR CHANNEL SHOPPING MALLS contribution</v>
      </c>
      <c r="C3568" s="1">
        <f ca="1">IFERROR(INDIRECT(ADDRESS(MATCH(A3568,'contribution par jour-semaine'!A:A,0),MATCH(B3568,'contribution par jour-semaine'!$1:$1,0),4,1,"contribution par jour-semaine")),"")</f>
        <v>6394.55029296875</v>
      </c>
      <c r="D3568" s="4" t="str">
        <f ca="1">VLOOKUP(A3568,predictions!A:B,2,FALSE)</f>
        <v>26/09/2022</v>
      </c>
      <c r="E3568" s="4">
        <f t="shared" ca="1" si="13"/>
        <v>44830</v>
      </c>
    </row>
    <row r="3569" spans="1:5" ht="13" x14ac:dyDescent="0.15">
      <c r="A3569" s="1">
        <f ca="1">IFERROR(__xludf.DUMMYFUNCTION("""COMPUTED_VALUE"""),118)</f>
        <v>118</v>
      </c>
      <c r="B3569" s="1" t="str">
        <f ca="1">IFERROR(__xludf.DUMMYFUNCTION("""COMPUTED_VALUE"""),"Media_OOH_MEDIAGARES TRANSPORT contribution")</f>
        <v>Media_OOH_MEDIAGARES TRANSPORT contribution</v>
      </c>
      <c r="C3569" s="1">
        <f ca="1">IFERROR(INDIRECT(ADDRESS(MATCH(A3569,'contribution par jour-semaine'!A:A,0),MATCH(B3569,'contribution par jour-semaine'!$1:$1,0),4,1,"contribution par jour-semaine")),"")</f>
        <v>11376.4755859375</v>
      </c>
      <c r="D3569" s="4" t="str">
        <f ca="1">VLOOKUP(A3569,predictions!A:B,2,FALSE)</f>
        <v>26/09/2022</v>
      </c>
      <c r="E3569" s="4">
        <f t="shared" ca="1" si="13"/>
        <v>44830</v>
      </c>
    </row>
    <row r="3570" spans="1:5" ht="13" x14ac:dyDescent="0.15">
      <c r="A3570" s="1">
        <f ca="1">IFERROR(__xludf.DUMMYFUNCTION("""COMPUTED_VALUE"""),118)</f>
        <v>118</v>
      </c>
      <c r="B3570" s="1" t="str">
        <f ca="1">IFERROR(__xludf.DUMMYFUNCTION("""COMPUTED_VALUE"""),"Media_OOH_Others contribution")</f>
        <v>Media_OOH_Others contribution</v>
      </c>
      <c r="C3570" s="1">
        <f ca="1">IFERROR(INDIRECT(ADDRESS(MATCH(A3570,'contribution par jour-semaine'!A:A,0),MATCH(B3570,'contribution par jour-semaine'!$1:$1,0),4,1,"contribution par jour-semaine")),"")</f>
        <v>2925.452880859375</v>
      </c>
      <c r="D3570" s="4" t="str">
        <f ca="1">VLOOKUP(A3570,predictions!A:B,2,FALSE)</f>
        <v>26/09/2022</v>
      </c>
      <c r="E3570" s="4">
        <f t="shared" ca="1" si="13"/>
        <v>44830</v>
      </c>
    </row>
    <row r="3571" spans="1:5" ht="13" x14ac:dyDescent="0.15">
      <c r="A3571" s="1">
        <f ca="1">IFERROR(__xludf.DUMMYFUNCTION("""COMPUTED_VALUE"""),118)</f>
        <v>118</v>
      </c>
      <c r="B3571" s="1" t="str">
        <f ca="1">IFERROR(__xludf.DUMMYFUNCTION("""COMPUTED_VALUE"""),"baseline contribution")</f>
        <v>baseline contribution</v>
      </c>
      <c r="C3571" s="1">
        <f ca="1">IFERROR(INDIRECT(ADDRESS(MATCH(A3571,'contribution par jour-semaine'!A:A,0),MATCH(B3571,'contribution par jour-semaine'!$1:$1,0),4,1,"contribution par jour-semaine")),"")</f>
        <v>1347911.25</v>
      </c>
      <c r="D3571" s="4" t="str">
        <f ca="1">VLOOKUP(A3571,predictions!A:B,2,FALSE)</f>
        <v>26/09/2022</v>
      </c>
      <c r="E3571" s="4">
        <f t="shared" ca="1" si="13"/>
        <v>44830</v>
      </c>
    </row>
    <row r="3572" spans="1:5" ht="13" x14ac:dyDescent="0.15">
      <c r="A3572" s="1">
        <f ca="1">IFERROR(__xludf.DUMMYFUNCTION("""COMPUTED_VALUE"""),119)</f>
        <v>119</v>
      </c>
      <c r="B3572" s="1" t="str">
        <f ca="1">IFERROR(__xludf.DUMMYFUNCTION("""COMPUTED_VALUE"""),"Media_Print_Others contribution")</f>
        <v>Media_Print_Others contribution</v>
      </c>
      <c r="C3572" s="1">
        <f ca="1">IFERROR(INDIRECT(ADDRESS(MATCH(A3572,'contribution par jour-semaine'!A:A,0),MATCH(B3572,'contribution par jour-semaine'!$1:$1,0),4,1,"contribution par jour-semaine")),"")</f>
        <v>34041.34765625</v>
      </c>
      <c r="D3572" s="4" t="str">
        <f ca="1">VLOOKUP(A3572,predictions!A:B,2,FALSE)</f>
        <v>03/10/2022</v>
      </c>
      <c r="E3572" s="4">
        <f t="shared" ref="E3572:E3826" ca="1" si="14">DATE(RIGHT(D3572,4),MID(D3572,4,2),LEFT(D3572,2))</f>
        <v>44837</v>
      </c>
    </row>
    <row r="3573" spans="1:5" ht="13" x14ac:dyDescent="0.15">
      <c r="A3573" s="1">
        <f ca="1">IFERROR(__xludf.DUMMYFUNCTION("""COMPUTED_VALUE"""),119)</f>
        <v>119</v>
      </c>
      <c r="B3573" s="1" t="str">
        <f ca="1">IFERROR(__xludf.DUMMYFUNCTION("""COMPUTED_VALUE"""),"Media_Print_ELLE contribution")</f>
        <v>Media_Print_ELLE contribution</v>
      </c>
      <c r="C3573" s="1">
        <f ca="1">IFERROR(INDIRECT(ADDRESS(MATCH(A3573,'contribution par jour-semaine'!A:A,0),MATCH(B3573,'contribution par jour-semaine'!$1:$1,0),4,1,"contribution par jour-semaine")),"")</f>
        <v>37576.875</v>
      </c>
      <c r="D3573" s="4" t="str">
        <f ca="1">VLOOKUP(A3573,predictions!A:B,2,FALSE)</f>
        <v>03/10/2022</v>
      </c>
      <c r="E3573" s="4">
        <f t="shared" ca="1" si="14"/>
        <v>44837</v>
      </c>
    </row>
    <row r="3574" spans="1:5" ht="13" x14ac:dyDescent="0.15">
      <c r="A3574" s="1">
        <f ca="1">IFERROR(__xludf.DUMMYFUNCTION("""COMPUTED_VALUE"""),119)</f>
        <v>119</v>
      </c>
      <c r="B3574" s="1" t="str">
        <f ca="1">IFERROR(__xludf.DUMMYFUNCTION("""COMPUTED_VALUE"""),"Media_Print_MADAME FIGARO contribution")</f>
        <v>Media_Print_MADAME FIGARO contribution</v>
      </c>
      <c r="C3574" s="1">
        <f ca="1">IFERROR(INDIRECT(ADDRESS(MATCH(A3574,'contribution par jour-semaine'!A:A,0),MATCH(B3574,'contribution par jour-semaine'!$1:$1,0),4,1,"contribution par jour-semaine")),"")</f>
        <v>23885.126953125</v>
      </c>
      <c r="D3574" s="4" t="str">
        <f ca="1">VLOOKUP(A3574,predictions!A:B,2,FALSE)</f>
        <v>03/10/2022</v>
      </c>
      <c r="E3574" s="4">
        <f t="shared" ca="1" si="14"/>
        <v>44837</v>
      </c>
    </row>
    <row r="3575" spans="1:5" ht="13" x14ac:dyDescent="0.15">
      <c r="A3575" s="1">
        <f ca="1">IFERROR(__xludf.DUMMYFUNCTION("""COMPUTED_VALUE"""),119)</f>
        <v>119</v>
      </c>
      <c r="B3575" s="1" t="str">
        <f ca="1">IFERROR(__xludf.DUMMYFUNCTION("""COMPUTED_VALUE"""),"Media_Print_MARIE CLAIRE contribution")</f>
        <v>Media_Print_MARIE CLAIRE contribution</v>
      </c>
      <c r="C3575" s="1">
        <f ca="1">IFERROR(INDIRECT(ADDRESS(MATCH(A3575,'contribution par jour-semaine'!A:A,0),MATCH(B3575,'contribution par jour-semaine'!$1:$1,0),4,1,"contribution par jour-semaine")),"")</f>
        <v>13500.6083984375</v>
      </c>
      <c r="D3575" s="4" t="str">
        <f ca="1">VLOOKUP(A3575,predictions!A:B,2,FALSE)</f>
        <v>03/10/2022</v>
      </c>
      <c r="E3575" s="4">
        <f t="shared" ca="1" si="14"/>
        <v>44837</v>
      </c>
    </row>
    <row r="3576" spans="1:5" ht="13" x14ac:dyDescent="0.15">
      <c r="A3576" s="1">
        <f ca="1">IFERROR(__xludf.DUMMYFUNCTION("""COMPUTED_VALUE"""),119)</f>
        <v>119</v>
      </c>
      <c r="B3576" s="1" t="str">
        <f ca="1">IFERROR(__xludf.DUMMYFUNCTION("""COMPUTED_VALUE"""),"Media_Print_VERSION FEMINA contribution")</f>
        <v>Media_Print_VERSION FEMINA contribution</v>
      </c>
      <c r="C3576" s="1">
        <f ca="1">IFERROR(INDIRECT(ADDRESS(MATCH(A3576,'contribution par jour-semaine'!A:A,0),MATCH(B3576,'contribution par jour-semaine'!$1:$1,0),4,1,"contribution par jour-semaine")),"")</f>
        <v>45974.4140625</v>
      </c>
      <c r="D3576" s="4" t="str">
        <f ca="1">VLOOKUP(A3576,predictions!A:B,2,FALSE)</f>
        <v>03/10/2022</v>
      </c>
      <c r="E3576" s="4">
        <f t="shared" ca="1" si="14"/>
        <v>44837</v>
      </c>
    </row>
    <row r="3577" spans="1:5" ht="13" x14ac:dyDescent="0.15">
      <c r="A3577" s="1">
        <f ca="1">IFERROR(__xludf.DUMMYFUNCTION("""COMPUTED_VALUE"""),119)</f>
        <v>119</v>
      </c>
      <c r="B3577" s="1" t="str">
        <f ca="1">IFERROR(__xludf.DUMMYFUNCTION("""COMPUTED_VALUE"""),"Media_Print_GALA contribution")</f>
        <v>Media_Print_GALA contribution</v>
      </c>
      <c r="C3577" s="1">
        <f ca="1">IFERROR(INDIRECT(ADDRESS(MATCH(A3577,'contribution par jour-semaine'!A:A,0),MATCH(B3577,'contribution par jour-semaine'!$1:$1,0),4,1,"contribution par jour-semaine")),"")</f>
        <v>24908.94140625</v>
      </c>
      <c r="D3577" s="4" t="str">
        <f ca="1">VLOOKUP(A3577,predictions!A:B,2,FALSE)</f>
        <v>03/10/2022</v>
      </c>
      <c r="E3577" s="4">
        <f t="shared" ca="1" si="14"/>
        <v>44837</v>
      </c>
    </row>
    <row r="3578" spans="1:5" ht="13" x14ac:dyDescent="0.15">
      <c r="A3578" s="1">
        <f ca="1">IFERROR(__xludf.DUMMYFUNCTION("""COMPUTED_VALUE"""),119)</f>
        <v>119</v>
      </c>
      <c r="B3578" s="1" t="str">
        <f ca="1">IFERROR(__xludf.DUMMYFUNCTION("""COMPUTED_VALUE"""),"Media_Print_COSMOPOLITAN contribution")</f>
        <v>Media_Print_COSMOPOLITAN contribution</v>
      </c>
      <c r="C3578" s="1">
        <f ca="1">IFERROR(INDIRECT(ADDRESS(MATCH(A3578,'contribution par jour-semaine'!A:A,0),MATCH(B3578,'contribution par jour-semaine'!$1:$1,0),4,1,"contribution par jour-semaine")),"")</f>
        <v>30846.611328125</v>
      </c>
      <c r="D3578" s="4" t="str">
        <f ca="1">VLOOKUP(A3578,predictions!A:B,2,FALSE)</f>
        <v>03/10/2022</v>
      </c>
      <c r="E3578" s="4">
        <f t="shared" ca="1" si="14"/>
        <v>44837</v>
      </c>
    </row>
    <row r="3579" spans="1:5" ht="13" x14ac:dyDescent="0.15">
      <c r="A3579" s="1">
        <f ca="1">IFERROR(__xludf.DUMMYFUNCTION("""COMPUTED_VALUE"""),119)</f>
        <v>119</v>
      </c>
      <c r="B3579" s="1" t="str">
        <f ca="1">IFERROR(__xludf.DUMMYFUNCTION("""COMPUTED_VALUE"""),"Media_Print_FEMME ACTUELLE contribution")</f>
        <v>Media_Print_FEMME ACTUELLE contribution</v>
      </c>
      <c r="C3579" s="1">
        <f ca="1">IFERROR(INDIRECT(ADDRESS(MATCH(A3579,'contribution par jour-semaine'!A:A,0),MATCH(B3579,'contribution par jour-semaine'!$1:$1,0),4,1,"contribution par jour-semaine")),"")</f>
        <v>24697.3984375</v>
      </c>
      <c r="D3579" s="4" t="str">
        <f ca="1">VLOOKUP(A3579,predictions!A:B,2,FALSE)</f>
        <v>03/10/2022</v>
      </c>
      <c r="E3579" s="4">
        <f t="shared" ca="1" si="14"/>
        <v>44837</v>
      </c>
    </row>
    <row r="3580" spans="1:5" ht="13" x14ac:dyDescent="0.15">
      <c r="A3580" s="1">
        <f ca="1">IFERROR(__xludf.DUMMYFUNCTION("""COMPUTED_VALUE"""),119)</f>
        <v>119</v>
      </c>
      <c r="B3580" s="1" t="str">
        <f ca="1">IFERROR(__xludf.DUMMYFUNCTION("""COMPUTED_VALUE"""),"Media_Print_PARIS MATCH contribution")</f>
        <v>Media_Print_PARIS MATCH contribution</v>
      </c>
      <c r="C3580" s="1">
        <f ca="1">IFERROR(INDIRECT(ADDRESS(MATCH(A3580,'contribution par jour-semaine'!A:A,0),MATCH(B3580,'contribution par jour-semaine'!$1:$1,0),4,1,"contribution par jour-semaine")),"")</f>
        <v>24315.330078125</v>
      </c>
      <c r="D3580" s="4" t="str">
        <f ca="1">VLOOKUP(A3580,predictions!A:B,2,FALSE)</f>
        <v>03/10/2022</v>
      </c>
      <c r="E3580" s="4">
        <f t="shared" ca="1" si="14"/>
        <v>44837</v>
      </c>
    </row>
    <row r="3581" spans="1:5" ht="13" x14ac:dyDescent="0.15">
      <c r="A3581" s="1">
        <f ca="1">IFERROR(__xludf.DUMMYFUNCTION("""COMPUTED_VALUE"""),119)</f>
        <v>119</v>
      </c>
      <c r="B3581" s="1" t="str">
        <f ca="1">IFERROR(__xludf.DUMMYFUNCTION("""COMPUTED_VALUE"""),"Media_Print_BIBA contribution")</f>
        <v>Media_Print_BIBA contribution</v>
      </c>
      <c r="C3581" s="1">
        <f ca="1">IFERROR(INDIRECT(ADDRESS(MATCH(A3581,'contribution par jour-semaine'!A:A,0),MATCH(B3581,'contribution par jour-semaine'!$1:$1,0),4,1,"contribution par jour-semaine")),"")</f>
        <v>8224.01953125</v>
      </c>
      <c r="D3581" s="4" t="str">
        <f ca="1">VLOOKUP(A3581,predictions!A:B,2,FALSE)</f>
        <v>03/10/2022</v>
      </c>
      <c r="E3581" s="4">
        <f t="shared" ca="1" si="14"/>
        <v>44837</v>
      </c>
    </row>
    <row r="3582" spans="1:5" ht="13" x14ac:dyDescent="0.15">
      <c r="A3582" s="1">
        <f ca="1">IFERROR(__xludf.DUMMYFUNCTION("""COMPUTED_VALUE"""),119)</f>
        <v>119</v>
      </c>
      <c r="B3582" s="1" t="str">
        <f ca="1">IFERROR(__xludf.DUMMYFUNCTION("""COMPUTED_VALUE"""),"Media_Print_AVANTAGES contribution")</f>
        <v>Media_Print_AVANTAGES contribution</v>
      </c>
      <c r="C3582" s="1">
        <f ca="1">IFERROR(INDIRECT(ADDRESS(MATCH(A3582,'contribution par jour-semaine'!A:A,0),MATCH(B3582,'contribution par jour-semaine'!$1:$1,0),4,1,"contribution par jour-semaine")),"")</f>
        <v>12780.0927734375</v>
      </c>
      <c r="D3582" s="4" t="str">
        <f ca="1">VLOOKUP(A3582,predictions!A:B,2,FALSE)</f>
        <v>03/10/2022</v>
      </c>
      <c r="E3582" s="4">
        <f t="shared" ca="1" si="14"/>
        <v>44837</v>
      </c>
    </row>
    <row r="3583" spans="1:5" ht="13" x14ac:dyDescent="0.15">
      <c r="A3583" s="1">
        <f ca="1">IFERROR(__xludf.DUMMYFUNCTION("""COMPUTED_VALUE"""),119)</f>
        <v>119</v>
      </c>
      <c r="B3583" s="1" t="str">
        <f ca="1">IFERROR(__xludf.DUMMYFUNCTION("""COMPUTED_VALUE"""),"Media_Print_PSYCHOLOGIES contribution")</f>
        <v>Media_Print_PSYCHOLOGIES contribution</v>
      </c>
      <c r="C3583" s="1">
        <f ca="1">IFERROR(INDIRECT(ADDRESS(MATCH(A3583,'contribution par jour-semaine'!A:A,0),MATCH(B3583,'contribution par jour-semaine'!$1:$1,0),4,1,"contribution par jour-semaine")),"")</f>
        <v>1373.2960205078125</v>
      </c>
      <c r="D3583" s="4" t="str">
        <f ca="1">VLOOKUP(A3583,predictions!A:B,2,FALSE)</f>
        <v>03/10/2022</v>
      </c>
      <c r="E3583" s="4">
        <f t="shared" ca="1" si="14"/>
        <v>44837</v>
      </c>
    </row>
    <row r="3584" spans="1:5" ht="13" x14ac:dyDescent="0.15">
      <c r="A3584" s="1">
        <f ca="1">IFERROR(__xludf.DUMMYFUNCTION("""COMPUTED_VALUE"""),119)</f>
        <v>119</v>
      </c>
      <c r="B3584" s="1" t="str">
        <f ca="1">IFERROR(__xludf.DUMMYFUNCTION("""COMPUTED_VALUE"""),"Media_TV_TF1 contribution")</f>
        <v>Media_TV_TF1 contribution</v>
      </c>
      <c r="C3584" s="1">
        <f ca="1">IFERROR(INDIRECT(ADDRESS(MATCH(A3584,'contribution par jour-semaine'!A:A,0),MATCH(B3584,'contribution par jour-semaine'!$1:$1,0),4,1,"contribution par jour-semaine")),"")</f>
        <v>12801.0673828125</v>
      </c>
      <c r="D3584" s="4" t="str">
        <f ca="1">VLOOKUP(A3584,predictions!A:B,2,FALSE)</f>
        <v>03/10/2022</v>
      </c>
      <c r="E3584" s="4">
        <f t="shared" ca="1" si="14"/>
        <v>44837</v>
      </c>
    </row>
    <row r="3585" spans="1:5" ht="13" x14ac:dyDescent="0.15">
      <c r="A3585" s="1">
        <f ca="1">IFERROR(__xludf.DUMMYFUNCTION("""COMPUTED_VALUE"""),119)</f>
        <v>119</v>
      </c>
      <c r="B3585" s="1" t="str">
        <f ca="1">IFERROR(__xludf.DUMMYFUNCTION("""COMPUTED_VALUE"""),"Media_TV_Others contribution")</f>
        <v>Media_TV_Others contribution</v>
      </c>
      <c r="C3585" s="1">
        <f ca="1">IFERROR(INDIRECT(ADDRESS(MATCH(A3585,'contribution par jour-semaine'!A:A,0),MATCH(B3585,'contribution par jour-semaine'!$1:$1,0),4,1,"contribution par jour-semaine")),"")</f>
        <v>17766.9375</v>
      </c>
      <c r="D3585" s="4" t="str">
        <f ca="1">VLOOKUP(A3585,predictions!A:B,2,FALSE)</f>
        <v>03/10/2022</v>
      </c>
      <c r="E3585" s="4">
        <f t="shared" ca="1" si="14"/>
        <v>44837</v>
      </c>
    </row>
    <row r="3586" spans="1:5" ht="13" x14ac:dyDescent="0.15">
      <c r="A3586" s="1">
        <f ca="1">IFERROR(__xludf.DUMMYFUNCTION("""COMPUTED_VALUE"""),119)</f>
        <v>119</v>
      </c>
      <c r="B3586" s="1" t="str">
        <f ca="1">IFERROR(__xludf.DUMMYFUNCTION("""COMPUTED_VALUE"""),"Media_TV_M6 contribution")</f>
        <v>Media_TV_M6 contribution</v>
      </c>
      <c r="C3586" s="1">
        <f ca="1">IFERROR(INDIRECT(ADDRESS(MATCH(A3586,'contribution par jour-semaine'!A:A,0),MATCH(B3586,'contribution par jour-semaine'!$1:$1,0),4,1,"contribution par jour-semaine")),"")</f>
        <v>17115.35546875</v>
      </c>
      <c r="D3586" s="4" t="str">
        <f ca="1">VLOOKUP(A3586,predictions!A:B,2,FALSE)</f>
        <v>03/10/2022</v>
      </c>
      <c r="E3586" s="4">
        <f t="shared" ca="1" si="14"/>
        <v>44837</v>
      </c>
    </row>
    <row r="3587" spans="1:5" ht="13" x14ac:dyDescent="0.15">
      <c r="A3587" s="1">
        <f ca="1">IFERROR(__xludf.DUMMYFUNCTION("""COMPUTED_VALUE"""),119)</f>
        <v>119</v>
      </c>
      <c r="B3587" s="1" t="str">
        <f ca="1">IFERROR(__xludf.DUMMYFUNCTION("""COMPUTED_VALUE"""),"Media_TV_TMC contribution")</f>
        <v>Media_TV_TMC contribution</v>
      </c>
      <c r="C3587" s="1">
        <f ca="1">IFERROR(INDIRECT(ADDRESS(MATCH(A3587,'contribution par jour-semaine'!A:A,0),MATCH(B3587,'contribution par jour-semaine'!$1:$1,0),4,1,"contribution par jour-semaine")),"")</f>
        <v>17017.736328125</v>
      </c>
      <c r="D3587" s="4" t="str">
        <f ca="1">VLOOKUP(A3587,predictions!A:B,2,FALSE)</f>
        <v>03/10/2022</v>
      </c>
      <c r="E3587" s="4">
        <f t="shared" ca="1" si="14"/>
        <v>44837</v>
      </c>
    </row>
    <row r="3588" spans="1:5" ht="13" x14ac:dyDescent="0.15">
      <c r="A3588" s="1">
        <f ca="1">IFERROR(__xludf.DUMMYFUNCTION("""COMPUTED_VALUE"""),119)</f>
        <v>119</v>
      </c>
      <c r="B3588" s="1" t="str">
        <f ca="1">IFERROR(__xludf.DUMMYFUNCTION("""COMPUTED_VALUE"""),"Media_TV_FRANCE 2 contribution")</f>
        <v>Media_TV_FRANCE 2 contribution</v>
      </c>
      <c r="C3588" s="1">
        <f ca="1">IFERROR(INDIRECT(ADDRESS(MATCH(A3588,'contribution par jour-semaine'!A:A,0),MATCH(B3588,'contribution par jour-semaine'!$1:$1,0),4,1,"contribution par jour-semaine")),"")</f>
        <v>17506.353515625</v>
      </c>
      <c r="D3588" s="4" t="str">
        <f ca="1">VLOOKUP(A3588,predictions!A:B,2,FALSE)</f>
        <v>03/10/2022</v>
      </c>
      <c r="E3588" s="4">
        <f t="shared" ca="1" si="14"/>
        <v>44837</v>
      </c>
    </row>
    <row r="3589" spans="1:5" ht="13" x14ac:dyDescent="0.15">
      <c r="A3589" s="1">
        <f ca="1">IFERROR(__xludf.DUMMYFUNCTION("""COMPUTED_VALUE"""),119)</f>
        <v>119</v>
      </c>
      <c r="B3589" s="1" t="str">
        <f ca="1">IFERROR(__xludf.DUMMYFUNCTION("""COMPUTED_VALUE"""),"Media_TV_BFM TV contribution")</f>
        <v>Media_TV_BFM TV contribution</v>
      </c>
      <c r="C3589" s="1">
        <f ca="1">IFERROR(INDIRECT(ADDRESS(MATCH(A3589,'contribution par jour-semaine'!A:A,0),MATCH(B3589,'contribution par jour-semaine'!$1:$1,0),4,1,"contribution par jour-semaine")),"")</f>
        <v>10102.5400390625</v>
      </c>
      <c r="D3589" s="4" t="str">
        <f ca="1">VLOOKUP(A3589,predictions!A:B,2,FALSE)</f>
        <v>03/10/2022</v>
      </c>
      <c r="E3589" s="4">
        <f t="shared" ca="1" si="14"/>
        <v>44837</v>
      </c>
    </row>
    <row r="3590" spans="1:5" ht="13" x14ac:dyDescent="0.15">
      <c r="A3590" s="1">
        <f ca="1">IFERROR(__xludf.DUMMYFUNCTION("""COMPUTED_VALUE"""),119)</f>
        <v>119</v>
      </c>
      <c r="B3590" s="1" t="str">
        <f ca="1">IFERROR(__xludf.DUMMYFUNCTION("""COMPUTED_VALUE"""),"Media_TV_C8 contribution")</f>
        <v>Media_TV_C8 contribution</v>
      </c>
      <c r="C3590" s="1">
        <f ca="1">IFERROR(INDIRECT(ADDRESS(MATCH(A3590,'contribution par jour-semaine'!A:A,0),MATCH(B3590,'contribution par jour-semaine'!$1:$1,0),4,1,"contribution par jour-semaine")),"")</f>
        <v>8334.755859375</v>
      </c>
      <c r="D3590" s="4" t="str">
        <f ca="1">VLOOKUP(A3590,predictions!A:B,2,FALSE)</f>
        <v>03/10/2022</v>
      </c>
      <c r="E3590" s="4">
        <f t="shared" ca="1" si="14"/>
        <v>44837</v>
      </c>
    </row>
    <row r="3591" spans="1:5" ht="13" x14ac:dyDescent="0.15">
      <c r="A3591" s="1">
        <f ca="1">IFERROR(__xludf.DUMMYFUNCTION("""COMPUTED_VALUE"""),119)</f>
        <v>119</v>
      </c>
      <c r="B3591" s="1" t="str">
        <f ca="1">IFERROR(__xludf.DUMMYFUNCTION("""COMPUTED_VALUE"""),"Media_TV_TF1 SERIES FILMS contribution")</f>
        <v>Media_TV_TF1 SERIES FILMS contribution</v>
      </c>
      <c r="C3591" s="1">
        <f ca="1">IFERROR(INDIRECT(ADDRESS(MATCH(A3591,'contribution par jour-semaine'!A:A,0),MATCH(B3591,'contribution par jour-semaine'!$1:$1,0),4,1,"contribution par jour-semaine")),"")</f>
        <v>8560.7958984375</v>
      </c>
      <c r="D3591" s="4" t="str">
        <f ca="1">VLOOKUP(A3591,predictions!A:B,2,FALSE)</f>
        <v>03/10/2022</v>
      </c>
      <c r="E3591" s="4">
        <f t="shared" ca="1" si="14"/>
        <v>44837</v>
      </c>
    </row>
    <row r="3592" spans="1:5" ht="13" x14ac:dyDescent="0.15">
      <c r="A3592" s="1">
        <f ca="1">IFERROR(__xludf.DUMMYFUNCTION("""COMPUTED_VALUE"""),119)</f>
        <v>119</v>
      </c>
      <c r="B3592" s="1" t="str">
        <f ca="1">IFERROR(__xludf.DUMMYFUNCTION("""COMPUTED_VALUE"""),"Media_TV_NRJ12 contribution")</f>
        <v>Media_TV_NRJ12 contribution</v>
      </c>
      <c r="C3592" s="1">
        <f ca="1">IFERROR(INDIRECT(ADDRESS(MATCH(A3592,'contribution par jour-semaine'!A:A,0),MATCH(B3592,'contribution par jour-semaine'!$1:$1,0),4,1,"contribution par jour-semaine")),"")</f>
        <v>4754.33544921875</v>
      </c>
      <c r="D3592" s="4" t="str">
        <f ca="1">VLOOKUP(A3592,predictions!A:B,2,FALSE)</f>
        <v>03/10/2022</v>
      </c>
      <c r="E3592" s="4">
        <f t="shared" ca="1" si="14"/>
        <v>44837</v>
      </c>
    </row>
    <row r="3593" spans="1:5" ht="13" x14ac:dyDescent="0.15">
      <c r="A3593" s="1">
        <f ca="1">IFERROR(__xludf.DUMMYFUNCTION("""COMPUTED_VALUE"""),119)</f>
        <v>119</v>
      </c>
      <c r="B3593" s="1" t="str">
        <f ca="1">IFERROR(__xludf.DUMMYFUNCTION("""COMPUTED_VALUE"""),"Media_Search contribution")</f>
        <v>Media_Search contribution</v>
      </c>
      <c r="C3593" s="1">
        <f ca="1">IFERROR(INDIRECT(ADDRESS(MATCH(A3593,'contribution par jour-semaine'!A:A,0),MATCH(B3593,'contribution par jour-semaine'!$1:$1,0),4,1,"contribution par jour-semaine")),"")</f>
        <v>85410.34375</v>
      </c>
      <c r="D3593" s="4" t="str">
        <f ca="1">VLOOKUP(A3593,predictions!A:B,2,FALSE)</f>
        <v>03/10/2022</v>
      </c>
      <c r="E3593" s="4">
        <f t="shared" ca="1" si="14"/>
        <v>44837</v>
      </c>
    </row>
    <row r="3594" spans="1:5" ht="13" x14ac:dyDescent="0.15">
      <c r="A3594" s="1">
        <f ca="1">IFERROR(__xludf.DUMMYFUNCTION("""COMPUTED_VALUE"""),119)</f>
        <v>119</v>
      </c>
      <c r="B3594" s="1" t="str">
        <f ca="1">IFERROR(__xludf.DUMMYFUNCTION("""COMPUTED_VALUE"""),"Media_Social contribution")</f>
        <v>Media_Social contribution</v>
      </c>
      <c r="C3594" s="1">
        <f ca="1">IFERROR(INDIRECT(ADDRESS(MATCH(A3594,'contribution par jour-semaine'!A:A,0),MATCH(B3594,'contribution par jour-semaine'!$1:$1,0),4,1,"contribution par jour-semaine")),"")</f>
        <v>268478.125</v>
      </c>
      <c r="D3594" s="4" t="str">
        <f ca="1">VLOOKUP(A3594,predictions!A:B,2,FALSE)</f>
        <v>03/10/2022</v>
      </c>
      <c r="E3594" s="4">
        <f t="shared" ca="1" si="14"/>
        <v>44837</v>
      </c>
    </row>
    <row r="3595" spans="1:5" ht="13" x14ac:dyDescent="0.15">
      <c r="A3595" s="1">
        <f ca="1">IFERROR(__xludf.DUMMYFUNCTION("""COMPUTED_VALUE"""),119)</f>
        <v>119</v>
      </c>
      <c r="B3595" s="1" t="str">
        <f ca="1">IFERROR(__xludf.DUMMYFUNCTION("""COMPUTED_VALUE"""),"Media_Display contribution")</f>
        <v>Media_Display contribution</v>
      </c>
      <c r="C3595" s="1">
        <f ca="1">IFERROR(INDIRECT(ADDRESS(MATCH(A3595,'contribution par jour-semaine'!A:A,0),MATCH(B3595,'contribution par jour-semaine'!$1:$1,0),4,1,"contribution par jour-semaine")),"")</f>
        <v>44588.73828125</v>
      </c>
      <c r="D3595" s="4" t="str">
        <f ca="1">VLOOKUP(A3595,predictions!A:B,2,FALSE)</f>
        <v>03/10/2022</v>
      </c>
      <c r="E3595" s="4">
        <f t="shared" ca="1" si="14"/>
        <v>44837</v>
      </c>
    </row>
    <row r="3596" spans="1:5" ht="13" x14ac:dyDescent="0.15">
      <c r="A3596" s="1">
        <f ca="1">IFERROR(__xludf.DUMMYFUNCTION("""COMPUTED_VALUE"""),119)</f>
        <v>119</v>
      </c>
      <c r="B3596" s="1" t="str">
        <f ca="1">IFERROR(__xludf.DUMMYFUNCTION("""COMPUTED_VALUE"""),"Media_OOH_JC DECAUX VITRINE 2M2 NATIONAL contribution")</f>
        <v>Media_OOH_JC DECAUX VITRINE 2M2 NATIONAL contribution</v>
      </c>
      <c r="C3596" s="1">
        <f ca="1">IFERROR(INDIRECT(ADDRESS(MATCH(A3596,'contribution par jour-semaine'!A:A,0),MATCH(B3596,'contribution par jour-semaine'!$1:$1,0),4,1,"contribution par jour-semaine")),"")</f>
        <v>882.3858642578125</v>
      </c>
      <c r="D3596" s="4" t="str">
        <f ca="1">VLOOKUP(A3596,predictions!A:B,2,FALSE)</f>
        <v>03/10/2022</v>
      </c>
      <c r="E3596" s="4">
        <f t="shared" ca="1" si="14"/>
        <v>44837</v>
      </c>
    </row>
    <row r="3597" spans="1:5" ht="13" x14ac:dyDescent="0.15">
      <c r="A3597" s="1">
        <f ca="1">IFERROR(__xludf.DUMMYFUNCTION("""COMPUTED_VALUE"""),119)</f>
        <v>119</v>
      </c>
      <c r="B3597" s="1" t="str">
        <f ca="1">IFERROR(__xludf.DUMMYFUNCTION("""COMPUTED_VALUE"""),"Media_OOH_METROBUS METRO NATIONAL contribution")</f>
        <v>Media_OOH_METROBUS METRO NATIONAL contribution</v>
      </c>
      <c r="C3597" s="1">
        <f ca="1">IFERROR(INDIRECT(ADDRESS(MATCH(A3597,'contribution par jour-semaine'!A:A,0),MATCH(B3597,'contribution par jour-semaine'!$1:$1,0),4,1,"contribution par jour-semaine")),"")</f>
        <v>11708.8076171875</v>
      </c>
      <c r="D3597" s="4" t="str">
        <f ca="1">VLOOKUP(A3597,predictions!A:B,2,FALSE)</f>
        <v>03/10/2022</v>
      </c>
      <c r="E3597" s="4">
        <f t="shared" ca="1" si="14"/>
        <v>44837</v>
      </c>
    </row>
    <row r="3598" spans="1:5" ht="13" x14ac:dyDescent="0.15">
      <c r="A3598" s="1">
        <f ca="1">IFERROR(__xludf.DUMMYFUNCTION("""COMPUTED_VALUE"""),119)</f>
        <v>119</v>
      </c>
      <c r="B3598" s="1" t="str">
        <f ca="1">IFERROR(__xludf.DUMMYFUNCTION("""COMPUTED_VALUE"""),"Media_OOH_CLEAR CHANNEL SHOPPING MALLS contribution")</f>
        <v>Media_OOH_CLEAR CHANNEL SHOPPING MALLS contribution</v>
      </c>
      <c r="C3598" s="1">
        <f ca="1">IFERROR(INDIRECT(ADDRESS(MATCH(A3598,'contribution par jour-semaine'!A:A,0),MATCH(B3598,'contribution par jour-semaine'!$1:$1,0),4,1,"contribution par jour-semaine")),"")</f>
        <v>6009.84912109375</v>
      </c>
      <c r="D3598" s="4" t="str">
        <f ca="1">VLOOKUP(A3598,predictions!A:B,2,FALSE)</f>
        <v>03/10/2022</v>
      </c>
      <c r="E3598" s="4">
        <f t="shared" ca="1" si="14"/>
        <v>44837</v>
      </c>
    </row>
    <row r="3599" spans="1:5" ht="13" x14ac:dyDescent="0.15">
      <c r="A3599" s="1">
        <f ca="1">IFERROR(__xludf.DUMMYFUNCTION("""COMPUTED_VALUE"""),119)</f>
        <v>119</v>
      </c>
      <c r="B3599" s="1" t="str">
        <f ca="1">IFERROR(__xludf.DUMMYFUNCTION("""COMPUTED_VALUE"""),"Media_OOH_MEDIAGARES TRANSPORT contribution")</f>
        <v>Media_OOH_MEDIAGARES TRANSPORT contribution</v>
      </c>
      <c r="C3599" s="1">
        <f ca="1">IFERROR(INDIRECT(ADDRESS(MATCH(A3599,'contribution par jour-semaine'!A:A,0),MATCH(B3599,'contribution par jour-semaine'!$1:$1,0),4,1,"contribution par jour-semaine")),"")</f>
        <v>11203.75390625</v>
      </c>
      <c r="D3599" s="4" t="str">
        <f ca="1">VLOOKUP(A3599,predictions!A:B,2,FALSE)</f>
        <v>03/10/2022</v>
      </c>
      <c r="E3599" s="4">
        <f t="shared" ca="1" si="14"/>
        <v>44837</v>
      </c>
    </row>
    <row r="3600" spans="1:5" ht="13" x14ac:dyDescent="0.15">
      <c r="A3600" s="1">
        <f ca="1">IFERROR(__xludf.DUMMYFUNCTION("""COMPUTED_VALUE"""),119)</f>
        <v>119</v>
      </c>
      <c r="B3600" s="1" t="str">
        <f ca="1">IFERROR(__xludf.DUMMYFUNCTION("""COMPUTED_VALUE"""),"Media_OOH_Others contribution")</f>
        <v>Media_OOH_Others contribution</v>
      </c>
      <c r="C3600" s="1">
        <f ca="1">IFERROR(INDIRECT(ADDRESS(MATCH(A3600,'contribution par jour-semaine'!A:A,0),MATCH(B3600,'contribution par jour-semaine'!$1:$1,0),4,1,"contribution par jour-semaine")),"")</f>
        <v>2846.54150390625</v>
      </c>
      <c r="D3600" s="4" t="str">
        <f ca="1">VLOOKUP(A3600,predictions!A:B,2,FALSE)</f>
        <v>03/10/2022</v>
      </c>
      <c r="E3600" s="4">
        <f t="shared" ca="1" si="14"/>
        <v>44837</v>
      </c>
    </row>
    <row r="3601" spans="1:5" ht="13" x14ac:dyDescent="0.15">
      <c r="A3601" s="1">
        <f ca="1">IFERROR(__xludf.DUMMYFUNCTION("""COMPUTED_VALUE"""),119)</f>
        <v>119</v>
      </c>
      <c r="B3601" s="1" t="str">
        <f ca="1">IFERROR(__xludf.DUMMYFUNCTION("""COMPUTED_VALUE"""),"baseline contribution")</f>
        <v>baseline contribution</v>
      </c>
      <c r="C3601" s="1">
        <f ca="1">IFERROR(INDIRECT(ADDRESS(MATCH(A3601,'contribution par jour-semaine'!A:A,0),MATCH(B3601,'contribution par jour-semaine'!$1:$1,0),4,1,"contribution par jour-semaine")),"")</f>
        <v>1331721.625</v>
      </c>
      <c r="D3601" s="4" t="str">
        <f ca="1">VLOOKUP(A3601,predictions!A:B,2,FALSE)</f>
        <v>03/10/2022</v>
      </c>
      <c r="E3601" s="4">
        <f t="shared" ca="1" si="14"/>
        <v>44837</v>
      </c>
    </row>
    <row r="3602" spans="1:5" ht="13" x14ac:dyDescent="0.15">
      <c r="A3602" s="1">
        <f ca="1">IFERROR(__xludf.DUMMYFUNCTION("""COMPUTED_VALUE"""),120)</f>
        <v>120</v>
      </c>
      <c r="B3602" s="1" t="str">
        <f ca="1">IFERROR(__xludf.DUMMYFUNCTION("""COMPUTED_VALUE"""),"Media_Print_Others contribution")</f>
        <v>Media_Print_Others contribution</v>
      </c>
      <c r="C3602" s="1">
        <f ca="1">IFERROR(INDIRECT(ADDRESS(MATCH(A3602,'contribution par jour-semaine'!A:A,0),MATCH(B3602,'contribution par jour-semaine'!$1:$1,0),4,1,"contribution par jour-semaine")),"")</f>
        <v>43073.953125</v>
      </c>
      <c r="D3602" s="4" t="str">
        <f ca="1">VLOOKUP(A3602,predictions!A:B,2,FALSE)</f>
        <v>10/10/2022</v>
      </c>
      <c r="E3602" s="4">
        <f t="shared" ca="1" si="14"/>
        <v>44844</v>
      </c>
    </row>
    <row r="3603" spans="1:5" ht="13" x14ac:dyDescent="0.15">
      <c r="A3603" s="1">
        <f ca="1">IFERROR(__xludf.DUMMYFUNCTION("""COMPUTED_VALUE"""),120)</f>
        <v>120</v>
      </c>
      <c r="B3603" s="1" t="str">
        <f ca="1">IFERROR(__xludf.DUMMYFUNCTION("""COMPUTED_VALUE"""),"Media_Print_ELLE contribution")</f>
        <v>Media_Print_ELLE contribution</v>
      </c>
      <c r="C3603" s="1">
        <f ca="1">IFERROR(INDIRECT(ADDRESS(MATCH(A3603,'contribution par jour-semaine'!A:A,0),MATCH(B3603,'contribution par jour-semaine'!$1:$1,0),4,1,"contribution par jour-semaine")),"")</f>
        <v>54318.203125</v>
      </c>
      <c r="D3603" s="4" t="str">
        <f ca="1">VLOOKUP(A3603,predictions!A:B,2,FALSE)</f>
        <v>10/10/2022</v>
      </c>
      <c r="E3603" s="4">
        <f t="shared" ca="1" si="14"/>
        <v>44844</v>
      </c>
    </row>
    <row r="3604" spans="1:5" ht="13" x14ac:dyDescent="0.15">
      <c r="A3604" s="1">
        <f ca="1">IFERROR(__xludf.DUMMYFUNCTION("""COMPUTED_VALUE"""),120)</f>
        <v>120</v>
      </c>
      <c r="B3604" s="1" t="str">
        <f ca="1">IFERROR(__xludf.DUMMYFUNCTION("""COMPUTED_VALUE"""),"Media_Print_MADAME FIGARO contribution")</f>
        <v>Media_Print_MADAME FIGARO contribution</v>
      </c>
      <c r="C3604" s="1">
        <f ca="1">IFERROR(INDIRECT(ADDRESS(MATCH(A3604,'contribution par jour-semaine'!A:A,0),MATCH(B3604,'contribution par jour-semaine'!$1:$1,0),4,1,"contribution par jour-semaine")),"")</f>
        <v>24968.578125</v>
      </c>
      <c r="D3604" s="4" t="str">
        <f ca="1">VLOOKUP(A3604,predictions!A:B,2,FALSE)</f>
        <v>10/10/2022</v>
      </c>
      <c r="E3604" s="4">
        <f t="shared" ca="1" si="14"/>
        <v>44844</v>
      </c>
    </row>
    <row r="3605" spans="1:5" ht="13" x14ac:dyDescent="0.15">
      <c r="A3605" s="1">
        <f ca="1">IFERROR(__xludf.DUMMYFUNCTION("""COMPUTED_VALUE"""),120)</f>
        <v>120</v>
      </c>
      <c r="B3605" s="1" t="str">
        <f ca="1">IFERROR(__xludf.DUMMYFUNCTION("""COMPUTED_VALUE"""),"Media_Print_MARIE CLAIRE contribution")</f>
        <v>Media_Print_MARIE CLAIRE contribution</v>
      </c>
      <c r="C3605" s="1">
        <f ca="1">IFERROR(INDIRECT(ADDRESS(MATCH(A3605,'contribution par jour-semaine'!A:A,0),MATCH(B3605,'contribution par jour-semaine'!$1:$1,0),4,1,"contribution par jour-semaine")),"")</f>
        <v>11682.5390625</v>
      </c>
      <c r="D3605" s="4" t="str">
        <f ca="1">VLOOKUP(A3605,predictions!A:B,2,FALSE)</f>
        <v>10/10/2022</v>
      </c>
      <c r="E3605" s="4">
        <f t="shared" ca="1" si="14"/>
        <v>44844</v>
      </c>
    </row>
    <row r="3606" spans="1:5" ht="13" x14ac:dyDescent="0.15">
      <c r="A3606" s="1">
        <f ca="1">IFERROR(__xludf.DUMMYFUNCTION("""COMPUTED_VALUE"""),120)</f>
        <v>120</v>
      </c>
      <c r="B3606" s="1" t="str">
        <f ca="1">IFERROR(__xludf.DUMMYFUNCTION("""COMPUTED_VALUE"""),"Media_Print_VERSION FEMINA contribution")</f>
        <v>Media_Print_VERSION FEMINA contribution</v>
      </c>
      <c r="C3606" s="1">
        <f ca="1">IFERROR(INDIRECT(ADDRESS(MATCH(A3606,'contribution par jour-semaine'!A:A,0),MATCH(B3606,'contribution par jour-semaine'!$1:$1,0),4,1,"contribution par jour-semaine")),"")</f>
        <v>32708.84765625</v>
      </c>
      <c r="D3606" s="4" t="str">
        <f ca="1">VLOOKUP(A3606,predictions!A:B,2,FALSE)</f>
        <v>10/10/2022</v>
      </c>
      <c r="E3606" s="4">
        <f t="shared" ca="1" si="14"/>
        <v>44844</v>
      </c>
    </row>
    <row r="3607" spans="1:5" ht="13" x14ac:dyDescent="0.15">
      <c r="A3607" s="1">
        <f ca="1">IFERROR(__xludf.DUMMYFUNCTION("""COMPUTED_VALUE"""),120)</f>
        <v>120</v>
      </c>
      <c r="B3607" s="1" t="str">
        <f ca="1">IFERROR(__xludf.DUMMYFUNCTION("""COMPUTED_VALUE"""),"Media_Print_GALA contribution")</f>
        <v>Media_Print_GALA contribution</v>
      </c>
      <c r="C3607" s="1">
        <f ca="1">IFERROR(INDIRECT(ADDRESS(MATCH(A3607,'contribution par jour-semaine'!A:A,0),MATCH(B3607,'contribution par jour-semaine'!$1:$1,0),4,1,"contribution par jour-semaine")),"")</f>
        <v>29176.91015625</v>
      </c>
      <c r="D3607" s="4" t="str">
        <f ca="1">VLOOKUP(A3607,predictions!A:B,2,FALSE)</f>
        <v>10/10/2022</v>
      </c>
      <c r="E3607" s="4">
        <f t="shared" ca="1" si="14"/>
        <v>44844</v>
      </c>
    </row>
    <row r="3608" spans="1:5" ht="13" x14ac:dyDescent="0.15">
      <c r="A3608" s="1">
        <f ca="1">IFERROR(__xludf.DUMMYFUNCTION("""COMPUTED_VALUE"""),120)</f>
        <v>120</v>
      </c>
      <c r="B3608" s="1" t="str">
        <f ca="1">IFERROR(__xludf.DUMMYFUNCTION("""COMPUTED_VALUE"""),"Media_Print_COSMOPOLITAN contribution")</f>
        <v>Media_Print_COSMOPOLITAN contribution</v>
      </c>
      <c r="C3608" s="1">
        <f ca="1">IFERROR(INDIRECT(ADDRESS(MATCH(A3608,'contribution par jour-semaine'!A:A,0),MATCH(B3608,'contribution par jour-semaine'!$1:$1,0),4,1,"contribution par jour-semaine")),"")</f>
        <v>26661.603515625</v>
      </c>
      <c r="D3608" s="4" t="str">
        <f ca="1">VLOOKUP(A3608,predictions!A:B,2,FALSE)</f>
        <v>10/10/2022</v>
      </c>
      <c r="E3608" s="4">
        <f t="shared" ca="1" si="14"/>
        <v>44844</v>
      </c>
    </row>
    <row r="3609" spans="1:5" ht="13" x14ac:dyDescent="0.15">
      <c r="A3609" s="1">
        <f ca="1">IFERROR(__xludf.DUMMYFUNCTION("""COMPUTED_VALUE"""),120)</f>
        <v>120</v>
      </c>
      <c r="B3609" s="1" t="str">
        <f ca="1">IFERROR(__xludf.DUMMYFUNCTION("""COMPUTED_VALUE"""),"Media_Print_FEMME ACTUELLE contribution")</f>
        <v>Media_Print_FEMME ACTUELLE contribution</v>
      </c>
      <c r="C3609" s="1">
        <f ca="1">IFERROR(INDIRECT(ADDRESS(MATCH(A3609,'contribution par jour-semaine'!A:A,0),MATCH(B3609,'contribution par jour-semaine'!$1:$1,0),4,1,"contribution par jour-semaine")),"")</f>
        <v>18223.5234375</v>
      </c>
      <c r="D3609" s="4" t="str">
        <f ca="1">VLOOKUP(A3609,predictions!A:B,2,FALSE)</f>
        <v>10/10/2022</v>
      </c>
      <c r="E3609" s="4">
        <f t="shared" ca="1" si="14"/>
        <v>44844</v>
      </c>
    </row>
    <row r="3610" spans="1:5" ht="13" x14ac:dyDescent="0.15">
      <c r="A3610" s="1">
        <f ca="1">IFERROR(__xludf.DUMMYFUNCTION("""COMPUTED_VALUE"""),120)</f>
        <v>120</v>
      </c>
      <c r="B3610" s="1" t="str">
        <f ca="1">IFERROR(__xludf.DUMMYFUNCTION("""COMPUTED_VALUE"""),"Media_Print_PARIS MATCH contribution")</f>
        <v>Media_Print_PARIS MATCH contribution</v>
      </c>
      <c r="C3610" s="1">
        <f ca="1">IFERROR(INDIRECT(ADDRESS(MATCH(A3610,'contribution par jour-semaine'!A:A,0),MATCH(B3610,'contribution par jour-semaine'!$1:$1,0),4,1,"contribution par jour-semaine")),"")</f>
        <v>21091.103515625</v>
      </c>
      <c r="D3610" s="4" t="str">
        <f ca="1">VLOOKUP(A3610,predictions!A:B,2,FALSE)</f>
        <v>10/10/2022</v>
      </c>
      <c r="E3610" s="4">
        <f t="shared" ca="1" si="14"/>
        <v>44844</v>
      </c>
    </row>
    <row r="3611" spans="1:5" ht="13" x14ac:dyDescent="0.15">
      <c r="A3611" s="1">
        <f ca="1">IFERROR(__xludf.DUMMYFUNCTION("""COMPUTED_VALUE"""),120)</f>
        <v>120</v>
      </c>
      <c r="B3611" s="1" t="str">
        <f ca="1">IFERROR(__xludf.DUMMYFUNCTION("""COMPUTED_VALUE"""),"Media_Print_BIBA contribution")</f>
        <v>Media_Print_BIBA contribution</v>
      </c>
      <c r="C3611" s="1">
        <f ca="1">IFERROR(INDIRECT(ADDRESS(MATCH(A3611,'contribution par jour-semaine'!A:A,0),MATCH(B3611,'contribution par jour-semaine'!$1:$1,0),4,1,"contribution par jour-semaine")),"")</f>
        <v>6400.15966796875</v>
      </c>
      <c r="D3611" s="4" t="str">
        <f ca="1">VLOOKUP(A3611,predictions!A:B,2,FALSE)</f>
        <v>10/10/2022</v>
      </c>
      <c r="E3611" s="4">
        <f t="shared" ca="1" si="14"/>
        <v>44844</v>
      </c>
    </row>
    <row r="3612" spans="1:5" ht="13" x14ac:dyDescent="0.15">
      <c r="A3612" s="1">
        <f ca="1">IFERROR(__xludf.DUMMYFUNCTION("""COMPUTED_VALUE"""),120)</f>
        <v>120</v>
      </c>
      <c r="B3612" s="1" t="str">
        <f ca="1">IFERROR(__xludf.DUMMYFUNCTION("""COMPUTED_VALUE"""),"Media_Print_AVANTAGES contribution")</f>
        <v>Media_Print_AVANTAGES contribution</v>
      </c>
      <c r="C3612" s="1">
        <f ca="1">IFERROR(INDIRECT(ADDRESS(MATCH(A3612,'contribution par jour-semaine'!A:A,0),MATCH(B3612,'contribution par jour-semaine'!$1:$1,0),4,1,"contribution par jour-semaine")),"")</f>
        <v>11849.939453125</v>
      </c>
      <c r="D3612" s="4" t="str">
        <f ca="1">VLOOKUP(A3612,predictions!A:B,2,FALSE)</f>
        <v>10/10/2022</v>
      </c>
      <c r="E3612" s="4">
        <f t="shared" ca="1" si="14"/>
        <v>44844</v>
      </c>
    </row>
    <row r="3613" spans="1:5" ht="13" x14ac:dyDescent="0.15">
      <c r="A3613" s="1">
        <f ca="1">IFERROR(__xludf.DUMMYFUNCTION("""COMPUTED_VALUE"""),120)</f>
        <v>120</v>
      </c>
      <c r="B3613" s="1" t="str">
        <f ca="1">IFERROR(__xludf.DUMMYFUNCTION("""COMPUTED_VALUE"""),"Media_Print_PSYCHOLOGIES contribution")</f>
        <v>Media_Print_PSYCHOLOGIES contribution</v>
      </c>
      <c r="C3613" s="1">
        <f ca="1">IFERROR(INDIRECT(ADDRESS(MATCH(A3613,'contribution par jour-semaine'!A:A,0),MATCH(B3613,'contribution par jour-semaine'!$1:$1,0),4,1,"contribution par jour-semaine")),"")</f>
        <v>9891.580078125</v>
      </c>
      <c r="D3613" s="4" t="str">
        <f ca="1">VLOOKUP(A3613,predictions!A:B,2,FALSE)</f>
        <v>10/10/2022</v>
      </c>
      <c r="E3613" s="4">
        <f t="shared" ca="1" si="14"/>
        <v>44844</v>
      </c>
    </row>
    <row r="3614" spans="1:5" ht="13" x14ac:dyDescent="0.15">
      <c r="A3614" s="1">
        <f ca="1">IFERROR(__xludf.DUMMYFUNCTION("""COMPUTED_VALUE"""),120)</f>
        <v>120</v>
      </c>
      <c r="B3614" s="1" t="str">
        <f ca="1">IFERROR(__xludf.DUMMYFUNCTION("""COMPUTED_VALUE"""),"Media_TV_TF1 contribution")</f>
        <v>Media_TV_TF1 contribution</v>
      </c>
      <c r="C3614" s="1">
        <f ca="1">IFERROR(INDIRECT(ADDRESS(MATCH(A3614,'contribution par jour-semaine'!A:A,0),MATCH(B3614,'contribution par jour-semaine'!$1:$1,0),4,1,"contribution par jour-semaine")),"")</f>
        <v>12694.2587890625</v>
      </c>
      <c r="D3614" s="4" t="str">
        <f ca="1">VLOOKUP(A3614,predictions!A:B,2,FALSE)</f>
        <v>10/10/2022</v>
      </c>
      <c r="E3614" s="4">
        <f t="shared" ca="1" si="14"/>
        <v>44844</v>
      </c>
    </row>
    <row r="3615" spans="1:5" ht="13" x14ac:dyDescent="0.15">
      <c r="A3615" s="1">
        <f ca="1">IFERROR(__xludf.DUMMYFUNCTION("""COMPUTED_VALUE"""),120)</f>
        <v>120</v>
      </c>
      <c r="B3615" s="1" t="str">
        <f ca="1">IFERROR(__xludf.DUMMYFUNCTION("""COMPUTED_VALUE"""),"Media_TV_Others contribution")</f>
        <v>Media_TV_Others contribution</v>
      </c>
      <c r="C3615" s="1">
        <f ca="1">IFERROR(INDIRECT(ADDRESS(MATCH(A3615,'contribution par jour-semaine'!A:A,0),MATCH(B3615,'contribution par jour-semaine'!$1:$1,0),4,1,"contribution par jour-semaine")),"")</f>
        <v>18485.1171875</v>
      </c>
      <c r="D3615" s="4" t="str">
        <f ca="1">VLOOKUP(A3615,predictions!A:B,2,FALSE)</f>
        <v>10/10/2022</v>
      </c>
      <c r="E3615" s="4">
        <f t="shared" ca="1" si="14"/>
        <v>44844</v>
      </c>
    </row>
    <row r="3616" spans="1:5" ht="13" x14ac:dyDescent="0.15">
      <c r="A3616" s="1">
        <f ca="1">IFERROR(__xludf.DUMMYFUNCTION("""COMPUTED_VALUE"""),120)</f>
        <v>120</v>
      </c>
      <c r="B3616" s="1" t="str">
        <f ca="1">IFERROR(__xludf.DUMMYFUNCTION("""COMPUTED_VALUE"""),"Media_TV_M6 contribution")</f>
        <v>Media_TV_M6 contribution</v>
      </c>
      <c r="C3616" s="1">
        <f ca="1">IFERROR(INDIRECT(ADDRESS(MATCH(A3616,'contribution par jour-semaine'!A:A,0),MATCH(B3616,'contribution par jour-semaine'!$1:$1,0),4,1,"contribution par jour-semaine")),"")</f>
        <v>16155.7587890625</v>
      </c>
      <c r="D3616" s="4" t="str">
        <f ca="1">VLOOKUP(A3616,predictions!A:B,2,FALSE)</f>
        <v>10/10/2022</v>
      </c>
      <c r="E3616" s="4">
        <f t="shared" ca="1" si="14"/>
        <v>44844</v>
      </c>
    </row>
    <row r="3617" spans="1:5" ht="13" x14ac:dyDescent="0.15">
      <c r="A3617" s="1">
        <f ca="1">IFERROR(__xludf.DUMMYFUNCTION("""COMPUTED_VALUE"""),120)</f>
        <v>120</v>
      </c>
      <c r="B3617" s="1" t="str">
        <f ca="1">IFERROR(__xludf.DUMMYFUNCTION("""COMPUTED_VALUE"""),"Media_TV_TMC contribution")</f>
        <v>Media_TV_TMC contribution</v>
      </c>
      <c r="C3617" s="1">
        <f ca="1">IFERROR(INDIRECT(ADDRESS(MATCH(A3617,'contribution par jour-semaine'!A:A,0),MATCH(B3617,'contribution par jour-semaine'!$1:$1,0),4,1,"contribution par jour-semaine")),"")</f>
        <v>25832.01953125</v>
      </c>
      <c r="D3617" s="4" t="str">
        <f ca="1">VLOOKUP(A3617,predictions!A:B,2,FALSE)</f>
        <v>10/10/2022</v>
      </c>
      <c r="E3617" s="4">
        <f t="shared" ca="1" si="14"/>
        <v>44844</v>
      </c>
    </row>
    <row r="3618" spans="1:5" ht="13" x14ac:dyDescent="0.15">
      <c r="A3618" s="1">
        <f ca="1">IFERROR(__xludf.DUMMYFUNCTION("""COMPUTED_VALUE"""),120)</f>
        <v>120</v>
      </c>
      <c r="B3618" s="1" t="str">
        <f ca="1">IFERROR(__xludf.DUMMYFUNCTION("""COMPUTED_VALUE"""),"Media_TV_FRANCE 2 contribution")</f>
        <v>Media_TV_FRANCE 2 contribution</v>
      </c>
      <c r="C3618" s="1">
        <f ca="1">IFERROR(INDIRECT(ADDRESS(MATCH(A3618,'contribution par jour-semaine'!A:A,0),MATCH(B3618,'contribution par jour-semaine'!$1:$1,0),4,1,"contribution par jour-semaine")),"")</f>
        <v>17054.298828125</v>
      </c>
      <c r="D3618" s="4" t="str">
        <f ca="1">VLOOKUP(A3618,predictions!A:B,2,FALSE)</f>
        <v>10/10/2022</v>
      </c>
      <c r="E3618" s="4">
        <f t="shared" ca="1" si="14"/>
        <v>44844</v>
      </c>
    </row>
    <row r="3619" spans="1:5" ht="13" x14ac:dyDescent="0.15">
      <c r="A3619" s="1">
        <f ca="1">IFERROR(__xludf.DUMMYFUNCTION("""COMPUTED_VALUE"""),120)</f>
        <v>120</v>
      </c>
      <c r="B3619" s="1" t="str">
        <f ca="1">IFERROR(__xludf.DUMMYFUNCTION("""COMPUTED_VALUE"""),"Media_TV_BFM TV contribution")</f>
        <v>Media_TV_BFM TV contribution</v>
      </c>
      <c r="C3619" s="1">
        <f ca="1">IFERROR(INDIRECT(ADDRESS(MATCH(A3619,'contribution par jour-semaine'!A:A,0),MATCH(B3619,'contribution par jour-semaine'!$1:$1,0),4,1,"contribution par jour-semaine")),"")</f>
        <v>10640.33203125</v>
      </c>
      <c r="D3619" s="4" t="str">
        <f ca="1">VLOOKUP(A3619,predictions!A:B,2,FALSE)</f>
        <v>10/10/2022</v>
      </c>
      <c r="E3619" s="4">
        <f t="shared" ca="1" si="14"/>
        <v>44844</v>
      </c>
    </row>
    <row r="3620" spans="1:5" ht="13" x14ac:dyDescent="0.15">
      <c r="A3620" s="1">
        <f ca="1">IFERROR(__xludf.DUMMYFUNCTION("""COMPUTED_VALUE"""),120)</f>
        <v>120</v>
      </c>
      <c r="B3620" s="1" t="str">
        <f ca="1">IFERROR(__xludf.DUMMYFUNCTION("""COMPUTED_VALUE"""),"Media_TV_C8 contribution")</f>
        <v>Media_TV_C8 contribution</v>
      </c>
      <c r="C3620" s="1">
        <f ca="1">IFERROR(INDIRECT(ADDRESS(MATCH(A3620,'contribution par jour-semaine'!A:A,0),MATCH(B3620,'contribution par jour-semaine'!$1:$1,0),4,1,"contribution par jour-semaine")),"")</f>
        <v>8438.412109375</v>
      </c>
      <c r="D3620" s="4" t="str">
        <f ca="1">VLOOKUP(A3620,predictions!A:B,2,FALSE)</f>
        <v>10/10/2022</v>
      </c>
      <c r="E3620" s="4">
        <f t="shared" ca="1" si="14"/>
        <v>44844</v>
      </c>
    </row>
    <row r="3621" spans="1:5" ht="13" x14ac:dyDescent="0.15">
      <c r="A3621" s="1">
        <f ca="1">IFERROR(__xludf.DUMMYFUNCTION("""COMPUTED_VALUE"""),120)</f>
        <v>120</v>
      </c>
      <c r="B3621" s="1" t="str">
        <f ca="1">IFERROR(__xludf.DUMMYFUNCTION("""COMPUTED_VALUE"""),"Media_TV_TF1 SERIES FILMS contribution")</f>
        <v>Media_TV_TF1 SERIES FILMS contribution</v>
      </c>
      <c r="C3621" s="1">
        <f ca="1">IFERROR(INDIRECT(ADDRESS(MATCH(A3621,'contribution par jour-semaine'!A:A,0),MATCH(B3621,'contribution par jour-semaine'!$1:$1,0),4,1,"contribution par jour-semaine")),"")</f>
        <v>8139.205078125</v>
      </c>
      <c r="D3621" s="4" t="str">
        <f ca="1">VLOOKUP(A3621,predictions!A:B,2,FALSE)</f>
        <v>10/10/2022</v>
      </c>
      <c r="E3621" s="4">
        <f t="shared" ca="1" si="14"/>
        <v>44844</v>
      </c>
    </row>
    <row r="3622" spans="1:5" ht="13" x14ac:dyDescent="0.15">
      <c r="A3622" s="1">
        <f ca="1">IFERROR(__xludf.DUMMYFUNCTION("""COMPUTED_VALUE"""),120)</f>
        <v>120</v>
      </c>
      <c r="B3622" s="1" t="str">
        <f ca="1">IFERROR(__xludf.DUMMYFUNCTION("""COMPUTED_VALUE"""),"Media_TV_NRJ12 contribution")</f>
        <v>Media_TV_NRJ12 contribution</v>
      </c>
      <c r="C3622" s="1">
        <f ca="1">IFERROR(INDIRECT(ADDRESS(MATCH(A3622,'contribution par jour-semaine'!A:A,0),MATCH(B3622,'contribution par jour-semaine'!$1:$1,0),4,1,"contribution par jour-semaine")),"")</f>
        <v>3955.763671875</v>
      </c>
      <c r="D3622" s="4" t="str">
        <f ca="1">VLOOKUP(A3622,predictions!A:B,2,FALSE)</f>
        <v>10/10/2022</v>
      </c>
      <c r="E3622" s="4">
        <f t="shared" ca="1" si="14"/>
        <v>44844</v>
      </c>
    </row>
    <row r="3623" spans="1:5" ht="13" x14ac:dyDescent="0.15">
      <c r="A3623" s="1">
        <f ca="1">IFERROR(__xludf.DUMMYFUNCTION("""COMPUTED_VALUE"""),120)</f>
        <v>120</v>
      </c>
      <c r="B3623" s="1" t="str">
        <f ca="1">IFERROR(__xludf.DUMMYFUNCTION("""COMPUTED_VALUE"""),"Media_Search contribution")</f>
        <v>Media_Search contribution</v>
      </c>
      <c r="C3623" s="1">
        <f ca="1">IFERROR(INDIRECT(ADDRESS(MATCH(A3623,'contribution par jour-semaine'!A:A,0),MATCH(B3623,'contribution par jour-semaine'!$1:$1,0),4,1,"contribution par jour-semaine")),"")</f>
        <v>90466.0546875</v>
      </c>
      <c r="D3623" s="4" t="str">
        <f ca="1">VLOOKUP(A3623,predictions!A:B,2,FALSE)</f>
        <v>10/10/2022</v>
      </c>
      <c r="E3623" s="4">
        <f t="shared" ca="1" si="14"/>
        <v>44844</v>
      </c>
    </row>
    <row r="3624" spans="1:5" ht="13" x14ac:dyDescent="0.15">
      <c r="A3624" s="1">
        <f ca="1">IFERROR(__xludf.DUMMYFUNCTION("""COMPUTED_VALUE"""),120)</f>
        <v>120</v>
      </c>
      <c r="B3624" s="1" t="str">
        <f ca="1">IFERROR(__xludf.DUMMYFUNCTION("""COMPUTED_VALUE"""),"Media_Social contribution")</f>
        <v>Media_Social contribution</v>
      </c>
      <c r="C3624" s="1">
        <f ca="1">IFERROR(INDIRECT(ADDRESS(MATCH(A3624,'contribution par jour-semaine'!A:A,0),MATCH(B3624,'contribution par jour-semaine'!$1:$1,0),4,1,"contribution par jour-semaine")),"")</f>
        <v>268931.96875</v>
      </c>
      <c r="D3624" s="4" t="str">
        <f ca="1">VLOOKUP(A3624,predictions!A:B,2,FALSE)</f>
        <v>10/10/2022</v>
      </c>
      <c r="E3624" s="4">
        <f t="shared" ca="1" si="14"/>
        <v>44844</v>
      </c>
    </row>
    <row r="3625" spans="1:5" ht="13" x14ac:dyDescent="0.15">
      <c r="A3625" s="1">
        <f ca="1">IFERROR(__xludf.DUMMYFUNCTION("""COMPUTED_VALUE"""),120)</f>
        <v>120</v>
      </c>
      <c r="B3625" s="1" t="str">
        <f ca="1">IFERROR(__xludf.DUMMYFUNCTION("""COMPUTED_VALUE"""),"Media_Display contribution")</f>
        <v>Media_Display contribution</v>
      </c>
      <c r="C3625" s="1">
        <f ca="1">IFERROR(INDIRECT(ADDRESS(MATCH(A3625,'contribution par jour-semaine'!A:A,0),MATCH(B3625,'contribution par jour-semaine'!$1:$1,0),4,1,"contribution par jour-semaine")),"")</f>
        <v>44420.93359375</v>
      </c>
      <c r="D3625" s="4" t="str">
        <f ca="1">VLOOKUP(A3625,predictions!A:B,2,FALSE)</f>
        <v>10/10/2022</v>
      </c>
      <c r="E3625" s="4">
        <f t="shared" ca="1" si="14"/>
        <v>44844</v>
      </c>
    </row>
    <row r="3626" spans="1:5" ht="13" x14ac:dyDescent="0.15">
      <c r="A3626" s="1">
        <f ca="1">IFERROR(__xludf.DUMMYFUNCTION("""COMPUTED_VALUE"""),120)</f>
        <v>120</v>
      </c>
      <c r="B3626" s="1" t="str">
        <f ca="1">IFERROR(__xludf.DUMMYFUNCTION("""COMPUTED_VALUE"""),"Media_OOH_JC DECAUX VITRINE 2M2 NATIONAL contribution")</f>
        <v>Media_OOH_JC DECAUX VITRINE 2M2 NATIONAL contribution</v>
      </c>
      <c r="C3626" s="1">
        <f ca="1">IFERROR(INDIRECT(ADDRESS(MATCH(A3626,'contribution par jour-semaine'!A:A,0),MATCH(B3626,'contribution par jour-semaine'!$1:$1,0),4,1,"contribution par jour-semaine")),"")</f>
        <v>859.20855712890625</v>
      </c>
      <c r="D3626" s="4" t="str">
        <f ca="1">VLOOKUP(A3626,predictions!A:B,2,FALSE)</f>
        <v>10/10/2022</v>
      </c>
      <c r="E3626" s="4">
        <f t="shared" ca="1" si="14"/>
        <v>44844</v>
      </c>
    </row>
    <row r="3627" spans="1:5" ht="13" x14ac:dyDescent="0.15">
      <c r="A3627" s="1">
        <f ca="1">IFERROR(__xludf.DUMMYFUNCTION("""COMPUTED_VALUE"""),120)</f>
        <v>120</v>
      </c>
      <c r="B3627" s="1" t="str">
        <f ca="1">IFERROR(__xludf.DUMMYFUNCTION("""COMPUTED_VALUE"""),"Media_OOH_METROBUS METRO NATIONAL contribution")</f>
        <v>Media_OOH_METROBUS METRO NATIONAL contribution</v>
      </c>
      <c r="C3627" s="1">
        <f ca="1">IFERROR(INDIRECT(ADDRESS(MATCH(A3627,'contribution par jour-semaine'!A:A,0),MATCH(B3627,'contribution par jour-semaine'!$1:$1,0),4,1,"contribution par jour-semaine")),"")</f>
        <v>10183.6748046875</v>
      </c>
      <c r="D3627" s="4" t="str">
        <f ca="1">VLOOKUP(A3627,predictions!A:B,2,FALSE)</f>
        <v>10/10/2022</v>
      </c>
      <c r="E3627" s="4">
        <f t="shared" ca="1" si="14"/>
        <v>44844</v>
      </c>
    </row>
    <row r="3628" spans="1:5" ht="13" x14ac:dyDescent="0.15">
      <c r="A3628" s="1">
        <f ca="1">IFERROR(__xludf.DUMMYFUNCTION("""COMPUTED_VALUE"""),120)</f>
        <v>120</v>
      </c>
      <c r="B3628" s="1" t="str">
        <f ca="1">IFERROR(__xludf.DUMMYFUNCTION("""COMPUTED_VALUE"""),"Media_OOH_CLEAR CHANNEL SHOPPING MALLS contribution")</f>
        <v>Media_OOH_CLEAR CHANNEL SHOPPING MALLS contribution</v>
      </c>
      <c r="C3628" s="1">
        <f ca="1">IFERROR(INDIRECT(ADDRESS(MATCH(A3628,'contribution par jour-semaine'!A:A,0),MATCH(B3628,'contribution par jour-semaine'!$1:$1,0),4,1,"contribution par jour-semaine")),"")</f>
        <v>5687.8798828125</v>
      </c>
      <c r="D3628" s="4" t="str">
        <f ca="1">VLOOKUP(A3628,predictions!A:B,2,FALSE)</f>
        <v>10/10/2022</v>
      </c>
      <c r="E3628" s="4">
        <f t="shared" ca="1" si="14"/>
        <v>44844</v>
      </c>
    </row>
    <row r="3629" spans="1:5" ht="13" x14ac:dyDescent="0.15">
      <c r="A3629" s="1">
        <f ca="1">IFERROR(__xludf.DUMMYFUNCTION("""COMPUTED_VALUE"""),120)</f>
        <v>120</v>
      </c>
      <c r="B3629" s="1" t="str">
        <f ca="1">IFERROR(__xludf.DUMMYFUNCTION("""COMPUTED_VALUE"""),"Media_OOH_MEDIAGARES TRANSPORT contribution")</f>
        <v>Media_OOH_MEDIAGARES TRANSPORT contribution</v>
      </c>
      <c r="C3629" s="1">
        <f ca="1">IFERROR(INDIRECT(ADDRESS(MATCH(A3629,'contribution par jour-semaine'!A:A,0),MATCH(B3629,'contribution par jour-semaine'!$1:$1,0),4,1,"contribution par jour-semaine")),"")</f>
        <v>11037.669921875</v>
      </c>
      <c r="D3629" s="4" t="str">
        <f ca="1">VLOOKUP(A3629,predictions!A:B,2,FALSE)</f>
        <v>10/10/2022</v>
      </c>
      <c r="E3629" s="4">
        <f t="shared" ca="1" si="14"/>
        <v>44844</v>
      </c>
    </row>
    <row r="3630" spans="1:5" ht="13" x14ac:dyDescent="0.15">
      <c r="A3630" s="1">
        <f ca="1">IFERROR(__xludf.DUMMYFUNCTION("""COMPUTED_VALUE"""),120)</f>
        <v>120</v>
      </c>
      <c r="B3630" s="1" t="str">
        <f ca="1">IFERROR(__xludf.DUMMYFUNCTION("""COMPUTED_VALUE"""),"Media_OOH_Others contribution")</f>
        <v>Media_OOH_Others contribution</v>
      </c>
      <c r="C3630" s="1">
        <f ca="1">IFERROR(INDIRECT(ADDRESS(MATCH(A3630,'contribution par jour-semaine'!A:A,0),MATCH(B3630,'contribution par jour-semaine'!$1:$1,0),4,1,"contribution par jour-semaine")),"")</f>
        <v>2772.599853515625</v>
      </c>
      <c r="D3630" s="4" t="str">
        <f ca="1">VLOOKUP(A3630,predictions!A:B,2,FALSE)</f>
        <v>10/10/2022</v>
      </c>
      <c r="E3630" s="4">
        <f t="shared" ca="1" si="14"/>
        <v>44844</v>
      </c>
    </row>
    <row r="3631" spans="1:5" ht="13" x14ac:dyDescent="0.15">
      <c r="A3631" s="1">
        <f ca="1">IFERROR(__xludf.DUMMYFUNCTION("""COMPUTED_VALUE"""),120)</f>
        <v>120</v>
      </c>
      <c r="B3631" s="1" t="str">
        <f ca="1">IFERROR(__xludf.DUMMYFUNCTION("""COMPUTED_VALUE"""),"baseline contribution")</f>
        <v>baseline contribution</v>
      </c>
      <c r="C3631" s="1">
        <f ca="1">IFERROR(INDIRECT(ADDRESS(MATCH(A3631,'contribution par jour-semaine'!A:A,0),MATCH(B3631,'contribution par jour-semaine'!$1:$1,0),4,1,"contribution par jour-semaine")),"")</f>
        <v>1314260.375</v>
      </c>
      <c r="D3631" s="4" t="str">
        <f ca="1">VLOOKUP(A3631,predictions!A:B,2,FALSE)</f>
        <v>10/10/2022</v>
      </c>
      <c r="E3631" s="4">
        <f t="shared" ca="1" si="14"/>
        <v>44844</v>
      </c>
    </row>
    <row r="3632" spans="1:5" ht="13" x14ac:dyDescent="0.15">
      <c r="A3632" s="1">
        <f ca="1">IFERROR(__xludf.DUMMYFUNCTION("""COMPUTED_VALUE"""),121)</f>
        <v>121</v>
      </c>
      <c r="B3632" s="1" t="str">
        <f ca="1">IFERROR(__xludf.DUMMYFUNCTION("""COMPUTED_VALUE"""),"Media_Print_Others contribution")</f>
        <v>Media_Print_Others contribution</v>
      </c>
      <c r="C3632" s="1">
        <f ca="1">IFERROR(INDIRECT(ADDRESS(MATCH(A3632,'contribution par jour-semaine'!A:A,0),MATCH(B3632,'contribution par jour-semaine'!$1:$1,0),4,1,"contribution par jour-semaine")),"")</f>
        <v>53182.78125</v>
      </c>
      <c r="D3632" s="4" t="str">
        <f ca="1">VLOOKUP(A3632,predictions!A:B,2,FALSE)</f>
        <v>17/10/2022</v>
      </c>
      <c r="E3632" s="4">
        <f t="shared" ca="1" si="14"/>
        <v>44851</v>
      </c>
    </row>
    <row r="3633" spans="1:5" ht="13" x14ac:dyDescent="0.15">
      <c r="A3633" s="1">
        <f ca="1">IFERROR(__xludf.DUMMYFUNCTION("""COMPUTED_VALUE"""),121)</f>
        <v>121</v>
      </c>
      <c r="B3633" s="1" t="str">
        <f ca="1">IFERROR(__xludf.DUMMYFUNCTION("""COMPUTED_VALUE"""),"Media_Print_ELLE contribution")</f>
        <v>Media_Print_ELLE contribution</v>
      </c>
      <c r="C3633" s="1">
        <f ca="1">IFERROR(INDIRECT(ADDRESS(MATCH(A3633,'contribution par jour-semaine'!A:A,0),MATCH(B3633,'contribution par jour-semaine'!$1:$1,0),4,1,"contribution par jour-semaine")),"")</f>
        <v>56266.4921875</v>
      </c>
      <c r="D3633" s="4" t="str">
        <f ca="1">VLOOKUP(A3633,predictions!A:B,2,FALSE)</f>
        <v>17/10/2022</v>
      </c>
      <c r="E3633" s="4">
        <f t="shared" ca="1" si="14"/>
        <v>44851</v>
      </c>
    </row>
    <row r="3634" spans="1:5" ht="13" x14ac:dyDescent="0.15">
      <c r="A3634" s="1">
        <f ca="1">IFERROR(__xludf.DUMMYFUNCTION("""COMPUTED_VALUE"""),121)</f>
        <v>121</v>
      </c>
      <c r="B3634" s="1" t="str">
        <f ca="1">IFERROR(__xludf.DUMMYFUNCTION("""COMPUTED_VALUE"""),"Media_Print_MADAME FIGARO contribution")</f>
        <v>Media_Print_MADAME FIGARO contribution</v>
      </c>
      <c r="C3634" s="1">
        <f ca="1">IFERROR(INDIRECT(ADDRESS(MATCH(A3634,'contribution par jour-semaine'!A:A,0),MATCH(B3634,'contribution par jour-semaine'!$1:$1,0),4,1,"contribution par jour-semaine")),"")</f>
        <v>25413.212890625</v>
      </c>
      <c r="D3634" s="4" t="str">
        <f ca="1">VLOOKUP(A3634,predictions!A:B,2,FALSE)</f>
        <v>17/10/2022</v>
      </c>
      <c r="E3634" s="4">
        <f t="shared" ca="1" si="14"/>
        <v>44851</v>
      </c>
    </row>
    <row r="3635" spans="1:5" ht="13" x14ac:dyDescent="0.15">
      <c r="A3635" s="1">
        <f ca="1">IFERROR(__xludf.DUMMYFUNCTION("""COMPUTED_VALUE"""),121)</f>
        <v>121</v>
      </c>
      <c r="B3635" s="1" t="str">
        <f ca="1">IFERROR(__xludf.DUMMYFUNCTION("""COMPUTED_VALUE"""),"Media_Print_MARIE CLAIRE contribution")</f>
        <v>Media_Print_MARIE CLAIRE contribution</v>
      </c>
      <c r="C3635" s="1">
        <f ca="1">IFERROR(INDIRECT(ADDRESS(MATCH(A3635,'contribution par jour-semaine'!A:A,0),MATCH(B3635,'contribution par jour-semaine'!$1:$1,0),4,1,"contribution par jour-semaine")),"")</f>
        <v>10640.9736328125</v>
      </c>
      <c r="D3635" s="4" t="str">
        <f ca="1">VLOOKUP(A3635,predictions!A:B,2,FALSE)</f>
        <v>17/10/2022</v>
      </c>
      <c r="E3635" s="4">
        <f t="shared" ca="1" si="14"/>
        <v>44851</v>
      </c>
    </row>
    <row r="3636" spans="1:5" ht="13" x14ac:dyDescent="0.15">
      <c r="A3636" s="1">
        <f ca="1">IFERROR(__xludf.DUMMYFUNCTION("""COMPUTED_VALUE"""),121)</f>
        <v>121</v>
      </c>
      <c r="B3636" s="1" t="str">
        <f ca="1">IFERROR(__xludf.DUMMYFUNCTION("""COMPUTED_VALUE"""),"Media_Print_VERSION FEMINA contribution")</f>
        <v>Media_Print_VERSION FEMINA contribution</v>
      </c>
      <c r="C3636" s="1">
        <f ca="1">IFERROR(INDIRECT(ADDRESS(MATCH(A3636,'contribution par jour-semaine'!A:A,0),MATCH(B3636,'contribution par jour-semaine'!$1:$1,0),4,1,"contribution par jour-semaine")),"")</f>
        <v>56538.99609375</v>
      </c>
      <c r="D3636" s="4" t="str">
        <f ca="1">VLOOKUP(A3636,predictions!A:B,2,FALSE)</f>
        <v>17/10/2022</v>
      </c>
      <c r="E3636" s="4">
        <f t="shared" ca="1" si="14"/>
        <v>44851</v>
      </c>
    </row>
    <row r="3637" spans="1:5" ht="13" x14ac:dyDescent="0.15">
      <c r="A3637" s="1">
        <f ca="1">IFERROR(__xludf.DUMMYFUNCTION("""COMPUTED_VALUE"""),121)</f>
        <v>121</v>
      </c>
      <c r="B3637" s="1" t="str">
        <f ca="1">IFERROR(__xludf.DUMMYFUNCTION("""COMPUTED_VALUE"""),"Media_Print_GALA contribution")</f>
        <v>Media_Print_GALA contribution</v>
      </c>
      <c r="C3637" s="1">
        <f ca="1">IFERROR(INDIRECT(ADDRESS(MATCH(A3637,'contribution par jour-semaine'!A:A,0),MATCH(B3637,'contribution par jour-semaine'!$1:$1,0),4,1,"contribution par jour-semaine")),"")</f>
        <v>29540.470703125</v>
      </c>
      <c r="D3637" s="4" t="str">
        <f ca="1">VLOOKUP(A3637,predictions!A:B,2,FALSE)</f>
        <v>17/10/2022</v>
      </c>
      <c r="E3637" s="4">
        <f t="shared" ca="1" si="14"/>
        <v>44851</v>
      </c>
    </row>
    <row r="3638" spans="1:5" ht="13" x14ac:dyDescent="0.15">
      <c r="A3638" s="1">
        <f ca="1">IFERROR(__xludf.DUMMYFUNCTION("""COMPUTED_VALUE"""),121)</f>
        <v>121</v>
      </c>
      <c r="B3638" s="1" t="str">
        <f ca="1">IFERROR(__xludf.DUMMYFUNCTION("""COMPUTED_VALUE"""),"Media_Print_COSMOPOLITAN contribution")</f>
        <v>Media_Print_COSMOPOLITAN contribution</v>
      </c>
      <c r="C3638" s="1">
        <f ca="1">IFERROR(INDIRECT(ADDRESS(MATCH(A3638,'contribution par jour-semaine'!A:A,0),MATCH(B3638,'contribution par jour-semaine'!$1:$1,0),4,1,"contribution par jour-semaine")),"")</f>
        <v>23646.314453125</v>
      </c>
      <c r="D3638" s="4" t="str">
        <f ca="1">VLOOKUP(A3638,predictions!A:B,2,FALSE)</f>
        <v>17/10/2022</v>
      </c>
      <c r="E3638" s="4">
        <f t="shared" ca="1" si="14"/>
        <v>44851</v>
      </c>
    </row>
    <row r="3639" spans="1:5" ht="13" x14ac:dyDescent="0.15">
      <c r="A3639" s="1">
        <f ca="1">IFERROR(__xludf.DUMMYFUNCTION("""COMPUTED_VALUE"""),121)</f>
        <v>121</v>
      </c>
      <c r="B3639" s="1" t="str">
        <f ca="1">IFERROR(__xludf.DUMMYFUNCTION("""COMPUTED_VALUE"""),"Media_Print_FEMME ACTUELLE contribution")</f>
        <v>Media_Print_FEMME ACTUELLE contribution</v>
      </c>
      <c r="C3639" s="1">
        <f ca="1">IFERROR(INDIRECT(ADDRESS(MATCH(A3639,'contribution par jour-semaine'!A:A,0),MATCH(B3639,'contribution par jour-semaine'!$1:$1,0),4,1,"contribution par jour-semaine")),"")</f>
        <v>34998.390625</v>
      </c>
      <c r="D3639" s="4" t="str">
        <f ca="1">VLOOKUP(A3639,predictions!A:B,2,FALSE)</f>
        <v>17/10/2022</v>
      </c>
      <c r="E3639" s="4">
        <f t="shared" ca="1" si="14"/>
        <v>44851</v>
      </c>
    </row>
    <row r="3640" spans="1:5" ht="13" x14ac:dyDescent="0.15">
      <c r="A3640" s="1">
        <f ca="1">IFERROR(__xludf.DUMMYFUNCTION("""COMPUTED_VALUE"""),121)</f>
        <v>121</v>
      </c>
      <c r="B3640" s="1" t="str">
        <f ca="1">IFERROR(__xludf.DUMMYFUNCTION("""COMPUTED_VALUE"""),"Media_Print_PARIS MATCH contribution")</f>
        <v>Media_Print_PARIS MATCH contribution</v>
      </c>
      <c r="C3640" s="1">
        <f ca="1">IFERROR(INDIRECT(ADDRESS(MATCH(A3640,'contribution par jour-semaine'!A:A,0),MATCH(B3640,'contribution par jour-semaine'!$1:$1,0),4,1,"contribution par jour-semaine")),"")</f>
        <v>24703.625</v>
      </c>
      <c r="D3640" s="4" t="str">
        <f ca="1">VLOOKUP(A3640,predictions!A:B,2,FALSE)</f>
        <v>17/10/2022</v>
      </c>
      <c r="E3640" s="4">
        <f t="shared" ca="1" si="14"/>
        <v>44851</v>
      </c>
    </row>
    <row r="3641" spans="1:5" ht="13" x14ac:dyDescent="0.15">
      <c r="A3641" s="1">
        <f ca="1">IFERROR(__xludf.DUMMYFUNCTION("""COMPUTED_VALUE"""),121)</f>
        <v>121</v>
      </c>
      <c r="B3641" s="1" t="str">
        <f ca="1">IFERROR(__xludf.DUMMYFUNCTION("""COMPUTED_VALUE"""),"Media_Print_BIBA contribution")</f>
        <v>Media_Print_BIBA contribution</v>
      </c>
      <c r="C3641" s="1">
        <f ca="1">IFERROR(INDIRECT(ADDRESS(MATCH(A3641,'contribution par jour-semaine'!A:A,0),MATCH(B3641,'contribution par jour-semaine'!$1:$1,0),4,1,"contribution par jour-semaine")),"")</f>
        <v>5093.0224609375</v>
      </c>
      <c r="D3641" s="4" t="str">
        <f ca="1">VLOOKUP(A3641,predictions!A:B,2,FALSE)</f>
        <v>17/10/2022</v>
      </c>
      <c r="E3641" s="4">
        <f t="shared" ca="1" si="14"/>
        <v>44851</v>
      </c>
    </row>
    <row r="3642" spans="1:5" ht="13" x14ac:dyDescent="0.15">
      <c r="A3642" s="1">
        <f ca="1">IFERROR(__xludf.DUMMYFUNCTION("""COMPUTED_VALUE"""),121)</f>
        <v>121</v>
      </c>
      <c r="B3642" s="1" t="str">
        <f ca="1">IFERROR(__xludf.DUMMYFUNCTION("""COMPUTED_VALUE"""),"Media_Print_AVANTAGES contribution")</f>
        <v>Media_Print_AVANTAGES contribution</v>
      </c>
      <c r="C3642" s="1">
        <f ca="1">IFERROR(INDIRECT(ADDRESS(MATCH(A3642,'contribution par jour-semaine'!A:A,0),MATCH(B3642,'contribution par jour-semaine'!$1:$1,0),4,1,"contribution par jour-semaine")),"")</f>
        <v>10788.2626953125</v>
      </c>
      <c r="D3642" s="4" t="str">
        <f ca="1">VLOOKUP(A3642,predictions!A:B,2,FALSE)</f>
        <v>17/10/2022</v>
      </c>
      <c r="E3642" s="4">
        <f t="shared" ca="1" si="14"/>
        <v>44851</v>
      </c>
    </row>
    <row r="3643" spans="1:5" ht="13" x14ac:dyDescent="0.15">
      <c r="A3643" s="1">
        <f ca="1">IFERROR(__xludf.DUMMYFUNCTION("""COMPUTED_VALUE"""),121)</f>
        <v>121</v>
      </c>
      <c r="B3643" s="1" t="str">
        <f ca="1">IFERROR(__xludf.DUMMYFUNCTION("""COMPUTED_VALUE"""),"Media_Print_PSYCHOLOGIES contribution")</f>
        <v>Media_Print_PSYCHOLOGIES contribution</v>
      </c>
      <c r="C3643" s="1">
        <f ca="1">IFERROR(INDIRECT(ADDRESS(MATCH(A3643,'contribution par jour-semaine'!A:A,0),MATCH(B3643,'contribution par jour-semaine'!$1:$1,0),4,1,"contribution par jour-semaine")),"")</f>
        <v>7796.50634765625</v>
      </c>
      <c r="D3643" s="4" t="str">
        <f ca="1">VLOOKUP(A3643,predictions!A:B,2,FALSE)</f>
        <v>17/10/2022</v>
      </c>
      <c r="E3643" s="4">
        <f t="shared" ca="1" si="14"/>
        <v>44851</v>
      </c>
    </row>
    <row r="3644" spans="1:5" ht="13" x14ac:dyDescent="0.15">
      <c r="A3644" s="1">
        <f ca="1">IFERROR(__xludf.DUMMYFUNCTION("""COMPUTED_VALUE"""),121)</f>
        <v>121</v>
      </c>
      <c r="B3644" s="1" t="str">
        <f ca="1">IFERROR(__xludf.DUMMYFUNCTION("""COMPUTED_VALUE"""),"Media_TV_TF1 contribution")</f>
        <v>Media_TV_TF1 contribution</v>
      </c>
      <c r="C3644" s="1">
        <f ca="1">IFERROR(INDIRECT(ADDRESS(MATCH(A3644,'contribution par jour-semaine'!A:A,0),MATCH(B3644,'contribution par jour-semaine'!$1:$1,0),4,1,"contribution par jour-semaine")),"")</f>
        <v>11260.2392578125</v>
      </c>
      <c r="D3644" s="4" t="str">
        <f ca="1">VLOOKUP(A3644,predictions!A:B,2,FALSE)</f>
        <v>17/10/2022</v>
      </c>
      <c r="E3644" s="4">
        <f t="shared" ca="1" si="14"/>
        <v>44851</v>
      </c>
    </row>
    <row r="3645" spans="1:5" ht="13" x14ac:dyDescent="0.15">
      <c r="A3645" s="1">
        <f ca="1">IFERROR(__xludf.DUMMYFUNCTION("""COMPUTED_VALUE"""),121)</f>
        <v>121</v>
      </c>
      <c r="B3645" s="1" t="str">
        <f ca="1">IFERROR(__xludf.DUMMYFUNCTION("""COMPUTED_VALUE"""),"Media_TV_Others contribution")</f>
        <v>Media_TV_Others contribution</v>
      </c>
      <c r="C3645" s="1">
        <f ca="1">IFERROR(INDIRECT(ADDRESS(MATCH(A3645,'contribution par jour-semaine'!A:A,0),MATCH(B3645,'contribution par jour-semaine'!$1:$1,0),4,1,"contribution par jour-semaine")),"")</f>
        <v>15398.8662109375</v>
      </c>
      <c r="D3645" s="4" t="str">
        <f ca="1">VLOOKUP(A3645,predictions!A:B,2,FALSE)</f>
        <v>17/10/2022</v>
      </c>
      <c r="E3645" s="4">
        <f t="shared" ca="1" si="14"/>
        <v>44851</v>
      </c>
    </row>
    <row r="3646" spans="1:5" ht="13" x14ac:dyDescent="0.15">
      <c r="A3646" s="1">
        <f ca="1">IFERROR(__xludf.DUMMYFUNCTION("""COMPUTED_VALUE"""),121)</f>
        <v>121</v>
      </c>
      <c r="B3646" s="1" t="str">
        <f ca="1">IFERROR(__xludf.DUMMYFUNCTION("""COMPUTED_VALUE"""),"Media_TV_M6 contribution")</f>
        <v>Media_TV_M6 contribution</v>
      </c>
      <c r="C3646" s="1">
        <f ca="1">IFERROR(INDIRECT(ADDRESS(MATCH(A3646,'contribution par jour-semaine'!A:A,0),MATCH(B3646,'contribution par jour-semaine'!$1:$1,0),4,1,"contribution par jour-semaine")),"")</f>
        <v>15126.7119140625</v>
      </c>
      <c r="D3646" s="4" t="str">
        <f ca="1">VLOOKUP(A3646,predictions!A:B,2,FALSE)</f>
        <v>17/10/2022</v>
      </c>
      <c r="E3646" s="4">
        <f t="shared" ca="1" si="14"/>
        <v>44851</v>
      </c>
    </row>
    <row r="3647" spans="1:5" ht="13" x14ac:dyDescent="0.15">
      <c r="A3647" s="1">
        <f ca="1">IFERROR(__xludf.DUMMYFUNCTION("""COMPUTED_VALUE"""),121)</f>
        <v>121</v>
      </c>
      <c r="B3647" s="1" t="str">
        <f ca="1">IFERROR(__xludf.DUMMYFUNCTION("""COMPUTED_VALUE"""),"Media_TV_TMC contribution")</f>
        <v>Media_TV_TMC contribution</v>
      </c>
      <c r="C3647" s="1">
        <f ca="1">IFERROR(INDIRECT(ADDRESS(MATCH(A3647,'contribution par jour-semaine'!A:A,0),MATCH(B3647,'contribution par jour-semaine'!$1:$1,0),4,1,"contribution par jour-semaine")),"")</f>
        <v>18251.33203125</v>
      </c>
      <c r="D3647" s="4" t="str">
        <f ca="1">VLOOKUP(A3647,predictions!A:B,2,FALSE)</f>
        <v>17/10/2022</v>
      </c>
      <c r="E3647" s="4">
        <f t="shared" ca="1" si="14"/>
        <v>44851</v>
      </c>
    </row>
    <row r="3648" spans="1:5" ht="13" x14ac:dyDescent="0.15">
      <c r="A3648" s="1">
        <f ca="1">IFERROR(__xludf.DUMMYFUNCTION("""COMPUTED_VALUE"""),121)</f>
        <v>121</v>
      </c>
      <c r="B3648" s="1" t="str">
        <f ca="1">IFERROR(__xludf.DUMMYFUNCTION("""COMPUTED_VALUE"""),"Media_TV_FRANCE 2 contribution")</f>
        <v>Media_TV_FRANCE 2 contribution</v>
      </c>
      <c r="C3648" s="1">
        <f ca="1">IFERROR(INDIRECT(ADDRESS(MATCH(A3648,'contribution par jour-semaine'!A:A,0),MATCH(B3648,'contribution par jour-semaine'!$1:$1,0),4,1,"contribution par jour-semaine")),"")</f>
        <v>15938.361328125</v>
      </c>
      <c r="D3648" s="4" t="str">
        <f ca="1">VLOOKUP(A3648,predictions!A:B,2,FALSE)</f>
        <v>17/10/2022</v>
      </c>
      <c r="E3648" s="4">
        <f t="shared" ca="1" si="14"/>
        <v>44851</v>
      </c>
    </row>
    <row r="3649" spans="1:5" ht="13" x14ac:dyDescent="0.15">
      <c r="A3649" s="1">
        <f ca="1">IFERROR(__xludf.DUMMYFUNCTION("""COMPUTED_VALUE"""),121)</f>
        <v>121</v>
      </c>
      <c r="B3649" s="1" t="str">
        <f ca="1">IFERROR(__xludf.DUMMYFUNCTION("""COMPUTED_VALUE"""),"Media_TV_BFM TV contribution")</f>
        <v>Media_TV_BFM TV contribution</v>
      </c>
      <c r="C3649" s="1">
        <f ca="1">IFERROR(INDIRECT(ADDRESS(MATCH(A3649,'contribution par jour-semaine'!A:A,0),MATCH(B3649,'contribution par jour-semaine'!$1:$1,0),4,1,"contribution par jour-semaine")),"")</f>
        <v>8299.5302734375</v>
      </c>
      <c r="D3649" s="4" t="str">
        <f ca="1">VLOOKUP(A3649,predictions!A:B,2,FALSE)</f>
        <v>17/10/2022</v>
      </c>
      <c r="E3649" s="4">
        <f t="shared" ca="1" si="14"/>
        <v>44851</v>
      </c>
    </row>
    <row r="3650" spans="1:5" ht="13" x14ac:dyDescent="0.15">
      <c r="A3650" s="1">
        <f ca="1">IFERROR(__xludf.DUMMYFUNCTION("""COMPUTED_VALUE"""),121)</f>
        <v>121</v>
      </c>
      <c r="B3650" s="1" t="str">
        <f ca="1">IFERROR(__xludf.DUMMYFUNCTION("""COMPUTED_VALUE"""),"Media_TV_C8 contribution")</f>
        <v>Media_TV_C8 contribution</v>
      </c>
      <c r="C3650" s="1">
        <f ca="1">IFERROR(INDIRECT(ADDRESS(MATCH(A3650,'contribution par jour-semaine'!A:A,0),MATCH(B3650,'contribution par jour-semaine'!$1:$1,0),4,1,"contribution par jour-semaine")),"")</f>
        <v>8088.48291015625</v>
      </c>
      <c r="D3650" s="4" t="str">
        <f ca="1">VLOOKUP(A3650,predictions!A:B,2,FALSE)</f>
        <v>17/10/2022</v>
      </c>
      <c r="E3650" s="4">
        <f t="shared" ca="1" si="14"/>
        <v>44851</v>
      </c>
    </row>
    <row r="3651" spans="1:5" ht="13" x14ac:dyDescent="0.15">
      <c r="A3651" s="1">
        <f ca="1">IFERROR(__xludf.DUMMYFUNCTION("""COMPUTED_VALUE"""),121)</f>
        <v>121</v>
      </c>
      <c r="B3651" s="1" t="str">
        <f ca="1">IFERROR(__xludf.DUMMYFUNCTION("""COMPUTED_VALUE"""),"Media_TV_TF1 SERIES FILMS contribution")</f>
        <v>Media_TV_TF1 SERIES FILMS contribution</v>
      </c>
      <c r="C3651" s="1">
        <f ca="1">IFERROR(INDIRECT(ADDRESS(MATCH(A3651,'contribution par jour-semaine'!A:A,0),MATCH(B3651,'contribution par jour-semaine'!$1:$1,0),4,1,"contribution par jour-semaine")),"")</f>
        <v>7326.39501953125</v>
      </c>
      <c r="D3651" s="4" t="str">
        <f ca="1">VLOOKUP(A3651,predictions!A:B,2,FALSE)</f>
        <v>17/10/2022</v>
      </c>
      <c r="E3651" s="4">
        <f t="shared" ca="1" si="14"/>
        <v>44851</v>
      </c>
    </row>
    <row r="3652" spans="1:5" ht="13" x14ac:dyDescent="0.15">
      <c r="A3652" s="1">
        <f ca="1">IFERROR(__xludf.DUMMYFUNCTION("""COMPUTED_VALUE"""),121)</f>
        <v>121</v>
      </c>
      <c r="B3652" s="1" t="str">
        <f ca="1">IFERROR(__xludf.DUMMYFUNCTION("""COMPUTED_VALUE"""),"Media_TV_NRJ12 contribution")</f>
        <v>Media_TV_NRJ12 contribution</v>
      </c>
      <c r="C3652" s="1">
        <f ca="1">IFERROR(INDIRECT(ADDRESS(MATCH(A3652,'contribution par jour-semaine'!A:A,0),MATCH(B3652,'contribution par jour-semaine'!$1:$1,0),4,1,"contribution par jour-semaine")),"")</f>
        <v>3375.1357421875</v>
      </c>
      <c r="D3652" s="4" t="str">
        <f ca="1">VLOOKUP(A3652,predictions!A:B,2,FALSE)</f>
        <v>17/10/2022</v>
      </c>
      <c r="E3652" s="4">
        <f t="shared" ca="1" si="14"/>
        <v>44851</v>
      </c>
    </row>
    <row r="3653" spans="1:5" ht="13" x14ac:dyDescent="0.15">
      <c r="A3653" s="1">
        <f ca="1">IFERROR(__xludf.DUMMYFUNCTION("""COMPUTED_VALUE"""),121)</f>
        <v>121</v>
      </c>
      <c r="B3653" s="1" t="str">
        <f ca="1">IFERROR(__xludf.DUMMYFUNCTION("""COMPUTED_VALUE"""),"Media_Search contribution")</f>
        <v>Media_Search contribution</v>
      </c>
      <c r="C3653" s="1">
        <f ca="1">IFERROR(INDIRECT(ADDRESS(MATCH(A3653,'contribution par jour-semaine'!A:A,0),MATCH(B3653,'contribution par jour-semaine'!$1:$1,0),4,1,"contribution par jour-semaine")),"")</f>
        <v>92411.5</v>
      </c>
      <c r="D3653" s="4" t="str">
        <f ca="1">VLOOKUP(A3653,predictions!A:B,2,FALSE)</f>
        <v>17/10/2022</v>
      </c>
      <c r="E3653" s="4">
        <f t="shared" ca="1" si="14"/>
        <v>44851</v>
      </c>
    </row>
    <row r="3654" spans="1:5" ht="13" x14ac:dyDescent="0.15">
      <c r="A3654" s="1">
        <f ca="1">IFERROR(__xludf.DUMMYFUNCTION("""COMPUTED_VALUE"""),121)</f>
        <v>121</v>
      </c>
      <c r="B3654" s="1" t="str">
        <f ca="1">IFERROR(__xludf.DUMMYFUNCTION("""COMPUTED_VALUE"""),"Media_Social contribution")</f>
        <v>Media_Social contribution</v>
      </c>
      <c r="C3654" s="1">
        <f ca="1">IFERROR(INDIRECT(ADDRESS(MATCH(A3654,'contribution par jour-semaine'!A:A,0),MATCH(B3654,'contribution par jour-semaine'!$1:$1,0),4,1,"contribution par jour-semaine")),"")</f>
        <v>269023</v>
      </c>
      <c r="D3654" s="4" t="str">
        <f ca="1">VLOOKUP(A3654,predictions!A:B,2,FALSE)</f>
        <v>17/10/2022</v>
      </c>
      <c r="E3654" s="4">
        <f t="shared" ca="1" si="14"/>
        <v>44851</v>
      </c>
    </row>
    <row r="3655" spans="1:5" ht="13" x14ac:dyDescent="0.15">
      <c r="A3655" s="1">
        <f ca="1">IFERROR(__xludf.DUMMYFUNCTION("""COMPUTED_VALUE"""),121)</f>
        <v>121</v>
      </c>
      <c r="B3655" s="1" t="str">
        <f ca="1">IFERROR(__xludf.DUMMYFUNCTION("""COMPUTED_VALUE"""),"Media_Display contribution")</f>
        <v>Media_Display contribution</v>
      </c>
      <c r="C3655" s="1">
        <f ca="1">IFERROR(INDIRECT(ADDRESS(MATCH(A3655,'contribution par jour-semaine'!A:A,0),MATCH(B3655,'contribution par jour-semaine'!$1:$1,0),4,1,"contribution par jour-semaine")),"")</f>
        <v>42084.9765625</v>
      </c>
      <c r="D3655" s="4" t="str">
        <f ca="1">VLOOKUP(A3655,predictions!A:B,2,FALSE)</f>
        <v>17/10/2022</v>
      </c>
      <c r="E3655" s="4">
        <f t="shared" ca="1" si="14"/>
        <v>44851</v>
      </c>
    </row>
    <row r="3656" spans="1:5" ht="13" x14ac:dyDescent="0.15">
      <c r="A3656" s="1">
        <f ca="1">IFERROR(__xludf.DUMMYFUNCTION("""COMPUTED_VALUE"""),121)</f>
        <v>121</v>
      </c>
      <c r="B3656" s="1" t="str">
        <f ca="1">IFERROR(__xludf.DUMMYFUNCTION("""COMPUTED_VALUE"""),"Media_OOH_JC DECAUX VITRINE 2M2 NATIONAL contribution")</f>
        <v>Media_OOH_JC DECAUX VITRINE 2M2 NATIONAL contribution</v>
      </c>
      <c r="C3656" s="1">
        <f ca="1">IFERROR(INDIRECT(ADDRESS(MATCH(A3656,'contribution par jour-semaine'!A:A,0),MATCH(B3656,'contribution par jour-semaine'!$1:$1,0),4,1,"contribution par jour-semaine")),"")</f>
        <v>836.8544921875</v>
      </c>
      <c r="D3656" s="4" t="str">
        <f ca="1">VLOOKUP(A3656,predictions!A:B,2,FALSE)</f>
        <v>17/10/2022</v>
      </c>
      <c r="E3656" s="4">
        <f t="shared" ca="1" si="14"/>
        <v>44851</v>
      </c>
    </row>
    <row r="3657" spans="1:5" ht="13" x14ac:dyDescent="0.15">
      <c r="A3657" s="1">
        <f ca="1">IFERROR(__xludf.DUMMYFUNCTION("""COMPUTED_VALUE"""),121)</f>
        <v>121</v>
      </c>
      <c r="B3657" s="1" t="str">
        <f ca="1">IFERROR(__xludf.DUMMYFUNCTION("""COMPUTED_VALUE"""),"Media_OOH_METROBUS METRO NATIONAL contribution")</f>
        <v>Media_OOH_METROBUS METRO NATIONAL contribution</v>
      </c>
      <c r="C3657" s="1">
        <f ca="1">IFERROR(INDIRECT(ADDRESS(MATCH(A3657,'contribution par jour-semaine'!A:A,0),MATCH(B3657,'contribution par jour-semaine'!$1:$1,0),4,1,"contribution par jour-semaine")),"")</f>
        <v>8810.3974609375</v>
      </c>
      <c r="D3657" s="4" t="str">
        <f ca="1">VLOOKUP(A3657,predictions!A:B,2,FALSE)</f>
        <v>17/10/2022</v>
      </c>
      <c r="E3657" s="4">
        <f t="shared" ca="1" si="14"/>
        <v>44851</v>
      </c>
    </row>
    <row r="3658" spans="1:5" ht="13" x14ac:dyDescent="0.15">
      <c r="A3658" s="1">
        <f ca="1">IFERROR(__xludf.DUMMYFUNCTION("""COMPUTED_VALUE"""),121)</f>
        <v>121</v>
      </c>
      <c r="B3658" s="1" t="str">
        <f ca="1">IFERROR(__xludf.DUMMYFUNCTION("""COMPUTED_VALUE"""),"Media_OOH_CLEAR CHANNEL SHOPPING MALLS contribution")</f>
        <v>Media_OOH_CLEAR CHANNEL SHOPPING MALLS contribution</v>
      </c>
      <c r="C3658" s="1">
        <f ca="1">IFERROR(INDIRECT(ADDRESS(MATCH(A3658,'contribution par jour-semaine'!A:A,0),MATCH(B3658,'contribution par jour-semaine'!$1:$1,0),4,1,"contribution par jour-semaine")),"")</f>
        <v>5417.26416015625</v>
      </c>
      <c r="D3658" s="4" t="str">
        <f ca="1">VLOOKUP(A3658,predictions!A:B,2,FALSE)</f>
        <v>17/10/2022</v>
      </c>
      <c r="E3658" s="4">
        <f t="shared" ca="1" si="14"/>
        <v>44851</v>
      </c>
    </row>
    <row r="3659" spans="1:5" ht="13" x14ac:dyDescent="0.15">
      <c r="A3659" s="1">
        <f ca="1">IFERROR(__xludf.DUMMYFUNCTION("""COMPUTED_VALUE"""),121)</f>
        <v>121</v>
      </c>
      <c r="B3659" s="1" t="str">
        <f ca="1">IFERROR(__xludf.DUMMYFUNCTION("""COMPUTED_VALUE"""),"Media_OOH_MEDIAGARES TRANSPORT contribution")</f>
        <v>Media_OOH_MEDIAGARES TRANSPORT contribution</v>
      </c>
      <c r="C3659" s="1">
        <f ca="1">IFERROR(INDIRECT(ADDRESS(MATCH(A3659,'contribution par jour-semaine'!A:A,0),MATCH(B3659,'contribution par jour-semaine'!$1:$1,0),4,1,"contribution par jour-semaine")),"")</f>
        <v>10877.5810546875</v>
      </c>
      <c r="D3659" s="4" t="str">
        <f ca="1">VLOOKUP(A3659,predictions!A:B,2,FALSE)</f>
        <v>17/10/2022</v>
      </c>
      <c r="E3659" s="4">
        <f t="shared" ca="1" si="14"/>
        <v>44851</v>
      </c>
    </row>
    <row r="3660" spans="1:5" ht="13" x14ac:dyDescent="0.15">
      <c r="A3660" s="1">
        <f ca="1">IFERROR(__xludf.DUMMYFUNCTION("""COMPUTED_VALUE"""),121)</f>
        <v>121</v>
      </c>
      <c r="B3660" s="1" t="str">
        <f ca="1">IFERROR(__xludf.DUMMYFUNCTION("""COMPUTED_VALUE"""),"Media_OOH_Others contribution")</f>
        <v>Media_OOH_Others contribution</v>
      </c>
      <c r="C3660" s="1">
        <f ca="1">IFERROR(INDIRECT(ADDRESS(MATCH(A3660,'contribution par jour-semaine'!A:A,0),MATCH(B3660,'contribution par jour-semaine'!$1:$1,0),4,1,"contribution par jour-semaine")),"")</f>
        <v>2702.859619140625</v>
      </c>
      <c r="D3660" s="4" t="str">
        <f ca="1">VLOOKUP(A3660,predictions!A:B,2,FALSE)</f>
        <v>17/10/2022</v>
      </c>
      <c r="E3660" s="4">
        <f t="shared" ca="1" si="14"/>
        <v>44851</v>
      </c>
    </row>
    <row r="3661" spans="1:5" ht="13" x14ac:dyDescent="0.15">
      <c r="A3661" s="1">
        <f ca="1">IFERROR(__xludf.DUMMYFUNCTION("""COMPUTED_VALUE"""),121)</f>
        <v>121</v>
      </c>
      <c r="B3661" s="1" t="str">
        <f ca="1">IFERROR(__xludf.DUMMYFUNCTION("""COMPUTED_VALUE"""),"baseline contribution")</f>
        <v>baseline contribution</v>
      </c>
      <c r="C3661" s="1">
        <f ca="1">IFERROR(INDIRECT(ADDRESS(MATCH(A3661,'contribution par jour-semaine'!A:A,0),MATCH(B3661,'contribution par jour-semaine'!$1:$1,0),4,1,"contribution par jour-semaine")),"")</f>
        <v>1295979.75</v>
      </c>
      <c r="D3661" s="4" t="str">
        <f ca="1">VLOOKUP(A3661,predictions!A:B,2,FALSE)</f>
        <v>17/10/2022</v>
      </c>
      <c r="E3661" s="4">
        <f t="shared" ca="1" si="14"/>
        <v>44851</v>
      </c>
    </row>
    <row r="3662" spans="1:5" ht="13" x14ac:dyDescent="0.15">
      <c r="A3662" s="1">
        <f ca="1">IFERROR(__xludf.DUMMYFUNCTION("""COMPUTED_VALUE"""),122)</f>
        <v>122</v>
      </c>
      <c r="B3662" s="1" t="str">
        <f ca="1">IFERROR(__xludf.DUMMYFUNCTION("""COMPUTED_VALUE"""),"Media_Print_Others contribution")</f>
        <v>Media_Print_Others contribution</v>
      </c>
      <c r="C3662" s="1">
        <f ca="1">IFERROR(INDIRECT(ADDRESS(MATCH(A3662,'contribution par jour-semaine'!A:A,0),MATCH(B3662,'contribution par jour-semaine'!$1:$1,0),4,1,"contribution par jour-semaine")),"")</f>
        <v>53833.921875</v>
      </c>
      <c r="D3662" s="4" t="str">
        <f ca="1">VLOOKUP(A3662,predictions!A:B,2,FALSE)</f>
        <v>24/10/2022</v>
      </c>
      <c r="E3662" s="4">
        <f t="shared" ca="1" si="14"/>
        <v>44858</v>
      </c>
    </row>
    <row r="3663" spans="1:5" ht="13" x14ac:dyDescent="0.15">
      <c r="A3663" s="1">
        <f ca="1">IFERROR(__xludf.DUMMYFUNCTION("""COMPUTED_VALUE"""),122)</f>
        <v>122</v>
      </c>
      <c r="B3663" s="1" t="str">
        <f ca="1">IFERROR(__xludf.DUMMYFUNCTION("""COMPUTED_VALUE"""),"Media_Print_ELLE contribution")</f>
        <v>Media_Print_ELLE contribution</v>
      </c>
      <c r="C3663" s="1">
        <f ca="1">IFERROR(INDIRECT(ADDRESS(MATCH(A3663,'contribution par jour-semaine'!A:A,0),MATCH(B3663,'contribution par jour-semaine'!$1:$1,0),4,1,"contribution par jour-semaine")),"")</f>
        <v>57223.76953125</v>
      </c>
      <c r="D3663" s="4" t="str">
        <f ca="1">VLOOKUP(A3663,predictions!A:B,2,FALSE)</f>
        <v>24/10/2022</v>
      </c>
      <c r="E3663" s="4">
        <f t="shared" ca="1" si="14"/>
        <v>44858</v>
      </c>
    </row>
    <row r="3664" spans="1:5" ht="13" x14ac:dyDescent="0.15">
      <c r="A3664" s="1">
        <f ca="1">IFERROR(__xludf.DUMMYFUNCTION("""COMPUTED_VALUE"""),122)</f>
        <v>122</v>
      </c>
      <c r="B3664" s="1" t="str">
        <f ca="1">IFERROR(__xludf.DUMMYFUNCTION("""COMPUTED_VALUE"""),"Media_Print_MADAME FIGARO contribution")</f>
        <v>Media_Print_MADAME FIGARO contribution</v>
      </c>
      <c r="C3664" s="1">
        <f ca="1">IFERROR(INDIRECT(ADDRESS(MATCH(A3664,'contribution par jour-semaine'!A:A,0),MATCH(B3664,'contribution par jour-semaine'!$1:$1,0),4,1,"contribution par jour-semaine")),"")</f>
        <v>24006.744140625</v>
      </c>
      <c r="D3664" s="4" t="str">
        <f ca="1">VLOOKUP(A3664,predictions!A:B,2,FALSE)</f>
        <v>24/10/2022</v>
      </c>
      <c r="E3664" s="4">
        <f t="shared" ca="1" si="14"/>
        <v>44858</v>
      </c>
    </row>
    <row r="3665" spans="1:5" ht="13" x14ac:dyDescent="0.15">
      <c r="A3665" s="1">
        <f ca="1">IFERROR(__xludf.DUMMYFUNCTION("""COMPUTED_VALUE"""),122)</f>
        <v>122</v>
      </c>
      <c r="B3665" s="1" t="str">
        <f ca="1">IFERROR(__xludf.DUMMYFUNCTION("""COMPUTED_VALUE"""),"Media_Print_MARIE CLAIRE contribution")</f>
        <v>Media_Print_MARIE CLAIRE contribution</v>
      </c>
      <c r="C3665" s="1">
        <f ca="1">IFERROR(INDIRECT(ADDRESS(MATCH(A3665,'contribution par jour-semaine'!A:A,0),MATCH(B3665,'contribution par jour-semaine'!$1:$1,0),4,1,"contribution par jour-semaine")),"")</f>
        <v>9904.8447265625</v>
      </c>
      <c r="D3665" s="4" t="str">
        <f ca="1">VLOOKUP(A3665,predictions!A:B,2,FALSE)</f>
        <v>24/10/2022</v>
      </c>
      <c r="E3665" s="4">
        <f t="shared" ca="1" si="14"/>
        <v>44858</v>
      </c>
    </row>
    <row r="3666" spans="1:5" ht="13" x14ac:dyDescent="0.15">
      <c r="A3666" s="1">
        <f ca="1">IFERROR(__xludf.DUMMYFUNCTION("""COMPUTED_VALUE"""),122)</f>
        <v>122</v>
      </c>
      <c r="B3666" s="1" t="str">
        <f ca="1">IFERROR(__xludf.DUMMYFUNCTION("""COMPUTED_VALUE"""),"Media_Print_VERSION FEMINA contribution")</f>
        <v>Media_Print_VERSION FEMINA contribution</v>
      </c>
      <c r="C3666" s="1">
        <f ca="1">IFERROR(INDIRECT(ADDRESS(MATCH(A3666,'contribution par jour-semaine'!A:A,0),MATCH(B3666,'contribution par jour-semaine'!$1:$1,0),4,1,"contribution par jour-semaine")),"")</f>
        <v>49366.8125</v>
      </c>
      <c r="D3666" s="4" t="str">
        <f ca="1">VLOOKUP(A3666,predictions!A:B,2,FALSE)</f>
        <v>24/10/2022</v>
      </c>
      <c r="E3666" s="4">
        <f t="shared" ca="1" si="14"/>
        <v>44858</v>
      </c>
    </row>
    <row r="3667" spans="1:5" ht="13" x14ac:dyDescent="0.15">
      <c r="A3667" s="1">
        <f ca="1">IFERROR(__xludf.DUMMYFUNCTION("""COMPUTED_VALUE"""),122)</f>
        <v>122</v>
      </c>
      <c r="B3667" s="1" t="str">
        <f ca="1">IFERROR(__xludf.DUMMYFUNCTION("""COMPUTED_VALUE"""),"Media_Print_GALA contribution")</f>
        <v>Media_Print_GALA contribution</v>
      </c>
      <c r="C3667" s="1">
        <f ca="1">IFERROR(INDIRECT(ADDRESS(MATCH(A3667,'contribution par jour-semaine'!A:A,0),MATCH(B3667,'contribution par jour-semaine'!$1:$1,0),4,1,"contribution par jour-semaine")),"")</f>
        <v>26952.671875</v>
      </c>
      <c r="D3667" s="4" t="str">
        <f ca="1">VLOOKUP(A3667,predictions!A:B,2,FALSE)</f>
        <v>24/10/2022</v>
      </c>
      <c r="E3667" s="4">
        <f t="shared" ca="1" si="14"/>
        <v>44858</v>
      </c>
    </row>
    <row r="3668" spans="1:5" ht="13" x14ac:dyDescent="0.15">
      <c r="A3668" s="1">
        <f ca="1">IFERROR(__xludf.DUMMYFUNCTION("""COMPUTED_VALUE"""),122)</f>
        <v>122</v>
      </c>
      <c r="B3668" s="1" t="str">
        <f ca="1">IFERROR(__xludf.DUMMYFUNCTION("""COMPUTED_VALUE"""),"Media_Print_COSMOPOLITAN contribution")</f>
        <v>Media_Print_COSMOPOLITAN contribution</v>
      </c>
      <c r="C3668" s="1">
        <f ca="1">IFERROR(INDIRECT(ADDRESS(MATCH(A3668,'contribution par jour-semaine'!A:A,0),MATCH(B3668,'contribution par jour-semaine'!$1:$1,0),4,1,"contribution par jour-semaine")),"")</f>
        <v>34448.28125</v>
      </c>
      <c r="D3668" s="4" t="str">
        <f ca="1">VLOOKUP(A3668,predictions!A:B,2,FALSE)</f>
        <v>24/10/2022</v>
      </c>
      <c r="E3668" s="4">
        <f t="shared" ca="1" si="14"/>
        <v>44858</v>
      </c>
    </row>
    <row r="3669" spans="1:5" ht="13" x14ac:dyDescent="0.15">
      <c r="A3669" s="1">
        <f ca="1">IFERROR(__xludf.DUMMYFUNCTION("""COMPUTED_VALUE"""),122)</f>
        <v>122</v>
      </c>
      <c r="B3669" s="1" t="str">
        <f ca="1">IFERROR(__xludf.DUMMYFUNCTION("""COMPUTED_VALUE"""),"Media_Print_FEMME ACTUELLE contribution")</f>
        <v>Media_Print_FEMME ACTUELLE contribution</v>
      </c>
      <c r="C3669" s="1">
        <f ca="1">IFERROR(INDIRECT(ADDRESS(MATCH(A3669,'contribution par jour-semaine'!A:A,0),MATCH(B3669,'contribution par jour-semaine'!$1:$1,0),4,1,"contribution par jour-semaine")),"")</f>
        <v>31260.203125</v>
      </c>
      <c r="D3669" s="4" t="str">
        <f ca="1">VLOOKUP(A3669,predictions!A:B,2,FALSE)</f>
        <v>24/10/2022</v>
      </c>
      <c r="E3669" s="4">
        <f t="shared" ca="1" si="14"/>
        <v>44858</v>
      </c>
    </row>
    <row r="3670" spans="1:5" ht="13" x14ac:dyDescent="0.15">
      <c r="A3670" s="1">
        <f ca="1">IFERROR(__xludf.DUMMYFUNCTION("""COMPUTED_VALUE"""),122)</f>
        <v>122</v>
      </c>
      <c r="B3670" s="1" t="str">
        <f ca="1">IFERROR(__xludf.DUMMYFUNCTION("""COMPUTED_VALUE"""),"Media_Print_PARIS MATCH contribution")</f>
        <v>Media_Print_PARIS MATCH contribution</v>
      </c>
      <c r="C3670" s="1">
        <f ca="1">IFERROR(INDIRECT(ADDRESS(MATCH(A3670,'contribution par jour-semaine'!A:A,0),MATCH(B3670,'contribution par jour-semaine'!$1:$1,0),4,1,"contribution par jour-semaine")),"")</f>
        <v>21290.796875</v>
      </c>
      <c r="D3670" s="4" t="str">
        <f ca="1">VLOOKUP(A3670,predictions!A:B,2,FALSE)</f>
        <v>24/10/2022</v>
      </c>
      <c r="E3670" s="4">
        <f t="shared" ca="1" si="14"/>
        <v>44858</v>
      </c>
    </row>
    <row r="3671" spans="1:5" ht="13" x14ac:dyDescent="0.15">
      <c r="A3671" s="1">
        <f ca="1">IFERROR(__xludf.DUMMYFUNCTION("""COMPUTED_VALUE"""),122)</f>
        <v>122</v>
      </c>
      <c r="B3671" s="1" t="str">
        <f ca="1">IFERROR(__xludf.DUMMYFUNCTION("""COMPUTED_VALUE"""),"Media_Print_BIBA contribution")</f>
        <v>Media_Print_BIBA contribution</v>
      </c>
      <c r="C3671" s="1">
        <f ca="1">IFERROR(INDIRECT(ADDRESS(MATCH(A3671,'contribution par jour-semaine'!A:A,0),MATCH(B3671,'contribution par jour-semaine'!$1:$1,0),4,1,"contribution par jour-semaine")),"")</f>
        <v>35005.65234375</v>
      </c>
      <c r="D3671" s="4" t="str">
        <f ca="1">VLOOKUP(A3671,predictions!A:B,2,FALSE)</f>
        <v>24/10/2022</v>
      </c>
      <c r="E3671" s="4">
        <f t="shared" ca="1" si="14"/>
        <v>44858</v>
      </c>
    </row>
    <row r="3672" spans="1:5" ht="13" x14ac:dyDescent="0.15">
      <c r="A3672" s="1">
        <f ca="1">IFERROR(__xludf.DUMMYFUNCTION("""COMPUTED_VALUE"""),122)</f>
        <v>122</v>
      </c>
      <c r="B3672" s="1" t="str">
        <f ca="1">IFERROR(__xludf.DUMMYFUNCTION("""COMPUTED_VALUE"""),"Media_Print_AVANTAGES contribution")</f>
        <v>Media_Print_AVANTAGES contribution</v>
      </c>
      <c r="C3672" s="1">
        <f ca="1">IFERROR(INDIRECT(ADDRESS(MATCH(A3672,'contribution par jour-semaine'!A:A,0),MATCH(B3672,'contribution par jour-semaine'!$1:$1,0),4,1,"contribution par jour-semaine")),"")</f>
        <v>13113.5302734375</v>
      </c>
      <c r="D3672" s="4" t="str">
        <f ca="1">VLOOKUP(A3672,predictions!A:B,2,FALSE)</f>
        <v>24/10/2022</v>
      </c>
      <c r="E3672" s="4">
        <f t="shared" ca="1" si="14"/>
        <v>44858</v>
      </c>
    </row>
    <row r="3673" spans="1:5" ht="13" x14ac:dyDescent="0.15">
      <c r="A3673" s="1">
        <f ca="1">IFERROR(__xludf.DUMMYFUNCTION("""COMPUTED_VALUE"""),122)</f>
        <v>122</v>
      </c>
      <c r="B3673" s="1" t="str">
        <f ca="1">IFERROR(__xludf.DUMMYFUNCTION("""COMPUTED_VALUE"""),"Media_Print_PSYCHOLOGIES contribution")</f>
        <v>Media_Print_PSYCHOLOGIES contribution</v>
      </c>
      <c r="C3673" s="1">
        <f ca="1">IFERROR(INDIRECT(ADDRESS(MATCH(A3673,'contribution par jour-semaine'!A:A,0),MATCH(B3673,'contribution par jour-semaine'!$1:$1,0),4,1,"contribution par jour-semaine")),"")</f>
        <v>5973.2783203125</v>
      </c>
      <c r="D3673" s="4" t="str">
        <f ca="1">VLOOKUP(A3673,predictions!A:B,2,FALSE)</f>
        <v>24/10/2022</v>
      </c>
      <c r="E3673" s="4">
        <f t="shared" ca="1" si="14"/>
        <v>44858</v>
      </c>
    </row>
    <row r="3674" spans="1:5" ht="13" x14ac:dyDescent="0.15">
      <c r="A3674" s="1">
        <f ca="1">IFERROR(__xludf.DUMMYFUNCTION("""COMPUTED_VALUE"""),122)</f>
        <v>122</v>
      </c>
      <c r="B3674" s="1" t="str">
        <f ca="1">IFERROR(__xludf.DUMMYFUNCTION("""COMPUTED_VALUE"""),"Media_TV_TF1 contribution")</f>
        <v>Media_TV_TF1 contribution</v>
      </c>
      <c r="C3674" s="1">
        <f ca="1">IFERROR(INDIRECT(ADDRESS(MATCH(A3674,'contribution par jour-semaine'!A:A,0),MATCH(B3674,'contribution par jour-semaine'!$1:$1,0),4,1,"contribution par jour-semaine")),"")</f>
        <v>11396.107421875</v>
      </c>
      <c r="D3674" s="4" t="str">
        <f ca="1">VLOOKUP(A3674,predictions!A:B,2,FALSE)</f>
        <v>24/10/2022</v>
      </c>
      <c r="E3674" s="4">
        <f t="shared" ca="1" si="14"/>
        <v>44858</v>
      </c>
    </row>
    <row r="3675" spans="1:5" ht="13" x14ac:dyDescent="0.15">
      <c r="A3675" s="1">
        <f ca="1">IFERROR(__xludf.DUMMYFUNCTION("""COMPUTED_VALUE"""),122)</f>
        <v>122</v>
      </c>
      <c r="B3675" s="1" t="str">
        <f ca="1">IFERROR(__xludf.DUMMYFUNCTION("""COMPUTED_VALUE"""),"Media_TV_Others contribution")</f>
        <v>Media_TV_Others contribution</v>
      </c>
      <c r="C3675" s="1">
        <f ca="1">IFERROR(INDIRECT(ADDRESS(MATCH(A3675,'contribution par jour-semaine'!A:A,0),MATCH(B3675,'contribution par jour-semaine'!$1:$1,0),4,1,"contribution par jour-semaine")),"")</f>
        <v>15006.55078125</v>
      </c>
      <c r="D3675" s="4" t="str">
        <f ca="1">VLOOKUP(A3675,predictions!A:B,2,FALSE)</f>
        <v>24/10/2022</v>
      </c>
      <c r="E3675" s="4">
        <f t="shared" ca="1" si="14"/>
        <v>44858</v>
      </c>
    </row>
    <row r="3676" spans="1:5" ht="13" x14ac:dyDescent="0.15">
      <c r="A3676" s="1">
        <f ca="1">IFERROR(__xludf.DUMMYFUNCTION("""COMPUTED_VALUE"""),122)</f>
        <v>122</v>
      </c>
      <c r="B3676" s="1" t="str">
        <f ca="1">IFERROR(__xludf.DUMMYFUNCTION("""COMPUTED_VALUE"""),"Media_TV_M6 contribution")</f>
        <v>Media_TV_M6 contribution</v>
      </c>
      <c r="C3676" s="1">
        <f ca="1">IFERROR(INDIRECT(ADDRESS(MATCH(A3676,'contribution par jour-semaine'!A:A,0),MATCH(B3676,'contribution par jour-semaine'!$1:$1,0),4,1,"contribution par jour-semaine")),"")</f>
        <v>17134.1640625</v>
      </c>
      <c r="D3676" s="4" t="str">
        <f ca="1">VLOOKUP(A3676,predictions!A:B,2,FALSE)</f>
        <v>24/10/2022</v>
      </c>
      <c r="E3676" s="4">
        <f t="shared" ca="1" si="14"/>
        <v>44858</v>
      </c>
    </row>
    <row r="3677" spans="1:5" ht="13" x14ac:dyDescent="0.15">
      <c r="A3677" s="1">
        <f ca="1">IFERROR(__xludf.DUMMYFUNCTION("""COMPUTED_VALUE"""),122)</f>
        <v>122</v>
      </c>
      <c r="B3677" s="1" t="str">
        <f ca="1">IFERROR(__xludf.DUMMYFUNCTION("""COMPUTED_VALUE"""),"Media_TV_TMC contribution")</f>
        <v>Media_TV_TMC contribution</v>
      </c>
      <c r="C3677" s="1">
        <f ca="1">IFERROR(INDIRECT(ADDRESS(MATCH(A3677,'contribution par jour-semaine'!A:A,0),MATCH(B3677,'contribution par jour-semaine'!$1:$1,0),4,1,"contribution par jour-semaine")),"")</f>
        <v>15175.9462890625</v>
      </c>
      <c r="D3677" s="4" t="str">
        <f ca="1">VLOOKUP(A3677,predictions!A:B,2,FALSE)</f>
        <v>24/10/2022</v>
      </c>
      <c r="E3677" s="4">
        <f t="shared" ca="1" si="14"/>
        <v>44858</v>
      </c>
    </row>
    <row r="3678" spans="1:5" ht="13" x14ac:dyDescent="0.15">
      <c r="A3678" s="1">
        <f ca="1">IFERROR(__xludf.DUMMYFUNCTION("""COMPUTED_VALUE"""),122)</f>
        <v>122</v>
      </c>
      <c r="B3678" s="1" t="str">
        <f ca="1">IFERROR(__xludf.DUMMYFUNCTION("""COMPUTED_VALUE"""),"Media_TV_FRANCE 2 contribution")</f>
        <v>Media_TV_FRANCE 2 contribution</v>
      </c>
      <c r="C3678" s="1">
        <f ca="1">IFERROR(INDIRECT(ADDRESS(MATCH(A3678,'contribution par jour-semaine'!A:A,0),MATCH(B3678,'contribution par jour-semaine'!$1:$1,0),4,1,"contribution par jour-semaine")),"")</f>
        <v>16029.9619140625</v>
      </c>
      <c r="D3678" s="4" t="str">
        <f ca="1">VLOOKUP(A3678,predictions!A:B,2,FALSE)</f>
        <v>24/10/2022</v>
      </c>
      <c r="E3678" s="4">
        <f t="shared" ca="1" si="14"/>
        <v>44858</v>
      </c>
    </row>
    <row r="3679" spans="1:5" ht="13" x14ac:dyDescent="0.15">
      <c r="A3679" s="1">
        <f ca="1">IFERROR(__xludf.DUMMYFUNCTION("""COMPUTED_VALUE"""),122)</f>
        <v>122</v>
      </c>
      <c r="B3679" s="1" t="str">
        <f ca="1">IFERROR(__xludf.DUMMYFUNCTION("""COMPUTED_VALUE"""),"Media_TV_BFM TV contribution")</f>
        <v>Media_TV_BFM TV contribution</v>
      </c>
      <c r="C3679" s="1">
        <f ca="1">IFERROR(INDIRECT(ADDRESS(MATCH(A3679,'contribution par jour-semaine'!A:A,0),MATCH(B3679,'contribution par jour-semaine'!$1:$1,0),4,1,"contribution par jour-semaine")),"")</f>
        <v>8865.2138671875</v>
      </c>
      <c r="D3679" s="4" t="str">
        <f ca="1">VLOOKUP(A3679,predictions!A:B,2,FALSE)</f>
        <v>24/10/2022</v>
      </c>
      <c r="E3679" s="4">
        <f t="shared" ca="1" si="14"/>
        <v>44858</v>
      </c>
    </row>
    <row r="3680" spans="1:5" ht="13" x14ac:dyDescent="0.15">
      <c r="A3680" s="1">
        <f ca="1">IFERROR(__xludf.DUMMYFUNCTION("""COMPUTED_VALUE"""),122)</f>
        <v>122</v>
      </c>
      <c r="B3680" s="1" t="str">
        <f ca="1">IFERROR(__xludf.DUMMYFUNCTION("""COMPUTED_VALUE"""),"Media_TV_C8 contribution")</f>
        <v>Media_TV_C8 contribution</v>
      </c>
      <c r="C3680" s="1">
        <f ca="1">IFERROR(INDIRECT(ADDRESS(MATCH(A3680,'contribution par jour-semaine'!A:A,0),MATCH(B3680,'contribution par jour-semaine'!$1:$1,0),4,1,"contribution par jour-semaine")),"")</f>
        <v>7976.20849609375</v>
      </c>
      <c r="D3680" s="4" t="str">
        <f ca="1">VLOOKUP(A3680,predictions!A:B,2,FALSE)</f>
        <v>24/10/2022</v>
      </c>
      <c r="E3680" s="4">
        <f t="shared" ca="1" si="14"/>
        <v>44858</v>
      </c>
    </row>
    <row r="3681" spans="1:5" ht="13" x14ac:dyDescent="0.15">
      <c r="A3681" s="1">
        <f ca="1">IFERROR(__xludf.DUMMYFUNCTION("""COMPUTED_VALUE"""),122)</f>
        <v>122</v>
      </c>
      <c r="B3681" s="1" t="str">
        <f ca="1">IFERROR(__xludf.DUMMYFUNCTION("""COMPUTED_VALUE"""),"Media_TV_TF1 SERIES FILMS contribution")</f>
        <v>Media_TV_TF1 SERIES FILMS contribution</v>
      </c>
      <c r="C3681" s="1">
        <f ca="1">IFERROR(INDIRECT(ADDRESS(MATCH(A3681,'contribution par jour-semaine'!A:A,0),MATCH(B3681,'contribution par jour-semaine'!$1:$1,0),4,1,"contribution par jour-semaine")),"")</f>
        <v>7770.63623046875</v>
      </c>
      <c r="D3681" s="4" t="str">
        <f ca="1">VLOOKUP(A3681,predictions!A:B,2,FALSE)</f>
        <v>24/10/2022</v>
      </c>
      <c r="E3681" s="4">
        <f t="shared" ca="1" si="14"/>
        <v>44858</v>
      </c>
    </row>
    <row r="3682" spans="1:5" ht="13" x14ac:dyDescent="0.15">
      <c r="A3682" s="1">
        <f ca="1">IFERROR(__xludf.DUMMYFUNCTION("""COMPUTED_VALUE"""),122)</f>
        <v>122</v>
      </c>
      <c r="B3682" s="1" t="str">
        <f ca="1">IFERROR(__xludf.DUMMYFUNCTION("""COMPUTED_VALUE"""),"Media_TV_NRJ12 contribution")</f>
        <v>Media_TV_NRJ12 contribution</v>
      </c>
      <c r="C3682" s="1">
        <f ca="1">IFERROR(INDIRECT(ADDRESS(MATCH(A3682,'contribution par jour-semaine'!A:A,0),MATCH(B3682,'contribution par jour-semaine'!$1:$1,0),4,1,"contribution par jour-semaine")),"")</f>
        <v>5107.00927734375</v>
      </c>
      <c r="D3682" s="4" t="str">
        <f ca="1">VLOOKUP(A3682,predictions!A:B,2,FALSE)</f>
        <v>24/10/2022</v>
      </c>
      <c r="E3682" s="4">
        <f t="shared" ca="1" si="14"/>
        <v>44858</v>
      </c>
    </row>
    <row r="3683" spans="1:5" ht="13" x14ac:dyDescent="0.15">
      <c r="A3683" s="1">
        <f ca="1">IFERROR(__xludf.DUMMYFUNCTION("""COMPUTED_VALUE"""),122)</f>
        <v>122</v>
      </c>
      <c r="B3683" s="1" t="str">
        <f ca="1">IFERROR(__xludf.DUMMYFUNCTION("""COMPUTED_VALUE"""),"Media_Search contribution")</f>
        <v>Media_Search contribution</v>
      </c>
      <c r="C3683" s="1">
        <f ca="1">IFERROR(INDIRECT(ADDRESS(MATCH(A3683,'contribution par jour-semaine'!A:A,0),MATCH(B3683,'contribution par jour-semaine'!$1:$1,0),4,1,"contribution par jour-semaine")),"")</f>
        <v>93058.9296875</v>
      </c>
      <c r="D3683" s="4" t="str">
        <f ca="1">VLOOKUP(A3683,predictions!A:B,2,FALSE)</f>
        <v>24/10/2022</v>
      </c>
      <c r="E3683" s="4">
        <f t="shared" ca="1" si="14"/>
        <v>44858</v>
      </c>
    </row>
    <row r="3684" spans="1:5" ht="13" x14ac:dyDescent="0.15">
      <c r="A3684" s="1">
        <f ca="1">IFERROR(__xludf.DUMMYFUNCTION("""COMPUTED_VALUE"""),122)</f>
        <v>122</v>
      </c>
      <c r="B3684" s="1" t="str">
        <f ca="1">IFERROR(__xludf.DUMMYFUNCTION("""COMPUTED_VALUE"""),"Media_Social contribution")</f>
        <v>Media_Social contribution</v>
      </c>
      <c r="C3684" s="1">
        <f ca="1">IFERROR(INDIRECT(ADDRESS(MATCH(A3684,'contribution par jour-semaine'!A:A,0),MATCH(B3684,'contribution par jour-semaine'!$1:$1,0),4,1,"contribution par jour-semaine")),"")</f>
        <v>119272.5</v>
      </c>
      <c r="D3684" s="4" t="str">
        <f ca="1">VLOOKUP(A3684,predictions!A:B,2,FALSE)</f>
        <v>24/10/2022</v>
      </c>
      <c r="E3684" s="4">
        <f t="shared" ca="1" si="14"/>
        <v>44858</v>
      </c>
    </row>
    <row r="3685" spans="1:5" ht="13" x14ac:dyDescent="0.15">
      <c r="A3685" s="1">
        <f ca="1">IFERROR(__xludf.DUMMYFUNCTION("""COMPUTED_VALUE"""),122)</f>
        <v>122</v>
      </c>
      <c r="B3685" s="1" t="str">
        <f ca="1">IFERROR(__xludf.DUMMYFUNCTION("""COMPUTED_VALUE"""),"Media_Display contribution")</f>
        <v>Media_Display contribution</v>
      </c>
      <c r="C3685" s="1">
        <f ca="1">IFERROR(INDIRECT(ADDRESS(MATCH(A3685,'contribution par jour-semaine'!A:A,0),MATCH(B3685,'contribution par jour-semaine'!$1:$1,0),4,1,"contribution par jour-semaine")),"")</f>
        <v>41851.09765625</v>
      </c>
      <c r="D3685" s="4" t="str">
        <f ca="1">VLOOKUP(A3685,predictions!A:B,2,FALSE)</f>
        <v>24/10/2022</v>
      </c>
      <c r="E3685" s="4">
        <f t="shared" ca="1" si="14"/>
        <v>44858</v>
      </c>
    </row>
    <row r="3686" spans="1:5" ht="13" x14ac:dyDescent="0.15">
      <c r="A3686" s="1">
        <f ca="1">IFERROR(__xludf.DUMMYFUNCTION("""COMPUTED_VALUE"""),122)</f>
        <v>122</v>
      </c>
      <c r="B3686" s="1" t="str">
        <f ca="1">IFERROR(__xludf.DUMMYFUNCTION("""COMPUTED_VALUE"""),"Media_OOH_JC DECAUX VITRINE 2M2 NATIONAL contribution")</f>
        <v>Media_OOH_JC DECAUX VITRINE 2M2 NATIONAL contribution</v>
      </c>
      <c r="C3686" s="1">
        <f ca="1">IFERROR(INDIRECT(ADDRESS(MATCH(A3686,'contribution par jour-semaine'!A:A,0),MATCH(B3686,'contribution par jour-semaine'!$1:$1,0),4,1,"contribution par jour-semaine")),"")</f>
        <v>815.28192138671875</v>
      </c>
      <c r="D3686" s="4" t="str">
        <f ca="1">VLOOKUP(A3686,predictions!A:B,2,FALSE)</f>
        <v>24/10/2022</v>
      </c>
      <c r="E3686" s="4">
        <f t="shared" ca="1" si="14"/>
        <v>44858</v>
      </c>
    </row>
    <row r="3687" spans="1:5" ht="13" x14ac:dyDescent="0.15">
      <c r="A3687" s="1">
        <f ca="1">IFERROR(__xludf.DUMMYFUNCTION("""COMPUTED_VALUE"""),122)</f>
        <v>122</v>
      </c>
      <c r="B3687" s="1" t="str">
        <f ca="1">IFERROR(__xludf.DUMMYFUNCTION("""COMPUTED_VALUE"""),"Media_OOH_METROBUS METRO NATIONAL contribution")</f>
        <v>Media_OOH_METROBUS METRO NATIONAL contribution</v>
      </c>
      <c r="C3687" s="1">
        <f ca="1">IFERROR(INDIRECT(ADDRESS(MATCH(A3687,'contribution par jour-semaine'!A:A,0),MATCH(B3687,'contribution par jour-semaine'!$1:$1,0),4,1,"contribution par jour-semaine")),"")</f>
        <v>7659.56298828125</v>
      </c>
      <c r="D3687" s="4" t="str">
        <f ca="1">VLOOKUP(A3687,predictions!A:B,2,FALSE)</f>
        <v>24/10/2022</v>
      </c>
      <c r="E3687" s="4">
        <f t="shared" ca="1" si="14"/>
        <v>44858</v>
      </c>
    </row>
    <row r="3688" spans="1:5" ht="13" x14ac:dyDescent="0.15">
      <c r="A3688" s="1">
        <f ca="1">IFERROR(__xludf.DUMMYFUNCTION("""COMPUTED_VALUE"""),122)</f>
        <v>122</v>
      </c>
      <c r="B3688" s="1" t="str">
        <f ca="1">IFERROR(__xludf.DUMMYFUNCTION("""COMPUTED_VALUE"""),"Media_OOH_CLEAR CHANNEL SHOPPING MALLS contribution")</f>
        <v>Media_OOH_CLEAR CHANNEL SHOPPING MALLS contribution</v>
      </c>
      <c r="C3688" s="1">
        <f ca="1">IFERROR(INDIRECT(ADDRESS(MATCH(A3688,'contribution par jour-semaine'!A:A,0),MATCH(B3688,'contribution par jour-semaine'!$1:$1,0),4,1,"contribution par jour-semaine")),"")</f>
        <v>5187.37353515625</v>
      </c>
      <c r="D3688" s="4" t="str">
        <f ca="1">VLOOKUP(A3688,predictions!A:B,2,FALSE)</f>
        <v>24/10/2022</v>
      </c>
      <c r="E3688" s="4">
        <f t="shared" ca="1" si="14"/>
        <v>44858</v>
      </c>
    </row>
    <row r="3689" spans="1:5" ht="13" x14ac:dyDescent="0.15">
      <c r="A3689" s="1">
        <f ca="1">IFERROR(__xludf.DUMMYFUNCTION("""COMPUTED_VALUE"""),122)</f>
        <v>122</v>
      </c>
      <c r="B3689" s="1" t="str">
        <f ca="1">IFERROR(__xludf.DUMMYFUNCTION("""COMPUTED_VALUE"""),"Media_OOH_MEDIAGARES TRANSPORT contribution")</f>
        <v>Media_OOH_MEDIAGARES TRANSPORT contribution</v>
      </c>
      <c r="C3689" s="1">
        <f ca="1">IFERROR(INDIRECT(ADDRESS(MATCH(A3689,'contribution par jour-semaine'!A:A,0),MATCH(B3689,'contribution par jour-semaine'!$1:$1,0),4,1,"contribution par jour-semaine")),"")</f>
        <v>10722.779296875</v>
      </c>
      <c r="D3689" s="4" t="str">
        <f ca="1">VLOOKUP(A3689,predictions!A:B,2,FALSE)</f>
        <v>24/10/2022</v>
      </c>
      <c r="E3689" s="4">
        <f t="shared" ca="1" si="14"/>
        <v>44858</v>
      </c>
    </row>
    <row r="3690" spans="1:5" ht="13" x14ac:dyDescent="0.15">
      <c r="A3690" s="1">
        <f ca="1">IFERROR(__xludf.DUMMYFUNCTION("""COMPUTED_VALUE"""),122)</f>
        <v>122</v>
      </c>
      <c r="B3690" s="1" t="str">
        <f ca="1">IFERROR(__xludf.DUMMYFUNCTION("""COMPUTED_VALUE"""),"Media_OOH_Others contribution")</f>
        <v>Media_OOH_Others contribution</v>
      </c>
      <c r="C3690" s="1">
        <f ca="1">IFERROR(INDIRECT(ADDRESS(MATCH(A3690,'contribution par jour-semaine'!A:A,0),MATCH(B3690,'contribution par jour-semaine'!$1:$1,0),4,1,"contribution par jour-semaine")),"")</f>
        <v>2636.701416015625</v>
      </c>
      <c r="D3690" s="4" t="str">
        <f ca="1">VLOOKUP(A3690,predictions!A:B,2,FALSE)</f>
        <v>24/10/2022</v>
      </c>
      <c r="E3690" s="4">
        <f t="shared" ca="1" si="14"/>
        <v>44858</v>
      </c>
    </row>
    <row r="3691" spans="1:5" ht="13" x14ac:dyDescent="0.15">
      <c r="A3691" s="1">
        <f ca="1">IFERROR(__xludf.DUMMYFUNCTION("""COMPUTED_VALUE"""),122)</f>
        <v>122</v>
      </c>
      <c r="B3691" s="1" t="str">
        <f ca="1">IFERROR(__xludf.DUMMYFUNCTION("""COMPUTED_VALUE"""),"baseline contribution")</f>
        <v>baseline contribution</v>
      </c>
      <c r="C3691" s="1">
        <f ca="1">IFERROR(INDIRECT(ADDRESS(MATCH(A3691,'contribution par jour-semaine'!A:A,0),MATCH(B3691,'contribution par jour-semaine'!$1:$1,0),4,1,"contribution par jour-semaine")),"")</f>
        <v>1277417.25</v>
      </c>
      <c r="D3691" s="4" t="str">
        <f ca="1">VLOOKUP(A3691,predictions!A:B,2,FALSE)</f>
        <v>24/10/2022</v>
      </c>
      <c r="E3691" s="4">
        <f t="shared" ca="1" si="14"/>
        <v>44858</v>
      </c>
    </row>
    <row r="3692" spans="1:5" ht="13" x14ac:dyDescent="0.15">
      <c r="A3692" s="1">
        <f ca="1">IFERROR(__xludf.DUMMYFUNCTION("""COMPUTED_VALUE"""),123)</f>
        <v>123</v>
      </c>
      <c r="B3692" s="1" t="str">
        <f ca="1">IFERROR(__xludf.DUMMYFUNCTION("""COMPUTED_VALUE"""),"Media_Print_Others contribution")</f>
        <v>Media_Print_Others contribution</v>
      </c>
      <c r="C3692" s="1">
        <f ca="1">IFERROR(INDIRECT(ADDRESS(MATCH(A3692,'contribution par jour-semaine'!A:A,0),MATCH(B3692,'contribution par jour-semaine'!$1:$1,0),4,1,"contribution par jour-semaine")),"")</f>
        <v>50602.87109375</v>
      </c>
      <c r="D3692" s="4" t="str">
        <f ca="1">VLOOKUP(A3692,predictions!A:B,2,FALSE)</f>
        <v>31/10/2022</v>
      </c>
      <c r="E3692" s="4">
        <f t="shared" ca="1" si="14"/>
        <v>44865</v>
      </c>
    </row>
    <row r="3693" spans="1:5" ht="13" x14ac:dyDescent="0.15">
      <c r="A3693" s="1">
        <f ca="1">IFERROR(__xludf.DUMMYFUNCTION("""COMPUTED_VALUE"""),123)</f>
        <v>123</v>
      </c>
      <c r="B3693" s="1" t="str">
        <f ca="1">IFERROR(__xludf.DUMMYFUNCTION("""COMPUTED_VALUE"""),"Media_Print_ELLE contribution")</f>
        <v>Media_Print_ELLE contribution</v>
      </c>
      <c r="C3693" s="1">
        <f ca="1">IFERROR(INDIRECT(ADDRESS(MATCH(A3693,'contribution par jour-semaine'!A:A,0),MATCH(B3693,'contribution par jour-semaine'!$1:$1,0),4,1,"contribution par jour-semaine")),"")</f>
        <v>61110.78515625</v>
      </c>
      <c r="D3693" s="4" t="str">
        <f ca="1">VLOOKUP(A3693,predictions!A:B,2,FALSE)</f>
        <v>31/10/2022</v>
      </c>
      <c r="E3693" s="4">
        <f t="shared" ca="1" si="14"/>
        <v>44865</v>
      </c>
    </row>
    <row r="3694" spans="1:5" ht="13" x14ac:dyDescent="0.15">
      <c r="A3694" s="1">
        <f ca="1">IFERROR(__xludf.DUMMYFUNCTION("""COMPUTED_VALUE"""),123)</f>
        <v>123</v>
      </c>
      <c r="B3694" s="1" t="str">
        <f ca="1">IFERROR(__xludf.DUMMYFUNCTION("""COMPUTED_VALUE"""),"Media_Print_MADAME FIGARO contribution")</f>
        <v>Media_Print_MADAME FIGARO contribution</v>
      </c>
      <c r="C3694" s="1">
        <f ca="1">IFERROR(INDIRECT(ADDRESS(MATCH(A3694,'contribution par jour-semaine'!A:A,0),MATCH(B3694,'contribution par jour-semaine'!$1:$1,0),4,1,"contribution par jour-semaine")),"")</f>
        <v>26192.89453125</v>
      </c>
      <c r="D3694" s="4" t="str">
        <f ca="1">VLOOKUP(A3694,predictions!A:B,2,FALSE)</f>
        <v>31/10/2022</v>
      </c>
      <c r="E3694" s="4">
        <f t="shared" ca="1" si="14"/>
        <v>44865</v>
      </c>
    </row>
    <row r="3695" spans="1:5" ht="13" x14ac:dyDescent="0.15">
      <c r="A3695" s="1">
        <f ca="1">IFERROR(__xludf.DUMMYFUNCTION("""COMPUTED_VALUE"""),123)</f>
        <v>123</v>
      </c>
      <c r="B3695" s="1" t="str">
        <f ca="1">IFERROR(__xludf.DUMMYFUNCTION("""COMPUTED_VALUE"""),"Media_Print_MARIE CLAIRE contribution")</f>
        <v>Media_Print_MARIE CLAIRE contribution</v>
      </c>
      <c r="C3695" s="1">
        <f ca="1">IFERROR(INDIRECT(ADDRESS(MATCH(A3695,'contribution par jour-semaine'!A:A,0),MATCH(B3695,'contribution par jour-semaine'!$1:$1,0),4,1,"contribution par jour-semaine")),"")</f>
        <v>17086.306640625</v>
      </c>
      <c r="D3695" s="4" t="str">
        <f ca="1">VLOOKUP(A3695,predictions!A:B,2,FALSE)</f>
        <v>31/10/2022</v>
      </c>
      <c r="E3695" s="4">
        <f t="shared" ca="1" si="14"/>
        <v>44865</v>
      </c>
    </row>
    <row r="3696" spans="1:5" ht="13" x14ac:dyDescent="0.15">
      <c r="A3696" s="1">
        <f ca="1">IFERROR(__xludf.DUMMYFUNCTION("""COMPUTED_VALUE"""),123)</f>
        <v>123</v>
      </c>
      <c r="B3696" s="1" t="str">
        <f ca="1">IFERROR(__xludf.DUMMYFUNCTION("""COMPUTED_VALUE"""),"Media_Print_VERSION FEMINA contribution")</f>
        <v>Media_Print_VERSION FEMINA contribution</v>
      </c>
      <c r="C3696" s="1">
        <f ca="1">IFERROR(INDIRECT(ADDRESS(MATCH(A3696,'contribution par jour-semaine'!A:A,0),MATCH(B3696,'contribution par jour-semaine'!$1:$1,0),4,1,"contribution par jour-semaine")),"")</f>
        <v>36245.16796875</v>
      </c>
      <c r="D3696" s="4" t="str">
        <f ca="1">VLOOKUP(A3696,predictions!A:B,2,FALSE)</f>
        <v>31/10/2022</v>
      </c>
      <c r="E3696" s="4">
        <f t="shared" ca="1" si="14"/>
        <v>44865</v>
      </c>
    </row>
    <row r="3697" spans="1:5" ht="13" x14ac:dyDescent="0.15">
      <c r="A3697" s="1">
        <f ca="1">IFERROR(__xludf.DUMMYFUNCTION("""COMPUTED_VALUE"""),123)</f>
        <v>123</v>
      </c>
      <c r="B3697" s="1" t="str">
        <f ca="1">IFERROR(__xludf.DUMMYFUNCTION("""COMPUTED_VALUE"""),"Media_Print_GALA contribution")</f>
        <v>Media_Print_GALA contribution</v>
      </c>
      <c r="C3697" s="1">
        <f ca="1">IFERROR(INDIRECT(ADDRESS(MATCH(A3697,'contribution par jour-semaine'!A:A,0),MATCH(B3697,'contribution par jour-semaine'!$1:$1,0),4,1,"contribution par jour-semaine")),"")</f>
        <v>28645.130859375</v>
      </c>
      <c r="D3697" s="4" t="str">
        <f ca="1">VLOOKUP(A3697,predictions!A:B,2,FALSE)</f>
        <v>31/10/2022</v>
      </c>
      <c r="E3697" s="4">
        <f t="shared" ca="1" si="14"/>
        <v>44865</v>
      </c>
    </row>
    <row r="3698" spans="1:5" ht="13" x14ac:dyDescent="0.15">
      <c r="A3698" s="1">
        <f ca="1">IFERROR(__xludf.DUMMYFUNCTION("""COMPUTED_VALUE"""),123)</f>
        <v>123</v>
      </c>
      <c r="B3698" s="1" t="str">
        <f ca="1">IFERROR(__xludf.DUMMYFUNCTION("""COMPUTED_VALUE"""),"Media_Print_COSMOPOLITAN contribution")</f>
        <v>Media_Print_COSMOPOLITAN contribution</v>
      </c>
      <c r="C3698" s="1">
        <f ca="1">IFERROR(INDIRECT(ADDRESS(MATCH(A3698,'contribution par jour-semaine'!A:A,0),MATCH(B3698,'contribution par jour-semaine'!$1:$1,0),4,1,"contribution par jour-semaine")),"")</f>
        <v>30212.65625</v>
      </c>
      <c r="D3698" s="4" t="str">
        <f ca="1">VLOOKUP(A3698,predictions!A:B,2,FALSE)</f>
        <v>31/10/2022</v>
      </c>
      <c r="E3698" s="4">
        <f t="shared" ca="1" si="14"/>
        <v>44865</v>
      </c>
    </row>
    <row r="3699" spans="1:5" ht="13" x14ac:dyDescent="0.15">
      <c r="A3699" s="1">
        <f ca="1">IFERROR(__xludf.DUMMYFUNCTION("""COMPUTED_VALUE"""),123)</f>
        <v>123</v>
      </c>
      <c r="B3699" s="1" t="str">
        <f ca="1">IFERROR(__xludf.DUMMYFUNCTION("""COMPUTED_VALUE"""),"Media_Print_FEMME ACTUELLE contribution")</f>
        <v>Media_Print_FEMME ACTUELLE contribution</v>
      </c>
      <c r="C3699" s="1">
        <f ca="1">IFERROR(INDIRECT(ADDRESS(MATCH(A3699,'contribution par jour-semaine'!A:A,0),MATCH(B3699,'contribution par jour-semaine'!$1:$1,0),4,1,"contribution par jour-semaine")),"")</f>
        <v>26060.185546875</v>
      </c>
      <c r="D3699" s="4" t="str">
        <f ca="1">VLOOKUP(A3699,predictions!A:B,2,FALSE)</f>
        <v>31/10/2022</v>
      </c>
      <c r="E3699" s="4">
        <f t="shared" ca="1" si="14"/>
        <v>44865</v>
      </c>
    </row>
    <row r="3700" spans="1:5" ht="13" x14ac:dyDescent="0.15">
      <c r="A3700" s="1">
        <f ca="1">IFERROR(__xludf.DUMMYFUNCTION("""COMPUTED_VALUE"""),123)</f>
        <v>123</v>
      </c>
      <c r="B3700" s="1" t="str">
        <f ca="1">IFERROR(__xludf.DUMMYFUNCTION("""COMPUTED_VALUE"""),"Media_Print_PARIS MATCH contribution")</f>
        <v>Media_Print_PARIS MATCH contribution</v>
      </c>
      <c r="C3700" s="1">
        <f ca="1">IFERROR(INDIRECT(ADDRESS(MATCH(A3700,'contribution par jour-semaine'!A:A,0),MATCH(B3700,'contribution par jour-semaine'!$1:$1,0),4,1,"contribution par jour-semaine")),"")</f>
        <v>17640.224609375</v>
      </c>
      <c r="D3700" s="4" t="str">
        <f ca="1">VLOOKUP(A3700,predictions!A:B,2,FALSE)</f>
        <v>31/10/2022</v>
      </c>
      <c r="E3700" s="4">
        <f t="shared" ca="1" si="14"/>
        <v>44865</v>
      </c>
    </row>
    <row r="3701" spans="1:5" ht="13" x14ac:dyDescent="0.15">
      <c r="A3701" s="1">
        <f ca="1">IFERROR(__xludf.DUMMYFUNCTION("""COMPUTED_VALUE"""),123)</f>
        <v>123</v>
      </c>
      <c r="B3701" s="1" t="str">
        <f ca="1">IFERROR(__xludf.DUMMYFUNCTION("""COMPUTED_VALUE"""),"Media_Print_BIBA contribution")</f>
        <v>Media_Print_BIBA contribution</v>
      </c>
      <c r="C3701" s="1">
        <f ca="1">IFERROR(INDIRECT(ADDRESS(MATCH(A3701,'contribution par jour-semaine'!A:A,0),MATCH(B3701,'contribution par jour-semaine'!$1:$1,0),4,1,"contribution par jour-semaine")),"")</f>
        <v>29302.759765625</v>
      </c>
      <c r="D3701" s="4" t="str">
        <f ca="1">VLOOKUP(A3701,predictions!A:B,2,FALSE)</f>
        <v>31/10/2022</v>
      </c>
      <c r="E3701" s="4">
        <f t="shared" ca="1" si="14"/>
        <v>44865</v>
      </c>
    </row>
    <row r="3702" spans="1:5" ht="13" x14ac:dyDescent="0.15">
      <c r="A3702" s="1">
        <f ca="1">IFERROR(__xludf.DUMMYFUNCTION("""COMPUTED_VALUE"""),123)</f>
        <v>123</v>
      </c>
      <c r="B3702" s="1" t="str">
        <f ca="1">IFERROR(__xludf.DUMMYFUNCTION("""COMPUTED_VALUE"""),"Media_Print_AVANTAGES contribution")</f>
        <v>Media_Print_AVANTAGES contribution</v>
      </c>
      <c r="C3702" s="1">
        <f ca="1">IFERROR(INDIRECT(ADDRESS(MATCH(A3702,'contribution par jour-semaine'!A:A,0),MATCH(B3702,'contribution par jour-semaine'!$1:$1,0),4,1,"contribution par jour-semaine")),"")</f>
        <v>12196.6240234375</v>
      </c>
      <c r="D3702" s="4" t="str">
        <f ca="1">VLOOKUP(A3702,predictions!A:B,2,FALSE)</f>
        <v>31/10/2022</v>
      </c>
      <c r="E3702" s="4">
        <f t="shared" ca="1" si="14"/>
        <v>44865</v>
      </c>
    </row>
    <row r="3703" spans="1:5" ht="13" x14ac:dyDescent="0.15">
      <c r="A3703" s="1">
        <f ca="1">IFERROR(__xludf.DUMMYFUNCTION("""COMPUTED_VALUE"""),123)</f>
        <v>123</v>
      </c>
      <c r="B3703" s="1" t="str">
        <f ca="1">IFERROR(__xludf.DUMMYFUNCTION("""COMPUTED_VALUE"""),"Media_Print_PSYCHOLOGIES contribution")</f>
        <v>Media_Print_PSYCHOLOGIES contribution</v>
      </c>
      <c r="C3703" s="1">
        <f ca="1">IFERROR(INDIRECT(ADDRESS(MATCH(A3703,'contribution par jour-semaine'!A:A,0),MATCH(B3703,'contribution par jour-semaine'!$1:$1,0),4,1,"contribution par jour-semaine")),"")</f>
        <v>4556.43701171875</v>
      </c>
      <c r="D3703" s="4" t="str">
        <f ca="1">VLOOKUP(A3703,predictions!A:B,2,FALSE)</f>
        <v>31/10/2022</v>
      </c>
      <c r="E3703" s="4">
        <f t="shared" ca="1" si="14"/>
        <v>44865</v>
      </c>
    </row>
    <row r="3704" spans="1:5" ht="13" x14ac:dyDescent="0.15">
      <c r="A3704" s="1">
        <f ca="1">IFERROR(__xludf.DUMMYFUNCTION("""COMPUTED_VALUE"""),123)</f>
        <v>123</v>
      </c>
      <c r="B3704" s="1" t="str">
        <f ca="1">IFERROR(__xludf.DUMMYFUNCTION("""COMPUTED_VALUE"""),"Media_TV_TF1 contribution")</f>
        <v>Media_TV_TF1 contribution</v>
      </c>
      <c r="C3704" s="1">
        <f ca="1">IFERROR(INDIRECT(ADDRESS(MATCH(A3704,'contribution par jour-semaine'!A:A,0),MATCH(B3704,'contribution par jour-semaine'!$1:$1,0),4,1,"contribution par jour-semaine")),"")</f>
        <v>12822.548828125</v>
      </c>
      <c r="D3704" s="4" t="str">
        <f ca="1">VLOOKUP(A3704,predictions!A:B,2,FALSE)</f>
        <v>31/10/2022</v>
      </c>
      <c r="E3704" s="4">
        <f t="shared" ca="1" si="14"/>
        <v>44865</v>
      </c>
    </row>
    <row r="3705" spans="1:5" ht="13" x14ac:dyDescent="0.15">
      <c r="A3705" s="1">
        <f ca="1">IFERROR(__xludf.DUMMYFUNCTION("""COMPUTED_VALUE"""),123)</f>
        <v>123</v>
      </c>
      <c r="B3705" s="1" t="str">
        <f ca="1">IFERROR(__xludf.DUMMYFUNCTION("""COMPUTED_VALUE"""),"Media_TV_Others contribution")</f>
        <v>Media_TV_Others contribution</v>
      </c>
      <c r="C3705" s="1">
        <f ca="1">IFERROR(INDIRECT(ADDRESS(MATCH(A3705,'contribution par jour-semaine'!A:A,0),MATCH(B3705,'contribution par jour-semaine'!$1:$1,0),4,1,"contribution par jour-semaine")),"")</f>
        <v>17938.61328125</v>
      </c>
      <c r="D3705" s="4" t="str">
        <f ca="1">VLOOKUP(A3705,predictions!A:B,2,FALSE)</f>
        <v>31/10/2022</v>
      </c>
      <c r="E3705" s="4">
        <f t="shared" ca="1" si="14"/>
        <v>44865</v>
      </c>
    </row>
    <row r="3706" spans="1:5" ht="13" x14ac:dyDescent="0.15">
      <c r="A3706" s="1">
        <f ca="1">IFERROR(__xludf.DUMMYFUNCTION("""COMPUTED_VALUE"""),123)</f>
        <v>123</v>
      </c>
      <c r="B3706" s="1" t="str">
        <f ca="1">IFERROR(__xludf.DUMMYFUNCTION("""COMPUTED_VALUE"""),"Media_TV_M6 contribution")</f>
        <v>Media_TV_M6 contribution</v>
      </c>
      <c r="C3706" s="1">
        <f ca="1">IFERROR(INDIRECT(ADDRESS(MATCH(A3706,'contribution par jour-semaine'!A:A,0),MATCH(B3706,'contribution par jour-semaine'!$1:$1,0),4,1,"contribution par jour-semaine")),"")</f>
        <v>18137.10546875</v>
      </c>
      <c r="D3706" s="4" t="str">
        <f ca="1">VLOOKUP(A3706,predictions!A:B,2,FALSE)</f>
        <v>31/10/2022</v>
      </c>
      <c r="E3706" s="4">
        <f t="shared" ca="1" si="14"/>
        <v>44865</v>
      </c>
    </row>
    <row r="3707" spans="1:5" ht="13" x14ac:dyDescent="0.15">
      <c r="A3707" s="1">
        <f ca="1">IFERROR(__xludf.DUMMYFUNCTION("""COMPUTED_VALUE"""),123)</f>
        <v>123</v>
      </c>
      <c r="B3707" s="1" t="str">
        <f ca="1">IFERROR(__xludf.DUMMYFUNCTION("""COMPUTED_VALUE"""),"Media_TV_TMC contribution")</f>
        <v>Media_TV_TMC contribution</v>
      </c>
      <c r="C3707" s="1">
        <f ca="1">IFERROR(INDIRECT(ADDRESS(MATCH(A3707,'contribution par jour-semaine'!A:A,0),MATCH(B3707,'contribution par jour-semaine'!$1:$1,0),4,1,"contribution par jour-semaine")),"")</f>
        <v>26649.666015625</v>
      </c>
      <c r="D3707" s="4" t="str">
        <f ca="1">VLOOKUP(A3707,predictions!A:B,2,FALSE)</f>
        <v>31/10/2022</v>
      </c>
      <c r="E3707" s="4">
        <f t="shared" ca="1" si="14"/>
        <v>44865</v>
      </c>
    </row>
    <row r="3708" spans="1:5" ht="13" x14ac:dyDescent="0.15">
      <c r="A3708" s="1">
        <f ca="1">IFERROR(__xludf.DUMMYFUNCTION("""COMPUTED_VALUE"""),123)</f>
        <v>123</v>
      </c>
      <c r="B3708" s="1" t="str">
        <f ca="1">IFERROR(__xludf.DUMMYFUNCTION("""COMPUTED_VALUE"""),"Media_TV_FRANCE 2 contribution")</f>
        <v>Media_TV_FRANCE 2 contribution</v>
      </c>
      <c r="C3708" s="1">
        <f ca="1">IFERROR(INDIRECT(ADDRESS(MATCH(A3708,'contribution par jour-semaine'!A:A,0),MATCH(B3708,'contribution par jour-semaine'!$1:$1,0),4,1,"contribution par jour-semaine")),"")</f>
        <v>15819.2666015625</v>
      </c>
      <c r="D3708" s="4" t="str">
        <f ca="1">VLOOKUP(A3708,predictions!A:B,2,FALSE)</f>
        <v>31/10/2022</v>
      </c>
      <c r="E3708" s="4">
        <f t="shared" ca="1" si="14"/>
        <v>44865</v>
      </c>
    </row>
    <row r="3709" spans="1:5" ht="13" x14ac:dyDescent="0.15">
      <c r="A3709" s="1">
        <f ca="1">IFERROR(__xludf.DUMMYFUNCTION("""COMPUTED_VALUE"""),123)</f>
        <v>123</v>
      </c>
      <c r="B3709" s="1" t="str">
        <f ca="1">IFERROR(__xludf.DUMMYFUNCTION("""COMPUTED_VALUE"""),"Media_TV_BFM TV contribution")</f>
        <v>Media_TV_BFM TV contribution</v>
      </c>
      <c r="C3709" s="1">
        <f ca="1">IFERROR(INDIRECT(ADDRESS(MATCH(A3709,'contribution par jour-semaine'!A:A,0),MATCH(B3709,'contribution par jour-semaine'!$1:$1,0),4,1,"contribution par jour-semaine")),"")</f>
        <v>10465.4521484375</v>
      </c>
      <c r="D3709" s="4" t="str">
        <f ca="1">VLOOKUP(A3709,predictions!A:B,2,FALSE)</f>
        <v>31/10/2022</v>
      </c>
      <c r="E3709" s="4">
        <f t="shared" ca="1" si="14"/>
        <v>44865</v>
      </c>
    </row>
    <row r="3710" spans="1:5" ht="13" x14ac:dyDescent="0.15">
      <c r="A3710" s="1">
        <f ca="1">IFERROR(__xludf.DUMMYFUNCTION("""COMPUTED_VALUE"""),123)</f>
        <v>123</v>
      </c>
      <c r="B3710" s="1" t="str">
        <f ca="1">IFERROR(__xludf.DUMMYFUNCTION("""COMPUTED_VALUE"""),"Media_TV_C8 contribution")</f>
        <v>Media_TV_C8 contribution</v>
      </c>
      <c r="C3710" s="1">
        <f ca="1">IFERROR(INDIRECT(ADDRESS(MATCH(A3710,'contribution par jour-semaine'!A:A,0),MATCH(B3710,'contribution par jour-semaine'!$1:$1,0),4,1,"contribution par jour-semaine")),"")</f>
        <v>8959.99609375</v>
      </c>
      <c r="D3710" s="4" t="str">
        <f ca="1">VLOOKUP(A3710,predictions!A:B,2,FALSE)</f>
        <v>31/10/2022</v>
      </c>
      <c r="E3710" s="4">
        <f t="shared" ca="1" si="14"/>
        <v>44865</v>
      </c>
    </row>
    <row r="3711" spans="1:5" ht="13" x14ac:dyDescent="0.15">
      <c r="A3711" s="1">
        <f ca="1">IFERROR(__xludf.DUMMYFUNCTION("""COMPUTED_VALUE"""),123)</f>
        <v>123</v>
      </c>
      <c r="B3711" s="1" t="str">
        <f ca="1">IFERROR(__xludf.DUMMYFUNCTION("""COMPUTED_VALUE"""),"Media_TV_TF1 SERIES FILMS contribution")</f>
        <v>Media_TV_TF1 SERIES FILMS contribution</v>
      </c>
      <c r="C3711" s="1">
        <f ca="1">IFERROR(INDIRECT(ADDRESS(MATCH(A3711,'contribution par jour-semaine'!A:A,0),MATCH(B3711,'contribution par jour-semaine'!$1:$1,0),4,1,"contribution par jour-semaine")),"")</f>
        <v>8339.0224609375</v>
      </c>
      <c r="D3711" s="4" t="str">
        <f ca="1">VLOOKUP(A3711,predictions!A:B,2,FALSE)</f>
        <v>31/10/2022</v>
      </c>
      <c r="E3711" s="4">
        <f t="shared" ca="1" si="14"/>
        <v>44865</v>
      </c>
    </row>
    <row r="3712" spans="1:5" ht="13" x14ac:dyDescent="0.15">
      <c r="A3712" s="1">
        <f ca="1">IFERROR(__xludf.DUMMYFUNCTION("""COMPUTED_VALUE"""),123)</f>
        <v>123</v>
      </c>
      <c r="B3712" s="1" t="str">
        <f ca="1">IFERROR(__xludf.DUMMYFUNCTION("""COMPUTED_VALUE"""),"Media_TV_NRJ12 contribution")</f>
        <v>Media_TV_NRJ12 contribution</v>
      </c>
      <c r="C3712" s="1">
        <f ca="1">IFERROR(INDIRECT(ADDRESS(MATCH(A3712,'contribution par jour-semaine'!A:A,0),MATCH(B3712,'contribution par jour-semaine'!$1:$1,0),4,1,"contribution par jour-semaine")),"")</f>
        <v>9780.28125</v>
      </c>
      <c r="D3712" s="4" t="str">
        <f ca="1">VLOOKUP(A3712,predictions!A:B,2,FALSE)</f>
        <v>31/10/2022</v>
      </c>
      <c r="E3712" s="4">
        <f t="shared" ca="1" si="14"/>
        <v>44865</v>
      </c>
    </row>
    <row r="3713" spans="1:5" ht="13" x14ac:dyDescent="0.15">
      <c r="A3713" s="1">
        <f ca="1">IFERROR(__xludf.DUMMYFUNCTION("""COMPUTED_VALUE"""),123)</f>
        <v>123</v>
      </c>
      <c r="B3713" s="1" t="str">
        <f ca="1">IFERROR(__xludf.DUMMYFUNCTION("""COMPUTED_VALUE"""),"Media_Search contribution")</f>
        <v>Media_Search contribution</v>
      </c>
      <c r="C3713" s="1">
        <f ca="1">IFERROR(INDIRECT(ADDRESS(MATCH(A3713,'contribution par jour-semaine'!A:A,0),MATCH(B3713,'contribution par jour-semaine'!$1:$1,0),4,1,"contribution par jour-semaine")),"")</f>
        <v>93343.578125</v>
      </c>
      <c r="D3713" s="4" t="str">
        <f ca="1">VLOOKUP(A3713,predictions!A:B,2,FALSE)</f>
        <v>31/10/2022</v>
      </c>
      <c r="E3713" s="4">
        <f t="shared" ca="1" si="14"/>
        <v>44865</v>
      </c>
    </row>
    <row r="3714" spans="1:5" ht="13" x14ac:dyDescent="0.15">
      <c r="A3714" s="1">
        <f ca="1">IFERROR(__xludf.DUMMYFUNCTION("""COMPUTED_VALUE"""),123)</f>
        <v>123</v>
      </c>
      <c r="B3714" s="1" t="str">
        <f ca="1">IFERROR(__xludf.DUMMYFUNCTION("""COMPUTED_VALUE"""),"Media_Social contribution")</f>
        <v>Media_Social contribution</v>
      </c>
      <c r="C3714" s="1">
        <f ca="1">IFERROR(INDIRECT(ADDRESS(MATCH(A3714,'contribution par jour-semaine'!A:A,0),MATCH(B3714,'contribution par jour-semaine'!$1:$1,0),4,1,"contribution par jour-semaine")),"")</f>
        <v>211185.609375</v>
      </c>
      <c r="D3714" s="4" t="str">
        <f ca="1">VLOOKUP(A3714,predictions!A:B,2,FALSE)</f>
        <v>31/10/2022</v>
      </c>
      <c r="E3714" s="4">
        <f t="shared" ca="1" si="14"/>
        <v>44865</v>
      </c>
    </row>
    <row r="3715" spans="1:5" ht="13" x14ac:dyDescent="0.15">
      <c r="A3715" s="1">
        <f ca="1">IFERROR(__xludf.DUMMYFUNCTION("""COMPUTED_VALUE"""),123)</f>
        <v>123</v>
      </c>
      <c r="B3715" s="1" t="str">
        <f ca="1">IFERROR(__xludf.DUMMYFUNCTION("""COMPUTED_VALUE"""),"Media_Display contribution")</f>
        <v>Media_Display contribution</v>
      </c>
      <c r="C3715" s="1">
        <f ca="1">IFERROR(INDIRECT(ADDRESS(MATCH(A3715,'contribution par jour-semaine'!A:A,0),MATCH(B3715,'contribution par jour-semaine'!$1:$1,0),4,1,"contribution par jour-semaine")),"")</f>
        <v>45833.80078125</v>
      </c>
      <c r="D3715" s="4" t="str">
        <f ca="1">VLOOKUP(A3715,predictions!A:B,2,FALSE)</f>
        <v>31/10/2022</v>
      </c>
      <c r="E3715" s="4">
        <f t="shared" ca="1" si="14"/>
        <v>44865</v>
      </c>
    </row>
    <row r="3716" spans="1:5" ht="13" x14ac:dyDescent="0.15">
      <c r="A3716" s="1">
        <f ca="1">IFERROR(__xludf.DUMMYFUNCTION("""COMPUTED_VALUE"""),123)</f>
        <v>123</v>
      </c>
      <c r="B3716" s="1" t="str">
        <f ca="1">IFERROR(__xludf.DUMMYFUNCTION("""COMPUTED_VALUE"""),"Media_OOH_JC DECAUX VITRINE 2M2 NATIONAL contribution")</f>
        <v>Media_OOH_JC DECAUX VITRINE 2M2 NATIONAL contribution</v>
      </c>
      <c r="C3716" s="1">
        <f ca="1">IFERROR(INDIRECT(ADDRESS(MATCH(A3716,'contribution par jour-semaine'!A:A,0),MATCH(B3716,'contribution par jour-semaine'!$1:$1,0),4,1,"contribution par jour-semaine")),"")</f>
        <v>794.4530029296875</v>
      </c>
      <c r="D3716" s="4" t="str">
        <f ca="1">VLOOKUP(A3716,predictions!A:B,2,FALSE)</f>
        <v>31/10/2022</v>
      </c>
      <c r="E3716" s="4">
        <f t="shared" ca="1" si="14"/>
        <v>44865</v>
      </c>
    </row>
    <row r="3717" spans="1:5" ht="13" x14ac:dyDescent="0.15">
      <c r="A3717" s="1">
        <f ca="1">IFERROR(__xludf.DUMMYFUNCTION("""COMPUTED_VALUE"""),123)</f>
        <v>123</v>
      </c>
      <c r="B3717" s="1" t="str">
        <f ca="1">IFERROR(__xludf.DUMMYFUNCTION("""COMPUTED_VALUE"""),"Media_OOH_METROBUS METRO NATIONAL contribution")</f>
        <v>Media_OOH_METROBUS METRO NATIONAL contribution</v>
      </c>
      <c r="C3717" s="1">
        <f ca="1">IFERROR(INDIRECT(ADDRESS(MATCH(A3717,'contribution par jour-semaine'!A:A,0),MATCH(B3717,'contribution par jour-semaine'!$1:$1,0),4,1,"contribution par jour-semaine")),"")</f>
        <v>6716.9296875</v>
      </c>
      <c r="D3717" s="4" t="str">
        <f ca="1">VLOOKUP(A3717,predictions!A:B,2,FALSE)</f>
        <v>31/10/2022</v>
      </c>
      <c r="E3717" s="4">
        <f t="shared" ca="1" si="14"/>
        <v>44865</v>
      </c>
    </row>
    <row r="3718" spans="1:5" ht="13" x14ac:dyDescent="0.15">
      <c r="A3718" s="1">
        <f ca="1">IFERROR(__xludf.DUMMYFUNCTION("""COMPUTED_VALUE"""),123)</f>
        <v>123</v>
      </c>
      <c r="B3718" s="1" t="str">
        <f ca="1">IFERROR(__xludf.DUMMYFUNCTION("""COMPUTED_VALUE"""),"Media_OOH_CLEAR CHANNEL SHOPPING MALLS contribution")</f>
        <v>Media_OOH_CLEAR CHANNEL SHOPPING MALLS contribution</v>
      </c>
      <c r="C3718" s="1">
        <f ca="1">IFERROR(INDIRECT(ADDRESS(MATCH(A3718,'contribution par jour-semaine'!A:A,0),MATCH(B3718,'contribution par jour-semaine'!$1:$1,0),4,1,"contribution par jour-semaine")),"")</f>
        <v>4989.8115234375</v>
      </c>
      <c r="D3718" s="4" t="str">
        <f ca="1">VLOOKUP(A3718,predictions!A:B,2,FALSE)</f>
        <v>31/10/2022</v>
      </c>
      <c r="E3718" s="4">
        <f t="shared" ca="1" si="14"/>
        <v>44865</v>
      </c>
    </row>
    <row r="3719" spans="1:5" ht="13" x14ac:dyDescent="0.15">
      <c r="A3719" s="1">
        <f ca="1">IFERROR(__xludf.DUMMYFUNCTION("""COMPUTED_VALUE"""),123)</f>
        <v>123</v>
      </c>
      <c r="B3719" s="1" t="str">
        <f ca="1">IFERROR(__xludf.DUMMYFUNCTION("""COMPUTED_VALUE"""),"Media_OOH_MEDIAGARES TRANSPORT contribution")</f>
        <v>Media_OOH_MEDIAGARES TRANSPORT contribution</v>
      </c>
      <c r="C3719" s="1">
        <f ca="1">IFERROR(INDIRECT(ADDRESS(MATCH(A3719,'contribution par jour-semaine'!A:A,0),MATCH(B3719,'contribution par jour-semaine'!$1:$1,0),4,1,"contribution par jour-semaine")),"")</f>
        <v>10572.5966796875</v>
      </c>
      <c r="D3719" s="4" t="str">
        <f ca="1">VLOOKUP(A3719,predictions!A:B,2,FALSE)</f>
        <v>31/10/2022</v>
      </c>
      <c r="E3719" s="4">
        <f t="shared" ca="1" si="14"/>
        <v>44865</v>
      </c>
    </row>
    <row r="3720" spans="1:5" ht="13" x14ac:dyDescent="0.15">
      <c r="A3720" s="1">
        <f ca="1">IFERROR(__xludf.DUMMYFUNCTION("""COMPUTED_VALUE"""),123)</f>
        <v>123</v>
      </c>
      <c r="B3720" s="1" t="str">
        <f ca="1">IFERROR(__xludf.DUMMYFUNCTION("""COMPUTED_VALUE"""),"Media_OOH_Others contribution")</f>
        <v>Media_OOH_Others contribution</v>
      </c>
      <c r="C3720" s="1">
        <f ca="1">IFERROR(INDIRECT(ADDRESS(MATCH(A3720,'contribution par jour-semaine'!A:A,0),MATCH(B3720,'contribution par jour-semaine'!$1:$1,0),4,1,"contribution par jour-semaine")),"")</f>
        <v>2573.616943359375</v>
      </c>
      <c r="D3720" s="4" t="str">
        <f ca="1">VLOOKUP(A3720,predictions!A:B,2,FALSE)</f>
        <v>31/10/2022</v>
      </c>
      <c r="E3720" s="4">
        <f t="shared" ca="1" si="14"/>
        <v>44865</v>
      </c>
    </row>
    <row r="3721" spans="1:5" ht="13" x14ac:dyDescent="0.15">
      <c r="A3721" s="1">
        <f ca="1">IFERROR(__xludf.DUMMYFUNCTION("""COMPUTED_VALUE"""),123)</f>
        <v>123</v>
      </c>
      <c r="B3721" s="1" t="str">
        <f ca="1">IFERROR(__xludf.DUMMYFUNCTION("""COMPUTED_VALUE"""),"baseline contribution")</f>
        <v>baseline contribution</v>
      </c>
      <c r="C3721" s="1">
        <f ca="1">IFERROR(INDIRECT(ADDRESS(MATCH(A3721,'contribution par jour-semaine'!A:A,0),MATCH(B3721,'contribution par jour-semaine'!$1:$1,0),4,1,"contribution par jour-semaine")),"")</f>
        <v>1259175.75</v>
      </c>
      <c r="D3721" s="4" t="str">
        <f ca="1">VLOOKUP(A3721,predictions!A:B,2,FALSE)</f>
        <v>31/10/2022</v>
      </c>
      <c r="E3721" s="4">
        <f t="shared" ca="1" si="14"/>
        <v>44865</v>
      </c>
    </row>
    <row r="3722" spans="1:5" ht="13" x14ac:dyDescent="0.15">
      <c r="A3722" s="1">
        <f ca="1">IFERROR(__xludf.DUMMYFUNCTION("""COMPUTED_VALUE"""),124)</f>
        <v>124</v>
      </c>
      <c r="B3722" s="1" t="str">
        <f ca="1">IFERROR(__xludf.DUMMYFUNCTION("""COMPUTED_VALUE"""),"Media_Print_Others contribution")</f>
        <v>Media_Print_Others contribution</v>
      </c>
      <c r="C3722" s="1">
        <f ca="1">IFERROR(INDIRECT(ADDRESS(MATCH(A3722,'contribution par jour-semaine'!A:A,0),MATCH(B3722,'contribution par jour-semaine'!$1:$1,0),4,1,"contribution par jour-semaine")),"")</f>
        <v>56617.37109375</v>
      </c>
      <c r="D3722" s="4" t="str">
        <f ca="1">VLOOKUP(A3722,predictions!A:B,2,FALSE)</f>
        <v>07/11/2022</v>
      </c>
      <c r="E3722" s="4">
        <f t="shared" ca="1" si="14"/>
        <v>44872</v>
      </c>
    </row>
    <row r="3723" spans="1:5" ht="13" x14ac:dyDescent="0.15">
      <c r="A3723" s="1">
        <f ca="1">IFERROR(__xludf.DUMMYFUNCTION("""COMPUTED_VALUE"""),124)</f>
        <v>124</v>
      </c>
      <c r="B3723" s="1" t="str">
        <f ca="1">IFERROR(__xludf.DUMMYFUNCTION("""COMPUTED_VALUE"""),"Media_Print_ELLE contribution")</f>
        <v>Media_Print_ELLE contribution</v>
      </c>
      <c r="C3723" s="1">
        <f ca="1">IFERROR(INDIRECT(ADDRESS(MATCH(A3723,'contribution par jour-semaine'!A:A,0),MATCH(B3723,'contribution par jour-semaine'!$1:$1,0),4,1,"contribution par jour-semaine")),"")</f>
        <v>62607.640625</v>
      </c>
      <c r="D3723" s="4" t="str">
        <f ca="1">VLOOKUP(A3723,predictions!A:B,2,FALSE)</f>
        <v>07/11/2022</v>
      </c>
      <c r="E3723" s="4">
        <f t="shared" ca="1" si="14"/>
        <v>44872</v>
      </c>
    </row>
    <row r="3724" spans="1:5" ht="13" x14ac:dyDescent="0.15">
      <c r="A3724" s="1">
        <f ca="1">IFERROR(__xludf.DUMMYFUNCTION("""COMPUTED_VALUE"""),124)</f>
        <v>124</v>
      </c>
      <c r="B3724" s="1" t="str">
        <f ca="1">IFERROR(__xludf.DUMMYFUNCTION("""COMPUTED_VALUE"""),"Media_Print_MADAME FIGARO contribution")</f>
        <v>Media_Print_MADAME FIGARO contribution</v>
      </c>
      <c r="C3724" s="1">
        <f ca="1">IFERROR(INDIRECT(ADDRESS(MATCH(A3724,'contribution par jour-semaine'!A:A,0),MATCH(B3724,'contribution par jour-semaine'!$1:$1,0),4,1,"contribution par jour-semaine")),"")</f>
        <v>24940.19921875</v>
      </c>
      <c r="D3724" s="4" t="str">
        <f ca="1">VLOOKUP(A3724,predictions!A:B,2,FALSE)</f>
        <v>07/11/2022</v>
      </c>
      <c r="E3724" s="4">
        <f t="shared" ca="1" si="14"/>
        <v>44872</v>
      </c>
    </row>
    <row r="3725" spans="1:5" ht="13" x14ac:dyDescent="0.15">
      <c r="A3725" s="1">
        <f ca="1">IFERROR(__xludf.DUMMYFUNCTION("""COMPUTED_VALUE"""),124)</f>
        <v>124</v>
      </c>
      <c r="B3725" s="1" t="str">
        <f ca="1">IFERROR(__xludf.DUMMYFUNCTION("""COMPUTED_VALUE"""),"Media_Print_MARIE CLAIRE contribution")</f>
        <v>Media_Print_MARIE CLAIRE contribution</v>
      </c>
      <c r="C3725" s="1">
        <f ca="1">IFERROR(INDIRECT(ADDRESS(MATCH(A3725,'contribution par jour-semaine'!A:A,0),MATCH(B3725,'contribution par jour-semaine'!$1:$1,0),4,1,"contribution par jour-semaine")),"")</f>
        <v>14846.8759765625</v>
      </c>
      <c r="D3725" s="4" t="str">
        <f ca="1">VLOOKUP(A3725,predictions!A:B,2,FALSE)</f>
        <v>07/11/2022</v>
      </c>
      <c r="E3725" s="4">
        <f t="shared" ca="1" si="14"/>
        <v>44872</v>
      </c>
    </row>
    <row r="3726" spans="1:5" ht="13" x14ac:dyDescent="0.15">
      <c r="A3726" s="1">
        <f ca="1">IFERROR(__xludf.DUMMYFUNCTION("""COMPUTED_VALUE"""),124)</f>
        <v>124</v>
      </c>
      <c r="B3726" s="1" t="str">
        <f ca="1">IFERROR(__xludf.DUMMYFUNCTION("""COMPUTED_VALUE"""),"Media_Print_VERSION FEMINA contribution")</f>
        <v>Media_Print_VERSION FEMINA contribution</v>
      </c>
      <c r="C3726" s="1">
        <f ca="1">IFERROR(INDIRECT(ADDRESS(MATCH(A3726,'contribution par jour-semaine'!A:A,0),MATCH(B3726,'contribution par jour-semaine'!$1:$1,0),4,1,"contribution par jour-semaine")),"")</f>
        <v>57448.671875</v>
      </c>
      <c r="D3726" s="4" t="str">
        <f ca="1">VLOOKUP(A3726,predictions!A:B,2,FALSE)</f>
        <v>07/11/2022</v>
      </c>
      <c r="E3726" s="4">
        <f t="shared" ca="1" si="14"/>
        <v>44872</v>
      </c>
    </row>
    <row r="3727" spans="1:5" ht="13" x14ac:dyDescent="0.15">
      <c r="A3727" s="1">
        <f ca="1">IFERROR(__xludf.DUMMYFUNCTION("""COMPUTED_VALUE"""),124)</f>
        <v>124</v>
      </c>
      <c r="B3727" s="1" t="str">
        <f ca="1">IFERROR(__xludf.DUMMYFUNCTION("""COMPUTED_VALUE"""),"Media_Print_GALA contribution")</f>
        <v>Media_Print_GALA contribution</v>
      </c>
      <c r="C3727" s="1">
        <f ca="1">IFERROR(INDIRECT(ADDRESS(MATCH(A3727,'contribution par jour-semaine'!A:A,0),MATCH(B3727,'contribution par jour-semaine'!$1:$1,0),4,1,"contribution par jour-semaine")),"")</f>
        <v>29318.44921875</v>
      </c>
      <c r="D3727" s="4" t="str">
        <f ca="1">VLOOKUP(A3727,predictions!A:B,2,FALSE)</f>
        <v>07/11/2022</v>
      </c>
      <c r="E3727" s="4">
        <f t="shared" ca="1" si="14"/>
        <v>44872</v>
      </c>
    </row>
    <row r="3728" spans="1:5" ht="13" x14ac:dyDescent="0.15">
      <c r="A3728" s="1">
        <f ca="1">IFERROR(__xludf.DUMMYFUNCTION("""COMPUTED_VALUE"""),124)</f>
        <v>124</v>
      </c>
      <c r="B3728" s="1" t="str">
        <f ca="1">IFERROR(__xludf.DUMMYFUNCTION("""COMPUTED_VALUE"""),"Media_Print_COSMOPOLITAN contribution")</f>
        <v>Media_Print_COSMOPOLITAN contribution</v>
      </c>
      <c r="C3728" s="1">
        <f ca="1">IFERROR(INDIRECT(ADDRESS(MATCH(A3728,'contribution par jour-semaine'!A:A,0),MATCH(B3728,'contribution par jour-semaine'!$1:$1,0),4,1,"contribution par jour-semaine")),"")</f>
        <v>26057.990234375</v>
      </c>
      <c r="D3728" s="4" t="str">
        <f ca="1">VLOOKUP(A3728,predictions!A:B,2,FALSE)</f>
        <v>07/11/2022</v>
      </c>
      <c r="E3728" s="4">
        <f t="shared" ca="1" si="14"/>
        <v>44872</v>
      </c>
    </row>
    <row r="3729" spans="1:5" ht="13" x14ac:dyDescent="0.15">
      <c r="A3729" s="1">
        <f ca="1">IFERROR(__xludf.DUMMYFUNCTION("""COMPUTED_VALUE"""),124)</f>
        <v>124</v>
      </c>
      <c r="B3729" s="1" t="str">
        <f ca="1">IFERROR(__xludf.DUMMYFUNCTION("""COMPUTED_VALUE"""),"Media_Print_FEMME ACTUELLE contribution")</f>
        <v>Media_Print_FEMME ACTUELLE contribution</v>
      </c>
      <c r="C3729" s="1">
        <f ca="1">IFERROR(INDIRECT(ADDRESS(MATCH(A3729,'contribution par jour-semaine'!A:A,0),MATCH(B3729,'contribution par jour-semaine'!$1:$1,0),4,1,"contribution par jour-semaine")),"")</f>
        <v>35661.14453125</v>
      </c>
      <c r="D3729" s="4" t="str">
        <f ca="1">VLOOKUP(A3729,predictions!A:B,2,FALSE)</f>
        <v>07/11/2022</v>
      </c>
      <c r="E3729" s="4">
        <f t="shared" ca="1" si="14"/>
        <v>44872</v>
      </c>
    </row>
    <row r="3730" spans="1:5" ht="13" x14ac:dyDescent="0.15">
      <c r="A3730" s="1">
        <f ca="1">IFERROR(__xludf.DUMMYFUNCTION("""COMPUTED_VALUE"""),124)</f>
        <v>124</v>
      </c>
      <c r="B3730" s="1" t="str">
        <f ca="1">IFERROR(__xludf.DUMMYFUNCTION("""COMPUTED_VALUE"""),"Media_Print_PARIS MATCH contribution")</f>
        <v>Media_Print_PARIS MATCH contribution</v>
      </c>
      <c r="C3730" s="1">
        <f ca="1">IFERROR(INDIRECT(ADDRESS(MATCH(A3730,'contribution par jour-semaine'!A:A,0),MATCH(B3730,'contribution par jour-semaine'!$1:$1,0),4,1,"contribution par jour-semaine")),"")</f>
        <v>26250.357421875</v>
      </c>
      <c r="D3730" s="4" t="str">
        <f ca="1">VLOOKUP(A3730,predictions!A:B,2,FALSE)</f>
        <v>07/11/2022</v>
      </c>
      <c r="E3730" s="4">
        <f t="shared" ca="1" si="14"/>
        <v>44872</v>
      </c>
    </row>
    <row r="3731" spans="1:5" ht="13" x14ac:dyDescent="0.15">
      <c r="A3731" s="1">
        <f ca="1">IFERROR(__xludf.DUMMYFUNCTION("""COMPUTED_VALUE"""),124)</f>
        <v>124</v>
      </c>
      <c r="B3731" s="1" t="str">
        <f ca="1">IFERROR(__xludf.DUMMYFUNCTION("""COMPUTED_VALUE"""),"Media_Print_BIBA contribution")</f>
        <v>Media_Print_BIBA contribution</v>
      </c>
      <c r="C3731" s="1">
        <f ca="1">IFERROR(INDIRECT(ADDRESS(MATCH(A3731,'contribution par jour-semaine'!A:A,0),MATCH(B3731,'contribution par jour-semaine'!$1:$1,0),4,1,"contribution par jour-semaine")),"")</f>
        <v>21874.474609375</v>
      </c>
      <c r="D3731" s="4" t="str">
        <f ca="1">VLOOKUP(A3731,predictions!A:B,2,FALSE)</f>
        <v>07/11/2022</v>
      </c>
      <c r="E3731" s="4">
        <f t="shared" ca="1" si="14"/>
        <v>44872</v>
      </c>
    </row>
    <row r="3732" spans="1:5" ht="13" x14ac:dyDescent="0.15">
      <c r="A3732" s="1">
        <f ca="1">IFERROR(__xludf.DUMMYFUNCTION("""COMPUTED_VALUE"""),124)</f>
        <v>124</v>
      </c>
      <c r="B3732" s="1" t="str">
        <f ca="1">IFERROR(__xludf.DUMMYFUNCTION("""COMPUTED_VALUE"""),"Media_Print_AVANTAGES contribution")</f>
        <v>Media_Print_AVANTAGES contribution</v>
      </c>
      <c r="C3732" s="1">
        <f ca="1">IFERROR(INDIRECT(ADDRESS(MATCH(A3732,'contribution par jour-semaine'!A:A,0),MATCH(B3732,'contribution par jour-semaine'!$1:$1,0),4,1,"contribution par jour-semaine")),"")</f>
        <v>11124.853515625</v>
      </c>
      <c r="D3732" s="4" t="str">
        <f ca="1">VLOOKUP(A3732,predictions!A:B,2,FALSE)</f>
        <v>07/11/2022</v>
      </c>
      <c r="E3732" s="4">
        <f t="shared" ca="1" si="14"/>
        <v>44872</v>
      </c>
    </row>
    <row r="3733" spans="1:5" ht="13" x14ac:dyDescent="0.15">
      <c r="A3733" s="1">
        <f ca="1">IFERROR(__xludf.DUMMYFUNCTION("""COMPUTED_VALUE"""),124)</f>
        <v>124</v>
      </c>
      <c r="B3733" s="1" t="str">
        <f ca="1">IFERROR(__xludf.DUMMYFUNCTION("""COMPUTED_VALUE"""),"Media_Print_PSYCHOLOGIES contribution")</f>
        <v>Media_Print_PSYCHOLOGIES contribution</v>
      </c>
      <c r="C3733" s="1">
        <f ca="1">IFERROR(INDIRECT(ADDRESS(MATCH(A3733,'contribution par jour-semaine'!A:A,0),MATCH(B3733,'contribution par jour-semaine'!$1:$1,0),4,1,"contribution par jour-semaine")),"")</f>
        <v>3605.616455078125</v>
      </c>
      <c r="D3733" s="4" t="str">
        <f ca="1">VLOOKUP(A3733,predictions!A:B,2,FALSE)</f>
        <v>07/11/2022</v>
      </c>
      <c r="E3733" s="4">
        <f t="shared" ca="1" si="14"/>
        <v>44872</v>
      </c>
    </row>
    <row r="3734" spans="1:5" ht="13" x14ac:dyDescent="0.15">
      <c r="A3734" s="1">
        <f ca="1">IFERROR(__xludf.DUMMYFUNCTION("""COMPUTED_VALUE"""),124)</f>
        <v>124</v>
      </c>
      <c r="B3734" s="1" t="str">
        <f ca="1">IFERROR(__xludf.DUMMYFUNCTION("""COMPUTED_VALUE"""),"Media_TV_TF1 contribution")</f>
        <v>Media_TV_TF1 contribution</v>
      </c>
      <c r="C3734" s="1">
        <f ca="1">IFERROR(INDIRECT(ADDRESS(MATCH(A3734,'contribution par jour-semaine'!A:A,0),MATCH(B3734,'contribution par jour-semaine'!$1:$1,0),4,1,"contribution par jour-semaine")),"")</f>
        <v>13689.759765625</v>
      </c>
      <c r="D3734" s="4" t="str">
        <f ca="1">VLOOKUP(A3734,predictions!A:B,2,FALSE)</f>
        <v>07/11/2022</v>
      </c>
      <c r="E3734" s="4">
        <f t="shared" ca="1" si="14"/>
        <v>44872</v>
      </c>
    </row>
    <row r="3735" spans="1:5" ht="13" x14ac:dyDescent="0.15">
      <c r="A3735" s="1">
        <f ca="1">IFERROR(__xludf.DUMMYFUNCTION("""COMPUTED_VALUE"""),124)</f>
        <v>124</v>
      </c>
      <c r="B3735" s="1" t="str">
        <f ca="1">IFERROR(__xludf.DUMMYFUNCTION("""COMPUTED_VALUE"""),"Media_TV_Others contribution")</f>
        <v>Media_TV_Others contribution</v>
      </c>
      <c r="C3735" s="1">
        <f ca="1">IFERROR(INDIRECT(ADDRESS(MATCH(A3735,'contribution par jour-semaine'!A:A,0),MATCH(B3735,'contribution par jour-semaine'!$1:$1,0),4,1,"contribution par jour-semaine")),"")</f>
        <v>18652.166015625</v>
      </c>
      <c r="D3735" s="4" t="str">
        <f ca="1">VLOOKUP(A3735,predictions!A:B,2,FALSE)</f>
        <v>07/11/2022</v>
      </c>
      <c r="E3735" s="4">
        <f t="shared" ca="1" si="14"/>
        <v>44872</v>
      </c>
    </row>
    <row r="3736" spans="1:5" ht="13" x14ac:dyDescent="0.15">
      <c r="A3736" s="1">
        <f ca="1">IFERROR(__xludf.DUMMYFUNCTION("""COMPUTED_VALUE"""),124)</f>
        <v>124</v>
      </c>
      <c r="B3736" s="1" t="str">
        <f ca="1">IFERROR(__xludf.DUMMYFUNCTION("""COMPUTED_VALUE"""),"Media_TV_M6 contribution")</f>
        <v>Media_TV_M6 contribution</v>
      </c>
      <c r="C3736" s="1">
        <f ca="1">IFERROR(INDIRECT(ADDRESS(MATCH(A3736,'contribution par jour-semaine'!A:A,0),MATCH(B3736,'contribution par jour-semaine'!$1:$1,0),4,1,"contribution par jour-semaine")),"")</f>
        <v>18464.7890625</v>
      </c>
      <c r="D3736" s="4" t="str">
        <f ca="1">VLOOKUP(A3736,predictions!A:B,2,FALSE)</f>
        <v>07/11/2022</v>
      </c>
      <c r="E3736" s="4">
        <f t="shared" ca="1" si="14"/>
        <v>44872</v>
      </c>
    </row>
    <row r="3737" spans="1:5" ht="13" x14ac:dyDescent="0.15">
      <c r="A3737" s="1">
        <f ca="1">IFERROR(__xludf.DUMMYFUNCTION("""COMPUTED_VALUE"""),124)</f>
        <v>124</v>
      </c>
      <c r="B3737" s="1" t="str">
        <f ca="1">IFERROR(__xludf.DUMMYFUNCTION("""COMPUTED_VALUE"""),"Media_TV_TMC contribution")</f>
        <v>Media_TV_TMC contribution</v>
      </c>
      <c r="C3737" s="1">
        <f ca="1">IFERROR(INDIRECT(ADDRESS(MATCH(A3737,'contribution par jour-semaine'!A:A,0),MATCH(B3737,'contribution par jour-semaine'!$1:$1,0),4,1,"contribution par jour-semaine")),"")</f>
        <v>29148.078125</v>
      </c>
      <c r="D3737" s="4" t="str">
        <f ca="1">VLOOKUP(A3737,predictions!A:B,2,FALSE)</f>
        <v>07/11/2022</v>
      </c>
      <c r="E3737" s="4">
        <f t="shared" ca="1" si="14"/>
        <v>44872</v>
      </c>
    </row>
    <row r="3738" spans="1:5" ht="13" x14ac:dyDescent="0.15">
      <c r="A3738" s="1">
        <f ca="1">IFERROR(__xludf.DUMMYFUNCTION("""COMPUTED_VALUE"""),124)</f>
        <v>124</v>
      </c>
      <c r="B3738" s="1" t="str">
        <f ca="1">IFERROR(__xludf.DUMMYFUNCTION("""COMPUTED_VALUE"""),"Media_TV_FRANCE 2 contribution")</f>
        <v>Media_TV_FRANCE 2 contribution</v>
      </c>
      <c r="C3738" s="1">
        <f ca="1">IFERROR(INDIRECT(ADDRESS(MATCH(A3738,'contribution par jour-semaine'!A:A,0),MATCH(B3738,'contribution par jour-semaine'!$1:$1,0),4,1,"contribution par jour-semaine")),"")</f>
        <v>16136.689453125</v>
      </c>
      <c r="D3738" s="4" t="str">
        <f ca="1">VLOOKUP(A3738,predictions!A:B,2,FALSE)</f>
        <v>07/11/2022</v>
      </c>
      <c r="E3738" s="4">
        <f t="shared" ca="1" si="14"/>
        <v>44872</v>
      </c>
    </row>
    <row r="3739" spans="1:5" ht="13" x14ac:dyDescent="0.15">
      <c r="A3739" s="1">
        <f ca="1">IFERROR(__xludf.DUMMYFUNCTION("""COMPUTED_VALUE"""),124)</f>
        <v>124</v>
      </c>
      <c r="B3739" s="1" t="str">
        <f ca="1">IFERROR(__xludf.DUMMYFUNCTION("""COMPUTED_VALUE"""),"Media_TV_BFM TV contribution")</f>
        <v>Media_TV_BFM TV contribution</v>
      </c>
      <c r="C3739" s="1">
        <f ca="1">IFERROR(INDIRECT(ADDRESS(MATCH(A3739,'contribution par jour-semaine'!A:A,0),MATCH(B3739,'contribution par jour-semaine'!$1:$1,0),4,1,"contribution par jour-semaine")),"")</f>
        <v>12765.80078125</v>
      </c>
      <c r="D3739" s="4" t="str">
        <f ca="1">VLOOKUP(A3739,predictions!A:B,2,FALSE)</f>
        <v>07/11/2022</v>
      </c>
      <c r="E3739" s="4">
        <f t="shared" ca="1" si="14"/>
        <v>44872</v>
      </c>
    </row>
    <row r="3740" spans="1:5" ht="13" x14ac:dyDescent="0.15">
      <c r="A3740" s="1">
        <f ca="1">IFERROR(__xludf.DUMMYFUNCTION("""COMPUTED_VALUE"""),124)</f>
        <v>124</v>
      </c>
      <c r="B3740" s="1" t="str">
        <f ca="1">IFERROR(__xludf.DUMMYFUNCTION("""COMPUTED_VALUE"""),"Media_TV_C8 contribution")</f>
        <v>Media_TV_C8 contribution</v>
      </c>
      <c r="C3740" s="1">
        <f ca="1">IFERROR(INDIRECT(ADDRESS(MATCH(A3740,'contribution par jour-semaine'!A:A,0),MATCH(B3740,'contribution par jour-semaine'!$1:$1,0),4,1,"contribution par jour-semaine")),"")</f>
        <v>8949.8671875</v>
      </c>
      <c r="D3740" s="4" t="str">
        <f ca="1">VLOOKUP(A3740,predictions!A:B,2,FALSE)</f>
        <v>07/11/2022</v>
      </c>
      <c r="E3740" s="4">
        <f t="shared" ca="1" si="14"/>
        <v>44872</v>
      </c>
    </row>
    <row r="3741" spans="1:5" ht="13" x14ac:dyDescent="0.15">
      <c r="A3741" s="1">
        <f ca="1">IFERROR(__xludf.DUMMYFUNCTION("""COMPUTED_VALUE"""),124)</f>
        <v>124</v>
      </c>
      <c r="B3741" s="1" t="str">
        <f ca="1">IFERROR(__xludf.DUMMYFUNCTION("""COMPUTED_VALUE"""),"Media_TV_TF1 SERIES FILMS contribution")</f>
        <v>Media_TV_TF1 SERIES FILMS contribution</v>
      </c>
      <c r="C3741" s="1">
        <f ca="1">IFERROR(INDIRECT(ADDRESS(MATCH(A3741,'contribution par jour-semaine'!A:A,0),MATCH(B3741,'contribution par jour-semaine'!$1:$1,0),4,1,"contribution par jour-semaine")),"")</f>
        <v>8776.8837890625</v>
      </c>
      <c r="D3741" s="4" t="str">
        <f ca="1">VLOOKUP(A3741,predictions!A:B,2,FALSE)</f>
        <v>07/11/2022</v>
      </c>
      <c r="E3741" s="4">
        <f t="shared" ca="1" si="14"/>
        <v>44872</v>
      </c>
    </row>
    <row r="3742" spans="1:5" ht="13" x14ac:dyDescent="0.15">
      <c r="A3742" s="1">
        <f ca="1">IFERROR(__xludf.DUMMYFUNCTION("""COMPUTED_VALUE"""),124)</f>
        <v>124</v>
      </c>
      <c r="B3742" s="1" t="str">
        <f ca="1">IFERROR(__xludf.DUMMYFUNCTION("""COMPUTED_VALUE"""),"Media_TV_NRJ12 contribution")</f>
        <v>Media_TV_NRJ12 contribution</v>
      </c>
      <c r="C3742" s="1">
        <f ca="1">IFERROR(INDIRECT(ADDRESS(MATCH(A3742,'contribution par jour-semaine'!A:A,0),MATCH(B3742,'contribution par jour-semaine'!$1:$1,0),4,1,"contribution par jour-semaine")),"")</f>
        <v>10233.8076171875</v>
      </c>
      <c r="D3742" s="4" t="str">
        <f ca="1">VLOOKUP(A3742,predictions!A:B,2,FALSE)</f>
        <v>07/11/2022</v>
      </c>
      <c r="E3742" s="4">
        <f t="shared" ca="1" si="14"/>
        <v>44872</v>
      </c>
    </row>
    <row r="3743" spans="1:5" ht="13" x14ac:dyDescent="0.15">
      <c r="A3743" s="1">
        <f ca="1">IFERROR(__xludf.DUMMYFUNCTION("""COMPUTED_VALUE"""),124)</f>
        <v>124</v>
      </c>
      <c r="B3743" s="1" t="str">
        <f ca="1">IFERROR(__xludf.DUMMYFUNCTION("""COMPUTED_VALUE"""),"Media_Search contribution")</f>
        <v>Media_Search contribution</v>
      </c>
      <c r="C3743" s="1">
        <f ca="1">IFERROR(INDIRECT(ADDRESS(MATCH(A3743,'contribution par jour-semaine'!A:A,0),MATCH(B3743,'contribution par jour-semaine'!$1:$1,0),4,1,"contribution par jour-semaine")),"")</f>
        <v>97654.8828125</v>
      </c>
      <c r="D3743" s="4" t="str">
        <f ca="1">VLOOKUP(A3743,predictions!A:B,2,FALSE)</f>
        <v>07/11/2022</v>
      </c>
      <c r="E3743" s="4">
        <f t="shared" ca="1" si="14"/>
        <v>44872</v>
      </c>
    </row>
    <row r="3744" spans="1:5" ht="13" x14ac:dyDescent="0.15">
      <c r="A3744" s="1">
        <f ca="1">IFERROR(__xludf.DUMMYFUNCTION("""COMPUTED_VALUE"""),124)</f>
        <v>124</v>
      </c>
      <c r="B3744" s="1" t="str">
        <f ca="1">IFERROR(__xludf.DUMMYFUNCTION("""COMPUTED_VALUE"""),"Media_Social contribution")</f>
        <v>Media_Social contribution</v>
      </c>
      <c r="C3744" s="1">
        <f ca="1">IFERROR(INDIRECT(ADDRESS(MATCH(A3744,'contribution par jour-semaine'!A:A,0),MATCH(B3744,'contribution par jour-semaine'!$1:$1,0),4,1,"contribution par jour-semaine")),"")</f>
        <v>245958.390625</v>
      </c>
      <c r="D3744" s="4" t="str">
        <f ca="1">VLOOKUP(A3744,predictions!A:B,2,FALSE)</f>
        <v>07/11/2022</v>
      </c>
      <c r="E3744" s="4">
        <f t="shared" ca="1" si="14"/>
        <v>44872</v>
      </c>
    </row>
    <row r="3745" spans="1:5" ht="13" x14ac:dyDescent="0.15">
      <c r="A3745" s="1">
        <f ca="1">IFERROR(__xludf.DUMMYFUNCTION("""COMPUTED_VALUE"""),124)</f>
        <v>124</v>
      </c>
      <c r="B3745" s="1" t="str">
        <f ca="1">IFERROR(__xludf.DUMMYFUNCTION("""COMPUTED_VALUE"""),"Media_Display contribution")</f>
        <v>Media_Display contribution</v>
      </c>
      <c r="C3745" s="1">
        <f ca="1">IFERROR(INDIRECT(ADDRESS(MATCH(A3745,'contribution par jour-semaine'!A:A,0),MATCH(B3745,'contribution par jour-semaine'!$1:$1,0),4,1,"contribution par jour-semaine")),"")</f>
        <v>46674.2734375</v>
      </c>
      <c r="D3745" s="4" t="str">
        <f ca="1">VLOOKUP(A3745,predictions!A:B,2,FALSE)</f>
        <v>07/11/2022</v>
      </c>
      <c r="E3745" s="4">
        <f t="shared" ca="1" si="14"/>
        <v>44872</v>
      </c>
    </row>
    <row r="3746" spans="1:5" ht="13" x14ac:dyDescent="0.15">
      <c r="A3746" s="1">
        <f ca="1">IFERROR(__xludf.DUMMYFUNCTION("""COMPUTED_VALUE"""),124)</f>
        <v>124</v>
      </c>
      <c r="B3746" s="1" t="str">
        <f ca="1">IFERROR(__xludf.DUMMYFUNCTION("""COMPUTED_VALUE"""),"Media_OOH_JC DECAUX VITRINE 2M2 NATIONAL contribution")</f>
        <v>Media_OOH_JC DECAUX VITRINE 2M2 NATIONAL contribution</v>
      </c>
      <c r="C3746" s="1">
        <f ca="1">IFERROR(INDIRECT(ADDRESS(MATCH(A3746,'contribution par jour-semaine'!A:A,0),MATCH(B3746,'contribution par jour-semaine'!$1:$1,0),4,1,"contribution par jour-semaine")),"")</f>
        <v>774.3309326171875</v>
      </c>
      <c r="D3746" s="4" t="str">
        <f ca="1">VLOOKUP(A3746,predictions!A:B,2,FALSE)</f>
        <v>07/11/2022</v>
      </c>
      <c r="E3746" s="4">
        <f t="shared" ca="1" si="14"/>
        <v>44872</v>
      </c>
    </row>
    <row r="3747" spans="1:5" ht="13" x14ac:dyDescent="0.15">
      <c r="A3747" s="1">
        <f ca="1">IFERROR(__xludf.DUMMYFUNCTION("""COMPUTED_VALUE"""),124)</f>
        <v>124</v>
      </c>
      <c r="B3747" s="1" t="str">
        <f ca="1">IFERROR(__xludf.DUMMYFUNCTION("""COMPUTED_VALUE"""),"Media_OOH_METROBUS METRO NATIONAL contribution")</f>
        <v>Media_OOH_METROBUS METRO NATIONAL contribution</v>
      </c>
      <c r="C3747" s="1">
        <f ca="1">IFERROR(INDIRECT(ADDRESS(MATCH(A3747,'contribution par jour-semaine'!A:A,0),MATCH(B3747,'contribution par jour-semaine'!$1:$1,0),4,1,"contribution par jour-semaine")),"")</f>
        <v>5944.43212890625</v>
      </c>
      <c r="D3747" s="4" t="str">
        <f ca="1">VLOOKUP(A3747,predictions!A:B,2,FALSE)</f>
        <v>07/11/2022</v>
      </c>
      <c r="E3747" s="4">
        <f t="shared" ca="1" si="14"/>
        <v>44872</v>
      </c>
    </row>
    <row r="3748" spans="1:5" ht="13" x14ac:dyDescent="0.15">
      <c r="A3748" s="1">
        <f ca="1">IFERROR(__xludf.DUMMYFUNCTION("""COMPUTED_VALUE"""),124)</f>
        <v>124</v>
      </c>
      <c r="B3748" s="1" t="str">
        <f ca="1">IFERROR(__xludf.DUMMYFUNCTION("""COMPUTED_VALUE"""),"Media_OOH_CLEAR CHANNEL SHOPPING MALLS contribution")</f>
        <v>Media_OOH_CLEAR CHANNEL SHOPPING MALLS contribution</v>
      </c>
      <c r="C3748" s="1">
        <f ca="1">IFERROR(INDIRECT(ADDRESS(MATCH(A3748,'contribution par jour-semaine'!A:A,0),MATCH(B3748,'contribution par jour-semaine'!$1:$1,0),4,1,"contribution par jour-semaine")),"")</f>
        <v>4818.23095703125</v>
      </c>
      <c r="D3748" s="4" t="str">
        <f ca="1">VLOOKUP(A3748,predictions!A:B,2,FALSE)</f>
        <v>07/11/2022</v>
      </c>
      <c r="E3748" s="4">
        <f t="shared" ca="1" si="14"/>
        <v>44872</v>
      </c>
    </row>
    <row r="3749" spans="1:5" ht="13" x14ac:dyDescent="0.15">
      <c r="A3749" s="1">
        <f ca="1">IFERROR(__xludf.DUMMYFUNCTION("""COMPUTED_VALUE"""),124)</f>
        <v>124</v>
      </c>
      <c r="B3749" s="1" t="str">
        <f ca="1">IFERROR(__xludf.DUMMYFUNCTION("""COMPUTED_VALUE"""),"Media_OOH_MEDIAGARES TRANSPORT contribution")</f>
        <v>Media_OOH_MEDIAGARES TRANSPORT contribution</v>
      </c>
      <c r="C3749" s="1">
        <f ca="1">IFERROR(INDIRECT(ADDRESS(MATCH(A3749,'contribution par jour-semaine'!A:A,0),MATCH(B3749,'contribution par jour-semaine'!$1:$1,0),4,1,"contribution par jour-semaine")),"")</f>
        <v>10426.3974609375</v>
      </c>
      <c r="D3749" s="4" t="str">
        <f ca="1">VLOOKUP(A3749,predictions!A:B,2,FALSE)</f>
        <v>07/11/2022</v>
      </c>
      <c r="E3749" s="4">
        <f t="shared" ca="1" si="14"/>
        <v>44872</v>
      </c>
    </row>
    <row r="3750" spans="1:5" ht="13" x14ac:dyDescent="0.15">
      <c r="A3750" s="1">
        <f ca="1">IFERROR(__xludf.DUMMYFUNCTION("""COMPUTED_VALUE"""),124)</f>
        <v>124</v>
      </c>
      <c r="B3750" s="1" t="str">
        <f ca="1">IFERROR(__xludf.DUMMYFUNCTION("""COMPUTED_VALUE"""),"Media_OOH_Others contribution")</f>
        <v>Media_OOH_Others contribution</v>
      </c>
      <c r="C3750" s="1">
        <f ca="1">IFERROR(INDIRECT(ADDRESS(MATCH(A3750,'contribution par jour-semaine'!A:A,0),MATCH(B3750,'contribution par jour-semaine'!$1:$1,0),4,1,"contribution par jour-semaine")),"")</f>
        <v>2513.179443359375</v>
      </c>
      <c r="D3750" s="4" t="str">
        <f ca="1">VLOOKUP(A3750,predictions!A:B,2,FALSE)</f>
        <v>07/11/2022</v>
      </c>
      <c r="E3750" s="4">
        <f t="shared" ca="1" si="14"/>
        <v>44872</v>
      </c>
    </row>
    <row r="3751" spans="1:5" ht="13" x14ac:dyDescent="0.15">
      <c r="A3751" s="1">
        <f ca="1">IFERROR(__xludf.DUMMYFUNCTION("""COMPUTED_VALUE"""),124)</f>
        <v>124</v>
      </c>
      <c r="B3751" s="1" t="str">
        <f ca="1">IFERROR(__xludf.DUMMYFUNCTION("""COMPUTED_VALUE"""),"baseline contribution")</f>
        <v>baseline contribution</v>
      </c>
      <c r="C3751" s="1">
        <f ca="1">IFERROR(INDIRECT(ADDRESS(MATCH(A3751,'contribution par jour-semaine'!A:A,0),MATCH(B3751,'contribution par jour-semaine'!$1:$1,0),4,1,"contribution par jour-semaine")),"")</f>
        <v>1241896</v>
      </c>
      <c r="D3751" s="4" t="str">
        <f ca="1">VLOOKUP(A3751,predictions!A:B,2,FALSE)</f>
        <v>07/11/2022</v>
      </c>
      <c r="E3751" s="4">
        <f t="shared" ca="1" si="14"/>
        <v>44872</v>
      </c>
    </row>
    <row r="3752" spans="1:5" ht="13" x14ac:dyDescent="0.15">
      <c r="A3752" s="1">
        <f ca="1">IFERROR(__xludf.DUMMYFUNCTION("""COMPUTED_VALUE"""),125)</f>
        <v>125</v>
      </c>
      <c r="B3752" s="1" t="str">
        <f ca="1">IFERROR(__xludf.DUMMYFUNCTION("""COMPUTED_VALUE"""),"Media_Print_Others contribution")</f>
        <v>Media_Print_Others contribution</v>
      </c>
      <c r="C3752" s="1">
        <f ca="1">IFERROR(INDIRECT(ADDRESS(MATCH(A3752,'contribution par jour-semaine'!A:A,0),MATCH(B3752,'contribution par jour-semaine'!$1:$1,0),4,1,"contribution par jour-semaine")),"")</f>
        <v>55072.92578125</v>
      </c>
      <c r="D3752" s="4" t="str">
        <f ca="1">VLOOKUP(A3752,predictions!A:B,2,FALSE)</f>
        <v>14/11/2022</v>
      </c>
      <c r="E3752" s="4">
        <f t="shared" ca="1" si="14"/>
        <v>44879</v>
      </c>
    </row>
    <row r="3753" spans="1:5" ht="13" x14ac:dyDescent="0.15">
      <c r="A3753" s="1">
        <f ca="1">IFERROR(__xludf.DUMMYFUNCTION("""COMPUTED_VALUE"""),125)</f>
        <v>125</v>
      </c>
      <c r="B3753" s="1" t="str">
        <f ca="1">IFERROR(__xludf.DUMMYFUNCTION("""COMPUTED_VALUE"""),"Media_Print_ELLE contribution")</f>
        <v>Media_Print_ELLE contribution</v>
      </c>
      <c r="C3753" s="1">
        <f ca="1">IFERROR(INDIRECT(ADDRESS(MATCH(A3753,'contribution par jour-semaine'!A:A,0),MATCH(B3753,'contribution par jour-semaine'!$1:$1,0),4,1,"contribution par jour-semaine")),"")</f>
        <v>52047.05078125</v>
      </c>
      <c r="D3753" s="4" t="str">
        <f ca="1">VLOOKUP(A3753,predictions!A:B,2,FALSE)</f>
        <v>14/11/2022</v>
      </c>
      <c r="E3753" s="4">
        <f t="shared" ca="1" si="14"/>
        <v>44879</v>
      </c>
    </row>
    <row r="3754" spans="1:5" ht="13" x14ac:dyDescent="0.15">
      <c r="A3754" s="1">
        <f ca="1">IFERROR(__xludf.DUMMYFUNCTION("""COMPUTED_VALUE"""),125)</f>
        <v>125</v>
      </c>
      <c r="B3754" s="1" t="str">
        <f ca="1">IFERROR(__xludf.DUMMYFUNCTION("""COMPUTED_VALUE"""),"Media_Print_MADAME FIGARO contribution")</f>
        <v>Media_Print_MADAME FIGARO contribution</v>
      </c>
      <c r="C3754" s="1">
        <f ca="1">IFERROR(INDIRECT(ADDRESS(MATCH(A3754,'contribution par jour-semaine'!A:A,0),MATCH(B3754,'contribution par jour-semaine'!$1:$1,0),4,1,"contribution par jour-semaine")),"")</f>
        <v>25581.48046875</v>
      </c>
      <c r="D3754" s="4" t="str">
        <f ca="1">VLOOKUP(A3754,predictions!A:B,2,FALSE)</f>
        <v>14/11/2022</v>
      </c>
      <c r="E3754" s="4">
        <f t="shared" ca="1" si="14"/>
        <v>44879</v>
      </c>
    </row>
    <row r="3755" spans="1:5" ht="13" x14ac:dyDescent="0.15">
      <c r="A3755" s="1">
        <f ca="1">IFERROR(__xludf.DUMMYFUNCTION("""COMPUTED_VALUE"""),125)</f>
        <v>125</v>
      </c>
      <c r="B3755" s="1" t="str">
        <f ca="1">IFERROR(__xludf.DUMMYFUNCTION("""COMPUTED_VALUE"""),"Media_Print_MARIE CLAIRE contribution")</f>
        <v>Media_Print_MARIE CLAIRE contribution</v>
      </c>
      <c r="C3755" s="1">
        <f ca="1">IFERROR(INDIRECT(ADDRESS(MATCH(A3755,'contribution par jour-semaine'!A:A,0),MATCH(B3755,'contribution par jour-semaine'!$1:$1,0),4,1,"contribution par jour-semaine")),"")</f>
        <v>12518.6376953125</v>
      </c>
      <c r="D3755" s="4" t="str">
        <f ca="1">VLOOKUP(A3755,predictions!A:B,2,FALSE)</f>
        <v>14/11/2022</v>
      </c>
      <c r="E3755" s="4">
        <f t="shared" ca="1" si="14"/>
        <v>44879</v>
      </c>
    </row>
    <row r="3756" spans="1:5" ht="13" x14ac:dyDescent="0.15">
      <c r="A3756" s="1">
        <f ca="1">IFERROR(__xludf.DUMMYFUNCTION("""COMPUTED_VALUE"""),125)</f>
        <v>125</v>
      </c>
      <c r="B3756" s="1" t="str">
        <f ca="1">IFERROR(__xludf.DUMMYFUNCTION("""COMPUTED_VALUE"""),"Media_Print_VERSION FEMINA contribution")</f>
        <v>Media_Print_VERSION FEMINA contribution</v>
      </c>
      <c r="C3756" s="1">
        <f ca="1">IFERROR(INDIRECT(ADDRESS(MATCH(A3756,'contribution par jour-semaine'!A:A,0),MATCH(B3756,'contribution par jour-semaine'!$1:$1,0),4,1,"contribution par jour-semaine")),"")</f>
        <v>49867.875</v>
      </c>
      <c r="D3756" s="4" t="str">
        <f ca="1">VLOOKUP(A3756,predictions!A:B,2,FALSE)</f>
        <v>14/11/2022</v>
      </c>
      <c r="E3756" s="4">
        <f t="shared" ca="1" si="14"/>
        <v>44879</v>
      </c>
    </row>
    <row r="3757" spans="1:5" ht="13" x14ac:dyDescent="0.15">
      <c r="A3757" s="1">
        <f ca="1">IFERROR(__xludf.DUMMYFUNCTION("""COMPUTED_VALUE"""),125)</f>
        <v>125</v>
      </c>
      <c r="B3757" s="1" t="str">
        <f ca="1">IFERROR(__xludf.DUMMYFUNCTION("""COMPUTED_VALUE"""),"Media_Print_GALA contribution")</f>
        <v>Media_Print_GALA contribution</v>
      </c>
      <c r="C3757" s="1">
        <f ca="1">IFERROR(INDIRECT(ADDRESS(MATCH(A3757,'contribution par jour-semaine'!A:A,0),MATCH(B3757,'contribution par jour-semaine'!$1:$1,0),4,1,"contribution par jour-semaine")),"")</f>
        <v>29643.212890625</v>
      </c>
      <c r="D3757" s="4" t="str">
        <f ca="1">VLOOKUP(A3757,predictions!A:B,2,FALSE)</f>
        <v>14/11/2022</v>
      </c>
      <c r="E3757" s="4">
        <f t="shared" ca="1" si="14"/>
        <v>44879</v>
      </c>
    </row>
    <row r="3758" spans="1:5" ht="13" x14ac:dyDescent="0.15">
      <c r="A3758" s="1">
        <f ca="1">IFERROR(__xludf.DUMMYFUNCTION("""COMPUTED_VALUE"""),125)</f>
        <v>125</v>
      </c>
      <c r="B3758" s="1" t="str">
        <f ca="1">IFERROR(__xludf.DUMMYFUNCTION("""COMPUTED_VALUE"""),"Media_Print_COSMOPOLITAN contribution")</f>
        <v>Media_Print_COSMOPOLITAN contribution</v>
      </c>
      <c r="C3758" s="1">
        <f ca="1">IFERROR(INDIRECT(ADDRESS(MATCH(A3758,'contribution par jour-semaine'!A:A,0),MATCH(B3758,'contribution par jour-semaine'!$1:$1,0),4,1,"contribution par jour-semaine")),"")</f>
        <v>23111.71484375</v>
      </c>
      <c r="D3758" s="4" t="str">
        <f ca="1">VLOOKUP(A3758,predictions!A:B,2,FALSE)</f>
        <v>14/11/2022</v>
      </c>
      <c r="E3758" s="4">
        <f t="shared" ca="1" si="14"/>
        <v>44879</v>
      </c>
    </row>
    <row r="3759" spans="1:5" ht="13" x14ac:dyDescent="0.15">
      <c r="A3759" s="1">
        <f ca="1">IFERROR(__xludf.DUMMYFUNCTION("""COMPUTED_VALUE"""),125)</f>
        <v>125</v>
      </c>
      <c r="B3759" s="1" t="str">
        <f ca="1">IFERROR(__xludf.DUMMYFUNCTION("""COMPUTED_VALUE"""),"Media_Print_FEMME ACTUELLE contribution")</f>
        <v>Media_Print_FEMME ACTUELLE contribution</v>
      </c>
      <c r="C3759" s="1">
        <f ca="1">IFERROR(INDIRECT(ADDRESS(MATCH(A3759,'contribution par jour-semaine'!A:A,0),MATCH(B3759,'contribution par jour-semaine'!$1:$1,0),4,1,"contribution par jour-semaine")),"")</f>
        <v>32004.83203125</v>
      </c>
      <c r="D3759" s="4" t="str">
        <f ca="1">VLOOKUP(A3759,predictions!A:B,2,FALSE)</f>
        <v>14/11/2022</v>
      </c>
      <c r="E3759" s="4">
        <f t="shared" ca="1" si="14"/>
        <v>44879</v>
      </c>
    </row>
    <row r="3760" spans="1:5" ht="13" x14ac:dyDescent="0.15">
      <c r="A3760" s="1">
        <f ca="1">IFERROR(__xludf.DUMMYFUNCTION("""COMPUTED_VALUE"""),125)</f>
        <v>125</v>
      </c>
      <c r="B3760" s="1" t="str">
        <f ca="1">IFERROR(__xludf.DUMMYFUNCTION("""COMPUTED_VALUE"""),"Media_Print_PARIS MATCH contribution")</f>
        <v>Media_Print_PARIS MATCH contribution</v>
      </c>
      <c r="C3760" s="1">
        <f ca="1">IFERROR(INDIRECT(ADDRESS(MATCH(A3760,'contribution par jour-semaine'!A:A,0),MATCH(B3760,'contribution par jour-semaine'!$1:$1,0),4,1,"contribution par jour-semaine")),"")</f>
        <v>26476.119140625</v>
      </c>
      <c r="D3760" s="4" t="str">
        <f ca="1">VLOOKUP(A3760,predictions!A:B,2,FALSE)</f>
        <v>14/11/2022</v>
      </c>
      <c r="E3760" s="4">
        <f t="shared" ca="1" si="14"/>
        <v>44879</v>
      </c>
    </row>
    <row r="3761" spans="1:5" ht="13" x14ac:dyDescent="0.15">
      <c r="A3761" s="1">
        <f ca="1">IFERROR(__xludf.DUMMYFUNCTION("""COMPUTED_VALUE"""),125)</f>
        <v>125</v>
      </c>
      <c r="B3761" s="1" t="str">
        <f ca="1">IFERROR(__xludf.DUMMYFUNCTION("""COMPUTED_VALUE"""),"Media_Print_BIBA contribution")</f>
        <v>Media_Print_BIBA contribution</v>
      </c>
      <c r="C3761" s="1">
        <f ca="1">IFERROR(INDIRECT(ADDRESS(MATCH(A3761,'contribution par jour-semaine'!A:A,0),MATCH(B3761,'contribution par jour-semaine'!$1:$1,0),4,1,"contribution par jour-semaine")),"")</f>
        <v>15070.080078125</v>
      </c>
      <c r="D3761" s="4" t="str">
        <f ca="1">VLOOKUP(A3761,predictions!A:B,2,FALSE)</f>
        <v>14/11/2022</v>
      </c>
      <c r="E3761" s="4">
        <f t="shared" ca="1" si="14"/>
        <v>44879</v>
      </c>
    </row>
    <row r="3762" spans="1:5" ht="13" x14ac:dyDescent="0.15">
      <c r="A3762" s="1">
        <f ca="1">IFERROR(__xludf.DUMMYFUNCTION("""COMPUTED_VALUE"""),125)</f>
        <v>125</v>
      </c>
      <c r="B3762" s="1" t="str">
        <f ca="1">IFERROR(__xludf.DUMMYFUNCTION("""COMPUTED_VALUE"""),"Media_Print_AVANTAGES contribution")</f>
        <v>Media_Print_AVANTAGES contribution</v>
      </c>
      <c r="C3762" s="1">
        <f ca="1">IFERROR(INDIRECT(ADDRESS(MATCH(A3762,'contribution par jour-semaine'!A:A,0),MATCH(B3762,'contribution par jour-semaine'!$1:$1,0),4,1,"contribution par jour-semaine")),"")</f>
        <v>10197.5166015625</v>
      </c>
      <c r="D3762" s="4" t="str">
        <f ca="1">VLOOKUP(A3762,predictions!A:B,2,FALSE)</f>
        <v>14/11/2022</v>
      </c>
      <c r="E3762" s="4">
        <f t="shared" ca="1" si="14"/>
        <v>44879</v>
      </c>
    </row>
    <row r="3763" spans="1:5" ht="13" x14ac:dyDescent="0.15">
      <c r="A3763" s="1">
        <f ca="1">IFERROR(__xludf.DUMMYFUNCTION("""COMPUTED_VALUE"""),125)</f>
        <v>125</v>
      </c>
      <c r="B3763" s="1" t="str">
        <f ca="1">IFERROR(__xludf.DUMMYFUNCTION("""COMPUTED_VALUE"""),"Media_Print_PSYCHOLOGIES contribution")</f>
        <v>Media_Print_PSYCHOLOGIES contribution</v>
      </c>
      <c r="C3763" s="1">
        <f ca="1">IFERROR(INDIRECT(ADDRESS(MATCH(A3763,'contribution par jour-semaine'!A:A,0),MATCH(B3763,'contribution par jour-semaine'!$1:$1,0),4,1,"contribution par jour-semaine")),"")</f>
        <v>10097.275390625</v>
      </c>
      <c r="D3763" s="4" t="str">
        <f ca="1">VLOOKUP(A3763,predictions!A:B,2,FALSE)</f>
        <v>14/11/2022</v>
      </c>
      <c r="E3763" s="4">
        <f t="shared" ca="1" si="14"/>
        <v>44879</v>
      </c>
    </row>
    <row r="3764" spans="1:5" ht="13" x14ac:dyDescent="0.15">
      <c r="A3764" s="1">
        <f ca="1">IFERROR(__xludf.DUMMYFUNCTION("""COMPUTED_VALUE"""),125)</f>
        <v>125</v>
      </c>
      <c r="B3764" s="1" t="str">
        <f ca="1">IFERROR(__xludf.DUMMYFUNCTION("""COMPUTED_VALUE"""),"Media_TV_TF1 contribution")</f>
        <v>Media_TV_TF1 contribution</v>
      </c>
      <c r="C3764" s="1">
        <f ca="1">IFERROR(INDIRECT(ADDRESS(MATCH(A3764,'contribution par jour-semaine'!A:A,0),MATCH(B3764,'contribution par jour-semaine'!$1:$1,0),4,1,"contribution par jour-semaine")),"")</f>
        <v>14025.513671875</v>
      </c>
      <c r="D3764" s="4" t="str">
        <f ca="1">VLOOKUP(A3764,predictions!A:B,2,FALSE)</f>
        <v>14/11/2022</v>
      </c>
      <c r="E3764" s="4">
        <f t="shared" ca="1" si="14"/>
        <v>44879</v>
      </c>
    </row>
    <row r="3765" spans="1:5" ht="13" x14ac:dyDescent="0.15">
      <c r="A3765" s="1">
        <f ca="1">IFERROR(__xludf.DUMMYFUNCTION("""COMPUTED_VALUE"""),125)</f>
        <v>125</v>
      </c>
      <c r="B3765" s="1" t="str">
        <f ca="1">IFERROR(__xludf.DUMMYFUNCTION("""COMPUTED_VALUE"""),"Media_TV_Others contribution")</f>
        <v>Media_TV_Others contribution</v>
      </c>
      <c r="C3765" s="1">
        <f ca="1">IFERROR(INDIRECT(ADDRESS(MATCH(A3765,'contribution par jour-semaine'!A:A,0),MATCH(B3765,'contribution par jour-semaine'!$1:$1,0),4,1,"contribution par jour-semaine")),"")</f>
        <v>18509.255859375</v>
      </c>
      <c r="D3765" s="4" t="str">
        <f ca="1">VLOOKUP(A3765,predictions!A:B,2,FALSE)</f>
        <v>14/11/2022</v>
      </c>
      <c r="E3765" s="4">
        <f t="shared" ca="1" si="14"/>
        <v>44879</v>
      </c>
    </row>
    <row r="3766" spans="1:5" ht="13" x14ac:dyDescent="0.15">
      <c r="A3766" s="1">
        <f ca="1">IFERROR(__xludf.DUMMYFUNCTION("""COMPUTED_VALUE"""),125)</f>
        <v>125</v>
      </c>
      <c r="B3766" s="1" t="str">
        <f ca="1">IFERROR(__xludf.DUMMYFUNCTION("""COMPUTED_VALUE"""),"Media_TV_M6 contribution")</f>
        <v>Media_TV_M6 contribution</v>
      </c>
      <c r="C3766" s="1">
        <f ca="1">IFERROR(INDIRECT(ADDRESS(MATCH(A3766,'contribution par jour-semaine'!A:A,0),MATCH(B3766,'contribution par jour-semaine'!$1:$1,0),4,1,"contribution par jour-semaine")),"")</f>
        <v>18287.431640625</v>
      </c>
      <c r="D3766" s="4" t="str">
        <f ca="1">VLOOKUP(A3766,predictions!A:B,2,FALSE)</f>
        <v>14/11/2022</v>
      </c>
      <c r="E3766" s="4">
        <f t="shared" ca="1" si="14"/>
        <v>44879</v>
      </c>
    </row>
    <row r="3767" spans="1:5" ht="13" x14ac:dyDescent="0.15">
      <c r="A3767" s="1">
        <f ca="1">IFERROR(__xludf.DUMMYFUNCTION("""COMPUTED_VALUE"""),125)</f>
        <v>125</v>
      </c>
      <c r="B3767" s="1" t="str">
        <f ca="1">IFERROR(__xludf.DUMMYFUNCTION("""COMPUTED_VALUE"""),"Media_TV_TMC contribution")</f>
        <v>Media_TV_TMC contribution</v>
      </c>
      <c r="C3767" s="1">
        <f ca="1">IFERROR(INDIRECT(ADDRESS(MATCH(A3767,'contribution par jour-semaine'!A:A,0),MATCH(B3767,'contribution par jour-semaine'!$1:$1,0),4,1,"contribution par jour-semaine")),"")</f>
        <v>30062.88671875</v>
      </c>
      <c r="D3767" s="4" t="str">
        <f ca="1">VLOOKUP(A3767,predictions!A:B,2,FALSE)</f>
        <v>14/11/2022</v>
      </c>
      <c r="E3767" s="4">
        <f t="shared" ca="1" si="14"/>
        <v>44879</v>
      </c>
    </row>
    <row r="3768" spans="1:5" ht="13" x14ac:dyDescent="0.15">
      <c r="A3768" s="1">
        <f ca="1">IFERROR(__xludf.DUMMYFUNCTION("""COMPUTED_VALUE"""),125)</f>
        <v>125</v>
      </c>
      <c r="B3768" s="1" t="str">
        <f ca="1">IFERROR(__xludf.DUMMYFUNCTION("""COMPUTED_VALUE"""),"Media_TV_FRANCE 2 contribution")</f>
        <v>Media_TV_FRANCE 2 contribution</v>
      </c>
      <c r="C3768" s="1">
        <f ca="1">IFERROR(INDIRECT(ADDRESS(MATCH(A3768,'contribution par jour-semaine'!A:A,0),MATCH(B3768,'contribution par jour-semaine'!$1:$1,0),4,1,"contribution par jour-semaine")),"")</f>
        <v>17046.568359375</v>
      </c>
      <c r="D3768" s="4" t="str">
        <f ca="1">VLOOKUP(A3768,predictions!A:B,2,FALSE)</f>
        <v>14/11/2022</v>
      </c>
      <c r="E3768" s="4">
        <f t="shared" ca="1" si="14"/>
        <v>44879</v>
      </c>
    </row>
    <row r="3769" spans="1:5" ht="13" x14ac:dyDescent="0.15">
      <c r="A3769" s="1">
        <f ca="1">IFERROR(__xludf.DUMMYFUNCTION("""COMPUTED_VALUE"""),125)</f>
        <v>125</v>
      </c>
      <c r="B3769" s="1" t="str">
        <f ca="1">IFERROR(__xludf.DUMMYFUNCTION("""COMPUTED_VALUE"""),"Media_TV_BFM TV contribution")</f>
        <v>Media_TV_BFM TV contribution</v>
      </c>
      <c r="C3769" s="1">
        <f ca="1">IFERROR(INDIRECT(ADDRESS(MATCH(A3769,'contribution par jour-semaine'!A:A,0),MATCH(B3769,'contribution par jour-semaine'!$1:$1,0),4,1,"contribution par jour-semaine")),"")</f>
        <v>12266.6220703125</v>
      </c>
      <c r="D3769" s="4" t="str">
        <f ca="1">VLOOKUP(A3769,predictions!A:B,2,FALSE)</f>
        <v>14/11/2022</v>
      </c>
      <c r="E3769" s="4">
        <f t="shared" ca="1" si="14"/>
        <v>44879</v>
      </c>
    </row>
    <row r="3770" spans="1:5" ht="13" x14ac:dyDescent="0.15">
      <c r="A3770" s="1">
        <f ca="1">IFERROR(__xludf.DUMMYFUNCTION("""COMPUTED_VALUE"""),125)</f>
        <v>125</v>
      </c>
      <c r="B3770" s="1" t="str">
        <f ca="1">IFERROR(__xludf.DUMMYFUNCTION("""COMPUTED_VALUE"""),"Media_TV_C8 contribution")</f>
        <v>Media_TV_C8 contribution</v>
      </c>
      <c r="C3770" s="1">
        <f ca="1">IFERROR(INDIRECT(ADDRESS(MATCH(A3770,'contribution par jour-semaine'!A:A,0),MATCH(B3770,'contribution par jour-semaine'!$1:$1,0),4,1,"contribution par jour-semaine")),"")</f>
        <v>8880.2373046875</v>
      </c>
      <c r="D3770" s="4" t="str">
        <f ca="1">VLOOKUP(A3770,predictions!A:B,2,FALSE)</f>
        <v>14/11/2022</v>
      </c>
      <c r="E3770" s="4">
        <f t="shared" ca="1" si="14"/>
        <v>44879</v>
      </c>
    </row>
    <row r="3771" spans="1:5" ht="13" x14ac:dyDescent="0.15">
      <c r="A3771" s="1">
        <f ca="1">IFERROR(__xludf.DUMMYFUNCTION("""COMPUTED_VALUE"""),125)</f>
        <v>125</v>
      </c>
      <c r="B3771" s="1" t="str">
        <f ca="1">IFERROR(__xludf.DUMMYFUNCTION("""COMPUTED_VALUE"""),"Media_TV_TF1 SERIES FILMS contribution")</f>
        <v>Media_TV_TF1 SERIES FILMS contribution</v>
      </c>
      <c r="C3771" s="1">
        <f ca="1">IFERROR(INDIRECT(ADDRESS(MATCH(A3771,'contribution par jour-semaine'!A:A,0),MATCH(B3771,'contribution par jour-semaine'!$1:$1,0),4,1,"contribution par jour-semaine")),"")</f>
        <v>9182.7216796875</v>
      </c>
      <c r="D3771" s="4" t="str">
        <f ca="1">VLOOKUP(A3771,predictions!A:B,2,FALSE)</f>
        <v>14/11/2022</v>
      </c>
      <c r="E3771" s="4">
        <f t="shared" ca="1" si="14"/>
        <v>44879</v>
      </c>
    </row>
    <row r="3772" spans="1:5" ht="13" x14ac:dyDescent="0.15">
      <c r="A3772" s="1">
        <f ca="1">IFERROR(__xludf.DUMMYFUNCTION("""COMPUTED_VALUE"""),125)</f>
        <v>125</v>
      </c>
      <c r="B3772" s="1" t="str">
        <f ca="1">IFERROR(__xludf.DUMMYFUNCTION("""COMPUTED_VALUE"""),"Media_TV_NRJ12 contribution")</f>
        <v>Media_TV_NRJ12 contribution</v>
      </c>
      <c r="C3772" s="1">
        <f ca="1">IFERROR(INDIRECT(ADDRESS(MATCH(A3772,'contribution par jour-semaine'!A:A,0),MATCH(B3772,'contribution par jour-semaine'!$1:$1,0),4,1,"contribution par jour-semaine")),"")</f>
        <v>10023.9609375</v>
      </c>
      <c r="D3772" s="4" t="str">
        <f ca="1">VLOOKUP(A3772,predictions!A:B,2,FALSE)</f>
        <v>14/11/2022</v>
      </c>
      <c r="E3772" s="4">
        <f t="shared" ca="1" si="14"/>
        <v>44879</v>
      </c>
    </row>
    <row r="3773" spans="1:5" ht="13" x14ac:dyDescent="0.15">
      <c r="A3773" s="1">
        <f ca="1">IFERROR(__xludf.DUMMYFUNCTION("""COMPUTED_VALUE"""),125)</f>
        <v>125</v>
      </c>
      <c r="B3773" s="1" t="str">
        <f ca="1">IFERROR(__xludf.DUMMYFUNCTION("""COMPUTED_VALUE"""),"Media_Search contribution")</f>
        <v>Media_Search contribution</v>
      </c>
      <c r="C3773" s="1">
        <f ca="1">IFERROR(INDIRECT(ADDRESS(MATCH(A3773,'contribution par jour-semaine'!A:A,0),MATCH(B3773,'contribution par jour-semaine'!$1:$1,0),4,1,"contribution par jour-semaine")),"")</f>
        <v>100017.640625</v>
      </c>
      <c r="D3773" s="4" t="str">
        <f ca="1">VLOOKUP(A3773,predictions!A:B,2,FALSE)</f>
        <v>14/11/2022</v>
      </c>
      <c r="E3773" s="4">
        <f t="shared" ca="1" si="14"/>
        <v>44879</v>
      </c>
    </row>
    <row r="3774" spans="1:5" ht="13" x14ac:dyDescent="0.15">
      <c r="A3774" s="1">
        <f ca="1">IFERROR(__xludf.DUMMYFUNCTION("""COMPUTED_VALUE"""),125)</f>
        <v>125</v>
      </c>
      <c r="B3774" s="1" t="str">
        <f ca="1">IFERROR(__xludf.DUMMYFUNCTION("""COMPUTED_VALUE"""),"Media_Social contribution")</f>
        <v>Media_Social contribution</v>
      </c>
      <c r="C3774" s="1">
        <f ca="1">IFERROR(INDIRECT(ADDRESS(MATCH(A3774,'contribution par jour-semaine'!A:A,0),MATCH(B3774,'contribution par jour-semaine'!$1:$1,0),4,1,"contribution par jour-semaine")),"")</f>
        <v>257671.515625</v>
      </c>
      <c r="D3774" s="4" t="str">
        <f ca="1">VLOOKUP(A3774,predictions!A:B,2,FALSE)</f>
        <v>14/11/2022</v>
      </c>
      <c r="E3774" s="4">
        <f t="shared" ca="1" si="14"/>
        <v>44879</v>
      </c>
    </row>
    <row r="3775" spans="1:5" ht="13" x14ac:dyDescent="0.15">
      <c r="A3775" s="1">
        <f ca="1">IFERROR(__xludf.DUMMYFUNCTION("""COMPUTED_VALUE"""),125)</f>
        <v>125</v>
      </c>
      <c r="B3775" s="1" t="str">
        <f ca="1">IFERROR(__xludf.DUMMYFUNCTION("""COMPUTED_VALUE"""),"Media_Display contribution")</f>
        <v>Media_Display contribution</v>
      </c>
      <c r="C3775" s="1">
        <f ca="1">IFERROR(INDIRECT(ADDRESS(MATCH(A3775,'contribution par jour-semaine'!A:A,0),MATCH(B3775,'contribution par jour-semaine'!$1:$1,0),4,1,"contribution par jour-semaine")),"")</f>
        <v>46770.89453125</v>
      </c>
      <c r="D3775" s="4" t="str">
        <f ca="1">VLOOKUP(A3775,predictions!A:B,2,FALSE)</f>
        <v>14/11/2022</v>
      </c>
      <c r="E3775" s="4">
        <f t="shared" ca="1" si="14"/>
        <v>44879</v>
      </c>
    </row>
    <row r="3776" spans="1:5" ht="13" x14ac:dyDescent="0.15">
      <c r="A3776" s="1">
        <f ca="1">IFERROR(__xludf.DUMMYFUNCTION("""COMPUTED_VALUE"""),125)</f>
        <v>125</v>
      </c>
      <c r="B3776" s="1" t="str">
        <f ca="1">IFERROR(__xludf.DUMMYFUNCTION("""COMPUTED_VALUE"""),"Media_OOH_JC DECAUX VITRINE 2M2 NATIONAL contribution")</f>
        <v>Media_OOH_JC DECAUX VITRINE 2M2 NATIONAL contribution</v>
      </c>
      <c r="C3776" s="1">
        <f ca="1">IFERROR(INDIRECT(ADDRESS(MATCH(A3776,'contribution par jour-semaine'!A:A,0),MATCH(B3776,'contribution par jour-semaine'!$1:$1,0),4,1,"contribution par jour-semaine")),"")</f>
        <v>754.8836669921875</v>
      </c>
      <c r="D3776" s="4" t="str">
        <f ca="1">VLOOKUP(A3776,predictions!A:B,2,FALSE)</f>
        <v>14/11/2022</v>
      </c>
      <c r="E3776" s="4">
        <f t="shared" ca="1" si="14"/>
        <v>44879</v>
      </c>
    </row>
    <row r="3777" spans="1:5" ht="13" x14ac:dyDescent="0.15">
      <c r="A3777" s="1">
        <f ca="1">IFERROR(__xludf.DUMMYFUNCTION("""COMPUTED_VALUE"""),125)</f>
        <v>125</v>
      </c>
      <c r="B3777" s="1" t="str">
        <f ca="1">IFERROR(__xludf.DUMMYFUNCTION("""COMPUTED_VALUE"""),"Media_OOH_METROBUS METRO NATIONAL contribution")</f>
        <v>Media_OOH_METROBUS METRO NATIONAL contribution</v>
      </c>
      <c r="C3777" s="1">
        <f ca="1">IFERROR(INDIRECT(ADDRESS(MATCH(A3777,'contribution par jour-semaine'!A:A,0),MATCH(B3777,'contribution par jour-semaine'!$1:$1,0),4,1,"contribution par jour-semaine")),"")</f>
        <v>5306.13623046875</v>
      </c>
      <c r="D3777" s="4" t="str">
        <f ca="1">VLOOKUP(A3777,predictions!A:B,2,FALSE)</f>
        <v>14/11/2022</v>
      </c>
      <c r="E3777" s="4">
        <f t="shared" ca="1" si="14"/>
        <v>44879</v>
      </c>
    </row>
    <row r="3778" spans="1:5" ht="13" x14ac:dyDescent="0.15">
      <c r="A3778" s="1">
        <f ca="1">IFERROR(__xludf.DUMMYFUNCTION("""COMPUTED_VALUE"""),125)</f>
        <v>125</v>
      </c>
      <c r="B3778" s="1" t="str">
        <f ca="1">IFERROR(__xludf.DUMMYFUNCTION("""COMPUTED_VALUE"""),"Media_OOH_CLEAR CHANNEL SHOPPING MALLS contribution")</f>
        <v>Media_OOH_CLEAR CHANNEL SHOPPING MALLS contribution</v>
      </c>
      <c r="C3778" s="1">
        <f ca="1">IFERROR(INDIRECT(ADDRESS(MATCH(A3778,'contribution par jour-semaine'!A:A,0),MATCH(B3778,'contribution par jour-semaine'!$1:$1,0),4,1,"contribution par jour-semaine")),"")</f>
        <v>4667.80810546875</v>
      </c>
      <c r="D3778" s="4" t="str">
        <f ca="1">VLOOKUP(A3778,predictions!A:B,2,FALSE)</f>
        <v>14/11/2022</v>
      </c>
      <c r="E3778" s="4">
        <f t="shared" ca="1" si="14"/>
        <v>44879</v>
      </c>
    </row>
    <row r="3779" spans="1:5" ht="13" x14ac:dyDescent="0.15">
      <c r="A3779" s="1">
        <f ca="1">IFERROR(__xludf.DUMMYFUNCTION("""COMPUTED_VALUE"""),125)</f>
        <v>125</v>
      </c>
      <c r="B3779" s="1" t="str">
        <f ca="1">IFERROR(__xludf.DUMMYFUNCTION("""COMPUTED_VALUE"""),"Media_OOH_MEDIAGARES TRANSPORT contribution")</f>
        <v>Media_OOH_MEDIAGARES TRANSPORT contribution</v>
      </c>
      <c r="C3779" s="1">
        <f ca="1">IFERROR(INDIRECT(ADDRESS(MATCH(A3779,'contribution par jour-semaine'!A:A,0),MATCH(B3779,'contribution par jour-semaine'!$1:$1,0),4,1,"contribution par jour-semaine")),"")</f>
        <v>10283.6455078125</v>
      </c>
      <c r="D3779" s="4" t="str">
        <f ca="1">VLOOKUP(A3779,predictions!A:B,2,FALSE)</f>
        <v>14/11/2022</v>
      </c>
      <c r="E3779" s="4">
        <f t="shared" ca="1" si="14"/>
        <v>44879</v>
      </c>
    </row>
    <row r="3780" spans="1:5" ht="13" x14ac:dyDescent="0.15">
      <c r="A3780" s="1">
        <f ca="1">IFERROR(__xludf.DUMMYFUNCTION("""COMPUTED_VALUE"""),125)</f>
        <v>125</v>
      </c>
      <c r="B3780" s="1" t="str">
        <f ca="1">IFERROR(__xludf.DUMMYFUNCTION("""COMPUTED_VALUE"""),"Media_OOH_Others contribution")</f>
        <v>Media_OOH_Others contribution</v>
      </c>
      <c r="C3780" s="1">
        <f ca="1">IFERROR(INDIRECT(ADDRESS(MATCH(A3780,'contribution par jour-semaine'!A:A,0),MATCH(B3780,'contribution par jour-semaine'!$1:$1,0),4,1,"contribution par jour-semaine")),"")</f>
        <v>2455.032958984375</v>
      </c>
      <c r="D3780" s="4" t="str">
        <f ca="1">VLOOKUP(A3780,predictions!A:B,2,FALSE)</f>
        <v>14/11/2022</v>
      </c>
      <c r="E3780" s="4">
        <f t="shared" ca="1" si="14"/>
        <v>44879</v>
      </c>
    </row>
    <row r="3781" spans="1:5" ht="13" x14ac:dyDescent="0.15">
      <c r="A3781" s="1">
        <f ca="1">IFERROR(__xludf.DUMMYFUNCTION("""COMPUTED_VALUE"""),125)</f>
        <v>125</v>
      </c>
      <c r="B3781" s="1" t="str">
        <f ca="1">IFERROR(__xludf.DUMMYFUNCTION("""COMPUTED_VALUE"""),"baseline contribution")</f>
        <v>baseline contribution</v>
      </c>
      <c r="C3781" s="1">
        <f ca="1">IFERROR(INDIRECT(ADDRESS(MATCH(A3781,'contribution par jour-semaine'!A:A,0),MATCH(B3781,'contribution par jour-semaine'!$1:$1,0),4,1,"contribution par jour-semaine")),"")</f>
        <v>1226230.875</v>
      </c>
      <c r="D3781" s="4" t="str">
        <f ca="1">VLOOKUP(A3781,predictions!A:B,2,FALSE)</f>
        <v>14/11/2022</v>
      </c>
      <c r="E3781" s="4">
        <f t="shared" ca="1" si="14"/>
        <v>44879</v>
      </c>
    </row>
    <row r="3782" spans="1:5" ht="13" x14ac:dyDescent="0.15">
      <c r="A3782" s="1">
        <f ca="1">IFERROR(__xludf.DUMMYFUNCTION("""COMPUTED_VALUE"""),126)</f>
        <v>126</v>
      </c>
      <c r="B3782" s="1" t="str">
        <f ca="1">IFERROR(__xludf.DUMMYFUNCTION("""COMPUTED_VALUE"""),"Media_Print_Others contribution")</f>
        <v>Media_Print_Others contribution</v>
      </c>
      <c r="C3782" s="1">
        <f ca="1">IFERROR(INDIRECT(ADDRESS(MATCH(A3782,'contribution par jour-semaine'!A:A,0),MATCH(B3782,'contribution par jour-semaine'!$1:$1,0),4,1,"contribution par jour-semaine")),"")</f>
        <v>63106.453125</v>
      </c>
      <c r="D3782" s="4" t="str">
        <f ca="1">VLOOKUP(A3782,predictions!A:B,2,FALSE)</f>
        <v>21/11/2022</v>
      </c>
      <c r="E3782" s="4">
        <f t="shared" ca="1" si="14"/>
        <v>44886</v>
      </c>
    </row>
    <row r="3783" spans="1:5" ht="13" x14ac:dyDescent="0.15">
      <c r="A3783" s="1">
        <f ca="1">IFERROR(__xludf.DUMMYFUNCTION("""COMPUTED_VALUE"""),126)</f>
        <v>126</v>
      </c>
      <c r="B3783" s="1" t="str">
        <f ca="1">IFERROR(__xludf.DUMMYFUNCTION("""COMPUTED_VALUE"""),"Media_Print_ELLE contribution")</f>
        <v>Media_Print_ELLE contribution</v>
      </c>
      <c r="C3783" s="1">
        <f ca="1">IFERROR(INDIRECT(ADDRESS(MATCH(A3783,'contribution par jour-semaine'!A:A,0),MATCH(B3783,'contribution par jour-semaine'!$1:$1,0),4,1,"contribution par jour-semaine")),"")</f>
        <v>62212.8515625</v>
      </c>
      <c r="D3783" s="4" t="str">
        <f ca="1">VLOOKUP(A3783,predictions!A:B,2,FALSE)</f>
        <v>21/11/2022</v>
      </c>
      <c r="E3783" s="4">
        <f t="shared" ca="1" si="14"/>
        <v>44886</v>
      </c>
    </row>
    <row r="3784" spans="1:5" ht="13" x14ac:dyDescent="0.15">
      <c r="A3784" s="1">
        <f ca="1">IFERROR(__xludf.DUMMYFUNCTION("""COMPUTED_VALUE"""),126)</f>
        <v>126</v>
      </c>
      <c r="B3784" s="1" t="str">
        <f ca="1">IFERROR(__xludf.DUMMYFUNCTION("""COMPUTED_VALUE"""),"Media_Print_MADAME FIGARO contribution")</f>
        <v>Media_Print_MADAME FIGARO contribution</v>
      </c>
      <c r="C3784" s="1">
        <f ca="1">IFERROR(INDIRECT(ADDRESS(MATCH(A3784,'contribution par jour-semaine'!A:A,0),MATCH(B3784,'contribution par jour-semaine'!$1:$1,0),4,1,"contribution par jour-semaine")),"")</f>
        <v>25847.970703125</v>
      </c>
      <c r="D3784" s="4" t="str">
        <f ca="1">VLOOKUP(A3784,predictions!A:B,2,FALSE)</f>
        <v>21/11/2022</v>
      </c>
      <c r="E3784" s="4">
        <f t="shared" ca="1" si="14"/>
        <v>44886</v>
      </c>
    </row>
    <row r="3785" spans="1:5" ht="13" x14ac:dyDescent="0.15">
      <c r="A3785" s="1">
        <f ca="1">IFERROR(__xludf.DUMMYFUNCTION("""COMPUTED_VALUE"""),126)</f>
        <v>126</v>
      </c>
      <c r="B3785" s="1" t="str">
        <f ca="1">IFERROR(__xludf.DUMMYFUNCTION("""COMPUTED_VALUE"""),"Media_Print_MARIE CLAIRE contribution")</f>
        <v>Media_Print_MARIE CLAIRE contribution</v>
      </c>
      <c r="C3785" s="1">
        <f ca="1">IFERROR(INDIRECT(ADDRESS(MATCH(A3785,'contribution par jour-semaine'!A:A,0),MATCH(B3785,'contribution par jour-semaine'!$1:$1,0),4,1,"contribution par jour-semaine")),"")</f>
        <v>11211.6943359375</v>
      </c>
      <c r="D3785" s="4" t="str">
        <f ca="1">VLOOKUP(A3785,predictions!A:B,2,FALSE)</f>
        <v>21/11/2022</v>
      </c>
      <c r="E3785" s="4">
        <f t="shared" ca="1" si="14"/>
        <v>44886</v>
      </c>
    </row>
    <row r="3786" spans="1:5" ht="13" x14ac:dyDescent="0.15">
      <c r="A3786" s="1">
        <f ca="1">IFERROR(__xludf.DUMMYFUNCTION("""COMPUTED_VALUE"""),126)</f>
        <v>126</v>
      </c>
      <c r="B3786" s="1" t="str">
        <f ca="1">IFERROR(__xludf.DUMMYFUNCTION("""COMPUTED_VALUE"""),"Media_Print_VERSION FEMINA contribution")</f>
        <v>Media_Print_VERSION FEMINA contribution</v>
      </c>
      <c r="C3786" s="1">
        <f ca="1">IFERROR(INDIRECT(ADDRESS(MATCH(A3786,'contribution par jour-semaine'!A:A,0),MATCH(B3786,'contribution par jour-semaine'!$1:$1,0),4,1,"contribution par jour-semaine")),"")</f>
        <v>59294.78515625</v>
      </c>
      <c r="D3786" s="4" t="str">
        <f ca="1">VLOOKUP(A3786,predictions!A:B,2,FALSE)</f>
        <v>21/11/2022</v>
      </c>
      <c r="E3786" s="4">
        <f t="shared" ca="1" si="14"/>
        <v>44886</v>
      </c>
    </row>
    <row r="3787" spans="1:5" ht="13" x14ac:dyDescent="0.15">
      <c r="A3787" s="1">
        <f ca="1">IFERROR(__xludf.DUMMYFUNCTION("""COMPUTED_VALUE"""),126)</f>
        <v>126</v>
      </c>
      <c r="B3787" s="1" t="str">
        <f ca="1">IFERROR(__xludf.DUMMYFUNCTION("""COMPUTED_VALUE"""),"Media_Print_GALA contribution")</f>
        <v>Media_Print_GALA contribution</v>
      </c>
      <c r="C3787" s="1">
        <f ca="1">IFERROR(INDIRECT(ADDRESS(MATCH(A3787,'contribution par jour-semaine'!A:A,0),MATCH(B3787,'contribution par jour-semaine'!$1:$1,0),4,1,"contribution par jour-semaine")),"")</f>
        <v>29537.572265625</v>
      </c>
      <c r="D3787" s="4" t="str">
        <f ca="1">VLOOKUP(A3787,predictions!A:B,2,FALSE)</f>
        <v>21/11/2022</v>
      </c>
      <c r="E3787" s="4">
        <f t="shared" ca="1" si="14"/>
        <v>44886</v>
      </c>
    </row>
    <row r="3788" spans="1:5" ht="13" x14ac:dyDescent="0.15">
      <c r="A3788" s="1">
        <f ca="1">IFERROR(__xludf.DUMMYFUNCTION("""COMPUTED_VALUE"""),126)</f>
        <v>126</v>
      </c>
      <c r="B3788" s="1" t="str">
        <f ca="1">IFERROR(__xludf.DUMMYFUNCTION("""COMPUTED_VALUE"""),"Media_Print_COSMOPOLITAN contribution")</f>
        <v>Media_Print_COSMOPOLITAN contribution</v>
      </c>
      <c r="C3788" s="1">
        <f ca="1">IFERROR(INDIRECT(ADDRESS(MATCH(A3788,'contribution par jour-semaine'!A:A,0),MATCH(B3788,'contribution par jour-semaine'!$1:$1,0),4,1,"contribution par jour-semaine")),"")</f>
        <v>21028.0390625</v>
      </c>
      <c r="D3788" s="4" t="str">
        <f ca="1">VLOOKUP(A3788,predictions!A:B,2,FALSE)</f>
        <v>21/11/2022</v>
      </c>
      <c r="E3788" s="4">
        <f t="shared" ca="1" si="14"/>
        <v>44886</v>
      </c>
    </row>
    <row r="3789" spans="1:5" ht="13" x14ac:dyDescent="0.15">
      <c r="A3789" s="1">
        <f ca="1">IFERROR(__xludf.DUMMYFUNCTION("""COMPUTED_VALUE"""),126)</f>
        <v>126</v>
      </c>
      <c r="B3789" s="1" t="str">
        <f ca="1">IFERROR(__xludf.DUMMYFUNCTION("""COMPUTED_VALUE"""),"Media_Print_FEMME ACTUELLE contribution")</f>
        <v>Media_Print_FEMME ACTUELLE contribution</v>
      </c>
      <c r="C3789" s="1">
        <f ca="1">IFERROR(INDIRECT(ADDRESS(MATCH(A3789,'contribution par jour-semaine'!A:A,0),MATCH(B3789,'contribution par jour-semaine'!$1:$1,0),4,1,"contribution par jour-semaine")),"")</f>
        <v>36544.7265625</v>
      </c>
      <c r="D3789" s="4" t="str">
        <f ca="1">VLOOKUP(A3789,predictions!A:B,2,FALSE)</f>
        <v>21/11/2022</v>
      </c>
      <c r="E3789" s="4">
        <f t="shared" ca="1" si="14"/>
        <v>44886</v>
      </c>
    </row>
    <row r="3790" spans="1:5" ht="13" x14ac:dyDescent="0.15">
      <c r="A3790" s="1">
        <f ca="1">IFERROR(__xludf.DUMMYFUNCTION("""COMPUTED_VALUE"""),126)</f>
        <v>126</v>
      </c>
      <c r="B3790" s="1" t="str">
        <f ca="1">IFERROR(__xludf.DUMMYFUNCTION("""COMPUTED_VALUE"""),"Media_Print_PARIS MATCH contribution")</f>
        <v>Media_Print_PARIS MATCH contribution</v>
      </c>
      <c r="C3790" s="1">
        <f ca="1">IFERROR(INDIRECT(ADDRESS(MATCH(A3790,'contribution par jour-semaine'!A:A,0),MATCH(B3790,'contribution par jour-semaine'!$1:$1,0),4,1,"contribution par jour-semaine")),"")</f>
        <v>26747.306640625</v>
      </c>
      <c r="D3790" s="4" t="str">
        <f ca="1">VLOOKUP(A3790,predictions!A:B,2,FALSE)</f>
        <v>21/11/2022</v>
      </c>
      <c r="E3790" s="4">
        <f t="shared" ca="1" si="14"/>
        <v>44886</v>
      </c>
    </row>
    <row r="3791" spans="1:5" ht="13" x14ac:dyDescent="0.15">
      <c r="A3791" s="1">
        <f ca="1">IFERROR(__xludf.DUMMYFUNCTION("""COMPUTED_VALUE"""),126)</f>
        <v>126</v>
      </c>
      <c r="B3791" s="1" t="str">
        <f ca="1">IFERROR(__xludf.DUMMYFUNCTION("""COMPUTED_VALUE"""),"Media_Print_BIBA contribution")</f>
        <v>Media_Print_BIBA contribution</v>
      </c>
      <c r="C3791" s="1">
        <f ca="1">IFERROR(INDIRECT(ADDRESS(MATCH(A3791,'contribution par jour-semaine'!A:A,0),MATCH(B3791,'contribution par jour-semaine'!$1:$1,0),4,1,"contribution par jour-semaine")),"")</f>
        <v>35020.7109375</v>
      </c>
      <c r="D3791" s="4" t="str">
        <f ca="1">VLOOKUP(A3791,predictions!A:B,2,FALSE)</f>
        <v>21/11/2022</v>
      </c>
      <c r="E3791" s="4">
        <f t="shared" ca="1" si="14"/>
        <v>44886</v>
      </c>
    </row>
    <row r="3792" spans="1:5" ht="13" x14ac:dyDescent="0.15">
      <c r="A3792" s="1">
        <f ca="1">IFERROR(__xludf.DUMMYFUNCTION("""COMPUTED_VALUE"""),126)</f>
        <v>126</v>
      </c>
      <c r="B3792" s="1" t="str">
        <f ca="1">IFERROR(__xludf.DUMMYFUNCTION("""COMPUTED_VALUE"""),"Media_Print_AVANTAGES contribution")</f>
        <v>Media_Print_AVANTAGES contribution</v>
      </c>
      <c r="C3792" s="1">
        <f ca="1">IFERROR(INDIRECT(ADDRESS(MATCH(A3792,'contribution par jour-semaine'!A:A,0),MATCH(B3792,'contribution par jour-semaine'!$1:$1,0),4,1,"contribution par jour-semaine")),"")</f>
        <v>13410.6748046875</v>
      </c>
      <c r="D3792" s="4" t="str">
        <f ca="1">VLOOKUP(A3792,predictions!A:B,2,FALSE)</f>
        <v>21/11/2022</v>
      </c>
      <c r="E3792" s="4">
        <f t="shared" ca="1" si="14"/>
        <v>44886</v>
      </c>
    </row>
    <row r="3793" spans="1:5" ht="13" x14ac:dyDescent="0.15">
      <c r="A3793" s="1">
        <f ca="1">IFERROR(__xludf.DUMMYFUNCTION("""COMPUTED_VALUE"""),126)</f>
        <v>126</v>
      </c>
      <c r="B3793" s="1" t="str">
        <f ca="1">IFERROR(__xludf.DUMMYFUNCTION("""COMPUTED_VALUE"""),"Media_Print_PSYCHOLOGIES contribution")</f>
        <v>Media_Print_PSYCHOLOGIES contribution</v>
      </c>
      <c r="C3793" s="1">
        <f ca="1">IFERROR(INDIRECT(ADDRESS(MATCH(A3793,'contribution par jour-semaine'!A:A,0),MATCH(B3793,'contribution par jour-semaine'!$1:$1,0),4,1,"contribution par jour-semaine")),"")</f>
        <v>7978.06689453125</v>
      </c>
      <c r="D3793" s="4" t="str">
        <f ca="1">VLOOKUP(A3793,predictions!A:B,2,FALSE)</f>
        <v>21/11/2022</v>
      </c>
      <c r="E3793" s="4">
        <f t="shared" ca="1" si="14"/>
        <v>44886</v>
      </c>
    </row>
    <row r="3794" spans="1:5" ht="13" x14ac:dyDescent="0.15">
      <c r="A3794" s="1">
        <f ca="1">IFERROR(__xludf.DUMMYFUNCTION("""COMPUTED_VALUE"""),126)</f>
        <v>126</v>
      </c>
      <c r="B3794" s="1" t="str">
        <f ca="1">IFERROR(__xludf.DUMMYFUNCTION("""COMPUTED_VALUE"""),"Media_TV_TF1 contribution")</f>
        <v>Media_TV_TF1 contribution</v>
      </c>
      <c r="C3794" s="1">
        <f ca="1">IFERROR(INDIRECT(ADDRESS(MATCH(A3794,'contribution par jour-semaine'!A:A,0),MATCH(B3794,'contribution par jour-semaine'!$1:$1,0),4,1,"contribution par jour-semaine")),"")</f>
        <v>12715.978515625</v>
      </c>
      <c r="D3794" s="4" t="str">
        <f ca="1">VLOOKUP(A3794,predictions!A:B,2,FALSE)</f>
        <v>21/11/2022</v>
      </c>
      <c r="E3794" s="4">
        <f t="shared" ca="1" si="14"/>
        <v>44886</v>
      </c>
    </row>
    <row r="3795" spans="1:5" ht="13" x14ac:dyDescent="0.15">
      <c r="A3795" s="1">
        <f ca="1">IFERROR(__xludf.DUMMYFUNCTION("""COMPUTED_VALUE"""),126)</f>
        <v>126</v>
      </c>
      <c r="B3795" s="1" t="str">
        <f ca="1">IFERROR(__xludf.DUMMYFUNCTION("""COMPUTED_VALUE"""),"Media_TV_Others contribution")</f>
        <v>Media_TV_Others contribution</v>
      </c>
      <c r="C3795" s="1">
        <f ca="1">IFERROR(INDIRECT(ADDRESS(MATCH(A3795,'contribution par jour-semaine'!A:A,0),MATCH(B3795,'contribution par jour-semaine'!$1:$1,0),4,1,"contribution par jour-semaine")),"")</f>
        <v>15432.658203125</v>
      </c>
      <c r="D3795" s="4" t="str">
        <f ca="1">VLOOKUP(A3795,predictions!A:B,2,FALSE)</f>
        <v>21/11/2022</v>
      </c>
      <c r="E3795" s="4">
        <f t="shared" ca="1" si="14"/>
        <v>44886</v>
      </c>
    </row>
    <row r="3796" spans="1:5" ht="13" x14ac:dyDescent="0.15">
      <c r="A3796" s="1">
        <f ca="1">IFERROR(__xludf.DUMMYFUNCTION("""COMPUTED_VALUE"""),126)</f>
        <v>126</v>
      </c>
      <c r="B3796" s="1" t="str">
        <f ca="1">IFERROR(__xludf.DUMMYFUNCTION("""COMPUTED_VALUE"""),"Media_TV_M6 contribution")</f>
        <v>Media_TV_M6 contribution</v>
      </c>
      <c r="C3796" s="1">
        <f ca="1">IFERROR(INDIRECT(ADDRESS(MATCH(A3796,'contribution par jour-semaine'!A:A,0),MATCH(B3796,'contribution par jour-semaine'!$1:$1,0),4,1,"contribution par jour-semaine")),"")</f>
        <v>17616.51953125</v>
      </c>
      <c r="D3796" s="4" t="str">
        <f ca="1">VLOOKUP(A3796,predictions!A:B,2,FALSE)</f>
        <v>21/11/2022</v>
      </c>
      <c r="E3796" s="4">
        <f t="shared" ca="1" si="14"/>
        <v>44886</v>
      </c>
    </row>
    <row r="3797" spans="1:5" ht="13" x14ac:dyDescent="0.15">
      <c r="A3797" s="1">
        <f ca="1">IFERROR(__xludf.DUMMYFUNCTION("""COMPUTED_VALUE"""),126)</f>
        <v>126</v>
      </c>
      <c r="B3797" s="1" t="str">
        <f ca="1">IFERROR(__xludf.DUMMYFUNCTION("""COMPUTED_VALUE"""),"Media_TV_TMC contribution")</f>
        <v>Media_TV_TMC contribution</v>
      </c>
      <c r="C3797" s="1">
        <f ca="1">IFERROR(INDIRECT(ADDRESS(MATCH(A3797,'contribution par jour-semaine'!A:A,0),MATCH(B3797,'contribution par jour-semaine'!$1:$1,0),4,1,"contribution par jour-semaine")),"")</f>
        <v>23663.083984375</v>
      </c>
      <c r="D3797" s="4" t="str">
        <f ca="1">VLOOKUP(A3797,predictions!A:B,2,FALSE)</f>
        <v>21/11/2022</v>
      </c>
      <c r="E3797" s="4">
        <f t="shared" ca="1" si="14"/>
        <v>44886</v>
      </c>
    </row>
    <row r="3798" spans="1:5" ht="13" x14ac:dyDescent="0.15">
      <c r="A3798" s="1">
        <f ca="1">IFERROR(__xludf.DUMMYFUNCTION("""COMPUTED_VALUE"""),126)</f>
        <v>126</v>
      </c>
      <c r="B3798" s="1" t="str">
        <f ca="1">IFERROR(__xludf.DUMMYFUNCTION("""COMPUTED_VALUE"""),"Media_TV_FRANCE 2 contribution")</f>
        <v>Media_TV_FRANCE 2 contribution</v>
      </c>
      <c r="C3798" s="1">
        <f ca="1">IFERROR(INDIRECT(ADDRESS(MATCH(A3798,'contribution par jour-semaine'!A:A,0),MATCH(B3798,'contribution par jour-semaine'!$1:$1,0),4,1,"contribution par jour-semaine")),"")</f>
        <v>15916.4580078125</v>
      </c>
      <c r="D3798" s="4" t="str">
        <f ca="1">VLOOKUP(A3798,predictions!A:B,2,FALSE)</f>
        <v>21/11/2022</v>
      </c>
      <c r="E3798" s="4">
        <f t="shared" ca="1" si="14"/>
        <v>44886</v>
      </c>
    </row>
    <row r="3799" spans="1:5" ht="13" x14ac:dyDescent="0.15">
      <c r="A3799" s="1">
        <f ca="1">IFERROR(__xludf.DUMMYFUNCTION("""COMPUTED_VALUE"""),126)</f>
        <v>126</v>
      </c>
      <c r="B3799" s="1" t="str">
        <f ca="1">IFERROR(__xludf.DUMMYFUNCTION("""COMPUTED_VALUE"""),"Media_TV_BFM TV contribution")</f>
        <v>Media_TV_BFM TV contribution</v>
      </c>
      <c r="C3799" s="1">
        <f ca="1">IFERROR(INDIRECT(ADDRESS(MATCH(A3799,'contribution par jour-semaine'!A:A,0),MATCH(B3799,'contribution par jour-semaine'!$1:$1,0),4,1,"contribution par jour-semaine")),"")</f>
        <v>9678.6396484375</v>
      </c>
      <c r="D3799" s="4" t="str">
        <f ca="1">VLOOKUP(A3799,predictions!A:B,2,FALSE)</f>
        <v>21/11/2022</v>
      </c>
      <c r="E3799" s="4">
        <f t="shared" ca="1" si="14"/>
        <v>44886</v>
      </c>
    </row>
    <row r="3800" spans="1:5" ht="13" x14ac:dyDescent="0.15">
      <c r="A3800" s="1">
        <f ca="1">IFERROR(__xludf.DUMMYFUNCTION("""COMPUTED_VALUE"""),126)</f>
        <v>126</v>
      </c>
      <c r="B3800" s="1" t="str">
        <f ca="1">IFERROR(__xludf.DUMMYFUNCTION("""COMPUTED_VALUE"""),"Media_TV_C8 contribution")</f>
        <v>Media_TV_C8 contribution</v>
      </c>
      <c r="C3800" s="1">
        <f ca="1">IFERROR(INDIRECT(ADDRESS(MATCH(A3800,'contribution par jour-semaine'!A:A,0),MATCH(B3800,'contribution par jour-semaine'!$1:$1,0),4,1,"contribution par jour-semaine")),"")</f>
        <v>8571.6083984375</v>
      </c>
      <c r="D3800" s="4" t="str">
        <f ca="1">VLOOKUP(A3800,predictions!A:B,2,FALSE)</f>
        <v>21/11/2022</v>
      </c>
      <c r="E3800" s="4">
        <f t="shared" ca="1" si="14"/>
        <v>44886</v>
      </c>
    </row>
    <row r="3801" spans="1:5" ht="13" x14ac:dyDescent="0.15">
      <c r="A3801" s="1">
        <f ca="1">IFERROR(__xludf.DUMMYFUNCTION("""COMPUTED_VALUE"""),126)</f>
        <v>126</v>
      </c>
      <c r="B3801" s="1" t="str">
        <f ca="1">IFERROR(__xludf.DUMMYFUNCTION("""COMPUTED_VALUE"""),"Media_TV_TF1 SERIES FILMS contribution")</f>
        <v>Media_TV_TF1 SERIES FILMS contribution</v>
      </c>
      <c r="C3801" s="1">
        <f ca="1">IFERROR(INDIRECT(ADDRESS(MATCH(A3801,'contribution par jour-semaine'!A:A,0),MATCH(B3801,'contribution par jour-semaine'!$1:$1,0),4,1,"contribution par jour-semaine")),"")</f>
        <v>8507.10546875</v>
      </c>
      <c r="D3801" s="4" t="str">
        <f ca="1">VLOOKUP(A3801,predictions!A:B,2,FALSE)</f>
        <v>21/11/2022</v>
      </c>
      <c r="E3801" s="4">
        <f t="shared" ca="1" si="14"/>
        <v>44886</v>
      </c>
    </row>
    <row r="3802" spans="1:5" ht="13" x14ac:dyDescent="0.15">
      <c r="A3802" s="1">
        <f ca="1">IFERROR(__xludf.DUMMYFUNCTION("""COMPUTED_VALUE"""),126)</f>
        <v>126</v>
      </c>
      <c r="B3802" s="1" t="str">
        <f ca="1">IFERROR(__xludf.DUMMYFUNCTION("""COMPUTED_VALUE"""),"Media_TV_NRJ12 contribution")</f>
        <v>Media_TV_NRJ12 contribution</v>
      </c>
      <c r="C3802" s="1">
        <f ca="1">IFERROR(INDIRECT(ADDRESS(MATCH(A3802,'contribution par jour-semaine'!A:A,0),MATCH(B3802,'contribution par jour-semaine'!$1:$1,0),4,1,"contribution par jour-semaine")),"")</f>
        <v>8641.82421875</v>
      </c>
      <c r="D3802" s="4" t="str">
        <f ca="1">VLOOKUP(A3802,predictions!A:B,2,FALSE)</f>
        <v>21/11/2022</v>
      </c>
      <c r="E3802" s="4">
        <f t="shared" ca="1" si="14"/>
        <v>44886</v>
      </c>
    </row>
    <row r="3803" spans="1:5" ht="13" x14ac:dyDescent="0.15">
      <c r="A3803" s="1">
        <f ca="1">IFERROR(__xludf.DUMMYFUNCTION("""COMPUTED_VALUE"""),126)</f>
        <v>126</v>
      </c>
      <c r="B3803" s="1" t="str">
        <f ca="1">IFERROR(__xludf.DUMMYFUNCTION("""COMPUTED_VALUE"""),"Media_Search contribution")</f>
        <v>Media_Search contribution</v>
      </c>
      <c r="C3803" s="1">
        <f ca="1">IFERROR(INDIRECT(ADDRESS(MATCH(A3803,'contribution par jour-semaine'!A:A,0),MATCH(B3803,'contribution par jour-semaine'!$1:$1,0),4,1,"contribution par jour-semaine")),"")</f>
        <v>99060.7578125</v>
      </c>
      <c r="D3803" s="4" t="str">
        <f ca="1">VLOOKUP(A3803,predictions!A:B,2,FALSE)</f>
        <v>21/11/2022</v>
      </c>
      <c r="E3803" s="4">
        <f t="shared" ca="1" si="14"/>
        <v>44886</v>
      </c>
    </row>
    <row r="3804" spans="1:5" ht="13" x14ac:dyDescent="0.15">
      <c r="A3804" s="1">
        <f ca="1">IFERROR(__xludf.DUMMYFUNCTION("""COMPUTED_VALUE"""),126)</f>
        <v>126</v>
      </c>
      <c r="B3804" s="1" t="str">
        <f ca="1">IFERROR(__xludf.DUMMYFUNCTION("""COMPUTED_VALUE"""),"Media_Social contribution")</f>
        <v>Media_Social contribution</v>
      </c>
      <c r="C3804" s="1">
        <f ca="1">IFERROR(INDIRECT(ADDRESS(MATCH(A3804,'contribution par jour-semaine'!A:A,0),MATCH(B3804,'contribution par jour-semaine'!$1:$1,0),4,1,"contribution par jour-semaine")),"")</f>
        <v>207229.984375</v>
      </c>
      <c r="D3804" s="4" t="str">
        <f ca="1">VLOOKUP(A3804,predictions!A:B,2,FALSE)</f>
        <v>21/11/2022</v>
      </c>
      <c r="E3804" s="4">
        <f t="shared" ca="1" si="14"/>
        <v>44886</v>
      </c>
    </row>
    <row r="3805" spans="1:5" ht="13" x14ac:dyDescent="0.15">
      <c r="A3805" s="1">
        <f ca="1">IFERROR(__xludf.DUMMYFUNCTION("""COMPUTED_VALUE"""),126)</f>
        <v>126</v>
      </c>
      <c r="B3805" s="1" t="str">
        <f ca="1">IFERROR(__xludf.DUMMYFUNCTION("""COMPUTED_VALUE"""),"Media_Display contribution")</f>
        <v>Media_Display contribution</v>
      </c>
      <c r="C3805" s="1">
        <f ca="1">IFERROR(INDIRECT(ADDRESS(MATCH(A3805,'contribution par jour-semaine'!A:A,0),MATCH(B3805,'contribution par jour-semaine'!$1:$1,0),4,1,"contribution par jour-semaine")),"")</f>
        <v>44566.1953125</v>
      </c>
      <c r="D3805" s="4" t="str">
        <f ca="1">VLOOKUP(A3805,predictions!A:B,2,FALSE)</f>
        <v>21/11/2022</v>
      </c>
      <c r="E3805" s="4">
        <f t="shared" ca="1" si="14"/>
        <v>44886</v>
      </c>
    </row>
    <row r="3806" spans="1:5" ht="13" x14ac:dyDescent="0.15">
      <c r="A3806" s="1">
        <f ca="1">IFERROR(__xludf.DUMMYFUNCTION("""COMPUTED_VALUE"""),126)</f>
        <v>126</v>
      </c>
      <c r="B3806" s="1" t="str">
        <f ca="1">IFERROR(__xludf.DUMMYFUNCTION("""COMPUTED_VALUE"""),"Media_OOH_JC DECAUX VITRINE 2M2 NATIONAL contribution")</f>
        <v>Media_OOH_JC DECAUX VITRINE 2M2 NATIONAL contribution</v>
      </c>
      <c r="C3806" s="1">
        <f ca="1">IFERROR(INDIRECT(ADDRESS(MATCH(A3806,'contribution par jour-semaine'!A:A,0),MATCH(B3806,'contribution par jour-semaine'!$1:$1,0),4,1,"contribution par jour-semaine")),"")</f>
        <v>736.078857421875</v>
      </c>
      <c r="D3806" s="4" t="str">
        <f ca="1">VLOOKUP(A3806,predictions!A:B,2,FALSE)</f>
        <v>21/11/2022</v>
      </c>
      <c r="E3806" s="4">
        <f t="shared" ca="1" si="14"/>
        <v>44886</v>
      </c>
    </row>
    <row r="3807" spans="1:5" ht="13" x14ac:dyDescent="0.15">
      <c r="A3807" s="1">
        <f ca="1">IFERROR(__xludf.DUMMYFUNCTION("""COMPUTED_VALUE"""),126)</f>
        <v>126</v>
      </c>
      <c r="B3807" s="1" t="str">
        <f ca="1">IFERROR(__xludf.DUMMYFUNCTION("""COMPUTED_VALUE"""),"Media_OOH_METROBUS METRO NATIONAL contribution")</f>
        <v>Media_OOH_METROBUS METRO NATIONAL contribution</v>
      </c>
      <c r="C3807" s="1">
        <f ca="1">IFERROR(INDIRECT(ADDRESS(MATCH(A3807,'contribution par jour-semaine'!A:A,0),MATCH(B3807,'contribution par jour-semaine'!$1:$1,0),4,1,"contribution par jour-semaine")),"")</f>
        <v>4773.41943359375</v>
      </c>
      <c r="D3807" s="4" t="str">
        <f ca="1">VLOOKUP(A3807,predictions!A:B,2,FALSE)</f>
        <v>21/11/2022</v>
      </c>
      <c r="E3807" s="4">
        <f t="shared" ca="1" si="14"/>
        <v>44886</v>
      </c>
    </row>
    <row r="3808" spans="1:5" ht="13" x14ac:dyDescent="0.15">
      <c r="A3808" s="1">
        <f ca="1">IFERROR(__xludf.DUMMYFUNCTION("""COMPUTED_VALUE"""),126)</f>
        <v>126</v>
      </c>
      <c r="B3808" s="1" t="str">
        <f ca="1">IFERROR(__xludf.DUMMYFUNCTION("""COMPUTED_VALUE"""),"Media_OOH_CLEAR CHANNEL SHOPPING MALLS contribution")</f>
        <v>Media_OOH_CLEAR CHANNEL SHOPPING MALLS contribution</v>
      </c>
      <c r="C3808" s="1">
        <f ca="1">IFERROR(INDIRECT(ADDRESS(MATCH(A3808,'contribution par jour-semaine'!A:A,0),MATCH(B3808,'contribution par jour-semaine'!$1:$1,0),4,1,"contribution par jour-semaine")),"")</f>
        <v>4534.78857421875</v>
      </c>
      <c r="D3808" s="4" t="str">
        <f ca="1">VLOOKUP(A3808,predictions!A:B,2,FALSE)</f>
        <v>21/11/2022</v>
      </c>
      <c r="E3808" s="4">
        <f t="shared" ca="1" si="14"/>
        <v>44886</v>
      </c>
    </row>
    <row r="3809" spans="1:5" ht="13" x14ac:dyDescent="0.15">
      <c r="A3809" s="1">
        <f ca="1">IFERROR(__xludf.DUMMYFUNCTION("""COMPUTED_VALUE"""),126)</f>
        <v>126</v>
      </c>
      <c r="B3809" s="1" t="str">
        <f ca="1">IFERROR(__xludf.DUMMYFUNCTION("""COMPUTED_VALUE"""),"Media_OOH_MEDIAGARES TRANSPORT contribution")</f>
        <v>Media_OOH_MEDIAGARES TRANSPORT contribution</v>
      </c>
      <c r="C3809" s="1">
        <f ca="1">IFERROR(INDIRECT(ADDRESS(MATCH(A3809,'contribution par jour-semaine'!A:A,0),MATCH(B3809,'contribution par jour-semaine'!$1:$1,0),4,1,"contribution par jour-semaine")),"")</f>
        <v>10143.8701171875</v>
      </c>
      <c r="D3809" s="4" t="str">
        <f ca="1">VLOOKUP(A3809,predictions!A:B,2,FALSE)</f>
        <v>21/11/2022</v>
      </c>
      <c r="E3809" s="4">
        <f t="shared" ca="1" si="14"/>
        <v>44886</v>
      </c>
    </row>
    <row r="3810" spans="1:5" ht="13" x14ac:dyDescent="0.15">
      <c r="A3810" s="1">
        <f ca="1">IFERROR(__xludf.DUMMYFUNCTION("""COMPUTED_VALUE"""),126)</f>
        <v>126</v>
      </c>
      <c r="B3810" s="1" t="str">
        <f ca="1">IFERROR(__xludf.DUMMYFUNCTION("""COMPUTED_VALUE"""),"Media_OOH_Others contribution")</f>
        <v>Media_OOH_Others contribution</v>
      </c>
      <c r="C3810" s="1">
        <f ca="1">IFERROR(INDIRECT(ADDRESS(MATCH(A3810,'contribution par jour-semaine'!A:A,0),MATCH(B3810,'contribution par jour-semaine'!$1:$1,0),4,1,"contribution par jour-semaine")),"")</f>
        <v>2398.874755859375</v>
      </c>
      <c r="D3810" s="4" t="str">
        <f ca="1">VLOOKUP(A3810,predictions!A:B,2,FALSE)</f>
        <v>21/11/2022</v>
      </c>
      <c r="E3810" s="4">
        <f t="shared" ca="1" si="14"/>
        <v>44886</v>
      </c>
    </row>
    <row r="3811" spans="1:5" ht="13" x14ac:dyDescent="0.15">
      <c r="A3811" s="1">
        <f ca="1">IFERROR(__xludf.DUMMYFUNCTION("""COMPUTED_VALUE"""),126)</f>
        <v>126</v>
      </c>
      <c r="B3811" s="1" t="str">
        <f ca="1">IFERROR(__xludf.DUMMYFUNCTION("""COMPUTED_VALUE"""),"baseline contribution")</f>
        <v>baseline contribution</v>
      </c>
      <c r="C3811" s="1">
        <f ca="1">IFERROR(INDIRECT(ADDRESS(MATCH(A3811,'contribution par jour-semaine'!A:A,0),MATCH(B3811,'contribution par jour-semaine'!$1:$1,0),4,1,"contribution par jour-semaine")),"")</f>
        <v>1212810.75</v>
      </c>
      <c r="D3811" s="4" t="str">
        <f ca="1">VLOOKUP(A3811,predictions!A:B,2,FALSE)</f>
        <v>21/11/2022</v>
      </c>
      <c r="E3811" s="4">
        <f t="shared" ca="1" si="14"/>
        <v>44886</v>
      </c>
    </row>
    <row r="3812" spans="1:5" ht="13" x14ac:dyDescent="0.15">
      <c r="A3812" s="1">
        <f ca="1">IFERROR(__xludf.DUMMYFUNCTION("""COMPUTED_VALUE"""),127)</f>
        <v>127</v>
      </c>
      <c r="B3812" s="1" t="str">
        <f ca="1">IFERROR(__xludf.DUMMYFUNCTION("""COMPUTED_VALUE"""),"Media_Print_Others contribution")</f>
        <v>Media_Print_Others contribution</v>
      </c>
      <c r="C3812" s="1">
        <f ca="1">IFERROR(INDIRECT(ADDRESS(MATCH(A3812,'contribution par jour-semaine'!A:A,0),MATCH(B3812,'contribution par jour-semaine'!$1:$1,0),4,1,"contribution par jour-semaine")),"")</f>
        <v>70647.4765625</v>
      </c>
      <c r="D3812" s="4" t="str">
        <f ca="1">VLOOKUP(A3812,predictions!A:B,2,FALSE)</f>
        <v>28/11/2022</v>
      </c>
      <c r="E3812" s="4">
        <f t="shared" ca="1" si="14"/>
        <v>44893</v>
      </c>
    </row>
    <row r="3813" spans="1:5" ht="13" x14ac:dyDescent="0.15">
      <c r="A3813" s="1">
        <f ca="1">IFERROR(__xludf.DUMMYFUNCTION("""COMPUTED_VALUE"""),127)</f>
        <v>127</v>
      </c>
      <c r="B3813" s="1" t="str">
        <f ca="1">IFERROR(__xludf.DUMMYFUNCTION("""COMPUTED_VALUE"""),"Media_Print_ELLE contribution")</f>
        <v>Media_Print_ELLE contribution</v>
      </c>
      <c r="C3813" s="1">
        <f ca="1">IFERROR(INDIRECT(ADDRESS(MATCH(A3813,'contribution par jour-semaine'!A:A,0),MATCH(B3813,'contribution par jour-semaine'!$1:$1,0),4,1,"contribution par jour-semaine")),"")</f>
        <v>60776.94140625</v>
      </c>
      <c r="D3813" s="4" t="str">
        <f ca="1">VLOOKUP(A3813,predictions!A:B,2,FALSE)</f>
        <v>28/11/2022</v>
      </c>
      <c r="E3813" s="4">
        <f t="shared" ca="1" si="14"/>
        <v>44893</v>
      </c>
    </row>
    <row r="3814" spans="1:5" ht="13" x14ac:dyDescent="0.15">
      <c r="A3814" s="1">
        <f ca="1">IFERROR(__xludf.DUMMYFUNCTION("""COMPUTED_VALUE"""),127)</f>
        <v>127</v>
      </c>
      <c r="B3814" s="1" t="str">
        <f ca="1">IFERROR(__xludf.DUMMYFUNCTION("""COMPUTED_VALUE"""),"Media_Print_MADAME FIGARO contribution")</f>
        <v>Media_Print_MADAME FIGARO contribution</v>
      </c>
      <c r="C3814" s="1">
        <f ca="1">IFERROR(INDIRECT(ADDRESS(MATCH(A3814,'contribution par jour-semaine'!A:A,0),MATCH(B3814,'contribution par jour-semaine'!$1:$1,0),4,1,"contribution par jour-semaine")),"")</f>
        <v>25879.732421875</v>
      </c>
      <c r="D3814" s="4" t="str">
        <f ca="1">VLOOKUP(A3814,predictions!A:B,2,FALSE)</f>
        <v>28/11/2022</v>
      </c>
      <c r="E3814" s="4">
        <f t="shared" ca="1" si="14"/>
        <v>44893</v>
      </c>
    </row>
    <row r="3815" spans="1:5" ht="13" x14ac:dyDescent="0.15">
      <c r="A3815" s="1">
        <f ca="1">IFERROR(__xludf.DUMMYFUNCTION("""COMPUTED_VALUE"""),127)</f>
        <v>127</v>
      </c>
      <c r="B3815" s="1" t="str">
        <f ca="1">IFERROR(__xludf.DUMMYFUNCTION("""COMPUTED_VALUE"""),"Media_Print_MARIE CLAIRE contribution")</f>
        <v>Media_Print_MARIE CLAIRE contribution</v>
      </c>
      <c r="C3815" s="1">
        <f ca="1">IFERROR(INDIRECT(ADDRESS(MATCH(A3815,'contribution par jour-semaine'!A:A,0),MATCH(B3815,'contribution par jour-semaine'!$1:$1,0),4,1,"contribution par jour-semaine")),"")</f>
        <v>17905.498046875</v>
      </c>
      <c r="D3815" s="4" t="str">
        <f ca="1">VLOOKUP(A3815,predictions!A:B,2,FALSE)</f>
        <v>28/11/2022</v>
      </c>
      <c r="E3815" s="4">
        <f t="shared" ca="1" si="14"/>
        <v>44893</v>
      </c>
    </row>
    <row r="3816" spans="1:5" ht="13" x14ac:dyDescent="0.15">
      <c r="A3816" s="1">
        <f ca="1">IFERROR(__xludf.DUMMYFUNCTION("""COMPUTED_VALUE"""),127)</f>
        <v>127</v>
      </c>
      <c r="B3816" s="1" t="str">
        <f ca="1">IFERROR(__xludf.DUMMYFUNCTION("""COMPUTED_VALUE"""),"Media_Print_VERSION FEMINA contribution")</f>
        <v>Media_Print_VERSION FEMINA contribution</v>
      </c>
      <c r="C3816" s="1">
        <f ca="1">IFERROR(INDIRECT(ADDRESS(MATCH(A3816,'contribution par jour-semaine'!A:A,0),MATCH(B3816,'contribution par jour-semaine'!$1:$1,0),4,1,"contribution par jour-semaine")),"")</f>
        <v>61159.75390625</v>
      </c>
      <c r="D3816" s="4" t="str">
        <f ca="1">VLOOKUP(A3816,predictions!A:B,2,FALSE)</f>
        <v>28/11/2022</v>
      </c>
      <c r="E3816" s="4">
        <f t="shared" ca="1" si="14"/>
        <v>44893</v>
      </c>
    </row>
    <row r="3817" spans="1:5" ht="13" x14ac:dyDescent="0.15">
      <c r="A3817" s="1">
        <f ca="1">IFERROR(__xludf.DUMMYFUNCTION("""COMPUTED_VALUE"""),127)</f>
        <v>127</v>
      </c>
      <c r="B3817" s="1" t="str">
        <f ca="1">IFERROR(__xludf.DUMMYFUNCTION("""COMPUTED_VALUE"""),"Media_Print_GALA contribution")</f>
        <v>Media_Print_GALA contribution</v>
      </c>
      <c r="C3817" s="1">
        <f ca="1">IFERROR(INDIRECT(ADDRESS(MATCH(A3817,'contribution par jour-semaine'!A:A,0),MATCH(B3817,'contribution par jour-semaine'!$1:$1,0),4,1,"contribution par jour-semaine")),"")</f>
        <v>29793.53125</v>
      </c>
      <c r="D3817" s="4" t="str">
        <f ca="1">VLOOKUP(A3817,predictions!A:B,2,FALSE)</f>
        <v>28/11/2022</v>
      </c>
      <c r="E3817" s="4">
        <f t="shared" ca="1" si="14"/>
        <v>44893</v>
      </c>
    </row>
    <row r="3818" spans="1:5" ht="13" x14ac:dyDescent="0.15">
      <c r="A3818" s="1">
        <f ca="1">IFERROR(__xludf.DUMMYFUNCTION("""COMPUTED_VALUE"""),127)</f>
        <v>127</v>
      </c>
      <c r="B3818" s="1" t="str">
        <f ca="1">IFERROR(__xludf.DUMMYFUNCTION("""COMPUTED_VALUE"""),"Media_Print_COSMOPOLITAN contribution")</f>
        <v>Media_Print_COSMOPOLITAN contribution</v>
      </c>
      <c r="C3818" s="1">
        <f ca="1">IFERROR(INDIRECT(ADDRESS(MATCH(A3818,'contribution par jour-semaine'!A:A,0),MATCH(B3818,'contribution par jour-semaine'!$1:$1,0),4,1,"contribution par jour-semaine")),"")</f>
        <v>37370.953125</v>
      </c>
      <c r="D3818" s="4" t="str">
        <f ca="1">VLOOKUP(A3818,predictions!A:B,2,FALSE)</f>
        <v>28/11/2022</v>
      </c>
      <c r="E3818" s="4">
        <f t="shared" ca="1" si="14"/>
        <v>44893</v>
      </c>
    </row>
    <row r="3819" spans="1:5" ht="13" x14ac:dyDescent="0.15">
      <c r="A3819" s="1">
        <f ca="1">IFERROR(__xludf.DUMMYFUNCTION("""COMPUTED_VALUE"""),127)</f>
        <v>127</v>
      </c>
      <c r="B3819" s="1" t="str">
        <f ca="1">IFERROR(__xludf.DUMMYFUNCTION("""COMPUTED_VALUE"""),"Media_Print_FEMME ACTUELLE contribution")</f>
        <v>Media_Print_FEMME ACTUELLE contribution</v>
      </c>
      <c r="C3819" s="1">
        <f ca="1">IFERROR(INDIRECT(ADDRESS(MATCH(A3819,'contribution par jour-semaine'!A:A,0),MATCH(B3819,'contribution par jour-semaine'!$1:$1,0),4,1,"contribution par jour-semaine")),"")</f>
        <v>33147.75</v>
      </c>
      <c r="D3819" s="4" t="str">
        <f ca="1">VLOOKUP(A3819,predictions!A:B,2,FALSE)</f>
        <v>28/11/2022</v>
      </c>
      <c r="E3819" s="4">
        <f t="shared" ca="1" si="14"/>
        <v>44893</v>
      </c>
    </row>
    <row r="3820" spans="1:5" ht="13" x14ac:dyDescent="0.15">
      <c r="A3820" s="1">
        <f ca="1">IFERROR(__xludf.DUMMYFUNCTION("""COMPUTED_VALUE"""),127)</f>
        <v>127</v>
      </c>
      <c r="B3820" s="1" t="str">
        <f ca="1">IFERROR(__xludf.DUMMYFUNCTION("""COMPUTED_VALUE"""),"Media_Print_PARIS MATCH contribution")</f>
        <v>Media_Print_PARIS MATCH contribution</v>
      </c>
      <c r="C3820" s="1">
        <f ca="1">IFERROR(INDIRECT(ADDRESS(MATCH(A3820,'contribution par jour-semaine'!A:A,0),MATCH(B3820,'contribution par jour-semaine'!$1:$1,0),4,1,"contribution par jour-semaine")),"")</f>
        <v>26851.375</v>
      </c>
      <c r="D3820" s="4" t="str">
        <f ca="1">VLOOKUP(A3820,predictions!A:B,2,FALSE)</f>
        <v>28/11/2022</v>
      </c>
      <c r="E3820" s="4">
        <f t="shared" ca="1" si="14"/>
        <v>44893</v>
      </c>
    </row>
    <row r="3821" spans="1:5" ht="13" x14ac:dyDescent="0.15">
      <c r="A3821" s="1">
        <f ca="1">IFERROR(__xludf.DUMMYFUNCTION("""COMPUTED_VALUE"""),127)</f>
        <v>127</v>
      </c>
      <c r="B3821" s="1" t="str">
        <f ca="1">IFERROR(__xludf.DUMMYFUNCTION("""COMPUTED_VALUE"""),"Media_Print_BIBA contribution")</f>
        <v>Media_Print_BIBA contribution</v>
      </c>
      <c r="C3821" s="1">
        <f ca="1">IFERROR(INDIRECT(ADDRESS(MATCH(A3821,'contribution par jour-semaine'!A:A,0),MATCH(B3821,'contribution par jour-semaine'!$1:$1,0),4,1,"contribution par jour-semaine")),"")</f>
        <v>29229.345703125</v>
      </c>
      <c r="D3821" s="4" t="str">
        <f ca="1">VLOOKUP(A3821,predictions!A:B,2,FALSE)</f>
        <v>28/11/2022</v>
      </c>
      <c r="E3821" s="4">
        <f t="shared" ca="1" si="14"/>
        <v>44893</v>
      </c>
    </row>
    <row r="3822" spans="1:5" ht="13" x14ac:dyDescent="0.15">
      <c r="A3822" s="1">
        <f ca="1">IFERROR(__xludf.DUMMYFUNCTION("""COMPUTED_VALUE"""),127)</f>
        <v>127</v>
      </c>
      <c r="B3822" s="1" t="str">
        <f ca="1">IFERROR(__xludf.DUMMYFUNCTION("""COMPUTED_VALUE"""),"Media_Print_AVANTAGES contribution")</f>
        <v>Media_Print_AVANTAGES contribution</v>
      </c>
      <c r="C3822" s="1">
        <f ca="1">IFERROR(INDIRECT(ADDRESS(MATCH(A3822,'contribution par jour-semaine'!A:A,0),MATCH(B3822,'contribution par jour-semaine'!$1:$1,0),4,1,"contribution par jour-semaine")),"")</f>
        <v>12533.318359375</v>
      </c>
      <c r="D3822" s="4" t="str">
        <f ca="1">VLOOKUP(A3822,predictions!A:B,2,FALSE)</f>
        <v>28/11/2022</v>
      </c>
      <c r="E3822" s="4">
        <f t="shared" ca="1" si="14"/>
        <v>44893</v>
      </c>
    </row>
    <row r="3823" spans="1:5" ht="13" x14ac:dyDescent="0.15">
      <c r="A3823" s="1">
        <f ca="1">IFERROR(__xludf.DUMMYFUNCTION("""COMPUTED_VALUE"""),127)</f>
        <v>127</v>
      </c>
      <c r="B3823" s="1" t="str">
        <f ca="1">IFERROR(__xludf.DUMMYFUNCTION("""COMPUTED_VALUE"""),"Media_Print_PSYCHOLOGIES contribution")</f>
        <v>Media_Print_PSYCHOLOGIES contribution</v>
      </c>
      <c r="C3823" s="1">
        <f ca="1">IFERROR(INDIRECT(ADDRESS(MATCH(A3823,'contribution par jour-semaine'!A:A,0),MATCH(B3823,'contribution par jour-semaine'!$1:$1,0),4,1,"contribution par jour-semaine")),"")</f>
        <v>6189.96923828125</v>
      </c>
      <c r="D3823" s="4" t="str">
        <f ca="1">VLOOKUP(A3823,predictions!A:B,2,FALSE)</f>
        <v>28/11/2022</v>
      </c>
      <c r="E3823" s="4">
        <f t="shared" ca="1" si="14"/>
        <v>44893</v>
      </c>
    </row>
    <row r="3824" spans="1:5" ht="13" x14ac:dyDescent="0.15">
      <c r="A3824" s="1">
        <f ca="1">IFERROR(__xludf.DUMMYFUNCTION("""COMPUTED_VALUE"""),127)</f>
        <v>127</v>
      </c>
      <c r="B3824" s="1" t="str">
        <f ca="1">IFERROR(__xludf.DUMMYFUNCTION("""COMPUTED_VALUE"""),"Media_TV_TF1 contribution")</f>
        <v>Media_TV_TF1 contribution</v>
      </c>
      <c r="C3824" s="1">
        <f ca="1">IFERROR(INDIRECT(ADDRESS(MATCH(A3824,'contribution par jour-semaine'!A:A,0),MATCH(B3824,'contribution par jour-semaine'!$1:$1,0),4,1,"contribution par jour-semaine")),"")</f>
        <v>11318.365234375</v>
      </c>
      <c r="D3824" s="4" t="str">
        <f ca="1">VLOOKUP(A3824,predictions!A:B,2,FALSE)</f>
        <v>28/11/2022</v>
      </c>
      <c r="E3824" s="4">
        <f t="shared" ca="1" si="14"/>
        <v>44893</v>
      </c>
    </row>
    <row r="3825" spans="1:5" ht="13" x14ac:dyDescent="0.15">
      <c r="A3825" s="1">
        <f ca="1">IFERROR(__xludf.DUMMYFUNCTION("""COMPUTED_VALUE"""),127)</f>
        <v>127</v>
      </c>
      <c r="B3825" s="1" t="str">
        <f ca="1">IFERROR(__xludf.DUMMYFUNCTION("""COMPUTED_VALUE"""),"Media_TV_Others contribution")</f>
        <v>Media_TV_Others contribution</v>
      </c>
      <c r="C3825" s="1">
        <f ca="1">IFERROR(INDIRECT(ADDRESS(MATCH(A3825,'contribution par jour-semaine'!A:A,0),MATCH(B3825,'contribution par jour-semaine'!$1:$1,0),4,1,"contribution par jour-semaine")),"")</f>
        <v>13062.7666015625</v>
      </c>
      <c r="D3825" s="4" t="str">
        <f ca="1">VLOOKUP(A3825,predictions!A:B,2,FALSE)</f>
        <v>28/11/2022</v>
      </c>
      <c r="E3825" s="4">
        <f t="shared" ca="1" si="14"/>
        <v>44893</v>
      </c>
    </row>
    <row r="3826" spans="1:5" ht="13" x14ac:dyDescent="0.15">
      <c r="A3826" s="1">
        <f ca="1">IFERROR(__xludf.DUMMYFUNCTION("""COMPUTED_VALUE"""),127)</f>
        <v>127</v>
      </c>
      <c r="B3826" s="1" t="str">
        <f ca="1">IFERROR(__xludf.DUMMYFUNCTION("""COMPUTED_VALUE"""),"Media_TV_M6 contribution")</f>
        <v>Media_TV_M6 contribution</v>
      </c>
      <c r="C3826" s="1">
        <f ca="1">IFERROR(INDIRECT(ADDRESS(MATCH(A3826,'contribution par jour-semaine'!A:A,0),MATCH(B3826,'contribution par jour-semaine'!$1:$1,0),4,1,"contribution par jour-semaine")),"")</f>
        <v>16725.966796875</v>
      </c>
      <c r="D3826" s="4" t="str">
        <f ca="1">VLOOKUP(A3826,predictions!A:B,2,FALSE)</f>
        <v>28/11/2022</v>
      </c>
      <c r="E3826" s="4">
        <f t="shared" ca="1" si="14"/>
        <v>44893</v>
      </c>
    </row>
    <row r="3827" spans="1:5" ht="13" x14ac:dyDescent="0.15">
      <c r="A3827" s="1">
        <f ca="1">IFERROR(__xludf.DUMMYFUNCTION("""COMPUTED_VALUE"""),127)</f>
        <v>127</v>
      </c>
      <c r="B3827" s="1" t="str">
        <f ca="1">IFERROR(__xludf.DUMMYFUNCTION("""COMPUTED_VALUE"""),"Media_TV_TMC contribution")</f>
        <v>Media_TV_TMC contribution</v>
      </c>
      <c r="C3827" s="1">
        <f ca="1">IFERROR(INDIRECT(ADDRESS(MATCH(A3827,'contribution par jour-semaine'!A:A,0),MATCH(B3827,'contribution par jour-semaine'!$1:$1,0),4,1,"contribution par jour-semaine")),"")</f>
        <v>17414.97265625</v>
      </c>
      <c r="D3827" s="4" t="str">
        <f ca="1">VLOOKUP(A3827,predictions!A:B,2,FALSE)</f>
        <v>28/11/2022</v>
      </c>
      <c r="E3827" s="4">
        <f t="shared" ref="E3827:E4081" ca="1" si="15">DATE(RIGHT(D3827,4),MID(D3827,4,2),LEFT(D3827,2))</f>
        <v>44893</v>
      </c>
    </row>
    <row r="3828" spans="1:5" ht="13" x14ac:dyDescent="0.15">
      <c r="A3828" s="1">
        <f ca="1">IFERROR(__xludf.DUMMYFUNCTION("""COMPUTED_VALUE"""),127)</f>
        <v>127</v>
      </c>
      <c r="B3828" s="1" t="str">
        <f ca="1">IFERROR(__xludf.DUMMYFUNCTION("""COMPUTED_VALUE"""),"Media_TV_FRANCE 2 contribution")</f>
        <v>Media_TV_FRANCE 2 contribution</v>
      </c>
      <c r="C3828" s="1">
        <f ca="1">IFERROR(INDIRECT(ADDRESS(MATCH(A3828,'contribution par jour-semaine'!A:A,0),MATCH(B3828,'contribution par jour-semaine'!$1:$1,0),4,1,"contribution par jour-semaine")),"")</f>
        <v>14647.7568359375</v>
      </c>
      <c r="D3828" s="4" t="str">
        <f ca="1">VLOOKUP(A3828,predictions!A:B,2,FALSE)</f>
        <v>28/11/2022</v>
      </c>
      <c r="E3828" s="4">
        <f t="shared" ca="1" si="15"/>
        <v>44893</v>
      </c>
    </row>
    <row r="3829" spans="1:5" ht="13" x14ac:dyDescent="0.15">
      <c r="A3829" s="1">
        <f ca="1">IFERROR(__xludf.DUMMYFUNCTION("""COMPUTED_VALUE"""),127)</f>
        <v>127</v>
      </c>
      <c r="B3829" s="1" t="str">
        <f ca="1">IFERROR(__xludf.DUMMYFUNCTION("""COMPUTED_VALUE"""),"Media_TV_BFM TV contribution")</f>
        <v>Media_TV_BFM TV contribution</v>
      </c>
      <c r="C3829" s="1">
        <f ca="1">IFERROR(INDIRECT(ADDRESS(MATCH(A3829,'contribution par jour-semaine'!A:A,0),MATCH(B3829,'contribution par jour-semaine'!$1:$1,0),4,1,"contribution par jour-semaine")),"")</f>
        <v>7848.1591796875</v>
      </c>
      <c r="D3829" s="4" t="str">
        <f ca="1">VLOOKUP(A3829,predictions!A:B,2,FALSE)</f>
        <v>28/11/2022</v>
      </c>
      <c r="E3829" s="4">
        <f t="shared" ca="1" si="15"/>
        <v>44893</v>
      </c>
    </row>
    <row r="3830" spans="1:5" ht="13" x14ac:dyDescent="0.15">
      <c r="A3830" s="1">
        <f ca="1">IFERROR(__xludf.DUMMYFUNCTION("""COMPUTED_VALUE"""),127)</f>
        <v>127</v>
      </c>
      <c r="B3830" s="1" t="str">
        <f ca="1">IFERROR(__xludf.DUMMYFUNCTION("""COMPUTED_VALUE"""),"Media_TV_C8 contribution")</f>
        <v>Media_TV_C8 contribution</v>
      </c>
      <c r="C3830" s="1">
        <f ca="1">IFERROR(INDIRECT(ADDRESS(MATCH(A3830,'contribution par jour-semaine'!A:A,0),MATCH(B3830,'contribution par jour-semaine'!$1:$1,0),4,1,"contribution par jour-semaine")),"")</f>
        <v>8231.1162109375</v>
      </c>
      <c r="D3830" s="4" t="str">
        <f ca="1">VLOOKUP(A3830,predictions!A:B,2,FALSE)</f>
        <v>28/11/2022</v>
      </c>
      <c r="E3830" s="4">
        <f t="shared" ca="1" si="15"/>
        <v>44893</v>
      </c>
    </row>
    <row r="3831" spans="1:5" ht="13" x14ac:dyDescent="0.15">
      <c r="A3831" s="1">
        <f ca="1">IFERROR(__xludf.DUMMYFUNCTION("""COMPUTED_VALUE"""),127)</f>
        <v>127</v>
      </c>
      <c r="B3831" s="1" t="str">
        <f ca="1">IFERROR(__xludf.DUMMYFUNCTION("""COMPUTED_VALUE"""),"Media_TV_TF1 SERIES FILMS contribution")</f>
        <v>Media_TV_TF1 SERIES FILMS contribution</v>
      </c>
      <c r="C3831" s="1">
        <f ca="1">IFERROR(INDIRECT(ADDRESS(MATCH(A3831,'contribution par jour-semaine'!A:A,0),MATCH(B3831,'contribution par jour-semaine'!$1:$1,0),4,1,"contribution par jour-semaine")),"")</f>
        <v>7748.90625</v>
      </c>
      <c r="D3831" s="4" t="str">
        <f ca="1">VLOOKUP(A3831,predictions!A:B,2,FALSE)</f>
        <v>28/11/2022</v>
      </c>
      <c r="E3831" s="4">
        <f t="shared" ca="1" si="15"/>
        <v>44893</v>
      </c>
    </row>
    <row r="3832" spans="1:5" ht="13" x14ac:dyDescent="0.15">
      <c r="A3832" s="1">
        <f ca="1">IFERROR(__xludf.DUMMYFUNCTION("""COMPUTED_VALUE"""),127)</f>
        <v>127</v>
      </c>
      <c r="B3832" s="1" t="str">
        <f ca="1">IFERROR(__xludf.DUMMYFUNCTION("""COMPUTED_VALUE"""),"Media_TV_NRJ12 contribution")</f>
        <v>Media_TV_NRJ12 contribution</v>
      </c>
      <c r="C3832" s="1">
        <f ca="1">IFERROR(INDIRECT(ADDRESS(MATCH(A3832,'contribution par jour-semaine'!A:A,0),MATCH(B3832,'contribution par jour-semaine'!$1:$1,0),4,1,"contribution par jour-semaine")),"")</f>
        <v>6760.51513671875</v>
      </c>
      <c r="D3832" s="4" t="str">
        <f ca="1">VLOOKUP(A3832,predictions!A:B,2,FALSE)</f>
        <v>28/11/2022</v>
      </c>
      <c r="E3832" s="4">
        <f t="shared" ca="1" si="15"/>
        <v>44893</v>
      </c>
    </row>
    <row r="3833" spans="1:5" ht="13" x14ac:dyDescent="0.15">
      <c r="A3833" s="1">
        <f ca="1">IFERROR(__xludf.DUMMYFUNCTION("""COMPUTED_VALUE"""),127)</f>
        <v>127</v>
      </c>
      <c r="B3833" s="1" t="str">
        <f ca="1">IFERROR(__xludf.DUMMYFUNCTION("""COMPUTED_VALUE"""),"Media_Search contribution")</f>
        <v>Media_Search contribution</v>
      </c>
      <c r="C3833" s="1">
        <f ca="1">IFERROR(INDIRECT(ADDRESS(MATCH(A3833,'contribution par jour-semaine'!A:A,0),MATCH(B3833,'contribution par jour-semaine'!$1:$1,0),4,1,"contribution par jour-semaine")),"")</f>
        <v>97488.0234375</v>
      </c>
      <c r="D3833" s="4" t="str">
        <f ca="1">VLOOKUP(A3833,predictions!A:B,2,FALSE)</f>
        <v>28/11/2022</v>
      </c>
      <c r="E3833" s="4">
        <f t="shared" ca="1" si="15"/>
        <v>44893</v>
      </c>
    </row>
    <row r="3834" spans="1:5" ht="13" x14ac:dyDescent="0.15">
      <c r="A3834" s="1">
        <f ca="1">IFERROR(__xludf.DUMMYFUNCTION("""COMPUTED_VALUE"""),127)</f>
        <v>127</v>
      </c>
      <c r="B3834" s="1" t="str">
        <f ca="1">IFERROR(__xludf.DUMMYFUNCTION("""COMPUTED_VALUE"""),"Media_Social contribution")</f>
        <v>Media_Social contribution</v>
      </c>
      <c r="C3834" s="1">
        <f ca="1">IFERROR(INDIRECT(ADDRESS(MATCH(A3834,'contribution par jour-semaine'!A:A,0),MATCH(B3834,'contribution par jour-semaine'!$1:$1,0),4,1,"contribution par jour-semaine")),"")</f>
        <v>206265.625</v>
      </c>
      <c r="D3834" s="4" t="str">
        <f ca="1">VLOOKUP(A3834,predictions!A:B,2,FALSE)</f>
        <v>28/11/2022</v>
      </c>
      <c r="E3834" s="4">
        <f t="shared" ca="1" si="15"/>
        <v>44893</v>
      </c>
    </row>
    <row r="3835" spans="1:5" ht="13" x14ac:dyDescent="0.15">
      <c r="A3835" s="1">
        <f ca="1">IFERROR(__xludf.DUMMYFUNCTION("""COMPUTED_VALUE"""),127)</f>
        <v>127</v>
      </c>
      <c r="B3835" s="1" t="str">
        <f ca="1">IFERROR(__xludf.DUMMYFUNCTION("""COMPUTED_VALUE"""),"Media_Display contribution")</f>
        <v>Media_Display contribution</v>
      </c>
      <c r="C3835" s="1">
        <f ca="1">IFERROR(INDIRECT(ADDRESS(MATCH(A3835,'contribution par jour-semaine'!A:A,0),MATCH(B3835,'contribution par jour-semaine'!$1:$1,0),4,1,"contribution par jour-semaine")),"")</f>
        <v>43329.69140625</v>
      </c>
      <c r="D3835" s="4" t="str">
        <f ca="1">VLOOKUP(A3835,predictions!A:B,2,FALSE)</f>
        <v>28/11/2022</v>
      </c>
      <c r="E3835" s="4">
        <f t="shared" ca="1" si="15"/>
        <v>44893</v>
      </c>
    </row>
    <row r="3836" spans="1:5" ht="13" x14ac:dyDescent="0.15">
      <c r="A3836" s="1">
        <f ca="1">IFERROR(__xludf.DUMMYFUNCTION("""COMPUTED_VALUE"""),127)</f>
        <v>127</v>
      </c>
      <c r="B3836" s="1" t="str">
        <f ca="1">IFERROR(__xludf.DUMMYFUNCTION("""COMPUTED_VALUE"""),"Media_OOH_JC DECAUX VITRINE 2M2 NATIONAL contribution")</f>
        <v>Media_OOH_JC DECAUX VITRINE 2M2 NATIONAL contribution</v>
      </c>
      <c r="C3836" s="1">
        <f ca="1">IFERROR(INDIRECT(ADDRESS(MATCH(A3836,'contribution par jour-semaine'!A:A,0),MATCH(B3836,'contribution par jour-semaine'!$1:$1,0),4,1,"contribution par jour-semaine")),"")</f>
        <v>717.887939453125</v>
      </c>
      <c r="D3836" s="4" t="str">
        <f ca="1">VLOOKUP(A3836,predictions!A:B,2,FALSE)</f>
        <v>28/11/2022</v>
      </c>
      <c r="E3836" s="4">
        <f t="shared" ca="1" si="15"/>
        <v>44893</v>
      </c>
    </row>
    <row r="3837" spans="1:5" ht="13" x14ac:dyDescent="0.15">
      <c r="A3837" s="1">
        <f ca="1">IFERROR(__xludf.DUMMYFUNCTION("""COMPUTED_VALUE"""),127)</f>
        <v>127</v>
      </c>
      <c r="B3837" s="1" t="str">
        <f ca="1">IFERROR(__xludf.DUMMYFUNCTION("""COMPUTED_VALUE"""),"Media_OOH_METROBUS METRO NATIONAL contribution")</f>
        <v>Media_OOH_METROBUS METRO NATIONAL contribution</v>
      </c>
      <c r="C3837" s="1">
        <f ca="1">IFERROR(INDIRECT(ADDRESS(MATCH(A3837,'contribution par jour-semaine'!A:A,0),MATCH(B3837,'contribution par jour-semaine'!$1:$1,0),4,1,"contribution par jour-semaine")),"")</f>
        <v>4324.146484375</v>
      </c>
      <c r="D3837" s="4" t="str">
        <f ca="1">VLOOKUP(A3837,predictions!A:B,2,FALSE)</f>
        <v>28/11/2022</v>
      </c>
      <c r="E3837" s="4">
        <f t="shared" ca="1" si="15"/>
        <v>44893</v>
      </c>
    </row>
    <row r="3838" spans="1:5" ht="13" x14ac:dyDescent="0.15">
      <c r="A3838" s="1">
        <f ca="1">IFERROR(__xludf.DUMMYFUNCTION("""COMPUTED_VALUE"""),127)</f>
        <v>127</v>
      </c>
      <c r="B3838" s="1" t="str">
        <f ca="1">IFERROR(__xludf.DUMMYFUNCTION("""COMPUTED_VALUE"""),"Media_OOH_CLEAR CHANNEL SHOPPING MALLS contribution")</f>
        <v>Media_OOH_CLEAR CHANNEL SHOPPING MALLS contribution</v>
      </c>
      <c r="C3838" s="1">
        <f ca="1">IFERROR(INDIRECT(ADDRESS(MATCH(A3838,'contribution par jour-semaine'!A:A,0),MATCH(B3838,'contribution par jour-semaine'!$1:$1,0),4,1,"contribution par jour-semaine")),"")</f>
        <v>4416.20751953125</v>
      </c>
      <c r="D3838" s="4" t="str">
        <f ca="1">VLOOKUP(A3838,predictions!A:B,2,FALSE)</f>
        <v>28/11/2022</v>
      </c>
      <c r="E3838" s="4">
        <f t="shared" ca="1" si="15"/>
        <v>44893</v>
      </c>
    </row>
    <row r="3839" spans="1:5" ht="13" x14ac:dyDescent="0.15">
      <c r="A3839" s="1">
        <f ca="1">IFERROR(__xludf.DUMMYFUNCTION("""COMPUTED_VALUE"""),127)</f>
        <v>127</v>
      </c>
      <c r="B3839" s="1" t="str">
        <f ca="1">IFERROR(__xludf.DUMMYFUNCTION("""COMPUTED_VALUE"""),"Media_OOH_MEDIAGARES TRANSPORT contribution")</f>
        <v>Media_OOH_MEDIAGARES TRANSPORT contribution</v>
      </c>
      <c r="C3839" s="1">
        <f ca="1">IFERROR(INDIRECT(ADDRESS(MATCH(A3839,'contribution par jour-semaine'!A:A,0),MATCH(B3839,'contribution par jour-semaine'!$1:$1,0),4,1,"contribution par jour-semaine")),"")</f>
        <v>10006.7080078125</v>
      </c>
      <c r="D3839" s="4" t="str">
        <f ca="1">VLOOKUP(A3839,predictions!A:B,2,FALSE)</f>
        <v>28/11/2022</v>
      </c>
      <c r="E3839" s="4">
        <f t="shared" ca="1" si="15"/>
        <v>44893</v>
      </c>
    </row>
    <row r="3840" spans="1:5" ht="13" x14ac:dyDescent="0.15">
      <c r="A3840" s="1">
        <f ca="1">IFERROR(__xludf.DUMMYFUNCTION("""COMPUTED_VALUE"""),127)</f>
        <v>127</v>
      </c>
      <c r="B3840" s="1" t="str">
        <f ca="1">IFERROR(__xludf.DUMMYFUNCTION("""COMPUTED_VALUE"""),"Media_OOH_Others contribution")</f>
        <v>Media_OOH_Others contribution</v>
      </c>
      <c r="C3840" s="1">
        <f ca="1">IFERROR(INDIRECT(ADDRESS(MATCH(A3840,'contribution par jour-semaine'!A:A,0),MATCH(B3840,'contribution par jour-semaine'!$1:$1,0),4,1,"contribution par jour-semaine")),"")</f>
        <v>2344.459228515625</v>
      </c>
      <c r="D3840" s="4" t="str">
        <f ca="1">VLOOKUP(A3840,predictions!A:B,2,FALSE)</f>
        <v>28/11/2022</v>
      </c>
      <c r="E3840" s="4">
        <f t="shared" ca="1" si="15"/>
        <v>44893</v>
      </c>
    </row>
    <row r="3841" spans="1:5" ht="13" x14ac:dyDescent="0.15">
      <c r="A3841" s="1">
        <f ca="1">IFERROR(__xludf.DUMMYFUNCTION("""COMPUTED_VALUE"""),127)</f>
        <v>127</v>
      </c>
      <c r="B3841" s="1" t="str">
        <f ca="1">IFERROR(__xludf.DUMMYFUNCTION("""COMPUTED_VALUE"""),"baseline contribution")</f>
        <v>baseline contribution</v>
      </c>
      <c r="C3841" s="1">
        <f ca="1">IFERROR(INDIRECT(ADDRESS(MATCH(A3841,'contribution par jour-semaine'!A:A,0),MATCH(B3841,'contribution par jour-semaine'!$1:$1,0),4,1,"contribution par jour-semaine")),"")</f>
        <v>1202216.25</v>
      </c>
      <c r="D3841" s="4" t="str">
        <f ca="1">VLOOKUP(A3841,predictions!A:B,2,FALSE)</f>
        <v>28/11/2022</v>
      </c>
      <c r="E3841" s="4">
        <f t="shared" ca="1" si="15"/>
        <v>44893</v>
      </c>
    </row>
    <row r="3842" spans="1:5" ht="13" x14ac:dyDescent="0.15">
      <c r="A3842" s="1">
        <f ca="1">IFERROR(__xludf.DUMMYFUNCTION("""COMPUTED_VALUE"""),128)</f>
        <v>128</v>
      </c>
      <c r="B3842" s="1" t="str">
        <f ca="1">IFERROR(__xludf.DUMMYFUNCTION("""COMPUTED_VALUE"""),"Media_Print_Others contribution")</f>
        <v>Media_Print_Others contribution</v>
      </c>
      <c r="C3842" s="1">
        <f ca="1">IFERROR(INDIRECT(ADDRESS(MATCH(A3842,'contribution par jour-semaine'!A:A,0),MATCH(B3842,'contribution par jour-semaine'!$1:$1,0),4,1,"contribution par jour-semaine")),"")</f>
        <v>68629.40625</v>
      </c>
      <c r="D3842" s="4" t="str">
        <f ca="1">VLOOKUP(A3842,predictions!A:B,2,FALSE)</f>
        <v>05/12/2022</v>
      </c>
      <c r="E3842" s="4">
        <f t="shared" ca="1" si="15"/>
        <v>44900</v>
      </c>
    </row>
    <row r="3843" spans="1:5" ht="13" x14ac:dyDescent="0.15">
      <c r="A3843" s="1">
        <f ca="1">IFERROR(__xludf.DUMMYFUNCTION("""COMPUTED_VALUE"""),128)</f>
        <v>128</v>
      </c>
      <c r="B3843" s="1" t="str">
        <f ca="1">IFERROR(__xludf.DUMMYFUNCTION("""COMPUTED_VALUE"""),"Media_Print_ELLE contribution")</f>
        <v>Media_Print_ELLE contribution</v>
      </c>
      <c r="C3843" s="1">
        <f ca="1">IFERROR(INDIRECT(ADDRESS(MATCH(A3843,'contribution par jour-semaine'!A:A,0),MATCH(B3843,'contribution par jour-semaine'!$1:$1,0),4,1,"contribution par jour-semaine")),"")</f>
        <v>59955.62890625</v>
      </c>
      <c r="D3843" s="4" t="str">
        <f ca="1">VLOOKUP(A3843,predictions!A:B,2,FALSE)</f>
        <v>05/12/2022</v>
      </c>
      <c r="E3843" s="4">
        <f t="shared" ca="1" si="15"/>
        <v>44900</v>
      </c>
    </row>
    <row r="3844" spans="1:5" ht="13" x14ac:dyDescent="0.15">
      <c r="A3844" s="1">
        <f ca="1">IFERROR(__xludf.DUMMYFUNCTION("""COMPUTED_VALUE"""),128)</f>
        <v>128</v>
      </c>
      <c r="B3844" s="1" t="str">
        <f ca="1">IFERROR(__xludf.DUMMYFUNCTION("""COMPUTED_VALUE"""),"Media_Print_MADAME FIGARO contribution")</f>
        <v>Media_Print_MADAME FIGARO contribution</v>
      </c>
      <c r="C3844" s="1">
        <f ca="1">IFERROR(INDIRECT(ADDRESS(MATCH(A3844,'contribution par jour-semaine'!A:A,0),MATCH(B3844,'contribution par jour-semaine'!$1:$1,0),4,1,"contribution par jour-semaine")),"")</f>
        <v>25839.45703125</v>
      </c>
      <c r="D3844" s="4" t="str">
        <f ca="1">VLOOKUP(A3844,predictions!A:B,2,FALSE)</f>
        <v>05/12/2022</v>
      </c>
      <c r="E3844" s="4">
        <f t="shared" ca="1" si="15"/>
        <v>44900</v>
      </c>
    </row>
    <row r="3845" spans="1:5" ht="13" x14ac:dyDescent="0.15">
      <c r="A3845" s="1">
        <f ca="1">IFERROR(__xludf.DUMMYFUNCTION("""COMPUTED_VALUE"""),128)</f>
        <v>128</v>
      </c>
      <c r="B3845" s="1" t="str">
        <f ca="1">IFERROR(__xludf.DUMMYFUNCTION("""COMPUTED_VALUE"""),"Media_Print_MARIE CLAIRE contribution")</f>
        <v>Media_Print_MARIE CLAIRE contribution</v>
      </c>
      <c r="C3845" s="1">
        <f ca="1">IFERROR(INDIRECT(ADDRESS(MATCH(A3845,'contribution par jour-semaine'!A:A,0),MATCH(B3845,'contribution par jour-semaine'!$1:$1,0),4,1,"contribution par jour-semaine")),"")</f>
        <v>15921.3671875</v>
      </c>
      <c r="D3845" s="4" t="str">
        <f ca="1">VLOOKUP(A3845,predictions!A:B,2,FALSE)</f>
        <v>05/12/2022</v>
      </c>
      <c r="E3845" s="4">
        <f t="shared" ca="1" si="15"/>
        <v>44900</v>
      </c>
    </row>
    <row r="3846" spans="1:5" ht="13" x14ac:dyDescent="0.15">
      <c r="A3846" s="1">
        <f ca="1">IFERROR(__xludf.DUMMYFUNCTION("""COMPUTED_VALUE"""),128)</f>
        <v>128</v>
      </c>
      <c r="B3846" s="1" t="str">
        <f ca="1">IFERROR(__xludf.DUMMYFUNCTION("""COMPUTED_VALUE"""),"Media_Print_VERSION FEMINA contribution")</f>
        <v>Media_Print_VERSION FEMINA contribution</v>
      </c>
      <c r="C3846" s="1">
        <f ca="1">IFERROR(INDIRECT(ADDRESS(MATCH(A3846,'contribution par jour-semaine'!A:A,0),MATCH(B3846,'contribution par jour-semaine'!$1:$1,0),4,1,"contribution par jour-semaine")),"")</f>
        <v>61648.9609375</v>
      </c>
      <c r="D3846" s="4" t="str">
        <f ca="1">VLOOKUP(A3846,predictions!A:B,2,FALSE)</f>
        <v>05/12/2022</v>
      </c>
      <c r="E3846" s="4">
        <f t="shared" ca="1" si="15"/>
        <v>44900</v>
      </c>
    </row>
    <row r="3847" spans="1:5" ht="13" x14ac:dyDescent="0.15">
      <c r="A3847" s="1">
        <f ca="1">IFERROR(__xludf.DUMMYFUNCTION("""COMPUTED_VALUE"""),128)</f>
        <v>128</v>
      </c>
      <c r="B3847" s="1" t="str">
        <f ca="1">IFERROR(__xludf.DUMMYFUNCTION("""COMPUTED_VALUE"""),"Media_Print_GALA contribution")</f>
        <v>Media_Print_GALA contribution</v>
      </c>
      <c r="C3847" s="1">
        <f ca="1">IFERROR(INDIRECT(ADDRESS(MATCH(A3847,'contribution par jour-semaine'!A:A,0),MATCH(B3847,'contribution par jour-semaine'!$1:$1,0),4,1,"contribution par jour-semaine")),"")</f>
        <v>29817.138671875</v>
      </c>
      <c r="D3847" s="4" t="str">
        <f ca="1">VLOOKUP(A3847,predictions!A:B,2,FALSE)</f>
        <v>05/12/2022</v>
      </c>
      <c r="E3847" s="4">
        <f t="shared" ca="1" si="15"/>
        <v>44900</v>
      </c>
    </row>
    <row r="3848" spans="1:5" ht="13" x14ac:dyDescent="0.15">
      <c r="A3848" s="1">
        <f ca="1">IFERROR(__xludf.DUMMYFUNCTION("""COMPUTED_VALUE"""),128)</f>
        <v>128</v>
      </c>
      <c r="B3848" s="1" t="str">
        <f ca="1">IFERROR(__xludf.DUMMYFUNCTION("""COMPUTED_VALUE"""),"Media_Print_COSMOPOLITAN contribution")</f>
        <v>Media_Print_COSMOPOLITAN contribution</v>
      </c>
      <c r="C3848" s="1">
        <f ca="1">IFERROR(INDIRECT(ADDRESS(MATCH(A3848,'contribution par jour-semaine'!A:A,0),MATCH(B3848,'contribution par jour-semaine'!$1:$1,0),4,1,"contribution par jour-semaine")),"")</f>
        <v>34301.1953125</v>
      </c>
      <c r="D3848" s="4" t="str">
        <f ca="1">VLOOKUP(A3848,predictions!A:B,2,FALSE)</f>
        <v>05/12/2022</v>
      </c>
      <c r="E3848" s="4">
        <f t="shared" ca="1" si="15"/>
        <v>44900</v>
      </c>
    </row>
    <row r="3849" spans="1:5" ht="13" x14ac:dyDescent="0.15">
      <c r="A3849" s="1">
        <f ca="1">IFERROR(__xludf.DUMMYFUNCTION("""COMPUTED_VALUE"""),128)</f>
        <v>128</v>
      </c>
      <c r="B3849" s="1" t="str">
        <f ca="1">IFERROR(__xludf.DUMMYFUNCTION("""COMPUTED_VALUE"""),"Media_Print_FEMME ACTUELLE contribution")</f>
        <v>Media_Print_FEMME ACTUELLE contribution</v>
      </c>
      <c r="C3849" s="1">
        <f ca="1">IFERROR(INDIRECT(ADDRESS(MATCH(A3849,'contribution par jour-semaine'!A:A,0),MATCH(B3849,'contribution par jour-semaine'!$1:$1,0),4,1,"contribution par jour-semaine")),"")</f>
        <v>36668.69921875</v>
      </c>
      <c r="D3849" s="4" t="str">
        <f ca="1">VLOOKUP(A3849,predictions!A:B,2,FALSE)</f>
        <v>05/12/2022</v>
      </c>
      <c r="E3849" s="4">
        <f t="shared" ca="1" si="15"/>
        <v>44900</v>
      </c>
    </row>
    <row r="3850" spans="1:5" ht="13" x14ac:dyDescent="0.15">
      <c r="A3850" s="1">
        <f ca="1">IFERROR(__xludf.DUMMYFUNCTION("""COMPUTED_VALUE"""),128)</f>
        <v>128</v>
      </c>
      <c r="B3850" s="1" t="str">
        <f ca="1">IFERROR(__xludf.DUMMYFUNCTION("""COMPUTED_VALUE"""),"Media_Print_PARIS MATCH contribution")</f>
        <v>Media_Print_PARIS MATCH contribution</v>
      </c>
      <c r="C3850" s="1">
        <f ca="1">IFERROR(INDIRECT(ADDRESS(MATCH(A3850,'contribution par jour-semaine'!A:A,0),MATCH(B3850,'contribution par jour-semaine'!$1:$1,0),4,1,"contribution par jour-semaine")),"")</f>
        <v>28047.3828125</v>
      </c>
      <c r="D3850" s="4" t="str">
        <f ca="1">VLOOKUP(A3850,predictions!A:B,2,FALSE)</f>
        <v>05/12/2022</v>
      </c>
      <c r="E3850" s="4">
        <f t="shared" ca="1" si="15"/>
        <v>44900</v>
      </c>
    </row>
    <row r="3851" spans="1:5" ht="13" x14ac:dyDescent="0.15">
      <c r="A3851" s="1">
        <f ca="1">IFERROR(__xludf.DUMMYFUNCTION("""COMPUTED_VALUE"""),128)</f>
        <v>128</v>
      </c>
      <c r="B3851" s="1" t="str">
        <f ca="1">IFERROR(__xludf.DUMMYFUNCTION("""COMPUTED_VALUE"""),"Media_Print_BIBA contribution")</f>
        <v>Media_Print_BIBA contribution</v>
      </c>
      <c r="C3851" s="1">
        <f ca="1">IFERROR(INDIRECT(ADDRESS(MATCH(A3851,'contribution par jour-semaine'!A:A,0),MATCH(B3851,'contribution par jour-semaine'!$1:$1,0),4,1,"contribution par jour-semaine")),"")</f>
        <v>21762.10546875</v>
      </c>
      <c r="D3851" s="4" t="str">
        <f ca="1">VLOOKUP(A3851,predictions!A:B,2,FALSE)</f>
        <v>05/12/2022</v>
      </c>
      <c r="E3851" s="4">
        <f t="shared" ca="1" si="15"/>
        <v>44900</v>
      </c>
    </row>
    <row r="3852" spans="1:5" ht="13" x14ac:dyDescent="0.15">
      <c r="A3852" s="1">
        <f ca="1">IFERROR(__xludf.DUMMYFUNCTION("""COMPUTED_VALUE"""),128)</f>
        <v>128</v>
      </c>
      <c r="B3852" s="1" t="str">
        <f ca="1">IFERROR(__xludf.DUMMYFUNCTION("""COMPUTED_VALUE"""),"Media_Print_AVANTAGES contribution")</f>
        <v>Media_Print_AVANTAGES contribution</v>
      </c>
      <c r="C3852" s="1">
        <f ca="1">IFERROR(INDIRECT(ADDRESS(MATCH(A3852,'contribution par jour-semaine'!A:A,0),MATCH(B3852,'contribution par jour-semaine'!$1:$1,0),4,1,"contribution par jour-semaine")),"")</f>
        <v>11470.06640625</v>
      </c>
      <c r="D3852" s="4" t="str">
        <f ca="1">VLOOKUP(A3852,predictions!A:B,2,FALSE)</f>
        <v>05/12/2022</v>
      </c>
      <c r="E3852" s="4">
        <f t="shared" ca="1" si="15"/>
        <v>44900</v>
      </c>
    </row>
    <row r="3853" spans="1:5" ht="13" x14ac:dyDescent="0.15">
      <c r="A3853" s="1">
        <f ca="1">IFERROR(__xludf.DUMMYFUNCTION("""COMPUTED_VALUE"""),128)</f>
        <v>128</v>
      </c>
      <c r="B3853" s="1" t="str">
        <f ca="1">IFERROR(__xludf.DUMMYFUNCTION("""COMPUTED_VALUE"""),"Media_Print_PSYCHOLOGIES contribution")</f>
        <v>Media_Print_PSYCHOLOGIES contribution</v>
      </c>
      <c r="C3853" s="1">
        <f ca="1">IFERROR(INDIRECT(ADDRESS(MATCH(A3853,'contribution par jour-semaine'!A:A,0),MATCH(B3853,'contribution par jour-semaine'!$1:$1,0),4,1,"contribution par jour-semaine")),"")</f>
        <v>4798.79296875</v>
      </c>
      <c r="D3853" s="4" t="str">
        <f ca="1">VLOOKUP(A3853,predictions!A:B,2,FALSE)</f>
        <v>05/12/2022</v>
      </c>
      <c r="E3853" s="4">
        <f t="shared" ca="1" si="15"/>
        <v>44900</v>
      </c>
    </row>
    <row r="3854" spans="1:5" ht="13" x14ac:dyDescent="0.15">
      <c r="A3854" s="1">
        <f ca="1">IFERROR(__xludf.DUMMYFUNCTION("""COMPUTED_VALUE"""),128)</f>
        <v>128</v>
      </c>
      <c r="B3854" s="1" t="str">
        <f ca="1">IFERROR(__xludf.DUMMYFUNCTION("""COMPUTED_VALUE"""),"Media_TV_TF1 contribution")</f>
        <v>Media_TV_TF1 contribution</v>
      </c>
      <c r="C3854" s="1">
        <f ca="1">IFERROR(INDIRECT(ADDRESS(MATCH(A3854,'contribution par jour-semaine'!A:A,0),MATCH(B3854,'contribution par jour-semaine'!$1:$1,0),4,1,"contribution par jour-semaine")),"")</f>
        <v>11893.2255859375</v>
      </c>
      <c r="D3854" s="4" t="str">
        <f ca="1">VLOOKUP(A3854,predictions!A:B,2,FALSE)</f>
        <v>05/12/2022</v>
      </c>
      <c r="E3854" s="4">
        <f t="shared" ca="1" si="15"/>
        <v>44900</v>
      </c>
    </row>
    <row r="3855" spans="1:5" ht="13" x14ac:dyDescent="0.15">
      <c r="A3855" s="1">
        <f ca="1">IFERROR(__xludf.DUMMYFUNCTION("""COMPUTED_VALUE"""),128)</f>
        <v>128</v>
      </c>
      <c r="B3855" s="1" t="str">
        <f ca="1">IFERROR(__xludf.DUMMYFUNCTION("""COMPUTED_VALUE"""),"Media_TV_Others contribution")</f>
        <v>Media_TV_Others contribution</v>
      </c>
      <c r="C3855" s="1">
        <f ca="1">IFERROR(INDIRECT(ADDRESS(MATCH(A3855,'contribution par jour-semaine'!A:A,0),MATCH(B3855,'contribution par jour-semaine'!$1:$1,0),4,1,"contribution par jour-semaine")),"")</f>
        <v>11312.6318359375</v>
      </c>
      <c r="D3855" s="4" t="str">
        <f ca="1">VLOOKUP(A3855,predictions!A:B,2,FALSE)</f>
        <v>05/12/2022</v>
      </c>
      <c r="E3855" s="4">
        <f t="shared" ca="1" si="15"/>
        <v>44900</v>
      </c>
    </row>
    <row r="3856" spans="1:5" ht="13" x14ac:dyDescent="0.15">
      <c r="A3856" s="1">
        <f ca="1">IFERROR(__xludf.DUMMYFUNCTION("""COMPUTED_VALUE"""),128)</f>
        <v>128</v>
      </c>
      <c r="B3856" s="1" t="str">
        <f ca="1">IFERROR(__xludf.DUMMYFUNCTION("""COMPUTED_VALUE"""),"Media_TV_M6 contribution")</f>
        <v>Media_TV_M6 contribution</v>
      </c>
      <c r="C3856" s="1">
        <f ca="1">IFERROR(INDIRECT(ADDRESS(MATCH(A3856,'contribution par jour-semaine'!A:A,0),MATCH(B3856,'contribution par jour-semaine'!$1:$1,0),4,1,"contribution par jour-semaine")),"")</f>
        <v>15693.68359375</v>
      </c>
      <c r="D3856" s="4" t="str">
        <f ca="1">VLOOKUP(A3856,predictions!A:B,2,FALSE)</f>
        <v>05/12/2022</v>
      </c>
      <c r="E3856" s="4">
        <f t="shared" ca="1" si="15"/>
        <v>44900</v>
      </c>
    </row>
    <row r="3857" spans="1:5" ht="13" x14ac:dyDescent="0.15">
      <c r="A3857" s="1">
        <f ca="1">IFERROR(__xludf.DUMMYFUNCTION("""COMPUTED_VALUE"""),128)</f>
        <v>128</v>
      </c>
      <c r="B3857" s="1" t="str">
        <f ca="1">IFERROR(__xludf.DUMMYFUNCTION("""COMPUTED_VALUE"""),"Media_TV_TMC contribution")</f>
        <v>Media_TV_TMC contribution</v>
      </c>
      <c r="C3857" s="1">
        <f ca="1">IFERROR(INDIRECT(ADDRESS(MATCH(A3857,'contribution par jour-semaine'!A:A,0),MATCH(B3857,'contribution par jour-semaine'!$1:$1,0),4,1,"contribution par jour-semaine")),"")</f>
        <v>14731.7626953125</v>
      </c>
      <c r="D3857" s="4" t="str">
        <f ca="1">VLOOKUP(A3857,predictions!A:B,2,FALSE)</f>
        <v>05/12/2022</v>
      </c>
      <c r="E3857" s="4">
        <f t="shared" ca="1" si="15"/>
        <v>44900</v>
      </c>
    </row>
    <row r="3858" spans="1:5" ht="13" x14ac:dyDescent="0.15">
      <c r="A3858" s="1">
        <f ca="1">IFERROR(__xludf.DUMMYFUNCTION("""COMPUTED_VALUE"""),128)</f>
        <v>128</v>
      </c>
      <c r="B3858" s="1" t="str">
        <f ca="1">IFERROR(__xludf.DUMMYFUNCTION("""COMPUTED_VALUE"""),"Media_TV_FRANCE 2 contribution")</f>
        <v>Media_TV_FRANCE 2 contribution</v>
      </c>
      <c r="C3858" s="1">
        <f ca="1">IFERROR(INDIRECT(ADDRESS(MATCH(A3858,'contribution par jour-semaine'!A:A,0),MATCH(B3858,'contribution par jour-semaine'!$1:$1,0),4,1,"contribution par jour-semaine")),"")</f>
        <v>13189.6611328125</v>
      </c>
      <c r="D3858" s="4" t="str">
        <f ca="1">VLOOKUP(A3858,predictions!A:B,2,FALSE)</f>
        <v>05/12/2022</v>
      </c>
      <c r="E3858" s="4">
        <f t="shared" ca="1" si="15"/>
        <v>44900</v>
      </c>
    </row>
    <row r="3859" spans="1:5" ht="13" x14ac:dyDescent="0.15">
      <c r="A3859" s="1">
        <f ca="1">IFERROR(__xludf.DUMMYFUNCTION("""COMPUTED_VALUE"""),128)</f>
        <v>128</v>
      </c>
      <c r="B3859" s="1" t="str">
        <f ca="1">IFERROR(__xludf.DUMMYFUNCTION("""COMPUTED_VALUE"""),"Media_TV_BFM TV contribution")</f>
        <v>Media_TV_BFM TV contribution</v>
      </c>
      <c r="C3859" s="1">
        <f ca="1">IFERROR(INDIRECT(ADDRESS(MATCH(A3859,'contribution par jour-semaine'!A:A,0),MATCH(B3859,'contribution par jour-semaine'!$1:$1,0),4,1,"contribution par jour-semaine")),"")</f>
        <v>6579.962890625</v>
      </c>
      <c r="D3859" s="4" t="str">
        <f ca="1">VLOOKUP(A3859,predictions!A:B,2,FALSE)</f>
        <v>05/12/2022</v>
      </c>
      <c r="E3859" s="4">
        <f t="shared" ca="1" si="15"/>
        <v>44900</v>
      </c>
    </row>
    <row r="3860" spans="1:5" ht="13" x14ac:dyDescent="0.15">
      <c r="A3860" s="1">
        <f ca="1">IFERROR(__xludf.DUMMYFUNCTION("""COMPUTED_VALUE"""),128)</f>
        <v>128</v>
      </c>
      <c r="B3860" s="1" t="str">
        <f ca="1">IFERROR(__xludf.DUMMYFUNCTION("""COMPUTED_VALUE"""),"Media_TV_C8 contribution")</f>
        <v>Media_TV_C8 contribution</v>
      </c>
      <c r="C3860" s="1">
        <f ca="1">IFERROR(INDIRECT(ADDRESS(MATCH(A3860,'contribution par jour-semaine'!A:A,0),MATCH(B3860,'contribution par jour-semaine'!$1:$1,0),4,1,"contribution par jour-semaine")),"")</f>
        <v>7877.30029296875</v>
      </c>
      <c r="D3860" s="4" t="str">
        <f ca="1">VLOOKUP(A3860,predictions!A:B,2,FALSE)</f>
        <v>05/12/2022</v>
      </c>
      <c r="E3860" s="4">
        <f t="shared" ca="1" si="15"/>
        <v>44900</v>
      </c>
    </row>
    <row r="3861" spans="1:5" ht="13" x14ac:dyDescent="0.15">
      <c r="A3861" s="1">
        <f ca="1">IFERROR(__xludf.DUMMYFUNCTION("""COMPUTED_VALUE"""),128)</f>
        <v>128</v>
      </c>
      <c r="B3861" s="1" t="str">
        <f ca="1">IFERROR(__xludf.DUMMYFUNCTION("""COMPUTED_VALUE"""),"Media_TV_TF1 SERIES FILMS contribution")</f>
        <v>Media_TV_TF1 SERIES FILMS contribution</v>
      </c>
      <c r="C3861" s="1">
        <f ca="1">IFERROR(INDIRECT(ADDRESS(MATCH(A3861,'contribution par jour-semaine'!A:A,0),MATCH(B3861,'contribution par jour-semaine'!$1:$1,0),4,1,"contribution par jour-semaine")),"")</f>
        <v>6908.33056640625</v>
      </c>
      <c r="D3861" s="4" t="str">
        <f ca="1">VLOOKUP(A3861,predictions!A:B,2,FALSE)</f>
        <v>05/12/2022</v>
      </c>
      <c r="E3861" s="4">
        <f t="shared" ca="1" si="15"/>
        <v>44900</v>
      </c>
    </row>
    <row r="3862" spans="1:5" ht="13" x14ac:dyDescent="0.15">
      <c r="A3862" s="1">
        <f ca="1">IFERROR(__xludf.DUMMYFUNCTION("""COMPUTED_VALUE"""),128)</f>
        <v>128</v>
      </c>
      <c r="B3862" s="1" t="str">
        <f ca="1">IFERROR(__xludf.DUMMYFUNCTION("""COMPUTED_VALUE"""),"Media_TV_NRJ12 contribution")</f>
        <v>Media_TV_NRJ12 contribution</v>
      </c>
      <c r="C3862" s="1">
        <f ca="1">IFERROR(INDIRECT(ADDRESS(MATCH(A3862,'contribution par jour-semaine'!A:A,0),MATCH(B3862,'contribution par jour-semaine'!$1:$1,0),4,1,"contribution par jour-semaine")),"")</f>
        <v>5289.42431640625</v>
      </c>
      <c r="D3862" s="4" t="str">
        <f ca="1">VLOOKUP(A3862,predictions!A:B,2,FALSE)</f>
        <v>05/12/2022</v>
      </c>
      <c r="E3862" s="4">
        <f t="shared" ca="1" si="15"/>
        <v>44900</v>
      </c>
    </row>
    <row r="3863" spans="1:5" ht="13" x14ac:dyDescent="0.15">
      <c r="A3863" s="1">
        <f ca="1">IFERROR(__xludf.DUMMYFUNCTION("""COMPUTED_VALUE"""),128)</f>
        <v>128</v>
      </c>
      <c r="B3863" s="1" t="str">
        <f ca="1">IFERROR(__xludf.DUMMYFUNCTION("""COMPUTED_VALUE"""),"Media_Search contribution")</f>
        <v>Media_Search contribution</v>
      </c>
      <c r="C3863" s="1">
        <f ca="1">IFERROR(INDIRECT(ADDRESS(MATCH(A3863,'contribution par jour-semaine'!A:A,0),MATCH(B3863,'contribution par jour-semaine'!$1:$1,0),4,1,"contribution par jour-semaine")),"")</f>
        <v>97050.6171875</v>
      </c>
      <c r="D3863" s="4" t="str">
        <f ca="1">VLOOKUP(A3863,predictions!A:B,2,FALSE)</f>
        <v>05/12/2022</v>
      </c>
      <c r="E3863" s="4">
        <f t="shared" ca="1" si="15"/>
        <v>44900</v>
      </c>
    </row>
    <row r="3864" spans="1:5" ht="13" x14ac:dyDescent="0.15">
      <c r="A3864" s="1">
        <f ca="1">IFERROR(__xludf.DUMMYFUNCTION("""COMPUTED_VALUE"""),128)</f>
        <v>128</v>
      </c>
      <c r="B3864" s="1" t="str">
        <f ca="1">IFERROR(__xludf.DUMMYFUNCTION("""COMPUTED_VALUE"""),"Media_Social contribution")</f>
        <v>Media_Social contribution</v>
      </c>
      <c r="C3864" s="1">
        <f ca="1">IFERROR(INDIRECT(ADDRESS(MATCH(A3864,'contribution par jour-semaine'!A:A,0),MATCH(B3864,'contribution par jour-semaine'!$1:$1,0),4,1,"contribution par jour-semaine")),"")</f>
        <v>318233.96875</v>
      </c>
      <c r="D3864" s="4" t="str">
        <f ca="1">VLOOKUP(A3864,predictions!A:B,2,FALSE)</f>
        <v>05/12/2022</v>
      </c>
      <c r="E3864" s="4">
        <f t="shared" ca="1" si="15"/>
        <v>44900</v>
      </c>
    </row>
    <row r="3865" spans="1:5" ht="13" x14ac:dyDescent="0.15">
      <c r="A3865" s="1">
        <f ca="1">IFERROR(__xludf.DUMMYFUNCTION("""COMPUTED_VALUE"""),128)</f>
        <v>128</v>
      </c>
      <c r="B3865" s="1" t="str">
        <f ca="1">IFERROR(__xludf.DUMMYFUNCTION("""COMPUTED_VALUE"""),"Media_Display contribution")</f>
        <v>Media_Display contribution</v>
      </c>
      <c r="C3865" s="1">
        <f ca="1">IFERROR(INDIRECT(ADDRESS(MATCH(A3865,'contribution par jour-semaine'!A:A,0),MATCH(B3865,'contribution par jour-semaine'!$1:$1,0),4,1,"contribution par jour-semaine")),"")</f>
        <v>45385.9765625</v>
      </c>
      <c r="D3865" s="4" t="str">
        <f ca="1">VLOOKUP(A3865,predictions!A:B,2,FALSE)</f>
        <v>05/12/2022</v>
      </c>
      <c r="E3865" s="4">
        <f t="shared" ca="1" si="15"/>
        <v>44900</v>
      </c>
    </row>
    <row r="3866" spans="1:5" ht="13" x14ac:dyDescent="0.15">
      <c r="A3866" s="1">
        <f ca="1">IFERROR(__xludf.DUMMYFUNCTION("""COMPUTED_VALUE"""),128)</f>
        <v>128</v>
      </c>
      <c r="B3866" s="1" t="str">
        <f ca="1">IFERROR(__xludf.DUMMYFUNCTION("""COMPUTED_VALUE"""),"Media_OOH_JC DECAUX VITRINE 2M2 NATIONAL contribution")</f>
        <v>Media_OOH_JC DECAUX VITRINE 2M2 NATIONAL contribution</v>
      </c>
      <c r="C3866" s="1">
        <f ca="1">IFERROR(INDIRECT(ADDRESS(MATCH(A3866,'contribution par jour-semaine'!A:A,0),MATCH(B3866,'contribution par jour-semaine'!$1:$1,0),4,1,"contribution par jour-semaine")),"")</f>
        <v>700.28326416015625</v>
      </c>
      <c r="D3866" s="4" t="str">
        <f ca="1">VLOOKUP(A3866,predictions!A:B,2,FALSE)</f>
        <v>05/12/2022</v>
      </c>
      <c r="E3866" s="4">
        <f t="shared" ca="1" si="15"/>
        <v>44900</v>
      </c>
    </row>
    <row r="3867" spans="1:5" ht="13" x14ac:dyDescent="0.15">
      <c r="A3867" s="1">
        <f ca="1">IFERROR(__xludf.DUMMYFUNCTION("""COMPUTED_VALUE"""),128)</f>
        <v>128</v>
      </c>
      <c r="B3867" s="1" t="str">
        <f ca="1">IFERROR(__xludf.DUMMYFUNCTION("""COMPUTED_VALUE"""),"Media_OOH_METROBUS METRO NATIONAL contribution")</f>
        <v>Media_OOH_METROBUS METRO NATIONAL contribution</v>
      </c>
      <c r="C3867" s="1">
        <f ca="1">IFERROR(INDIRECT(ADDRESS(MATCH(A3867,'contribution par jour-semaine'!A:A,0),MATCH(B3867,'contribution par jour-semaine'!$1:$1,0),4,1,"contribution par jour-semaine")),"")</f>
        <v>3941.1357421875</v>
      </c>
      <c r="D3867" s="4" t="str">
        <f ca="1">VLOOKUP(A3867,predictions!A:B,2,FALSE)</f>
        <v>05/12/2022</v>
      </c>
      <c r="E3867" s="4">
        <f t="shared" ca="1" si="15"/>
        <v>44900</v>
      </c>
    </row>
    <row r="3868" spans="1:5" ht="13" x14ac:dyDescent="0.15">
      <c r="A3868" s="1">
        <f ca="1">IFERROR(__xludf.DUMMYFUNCTION("""COMPUTED_VALUE"""),128)</f>
        <v>128</v>
      </c>
      <c r="B3868" s="1" t="str">
        <f ca="1">IFERROR(__xludf.DUMMYFUNCTION("""COMPUTED_VALUE"""),"Media_OOH_CLEAR CHANNEL SHOPPING MALLS contribution")</f>
        <v>Media_OOH_CLEAR CHANNEL SHOPPING MALLS contribution</v>
      </c>
      <c r="C3868" s="1">
        <f ca="1">IFERROR(INDIRECT(ADDRESS(MATCH(A3868,'contribution par jour-semaine'!A:A,0),MATCH(B3868,'contribution par jour-semaine'!$1:$1,0),4,1,"contribution par jour-semaine")),"")</f>
        <v>4309.67919921875</v>
      </c>
      <c r="D3868" s="4" t="str">
        <f ca="1">VLOOKUP(A3868,predictions!A:B,2,FALSE)</f>
        <v>05/12/2022</v>
      </c>
      <c r="E3868" s="4">
        <f t="shared" ca="1" si="15"/>
        <v>44900</v>
      </c>
    </row>
    <row r="3869" spans="1:5" ht="13" x14ac:dyDescent="0.15">
      <c r="A3869" s="1">
        <f ca="1">IFERROR(__xludf.DUMMYFUNCTION("""COMPUTED_VALUE"""),128)</f>
        <v>128</v>
      </c>
      <c r="B3869" s="1" t="str">
        <f ca="1">IFERROR(__xludf.DUMMYFUNCTION("""COMPUTED_VALUE"""),"Media_OOH_MEDIAGARES TRANSPORT contribution")</f>
        <v>Media_OOH_MEDIAGARES TRANSPORT contribution</v>
      </c>
      <c r="C3869" s="1">
        <f ca="1">IFERROR(INDIRECT(ADDRESS(MATCH(A3869,'contribution par jour-semaine'!A:A,0),MATCH(B3869,'contribution par jour-semaine'!$1:$1,0),4,1,"contribution par jour-semaine")),"")</f>
        <v>9871.861328125</v>
      </c>
      <c r="D3869" s="4" t="str">
        <f ca="1">VLOOKUP(A3869,predictions!A:B,2,FALSE)</f>
        <v>05/12/2022</v>
      </c>
      <c r="E3869" s="4">
        <f t="shared" ca="1" si="15"/>
        <v>44900</v>
      </c>
    </row>
    <row r="3870" spans="1:5" ht="13" x14ac:dyDescent="0.15">
      <c r="A3870" s="1">
        <f ca="1">IFERROR(__xludf.DUMMYFUNCTION("""COMPUTED_VALUE"""),128)</f>
        <v>128</v>
      </c>
      <c r="B3870" s="1" t="str">
        <f ca="1">IFERROR(__xludf.DUMMYFUNCTION("""COMPUTED_VALUE"""),"Media_OOH_Others contribution")</f>
        <v>Media_OOH_Others contribution</v>
      </c>
      <c r="C3870" s="1">
        <f ca="1">IFERROR(INDIRECT(ADDRESS(MATCH(A3870,'contribution par jour-semaine'!A:A,0),MATCH(B3870,'contribution par jour-semaine'!$1:$1,0),4,1,"contribution par jour-semaine")),"")</f>
        <v>2291.586669921875</v>
      </c>
      <c r="D3870" s="4" t="str">
        <f ca="1">VLOOKUP(A3870,predictions!A:B,2,FALSE)</f>
        <v>05/12/2022</v>
      </c>
      <c r="E3870" s="4">
        <f t="shared" ca="1" si="15"/>
        <v>44900</v>
      </c>
    </row>
    <row r="3871" spans="1:5" ht="13" x14ac:dyDescent="0.15">
      <c r="A3871" s="1">
        <f ca="1">IFERROR(__xludf.DUMMYFUNCTION("""COMPUTED_VALUE"""),128)</f>
        <v>128</v>
      </c>
      <c r="B3871" s="1" t="str">
        <f ca="1">IFERROR(__xludf.DUMMYFUNCTION("""COMPUTED_VALUE"""),"baseline contribution")</f>
        <v>baseline contribution</v>
      </c>
      <c r="C3871" s="1">
        <f ca="1">IFERROR(INDIRECT(ADDRESS(MATCH(A3871,'contribution par jour-semaine'!A:A,0),MATCH(B3871,'contribution par jour-semaine'!$1:$1,0),4,1,"contribution par jour-semaine")),"")</f>
        <v>1194948.25</v>
      </c>
      <c r="D3871" s="4" t="str">
        <f ca="1">VLOOKUP(A3871,predictions!A:B,2,FALSE)</f>
        <v>05/12/2022</v>
      </c>
      <c r="E3871" s="4">
        <f t="shared" ca="1" si="15"/>
        <v>44900</v>
      </c>
    </row>
    <row r="3872" spans="1:5" ht="13" x14ac:dyDescent="0.15">
      <c r="A3872" s="1">
        <f ca="1">IFERROR(__xludf.DUMMYFUNCTION("""COMPUTED_VALUE"""),129)</f>
        <v>129</v>
      </c>
      <c r="B3872" s="1" t="str">
        <f ca="1">IFERROR(__xludf.DUMMYFUNCTION("""COMPUTED_VALUE"""),"Media_Print_Others contribution")</f>
        <v>Media_Print_Others contribution</v>
      </c>
      <c r="C3872" s="1">
        <f ca="1">IFERROR(INDIRECT(ADDRESS(MATCH(A3872,'contribution par jour-semaine'!A:A,0),MATCH(B3872,'contribution par jour-semaine'!$1:$1,0),4,1,"contribution par jour-semaine")),"")</f>
        <v>60977.046875</v>
      </c>
      <c r="D3872" s="4" t="str">
        <f ca="1">VLOOKUP(A3872,predictions!A:B,2,FALSE)</f>
        <v>12/12/2022</v>
      </c>
      <c r="E3872" s="4">
        <f t="shared" ca="1" si="15"/>
        <v>44907</v>
      </c>
    </row>
    <row r="3873" spans="1:5" ht="13" x14ac:dyDescent="0.15">
      <c r="A3873" s="1">
        <f ca="1">IFERROR(__xludf.DUMMYFUNCTION("""COMPUTED_VALUE"""),129)</f>
        <v>129</v>
      </c>
      <c r="B3873" s="1" t="str">
        <f ca="1">IFERROR(__xludf.DUMMYFUNCTION("""COMPUTED_VALUE"""),"Media_Print_ELLE contribution")</f>
        <v>Media_Print_ELLE contribution</v>
      </c>
      <c r="C3873" s="1">
        <f ca="1">IFERROR(INDIRECT(ADDRESS(MATCH(A3873,'contribution par jour-semaine'!A:A,0),MATCH(B3873,'contribution par jour-semaine'!$1:$1,0),4,1,"contribution par jour-semaine")),"")</f>
        <v>59536.21875</v>
      </c>
      <c r="D3873" s="4" t="str">
        <f ca="1">VLOOKUP(A3873,predictions!A:B,2,FALSE)</f>
        <v>12/12/2022</v>
      </c>
      <c r="E3873" s="4">
        <f t="shared" ca="1" si="15"/>
        <v>44907</v>
      </c>
    </row>
    <row r="3874" spans="1:5" ht="13" x14ac:dyDescent="0.15">
      <c r="A3874" s="1">
        <f ca="1">IFERROR(__xludf.DUMMYFUNCTION("""COMPUTED_VALUE"""),129)</f>
        <v>129</v>
      </c>
      <c r="B3874" s="1" t="str">
        <f ca="1">IFERROR(__xludf.DUMMYFUNCTION("""COMPUTED_VALUE"""),"Media_Print_MADAME FIGARO contribution")</f>
        <v>Media_Print_MADAME FIGARO contribution</v>
      </c>
      <c r="C3874" s="1">
        <f ca="1">IFERROR(INDIRECT(ADDRESS(MATCH(A3874,'contribution par jour-semaine'!A:A,0),MATCH(B3874,'contribution par jour-semaine'!$1:$1,0),4,1,"contribution par jour-semaine")),"")</f>
        <v>26922.609375</v>
      </c>
      <c r="D3874" s="4" t="str">
        <f ca="1">VLOOKUP(A3874,predictions!A:B,2,FALSE)</f>
        <v>12/12/2022</v>
      </c>
      <c r="E3874" s="4">
        <f t="shared" ca="1" si="15"/>
        <v>44907</v>
      </c>
    </row>
    <row r="3875" spans="1:5" ht="13" x14ac:dyDescent="0.15">
      <c r="A3875" s="1">
        <f ca="1">IFERROR(__xludf.DUMMYFUNCTION("""COMPUTED_VALUE"""),129)</f>
        <v>129</v>
      </c>
      <c r="B3875" s="1" t="str">
        <f ca="1">IFERROR(__xludf.DUMMYFUNCTION("""COMPUTED_VALUE"""),"Media_Print_MARIE CLAIRE contribution")</f>
        <v>Media_Print_MARIE CLAIRE contribution</v>
      </c>
      <c r="C3875" s="1">
        <f ca="1">IFERROR(INDIRECT(ADDRESS(MATCH(A3875,'contribution par jour-semaine'!A:A,0),MATCH(B3875,'contribution par jour-semaine'!$1:$1,0),4,1,"contribution par jour-semaine")),"")</f>
        <v>13351.2392578125</v>
      </c>
      <c r="D3875" s="4" t="str">
        <f ca="1">VLOOKUP(A3875,predictions!A:B,2,FALSE)</f>
        <v>12/12/2022</v>
      </c>
      <c r="E3875" s="4">
        <f t="shared" ca="1" si="15"/>
        <v>44907</v>
      </c>
    </row>
    <row r="3876" spans="1:5" ht="13" x14ac:dyDescent="0.15">
      <c r="A3876" s="1">
        <f ca="1">IFERROR(__xludf.DUMMYFUNCTION("""COMPUTED_VALUE"""),129)</f>
        <v>129</v>
      </c>
      <c r="B3876" s="1" t="str">
        <f ca="1">IFERROR(__xludf.DUMMYFUNCTION("""COMPUTED_VALUE"""),"Media_Print_VERSION FEMINA contribution")</f>
        <v>Media_Print_VERSION FEMINA contribution</v>
      </c>
      <c r="C3876" s="1">
        <f ca="1">IFERROR(INDIRECT(ADDRESS(MATCH(A3876,'contribution par jour-semaine'!A:A,0),MATCH(B3876,'contribution par jour-semaine'!$1:$1,0),4,1,"contribution par jour-semaine")),"")</f>
        <v>62117.75390625</v>
      </c>
      <c r="D3876" s="4" t="str">
        <f ca="1">VLOOKUP(A3876,predictions!A:B,2,FALSE)</f>
        <v>12/12/2022</v>
      </c>
      <c r="E3876" s="4">
        <f t="shared" ca="1" si="15"/>
        <v>44907</v>
      </c>
    </row>
    <row r="3877" spans="1:5" ht="13" x14ac:dyDescent="0.15">
      <c r="A3877" s="1">
        <f ca="1">IFERROR(__xludf.DUMMYFUNCTION("""COMPUTED_VALUE"""),129)</f>
        <v>129</v>
      </c>
      <c r="B3877" s="1" t="str">
        <f ca="1">IFERROR(__xludf.DUMMYFUNCTION("""COMPUTED_VALUE"""),"Media_Print_GALA contribution")</f>
        <v>Media_Print_GALA contribution</v>
      </c>
      <c r="C3877" s="1">
        <f ca="1">IFERROR(INDIRECT(ADDRESS(MATCH(A3877,'contribution par jour-semaine'!A:A,0),MATCH(B3877,'contribution par jour-semaine'!$1:$1,0),4,1,"contribution par jour-semaine")),"")</f>
        <v>29795.771484375</v>
      </c>
      <c r="D3877" s="4" t="str">
        <f ca="1">VLOOKUP(A3877,predictions!A:B,2,FALSE)</f>
        <v>12/12/2022</v>
      </c>
      <c r="E3877" s="4">
        <f t="shared" ca="1" si="15"/>
        <v>44907</v>
      </c>
    </row>
    <row r="3878" spans="1:5" ht="13" x14ac:dyDescent="0.15">
      <c r="A3878" s="1">
        <f ca="1">IFERROR(__xludf.DUMMYFUNCTION("""COMPUTED_VALUE"""),129)</f>
        <v>129</v>
      </c>
      <c r="B3878" s="1" t="str">
        <f ca="1">IFERROR(__xludf.DUMMYFUNCTION("""COMPUTED_VALUE"""),"Media_Print_COSMOPOLITAN contribution")</f>
        <v>Media_Print_COSMOPOLITAN contribution</v>
      </c>
      <c r="C3878" s="1">
        <f ca="1">IFERROR(INDIRECT(ADDRESS(MATCH(A3878,'contribution par jour-semaine'!A:A,0),MATCH(B3878,'contribution par jour-semaine'!$1:$1,0),4,1,"contribution par jour-semaine")),"")</f>
        <v>29999.861328125</v>
      </c>
      <c r="D3878" s="4" t="str">
        <f ca="1">VLOOKUP(A3878,predictions!A:B,2,FALSE)</f>
        <v>12/12/2022</v>
      </c>
      <c r="E3878" s="4">
        <f t="shared" ca="1" si="15"/>
        <v>44907</v>
      </c>
    </row>
    <row r="3879" spans="1:5" ht="13" x14ac:dyDescent="0.15">
      <c r="A3879" s="1">
        <f ca="1">IFERROR(__xludf.DUMMYFUNCTION("""COMPUTED_VALUE"""),129)</f>
        <v>129</v>
      </c>
      <c r="B3879" s="1" t="str">
        <f ca="1">IFERROR(__xludf.DUMMYFUNCTION("""COMPUTED_VALUE"""),"Media_Print_FEMME ACTUELLE contribution")</f>
        <v>Media_Print_FEMME ACTUELLE contribution</v>
      </c>
      <c r="C3879" s="1">
        <f ca="1">IFERROR(INDIRECT(ADDRESS(MATCH(A3879,'contribution par jour-semaine'!A:A,0),MATCH(B3879,'contribution par jour-semaine'!$1:$1,0),4,1,"contribution par jour-semaine")),"")</f>
        <v>33224.62890625</v>
      </c>
      <c r="D3879" s="4" t="str">
        <f ca="1">VLOOKUP(A3879,predictions!A:B,2,FALSE)</f>
        <v>12/12/2022</v>
      </c>
      <c r="E3879" s="4">
        <f t="shared" ca="1" si="15"/>
        <v>44907</v>
      </c>
    </row>
    <row r="3880" spans="1:5" ht="13" x14ac:dyDescent="0.15">
      <c r="A3880" s="1">
        <f ca="1">IFERROR(__xludf.DUMMYFUNCTION("""COMPUTED_VALUE"""),129)</f>
        <v>129</v>
      </c>
      <c r="B3880" s="1" t="str">
        <f ca="1">IFERROR(__xludf.DUMMYFUNCTION("""COMPUTED_VALUE"""),"Media_Print_PARIS MATCH contribution")</f>
        <v>Media_Print_PARIS MATCH contribution</v>
      </c>
      <c r="C3880" s="1">
        <f ca="1">IFERROR(INDIRECT(ADDRESS(MATCH(A3880,'contribution par jour-semaine'!A:A,0),MATCH(B3880,'contribution par jour-semaine'!$1:$1,0),4,1,"contribution par jour-semaine")),"")</f>
        <v>24878.466796875</v>
      </c>
      <c r="D3880" s="4" t="str">
        <f ca="1">VLOOKUP(A3880,predictions!A:B,2,FALSE)</f>
        <v>12/12/2022</v>
      </c>
      <c r="E3880" s="4">
        <f t="shared" ca="1" si="15"/>
        <v>44907</v>
      </c>
    </row>
    <row r="3881" spans="1:5" ht="13" x14ac:dyDescent="0.15">
      <c r="A3881" s="1">
        <f ca="1">IFERROR(__xludf.DUMMYFUNCTION("""COMPUTED_VALUE"""),129)</f>
        <v>129</v>
      </c>
      <c r="B3881" s="1" t="str">
        <f ca="1">IFERROR(__xludf.DUMMYFUNCTION("""COMPUTED_VALUE"""),"Media_Print_BIBA contribution")</f>
        <v>Media_Print_BIBA contribution</v>
      </c>
      <c r="C3881" s="1">
        <f ca="1">IFERROR(INDIRECT(ADDRESS(MATCH(A3881,'contribution par jour-semaine'!A:A,0),MATCH(B3881,'contribution par jour-semaine'!$1:$1,0),4,1,"contribution par jour-semaine")),"")</f>
        <v>15100.7626953125</v>
      </c>
      <c r="D3881" s="4" t="str">
        <f ca="1">VLOOKUP(A3881,predictions!A:B,2,FALSE)</f>
        <v>12/12/2022</v>
      </c>
      <c r="E3881" s="4">
        <f t="shared" ca="1" si="15"/>
        <v>44907</v>
      </c>
    </row>
    <row r="3882" spans="1:5" ht="13" x14ac:dyDescent="0.15">
      <c r="A3882" s="1">
        <f ca="1">IFERROR(__xludf.DUMMYFUNCTION("""COMPUTED_VALUE"""),129)</f>
        <v>129</v>
      </c>
      <c r="B3882" s="1" t="str">
        <f ca="1">IFERROR(__xludf.DUMMYFUNCTION("""COMPUTED_VALUE"""),"Media_Print_AVANTAGES contribution")</f>
        <v>Media_Print_AVANTAGES contribution</v>
      </c>
      <c r="C3882" s="1">
        <f ca="1">IFERROR(INDIRECT(ADDRESS(MATCH(A3882,'contribution par jour-semaine'!A:A,0),MATCH(B3882,'contribution par jour-semaine'!$1:$1,0),4,1,"contribution par jour-semaine")),"")</f>
        <v>10499.31640625</v>
      </c>
      <c r="D3882" s="4" t="str">
        <f ca="1">VLOOKUP(A3882,predictions!A:B,2,FALSE)</f>
        <v>12/12/2022</v>
      </c>
      <c r="E3882" s="4">
        <f t="shared" ca="1" si="15"/>
        <v>44907</v>
      </c>
    </row>
    <row r="3883" spans="1:5" ht="13" x14ac:dyDescent="0.15">
      <c r="A3883" s="1">
        <f ca="1">IFERROR(__xludf.DUMMYFUNCTION("""COMPUTED_VALUE"""),129)</f>
        <v>129</v>
      </c>
      <c r="B3883" s="1" t="str">
        <f ca="1">IFERROR(__xludf.DUMMYFUNCTION("""COMPUTED_VALUE"""),"Media_Print_PSYCHOLOGIES contribution")</f>
        <v>Media_Print_PSYCHOLOGIES contribution</v>
      </c>
      <c r="C3883" s="1">
        <f ca="1">IFERROR(INDIRECT(ADDRESS(MATCH(A3883,'contribution par jour-semaine'!A:A,0),MATCH(B3883,'contribution par jour-semaine'!$1:$1,0),4,1,"contribution par jour-semaine")),"")</f>
        <v>11282.5</v>
      </c>
      <c r="D3883" s="4" t="str">
        <f ca="1">VLOOKUP(A3883,predictions!A:B,2,FALSE)</f>
        <v>12/12/2022</v>
      </c>
      <c r="E3883" s="4">
        <f t="shared" ca="1" si="15"/>
        <v>44907</v>
      </c>
    </row>
    <row r="3884" spans="1:5" ht="13" x14ac:dyDescent="0.15">
      <c r="A3884" s="1">
        <f ca="1">IFERROR(__xludf.DUMMYFUNCTION("""COMPUTED_VALUE"""),129)</f>
        <v>129</v>
      </c>
      <c r="B3884" s="1" t="str">
        <f ca="1">IFERROR(__xludf.DUMMYFUNCTION("""COMPUTED_VALUE"""),"Media_TV_TF1 contribution")</f>
        <v>Media_TV_TF1 contribution</v>
      </c>
      <c r="C3884" s="1">
        <f ca="1">IFERROR(INDIRECT(ADDRESS(MATCH(A3884,'contribution par jour-semaine'!A:A,0),MATCH(B3884,'contribution par jour-semaine'!$1:$1,0),4,1,"contribution par jour-semaine")),"")</f>
        <v>10432.2890625</v>
      </c>
      <c r="D3884" s="4" t="str">
        <f ca="1">VLOOKUP(A3884,predictions!A:B,2,FALSE)</f>
        <v>12/12/2022</v>
      </c>
      <c r="E3884" s="4">
        <f t="shared" ca="1" si="15"/>
        <v>44907</v>
      </c>
    </row>
    <row r="3885" spans="1:5" ht="13" x14ac:dyDescent="0.15">
      <c r="A3885" s="1">
        <f ca="1">IFERROR(__xludf.DUMMYFUNCTION("""COMPUTED_VALUE"""),129)</f>
        <v>129</v>
      </c>
      <c r="B3885" s="1" t="str">
        <f ca="1">IFERROR(__xludf.DUMMYFUNCTION("""COMPUTED_VALUE"""),"Media_TV_Others contribution")</f>
        <v>Media_TV_Others contribution</v>
      </c>
      <c r="C3885" s="1">
        <f ca="1">IFERROR(INDIRECT(ADDRESS(MATCH(A3885,'contribution par jour-semaine'!A:A,0),MATCH(B3885,'contribution par jour-semaine'!$1:$1,0),4,1,"contribution par jour-semaine")),"")</f>
        <v>9973.4736328125</v>
      </c>
      <c r="D3885" s="4" t="str">
        <f ca="1">VLOOKUP(A3885,predictions!A:B,2,FALSE)</f>
        <v>12/12/2022</v>
      </c>
      <c r="E3885" s="4">
        <f t="shared" ca="1" si="15"/>
        <v>44907</v>
      </c>
    </row>
    <row r="3886" spans="1:5" ht="13" x14ac:dyDescent="0.15">
      <c r="A3886" s="1">
        <f ca="1">IFERROR(__xludf.DUMMYFUNCTION("""COMPUTED_VALUE"""),129)</f>
        <v>129</v>
      </c>
      <c r="B3886" s="1" t="str">
        <f ca="1">IFERROR(__xludf.DUMMYFUNCTION("""COMPUTED_VALUE"""),"Media_TV_M6 contribution")</f>
        <v>Media_TV_M6 contribution</v>
      </c>
      <c r="C3886" s="1">
        <f ca="1">IFERROR(INDIRECT(ADDRESS(MATCH(A3886,'contribution par jour-semaine'!A:A,0),MATCH(B3886,'contribution par jour-semaine'!$1:$1,0),4,1,"contribution par jour-semaine")),"")</f>
        <v>14706.3701171875</v>
      </c>
      <c r="D3886" s="4" t="str">
        <f ca="1">VLOOKUP(A3886,predictions!A:B,2,FALSE)</f>
        <v>12/12/2022</v>
      </c>
      <c r="E3886" s="4">
        <f t="shared" ca="1" si="15"/>
        <v>44907</v>
      </c>
    </row>
    <row r="3887" spans="1:5" ht="13" x14ac:dyDescent="0.15">
      <c r="A3887" s="1">
        <f ca="1">IFERROR(__xludf.DUMMYFUNCTION("""COMPUTED_VALUE"""),129)</f>
        <v>129</v>
      </c>
      <c r="B3887" s="1" t="str">
        <f ca="1">IFERROR(__xludf.DUMMYFUNCTION("""COMPUTED_VALUE"""),"Media_TV_TMC contribution")</f>
        <v>Media_TV_TMC contribution</v>
      </c>
      <c r="C3887" s="1">
        <f ca="1">IFERROR(INDIRECT(ADDRESS(MATCH(A3887,'contribution par jour-semaine'!A:A,0),MATCH(B3887,'contribution par jour-semaine'!$1:$1,0),4,1,"contribution par jour-semaine")),"")</f>
        <v>13011.1962890625</v>
      </c>
      <c r="D3887" s="4" t="str">
        <f ca="1">VLOOKUP(A3887,predictions!A:B,2,FALSE)</f>
        <v>12/12/2022</v>
      </c>
      <c r="E3887" s="4">
        <f t="shared" ca="1" si="15"/>
        <v>44907</v>
      </c>
    </row>
    <row r="3888" spans="1:5" ht="13" x14ac:dyDescent="0.15">
      <c r="A3888" s="1">
        <f ca="1">IFERROR(__xludf.DUMMYFUNCTION("""COMPUTED_VALUE"""),129)</f>
        <v>129</v>
      </c>
      <c r="B3888" s="1" t="str">
        <f ca="1">IFERROR(__xludf.DUMMYFUNCTION("""COMPUTED_VALUE"""),"Media_TV_FRANCE 2 contribution")</f>
        <v>Media_TV_FRANCE 2 contribution</v>
      </c>
      <c r="C3888" s="1">
        <f ca="1">IFERROR(INDIRECT(ADDRESS(MATCH(A3888,'contribution par jour-semaine'!A:A,0),MATCH(B3888,'contribution par jour-semaine'!$1:$1,0),4,1,"contribution par jour-semaine")),"")</f>
        <v>11644.712890625</v>
      </c>
      <c r="D3888" s="4" t="str">
        <f ca="1">VLOOKUP(A3888,predictions!A:B,2,FALSE)</f>
        <v>12/12/2022</v>
      </c>
      <c r="E3888" s="4">
        <f t="shared" ca="1" si="15"/>
        <v>44907</v>
      </c>
    </row>
    <row r="3889" spans="1:5" ht="13" x14ac:dyDescent="0.15">
      <c r="A3889" s="1">
        <f ca="1">IFERROR(__xludf.DUMMYFUNCTION("""COMPUTED_VALUE"""),129)</f>
        <v>129</v>
      </c>
      <c r="B3889" s="1" t="str">
        <f ca="1">IFERROR(__xludf.DUMMYFUNCTION("""COMPUTED_VALUE"""),"Media_TV_BFM TV contribution")</f>
        <v>Media_TV_BFM TV contribution</v>
      </c>
      <c r="C3889" s="1">
        <f ca="1">IFERROR(INDIRECT(ADDRESS(MATCH(A3889,'contribution par jour-semaine'!A:A,0),MATCH(B3889,'contribution par jour-semaine'!$1:$1,0),4,1,"contribution par jour-semaine")),"")</f>
        <v>5609.1943359375</v>
      </c>
      <c r="D3889" s="4" t="str">
        <f ca="1">VLOOKUP(A3889,predictions!A:B,2,FALSE)</f>
        <v>12/12/2022</v>
      </c>
      <c r="E3889" s="4">
        <f t="shared" ca="1" si="15"/>
        <v>44907</v>
      </c>
    </row>
    <row r="3890" spans="1:5" ht="13" x14ac:dyDescent="0.15">
      <c r="A3890" s="1">
        <f ca="1">IFERROR(__xludf.DUMMYFUNCTION("""COMPUTED_VALUE"""),129)</f>
        <v>129</v>
      </c>
      <c r="B3890" s="1" t="str">
        <f ca="1">IFERROR(__xludf.DUMMYFUNCTION("""COMPUTED_VALUE"""),"Media_TV_C8 contribution")</f>
        <v>Media_TV_C8 contribution</v>
      </c>
      <c r="C3890" s="1">
        <f ca="1">IFERROR(INDIRECT(ADDRESS(MATCH(A3890,'contribution par jour-semaine'!A:A,0),MATCH(B3890,'contribution par jour-semaine'!$1:$1,0),4,1,"contribution par jour-semaine")),"")</f>
        <v>7527.53857421875</v>
      </c>
      <c r="D3890" s="4" t="str">
        <f ca="1">VLOOKUP(A3890,predictions!A:B,2,FALSE)</f>
        <v>12/12/2022</v>
      </c>
      <c r="E3890" s="4">
        <f t="shared" ca="1" si="15"/>
        <v>44907</v>
      </c>
    </row>
    <row r="3891" spans="1:5" ht="13" x14ac:dyDescent="0.15">
      <c r="A3891" s="1">
        <f ca="1">IFERROR(__xludf.DUMMYFUNCTION("""COMPUTED_VALUE"""),129)</f>
        <v>129</v>
      </c>
      <c r="B3891" s="1" t="str">
        <f ca="1">IFERROR(__xludf.DUMMYFUNCTION("""COMPUTED_VALUE"""),"Media_TV_TF1 SERIES FILMS contribution")</f>
        <v>Media_TV_TF1 SERIES FILMS contribution</v>
      </c>
      <c r="C3891" s="1">
        <f ca="1">IFERROR(INDIRECT(ADDRESS(MATCH(A3891,'contribution par jour-semaine'!A:A,0),MATCH(B3891,'contribution par jour-semaine'!$1:$1,0),4,1,"contribution par jour-semaine")),"")</f>
        <v>6085.4580078125</v>
      </c>
      <c r="D3891" s="4" t="str">
        <f ca="1">VLOOKUP(A3891,predictions!A:B,2,FALSE)</f>
        <v>12/12/2022</v>
      </c>
      <c r="E3891" s="4">
        <f t="shared" ca="1" si="15"/>
        <v>44907</v>
      </c>
    </row>
    <row r="3892" spans="1:5" ht="13" x14ac:dyDescent="0.15">
      <c r="A3892" s="1">
        <f ca="1">IFERROR(__xludf.DUMMYFUNCTION("""COMPUTED_VALUE"""),129)</f>
        <v>129</v>
      </c>
      <c r="B3892" s="1" t="str">
        <f ca="1">IFERROR(__xludf.DUMMYFUNCTION("""COMPUTED_VALUE"""),"Media_TV_NRJ12 contribution")</f>
        <v>Media_TV_NRJ12 contribution</v>
      </c>
      <c r="C3892" s="1">
        <f ca="1">IFERROR(INDIRECT(ADDRESS(MATCH(A3892,'contribution par jour-semaine'!A:A,0),MATCH(B3892,'contribution par jour-semaine'!$1:$1,0),4,1,"contribution par jour-semaine")),"")</f>
        <v>4301.3701171875</v>
      </c>
      <c r="D3892" s="4" t="str">
        <f ca="1">VLOOKUP(A3892,predictions!A:B,2,FALSE)</f>
        <v>12/12/2022</v>
      </c>
      <c r="E3892" s="4">
        <f t="shared" ca="1" si="15"/>
        <v>44907</v>
      </c>
    </row>
    <row r="3893" spans="1:5" ht="13" x14ac:dyDescent="0.15">
      <c r="A3893" s="1">
        <f ca="1">IFERROR(__xludf.DUMMYFUNCTION("""COMPUTED_VALUE"""),129)</f>
        <v>129</v>
      </c>
      <c r="B3893" s="1" t="str">
        <f ca="1">IFERROR(__xludf.DUMMYFUNCTION("""COMPUTED_VALUE"""),"Media_Search contribution")</f>
        <v>Media_Search contribution</v>
      </c>
      <c r="C3893" s="1">
        <f ca="1">IFERROR(INDIRECT(ADDRESS(MATCH(A3893,'contribution par jour-semaine'!A:A,0),MATCH(B3893,'contribution par jour-semaine'!$1:$1,0),4,1,"contribution par jour-semaine")),"")</f>
        <v>94938.234375</v>
      </c>
      <c r="D3893" s="4" t="str">
        <f ca="1">VLOOKUP(A3893,predictions!A:B,2,FALSE)</f>
        <v>12/12/2022</v>
      </c>
      <c r="E3893" s="4">
        <f t="shared" ca="1" si="15"/>
        <v>44907</v>
      </c>
    </row>
    <row r="3894" spans="1:5" ht="13" x14ac:dyDescent="0.15">
      <c r="A3894" s="1">
        <f ca="1">IFERROR(__xludf.DUMMYFUNCTION("""COMPUTED_VALUE"""),129)</f>
        <v>129</v>
      </c>
      <c r="B3894" s="1" t="str">
        <f ca="1">IFERROR(__xludf.DUMMYFUNCTION("""COMPUTED_VALUE"""),"Media_Social contribution")</f>
        <v>Media_Social contribution</v>
      </c>
      <c r="C3894" s="1">
        <f ca="1">IFERROR(INDIRECT(ADDRESS(MATCH(A3894,'contribution par jour-semaine'!A:A,0),MATCH(B3894,'contribution par jour-semaine'!$1:$1,0),4,1,"contribution par jour-semaine")),"")</f>
        <v>248197.25</v>
      </c>
      <c r="D3894" s="4" t="str">
        <f ca="1">VLOOKUP(A3894,predictions!A:B,2,FALSE)</f>
        <v>12/12/2022</v>
      </c>
      <c r="E3894" s="4">
        <f t="shared" ca="1" si="15"/>
        <v>44907</v>
      </c>
    </row>
    <row r="3895" spans="1:5" ht="13" x14ac:dyDescent="0.15">
      <c r="A3895" s="1">
        <f ca="1">IFERROR(__xludf.DUMMYFUNCTION("""COMPUTED_VALUE"""),129)</f>
        <v>129</v>
      </c>
      <c r="B3895" s="1" t="str">
        <f ca="1">IFERROR(__xludf.DUMMYFUNCTION("""COMPUTED_VALUE"""),"Media_Display contribution")</f>
        <v>Media_Display contribution</v>
      </c>
      <c r="C3895" s="1">
        <f ca="1">IFERROR(INDIRECT(ADDRESS(MATCH(A3895,'contribution par jour-semaine'!A:A,0),MATCH(B3895,'contribution par jour-semaine'!$1:$1,0),4,1,"contribution par jour-semaine")),"")</f>
        <v>45044.10546875</v>
      </c>
      <c r="D3895" s="4" t="str">
        <f ca="1">VLOOKUP(A3895,predictions!A:B,2,FALSE)</f>
        <v>12/12/2022</v>
      </c>
      <c r="E3895" s="4">
        <f t="shared" ca="1" si="15"/>
        <v>44907</v>
      </c>
    </row>
    <row r="3896" spans="1:5" ht="13" x14ac:dyDescent="0.15">
      <c r="A3896" s="1">
        <f ca="1">IFERROR(__xludf.DUMMYFUNCTION("""COMPUTED_VALUE"""),129)</f>
        <v>129</v>
      </c>
      <c r="B3896" s="1" t="str">
        <f ca="1">IFERROR(__xludf.DUMMYFUNCTION("""COMPUTED_VALUE"""),"Media_OOH_JC DECAUX VITRINE 2M2 NATIONAL contribution")</f>
        <v>Media_OOH_JC DECAUX VITRINE 2M2 NATIONAL contribution</v>
      </c>
      <c r="C3896" s="1">
        <f ca="1">IFERROR(INDIRECT(ADDRESS(MATCH(A3896,'contribution par jour-semaine'!A:A,0),MATCH(B3896,'contribution par jour-semaine'!$1:$1,0),4,1,"contribution par jour-semaine")),"")</f>
        <v>683.23931884765625</v>
      </c>
      <c r="D3896" s="4" t="str">
        <f ca="1">VLOOKUP(A3896,predictions!A:B,2,FALSE)</f>
        <v>12/12/2022</v>
      </c>
      <c r="E3896" s="4">
        <f t="shared" ca="1" si="15"/>
        <v>44907</v>
      </c>
    </row>
    <row r="3897" spans="1:5" ht="13" x14ac:dyDescent="0.15">
      <c r="A3897" s="1">
        <f ca="1">IFERROR(__xludf.DUMMYFUNCTION("""COMPUTED_VALUE"""),129)</f>
        <v>129</v>
      </c>
      <c r="B3897" s="1" t="str">
        <f ca="1">IFERROR(__xludf.DUMMYFUNCTION("""COMPUTED_VALUE"""),"Media_OOH_METROBUS METRO NATIONAL contribution")</f>
        <v>Media_OOH_METROBUS METRO NATIONAL contribution</v>
      </c>
      <c r="C3897" s="1">
        <f ca="1">IFERROR(INDIRECT(ADDRESS(MATCH(A3897,'contribution par jour-semaine'!A:A,0),MATCH(B3897,'contribution par jour-semaine'!$1:$1,0),4,1,"contribution par jour-semaine")),"")</f>
        <v>3611.03173828125</v>
      </c>
      <c r="D3897" s="4" t="str">
        <f ca="1">VLOOKUP(A3897,predictions!A:B,2,FALSE)</f>
        <v>12/12/2022</v>
      </c>
      <c r="E3897" s="4">
        <f t="shared" ca="1" si="15"/>
        <v>44907</v>
      </c>
    </row>
    <row r="3898" spans="1:5" ht="13" x14ac:dyDescent="0.15">
      <c r="A3898" s="1">
        <f ca="1">IFERROR(__xludf.DUMMYFUNCTION("""COMPUTED_VALUE"""),129)</f>
        <v>129</v>
      </c>
      <c r="B3898" s="1" t="str">
        <f ca="1">IFERROR(__xludf.DUMMYFUNCTION("""COMPUTED_VALUE"""),"Media_OOH_CLEAR CHANNEL SHOPPING MALLS contribution")</f>
        <v>Media_OOH_CLEAR CHANNEL SHOPPING MALLS contribution</v>
      </c>
      <c r="C3898" s="1">
        <f ca="1">IFERROR(INDIRECT(ADDRESS(MATCH(A3898,'contribution par jour-semaine'!A:A,0),MATCH(B3898,'contribution par jour-semaine'!$1:$1,0),4,1,"contribution par jour-semaine")),"")</f>
        <v>4213.26708984375</v>
      </c>
      <c r="D3898" s="4" t="str">
        <f ca="1">VLOOKUP(A3898,predictions!A:B,2,FALSE)</f>
        <v>12/12/2022</v>
      </c>
      <c r="E3898" s="4">
        <f t="shared" ca="1" si="15"/>
        <v>44907</v>
      </c>
    </row>
    <row r="3899" spans="1:5" ht="13" x14ac:dyDescent="0.15">
      <c r="A3899" s="1">
        <f ca="1">IFERROR(__xludf.DUMMYFUNCTION("""COMPUTED_VALUE"""),129)</f>
        <v>129</v>
      </c>
      <c r="B3899" s="1" t="str">
        <f ca="1">IFERROR(__xludf.DUMMYFUNCTION("""COMPUTED_VALUE"""),"Media_OOH_MEDIAGARES TRANSPORT contribution")</f>
        <v>Media_OOH_MEDIAGARES TRANSPORT contribution</v>
      </c>
      <c r="C3899" s="1">
        <f ca="1">IFERROR(INDIRECT(ADDRESS(MATCH(A3899,'contribution par jour-semaine'!A:A,0),MATCH(B3899,'contribution par jour-semaine'!$1:$1,0),4,1,"contribution par jour-semaine")),"")</f>
        <v>9739.0888671875</v>
      </c>
      <c r="D3899" s="4" t="str">
        <f ca="1">VLOOKUP(A3899,predictions!A:B,2,FALSE)</f>
        <v>12/12/2022</v>
      </c>
      <c r="E3899" s="4">
        <f t="shared" ca="1" si="15"/>
        <v>44907</v>
      </c>
    </row>
    <row r="3900" spans="1:5" ht="13" x14ac:dyDescent="0.15">
      <c r="A3900" s="1">
        <f ca="1">IFERROR(__xludf.DUMMYFUNCTION("""COMPUTED_VALUE"""),129)</f>
        <v>129</v>
      </c>
      <c r="B3900" s="1" t="str">
        <f ca="1">IFERROR(__xludf.DUMMYFUNCTION("""COMPUTED_VALUE"""),"Media_OOH_Others contribution")</f>
        <v>Media_OOH_Others contribution</v>
      </c>
      <c r="C3900" s="1">
        <f ca="1">IFERROR(INDIRECT(ADDRESS(MATCH(A3900,'contribution par jour-semaine'!A:A,0),MATCH(B3900,'contribution par jour-semaine'!$1:$1,0),4,1,"contribution par jour-semaine")),"")</f>
        <v>2240.105224609375</v>
      </c>
      <c r="D3900" s="4" t="str">
        <f ca="1">VLOOKUP(A3900,predictions!A:B,2,FALSE)</f>
        <v>12/12/2022</v>
      </c>
      <c r="E3900" s="4">
        <f t="shared" ca="1" si="15"/>
        <v>44907</v>
      </c>
    </row>
    <row r="3901" spans="1:5" ht="13" x14ac:dyDescent="0.15">
      <c r="A3901" s="1">
        <f ca="1">IFERROR(__xludf.DUMMYFUNCTION("""COMPUTED_VALUE"""),129)</f>
        <v>129</v>
      </c>
      <c r="B3901" s="1" t="str">
        <f ca="1">IFERROR(__xludf.DUMMYFUNCTION("""COMPUTED_VALUE"""),"baseline contribution")</f>
        <v>baseline contribution</v>
      </c>
      <c r="C3901" s="1">
        <f ca="1">IFERROR(INDIRECT(ADDRESS(MATCH(A3901,'contribution par jour-semaine'!A:A,0),MATCH(B3901,'contribution par jour-semaine'!$1:$1,0),4,1,"contribution par jour-semaine")),"")</f>
        <v>1191403.25</v>
      </c>
      <c r="D3901" s="4" t="str">
        <f ca="1">VLOOKUP(A3901,predictions!A:B,2,FALSE)</f>
        <v>12/12/2022</v>
      </c>
      <c r="E3901" s="4">
        <f t="shared" ca="1" si="15"/>
        <v>44907</v>
      </c>
    </row>
    <row r="3902" spans="1:5" ht="13" x14ac:dyDescent="0.15">
      <c r="A3902" s="1">
        <f ca="1">IFERROR(__xludf.DUMMYFUNCTION("""COMPUTED_VALUE"""),130)</f>
        <v>130</v>
      </c>
      <c r="B3902" s="1" t="str">
        <f ca="1">IFERROR(__xludf.DUMMYFUNCTION("""COMPUTED_VALUE"""),"Media_Print_Others contribution")</f>
        <v>Media_Print_Others contribution</v>
      </c>
      <c r="C3902" s="1">
        <f ca="1">IFERROR(INDIRECT(ADDRESS(MATCH(A3902,'contribution par jour-semaine'!A:A,0),MATCH(B3902,'contribution par jour-semaine'!$1:$1,0),4,1,"contribution par jour-semaine")),"")</f>
        <v>50777.57421875</v>
      </c>
      <c r="D3902" s="4" t="str">
        <f ca="1">VLOOKUP(A3902,predictions!A:B,2,FALSE)</f>
        <v>19/12/2022</v>
      </c>
      <c r="E3902" s="4">
        <f t="shared" ca="1" si="15"/>
        <v>44914</v>
      </c>
    </row>
    <row r="3903" spans="1:5" ht="13" x14ac:dyDescent="0.15">
      <c r="A3903" s="1">
        <f ca="1">IFERROR(__xludf.DUMMYFUNCTION("""COMPUTED_VALUE"""),130)</f>
        <v>130</v>
      </c>
      <c r="B3903" s="1" t="str">
        <f ca="1">IFERROR(__xludf.DUMMYFUNCTION("""COMPUTED_VALUE"""),"Media_Print_ELLE contribution")</f>
        <v>Media_Print_ELLE contribution</v>
      </c>
      <c r="C3903" s="1">
        <f ca="1">IFERROR(INDIRECT(ADDRESS(MATCH(A3903,'contribution par jour-semaine'!A:A,0),MATCH(B3903,'contribution par jour-semaine'!$1:$1,0),4,1,"contribution par jour-semaine")),"")</f>
        <v>44521.9921875</v>
      </c>
      <c r="D3903" s="4" t="str">
        <f ca="1">VLOOKUP(A3903,predictions!A:B,2,FALSE)</f>
        <v>19/12/2022</v>
      </c>
      <c r="E3903" s="4">
        <f t="shared" ca="1" si="15"/>
        <v>44914</v>
      </c>
    </row>
    <row r="3904" spans="1:5" ht="13" x14ac:dyDescent="0.15">
      <c r="A3904" s="1">
        <f ca="1">IFERROR(__xludf.DUMMYFUNCTION("""COMPUTED_VALUE"""),130)</f>
        <v>130</v>
      </c>
      <c r="B3904" s="1" t="str">
        <f ca="1">IFERROR(__xludf.DUMMYFUNCTION("""COMPUTED_VALUE"""),"Media_Print_MADAME FIGARO contribution")</f>
        <v>Media_Print_MADAME FIGARO contribution</v>
      </c>
      <c r="C3904" s="1">
        <f ca="1">IFERROR(INDIRECT(ADDRESS(MATCH(A3904,'contribution par jour-semaine'!A:A,0),MATCH(B3904,'contribution par jour-semaine'!$1:$1,0),4,1,"contribution par jour-semaine")),"")</f>
        <v>25738.93359375</v>
      </c>
      <c r="D3904" s="4" t="str">
        <f ca="1">VLOOKUP(A3904,predictions!A:B,2,FALSE)</f>
        <v>19/12/2022</v>
      </c>
      <c r="E3904" s="4">
        <f t="shared" ca="1" si="15"/>
        <v>44914</v>
      </c>
    </row>
    <row r="3905" spans="1:5" ht="13" x14ac:dyDescent="0.15">
      <c r="A3905" s="1">
        <f ca="1">IFERROR(__xludf.DUMMYFUNCTION("""COMPUTED_VALUE"""),130)</f>
        <v>130</v>
      </c>
      <c r="B3905" s="1" t="str">
        <f ca="1">IFERROR(__xludf.DUMMYFUNCTION("""COMPUTED_VALUE"""),"Media_Print_MARIE CLAIRE contribution")</f>
        <v>Media_Print_MARIE CLAIRE contribution</v>
      </c>
      <c r="C3905" s="1">
        <f ca="1">IFERROR(INDIRECT(ADDRESS(MATCH(A3905,'contribution par jour-semaine'!A:A,0),MATCH(B3905,'contribution par jour-semaine'!$1:$1,0),4,1,"contribution par jour-semaine")),"")</f>
        <v>11813.3154296875</v>
      </c>
      <c r="D3905" s="4" t="str">
        <f ca="1">VLOOKUP(A3905,predictions!A:B,2,FALSE)</f>
        <v>19/12/2022</v>
      </c>
      <c r="E3905" s="4">
        <f t="shared" ca="1" si="15"/>
        <v>44914</v>
      </c>
    </row>
    <row r="3906" spans="1:5" ht="13" x14ac:dyDescent="0.15">
      <c r="A3906" s="1">
        <f ca="1">IFERROR(__xludf.DUMMYFUNCTION("""COMPUTED_VALUE"""),130)</f>
        <v>130</v>
      </c>
      <c r="B3906" s="1" t="str">
        <f ca="1">IFERROR(__xludf.DUMMYFUNCTION("""COMPUTED_VALUE"""),"Media_Print_VERSION FEMINA contribution")</f>
        <v>Media_Print_VERSION FEMINA contribution</v>
      </c>
      <c r="C3906" s="1">
        <f ca="1">IFERROR(INDIRECT(ADDRESS(MATCH(A3906,'contribution par jour-semaine'!A:A,0),MATCH(B3906,'contribution par jour-semaine'!$1:$1,0),4,1,"contribution par jour-semaine")),"")</f>
        <v>56681.55859375</v>
      </c>
      <c r="D3906" s="4" t="str">
        <f ca="1">VLOOKUP(A3906,predictions!A:B,2,FALSE)</f>
        <v>19/12/2022</v>
      </c>
      <c r="E3906" s="4">
        <f t="shared" ca="1" si="15"/>
        <v>44914</v>
      </c>
    </row>
    <row r="3907" spans="1:5" ht="13" x14ac:dyDescent="0.15">
      <c r="A3907" s="1">
        <f ca="1">IFERROR(__xludf.DUMMYFUNCTION("""COMPUTED_VALUE"""),130)</f>
        <v>130</v>
      </c>
      <c r="B3907" s="1" t="str">
        <f ca="1">IFERROR(__xludf.DUMMYFUNCTION("""COMPUTED_VALUE"""),"Media_Print_GALA contribution")</f>
        <v>Media_Print_GALA contribution</v>
      </c>
      <c r="C3907" s="1">
        <f ca="1">IFERROR(INDIRECT(ADDRESS(MATCH(A3907,'contribution par jour-semaine'!A:A,0),MATCH(B3907,'contribution par jour-semaine'!$1:$1,0),4,1,"contribution par jour-semaine")),"")</f>
        <v>27241.654296875</v>
      </c>
      <c r="D3907" s="4" t="str">
        <f ca="1">VLOOKUP(A3907,predictions!A:B,2,FALSE)</f>
        <v>19/12/2022</v>
      </c>
      <c r="E3907" s="4">
        <f t="shared" ca="1" si="15"/>
        <v>44914</v>
      </c>
    </row>
    <row r="3908" spans="1:5" ht="13" x14ac:dyDescent="0.15">
      <c r="A3908" s="1">
        <f ca="1">IFERROR(__xludf.DUMMYFUNCTION("""COMPUTED_VALUE"""),130)</f>
        <v>130</v>
      </c>
      <c r="B3908" s="1" t="str">
        <f ca="1">IFERROR(__xludf.DUMMYFUNCTION("""COMPUTED_VALUE"""),"Media_Print_COSMOPOLITAN contribution")</f>
        <v>Media_Print_COSMOPOLITAN contribution</v>
      </c>
      <c r="C3908" s="1">
        <f ca="1">IFERROR(INDIRECT(ADDRESS(MATCH(A3908,'contribution par jour-semaine'!A:A,0),MATCH(B3908,'contribution par jour-semaine'!$1:$1,0),4,1,"contribution par jour-semaine")),"")</f>
        <v>26217.3671875</v>
      </c>
      <c r="D3908" s="4" t="str">
        <f ca="1">VLOOKUP(A3908,predictions!A:B,2,FALSE)</f>
        <v>19/12/2022</v>
      </c>
      <c r="E3908" s="4">
        <f t="shared" ca="1" si="15"/>
        <v>44914</v>
      </c>
    </row>
    <row r="3909" spans="1:5" ht="13" x14ac:dyDescent="0.15">
      <c r="A3909" s="1">
        <f ca="1">IFERROR(__xludf.DUMMYFUNCTION("""COMPUTED_VALUE"""),130)</f>
        <v>130</v>
      </c>
      <c r="B3909" s="1" t="str">
        <f ca="1">IFERROR(__xludf.DUMMYFUNCTION("""COMPUTED_VALUE"""),"Media_Print_FEMME ACTUELLE contribution")</f>
        <v>Media_Print_FEMME ACTUELLE contribution</v>
      </c>
      <c r="C3909" s="1">
        <f ca="1">IFERROR(INDIRECT(ADDRESS(MATCH(A3909,'contribution par jour-semaine'!A:A,0),MATCH(B3909,'contribution par jour-semaine'!$1:$1,0),4,1,"contribution par jour-semaine")),"")</f>
        <v>28507.296875</v>
      </c>
      <c r="D3909" s="4" t="str">
        <f ca="1">VLOOKUP(A3909,predictions!A:B,2,FALSE)</f>
        <v>19/12/2022</v>
      </c>
      <c r="E3909" s="4">
        <f t="shared" ca="1" si="15"/>
        <v>44914</v>
      </c>
    </row>
    <row r="3910" spans="1:5" ht="13" x14ac:dyDescent="0.15">
      <c r="A3910" s="1">
        <f ca="1">IFERROR(__xludf.DUMMYFUNCTION("""COMPUTED_VALUE"""),130)</f>
        <v>130</v>
      </c>
      <c r="B3910" s="1" t="str">
        <f ca="1">IFERROR(__xludf.DUMMYFUNCTION("""COMPUTED_VALUE"""),"Media_Print_PARIS MATCH contribution")</f>
        <v>Media_Print_PARIS MATCH contribution</v>
      </c>
      <c r="C3910" s="1">
        <f ca="1">IFERROR(INDIRECT(ADDRESS(MATCH(A3910,'contribution par jour-semaine'!A:A,0),MATCH(B3910,'contribution par jour-semaine'!$1:$1,0),4,1,"contribution par jour-semaine")),"")</f>
        <v>20798.115234375</v>
      </c>
      <c r="D3910" s="4" t="str">
        <f ca="1">VLOOKUP(A3910,predictions!A:B,2,FALSE)</f>
        <v>19/12/2022</v>
      </c>
      <c r="E3910" s="4">
        <f t="shared" ca="1" si="15"/>
        <v>44914</v>
      </c>
    </row>
    <row r="3911" spans="1:5" ht="13" x14ac:dyDescent="0.15">
      <c r="A3911" s="1">
        <f ca="1">IFERROR(__xludf.DUMMYFUNCTION("""COMPUTED_VALUE"""),130)</f>
        <v>130</v>
      </c>
      <c r="B3911" s="1" t="str">
        <f ca="1">IFERROR(__xludf.DUMMYFUNCTION("""COMPUTED_VALUE"""),"Media_Print_BIBA contribution")</f>
        <v>Media_Print_BIBA contribution</v>
      </c>
      <c r="C3911" s="1">
        <f ca="1">IFERROR(INDIRECT(ADDRESS(MATCH(A3911,'contribution par jour-semaine'!A:A,0),MATCH(B3911,'contribution par jour-semaine'!$1:$1,0),4,1,"contribution par jour-semaine")),"")</f>
        <v>10769.41015625</v>
      </c>
      <c r="D3911" s="4" t="str">
        <f ca="1">VLOOKUP(A3911,predictions!A:B,2,FALSE)</f>
        <v>19/12/2022</v>
      </c>
      <c r="E3911" s="4">
        <f t="shared" ca="1" si="15"/>
        <v>44914</v>
      </c>
    </row>
    <row r="3912" spans="1:5" ht="13" x14ac:dyDescent="0.15">
      <c r="A3912" s="1">
        <f ca="1">IFERROR(__xludf.DUMMYFUNCTION("""COMPUTED_VALUE"""),130)</f>
        <v>130</v>
      </c>
      <c r="B3912" s="1" t="str">
        <f ca="1">IFERROR(__xludf.DUMMYFUNCTION("""COMPUTED_VALUE"""),"Media_Print_AVANTAGES contribution")</f>
        <v>Media_Print_AVANTAGES contribution</v>
      </c>
      <c r="C3912" s="1">
        <f ca="1">IFERROR(INDIRECT(ADDRESS(MATCH(A3912,'contribution par jour-semaine'!A:A,0),MATCH(B3912,'contribution par jour-semaine'!$1:$1,0),4,1,"contribution par jour-semaine")),"")</f>
        <v>9695.154296875</v>
      </c>
      <c r="D3912" s="4" t="str">
        <f ca="1">VLOOKUP(A3912,predictions!A:B,2,FALSE)</f>
        <v>19/12/2022</v>
      </c>
      <c r="E3912" s="4">
        <f t="shared" ca="1" si="15"/>
        <v>44914</v>
      </c>
    </row>
    <row r="3913" spans="1:5" ht="13" x14ac:dyDescent="0.15">
      <c r="A3913" s="1">
        <f ca="1">IFERROR(__xludf.DUMMYFUNCTION("""COMPUTED_VALUE"""),130)</f>
        <v>130</v>
      </c>
      <c r="B3913" s="1" t="str">
        <f ca="1">IFERROR(__xludf.DUMMYFUNCTION("""COMPUTED_VALUE"""),"Media_Print_PSYCHOLOGIES contribution")</f>
        <v>Media_Print_PSYCHOLOGIES contribution</v>
      </c>
      <c r="C3913" s="1">
        <f ca="1">IFERROR(INDIRECT(ADDRESS(MATCH(A3913,'contribution par jour-semaine'!A:A,0),MATCH(B3913,'contribution par jour-semaine'!$1:$1,0),4,1,"contribution par jour-semaine")),"")</f>
        <v>9300.822265625</v>
      </c>
      <c r="D3913" s="4" t="str">
        <f ca="1">VLOOKUP(A3913,predictions!A:B,2,FALSE)</f>
        <v>19/12/2022</v>
      </c>
      <c r="E3913" s="4">
        <f t="shared" ca="1" si="15"/>
        <v>44914</v>
      </c>
    </row>
    <row r="3914" spans="1:5" ht="13" x14ac:dyDescent="0.15">
      <c r="A3914" s="1">
        <f ca="1">IFERROR(__xludf.DUMMYFUNCTION("""COMPUTED_VALUE"""),130)</f>
        <v>130</v>
      </c>
      <c r="B3914" s="1" t="str">
        <f ca="1">IFERROR(__xludf.DUMMYFUNCTION("""COMPUTED_VALUE"""),"Media_TV_TF1 contribution")</f>
        <v>Media_TV_TF1 contribution</v>
      </c>
      <c r="C3914" s="1">
        <f ca="1">IFERROR(INDIRECT(ADDRESS(MATCH(A3914,'contribution par jour-semaine'!A:A,0),MATCH(B3914,'contribution par jour-semaine'!$1:$1,0),4,1,"contribution par jour-semaine")),"")</f>
        <v>9202.115234375</v>
      </c>
      <c r="D3914" s="4" t="str">
        <f ca="1">VLOOKUP(A3914,predictions!A:B,2,FALSE)</f>
        <v>19/12/2022</v>
      </c>
      <c r="E3914" s="4">
        <f t="shared" ca="1" si="15"/>
        <v>44914</v>
      </c>
    </row>
    <row r="3915" spans="1:5" ht="13" x14ac:dyDescent="0.15">
      <c r="A3915" s="1">
        <f ca="1">IFERROR(__xludf.DUMMYFUNCTION("""COMPUTED_VALUE"""),130)</f>
        <v>130</v>
      </c>
      <c r="B3915" s="1" t="str">
        <f ca="1">IFERROR(__xludf.DUMMYFUNCTION("""COMPUTED_VALUE"""),"Media_TV_Others contribution")</f>
        <v>Media_TV_Others contribution</v>
      </c>
      <c r="C3915" s="1">
        <f ca="1">IFERROR(INDIRECT(ADDRESS(MATCH(A3915,'contribution par jour-semaine'!A:A,0),MATCH(B3915,'contribution par jour-semaine'!$1:$1,0),4,1,"contribution par jour-semaine")),"")</f>
        <v>8992.1142578125</v>
      </c>
      <c r="D3915" s="4" t="str">
        <f ca="1">VLOOKUP(A3915,predictions!A:B,2,FALSE)</f>
        <v>19/12/2022</v>
      </c>
      <c r="E3915" s="4">
        <f t="shared" ca="1" si="15"/>
        <v>44914</v>
      </c>
    </row>
    <row r="3916" spans="1:5" ht="13" x14ac:dyDescent="0.15">
      <c r="A3916" s="1">
        <f ca="1">IFERROR(__xludf.DUMMYFUNCTION("""COMPUTED_VALUE"""),130)</f>
        <v>130</v>
      </c>
      <c r="B3916" s="1" t="str">
        <f ca="1">IFERROR(__xludf.DUMMYFUNCTION("""COMPUTED_VALUE"""),"Media_TV_M6 contribution")</f>
        <v>Media_TV_M6 contribution</v>
      </c>
      <c r="C3916" s="1">
        <f ca="1">IFERROR(INDIRECT(ADDRESS(MATCH(A3916,'contribution par jour-semaine'!A:A,0),MATCH(B3916,'contribution par jour-semaine'!$1:$1,0),4,1,"contribution par jour-semaine")),"")</f>
        <v>13844.419921875</v>
      </c>
      <c r="D3916" s="4" t="str">
        <f ca="1">VLOOKUP(A3916,predictions!A:B,2,FALSE)</f>
        <v>19/12/2022</v>
      </c>
      <c r="E3916" s="4">
        <f t="shared" ca="1" si="15"/>
        <v>44914</v>
      </c>
    </row>
    <row r="3917" spans="1:5" ht="13" x14ac:dyDescent="0.15">
      <c r="A3917" s="1">
        <f ca="1">IFERROR(__xludf.DUMMYFUNCTION("""COMPUTED_VALUE"""),130)</f>
        <v>130</v>
      </c>
      <c r="B3917" s="1" t="str">
        <f ca="1">IFERROR(__xludf.DUMMYFUNCTION("""COMPUTED_VALUE"""),"Media_TV_TMC contribution")</f>
        <v>Media_TV_TMC contribution</v>
      </c>
      <c r="C3917" s="1">
        <f ca="1">IFERROR(INDIRECT(ADDRESS(MATCH(A3917,'contribution par jour-semaine'!A:A,0),MATCH(B3917,'contribution par jour-semaine'!$1:$1,0),4,1,"contribution par jour-semaine")),"")</f>
        <v>11651.2626953125</v>
      </c>
      <c r="D3917" s="4" t="str">
        <f ca="1">VLOOKUP(A3917,predictions!A:B,2,FALSE)</f>
        <v>19/12/2022</v>
      </c>
      <c r="E3917" s="4">
        <f t="shared" ca="1" si="15"/>
        <v>44914</v>
      </c>
    </row>
    <row r="3918" spans="1:5" ht="13" x14ac:dyDescent="0.15">
      <c r="A3918" s="1">
        <f ca="1">IFERROR(__xludf.DUMMYFUNCTION("""COMPUTED_VALUE"""),130)</f>
        <v>130</v>
      </c>
      <c r="B3918" s="1" t="str">
        <f ca="1">IFERROR(__xludf.DUMMYFUNCTION("""COMPUTED_VALUE"""),"Media_TV_FRANCE 2 contribution")</f>
        <v>Media_TV_FRANCE 2 contribution</v>
      </c>
      <c r="C3918" s="1">
        <f ca="1">IFERROR(INDIRECT(ADDRESS(MATCH(A3918,'contribution par jour-semaine'!A:A,0),MATCH(B3918,'contribution par jour-semaine'!$1:$1,0),4,1,"contribution par jour-semaine")),"")</f>
        <v>10226.01171875</v>
      </c>
      <c r="D3918" s="4" t="str">
        <f ca="1">VLOOKUP(A3918,predictions!A:B,2,FALSE)</f>
        <v>19/12/2022</v>
      </c>
      <c r="E3918" s="4">
        <f t="shared" ca="1" si="15"/>
        <v>44914</v>
      </c>
    </row>
    <row r="3919" spans="1:5" ht="13" x14ac:dyDescent="0.15">
      <c r="A3919" s="1">
        <f ca="1">IFERROR(__xludf.DUMMYFUNCTION("""COMPUTED_VALUE"""),130)</f>
        <v>130</v>
      </c>
      <c r="B3919" s="1" t="str">
        <f ca="1">IFERROR(__xludf.DUMMYFUNCTION("""COMPUTED_VALUE"""),"Media_TV_BFM TV contribution")</f>
        <v>Media_TV_BFM TV contribution</v>
      </c>
      <c r="C3919" s="1">
        <f ca="1">IFERROR(INDIRECT(ADDRESS(MATCH(A3919,'contribution par jour-semaine'!A:A,0),MATCH(B3919,'contribution par jour-semaine'!$1:$1,0),4,1,"contribution par jour-semaine")),"")</f>
        <v>4799.7666015625</v>
      </c>
      <c r="D3919" s="4" t="str">
        <f ca="1">VLOOKUP(A3919,predictions!A:B,2,FALSE)</f>
        <v>19/12/2022</v>
      </c>
      <c r="E3919" s="4">
        <f t="shared" ca="1" si="15"/>
        <v>44914</v>
      </c>
    </row>
    <row r="3920" spans="1:5" ht="13" x14ac:dyDescent="0.15">
      <c r="A3920" s="1">
        <f ca="1">IFERROR(__xludf.DUMMYFUNCTION("""COMPUTED_VALUE"""),130)</f>
        <v>130</v>
      </c>
      <c r="B3920" s="1" t="str">
        <f ca="1">IFERROR(__xludf.DUMMYFUNCTION("""COMPUTED_VALUE"""),"Media_TV_C8 contribution")</f>
        <v>Media_TV_C8 contribution</v>
      </c>
      <c r="C3920" s="1">
        <f ca="1">IFERROR(INDIRECT(ADDRESS(MATCH(A3920,'contribution par jour-semaine'!A:A,0),MATCH(B3920,'contribution par jour-semaine'!$1:$1,0),4,1,"contribution par jour-semaine")),"")</f>
        <v>7189.76513671875</v>
      </c>
      <c r="D3920" s="4" t="str">
        <f ca="1">VLOOKUP(A3920,predictions!A:B,2,FALSE)</f>
        <v>19/12/2022</v>
      </c>
      <c r="E3920" s="4">
        <f t="shared" ca="1" si="15"/>
        <v>44914</v>
      </c>
    </row>
    <row r="3921" spans="1:5" ht="13" x14ac:dyDescent="0.15">
      <c r="A3921" s="1">
        <f ca="1">IFERROR(__xludf.DUMMYFUNCTION("""COMPUTED_VALUE"""),130)</f>
        <v>130</v>
      </c>
      <c r="B3921" s="1" t="str">
        <f ca="1">IFERROR(__xludf.DUMMYFUNCTION("""COMPUTED_VALUE"""),"Media_TV_TF1 SERIES FILMS contribution")</f>
        <v>Media_TV_TF1 SERIES FILMS contribution</v>
      </c>
      <c r="C3921" s="1">
        <f ca="1">IFERROR(INDIRECT(ADDRESS(MATCH(A3921,'contribution par jour-semaine'!A:A,0),MATCH(B3921,'contribution par jour-semaine'!$1:$1,0),4,1,"contribution par jour-semaine")),"")</f>
        <v>5395.98193359375</v>
      </c>
      <c r="D3921" s="4" t="str">
        <f ca="1">VLOOKUP(A3921,predictions!A:B,2,FALSE)</f>
        <v>19/12/2022</v>
      </c>
      <c r="E3921" s="4">
        <f t="shared" ca="1" si="15"/>
        <v>44914</v>
      </c>
    </row>
    <row r="3922" spans="1:5" ht="13" x14ac:dyDescent="0.15">
      <c r="A3922" s="1">
        <f ca="1">IFERROR(__xludf.DUMMYFUNCTION("""COMPUTED_VALUE"""),130)</f>
        <v>130</v>
      </c>
      <c r="B3922" s="1" t="str">
        <f ca="1">IFERROR(__xludf.DUMMYFUNCTION("""COMPUTED_VALUE"""),"Media_TV_NRJ12 contribution")</f>
        <v>Media_TV_NRJ12 contribution</v>
      </c>
      <c r="C3922" s="1">
        <f ca="1">IFERROR(INDIRECT(ADDRESS(MATCH(A3922,'contribution par jour-semaine'!A:A,0),MATCH(B3922,'contribution par jour-semaine'!$1:$1,0),4,1,"contribution par jour-semaine")),"")</f>
        <v>3618.797119140625</v>
      </c>
      <c r="D3922" s="4" t="str">
        <f ca="1">VLOOKUP(A3922,predictions!A:B,2,FALSE)</f>
        <v>19/12/2022</v>
      </c>
      <c r="E3922" s="4">
        <f t="shared" ca="1" si="15"/>
        <v>44914</v>
      </c>
    </row>
    <row r="3923" spans="1:5" ht="13" x14ac:dyDescent="0.15">
      <c r="A3923" s="1">
        <f ca="1">IFERROR(__xludf.DUMMYFUNCTION("""COMPUTED_VALUE"""),130)</f>
        <v>130</v>
      </c>
      <c r="B3923" s="1" t="str">
        <f ca="1">IFERROR(__xludf.DUMMYFUNCTION("""COMPUTED_VALUE"""),"Media_Search contribution")</f>
        <v>Media_Search contribution</v>
      </c>
      <c r="C3923" s="1">
        <f ca="1">IFERROR(INDIRECT(ADDRESS(MATCH(A3923,'contribution par jour-semaine'!A:A,0),MATCH(B3923,'contribution par jour-semaine'!$1:$1,0),4,1,"contribution par jour-semaine")),"")</f>
        <v>73735.03125</v>
      </c>
      <c r="D3923" s="4" t="str">
        <f ca="1">VLOOKUP(A3923,predictions!A:B,2,FALSE)</f>
        <v>19/12/2022</v>
      </c>
      <c r="E3923" s="4">
        <f t="shared" ca="1" si="15"/>
        <v>44914</v>
      </c>
    </row>
    <row r="3924" spans="1:5" ht="13" x14ac:dyDescent="0.15">
      <c r="A3924" s="1">
        <f ca="1">IFERROR(__xludf.DUMMYFUNCTION("""COMPUTED_VALUE"""),130)</f>
        <v>130</v>
      </c>
      <c r="B3924" s="1" t="str">
        <f ca="1">IFERROR(__xludf.DUMMYFUNCTION("""COMPUTED_VALUE"""),"Media_Social contribution")</f>
        <v>Media_Social contribution</v>
      </c>
      <c r="C3924" s="1">
        <f ca="1">IFERROR(INDIRECT(ADDRESS(MATCH(A3924,'contribution par jour-semaine'!A:A,0),MATCH(B3924,'contribution par jour-semaine'!$1:$1,0),4,1,"contribution par jour-semaine")),"")</f>
        <v>77779.9375</v>
      </c>
      <c r="D3924" s="4" t="str">
        <f ca="1">VLOOKUP(A3924,predictions!A:B,2,FALSE)</f>
        <v>19/12/2022</v>
      </c>
      <c r="E3924" s="4">
        <f t="shared" ca="1" si="15"/>
        <v>44914</v>
      </c>
    </row>
    <row r="3925" spans="1:5" ht="13" x14ac:dyDescent="0.15">
      <c r="A3925" s="1">
        <f ca="1">IFERROR(__xludf.DUMMYFUNCTION("""COMPUTED_VALUE"""),130)</f>
        <v>130</v>
      </c>
      <c r="B3925" s="1" t="str">
        <f ca="1">IFERROR(__xludf.DUMMYFUNCTION("""COMPUTED_VALUE"""),"Media_Display contribution")</f>
        <v>Media_Display contribution</v>
      </c>
      <c r="C3925" s="1">
        <f ca="1">IFERROR(INDIRECT(ADDRESS(MATCH(A3925,'contribution par jour-semaine'!A:A,0),MATCH(B3925,'contribution par jour-semaine'!$1:$1,0),4,1,"contribution par jour-semaine")),"")</f>
        <v>42777.4609375</v>
      </c>
      <c r="D3925" s="4" t="str">
        <f ca="1">VLOOKUP(A3925,predictions!A:B,2,FALSE)</f>
        <v>19/12/2022</v>
      </c>
      <c r="E3925" s="4">
        <f t="shared" ca="1" si="15"/>
        <v>44914</v>
      </c>
    </row>
    <row r="3926" spans="1:5" ht="13" x14ac:dyDescent="0.15">
      <c r="A3926" s="1">
        <f ca="1">IFERROR(__xludf.DUMMYFUNCTION("""COMPUTED_VALUE"""),130)</f>
        <v>130</v>
      </c>
      <c r="B3926" s="1" t="str">
        <f ca="1">IFERROR(__xludf.DUMMYFUNCTION("""COMPUTED_VALUE"""),"Media_OOH_JC DECAUX VITRINE 2M2 NATIONAL contribution")</f>
        <v>Media_OOH_JC DECAUX VITRINE 2M2 NATIONAL contribution</v>
      </c>
      <c r="C3926" s="1">
        <f ca="1">IFERROR(INDIRECT(ADDRESS(MATCH(A3926,'contribution par jour-semaine'!A:A,0),MATCH(B3926,'contribution par jour-semaine'!$1:$1,0),4,1,"contribution par jour-semaine")),"")</f>
        <v>666.7320556640625</v>
      </c>
      <c r="D3926" s="4" t="str">
        <f ca="1">VLOOKUP(A3926,predictions!A:B,2,FALSE)</f>
        <v>19/12/2022</v>
      </c>
      <c r="E3926" s="4">
        <f t="shared" ca="1" si="15"/>
        <v>44914</v>
      </c>
    </row>
    <row r="3927" spans="1:5" ht="13" x14ac:dyDescent="0.15">
      <c r="A3927" s="1">
        <f ca="1">IFERROR(__xludf.DUMMYFUNCTION("""COMPUTED_VALUE"""),130)</f>
        <v>130</v>
      </c>
      <c r="B3927" s="1" t="str">
        <f ca="1">IFERROR(__xludf.DUMMYFUNCTION("""COMPUTED_VALUE"""),"Media_OOH_METROBUS METRO NATIONAL contribution")</f>
        <v>Media_OOH_METROBUS METRO NATIONAL contribution</v>
      </c>
      <c r="C3927" s="1">
        <f ca="1">IFERROR(INDIRECT(ADDRESS(MATCH(A3927,'contribution par jour-semaine'!A:A,0),MATCH(B3927,'contribution par jour-semaine'!$1:$1,0),4,1,"contribution par jour-semaine")),"")</f>
        <v>3323.50341796875</v>
      </c>
      <c r="D3927" s="4" t="str">
        <f ca="1">VLOOKUP(A3927,predictions!A:B,2,FALSE)</f>
        <v>19/12/2022</v>
      </c>
      <c r="E3927" s="4">
        <f t="shared" ca="1" si="15"/>
        <v>44914</v>
      </c>
    </row>
    <row r="3928" spans="1:5" ht="13" x14ac:dyDescent="0.15">
      <c r="A3928" s="1">
        <f ca="1">IFERROR(__xludf.DUMMYFUNCTION("""COMPUTED_VALUE"""),130)</f>
        <v>130</v>
      </c>
      <c r="B3928" s="1" t="str">
        <f ca="1">IFERROR(__xludf.DUMMYFUNCTION("""COMPUTED_VALUE"""),"Media_OOH_CLEAR CHANNEL SHOPPING MALLS contribution")</f>
        <v>Media_OOH_CLEAR CHANNEL SHOPPING MALLS contribution</v>
      </c>
      <c r="C3928" s="1">
        <f ca="1">IFERROR(INDIRECT(ADDRESS(MATCH(A3928,'contribution par jour-semaine'!A:A,0),MATCH(B3928,'contribution par jour-semaine'!$1:$1,0),4,1,"contribution par jour-semaine")),"")</f>
        <v>4125.388671875</v>
      </c>
      <c r="D3928" s="4" t="str">
        <f ca="1">VLOOKUP(A3928,predictions!A:B,2,FALSE)</f>
        <v>19/12/2022</v>
      </c>
      <c r="E3928" s="4">
        <f t="shared" ca="1" si="15"/>
        <v>44914</v>
      </c>
    </row>
    <row r="3929" spans="1:5" ht="13" x14ac:dyDescent="0.15">
      <c r="A3929" s="1">
        <f ca="1">IFERROR(__xludf.DUMMYFUNCTION("""COMPUTED_VALUE"""),130)</f>
        <v>130</v>
      </c>
      <c r="B3929" s="1" t="str">
        <f ca="1">IFERROR(__xludf.DUMMYFUNCTION("""COMPUTED_VALUE"""),"Media_OOH_MEDIAGARES TRANSPORT contribution")</f>
        <v>Media_OOH_MEDIAGARES TRANSPORT contribution</v>
      </c>
      <c r="C3929" s="1">
        <f ca="1">IFERROR(INDIRECT(ADDRESS(MATCH(A3929,'contribution par jour-semaine'!A:A,0),MATCH(B3929,'contribution par jour-semaine'!$1:$1,0),4,1,"contribution par jour-semaine")),"")</f>
        <v>9608.1796875</v>
      </c>
      <c r="D3929" s="4" t="str">
        <f ca="1">VLOOKUP(A3929,predictions!A:B,2,FALSE)</f>
        <v>19/12/2022</v>
      </c>
      <c r="E3929" s="4">
        <f t="shared" ca="1" si="15"/>
        <v>44914</v>
      </c>
    </row>
    <row r="3930" spans="1:5" ht="13" x14ac:dyDescent="0.15">
      <c r="A3930" s="1">
        <f ca="1">IFERROR(__xludf.DUMMYFUNCTION("""COMPUTED_VALUE"""),130)</f>
        <v>130</v>
      </c>
      <c r="B3930" s="1" t="str">
        <f ca="1">IFERROR(__xludf.DUMMYFUNCTION("""COMPUTED_VALUE"""),"Media_OOH_Others contribution")</f>
        <v>Media_OOH_Others contribution</v>
      </c>
      <c r="C3930" s="1">
        <f ca="1">IFERROR(INDIRECT(ADDRESS(MATCH(A3930,'contribution par jour-semaine'!A:A,0),MATCH(B3930,'contribution par jour-semaine'!$1:$1,0),4,1,"contribution par jour-semaine")),"")</f>
        <v>2189.90576171875</v>
      </c>
      <c r="D3930" s="4" t="str">
        <f ca="1">VLOOKUP(A3930,predictions!A:B,2,FALSE)</f>
        <v>19/12/2022</v>
      </c>
      <c r="E3930" s="4">
        <f t="shared" ca="1" si="15"/>
        <v>44914</v>
      </c>
    </row>
    <row r="3931" spans="1:5" ht="13" x14ac:dyDescent="0.15">
      <c r="A3931" s="1">
        <f ca="1">IFERROR(__xludf.DUMMYFUNCTION("""COMPUTED_VALUE"""),130)</f>
        <v>130</v>
      </c>
      <c r="B3931" s="1" t="str">
        <f ca="1">IFERROR(__xludf.DUMMYFUNCTION("""COMPUTED_VALUE"""),"baseline contribution")</f>
        <v>baseline contribution</v>
      </c>
      <c r="C3931" s="1">
        <f ca="1">IFERROR(INDIRECT(ADDRESS(MATCH(A3931,'contribution par jour-semaine'!A:A,0),MATCH(B3931,'contribution par jour-semaine'!$1:$1,0),4,1,"contribution par jour-semaine")),"")</f>
        <v>1191853.25</v>
      </c>
      <c r="D3931" s="4" t="str">
        <f ca="1">VLOOKUP(A3931,predictions!A:B,2,FALSE)</f>
        <v>19/12/2022</v>
      </c>
      <c r="E3931" s="4">
        <f t="shared" ca="1" si="15"/>
        <v>44914</v>
      </c>
    </row>
    <row r="3932" spans="1:5" ht="13" x14ac:dyDescent="0.15">
      <c r="A3932" s="1">
        <f ca="1">IFERROR(__xludf.DUMMYFUNCTION("""COMPUTED_VALUE"""),131)</f>
        <v>131</v>
      </c>
      <c r="B3932" s="1" t="str">
        <f ca="1">IFERROR(__xludf.DUMMYFUNCTION("""COMPUTED_VALUE"""),"Media_Print_Others contribution")</f>
        <v>Media_Print_Others contribution</v>
      </c>
      <c r="C3932" s="1">
        <f ca="1">IFERROR(INDIRECT(ADDRESS(MATCH(A3932,'contribution par jour-semaine'!A:A,0),MATCH(B3932,'contribution par jour-semaine'!$1:$1,0),4,1,"contribution par jour-semaine")),"")</f>
        <v>48296.57421875</v>
      </c>
      <c r="D3932" s="4" t="str">
        <f ca="1">VLOOKUP(A3932,predictions!A:B,2,FALSE)</f>
        <v>26/12/2022</v>
      </c>
      <c r="E3932" s="4">
        <f t="shared" ca="1" si="15"/>
        <v>44921</v>
      </c>
    </row>
    <row r="3933" spans="1:5" ht="13" x14ac:dyDescent="0.15">
      <c r="A3933" s="1">
        <f ca="1">IFERROR(__xludf.DUMMYFUNCTION("""COMPUTED_VALUE"""),131)</f>
        <v>131</v>
      </c>
      <c r="B3933" s="1" t="str">
        <f ca="1">IFERROR(__xludf.DUMMYFUNCTION("""COMPUTED_VALUE"""),"Media_Print_ELLE contribution")</f>
        <v>Media_Print_ELLE contribution</v>
      </c>
      <c r="C3933" s="1">
        <f ca="1">IFERROR(INDIRECT(ADDRESS(MATCH(A3933,'contribution par jour-semaine'!A:A,0),MATCH(B3933,'contribution par jour-semaine'!$1:$1,0),4,1,"contribution par jour-semaine")),"")</f>
        <v>60322.94140625</v>
      </c>
      <c r="D3933" s="4" t="str">
        <f ca="1">VLOOKUP(A3933,predictions!A:B,2,FALSE)</f>
        <v>26/12/2022</v>
      </c>
      <c r="E3933" s="4">
        <f t="shared" ca="1" si="15"/>
        <v>44921</v>
      </c>
    </row>
    <row r="3934" spans="1:5" ht="13" x14ac:dyDescent="0.15">
      <c r="A3934" s="1">
        <f ca="1">IFERROR(__xludf.DUMMYFUNCTION("""COMPUTED_VALUE"""),131)</f>
        <v>131</v>
      </c>
      <c r="B3934" s="1" t="str">
        <f ca="1">IFERROR(__xludf.DUMMYFUNCTION("""COMPUTED_VALUE"""),"Media_Print_MADAME FIGARO contribution")</f>
        <v>Media_Print_MADAME FIGARO contribution</v>
      </c>
      <c r="C3934" s="1">
        <f ca="1">IFERROR(INDIRECT(ADDRESS(MATCH(A3934,'contribution par jour-semaine'!A:A,0),MATCH(B3934,'contribution par jour-semaine'!$1:$1,0),4,1,"contribution par jour-semaine")),"")</f>
        <v>24279.974609375</v>
      </c>
      <c r="D3934" s="4" t="str">
        <f ca="1">VLOOKUP(A3934,predictions!A:B,2,FALSE)</f>
        <v>26/12/2022</v>
      </c>
      <c r="E3934" s="4">
        <f t="shared" ca="1" si="15"/>
        <v>44921</v>
      </c>
    </row>
    <row r="3935" spans="1:5" ht="13" x14ac:dyDescent="0.15">
      <c r="A3935" s="1">
        <f ca="1">IFERROR(__xludf.DUMMYFUNCTION("""COMPUTED_VALUE"""),131)</f>
        <v>131</v>
      </c>
      <c r="B3935" s="1" t="str">
        <f ca="1">IFERROR(__xludf.DUMMYFUNCTION("""COMPUTED_VALUE"""),"Media_Print_MARIE CLAIRE contribution")</f>
        <v>Media_Print_MARIE CLAIRE contribution</v>
      </c>
      <c r="C3935" s="1">
        <f ca="1">IFERROR(INDIRECT(ADDRESS(MATCH(A3935,'contribution par jour-semaine'!A:A,0),MATCH(B3935,'contribution par jour-semaine'!$1:$1,0),4,1,"contribution par jour-semaine")),"")</f>
        <v>18100.1171875</v>
      </c>
      <c r="D3935" s="4" t="str">
        <f ca="1">VLOOKUP(A3935,predictions!A:B,2,FALSE)</f>
        <v>26/12/2022</v>
      </c>
      <c r="E3935" s="4">
        <f t="shared" ca="1" si="15"/>
        <v>44921</v>
      </c>
    </row>
    <row r="3936" spans="1:5" ht="13" x14ac:dyDescent="0.15">
      <c r="A3936" s="1">
        <f ca="1">IFERROR(__xludf.DUMMYFUNCTION("""COMPUTED_VALUE"""),131)</f>
        <v>131</v>
      </c>
      <c r="B3936" s="1" t="str">
        <f ca="1">IFERROR(__xludf.DUMMYFUNCTION("""COMPUTED_VALUE"""),"Media_Print_VERSION FEMINA contribution")</f>
        <v>Media_Print_VERSION FEMINA contribution</v>
      </c>
      <c r="C3936" s="1">
        <f ca="1">IFERROR(INDIRECT(ADDRESS(MATCH(A3936,'contribution par jour-semaine'!A:A,0),MATCH(B3936,'contribution par jour-semaine'!$1:$1,0),4,1,"contribution par jour-semaine")),"")</f>
        <v>44932.15234375</v>
      </c>
      <c r="D3936" s="4" t="str">
        <f ca="1">VLOOKUP(A3936,predictions!A:B,2,FALSE)</f>
        <v>26/12/2022</v>
      </c>
      <c r="E3936" s="4">
        <f t="shared" ca="1" si="15"/>
        <v>44921</v>
      </c>
    </row>
    <row r="3937" spans="1:5" ht="13" x14ac:dyDescent="0.15">
      <c r="A3937" s="1">
        <f ca="1">IFERROR(__xludf.DUMMYFUNCTION("""COMPUTED_VALUE"""),131)</f>
        <v>131</v>
      </c>
      <c r="B3937" s="1" t="str">
        <f ca="1">IFERROR(__xludf.DUMMYFUNCTION("""COMPUTED_VALUE"""),"Media_Print_GALA contribution")</f>
        <v>Media_Print_GALA contribution</v>
      </c>
      <c r="C3937" s="1">
        <f ca="1">IFERROR(INDIRECT(ADDRESS(MATCH(A3937,'contribution par jour-semaine'!A:A,0),MATCH(B3937,'contribution par jour-semaine'!$1:$1,0),4,1,"contribution par jour-semaine")),"")</f>
        <v>24928.947265625</v>
      </c>
      <c r="D3937" s="4" t="str">
        <f ca="1">VLOOKUP(A3937,predictions!A:B,2,FALSE)</f>
        <v>26/12/2022</v>
      </c>
      <c r="E3937" s="4">
        <f t="shared" ca="1" si="15"/>
        <v>44921</v>
      </c>
    </row>
    <row r="3938" spans="1:5" ht="13" x14ac:dyDescent="0.15">
      <c r="A3938" s="1">
        <f ca="1">IFERROR(__xludf.DUMMYFUNCTION("""COMPUTED_VALUE"""),131)</f>
        <v>131</v>
      </c>
      <c r="B3938" s="1" t="str">
        <f ca="1">IFERROR(__xludf.DUMMYFUNCTION("""COMPUTED_VALUE"""),"Media_Print_COSMOPOLITAN contribution")</f>
        <v>Media_Print_COSMOPOLITAN contribution</v>
      </c>
      <c r="C3938" s="1">
        <f ca="1">IFERROR(INDIRECT(ADDRESS(MATCH(A3938,'contribution par jour-semaine'!A:A,0),MATCH(B3938,'contribution par jour-semaine'!$1:$1,0),4,1,"contribution par jour-semaine")),"")</f>
        <v>23495.669921875</v>
      </c>
      <c r="D3938" s="4" t="str">
        <f ca="1">VLOOKUP(A3938,predictions!A:B,2,FALSE)</f>
        <v>26/12/2022</v>
      </c>
      <c r="E3938" s="4">
        <f t="shared" ca="1" si="15"/>
        <v>44921</v>
      </c>
    </row>
    <row r="3939" spans="1:5" ht="13" x14ac:dyDescent="0.15">
      <c r="A3939" s="1">
        <f ca="1">IFERROR(__xludf.DUMMYFUNCTION("""COMPUTED_VALUE"""),131)</f>
        <v>131</v>
      </c>
      <c r="B3939" s="1" t="str">
        <f ca="1">IFERROR(__xludf.DUMMYFUNCTION("""COMPUTED_VALUE"""),"Media_Print_FEMME ACTUELLE contribution")</f>
        <v>Media_Print_FEMME ACTUELLE contribution</v>
      </c>
      <c r="C3939" s="1">
        <f ca="1">IFERROR(INDIRECT(ADDRESS(MATCH(A3939,'contribution par jour-semaine'!A:A,0),MATCH(B3939,'contribution par jour-semaine'!$1:$1,0),4,1,"contribution par jour-semaine")),"")</f>
        <v>22521.423828125</v>
      </c>
      <c r="D3939" s="4" t="str">
        <f ca="1">VLOOKUP(A3939,predictions!A:B,2,FALSE)</f>
        <v>26/12/2022</v>
      </c>
      <c r="E3939" s="4">
        <f t="shared" ca="1" si="15"/>
        <v>44921</v>
      </c>
    </row>
    <row r="3940" spans="1:5" ht="13" x14ac:dyDescent="0.15">
      <c r="A3940" s="1">
        <f ca="1">IFERROR(__xludf.DUMMYFUNCTION("""COMPUTED_VALUE"""),131)</f>
        <v>131</v>
      </c>
      <c r="B3940" s="1" t="str">
        <f ca="1">IFERROR(__xludf.DUMMYFUNCTION("""COMPUTED_VALUE"""),"Media_Print_PARIS MATCH contribution")</f>
        <v>Media_Print_PARIS MATCH contribution</v>
      </c>
      <c r="C3940" s="1">
        <f ca="1">IFERROR(INDIRECT(ADDRESS(MATCH(A3940,'contribution par jour-semaine'!A:A,0),MATCH(B3940,'contribution par jour-semaine'!$1:$1,0),4,1,"contribution par jour-semaine")),"")</f>
        <v>17372.4921875</v>
      </c>
      <c r="D3940" s="4" t="str">
        <f ca="1">VLOOKUP(A3940,predictions!A:B,2,FALSE)</f>
        <v>26/12/2022</v>
      </c>
      <c r="E3940" s="4">
        <f t="shared" ca="1" si="15"/>
        <v>44921</v>
      </c>
    </row>
    <row r="3941" spans="1:5" ht="13" x14ac:dyDescent="0.15">
      <c r="A3941" s="1">
        <f ca="1">IFERROR(__xludf.DUMMYFUNCTION("""COMPUTED_VALUE"""),131)</f>
        <v>131</v>
      </c>
      <c r="B3941" s="1" t="str">
        <f ca="1">IFERROR(__xludf.DUMMYFUNCTION("""COMPUTED_VALUE"""),"Media_Print_BIBA contribution")</f>
        <v>Media_Print_BIBA contribution</v>
      </c>
      <c r="C3941" s="1">
        <f ca="1">IFERROR(INDIRECT(ADDRESS(MATCH(A3941,'contribution par jour-semaine'!A:A,0),MATCH(B3941,'contribution par jour-semaine'!$1:$1,0),4,1,"contribution par jour-semaine")),"")</f>
        <v>7997.22705078125</v>
      </c>
      <c r="D3941" s="4" t="str">
        <f ca="1">VLOOKUP(A3941,predictions!A:B,2,FALSE)</f>
        <v>26/12/2022</v>
      </c>
      <c r="E3941" s="4">
        <f t="shared" ca="1" si="15"/>
        <v>44921</v>
      </c>
    </row>
    <row r="3942" spans="1:5" ht="13" x14ac:dyDescent="0.15">
      <c r="A3942" s="1">
        <f ca="1">IFERROR(__xludf.DUMMYFUNCTION("""COMPUTED_VALUE"""),131)</f>
        <v>131</v>
      </c>
      <c r="B3942" s="1" t="str">
        <f ca="1">IFERROR(__xludf.DUMMYFUNCTION("""COMPUTED_VALUE"""),"Media_Print_AVANTAGES contribution")</f>
        <v>Media_Print_AVANTAGES contribution</v>
      </c>
      <c r="C3942" s="1">
        <f ca="1">IFERROR(INDIRECT(ADDRESS(MATCH(A3942,'contribution par jour-semaine'!A:A,0),MATCH(B3942,'contribution par jour-semaine'!$1:$1,0),4,1,"contribution par jour-semaine")),"")</f>
        <v>13385.3916015625</v>
      </c>
      <c r="D3942" s="4" t="str">
        <f ca="1">VLOOKUP(A3942,predictions!A:B,2,FALSE)</f>
        <v>26/12/2022</v>
      </c>
      <c r="E3942" s="4">
        <f t="shared" ca="1" si="15"/>
        <v>44921</v>
      </c>
    </row>
    <row r="3943" spans="1:5" ht="13" x14ac:dyDescent="0.15">
      <c r="A3943" s="1">
        <f ca="1">IFERROR(__xludf.DUMMYFUNCTION("""COMPUTED_VALUE"""),131)</f>
        <v>131</v>
      </c>
      <c r="B3943" s="1" t="str">
        <f ca="1">IFERROR(__xludf.DUMMYFUNCTION("""COMPUTED_VALUE"""),"Media_Print_PSYCHOLOGIES contribution")</f>
        <v>Media_Print_PSYCHOLOGIES contribution</v>
      </c>
      <c r="C3943" s="1">
        <f ca="1">IFERROR(INDIRECT(ADDRESS(MATCH(A3943,'contribution par jour-semaine'!A:A,0),MATCH(B3943,'contribution par jour-semaine'!$1:$1,0),4,1,"contribution par jour-semaine")),"")</f>
        <v>7324.62744140625</v>
      </c>
      <c r="D3943" s="4" t="str">
        <f ca="1">VLOOKUP(A3943,predictions!A:B,2,FALSE)</f>
        <v>26/12/2022</v>
      </c>
      <c r="E3943" s="4">
        <f t="shared" ca="1" si="15"/>
        <v>44921</v>
      </c>
    </row>
    <row r="3944" spans="1:5" ht="13" x14ac:dyDescent="0.15">
      <c r="A3944" s="1">
        <f ca="1">IFERROR(__xludf.DUMMYFUNCTION("""COMPUTED_VALUE"""),131)</f>
        <v>131</v>
      </c>
      <c r="B3944" s="1" t="str">
        <f ca="1">IFERROR(__xludf.DUMMYFUNCTION("""COMPUTED_VALUE"""),"Media_TV_TF1 contribution")</f>
        <v>Media_TV_TF1 contribution</v>
      </c>
      <c r="C3944" s="1">
        <f ca="1">IFERROR(INDIRECT(ADDRESS(MATCH(A3944,'contribution par jour-semaine'!A:A,0),MATCH(B3944,'contribution par jour-semaine'!$1:$1,0),4,1,"contribution par jour-semaine")),"")</f>
        <v>8135.69580078125</v>
      </c>
      <c r="D3944" s="4" t="str">
        <f ca="1">VLOOKUP(A3944,predictions!A:B,2,FALSE)</f>
        <v>26/12/2022</v>
      </c>
      <c r="E3944" s="4">
        <f t="shared" ca="1" si="15"/>
        <v>44921</v>
      </c>
    </row>
    <row r="3945" spans="1:5" ht="13" x14ac:dyDescent="0.15">
      <c r="A3945" s="1">
        <f ca="1">IFERROR(__xludf.DUMMYFUNCTION("""COMPUTED_VALUE"""),131)</f>
        <v>131</v>
      </c>
      <c r="B3945" s="1" t="str">
        <f ca="1">IFERROR(__xludf.DUMMYFUNCTION("""COMPUTED_VALUE"""),"Media_TV_Others contribution")</f>
        <v>Media_TV_Others contribution</v>
      </c>
      <c r="C3945" s="1">
        <f ca="1">IFERROR(INDIRECT(ADDRESS(MATCH(A3945,'contribution par jour-semaine'!A:A,0),MATCH(B3945,'contribution par jour-semaine'!$1:$1,0),4,1,"contribution par jour-semaine")),"")</f>
        <v>8180.46923828125</v>
      </c>
      <c r="D3945" s="4" t="str">
        <f ca="1">VLOOKUP(A3945,predictions!A:B,2,FALSE)</f>
        <v>26/12/2022</v>
      </c>
      <c r="E3945" s="4">
        <f t="shared" ca="1" si="15"/>
        <v>44921</v>
      </c>
    </row>
    <row r="3946" spans="1:5" ht="13" x14ac:dyDescent="0.15">
      <c r="A3946" s="1">
        <f ca="1">IFERROR(__xludf.DUMMYFUNCTION("""COMPUTED_VALUE"""),131)</f>
        <v>131</v>
      </c>
      <c r="B3946" s="1" t="str">
        <f ca="1">IFERROR(__xludf.DUMMYFUNCTION("""COMPUTED_VALUE"""),"Media_TV_M6 contribution")</f>
        <v>Media_TV_M6 contribution</v>
      </c>
      <c r="C3946" s="1">
        <f ca="1">IFERROR(INDIRECT(ADDRESS(MATCH(A3946,'contribution par jour-semaine'!A:A,0),MATCH(B3946,'contribution par jour-semaine'!$1:$1,0),4,1,"contribution par jour-semaine")),"")</f>
        <v>13119.5595703125</v>
      </c>
      <c r="D3946" s="4" t="str">
        <f ca="1">VLOOKUP(A3946,predictions!A:B,2,FALSE)</f>
        <v>26/12/2022</v>
      </c>
      <c r="E3946" s="4">
        <f t="shared" ca="1" si="15"/>
        <v>44921</v>
      </c>
    </row>
    <row r="3947" spans="1:5" ht="13" x14ac:dyDescent="0.15">
      <c r="A3947" s="1">
        <f ca="1">IFERROR(__xludf.DUMMYFUNCTION("""COMPUTED_VALUE"""),131)</f>
        <v>131</v>
      </c>
      <c r="B3947" s="1" t="str">
        <f ca="1">IFERROR(__xludf.DUMMYFUNCTION("""COMPUTED_VALUE"""),"Media_TV_TMC contribution")</f>
        <v>Media_TV_TMC contribution</v>
      </c>
      <c r="C3947" s="1">
        <f ca="1">IFERROR(INDIRECT(ADDRESS(MATCH(A3947,'contribution par jour-semaine'!A:A,0),MATCH(B3947,'contribution par jour-semaine'!$1:$1,0),4,1,"contribution par jour-semaine")),"")</f>
        <v>10515.9775390625</v>
      </c>
      <c r="D3947" s="4" t="str">
        <f ca="1">VLOOKUP(A3947,predictions!A:B,2,FALSE)</f>
        <v>26/12/2022</v>
      </c>
      <c r="E3947" s="4">
        <f t="shared" ca="1" si="15"/>
        <v>44921</v>
      </c>
    </row>
    <row r="3948" spans="1:5" ht="13" x14ac:dyDescent="0.15">
      <c r="A3948" s="1">
        <f ca="1">IFERROR(__xludf.DUMMYFUNCTION("""COMPUTED_VALUE"""),131)</f>
        <v>131</v>
      </c>
      <c r="B3948" s="1" t="str">
        <f ca="1">IFERROR(__xludf.DUMMYFUNCTION("""COMPUTED_VALUE"""),"Media_TV_FRANCE 2 contribution")</f>
        <v>Media_TV_FRANCE 2 contribution</v>
      </c>
      <c r="C3948" s="1">
        <f ca="1">IFERROR(INDIRECT(ADDRESS(MATCH(A3948,'contribution par jour-semaine'!A:A,0),MATCH(B3948,'contribution par jour-semaine'!$1:$1,0),4,1,"contribution par jour-semaine")),"")</f>
        <v>8984.193359375</v>
      </c>
      <c r="D3948" s="4" t="str">
        <f ca="1">VLOOKUP(A3948,predictions!A:B,2,FALSE)</f>
        <v>26/12/2022</v>
      </c>
      <c r="E3948" s="4">
        <f t="shared" ca="1" si="15"/>
        <v>44921</v>
      </c>
    </row>
    <row r="3949" spans="1:5" ht="13" x14ac:dyDescent="0.15">
      <c r="A3949" s="1">
        <f ca="1">IFERROR(__xludf.DUMMYFUNCTION("""COMPUTED_VALUE"""),131)</f>
        <v>131</v>
      </c>
      <c r="B3949" s="1" t="str">
        <f ca="1">IFERROR(__xludf.DUMMYFUNCTION("""COMPUTED_VALUE"""),"Media_TV_BFM TV contribution")</f>
        <v>Media_TV_BFM TV contribution</v>
      </c>
      <c r="C3949" s="1">
        <f ca="1">IFERROR(INDIRECT(ADDRESS(MATCH(A3949,'contribution par jour-semaine'!A:A,0),MATCH(B3949,'contribution par jour-semaine'!$1:$1,0),4,1,"contribution par jour-semaine")),"")</f>
        <v>4095.85595703125</v>
      </c>
      <c r="D3949" s="4" t="str">
        <f ca="1">VLOOKUP(A3949,predictions!A:B,2,FALSE)</f>
        <v>26/12/2022</v>
      </c>
      <c r="E3949" s="4">
        <f t="shared" ca="1" si="15"/>
        <v>44921</v>
      </c>
    </row>
    <row r="3950" spans="1:5" ht="13" x14ac:dyDescent="0.15">
      <c r="A3950" s="1">
        <f ca="1">IFERROR(__xludf.DUMMYFUNCTION("""COMPUTED_VALUE"""),131)</f>
        <v>131</v>
      </c>
      <c r="B3950" s="1" t="str">
        <f ca="1">IFERROR(__xludf.DUMMYFUNCTION("""COMPUTED_VALUE"""),"Media_TV_C8 contribution")</f>
        <v>Media_TV_C8 contribution</v>
      </c>
      <c r="C3950" s="1">
        <f ca="1">IFERROR(INDIRECT(ADDRESS(MATCH(A3950,'contribution par jour-semaine'!A:A,0),MATCH(B3950,'contribution par jour-semaine'!$1:$1,0),4,1,"contribution par jour-semaine")),"")</f>
        <v>6867.03369140625</v>
      </c>
      <c r="D3950" s="4" t="str">
        <f ca="1">VLOOKUP(A3950,predictions!A:B,2,FALSE)</f>
        <v>26/12/2022</v>
      </c>
      <c r="E3950" s="4">
        <f t="shared" ca="1" si="15"/>
        <v>44921</v>
      </c>
    </row>
    <row r="3951" spans="1:5" ht="13" x14ac:dyDescent="0.15">
      <c r="A3951" s="1">
        <f ca="1">IFERROR(__xludf.DUMMYFUNCTION("""COMPUTED_VALUE"""),131)</f>
        <v>131</v>
      </c>
      <c r="B3951" s="1" t="str">
        <f ca="1">IFERROR(__xludf.DUMMYFUNCTION("""COMPUTED_VALUE"""),"Media_TV_TF1 SERIES FILMS contribution")</f>
        <v>Media_TV_TF1 SERIES FILMS contribution</v>
      </c>
      <c r="C3951" s="1">
        <f ca="1">IFERROR(INDIRECT(ADDRESS(MATCH(A3951,'contribution par jour-semaine'!A:A,0),MATCH(B3951,'contribution par jour-semaine'!$1:$1,0),4,1,"contribution par jour-semaine")),"")</f>
        <v>4839.669921875</v>
      </c>
      <c r="D3951" s="4" t="str">
        <f ca="1">VLOOKUP(A3951,predictions!A:B,2,FALSE)</f>
        <v>26/12/2022</v>
      </c>
      <c r="E3951" s="4">
        <f t="shared" ca="1" si="15"/>
        <v>44921</v>
      </c>
    </row>
    <row r="3952" spans="1:5" ht="13" x14ac:dyDescent="0.15">
      <c r="A3952" s="1">
        <f ca="1">IFERROR(__xludf.DUMMYFUNCTION("""COMPUTED_VALUE"""),131)</f>
        <v>131</v>
      </c>
      <c r="B3952" s="1" t="str">
        <f ca="1">IFERROR(__xludf.DUMMYFUNCTION("""COMPUTED_VALUE"""),"Media_TV_NRJ12 contribution")</f>
        <v>Media_TV_NRJ12 contribution</v>
      </c>
      <c r="C3952" s="1">
        <f ca="1">IFERROR(INDIRECT(ADDRESS(MATCH(A3952,'contribution par jour-semaine'!A:A,0),MATCH(B3952,'contribution par jour-semaine'!$1:$1,0),4,1,"contribution par jour-semaine")),"")</f>
        <v>3120.361572265625</v>
      </c>
      <c r="D3952" s="4" t="str">
        <f ca="1">VLOOKUP(A3952,predictions!A:B,2,FALSE)</f>
        <v>26/12/2022</v>
      </c>
      <c r="E3952" s="4">
        <f t="shared" ca="1" si="15"/>
        <v>44921</v>
      </c>
    </row>
    <row r="3953" spans="1:5" ht="13" x14ac:dyDescent="0.15">
      <c r="A3953" s="1">
        <f ca="1">IFERROR(__xludf.DUMMYFUNCTION("""COMPUTED_VALUE"""),131)</f>
        <v>131</v>
      </c>
      <c r="B3953" s="1" t="str">
        <f ca="1">IFERROR(__xludf.DUMMYFUNCTION("""COMPUTED_VALUE"""),"Media_Search contribution")</f>
        <v>Media_Search contribution</v>
      </c>
      <c r="C3953" s="1">
        <f ca="1">IFERROR(INDIRECT(ADDRESS(MATCH(A3953,'contribution par jour-semaine'!A:A,0),MATCH(B3953,'contribution par jour-semaine'!$1:$1,0),4,1,"contribution par jour-semaine")),"")</f>
        <v>70110.9765625</v>
      </c>
      <c r="D3953" s="4" t="str">
        <f ca="1">VLOOKUP(A3953,predictions!A:B,2,FALSE)</f>
        <v>26/12/2022</v>
      </c>
      <c r="E3953" s="4">
        <f t="shared" ca="1" si="15"/>
        <v>44921</v>
      </c>
    </row>
    <row r="3954" spans="1:5" ht="13" x14ac:dyDescent="0.15">
      <c r="A3954" s="1">
        <f ca="1">IFERROR(__xludf.DUMMYFUNCTION("""COMPUTED_VALUE"""),131)</f>
        <v>131</v>
      </c>
      <c r="B3954" s="1" t="str">
        <f ca="1">IFERROR(__xludf.DUMMYFUNCTION("""COMPUTED_VALUE"""),"Media_Social contribution")</f>
        <v>Media_Social contribution</v>
      </c>
      <c r="C3954" s="1">
        <f ca="1">IFERROR(INDIRECT(ADDRESS(MATCH(A3954,'contribution par jour-semaine'!A:A,0),MATCH(B3954,'contribution par jour-semaine'!$1:$1,0),4,1,"contribution par jour-semaine")),"")</f>
        <v>8930.9931640625</v>
      </c>
      <c r="D3954" s="4" t="str">
        <f ca="1">VLOOKUP(A3954,predictions!A:B,2,FALSE)</f>
        <v>26/12/2022</v>
      </c>
      <c r="E3954" s="4">
        <f t="shared" ca="1" si="15"/>
        <v>44921</v>
      </c>
    </row>
    <row r="3955" spans="1:5" ht="13" x14ac:dyDescent="0.15">
      <c r="A3955" s="1">
        <f ca="1">IFERROR(__xludf.DUMMYFUNCTION("""COMPUTED_VALUE"""),131)</f>
        <v>131</v>
      </c>
      <c r="B3955" s="1" t="str">
        <f ca="1">IFERROR(__xludf.DUMMYFUNCTION("""COMPUTED_VALUE"""),"Media_Display contribution")</f>
        <v>Media_Display contribution</v>
      </c>
      <c r="C3955" s="1">
        <f ca="1">IFERROR(INDIRECT(ADDRESS(MATCH(A3955,'contribution par jour-semaine'!A:A,0),MATCH(B3955,'contribution par jour-semaine'!$1:$1,0),4,1,"contribution par jour-semaine")),"")</f>
        <v>40407.5859375</v>
      </c>
      <c r="D3955" s="4" t="str">
        <f ca="1">VLOOKUP(A3955,predictions!A:B,2,FALSE)</f>
        <v>26/12/2022</v>
      </c>
      <c r="E3955" s="4">
        <f t="shared" ca="1" si="15"/>
        <v>44921</v>
      </c>
    </row>
    <row r="3956" spans="1:5" ht="13" x14ac:dyDescent="0.15">
      <c r="A3956" s="1">
        <f ca="1">IFERROR(__xludf.DUMMYFUNCTION("""COMPUTED_VALUE"""),131)</f>
        <v>131</v>
      </c>
      <c r="B3956" s="1" t="str">
        <f ca="1">IFERROR(__xludf.DUMMYFUNCTION("""COMPUTED_VALUE"""),"Media_OOH_JC DECAUX VITRINE 2M2 NATIONAL contribution")</f>
        <v>Media_OOH_JC DECAUX VITRINE 2M2 NATIONAL contribution</v>
      </c>
      <c r="C3956" s="1">
        <f ca="1">IFERROR(INDIRECT(ADDRESS(MATCH(A3956,'contribution par jour-semaine'!A:A,0),MATCH(B3956,'contribution par jour-semaine'!$1:$1,0),4,1,"contribution par jour-semaine")),"")</f>
        <v>650.7386474609375</v>
      </c>
      <c r="D3956" s="4" t="str">
        <f ca="1">VLOOKUP(A3956,predictions!A:B,2,FALSE)</f>
        <v>26/12/2022</v>
      </c>
      <c r="E3956" s="4">
        <f t="shared" ca="1" si="15"/>
        <v>44921</v>
      </c>
    </row>
    <row r="3957" spans="1:5" ht="13" x14ac:dyDescent="0.15">
      <c r="A3957" s="1">
        <f ca="1">IFERROR(__xludf.DUMMYFUNCTION("""COMPUTED_VALUE"""),131)</f>
        <v>131</v>
      </c>
      <c r="B3957" s="1" t="str">
        <f ca="1">IFERROR(__xludf.DUMMYFUNCTION("""COMPUTED_VALUE"""),"Media_OOH_METROBUS METRO NATIONAL contribution")</f>
        <v>Media_OOH_METROBUS METRO NATIONAL contribution</v>
      </c>
      <c r="C3957" s="1">
        <f ca="1">IFERROR(INDIRECT(ADDRESS(MATCH(A3957,'contribution par jour-semaine'!A:A,0),MATCH(B3957,'contribution par jour-semaine'!$1:$1,0),4,1,"contribution par jour-semaine")),"")</f>
        <v>3070.5966796875</v>
      </c>
      <c r="D3957" s="4" t="str">
        <f ca="1">VLOOKUP(A3957,predictions!A:B,2,FALSE)</f>
        <v>26/12/2022</v>
      </c>
      <c r="E3957" s="4">
        <f t="shared" ca="1" si="15"/>
        <v>44921</v>
      </c>
    </row>
    <row r="3958" spans="1:5" ht="13" x14ac:dyDescent="0.15">
      <c r="A3958" s="1">
        <f ca="1">IFERROR(__xludf.DUMMYFUNCTION("""COMPUTED_VALUE"""),131)</f>
        <v>131</v>
      </c>
      <c r="B3958" s="1" t="str">
        <f ca="1">IFERROR(__xludf.DUMMYFUNCTION("""COMPUTED_VALUE"""),"Media_OOH_CLEAR CHANNEL SHOPPING MALLS contribution")</f>
        <v>Media_OOH_CLEAR CHANNEL SHOPPING MALLS contribution</v>
      </c>
      <c r="C3958" s="1">
        <f ca="1">IFERROR(INDIRECT(ADDRESS(MATCH(A3958,'contribution par jour-semaine'!A:A,0),MATCH(B3958,'contribution par jour-semaine'!$1:$1,0),4,1,"contribution par jour-semaine")),"")</f>
        <v>4044.73876953125</v>
      </c>
      <c r="D3958" s="4" t="str">
        <f ca="1">VLOOKUP(A3958,predictions!A:B,2,FALSE)</f>
        <v>26/12/2022</v>
      </c>
      <c r="E3958" s="4">
        <f t="shared" ca="1" si="15"/>
        <v>44921</v>
      </c>
    </row>
    <row r="3959" spans="1:5" ht="13" x14ac:dyDescent="0.15">
      <c r="A3959" s="1">
        <f ca="1">IFERROR(__xludf.DUMMYFUNCTION("""COMPUTED_VALUE"""),131)</f>
        <v>131</v>
      </c>
      <c r="B3959" s="1" t="str">
        <f ca="1">IFERROR(__xludf.DUMMYFUNCTION("""COMPUTED_VALUE"""),"Media_OOH_MEDIAGARES TRANSPORT contribution")</f>
        <v>Media_OOH_MEDIAGARES TRANSPORT contribution</v>
      </c>
      <c r="C3959" s="1">
        <f ca="1">IFERROR(INDIRECT(ADDRESS(MATCH(A3959,'contribution par jour-semaine'!A:A,0),MATCH(B3959,'contribution par jour-semaine'!$1:$1,0),4,1,"contribution par jour-semaine")),"")</f>
        <v>9478.9384765625</v>
      </c>
      <c r="D3959" s="4" t="str">
        <f ca="1">VLOOKUP(A3959,predictions!A:B,2,FALSE)</f>
        <v>26/12/2022</v>
      </c>
      <c r="E3959" s="4">
        <f t="shared" ca="1" si="15"/>
        <v>44921</v>
      </c>
    </row>
    <row r="3960" spans="1:5" ht="13" x14ac:dyDescent="0.15">
      <c r="A3960" s="1">
        <f ca="1">IFERROR(__xludf.DUMMYFUNCTION("""COMPUTED_VALUE"""),131)</f>
        <v>131</v>
      </c>
      <c r="B3960" s="1" t="str">
        <f ca="1">IFERROR(__xludf.DUMMYFUNCTION("""COMPUTED_VALUE"""),"Media_OOH_Others contribution")</f>
        <v>Media_OOH_Others contribution</v>
      </c>
      <c r="C3960" s="1">
        <f ca="1">IFERROR(INDIRECT(ADDRESS(MATCH(A3960,'contribution par jour-semaine'!A:A,0),MATCH(B3960,'contribution par jour-semaine'!$1:$1,0),4,1,"contribution par jour-semaine")),"")</f>
        <v>2140.91796875</v>
      </c>
      <c r="D3960" s="4" t="str">
        <f ca="1">VLOOKUP(A3960,predictions!A:B,2,FALSE)</f>
        <v>26/12/2022</v>
      </c>
      <c r="E3960" s="4">
        <f t="shared" ca="1" si="15"/>
        <v>44921</v>
      </c>
    </row>
    <row r="3961" spans="1:5" ht="13" x14ac:dyDescent="0.15">
      <c r="A3961" s="1">
        <f ca="1">IFERROR(__xludf.DUMMYFUNCTION("""COMPUTED_VALUE"""),131)</f>
        <v>131</v>
      </c>
      <c r="B3961" s="1" t="str">
        <f ca="1">IFERROR(__xludf.DUMMYFUNCTION("""COMPUTED_VALUE"""),"baseline contribution")</f>
        <v>baseline contribution</v>
      </c>
      <c r="C3961" s="1">
        <f ca="1">IFERROR(INDIRECT(ADDRESS(MATCH(A3961,'contribution par jour-semaine'!A:A,0),MATCH(B3961,'contribution par jour-semaine'!$1:$1,0),4,1,"contribution par jour-semaine")),"")</f>
        <v>1196430.125</v>
      </c>
      <c r="D3961" s="4" t="str">
        <f ca="1">VLOOKUP(A3961,predictions!A:B,2,FALSE)</f>
        <v>26/12/2022</v>
      </c>
      <c r="E3961" s="4">
        <f t="shared" ca="1" si="15"/>
        <v>44921</v>
      </c>
    </row>
    <row r="3962" spans="1:5" ht="13" x14ac:dyDescent="0.15">
      <c r="A3962" s="1">
        <f ca="1">IFERROR(__xludf.DUMMYFUNCTION("""COMPUTED_VALUE"""),132)</f>
        <v>132</v>
      </c>
      <c r="B3962" s="1" t="str">
        <f ca="1">IFERROR(__xludf.DUMMYFUNCTION("""COMPUTED_VALUE"""),"Media_Print_Others contribution")</f>
        <v>Media_Print_Others contribution</v>
      </c>
      <c r="C3962" s="1">
        <f ca="1">IFERROR(INDIRECT(ADDRESS(MATCH(A3962,'contribution par jour-semaine'!A:A,0),MATCH(B3962,'contribution par jour-semaine'!$1:$1,0),4,1,"contribution par jour-semaine")),"")</f>
        <v>38435.828125</v>
      </c>
      <c r="D3962" s="4" t="str">
        <f ca="1">VLOOKUP(A3962,predictions!A:B,2,FALSE)</f>
        <v>02/01/2023</v>
      </c>
      <c r="E3962" s="4">
        <f t="shared" ca="1" si="15"/>
        <v>44928</v>
      </c>
    </row>
    <row r="3963" spans="1:5" ht="13" x14ac:dyDescent="0.15">
      <c r="A3963" s="1">
        <f ca="1">IFERROR(__xludf.DUMMYFUNCTION("""COMPUTED_VALUE"""),132)</f>
        <v>132</v>
      </c>
      <c r="B3963" s="1" t="str">
        <f ca="1">IFERROR(__xludf.DUMMYFUNCTION("""COMPUTED_VALUE"""),"Media_Print_ELLE contribution")</f>
        <v>Media_Print_ELLE contribution</v>
      </c>
      <c r="C3963" s="1">
        <f ca="1">IFERROR(INDIRECT(ADDRESS(MATCH(A3963,'contribution par jour-semaine'!A:A,0),MATCH(B3963,'contribution par jour-semaine'!$1:$1,0),4,1,"contribution par jour-semaine")),"")</f>
        <v>47437.9609375</v>
      </c>
      <c r="D3963" s="4" t="str">
        <f ca="1">VLOOKUP(A3963,predictions!A:B,2,FALSE)</f>
        <v>02/01/2023</v>
      </c>
      <c r="E3963" s="4">
        <f t="shared" ca="1" si="15"/>
        <v>44928</v>
      </c>
    </row>
    <row r="3964" spans="1:5" ht="13" x14ac:dyDescent="0.15">
      <c r="A3964" s="1">
        <f ca="1">IFERROR(__xludf.DUMMYFUNCTION("""COMPUTED_VALUE"""),132)</f>
        <v>132</v>
      </c>
      <c r="B3964" s="1" t="str">
        <f ca="1">IFERROR(__xludf.DUMMYFUNCTION("""COMPUTED_VALUE"""),"Media_Print_MADAME FIGARO contribution")</f>
        <v>Media_Print_MADAME FIGARO contribution</v>
      </c>
      <c r="C3964" s="1">
        <f ca="1">IFERROR(INDIRECT(ADDRESS(MATCH(A3964,'contribution par jour-semaine'!A:A,0),MATCH(B3964,'contribution par jour-semaine'!$1:$1,0),4,1,"contribution par jour-semaine")),"")</f>
        <v>25881.373046875</v>
      </c>
      <c r="D3964" s="4" t="str">
        <f ca="1">VLOOKUP(A3964,predictions!A:B,2,FALSE)</f>
        <v>02/01/2023</v>
      </c>
      <c r="E3964" s="4">
        <f t="shared" ca="1" si="15"/>
        <v>44928</v>
      </c>
    </row>
    <row r="3965" spans="1:5" ht="13" x14ac:dyDescent="0.15">
      <c r="A3965" s="1">
        <f ca="1">IFERROR(__xludf.DUMMYFUNCTION("""COMPUTED_VALUE"""),132)</f>
        <v>132</v>
      </c>
      <c r="B3965" s="1" t="str">
        <f ca="1">IFERROR(__xludf.DUMMYFUNCTION("""COMPUTED_VALUE"""),"Media_Print_MARIE CLAIRE contribution")</f>
        <v>Media_Print_MARIE CLAIRE contribution</v>
      </c>
      <c r="C3965" s="1">
        <f ca="1">IFERROR(INDIRECT(ADDRESS(MATCH(A3965,'contribution par jour-semaine'!A:A,0),MATCH(B3965,'contribution par jour-semaine'!$1:$1,0),4,1,"contribution par jour-semaine")),"")</f>
        <v>16128.3544921875</v>
      </c>
      <c r="D3965" s="4" t="str">
        <f ca="1">VLOOKUP(A3965,predictions!A:B,2,FALSE)</f>
        <v>02/01/2023</v>
      </c>
      <c r="E3965" s="4">
        <f t="shared" ca="1" si="15"/>
        <v>44928</v>
      </c>
    </row>
    <row r="3966" spans="1:5" ht="13" x14ac:dyDescent="0.15">
      <c r="A3966" s="1">
        <f ca="1">IFERROR(__xludf.DUMMYFUNCTION("""COMPUTED_VALUE"""),132)</f>
        <v>132</v>
      </c>
      <c r="B3966" s="1" t="str">
        <f ca="1">IFERROR(__xludf.DUMMYFUNCTION("""COMPUTED_VALUE"""),"Media_Print_VERSION FEMINA contribution")</f>
        <v>Media_Print_VERSION FEMINA contribution</v>
      </c>
      <c r="C3966" s="1">
        <f ca="1">IFERROR(INDIRECT(ADDRESS(MATCH(A3966,'contribution par jour-semaine'!A:A,0),MATCH(B3966,'contribution par jour-semaine'!$1:$1,0),4,1,"contribution par jour-semaine")),"")</f>
        <v>35385.30859375</v>
      </c>
      <c r="D3966" s="4" t="str">
        <f ca="1">VLOOKUP(A3966,predictions!A:B,2,FALSE)</f>
        <v>02/01/2023</v>
      </c>
      <c r="E3966" s="4">
        <f t="shared" ca="1" si="15"/>
        <v>44928</v>
      </c>
    </row>
    <row r="3967" spans="1:5" ht="13" x14ac:dyDescent="0.15">
      <c r="A3967" s="1">
        <f ca="1">IFERROR(__xludf.DUMMYFUNCTION("""COMPUTED_VALUE"""),132)</f>
        <v>132</v>
      </c>
      <c r="B3967" s="1" t="str">
        <f ca="1">IFERROR(__xludf.DUMMYFUNCTION("""COMPUTED_VALUE"""),"Media_Print_GALA contribution")</f>
        <v>Media_Print_GALA contribution</v>
      </c>
      <c r="C3967" s="1">
        <f ca="1">IFERROR(INDIRECT(ADDRESS(MATCH(A3967,'contribution par jour-semaine'!A:A,0),MATCH(B3967,'contribution par jour-semaine'!$1:$1,0),4,1,"contribution par jour-semaine")),"")</f>
        <v>22742.662109375</v>
      </c>
      <c r="D3967" s="4" t="str">
        <f ca="1">VLOOKUP(A3967,predictions!A:B,2,FALSE)</f>
        <v>02/01/2023</v>
      </c>
      <c r="E3967" s="4">
        <f t="shared" ca="1" si="15"/>
        <v>44928</v>
      </c>
    </row>
    <row r="3968" spans="1:5" ht="13" x14ac:dyDescent="0.15">
      <c r="A3968" s="1">
        <f ca="1">IFERROR(__xludf.DUMMYFUNCTION("""COMPUTED_VALUE"""),132)</f>
        <v>132</v>
      </c>
      <c r="B3968" s="1" t="str">
        <f ca="1">IFERROR(__xludf.DUMMYFUNCTION("""COMPUTED_VALUE"""),"Media_Print_COSMOPOLITAN contribution")</f>
        <v>Media_Print_COSMOPOLITAN contribution</v>
      </c>
      <c r="C3968" s="1">
        <f ca="1">IFERROR(INDIRECT(ADDRESS(MATCH(A3968,'contribution par jour-semaine'!A:A,0),MATCH(B3968,'contribution par jour-semaine'!$1:$1,0),4,1,"contribution par jour-semaine")),"")</f>
        <v>21453.962890625</v>
      </c>
      <c r="D3968" s="4" t="str">
        <f ca="1">VLOOKUP(A3968,predictions!A:B,2,FALSE)</f>
        <v>02/01/2023</v>
      </c>
      <c r="E3968" s="4">
        <f t="shared" ca="1" si="15"/>
        <v>44928</v>
      </c>
    </row>
    <row r="3969" spans="1:5" ht="13" x14ac:dyDescent="0.15">
      <c r="A3969" s="1">
        <f ca="1">IFERROR(__xludf.DUMMYFUNCTION("""COMPUTED_VALUE"""),132)</f>
        <v>132</v>
      </c>
      <c r="B3969" s="1" t="str">
        <f ca="1">IFERROR(__xludf.DUMMYFUNCTION("""COMPUTED_VALUE"""),"Media_Print_FEMME ACTUELLE contribution")</f>
        <v>Media_Print_FEMME ACTUELLE contribution</v>
      </c>
      <c r="C3969" s="1">
        <f ca="1">IFERROR(INDIRECT(ADDRESS(MATCH(A3969,'contribution par jour-semaine'!A:A,0),MATCH(B3969,'contribution par jour-semaine'!$1:$1,0),4,1,"contribution par jour-semaine")),"")</f>
        <v>16329.5810546875</v>
      </c>
      <c r="D3969" s="4" t="str">
        <f ca="1">VLOOKUP(A3969,predictions!A:B,2,FALSE)</f>
        <v>02/01/2023</v>
      </c>
      <c r="E3969" s="4">
        <f t="shared" ca="1" si="15"/>
        <v>44928</v>
      </c>
    </row>
    <row r="3970" spans="1:5" ht="13" x14ac:dyDescent="0.15">
      <c r="A3970" s="1">
        <f ca="1">IFERROR(__xludf.DUMMYFUNCTION("""COMPUTED_VALUE"""),132)</f>
        <v>132</v>
      </c>
      <c r="B3970" s="1" t="str">
        <f ca="1">IFERROR(__xludf.DUMMYFUNCTION("""COMPUTED_VALUE"""),"Media_Print_PARIS MATCH contribution")</f>
        <v>Media_Print_PARIS MATCH contribution</v>
      </c>
      <c r="C3970" s="1">
        <f ca="1">IFERROR(INDIRECT(ADDRESS(MATCH(A3970,'contribution par jour-semaine'!A:A,0),MATCH(B3970,'contribution par jour-semaine'!$1:$1,0),4,1,"contribution par jour-semaine")),"")</f>
        <v>14902.6376953125</v>
      </c>
      <c r="D3970" s="4" t="str">
        <f ca="1">VLOOKUP(A3970,predictions!A:B,2,FALSE)</f>
        <v>02/01/2023</v>
      </c>
      <c r="E3970" s="4">
        <f t="shared" ca="1" si="15"/>
        <v>44928</v>
      </c>
    </row>
    <row r="3971" spans="1:5" ht="13" x14ac:dyDescent="0.15">
      <c r="A3971" s="1">
        <f ca="1">IFERROR(__xludf.DUMMYFUNCTION("""COMPUTED_VALUE"""),132)</f>
        <v>132</v>
      </c>
      <c r="B3971" s="1" t="str">
        <f ca="1">IFERROR(__xludf.DUMMYFUNCTION("""COMPUTED_VALUE"""),"Media_Print_BIBA contribution")</f>
        <v>Media_Print_BIBA contribution</v>
      </c>
      <c r="C3971" s="1">
        <f ca="1">IFERROR(INDIRECT(ADDRESS(MATCH(A3971,'contribution par jour-semaine'!A:A,0),MATCH(B3971,'contribution par jour-semaine'!$1:$1,0),4,1,"contribution par jour-semaine")),"")</f>
        <v>6151.43310546875</v>
      </c>
      <c r="D3971" s="4" t="str">
        <f ca="1">VLOOKUP(A3971,predictions!A:B,2,FALSE)</f>
        <v>02/01/2023</v>
      </c>
      <c r="E3971" s="4">
        <f t="shared" ca="1" si="15"/>
        <v>44928</v>
      </c>
    </row>
    <row r="3972" spans="1:5" ht="13" x14ac:dyDescent="0.15">
      <c r="A3972" s="1">
        <f ca="1">IFERROR(__xludf.DUMMYFUNCTION("""COMPUTED_VALUE"""),132)</f>
        <v>132</v>
      </c>
      <c r="B3972" s="1" t="str">
        <f ca="1">IFERROR(__xludf.DUMMYFUNCTION("""COMPUTED_VALUE"""),"Media_Print_AVANTAGES contribution")</f>
        <v>Media_Print_AVANTAGES contribution</v>
      </c>
      <c r="C3972" s="1">
        <f ca="1">IFERROR(INDIRECT(ADDRESS(MATCH(A3972,'contribution par jour-semaine'!A:A,0),MATCH(B3972,'contribution par jour-semaine'!$1:$1,0),4,1,"contribution par jour-semaine")),"")</f>
        <v>12491.21875</v>
      </c>
      <c r="D3972" s="4" t="str">
        <f ca="1">VLOOKUP(A3972,predictions!A:B,2,FALSE)</f>
        <v>02/01/2023</v>
      </c>
      <c r="E3972" s="4">
        <f t="shared" ca="1" si="15"/>
        <v>44928</v>
      </c>
    </row>
    <row r="3973" spans="1:5" ht="13" x14ac:dyDescent="0.15">
      <c r="A3973" s="1">
        <f ca="1">IFERROR(__xludf.DUMMYFUNCTION("""COMPUTED_VALUE"""),132)</f>
        <v>132</v>
      </c>
      <c r="B3973" s="1" t="str">
        <f ca="1">IFERROR(__xludf.DUMMYFUNCTION("""COMPUTED_VALUE"""),"Media_Print_PSYCHOLOGIES contribution")</f>
        <v>Media_Print_PSYCHOLOGIES contribution</v>
      </c>
      <c r="C3973" s="1">
        <f ca="1">IFERROR(INDIRECT(ADDRESS(MATCH(A3973,'contribution par jour-semaine'!A:A,0),MATCH(B3973,'contribution par jour-semaine'!$1:$1,0),4,1,"contribution par jour-semaine")),"")</f>
        <v>5810.0771484375</v>
      </c>
      <c r="D3973" s="4" t="str">
        <f ca="1">VLOOKUP(A3973,predictions!A:B,2,FALSE)</f>
        <v>02/01/2023</v>
      </c>
      <c r="E3973" s="4">
        <f t="shared" ca="1" si="15"/>
        <v>44928</v>
      </c>
    </row>
    <row r="3974" spans="1:5" ht="13" x14ac:dyDescent="0.15">
      <c r="A3974" s="1">
        <f ca="1">IFERROR(__xludf.DUMMYFUNCTION("""COMPUTED_VALUE"""),132)</f>
        <v>132</v>
      </c>
      <c r="B3974" s="1" t="str">
        <f ca="1">IFERROR(__xludf.DUMMYFUNCTION("""COMPUTED_VALUE"""),"Media_TV_TF1 contribution")</f>
        <v>Media_TV_TF1 contribution</v>
      </c>
      <c r="C3974" s="1">
        <f ca="1">IFERROR(INDIRECT(ADDRESS(MATCH(A3974,'contribution par jour-semaine'!A:A,0),MATCH(B3974,'contribution par jour-semaine'!$1:$1,0),4,1,"contribution par jour-semaine")),"")</f>
        <v>7190.88330078125</v>
      </c>
      <c r="D3974" s="4" t="str">
        <f ca="1">VLOOKUP(A3974,predictions!A:B,2,FALSE)</f>
        <v>02/01/2023</v>
      </c>
      <c r="E3974" s="4">
        <f t="shared" ca="1" si="15"/>
        <v>44928</v>
      </c>
    </row>
    <row r="3975" spans="1:5" ht="13" x14ac:dyDescent="0.15">
      <c r="A3975" s="1">
        <f ca="1">IFERROR(__xludf.DUMMYFUNCTION("""COMPUTED_VALUE"""),132)</f>
        <v>132</v>
      </c>
      <c r="B3975" s="1" t="str">
        <f ca="1">IFERROR(__xludf.DUMMYFUNCTION("""COMPUTED_VALUE"""),"Media_TV_Others contribution")</f>
        <v>Media_TV_Others contribution</v>
      </c>
      <c r="C3975" s="1">
        <f ca="1">IFERROR(INDIRECT(ADDRESS(MATCH(A3975,'contribution par jour-semaine'!A:A,0),MATCH(B3975,'contribution par jour-semaine'!$1:$1,0),4,1,"contribution par jour-semaine")),"")</f>
        <v>7479.7451171875</v>
      </c>
      <c r="D3975" s="4" t="str">
        <f ca="1">VLOOKUP(A3975,predictions!A:B,2,FALSE)</f>
        <v>02/01/2023</v>
      </c>
      <c r="E3975" s="4">
        <f t="shared" ca="1" si="15"/>
        <v>44928</v>
      </c>
    </row>
    <row r="3976" spans="1:5" ht="13" x14ac:dyDescent="0.15">
      <c r="A3976" s="1">
        <f ca="1">IFERROR(__xludf.DUMMYFUNCTION("""COMPUTED_VALUE"""),132)</f>
        <v>132</v>
      </c>
      <c r="B3976" s="1" t="str">
        <f ca="1">IFERROR(__xludf.DUMMYFUNCTION("""COMPUTED_VALUE"""),"Media_TV_M6 contribution")</f>
        <v>Media_TV_M6 contribution</v>
      </c>
      <c r="C3976" s="1">
        <f ca="1">IFERROR(INDIRECT(ADDRESS(MATCH(A3976,'contribution par jour-semaine'!A:A,0),MATCH(B3976,'contribution par jour-semaine'!$1:$1,0),4,1,"contribution par jour-semaine")),"")</f>
        <v>12494.931640625</v>
      </c>
      <c r="D3976" s="4" t="str">
        <f ca="1">VLOOKUP(A3976,predictions!A:B,2,FALSE)</f>
        <v>02/01/2023</v>
      </c>
      <c r="E3976" s="4">
        <f t="shared" ca="1" si="15"/>
        <v>44928</v>
      </c>
    </row>
    <row r="3977" spans="1:5" ht="13" x14ac:dyDescent="0.15">
      <c r="A3977" s="1">
        <f ca="1">IFERROR(__xludf.DUMMYFUNCTION("""COMPUTED_VALUE"""),132)</f>
        <v>132</v>
      </c>
      <c r="B3977" s="1" t="str">
        <f ca="1">IFERROR(__xludf.DUMMYFUNCTION("""COMPUTED_VALUE"""),"Media_TV_TMC contribution")</f>
        <v>Media_TV_TMC contribution</v>
      </c>
      <c r="C3977" s="1">
        <f ca="1">IFERROR(INDIRECT(ADDRESS(MATCH(A3977,'contribution par jour-semaine'!A:A,0),MATCH(B3977,'contribution par jour-semaine'!$1:$1,0),4,1,"contribution par jour-semaine")),"")</f>
        <v>9543.76171875</v>
      </c>
      <c r="D3977" s="4" t="str">
        <f ca="1">VLOOKUP(A3977,predictions!A:B,2,FALSE)</f>
        <v>02/01/2023</v>
      </c>
      <c r="E3977" s="4">
        <f t="shared" ca="1" si="15"/>
        <v>44928</v>
      </c>
    </row>
    <row r="3978" spans="1:5" ht="13" x14ac:dyDescent="0.15">
      <c r="A3978" s="1">
        <f ca="1">IFERROR(__xludf.DUMMYFUNCTION("""COMPUTED_VALUE"""),132)</f>
        <v>132</v>
      </c>
      <c r="B3978" s="1" t="str">
        <f ca="1">IFERROR(__xludf.DUMMYFUNCTION("""COMPUTED_VALUE"""),"Media_TV_FRANCE 2 contribution")</f>
        <v>Media_TV_FRANCE 2 contribution</v>
      </c>
      <c r="C3978" s="1">
        <f ca="1">IFERROR(INDIRECT(ADDRESS(MATCH(A3978,'contribution par jour-semaine'!A:A,0),MATCH(B3978,'contribution par jour-semaine'!$1:$1,0),4,1,"contribution par jour-semaine")),"")</f>
        <v>7940.1728515625</v>
      </c>
      <c r="D3978" s="4" t="str">
        <f ca="1">VLOOKUP(A3978,predictions!A:B,2,FALSE)</f>
        <v>02/01/2023</v>
      </c>
      <c r="E3978" s="4">
        <f t="shared" ca="1" si="15"/>
        <v>44928</v>
      </c>
    </row>
    <row r="3979" spans="1:5" ht="13" x14ac:dyDescent="0.15">
      <c r="A3979" s="1">
        <f ca="1">IFERROR(__xludf.DUMMYFUNCTION("""COMPUTED_VALUE"""),132)</f>
        <v>132</v>
      </c>
      <c r="B3979" s="1" t="str">
        <f ca="1">IFERROR(__xludf.DUMMYFUNCTION("""COMPUTED_VALUE"""),"Media_TV_BFM TV contribution")</f>
        <v>Media_TV_BFM TV contribution</v>
      </c>
      <c r="C3979" s="1">
        <f ca="1">IFERROR(INDIRECT(ADDRESS(MATCH(A3979,'contribution par jour-semaine'!A:A,0),MATCH(B3979,'contribution par jour-semaine'!$1:$1,0),4,1,"contribution par jour-semaine")),"")</f>
        <v>3505.072265625</v>
      </c>
      <c r="D3979" s="4" t="str">
        <f ca="1">VLOOKUP(A3979,predictions!A:B,2,FALSE)</f>
        <v>02/01/2023</v>
      </c>
      <c r="E3979" s="4">
        <f t="shared" ca="1" si="15"/>
        <v>44928</v>
      </c>
    </row>
    <row r="3980" spans="1:5" ht="13" x14ac:dyDescent="0.15">
      <c r="A3980" s="1">
        <f ca="1">IFERROR(__xludf.DUMMYFUNCTION("""COMPUTED_VALUE"""),132)</f>
        <v>132</v>
      </c>
      <c r="B3980" s="1" t="str">
        <f ca="1">IFERROR(__xludf.DUMMYFUNCTION("""COMPUTED_VALUE"""),"Media_TV_C8 contribution")</f>
        <v>Media_TV_C8 contribution</v>
      </c>
      <c r="C3980" s="1">
        <f ca="1">IFERROR(INDIRECT(ADDRESS(MATCH(A3980,'contribution par jour-semaine'!A:A,0),MATCH(B3980,'contribution par jour-semaine'!$1:$1,0),4,1,"contribution par jour-semaine")),"")</f>
        <v>6561.9345703125</v>
      </c>
      <c r="D3980" s="4" t="str">
        <f ca="1">VLOOKUP(A3980,predictions!A:B,2,FALSE)</f>
        <v>02/01/2023</v>
      </c>
      <c r="E3980" s="4">
        <f t="shared" ca="1" si="15"/>
        <v>44928</v>
      </c>
    </row>
    <row r="3981" spans="1:5" ht="13" x14ac:dyDescent="0.15">
      <c r="A3981" s="1">
        <f ca="1">IFERROR(__xludf.DUMMYFUNCTION("""COMPUTED_VALUE"""),132)</f>
        <v>132</v>
      </c>
      <c r="B3981" s="1" t="str">
        <f ca="1">IFERROR(__xludf.DUMMYFUNCTION("""COMPUTED_VALUE"""),"Media_TV_TF1 SERIES FILMS contribution")</f>
        <v>Media_TV_TF1 SERIES FILMS contribution</v>
      </c>
      <c r="C3981" s="1">
        <f ca="1">IFERROR(INDIRECT(ADDRESS(MATCH(A3981,'contribution par jour-semaine'!A:A,0),MATCH(B3981,'contribution par jour-semaine'!$1:$1,0),4,1,"contribution par jour-semaine")),"")</f>
        <v>4376.33642578125</v>
      </c>
      <c r="D3981" s="4" t="str">
        <f ca="1">VLOOKUP(A3981,predictions!A:B,2,FALSE)</f>
        <v>02/01/2023</v>
      </c>
      <c r="E3981" s="4">
        <f t="shared" ca="1" si="15"/>
        <v>44928</v>
      </c>
    </row>
    <row r="3982" spans="1:5" ht="13" x14ac:dyDescent="0.15">
      <c r="A3982" s="1">
        <f ca="1">IFERROR(__xludf.DUMMYFUNCTION("""COMPUTED_VALUE"""),132)</f>
        <v>132</v>
      </c>
      <c r="B3982" s="1" t="str">
        <f ca="1">IFERROR(__xludf.DUMMYFUNCTION("""COMPUTED_VALUE"""),"Media_TV_NRJ12 contribution")</f>
        <v>Media_TV_NRJ12 contribution</v>
      </c>
      <c r="C3982" s="1">
        <f ca="1">IFERROR(INDIRECT(ADDRESS(MATCH(A3982,'contribution par jour-semaine'!A:A,0),MATCH(B3982,'contribution par jour-semaine'!$1:$1,0),4,1,"contribution par jour-semaine")),"")</f>
        <v>2726.161865234375</v>
      </c>
      <c r="D3982" s="4" t="str">
        <f ca="1">VLOOKUP(A3982,predictions!A:B,2,FALSE)</f>
        <v>02/01/2023</v>
      </c>
      <c r="E3982" s="4">
        <f t="shared" ca="1" si="15"/>
        <v>44928</v>
      </c>
    </row>
    <row r="3983" spans="1:5" ht="13" x14ac:dyDescent="0.15">
      <c r="A3983" s="1">
        <f ca="1">IFERROR(__xludf.DUMMYFUNCTION("""COMPUTED_VALUE"""),132)</f>
        <v>132</v>
      </c>
      <c r="B3983" s="1" t="str">
        <f ca="1">IFERROR(__xludf.DUMMYFUNCTION("""COMPUTED_VALUE"""),"Media_Search contribution")</f>
        <v>Media_Search contribution</v>
      </c>
      <c r="C3983" s="1">
        <f ca="1">IFERROR(INDIRECT(ADDRESS(MATCH(A3983,'contribution par jour-semaine'!A:A,0),MATCH(B3983,'contribution par jour-semaine'!$1:$1,0),4,1,"contribution par jour-semaine")),"")</f>
        <v>67895.4921875</v>
      </c>
      <c r="D3983" s="4" t="str">
        <f ca="1">VLOOKUP(A3983,predictions!A:B,2,FALSE)</f>
        <v>02/01/2023</v>
      </c>
      <c r="E3983" s="4">
        <f t="shared" ca="1" si="15"/>
        <v>44928</v>
      </c>
    </row>
    <row r="3984" spans="1:5" ht="13" x14ac:dyDescent="0.15">
      <c r="A3984" s="1">
        <f ca="1">IFERROR(__xludf.DUMMYFUNCTION("""COMPUTED_VALUE"""),132)</f>
        <v>132</v>
      </c>
      <c r="B3984" s="1" t="str">
        <f ca="1">IFERROR(__xludf.DUMMYFUNCTION("""COMPUTED_VALUE"""),"Media_Social contribution")</f>
        <v>Media_Social contribution</v>
      </c>
      <c r="C3984" s="1">
        <f ca="1">IFERROR(INDIRECT(ADDRESS(MATCH(A3984,'contribution par jour-semaine'!A:A,0),MATCH(B3984,'contribution par jour-semaine'!$1:$1,0),4,1,"contribution par jour-semaine")),"")</f>
        <v>17258.2421875</v>
      </c>
      <c r="D3984" s="4" t="str">
        <f ca="1">VLOOKUP(A3984,predictions!A:B,2,FALSE)</f>
        <v>02/01/2023</v>
      </c>
      <c r="E3984" s="4">
        <f t="shared" ca="1" si="15"/>
        <v>44928</v>
      </c>
    </row>
    <row r="3985" spans="1:5" ht="13" x14ac:dyDescent="0.15">
      <c r="A3985" s="1">
        <f ca="1">IFERROR(__xludf.DUMMYFUNCTION("""COMPUTED_VALUE"""),132)</f>
        <v>132</v>
      </c>
      <c r="B3985" s="1" t="str">
        <f ca="1">IFERROR(__xludf.DUMMYFUNCTION("""COMPUTED_VALUE"""),"Media_Display contribution")</f>
        <v>Media_Display contribution</v>
      </c>
      <c r="C3985" s="1">
        <f ca="1">IFERROR(INDIRECT(ADDRESS(MATCH(A3985,'contribution par jour-semaine'!A:A,0),MATCH(B3985,'contribution par jour-semaine'!$1:$1,0),4,1,"contribution par jour-semaine")),"")</f>
        <v>38015.2890625</v>
      </c>
      <c r="D3985" s="4" t="str">
        <f ca="1">VLOOKUP(A3985,predictions!A:B,2,FALSE)</f>
        <v>02/01/2023</v>
      </c>
      <c r="E3985" s="4">
        <f t="shared" ca="1" si="15"/>
        <v>44928</v>
      </c>
    </row>
    <row r="3986" spans="1:5" ht="13" x14ac:dyDescent="0.15">
      <c r="A3986" s="1">
        <f ca="1">IFERROR(__xludf.DUMMYFUNCTION("""COMPUTED_VALUE"""),132)</f>
        <v>132</v>
      </c>
      <c r="B3986" s="1" t="str">
        <f ca="1">IFERROR(__xludf.DUMMYFUNCTION("""COMPUTED_VALUE"""),"Media_OOH_JC DECAUX VITRINE 2M2 NATIONAL contribution")</f>
        <v>Media_OOH_JC DECAUX VITRINE 2M2 NATIONAL contribution</v>
      </c>
      <c r="C3986" s="1">
        <f ca="1">IFERROR(INDIRECT(ADDRESS(MATCH(A3986,'contribution par jour-semaine'!A:A,0),MATCH(B3986,'contribution par jour-semaine'!$1:$1,0),4,1,"contribution par jour-semaine")),"")</f>
        <v>635.238037109375</v>
      </c>
      <c r="D3986" s="4" t="str">
        <f ca="1">VLOOKUP(A3986,predictions!A:B,2,FALSE)</f>
        <v>02/01/2023</v>
      </c>
      <c r="E3986" s="4">
        <f t="shared" ca="1" si="15"/>
        <v>44928</v>
      </c>
    </row>
    <row r="3987" spans="1:5" ht="13" x14ac:dyDescent="0.15">
      <c r="A3987" s="1">
        <f ca="1">IFERROR(__xludf.DUMMYFUNCTION("""COMPUTED_VALUE"""),132)</f>
        <v>132</v>
      </c>
      <c r="B3987" s="1" t="str">
        <f ca="1">IFERROR(__xludf.DUMMYFUNCTION("""COMPUTED_VALUE"""),"Media_OOH_METROBUS METRO NATIONAL contribution")</f>
        <v>Media_OOH_METROBUS METRO NATIONAL contribution</v>
      </c>
      <c r="C3987" s="1">
        <f ca="1">IFERROR(INDIRECT(ADDRESS(MATCH(A3987,'contribution par jour-semaine'!A:A,0),MATCH(B3987,'contribution par jour-semaine'!$1:$1,0),4,1,"contribution par jour-semaine")),"")</f>
        <v>2846.19091796875</v>
      </c>
      <c r="D3987" s="4" t="str">
        <f ca="1">VLOOKUP(A3987,predictions!A:B,2,FALSE)</f>
        <v>02/01/2023</v>
      </c>
      <c r="E3987" s="4">
        <f t="shared" ca="1" si="15"/>
        <v>44928</v>
      </c>
    </row>
    <row r="3988" spans="1:5" ht="13" x14ac:dyDescent="0.15">
      <c r="A3988" s="1">
        <f ca="1">IFERROR(__xludf.DUMMYFUNCTION("""COMPUTED_VALUE"""),132)</f>
        <v>132</v>
      </c>
      <c r="B3988" s="1" t="str">
        <f ca="1">IFERROR(__xludf.DUMMYFUNCTION("""COMPUTED_VALUE"""),"Media_OOH_CLEAR CHANNEL SHOPPING MALLS contribution")</f>
        <v>Media_OOH_CLEAR CHANNEL SHOPPING MALLS contribution</v>
      </c>
      <c r="C3988" s="1">
        <f ca="1">IFERROR(INDIRECT(ADDRESS(MATCH(A3988,'contribution par jour-semaine'!A:A,0),MATCH(B3988,'contribution par jour-semaine'!$1:$1,0),4,1,"contribution par jour-semaine")),"")</f>
        <v>3970.240966796875</v>
      </c>
      <c r="D3988" s="4" t="str">
        <f ca="1">VLOOKUP(A3988,predictions!A:B,2,FALSE)</f>
        <v>02/01/2023</v>
      </c>
      <c r="E3988" s="4">
        <f t="shared" ca="1" si="15"/>
        <v>44928</v>
      </c>
    </row>
    <row r="3989" spans="1:5" ht="13" x14ac:dyDescent="0.15">
      <c r="A3989" s="1">
        <f ca="1">IFERROR(__xludf.DUMMYFUNCTION("""COMPUTED_VALUE"""),132)</f>
        <v>132</v>
      </c>
      <c r="B3989" s="1" t="str">
        <f ca="1">IFERROR(__xludf.DUMMYFUNCTION("""COMPUTED_VALUE"""),"Media_OOH_MEDIAGARES TRANSPORT contribution")</f>
        <v>Media_OOH_MEDIAGARES TRANSPORT contribution</v>
      </c>
      <c r="C3989" s="1">
        <f ca="1">IFERROR(INDIRECT(ADDRESS(MATCH(A3989,'contribution par jour-semaine'!A:A,0),MATCH(B3989,'contribution par jour-semaine'!$1:$1,0),4,1,"contribution par jour-semaine")),"")</f>
        <v>9351.189453125</v>
      </c>
      <c r="D3989" s="4" t="str">
        <f ca="1">VLOOKUP(A3989,predictions!A:B,2,FALSE)</f>
        <v>02/01/2023</v>
      </c>
      <c r="E3989" s="4">
        <f t="shared" ca="1" si="15"/>
        <v>44928</v>
      </c>
    </row>
    <row r="3990" spans="1:5" ht="13" x14ac:dyDescent="0.15">
      <c r="A3990" s="1">
        <f ca="1">IFERROR(__xludf.DUMMYFUNCTION("""COMPUTED_VALUE"""),132)</f>
        <v>132</v>
      </c>
      <c r="B3990" s="1" t="str">
        <f ca="1">IFERROR(__xludf.DUMMYFUNCTION("""COMPUTED_VALUE"""),"Media_OOH_Others contribution")</f>
        <v>Media_OOH_Others contribution</v>
      </c>
      <c r="C3990" s="1">
        <f ca="1">IFERROR(INDIRECT(ADDRESS(MATCH(A3990,'contribution par jour-semaine'!A:A,0),MATCH(B3990,'contribution par jour-semaine'!$1:$1,0),4,1,"contribution par jour-semaine")),"")</f>
        <v>2093.106201171875</v>
      </c>
      <c r="D3990" s="4" t="str">
        <f ca="1">VLOOKUP(A3990,predictions!A:B,2,FALSE)</f>
        <v>02/01/2023</v>
      </c>
      <c r="E3990" s="4">
        <f t="shared" ca="1" si="15"/>
        <v>44928</v>
      </c>
    </row>
    <row r="3991" spans="1:5" ht="13" x14ac:dyDescent="0.15">
      <c r="A3991" s="1">
        <f ca="1">IFERROR(__xludf.DUMMYFUNCTION("""COMPUTED_VALUE"""),132)</f>
        <v>132</v>
      </c>
      <c r="B3991" s="1" t="str">
        <f ca="1">IFERROR(__xludf.DUMMYFUNCTION("""COMPUTED_VALUE"""),"baseline contribution")</f>
        <v>baseline contribution</v>
      </c>
      <c r="C3991" s="1">
        <f ca="1">IFERROR(INDIRECT(ADDRESS(MATCH(A3991,'contribution par jour-semaine'!A:A,0),MATCH(B3991,'contribution par jour-semaine'!$1:$1,0),4,1,"contribution par jour-semaine")),"")</f>
        <v>1205118.375</v>
      </c>
      <c r="D3991" s="4" t="str">
        <f ca="1">VLOOKUP(A3991,predictions!A:B,2,FALSE)</f>
        <v>02/01/2023</v>
      </c>
      <c r="E3991" s="4">
        <f t="shared" ca="1" si="15"/>
        <v>44928</v>
      </c>
    </row>
    <row r="3992" spans="1:5" ht="13" x14ac:dyDescent="0.15">
      <c r="A3992" s="1">
        <f ca="1">IFERROR(__xludf.DUMMYFUNCTION("""COMPUTED_VALUE"""),133)</f>
        <v>133</v>
      </c>
      <c r="B3992" s="1" t="str">
        <f ca="1">IFERROR(__xludf.DUMMYFUNCTION("""COMPUTED_VALUE"""),"Media_Print_Others contribution")</f>
        <v>Media_Print_Others contribution</v>
      </c>
      <c r="C3992" s="1">
        <f ca="1">IFERROR(INDIRECT(ADDRESS(MATCH(A3992,'contribution par jour-semaine'!A:A,0),MATCH(B3992,'contribution par jour-semaine'!$1:$1,0),4,1,"contribution par jour-semaine")),"")</f>
        <v>36788.95703125</v>
      </c>
      <c r="D3992" s="4" t="str">
        <f ca="1">VLOOKUP(A3992,predictions!A:B,2,FALSE)</f>
        <v>09/01/2023</v>
      </c>
      <c r="E3992" s="4">
        <f t="shared" ca="1" si="15"/>
        <v>44935</v>
      </c>
    </row>
    <row r="3993" spans="1:5" ht="13" x14ac:dyDescent="0.15">
      <c r="A3993" s="1">
        <f ca="1">IFERROR(__xludf.DUMMYFUNCTION("""COMPUTED_VALUE"""),133)</f>
        <v>133</v>
      </c>
      <c r="B3993" s="1" t="str">
        <f ca="1">IFERROR(__xludf.DUMMYFUNCTION("""COMPUTED_VALUE"""),"Media_Print_ELLE contribution")</f>
        <v>Media_Print_ELLE contribution</v>
      </c>
      <c r="C3993" s="1">
        <f ca="1">IFERROR(INDIRECT(ADDRESS(MATCH(A3993,'contribution par jour-semaine'!A:A,0),MATCH(B3993,'contribution par jour-semaine'!$1:$1,0),4,1,"contribution par jour-semaine")),"")</f>
        <v>57755.82421875</v>
      </c>
      <c r="D3993" s="4" t="str">
        <f ca="1">VLOOKUP(A3993,predictions!A:B,2,FALSE)</f>
        <v>09/01/2023</v>
      </c>
      <c r="E3993" s="4">
        <f t="shared" ca="1" si="15"/>
        <v>44935</v>
      </c>
    </row>
    <row r="3994" spans="1:5" ht="13" x14ac:dyDescent="0.15">
      <c r="A3994" s="1">
        <f ca="1">IFERROR(__xludf.DUMMYFUNCTION("""COMPUTED_VALUE"""),133)</f>
        <v>133</v>
      </c>
      <c r="B3994" s="1" t="str">
        <f ca="1">IFERROR(__xludf.DUMMYFUNCTION("""COMPUTED_VALUE"""),"Media_Print_MADAME FIGARO contribution")</f>
        <v>Media_Print_MADAME FIGARO contribution</v>
      </c>
      <c r="C3994" s="1">
        <f ca="1">IFERROR(INDIRECT(ADDRESS(MATCH(A3994,'contribution par jour-semaine'!A:A,0),MATCH(B3994,'contribution par jour-semaine'!$1:$1,0),4,1,"contribution par jour-semaine")),"")</f>
        <v>24452.376953125</v>
      </c>
      <c r="D3994" s="4" t="str">
        <f ca="1">VLOOKUP(A3994,predictions!A:B,2,FALSE)</f>
        <v>09/01/2023</v>
      </c>
      <c r="E3994" s="4">
        <f t="shared" ca="1" si="15"/>
        <v>44935</v>
      </c>
    </row>
    <row r="3995" spans="1:5" ht="13" x14ac:dyDescent="0.15">
      <c r="A3995" s="1">
        <f ca="1">IFERROR(__xludf.DUMMYFUNCTION("""COMPUTED_VALUE"""),133)</f>
        <v>133</v>
      </c>
      <c r="B3995" s="1" t="str">
        <f ca="1">IFERROR(__xludf.DUMMYFUNCTION("""COMPUTED_VALUE"""),"Media_Print_MARIE CLAIRE contribution")</f>
        <v>Media_Print_MARIE CLAIRE contribution</v>
      </c>
      <c r="C3995" s="1">
        <f ca="1">IFERROR(INDIRECT(ADDRESS(MATCH(A3995,'contribution par jour-semaine'!A:A,0),MATCH(B3995,'contribution par jour-semaine'!$1:$1,0),4,1,"contribution par jour-semaine")),"")</f>
        <v>13548.4765625</v>
      </c>
      <c r="D3995" s="4" t="str">
        <f ca="1">VLOOKUP(A3995,predictions!A:B,2,FALSE)</f>
        <v>09/01/2023</v>
      </c>
      <c r="E3995" s="4">
        <f t="shared" ca="1" si="15"/>
        <v>44935</v>
      </c>
    </row>
    <row r="3996" spans="1:5" ht="13" x14ac:dyDescent="0.15">
      <c r="A3996" s="1">
        <f ca="1">IFERROR(__xludf.DUMMYFUNCTION("""COMPUTED_VALUE"""),133)</f>
        <v>133</v>
      </c>
      <c r="B3996" s="1" t="str">
        <f ca="1">IFERROR(__xludf.DUMMYFUNCTION("""COMPUTED_VALUE"""),"Media_Print_VERSION FEMINA contribution")</f>
        <v>Media_Print_VERSION FEMINA contribution</v>
      </c>
      <c r="C3996" s="1">
        <f ca="1">IFERROR(INDIRECT(ADDRESS(MATCH(A3996,'contribution par jour-semaine'!A:A,0),MATCH(B3996,'contribution par jour-semaine'!$1:$1,0),4,1,"contribution par jour-semaine")),"")</f>
        <v>29409.126953125</v>
      </c>
      <c r="D3996" s="4" t="str">
        <f ca="1">VLOOKUP(A3996,predictions!A:B,2,FALSE)</f>
        <v>09/01/2023</v>
      </c>
      <c r="E3996" s="4">
        <f t="shared" ca="1" si="15"/>
        <v>44935</v>
      </c>
    </row>
    <row r="3997" spans="1:5" ht="13" x14ac:dyDescent="0.15">
      <c r="A3997" s="1">
        <f ca="1">IFERROR(__xludf.DUMMYFUNCTION("""COMPUTED_VALUE"""),133)</f>
        <v>133</v>
      </c>
      <c r="B3997" s="1" t="str">
        <f ca="1">IFERROR(__xludf.DUMMYFUNCTION("""COMPUTED_VALUE"""),"Media_Print_GALA contribution")</f>
        <v>Media_Print_GALA contribution</v>
      </c>
      <c r="C3997" s="1">
        <f ca="1">IFERROR(INDIRECT(ADDRESS(MATCH(A3997,'contribution par jour-semaine'!A:A,0),MATCH(B3997,'contribution par jour-semaine'!$1:$1,0),4,1,"contribution par jour-semaine")),"")</f>
        <v>28105.60546875</v>
      </c>
      <c r="D3997" s="4" t="str">
        <f ca="1">VLOOKUP(A3997,predictions!A:B,2,FALSE)</f>
        <v>09/01/2023</v>
      </c>
      <c r="E3997" s="4">
        <f t="shared" ca="1" si="15"/>
        <v>44935</v>
      </c>
    </row>
    <row r="3998" spans="1:5" ht="13" x14ac:dyDescent="0.15">
      <c r="A3998" s="1">
        <f ca="1">IFERROR(__xludf.DUMMYFUNCTION("""COMPUTED_VALUE"""),133)</f>
        <v>133</v>
      </c>
      <c r="B3998" s="1" t="str">
        <f ca="1">IFERROR(__xludf.DUMMYFUNCTION("""COMPUTED_VALUE"""),"Media_Print_COSMOPOLITAN contribution")</f>
        <v>Media_Print_COSMOPOLITAN contribution</v>
      </c>
      <c r="C3998" s="1">
        <f ca="1">IFERROR(INDIRECT(ADDRESS(MATCH(A3998,'contribution par jour-semaine'!A:A,0),MATCH(B3998,'contribution par jour-semaine'!$1:$1,0),4,1,"contribution par jour-semaine")),"")</f>
        <v>19835.68359375</v>
      </c>
      <c r="D3998" s="4" t="str">
        <f ca="1">VLOOKUP(A3998,predictions!A:B,2,FALSE)</f>
        <v>09/01/2023</v>
      </c>
      <c r="E3998" s="4">
        <f t="shared" ca="1" si="15"/>
        <v>44935</v>
      </c>
    </row>
    <row r="3999" spans="1:5" ht="13" x14ac:dyDescent="0.15">
      <c r="A3999" s="1">
        <f ca="1">IFERROR(__xludf.DUMMYFUNCTION("""COMPUTED_VALUE"""),133)</f>
        <v>133</v>
      </c>
      <c r="B3999" s="1" t="str">
        <f ca="1">IFERROR(__xludf.DUMMYFUNCTION("""COMPUTED_VALUE"""),"Media_Print_FEMME ACTUELLE contribution")</f>
        <v>Media_Print_FEMME ACTUELLE contribution</v>
      </c>
      <c r="C3999" s="1">
        <f ca="1">IFERROR(INDIRECT(ADDRESS(MATCH(A3999,'contribution par jour-semaine'!A:A,0),MATCH(B3999,'contribution par jour-semaine'!$1:$1,0),4,1,"contribution par jour-semaine")),"")</f>
        <v>12264.3935546875</v>
      </c>
      <c r="D3999" s="4" t="str">
        <f ca="1">VLOOKUP(A3999,predictions!A:B,2,FALSE)</f>
        <v>09/01/2023</v>
      </c>
      <c r="E3999" s="4">
        <f t="shared" ca="1" si="15"/>
        <v>44935</v>
      </c>
    </row>
    <row r="4000" spans="1:5" ht="13" x14ac:dyDescent="0.15">
      <c r="A4000" s="1">
        <f ca="1">IFERROR(__xludf.DUMMYFUNCTION("""COMPUTED_VALUE"""),133)</f>
        <v>133</v>
      </c>
      <c r="B4000" s="1" t="str">
        <f ca="1">IFERROR(__xludf.DUMMYFUNCTION("""COMPUTED_VALUE"""),"Media_Print_PARIS MATCH contribution")</f>
        <v>Media_Print_PARIS MATCH contribution</v>
      </c>
      <c r="C4000" s="1">
        <f ca="1">IFERROR(INDIRECT(ADDRESS(MATCH(A4000,'contribution par jour-semaine'!A:A,0),MATCH(B4000,'contribution par jour-semaine'!$1:$1,0),4,1,"contribution par jour-semaine")),"")</f>
        <v>13015.515625</v>
      </c>
      <c r="D4000" s="4" t="str">
        <f ca="1">VLOOKUP(A4000,predictions!A:B,2,FALSE)</f>
        <v>09/01/2023</v>
      </c>
      <c r="E4000" s="4">
        <f t="shared" ca="1" si="15"/>
        <v>44935</v>
      </c>
    </row>
    <row r="4001" spans="1:5" ht="13" x14ac:dyDescent="0.15">
      <c r="A4001" s="1">
        <f ca="1">IFERROR(__xludf.DUMMYFUNCTION("""COMPUTED_VALUE"""),133)</f>
        <v>133</v>
      </c>
      <c r="B4001" s="1" t="str">
        <f ca="1">IFERROR(__xludf.DUMMYFUNCTION("""COMPUTED_VALUE"""),"Media_Print_BIBA contribution")</f>
        <v>Media_Print_BIBA contribution</v>
      </c>
      <c r="C4001" s="1">
        <f ca="1">IFERROR(INDIRECT(ADDRESS(MATCH(A4001,'contribution par jour-semaine'!A:A,0),MATCH(B4001,'contribution par jour-semaine'!$1:$1,0),4,1,"contribution par jour-semaine")),"")</f>
        <v>4855.44677734375</v>
      </c>
      <c r="D4001" s="4" t="str">
        <f ca="1">VLOOKUP(A4001,predictions!A:B,2,FALSE)</f>
        <v>09/01/2023</v>
      </c>
      <c r="E4001" s="4">
        <f t="shared" ca="1" si="15"/>
        <v>44935</v>
      </c>
    </row>
    <row r="4002" spans="1:5" ht="13" x14ac:dyDescent="0.15">
      <c r="A4002" s="1">
        <f ca="1">IFERROR(__xludf.DUMMYFUNCTION("""COMPUTED_VALUE"""),133)</f>
        <v>133</v>
      </c>
      <c r="B4002" s="1" t="str">
        <f ca="1">IFERROR(__xludf.DUMMYFUNCTION("""COMPUTED_VALUE"""),"Media_Print_AVANTAGES contribution")</f>
        <v>Media_Print_AVANTAGES contribution</v>
      </c>
      <c r="C4002" s="1">
        <f ca="1">IFERROR(INDIRECT(ADDRESS(MATCH(A4002,'contribution par jour-semaine'!A:A,0),MATCH(B4002,'contribution par jour-semaine'!$1:$1,0),4,1,"contribution par jour-semaine")),"")</f>
        <v>11415.091796875</v>
      </c>
      <c r="D4002" s="4" t="str">
        <f ca="1">VLOOKUP(A4002,predictions!A:B,2,FALSE)</f>
        <v>09/01/2023</v>
      </c>
      <c r="E4002" s="4">
        <f t="shared" ca="1" si="15"/>
        <v>44935</v>
      </c>
    </row>
    <row r="4003" spans="1:5" ht="13" x14ac:dyDescent="0.15">
      <c r="A4003" s="1">
        <f ca="1">IFERROR(__xludf.DUMMYFUNCTION("""COMPUTED_VALUE"""),133)</f>
        <v>133</v>
      </c>
      <c r="B4003" s="1" t="str">
        <f ca="1">IFERROR(__xludf.DUMMYFUNCTION("""COMPUTED_VALUE"""),"Media_Print_PSYCHOLOGIES contribution")</f>
        <v>Media_Print_PSYCHOLOGIES contribution</v>
      </c>
      <c r="C4003" s="1">
        <f ca="1">IFERROR(INDIRECT(ADDRESS(MATCH(A4003,'contribution par jour-semaine'!A:A,0),MATCH(B4003,'contribution par jour-semaine'!$1:$1,0),4,1,"contribution par jour-semaine")),"")</f>
        <v>11048.1103515625</v>
      </c>
      <c r="D4003" s="4" t="str">
        <f ca="1">VLOOKUP(A4003,predictions!A:B,2,FALSE)</f>
        <v>09/01/2023</v>
      </c>
      <c r="E4003" s="4">
        <f t="shared" ca="1" si="15"/>
        <v>44935</v>
      </c>
    </row>
    <row r="4004" spans="1:5" ht="13" x14ac:dyDescent="0.15">
      <c r="A4004" s="1">
        <f ca="1">IFERROR(__xludf.DUMMYFUNCTION("""COMPUTED_VALUE"""),133)</f>
        <v>133</v>
      </c>
      <c r="B4004" s="1" t="str">
        <f ca="1">IFERROR(__xludf.DUMMYFUNCTION("""COMPUTED_VALUE"""),"Media_TV_TF1 contribution")</f>
        <v>Media_TV_TF1 contribution</v>
      </c>
      <c r="C4004" s="1">
        <f ca="1">IFERROR(INDIRECT(ADDRESS(MATCH(A4004,'contribution par jour-semaine'!A:A,0),MATCH(B4004,'contribution par jour-semaine'!$1:$1,0),4,1,"contribution par jour-semaine")),"")</f>
        <v>6374.626953125</v>
      </c>
      <c r="D4004" s="4" t="str">
        <f ca="1">VLOOKUP(A4004,predictions!A:B,2,FALSE)</f>
        <v>09/01/2023</v>
      </c>
      <c r="E4004" s="4">
        <f t="shared" ca="1" si="15"/>
        <v>44935</v>
      </c>
    </row>
    <row r="4005" spans="1:5" ht="13" x14ac:dyDescent="0.15">
      <c r="A4005" s="1">
        <f ca="1">IFERROR(__xludf.DUMMYFUNCTION("""COMPUTED_VALUE"""),133)</f>
        <v>133</v>
      </c>
      <c r="B4005" s="1" t="str">
        <f ca="1">IFERROR(__xludf.DUMMYFUNCTION("""COMPUTED_VALUE"""),"Media_TV_Others contribution")</f>
        <v>Media_TV_Others contribution</v>
      </c>
      <c r="C4005" s="1">
        <f ca="1">IFERROR(INDIRECT(ADDRESS(MATCH(A4005,'contribution par jour-semaine'!A:A,0),MATCH(B4005,'contribution par jour-semaine'!$1:$1,0),4,1,"contribution par jour-semaine")),"")</f>
        <v>6871.017578125</v>
      </c>
      <c r="D4005" s="4" t="str">
        <f ca="1">VLOOKUP(A4005,predictions!A:B,2,FALSE)</f>
        <v>09/01/2023</v>
      </c>
      <c r="E4005" s="4">
        <f t="shared" ca="1" si="15"/>
        <v>44935</v>
      </c>
    </row>
    <row r="4006" spans="1:5" ht="13" x14ac:dyDescent="0.15">
      <c r="A4006" s="1">
        <f ca="1">IFERROR(__xludf.DUMMYFUNCTION("""COMPUTED_VALUE"""),133)</f>
        <v>133</v>
      </c>
      <c r="B4006" s="1" t="str">
        <f ca="1">IFERROR(__xludf.DUMMYFUNCTION("""COMPUTED_VALUE"""),"Media_TV_M6 contribution")</f>
        <v>Media_TV_M6 contribution</v>
      </c>
      <c r="C4006" s="1">
        <f ca="1">IFERROR(INDIRECT(ADDRESS(MATCH(A4006,'contribution par jour-semaine'!A:A,0),MATCH(B4006,'contribution par jour-semaine'!$1:$1,0),4,1,"contribution par jour-semaine")),"")</f>
        <v>11914.515625</v>
      </c>
      <c r="D4006" s="4" t="str">
        <f ca="1">VLOOKUP(A4006,predictions!A:B,2,FALSE)</f>
        <v>09/01/2023</v>
      </c>
      <c r="E4006" s="4">
        <f t="shared" ca="1" si="15"/>
        <v>44935</v>
      </c>
    </row>
    <row r="4007" spans="1:5" ht="13" x14ac:dyDescent="0.15">
      <c r="A4007" s="1">
        <f ca="1">IFERROR(__xludf.DUMMYFUNCTION("""COMPUTED_VALUE"""),133)</f>
        <v>133</v>
      </c>
      <c r="B4007" s="1" t="str">
        <f ca="1">IFERROR(__xludf.DUMMYFUNCTION("""COMPUTED_VALUE"""),"Media_TV_TMC contribution")</f>
        <v>Media_TV_TMC contribution</v>
      </c>
      <c r="C4007" s="1">
        <f ca="1">IFERROR(INDIRECT(ADDRESS(MATCH(A4007,'contribution par jour-semaine'!A:A,0),MATCH(B4007,'contribution par jour-semaine'!$1:$1,0),4,1,"contribution par jour-semaine")),"")</f>
        <v>8698.8076171875</v>
      </c>
      <c r="D4007" s="4" t="str">
        <f ca="1">VLOOKUP(A4007,predictions!A:B,2,FALSE)</f>
        <v>09/01/2023</v>
      </c>
      <c r="E4007" s="4">
        <f t="shared" ca="1" si="15"/>
        <v>44935</v>
      </c>
    </row>
    <row r="4008" spans="1:5" ht="13" x14ac:dyDescent="0.15">
      <c r="A4008" s="1">
        <f ca="1">IFERROR(__xludf.DUMMYFUNCTION("""COMPUTED_VALUE"""),133)</f>
        <v>133</v>
      </c>
      <c r="B4008" s="1" t="str">
        <f ca="1">IFERROR(__xludf.DUMMYFUNCTION("""COMPUTED_VALUE"""),"Media_TV_FRANCE 2 contribution")</f>
        <v>Media_TV_FRANCE 2 contribution</v>
      </c>
      <c r="C4008" s="1">
        <f ca="1">IFERROR(INDIRECT(ADDRESS(MATCH(A4008,'contribution par jour-semaine'!A:A,0),MATCH(B4008,'contribution par jour-semaine'!$1:$1,0),4,1,"contribution par jour-semaine")),"")</f>
        <v>7086.45361328125</v>
      </c>
      <c r="D4008" s="4" t="str">
        <f ca="1">VLOOKUP(A4008,predictions!A:B,2,FALSE)</f>
        <v>09/01/2023</v>
      </c>
      <c r="E4008" s="4">
        <f t="shared" ca="1" si="15"/>
        <v>44935</v>
      </c>
    </row>
    <row r="4009" spans="1:5" ht="13" x14ac:dyDescent="0.15">
      <c r="A4009" s="1">
        <f ca="1">IFERROR(__xludf.DUMMYFUNCTION("""COMPUTED_VALUE"""),133)</f>
        <v>133</v>
      </c>
      <c r="B4009" s="1" t="str">
        <f ca="1">IFERROR(__xludf.DUMMYFUNCTION("""COMPUTED_VALUE"""),"Media_TV_BFM TV contribution")</f>
        <v>Media_TV_BFM TV contribution</v>
      </c>
      <c r="C4009" s="1">
        <f ca="1">IFERROR(INDIRECT(ADDRESS(MATCH(A4009,'contribution par jour-semaine'!A:A,0),MATCH(B4009,'contribution par jour-semaine'!$1:$1,0),4,1,"contribution par jour-semaine")),"")</f>
        <v>3042.566162109375</v>
      </c>
      <c r="D4009" s="4" t="str">
        <f ca="1">VLOOKUP(A4009,predictions!A:B,2,FALSE)</f>
        <v>09/01/2023</v>
      </c>
      <c r="E4009" s="4">
        <f t="shared" ca="1" si="15"/>
        <v>44935</v>
      </c>
    </row>
    <row r="4010" spans="1:5" ht="13" x14ac:dyDescent="0.15">
      <c r="A4010" s="1">
        <f ca="1">IFERROR(__xludf.DUMMYFUNCTION("""COMPUTED_VALUE"""),133)</f>
        <v>133</v>
      </c>
      <c r="B4010" s="1" t="str">
        <f ca="1">IFERROR(__xludf.DUMMYFUNCTION("""COMPUTED_VALUE"""),"Media_TV_C8 contribution")</f>
        <v>Media_TV_C8 contribution</v>
      </c>
      <c r="C4010" s="1">
        <f ca="1">IFERROR(INDIRECT(ADDRESS(MATCH(A4010,'contribution par jour-semaine'!A:A,0),MATCH(B4010,'contribution par jour-semaine'!$1:$1,0),4,1,"contribution par jour-semaine")),"")</f>
        <v>6276.6083984375</v>
      </c>
      <c r="D4010" s="4" t="str">
        <f ca="1">VLOOKUP(A4010,predictions!A:B,2,FALSE)</f>
        <v>09/01/2023</v>
      </c>
      <c r="E4010" s="4">
        <f t="shared" ca="1" si="15"/>
        <v>44935</v>
      </c>
    </row>
    <row r="4011" spans="1:5" ht="13" x14ac:dyDescent="0.15">
      <c r="A4011" s="1">
        <f ca="1">IFERROR(__xludf.DUMMYFUNCTION("""COMPUTED_VALUE"""),133)</f>
        <v>133</v>
      </c>
      <c r="B4011" s="1" t="str">
        <f ca="1">IFERROR(__xludf.DUMMYFUNCTION("""COMPUTED_VALUE"""),"Media_TV_TF1 SERIES FILMS contribution")</f>
        <v>Media_TV_TF1 SERIES FILMS contribution</v>
      </c>
      <c r="C4011" s="1">
        <f ca="1">IFERROR(INDIRECT(ADDRESS(MATCH(A4011,'contribution par jour-semaine'!A:A,0),MATCH(B4011,'contribution par jour-semaine'!$1:$1,0),4,1,"contribution par jour-semaine")),"")</f>
        <v>3978.46044921875</v>
      </c>
      <c r="D4011" s="4" t="str">
        <f ca="1">VLOOKUP(A4011,predictions!A:B,2,FALSE)</f>
        <v>09/01/2023</v>
      </c>
      <c r="E4011" s="4">
        <f t="shared" ca="1" si="15"/>
        <v>44935</v>
      </c>
    </row>
    <row r="4012" spans="1:5" ht="13" x14ac:dyDescent="0.15">
      <c r="A4012" s="1">
        <f ca="1">IFERROR(__xludf.DUMMYFUNCTION("""COMPUTED_VALUE"""),133)</f>
        <v>133</v>
      </c>
      <c r="B4012" s="1" t="str">
        <f ca="1">IFERROR(__xludf.DUMMYFUNCTION("""COMPUTED_VALUE"""),"Media_TV_NRJ12 contribution")</f>
        <v>Media_TV_NRJ12 contribution</v>
      </c>
      <c r="C4012" s="1">
        <f ca="1">IFERROR(INDIRECT(ADDRESS(MATCH(A4012,'contribution par jour-semaine'!A:A,0),MATCH(B4012,'contribution par jour-semaine'!$1:$1,0),4,1,"contribution par jour-semaine")),"")</f>
        <v>2388.241943359375</v>
      </c>
      <c r="D4012" s="4" t="str">
        <f ca="1">VLOOKUP(A4012,predictions!A:B,2,FALSE)</f>
        <v>09/01/2023</v>
      </c>
      <c r="E4012" s="4">
        <f t="shared" ca="1" si="15"/>
        <v>44935</v>
      </c>
    </row>
    <row r="4013" spans="1:5" ht="13" x14ac:dyDescent="0.15">
      <c r="A4013" s="1">
        <f ca="1">IFERROR(__xludf.DUMMYFUNCTION("""COMPUTED_VALUE"""),133)</f>
        <v>133</v>
      </c>
      <c r="B4013" s="1" t="str">
        <f ca="1">IFERROR(__xludf.DUMMYFUNCTION("""COMPUTED_VALUE"""),"Media_Search contribution")</f>
        <v>Media_Search contribution</v>
      </c>
      <c r="C4013" s="1">
        <f ca="1">IFERROR(INDIRECT(ADDRESS(MATCH(A4013,'contribution par jour-semaine'!A:A,0),MATCH(B4013,'contribution par jour-semaine'!$1:$1,0),4,1,"contribution par jour-semaine")),"")</f>
        <v>66590.7578125</v>
      </c>
      <c r="D4013" s="4" t="str">
        <f ca="1">VLOOKUP(A4013,predictions!A:B,2,FALSE)</f>
        <v>09/01/2023</v>
      </c>
      <c r="E4013" s="4">
        <f t="shared" ca="1" si="15"/>
        <v>44935</v>
      </c>
    </row>
    <row r="4014" spans="1:5" ht="13" x14ac:dyDescent="0.15">
      <c r="A4014" s="1">
        <f ca="1">IFERROR(__xludf.DUMMYFUNCTION("""COMPUTED_VALUE"""),133)</f>
        <v>133</v>
      </c>
      <c r="B4014" s="1" t="str">
        <f ca="1">IFERROR(__xludf.DUMMYFUNCTION("""COMPUTED_VALUE"""),"Media_Social contribution")</f>
        <v>Media_Social contribution</v>
      </c>
      <c r="C4014" s="1">
        <f ca="1">IFERROR(INDIRECT(ADDRESS(MATCH(A4014,'contribution par jour-semaine'!A:A,0),MATCH(B4014,'contribution par jour-semaine'!$1:$1,0),4,1,"contribution par jour-semaine")),"")</f>
        <v>24189.681640625</v>
      </c>
      <c r="D4014" s="4" t="str">
        <f ca="1">VLOOKUP(A4014,predictions!A:B,2,FALSE)</f>
        <v>09/01/2023</v>
      </c>
      <c r="E4014" s="4">
        <f t="shared" ca="1" si="15"/>
        <v>44935</v>
      </c>
    </row>
    <row r="4015" spans="1:5" ht="13" x14ac:dyDescent="0.15">
      <c r="A4015" s="1">
        <f ca="1">IFERROR(__xludf.DUMMYFUNCTION("""COMPUTED_VALUE"""),133)</f>
        <v>133</v>
      </c>
      <c r="B4015" s="1" t="str">
        <f ca="1">IFERROR(__xludf.DUMMYFUNCTION("""COMPUTED_VALUE"""),"Media_Display contribution")</f>
        <v>Media_Display contribution</v>
      </c>
      <c r="C4015" s="1">
        <f ca="1">IFERROR(INDIRECT(ADDRESS(MATCH(A4015,'contribution par jour-semaine'!A:A,0),MATCH(B4015,'contribution par jour-semaine'!$1:$1,0),4,1,"contribution par jour-semaine")),"")</f>
        <v>35699.203125</v>
      </c>
      <c r="D4015" s="4" t="str">
        <f ca="1">VLOOKUP(A4015,predictions!A:B,2,FALSE)</f>
        <v>09/01/2023</v>
      </c>
      <c r="E4015" s="4">
        <f t="shared" ca="1" si="15"/>
        <v>44935</v>
      </c>
    </row>
    <row r="4016" spans="1:5" ht="13" x14ac:dyDescent="0.15">
      <c r="A4016" s="1">
        <f ca="1">IFERROR(__xludf.DUMMYFUNCTION("""COMPUTED_VALUE"""),133)</f>
        <v>133</v>
      </c>
      <c r="B4016" s="1" t="str">
        <f ca="1">IFERROR(__xludf.DUMMYFUNCTION("""COMPUTED_VALUE"""),"Media_OOH_JC DECAUX VITRINE 2M2 NATIONAL contribution")</f>
        <v>Media_OOH_JC DECAUX VITRINE 2M2 NATIONAL contribution</v>
      </c>
      <c r="C4016" s="1">
        <f ca="1">IFERROR(INDIRECT(ADDRESS(MATCH(A4016,'contribution par jour-semaine'!A:A,0),MATCH(B4016,'contribution par jour-semaine'!$1:$1,0),4,1,"contribution par jour-semaine")),"")</f>
        <v>620.2099609375</v>
      </c>
      <c r="D4016" s="4" t="str">
        <f ca="1">VLOOKUP(A4016,predictions!A:B,2,FALSE)</f>
        <v>09/01/2023</v>
      </c>
      <c r="E4016" s="4">
        <f t="shared" ca="1" si="15"/>
        <v>44935</v>
      </c>
    </row>
    <row r="4017" spans="1:5" ht="13" x14ac:dyDescent="0.15">
      <c r="A4017" s="1">
        <f ca="1">IFERROR(__xludf.DUMMYFUNCTION("""COMPUTED_VALUE"""),133)</f>
        <v>133</v>
      </c>
      <c r="B4017" s="1" t="str">
        <f ca="1">IFERROR(__xludf.DUMMYFUNCTION("""COMPUTED_VALUE"""),"Media_OOH_METROBUS METRO NATIONAL contribution")</f>
        <v>Media_OOH_METROBUS METRO NATIONAL contribution</v>
      </c>
      <c r="C4017" s="1">
        <f ca="1">IFERROR(INDIRECT(ADDRESS(MATCH(A4017,'contribution par jour-semaine'!A:A,0),MATCH(B4017,'contribution par jour-semaine'!$1:$1,0),4,1,"contribution par jour-semaine")),"")</f>
        <v>2645.549560546875</v>
      </c>
      <c r="D4017" s="4" t="str">
        <f ca="1">VLOOKUP(A4017,predictions!A:B,2,FALSE)</f>
        <v>09/01/2023</v>
      </c>
      <c r="E4017" s="4">
        <f t="shared" ca="1" si="15"/>
        <v>44935</v>
      </c>
    </row>
    <row r="4018" spans="1:5" ht="13" x14ac:dyDescent="0.15">
      <c r="A4018" s="1">
        <f ca="1">IFERROR(__xludf.DUMMYFUNCTION("""COMPUTED_VALUE"""),133)</f>
        <v>133</v>
      </c>
      <c r="B4018" s="1" t="str">
        <f ca="1">IFERROR(__xludf.DUMMYFUNCTION("""COMPUTED_VALUE"""),"Media_OOH_CLEAR CHANNEL SHOPPING MALLS contribution")</f>
        <v>Media_OOH_CLEAR CHANNEL SHOPPING MALLS contribution</v>
      </c>
      <c r="C4018" s="1">
        <f ca="1">IFERROR(INDIRECT(ADDRESS(MATCH(A4018,'contribution par jour-semaine'!A:A,0),MATCH(B4018,'contribution par jour-semaine'!$1:$1,0),4,1,"contribution par jour-semaine")),"")</f>
        <v>3901.000732421875</v>
      </c>
      <c r="D4018" s="4" t="str">
        <f ca="1">VLOOKUP(A4018,predictions!A:B,2,FALSE)</f>
        <v>09/01/2023</v>
      </c>
      <c r="E4018" s="4">
        <f t="shared" ca="1" si="15"/>
        <v>44935</v>
      </c>
    </row>
    <row r="4019" spans="1:5" ht="13" x14ac:dyDescent="0.15">
      <c r="A4019" s="1">
        <f ca="1">IFERROR(__xludf.DUMMYFUNCTION("""COMPUTED_VALUE"""),133)</f>
        <v>133</v>
      </c>
      <c r="B4019" s="1" t="str">
        <f ca="1">IFERROR(__xludf.DUMMYFUNCTION("""COMPUTED_VALUE"""),"Media_OOH_MEDIAGARES TRANSPORT contribution")</f>
        <v>Media_OOH_MEDIAGARES TRANSPORT contribution</v>
      </c>
      <c r="C4019" s="1">
        <f ca="1">IFERROR(INDIRECT(ADDRESS(MATCH(A4019,'contribution par jour-semaine'!A:A,0),MATCH(B4019,'contribution par jour-semaine'!$1:$1,0),4,1,"contribution par jour-semaine")),"")</f>
        <v>9224.7626953125</v>
      </c>
      <c r="D4019" s="4" t="str">
        <f ca="1">VLOOKUP(A4019,predictions!A:B,2,FALSE)</f>
        <v>09/01/2023</v>
      </c>
      <c r="E4019" s="4">
        <f t="shared" ca="1" si="15"/>
        <v>44935</v>
      </c>
    </row>
    <row r="4020" spans="1:5" ht="13" x14ac:dyDescent="0.15">
      <c r="A4020" s="1">
        <f ca="1">IFERROR(__xludf.DUMMYFUNCTION("""COMPUTED_VALUE"""),133)</f>
        <v>133</v>
      </c>
      <c r="B4020" s="1" t="str">
        <f ca="1">IFERROR(__xludf.DUMMYFUNCTION("""COMPUTED_VALUE"""),"Media_OOH_Others contribution")</f>
        <v>Media_OOH_Others contribution</v>
      </c>
      <c r="C4020" s="1">
        <f ca="1">IFERROR(INDIRECT(ADDRESS(MATCH(A4020,'contribution par jour-semaine'!A:A,0),MATCH(B4020,'contribution par jour-semaine'!$1:$1,0),4,1,"contribution par jour-semaine")),"")</f>
        <v>2046.4615478515625</v>
      </c>
      <c r="D4020" s="4" t="str">
        <f ca="1">VLOOKUP(A4020,predictions!A:B,2,FALSE)</f>
        <v>09/01/2023</v>
      </c>
      <c r="E4020" s="4">
        <f t="shared" ca="1" si="15"/>
        <v>44935</v>
      </c>
    </row>
    <row r="4021" spans="1:5" ht="13" x14ac:dyDescent="0.15">
      <c r="A4021" s="1">
        <f ca="1">IFERROR(__xludf.DUMMYFUNCTION("""COMPUTED_VALUE"""),133)</f>
        <v>133</v>
      </c>
      <c r="B4021" s="1" t="str">
        <f ca="1">IFERROR(__xludf.DUMMYFUNCTION("""COMPUTED_VALUE"""),"baseline contribution")</f>
        <v>baseline contribution</v>
      </c>
      <c r="C4021" s="1">
        <f ca="1">IFERROR(INDIRECT(ADDRESS(MATCH(A4021,'contribution par jour-semaine'!A:A,0),MATCH(B4021,'contribution par jour-semaine'!$1:$1,0),4,1,"contribution par jour-semaine")),"")</f>
        <v>1217755.875</v>
      </c>
      <c r="D4021" s="4" t="str">
        <f ca="1">VLOOKUP(A4021,predictions!A:B,2,FALSE)</f>
        <v>09/01/2023</v>
      </c>
      <c r="E4021" s="4">
        <f t="shared" ca="1" si="15"/>
        <v>44935</v>
      </c>
    </row>
    <row r="4022" spans="1:5" ht="13" x14ac:dyDescent="0.15">
      <c r="A4022" s="1">
        <f ca="1">IFERROR(__xludf.DUMMYFUNCTION("""COMPUTED_VALUE"""),134)</f>
        <v>134</v>
      </c>
      <c r="B4022" s="1" t="str">
        <f ca="1">IFERROR(__xludf.DUMMYFUNCTION("""COMPUTED_VALUE"""),"Media_Print_Others contribution")</f>
        <v>Media_Print_Others contribution</v>
      </c>
      <c r="C4022" s="1">
        <f ca="1">IFERROR(INDIRECT(ADDRESS(MATCH(A4022,'contribution par jour-semaine'!A:A,0),MATCH(B4022,'contribution par jour-semaine'!$1:$1,0),4,1,"contribution par jour-semaine")),"")</f>
        <v>28910.416015625</v>
      </c>
      <c r="D4022" s="4" t="str">
        <f ca="1">VLOOKUP(A4022,predictions!A:B,2,FALSE)</f>
        <v>16/01/2023</v>
      </c>
      <c r="E4022" s="4">
        <f t="shared" ca="1" si="15"/>
        <v>44942</v>
      </c>
    </row>
    <row r="4023" spans="1:5" ht="13" x14ac:dyDescent="0.15">
      <c r="A4023" s="1">
        <f ca="1">IFERROR(__xludf.DUMMYFUNCTION("""COMPUTED_VALUE"""),134)</f>
        <v>134</v>
      </c>
      <c r="B4023" s="1" t="str">
        <f ca="1">IFERROR(__xludf.DUMMYFUNCTION("""COMPUTED_VALUE"""),"Media_Print_ELLE contribution")</f>
        <v>Media_Print_ELLE contribution</v>
      </c>
      <c r="C4023" s="1">
        <f ca="1">IFERROR(INDIRECT(ADDRESS(MATCH(A4023,'contribution par jour-semaine'!A:A,0),MATCH(B4023,'contribution par jour-semaine'!$1:$1,0),4,1,"contribution par jour-semaine")),"")</f>
        <v>42501.265625</v>
      </c>
      <c r="D4023" s="4" t="str">
        <f ca="1">VLOOKUP(A4023,predictions!A:B,2,FALSE)</f>
        <v>16/01/2023</v>
      </c>
      <c r="E4023" s="4">
        <f t="shared" ca="1" si="15"/>
        <v>44942</v>
      </c>
    </row>
    <row r="4024" spans="1:5" ht="13" x14ac:dyDescent="0.15">
      <c r="A4024" s="1">
        <f ca="1">IFERROR(__xludf.DUMMYFUNCTION("""COMPUTED_VALUE"""),134)</f>
        <v>134</v>
      </c>
      <c r="B4024" s="1" t="str">
        <f ca="1">IFERROR(__xludf.DUMMYFUNCTION("""COMPUTED_VALUE"""),"Media_Print_MADAME FIGARO contribution")</f>
        <v>Media_Print_MADAME FIGARO contribution</v>
      </c>
      <c r="C4024" s="1">
        <f ca="1">IFERROR(INDIRECT(ADDRESS(MATCH(A4024,'contribution par jour-semaine'!A:A,0),MATCH(B4024,'contribution par jour-semaine'!$1:$1,0),4,1,"contribution par jour-semaine")),"")</f>
        <v>23168.224609375</v>
      </c>
      <c r="D4024" s="4" t="str">
        <f ca="1">VLOOKUP(A4024,predictions!A:B,2,FALSE)</f>
        <v>16/01/2023</v>
      </c>
      <c r="E4024" s="4">
        <f t="shared" ca="1" si="15"/>
        <v>44942</v>
      </c>
    </row>
    <row r="4025" spans="1:5" ht="13" x14ac:dyDescent="0.15">
      <c r="A4025" s="1">
        <f ca="1">IFERROR(__xludf.DUMMYFUNCTION("""COMPUTED_VALUE"""),134)</f>
        <v>134</v>
      </c>
      <c r="B4025" s="1" t="str">
        <f ca="1">IFERROR(__xludf.DUMMYFUNCTION("""COMPUTED_VALUE"""),"Media_Print_MARIE CLAIRE contribution")</f>
        <v>Media_Print_MARIE CLAIRE contribution</v>
      </c>
      <c r="C4025" s="1">
        <f ca="1">IFERROR(INDIRECT(ADDRESS(MATCH(A4025,'contribution par jour-semaine'!A:A,0),MATCH(B4025,'contribution par jour-semaine'!$1:$1,0),4,1,"contribution par jour-semaine")),"")</f>
        <v>11987.8095703125</v>
      </c>
      <c r="D4025" s="4" t="str">
        <f ca="1">VLOOKUP(A4025,predictions!A:B,2,FALSE)</f>
        <v>16/01/2023</v>
      </c>
      <c r="E4025" s="4">
        <f t="shared" ca="1" si="15"/>
        <v>44942</v>
      </c>
    </row>
    <row r="4026" spans="1:5" ht="13" x14ac:dyDescent="0.15">
      <c r="A4026" s="1">
        <f ca="1">IFERROR(__xludf.DUMMYFUNCTION("""COMPUTED_VALUE"""),134)</f>
        <v>134</v>
      </c>
      <c r="B4026" s="1" t="str">
        <f ca="1">IFERROR(__xludf.DUMMYFUNCTION("""COMPUTED_VALUE"""),"Media_Print_VERSION FEMINA contribution")</f>
        <v>Media_Print_VERSION FEMINA contribution</v>
      </c>
      <c r="C4026" s="1">
        <f ca="1">IFERROR(INDIRECT(ADDRESS(MATCH(A4026,'contribution par jour-semaine'!A:A,0),MATCH(B4026,'contribution par jour-semaine'!$1:$1,0),4,1,"contribution par jour-semaine")),"")</f>
        <v>25579.099609375</v>
      </c>
      <c r="D4026" s="4" t="str">
        <f ca="1">VLOOKUP(A4026,predictions!A:B,2,FALSE)</f>
        <v>16/01/2023</v>
      </c>
      <c r="E4026" s="4">
        <f t="shared" ca="1" si="15"/>
        <v>44942</v>
      </c>
    </row>
    <row r="4027" spans="1:5" ht="13" x14ac:dyDescent="0.15">
      <c r="A4027" s="1">
        <f ca="1">IFERROR(__xludf.DUMMYFUNCTION("""COMPUTED_VALUE"""),134)</f>
        <v>134</v>
      </c>
      <c r="B4027" s="1" t="str">
        <f ca="1">IFERROR(__xludf.DUMMYFUNCTION("""COMPUTED_VALUE"""),"Media_Print_GALA contribution")</f>
        <v>Media_Print_GALA contribution</v>
      </c>
      <c r="C4027" s="1">
        <f ca="1">IFERROR(INDIRECT(ADDRESS(MATCH(A4027,'contribution par jour-semaine'!A:A,0),MATCH(B4027,'contribution par jour-semaine'!$1:$1,0),4,1,"contribution par jour-semaine")),"")</f>
        <v>25616.669921875</v>
      </c>
      <c r="D4027" s="4" t="str">
        <f ca="1">VLOOKUP(A4027,predictions!A:B,2,FALSE)</f>
        <v>16/01/2023</v>
      </c>
      <c r="E4027" s="4">
        <f t="shared" ca="1" si="15"/>
        <v>44942</v>
      </c>
    </row>
    <row r="4028" spans="1:5" ht="13" x14ac:dyDescent="0.15">
      <c r="A4028" s="1">
        <f ca="1">IFERROR(__xludf.DUMMYFUNCTION("""COMPUTED_VALUE"""),134)</f>
        <v>134</v>
      </c>
      <c r="B4028" s="1" t="str">
        <f ca="1">IFERROR(__xludf.DUMMYFUNCTION("""COMPUTED_VALUE"""),"Media_Print_COSMOPOLITAN contribution")</f>
        <v>Media_Print_COSMOPOLITAN contribution</v>
      </c>
      <c r="C4028" s="1">
        <f ca="1">IFERROR(INDIRECT(ADDRESS(MATCH(A4028,'contribution par jour-semaine'!A:A,0),MATCH(B4028,'contribution par jour-semaine'!$1:$1,0),4,1,"contribution par jour-semaine")),"")</f>
        <v>18522.603515625</v>
      </c>
      <c r="D4028" s="4" t="str">
        <f ca="1">VLOOKUP(A4028,predictions!A:B,2,FALSE)</f>
        <v>16/01/2023</v>
      </c>
      <c r="E4028" s="4">
        <f t="shared" ca="1" si="15"/>
        <v>44942</v>
      </c>
    </row>
    <row r="4029" spans="1:5" ht="13" x14ac:dyDescent="0.15">
      <c r="A4029" s="1">
        <f ca="1">IFERROR(__xludf.DUMMYFUNCTION("""COMPUTED_VALUE"""),134)</f>
        <v>134</v>
      </c>
      <c r="B4029" s="1" t="str">
        <f ca="1">IFERROR(__xludf.DUMMYFUNCTION("""COMPUTED_VALUE"""),"Media_Print_FEMME ACTUELLE contribution")</f>
        <v>Media_Print_FEMME ACTUELLE contribution</v>
      </c>
      <c r="C4029" s="1">
        <f ca="1">IFERROR(INDIRECT(ADDRESS(MATCH(A4029,'contribution par jour-semaine'!A:A,0),MATCH(B4029,'contribution par jour-semaine'!$1:$1,0),4,1,"contribution par jour-semaine")),"")</f>
        <v>10122.7802734375</v>
      </c>
      <c r="D4029" s="4" t="str">
        <f ca="1">VLOOKUP(A4029,predictions!A:B,2,FALSE)</f>
        <v>16/01/2023</v>
      </c>
      <c r="E4029" s="4">
        <f t="shared" ca="1" si="15"/>
        <v>44942</v>
      </c>
    </row>
    <row r="4030" spans="1:5" ht="13" x14ac:dyDescent="0.15">
      <c r="A4030" s="1">
        <f ca="1">IFERROR(__xludf.DUMMYFUNCTION("""COMPUTED_VALUE"""),134)</f>
        <v>134</v>
      </c>
      <c r="B4030" s="1" t="str">
        <f ca="1">IFERROR(__xludf.DUMMYFUNCTION("""COMPUTED_VALUE"""),"Media_Print_PARIS MATCH contribution")</f>
        <v>Media_Print_PARIS MATCH contribution</v>
      </c>
      <c r="C4030" s="1">
        <f ca="1">IFERROR(INDIRECT(ADDRESS(MATCH(A4030,'contribution par jour-semaine'!A:A,0),MATCH(B4030,'contribution par jour-semaine'!$1:$1,0),4,1,"contribution par jour-semaine")),"")</f>
        <v>11572.4375</v>
      </c>
      <c r="D4030" s="4" t="str">
        <f ca="1">VLOOKUP(A4030,predictions!A:B,2,FALSE)</f>
        <v>16/01/2023</v>
      </c>
      <c r="E4030" s="4">
        <f t="shared" ca="1" si="15"/>
        <v>44942</v>
      </c>
    </row>
    <row r="4031" spans="1:5" ht="13" x14ac:dyDescent="0.15">
      <c r="A4031" s="1">
        <f ca="1">IFERROR(__xludf.DUMMYFUNCTION("""COMPUTED_VALUE"""),134)</f>
        <v>134</v>
      </c>
      <c r="B4031" s="1" t="str">
        <f ca="1">IFERROR(__xludf.DUMMYFUNCTION("""COMPUTED_VALUE"""),"Media_Print_BIBA contribution")</f>
        <v>Media_Print_BIBA contribution</v>
      </c>
      <c r="C4031" s="1">
        <f ca="1">IFERROR(INDIRECT(ADDRESS(MATCH(A4031,'contribution par jour-semaine'!A:A,0),MATCH(B4031,'contribution par jour-semaine'!$1:$1,0),4,1,"contribution par jour-semaine")),"")</f>
        <v>3907.805419921875</v>
      </c>
      <c r="D4031" s="4" t="str">
        <f ca="1">VLOOKUP(A4031,predictions!A:B,2,FALSE)</f>
        <v>16/01/2023</v>
      </c>
      <c r="E4031" s="4">
        <f t="shared" ca="1" si="15"/>
        <v>44942</v>
      </c>
    </row>
    <row r="4032" spans="1:5" ht="13" x14ac:dyDescent="0.15">
      <c r="A4032" s="1">
        <f ca="1">IFERROR(__xludf.DUMMYFUNCTION("""COMPUTED_VALUE"""),134)</f>
        <v>134</v>
      </c>
      <c r="B4032" s="1" t="str">
        <f ca="1">IFERROR(__xludf.DUMMYFUNCTION("""COMPUTED_VALUE"""),"Media_Print_AVANTAGES contribution")</f>
        <v>Media_Print_AVANTAGES contribution</v>
      </c>
      <c r="C4032" s="1">
        <f ca="1">IFERROR(INDIRECT(ADDRESS(MATCH(A4032,'contribution par jour-semaine'!A:A,0),MATCH(B4032,'contribution par jour-semaine'!$1:$1,0),4,1,"contribution par jour-semaine")),"")</f>
        <v>10457.1171875</v>
      </c>
      <c r="D4032" s="4" t="str">
        <f ca="1">VLOOKUP(A4032,predictions!A:B,2,FALSE)</f>
        <v>16/01/2023</v>
      </c>
      <c r="E4032" s="4">
        <f t="shared" ca="1" si="15"/>
        <v>44942</v>
      </c>
    </row>
    <row r="4033" spans="1:5" ht="13" x14ac:dyDescent="0.15">
      <c r="A4033" s="1">
        <f ca="1">IFERROR(__xludf.DUMMYFUNCTION("""COMPUTED_VALUE"""),134)</f>
        <v>134</v>
      </c>
      <c r="B4033" s="1" t="str">
        <f ca="1">IFERROR(__xludf.DUMMYFUNCTION("""COMPUTED_VALUE"""),"Media_Print_PSYCHOLOGIES contribution")</f>
        <v>Media_Print_PSYCHOLOGIES contribution</v>
      </c>
      <c r="C4033" s="1">
        <f ca="1">IFERROR(INDIRECT(ADDRESS(MATCH(A4033,'contribution par jour-semaine'!A:A,0),MATCH(B4033,'contribution par jour-semaine'!$1:$1,0),4,1,"contribution par jour-semaine")),"")</f>
        <v>8947.3095703125</v>
      </c>
      <c r="D4033" s="4" t="str">
        <f ca="1">VLOOKUP(A4033,predictions!A:B,2,FALSE)</f>
        <v>16/01/2023</v>
      </c>
      <c r="E4033" s="4">
        <f t="shared" ca="1" si="15"/>
        <v>44942</v>
      </c>
    </row>
    <row r="4034" spans="1:5" ht="13" x14ac:dyDescent="0.15">
      <c r="A4034" s="1">
        <f ca="1">IFERROR(__xludf.DUMMYFUNCTION("""COMPUTED_VALUE"""),134)</f>
        <v>134</v>
      </c>
      <c r="B4034" s="1" t="str">
        <f ca="1">IFERROR(__xludf.DUMMYFUNCTION("""COMPUTED_VALUE"""),"Media_TV_TF1 contribution")</f>
        <v>Media_TV_TF1 contribution</v>
      </c>
      <c r="C4034" s="1">
        <f ca="1">IFERROR(INDIRECT(ADDRESS(MATCH(A4034,'contribution par jour-semaine'!A:A,0),MATCH(B4034,'contribution par jour-semaine'!$1:$1,0),4,1,"contribution par jour-semaine")),"")</f>
        <v>5687.5625</v>
      </c>
      <c r="D4034" s="4" t="str">
        <f ca="1">VLOOKUP(A4034,predictions!A:B,2,FALSE)</f>
        <v>16/01/2023</v>
      </c>
      <c r="E4034" s="4">
        <f t="shared" ca="1" si="15"/>
        <v>44942</v>
      </c>
    </row>
    <row r="4035" spans="1:5" ht="13" x14ac:dyDescent="0.15">
      <c r="A4035" s="1">
        <f ca="1">IFERROR(__xludf.DUMMYFUNCTION("""COMPUTED_VALUE"""),134)</f>
        <v>134</v>
      </c>
      <c r="B4035" s="1" t="str">
        <f ca="1">IFERROR(__xludf.DUMMYFUNCTION("""COMPUTED_VALUE"""),"Media_TV_Others contribution")</f>
        <v>Media_TV_Others contribution</v>
      </c>
      <c r="C4035" s="1">
        <f ca="1">IFERROR(INDIRECT(ADDRESS(MATCH(A4035,'contribution par jour-semaine'!A:A,0),MATCH(B4035,'contribution par jour-semaine'!$1:$1,0),4,1,"contribution par jour-semaine")),"")</f>
        <v>6338.4697265625</v>
      </c>
      <c r="D4035" s="4" t="str">
        <f ca="1">VLOOKUP(A4035,predictions!A:B,2,FALSE)</f>
        <v>16/01/2023</v>
      </c>
      <c r="E4035" s="4">
        <f t="shared" ca="1" si="15"/>
        <v>44942</v>
      </c>
    </row>
    <row r="4036" spans="1:5" ht="13" x14ac:dyDescent="0.15">
      <c r="A4036" s="1">
        <f ca="1">IFERROR(__xludf.DUMMYFUNCTION("""COMPUTED_VALUE"""),134)</f>
        <v>134</v>
      </c>
      <c r="B4036" s="1" t="str">
        <f ca="1">IFERROR(__xludf.DUMMYFUNCTION("""COMPUTED_VALUE"""),"Media_TV_M6 contribution")</f>
        <v>Media_TV_M6 contribution</v>
      </c>
      <c r="C4036" s="1">
        <f ca="1">IFERROR(INDIRECT(ADDRESS(MATCH(A4036,'contribution par jour-semaine'!A:A,0),MATCH(B4036,'contribution par jour-semaine'!$1:$1,0),4,1,"contribution par jour-semaine")),"")</f>
        <v>11323.896484375</v>
      </c>
      <c r="D4036" s="4" t="str">
        <f ca="1">VLOOKUP(A4036,predictions!A:B,2,FALSE)</f>
        <v>16/01/2023</v>
      </c>
      <c r="E4036" s="4">
        <f t="shared" ca="1" si="15"/>
        <v>44942</v>
      </c>
    </row>
    <row r="4037" spans="1:5" ht="13" x14ac:dyDescent="0.15">
      <c r="A4037" s="1">
        <f ca="1">IFERROR(__xludf.DUMMYFUNCTION("""COMPUTED_VALUE"""),134)</f>
        <v>134</v>
      </c>
      <c r="B4037" s="1" t="str">
        <f ca="1">IFERROR(__xludf.DUMMYFUNCTION("""COMPUTED_VALUE"""),"Media_TV_TMC contribution")</f>
        <v>Media_TV_TMC contribution</v>
      </c>
      <c r="C4037" s="1">
        <f ca="1">IFERROR(INDIRECT(ADDRESS(MATCH(A4037,'contribution par jour-semaine'!A:A,0),MATCH(B4037,'contribution par jour-semaine'!$1:$1,0),4,1,"contribution par jour-semaine")),"")</f>
        <v>7958.9169921875</v>
      </c>
      <c r="D4037" s="4" t="str">
        <f ca="1">VLOOKUP(A4037,predictions!A:B,2,FALSE)</f>
        <v>16/01/2023</v>
      </c>
      <c r="E4037" s="4">
        <f t="shared" ca="1" si="15"/>
        <v>44942</v>
      </c>
    </row>
    <row r="4038" spans="1:5" ht="13" x14ac:dyDescent="0.15">
      <c r="A4038" s="1">
        <f ca="1">IFERROR(__xludf.DUMMYFUNCTION("""COMPUTED_VALUE"""),134)</f>
        <v>134</v>
      </c>
      <c r="B4038" s="1" t="str">
        <f ca="1">IFERROR(__xludf.DUMMYFUNCTION("""COMPUTED_VALUE"""),"Media_TV_FRANCE 2 contribution")</f>
        <v>Media_TV_FRANCE 2 contribution</v>
      </c>
      <c r="C4038" s="1">
        <f ca="1">IFERROR(INDIRECT(ADDRESS(MATCH(A4038,'contribution par jour-semaine'!A:A,0),MATCH(B4038,'contribution par jour-semaine'!$1:$1,0),4,1,"contribution par jour-semaine")),"")</f>
        <v>6394.6083984375</v>
      </c>
      <c r="D4038" s="4" t="str">
        <f ca="1">VLOOKUP(A4038,predictions!A:B,2,FALSE)</f>
        <v>16/01/2023</v>
      </c>
      <c r="E4038" s="4">
        <f t="shared" ca="1" si="15"/>
        <v>44942</v>
      </c>
    </row>
    <row r="4039" spans="1:5" ht="13" x14ac:dyDescent="0.15">
      <c r="A4039" s="1">
        <f ca="1">IFERROR(__xludf.DUMMYFUNCTION("""COMPUTED_VALUE"""),134)</f>
        <v>134</v>
      </c>
      <c r="B4039" s="1" t="str">
        <f ca="1">IFERROR(__xludf.DUMMYFUNCTION("""COMPUTED_VALUE"""),"Media_TV_BFM TV contribution")</f>
        <v>Media_TV_BFM TV contribution</v>
      </c>
      <c r="C4039" s="1">
        <f ca="1">IFERROR(INDIRECT(ADDRESS(MATCH(A4039,'contribution par jour-semaine'!A:A,0),MATCH(B4039,'contribution par jour-semaine'!$1:$1,0),4,1,"contribution par jour-semaine")),"")</f>
        <v>2685.954833984375</v>
      </c>
      <c r="D4039" s="4" t="str">
        <f ca="1">VLOOKUP(A4039,predictions!A:B,2,FALSE)</f>
        <v>16/01/2023</v>
      </c>
      <c r="E4039" s="4">
        <f t="shared" ca="1" si="15"/>
        <v>44942</v>
      </c>
    </row>
    <row r="4040" spans="1:5" ht="13" x14ac:dyDescent="0.15">
      <c r="A4040" s="1">
        <f ca="1">IFERROR(__xludf.DUMMYFUNCTION("""COMPUTED_VALUE"""),134)</f>
        <v>134</v>
      </c>
      <c r="B4040" s="1" t="str">
        <f ca="1">IFERROR(__xludf.DUMMYFUNCTION("""COMPUTED_VALUE"""),"Media_TV_C8 contribution")</f>
        <v>Media_TV_C8 contribution</v>
      </c>
      <c r="C4040" s="1">
        <f ca="1">IFERROR(INDIRECT(ADDRESS(MATCH(A4040,'contribution par jour-semaine'!A:A,0),MATCH(B4040,'contribution par jour-semaine'!$1:$1,0),4,1,"contribution par jour-semaine")),"")</f>
        <v>6013.11376953125</v>
      </c>
      <c r="D4040" s="4" t="str">
        <f ca="1">VLOOKUP(A4040,predictions!A:B,2,FALSE)</f>
        <v>16/01/2023</v>
      </c>
      <c r="E4040" s="4">
        <f t="shared" ca="1" si="15"/>
        <v>44942</v>
      </c>
    </row>
    <row r="4041" spans="1:5" ht="13" x14ac:dyDescent="0.15">
      <c r="A4041" s="1">
        <f ca="1">IFERROR(__xludf.DUMMYFUNCTION("""COMPUTED_VALUE"""),134)</f>
        <v>134</v>
      </c>
      <c r="B4041" s="1" t="str">
        <f ca="1">IFERROR(__xludf.DUMMYFUNCTION("""COMPUTED_VALUE"""),"Media_TV_TF1 SERIES FILMS contribution")</f>
        <v>Media_TV_TF1 SERIES FILMS contribution</v>
      </c>
      <c r="C4041" s="1">
        <f ca="1">IFERROR(INDIRECT(ADDRESS(MATCH(A4041,'contribution par jour-semaine'!A:A,0),MATCH(B4041,'contribution par jour-semaine'!$1:$1,0),4,1,"contribution par jour-semaine")),"")</f>
        <v>3630.44580078125</v>
      </c>
      <c r="D4041" s="4" t="str">
        <f ca="1">VLOOKUP(A4041,predictions!A:B,2,FALSE)</f>
        <v>16/01/2023</v>
      </c>
      <c r="E4041" s="4">
        <f t="shared" ca="1" si="15"/>
        <v>44942</v>
      </c>
    </row>
    <row r="4042" spans="1:5" ht="13" x14ac:dyDescent="0.15">
      <c r="A4042" s="1">
        <f ca="1">IFERROR(__xludf.DUMMYFUNCTION("""COMPUTED_VALUE"""),134)</f>
        <v>134</v>
      </c>
      <c r="B4042" s="1" t="str">
        <f ca="1">IFERROR(__xludf.DUMMYFUNCTION("""COMPUTED_VALUE"""),"Media_TV_NRJ12 contribution")</f>
        <v>Media_TV_NRJ12 contribution</v>
      </c>
      <c r="C4042" s="1">
        <f ca="1">IFERROR(INDIRECT(ADDRESS(MATCH(A4042,'contribution par jour-semaine'!A:A,0),MATCH(B4042,'contribution par jour-semaine'!$1:$1,0),4,1,"contribution par jour-semaine")),"")</f>
        <v>2081.796142578125</v>
      </c>
      <c r="D4042" s="4" t="str">
        <f ca="1">VLOOKUP(A4042,predictions!A:B,2,FALSE)</f>
        <v>16/01/2023</v>
      </c>
      <c r="E4042" s="4">
        <f t="shared" ca="1" si="15"/>
        <v>44942</v>
      </c>
    </row>
    <row r="4043" spans="1:5" ht="13" x14ac:dyDescent="0.15">
      <c r="A4043" s="1">
        <f ca="1">IFERROR(__xludf.DUMMYFUNCTION("""COMPUTED_VALUE"""),134)</f>
        <v>134</v>
      </c>
      <c r="B4043" s="1" t="str">
        <f ca="1">IFERROR(__xludf.DUMMYFUNCTION("""COMPUTED_VALUE"""),"Media_Search contribution")</f>
        <v>Media_Search contribution</v>
      </c>
      <c r="C4043" s="1">
        <f ca="1">IFERROR(INDIRECT(ADDRESS(MATCH(A4043,'contribution par jour-semaine'!A:A,0),MATCH(B4043,'contribution par jour-semaine'!$1:$1,0),4,1,"contribution par jour-semaine")),"")</f>
        <v>65810.984375</v>
      </c>
      <c r="D4043" s="4" t="str">
        <f ca="1">VLOOKUP(A4043,predictions!A:B,2,FALSE)</f>
        <v>16/01/2023</v>
      </c>
      <c r="E4043" s="4">
        <f t="shared" ca="1" si="15"/>
        <v>44942</v>
      </c>
    </row>
    <row r="4044" spans="1:5" ht="13" x14ac:dyDescent="0.15">
      <c r="A4044" s="1">
        <f ca="1">IFERROR(__xludf.DUMMYFUNCTION("""COMPUTED_VALUE"""),134)</f>
        <v>134</v>
      </c>
      <c r="B4044" s="1" t="str">
        <f ca="1">IFERROR(__xludf.DUMMYFUNCTION("""COMPUTED_VALUE"""),"Media_Social contribution")</f>
        <v>Media_Social contribution</v>
      </c>
      <c r="C4044" s="1">
        <f ca="1">IFERROR(INDIRECT(ADDRESS(MATCH(A4044,'contribution par jour-semaine'!A:A,0),MATCH(B4044,'contribution par jour-semaine'!$1:$1,0),4,1,"contribution par jour-semaine")),"")</f>
        <v>17830.19140625</v>
      </c>
      <c r="D4044" s="4" t="str">
        <f ca="1">VLOOKUP(A4044,predictions!A:B,2,FALSE)</f>
        <v>16/01/2023</v>
      </c>
      <c r="E4044" s="4">
        <f t="shared" ca="1" si="15"/>
        <v>44942</v>
      </c>
    </row>
    <row r="4045" spans="1:5" ht="13" x14ac:dyDescent="0.15">
      <c r="A4045" s="1">
        <f ca="1">IFERROR(__xludf.DUMMYFUNCTION("""COMPUTED_VALUE"""),134)</f>
        <v>134</v>
      </c>
      <c r="B4045" s="1" t="str">
        <f ca="1">IFERROR(__xludf.DUMMYFUNCTION("""COMPUTED_VALUE"""),"Media_Display contribution")</f>
        <v>Media_Display contribution</v>
      </c>
      <c r="C4045" s="1">
        <f ca="1">IFERROR(INDIRECT(ADDRESS(MATCH(A4045,'contribution par jour-semaine'!A:A,0),MATCH(B4045,'contribution par jour-semaine'!$1:$1,0),4,1,"contribution par jour-semaine")),"")</f>
        <v>33523.484375</v>
      </c>
      <c r="D4045" s="4" t="str">
        <f ca="1">VLOOKUP(A4045,predictions!A:B,2,FALSE)</f>
        <v>16/01/2023</v>
      </c>
      <c r="E4045" s="4">
        <f t="shared" ca="1" si="15"/>
        <v>44942</v>
      </c>
    </row>
    <row r="4046" spans="1:5" ht="13" x14ac:dyDescent="0.15">
      <c r="A4046" s="1">
        <f ca="1">IFERROR(__xludf.DUMMYFUNCTION("""COMPUTED_VALUE"""),134)</f>
        <v>134</v>
      </c>
      <c r="B4046" s="1" t="str">
        <f ca="1">IFERROR(__xludf.DUMMYFUNCTION("""COMPUTED_VALUE"""),"Media_OOH_JC DECAUX VITRINE 2M2 NATIONAL contribution")</f>
        <v>Media_OOH_JC DECAUX VITRINE 2M2 NATIONAL contribution</v>
      </c>
      <c r="C4046" s="1">
        <f ca="1">IFERROR(INDIRECT(ADDRESS(MATCH(A4046,'contribution par jour-semaine'!A:A,0),MATCH(B4046,'contribution par jour-semaine'!$1:$1,0),4,1,"contribution par jour-semaine")),"")</f>
        <v>605.63555908203125</v>
      </c>
      <c r="D4046" s="4" t="str">
        <f ca="1">VLOOKUP(A4046,predictions!A:B,2,FALSE)</f>
        <v>16/01/2023</v>
      </c>
      <c r="E4046" s="4">
        <f t="shared" ca="1" si="15"/>
        <v>44942</v>
      </c>
    </row>
    <row r="4047" spans="1:5" ht="13" x14ac:dyDescent="0.15">
      <c r="A4047" s="1">
        <f ca="1">IFERROR(__xludf.DUMMYFUNCTION("""COMPUTED_VALUE"""),134)</f>
        <v>134</v>
      </c>
      <c r="B4047" s="1" t="str">
        <f ca="1">IFERROR(__xludf.DUMMYFUNCTION("""COMPUTED_VALUE"""),"Media_OOH_METROBUS METRO NATIONAL contribution")</f>
        <v>Media_OOH_METROBUS METRO NATIONAL contribution</v>
      </c>
      <c r="C4047" s="1">
        <f ca="1">IFERROR(INDIRECT(ADDRESS(MATCH(A4047,'contribution par jour-semaine'!A:A,0),MATCH(B4047,'contribution par jour-semaine'!$1:$1,0),4,1,"contribution par jour-semaine")),"")</f>
        <v>2464.968994140625</v>
      </c>
      <c r="D4047" s="4" t="str">
        <f ca="1">VLOOKUP(A4047,predictions!A:B,2,FALSE)</f>
        <v>16/01/2023</v>
      </c>
      <c r="E4047" s="4">
        <f t="shared" ca="1" si="15"/>
        <v>44942</v>
      </c>
    </row>
    <row r="4048" spans="1:5" ht="13" x14ac:dyDescent="0.15">
      <c r="A4048" s="1">
        <f ca="1">IFERROR(__xludf.DUMMYFUNCTION("""COMPUTED_VALUE"""),134)</f>
        <v>134</v>
      </c>
      <c r="B4048" s="1" t="str">
        <f ca="1">IFERROR(__xludf.DUMMYFUNCTION("""COMPUTED_VALUE"""),"Media_OOH_CLEAR CHANNEL SHOPPING MALLS contribution")</f>
        <v>Media_OOH_CLEAR CHANNEL SHOPPING MALLS contribution</v>
      </c>
      <c r="C4048" s="1">
        <f ca="1">IFERROR(INDIRECT(ADDRESS(MATCH(A4048,'contribution par jour-semaine'!A:A,0),MATCH(B4048,'contribution par jour-semaine'!$1:$1,0),4,1,"contribution par jour-semaine")),"")</f>
        <v>3836.273193359375</v>
      </c>
      <c r="D4048" s="4" t="str">
        <f ca="1">VLOOKUP(A4048,predictions!A:B,2,FALSE)</f>
        <v>16/01/2023</v>
      </c>
      <c r="E4048" s="4">
        <f t="shared" ca="1" si="15"/>
        <v>44942</v>
      </c>
    </row>
    <row r="4049" spans="1:5" ht="13" x14ac:dyDescent="0.15">
      <c r="A4049" s="1">
        <f ca="1">IFERROR(__xludf.DUMMYFUNCTION("""COMPUTED_VALUE"""),134)</f>
        <v>134</v>
      </c>
      <c r="B4049" s="1" t="str">
        <f ca="1">IFERROR(__xludf.DUMMYFUNCTION("""COMPUTED_VALUE"""),"Media_OOH_MEDIAGARES TRANSPORT contribution")</f>
        <v>Media_OOH_MEDIAGARES TRANSPORT contribution</v>
      </c>
      <c r="C4049" s="1">
        <f ca="1">IFERROR(INDIRECT(ADDRESS(MATCH(A4049,'contribution par jour-semaine'!A:A,0),MATCH(B4049,'contribution par jour-semaine'!$1:$1,0),4,1,"contribution par jour-semaine")),"")</f>
        <v>9099.515625</v>
      </c>
      <c r="D4049" s="4" t="str">
        <f ca="1">VLOOKUP(A4049,predictions!A:B,2,FALSE)</f>
        <v>16/01/2023</v>
      </c>
      <c r="E4049" s="4">
        <f t="shared" ca="1" si="15"/>
        <v>44942</v>
      </c>
    </row>
    <row r="4050" spans="1:5" ht="13" x14ac:dyDescent="0.15">
      <c r="A4050" s="1">
        <f ca="1">IFERROR(__xludf.DUMMYFUNCTION("""COMPUTED_VALUE"""),134)</f>
        <v>134</v>
      </c>
      <c r="B4050" s="1" t="str">
        <f ca="1">IFERROR(__xludf.DUMMYFUNCTION("""COMPUTED_VALUE"""),"Media_OOH_Others contribution")</f>
        <v>Media_OOH_Others contribution</v>
      </c>
      <c r="C4050" s="1">
        <f ca="1">IFERROR(INDIRECT(ADDRESS(MATCH(A4050,'contribution par jour-semaine'!A:A,0),MATCH(B4050,'contribution par jour-semaine'!$1:$1,0),4,1,"contribution par jour-semaine")),"")</f>
        <v>2000.9947509765625</v>
      </c>
      <c r="D4050" s="4" t="str">
        <f ca="1">VLOOKUP(A4050,predictions!A:B,2,FALSE)</f>
        <v>16/01/2023</v>
      </c>
      <c r="E4050" s="4">
        <f t="shared" ca="1" si="15"/>
        <v>44942</v>
      </c>
    </row>
    <row r="4051" spans="1:5" ht="13" x14ac:dyDescent="0.15">
      <c r="A4051" s="1">
        <f ca="1">IFERROR(__xludf.DUMMYFUNCTION("""COMPUTED_VALUE"""),134)</f>
        <v>134</v>
      </c>
      <c r="B4051" s="1" t="str">
        <f ca="1">IFERROR(__xludf.DUMMYFUNCTION("""COMPUTED_VALUE"""),"baseline contribution")</f>
        <v>baseline contribution</v>
      </c>
      <c r="C4051" s="1">
        <f ca="1">IFERROR(INDIRECT(ADDRESS(MATCH(A4051,'contribution par jour-semaine'!A:A,0),MATCH(B4051,'contribution par jour-semaine'!$1:$1,0),4,1,"contribution par jour-semaine")),"")</f>
        <v>1234038.625</v>
      </c>
      <c r="D4051" s="4" t="str">
        <f ca="1">VLOOKUP(A4051,predictions!A:B,2,FALSE)</f>
        <v>16/01/2023</v>
      </c>
      <c r="E4051" s="4">
        <f t="shared" ca="1" si="15"/>
        <v>44942</v>
      </c>
    </row>
    <row r="4052" spans="1:5" ht="13" x14ac:dyDescent="0.15">
      <c r="A4052" s="1">
        <f ca="1">IFERROR(__xludf.DUMMYFUNCTION("""COMPUTED_VALUE"""),135)</f>
        <v>135</v>
      </c>
      <c r="B4052" s="1" t="str">
        <f ca="1">IFERROR(__xludf.DUMMYFUNCTION("""COMPUTED_VALUE"""),"Media_Print_Others contribution")</f>
        <v>Media_Print_Others contribution</v>
      </c>
      <c r="C4052" s="1">
        <f ca="1">IFERROR(INDIRECT(ADDRESS(MATCH(A4052,'contribution par jour-semaine'!A:A,0),MATCH(B4052,'contribution par jour-semaine'!$1:$1,0),4,1,"contribution par jour-semaine")),"")</f>
        <v>34528.15625</v>
      </c>
      <c r="D4052" s="4" t="str">
        <f ca="1">VLOOKUP(A4052,predictions!A:B,2,FALSE)</f>
        <v>23/01/2023</v>
      </c>
      <c r="E4052" s="4">
        <f t="shared" ca="1" si="15"/>
        <v>44949</v>
      </c>
    </row>
    <row r="4053" spans="1:5" ht="13" x14ac:dyDescent="0.15">
      <c r="A4053" s="1">
        <f ca="1">IFERROR(__xludf.DUMMYFUNCTION("""COMPUTED_VALUE"""),135)</f>
        <v>135</v>
      </c>
      <c r="B4053" s="1" t="str">
        <f ca="1">IFERROR(__xludf.DUMMYFUNCTION("""COMPUTED_VALUE"""),"Media_Print_ELLE contribution")</f>
        <v>Media_Print_ELLE contribution</v>
      </c>
      <c r="C4053" s="1">
        <f ca="1">IFERROR(INDIRECT(ADDRESS(MATCH(A4053,'contribution par jour-semaine'!A:A,0),MATCH(B4053,'contribution par jour-semaine'!$1:$1,0),4,1,"contribution par jour-semaine")),"")</f>
        <v>56185.7734375</v>
      </c>
      <c r="D4053" s="4" t="str">
        <f ca="1">VLOOKUP(A4053,predictions!A:B,2,FALSE)</f>
        <v>23/01/2023</v>
      </c>
      <c r="E4053" s="4">
        <f t="shared" ca="1" si="15"/>
        <v>44949</v>
      </c>
    </row>
    <row r="4054" spans="1:5" ht="13" x14ac:dyDescent="0.15">
      <c r="A4054" s="1">
        <f ca="1">IFERROR(__xludf.DUMMYFUNCTION("""COMPUTED_VALUE"""),135)</f>
        <v>135</v>
      </c>
      <c r="B4054" s="1" t="str">
        <f ca="1">IFERROR(__xludf.DUMMYFUNCTION("""COMPUTED_VALUE"""),"Media_Print_MADAME FIGARO contribution")</f>
        <v>Media_Print_MADAME FIGARO contribution</v>
      </c>
      <c r="C4054" s="1">
        <f ca="1">IFERROR(INDIRECT(ADDRESS(MATCH(A4054,'contribution par jour-semaine'!A:A,0),MATCH(B4054,'contribution par jour-semaine'!$1:$1,0),4,1,"contribution par jour-semaine")),"")</f>
        <v>22204.70703125</v>
      </c>
      <c r="D4054" s="4" t="str">
        <f ca="1">VLOOKUP(A4054,predictions!A:B,2,FALSE)</f>
        <v>23/01/2023</v>
      </c>
      <c r="E4054" s="4">
        <f t="shared" ca="1" si="15"/>
        <v>44949</v>
      </c>
    </row>
    <row r="4055" spans="1:5" ht="13" x14ac:dyDescent="0.15">
      <c r="A4055" s="1">
        <f ca="1">IFERROR(__xludf.DUMMYFUNCTION("""COMPUTED_VALUE"""),135)</f>
        <v>135</v>
      </c>
      <c r="B4055" s="1" t="str">
        <f ca="1">IFERROR(__xludf.DUMMYFUNCTION("""COMPUTED_VALUE"""),"Media_Print_MARIE CLAIRE contribution")</f>
        <v>Media_Print_MARIE CLAIRE contribution</v>
      </c>
      <c r="C4055" s="1">
        <f ca="1">IFERROR(INDIRECT(ADDRESS(MATCH(A4055,'contribution par jour-semaine'!A:A,0),MATCH(B4055,'contribution par jour-semaine'!$1:$1,0),4,1,"contribution par jour-semaine")),"")</f>
        <v>16809.212890625</v>
      </c>
      <c r="D4055" s="4" t="str">
        <f ca="1">VLOOKUP(A4055,predictions!A:B,2,FALSE)</f>
        <v>23/01/2023</v>
      </c>
      <c r="E4055" s="4">
        <f t="shared" ca="1" si="15"/>
        <v>44949</v>
      </c>
    </row>
    <row r="4056" spans="1:5" ht="13" x14ac:dyDescent="0.15">
      <c r="A4056" s="1">
        <f ca="1">IFERROR(__xludf.DUMMYFUNCTION("""COMPUTED_VALUE"""),135)</f>
        <v>135</v>
      </c>
      <c r="B4056" s="1" t="str">
        <f ca="1">IFERROR(__xludf.DUMMYFUNCTION("""COMPUTED_VALUE"""),"Media_Print_VERSION FEMINA contribution")</f>
        <v>Media_Print_VERSION FEMINA contribution</v>
      </c>
      <c r="C4056" s="1">
        <f ca="1">IFERROR(INDIRECT(ADDRESS(MATCH(A4056,'contribution par jour-semaine'!A:A,0),MATCH(B4056,'contribution par jour-semaine'!$1:$1,0),4,1,"contribution par jour-semaine")),"")</f>
        <v>23045.400390625</v>
      </c>
      <c r="D4056" s="4" t="str">
        <f ca="1">VLOOKUP(A4056,predictions!A:B,2,FALSE)</f>
        <v>23/01/2023</v>
      </c>
      <c r="E4056" s="4">
        <f t="shared" ca="1" si="15"/>
        <v>44949</v>
      </c>
    </row>
    <row r="4057" spans="1:5" ht="13" x14ac:dyDescent="0.15">
      <c r="A4057" s="1">
        <f ca="1">IFERROR(__xludf.DUMMYFUNCTION("""COMPUTED_VALUE"""),135)</f>
        <v>135</v>
      </c>
      <c r="B4057" s="1" t="str">
        <f ca="1">IFERROR(__xludf.DUMMYFUNCTION("""COMPUTED_VALUE"""),"Media_Print_GALA contribution")</f>
        <v>Media_Print_GALA contribution</v>
      </c>
      <c r="C4057" s="1">
        <f ca="1">IFERROR(INDIRECT(ADDRESS(MATCH(A4057,'contribution par jour-semaine'!A:A,0),MATCH(B4057,'contribution par jour-semaine'!$1:$1,0),4,1,"contribution par jour-semaine")),"")</f>
        <v>28434.869140625</v>
      </c>
      <c r="D4057" s="4" t="str">
        <f ca="1">VLOOKUP(A4057,predictions!A:B,2,FALSE)</f>
        <v>23/01/2023</v>
      </c>
      <c r="E4057" s="4">
        <f t="shared" ca="1" si="15"/>
        <v>44949</v>
      </c>
    </row>
    <row r="4058" spans="1:5" ht="13" x14ac:dyDescent="0.15">
      <c r="A4058" s="1">
        <f ca="1">IFERROR(__xludf.DUMMYFUNCTION("""COMPUTED_VALUE"""),135)</f>
        <v>135</v>
      </c>
      <c r="B4058" s="1" t="str">
        <f ca="1">IFERROR(__xludf.DUMMYFUNCTION("""COMPUTED_VALUE"""),"Media_Print_COSMOPOLITAN contribution")</f>
        <v>Media_Print_COSMOPOLITAN contribution</v>
      </c>
      <c r="C4058" s="1">
        <f ca="1">IFERROR(INDIRECT(ADDRESS(MATCH(A4058,'contribution par jour-semaine'!A:A,0),MATCH(B4058,'contribution par jour-semaine'!$1:$1,0),4,1,"contribution par jour-semaine")),"")</f>
        <v>37218.265625</v>
      </c>
      <c r="D4058" s="4" t="str">
        <f ca="1">VLOOKUP(A4058,predictions!A:B,2,FALSE)</f>
        <v>23/01/2023</v>
      </c>
      <c r="E4058" s="4">
        <f t="shared" ca="1" si="15"/>
        <v>44949</v>
      </c>
    </row>
    <row r="4059" spans="1:5" ht="13" x14ac:dyDescent="0.15">
      <c r="A4059" s="1">
        <f ca="1">IFERROR(__xludf.DUMMYFUNCTION("""COMPUTED_VALUE"""),135)</f>
        <v>135</v>
      </c>
      <c r="B4059" s="1" t="str">
        <f ca="1">IFERROR(__xludf.DUMMYFUNCTION("""COMPUTED_VALUE"""),"Media_Print_FEMME ACTUELLE contribution")</f>
        <v>Media_Print_FEMME ACTUELLE contribution</v>
      </c>
      <c r="C4059" s="1">
        <f ca="1">IFERROR(INDIRECT(ADDRESS(MATCH(A4059,'contribution par jour-semaine'!A:A,0),MATCH(B4059,'contribution par jour-semaine'!$1:$1,0),4,1,"contribution par jour-semaine")),"")</f>
        <v>35609.55078125</v>
      </c>
      <c r="D4059" s="4" t="str">
        <f ca="1">VLOOKUP(A4059,predictions!A:B,2,FALSE)</f>
        <v>23/01/2023</v>
      </c>
      <c r="E4059" s="4">
        <f t="shared" ca="1" si="15"/>
        <v>44949</v>
      </c>
    </row>
    <row r="4060" spans="1:5" ht="13" x14ac:dyDescent="0.15">
      <c r="A4060" s="1">
        <f ca="1">IFERROR(__xludf.DUMMYFUNCTION("""COMPUTED_VALUE"""),135)</f>
        <v>135</v>
      </c>
      <c r="B4060" s="1" t="str">
        <f ca="1">IFERROR(__xludf.DUMMYFUNCTION("""COMPUTED_VALUE"""),"Media_Print_PARIS MATCH contribution")</f>
        <v>Media_Print_PARIS MATCH contribution</v>
      </c>
      <c r="C4060" s="1">
        <f ca="1">IFERROR(INDIRECT(ADDRESS(MATCH(A4060,'contribution par jour-semaine'!A:A,0),MATCH(B4060,'contribution par jour-semaine'!$1:$1,0),4,1,"contribution par jour-semaine")),"")</f>
        <v>10423.91015625</v>
      </c>
      <c r="D4060" s="4" t="str">
        <f ca="1">VLOOKUP(A4060,predictions!A:B,2,FALSE)</f>
        <v>23/01/2023</v>
      </c>
      <c r="E4060" s="4">
        <f t="shared" ca="1" si="15"/>
        <v>44949</v>
      </c>
    </row>
    <row r="4061" spans="1:5" ht="13" x14ac:dyDescent="0.15">
      <c r="A4061" s="1">
        <f ca="1">IFERROR(__xludf.DUMMYFUNCTION("""COMPUTED_VALUE"""),135)</f>
        <v>135</v>
      </c>
      <c r="B4061" s="1" t="str">
        <f ca="1">IFERROR(__xludf.DUMMYFUNCTION("""COMPUTED_VALUE"""),"Media_Print_BIBA contribution")</f>
        <v>Media_Print_BIBA contribution</v>
      </c>
      <c r="C4061" s="1">
        <f ca="1">IFERROR(INDIRECT(ADDRESS(MATCH(A4061,'contribution par jour-semaine'!A:A,0),MATCH(B4061,'contribution par jour-semaine'!$1:$1,0),4,1,"contribution par jour-semaine")),"")</f>
        <v>39389.72265625</v>
      </c>
      <c r="D4061" s="4" t="str">
        <f ca="1">VLOOKUP(A4061,predictions!A:B,2,FALSE)</f>
        <v>23/01/2023</v>
      </c>
      <c r="E4061" s="4">
        <f t="shared" ca="1" si="15"/>
        <v>44949</v>
      </c>
    </row>
    <row r="4062" spans="1:5" ht="13" x14ac:dyDescent="0.15">
      <c r="A4062" s="1">
        <f ca="1">IFERROR(__xludf.DUMMYFUNCTION("""COMPUTED_VALUE"""),135)</f>
        <v>135</v>
      </c>
      <c r="B4062" s="1" t="str">
        <f ca="1">IFERROR(__xludf.DUMMYFUNCTION("""COMPUTED_VALUE"""),"Media_Print_AVANTAGES contribution")</f>
        <v>Media_Print_AVANTAGES contribution</v>
      </c>
      <c r="C4062" s="1">
        <f ca="1">IFERROR(INDIRECT(ADDRESS(MATCH(A4062,'contribution par jour-semaine'!A:A,0),MATCH(B4062,'contribution par jour-semaine'!$1:$1,0),4,1,"contribution par jour-semaine")),"")</f>
        <v>9657.7939453125</v>
      </c>
      <c r="D4062" s="4" t="str">
        <f ca="1">VLOOKUP(A4062,predictions!A:B,2,FALSE)</f>
        <v>23/01/2023</v>
      </c>
      <c r="E4062" s="4">
        <f t="shared" ca="1" si="15"/>
        <v>44949</v>
      </c>
    </row>
    <row r="4063" spans="1:5" ht="13" x14ac:dyDescent="0.15">
      <c r="A4063" s="1">
        <f ca="1">IFERROR(__xludf.DUMMYFUNCTION("""COMPUTED_VALUE"""),135)</f>
        <v>135</v>
      </c>
      <c r="B4063" s="1" t="str">
        <f ca="1">IFERROR(__xludf.DUMMYFUNCTION("""COMPUTED_VALUE"""),"Media_Print_PSYCHOLOGIES contribution")</f>
        <v>Media_Print_PSYCHOLOGIES contribution</v>
      </c>
      <c r="C4063" s="1">
        <f ca="1">IFERROR(INDIRECT(ADDRESS(MATCH(A4063,'contribution par jour-semaine'!A:A,0),MATCH(B4063,'contribution par jour-semaine'!$1:$1,0),4,1,"contribution par jour-semaine")),"")</f>
        <v>7087.861328125</v>
      </c>
      <c r="D4063" s="4" t="str">
        <f ca="1">VLOOKUP(A4063,predictions!A:B,2,FALSE)</f>
        <v>23/01/2023</v>
      </c>
      <c r="E4063" s="4">
        <f t="shared" ca="1" si="15"/>
        <v>44949</v>
      </c>
    </row>
    <row r="4064" spans="1:5" ht="13" x14ac:dyDescent="0.15">
      <c r="A4064" s="1">
        <f ca="1">IFERROR(__xludf.DUMMYFUNCTION("""COMPUTED_VALUE"""),135)</f>
        <v>135</v>
      </c>
      <c r="B4064" s="1" t="str">
        <f ca="1">IFERROR(__xludf.DUMMYFUNCTION("""COMPUTED_VALUE"""),"Media_TV_TF1 contribution")</f>
        <v>Media_TV_TF1 contribution</v>
      </c>
      <c r="C4064" s="1">
        <f ca="1">IFERROR(INDIRECT(ADDRESS(MATCH(A4064,'contribution par jour-semaine'!A:A,0),MATCH(B4064,'contribution par jour-semaine'!$1:$1,0),4,1,"contribution par jour-semaine")),"")</f>
        <v>5117.77392578125</v>
      </c>
      <c r="D4064" s="4" t="str">
        <f ca="1">VLOOKUP(A4064,predictions!A:B,2,FALSE)</f>
        <v>23/01/2023</v>
      </c>
      <c r="E4064" s="4">
        <f t="shared" ca="1" si="15"/>
        <v>44949</v>
      </c>
    </row>
    <row r="4065" spans="1:5" ht="13" x14ac:dyDescent="0.15">
      <c r="A4065" s="1">
        <f ca="1">IFERROR(__xludf.DUMMYFUNCTION("""COMPUTED_VALUE"""),135)</f>
        <v>135</v>
      </c>
      <c r="B4065" s="1" t="str">
        <f ca="1">IFERROR(__xludf.DUMMYFUNCTION("""COMPUTED_VALUE"""),"Media_TV_Others contribution")</f>
        <v>Media_TV_Others contribution</v>
      </c>
      <c r="C4065" s="1">
        <f ca="1">IFERROR(INDIRECT(ADDRESS(MATCH(A4065,'contribution par jour-semaine'!A:A,0),MATCH(B4065,'contribution par jour-semaine'!$1:$1,0),4,1,"contribution par jour-semaine")),"")</f>
        <v>5871.42919921875</v>
      </c>
      <c r="D4065" s="4" t="str">
        <f ca="1">VLOOKUP(A4065,predictions!A:B,2,FALSE)</f>
        <v>23/01/2023</v>
      </c>
      <c r="E4065" s="4">
        <f t="shared" ca="1" si="15"/>
        <v>44949</v>
      </c>
    </row>
    <row r="4066" spans="1:5" ht="13" x14ac:dyDescent="0.15">
      <c r="A4066" s="1">
        <f ca="1">IFERROR(__xludf.DUMMYFUNCTION("""COMPUTED_VALUE"""),135)</f>
        <v>135</v>
      </c>
      <c r="B4066" s="1" t="str">
        <f ca="1">IFERROR(__xludf.DUMMYFUNCTION("""COMPUTED_VALUE"""),"Media_TV_M6 contribution")</f>
        <v>Media_TV_M6 contribution</v>
      </c>
      <c r="C4066" s="1">
        <f ca="1">IFERROR(INDIRECT(ADDRESS(MATCH(A4066,'contribution par jour-semaine'!A:A,0),MATCH(B4066,'contribution par jour-semaine'!$1:$1,0),4,1,"contribution par jour-semaine")),"")</f>
        <v>10665.970703125</v>
      </c>
      <c r="D4066" s="4" t="str">
        <f ca="1">VLOOKUP(A4066,predictions!A:B,2,FALSE)</f>
        <v>23/01/2023</v>
      </c>
      <c r="E4066" s="4">
        <f t="shared" ca="1" si="15"/>
        <v>44949</v>
      </c>
    </row>
    <row r="4067" spans="1:5" ht="13" x14ac:dyDescent="0.15">
      <c r="A4067" s="1">
        <f ca="1">IFERROR(__xludf.DUMMYFUNCTION("""COMPUTED_VALUE"""),135)</f>
        <v>135</v>
      </c>
      <c r="B4067" s="1" t="str">
        <f ca="1">IFERROR(__xludf.DUMMYFUNCTION("""COMPUTED_VALUE"""),"Media_TV_TMC contribution")</f>
        <v>Media_TV_TMC contribution</v>
      </c>
      <c r="C4067" s="1">
        <f ca="1">IFERROR(INDIRECT(ADDRESS(MATCH(A4067,'contribution par jour-semaine'!A:A,0),MATCH(B4067,'contribution par jour-semaine'!$1:$1,0),4,1,"contribution par jour-semaine")),"")</f>
        <v>7310.94091796875</v>
      </c>
      <c r="D4067" s="4" t="str">
        <f ca="1">VLOOKUP(A4067,predictions!A:B,2,FALSE)</f>
        <v>23/01/2023</v>
      </c>
      <c r="E4067" s="4">
        <f t="shared" ca="1" si="15"/>
        <v>44949</v>
      </c>
    </row>
    <row r="4068" spans="1:5" ht="13" x14ac:dyDescent="0.15">
      <c r="A4068" s="1">
        <f ca="1">IFERROR(__xludf.DUMMYFUNCTION("""COMPUTED_VALUE"""),135)</f>
        <v>135</v>
      </c>
      <c r="B4068" s="1" t="str">
        <f ca="1">IFERROR(__xludf.DUMMYFUNCTION("""COMPUTED_VALUE"""),"Media_TV_FRANCE 2 contribution")</f>
        <v>Media_TV_FRANCE 2 contribution</v>
      </c>
      <c r="C4068" s="1">
        <f ca="1">IFERROR(INDIRECT(ADDRESS(MATCH(A4068,'contribution par jour-semaine'!A:A,0),MATCH(B4068,'contribution par jour-semaine'!$1:$1,0),4,1,"contribution par jour-semaine")),"")</f>
        <v>5831.974609375</v>
      </c>
      <c r="D4068" s="4" t="str">
        <f ca="1">VLOOKUP(A4068,predictions!A:B,2,FALSE)</f>
        <v>23/01/2023</v>
      </c>
      <c r="E4068" s="4">
        <f t="shared" ca="1" si="15"/>
        <v>44949</v>
      </c>
    </row>
    <row r="4069" spans="1:5" ht="13" x14ac:dyDescent="0.15">
      <c r="A4069" s="1">
        <f ca="1">IFERROR(__xludf.DUMMYFUNCTION("""COMPUTED_VALUE"""),135)</f>
        <v>135</v>
      </c>
      <c r="B4069" s="1" t="str">
        <f ca="1">IFERROR(__xludf.DUMMYFUNCTION("""COMPUTED_VALUE"""),"Media_TV_BFM TV contribution")</f>
        <v>Media_TV_BFM TV contribution</v>
      </c>
      <c r="C4069" s="1">
        <f ca="1">IFERROR(INDIRECT(ADDRESS(MATCH(A4069,'contribution par jour-semaine'!A:A,0),MATCH(B4069,'contribution par jour-semaine'!$1:$1,0),4,1,"contribution par jour-semaine")),"")</f>
        <v>2408.153076171875</v>
      </c>
      <c r="D4069" s="4" t="str">
        <f ca="1">VLOOKUP(A4069,predictions!A:B,2,FALSE)</f>
        <v>23/01/2023</v>
      </c>
      <c r="E4069" s="4">
        <f t="shared" ca="1" si="15"/>
        <v>44949</v>
      </c>
    </row>
    <row r="4070" spans="1:5" ht="13" x14ac:dyDescent="0.15">
      <c r="A4070" s="1">
        <f ca="1">IFERROR(__xludf.DUMMYFUNCTION("""COMPUTED_VALUE"""),135)</f>
        <v>135</v>
      </c>
      <c r="B4070" s="1" t="str">
        <f ca="1">IFERROR(__xludf.DUMMYFUNCTION("""COMPUTED_VALUE"""),"Media_TV_C8 contribution")</f>
        <v>Media_TV_C8 contribution</v>
      </c>
      <c r="C4070" s="1">
        <f ca="1">IFERROR(INDIRECT(ADDRESS(MATCH(A4070,'contribution par jour-semaine'!A:A,0),MATCH(B4070,'contribution par jour-semaine'!$1:$1,0),4,1,"contribution par jour-semaine")),"")</f>
        <v>5773.33203125</v>
      </c>
      <c r="D4070" s="4" t="str">
        <f ca="1">VLOOKUP(A4070,predictions!A:B,2,FALSE)</f>
        <v>23/01/2023</v>
      </c>
      <c r="E4070" s="4">
        <f t="shared" ca="1" si="15"/>
        <v>44949</v>
      </c>
    </row>
    <row r="4071" spans="1:5" ht="13" x14ac:dyDescent="0.15">
      <c r="A4071" s="1">
        <f ca="1">IFERROR(__xludf.DUMMYFUNCTION("""COMPUTED_VALUE"""),135)</f>
        <v>135</v>
      </c>
      <c r="B4071" s="1" t="str">
        <f ca="1">IFERROR(__xludf.DUMMYFUNCTION("""COMPUTED_VALUE"""),"Media_TV_TF1 SERIES FILMS contribution")</f>
        <v>Media_TV_TF1 SERIES FILMS contribution</v>
      </c>
      <c r="C4071" s="1">
        <f ca="1">IFERROR(INDIRECT(ADDRESS(MATCH(A4071,'contribution par jour-semaine'!A:A,0),MATCH(B4071,'contribution par jour-semaine'!$1:$1,0),4,1,"contribution par jour-semaine")),"")</f>
        <v>3323.478271484375</v>
      </c>
      <c r="D4071" s="4" t="str">
        <f ca="1">VLOOKUP(A4071,predictions!A:B,2,FALSE)</f>
        <v>23/01/2023</v>
      </c>
      <c r="E4071" s="4">
        <f t="shared" ca="1" si="15"/>
        <v>44949</v>
      </c>
    </row>
    <row r="4072" spans="1:5" ht="13" x14ac:dyDescent="0.15">
      <c r="A4072" s="1">
        <f ca="1">IFERROR(__xludf.DUMMYFUNCTION("""COMPUTED_VALUE"""),135)</f>
        <v>135</v>
      </c>
      <c r="B4072" s="1" t="str">
        <f ca="1">IFERROR(__xludf.DUMMYFUNCTION("""COMPUTED_VALUE"""),"Media_TV_NRJ12 contribution")</f>
        <v>Media_TV_NRJ12 contribution</v>
      </c>
      <c r="C4072" s="1">
        <f ca="1">IFERROR(INDIRECT(ADDRESS(MATCH(A4072,'contribution par jour-semaine'!A:A,0),MATCH(B4072,'contribution par jour-semaine'!$1:$1,0),4,1,"contribution par jour-semaine")),"")</f>
        <v>1797.7867431640625</v>
      </c>
      <c r="D4072" s="4" t="str">
        <f ca="1">VLOOKUP(A4072,predictions!A:B,2,FALSE)</f>
        <v>23/01/2023</v>
      </c>
      <c r="E4072" s="4">
        <f t="shared" ca="1" si="15"/>
        <v>44949</v>
      </c>
    </row>
    <row r="4073" spans="1:5" ht="13" x14ac:dyDescent="0.15">
      <c r="A4073" s="1">
        <f ca="1">IFERROR(__xludf.DUMMYFUNCTION("""COMPUTED_VALUE"""),135)</f>
        <v>135</v>
      </c>
      <c r="B4073" s="1" t="str">
        <f ca="1">IFERROR(__xludf.DUMMYFUNCTION("""COMPUTED_VALUE"""),"Media_Search contribution")</f>
        <v>Media_Search contribution</v>
      </c>
      <c r="C4073" s="1">
        <f ca="1">IFERROR(INDIRECT(ADDRESS(MATCH(A4073,'contribution par jour-semaine'!A:A,0),MATCH(B4073,'contribution par jour-semaine'!$1:$1,0),4,1,"contribution par jour-semaine")),"")</f>
        <v>73675.25</v>
      </c>
      <c r="D4073" s="4" t="str">
        <f ca="1">VLOOKUP(A4073,predictions!A:B,2,FALSE)</f>
        <v>23/01/2023</v>
      </c>
      <c r="E4073" s="4">
        <f t="shared" ca="1" si="15"/>
        <v>44949</v>
      </c>
    </row>
    <row r="4074" spans="1:5" ht="13" x14ac:dyDescent="0.15">
      <c r="A4074" s="1">
        <f ca="1">IFERROR(__xludf.DUMMYFUNCTION("""COMPUTED_VALUE"""),135)</f>
        <v>135</v>
      </c>
      <c r="B4074" s="1" t="str">
        <f ca="1">IFERROR(__xludf.DUMMYFUNCTION("""COMPUTED_VALUE"""),"Media_Social contribution")</f>
        <v>Media_Social contribution</v>
      </c>
      <c r="C4074" s="1">
        <f ca="1">IFERROR(INDIRECT(ADDRESS(MATCH(A4074,'contribution par jour-semaine'!A:A,0),MATCH(B4074,'contribution par jour-semaine'!$1:$1,0),4,1,"contribution par jour-semaine")),"")</f>
        <v>152616.40625</v>
      </c>
      <c r="D4074" s="4" t="str">
        <f ca="1">VLOOKUP(A4074,predictions!A:B,2,FALSE)</f>
        <v>23/01/2023</v>
      </c>
      <c r="E4074" s="4">
        <f t="shared" ca="1" si="15"/>
        <v>44949</v>
      </c>
    </row>
    <row r="4075" spans="1:5" ht="13" x14ac:dyDescent="0.15">
      <c r="A4075" s="1">
        <f ca="1">IFERROR(__xludf.DUMMYFUNCTION("""COMPUTED_VALUE"""),135)</f>
        <v>135</v>
      </c>
      <c r="B4075" s="1" t="str">
        <f ca="1">IFERROR(__xludf.DUMMYFUNCTION("""COMPUTED_VALUE"""),"Media_Display contribution")</f>
        <v>Media_Display contribution</v>
      </c>
      <c r="C4075" s="1">
        <f ca="1">IFERROR(INDIRECT(ADDRESS(MATCH(A4075,'contribution par jour-semaine'!A:A,0),MATCH(B4075,'contribution par jour-semaine'!$1:$1,0),4,1,"contribution par jour-semaine")),"")</f>
        <v>31201.818359375</v>
      </c>
      <c r="D4075" s="4" t="str">
        <f ca="1">VLOOKUP(A4075,predictions!A:B,2,FALSE)</f>
        <v>23/01/2023</v>
      </c>
      <c r="E4075" s="4">
        <f t="shared" ca="1" si="15"/>
        <v>44949</v>
      </c>
    </row>
    <row r="4076" spans="1:5" ht="13" x14ac:dyDescent="0.15">
      <c r="A4076" s="1">
        <f ca="1">IFERROR(__xludf.DUMMYFUNCTION("""COMPUTED_VALUE"""),135)</f>
        <v>135</v>
      </c>
      <c r="B4076" s="1" t="str">
        <f ca="1">IFERROR(__xludf.DUMMYFUNCTION("""COMPUTED_VALUE"""),"Media_OOH_JC DECAUX VITRINE 2M2 NATIONAL contribution")</f>
        <v>Media_OOH_JC DECAUX VITRINE 2M2 NATIONAL contribution</v>
      </c>
      <c r="C4076" s="1">
        <f ca="1">IFERROR(INDIRECT(ADDRESS(MATCH(A4076,'contribution par jour-semaine'!A:A,0),MATCH(B4076,'contribution par jour-semaine'!$1:$1,0),4,1,"contribution par jour-semaine")),"")</f>
        <v>591.49676513671875</v>
      </c>
      <c r="D4076" s="4" t="str">
        <f ca="1">VLOOKUP(A4076,predictions!A:B,2,FALSE)</f>
        <v>23/01/2023</v>
      </c>
      <c r="E4076" s="4">
        <f t="shared" ca="1" si="15"/>
        <v>44949</v>
      </c>
    </row>
    <row r="4077" spans="1:5" ht="13" x14ac:dyDescent="0.15">
      <c r="A4077" s="1">
        <f ca="1">IFERROR(__xludf.DUMMYFUNCTION("""COMPUTED_VALUE"""),135)</f>
        <v>135</v>
      </c>
      <c r="B4077" s="1" t="str">
        <f ca="1">IFERROR(__xludf.DUMMYFUNCTION("""COMPUTED_VALUE"""),"Media_OOH_METROBUS METRO NATIONAL contribution")</f>
        <v>Media_OOH_METROBUS METRO NATIONAL contribution</v>
      </c>
      <c r="C4077" s="1">
        <f ca="1">IFERROR(INDIRECT(ADDRESS(MATCH(A4077,'contribution par jour-semaine'!A:A,0),MATCH(B4077,'contribution par jour-semaine'!$1:$1,0),4,1,"contribution par jour-semaine")),"")</f>
        <v>2301.5185546875</v>
      </c>
      <c r="D4077" s="4" t="str">
        <f ca="1">VLOOKUP(A4077,predictions!A:B,2,FALSE)</f>
        <v>23/01/2023</v>
      </c>
      <c r="E4077" s="4">
        <f t="shared" ca="1" si="15"/>
        <v>44949</v>
      </c>
    </row>
    <row r="4078" spans="1:5" ht="13" x14ac:dyDescent="0.15">
      <c r="A4078" s="1">
        <f ca="1">IFERROR(__xludf.DUMMYFUNCTION("""COMPUTED_VALUE"""),135)</f>
        <v>135</v>
      </c>
      <c r="B4078" s="1" t="str">
        <f ca="1">IFERROR(__xludf.DUMMYFUNCTION("""COMPUTED_VALUE"""),"Media_OOH_CLEAR CHANNEL SHOPPING MALLS contribution")</f>
        <v>Media_OOH_CLEAR CHANNEL SHOPPING MALLS contribution</v>
      </c>
      <c r="C4078" s="1">
        <f ca="1">IFERROR(INDIRECT(ADDRESS(MATCH(A4078,'contribution par jour-semaine'!A:A,0),MATCH(B4078,'contribution par jour-semaine'!$1:$1,0),4,1,"contribution par jour-semaine")),"")</f>
        <v>3775.436767578125</v>
      </c>
      <c r="D4078" s="4" t="str">
        <f ca="1">VLOOKUP(A4078,predictions!A:B,2,FALSE)</f>
        <v>23/01/2023</v>
      </c>
      <c r="E4078" s="4">
        <f t="shared" ca="1" si="15"/>
        <v>44949</v>
      </c>
    </row>
    <row r="4079" spans="1:5" ht="13" x14ac:dyDescent="0.15">
      <c r="A4079" s="1">
        <f ca="1">IFERROR(__xludf.DUMMYFUNCTION("""COMPUTED_VALUE"""),135)</f>
        <v>135</v>
      </c>
      <c r="B4079" s="1" t="str">
        <f ca="1">IFERROR(__xludf.DUMMYFUNCTION("""COMPUTED_VALUE"""),"Media_OOH_MEDIAGARES TRANSPORT contribution")</f>
        <v>Media_OOH_MEDIAGARES TRANSPORT contribution</v>
      </c>
      <c r="C4079" s="1">
        <f ca="1">IFERROR(INDIRECT(ADDRESS(MATCH(A4079,'contribution par jour-semaine'!A:A,0),MATCH(B4079,'contribution par jour-semaine'!$1:$1,0),4,1,"contribution par jour-semaine")),"")</f>
        <v>8975.3203125</v>
      </c>
      <c r="D4079" s="4" t="str">
        <f ca="1">VLOOKUP(A4079,predictions!A:B,2,FALSE)</f>
        <v>23/01/2023</v>
      </c>
      <c r="E4079" s="4">
        <f t="shared" ca="1" si="15"/>
        <v>44949</v>
      </c>
    </row>
    <row r="4080" spans="1:5" ht="13" x14ac:dyDescent="0.15">
      <c r="A4080" s="1">
        <f ca="1">IFERROR(__xludf.DUMMYFUNCTION("""COMPUTED_VALUE"""),135)</f>
        <v>135</v>
      </c>
      <c r="B4080" s="1" t="str">
        <f ca="1">IFERROR(__xludf.DUMMYFUNCTION("""COMPUTED_VALUE"""),"Media_OOH_Others contribution")</f>
        <v>Media_OOH_Others contribution</v>
      </c>
      <c r="C4080" s="1">
        <f ca="1">IFERROR(INDIRECT(ADDRESS(MATCH(A4080,'contribution par jour-semaine'!A:A,0),MATCH(B4080,'contribution par jour-semaine'!$1:$1,0),4,1,"contribution par jour-semaine")),"")</f>
        <v>1956.72705078125</v>
      </c>
      <c r="D4080" s="4" t="str">
        <f ca="1">VLOOKUP(A4080,predictions!A:B,2,FALSE)</f>
        <v>23/01/2023</v>
      </c>
      <c r="E4080" s="4">
        <f t="shared" ca="1" si="15"/>
        <v>44949</v>
      </c>
    </row>
    <row r="4081" spans="1:5" ht="13" x14ac:dyDescent="0.15">
      <c r="A4081" s="1">
        <f ca="1">IFERROR(__xludf.DUMMYFUNCTION("""COMPUTED_VALUE"""),135)</f>
        <v>135</v>
      </c>
      <c r="B4081" s="1" t="str">
        <f ca="1">IFERROR(__xludf.DUMMYFUNCTION("""COMPUTED_VALUE"""),"baseline contribution")</f>
        <v>baseline contribution</v>
      </c>
      <c r="C4081" s="1">
        <f ca="1">IFERROR(INDIRECT(ADDRESS(MATCH(A4081,'contribution par jour-semaine'!A:A,0),MATCH(B4081,'contribution par jour-semaine'!$1:$1,0),4,1,"contribution par jour-semaine")),"")</f>
        <v>1253535.375</v>
      </c>
      <c r="D4081" s="4" t="str">
        <f ca="1">VLOOKUP(A4081,predictions!A:B,2,FALSE)</f>
        <v>23/01/2023</v>
      </c>
      <c r="E4081" s="4">
        <f t="shared" ca="1" si="15"/>
        <v>44949</v>
      </c>
    </row>
    <row r="4082" spans="1:5" ht="13" x14ac:dyDescent="0.15">
      <c r="A4082" s="1">
        <f ca="1">IFERROR(__xludf.DUMMYFUNCTION("""COMPUTED_VALUE"""),136)</f>
        <v>136</v>
      </c>
      <c r="B4082" s="1" t="str">
        <f ca="1">IFERROR(__xludf.DUMMYFUNCTION("""COMPUTED_VALUE"""),"Media_Print_Others contribution")</f>
        <v>Media_Print_Others contribution</v>
      </c>
      <c r="C4082" s="1">
        <f ca="1">IFERROR(INDIRECT(ADDRESS(MATCH(A4082,'contribution par jour-semaine'!A:A,0),MATCH(B4082,'contribution par jour-semaine'!$1:$1,0),4,1,"contribution par jour-semaine")),"")</f>
        <v>26576.2734375</v>
      </c>
      <c r="D4082" s="4" t="str">
        <f ca="1">VLOOKUP(A4082,predictions!A:B,2,FALSE)</f>
        <v>30/01/2023</v>
      </c>
      <c r="E4082" s="4">
        <f t="shared" ref="E4082:E4336" ca="1" si="16">DATE(RIGHT(D4082,4),MID(D4082,4,2),LEFT(D4082,2))</f>
        <v>44956</v>
      </c>
    </row>
    <row r="4083" spans="1:5" ht="13" x14ac:dyDescent="0.15">
      <c r="A4083" s="1">
        <f ca="1">IFERROR(__xludf.DUMMYFUNCTION("""COMPUTED_VALUE"""),136)</f>
        <v>136</v>
      </c>
      <c r="B4083" s="1" t="str">
        <f ca="1">IFERROR(__xludf.DUMMYFUNCTION("""COMPUTED_VALUE"""),"Media_Print_ELLE contribution")</f>
        <v>Media_Print_ELLE contribution</v>
      </c>
      <c r="C4083" s="1">
        <f ca="1">IFERROR(INDIRECT(ADDRESS(MATCH(A4083,'contribution par jour-semaine'!A:A,0),MATCH(B4083,'contribution par jour-semaine'!$1:$1,0),4,1,"contribution par jour-semaine")),"")</f>
        <v>40500.53515625</v>
      </c>
      <c r="D4083" s="4" t="str">
        <f ca="1">VLOOKUP(A4083,predictions!A:B,2,FALSE)</f>
        <v>30/01/2023</v>
      </c>
      <c r="E4083" s="4">
        <f t="shared" ca="1" si="16"/>
        <v>44956</v>
      </c>
    </row>
    <row r="4084" spans="1:5" ht="13" x14ac:dyDescent="0.15">
      <c r="A4084" s="1">
        <f ca="1">IFERROR(__xludf.DUMMYFUNCTION("""COMPUTED_VALUE"""),136)</f>
        <v>136</v>
      </c>
      <c r="B4084" s="1" t="str">
        <f ca="1">IFERROR(__xludf.DUMMYFUNCTION("""COMPUTED_VALUE"""),"Media_Print_MADAME FIGARO contribution")</f>
        <v>Media_Print_MADAME FIGARO contribution</v>
      </c>
      <c r="C4084" s="1">
        <f ca="1">IFERROR(INDIRECT(ADDRESS(MATCH(A4084,'contribution par jour-semaine'!A:A,0),MATCH(B4084,'contribution par jour-semaine'!$1:$1,0),4,1,"contribution par jour-semaine")),"")</f>
        <v>25067.267578125</v>
      </c>
      <c r="D4084" s="4" t="str">
        <f ca="1">VLOOKUP(A4084,predictions!A:B,2,FALSE)</f>
        <v>30/01/2023</v>
      </c>
      <c r="E4084" s="4">
        <f t="shared" ca="1" si="16"/>
        <v>44956</v>
      </c>
    </row>
    <row r="4085" spans="1:5" ht="13" x14ac:dyDescent="0.15">
      <c r="A4085" s="1">
        <f ca="1">IFERROR(__xludf.DUMMYFUNCTION("""COMPUTED_VALUE"""),136)</f>
        <v>136</v>
      </c>
      <c r="B4085" s="1" t="str">
        <f ca="1">IFERROR(__xludf.DUMMYFUNCTION("""COMPUTED_VALUE"""),"Media_Print_MARIE CLAIRE contribution")</f>
        <v>Media_Print_MARIE CLAIRE contribution</v>
      </c>
      <c r="C4085" s="1">
        <f ca="1">IFERROR(INDIRECT(ADDRESS(MATCH(A4085,'contribution par jour-semaine'!A:A,0),MATCH(B4085,'contribution par jour-semaine'!$1:$1,0),4,1,"contribution par jour-semaine")),"")</f>
        <v>14246.8408203125</v>
      </c>
      <c r="D4085" s="4" t="str">
        <f ca="1">VLOOKUP(A4085,predictions!A:B,2,FALSE)</f>
        <v>30/01/2023</v>
      </c>
      <c r="E4085" s="4">
        <f t="shared" ca="1" si="16"/>
        <v>44956</v>
      </c>
    </row>
    <row r="4086" spans="1:5" ht="13" x14ac:dyDescent="0.15">
      <c r="A4086" s="1">
        <f ca="1">IFERROR(__xludf.DUMMYFUNCTION("""COMPUTED_VALUE"""),136)</f>
        <v>136</v>
      </c>
      <c r="B4086" s="1" t="str">
        <f ca="1">IFERROR(__xludf.DUMMYFUNCTION("""COMPUTED_VALUE"""),"Media_Print_VERSION FEMINA contribution")</f>
        <v>Media_Print_VERSION FEMINA contribution</v>
      </c>
      <c r="C4086" s="1">
        <f ca="1">IFERROR(INDIRECT(ADDRESS(MATCH(A4086,'contribution par jour-semaine'!A:A,0),MATCH(B4086,'contribution par jour-semaine'!$1:$1,0),4,1,"contribution par jour-semaine")),"")</f>
        <v>21150.77734375</v>
      </c>
      <c r="D4086" s="4" t="str">
        <f ca="1">VLOOKUP(A4086,predictions!A:B,2,FALSE)</f>
        <v>30/01/2023</v>
      </c>
      <c r="E4086" s="4">
        <f t="shared" ca="1" si="16"/>
        <v>44956</v>
      </c>
    </row>
    <row r="4087" spans="1:5" ht="13" x14ac:dyDescent="0.15">
      <c r="A4087" s="1">
        <f ca="1">IFERROR(__xludf.DUMMYFUNCTION("""COMPUTED_VALUE"""),136)</f>
        <v>136</v>
      </c>
      <c r="B4087" s="1" t="str">
        <f ca="1">IFERROR(__xludf.DUMMYFUNCTION("""COMPUTED_VALUE"""),"Media_Print_GALA contribution")</f>
        <v>Media_Print_GALA contribution</v>
      </c>
      <c r="C4087" s="1">
        <f ca="1">IFERROR(INDIRECT(ADDRESS(MATCH(A4087,'contribution par jour-semaine'!A:A,0),MATCH(B4087,'contribution par jour-semaine'!$1:$1,0),4,1,"contribution par jour-semaine")),"")</f>
        <v>25926.15234375</v>
      </c>
      <c r="D4087" s="4" t="str">
        <f ca="1">VLOOKUP(A4087,predictions!A:B,2,FALSE)</f>
        <v>30/01/2023</v>
      </c>
      <c r="E4087" s="4">
        <f t="shared" ca="1" si="16"/>
        <v>44956</v>
      </c>
    </row>
    <row r="4088" spans="1:5" ht="13" x14ac:dyDescent="0.15">
      <c r="A4088" s="1">
        <f ca="1">IFERROR(__xludf.DUMMYFUNCTION("""COMPUTED_VALUE"""),136)</f>
        <v>136</v>
      </c>
      <c r="B4088" s="1" t="str">
        <f ca="1">IFERROR(__xludf.DUMMYFUNCTION("""COMPUTED_VALUE"""),"Media_Print_COSMOPOLITAN contribution")</f>
        <v>Media_Print_COSMOPOLITAN contribution</v>
      </c>
      <c r="C4088" s="1">
        <f ca="1">IFERROR(INDIRECT(ADDRESS(MATCH(A4088,'contribution par jour-semaine'!A:A,0),MATCH(B4088,'contribution par jour-semaine'!$1:$1,0),4,1,"contribution par jour-semaine")),"")</f>
        <v>34143.03515625</v>
      </c>
      <c r="D4088" s="4" t="str">
        <f ca="1">VLOOKUP(A4088,predictions!A:B,2,FALSE)</f>
        <v>30/01/2023</v>
      </c>
      <c r="E4088" s="4">
        <f t="shared" ca="1" si="16"/>
        <v>44956</v>
      </c>
    </row>
    <row r="4089" spans="1:5" ht="13" x14ac:dyDescent="0.15">
      <c r="A4089" s="1">
        <f ca="1">IFERROR(__xludf.DUMMYFUNCTION("""COMPUTED_VALUE"""),136)</f>
        <v>136</v>
      </c>
      <c r="B4089" s="1" t="str">
        <f ca="1">IFERROR(__xludf.DUMMYFUNCTION("""COMPUTED_VALUE"""),"Media_Print_FEMME ACTUELLE contribution")</f>
        <v>Media_Print_FEMME ACTUELLE contribution</v>
      </c>
      <c r="C4089" s="1">
        <f ca="1">IFERROR(INDIRECT(ADDRESS(MATCH(A4089,'contribution par jour-semaine'!A:A,0),MATCH(B4089,'contribution par jour-semaine'!$1:$1,0),4,1,"contribution par jour-semaine")),"")</f>
        <v>31805.326171875</v>
      </c>
      <c r="D4089" s="4" t="str">
        <f ca="1">VLOOKUP(A4089,predictions!A:B,2,FALSE)</f>
        <v>30/01/2023</v>
      </c>
      <c r="E4089" s="4">
        <f t="shared" ca="1" si="16"/>
        <v>44956</v>
      </c>
    </row>
    <row r="4090" spans="1:5" ht="13" x14ac:dyDescent="0.15">
      <c r="A4090" s="1">
        <f ca="1">IFERROR(__xludf.DUMMYFUNCTION("""COMPUTED_VALUE"""),136)</f>
        <v>136</v>
      </c>
      <c r="B4090" s="1" t="str">
        <f ca="1">IFERROR(__xludf.DUMMYFUNCTION("""COMPUTED_VALUE"""),"Media_Print_PARIS MATCH contribution")</f>
        <v>Media_Print_PARIS MATCH contribution</v>
      </c>
      <c r="C4090" s="1">
        <f ca="1">IFERROR(INDIRECT(ADDRESS(MATCH(A4090,'contribution par jour-semaine'!A:A,0),MATCH(B4090,'contribution par jour-semaine'!$1:$1,0),4,1,"contribution par jour-semaine")),"")</f>
        <v>9429.123046875</v>
      </c>
      <c r="D4090" s="4" t="str">
        <f ca="1">VLOOKUP(A4090,predictions!A:B,2,FALSE)</f>
        <v>30/01/2023</v>
      </c>
      <c r="E4090" s="4">
        <f t="shared" ca="1" si="16"/>
        <v>44956</v>
      </c>
    </row>
    <row r="4091" spans="1:5" ht="13" x14ac:dyDescent="0.15">
      <c r="A4091" s="1">
        <f ca="1">IFERROR(__xludf.DUMMYFUNCTION("""COMPUTED_VALUE"""),136)</f>
        <v>136</v>
      </c>
      <c r="B4091" s="1" t="str">
        <f ca="1">IFERROR(__xludf.DUMMYFUNCTION("""COMPUTED_VALUE"""),"Media_Print_BIBA contribution")</f>
        <v>Media_Print_BIBA contribution</v>
      </c>
      <c r="C4091" s="1">
        <f ca="1">IFERROR(INDIRECT(ADDRESS(MATCH(A4091,'contribution par jour-semaine'!A:A,0),MATCH(B4091,'contribution par jour-semaine'!$1:$1,0),4,1,"contribution par jour-semaine")),"")</f>
        <v>35291.515625</v>
      </c>
      <c r="D4091" s="4" t="str">
        <f ca="1">VLOOKUP(A4091,predictions!A:B,2,FALSE)</f>
        <v>30/01/2023</v>
      </c>
      <c r="E4091" s="4">
        <f t="shared" ca="1" si="16"/>
        <v>44956</v>
      </c>
    </row>
    <row r="4092" spans="1:5" ht="13" x14ac:dyDescent="0.15">
      <c r="A4092" s="1">
        <f ca="1">IFERROR(__xludf.DUMMYFUNCTION("""COMPUTED_VALUE"""),136)</f>
        <v>136</v>
      </c>
      <c r="B4092" s="1" t="str">
        <f ca="1">IFERROR(__xludf.DUMMYFUNCTION("""COMPUTED_VALUE"""),"Media_Print_AVANTAGES contribution")</f>
        <v>Media_Print_AVANTAGES contribution</v>
      </c>
      <c r="C4092" s="1">
        <f ca="1">IFERROR(INDIRECT(ADDRESS(MATCH(A4092,'contribution par jour-semaine'!A:A,0),MATCH(B4092,'contribution par jour-semaine'!$1:$1,0),4,1,"contribution par jour-semaine")),"")</f>
        <v>8963.8134765625</v>
      </c>
      <c r="D4092" s="4" t="str">
        <f ca="1">VLOOKUP(A4092,predictions!A:B,2,FALSE)</f>
        <v>30/01/2023</v>
      </c>
      <c r="E4092" s="4">
        <f t="shared" ca="1" si="16"/>
        <v>44956</v>
      </c>
    </row>
    <row r="4093" spans="1:5" ht="13" x14ac:dyDescent="0.15">
      <c r="A4093" s="1">
        <f ca="1">IFERROR(__xludf.DUMMYFUNCTION("""COMPUTED_VALUE"""),136)</f>
        <v>136</v>
      </c>
      <c r="B4093" s="1" t="str">
        <f ca="1">IFERROR(__xludf.DUMMYFUNCTION("""COMPUTED_VALUE"""),"Media_Print_PSYCHOLOGIES contribution")</f>
        <v>Media_Print_PSYCHOLOGIES contribution</v>
      </c>
      <c r="C4093" s="1">
        <f ca="1">IFERROR(INDIRECT(ADDRESS(MATCH(A4093,'contribution par jour-semaine'!A:A,0),MATCH(B4093,'contribution par jour-semaine'!$1:$1,0),4,1,"contribution par jour-semaine")),"")</f>
        <v>5631.04150390625</v>
      </c>
      <c r="D4093" s="4" t="str">
        <f ca="1">VLOOKUP(A4093,predictions!A:B,2,FALSE)</f>
        <v>30/01/2023</v>
      </c>
      <c r="E4093" s="4">
        <f t="shared" ca="1" si="16"/>
        <v>44956</v>
      </c>
    </row>
    <row r="4094" spans="1:5" ht="13" x14ac:dyDescent="0.15">
      <c r="A4094" s="1">
        <f ca="1">IFERROR(__xludf.DUMMYFUNCTION("""COMPUTED_VALUE"""),136)</f>
        <v>136</v>
      </c>
      <c r="B4094" s="1" t="str">
        <f ca="1">IFERROR(__xludf.DUMMYFUNCTION("""COMPUTED_VALUE"""),"Media_TV_TF1 contribution")</f>
        <v>Media_TV_TF1 contribution</v>
      </c>
      <c r="C4094" s="1">
        <f ca="1">IFERROR(INDIRECT(ADDRESS(MATCH(A4094,'contribution par jour-semaine'!A:A,0),MATCH(B4094,'contribution par jour-semaine'!$1:$1,0),4,1,"contribution par jour-semaine")),"")</f>
        <v>4647.03271484375</v>
      </c>
      <c r="D4094" s="4" t="str">
        <f ca="1">VLOOKUP(A4094,predictions!A:B,2,FALSE)</f>
        <v>30/01/2023</v>
      </c>
      <c r="E4094" s="4">
        <f t="shared" ca="1" si="16"/>
        <v>44956</v>
      </c>
    </row>
    <row r="4095" spans="1:5" ht="13" x14ac:dyDescent="0.15">
      <c r="A4095" s="1">
        <f ca="1">IFERROR(__xludf.DUMMYFUNCTION("""COMPUTED_VALUE"""),136)</f>
        <v>136</v>
      </c>
      <c r="B4095" s="1" t="str">
        <f ca="1">IFERROR(__xludf.DUMMYFUNCTION("""COMPUTED_VALUE"""),"Media_TV_Others contribution")</f>
        <v>Media_TV_Others contribution</v>
      </c>
      <c r="C4095" s="1">
        <f ca="1">IFERROR(INDIRECT(ADDRESS(MATCH(A4095,'contribution par jour-semaine'!A:A,0),MATCH(B4095,'contribution par jour-semaine'!$1:$1,0),4,1,"contribution par jour-semaine")),"")</f>
        <v>5459.38916015625</v>
      </c>
      <c r="D4095" s="4" t="str">
        <f ca="1">VLOOKUP(A4095,predictions!A:B,2,FALSE)</f>
        <v>30/01/2023</v>
      </c>
      <c r="E4095" s="4">
        <f t="shared" ca="1" si="16"/>
        <v>44956</v>
      </c>
    </row>
    <row r="4096" spans="1:5" ht="13" x14ac:dyDescent="0.15">
      <c r="A4096" s="1">
        <f ca="1">IFERROR(__xludf.DUMMYFUNCTION("""COMPUTED_VALUE"""),136)</f>
        <v>136</v>
      </c>
      <c r="B4096" s="1" t="str">
        <f ca="1">IFERROR(__xludf.DUMMYFUNCTION("""COMPUTED_VALUE"""),"Media_TV_M6 contribution")</f>
        <v>Media_TV_M6 contribution</v>
      </c>
      <c r="C4096" s="1">
        <f ca="1">IFERROR(INDIRECT(ADDRESS(MATCH(A4096,'contribution par jour-semaine'!A:A,0),MATCH(B4096,'contribution par jour-semaine'!$1:$1,0),4,1,"contribution par jour-semaine")),"")</f>
        <v>10003.427734375</v>
      </c>
      <c r="D4096" s="4" t="str">
        <f ca="1">VLOOKUP(A4096,predictions!A:B,2,FALSE)</f>
        <v>30/01/2023</v>
      </c>
      <c r="E4096" s="4">
        <f t="shared" ca="1" si="16"/>
        <v>44956</v>
      </c>
    </row>
    <row r="4097" spans="1:5" ht="13" x14ac:dyDescent="0.15">
      <c r="A4097" s="1">
        <f ca="1">IFERROR(__xludf.DUMMYFUNCTION("""COMPUTED_VALUE"""),136)</f>
        <v>136</v>
      </c>
      <c r="B4097" s="1" t="str">
        <f ca="1">IFERROR(__xludf.DUMMYFUNCTION("""COMPUTED_VALUE"""),"Media_TV_TMC contribution")</f>
        <v>Media_TV_TMC contribution</v>
      </c>
      <c r="C4097" s="1">
        <f ca="1">IFERROR(INDIRECT(ADDRESS(MATCH(A4097,'contribution par jour-semaine'!A:A,0),MATCH(B4097,'contribution par jour-semaine'!$1:$1,0),4,1,"contribution par jour-semaine")),"")</f>
        <v>6747.08203125</v>
      </c>
      <c r="D4097" s="4" t="str">
        <f ca="1">VLOOKUP(A4097,predictions!A:B,2,FALSE)</f>
        <v>30/01/2023</v>
      </c>
      <c r="E4097" s="4">
        <f t="shared" ca="1" si="16"/>
        <v>44956</v>
      </c>
    </row>
    <row r="4098" spans="1:5" ht="13" x14ac:dyDescent="0.15">
      <c r="A4098" s="1">
        <f ca="1">IFERROR(__xludf.DUMMYFUNCTION("""COMPUTED_VALUE"""),136)</f>
        <v>136</v>
      </c>
      <c r="B4098" s="1" t="str">
        <f ca="1">IFERROR(__xludf.DUMMYFUNCTION("""COMPUTED_VALUE"""),"Media_TV_FRANCE 2 contribution")</f>
        <v>Media_TV_FRANCE 2 contribution</v>
      </c>
      <c r="C4098" s="1">
        <f ca="1">IFERROR(INDIRECT(ADDRESS(MATCH(A4098,'contribution par jour-semaine'!A:A,0),MATCH(B4098,'contribution par jour-semaine'!$1:$1,0),4,1,"contribution par jour-semaine")),"")</f>
        <v>5369.9228515625</v>
      </c>
      <c r="D4098" s="4" t="str">
        <f ca="1">VLOOKUP(A4098,predictions!A:B,2,FALSE)</f>
        <v>30/01/2023</v>
      </c>
      <c r="E4098" s="4">
        <f t="shared" ca="1" si="16"/>
        <v>44956</v>
      </c>
    </row>
    <row r="4099" spans="1:5" ht="13" x14ac:dyDescent="0.15">
      <c r="A4099" s="1">
        <f ca="1">IFERROR(__xludf.DUMMYFUNCTION("""COMPUTED_VALUE"""),136)</f>
        <v>136</v>
      </c>
      <c r="B4099" s="1" t="str">
        <f ca="1">IFERROR(__xludf.DUMMYFUNCTION("""COMPUTED_VALUE"""),"Media_TV_BFM TV contribution")</f>
        <v>Media_TV_BFM TV contribution</v>
      </c>
      <c r="C4099" s="1">
        <f ca="1">IFERROR(INDIRECT(ADDRESS(MATCH(A4099,'contribution par jour-semaine'!A:A,0),MATCH(B4099,'contribution par jour-semaine'!$1:$1,0),4,1,"contribution par jour-semaine")),"")</f>
        <v>2194.38525390625</v>
      </c>
      <c r="D4099" s="4" t="str">
        <f ca="1">VLOOKUP(A4099,predictions!A:B,2,FALSE)</f>
        <v>30/01/2023</v>
      </c>
      <c r="E4099" s="4">
        <f t="shared" ca="1" si="16"/>
        <v>44956</v>
      </c>
    </row>
    <row r="4100" spans="1:5" ht="13" x14ac:dyDescent="0.15">
      <c r="A4100" s="1">
        <f ca="1">IFERROR(__xludf.DUMMYFUNCTION("""COMPUTED_VALUE"""),136)</f>
        <v>136</v>
      </c>
      <c r="B4100" s="1" t="str">
        <f ca="1">IFERROR(__xludf.DUMMYFUNCTION("""COMPUTED_VALUE"""),"Media_TV_C8 contribution")</f>
        <v>Media_TV_C8 contribution</v>
      </c>
      <c r="C4100" s="1">
        <f ca="1">IFERROR(INDIRECT(ADDRESS(MATCH(A4100,'contribution par jour-semaine'!A:A,0),MATCH(B4100,'contribution par jour-semaine'!$1:$1,0),4,1,"contribution par jour-semaine")),"")</f>
        <v>5558.06640625</v>
      </c>
      <c r="D4100" s="4" t="str">
        <f ca="1">VLOOKUP(A4100,predictions!A:B,2,FALSE)</f>
        <v>30/01/2023</v>
      </c>
      <c r="E4100" s="4">
        <f t="shared" ca="1" si="16"/>
        <v>44956</v>
      </c>
    </row>
    <row r="4101" spans="1:5" ht="13" x14ac:dyDescent="0.15">
      <c r="A4101" s="1">
        <f ca="1">IFERROR(__xludf.DUMMYFUNCTION("""COMPUTED_VALUE"""),136)</f>
        <v>136</v>
      </c>
      <c r="B4101" s="1" t="str">
        <f ca="1">IFERROR(__xludf.DUMMYFUNCTION("""COMPUTED_VALUE"""),"Media_TV_TF1 SERIES FILMS contribution")</f>
        <v>Media_TV_TF1 SERIES FILMS contribution</v>
      </c>
      <c r="C4101" s="1">
        <f ca="1">IFERROR(INDIRECT(ADDRESS(MATCH(A4101,'contribution par jour-semaine'!A:A,0),MATCH(B4101,'contribution par jour-semaine'!$1:$1,0),4,1,"contribution par jour-semaine")),"")</f>
        <v>3051.712890625</v>
      </c>
      <c r="D4101" s="4" t="str">
        <f ca="1">VLOOKUP(A4101,predictions!A:B,2,FALSE)</f>
        <v>30/01/2023</v>
      </c>
      <c r="E4101" s="4">
        <f t="shared" ca="1" si="16"/>
        <v>44956</v>
      </c>
    </row>
    <row r="4102" spans="1:5" ht="13" x14ac:dyDescent="0.15">
      <c r="A4102" s="1">
        <f ca="1">IFERROR(__xludf.DUMMYFUNCTION("""COMPUTED_VALUE"""),136)</f>
        <v>136</v>
      </c>
      <c r="B4102" s="1" t="str">
        <f ca="1">IFERROR(__xludf.DUMMYFUNCTION("""COMPUTED_VALUE"""),"Media_TV_NRJ12 contribution")</f>
        <v>Media_TV_NRJ12 contribution</v>
      </c>
      <c r="C4102" s="1">
        <f ca="1">IFERROR(INDIRECT(ADDRESS(MATCH(A4102,'contribution par jour-semaine'!A:A,0),MATCH(B4102,'contribution par jour-semaine'!$1:$1,0),4,1,"contribution par jour-semaine")),"")</f>
        <v>1536.202392578125</v>
      </c>
      <c r="D4102" s="4" t="str">
        <f ca="1">VLOOKUP(A4102,predictions!A:B,2,FALSE)</f>
        <v>30/01/2023</v>
      </c>
      <c r="E4102" s="4">
        <f t="shared" ca="1" si="16"/>
        <v>44956</v>
      </c>
    </row>
    <row r="4103" spans="1:5" ht="13" x14ac:dyDescent="0.15">
      <c r="A4103" s="1">
        <f ca="1">IFERROR(__xludf.DUMMYFUNCTION("""COMPUTED_VALUE"""),136)</f>
        <v>136</v>
      </c>
      <c r="B4103" s="1" t="str">
        <f ca="1">IFERROR(__xludf.DUMMYFUNCTION("""COMPUTED_VALUE"""),"Media_Search contribution")</f>
        <v>Media_Search contribution</v>
      </c>
      <c r="C4103" s="1">
        <f ca="1">IFERROR(INDIRECT(ADDRESS(MATCH(A4103,'contribution par jour-semaine'!A:A,0),MATCH(B4103,'contribution par jour-semaine'!$1:$1,0),4,1,"contribution par jour-semaine")),"")</f>
        <v>77935.75</v>
      </c>
      <c r="D4103" s="4" t="str">
        <f ca="1">VLOOKUP(A4103,predictions!A:B,2,FALSE)</f>
        <v>30/01/2023</v>
      </c>
      <c r="E4103" s="4">
        <f t="shared" ca="1" si="16"/>
        <v>44956</v>
      </c>
    </row>
    <row r="4104" spans="1:5" ht="13" x14ac:dyDescent="0.15">
      <c r="A4104" s="1">
        <f ca="1">IFERROR(__xludf.DUMMYFUNCTION("""COMPUTED_VALUE"""),136)</f>
        <v>136</v>
      </c>
      <c r="B4104" s="1" t="str">
        <f ca="1">IFERROR(__xludf.DUMMYFUNCTION("""COMPUTED_VALUE"""),"Media_Social contribution")</f>
        <v>Media_Social contribution</v>
      </c>
      <c r="C4104" s="1">
        <f ca="1">IFERROR(INDIRECT(ADDRESS(MATCH(A4104,'contribution par jour-semaine'!A:A,0),MATCH(B4104,'contribution par jour-semaine'!$1:$1,0),4,1,"contribution par jour-semaine")),"")</f>
        <v>110413.453125</v>
      </c>
      <c r="D4104" s="4" t="str">
        <f ca="1">VLOOKUP(A4104,predictions!A:B,2,FALSE)</f>
        <v>30/01/2023</v>
      </c>
      <c r="E4104" s="4">
        <f t="shared" ca="1" si="16"/>
        <v>44956</v>
      </c>
    </row>
    <row r="4105" spans="1:5" ht="13" x14ac:dyDescent="0.15">
      <c r="A4105" s="1">
        <f ca="1">IFERROR(__xludf.DUMMYFUNCTION("""COMPUTED_VALUE"""),136)</f>
        <v>136</v>
      </c>
      <c r="B4105" s="1" t="str">
        <f ca="1">IFERROR(__xludf.DUMMYFUNCTION("""COMPUTED_VALUE"""),"Media_Display contribution")</f>
        <v>Media_Display contribution</v>
      </c>
      <c r="C4105" s="1">
        <f ca="1">IFERROR(INDIRECT(ADDRESS(MATCH(A4105,'contribution par jour-semaine'!A:A,0),MATCH(B4105,'contribution par jour-semaine'!$1:$1,0),4,1,"contribution par jour-semaine")),"")</f>
        <v>28521.4140625</v>
      </c>
      <c r="D4105" s="4" t="str">
        <f ca="1">VLOOKUP(A4105,predictions!A:B,2,FALSE)</f>
        <v>30/01/2023</v>
      </c>
      <c r="E4105" s="4">
        <f t="shared" ca="1" si="16"/>
        <v>44956</v>
      </c>
    </row>
    <row r="4106" spans="1:5" ht="13" x14ac:dyDescent="0.15">
      <c r="A4106" s="1">
        <f ca="1">IFERROR(__xludf.DUMMYFUNCTION("""COMPUTED_VALUE"""),136)</f>
        <v>136</v>
      </c>
      <c r="B4106" s="1" t="str">
        <f ca="1">IFERROR(__xludf.DUMMYFUNCTION("""COMPUTED_VALUE"""),"Media_OOH_JC DECAUX VITRINE 2M2 NATIONAL contribution")</f>
        <v>Media_OOH_JC DECAUX VITRINE 2M2 NATIONAL contribution</v>
      </c>
      <c r="C4106" s="1">
        <f ca="1">IFERROR(INDIRECT(ADDRESS(MATCH(A4106,'contribution par jour-semaine'!A:A,0),MATCH(B4106,'contribution par jour-semaine'!$1:$1,0),4,1,"contribution par jour-semaine")),"")</f>
        <v>577.7769775390625</v>
      </c>
      <c r="D4106" s="4" t="str">
        <f ca="1">VLOOKUP(A4106,predictions!A:B,2,FALSE)</f>
        <v>30/01/2023</v>
      </c>
      <c r="E4106" s="4">
        <f t="shared" ca="1" si="16"/>
        <v>44956</v>
      </c>
    </row>
    <row r="4107" spans="1:5" ht="13" x14ac:dyDescent="0.15">
      <c r="A4107" s="1">
        <f ca="1">IFERROR(__xludf.DUMMYFUNCTION("""COMPUTED_VALUE"""),136)</f>
        <v>136</v>
      </c>
      <c r="B4107" s="1" t="str">
        <f ca="1">IFERROR(__xludf.DUMMYFUNCTION("""COMPUTED_VALUE"""),"Media_OOH_METROBUS METRO NATIONAL contribution")</f>
        <v>Media_OOH_METROBUS METRO NATIONAL contribution</v>
      </c>
      <c r="C4107" s="1">
        <f ca="1">IFERROR(INDIRECT(ADDRESS(MATCH(A4107,'contribution par jour-semaine'!A:A,0),MATCH(B4107,'contribution par jour-semaine'!$1:$1,0),4,1,"contribution par jour-semaine")),"")</f>
        <v>2152.842529296875</v>
      </c>
      <c r="D4107" s="4" t="str">
        <f ca="1">VLOOKUP(A4107,predictions!A:B,2,FALSE)</f>
        <v>30/01/2023</v>
      </c>
      <c r="E4107" s="4">
        <f t="shared" ca="1" si="16"/>
        <v>44956</v>
      </c>
    </row>
    <row r="4108" spans="1:5" ht="13" x14ac:dyDescent="0.15">
      <c r="A4108" s="1">
        <f ca="1">IFERROR(__xludf.DUMMYFUNCTION("""COMPUTED_VALUE"""),136)</f>
        <v>136</v>
      </c>
      <c r="B4108" s="1" t="str">
        <f ca="1">IFERROR(__xludf.DUMMYFUNCTION("""COMPUTED_VALUE"""),"Media_OOH_CLEAR CHANNEL SHOPPING MALLS contribution")</f>
        <v>Media_OOH_CLEAR CHANNEL SHOPPING MALLS contribution</v>
      </c>
      <c r="C4108" s="1">
        <f ca="1">IFERROR(INDIRECT(ADDRESS(MATCH(A4108,'contribution par jour-semaine'!A:A,0),MATCH(B4108,'contribution par jour-semaine'!$1:$1,0),4,1,"contribution par jour-semaine")),"")</f>
        <v>3717.973388671875</v>
      </c>
      <c r="D4108" s="4" t="str">
        <f ca="1">VLOOKUP(A4108,predictions!A:B,2,FALSE)</f>
        <v>30/01/2023</v>
      </c>
      <c r="E4108" s="4">
        <f t="shared" ca="1" si="16"/>
        <v>44956</v>
      </c>
    </row>
    <row r="4109" spans="1:5" ht="13" x14ac:dyDescent="0.15">
      <c r="A4109" s="1">
        <f ca="1">IFERROR(__xludf.DUMMYFUNCTION("""COMPUTED_VALUE"""),136)</f>
        <v>136</v>
      </c>
      <c r="B4109" s="1" t="str">
        <f ca="1">IFERROR(__xludf.DUMMYFUNCTION("""COMPUTED_VALUE"""),"Media_OOH_MEDIAGARES TRANSPORT contribution")</f>
        <v>Media_OOH_MEDIAGARES TRANSPORT contribution</v>
      </c>
      <c r="C4109" s="1">
        <f ca="1">IFERROR(INDIRECT(ADDRESS(MATCH(A4109,'contribution par jour-semaine'!A:A,0),MATCH(B4109,'contribution par jour-semaine'!$1:$1,0),4,1,"contribution par jour-semaine")),"")</f>
        <v>8852.08984375</v>
      </c>
      <c r="D4109" s="4" t="str">
        <f ca="1">VLOOKUP(A4109,predictions!A:B,2,FALSE)</f>
        <v>30/01/2023</v>
      </c>
      <c r="E4109" s="4">
        <f t="shared" ca="1" si="16"/>
        <v>44956</v>
      </c>
    </row>
    <row r="4110" spans="1:5" ht="13" x14ac:dyDescent="0.15">
      <c r="A4110" s="1">
        <f ca="1">IFERROR(__xludf.DUMMYFUNCTION("""COMPUTED_VALUE"""),136)</f>
        <v>136</v>
      </c>
      <c r="B4110" s="1" t="str">
        <f ca="1">IFERROR(__xludf.DUMMYFUNCTION("""COMPUTED_VALUE"""),"Media_OOH_Others contribution")</f>
        <v>Media_OOH_Others contribution</v>
      </c>
      <c r="C4110" s="1">
        <f ca="1">IFERROR(INDIRECT(ADDRESS(MATCH(A4110,'contribution par jour-semaine'!A:A,0),MATCH(B4110,'contribution par jour-semaine'!$1:$1,0),4,1,"contribution par jour-semaine")),"")</f>
        <v>1913.6820068359375</v>
      </c>
      <c r="D4110" s="4" t="str">
        <f ca="1">VLOOKUP(A4110,predictions!A:B,2,FALSE)</f>
        <v>30/01/2023</v>
      </c>
      <c r="E4110" s="4">
        <f t="shared" ca="1" si="16"/>
        <v>44956</v>
      </c>
    </row>
    <row r="4111" spans="1:5" ht="13" x14ac:dyDescent="0.15">
      <c r="A4111" s="1">
        <f ca="1">IFERROR(__xludf.DUMMYFUNCTION("""COMPUTED_VALUE"""),136)</f>
        <v>136</v>
      </c>
      <c r="B4111" s="1" t="str">
        <f ca="1">IFERROR(__xludf.DUMMYFUNCTION("""COMPUTED_VALUE"""),"baseline contribution")</f>
        <v>baseline contribution</v>
      </c>
      <c r="C4111" s="1">
        <f ca="1">IFERROR(INDIRECT(ADDRESS(MATCH(A4111,'contribution par jour-semaine'!A:A,0),MATCH(B4111,'contribution par jour-semaine'!$1:$1,0),4,1,"contribution par jour-semaine")),"")</f>
        <v>1275707.75</v>
      </c>
      <c r="D4111" s="4" t="str">
        <f ca="1">VLOOKUP(A4111,predictions!A:B,2,FALSE)</f>
        <v>30/01/2023</v>
      </c>
      <c r="E4111" s="4">
        <f t="shared" ca="1" si="16"/>
        <v>44956</v>
      </c>
    </row>
    <row r="4112" spans="1:5" ht="13" x14ac:dyDescent="0.15">
      <c r="A4112" s="1">
        <f ca="1">IFERROR(__xludf.DUMMYFUNCTION("""COMPUTED_VALUE"""),137)</f>
        <v>137</v>
      </c>
      <c r="B4112" s="1" t="str">
        <f ca="1">IFERROR(__xludf.DUMMYFUNCTION("""COMPUTED_VALUE"""),"Media_Print_Others contribution")</f>
        <v>Media_Print_Others contribution</v>
      </c>
      <c r="C4112" s="1">
        <f ca="1">IFERROR(INDIRECT(ADDRESS(MATCH(A4112,'contribution par jour-semaine'!A:A,0),MATCH(B4112,'contribution par jour-semaine'!$1:$1,0),4,1,"contribution par jour-semaine")),"")</f>
        <v>20553.583984375</v>
      </c>
      <c r="D4112" s="4" t="str">
        <f ca="1">VLOOKUP(A4112,predictions!A:B,2,FALSE)</f>
        <v>06/02/2023</v>
      </c>
      <c r="E4112" s="4">
        <f t="shared" ca="1" si="16"/>
        <v>44963</v>
      </c>
    </row>
    <row r="4113" spans="1:5" ht="13" x14ac:dyDescent="0.15">
      <c r="A4113" s="1">
        <f ca="1">IFERROR(__xludf.DUMMYFUNCTION("""COMPUTED_VALUE"""),137)</f>
        <v>137</v>
      </c>
      <c r="B4113" s="1" t="str">
        <f ca="1">IFERROR(__xludf.DUMMYFUNCTION("""COMPUTED_VALUE"""),"Media_Print_ELLE contribution")</f>
        <v>Media_Print_ELLE contribution</v>
      </c>
      <c r="C4113" s="1">
        <f ca="1">IFERROR(INDIRECT(ADDRESS(MATCH(A4113,'contribution par jour-semaine'!A:A,0),MATCH(B4113,'contribution par jour-semaine'!$1:$1,0),4,1,"contribution par jour-semaine")),"")</f>
        <v>56144.91015625</v>
      </c>
      <c r="D4113" s="4" t="str">
        <f ca="1">VLOOKUP(A4113,predictions!A:B,2,FALSE)</f>
        <v>06/02/2023</v>
      </c>
      <c r="E4113" s="4">
        <f t="shared" ca="1" si="16"/>
        <v>44963</v>
      </c>
    </row>
    <row r="4114" spans="1:5" ht="13" x14ac:dyDescent="0.15">
      <c r="A4114" s="1">
        <f ca="1">IFERROR(__xludf.DUMMYFUNCTION("""COMPUTED_VALUE"""),137)</f>
        <v>137</v>
      </c>
      <c r="B4114" s="1" t="str">
        <f ca="1">IFERROR(__xludf.DUMMYFUNCTION("""COMPUTED_VALUE"""),"Media_Print_MADAME FIGARO contribution")</f>
        <v>Media_Print_MADAME FIGARO contribution</v>
      </c>
      <c r="C4114" s="1">
        <f ca="1">IFERROR(INDIRECT(ADDRESS(MATCH(A4114,'contribution par jour-semaine'!A:A,0),MATCH(B4114,'contribution par jour-semaine'!$1:$1,0),4,1,"contribution par jour-semaine")),"")</f>
        <v>23625.65625</v>
      </c>
      <c r="D4114" s="4" t="str">
        <f ca="1">VLOOKUP(A4114,predictions!A:B,2,FALSE)</f>
        <v>06/02/2023</v>
      </c>
      <c r="E4114" s="4">
        <f t="shared" ca="1" si="16"/>
        <v>44963</v>
      </c>
    </row>
    <row r="4115" spans="1:5" ht="13" x14ac:dyDescent="0.15">
      <c r="A4115" s="1">
        <f ca="1">IFERROR(__xludf.DUMMYFUNCTION("""COMPUTED_VALUE"""),137)</f>
        <v>137</v>
      </c>
      <c r="B4115" s="1" t="str">
        <f ca="1">IFERROR(__xludf.DUMMYFUNCTION("""COMPUTED_VALUE"""),"Media_Print_MARIE CLAIRE contribution")</f>
        <v>Media_Print_MARIE CLAIRE contribution</v>
      </c>
      <c r="C4115" s="1">
        <f ca="1">IFERROR(INDIRECT(ADDRESS(MATCH(A4115,'contribution par jour-semaine'!A:A,0),MATCH(B4115,'contribution par jour-semaine'!$1:$1,0),4,1,"contribution par jour-semaine")),"")</f>
        <v>12309.3115234375</v>
      </c>
      <c r="D4115" s="4" t="str">
        <f ca="1">VLOOKUP(A4115,predictions!A:B,2,FALSE)</f>
        <v>06/02/2023</v>
      </c>
      <c r="E4115" s="4">
        <f t="shared" ca="1" si="16"/>
        <v>44963</v>
      </c>
    </row>
    <row r="4116" spans="1:5" ht="13" x14ac:dyDescent="0.15">
      <c r="A4116" s="1">
        <f ca="1">IFERROR(__xludf.DUMMYFUNCTION("""COMPUTED_VALUE"""),137)</f>
        <v>137</v>
      </c>
      <c r="B4116" s="1" t="str">
        <f ca="1">IFERROR(__xludf.DUMMYFUNCTION("""COMPUTED_VALUE"""),"Media_Print_VERSION FEMINA contribution")</f>
        <v>Media_Print_VERSION FEMINA contribution</v>
      </c>
      <c r="C4116" s="1">
        <f ca="1">IFERROR(INDIRECT(ADDRESS(MATCH(A4116,'contribution par jour-semaine'!A:A,0),MATCH(B4116,'contribution par jour-semaine'!$1:$1,0),4,1,"contribution par jour-semaine")),"")</f>
        <v>19620.931640625</v>
      </c>
      <c r="D4116" s="4" t="str">
        <f ca="1">VLOOKUP(A4116,predictions!A:B,2,FALSE)</f>
        <v>06/02/2023</v>
      </c>
      <c r="E4116" s="4">
        <f t="shared" ca="1" si="16"/>
        <v>44963</v>
      </c>
    </row>
    <row r="4117" spans="1:5" ht="13" x14ac:dyDescent="0.15">
      <c r="A4117" s="1">
        <f ca="1">IFERROR(__xludf.DUMMYFUNCTION("""COMPUTED_VALUE"""),137)</f>
        <v>137</v>
      </c>
      <c r="B4117" s="1" t="str">
        <f ca="1">IFERROR(__xludf.DUMMYFUNCTION("""COMPUTED_VALUE"""),"Media_Print_GALA contribution")</f>
        <v>Media_Print_GALA contribution</v>
      </c>
      <c r="C4117" s="1">
        <f ca="1">IFERROR(INDIRECT(ADDRESS(MATCH(A4117,'contribution par jour-semaine'!A:A,0),MATCH(B4117,'contribution par jour-semaine'!$1:$1,0),4,1,"contribution par jour-semaine")),"")</f>
        <v>23607.9453125</v>
      </c>
      <c r="D4117" s="4" t="str">
        <f ca="1">VLOOKUP(A4117,predictions!A:B,2,FALSE)</f>
        <v>06/02/2023</v>
      </c>
      <c r="E4117" s="4">
        <f t="shared" ca="1" si="16"/>
        <v>44963</v>
      </c>
    </row>
    <row r="4118" spans="1:5" ht="13" x14ac:dyDescent="0.15">
      <c r="A4118" s="1">
        <f ca="1">IFERROR(__xludf.DUMMYFUNCTION("""COMPUTED_VALUE"""),137)</f>
        <v>137</v>
      </c>
      <c r="B4118" s="1" t="str">
        <f ca="1">IFERROR(__xludf.DUMMYFUNCTION("""COMPUTED_VALUE"""),"Media_Print_COSMOPOLITAN contribution")</f>
        <v>Media_Print_COSMOPOLITAN contribution</v>
      </c>
      <c r="C4118" s="1">
        <f ca="1">IFERROR(INDIRECT(ADDRESS(MATCH(A4118,'contribution par jour-semaine'!A:A,0),MATCH(B4118,'contribution par jour-semaine'!$1:$1,0),4,1,"contribution par jour-semaine")),"")</f>
        <v>29828.462890625</v>
      </c>
      <c r="D4118" s="4" t="str">
        <f ca="1">VLOOKUP(A4118,predictions!A:B,2,FALSE)</f>
        <v>06/02/2023</v>
      </c>
      <c r="E4118" s="4">
        <f t="shared" ca="1" si="16"/>
        <v>44963</v>
      </c>
    </row>
    <row r="4119" spans="1:5" ht="13" x14ac:dyDescent="0.15">
      <c r="A4119" s="1">
        <f ca="1">IFERROR(__xludf.DUMMYFUNCTION("""COMPUTED_VALUE"""),137)</f>
        <v>137</v>
      </c>
      <c r="B4119" s="1" t="str">
        <f ca="1">IFERROR(__xludf.DUMMYFUNCTION("""COMPUTED_VALUE"""),"Media_Print_FEMME ACTUELLE contribution")</f>
        <v>Media_Print_FEMME ACTUELLE contribution</v>
      </c>
      <c r="C4119" s="1">
        <f ca="1">IFERROR(INDIRECT(ADDRESS(MATCH(A4119,'contribution par jour-semaine'!A:A,0),MATCH(B4119,'contribution par jour-semaine'!$1:$1,0),4,1,"contribution par jour-semaine")),"")</f>
        <v>26456.125</v>
      </c>
      <c r="D4119" s="4" t="str">
        <f ca="1">VLOOKUP(A4119,predictions!A:B,2,FALSE)</f>
        <v>06/02/2023</v>
      </c>
      <c r="E4119" s="4">
        <f t="shared" ca="1" si="16"/>
        <v>44963</v>
      </c>
    </row>
    <row r="4120" spans="1:5" ht="13" x14ac:dyDescent="0.15">
      <c r="A4120" s="1">
        <f ca="1">IFERROR(__xludf.DUMMYFUNCTION("""COMPUTED_VALUE"""),137)</f>
        <v>137</v>
      </c>
      <c r="B4120" s="1" t="str">
        <f ca="1">IFERROR(__xludf.DUMMYFUNCTION("""COMPUTED_VALUE"""),"Media_Print_PARIS MATCH contribution")</f>
        <v>Media_Print_PARIS MATCH contribution</v>
      </c>
      <c r="C4120" s="1">
        <f ca="1">IFERROR(INDIRECT(ADDRESS(MATCH(A4120,'contribution par jour-semaine'!A:A,0),MATCH(B4120,'contribution par jour-semaine'!$1:$1,0),4,1,"contribution par jour-semaine")),"")</f>
        <v>8484.5205078125</v>
      </c>
      <c r="D4120" s="4" t="str">
        <f ca="1">VLOOKUP(A4120,predictions!A:B,2,FALSE)</f>
        <v>06/02/2023</v>
      </c>
      <c r="E4120" s="4">
        <f t="shared" ca="1" si="16"/>
        <v>44963</v>
      </c>
    </row>
    <row r="4121" spans="1:5" ht="13" x14ac:dyDescent="0.15">
      <c r="A4121" s="1">
        <f ca="1">IFERROR(__xludf.DUMMYFUNCTION("""COMPUTED_VALUE"""),137)</f>
        <v>137</v>
      </c>
      <c r="B4121" s="1" t="str">
        <f ca="1">IFERROR(__xludf.DUMMYFUNCTION("""COMPUTED_VALUE"""),"Media_Print_BIBA contribution")</f>
        <v>Media_Print_BIBA contribution</v>
      </c>
      <c r="C4121" s="1">
        <f ca="1">IFERROR(INDIRECT(ADDRESS(MATCH(A4121,'contribution par jour-semaine'!A:A,0),MATCH(B4121,'contribution par jour-semaine'!$1:$1,0),4,1,"contribution par jour-semaine")),"")</f>
        <v>29365.2890625</v>
      </c>
      <c r="D4121" s="4" t="str">
        <f ca="1">VLOOKUP(A4121,predictions!A:B,2,FALSE)</f>
        <v>06/02/2023</v>
      </c>
      <c r="E4121" s="4">
        <f t="shared" ca="1" si="16"/>
        <v>44963</v>
      </c>
    </row>
    <row r="4122" spans="1:5" ht="13" x14ac:dyDescent="0.15">
      <c r="A4122" s="1">
        <f ca="1">IFERROR(__xludf.DUMMYFUNCTION("""COMPUTED_VALUE"""),137)</f>
        <v>137</v>
      </c>
      <c r="B4122" s="1" t="str">
        <f ca="1">IFERROR(__xludf.DUMMYFUNCTION("""COMPUTED_VALUE"""),"Media_Print_AVANTAGES contribution")</f>
        <v>Media_Print_AVANTAGES contribution</v>
      </c>
      <c r="C4122" s="1">
        <f ca="1">IFERROR(INDIRECT(ADDRESS(MATCH(A4122,'contribution par jour-semaine'!A:A,0),MATCH(B4122,'contribution par jour-semaine'!$1:$1,0),4,1,"contribution par jour-semaine")),"")</f>
        <v>8364.810546875</v>
      </c>
      <c r="D4122" s="4" t="str">
        <f ca="1">VLOOKUP(A4122,predictions!A:B,2,FALSE)</f>
        <v>06/02/2023</v>
      </c>
      <c r="E4122" s="4">
        <f t="shared" ca="1" si="16"/>
        <v>44963</v>
      </c>
    </row>
    <row r="4123" spans="1:5" ht="13" x14ac:dyDescent="0.15">
      <c r="A4123" s="1">
        <f ca="1">IFERROR(__xludf.DUMMYFUNCTION("""COMPUTED_VALUE"""),137)</f>
        <v>137</v>
      </c>
      <c r="B4123" s="1" t="str">
        <f ca="1">IFERROR(__xludf.DUMMYFUNCTION("""COMPUTED_VALUE"""),"Media_Print_PSYCHOLOGIES contribution")</f>
        <v>Media_Print_PSYCHOLOGIES contribution</v>
      </c>
      <c r="C4123" s="1">
        <f ca="1">IFERROR(INDIRECT(ADDRESS(MATCH(A4123,'contribution par jour-semaine'!A:A,0),MATCH(B4123,'contribution par jour-semaine'!$1:$1,0),4,1,"contribution par jour-semaine")),"")</f>
        <v>11485.302734375</v>
      </c>
      <c r="D4123" s="4" t="str">
        <f ca="1">VLOOKUP(A4123,predictions!A:B,2,FALSE)</f>
        <v>06/02/2023</v>
      </c>
      <c r="E4123" s="4">
        <f t="shared" ca="1" si="16"/>
        <v>44963</v>
      </c>
    </row>
    <row r="4124" spans="1:5" ht="13" x14ac:dyDescent="0.15">
      <c r="A4124" s="1">
        <f ca="1">IFERROR(__xludf.DUMMYFUNCTION("""COMPUTED_VALUE"""),137)</f>
        <v>137</v>
      </c>
      <c r="B4124" s="1" t="str">
        <f ca="1">IFERROR(__xludf.DUMMYFUNCTION("""COMPUTED_VALUE"""),"Media_TV_TF1 contribution")</f>
        <v>Media_TV_TF1 contribution</v>
      </c>
      <c r="C4124" s="1">
        <f ca="1">IFERROR(INDIRECT(ADDRESS(MATCH(A4124,'contribution par jour-semaine'!A:A,0),MATCH(B4124,'contribution par jour-semaine'!$1:$1,0),4,1,"contribution par jour-semaine")),"")</f>
        <v>4256.51123046875</v>
      </c>
      <c r="D4124" s="4" t="str">
        <f ca="1">VLOOKUP(A4124,predictions!A:B,2,FALSE)</f>
        <v>06/02/2023</v>
      </c>
      <c r="E4124" s="4">
        <f t="shared" ca="1" si="16"/>
        <v>44963</v>
      </c>
    </row>
    <row r="4125" spans="1:5" ht="13" x14ac:dyDescent="0.15">
      <c r="A4125" s="1">
        <f ca="1">IFERROR(__xludf.DUMMYFUNCTION("""COMPUTED_VALUE"""),137)</f>
        <v>137</v>
      </c>
      <c r="B4125" s="1" t="str">
        <f ca="1">IFERROR(__xludf.DUMMYFUNCTION("""COMPUTED_VALUE"""),"Media_TV_Others contribution")</f>
        <v>Media_TV_Others contribution</v>
      </c>
      <c r="C4125" s="1">
        <f ca="1">IFERROR(INDIRECT(ADDRESS(MATCH(A4125,'contribution par jour-semaine'!A:A,0),MATCH(B4125,'contribution par jour-semaine'!$1:$1,0),4,1,"contribution par jour-semaine")),"")</f>
        <v>5091.73046875</v>
      </c>
      <c r="D4125" s="4" t="str">
        <f ca="1">VLOOKUP(A4125,predictions!A:B,2,FALSE)</f>
        <v>06/02/2023</v>
      </c>
      <c r="E4125" s="4">
        <f t="shared" ca="1" si="16"/>
        <v>44963</v>
      </c>
    </row>
    <row r="4126" spans="1:5" ht="13" x14ac:dyDescent="0.15">
      <c r="A4126" s="1">
        <f ca="1">IFERROR(__xludf.DUMMYFUNCTION("""COMPUTED_VALUE"""),137)</f>
        <v>137</v>
      </c>
      <c r="B4126" s="1" t="str">
        <f ca="1">IFERROR(__xludf.DUMMYFUNCTION("""COMPUTED_VALUE"""),"Media_TV_M6 contribution")</f>
        <v>Media_TV_M6 contribution</v>
      </c>
      <c r="C4126" s="1">
        <f ca="1">IFERROR(INDIRECT(ADDRESS(MATCH(A4126,'contribution par jour-semaine'!A:A,0),MATCH(B4126,'contribution par jour-semaine'!$1:$1,0),4,1,"contribution par jour-semaine")),"")</f>
        <v>9412.380859375</v>
      </c>
      <c r="D4126" s="4" t="str">
        <f ca="1">VLOOKUP(A4126,predictions!A:B,2,FALSE)</f>
        <v>06/02/2023</v>
      </c>
      <c r="E4126" s="4">
        <f t="shared" ca="1" si="16"/>
        <v>44963</v>
      </c>
    </row>
    <row r="4127" spans="1:5" ht="13" x14ac:dyDescent="0.15">
      <c r="A4127" s="1">
        <f ca="1">IFERROR(__xludf.DUMMYFUNCTION("""COMPUTED_VALUE"""),137)</f>
        <v>137</v>
      </c>
      <c r="B4127" s="1" t="str">
        <f ca="1">IFERROR(__xludf.DUMMYFUNCTION("""COMPUTED_VALUE"""),"Media_TV_TMC contribution")</f>
        <v>Media_TV_TMC contribution</v>
      </c>
      <c r="C4127" s="1">
        <f ca="1">IFERROR(INDIRECT(ADDRESS(MATCH(A4127,'contribution par jour-semaine'!A:A,0),MATCH(B4127,'contribution par jour-semaine'!$1:$1,0),4,1,"contribution par jour-semaine")),"")</f>
        <v>6260.49609375</v>
      </c>
      <c r="D4127" s="4" t="str">
        <f ca="1">VLOOKUP(A4127,predictions!A:B,2,FALSE)</f>
        <v>06/02/2023</v>
      </c>
      <c r="E4127" s="4">
        <f t="shared" ca="1" si="16"/>
        <v>44963</v>
      </c>
    </row>
    <row r="4128" spans="1:5" ht="13" x14ac:dyDescent="0.15">
      <c r="A4128" s="1">
        <f ca="1">IFERROR(__xludf.DUMMYFUNCTION("""COMPUTED_VALUE"""),137)</f>
        <v>137</v>
      </c>
      <c r="B4128" s="1" t="str">
        <f ca="1">IFERROR(__xludf.DUMMYFUNCTION("""COMPUTED_VALUE"""),"Media_TV_FRANCE 2 contribution")</f>
        <v>Media_TV_FRANCE 2 contribution</v>
      </c>
      <c r="C4128" s="1">
        <f ca="1">IFERROR(INDIRECT(ADDRESS(MATCH(A4128,'contribution par jour-semaine'!A:A,0),MATCH(B4128,'contribution par jour-semaine'!$1:$1,0),4,1,"contribution par jour-semaine")),"")</f>
        <v>4985.4580078125</v>
      </c>
      <c r="D4128" s="4" t="str">
        <f ca="1">VLOOKUP(A4128,predictions!A:B,2,FALSE)</f>
        <v>06/02/2023</v>
      </c>
      <c r="E4128" s="4">
        <f t="shared" ca="1" si="16"/>
        <v>44963</v>
      </c>
    </row>
    <row r="4129" spans="1:5" ht="13" x14ac:dyDescent="0.15">
      <c r="A4129" s="1">
        <f ca="1">IFERROR(__xludf.DUMMYFUNCTION("""COMPUTED_VALUE"""),137)</f>
        <v>137</v>
      </c>
      <c r="B4129" s="1" t="str">
        <f ca="1">IFERROR(__xludf.DUMMYFUNCTION("""COMPUTED_VALUE"""),"Media_TV_BFM TV contribution")</f>
        <v>Media_TV_BFM TV contribution</v>
      </c>
      <c r="C4129" s="1">
        <f ca="1">IFERROR(INDIRECT(ADDRESS(MATCH(A4129,'contribution par jour-semaine'!A:A,0),MATCH(B4129,'contribution par jour-semaine'!$1:$1,0),4,1,"contribution par jour-semaine")),"")</f>
        <v>2030.3668212890625</v>
      </c>
      <c r="D4129" s="4" t="str">
        <f ca="1">VLOOKUP(A4129,predictions!A:B,2,FALSE)</f>
        <v>06/02/2023</v>
      </c>
      <c r="E4129" s="4">
        <f t="shared" ca="1" si="16"/>
        <v>44963</v>
      </c>
    </row>
    <row r="4130" spans="1:5" ht="13" x14ac:dyDescent="0.15">
      <c r="A4130" s="1">
        <f ca="1">IFERROR(__xludf.DUMMYFUNCTION("""COMPUTED_VALUE"""),137)</f>
        <v>137</v>
      </c>
      <c r="B4130" s="1" t="str">
        <f ca="1">IFERROR(__xludf.DUMMYFUNCTION("""COMPUTED_VALUE"""),"Media_TV_C8 contribution")</f>
        <v>Media_TV_C8 contribution</v>
      </c>
      <c r="C4130" s="1">
        <f ca="1">IFERROR(INDIRECT(ADDRESS(MATCH(A4130,'contribution par jour-semaine'!A:A,0),MATCH(B4130,'contribution par jour-semaine'!$1:$1,0),4,1,"contribution par jour-semaine")),"")</f>
        <v>5366.55517578125</v>
      </c>
      <c r="D4130" s="4" t="str">
        <f ca="1">VLOOKUP(A4130,predictions!A:B,2,FALSE)</f>
        <v>06/02/2023</v>
      </c>
      <c r="E4130" s="4">
        <f t="shared" ca="1" si="16"/>
        <v>44963</v>
      </c>
    </row>
    <row r="4131" spans="1:5" ht="13" x14ac:dyDescent="0.15">
      <c r="A4131" s="1">
        <f ca="1">IFERROR(__xludf.DUMMYFUNCTION("""COMPUTED_VALUE"""),137)</f>
        <v>137</v>
      </c>
      <c r="B4131" s="1" t="str">
        <f ca="1">IFERROR(__xludf.DUMMYFUNCTION("""COMPUTED_VALUE"""),"Media_TV_TF1 SERIES FILMS contribution")</f>
        <v>Media_TV_TF1 SERIES FILMS contribution</v>
      </c>
      <c r="C4131" s="1">
        <f ca="1">IFERROR(INDIRECT(ADDRESS(MATCH(A4131,'contribution par jour-semaine'!A:A,0),MATCH(B4131,'contribution par jour-semaine'!$1:$1,0),4,1,"contribution par jour-semaine")),"")</f>
        <v>2810.516845703125</v>
      </c>
      <c r="D4131" s="4" t="str">
        <f ca="1">VLOOKUP(A4131,predictions!A:B,2,FALSE)</f>
        <v>06/02/2023</v>
      </c>
      <c r="E4131" s="4">
        <f t="shared" ca="1" si="16"/>
        <v>44963</v>
      </c>
    </row>
    <row r="4132" spans="1:5" ht="13" x14ac:dyDescent="0.15">
      <c r="A4132" s="1">
        <f ca="1">IFERROR(__xludf.DUMMYFUNCTION("""COMPUTED_VALUE"""),137)</f>
        <v>137</v>
      </c>
      <c r="B4132" s="1" t="str">
        <f ca="1">IFERROR(__xludf.DUMMYFUNCTION("""COMPUTED_VALUE"""),"Media_TV_NRJ12 contribution")</f>
        <v>Media_TV_NRJ12 contribution</v>
      </c>
      <c r="C4132" s="1">
        <f ca="1">IFERROR(INDIRECT(ADDRESS(MATCH(A4132,'contribution par jour-semaine'!A:A,0),MATCH(B4132,'contribution par jour-semaine'!$1:$1,0),4,1,"contribution par jour-semaine")),"")</f>
        <v>1300.349365234375</v>
      </c>
      <c r="D4132" s="4" t="str">
        <f ca="1">VLOOKUP(A4132,predictions!A:B,2,FALSE)</f>
        <v>06/02/2023</v>
      </c>
      <c r="E4132" s="4">
        <f t="shared" ca="1" si="16"/>
        <v>44963</v>
      </c>
    </row>
    <row r="4133" spans="1:5" ht="13" x14ac:dyDescent="0.15">
      <c r="A4133" s="1">
        <f ca="1">IFERROR(__xludf.DUMMYFUNCTION("""COMPUTED_VALUE"""),137)</f>
        <v>137</v>
      </c>
      <c r="B4133" s="1" t="str">
        <f ca="1">IFERROR(__xludf.DUMMYFUNCTION("""COMPUTED_VALUE"""),"Media_Search contribution")</f>
        <v>Media_Search contribution</v>
      </c>
      <c r="C4133" s="1">
        <f ca="1">IFERROR(INDIRECT(ADDRESS(MATCH(A4133,'contribution par jour-semaine'!A:A,0),MATCH(B4133,'contribution par jour-semaine'!$1:$1,0),4,1,"contribution par jour-semaine")),"")</f>
        <v>72550.34375</v>
      </c>
      <c r="D4133" s="4" t="str">
        <f ca="1">VLOOKUP(A4133,predictions!A:B,2,FALSE)</f>
        <v>06/02/2023</v>
      </c>
      <c r="E4133" s="4">
        <f t="shared" ca="1" si="16"/>
        <v>44963</v>
      </c>
    </row>
    <row r="4134" spans="1:5" ht="13" x14ac:dyDescent="0.15">
      <c r="A4134" s="1">
        <f ca="1">IFERROR(__xludf.DUMMYFUNCTION("""COMPUTED_VALUE"""),137)</f>
        <v>137</v>
      </c>
      <c r="B4134" s="1" t="str">
        <f ca="1">IFERROR(__xludf.DUMMYFUNCTION("""COMPUTED_VALUE"""),"Media_Social contribution")</f>
        <v>Media_Social contribution</v>
      </c>
      <c r="C4134" s="1">
        <f ca="1">IFERROR(INDIRECT(ADDRESS(MATCH(A4134,'contribution par jour-semaine'!A:A,0),MATCH(B4134,'contribution par jour-semaine'!$1:$1,0),4,1,"contribution par jour-semaine")),"")</f>
        <v>77529.9453125</v>
      </c>
      <c r="D4134" s="4" t="str">
        <f ca="1">VLOOKUP(A4134,predictions!A:B,2,FALSE)</f>
        <v>06/02/2023</v>
      </c>
      <c r="E4134" s="4">
        <f t="shared" ca="1" si="16"/>
        <v>44963</v>
      </c>
    </row>
    <row r="4135" spans="1:5" ht="13" x14ac:dyDescent="0.15">
      <c r="A4135" s="1">
        <f ca="1">IFERROR(__xludf.DUMMYFUNCTION("""COMPUTED_VALUE"""),137)</f>
        <v>137</v>
      </c>
      <c r="B4135" s="1" t="str">
        <f ca="1">IFERROR(__xludf.DUMMYFUNCTION("""COMPUTED_VALUE"""),"Media_Display contribution")</f>
        <v>Media_Display contribution</v>
      </c>
      <c r="C4135" s="1">
        <f ca="1">IFERROR(INDIRECT(ADDRESS(MATCH(A4135,'contribution par jour-semaine'!A:A,0),MATCH(B4135,'contribution par jour-semaine'!$1:$1,0),4,1,"contribution par jour-semaine")),"")</f>
        <v>25549.380859375</v>
      </c>
      <c r="D4135" s="4" t="str">
        <f ca="1">VLOOKUP(A4135,predictions!A:B,2,FALSE)</f>
        <v>06/02/2023</v>
      </c>
      <c r="E4135" s="4">
        <f t="shared" ca="1" si="16"/>
        <v>44963</v>
      </c>
    </row>
    <row r="4136" spans="1:5" ht="13" x14ac:dyDescent="0.15">
      <c r="A4136" s="1">
        <f ca="1">IFERROR(__xludf.DUMMYFUNCTION("""COMPUTED_VALUE"""),137)</f>
        <v>137</v>
      </c>
      <c r="B4136" s="1" t="str">
        <f ca="1">IFERROR(__xludf.DUMMYFUNCTION("""COMPUTED_VALUE"""),"Media_OOH_JC DECAUX VITRINE 2M2 NATIONAL contribution")</f>
        <v>Media_OOH_JC DECAUX VITRINE 2M2 NATIONAL contribution</v>
      </c>
      <c r="C4136" s="1">
        <f ca="1">IFERROR(INDIRECT(ADDRESS(MATCH(A4136,'contribution par jour-semaine'!A:A,0),MATCH(B4136,'contribution par jour-semaine'!$1:$1,0),4,1,"contribution par jour-semaine")),"")</f>
        <v>564.45977783203125</v>
      </c>
      <c r="D4136" s="4" t="str">
        <f ca="1">VLOOKUP(A4136,predictions!A:B,2,FALSE)</f>
        <v>06/02/2023</v>
      </c>
      <c r="E4136" s="4">
        <f t="shared" ca="1" si="16"/>
        <v>44963</v>
      </c>
    </row>
    <row r="4137" spans="1:5" ht="13" x14ac:dyDescent="0.15">
      <c r="A4137" s="1">
        <f ca="1">IFERROR(__xludf.DUMMYFUNCTION("""COMPUTED_VALUE"""),137)</f>
        <v>137</v>
      </c>
      <c r="B4137" s="1" t="str">
        <f ca="1">IFERROR(__xludf.DUMMYFUNCTION("""COMPUTED_VALUE"""),"Media_OOH_METROBUS METRO NATIONAL contribution")</f>
        <v>Media_OOH_METROBUS METRO NATIONAL contribution</v>
      </c>
      <c r="C4137" s="1">
        <f ca="1">IFERROR(INDIRECT(ADDRESS(MATCH(A4137,'contribution par jour-semaine'!A:A,0),MATCH(B4137,'contribution par jour-semaine'!$1:$1,0),4,1,"contribution par jour-semaine")),"")</f>
        <v>2017.0255126953125</v>
      </c>
      <c r="D4137" s="4" t="str">
        <f ca="1">VLOOKUP(A4137,predictions!A:B,2,FALSE)</f>
        <v>06/02/2023</v>
      </c>
      <c r="E4137" s="4">
        <f t="shared" ca="1" si="16"/>
        <v>44963</v>
      </c>
    </row>
    <row r="4138" spans="1:5" ht="13" x14ac:dyDescent="0.15">
      <c r="A4138" s="1">
        <f ca="1">IFERROR(__xludf.DUMMYFUNCTION("""COMPUTED_VALUE"""),137)</f>
        <v>137</v>
      </c>
      <c r="B4138" s="1" t="str">
        <f ca="1">IFERROR(__xludf.DUMMYFUNCTION("""COMPUTED_VALUE"""),"Media_OOH_CLEAR CHANNEL SHOPPING MALLS contribution")</f>
        <v>Media_OOH_CLEAR CHANNEL SHOPPING MALLS contribution</v>
      </c>
      <c r="C4138" s="1">
        <f ca="1">IFERROR(INDIRECT(ADDRESS(MATCH(A4138,'contribution par jour-semaine'!A:A,0),MATCH(B4138,'contribution par jour-semaine'!$1:$1,0),4,1,"contribution par jour-semaine")),"")</f>
        <v>3663.4462890625</v>
      </c>
      <c r="D4138" s="4" t="str">
        <f ca="1">VLOOKUP(A4138,predictions!A:B,2,FALSE)</f>
        <v>06/02/2023</v>
      </c>
      <c r="E4138" s="4">
        <f t="shared" ca="1" si="16"/>
        <v>44963</v>
      </c>
    </row>
    <row r="4139" spans="1:5" ht="13" x14ac:dyDescent="0.15">
      <c r="A4139" s="1">
        <f ca="1">IFERROR(__xludf.DUMMYFUNCTION("""COMPUTED_VALUE"""),137)</f>
        <v>137</v>
      </c>
      <c r="B4139" s="1" t="str">
        <f ca="1">IFERROR(__xludf.DUMMYFUNCTION("""COMPUTED_VALUE"""),"Media_OOH_MEDIAGARES TRANSPORT contribution")</f>
        <v>Media_OOH_MEDIAGARES TRANSPORT contribution</v>
      </c>
      <c r="C4139" s="1">
        <f ca="1">IFERROR(INDIRECT(ADDRESS(MATCH(A4139,'contribution par jour-semaine'!A:A,0),MATCH(B4139,'contribution par jour-semaine'!$1:$1,0),4,1,"contribution par jour-semaine")),"")</f>
        <v>8729.7568359375</v>
      </c>
      <c r="D4139" s="4" t="str">
        <f ca="1">VLOOKUP(A4139,predictions!A:B,2,FALSE)</f>
        <v>06/02/2023</v>
      </c>
      <c r="E4139" s="4">
        <f t="shared" ca="1" si="16"/>
        <v>44963</v>
      </c>
    </row>
    <row r="4140" spans="1:5" ht="13" x14ac:dyDescent="0.15">
      <c r="A4140" s="1">
        <f ca="1">IFERROR(__xludf.DUMMYFUNCTION("""COMPUTED_VALUE"""),137)</f>
        <v>137</v>
      </c>
      <c r="B4140" s="1" t="str">
        <f ca="1">IFERROR(__xludf.DUMMYFUNCTION("""COMPUTED_VALUE"""),"Media_OOH_Others contribution")</f>
        <v>Media_OOH_Others contribution</v>
      </c>
      <c r="C4140" s="1">
        <f ca="1">IFERROR(INDIRECT(ADDRESS(MATCH(A4140,'contribution par jour-semaine'!A:A,0),MATCH(B4140,'contribution par jour-semaine'!$1:$1,0),4,1,"contribution par jour-semaine")),"")</f>
        <v>1871.879150390625</v>
      </c>
      <c r="D4140" s="4" t="str">
        <f ca="1">VLOOKUP(A4140,predictions!A:B,2,FALSE)</f>
        <v>06/02/2023</v>
      </c>
      <c r="E4140" s="4">
        <f t="shared" ca="1" si="16"/>
        <v>44963</v>
      </c>
    </row>
    <row r="4141" spans="1:5" ht="13" x14ac:dyDescent="0.15">
      <c r="A4141" s="1">
        <f ca="1">IFERROR(__xludf.DUMMYFUNCTION("""COMPUTED_VALUE"""),137)</f>
        <v>137</v>
      </c>
      <c r="B4141" s="1" t="str">
        <f ca="1">IFERROR(__xludf.DUMMYFUNCTION("""COMPUTED_VALUE"""),"baseline contribution")</f>
        <v>baseline contribution</v>
      </c>
      <c r="C4141" s="1">
        <f ca="1">IFERROR(INDIRECT(ADDRESS(MATCH(A4141,'contribution par jour-semaine'!A:A,0),MATCH(B4141,'contribution par jour-semaine'!$1:$1,0),4,1,"contribution par jour-semaine")),"")</f>
        <v>1299934</v>
      </c>
      <c r="D4141" s="4" t="str">
        <f ca="1">VLOOKUP(A4141,predictions!A:B,2,FALSE)</f>
        <v>06/02/2023</v>
      </c>
      <c r="E4141" s="4">
        <f t="shared" ca="1" si="16"/>
        <v>44963</v>
      </c>
    </row>
    <row r="4142" spans="1:5" ht="13" x14ac:dyDescent="0.15">
      <c r="A4142" s="1">
        <f ca="1">IFERROR(__xludf.DUMMYFUNCTION("""COMPUTED_VALUE"""),138)</f>
        <v>138</v>
      </c>
      <c r="B4142" s="1" t="str">
        <f ca="1">IFERROR(__xludf.DUMMYFUNCTION("""COMPUTED_VALUE"""),"Media_Print_Others contribution")</f>
        <v>Media_Print_Others contribution</v>
      </c>
      <c r="C4142" s="1">
        <f ca="1">IFERROR(INDIRECT(ADDRESS(MATCH(A4142,'contribution par jour-semaine'!A:A,0),MATCH(B4142,'contribution par jour-semaine'!$1:$1,0),4,1,"contribution par jour-semaine")),"")</f>
        <v>26854.9375</v>
      </c>
      <c r="D4142" s="4" t="str">
        <f ca="1">VLOOKUP(A4142,predictions!A:B,2,FALSE)</f>
        <v>13/02/2023</v>
      </c>
      <c r="E4142" s="4">
        <f t="shared" ca="1" si="16"/>
        <v>44970</v>
      </c>
    </row>
    <row r="4143" spans="1:5" ht="13" x14ac:dyDescent="0.15">
      <c r="A4143" s="1">
        <f ca="1">IFERROR(__xludf.DUMMYFUNCTION("""COMPUTED_VALUE"""),138)</f>
        <v>138</v>
      </c>
      <c r="B4143" s="1" t="str">
        <f ca="1">IFERROR(__xludf.DUMMYFUNCTION("""COMPUTED_VALUE"""),"Media_Print_ELLE contribution")</f>
        <v>Media_Print_ELLE contribution</v>
      </c>
      <c r="C4143" s="1">
        <f ca="1">IFERROR(INDIRECT(ADDRESS(MATCH(A4143,'contribution par jour-semaine'!A:A,0),MATCH(B4143,'contribution par jour-semaine'!$1:$1,0),4,1,"contribution par jour-semaine")),"")</f>
        <v>40748.94921875</v>
      </c>
      <c r="D4143" s="4" t="str">
        <f ca="1">VLOOKUP(A4143,predictions!A:B,2,FALSE)</f>
        <v>13/02/2023</v>
      </c>
      <c r="E4143" s="4">
        <f t="shared" ca="1" si="16"/>
        <v>44970</v>
      </c>
    </row>
    <row r="4144" spans="1:5" ht="13" x14ac:dyDescent="0.15">
      <c r="A4144" s="1">
        <f ca="1">IFERROR(__xludf.DUMMYFUNCTION("""COMPUTED_VALUE"""),138)</f>
        <v>138</v>
      </c>
      <c r="B4144" s="1" t="str">
        <f ca="1">IFERROR(__xludf.DUMMYFUNCTION("""COMPUTED_VALUE"""),"Media_Print_MADAME FIGARO contribution")</f>
        <v>Media_Print_MADAME FIGARO contribution</v>
      </c>
      <c r="C4144" s="1">
        <f ca="1">IFERROR(INDIRECT(ADDRESS(MATCH(A4144,'contribution par jour-semaine'!A:A,0),MATCH(B4144,'contribution par jour-semaine'!$1:$1,0),4,1,"contribution par jour-semaine")),"")</f>
        <v>22422.466796875</v>
      </c>
      <c r="D4144" s="4" t="str">
        <f ca="1">VLOOKUP(A4144,predictions!A:B,2,FALSE)</f>
        <v>13/02/2023</v>
      </c>
      <c r="E4144" s="4">
        <f t="shared" ca="1" si="16"/>
        <v>44970</v>
      </c>
    </row>
    <row r="4145" spans="1:5" ht="13" x14ac:dyDescent="0.15">
      <c r="A4145" s="1">
        <f ca="1">IFERROR(__xludf.DUMMYFUNCTION("""COMPUTED_VALUE"""),138)</f>
        <v>138</v>
      </c>
      <c r="B4145" s="1" t="str">
        <f ca="1">IFERROR(__xludf.DUMMYFUNCTION("""COMPUTED_VALUE"""),"Media_Print_MARIE CLAIRE contribution")</f>
        <v>Media_Print_MARIE CLAIRE contribution</v>
      </c>
      <c r="C4145" s="1">
        <f ca="1">IFERROR(INDIRECT(ADDRESS(MATCH(A4145,'contribution par jour-semaine'!A:A,0),MATCH(B4145,'contribution par jour-semaine'!$1:$1,0),4,1,"contribution par jour-semaine")),"")</f>
        <v>11186.9658203125</v>
      </c>
      <c r="D4145" s="4" t="str">
        <f ca="1">VLOOKUP(A4145,predictions!A:B,2,FALSE)</f>
        <v>13/02/2023</v>
      </c>
      <c r="E4145" s="4">
        <f t="shared" ca="1" si="16"/>
        <v>44970</v>
      </c>
    </row>
    <row r="4146" spans="1:5" ht="13" x14ac:dyDescent="0.15">
      <c r="A4146" s="1">
        <f ca="1">IFERROR(__xludf.DUMMYFUNCTION("""COMPUTED_VALUE"""),138)</f>
        <v>138</v>
      </c>
      <c r="B4146" s="1" t="str">
        <f ca="1">IFERROR(__xludf.DUMMYFUNCTION("""COMPUTED_VALUE"""),"Media_Print_VERSION FEMINA contribution")</f>
        <v>Media_Print_VERSION FEMINA contribution</v>
      </c>
      <c r="C4146" s="1">
        <f ca="1">IFERROR(INDIRECT(ADDRESS(MATCH(A4146,'contribution par jour-semaine'!A:A,0),MATCH(B4146,'contribution par jour-semaine'!$1:$1,0),4,1,"contribution par jour-semaine")),"")</f>
        <v>58156.8203125</v>
      </c>
      <c r="D4146" s="4" t="str">
        <f ca="1">VLOOKUP(A4146,predictions!A:B,2,FALSE)</f>
        <v>13/02/2023</v>
      </c>
      <c r="E4146" s="4">
        <f t="shared" ca="1" si="16"/>
        <v>44970</v>
      </c>
    </row>
    <row r="4147" spans="1:5" ht="13" x14ac:dyDescent="0.15">
      <c r="A4147" s="1">
        <f ca="1">IFERROR(__xludf.DUMMYFUNCTION("""COMPUTED_VALUE"""),138)</f>
        <v>138</v>
      </c>
      <c r="B4147" s="1" t="str">
        <f ca="1">IFERROR(__xludf.DUMMYFUNCTION("""COMPUTED_VALUE"""),"Media_Print_GALA contribution")</f>
        <v>Media_Print_GALA contribution</v>
      </c>
      <c r="C4147" s="1">
        <f ca="1">IFERROR(INDIRECT(ADDRESS(MATCH(A4147,'contribution par jour-semaine'!A:A,0),MATCH(B4147,'contribution par jour-semaine'!$1:$1,0),4,1,"contribution par jour-semaine")),"")</f>
        <v>28043.79296875</v>
      </c>
      <c r="D4147" s="4" t="str">
        <f ca="1">VLOOKUP(A4147,predictions!A:B,2,FALSE)</f>
        <v>13/02/2023</v>
      </c>
      <c r="E4147" s="4">
        <f t="shared" ca="1" si="16"/>
        <v>44970</v>
      </c>
    </row>
    <row r="4148" spans="1:5" ht="13" x14ac:dyDescent="0.15">
      <c r="A4148" s="1">
        <f ca="1">IFERROR(__xludf.DUMMYFUNCTION("""COMPUTED_VALUE"""),138)</f>
        <v>138</v>
      </c>
      <c r="B4148" s="1" t="str">
        <f ca="1">IFERROR(__xludf.DUMMYFUNCTION("""COMPUTED_VALUE"""),"Media_Print_COSMOPOLITAN contribution")</f>
        <v>Media_Print_COSMOPOLITAN contribution</v>
      </c>
      <c r="C4148" s="1">
        <f ca="1">IFERROR(INDIRECT(ADDRESS(MATCH(A4148,'contribution par jour-semaine'!A:A,0),MATCH(B4148,'contribution par jour-semaine'!$1:$1,0),4,1,"contribution par jour-semaine")),"")</f>
        <v>26030.419921875</v>
      </c>
      <c r="D4148" s="4" t="str">
        <f ca="1">VLOOKUP(A4148,predictions!A:B,2,FALSE)</f>
        <v>13/02/2023</v>
      </c>
      <c r="E4148" s="4">
        <f t="shared" ca="1" si="16"/>
        <v>44970</v>
      </c>
    </row>
    <row r="4149" spans="1:5" ht="13" x14ac:dyDescent="0.15">
      <c r="A4149" s="1">
        <f ca="1">IFERROR(__xludf.DUMMYFUNCTION("""COMPUTED_VALUE"""),138)</f>
        <v>138</v>
      </c>
      <c r="B4149" s="1" t="str">
        <f ca="1">IFERROR(__xludf.DUMMYFUNCTION("""COMPUTED_VALUE"""),"Media_Print_FEMME ACTUELLE contribution")</f>
        <v>Media_Print_FEMME ACTUELLE contribution</v>
      </c>
      <c r="C4149" s="1">
        <f ca="1">IFERROR(INDIRECT(ADDRESS(MATCH(A4149,'contribution par jour-semaine'!A:A,0),MATCH(B4149,'contribution par jour-semaine'!$1:$1,0),4,1,"contribution par jour-semaine")),"")</f>
        <v>19915.3515625</v>
      </c>
      <c r="D4149" s="4" t="str">
        <f ca="1">VLOOKUP(A4149,predictions!A:B,2,FALSE)</f>
        <v>13/02/2023</v>
      </c>
      <c r="E4149" s="4">
        <f t="shared" ca="1" si="16"/>
        <v>44970</v>
      </c>
    </row>
    <row r="4150" spans="1:5" ht="13" x14ac:dyDescent="0.15">
      <c r="A4150" s="1">
        <f ca="1">IFERROR(__xludf.DUMMYFUNCTION("""COMPUTED_VALUE"""),138)</f>
        <v>138</v>
      </c>
      <c r="B4150" s="1" t="str">
        <f ca="1">IFERROR(__xludf.DUMMYFUNCTION("""COMPUTED_VALUE"""),"Media_Print_PARIS MATCH contribution")</f>
        <v>Media_Print_PARIS MATCH contribution</v>
      </c>
      <c r="C4150" s="1">
        <f ca="1">IFERROR(INDIRECT(ADDRESS(MATCH(A4150,'contribution par jour-semaine'!A:A,0),MATCH(B4150,'contribution par jour-semaine'!$1:$1,0),4,1,"contribution par jour-semaine")),"")</f>
        <v>7520.5224609375</v>
      </c>
      <c r="D4150" s="4" t="str">
        <f ca="1">VLOOKUP(A4150,predictions!A:B,2,FALSE)</f>
        <v>13/02/2023</v>
      </c>
      <c r="E4150" s="4">
        <f t="shared" ca="1" si="16"/>
        <v>44970</v>
      </c>
    </row>
    <row r="4151" spans="1:5" ht="13" x14ac:dyDescent="0.15">
      <c r="A4151" s="1">
        <f ca="1">IFERROR(__xludf.DUMMYFUNCTION("""COMPUTED_VALUE"""),138)</f>
        <v>138</v>
      </c>
      <c r="B4151" s="1" t="str">
        <f ca="1">IFERROR(__xludf.DUMMYFUNCTION("""COMPUTED_VALUE"""),"Media_Print_BIBA contribution")</f>
        <v>Media_Print_BIBA contribution</v>
      </c>
      <c r="C4151" s="1">
        <f ca="1">IFERROR(INDIRECT(ADDRESS(MATCH(A4151,'contribution par jour-semaine'!A:A,0),MATCH(B4151,'contribution par jour-semaine'!$1:$1,0),4,1,"contribution par jour-semaine")),"")</f>
        <v>22102.138671875</v>
      </c>
      <c r="D4151" s="4" t="str">
        <f ca="1">VLOOKUP(A4151,predictions!A:B,2,FALSE)</f>
        <v>13/02/2023</v>
      </c>
      <c r="E4151" s="4">
        <f t="shared" ca="1" si="16"/>
        <v>44970</v>
      </c>
    </row>
    <row r="4152" spans="1:5" ht="13" x14ac:dyDescent="0.15">
      <c r="A4152" s="1">
        <f ca="1">IFERROR(__xludf.DUMMYFUNCTION("""COMPUTED_VALUE"""),138)</f>
        <v>138</v>
      </c>
      <c r="B4152" s="1" t="str">
        <f ca="1">IFERROR(__xludf.DUMMYFUNCTION("""COMPUTED_VALUE"""),"Media_Print_AVANTAGES contribution")</f>
        <v>Media_Print_AVANTAGES contribution</v>
      </c>
      <c r="C4152" s="1">
        <f ca="1">IFERROR(INDIRECT(ADDRESS(MATCH(A4152,'contribution par jour-semaine'!A:A,0),MATCH(B4152,'contribution par jour-semaine'!$1:$1,0),4,1,"contribution par jour-semaine")),"")</f>
        <v>7849.99267578125</v>
      </c>
      <c r="D4152" s="4" t="str">
        <f ca="1">VLOOKUP(A4152,predictions!A:B,2,FALSE)</f>
        <v>13/02/2023</v>
      </c>
      <c r="E4152" s="4">
        <f t="shared" ca="1" si="16"/>
        <v>44970</v>
      </c>
    </row>
    <row r="4153" spans="1:5" ht="13" x14ac:dyDescent="0.15">
      <c r="A4153" s="1">
        <f ca="1">IFERROR(__xludf.DUMMYFUNCTION("""COMPUTED_VALUE"""),138)</f>
        <v>138</v>
      </c>
      <c r="B4153" s="1" t="str">
        <f ca="1">IFERROR(__xludf.DUMMYFUNCTION("""COMPUTED_VALUE"""),"Media_Print_PSYCHOLOGIES contribution")</f>
        <v>Media_Print_PSYCHOLOGIES contribution</v>
      </c>
      <c r="C4153" s="1">
        <f ca="1">IFERROR(INDIRECT(ADDRESS(MATCH(A4153,'contribution par jour-semaine'!A:A,0),MATCH(B4153,'contribution par jour-semaine'!$1:$1,0),4,1,"contribution par jour-semaine")),"")</f>
        <v>9481.4921875</v>
      </c>
      <c r="D4153" s="4" t="str">
        <f ca="1">VLOOKUP(A4153,predictions!A:B,2,FALSE)</f>
        <v>13/02/2023</v>
      </c>
      <c r="E4153" s="4">
        <f t="shared" ca="1" si="16"/>
        <v>44970</v>
      </c>
    </row>
    <row r="4154" spans="1:5" ht="13" x14ac:dyDescent="0.15">
      <c r="A4154" s="1">
        <f ca="1">IFERROR(__xludf.DUMMYFUNCTION("""COMPUTED_VALUE"""),138)</f>
        <v>138</v>
      </c>
      <c r="B4154" s="1" t="str">
        <f ca="1">IFERROR(__xludf.DUMMYFUNCTION("""COMPUTED_VALUE"""),"Media_TV_TF1 contribution")</f>
        <v>Media_TV_TF1 contribution</v>
      </c>
      <c r="C4154" s="1">
        <f ca="1">IFERROR(INDIRECT(ADDRESS(MATCH(A4154,'contribution par jour-semaine'!A:A,0),MATCH(B4154,'contribution par jour-semaine'!$1:$1,0),4,1,"contribution par jour-semaine")),"")</f>
        <v>3929.6953125</v>
      </c>
      <c r="D4154" s="4" t="str">
        <f ca="1">VLOOKUP(A4154,predictions!A:B,2,FALSE)</f>
        <v>13/02/2023</v>
      </c>
      <c r="E4154" s="4">
        <f t="shared" ca="1" si="16"/>
        <v>44970</v>
      </c>
    </row>
    <row r="4155" spans="1:5" ht="13" x14ac:dyDescent="0.15">
      <c r="A4155" s="1">
        <f ca="1">IFERROR(__xludf.DUMMYFUNCTION("""COMPUTED_VALUE"""),138)</f>
        <v>138</v>
      </c>
      <c r="B4155" s="1" t="str">
        <f ca="1">IFERROR(__xludf.DUMMYFUNCTION("""COMPUTED_VALUE"""),"Media_TV_Others contribution")</f>
        <v>Media_TV_Others contribution</v>
      </c>
      <c r="C4155" s="1">
        <f ca="1">IFERROR(INDIRECT(ADDRESS(MATCH(A4155,'contribution par jour-semaine'!A:A,0),MATCH(B4155,'contribution par jour-semaine'!$1:$1,0),4,1,"contribution par jour-semaine")),"")</f>
        <v>4759.07275390625</v>
      </c>
      <c r="D4155" s="4" t="str">
        <f ca="1">VLOOKUP(A4155,predictions!A:B,2,FALSE)</f>
        <v>13/02/2023</v>
      </c>
      <c r="E4155" s="4">
        <f t="shared" ca="1" si="16"/>
        <v>44970</v>
      </c>
    </row>
    <row r="4156" spans="1:5" ht="13" x14ac:dyDescent="0.15">
      <c r="A4156" s="1">
        <f ca="1">IFERROR(__xludf.DUMMYFUNCTION("""COMPUTED_VALUE"""),138)</f>
        <v>138</v>
      </c>
      <c r="B4156" s="1" t="str">
        <f ca="1">IFERROR(__xludf.DUMMYFUNCTION("""COMPUTED_VALUE"""),"Media_TV_M6 contribution")</f>
        <v>Media_TV_M6 contribution</v>
      </c>
      <c r="C4156" s="1">
        <f ca="1">IFERROR(INDIRECT(ADDRESS(MATCH(A4156,'contribution par jour-semaine'!A:A,0),MATCH(B4156,'contribution par jour-semaine'!$1:$1,0),4,1,"contribution par jour-semaine")),"")</f>
        <v>8888.0966796875</v>
      </c>
      <c r="D4156" s="4" t="str">
        <f ca="1">VLOOKUP(A4156,predictions!A:B,2,FALSE)</f>
        <v>13/02/2023</v>
      </c>
      <c r="E4156" s="4">
        <f t="shared" ca="1" si="16"/>
        <v>44970</v>
      </c>
    </row>
    <row r="4157" spans="1:5" ht="13" x14ac:dyDescent="0.15">
      <c r="A4157" s="1">
        <f ca="1">IFERROR(__xludf.DUMMYFUNCTION("""COMPUTED_VALUE"""),138)</f>
        <v>138</v>
      </c>
      <c r="B4157" s="1" t="str">
        <f ca="1">IFERROR(__xludf.DUMMYFUNCTION("""COMPUTED_VALUE"""),"Media_TV_TMC contribution")</f>
        <v>Media_TV_TMC contribution</v>
      </c>
      <c r="C4157" s="1">
        <f ca="1">IFERROR(INDIRECT(ADDRESS(MATCH(A4157,'contribution par jour-semaine'!A:A,0),MATCH(B4157,'contribution par jour-semaine'!$1:$1,0),4,1,"contribution par jour-semaine")),"")</f>
        <v>5842.697265625</v>
      </c>
      <c r="D4157" s="4" t="str">
        <f ca="1">VLOOKUP(A4157,predictions!A:B,2,FALSE)</f>
        <v>13/02/2023</v>
      </c>
      <c r="E4157" s="4">
        <f t="shared" ca="1" si="16"/>
        <v>44970</v>
      </c>
    </row>
    <row r="4158" spans="1:5" ht="13" x14ac:dyDescent="0.15">
      <c r="A4158" s="1">
        <f ca="1">IFERROR(__xludf.DUMMYFUNCTION("""COMPUTED_VALUE"""),138)</f>
        <v>138</v>
      </c>
      <c r="B4158" s="1" t="str">
        <f ca="1">IFERROR(__xludf.DUMMYFUNCTION("""COMPUTED_VALUE"""),"Media_TV_FRANCE 2 contribution")</f>
        <v>Media_TV_FRANCE 2 contribution</v>
      </c>
      <c r="C4158" s="1">
        <f ca="1">IFERROR(INDIRECT(ADDRESS(MATCH(A4158,'contribution par jour-semaine'!A:A,0),MATCH(B4158,'contribution par jour-semaine'!$1:$1,0),4,1,"contribution par jour-semaine")),"")</f>
        <v>4660.6572265625</v>
      </c>
      <c r="D4158" s="4" t="str">
        <f ca="1">VLOOKUP(A4158,predictions!A:B,2,FALSE)</f>
        <v>13/02/2023</v>
      </c>
      <c r="E4158" s="4">
        <f t="shared" ca="1" si="16"/>
        <v>44970</v>
      </c>
    </row>
    <row r="4159" spans="1:5" ht="13" x14ac:dyDescent="0.15">
      <c r="A4159" s="1">
        <f ca="1">IFERROR(__xludf.DUMMYFUNCTION("""COMPUTED_VALUE"""),138)</f>
        <v>138</v>
      </c>
      <c r="B4159" s="1" t="str">
        <f ca="1">IFERROR(__xludf.DUMMYFUNCTION("""COMPUTED_VALUE"""),"Media_TV_BFM TV contribution")</f>
        <v>Media_TV_BFM TV contribution</v>
      </c>
      <c r="C4159" s="1">
        <f ca="1">IFERROR(INDIRECT(ADDRESS(MATCH(A4159,'contribution par jour-semaine'!A:A,0),MATCH(B4159,'contribution par jour-semaine'!$1:$1,0),4,1,"contribution par jour-semaine")),"")</f>
        <v>1901.8348388671875</v>
      </c>
      <c r="D4159" s="4" t="str">
        <f ca="1">VLOOKUP(A4159,predictions!A:B,2,FALSE)</f>
        <v>13/02/2023</v>
      </c>
      <c r="E4159" s="4">
        <f t="shared" ca="1" si="16"/>
        <v>44970</v>
      </c>
    </row>
    <row r="4160" spans="1:5" ht="13" x14ac:dyDescent="0.15">
      <c r="A4160" s="1">
        <f ca="1">IFERROR(__xludf.DUMMYFUNCTION("""COMPUTED_VALUE"""),138)</f>
        <v>138</v>
      </c>
      <c r="B4160" s="1" t="str">
        <f ca="1">IFERROR(__xludf.DUMMYFUNCTION("""COMPUTED_VALUE"""),"Media_TV_C8 contribution")</f>
        <v>Media_TV_C8 contribution</v>
      </c>
      <c r="C4160" s="1">
        <f ca="1">IFERROR(INDIRECT(ADDRESS(MATCH(A4160,'contribution par jour-semaine'!A:A,0),MATCH(B4160,'contribution par jour-semaine'!$1:$1,0),4,1,"contribution par jour-semaine")),"")</f>
        <v>5196.63818359375</v>
      </c>
      <c r="D4160" s="4" t="str">
        <f ca="1">VLOOKUP(A4160,predictions!A:B,2,FALSE)</f>
        <v>13/02/2023</v>
      </c>
      <c r="E4160" s="4">
        <f t="shared" ca="1" si="16"/>
        <v>44970</v>
      </c>
    </row>
    <row r="4161" spans="1:5" ht="13" x14ac:dyDescent="0.15">
      <c r="A4161" s="1">
        <f ca="1">IFERROR(__xludf.DUMMYFUNCTION("""COMPUTED_VALUE"""),138)</f>
        <v>138</v>
      </c>
      <c r="B4161" s="1" t="str">
        <f ca="1">IFERROR(__xludf.DUMMYFUNCTION("""COMPUTED_VALUE"""),"Media_TV_TF1 SERIES FILMS contribution")</f>
        <v>Media_TV_TF1 SERIES FILMS contribution</v>
      </c>
      <c r="C4161" s="1">
        <f ca="1">IFERROR(INDIRECT(ADDRESS(MATCH(A4161,'contribution par jour-semaine'!A:A,0),MATCH(B4161,'contribution par jour-semaine'!$1:$1,0),4,1,"contribution par jour-semaine")),"")</f>
        <v>2595.89306640625</v>
      </c>
      <c r="D4161" s="4" t="str">
        <f ca="1">VLOOKUP(A4161,predictions!A:B,2,FALSE)</f>
        <v>13/02/2023</v>
      </c>
      <c r="E4161" s="4">
        <f t="shared" ca="1" si="16"/>
        <v>44970</v>
      </c>
    </row>
    <row r="4162" spans="1:5" ht="13" x14ac:dyDescent="0.15">
      <c r="A4162" s="1">
        <f ca="1">IFERROR(__xludf.DUMMYFUNCTION("""COMPUTED_VALUE"""),138)</f>
        <v>138</v>
      </c>
      <c r="B4162" s="1" t="str">
        <f ca="1">IFERROR(__xludf.DUMMYFUNCTION("""COMPUTED_VALUE"""),"Media_TV_NRJ12 contribution")</f>
        <v>Media_TV_NRJ12 contribution</v>
      </c>
      <c r="C4162" s="1">
        <f ca="1">IFERROR(INDIRECT(ADDRESS(MATCH(A4162,'contribution par jour-semaine'!A:A,0),MATCH(B4162,'contribution par jour-semaine'!$1:$1,0),4,1,"contribution par jour-semaine")),"")</f>
        <v>1093.142333984375</v>
      </c>
      <c r="D4162" s="4" t="str">
        <f ca="1">VLOOKUP(A4162,predictions!A:B,2,FALSE)</f>
        <v>13/02/2023</v>
      </c>
      <c r="E4162" s="4">
        <f t="shared" ca="1" si="16"/>
        <v>44970</v>
      </c>
    </row>
    <row r="4163" spans="1:5" ht="13" x14ac:dyDescent="0.15">
      <c r="A4163" s="1">
        <f ca="1">IFERROR(__xludf.DUMMYFUNCTION("""COMPUTED_VALUE"""),138)</f>
        <v>138</v>
      </c>
      <c r="B4163" s="1" t="str">
        <f ca="1">IFERROR(__xludf.DUMMYFUNCTION("""COMPUTED_VALUE"""),"Media_Search contribution")</f>
        <v>Media_Search contribution</v>
      </c>
      <c r="C4163" s="1">
        <f ca="1">IFERROR(INDIRECT(ADDRESS(MATCH(A4163,'contribution par jour-semaine'!A:A,0),MATCH(B4163,'contribution par jour-semaine'!$1:$1,0),4,1,"contribution par jour-semaine")),"")</f>
        <v>67683.234375</v>
      </c>
      <c r="D4163" s="4" t="str">
        <f ca="1">VLOOKUP(A4163,predictions!A:B,2,FALSE)</f>
        <v>13/02/2023</v>
      </c>
      <c r="E4163" s="4">
        <f t="shared" ca="1" si="16"/>
        <v>44970</v>
      </c>
    </row>
    <row r="4164" spans="1:5" ht="13" x14ac:dyDescent="0.15">
      <c r="A4164" s="1">
        <f ca="1">IFERROR(__xludf.DUMMYFUNCTION("""COMPUTED_VALUE"""),138)</f>
        <v>138</v>
      </c>
      <c r="B4164" s="1" t="str">
        <f ca="1">IFERROR(__xludf.DUMMYFUNCTION("""COMPUTED_VALUE"""),"Media_Social contribution")</f>
        <v>Media_Social contribution</v>
      </c>
      <c r="C4164" s="1">
        <f ca="1">IFERROR(INDIRECT(ADDRESS(MATCH(A4164,'contribution par jour-semaine'!A:A,0),MATCH(B4164,'contribution par jour-semaine'!$1:$1,0),4,1,"contribution par jour-semaine")),"")</f>
        <v>86563.9140625</v>
      </c>
      <c r="D4164" s="4" t="str">
        <f ca="1">VLOOKUP(A4164,predictions!A:B,2,FALSE)</f>
        <v>13/02/2023</v>
      </c>
      <c r="E4164" s="4">
        <f t="shared" ca="1" si="16"/>
        <v>44970</v>
      </c>
    </row>
    <row r="4165" spans="1:5" ht="13" x14ac:dyDescent="0.15">
      <c r="A4165" s="1">
        <f ca="1">IFERROR(__xludf.DUMMYFUNCTION("""COMPUTED_VALUE"""),138)</f>
        <v>138</v>
      </c>
      <c r="B4165" s="1" t="str">
        <f ca="1">IFERROR(__xludf.DUMMYFUNCTION("""COMPUTED_VALUE"""),"Media_Display contribution")</f>
        <v>Media_Display contribution</v>
      </c>
      <c r="C4165" s="1">
        <f ca="1">IFERROR(INDIRECT(ADDRESS(MATCH(A4165,'contribution par jour-semaine'!A:A,0),MATCH(B4165,'contribution par jour-semaine'!$1:$1,0),4,1,"contribution par jour-semaine")),"")</f>
        <v>22421.029296875</v>
      </c>
      <c r="D4165" s="4" t="str">
        <f ca="1">VLOOKUP(A4165,predictions!A:B,2,FALSE)</f>
        <v>13/02/2023</v>
      </c>
      <c r="E4165" s="4">
        <f t="shared" ca="1" si="16"/>
        <v>44970</v>
      </c>
    </row>
    <row r="4166" spans="1:5" ht="13" x14ac:dyDescent="0.15">
      <c r="A4166" s="1">
        <f ca="1">IFERROR(__xludf.DUMMYFUNCTION("""COMPUTED_VALUE"""),138)</f>
        <v>138</v>
      </c>
      <c r="B4166" s="1" t="str">
        <f ca="1">IFERROR(__xludf.DUMMYFUNCTION("""COMPUTED_VALUE"""),"Media_OOH_JC DECAUX VITRINE 2M2 NATIONAL contribution")</f>
        <v>Media_OOH_JC DECAUX VITRINE 2M2 NATIONAL contribution</v>
      </c>
      <c r="C4166" s="1">
        <f ca="1">IFERROR(INDIRECT(ADDRESS(MATCH(A4166,'contribution par jour-semaine'!A:A,0),MATCH(B4166,'contribution par jour-semaine'!$1:$1,0),4,1,"contribution par jour-semaine")),"")</f>
        <v>29960.390625</v>
      </c>
      <c r="D4166" s="4" t="str">
        <f ca="1">VLOOKUP(A4166,predictions!A:B,2,FALSE)</f>
        <v>13/02/2023</v>
      </c>
      <c r="E4166" s="4">
        <f t="shared" ca="1" si="16"/>
        <v>44970</v>
      </c>
    </row>
    <row r="4167" spans="1:5" ht="13" x14ac:dyDescent="0.15">
      <c r="A4167" s="1">
        <f ca="1">IFERROR(__xludf.DUMMYFUNCTION("""COMPUTED_VALUE"""),138)</f>
        <v>138</v>
      </c>
      <c r="B4167" s="1" t="str">
        <f ca="1">IFERROR(__xludf.DUMMYFUNCTION("""COMPUTED_VALUE"""),"Media_OOH_METROBUS METRO NATIONAL contribution")</f>
        <v>Media_OOH_METROBUS METRO NATIONAL contribution</v>
      </c>
      <c r="C4167" s="1">
        <f ca="1">IFERROR(INDIRECT(ADDRESS(MATCH(A4167,'contribution par jour-semaine'!A:A,0),MATCH(B4167,'contribution par jour-semaine'!$1:$1,0),4,1,"contribution par jour-semaine")),"")</f>
        <v>1892.48876953125</v>
      </c>
      <c r="D4167" s="4" t="str">
        <f ca="1">VLOOKUP(A4167,predictions!A:B,2,FALSE)</f>
        <v>13/02/2023</v>
      </c>
      <c r="E4167" s="4">
        <f t="shared" ca="1" si="16"/>
        <v>44970</v>
      </c>
    </row>
    <row r="4168" spans="1:5" ht="13" x14ac:dyDescent="0.15">
      <c r="A4168" s="1">
        <f ca="1">IFERROR(__xludf.DUMMYFUNCTION("""COMPUTED_VALUE"""),138)</f>
        <v>138</v>
      </c>
      <c r="B4168" s="1" t="str">
        <f ca="1">IFERROR(__xludf.DUMMYFUNCTION("""COMPUTED_VALUE"""),"Media_OOH_CLEAR CHANNEL SHOPPING MALLS contribution")</f>
        <v>Media_OOH_CLEAR CHANNEL SHOPPING MALLS contribution</v>
      </c>
      <c r="C4168" s="1">
        <f ca="1">IFERROR(INDIRECT(ADDRESS(MATCH(A4168,'contribution par jour-semaine'!A:A,0),MATCH(B4168,'contribution par jour-semaine'!$1:$1,0),4,1,"contribution par jour-semaine")),"")</f>
        <v>3611.490478515625</v>
      </c>
      <c r="D4168" s="4" t="str">
        <f ca="1">VLOOKUP(A4168,predictions!A:B,2,FALSE)</f>
        <v>13/02/2023</v>
      </c>
      <c r="E4168" s="4">
        <f t="shared" ca="1" si="16"/>
        <v>44970</v>
      </c>
    </row>
    <row r="4169" spans="1:5" ht="13" x14ac:dyDescent="0.15">
      <c r="A4169" s="1">
        <f ca="1">IFERROR(__xludf.DUMMYFUNCTION("""COMPUTED_VALUE"""),138)</f>
        <v>138</v>
      </c>
      <c r="B4169" s="1" t="str">
        <f ca="1">IFERROR(__xludf.DUMMYFUNCTION("""COMPUTED_VALUE"""),"Media_OOH_MEDIAGARES TRANSPORT contribution")</f>
        <v>Media_OOH_MEDIAGARES TRANSPORT contribution</v>
      </c>
      <c r="C4169" s="1">
        <f ca="1">IFERROR(INDIRECT(ADDRESS(MATCH(A4169,'contribution par jour-semaine'!A:A,0),MATCH(B4169,'contribution par jour-semaine'!$1:$1,0),4,1,"contribution par jour-semaine")),"")</f>
        <v>8608.298828125</v>
      </c>
      <c r="D4169" s="4" t="str">
        <f ca="1">VLOOKUP(A4169,predictions!A:B,2,FALSE)</f>
        <v>13/02/2023</v>
      </c>
      <c r="E4169" s="4">
        <f t="shared" ca="1" si="16"/>
        <v>44970</v>
      </c>
    </row>
    <row r="4170" spans="1:5" ht="13" x14ac:dyDescent="0.15">
      <c r="A4170" s="1">
        <f ca="1">IFERROR(__xludf.DUMMYFUNCTION("""COMPUTED_VALUE"""),138)</f>
        <v>138</v>
      </c>
      <c r="B4170" s="1" t="str">
        <f ca="1">IFERROR(__xludf.DUMMYFUNCTION("""COMPUTED_VALUE"""),"Media_OOH_Others contribution")</f>
        <v>Media_OOH_Others contribution</v>
      </c>
      <c r="C4170" s="1">
        <f ca="1">IFERROR(INDIRECT(ADDRESS(MATCH(A4170,'contribution par jour-semaine'!A:A,0),MATCH(B4170,'contribution par jour-semaine'!$1:$1,0),4,1,"contribution par jour-semaine")),"")</f>
        <v>1831.3280029296875</v>
      </c>
      <c r="D4170" s="4" t="str">
        <f ca="1">VLOOKUP(A4170,predictions!A:B,2,FALSE)</f>
        <v>13/02/2023</v>
      </c>
      <c r="E4170" s="4">
        <f t="shared" ca="1" si="16"/>
        <v>44970</v>
      </c>
    </row>
    <row r="4171" spans="1:5" ht="13" x14ac:dyDescent="0.15">
      <c r="A4171" s="1">
        <f ca="1">IFERROR(__xludf.DUMMYFUNCTION("""COMPUTED_VALUE"""),138)</f>
        <v>138</v>
      </c>
      <c r="B4171" s="1" t="str">
        <f ca="1">IFERROR(__xludf.DUMMYFUNCTION("""COMPUTED_VALUE"""),"baseline contribution")</f>
        <v>baseline contribution</v>
      </c>
      <c r="C4171" s="1">
        <f ca="1">IFERROR(INDIRECT(ADDRESS(MATCH(A4171,'contribution par jour-semaine'!A:A,0),MATCH(B4171,'contribution par jour-semaine'!$1:$1,0),4,1,"contribution par jour-semaine")),"")</f>
        <v>1325538.75</v>
      </c>
      <c r="D4171" s="4" t="str">
        <f ca="1">VLOOKUP(A4171,predictions!A:B,2,FALSE)</f>
        <v>13/02/2023</v>
      </c>
      <c r="E4171" s="4">
        <f t="shared" ca="1" si="16"/>
        <v>44970</v>
      </c>
    </row>
    <row r="4172" spans="1:5" ht="13" x14ac:dyDescent="0.15">
      <c r="A4172" s="1">
        <f ca="1">IFERROR(__xludf.DUMMYFUNCTION("""COMPUTED_VALUE"""),139)</f>
        <v>139</v>
      </c>
      <c r="B4172" s="1" t="str">
        <f ca="1">IFERROR(__xludf.DUMMYFUNCTION("""COMPUTED_VALUE"""),"Media_Print_Others contribution")</f>
        <v>Media_Print_Others contribution</v>
      </c>
      <c r="C4172" s="1">
        <f ca="1">IFERROR(INDIRECT(ADDRESS(MATCH(A4172,'contribution par jour-semaine'!A:A,0),MATCH(B4172,'contribution par jour-semaine'!$1:$1,0),4,1,"contribution par jour-semaine")),"")</f>
        <v>20272.08984375</v>
      </c>
      <c r="D4172" s="4" t="str">
        <f ca="1">VLOOKUP(A4172,predictions!A:B,2,FALSE)</f>
        <v>20/02/2023</v>
      </c>
      <c r="E4172" s="4">
        <f t="shared" ca="1" si="16"/>
        <v>44977</v>
      </c>
    </row>
    <row r="4173" spans="1:5" ht="13" x14ac:dyDescent="0.15">
      <c r="A4173" s="1">
        <f ca="1">IFERROR(__xludf.DUMMYFUNCTION("""COMPUTED_VALUE"""),139)</f>
        <v>139</v>
      </c>
      <c r="B4173" s="1" t="str">
        <f ca="1">IFERROR(__xludf.DUMMYFUNCTION("""COMPUTED_VALUE"""),"Media_Print_ELLE contribution")</f>
        <v>Media_Print_ELLE contribution</v>
      </c>
      <c r="C4173" s="1">
        <f ca="1">IFERROR(INDIRECT(ADDRESS(MATCH(A4173,'contribution par jour-semaine'!A:A,0),MATCH(B4173,'contribution par jour-semaine'!$1:$1,0),4,1,"contribution par jour-semaine")),"")</f>
        <v>33469.53125</v>
      </c>
      <c r="D4173" s="4" t="str">
        <f ca="1">VLOOKUP(A4173,predictions!A:B,2,FALSE)</f>
        <v>20/02/2023</v>
      </c>
      <c r="E4173" s="4">
        <f t="shared" ca="1" si="16"/>
        <v>44977</v>
      </c>
    </row>
    <row r="4174" spans="1:5" ht="13" x14ac:dyDescent="0.15">
      <c r="A4174" s="1">
        <f ca="1">IFERROR(__xludf.DUMMYFUNCTION("""COMPUTED_VALUE"""),139)</f>
        <v>139</v>
      </c>
      <c r="B4174" s="1" t="str">
        <f ca="1">IFERROR(__xludf.DUMMYFUNCTION("""COMPUTED_VALUE"""),"Media_Print_MADAME FIGARO contribution")</f>
        <v>Media_Print_MADAME FIGARO contribution</v>
      </c>
      <c r="C4174" s="1">
        <f ca="1">IFERROR(INDIRECT(ADDRESS(MATCH(A4174,'contribution par jour-semaine'!A:A,0),MATCH(B4174,'contribution par jour-semaine'!$1:$1,0),4,1,"contribution par jour-semaine")),"")</f>
        <v>21525.224609375</v>
      </c>
      <c r="D4174" s="4" t="str">
        <f ca="1">VLOOKUP(A4174,predictions!A:B,2,FALSE)</f>
        <v>20/02/2023</v>
      </c>
      <c r="E4174" s="4">
        <f t="shared" ca="1" si="16"/>
        <v>44977</v>
      </c>
    </row>
    <row r="4175" spans="1:5" ht="13" x14ac:dyDescent="0.15">
      <c r="A4175" s="1">
        <f ca="1">IFERROR(__xludf.DUMMYFUNCTION("""COMPUTED_VALUE"""),139)</f>
        <v>139</v>
      </c>
      <c r="B4175" s="1" t="str">
        <f ca="1">IFERROR(__xludf.DUMMYFUNCTION("""COMPUTED_VALUE"""),"Media_Print_MARIE CLAIRE contribution")</f>
        <v>Media_Print_MARIE CLAIRE contribution</v>
      </c>
      <c r="C4175" s="1">
        <f ca="1">IFERROR(INDIRECT(ADDRESS(MATCH(A4175,'contribution par jour-semaine'!A:A,0),MATCH(B4175,'contribution par jour-semaine'!$1:$1,0),4,1,"contribution par jour-semaine")),"")</f>
        <v>17705.9453125</v>
      </c>
      <c r="D4175" s="4" t="str">
        <f ca="1">VLOOKUP(A4175,predictions!A:B,2,FALSE)</f>
        <v>20/02/2023</v>
      </c>
      <c r="E4175" s="4">
        <f t="shared" ca="1" si="16"/>
        <v>44977</v>
      </c>
    </row>
    <row r="4176" spans="1:5" ht="13" x14ac:dyDescent="0.15">
      <c r="A4176" s="1">
        <f ca="1">IFERROR(__xludf.DUMMYFUNCTION("""COMPUTED_VALUE"""),139)</f>
        <v>139</v>
      </c>
      <c r="B4176" s="1" t="str">
        <f ca="1">IFERROR(__xludf.DUMMYFUNCTION("""COMPUTED_VALUE"""),"Media_Print_VERSION FEMINA contribution")</f>
        <v>Media_Print_VERSION FEMINA contribution</v>
      </c>
      <c r="C4176" s="1">
        <f ca="1">IFERROR(INDIRECT(ADDRESS(MATCH(A4176,'contribution par jour-semaine'!A:A,0),MATCH(B4176,'contribution par jour-semaine'!$1:$1,0),4,1,"contribution par jour-semaine")),"")</f>
        <v>50562.00390625</v>
      </c>
      <c r="D4176" s="4" t="str">
        <f ca="1">VLOOKUP(A4176,predictions!A:B,2,FALSE)</f>
        <v>20/02/2023</v>
      </c>
      <c r="E4176" s="4">
        <f t="shared" ca="1" si="16"/>
        <v>44977</v>
      </c>
    </row>
    <row r="4177" spans="1:5" ht="13" x14ac:dyDescent="0.15">
      <c r="A4177" s="1">
        <f ca="1">IFERROR(__xludf.DUMMYFUNCTION("""COMPUTED_VALUE"""),139)</f>
        <v>139</v>
      </c>
      <c r="B4177" s="1" t="str">
        <f ca="1">IFERROR(__xludf.DUMMYFUNCTION("""COMPUTED_VALUE"""),"Media_Print_GALA contribution")</f>
        <v>Media_Print_GALA contribution</v>
      </c>
      <c r="C4177" s="1">
        <f ca="1">IFERROR(INDIRECT(ADDRESS(MATCH(A4177,'contribution par jour-semaine'!A:A,0),MATCH(B4177,'contribution par jour-semaine'!$1:$1,0),4,1,"contribution par jour-semaine")),"")</f>
        <v>25549.236328125</v>
      </c>
      <c r="D4177" s="4" t="str">
        <f ca="1">VLOOKUP(A4177,predictions!A:B,2,FALSE)</f>
        <v>20/02/2023</v>
      </c>
      <c r="E4177" s="4">
        <f t="shared" ca="1" si="16"/>
        <v>44977</v>
      </c>
    </row>
    <row r="4178" spans="1:5" ht="13" x14ac:dyDescent="0.15">
      <c r="A4178" s="1">
        <f ca="1">IFERROR(__xludf.DUMMYFUNCTION("""COMPUTED_VALUE"""),139)</f>
        <v>139</v>
      </c>
      <c r="B4178" s="1" t="str">
        <f ca="1">IFERROR(__xludf.DUMMYFUNCTION("""COMPUTED_VALUE"""),"Media_Print_COSMOPOLITAN contribution")</f>
        <v>Media_Print_COSMOPOLITAN contribution</v>
      </c>
      <c r="C4178" s="1">
        <f ca="1">IFERROR(INDIRECT(ADDRESS(MATCH(A4178,'contribution par jour-semaine'!A:A,0),MATCH(B4178,'contribution par jour-semaine'!$1:$1,0),4,1,"contribution par jour-semaine")),"")</f>
        <v>35089.5234375</v>
      </c>
      <c r="D4178" s="4" t="str">
        <f ca="1">VLOOKUP(A4178,predictions!A:B,2,FALSE)</f>
        <v>20/02/2023</v>
      </c>
      <c r="E4178" s="4">
        <f t="shared" ca="1" si="16"/>
        <v>44977</v>
      </c>
    </row>
    <row r="4179" spans="1:5" ht="13" x14ac:dyDescent="0.15">
      <c r="A4179" s="1">
        <f ca="1">IFERROR(__xludf.DUMMYFUNCTION("""COMPUTED_VALUE"""),139)</f>
        <v>139</v>
      </c>
      <c r="B4179" s="1" t="str">
        <f ca="1">IFERROR(__xludf.DUMMYFUNCTION("""COMPUTED_VALUE"""),"Media_Print_FEMME ACTUELLE contribution")</f>
        <v>Media_Print_FEMME ACTUELLE contribution</v>
      </c>
      <c r="C4179" s="1">
        <f ca="1">IFERROR(INDIRECT(ADDRESS(MATCH(A4179,'contribution par jour-semaine'!A:A,0),MATCH(B4179,'contribution par jour-semaine'!$1:$1,0),4,1,"contribution par jour-semaine")),"")</f>
        <v>14175.6845703125</v>
      </c>
      <c r="D4179" s="4" t="str">
        <f ca="1">VLOOKUP(A4179,predictions!A:B,2,FALSE)</f>
        <v>20/02/2023</v>
      </c>
      <c r="E4179" s="4">
        <f t="shared" ca="1" si="16"/>
        <v>44977</v>
      </c>
    </row>
    <row r="4180" spans="1:5" ht="13" x14ac:dyDescent="0.15">
      <c r="A4180" s="1">
        <f ca="1">IFERROR(__xludf.DUMMYFUNCTION("""COMPUTED_VALUE"""),139)</f>
        <v>139</v>
      </c>
      <c r="B4180" s="1" t="str">
        <f ca="1">IFERROR(__xludf.DUMMYFUNCTION("""COMPUTED_VALUE"""),"Media_Print_PARIS MATCH contribution")</f>
        <v>Media_Print_PARIS MATCH contribution</v>
      </c>
      <c r="C4180" s="1">
        <f ca="1">IFERROR(INDIRECT(ADDRESS(MATCH(A4180,'contribution par jour-semaine'!A:A,0),MATCH(B4180,'contribution par jour-semaine'!$1:$1,0),4,1,"contribution par jour-semaine")),"")</f>
        <v>6370.3046875</v>
      </c>
      <c r="D4180" s="4" t="str">
        <f ca="1">VLOOKUP(A4180,predictions!A:B,2,FALSE)</f>
        <v>20/02/2023</v>
      </c>
      <c r="E4180" s="4">
        <f t="shared" ca="1" si="16"/>
        <v>44977</v>
      </c>
    </row>
    <row r="4181" spans="1:5" ht="13" x14ac:dyDescent="0.15">
      <c r="A4181" s="1">
        <f ca="1">IFERROR(__xludf.DUMMYFUNCTION("""COMPUTED_VALUE"""),139)</f>
        <v>139</v>
      </c>
      <c r="B4181" s="1" t="str">
        <f ca="1">IFERROR(__xludf.DUMMYFUNCTION("""COMPUTED_VALUE"""),"Media_Print_BIBA contribution")</f>
        <v>Media_Print_BIBA contribution</v>
      </c>
      <c r="C4181" s="1">
        <f ca="1">IFERROR(INDIRECT(ADDRESS(MATCH(A4181,'contribution par jour-semaine'!A:A,0),MATCH(B4181,'contribution par jour-semaine'!$1:$1,0),4,1,"contribution par jour-semaine")),"")</f>
        <v>36371.33984375</v>
      </c>
      <c r="D4181" s="4" t="str">
        <f ca="1">VLOOKUP(A4181,predictions!A:B,2,FALSE)</f>
        <v>20/02/2023</v>
      </c>
      <c r="E4181" s="4">
        <f t="shared" ca="1" si="16"/>
        <v>44977</v>
      </c>
    </row>
    <row r="4182" spans="1:5" ht="13" x14ac:dyDescent="0.15">
      <c r="A4182" s="1">
        <f ca="1">IFERROR(__xludf.DUMMYFUNCTION("""COMPUTED_VALUE"""),139)</f>
        <v>139</v>
      </c>
      <c r="B4182" s="1" t="str">
        <f ca="1">IFERROR(__xludf.DUMMYFUNCTION("""COMPUTED_VALUE"""),"Media_Print_AVANTAGES contribution")</f>
        <v>Media_Print_AVANTAGES contribution</v>
      </c>
      <c r="C4182" s="1">
        <f ca="1">IFERROR(INDIRECT(ADDRESS(MATCH(A4182,'contribution par jour-semaine'!A:A,0),MATCH(B4182,'contribution par jour-semaine'!$1:$1,0),4,1,"contribution par jour-semaine")),"")</f>
        <v>13078.6630859375</v>
      </c>
      <c r="D4182" s="4" t="str">
        <f ca="1">VLOOKUP(A4182,predictions!A:B,2,FALSE)</f>
        <v>20/02/2023</v>
      </c>
      <c r="E4182" s="4">
        <f t="shared" ca="1" si="16"/>
        <v>44977</v>
      </c>
    </row>
    <row r="4183" spans="1:5" ht="13" x14ac:dyDescent="0.15">
      <c r="A4183" s="1">
        <f ca="1">IFERROR(__xludf.DUMMYFUNCTION("""COMPUTED_VALUE"""),139)</f>
        <v>139</v>
      </c>
      <c r="B4183" s="1" t="str">
        <f ca="1">IFERROR(__xludf.DUMMYFUNCTION("""COMPUTED_VALUE"""),"Media_Print_PSYCHOLOGIES contribution")</f>
        <v>Media_Print_PSYCHOLOGIES contribution</v>
      </c>
      <c r="C4183" s="1">
        <f ca="1">IFERROR(INDIRECT(ADDRESS(MATCH(A4183,'contribution par jour-semaine'!A:A,0),MATCH(B4183,'contribution par jour-semaine'!$1:$1,0),4,1,"contribution par jour-semaine")),"")</f>
        <v>7515.2802734375</v>
      </c>
      <c r="D4183" s="4" t="str">
        <f ca="1">VLOOKUP(A4183,predictions!A:B,2,FALSE)</f>
        <v>20/02/2023</v>
      </c>
      <c r="E4183" s="4">
        <f t="shared" ca="1" si="16"/>
        <v>44977</v>
      </c>
    </row>
    <row r="4184" spans="1:5" ht="13" x14ac:dyDescent="0.15">
      <c r="A4184" s="1">
        <f ca="1">IFERROR(__xludf.DUMMYFUNCTION("""COMPUTED_VALUE"""),139)</f>
        <v>139</v>
      </c>
      <c r="B4184" s="1" t="str">
        <f ca="1">IFERROR(__xludf.DUMMYFUNCTION("""COMPUTED_VALUE"""),"Media_TV_TF1 contribution")</f>
        <v>Media_TV_TF1 contribution</v>
      </c>
      <c r="C4184" s="1">
        <f ca="1">IFERROR(INDIRECT(ADDRESS(MATCH(A4184,'contribution par jour-semaine'!A:A,0),MATCH(B4184,'contribution par jour-semaine'!$1:$1,0),4,1,"contribution par jour-semaine")),"")</f>
        <v>7442.7880859375</v>
      </c>
      <c r="D4184" s="4" t="str">
        <f ca="1">VLOOKUP(A4184,predictions!A:B,2,FALSE)</f>
        <v>20/02/2023</v>
      </c>
      <c r="E4184" s="4">
        <f t="shared" ca="1" si="16"/>
        <v>44977</v>
      </c>
    </row>
    <row r="4185" spans="1:5" ht="13" x14ac:dyDescent="0.15">
      <c r="A4185" s="1">
        <f ca="1">IFERROR(__xludf.DUMMYFUNCTION("""COMPUTED_VALUE"""),139)</f>
        <v>139</v>
      </c>
      <c r="B4185" s="1" t="str">
        <f ca="1">IFERROR(__xludf.DUMMYFUNCTION("""COMPUTED_VALUE"""),"Media_TV_Others contribution")</f>
        <v>Media_TV_Others contribution</v>
      </c>
      <c r="C4185" s="1">
        <f ca="1">IFERROR(INDIRECT(ADDRESS(MATCH(A4185,'contribution par jour-semaine'!A:A,0),MATCH(B4185,'contribution par jour-semaine'!$1:$1,0),4,1,"contribution par jour-semaine")),"")</f>
        <v>8482.1806640625</v>
      </c>
      <c r="D4185" s="4" t="str">
        <f ca="1">VLOOKUP(A4185,predictions!A:B,2,FALSE)</f>
        <v>20/02/2023</v>
      </c>
      <c r="E4185" s="4">
        <f t="shared" ca="1" si="16"/>
        <v>44977</v>
      </c>
    </row>
    <row r="4186" spans="1:5" ht="13" x14ac:dyDescent="0.15">
      <c r="A4186" s="1">
        <f ca="1">IFERROR(__xludf.DUMMYFUNCTION("""COMPUTED_VALUE"""),139)</f>
        <v>139</v>
      </c>
      <c r="B4186" s="1" t="str">
        <f ca="1">IFERROR(__xludf.DUMMYFUNCTION("""COMPUTED_VALUE"""),"Media_TV_M6 contribution")</f>
        <v>Media_TV_M6 contribution</v>
      </c>
      <c r="C4186" s="1">
        <f ca="1">IFERROR(INDIRECT(ADDRESS(MATCH(A4186,'contribution par jour-semaine'!A:A,0),MATCH(B4186,'contribution par jour-semaine'!$1:$1,0),4,1,"contribution par jour-semaine")),"")</f>
        <v>16582.986328125</v>
      </c>
      <c r="D4186" s="4" t="str">
        <f ca="1">VLOOKUP(A4186,predictions!A:B,2,FALSE)</f>
        <v>20/02/2023</v>
      </c>
      <c r="E4186" s="4">
        <f t="shared" ca="1" si="16"/>
        <v>44977</v>
      </c>
    </row>
    <row r="4187" spans="1:5" ht="13" x14ac:dyDescent="0.15">
      <c r="A4187" s="1">
        <f ca="1">IFERROR(__xludf.DUMMYFUNCTION("""COMPUTED_VALUE"""),139)</f>
        <v>139</v>
      </c>
      <c r="B4187" s="1" t="str">
        <f ca="1">IFERROR(__xludf.DUMMYFUNCTION("""COMPUTED_VALUE"""),"Media_TV_TMC contribution")</f>
        <v>Media_TV_TMC contribution</v>
      </c>
      <c r="C4187" s="1">
        <f ca="1">IFERROR(INDIRECT(ADDRESS(MATCH(A4187,'contribution par jour-semaine'!A:A,0),MATCH(B4187,'contribution par jour-semaine'!$1:$1,0),4,1,"contribution par jour-semaine")),"")</f>
        <v>10995.6708984375</v>
      </c>
      <c r="D4187" s="4" t="str">
        <f ca="1">VLOOKUP(A4187,predictions!A:B,2,FALSE)</f>
        <v>20/02/2023</v>
      </c>
      <c r="E4187" s="4">
        <f t="shared" ca="1" si="16"/>
        <v>44977</v>
      </c>
    </row>
    <row r="4188" spans="1:5" ht="13" x14ac:dyDescent="0.15">
      <c r="A4188" s="1">
        <f ca="1">IFERROR(__xludf.DUMMYFUNCTION("""COMPUTED_VALUE"""),139)</f>
        <v>139</v>
      </c>
      <c r="B4188" s="1" t="str">
        <f ca="1">IFERROR(__xludf.DUMMYFUNCTION("""COMPUTED_VALUE"""),"Media_TV_FRANCE 2 contribution")</f>
        <v>Media_TV_FRANCE 2 contribution</v>
      </c>
      <c r="C4188" s="1">
        <f ca="1">IFERROR(INDIRECT(ADDRESS(MATCH(A4188,'contribution par jour-semaine'!A:A,0),MATCH(B4188,'contribution par jour-semaine'!$1:$1,0),4,1,"contribution par jour-semaine")),"")</f>
        <v>11060.474609375</v>
      </c>
      <c r="D4188" s="4" t="str">
        <f ca="1">VLOOKUP(A4188,predictions!A:B,2,FALSE)</f>
        <v>20/02/2023</v>
      </c>
      <c r="E4188" s="4">
        <f t="shared" ca="1" si="16"/>
        <v>44977</v>
      </c>
    </row>
    <row r="4189" spans="1:5" ht="13" x14ac:dyDescent="0.15">
      <c r="A4189" s="1">
        <f ca="1">IFERROR(__xludf.DUMMYFUNCTION("""COMPUTED_VALUE"""),139)</f>
        <v>139</v>
      </c>
      <c r="B4189" s="1" t="str">
        <f ca="1">IFERROR(__xludf.DUMMYFUNCTION("""COMPUTED_VALUE"""),"Media_TV_BFM TV contribution")</f>
        <v>Media_TV_BFM TV contribution</v>
      </c>
      <c r="C4189" s="1">
        <f ca="1">IFERROR(INDIRECT(ADDRESS(MATCH(A4189,'contribution par jour-semaine'!A:A,0),MATCH(B4189,'contribution par jour-semaine'!$1:$1,0),4,1,"contribution par jour-semaine")),"")</f>
        <v>3188.00439453125</v>
      </c>
      <c r="D4189" s="4" t="str">
        <f ca="1">VLOOKUP(A4189,predictions!A:B,2,FALSE)</f>
        <v>20/02/2023</v>
      </c>
      <c r="E4189" s="4">
        <f t="shared" ca="1" si="16"/>
        <v>44977</v>
      </c>
    </row>
    <row r="4190" spans="1:5" ht="13" x14ac:dyDescent="0.15">
      <c r="A4190" s="1">
        <f ca="1">IFERROR(__xludf.DUMMYFUNCTION("""COMPUTED_VALUE"""),139)</f>
        <v>139</v>
      </c>
      <c r="B4190" s="1" t="str">
        <f ca="1">IFERROR(__xludf.DUMMYFUNCTION("""COMPUTED_VALUE"""),"Media_TV_C8 contribution")</f>
        <v>Media_TV_C8 contribution</v>
      </c>
      <c r="C4190" s="1">
        <f ca="1">IFERROR(INDIRECT(ADDRESS(MATCH(A4190,'contribution par jour-semaine'!A:A,0),MATCH(B4190,'contribution par jour-semaine'!$1:$1,0),4,1,"contribution par jour-semaine")),"")</f>
        <v>5045.33544921875</v>
      </c>
      <c r="D4190" s="4" t="str">
        <f ca="1">VLOOKUP(A4190,predictions!A:B,2,FALSE)</f>
        <v>20/02/2023</v>
      </c>
      <c r="E4190" s="4">
        <f t="shared" ca="1" si="16"/>
        <v>44977</v>
      </c>
    </row>
    <row r="4191" spans="1:5" ht="13" x14ac:dyDescent="0.15">
      <c r="A4191" s="1">
        <f ca="1">IFERROR(__xludf.DUMMYFUNCTION("""COMPUTED_VALUE"""),139)</f>
        <v>139</v>
      </c>
      <c r="B4191" s="1" t="str">
        <f ca="1">IFERROR(__xludf.DUMMYFUNCTION("""COMPUTED_VALUE"""),"Media_TV_TF1 SERIES FILMS contribution")</f>
        <v>Media_TV_TF1 SERIES FILMS contribution</v>
      </c>
      <c r="C4191" s="1">
        <f ca="1">IFERROR(INDIRECT(ADDRESS(MATCH(A4191,'contribution par jour-semaine'!A:A,0),MATCH(B4191,'contribution par jour-semaine'!$1:$1,0),4,1,"contribution par jour-semaine")),"")</f>
        <v>5416.18212890625</v>
      </c>
      <c r="D4191" s="4" t="str">
        <f ca="1">VLOOKUP(A4191,predictions!A:B,2,FALSE)</f>
        <v>20/02/2023</v>
      </c>
      <c r="E4191" s="4">
        <f t="shared" ca="1" si="16"/>
        <v>44977</v>
      </c>
    </row>
    <row r="4192" spans="1:5" ht="13" x14ac:dyDescent="0.15">
      <c r="A4192" s="1">
        <f ca="1">IFERROR(__xludf.DUMMYFUNCTION("""COMPUTED_VALUE"""),139)</f>
        <v>139</v>
      </c>
      <c r="B4192" s="1" t="str">
        <f ca="1">IFERROR(__xludf.DUMMYFUNCTION("""COMPUTED_VALUE"""),"Media_TV_NRJ12 contribution")</f>
        <v>Media_TV_NRJ12 contribution</v>
      </c>
      <c r="C4192" s="1">
        <f ca="1">IFERROR(INDIRECT(ADDRESS(MATCH(A4192,'contribution par jour-semaine'!A:A,0),MATCH(B4192,'contribution par jour-semaine'!$1:$1,0),4,1,"contribution par jour-semaine")),"")</f>
        <v>4659.2734375</v>
      </c>
      <c r="D4192" s="4" t="str">
        <f ca="1">VLOOKUP(A4192,predictions!A:B,2,FALSE)</f>
        <v>20/02/2023</v>
      </c>
      <c r="E4192" s="4">
        <f t="shared" ca="1" si="16"/>
        <v>44977</v>
      </c>
    </row>
    <row r="4193" spans="1:5" ht="13" x14ac:dyDescent="0.15">
      <c r="A4193" s="1">
        <f ca="1">IFERROR(__xludf.DUMMYFUNCTION("""COMPUTED_VALUE"""),139)</f>
        <v>139</v>
      </c>
      <c r="B4193" s="1" t="str">
        <f ca="1">IFERROR(__xludf.DUMMYFUNCTION("""COMPUTED_VALUE"""),"Media_Search contribution")</f>
        <v>Media_Search contribution</v>
      </c>
      <c r="C4193" s="1">
        <f ca="1">IFERROR(INDIRECT(ADDRESS(MATCH(A4193,'contribution par jour-semaine'!A:A,0),MATCH(B4193,'contribution par jour-semaine'!$1:$1,0),4,1,"contribution par jour-semaine")),"")</f>
        <v>66037.125</v>
      </c>
      <c r="D4193" s="4" t="str">
        <f ca="1">VLOOKUP(A4193,predictions!A:B,2,FALSE)</f>
        <v>20/02/2023</v>
      </c>
      <c r="E4193" s="4">
        <f t="shared" ca="1" si="16"/>
        <v>44977</v>
      </c>
    </row>
    <row r="4194" spans="1:5" ht="13" x14ac:dyDescent="0.15">
      <c r="A4194" s="1">
        <f ca="1">IFERROR(__xludf.DUMMYFUNCTION("""COMPUTED_VALUE"""),139)</f>
        <v>139</v>
      </c>
      <c r="B4194" s="1" t="str">
        <f ca="1">IFERROR(__xludf.DUMMYFUNCTION("""COMPUTED_VALUE"""),"Media_Social contribution")</f>
        <v>Media_Social contribution</v>
      </c>
      <c r="C4194" s="1">
        <f ca="1">IFERROR(INDIRECT(ADDRESS(MATCH(A4194,'contribution par jour-semaine'!A:A,0),MATCH(B4194,'contribution par jour-semaine'!$1:$1,0),4,1,"contribution par jour-semaine")),"")</f>
        <v>62709.80859375</v>
      </c>
      <c r="D4194" s="4" t="str">
        <f ca="1">VLOOKUP(A4194,predictions!A:B,2,FALSE)</f>
        <v>20/02/2023</v>
      </c>
      <c r="E4194" s="4">
        <f t="shared" ca="1" si="16"/>
        <v>44977</v>
      </c>
    </row>
    <row r="4195" spans="1:5" ht="13" x14ac:dyDescent="0.15">
      <c r="A4195" s="1">
        <f ca="1">IFERROR(__xludf.DUMMYFUNCTION("""COMPUTED_VALUE"""),139)</f>
        <v>139</v>
      </c>
      <c r="B4195" s="1" t="str">
        <f ca="1">IFERROR(__xludf.DUMMYFUNCTION("""COMPUTED_VALUE"""),"Media_Display contribution")</f>
        <v>Media_Display contribution</v>
      </c>
      <c r="C4195" s="1">
        <f ca="1">IFERROR(INDIRECT(ADDRESS(MATCH(A4195,'contribution par jour-semaine'!A:A,0),MATCH(B4195,'contribution par jour-semaine'!$1:$1,0),4,1,"contribution par jour-semaine")),"")</f>
        <v>32556.578125</v>
      </c>
      <c r="D4195" s="4" t="str">
        <f ca="1">VLOOKUP(A4195,predictions!A:B,2,FALSE)</f>
        <v>20/02/2023</v>
      </c>
      <c r="E4195" s="4">
        <f t="shared" ca="1" si="16"/>
        <v>44977</v>
      </c>
    </row>
    <row r="4196" spans="1:5" ht="13" x14ac:dyDescent="0.15">
      <c r="A4196" s="1">
        <f ca="1">IFERROR(__xludf.DUMMYFUNCTION("""COMPUTED_VALUE"""),139)</f>
        <v>139</v>
      </c>
      <c r="B4196" s="1" t="str">
        <f ca="1">IFERROR(__xludf.DUMMYFUNCTION("""COMPUTED_VALUE"""),"Media_OOH_JC DECAUX VITRINE 2M2 NATIONAL contribution")</f>
        <v>Media_OOH_JC DECAUX VITRINE 2M2 NATIONAL contribution</v>
      </c>
      <c r="C4196" s="1">
        <f ca="1">IFERROR(INDIRECT(ADDRESS(MATCH(A4196,'contribution par jour-semaine'!A:A,0),MATCH(B4196,'contribution par jour-semaine'!$1:$1,0),4,1,"contribution par jour-semaine")),"")</f>
        <v>30126.193359375</v>
      </c>
      <c r="D4196" s="4" t="str">
        <f ca="1">VLOOKUP(A4196,predictions!A:B,2,FALSE)</f>
        <v>20/02/2023</v>
      </c>
      <c r="E4196" s="4">
        <f t="shared" ca="1" si="16"/>
        <v>44977</v>
      </c>
    </row>
    <row r="4197" spans="1:5" ht="13" x14ac:dyDescent="0.15">
      <c r="A4197" s="1">
        <f ca="1">IFERROR(__xludf.DUMMYFUNCTION("""COMPUTED_VALUE"""),139)</f>
        <v>139</v>
      </c>
      <c r="B4197" s="1" t="str">
        <f ca="1">IFERROR(__xludf.DUMMYFUNCTION("""COMPUTED_VALUE"""),"Media_OOH_METROBUS METRO NATIONAL contribution")</f>
        <v>Media_OOH_METROBUS METRO NATIONAL contribution</v>
      </c>
      <c r="C4197" s="1">
        <f ca="1">IFERROR(INDIRECT(ADDRESS(MATCH(A4197,'contribution par jour-semaine'!A:A,0),MATCH(B4197,'contribution par jour-semaine'!$1:$1,0),4,1,"contribution par jour-semaine")),"")</f>
        <v>1777.918212890625</v>
      </c>
      <c r="D4197" s="4" t="str">
        <f ca="1">VLOOKUP(A4197,predictions!A:B,2,FALSE)</f>
        <v>20/02/2023</v>
      </c>
      <c r="E4197" s="4">
        <f t="shared" ca="1" si="16"/>
        <v>44977</v>
      </c>
    </row>
    <row r="4198" spans="1:5" ht="13" x14ac:dyDescent="0.15">
      <c r="A4198" s="1">
        <f ca="1">IFERROR(__xludf.DUMMYFUNCTION("""COMPUTED_VALUE"""),139)</f>
        <v>139</v>
      </c>
      <c r="B4198" s="1" t="str">
        <f ca="1">IFERROR(__xludf.DUMMYFUNCTION("""COMPUTED_VALUE"""),"Media_OOH_CLEAR CHANNEL SHOPPING MALLS contribution")</f>
        <v>Media_OOH_CLEAR CHANNEL SHOPPING MALLS contribution</v>
      </c>
      <c r="C4198" s="1">
        <f ca="1">IFERROR(INDIRECT(ADDRESS(MATCH(A4198,'contribution par jour-semaine'!A:A,0),MATCH(B4198,'contribution par jour-semaine'!$1:$1,0),4,1,"contribution par jour-semaine")),"")</f>
        <v>3561.798828125</v>
      </c>
      <c r="D4198" s="4" t="str">
        <f ca="1">VLOOKUP(A4198,predictions!A:B,2,FALSE)</f>
        <v>20/02/2023</v>
      </c>
      <c r="E4198" s="4">
        <f t="shared" ca="1" si="16"/>
        <v>44977</v>
      </c>
    </row>
    <row r="4199" spans="1:5" ht="13" x14ac:dyDescent="0.15">
      <c r="A4199" s="1">
        <f ca="1">IFERROR(__xludf.DUMMYFUNCTION("""COMPUTED_VALUE"""),139)</f>
        <v>139</v>
      </c>
      <c r="B4199" s="1" t="str">
        <f ca="1">IFERROR(__xludf.DUMMYFUNCTION("""COMPUTED_VALUE"""),"Media_OOH_MEDIAGARES TRANSPORT contribution")</f>
        <v>Media_OOH_MEDIAGARES TRANSPORT contribution</v>
      </c>
      <c r="C4199" s="1">
        <f ca="1">IFERROR(INDIRECT(ADDRESS(MATCH(A4199,'contribution par jour-semaine'!A:A,0),MATCH(B4199,'contribution par jour-semaine'!$1:$1,0),4,1,"contribution par jour-semaine")),"")</f>
        <v>8487.701171875</v>
      </c>
      <c r="D4199" s="4" t="str">
        <f ca="1">VLOOKUP(A4199,predictions!A:B,2,FALSE)</f>
        <v>20/02/2023</v>
      </c>
      <c r="E4199" s="4">
        <f t="shared" ca="1" si="16"/>
        <v>44977</v>
      </c>
    </row>
    <row r="4200" spans="1:5" ht="13" x14ac:dyDescent="0.15">
      <c r="A4200" s="1">
        <f ca="1">IFERROR(__xludf.DUMMYFUNCTION("""COMPUTED_VALUE"""),139)</f>
        <v>139</v>
      </c>
      <c r="B4200" s="1" t="str">
        <f ca="1">IFERROR(__xludf.DUMMYFUNCTION("""COMPUTED_VALUE"""),"Media_OOH_Others contribution")</f>
        <v>Media_OOH_Others contribution</v>
      </c>
      <c r="C4200" s="1">
        <f ca="1">IFERROR(INDIRECT(ADDRESS(MATCH(A4200,'contribution par jour-semaine'!A:A,0),MATCH(B4200,'contribution par jour-semaine'!$1:$1,0),4,1,"contribution par jour-semaine")),"")</f>
        <v>1792.026611328125</v>
      </c>
      <c r="D4200" s="4" t="str">
        <f ca="1">VLOOKUP(A4200,predictions!A:B,2,FALSE)</f>
        <v>20/02/2023</v>
      </c>
      <c r="E4200" s="4">
        <f t="shared" ca="1" si="16"/>
        <v>44977</v>
      </c>
    </row>
    <row r="4201" spans="1:5" ht="13" x14ac:dyDescent="0.15">
      <c r="A4201" s="1">
        <f ca="1">IFERROR(__xludf.DUMMYFUNCTION("""COMPUTED_VALUE"""),139)</f>
        <v>139</v>
      </c>
      <c r="B4201" s="1" t="str">
        <f ca="1">IFERROR(__xludf.DUMMYFUNCTION("""COMPUTED_VALUE"""),"baseline contribution")</f>
        <v>baseline contribution</v>
      </c>
      <c r="C4201" s="1">
        <f ca="1">IFERROR(INDIRECT(ADDRESS(MATCH(A4201,'contribution par jour-semaine'!A:A,0),MATCH(B4201,'contribution par jour-semaine'!$1:$1,0),4,1,"contribution par jour-semaine")),"")</f>
        <v>1351823.625</v>
      </c>
      <c r="D4201" s="4" t="str">
        <f ca="1">VLOOKUP(A4201,predictions!A:B,2,FALSE)</f>
        <v>20/02/2023</v>
      </c>
      <c r="E4201" s="4">
        <f t="shared" ca="1" si="16"/>
        <v>44977</v>
      </c>
    </row>
    <row r="4202" spans="1:5" ht="13" x14ac:dyDescent="0.15">
      <c r="A4202" s="1">
        <f ca="1">IFERROR(__xludf.DUMMYFUNCTION("""COMPUTED_VALUE"""),140)</f>
        <v>140</v>
      </c>
      <c r="B4202" s="1" t="str">
        <f ca="1">IFERROR(__xludf.DUMMYFUNCTION("""COMPUTED_VALUE"""),"Media_Print_Others contribution")</f>
        <v>Media_Print_Others contribution</v>
      </c>
      <c r="C4202" s="1">
        <f ca="1">IFERROR(INDIRECT(ADDRESS(MATCH(A4202,'contribution par jour-semaine'!A:A,0),MATCH(B4202,'contribution par jour-semaine'!$1:$1,0),4,1,"contribution par jour-semaine")),"")</f>
        <v>33195.6953125</v>
      </c>
      <c r="D4202" s="4" t="str">
        <f ca="1">VLOOKUP(A4202,predictions!A:B,2,FALSE)</f>
        <v>27/02/2023</v>
      </c>
      <c r="E4202" s="4">
        <f t="shared" ca="1" si="16"/>
        <v>44984</v>
      </c>
    </row>
    <row r="4203" spans="1:5" ht="13" x14ac:dyDescent="0.15">
      <c r="A4203" s="1">
        <f ca="1">IFERROR(__xludf.DUMMYFUNCTION("""COMPUTED_VALUE"""),140)</f>
        <v>140</v>
      </c>
      <c r="B4203" s="1" t="str">
        <f ca="1">IFERROR(__xludf.DUMMYFUNCTION("""COMPUTED_VALUE"""),"Media_Print_ELLE contribution")</f>
        <v>Media_Print_ELLE contribution</v>
      </c>
      <c r="C4203" s="1">
        <f ca="1">IFERROR(INDIRECT(ADDRESS(MATCH(A4203,'contribution par jour-semaine'!A:A,0),MATCH(B4203,'contribution par jour-semaine'!$1:$1,0),4,1,"contribution par jour-semaine")),"")</f>
        <v>59659.0078125</v>
      </c>
      <c r="D4203" s="4" t="str">
        <f ca="1">VLOOKUP(A4203,predictions!A:B,2,FALSE)</f>
        <v>27/02/2023</v>
      </c>
      <c r="E4203" s="4">
        <f t="shared" ca="1" si="16"/>
        <v>44984</v>
      </c>
    </row>
    <row r="4204" spans="1:5" ht="13" x14ac:dyDescent="0.15">
      <c r="A4204" s="1">
        <f ca="1">IFERROR(__xludf.DUMMYFUNCTION("""COMPUTED_VALUE"""),140)</f>
        <v>140</v>
      </c>
      <c r="B4204" s="1" t="str">
        <f ca="1">IFERROR(__xludf.DUMMYFUNCTION("""COMPUTED_VALUE"""),"Media_Print_MADAME FIGARO contribution")</f>
        <v>Media_Print_MADAME FIGARO contribution</v>
      </c>
      <c r="C4204" s="1">
        <f ca="1">IFERROR(INDIRECT(ADDRESS(MATCH(A4204,'contribution par jour-semaine'!A:A,0),MATCH(B4204,'contribution par jour-semaine'!$1:$1,0),4,1,"contribution par jour-semaine")),"")</f>
        <v>20826.36328125</v>
      </c>
      <c r="D4204" s="4" t="str">
        <f ca="1">VLOOKUP(A4204,predictions!A:B,2,FALSE)</f>
        <v>27/02/2023</v>
      </c>
      <c r="E4204" s="4">
        <f t="shared" ca="1" si="16"/>
        <v>44984</v>
      </c>
    </row>
    <row r="4205" spans="1:5" ht="13" x14ac:dyDescent="0.15">
      <c r="A4205" s="1">
        <f ca="1">IFERROR(__xludf.DUMMYFUNCTION("""COMPUTED_VALUE"""),140)</f>
        <v>140</v>
      </c>
      <c r="B4205" s="1" t="str">
        <f ca="1">IFERROR(__xludf.DUMMYFUNCTION("""COMPUTED_VALUE"""),"Media_Print_MARIE CLAIRE contribution")</f>
        <v>Media_Print_MARIE CLAIRE contribution</v>
      </c>
      <c r="C4205" s="1">
        <f ca="1">IFERROR(INDIRECT(ADDRESS(MATCH(A4205,'contribution par jour-semaine'!A:A,0),MATCH(B4205,'contribution par jour-semaine'!$1:$1,0),4,1,"contribution par jour-semaine")),"")</f>
        <v>15578.4375</v>
      </c>
      <c r="D4205" s="4" t="str">
        <f ca="1">VLOOKUP(A4205,predictions!A:B,2,FALSE)</f>
        <v>27/02/2023</v>
      </c>
      <c r="E4205" s="4">
        <f t="shared" ca="1" si="16"/>
        <v>44984</v>
      </c>
    </row>
    <row r="4206" spans="1:5" ht="13" x14ac:dyDescent="0.15">
      <c r="A4206" s="1">
        <f ca="1">IFERROR(__xludf.DUMMYFUNCTION("""COMPUTED_VALUE"""),140)</f>
        <v>140</v>
      </c>
      <c r="B4206" s="1" t="str">
        <f ca="1">IFERROR(__xludf.DUMMYFUNCTION("""COMPUTED_VALUE"""),"Media_Print_VERSION FEMINA contribution")</f>
        <v>Media_Print_VERSION FEMINA contribution</v>
      </c>
      <c r="C4206" s="1">
        <f ca="1">IFERROR(INDIRECT(ADDRESS(MATCH(A4206,'contribution par jour-semaine'!A:A,0),MATCH(B4206,'contribution par jour-semaine'!$1:$1,0),4,1,"contribution par jour-semaine")),"")</f>
        <v>37277.2890625</v>
      </c>
      <c r="D4206" s="4" t="str">
        <f ca="1">VLOOKUP(A4206,predictions!A:B,2,FALSE)</f>
        <v>27/02/2023</v>
      </c>
      <c r="E4206" s="4">
        <f t="shared" ca="1" si="16"/>
        <v>44984</v>
      </c>
    </row>
    <row r="4207" spans="1:5" ht="13" x14ac:dyDescent="0.15">
      <c r="A4207" s="1">
        <f ca="1">IFERROR(__xludf.DUMMYFUNCTION("""COMPUTED_VALUE"""),140)</f>
        <v>140</v>
      </c>
      <c r="B4207" s="1" t="str">
        <f ca="1">IFERROR(__xludf.DUMMYFUNCTION("""COMPUTED_VALUE"""),"Media_Print_GALA contribution")</f>
        <v>Media_Print_GALA contribution</v>
      </c>
      <c r="C4207" s="1">
        <f ca="1">IFERROR(INDIRECT(ADDRESS(MATCH(A4207,'contribution par jour-semaine'!A:A,0),MATCH(B4207,'contribution par jour-semaine'!$1:$1,0),4,1,"contribution par jour-semaine")),"")</f>
        <v>30516.6796875</v>
      </c>
      <c r="D4207" s="4" t="str">
        <f ca="1">VLOOKUP(A4207,predictions!A:B,2,FALSE)</f>
        <v>27/02/2023</v>
      </c>
      <c r="E4207" s="4">
        <f t="shared" ca="1" si="16"/>
        <v>44984</v>
      </c>
    </row>
    <row r="4208" spans="1:5" ht="13" x14ac:dyDescent="0.15">
      <c r="A4208" s="1">
        <f ca="1">IFERROR(__xludf.DUMMYFUNCTION("""COMPUTED_VALUE"""),140)</f>
        <v>140</v>
      </c>
      <c r="B4208" s="1" t="str">
        <f ca="1">IFERROR(__xludf.DUMMYFUNCTION("""COMPUTED_VALUE"""),"Media_Print_COSMOPOLITAN contribution")</f>
        <v>Media_Print_COSMOPOLITAN contribution</v>
      </c>
      <c r="C4208" s="1">
        <f ca="1">IFERROR(INDIRECT(ADDRESS(MATCH(A4208,'contribution par jour-semaine'!A:A,0),MATCH(B4208,'contribution par jour-semaine'!$1:$1,0),4,1,"contribution par jour-semaine")),"")</f>
        <v>30950.234375</v>
      </c>
      <c r="D4208" s="4" t="str">
        <f ca="1">VLOOKUP(A4208,predictions!A:B,2,FALSE)</f>
        <v>27/02/2023</v>
      </c>
      <c r="E4208" s="4">
        <f t="shared" ca="1" si="16"/>
        <v>44984</v>
      </c>
    </row>
    <row r="4209" spans="1:5" ht="13" x14ac:dyDescent="0.15">
      <c r="A4209" s="1">
        <f ca="1">IFERROR(__xludf.DUMMYFUNCTION("""COMPUTED_VALUE"""),140)</f>
        <v>140</v>
      </c>
      <c r="B4209" s="1" t="str">
        <f ca="1">IFERROR(__xludf.DUMMYFUNCTION("""COMPUTED_VALUE"""),"Media_Print_FEMME ACTUELLE contribution")</f>
        <v>Media_Print_FEMME ACTUELLE contribution</v>
      </c>
      <c r="C4209" s="1">
        <f ca="1">IFERROR(INDIRECT(ADDRESS(MATCH(A4209,'contribution par jour-semaine'!A:A,0),MATCH(B4209,'contribution par jour-semaine'!$1:$1,0),4,1,"contribution par jour-semaine")),"")</f>
        <v>10845.7490234375</v>
      </c>
      <c r="D4209" s="4" t="str">
        <f ca="1">VLOOKUP(A4209,predictions!A:B,2,FALSE)</f>
        <v>27/02/2023</v>
      </c>
      <c r="E4209" s="4">
        <f t="shared" ca="1" si="16"/>
        <v>44984</v>
      </c>
    </row>
    <row r="4210" spans="1:5" ht="13" x14ac:dyDescent="0.15">
      <c r="A4210" s="1">
        <f ca="1">IFERROR(__xludf.DUMMYFUNCTION("""COMPUTED_VALUE"""),140)</f>
        <v>140</v>
      </c>
      <c r="B4210" s="1" t="str">
        <f ca="1">IFERROR(__xludf.DUMMYFUNCTION("""COMPUTED_VALUE"""),"Media_Print_PARIS MATCH contribution")</f>
        <v>Media_Print_PARIS MATCH contribution</v>
      </c>
      <c r="C4210" s="1">
        <f ca="1">IFERROR(INDIRECT(ADDRESS(MATCH(A4210,'contribution par jour-semaine'!A:A,0),MATCH(B4210,'contribution par jour-semaine'!$1:$1,0),4,1,"contribution par jour-semaine")),"")</f>
        <v>4970.74560546875</v>
      </c>
      <c r="D4210" s="4" t="str">
        <f ca="1">VLOOKUP(A4210,predictions!A:B,2,FALSE)</f>
        <v>27/02/2023</v>
      </c>
      <c r="E4210" s="4">
        <f t="shared" ca="1" si="16"/>
        <v>44984</v>
      </c>
    </row>
    <row r="4211" spans="1:5" ht="13" x14ac:dyDescent="0.15">
      <c r="A4211" s="1">
        <f ca="1">IFERROR(__xludf.DUMMYFUNCTION("""COMPUTED_VALUE"""),140)</f>
        <v>140</v>
      </c>
      <c r="B4211" s="1" t="str">
        <f ca="1">IFERROR(__xludf.DUMMYFUNCTION("""COMPUTED_VALUE"""),"Media_Print_BIBA contribution")</f>
        <v>Media_Print_BIBA contribution</v>
      </c>
      <c r="C4211" s="1">
        <f ca="1">IFERROR(INDIRECT(ADDRESS(MATCH(A4211,'contribution par jour-semaine'!A:A,0),MATCH(B4211,'contribution par jour-semaine'!$1:$1,0),4,1,"contribution par jour-semaine")),"")</f>
        <v>30921.587890625</v>
      </c>
      <c r="D4211" s="4" t="str">
        <f ca="1">VLOOKUP(A4211,predictions!A:B,2,FALSE)</f>
        <v>27/02/2023</v>
      </c>
      <c r="E4211" s="4">
        <f t="shared" ca="1" si="16"/>
        <v>44984</v>
      </c>
    </row>
    <row r="4212" spans="1:5" ht="13" x14ac:dyDescent="0.15">
      <c r="A4212" s="1">
        <f ca="1">IFERROR(__xludf.DUMMYFUNCTION("""COMPUTED_VALUE"""),140)</f>
        <v>140</v>
      </c>
      <c r="B4212" s="1" t="str">
        <f ca="1">IFERROR(__xludf.DUMMYFUNCTION("""COMPUTED_VALUE"""),"Media_Print_AVANTAGES contribution")</f>
        <v>Media_Print_AVANTAGES contribution</v>
      </c>
      <c r="C4212" s="1">
        <f ca="1">IFERROR(INDIRECT(ADDRESS(MATCH(A4212,'contribution par jour-semaine'!A:A,0),MATCH(B4212,'contribution par jour-semaine'!$1:$1,0),4,1,"contribution par jour-semaine")),"")</f>
        <v>12149.7080078125</v>
      </c>
      <c r="D4212" s="4" t="str">
        <f ca="1">VLOOKUP(A4212,predictions!A:B,2,FALSE)</f>
        <v>27/02/2023</v>
      </c>
      <c r="E4212" s="4">
        <f t="shared" ca="1" si="16"/>
        <v>44984</v>
      </c>
    </row>
    <row r="4213" spans="1:5" ht="13" x14ac:dyDescent="0.15">
      <c r="A4213" s="1">
        <f ca="1">IFERROR(__xludf.DUMMYFUNCTION("""COMPUTED_VALUE"""),140)</f>
        <v>140</v>
      </c>
      <c r="B4213" s="1" t="str">
        <f ca="1">IFERROR(__xludf.DUMMYFUNCTION("""COMPUTED_VALUE"""),"Media_Print_PSYCHOLOGIES contribution")</f>
        <v>Media_Print_PSYCHOLOGIES contribution</v>
      </c>
      <c r="C4213" s="1">
        <f ca="1">IFERROR(INDIRECT(ADDRESS(MATCH(A4213,'contribution par jour-semaine'!A:A,0),MATCH(B4213,'contribution par jour-semaine'!$1:$1,0),4,1,"contribution par jour-semaine")),"")</f>
        <v>6003.88818359375</v>
      </c>
      <c r="D4213" s="4" t="str">
        <f ca="1">VLOOKUP(A4213,predictions!A:B,2,FALSE)</f>
        <v>27/02/2023</v>
      </c>
      <c r="E4213" s="4">
        <f t="shared" ca="1" si="16"/>
        <v>44984</v>
      </c>
    </row>
    <row r="4214" spans="1:5" ht="13" x14ac:dyDescent="0.15">
      <c r="A4214" s="1">
        <f ca="1">IFERROR(__xludf.DUMMYFUNCTION("""COMPUTED_VALUE"""),140)</f>
        <v>140</v>
      </c>
      <c r="B4214" s="1" t="str">
        <f ca="1">IFERROR(__xludf.DUMMYFUNCTION("""COMPUTED_VALUE"""),"Media_TV_TF1 contribution")</f>
        <v>Media_TV_TF1 contribution</v>
      </c>
      <c r="C4214" s="1">
        <f ca="1">IFERROR(INDIRECT(ADDRESS(MATCH(A4214,'contribution par jour-semaine'!A:A,0),MATCH(B4214,'contribution par jour-semaine'!$1:$1,0),4,1,"contribution par jour-semaine")),"")</f>
        <v>11471.3994140625</v>
      </c>
      <c r="D4214" s="4" t="str">
        <f ca="1">VLOOKUP(A4214,predictions!A:B,2,FALSE)</f>
        <v>27/02/2023</v>
      </c>
      <c r="E4214" s="4">
        <f t="shared" ca="1" si="16"/>
        <v>44984</v>
      </c>
    </row>
    <row r="4215" spans="1:5" ht="13" x14ac:dyDescent="0.15">
      <c r="A4215" s="1">
        <f ca="1">IFERROR(__xludf.DUMMYFUNCTION("""COMPUTED_VALUE"""),140)</f>
        <v>140</v>
      </c>
      <c r="B4215" s="1" t="str">
        <f ca="1">IFERROR(__xludf.DUMMYFUNCTION("""COMPUTED_VALUE"""),"Media_TV_Others contribution")</f>
        <v>Media_TV_Others contribution</v>
      </c>
      <c r="C4215" s="1">
        <f ca="1">IFERROR(INDIRECT(ADDRESS(MATCH(A4215,'contribution par jour-semaine'!A:A,0),MATCH(B4215,'contribution par jour-semaine'!$1:$1,0),4,1,"contribution par jour-semaine")),"")</f>
        <v>14116.080078125</v>
      </c>
      <c r="D4215" s="4" t="str">
        <f ca="1">VLOOKUP(A4215,predictions!A:B,2,FALSE)</f>
        <v>27/02/2023</v>
      </c>
      <c r="E4215" s="4">
        <f t="shared" ca="1" si="16"/>
        <v>44984</v>
      </c>
    </row>
    <row r="4216" spans="1:5" ht="13" x14ac:dyDescent="0.15">
      <c r="A4216" s="1">
        <f ca="1">IFERROR(__xludf.DUMMYFUNCTION("""COMPUTED_VALUE"""),140)</f>
        <v>140</v>
      </c>
      <c r="B4216" s="1" t="str">
        <f ca="1">IFERROR(__xludf.DUMMYFUNCTION("""COMPUTED_VALUE"""),"Media_TV_M6 contribution")</f>
        <v>Media_TV_M6 contribution</v>
      </c>
      <c r="C4216" s="1">
        <f ca="1">IFERROR(INDIRECT(ADDRESS(MATCH(A4216,'contribution par jour-semaine'!A:A,0),MATCH(B4216,'contribution par jour-semaine'!$1:$1,0),4,1,"contribution par jour-semaine")),"")</f>
        <v>17882.8671875</v>
      </c>
      <c r="D4216" s="4" t="str">
        <f ca="1">VLOOKUP(A4216,predictions!A:B,2,FALSE)</f>
        <v>27/02/2023</v>
      </c>
      <c r="E4216" s="4">
        <f t="shared" ca="1" si="16"/>
        <v>44984</v>
      </c>
    </row>
    <row r="4217" spans="1:5" ht="13" x14ac:dyDescent="0.15">
      <c r="A4217" s="1">
        <f ca="1">IFERROR(__xludf.DUMMYFUNCTION("""COMPUTED_VALUE"""),140)</f>
        <v>140</v>
      </c>
      <c r="B4217" s="1" t="str">
        <f ca="1">IFERROR(__xludf.DUMMYFUNCTION("""COMPUTED_VALUE"""),"Media_TV_TMC contribution")</f>
        <v>Media_TV_TMC contribution</v>
      </c>
      <c r="C4217" s="1">
        <f ca="1">IFERROR(INDIRECT(ADDRESS(MATCH(A4217,'contribution par jour-semaine'!A:A,0),MATCH(B4217,'contribution par jour-semaine'!$1:$1,0),4,1,"contribution par jour-semaine")),"")</f>
        <v>23411.552734375</v>
      </c>
      <c r="D4217" s="4" t="str">
        <f ca="1">VLOOKUP(A4217,predictions!A:B,2,FALSE)</f>
        <v>27/02/2023</v>
      </c>
      <c r="E4217" s="4">
        <f t="shared" ca="1" si="16"/>
        <v>44984</v>
      </c>
    </row>
    <row r="4218" spans="1:5" ht="13" x14ac:dyDescent="0.15">
      <c r="A4218" s="1">
        <f ca="1">IFERROR(__xludf.DUMMYFUNCTION("""COMPUTED_VALUE"""),140)</f>
        <v>140</v>
      </c>
      <c r="B4218" s="1" t="str">
        <f ca="1">IFERROR(__xludf.DUMMYFUNCTION("""COMPUTED_VALUE"""),"Media_TV_FRANCE 2 contribution")</f>
        <v>Media_TV_FRANCE 2 contribution</v>
      </c>
      <c r="C4218" s="1">
        <f ca="1">IFERROR(INDIRECT(ADDRESS(MATCH(A4218,'contribution par jour-semaine'!A:A,0),MATCH(B4218,'contribution par jour-semaine'!$1:$1,0),4,1,"contribution par jour-semaine")),"")</f>
        <v>9632.3173828125</v>
      </c>
      <c r="D4218" s="4" t="str">
        <f ca="1">VLOOKUP(A4218,predictions!A:B,2,FALSE)</f>
        <v>27/02/2023</v>
      </c>
      <c r="E4218" s="4">
        <f t="shared" ca="1" si="16"/>
        <v>44984</v>
      </c>
    </row>
    <row r="4219" spans="1:5" ht="13" x14ac:dyDescent="0.15">
      <c r="A4219" s="1">
        <f ca="1">IFERROR(__xludf.DUMMYFUNCTION("""COMPUTED_VALUE"""),140)</f>
        <v>140</v>
      </c>
      <c r="B4219" s="1" t="str">
        <f ca="1">IFERROR(__xludf.DUMMYFUNCTION("""COMPUTED_VALUE"""),"Media_TV_BFM TV contribution")</f>
        <v>Media_TV_BFM TV contribution</v>
      </c>
      <c r="C4219" s="1">
        <f ca="1">IFERROR(INDIRECT(ADDRESS(MATCH(A4219,'contribution par jour-semaine'!A:A,0),MATCH(B4219,'contribution par jour-semaine'!$1:$1,0),4,1,"contribution par jour-semaine")),"")</f>
        <v>8426.162109375</v>
      </c>
      <c r="D4219" s="4" t="str">
        <f ca="1">VLOOKUP(A4219,predictions!A:B,2,FALSE)</f>
        <v>27/02/2023</v>
      </c>
      <c r="E4219" s="4">
        <f t="shared" ca="1" si="16"/>
        <v>44984</v>
      </c>
    </row>
    <row r="4220" spans="1:5" ht="13" x14ac:dyDescent="0.15">
      <c r="A4220" s="1">
        <f ca="1">IFERROR(__xludf.DUMMYFUNCTION("""COMPUTED_VALUE"""),140)</f>
        <v>140</v>
      </c>
      <c r="B4220" s="1" t="str">
        <f ca="1">IFERROR(__xludf.DUMMYFUNCTION("""COMPUTED_VALUE"""),"Media_TV_C8 contribution")</f>
        <v>Media_TV_C8 contribution</v>
      </c>
      <c r="C4220" s="1">
        <f ca="1">IFERROR(INDIRECT(ADDRESS(MATCH(A4220,'contribution par jour-semaine'!A:A,0),MATCH(B4220,'contribution par jour-semaine'!$1:$1,0),4,1,"contribution par jour-semaine")),"")</f>
        <v>4909.4794921875</v>
      </c>
      <c r="D4220" s="4" t="str">
        <f ca="1">VLOOKUP(A4220,predictions!A:B,2,FALSE)</f>
        <v>27/02/2023</v>
      </c>
      <c r="E4220" s="4">
        <f t="shared" ca="1" si="16"/>
        <v>44984</v>
      </c>
    </row>
    <row r="4221" spans="1:5" ht="13" x14ac:dyDescent="0.15">
      <c r="A4221" s="1">
        <f ca="1">IFERROR(__xludf.DUMMYFUNCTION("""COMPUTED_VALUE"""),140)</f>
        <v>140</v>
      </c>
      <c r="B4221" s="1" t="str">
        <f ca="1">IFERROR(__xludf.DUMMYFUNCTION("""COMPUTED_VALUE"""),"Media_TV_TF1 SERIES FILMS contribution")</f>
        <v>Media_TV_TF1 SERIES FILMS contribution</v>
      </c>
      <c r="C4221" s="1">
        <f ca="1">IFERROR(INDIRECT(ADDRESS(MATCH(A4221,'contribution par jour-semaine'!A:A,0),MATCH(B4221,'contribution par jour-semaine'!$1:$1,0),4,1,"contribution par jour-semaine")),"")</f>
        <v>9295.4775390625</v>
      </c>
      <c r="D4221" s="4" t="str">
        <f ca="1">VLOOKUP(A4221,predictions!A:B,2,FALSE)</f>
        <v>27/02/2023</v>
      </c>
      <c r="E4221" s="4">
        <f t="shared" ca="1" si="16"/>
        <v>44984</v>
      </c>
    </row>
    <row r="4222" spans="1:5" ht="13" x14ac:dyDescent="0.15">
      <c r="A4222" s="1">
        <f ca="1">IFERROR(__xludf.DUMMYFUNCTION("""COMPUTED_VALUE"""),140)</f>
        <v>140</v>
      </c>
      <c r="B4222" s="1" t="str">
        <f ca="1">IFERROR(__xludf.DUMMYFUNCTION("""COMPUTED_VALUE"""),"Media_TV_NRJ12 contribution")</f>
        <v>Media_TV_NRJ12 contribution</v>
      </c>
      <c r="C4222" s="1">
        <f ca="1">IFERROR(INDIRECT(ADDRESS(MATCH(A4222,'contribution par jour-semaine'!A:A,0),MATCH(B4222,'contribution par jour-semaine'!$1:$1,0),4,1,"contribution par jour-semaine")),"")</f>
        <v>10631.6123046875</v>
      </c>
      <c r="D4222" s="4" t="str">
        <f ca="1">VLOOKUP(A4222,predictions!A:B,2,FALSE)</f>
        <v>27/02/2023</v>
      </c>
      <c r="E4222" s="4">
        <f t="shared" ca="1" si="16"/>
        <v>44984</v>
      </c>
    </row>
    <row r="4223" spans="1:5" ht="13" x14ac:dyDescent="0.15">
      <c r="A4223" s="1">
        <f ca="1">IFERROR(__xludf.DUMMYFUNCTION("""COMPUTED_VALUE"""),140)</f>
        <v>140</v>
      </c>
      <c r="B4223" s="1" t="str">
        <f ca="1">IFERROR(__xludf.DUMMYFUNCTION("""COMPUTED_VALUE"""),"Media_Search contribution")</f>
        <v>Media_Search contribution</v>
      </c>
      <c r="C4223" s="1">
        <f ca="1">IFERROR(INDIRECT(ADDRESS(MATCH(A4223,'contribution par jour-semaine'!A:A,0),MATCH(B4223,'contribution par jour-semaine'!$1:$1,0),4,1,"contribution par jour-semaine")),"")</f>
        <v>65302.1015625</v>
      </c>
      <c r="D4223" s="4" t="str">
        <f ca="1">VLOOKUP(A4223,predictions!A:B,2,FALSE)</f>
        <v>27/02/2023</v>
      </c>
      <c r="E4223" s="4">
        <f t="shared" ca="1" si="16"/>
        <v>44984</v>
      </c>
    </row>
    <row r="4224" spans="1:5" ht="13" x14ac:dyDescent="0.15">
      <c r="A4224" s="1">
        <f ca="1">IFERROR(__xludf.DUMMYFUNCTION("""COMPUTED_VALUE"""),140)</f>
        <v>140</v>
      </c>
      <c r="B4224" s="1" t="str">
        <f ca="1">IFERROR(__xludf.DUMMYFUNCTION("""COMPUTED_VALUE"""),"Media_Social contribution")</f>
        <v>Media_Social contribution</v>
      </c>
      <c r="C4224" s="1">
        <f ca="1">IFERROR(INDIRECT(ADDRESS(MATCH(A4224,'contribution par jour-semaine'!A:A,0),MATCH(B4224,'contribution par jour-semaine'!$1:$1,0),4,1,"contribution par jour-semaine")),"")</f>
        <v>163389.484375</v>
      </c>
      <c r="D4224" s="4" t="str">
        <f ca="1">VLOOKUP(A4224,predictions!A:B,2,FALSE)</f>
        <v>27/02/2023</v>
      </c>
      <c r="E4224" s="4">
        <f t="shared" ca="1" si="16"/>
        <v>44984</v>
      </c>
    </row>
    <row r="4225" spans="1:5" ht="13" x14ac:dyDescent="0.15">
      <c r="A4225" s="1">
        <f ca="1">IFERROR(__xludf.DUMMYFUNCTION("""COMPUTED_VALUE"""),140)</f>
        <v>140</v>
      </c>
      <c r="B4225" s="1" t="str">
        <f ca="1">IFERROR(__xludf.DUMMYFUNCTION("""COMPUTED_VALUE"""),"Media_Display contribution")</f>
        <v>Media_Display contribution</v>
      </c>
      <c r="C4225" s="1">
        <f ca="1">IFERROR(INDIRECT(ADDRESS(MATCH(A4225,'contribution par jour-semaine'!A:A,0),MATCH(B4225,'contribution par jour-semaine'!$1:$1,0),4,1,"contribution par jour-semaine")),"")</f>
        <v>44198.89453125</v>
      </c>
      <c r="D4225" s="4" t="str">
        <f ca="1">VLOOKUP(A4225,predictions!A:B,2,FALSE)</f>
        <v>27/02/2023</v>
      </c>
      <c r="E4225" s="4">
        <f t="shared" ca="1" si="16"/>
        <v>44984</v>
      </c>
    </row>
    <row r="4226" spans="1:5" ht="13" x14ac:dyDescent="0.15">
      <c r="A4226" s="1">
        <f ca="1">IFERROR(__xludf.DUMMYFUNCTION("""COMPUTED_VALUE"""),140)</f>
        <v>140</v>
      </c>
      <c r="B4226" s="1" t="str">
        <f ca="1">IFERROR(__xludf.DUMMYFUNCTION("""COMPUTED_VALUE"""),"Media_OOH_JC DECAUX VITRINE 2M2 NATIONAL contribution")</f>
        <v>Media_OOH_JC DECAUX VITRINE 2M2 NATIONAL contribution</v>
      </c>
      <c r="C4226" s="1">
        <f ca="1">IFERROR(INDIRECT(ADDRESS(MATCH(A4226,'contribution par jour-semaine'!A:A,0),MATCH(B4226,'contribution par jour-semaine'!$1:$1,0),4,1,"contribution par jour-semaine")),"")</f>
        <v>29719.9296875</v>
      </c>
      <c r="D4226" s="4" t="str">
        <f ca="1">VLOOKUP(A4226,predictions!A:B,2,FALSE)</f>
        <v>27/02/2023</v>
      </c>
      <c r="E4226" s="4">
        <f t="shared" ca="1" si="16"/>
        <v>44984</v>
      </c>
    </row>
    <row r="4227" spans="1:5" ht="13" x14ac:dyDescent="0.15">
      <c r="A4227" s="1">
        <f ca="1">IFERROR(__xludf.DUMMYFUNCTION("""COMPUTED_VALUE"""),140)</f>
        <v>140</v>
      </c>
      <c r="B4227" s="1" t="str">
        <f ca="1">IFERROR(__xludf.DUMMYFUNCTION("""COMPUTED_VALUE"""),"Media_OOH_METROBUS METRO NATIONAL contribution")</f>
        <v>Media_OOH_METROBUS METRO NATIONAL contribution</v>
      </c>
      <c r="C4227" s="1">
        <f ca="1">IFERROR(INDIRECT(ADDRESS(MATCH(A4227,'contribution par jour-semaine'!A:A,0),MATCH(B4227,'contribution par jour-semaine'!$1:$1,0),4,1,"contribution par jour-semaine")),"")</f>
        <v>1672.208251953125</v>
      </c>
      <c r="D4227" s="4" t="str">
        <f ca="1">VLOOKUP(A4227,predictions!A:B,2,FALSE)</f>
        <v>27/02/2023</v>
      </c>
      <c r="E4227" s="4">
        <f t="shared" ca="1" si="16"/>
        <v>44984</v>
      </c>
    </row>
    <row r="4228" spans="1:5" ht="13" x14ac:dyDescent="0.15">
      <c r="A4228" s="1">
        <f ca="1">IFERROR(__xludf.DUMMYFUNCTION("""COMPUTED_VALUE"""),140)</f>
        <v>140</v>
      </c>
      <c r="B4228" s="1" t="str">
        <f ca="1">IFERROR(__xludf.DUMMYFUNCTION("""COMPUTED_VALUE"""),"Media_OOH_CLEAR CHANNEL SHOPPING MALLS contribution")</f>
        <v>Media_OOH_CLEAR CHANNEL SHOPPING MALLS contribution</v>
      </c>
      <c r="C4228" s="1">
        <f ca="1">IFERROR(INDIRECT(ADDRESS(MATCH(A4228,'contribution par jour-semaine'!A:A,0),MATCH(B4228,'contribution par jour-semaine'!$1:$1,0),4,1,"contribution par jour-semaine")),"")</f>
        <v>3514.10986328125</v>
      </c>
      <c r="D4228" s="4" t="str">
        <f ca="1">VLOOKUP(A4228,predictions!A:B,2,FALSE)</f>
        <v>27/02/2023</v>
      </c>
      <c r="E4228" s="4">
        <f t="shared" ca="1" si="16"/>
        <v>44984</v>
      </c>
    </row>
    <row r="4229" spans="1:5" ht="13" x14ac:dyDescent="0.15">
      <c r="A4229" s="1">
        <f ca="1">IFERROR(__xludf.DUMMYFUNCTION("""COMPUTED_VALUE"""),140)</f>
        <v>140</v>
      </c>
      <c r="B4229" s="1" t="str">
        <f ca="1">IFERROR(__xludf.DUMMYFUNCTION("""COMPUTED_VALUE"""),"Media_OOH_MEDIAGARES TRANSPORT contribution")</f>
        <v>Media_OOH_MEDIAGARES TRANSPORT contribution</v>
      </c>
      <c r="C4229" s="1">
        <f ca="1">IFERROR(INDIRECT(ADDRESS(MATCH(A4229,'contribution par jour-semaine'!A:A,0),MATCH(B4229,'contribution par jour-semaine'!$1:$1,0),4,1,"contribution par jour-semaine")),"")</f>
        <v>8367.974609375</v>
      </c>
      <c r="D4229" s="4" t="str">
        <f ca="1">VLOOKUP(A4229,predictions!A:B,2,FALSE)</f>
        <v>27/02/2023</v>
      </c>
      <c r="E4229" s="4">
        <f t="shared" ca="1" si="16"/>
        <v>44984</v>
      </c>
    </row>
    <row r="4230" spans="1:5" ht="13" x14ac:dyDescent="0.15">
      <c r="A4230" s="1">
        <f ca="1">IFERROR(__xludf.DUMMYFUNCTION("""COMPUTED_VALUE"""),140)</f>
        <v>140</v>
      </c>
      <c r="B4230" s="1" t="str">
        <f ca="1">IFERROR(__xludf.DUMMYFUNCTION("""COMPUTED_VALUE"""),"Media_OOH_Others contribution")</f>
        <v>Media_OOH_Others contribution</v>
      </c>
      <c r="C4230" s="1">
        <f ca="1">IFERROR(INDIRECT(ADDRESS(MATCH(A4230,'contribution par jour-semaine'!A:A,0),MATCH(B4230,'contribution par jour-semaine'!$1:$1,0),4,1,"contribution par jour-semaine")),"")</f>
        <v>1753.95751953125</v>
      </c>
      <c r="D4230" s="4" t="str">
        <f ca="1">VLOOKUP(A4230,predictions!A:B,2,FALSE)</f>
        <v>27/02/2023</v>
      </c>
      <c r="E4230" s="4">
        <f t="shared" ca="1" si="16"/>
        <v>44984</v>
      </c>
    </row>
    <row r="4231" spans="1:5" ht="13" x14ac:dyDescent="0.15">
      <c r="A4231" s="1">
        <f ca="1">IFERROR(__xludf.DUMMYFUNCTION("""COMPUTED_VALUE"""),140)</f>
        <v>140</v>
      </c>
      <c r="B4231" s="1" t="str">
        <f ca="1">IFERROR(__xludf.DUMMYFUNCTION("""COMPUTED_VALUE"""),"baseline contribution")</f>
        <v>baseline contribution</v>
      </c>
      <c r="C4231" s="1">
        <f ca="1">IFERROR(INDIRECT(ADDRESS(MATCH(A4231,'contribution par jour-semaine'!A:A,0),MATCH(B4231,'contribution par jour-semaine'!$1:$1,0),4,1,"contribution par jour-semaine")),"")</f>
        <v>1378097.5</v>
      </c>
      <c r="D4231" s="4" t="str">
        <f ca="1">VLOOKUP(A4231,predictions!A:B,2,FALSE)</f>
        <v>27/02/2023</v>
      </c>
      <c r="E4231" s="4">
        <f t="shared" ca="1" si="16"/>
        <v>44984</v>
      </c>
    </row>
    <row r="4232" spans="1:5" ht="13" x14ac:dyDescent="0.15">
      <c r="C4232" s="1" t="str">
        <f ca="1">IFERROR(INDIRECT(ADDRESS(MATCH(A4232,'contribution par jour-semaine'!A:A,0),MATCH(B4232,'contribution par jour-semaine'!$1:$1,0),4,1,"contribution par jour-semaine")),"")</f>
        <v/>
      </c>
      <c r="D4232" s="4" t="str">
        <f>VLOOKUP(A4232,predictions!A:B,2,FALSE)</f>
        <v>22/06/2020</v>
      </c>
      <c r="E4232" s="4">
        <f t="shared" si="16"/>
        <v>44004</v>
      </c>
    </row>
    <row r="4233" spans="1:5" ht="13" x14ac:dyDescent="0.15">
      <c r="C4233" s="1" t="str">
        <f ca="1">IFERROR(INDIRECT(ADDRESS(MATCH(A4233,'contribution par jour-semaine'!A:A,0),MATCH(B4233,'contribution par jour-semaine'!$1:$1,0),4,1,"contribution par jour-semaine")),"")</f>
        <v/>
      </c>
      <c r="D4233" s="4" t="str">
        <f>VLOOKUP(A4233,predictions!A:B,2,FALSE)</f>
        <v>22/06/2020</v>
      </c>
      <c r="E4233" s="4">
        <f t="shared" si="16"/>
        <v>44004</v>
      </c>
    </row>
    <row r="4234" spans="1:5" ht="13" x14ac:dyDescent="0.15">
      <c r="C4234" s="1" t="str">
        <f ca="1">IFERROR(INDIRECT(ADDRESS(MATCH(A4234,'contribution par jour-semaine'!A:A,0),MATCH(B4234,'contribution par jour-semaine'!$1:$1,0),4,1,"contribution par jour-semaine")),"")</f>
        <v/>
      </c>
      <c r="D4234" s="4" t="str">
        <f>VLOOKUP(A4234,predictions!A:B,2,FALSE)</f>
        <v>22/06/2020</v>
      </c>
      <c r="E4234" s="4">
        <f t="shared" si="16"/>
        <v>44004</v>
      </c>
    </row>
    <row r="4235" spans="1:5" ht="13" x14ac:dyDescent="0.15">
      <c r="C4235" s="1" t="str">
        <f ca="1">IFERROR(INDIRECT(ADDRESS(MATCH(A4235,'contribution par jour-semaine'!A:A,0),MATCH(B4235,'contribution par jour-semaine'!$1:$1,0),4,1,"contribution par jour-semaine")),"")</f>
        <v/>
      </c>
      <c r="D4235" s="4" t="str">
        <f>VLOOKUP(A4235,predictions!A:B,2,FALSE)</f>
        <v>22/06/2020</v>
      </c>
      <c r="E4235" s="4">
        <f t="shared" si="16"/>
        <v>44004</v>
      </c>
    </row>
    <row r="4236" spans="1:5" ht="13" x14ac:dyDescent="0.15">
      <c r="C4236" s="1" t="str">
        <f ca="1">IFERROR(INDIRECT(ADDRESS(MATCH(A4236,'contribution par jour-semaine'!A:A,0),MATCH(B4236,'contribution par jour-semaine'!$1:$1,0),4,1,"contribution par jour-semaine")),"")</f>
        <v/>
      </c>
      <c r="D4236" s="4" t="str">
        <f>VLOOKUP(A4236,predictions!A:B,2,FALSE)</f>
        <v>22/06/2020</v>
      </c>
      <c r="E4236" s="4">
        <f t="shared" si="16"/>
        <v>44004</v>
      </c>
    </row>
    <row r="4237" spans="1:5" ht="13" x14ac:dyDescent="0.15">
      <c r="C4237" s="1" t="str">
        <f ca="1">IFERROR(INDIRECT(ADDRESS(MATCH(A4237,'contribution par jour-semaine'!A:A,0),MATCH(B4237,'contribution par jour-semaine'!$1:$1,0),4,1,"contribution par jour-semaine")),"")</f>
        <v/>
      </c>
      <c r="D4237" s="4" t="str">
        <f>VLOOKUP(A4237,predictions!A:B,2,FALSE)</f>
        <v>22/06/2020</v>
      </c>
      <c r="E4237" s="4">
        <f t="shared" si="16"/>
        <v>44004</v>
      </c>
    </row>
    <row r="4238" spans="1:5" ht="13" x14ac:dyDescent="0.15">
      <c r="C4238" s="1" t="str">
        <f ca="1">IFERROR(INDIRECT(ADDRESS(MATCH(A4238,'contribution par jour-semaine'!A:A,0),MATCH(B4238,'contribution par jour-semaine'!$1:$1,0),4,1,"contribution par jour-semaine")),"")</f>
        <v/>
      </c>
      <c r="D4238" s="4" t="str">
        <f>VLOOKUP(A4238,predictions!A:B,2,FALSE)</f>
        <v>22/06/2020</v>
      </c>
      <c r="E4238" s="4">
        <f t="shared" si="16"/>
        <v>44004</v>
      </c>
    </row>
    <row r="4239" spans="1:5" ht="13" x14ac:dyDescent="0.15">
      <c r="C4239" s="1" t="str">
        <f ca="1">IFERROR(INDIRECT(ADDRESS(MATCH(A4239,'contribution par jour-semaine'!A:A,0),MATCH(B4239,'contribution par jour-semaine'!$1:$1,0),4,1,"contribution par jour-semaine")),"")</f>
        <v/>
      </c>
      <c r="D4239" s="4" t="str">
        <f>VLOOKUP(A4239,predictions!A:B,2,FALSE)</f>
        <v>22/06/2020</v>
      </c>
      <c r="E4239" s="4">
        <f t="shared" si="16"/>
        <v>44004</v>
      </c>
    </row>
    <row r="4240" spans="1:5" ht="13" x14ac:dyDescent="0.15">
      <c r="C4240" s="1" t="str">
        <f ca="1">IFERROR(INDIRECT(ADDRESS(MATCH(A4240,'contribution par jour-semaine'!A:A,0),MATCH(B4240,'contribution par jour-semaine'!$1:$1,0),4,1,"contribution par jour-semaine")),"")</f>
        <v/>
      </c>
      <c r="D4240" s="4" t="str">
        <f>VLOOKUP(A4240,predictions!A:B,2,FALSE)</f>
        <v>22/06/2020</v>
      </c>
      <c r="E4240" s="4">
        <f t="shared" si="16"/>
        <v>44004</v>
      </c>
    </row>
    <row r="4241" spans="3:5" ht="13" x14ac:dyDescent="0.15">
      <c r="C4241" s="1" t="str">
        <f ca="1">IFERROR(INDIRECT(ADDRESS(MATCH(A4241,'contribution par jour-semaine'!A:A,0),MATCH(B4241,'contribution par jour-semaine'!$1:$1,0),4,1,"contribution par jour-semaine")),"")</f>
        <v/>
      </c>
      <c r="D4241" s="4" t="str">
        <f>VLOOKUP(A4241,predictions!A:B,2,FALSE)</f>
        <v>22/06/2020</v>
      </c>
      <c r="E4241" s="4">
        <f t="shared" si="16"/>
        <v>44004</v>
      </c>
    </row>
    <row r="4242" spans="3:5" ht="13" x14ac:dyDescent="0.15">
      <c r="C4242" s="1" t="str">
        <f ca="1">IFERROR(INDIRECT(ADDRESS(MATCH(A4242,'contribution par jour-semaine'!A:A,0),MATCH(B4242,'contribution par jour-semaine'!$1:$1,0),4,1,"contribution par jour-semaine")),"")</f>
        <v/>
      </c>
      <c r="D4242" s="4" t="str">
        <f>VLOOKUP(A4242,predictions!A:B,2,FALSE)</f>
        <v>22/06/2020</v>
      </c>
      <c r="E4242" s="4">
        <f t="shared" si="16"/>
        <v>44004</v>
      </c>
    </row>
    <row r="4243" spans="3:5" ht="13" x14ac:dyDescent="0.15">
      <c r="C4243" s="1" t="str">
        <f ca="1">IFERROR(INDIRECT(ADDRESS(MATCH(A4243,'contribution par jour-semaine'!A:A,0),MATCH(B4243,'contribution par jour-semaine'!$1:$1,0),4,1,"contribution par jour-semaine")),"")</f>
        <v/>
      </c>
      <c r="D4243" s="4" t="str">
        <f>VLOOKUP(A4243,predictions!A:B,2,FALSE)</f>
        <v>22/06/2020</v>
      </c>
      <c r="E4243" s="4">
        <f t="shared" si="16"/>
        <v>44004</v>
      </c>
    </row>
    <row r="4244" spans="3:5" ht="13" x14ac:dyDescent="0.15">
      <c r="C4244" s="1" t="str">
        <f ca="1">IFERROR(INDIRECT(ADDRESS(MATCH(A4244,'contribution par jour-semaine'!A:A,0),MATCH(B4244,'contribution par jour-semaine'!$1:$1,0),4,1,"contribution par jour-semaine")),"")</f>
        <v/>
      </c>
      <c r="D4244" s="4" t="str">
        <f>VLOOKUP(A4244,predictions!A:B,2,FALSE)</f>
        <v>22/06/2020</v>
      </c>
      <c r="E4244" s="4">
        <f t="shared" si="16"/>
        <v>44004</v>
      </c>
    </row>
    <row r="4245" spans="3:5" ht="13" x14ac:dyDescent="0.15">
      <c r="C4245" s="1" t="str">
        <f ca="1">IFERROR(INDIRECT(ADDRESS(MATCH(A4245,'contribution par jour-semaine'!A:A,0),MATCH(B4245,'contribution par jour-semaine'!$1:$1,0),4,1,"contribution par jour-semaine")),"")</f>
        <v/>
      </c>
      <c r="D4245" s="4" t="str">
        <f>VLOOKUP(A4245,predictions!A:B,2,FALSE)</f>
        <v>22/06/2020</v>
      </c>
      <c r="E4245" s="4">
        <f t="shared" si="16"/>
        <v>44004</v>
      </c>
    </row>
    <row r="4246" spans="3:5" ht="13" x14ac:dyDescent="0.15">
      <c r="C4246" s="1" t="str">
        <f ca="1">IFERROR(INDIRECT(ADDRESS(MATCH(A4246,'contribution par jour-semaine'!A:A,0),MATCH(B4246,'contribution par jour-semaine'!$1:$1,0),4,1,"contribution par jour-semaine")),"")</f>
        <v/>
      </c>
      <c r="D4246" s="4" t="str">
        <f>VLOOKUP(A4246,predictions!A:B,2,FALSE)</f>
        <v>22/06/2020</v>
      </c>
      <c r="E4246" s="4">
        <f t="shared" si="16"/>
        <v>44004</v>
      </c>
    </row>
    <row r="4247" spans="3:5" ht="13" x14ac:dyDescent="0.15">
      <c r="C4247" s="1" t="str">
        <f ca="1">IFERROR(INDIRECT(ADDRESS(MATCH(A4247,'contribution par jour-semaine'!A:A,0),MATCH(B4247,'contribution par jour-semaine'!$1:$1,0),4,1,"contribution par jour-semaine")),"")</f>
        <v/>
      </c>
      <c r="D4247" s="4" t="str">
        <f>VLOOKUP(A4247,predictions!A:B,2,FALSE)</f>
        <v>22/06/2020</v>
      </c>
      <c r="E4247" s="4">
        <f t="shared" si="16"/>
        <v>44004</v>
      </c>
    </row>
    <row r="4248" spans="3:5" ht="13" x14ac:dyDescent="0.15">
      <c r="C4248" s="1" t="str">
        <f ca="1">IFERROR(INDIRECT(ADDRESS(MATCH(A4248,'contribution par jour-semaine'!A:A,0),MATCH(B4248,'contribution par jour-semaine'!$1:$1,0),4,1,"contribution par jour-semaine")),"")</f>
        <v/>
      </c>
      <c r="D4248" s="4" t="str">
        <f>VLOOKUP(A4248,predictions!A:B,2,FALSE)</f>
        <v>22/06/2020</v>
      </c>
      <c r="E4248" s="4">
        <f t="shared" si="16"/>
        <v>44004</v>
      </c>
    </row>
    <row r="4249" spans="3:5" ht="13" x14ac:dyDescent="0.15">
      <c r="C4249" s="1" t="str">
        <f ca="1">IFERROR(INDIRECT(ADDRESS(MATCH(A4249,'contribution par jour-semaine'!A:A,0),MATCH(B4249,'contribution par jour-semaine'!$1:$1,0),4,1,"contribution par jour-semaine")),"")</f>
        <v/>
      </c>
      <c r="D4249" s="4" t="str">
        <f>VLOOKUP(A4249,predictions!A:B,2,FALSE)</f>
        <v>22/06/2020</v>
      </c>
      <c r="E4249" s="4">
        <f t="shared" si="16"/>
        <v>44004</v>
      </c>
    </row>
    <row r="4250" spans="3:5" ht="13" x14ac:dyDescent="0.15">
      <c r="C4250" s="1" t="str">
        <f ca="1">IFERROR(INDIRECT(ADDRESS(MATCH(A4250,'contribution par jour-semaine'!A:A,0),MATCH(B4250,'contribution par jour-semaine'!$1:$1,0),4,1,"contribution par jour-semaine")),"")</f>
        <v/>
      </c>
      <c r="D4250" s="4" t="str">
        <f>VLOOKUP(A4250,predictions!A:B,2,FALSE)</f>
        <v>22/06/2020</v>
      </c>
      <c r="E4250" s="4">
        <f t="shared" si="16"/>
        <v>44004</v>
      </c>
    </row>
    <row r="4251" spans="3:5" ht="13" x14ac:dyDescent="0.15">
      <c r="C4251" s="1" t="str">
        <f ca="1">IFERROR(INDIRECT(ADDRESS(MATCH(A4251,'contribution par jour-semaine'!A:A,0),MATCH(B4251,'contribution par jour-semaine'!$1:$1,0),4,1,"contribution par jour-semaine")),"")</f>
        <v/>
      </c>
      <c r="D4251" s="4" t="str">
        <f>VLOOKUP(A4251,predictions!A:B,2,FALSE)</f>
        <v>22/06/2020</v>
      </c>
      <c r="E4251" s="4">
        <f t="shared" si="16"/>
        <v>44004</v>
      </c>
    </row>
    <row r="4252" spans="3:5" ht="13" x14ac:dyDescent="0.15">
      <c r="C4252" s="1" t="str">
        <f ca="1">IFERROR(INDIRECT(ADDRESS(MATCH(A4252,'contribution par jour-semaine'!A:A,0),MATCH(B4252,'contribution par jour-semaine'!$1:$1,0),4,1,"contribution par jour-semaine")),"")</f>
        <v/>
      </c>
      <c r="D4252" s="4" t="str">
        <f>VLOOKUP(A4252,predictions!A:B,2,FALSE)</f>
        <v>22/06/2020</v>
      </c>
      <c r="E4252" s="4">
        <f t="shared" si="16"/>
        <v>44004</v>
      </c>
    </row>
    <row r="4253" spans="3:5" ht="13" x14ac:dyDescent="0.15">
      <c r="C4253" s="1" t="str">
        <f ca="1">IFERROR(INDIRECT(ADDRESS(MATCH(A4253,'contribution par jour-semaine'!A:A,0),MATCH(B4253,'contribution par jour-semaine'!$1:$1,0),4,1,"contribution par jour-semaine")),"")</f>
        <v/>
      </c>
      <c r="D4253" s="4" t="str">
        <f>VLOOKUP(A4253,predictions!A:B,2,FALSE)</f>
        <v>22/06/2020</v>
      </c>
      <c r="E4253" s="4">
        <f t="shared" si="16"/>
        <v>44004</v>
      </c>
    </row>
    <row r="4254" spans="3:5" ht="13" x14ac:dyDescent="0.15">
      <c r="C4254" s="1" t="str">
        <f ca="1">IFERROR(INDIRECT(ADDRESS(MATCH(A4254,'contribution par jour-semaine'!A:A,0),MATCH(B4254,'contribution par jour-semaine'!$1:$1,0),4,1,"contribution par jour-semaine")),"")</f>
        <v/>
      </c>
      <c r="D4254" s="4" t="str">
        <f>VLOOKUP(A4254,predictions!A:B,2,FALSE)</f>
        <v>22/06/2020</v>
      </c>
      <c r="E4254" s="4">
        <f t="shared" si="16"/>
        <v>44004</v>
      </c>
    </row>
    <row r="4255" spans="3:5" ht="13" x14ac:dyDescent="0.15">
      <c r="C4255" s="1" t="str">
        <f ca="1">IFERROR(INDIRECT(ADDRESS(MATCH(A4255,'contribution par jour-semaine'!A:A,0),MATCH(B4255,'contribution par jour-semaine'!$1:$1,0),4,1,"contribution par jour-semaine")),"")</f>
        <v/>
      </c>
      <c r="D4255" s="4" t="str">
        <f>VLOOKUP(A4255,predictions!A:B,2,FALSE)</f>
        <v>22/06/2020</v>
      </c>
      <c r="E4255" s="4">
        <f t="shared" si="16"/>
        <v>44004</v>
      </c>
    </row>
    <row r="4256" spans="3:5" ht="13" x14ac:dyDescent="0.15">
      <c r="C4256" s="1" t="str">
        <f ca="1">IFERROR(INDIRECT(ADDRESS(MATCH(A4256,'contribution par jour-semaine'!A:A,0),MATCH(B4256,'contribution par jour-semaine'!$1:$1,0),4,1,"contribution par jour-semaine")),"")</f>
        <v/>
      </c>
      <c r="D4256" s="4" t="str">
        <f>VLOOKUP(A4256,predictions!A:B,2,FALSE)</f>
        <v>22/06/2020</v>
      </c>
      <c r="E4256" s="4">
        <f t="shared" si="16"/>
        <v>44004</v>
      </c>
    </row>
    <row r="4257" spans="3:5" ht="13" x14ac:dyDescent="0.15">
      <c r="C4257" s="1" t="str">
        <f ca="1">IFERROR(INDIRECT(ADDRESS(MATCH(A4257,'contribution par jour-semaine'!A:A,0),MATCH(B4257,'contribution par jour-semaine'!$1:$1,0),4,1,"contribution par jour-semaine")),"")</f>
        <v/>
      </c>
      <c r="D4257" s="4" t="str">
        <f>VLOOKUP(A4257,predictions!A:B,2,FALSE)</f>
        <v>22/06/2020</v>
      </c>
      <c r="E4257" s="4">
        <f t="shared" si="16"/>
        <v>44004</v>
      </c>
    </row>
    <row r="4258" spans="3:5" ht="13" x14ac:dyDescent="0.15">
      <c r="C4258" s="1" t="str">
        <f ca="1">IFERROR(INDIRECT(ADDRESS(MATCH(A4258,'contribution par jour-semaine'!A:A,0),MATCH(B4258,'contribution par jour-semaine'!$1:$1,0),4,1,"contribution par jour-semaine")),"")</f>
        <v/>
      </c>
      <c r="D4258" s="4" t="str">
        <f>VLOOKUP(A4258,predictions!A:B,2,FALSE)</f>
        <v>22/06/2020</v>
      </c>
      <c r="E4258" s="4">
        <f t="shared" si="16"/>
        <v>44004</v>
      </c>
    </row>
    <row r="4259" spans="3:5" ht="13" x14ac:dyDescent="0.15">
      <c r="C4259" s="1" t="str">
        <f ca="1">IFERROR(INDIRECT(ADDRESS(MATCH(A4259,'contribution par jour-semaine'!A:A,0),MATCH(B4259,'contribution par jour-semaine'!$1:$1,0),4,1,"contribution par jour-semaine")),"")</f>
        <v/>
      </c>
      <c r="D4259" s="4" t="str">
        <f>VLOOKUP(A4259,predictions!A:B,2,FALSE)</f>
        <v>22/06/2020</v>
      </c>
      <c r="E4259" s="4">
        <f t="shared" si="16"/>
        <v>44004</v>
      </c>
    </row>
    <row r="4260" spans="3:5" ht="13" x14ac:dyDescent="0.15">
      <c r="C4260" s="1" t="str">
        <f ca="1">IFERROR(INDIRECT(ADDRESS(MATCH(A4260,'contribution par jour-semaine'!A:A,0),MATCH(B4260,'contribution par jour-semaine'!$1:$1,0),4,1,"contribution par jour-semaine")),"")</f>
        <v/>
      </c>
      <c r="D4260" s="4" t="str">
        <f>VLOOKUP(A4260,predictions!A:B,2,FALSE)</f>
        <v>22/06/2020</v>
      </c>
      <c r="E4260" s="4">
        <f t="shared" si="16"/>
        <v>44004</v>
      </c>
    </row>
    <row r="4261" spans="3:5" ht="13" x14ac:dyDescent="0.15">
      <c r="C4261" s="1" t="str">
        <f ca="1">IFERROR(INDIRECT(ADDRESS(MATCH(A4261,'contribution par jour-semaine'!A:A,0),MATCH(B4261,'contribution par jour-semaine'!$1:$1,0),4,1,"contribution par jour-semaine")),"")</f>
        <v/>
      </c>
      <c r="D4261" s="4" t="str">
        <f>VLOOKUP(A4261,predictions!A:B,2,FALSE)</f>
        <v>22/06/2020</v>
      </c>
      <c r="E4261" s="4">
        <f t="shared" si="16"/>
        <v>44004</v>
      </c>
    </row>
    <row r="4262" spans="3:5" ht="13" x14ac:dyDescent="0.15">
      <c r="C4262" s="1" t="str">
        <f ca="1">IFERROR(INDIRECT(ADDRESS(MATCH(A4262,'contribution par jour-semaine'!A:A,0),MATCH(B4262,'contribution par jour-semaine'!$1:$1,0),4,1,"contribution par jour-semaine")),"")</f>
        <v/>
      </c>
      <c r="D4262" s="4" t="str">
        <f>VLOOKUP(A4262,predictions!A:B,2,FALSE)</f>
        <v>22/06/2020</v>
      </c>
      <c r="E4262" s="4">
        <f t="shared" si="16"/>
        <v>44004</v>
      </c>
    </row>
    <row r="4263" spans="3:5" ht="13" x14ac:dyDescent="0.15">
      <c r="C4263" s="1" t="str">
        <f ca="1">IFERROR(INDIRECT(ADDRESS(MATCH(A4263,'contribution par jour-semaine'!A:A,0),MATCH(B4263,'contribution par jour-semaine'!$1:$1,0),4,1,"contribution par jour-semaine")),"")</f>
        <v/>
      </c>
      <c r="D4263" s="4" t="str">
        <f>VLOOKUP(A4263,predictions!A:B,2,FALSE)</f>
        <v>22/06/2020</v>
      </c>
      <c r="E4263" s="4">
        <f t="shared" si="16"/>
        <v>44004</v>
      </c>
    </row>
    <row r="4264" spans="3:5" ht="13" x14ac:dyDescent="0.15">
      <c r="C4264" s="1" t="str">
        <f ca="1">IFERROR(INDIRECT(ADDRESS(MATCH(A4264,'contribution par jour-semaine'!A:A,0),MATCH(B4264,'contribution par jour-semaine'!$1:$1,0),4,1,"contribution par jour-semaine")),"")</f>
        <v/>
      </c>
      <c r="D4264" s="4" t="str">
        <f>VLOOKUP(A4264,predictions!A:B,2,FALSE)</f>
        <v>22/06/2020</v>
      </c>
      <c r="E4264" s="4">
        <f t="shared" si="16"/>
        <v>44004</v>
      </c>
    </row>
    <row r="4265" spans="3:5" ht="13" x14ac:dyDescent="0.15">
      <c r="C4265" s="1" t="str">
        <f ca="1">IFERROR(INDIRECT(ADDRESS(MATCH(A4265,'contribution par jour-semaine'!A:A,0),MATCH(B4265,'contribution par jour-semaine'!$1:$1,0),4,1,"contribution par jour-semaine")),"")</f>
        <v/>
      </c>
      <c r="D4265" s="4" t="str">
        <f>VLOOKUP(A4265,predictions!A:B,2,FALSE)</f>
        <v>22/06/2020</v>
      </c>
      <c r="E4265" s="4">
        <f t="shared" si="16"/>
        <v>44004</v>
      </c>
    </row>
    <row r="4266" spans="3:5" ht="13" x14ac:dyDescent="0.15">
      <c r="C4266" s="1" t="str">
        <f ca="1">IFERROR(INDIRECT(ADDRESS(MATCH(A4266,'contribution par jour-semaine'!A:A,0),MATCH(B4266,'contribution par jour-semaine'!$1:$1,0),4,1,"contribution par jour-semaine")),"")</f>
        <v/>
      </c>
      <c r="D4266" s="4" t="str">
        <f>VLOOKUP(A4266,predictions!A:B,2,FALSE)</f>
        <v>22/06/2020</v>
      </c>
      <c r="E4266" s="4">
        <f t="shared" si="16"/>
        <v>44004</v>
      </c>
    </row>
    <row r="4267" spans="3:5" ht="13" x14ac:dyDescent="0.15">
      <c r="C4267" s="1" t="str">
        <f ca="1">IFERROR(INDIRECT(ADDRESS(MATCH(A4267,'contribution par jour-semaine'!A:A,0),MATCH(B4267,'contribution par jour-semaine'!$1:$1,0),4,1,"contribution par jour-semaine")),"")</f>
        <v/>
      </c>
      <c r="D4267" s="4" t="str">
        <f>VLOOKUP(A4267,predictions!A:B,2,FALSE)</f>
        <v>22/06/2020</v>
      </c>
      <c r="E4267" s="4">
        <f t="shared" si="16"/>
        <v>44004</v>
      </c>
    </row>
    <row r="4268" spans="3:5" ht="13" x14ac:dyDescent="0.15">
      <c r="C4268" s="1" t="str">
        <f ca="1">IFERROR(INDIRECT(ADDRESS(MATCH(A4268,'contribution par jour-semaine'!A:A,0),MATCH(B4268,'contribution par jour-semaine'!$1:$1,0),4,1,"contribution par jour-semaine")),"")</f>
        <v/>
      </c>
      <c r="D4268" s="4" t="str">
        <f>VLOOKUP(A4268,predictions!A:B,2,FALSE)</f>
        <v>22/06/2020</v>
      </c>
      <c r="E4268" s="4">
        <f t="shared" si="16"/>
        <v>44004</v>
      </c>
    </row>
    <row r="4269" spans="3:5" ht="13" x14ac:dyDescent="0.15">
      <c r="C4269" s="1" t="str">
        <f ca="1">IFERROR(INDIRECT(ADDRESS(MATCH(A4269,'contribution par jour-semaine'!A:A,0),MATCH(B4269,'contribution par jour-semaine'!$1:$1,0),4,1,"contribution par jour-semaine")),"")</f>
        <v/>
      </c>
      <c r="D4269" s="4" t="str">
        <f>VLOOKUP(A4269,predictions!A:B,2,FALSE)</f>
        <v>22/06/2020</v>
      </c>
      <c r="E4269" s="4">
        <f t="shared" si="16"/>
        <v>44004</v>
      </c>
    </row>
    <row r="4270" spans="3:5" ht="13" x14ac:dyDescent="0.15">
      <c r="C4270" s="1" t="str">
        <f ca="1">IFERROR(INDIRECT(ADDRESS(MATCH(A4270,'contribution par jour-semaine'!A:A,0),MATCH(B4270,'contribution par jour-semaine'!$1:$1,0),4,1,"contribution par jour-semaine")),"")</f>
        <v/>
      </c>
      <c r="D4270" s="4" t="str">
        <f>VLOOKUP(A4270,predictions!A:B,2,FALSE)</f>
        <v>22/06/2020</v>
      </c>
      <c r="E4270" s="4">
        <f t="shared" si="16"/>
        <v>44004</v>
      </c>
    </row>
    <row r="4271" spans="3:5" ht="13" x14ac:dyDescent="0.15">
      <c r="C4271" s="1" t="str">
        <f ca="1">IFERROR(INDIRECT(ADDRESS(MATCH(A4271,'contribution par jour-semaine'!A:A,0),MATCH(B4271,'contribution par jour-semaine'!$1:$1,0),4,1,"contribution par jour-semaine")),"")</f>
        <v/>
      </c>
      <c r="D4271" s="4" t="str">
        <f>VLOOKUP(A4271,predictions!A:B,2,FALSE)</f>
        <v>22/06/2020</v>
      </c>
      <c r="E4271" s="4">
        <f t="shared" si="16"/>
        <v>44004</v>
      </c>
    </row>
    <row r="4272" spans="3:5" ht="13" x14ac:dyDescent="0.15">
      <c r="C4272" s="1" t="str">
        <f ca="1">IFERROR(INDIRECT(ADDRESS(MATCH(A4272,'contribution par jour-semaine'!A:A,0),MATCH(B4272,'contribution par jour-semaine'!$1:$1,0),4,1,"contribution par jour-semaine")),"")</f>
        <v/>
      </c>
      <c r="D4272" s="4" t="str">
        <f>VLOOKUP(A4272,predictions!A:B,2,FALSE)</f>
        <v>22/06/2020</v>
      </c>
      <c r="E4272" s="4">
        <f t="shared" si="16"/>
        <v>44004</v>
      </c>
    </row>
    <row r="4273" spans="3:5" ht="13" x14ac:dyDescent="0.15">
      <c r="C4273" s="1" t="str">
        <f ca="1">IFERROR(INDIRECT(ADDRESS(MATCH(A4273,'contribution par jour-semaine'!A:A,0),MATCH(B4273,'contribution par jour-semaine'!$1:$1,0),4,1,"contribution par jour-semaine")),"")</f>
        <v/>
      </c>
      <c r="D4273" s="4" t="str">
        <f>VLOOKUP(A4273,predictions!A:B,2,FALSE)</f>
        <v>22/06/2020</v>
      </c>
      <c r="E4273" s="4">
        <f t="shared" si="16"/>
        <v>44004</v>
      </c>
    </row>
    <row r="4274" spans="3:5" ht="13" x14ac:dyDescent="0.15">
      <c r="C4274" s="1" t="str">
        <f ca="1">IFERROR(INDIRECT(ADDRESS(MATCH(A4274,'contribution par jour-semaine'!A:A,0),MATCH(B4274,'contribution par jour-semaine'!$1:$1,0),4,1,"contribution par jour-semaine")),"")</f>
        <v/>
      </c>
      <c r="D4274" s="4" t="str">
        <f>VLOOKUP(A4274,predictions!A:B,2,FALSE)</f>
        <v>22/06/2020</v>
      </c>
      <c r="E4274" s="4">
        <f t="shared" si="16"/>
        <v>44004</v>
      </c>
    </row>
    <row r="4275" spans="3:5" ht="13" x14ac:dyDescent="0.15">
      <c r="C4275" s="1" t="str">
        <f ca="1">IFERROR(INDIRECT(ADDRESS(MATCH(A4275,'contribution par jour-semaine'!A:A,0),MATCH(B4275,'contribution par jour-semaine'!$1:$1,0),4,1,"contribution par jour-semaine")),"")</f>
        <v/>
      </c>
      <c r="D4275" s="4" t="str">
        <f>VLOOKUP(A4275,predictions!A:B,2,FALSE)</f>
        <v>22/06/2020</v>
      </c>
      <c r="E4275" s="4">
        <f t="shared" si="16"/>
        <v>44004</v>
      </c>
    </row>
    <row r="4276" spans="3:5" ht="13" x14ac:dyDescent="0.15">
      <c r="C4276" s="1" t="str">
        <f ca="1">IFERROR(INDIRECT(ADDRESS(MATCH(A4276,'contribution par jour-semaine'!A:A,0),MATCH(B4276,'contribution par jour-semaine'!$1:$1,0),4,1,"contribution par jour-semaine")),"")</f>
        <v/>
      </c>
      <c r="D4276" s="4" t="str">
        <f>VLOOKUP(A4276,predictions!A:B,2,FALSE)</f>
        <v>22/06/2020</v>
      </c>
      <c r="E4276" s="4">
        <f t="shared" si="16"/>
        <v>44004</v>
      </c>
    </row>
    <row r="4277" spans="3:5" ht="13" x14ac:dyDescent="0.15">
      <c r="C4277" s="1" t="str">
        <f ca="1">IFERROR(INDIRECT(ADDRESS(MATCH(A4277,'contribution par jour-semaine'!A:A,0),MATCH(B4277,'contribution par jour-semaine'!$1:$1,0),4,1,"contribution par jour-semaine")),"")</f>
        <v/>
      </c>
      <c r="D4277" s="4" t="str">
        <f>VLOOKUP(A4277,predictions!A:B,2,FALSE)</f>
        <v>22/06/2020</v>
      </c>
      <c r="E4277" s="4">
        <f t="shared" si="16"/>
        <v>44004</v>
      </c>
    </row>
    <row r="4278" spans="3:5" ht="13" x14ac:dyDescent="0.15">
      <c r="C4278" s="1" t="str">
        <f ca="1">IFERROR(INDIRECT(ADDRESS(MATCH(A4278,'contribution par jour-semaine'!A:A,0),MATCH(B4278,'contribution par jour-semaine'!$1:$1,0),4,1,"contribution par jour-semaine")),"")</f>
        <v/>
      </c>
      <c r="D4278" s="4" t="str">
        <f>VLOOKUP(A4278,predictions!A:B,2,FALSE)</f>
        <v>22/06/2020</v>
      </c>
      <c r="E4278" s="4">
        <f t="shared" si="16"/>
        <v>44004</v>
      </c>
    </row>
    <row r="4279" spans="3:5" ht="13" x14ac:dyDescent="0.15">
      <c r="C4279" s="1" t="str">
        <f ca="1">IFERROR(INDIRECT(ADDRESS(MATCH(A4279,'contribution par jour-semaine'!A:A,0),MATCH(B4279,'contribution par jour-semaine'!$1:$1,0),4,1,"contribution par jour-semaine")),"")</f>
        <v/>
      </c>
      <c r="D4279" s="4" t="str">
        <f>VLOOKUP(A4279,predictions!A:B,2,FALSE)</f>
        <v>22/06/2020</v>
      </c>
      <c r="E4279" s="4">
        <f t="shared" si="16"/>
        <v>44004</v>
      </c>
    </row>
    <row r="4280" spans="3:5" ht="13" x14ac:dyDescent="0.15">
      <c r="C4280" s="1" t="str">
        <f ca="1">IFERROR(INDIRECT(ADDRESS(MATCH(A4280,'contribution par jour-semaine'!A:A,0),MATCH(B4280,'contribution par jour-semaine'!$1:$1,0),4,1,"contribution par jour-semaine")),"")</f>
        <v/>
      </c>
      <c r="D4280" s="4" t="str">
        <f>VLOOKUP(A4280,predictions!A:B,2,FALSE)</f>
        <v>22/06/2020</v>
      </c>
      <c r="E4280" s="4">
        <f t="shared" si="16"/>
        <v>44004</v>
      </c>
    </row>
    <row r="4281" spans="3:5" ht="13" x14ac:dyDescent="0.15">
      <c r="C4281" s="1" t="str">
        <f ca="1">IFERROR(INDIRECT(ADDRESS(MATCH(A4281,'contribution par jour-semaine'!A:A,0),MATCH(B4281,'contribution par jour-semaine'!$1:$1,0),4,1,"contribution par jour-semaine")),"")</f>
        <v/>
      </c>
      <c r="D4281" s="4" t="str">
        <f>VLOOKUP(A4281,predictions!A:B,2,FALSE)</f>
        <v>22/06/2020</v>
      </c>
      <c r="E4281" s="4">
        <f t="shared" si="16"/>
        <v>44004</v>
      </c>
    </row>
    <row r="4282" spans="3:5" ht="13" x14ac:dyDescent="0.15">
      <c r="C4282" s="1" t="str">
        <f ca="1">IFERROR(INDIRECT(ADDRESS(MATCH(A4282,'contribution par jour-semaine'!A:A,0),MATCH(B4282,'contribution par jour-semaine'!$1:$1,0),4,1,"contribution par jour-semaine")),"")</f>
        <v/>
      </c>
      <c r="D4282" s="4" t="str">
        <f>VLOOKUP(A4282,predictions!A:B,2,FALSE)</f>
        <v>22/06/2020</v>
      </c>
      <c r="E4282" s="4">
        <f t="shared" si="16"/>
        <v>44004</v>
      </c>
    </row>
    <row r="4283" spans="3:5" ht="13" x14ac:dyDescent="0.15">
      <c r="C4283" s="1" t="str">
        <f ca="1">IFERROR(INDIRECT(ADDRESS(MATCH(A4283,'contribution par jour-semaine'!A:A,0),MATCH(B4283,'contribution par jour-semaine'!$1:$1,0),4,1,"contribution par jour-semaine")),"")</f>
        <v/>
      </c>
      <c r="D4283" s="4" t="str">
        <f>VLOOKUP(A4283,predictions!A:B,2,FALSE)</f>
        <v>22/06/2020</v>
      </c>
      <c r="E4283" s="4">
        <f t="shared" si="16"/>
        <v>44004</v>
      </c>
    </row>
    <row r="4284" spans="3:5" ht="13" x14ac:dyDescent="0.15">
      <c r="C4284" s="1" t="str">
        <f ca="1">IFERROR(INDIRECT(ADDRESS(MATCH(A4284,'contribution par jour-semaine'!A:A,0),MATCH(B4284,'contribution par jour-semaine'!$1:$1,0),4,1,"contribution par jour-semaine")),"")</f>
        <v/>
      </c>
      <c r="D4284" s="4" t="str">
        <f>VLOOKUP(A4284,predictions!A:B,2,FALSE)</f>
        <v>22/06/2020</v>
      </c>
      <c r="E4284" s="4">
        <f t="shared" si="16"/>
        <v>44004</v>
      </c>
    </row>
    <row r="4285" spans="3:5" ht="13" x14ac:dyDescent="0.15">
      <c r="C4285" s="1" t="str">
        <f ca="1">IFERROR(INDIRECT(ADDRESS(MATCH(A4285,'contribution par jour-semaine'!A:A,0),MATCH(B4285,'contribution par jour-semaine'!$1:$1,0),4,1,"contribution par jour-semaine")),"")</f>
        <v/>
      </c>
      <c r="D4285" s="4" t="str">
        <f>VLOOKUP(A4285,predictions!A:B,2,FALSE)</f>
        <v>22/06/2020</v>
      </c>
      <c r="E4285" s="4">
        <f t="shared" si="16"/>
        <v>44004</v>
      </c>
    </row>
    <row r="4286" spans="3:5" ht="13" x14ac:dyDescent="0.15">
      <c r="C4286" s="1" t="str">
        <f ca="1">IFERROR(INDIRECT(ADDRESS(MATCH(A4286,'contribution par jour-semaine'!A:A,0),MATCH(B4286,'contribution par jour-semaine'!$1:$1,0),4,1,"contribution par jour-semaine")),"")</f>
        <v/>
      </c>
      <c r="D4286" s="4" t="str">
        <f>VLOOKUP(A4286,predictions!A:B,2,FALSE)</f>
        <v>22/06/2020</v>
      </c>
      <c r="E4286" s="4">
        <f t="shared" si="16"/>
        <v>44004</v>
      </c>
    </row>
    <row r="4287" spans="3:5" ht="13" x14ac:dyDescent="0.15">
      <c r="C4287" s="1" t="str">
        <f ca="1">IFERROR(INDIRECT(ADDRESS(MATCH(A4287,'contribution par jour-semaine'!A:A,0),MATCH(B4287,'contribution par jour-semaine'!$1:$1,0),4,1,"contribution par jour-semaine")),"")</f>
        <v/>
      </c>
      <c r="D4287" s="4" t="str">
        <f>VLOOKUP(A4287,predictions!A:B,2,FALSE)</f>
        <v>22/06/2020</v>
      </c>
      <c r="E4287" s="4">
        <f t="shared" si="16"/>
        <v>44004</v>
      </c>
    </row>
    <row r="4288" spans="3:5" ht="13" x14ac:dyDescent="0.15">
      <c r="C4288" s="1" t="str">
        <f ca="1">IFERROR(INDIRECT(ADDRESS(MATCH(A4288,'contribution par jour-semaine'!A:A,0),MATCH(B4288,'contribution par jour-semaine'!$1:$1,0),4,1,"contribution par jour-semaine")),"")</f>
        <v/>
      </c>
      <c r="D4288" s="4" t="str">
        <f>VLOOKUP(A4288,predictions!A:B,2,FALSE)</f>
        <v>22/06/2020</v>
      </c>
      <c r="E4288" s="4">
        <f t="shared" si="16"/>
        <v>44004</v>
      </c>
    </row>
    <row r="4289" spans="3:5" ht="13" x14ac:dyDescent="0.15">
      <c r="C4289" s="1" t="str">
        <f ca="1">IFERROR(INDIRECT(ADDRESS(MATCH(A4289,'contribution par jour-semaine'!A:A,0),MATCH(B4289,'contribution par jour-semaine'!$1:$1,0),4,1,"contribution par jour-semaine")),"")</f>
        <v/>
      </c>
      <c r="D4289" s="4" t="str">
        <f>VLOOKUP(A4289,predictions!A:B,2,FALSE)</f>
        <v>22/06/2020</v>
      </c>
      <c r="E4289" s="4">
        <f t="shared" si="16"/>
        <v>44004</v>
      </c>
    </row>
    <row r="4290" spans="3:5" ht="13" x14ac:dyDescent="0.15">
      <c r="C4290" s="1" t="str">
        <f ca="1">IFERROR(INDIRECT(ADDRESS(MATCH(A4290,'contribution par jour-semaine'!A:A,0),MATCH(B4290,'contribution par jour-semaine'!$1:$1,0),4,1,"contribution par jour-semaine")),"")</f>
        <v/>
      </c>
      <c r="D4290" s="4" t="str">
        <f>VLOOKUP(A4290,predictions!A:B,2,FALSE)</f>
        <v>22/06/2020</v>
      </c>
      <c r="E4290" s="4">
        <f t="shared" si="16"/>
        <v>44004</v>
      </c>
    </row>
    <row r="4291" spans="3:5" ht="13" x14ac:dyDescent="0.15">
      <c r="C4291" s="1" t="str">
        <f ca="1">IFERROR(INDIRECT(ADDRESS(MATCH(A4291,'contribution par jour-semaine'!A:A,0),MATCH(B4291,'contribution par jour-semaine'!$1:$1,0),4,1,"contribution par jour-semaine")),"")</f>
        <v/>
      </c>
      <c r="D4291" s="4" t="str">
        <f>VLOOKUP(A4291,predictions!A:B,2,FALSE)</f>
        <v>22/06/2020</v>
      </c>
      <c r="E4291" s="4">
        <f t="shared" si="16"/>
        <v>44004</v>
      </c>
    </row>
    <row r="4292" spans="3:5" ht="13" x14ac:dyDescent="0.15">
      <c r="C4292" s="1" t="str">
        <f ca="1">IFERROR(INDIRECT(ADDRESS(MATCH(A4292,'contribution par jour-semaine'!A:A,0),MATCH(B4292,'contribution par jour-semaine'!$1:$1,0),4,1,"contribution par jour-semaine")),"")</f>
        <v/>
      </c>
      <c r="D4292" s="4" t="str">
        <f>VLOOKUP(A4292,predictions!A:B,2,FALSE)</f>
        <v>22/06/2020</v>
      </c>
      <c r="E4292" s="4">
        <f t="shared" si="16"/>
        <v>44004</v>
      </c>
    </row>
    <row r="4293" spans="3:5" ht="13" x14ac:dyDescent="0.15">
      <c r="C4293" s="1" t="str">
        <f ca="1">IFERROR(INDIRECT(ADDRESS(MATCH(A4293,'contribution par jour-semaine'!A:A,0),MATCH(B4293,'contribution par jour-semaine'!$1:$1,0),4,1,"contribution par jour-semaine")),"")</f>
        <v/>
      </c>
      <c r="D4293" s="4" t="str">
        <f>VLOOKUP(A4293,predictions!A:B,2,FALSE)</f>
        <v>22/06/2020</v>
      </c>
      <c r="E4293" s="4">
        <f t="shared" si="16"/>
        <v>44004</v>
      </c>
    </row>
    <row r="4294" spans="3:5" ht="13" x14ac:dyDescent="0.15">
      <c r="C4294" s="1" t="str">
        <f ca="1">IFERROR(INDIRECT(ADDRESS(MATCH(A4294,'contribution par jour-semaine'!A:A,0),MATCH(B4294,'contribution par jour-semaine'!$1:$1,0),4,1,"contribution par jour-semaine")),"")</f>
        <v/>
      </c>
      <c r="D4294" s="4" t="str">
        <f>VLOOKUP(A4294,predictions!A:B,2,FALSE)</f>
        <v>22/06/2020</v>
      </c>
      <c r="E4294" s="4">
        <f t="shared" si="16"/>
        <v>44004</v>
      </c>
    </row>
    <row r="4295" spans="3:5" ht="13" x14ac:dyDescent="0.15">
      <c r="C4295" s="1" t="str">
        <f ca="1">IFERROR(INDIRECT(ADDRESS(MATCH(A4295,'contribution par jour-semaine'!A:A,0),MATCH(B4295,'contribution par jour-semaine'!$1:$1,0),4,1,"contribution par jour-semaine")),"")</f>
        <v/>
      </c>
      <c r="D4295" s="4" t="str">
        <f>VLOOKUP(A4295,predictions!A:B,2,FALSE)</f>
        <v>22/06/2020</v>
      </c>
      <c r="E4295" s="4">
        <f t="shared" si="16"/>
        <v>44004</v>
      </c>
    </row>
    <row r="4296" spans="3:5" ht="13" x14ac:dyDescent="0.15">
      <c r="C4296" s="1" t="str">
        <f ca="1">IFERROR(INDIRECT(ADDRESS(MATCH(A4296,'contribution par jour-semaine'!A:A,0),MATCH(B4296,'contribution par jour-semaine'!$1:$1,0),4,1,"contribution par jour-semaine")),"")</f>
        <v/>
      </c>
      <c r="D4296" s="4" t="str">
        <f>VLOOKUP(A4296,predictions!A:B,2,FALSE)</f>
        <v>22/06/2020</v>
      </c>
      <c r="E4296" s="4">
        <f t="shared" si="16"/>
        <v>44004</v>
      </c>
    </row>
    <row r="4297" spans="3:5" ht="13" x14ac:dyDescent="0.15">
      <c r="C4297" s="1" t="str">
        <f ca="1">IFERROR(INDIRECT(ADDRESS(MATCH(A4297,'contribution par jour-semaine'!A:A,0),MATCH(B4297,'contribution par jour-semaine'!$1:$1,0),4,1,"contribution par jour-semaine")),"")</f>
        <v/>
      </c>
      <c r="D4297" s="4" t="str">
        <f>VLOOKUP(A4297,predictions!A:B,2,FALSE)</f>
        <v>22/06/2020</v>
      </c>
      <c r="E4297" s="4">
        <f t="shared" si="16"/>
        <v>44004</v>
      </c>
    </row>
    <row r="4298" spans="3:5" ht="13" x14ac:dyDescent="0.15">
      <c r="C4298" s="1" t="str">
        <f ca="1">IFERROR(INDIRECT(ADDRESS(MATCH(A4298,'contribution par jour-semaine'!A:A,0),MATCH(B4298,'contribution par jour-semaine'!$1:$1,0),4,1,"contribution par jour-semaine")),"")</f>
        <v/>
      </c>
      <c r="D4298" s="4" t="str">
        <f>VLOOKUP(A4298,predictions!A:B,2,FALSE)</f>
        <v>22/06/2020</v>
      </c>
      <c r="E4298" s="4">
        <f t="shared" si="16"/>
        <v>44004</v>
      </c>
    </row>
    <row r="4299" spans="3:5" ht="13" x14ac:dyDescent="0.15">
      <c r="C4299" s="1" t="str">
        <f ca="1">IFERROR(INDIRECT(ADDRESS(MATCH(A4299,'contribution par jour-semaine'!A:A,0),MATCH(B4299,'contribution par jour-semaine'!$1:$1,0),4,1,"contribution par jour-semaine")),"")</f>
        <v/>
      </c>
      <c r="D4299" s="4" t="str">
        <f>VLOOKUP(A4299,predictions!A:B,2,FALSE)</f>
        <v>22/06/2020</v>
      </c>
      <c r="E4299" s="4">
        <f t="shared" si="16"/>
        <v>44004</v>
      </c>
    </row>
    <row r="4300" spans="3:5" ht="13" x14ac:dyDescent="0.15">
      <c r="C4300" s="1" t="str">
        <f ca="1">IFERROR(INDIRECT(ADDRESS(MATCH(A4300,'contribution par jour-semaine'!A:A,0),MATCH(B4300,'contribution par jour-semaine'!$1:$1,0),4,1,"contribution par jour-semaine")),"")</f>
        <v/>
      </c>
      <c r="D4300" s="4" t="str">
        <f>VLOOKUP(A4300,predictions!A:B,2,FALSE)</f>
        <v>22/06/2020</v>
      </c>
      <c r="E4300" s="4">
        <f t="shared" si="16"/>
        <v>44004</v>
      </c>
    </row>
    <row r="4301" spans="3:5" ht="13" x14ac:dyDescent="0.15">
      <c r="C4301" s="1" t="str">
        <f ca="1">IFERROR(INDIRECT(ADDRESS(MATCH(A4301,'contribution par jour-semaine'!A:A,0),MATCH(B4301,'contribution par jour-semaine'!$1:$1,0),4,1,"contribution par jour-semaine")),"")</f>
        <v/>
      </c>
      <c r="D4301" s="4" t="str">
        <f>VLOOKUP(A4301,predictions!A:B,2,FALSE)</f>
        <v>22/06/2020</v>
      </c>
      <c r="E4301" s="4">
        <f t="shared" si="16"/>
        <v>44004</v>
      </c>
    </row>
    <row r="4302" spans="3:5" ht="13" x14ac:dyDescent="0.15">
      <c r="C4302" s="1" t="str">
        <f ca="1">IFERROR(INDIRECT(ADDRESS(MATCH(A4302,'contribution par jour-semaine'!A:A,0),MATCH(B4302,'contribution par jour-semaine'!$1:$1,0),4,1,"contribution par jour-semaine")),"")</f>
        <v/>
      </c>
      <c r="D4302" s="4" t="str">
        <f>VLOOKUP(A4302,predictions!A:B,2,FALSE)</f>
        <v>22/06/2020</v>
      </c>
      <c r="E4302" s="4">
        <f t="shared" si="16"/>
        <v>44004</v>
      </c>
    </row>
    <row r="4303" spans="3:5" ht="13" x14ac:dyDescent="0.15">
      <c r="C4303" s="1" t="str">
        <f ca="1">IFERROR(INDIRECT(ADDRESS(MATCH(A4303,'contribution par jour-semaine'!A:A,0),MATCH(B4303,'contribution par jour-semaine'!$1:$1,0),4,1,"contribution par jour-semaine")),"")</f>
        <v/>
      </c>
      <c r="D4303" s="4" t="str">
        <f>VLOOKUP(A4303,predictions!A:B,2,FALSE)</f>
        <v>22/06/2020</v>
      </c>
      <c r="E4303" s="4">
        <f t="shared" si="16"/>
        <v>44004</v>
      </c>
    </row>
    <row r="4304" spans="3:5" ht="13" x14ac:dyDescent="0.15">
      <c r="C4304" s="1" t="str">
        <f ca="1">IFERROR(INDIRECT(ADDRESS(MATCH(A4304,'contribution par jour-semaine'!A:A,0),MATCH(B4304,'contribution par jour-semaine'!$1:$1,0),4,1,"contribution par jour-semaine")),"")</f>
        <v/>
      </c>
      <c r="D4304" s="4" t="str">
        <f>VLOOKUP(A4304,predictions!A:B,2,FALSE)</f>
        <v>22/06/2020</v>
      </c>
      <c r="E4304" s="4">
        <f t="shared" si="16"/>
        <v>44004</v>
      </c>
    </row>
    <row r="4305" spans="3:5" ht="13" x14ac:dyDescent="0.15">
      <c r="C4305" s="1" t="str">
        <f ca="1">IFERROR(INDIRECT(ADDRESS(MATCH(A4305,'contribution par jour-semaine'!A:A,0),MATCH(B4305,'contribution par jour-semaine'!$1:$1,0),4,1,"contribution par jour-semaine")),"")</f>
        <v/>
      </c>
      <c r="D4305" s="4" t="str">
        <f>VLOOKUP(A4305,predictions!A:B,2,FALSE)</f>
        <v>22/06/2020</v>
      </c>
      <c r="E4305" s="4">
        <f t="shared" si="16"/>
        <v>44004</v>
      </c>
    </row>
    <row r="4306" spans="3:5" ht="13" x14ac:dyDescent="0.15">
      <c r="C4306" s="1" t="str">
        <f ca="1">IFERROR(INDIRECT(ADDRESS(MATCH(A4306,'contribution par jour-semaine'!A:A,0),MATCH(B4306,'contribution par jour-semaine'!$1:$1,0),4,1,"contribution par jour-semaine")),"")</f>
        <v/>
      </c>
      <c r="D4306" s="4" t="str">
        <f>VLOOKUP(A4306,predictions!A:B,2,FALSE)</f>
        <v>22/06/2020</v>
      </c>
      <c r="E4306" s="4">
        <f t="shared" si="16"/>
        <v>44004</v>
      </c>
    </row>
    <row r="4307" spans="3:5" ht="13" x14ac:dyDescent="0.15">
      <c r="C4307" s="1" t="str">
        <f ca="1">IFERROR(INDIRECT(ADDRESS(MATCH(A4307,'contribution par jour-semaine'!A:A,0),MATCH(B4307,'contribution par jour-semaine'!$1:$1,0),4,1,"contribution par jour-semaine")),"")</f>
        <v/>
      </c>
      <c r="D4307" s="4" t="str">
        <f>VLOOKUP(A4307,predictions!A:B,2,FALSE)</f>
        <v>22/06/2020</v>
      </c>
      <c r="E4307" s="4">
        <f t="shared" si="16"/>
        <v>44004</v>
      </c>
    </row>
    <row r="4308" spans="3:5" ht="13" x14ac:dyDescent="0.15">
      <c r="C4308" s="1" t="str">
        <f ca="1">IFERROR(INDIRECT(ADDRESS(MATCH(A4308,'contribution par jour-semaine'!A:A,0),MATCH(B4308,'contribution par jour-semaine'!$1:$1,0),4,1,"contribution par jour-semaine")),"")</f>
        <v/>
      </c>
      <c r="D4308" s="4" t="str">
        <f>VLOOKUP(A4308,predictions!A:B,2,FALSE)</f>
        <v>22/06/2020</v>
      </c>
      <c r="E4308" s="4">
        <f t="shared" si="16"/>
        <v>44004</v>
      </c>
    </row>
    <row r="4309" spans="3:5" ht="13" x14ac:dyDescent="0.15">
      <c r="C4309" s="1" t="str">
        <f ca="1">IFERROR(INDIRECT(ADDRESS(MATCH(A4309,'contribution par jour-semaine'!A:A,0),MATCH(B4309,'contribution par jour-semaine'!$1:$1,0),4,1,"contribution par jour-semaine")),"")</f>
        <v/>
      </c>
      <c r="D4309" s="4" t="str">
        <f>VLOOKUP(A4309,predictions!A:B,2,FALSE)</f>
        <v>22/06/2020</v>
      </c>
      <c r="E4309" s="4">
        <f t="shared" si="16"/>
        <v>44004</v>
      </c>
    </row>
    <row r="4310" spans="3:5" ht="13" x14ac:dyDescent="0.15">
      <c r="C4310" s="1" t="str">
        <f ca="1">IFERROR(INDIRECT(ADDRESS(MATCH(A4310,'contribution par jour-semaine'!A:A,0),MATCH(B4310,'contribution par jour-semaine'!$1:$1,0),4,1,"contribution par jour-semaine")),"")</f>
        <v/>
      </c>
      <c r="D4310" s="4" t="str">
        <f>VLOOKUP(A4310,predictions!A:B,2,FALSE)</f>
        <v>22/06/2020</v>
      </c>
      <c r="E4310" s="4">
        <f t="shared" si="16"/>
        <v>44004</v>
      </c>
    </row>
    <row r="4311" spans="3:5" ht="13" x14ac:dyDescent="0.15">
      <c r="C4311" s="1" t="str">
        <f ca="1">IFERROR(INDIRECT(ADDRESS(MATCH(A4311,'contribution par jour-semaine'!A:A,0),MATCH(B4311,'contribution par jour-semaine'!$1:$1,0),4,1,"contribution par jour-semaine")),"")</f>
        <v/>
      </c>
      <c r="D4311" s="4" t="str">
        <f>VLOOKUP(A4311,predictions!A:B,2,FALSE)</f>
        <v>22/06/2020</v>
      </c>
      <c r="E4311" s="4">
        <f t="shared" si="16"/>
        <v>44004</v>
      </c>
    </row>
    <row r="4312" spans="3:5" ht="13" x14ac:dyDescent="0.15">
      <c r="C4312" s="1" t="str">
        <f ca="1">IFERROR(INDIRECT(ADDRESS(MATCH(A4312,'contribution par jour-semaine'!A:A,0),MATCH(B4312,'contribution par jour-semaine'!$1:$1,0),4,1,"contribution par jour-semaine")),"")</f>
        <v/>
      </c>
      <c r="D4312" s="4" t="str">
        <f>VLOOKUP(A4312,predictions!A:B,2,FALSE)</f>
        <v>22/06/2020</v>
      </c>
      <c r="E4312" s="4">
        <f t="shared" si="16"/>
        <v>44004</v>
      </c>
    </row>
    <row r="4313" spans="3:5" ht="13" x14ac:dyDescent="0.15">
      <c r="C4313" s="1" t="str">
        <f ca="1">IFERROR(INDIRECT(ADDRESS(MATCH(A4313,'contribution par jour-semaine'!A:A,0),MATCH(B4313,'contribution par jour-semaine'!$1:$1,0),4,1,"contribution par jour-semaine")),"")</f>
        <v/>
      </c>
      <c r="D4313" s="4" t="str">
        <f>VLOOKUP(A4313,predictions!A:B,2,FALSE)</f>
        <v>22/06/2020</v>
      </c>
      <c r="E4313" s="4">
        <f t="shared" si="16"/>
        <v>44004</v>
      </c>
    </row>
    <row r="4314" spans="3:5" ht="13" x14ac:dyDescent="0.15">
      <c r="C4314" s="1" t="str">
        <f ca="1">IFERROR(INDIRECT(ADDRESS(MATCH(A4314,'contribution par jour-semaine'!A:A,0),MATCH(B4314,'contribution par jour-semaine'!$1:$1,0),4,1,"contribution par jour-semaine")),"")</f>
        <v/>
      </c>
      <c r="D4314" s="4" t="str">
        <f>VLOOKUP(A4314,predictions!A:B,2,FALSE)</f>
        <v>22/06/2020</v>
      </c>
      <c r="E4314" s="4">
        <f t="shared" si="16"/>
        <v>44004</v>
      </c>
    </row>
    <row r="4315" spans="3:5" ht="13" x14ac:dyDescent="0.15">
      <c r="C4315" s="1" t="str">
        <f ca="1">IFERROR(INDIRECT(ADDRESS(MATCH(A4315,'contribution par jour-semaine'!A:A,0),MATCH(B4315,'contribution par jour-semaine'!$1:$1,0),4,1,"contribution par jour-semaine")),"")</f>
        <v/>
      </c>
      <c r="D4315" s="4" t="str">
        <f>VLOOKUP(A4315,predictions!A:B,2,FALSE)</f>
        <v>22/06/2020</v>
      </c>
      <c r="E4315" s="4">
        <f t="shared" si="16"/>
        <v>44004</v>
      </c>
    </row>
    <row r="4316" spans="3:5" ht="13" x14ac:dyDescent="0.15">
      <c r="C4316" s="1" t="str">
        <f ca="1">IFERROR(INDIRECT(ADDRESS(MATCH(A4316,'contribution par jour-semaine'!A:A,0),MATCH(B4316,'contribution par jour-semaine'!$1:$1,0),4,1,"contribution par jour-semaine")),"")</f>
        <v/>
      </c>
      <c r="D4316" s="4" t="str">
        <f>VLOOKUP(A4316,predictions!A:B,2,FALSE)</f>
        <v>22/06/2020</v>
      </c>
      <c r="E4316" s="4">
        <f t="shared" si="16"/>
        <v>44004</v>
      </c>
    </row>
    <row r="4317" spans="3:5" ht="13" x14ac:dyDescent="0.15">
      <c r="C4317" s="1" t="str">
        <f ca="1">IFERROR(INDIRECT(ADDRESS(MATCH(A4317,'contribution par jour-semaine'!A:A,0),MATCH(B4317,'contribution par jour-semaine'!$1:$1,0),4,1,"contribution par jour-semaine")),"")</f>
        <v/>
      </c>
      <c r="D4317" s="4" t="str">
        <f>VLOOKUP(A4317,predictions!A:B,2,FALSE)</f>
        <v>22/06/2020</v>
      </c>
      <c r="E4317" s="4">
        <f t="shared" si="16"/>
        <v>44004</v>
      </c>
    </row>
    <row r="4318" spans="3:5" ht="13" x14ac:dyDescent="0.15">
      <c r="C4318" s="1" t="str">
        <f ca="1">IFERROR(INDIRECT(ADDRESS(MATCH(A4318,'contribution par jour-semaine'!A:A,0),MATCH(B4318,'contribution par jour-semaine'!$1:$1,0),4,1,"contribution par jour-semaine")),"")</f>
        <v/>
      </c>
      <c r="D4318" s="4" t="str">
        <f>VLOOKUP(A4318,predictions!A:B,2,FALSE)</f>
        <v>22/06/2020</v>
      </c>
      <c r="E4318" s="4">
        <f t="shared" si="16"/>
        <v>44004</v>
      </c>
    </row>
    <row r="4319" spans="3:5" ht="13" x14ac:dyDescent="0.15">
      <c r="C4319" s="1" t="str">
        <f ca="1">IFERROR(INDIRECT(ADDRESS(MATCH(A4319,'contribution par jour-semaine'!A:A,0),MATCH(B4319,'contribution par jour-semaine'!$1:$1,0),4,1,"contribution par jour-semaine")),"")</f>
        <v/>
      </c>
      <c r="D4319" s="4" t="str">
        <f>VLOOKUP(A4319,predictions!A:B,2,FALSE)</f>
        <v>22/06/2020</v>
      </c>
      <c r="E4319" s="4">
        <f t="shared" si="16"/>
        <v>44004</v>
      </c>
    </row>
    <row r="4320" spans="3:5" ht="13" x14ac:dyDescent="0.15">
      <c r="C4320" s="1" t="str">
        <f ca="1">IFERROR(INDIRECT(ADDRESS(MATCH(A4320,'contribution par jour-semaine'!A:A,0),MATCH(B4320,'contribution par jour-semaine'!$1:$1,0),4,1,"contribution par jour-semaine")),"")</f>
        <v/>
      </c>
      <c r="D4320" s="4" t="str">
        <f>VLOOKUP(A4320,predictions!A:B,2,FALSE)</f>
        <v>22/06/2020</v>
      </c>
      <c r="E4320" s="4">
        <f t="shared" si="16"/>
        <v>44004</v>
      </c>
    </row>
    <row r="4321" spans="3:5" ht="13" x14ac:dyDescent="0.15">
      <c r="C4321" s="1" t="str">
        <f ca="1">IFERROR(INDIRECT(ADDRESS(MATCH(A4321,'contribution par jour-semaine'!A:A,0),MATCH(B4321,'contribution par jour-semaine'!$1:$1,0),4,1,"contribution par jour-semaine")),"")</f>
        <v/>
      </c>
      <c r="D4321" s="4" t="str">
        <f>VLOOKUP(A4321,predictions!A:B,2,FALSE)</f>
        <v>22/06/2020</v>
      </c>
      <c r="E4321" s="4">
        <f t="shared" si="16"/>
        <v>44004</v>
      </c>
    </row>
    <row r="4322" spans="3:5" ht="13" x14ac:dyDescent="0.15">
      <c r="C4322" s="1" t="str">
        <f ca="1">IFERROR(INDIRECT(ADDRESS(MATCH(A4322,'contribution par jour-semaine'!A:A,0),MATCH(B4322,'contribution par jour-semaine'!$1:$1,0),4,1,"contribution par jour-semaine")),"")</f>
        <v/>
      </c>
      <c r="D4322" s="4" t="str">
        <f>VLOOKUP(A4322,predictions!A:B,2,FALSE)</f>
        <v>22/06/2020</v>
      </c>
      <c r="E4322" s="4">
        <f t="shared" si="16"/>
        <v>44004</v>
      </c>
    </row>
    <row r="4323" spans="3:5" ht="13" x14ac:dyDescent="0.15">
      <c r="C4323" s="1" t="str">
        <f ca="1">IFERROR(INDIRECT(ADDRESS(MATCH(A4323,'contribution par jour-semaine'!A:A,0),MATCH(B4323,'contribution par jour-semaine'!$1:$1,0),4,1,"contribution par jour-semaine")),"")</f>
        <v/>
      </c>
      <c r="D4323" s="4" t="str">
        <f>VLOOKUP(A4323,predictions!A:B,2,FALSE)</f>
        <v>22/06/2020</v>
      </c>
      <c r="E4323" s="4">
        <f t="shared" si="16"/>
        <v>44004</v>
      </c>
    </row>
    <row r="4324" spans="3:5" ht="13" x14ac:dyDescent="0.15">
      <c r="C4324" s="1" t="str">
        <f ca="1">IFERROR(INDIRECT(ADDRESS(MATCH(A4324,'contribution par jour-semaine'!A:A,0),MATCH(B4324,'contribution par jour-semaine'!$1:$1,0),4,1,"contribution par jour-semaine")),"")</f>
        <v/>
      </c>
      <c r="D4324" s="4" t="str">
        <f>VLOOKUP(A4324,predictions!A:B,2,FALSE)</f>
        <v>22/06/2020</v>
      </c>
      <c r="E4324" s="4">
        <f t="shared" si="16"/>
        <v>44004</v>
      </c>
    </row>
    <row r="4325" spans="3:5" ht="13" x14ac:dyDescent="0.15">
      <c r="C4325" s="1" t="str">
        <f ca="1">IFERROR(INDIRECT(ADDRESS(MATCH(A4325,'contribution par jour-semaine'!A:A,0),MATCH(B4325,'contribution par jour-semaine'!$1:$1,0),4,1,"contribution par jour-semaine")),"")</f>
        <v/>
      </c>
      <c r="D4325" s="4" t="str">
        <f>VLOOKUP(A4325,predictions!A:B,2,FALSE)</f>
        <v>22/06/2020</v>
      </c>
      <c r="E4325" s="4">
        <f t="shared" si="16"/>
        <v>44004</v>
      </c>
    </row>
    <row r="4326" spans="3:5" ht="13" x14ac:dyDescent="0.15">
      <c r="C4326" s="1" t="str">
        <f ca="1">IFERROR(INDIRECT(ADDRESS(MATCH(A4326,'contribution par jour-semaine'!A:A,0),MATCH(B4326,'contribution par jour-semaine'!$1:$1,0),4,1,"contribution par jour-semaine")),"")</f>
        <v/>
      </c>
      <c r="D4326" s="4" t="str">
        <f>VLOOKUP(A4326,predictions!A:B,2,FALSE)</f>
        <v>22/06/2020</v>
      </c>
      <c r="E4326" s="4">
        <f t="shared" si="16"/>
        <v>44004</v>
      </c>
    </row>
    <row r="4327" spans="3:5" ht="13" x14ac:dyDescent="0.15">
      <c r="C4327" s="1" t="str">
        <f ca="1">IFERROR(INDIRECT(ADDRESS(MATCH(A4327,'contribution par jour-semaine'!A:A,0),MATCH(B4327,'contribution par jour-semaine'!$1:$1,0),4,1,"contribution par jour-semaine")),"")</f>
        <v/>
      </c>
      <c r="D4327" s="4" t="str">
        <f>VLOOKUP(A4327,predictions!A:B,2,FALSE)</f>
        <v>22/06/2020</v>
      </c>
      <c r="E4327" s="4">
        <f t="shared" si="16"/>
        <v>44004</v>
      </c>
    </row>
    <row r="4328" spans="3:5" ht="13" x14ac:dyDescent="0.15">
      <c r="C4328" s="1" t="str">
        <f ca="1">IFERROR(INDIRECT(ADDRESS(MATCH(A4328,'contribution par jour-semaine'!A:A,0),MATCH(B4328,'contribution par jour-semaine'!$1:$1,0),4,1,"contribution par jour-semaine")),"")</f>
        <v/>
      </c>
      <c r="D4328" s="4" t="str">
        <f>VLOOKUP(A4328,predictions!A:B,2,FALSE)</f>
        <v>22/06/2020</v>
      </c>
      <c r="E4328" s="4">
        <f t="shared" si="16"/>
        <v>44004</v>
      </c>
    </row>
    <row r="4329" spans="3:5" ht="13" x14ac:dyDescent="0.15">
      <c r="C4329" s="1" t="str">
        <f ca="1">IFERROR(INDIRECT(ADDRESS(MATCH(A4329,'contribution par jour-semaine'!A:A,0),MATCH(B4329,'contribution par jour-semaine'!$1:$1,0),4,1,"contribution par jour-semaine")),"")</f>
        <v/>
      </c>
      <c r="D4329" s="4" t="str">
        <f>VLOOKUP(A4329,predictions!A:B,2,FALSE)</f>
        <v>22/06/2020</v>
      </c>
      <c r="E4329" s="4">
        <f t="shared" si="16"/>
        <v>44004</v>
      </c>
    </row>
    <row r="4330" spans="3:5" ht="13" x14ac:dyDescent="0.15">
      <c r="C4330" s="1" t="str">
        <f ca="1">IFERROR(INDIRECT(ADDRESS(MATCH(A4330,'contribution par jour-semaine'!A:A,0),MATCH(B4330,'contribution par jour-semaine'!$1:$1,0),4,1,"contribution par jour-semaine")),"")</f>
        <v/>
      </c>
      <c r="D4330" s="4" t="str">
        <f>VLOOKUP(A4330,predictions!A:B,2,FALSE)</f>
        <v>22/06/2020</v>
      </c>
      <c r="E4330" s="4">
        <f t="shared" si="16"/>
        <v>44004</v>
      </c>
    </row>
    <row r="4331" spans="3:5" ht="13" x14ac:dyDescent="0.15">
      <c r="C4331" s="1" t="str">
        <f ca="1">IFERROR(INDIRECT(ADDRESS(MATCH(A4331,'contribution par jour-semaine'!A:A,0),MATCH(B4331,'contribution par jour-semaine'!$1:$1,0),4,1,"contribution par jour-semaine")),"")</f>
        <v/>
      </c>
      <c r="D4331" s="4" t="str">
        <f>VLOOKUP(A4331,predictions!A:B,2,FALSE)</f>
        <v>22/06/2020</v>
      </c>
      <c r="E4331" s="4">
        <f t="shared" si="16"/>
        <v>44004</v>
      </c>
    </row>
    <row r="4332" spans="3:5" ht="13" x14ac:dyDescent="0.15">
      <c r="C4332" s="1" t="str">
        <f ca="1">IFERROR(INDIRECT(ADDRESS(MATCH(A4332,'contribution par jour-semaine'!A:A,0),MATCH(B4332,'contribution par jour-semaine'!$1:$1,0),4,1,"contribution par jour-semaine")),"")</f>
        <v/>
      </c>
      <c r="D4332" s="4" t="str">
        <f>VLOOKUP(A4332,predictions!A:B,2,FALSE)</f>
        <v>22/06/2020</v>
      </c>
      <c r="E4332" s="4">
        <f t="shared" si="16"/>
        <v>44004</v>
      </c>
    </row>
    <row r="4333" spans="3:5" ht="13" x14ac:dyDescent="0.15">
      <c r="C4333" s="1" t="str">
        <f ca="1">IFERROR(INDIRECT(ADDRESS(MATCH(A4333,'contribution par jour-semaine'!A:A,0),MATCH(B4333,'contribution par jour-semaine'!$1:$1,0),4,1,"contribution par jour-semaine")),"")</f>
        <v/>
      </c>
      <c r="D4333" s="4" t="str">
        <f>VLOOKUP(A4333,predictions!A:B,2,FALSE)</f>
        <v>22/06/2020</v>
      </c>
      <c r="E4333" s="4">
        <f t="shared" si="16"/>
        <v>44004</v>
      </c>
    </row>
    <row r="4334" spans="3:5" ht="13" x14ac:dyDescent="0.15">
      <c r="C4334" s="1" t="str">
        <f ca="1">IFERROR(INDIRECT(ADDRESS(MATCH(A4334,'contribution par jour-semaine'!A:A,0),MATCH(B4334,'contribution par jour-semaine'!$1:$1,0),4,1,"contribution par jour-semaine")),"")</f>
        <v/>
      </c>
      <c r="D4334" s="4" t="str">
        <f>VLOOKUP(A4334,predictions!A:B,2,FALSE)</f>
        <v>22/06/2020</v>
      </c>
      <c r="E4334" s="4">
        <f t="shared" si="16"/>
        <v>44004</v>
      </c>
    </row>
    <row r="4335" spans="3:5" ht="13" x14ac:dyDescent="0.15">
      <c r="C4335" s="1" t="str">
        <f ca="1">IFERROR(INDIRECT(ADDRESS(MATCH(A4335,'contribution par jour-semaine'!A:A,0),MATCH(B4335,'contribution par jour-semaine'!$1:$1,0),4,1,"contribution par jour-semaine")),"")</f>
        <v/>
      </c>
      <c r="D4335" s="4" t="str">
        <f>VLOOKUP(A4335,predictions!A:B,2,FALSE)</f>
        <v>22/06/2020</v>
      </c>
      <c r="E4335" s="4">
        <f t="shared" si="16"/>
        <v>44004</v>
      </c>
    </row>
    <row r="4336" spans="3:5" ht="13" x14ac:dyDescent="0.15">
      <c r="C4336" s="1" t="str">
        <f ca="1">IFERROR(INDIRECT(ADDRESS(MATCH(A4336,'contribution par jour-semaine'!A:A,0),MATCH(B4336,'contribution par jour-semaine'!$1:$1,0),4,1,"contribution par jour-semaine")),"")</f>
        <v/>
      </c>
      <c r="D4336" s="4" t="str">
        <f>VLOOKUP(A4336,predictions!A:B,2,FALSE)</f>
        <v>22/06/2020</v>
      </c>
      <c r="E4336" s="4">
        <f t="shared" si="16"/>
        <v>44004</v>
      </c>
    </row>
    <row r="4337" spans="3:5" ht="13" x14ac:dyDescent="0.15">
      <c r="C4337" s="1" t="str">
        <f ca="1">IFERROR(INDIRECT(ADDRESS(MATCH(A4337,'contribution par jour-semaine'!A:A,0),MATCH(B4337,'contribution par jour-semaine'!$1:$1,0),4,1,"contribution par jour-semaine")),"")</f>
        <v/>
      </c>
      <c r="D4337" s="4" t="str">
        <f>VLOOKUP(A4337,predictions!A:B,2,FALSE)</f>
        <v>22/06/2020</v>
      </c>
      <c r="E4337" s="4">
        <f t="shared" ref="E4337:E4591" si="17">DATE(RIGHT(D4337,4),MID(D4337,4,2),LEFT(D4337,2))</f>
        <v>44004</v>
      </c>
    </row>
    <row r="4338" spans="3:5" ht="13" x14ac:dyDescent="0.15">
      <c r="C4338" s="1" t="str">
        <f ca="1">IFERROR(INDIRECT(ADDRESS(MATCH(A4338,'contribution par jour-semaine'!A:A,0),MATCH(B4338,'contribution par jour-semaine'!$1:$1,0),4,1,"contribution par jour-semaine")),"")</f>
        <v/>
      </c>
      <c r="D4338" s="4" t="str">
        <f>VLOOKUP(A4338,predictions!A:B,2,FALSE)</f>
        <v>22/06/2020</v>
      </c>
      <c r="E4338" s="4">
        <f t="shared" si="17"/>
        <v>44004</v>
      </c>
    </row>
    <row r="4339" spans="3:5" ht="13" x14ac:dyDescent="0.15">
      <c r="C4339" s="1" t="str">
        <f ca="1">IFERROR(INDIRECT(ADDRESS(MATCH(A4339,'contribution par jour-semaine'!A:A,0),MATCH(B4339,'contribution par jour-semaine'!$1:$1,0),4,1,"contribution par jour-semaine")),"")</f>
        <v/>
      </c>
      <c r="D4339" s="4" t="str">
        <f>VLOOKUP(A4339,predictions!A:B,2,FALSE)</f>
        <v>22/06/2020</v>
      </c>
      <c r="E4339" s="4">
        <f t="shared" si="17"/>
        <v>44004</v>
      </c>
    </row>
    <row r="4340" spans="3:5" ht="13" x14ac:dyDescent="0.15">
      <c r="C4340" s="1" t="str">
        <f ca="1">IFERROR(INDIRECT(ADDRESS(MATCH(A4340,'contribution par jour-semaine'!A:A,0),MATCH(B4340,'contribution par jour-semaine'!$1:$1,0),4,1,"contribution par jour-semaine")),"")</f>
        <v/>
      </c>
      <c r="D4340" s="4" t="str">
        <f>VLOOKUP(A4340,predictions!A:B,2,FALSE)</f>
        <v>22/06/2020</v>
      </c>
      <c r="E4340" s="4">
        <f t="shared" si="17"/>
        <v>44004</v>
      </c>
    </row>
    <row r="4341" spans="3:5" ht="13" x14ac:dyDescent="0.15">
      <c r="C4341" s="1" t="str">
        <f ca="1">IFERROR(INDIRECT(ADDRESS(MATCH(A4341,'contribution par jour-semaine'!A:A,0),MATCH(B4341,'contribution par jour-semaine'!$1:$1,0),4,1,"contribution par jour-semaine")),"")</f>
        <v/>
      </c>
      <c r="D4341" s="4" t="str">
        <f>VLOOKUP(A4341,predictions!A:B,2,FALSE)</f>
        <v>22/06/2020</v>
      </c>
      <c r="E4341" s="4">
        <f t="shared" si="17"/>
        <v>44004</v>
      </c>
    </row>
    <row r="4342" spans="3:5" ht="13" x14ac:dyDescent="0.15">
      <c r="C4342" s="1" t="str">
        <f ca="1">IFERROR(INDIRECT(ADDRESS(MATCH(A4342,'contribution par jour-semaine'!A:A,0),MATCH(B4342,'contribution par jour-semaine'!$1:$1,0),4,1,"contribution par jour-semaine")),"")</f>
        <v/>
      </c>
      <c r="D4342" s="4" t="str">
        <f>VLOOKUP(A4342,predictions!A:B,2,FALSE)</f>
        <v>22/06/2020</v>
      </c>
      <c r="E4342" s="4">
        <f t="shared" si="17"/>
        <v>44004</v>
      </c>
    </row>
    <row r="4343" spans="3:5" ht="13" x14ac:dyDescent="0.15">
      <c r="C4343" s="1" t="str">
        <f ca="1">IFERROR(INDIRECT(ADDRESS(MATCH(A4343,'contribution par jour-semaine'!A:A,0),MATCH(B4343,'contribution par jour-semaine'!$1:$1,0),4,1,"contribution par jour-semaine")),"")</f>
        <v/>
      </c>
      <c r="D4343" s="4" t="str">
        <f>VLOOKUP(A4343,predictions!A:B,2,FALSE)</f>
        <v>22/06/2020</v>
      </c>
      <c r="E4343" s="4">
        <f t="shared" si="17"/>
        <v>44004</v>
      </c>
    </row>
    <row r="4344" spans="3:5" ht="13" x14ac:dyDescent="0.15">
      <c r="C4344" s="1" t="str">
        <f ca="1">IFERROR(INDIRECT(ADDRESS(MATCH(A4344,'contribution par jour-semaine'!A:A,0),MATCH(B4344,'contribution par jour-semaine'!$1:$1,0),4,1,"contribution par jour-semaine")),"")</f>
        <v/>
      </c>
      <c r="D4344" s="4" t="str">
        <f>VLOOKUP(A4344,predictions!A:B,2,FALSE)</f>
        <v>22/06/2020</v>
      </c>
      <c r="E4344" s="4">
        <f t="shared" si="17"/>
        <v>44004</v>
      </c>
    </row>
    <row r="4345" spans="3:5" ht="13" x14ac:dyDescent="0.15">
      <c r="C4345" s="1" t="str">
        <f ca="1">IFERROR(INDIRECT(ADDRESS(MATCH(A4345,'contribution par jour-semaine'!A:A,0),MATCH(B4345,'contribution par jour-semaine'!$1:$1,0),4,1,"contribution par jour-semaine")),"")</f>
        <v/>
      </c>
      <c r="D4345" s="4" t="str">
        <f>VLOOKUP(A4345,predictions!A:B,2,FALSE)</f>
        <v>22/06/2020</v>
      </c>
      <c r="E4345" s="4">
        <f t="shared" si="17"/>
        <v>44004</v>
      </c>
    </row>
    <row r="4346" spans="3:5" ht="13" x14ac:dyDescent="0.15">
      <c r="C4346" s="1" t="str">
        <f ca="1">IFERROR(INDIRECT(ADDRESS(MATCH(A4346,'contribution par jour-semaine'!A:A,0),MATCH(B4346,'contribution par jour-semaine'!$1:$1,0),4,1,"contribution par jour-semaine")),"")</f>
        <v/>
      </c>
      <c r="D4346" s="4" t="str">
        <f>VLOOKUP(A4346,predictions!A:B,2,FALSE)</f>
        <v>22/06/2020</v>
      </c>
      <c r="E4346" s="4">
        <f t="shared" si="17"/>
        <v>44004</v>
      </c>
    </row>
    <row r="4347" spans="3:5" ht="13" x14ac:dyDescent="0.15">
      <c r="C4347" s="1" t="str">
        <f ca="1">IFERROR(INDIRECT(ADDRESS(MATCH(A4347,'contribution par jour-semaine'!A:A,0),MATCH(B4347,'contribution par jour-semaine'!$1:$1,0),4,1,"contribution par jour-semaine")),"")</f>
        <v/>
      </c>
      <c r="D4347" s="4" t="str">
        <f>VLOOKUP(A4347,predictions!A:B,2,FALSE)</f>
        <v>22/06/2020</v>
      </c>
      <c r="E4347" s="4">
        <f t="shared" si="17"/>
        <v>44004</v>
      </c>
    </row>
    <row r="4348" spans="3:5" ht="13" x14ac:dyDescent="0.15">
      <c r="C4348" s="1" t="str">
        <f ca="1">IFERROR(INDIRECT(ADDRESS(MATCH(A4348,'contribution par jour-semaine'!A:A,0),MATCH(B4348,'contribution par jour-semaine'!$1:$1,0),4,1,"contribution par jour-semaine")),"")</f>
        <v/>
      </c>
      <c r="D4348" s="4" t="str">
        <f>VLOOKUP(A4348,predictions!A:B,2,FALSE)</f>
        <v>22/06/2020</v>
      </c>
      <c r="E4348" s="4">
        <f t="shared" si="17"/>
        <v>44004</v>
      </c>
    </row>
    <row r="4349" spans="3:5" ht="13" x14ac:dyDescent="0.15">
      <c r="C4349" s="1" t="str">
        <f ca="1">IFERROR(INDIRECT(ADDRESS(MATCH(A4349,'contribution par jour-semaine'!A:A,0),MATCH(B4349,'contribution par jour-semaine'!$1:$1,0),4,1,"contribution par jour-semaine")),"")</f>
        <v/>
      </c>
      <c r="D4349" s="4" t="str">
        <f>VLOOKUP(A4349,predictions!A:B,2,FALSE)</f>
        <v>22/06/2020</v>
      </c>
      <c r="E4349" s="4">
        <f t="shared" si="17"/>
        <v>44004</v>
      </c>
    </row>
    <row r="4350" spans="3:5" ht="13" x14ac:dyDescent="0.15">
      <c r="C4350" s="1" t="str">
        <f ca="1">IFERROR(INDIRECT(ADDRESS(MATCH(A4350,'contribution par jour-semaine'!A:A,0),MATCH(B4350,'contribution par jour-semaine'!$1:$1,0),4,1,"contribution par jour-semaine")),"")</f>
        <v/>
      </c>
      <c r="D4350" s="4" t="str">
        <f>VLOOKUP(A4350,predictions!A:B,2,FALSE)</f>
        <v>22/06/2020</v>
      </c>
      <c r="E4350" s="4">
        <f t="shared" si="17"/>
        <v>44004</v>
      </c>
    </row>
    <row r="4351" spans="3:5" ht="13" x14ac:dyDescent="0.15">
      <c r="C4351" s="1" t="str">
        <f ca="1">IFERROR(INDIRECT(ADDRESS(MATCH(A4351,'contribution par jour-semaine'!A:A,0),MATCH(B4351,'contribution par jour-semaine'!$1:$1,0),4,1,"contribution par jour-semaine")),"")</f>
        <v/>
      </c>
      <c r="D4351" s="4" t="str">
        <f>VLOOKUP(A4351,predictions!A:B,2,FALSE)</f>
        <v>22/06/2020</v>
      </c>
      <c r="E4351" s="4">
        <f t="shared" si="17"/>
        <v>44004</v>
      </c>
    </row>
    <row r="4352" spans="3:5" ht="13" x14ac:dyDescent="0.15">
      <c r="C4352" s="1" t="str">
        <f ca="1">IFERROR(INDIRECT(ADDRESS(MATCH(A4352,'contribution par jour-semaine'!A:A,0),MATCH(B4352,'contribution par jour-semaine'!$1:$1,0),4,1,"contribution par jour-semaine")),"")</f>
        <v/>
      </c>
      <c r="D4352" s="4" t="str">
        <f>VLOOKUP(A4352,predictions!A:B,2,FALSE)</f>
        <v>22/06/2020</v>
      </c>
      <c r="E4352" s="4">
        <f t="shared" si="17"/>
        <v>44004</v>
      </c>
    </row>
    <row r="4353" spans="3:5" ht="13" x14ac:dyDescent="0.15">
      <c r="C4353" s="1" t="str">
        <f ca="1">IFERROR(INDIRECT(ADDRESS(MATCH(A4353,'contribution par jour-semaine'!A:A,0),MATCH(B4353,'contribution par jour-semaine'!$1:$1,0),4,1,"contribution par jour-semaine")),"")</f>
        <v/>
      </c>
      <c r="D4353" s="4" t="str">
        <f>VLOOKUP(A4353,predictions!A:B,2,FALSE)</f>
        <v>22/06/2020</v>
      </c>
      <c r="E4353" s="4">
        <f t="shared" si="17"/>
        <v>44004</v>
      </c>
    </row>
    <row r="4354" spans="3:5" ht="13" x14ac:dyDescent="0.15">
      <c r="C4354" s="1" t="str">
        <f ca="1">IFERROR(INDIRECT(ADDRESS(MATCH(A4354,'contribution par jour-semaine'!A:A,0),MATCH(B4354,'contribution par jour-semaine'!$1:$1,0),4,1,"contribution par jour-semaine")),"")</f>
        <v/>
      </c>
      <c r="D4354" s="4" t="str">
        <f>VLOOKUP(A4354,predictions!A:B,2,FALSE)</f>
        <v>22/06/2020</v>
      </c>
      <c r="E4354" s="4">
        <f t="shared" si="17"/>
        <v>44004</v>
      </c>
    </row>
    <row r="4355" spans="3:5" ht="13" x14ac:dyDescent="0.15">
      <c r="C4355" s="1" t="str">
        <f ca="1">IFERROR(INDIRECT(ADDRESS(MATCH(A4355,'contribution par jour-semaine'!A:A,0),MATCH(B4355,'contribution par jour-semaine'!$1:$1,0),4,1,"contribution par jour-semaine")),"")</f>
        <v/>
      </c>
      <c r="D4355" s="4" t="str">
        <f>VLOOKUP(A4355,predictions!A:B,2,FALSE)</f>
        <v>22/06/2020</v>
      </c>
      <c r="E4355" s="4">
        <f t="shared" si="17"/>
        <v>44004</v>
      </c>
    </row>
    <row r="4356" spans="3:5" ht="13" x14ac:dyDescent="0.15">
      <c r="C4356" s="1" t="str">
        <f ca="1">IFERROR(INDIRECT(ADDRESS(MATCH(A4356,'contribution par jour-semaine'!A:A,0),MATCH(B4356,'contribution par jour-semaine'!$1:$1,0),4,1,"contribution par jour-semaine")),"")</f>
        <v/>
      </c>
      <c r="D4356" s="4" t="str">
        <f>VLOOKUP(A4356,predictions!A:B,2,FALSE)</f>
        <v>22/06/2020</v>
      </c>
      <c r="E4356" s="4">
        <f t="shared" si="17"/>
        <v>44004</v>
      </c>
    </row>
    <row r="4357" spans="3:5" ht="13" x14ac:dyDescent="0.15">
      <c r="C4357" s="1" t="str">
        <f ca="1">IFERROR(INDIRECT(ADDRESS(MATCH(A4357,'contribution par jour-semaine'!A:A,0),MATCH(B4357,'contribution par jour-semaine'!$1:$1,0),4,1,"contribution par jour-semaine")),"")</f>
        <v/>
      </c>
      <c r="D4357" s="4" t="str">
        <f>VLOOKUP(A4357,predictions!A:B,2,FALSE)</f>
        <v>22/06/2020</v>
      </c>
      <c r="E4357" s="4">
        <f t="shared" si="17"/>
        <v>44004</v>
      </c>
    </row>
    <row r="4358" spans="3:5" ht="13" x14ac:dyDescent="0.15">
      <c r="C4358" s="1" t="str">
        <f ca="1">IFERROR(INDIRECT(ADDRESS(MATCH(A4358,'contribution par jour-semaine'!A:A,0),MATCH(B4358,'contribution par jour-semaine'!$1:$1,0),4,1,"contribution par jour-semaine")),"")</f>
        <v/>
      </c>
      <c r="D4358" s="4" t="str">
        <f>VLOOKUP(A4358,predictions!A:B,2,FALSE)</f>
        <v>22/06/2020</v>
      </c>
      <c r="E4358" s="4">
        <f t="shared" si="17"/>
        <v>44004</v>
      </c>
    </row>
    <row r="4359" spans="3:5" ht="13" x14ac:dyDescent="0.15">
      <c r="C4359" s="1" t="str">
        <f ca="1">IFERROR(INDIRECT(ADDRESS(MATCH(A4359,'contribution par jour-semaine'!A:A,0),MATCH(B4359,'contribution par jour-semaine'!$1:$1,0),4,1,"contribution par jour-semaine")),"")</f>
        <v/>
      </c>
      <c r="D4359" s="4" t="str">
        <f>VLOOKUP(A4359,predictions!A:B,2,FALSE)</f>
        <v>22/06/2020</v>
      </c>
      <c r="E4359" s="4">
        <f t="shared" si="17"/>
        <v>44004</v>
      </c>
    </row>
    <row r="4360" spans="3:5" ht="13" x14ac:dyDescent="0.15">
      <c r="C4360" s="1" t="str">
        <f ca="1">IFERROR(INDIRECT(ADDRESS(MATCH(A4360,'contribution par jour-semaine'!A:A,0),MATCH(B4360,'contribution par jour-semaine'!$1:$1,0),4,1,"contribution par jour-semaine")),"")</f>
        <v/>
      </c>
      <c r="D4360" s="4" t="str">
        <f>VLOOKUP(A4360,predictions!A:B,2,FALSE)</f>
        <v>22/06/2020</v>
      </c>
      <c r="E4360" s="4">
        <f t="shared" si="17"/>
        <v>44004</v>
      </c>
    </row>
    <row r="4361" spans="3:5" ht="13" x14ac:dyDescent="0.15">
      <c r="C4361" s="1" t="str">
        <f ca="1">IFERROR(INDIRECT(ADDRESS(MATCH(A4361,'contribution par jour-semaine'!A:A,0),MATCH(B4361,'contribution par jour-semaine'!$1:$1,0),4,1,"contribution par jour-semaine")),"")</f>
        <v/>
      </c>
      <c r="D4361" s="4" t="str">
        <f>VLOOKUP(A4361,predictions!A:B,2,FALSE)</f>
        <v>22/06/2020</v>
      </c>
      <c r="E4361" s="4">
        <f t="shared" si="17"/>
        <v>44004</v>
      </c>
    </row>
    <row r="4362" spans="3:5" ht="13" x14ac:dyDescent="0.15">
      <c r="C4362" s="1" t="str">
        <f ca="1">IFERROR(INDIRECT(ADDRESS(MATCH(A4362,'contribution par jour-semaine'!A:A,0),MATCH(B4362,'contribution par jour-semaine'!$1:$1,0),4,1,"contribution par jour-semaine")),"")</f>
        <v/>
      </c>
      <c r="D4362" s="4" t="str">
        <f>VLOOKUP(A4362,predictions!A:B,2,FALSE)</f>
        <v>22/06/2020</v>
      </c>
      <c r="E4362" s="4">
        <f t="shared" si="17"/>
        <v>44004</v>
      </c>
    </row>
    <row r="4363" spans="3:5" ht="13" x14ac:dyDescent="0.15">
      <c r="C4363" s="1" t="str">
        <f ca="1">IFERROR(INDIRECT(ADDRESS(MATCH(A4363,'contribution par jour-semaine'!A:A,0),MATCH(B4363,'contribution par jour-semaine'!$1:$1,0),4,1,"contribution par jour-semaine")),"")</f>
        <v/>
      </c>
      <c r="D4363" s="4" t="str">
        <f>VLOOKUP(A4363,predictions!A:B,2,FALSE)</f>
        <v>22/06/2020</v>
      </c>
      <c r="E4363" s="4">
        <f t="shared" si="17"/>
        <v>44004</v>
      </c>
    </row>
    <row r="4364" spans="3:5" ht="13" x14ac:dyDescent="0.15">
      <c r="C4364" s="1" t="str">
        <f ca="1">IFERROR(INDIRECT(ADDRESS(MATCH(A4364,'contribution par jour-semaine'!A:A,0),MATCH(B4364,'contribution par jour-semaine'!$1:$1,0),4,1,"contribution par jour-semaine")),"")</f>
        <v/>
      </c>
      <c r="D4364" s="4" t="str">
        <f>VLOOKUP(A4364,predictions!A:B,2,FALSE)</f>
        <v>22/06/2020</v>
      </c>
      <c r="E4364" s="4">
        <f t="shared" si="17"/>
        <v>44004</v>
      </c>
    </row>
    <row r="4365" spans="3:5" ht="13" x14ac:dyDescent="0.15">
      <c r="C4365" s="1" t="str">
        <f ca="1">IFERROR(INDIRECT(ADDRESS(MATCH(A4365,'contribution par jour-semaine'!A:A,0),MATCH(B4365,'contribution par jour-semaine'!$1:$1,0),4,1,"contribution par jour-semaine")),"")</f>
        <v/>
      </c>
      <c r="D4365" s="4" t="str">
        <f>VLOOKUP(A4365,predictions!A:B,2,FALSE)</f>
        <v>22/06/2020</v>
      </c>
      <c r="E4365" s="4">
        <f t="shared" si="17"/>
        <v>44004</v>
      </c>
    </row>
    <row r="4366" spans="3:5" ht="13" x14ac:dyDescent="0.15">
      <c r="C4366" s="1" t="str">
        <f ca="1">IFERROR(INDIRECT(ADDRESS(MATCH(A4366,'contribution par jour-semaine'!A:A,0),MATCH(B4366,'contribution par jour-semaine'!$1:$1,0),4,1,"contribution par jour-semaine")),"")</f>
        <v/>
      </c>
      <c r="D4366" s="4" t="str">
        <f>VLOOKUP(A4366,predictions!A:B,2,FALSE)</f>
        <v>22/06/2020</v>
      </c>
      <c r="E4366" s="4">
        <f t="shared" si="17"/>
        <v>44004</v>
      </c>
    </row>
    <row r="4367" spans="3:5" ht="13" x14ac:dyDescent="0.15">
      <c r="C4367" s="1" t="str">
        <f ca="1">IFERROR(INDIRECT(ADDRESS(MATCH(A4367,'contribution par jour-semaine'!A:A,0),MATCH(B4367,'contribution par jour-semaine'!$1:$1,0),4,1,"contribution par jour-semaine")),"")</f>
        <v/>
      </c>
      <c r="D4367" s="4" t="str">
        <f>VLOOKUP(A4367,predictions!A:B,2,FALSE)</f>
        <v>22/06/2020</v>
      </c>
      <c r="E4367" s="4">
        <f t="shared" si="17"/>
        <v>44004</v>
      </c>
    </row>
    <row r="4368" spans="3:5" ht="13" x14ac:dyDescent="0.15">
      <c r="C4368" s="1" t="str">
        <f ca="1">IFERROR(INDIRECT(ADDRESS(MATCH(A4368,'contribution par jour-semaine'!A:A,0),MATCH(B4368,'contribution par jour-semaine'!$1:$1,0),4,1,"contribution par jour-semaine")),"")</f>
        <v/>
      </c>
      <c r="D4368" s="4" t="str">
        <f>VLOOKUP(A4368,predictions!A:B,2,FALSE)</f>
        <v>22/06/2020</v>
      </c>
      <c r="E4368" s="4">
        <f t="shared" si="17"/>
        <v>44004</v>
      </c>
    </row>
    <row r="4369" spans="3:5" ht="13" x14ac:dyDescent="0.15">
      <c r="C4369" s="1" t="str">
        <f ca="1">IFERROR(INDIRECT(ADDRESS(MATCH(A4369,'contribution par jour-semaine'!A:A,0),MATCH(B4369,'contribution par jour-semaine'!$1:$1,0),4,1,"contribution par jour-semaine")),"")</f>
        <v/>
      </c>
      <c r="D4369" s="4" t="str">
        <f>VLOOKUP(A4369,predictions!A:B,2,FALSE)</f>
        <v>22/06/2020</v>
      </c>
      <c r="E4369" s="4">
        <f t="shared" si="17"/>
        <v>44004</v>
      </c>
    </row>
    <row r="4370" spans="3:5" ht="13" x14ac:dyDescent="0.15">
      <c r="C4370" s="1" t="str">
        <f ca="1">IFERROR(INDIRECT(ADDRESS(MATCH(A4370,'contribution par jour-semaine'!A:A,0),MATCH(B4370,'contribution par jour-semaine'!$1:$1,0),4,1,"contribution par jour-semaine")),"")</f>
        <v/>
      </c>
      <c r="D4370" s="4" t="str">
        <f>VLOOKUP(A4370,predictions!A:B,2,FALSE)</f>
        <v>22/06/2020</v>
      </c>
      <c r="E4370" s="4">
        <f t="shared" si="17"/>
        <v>44004</v>
      </c>
    </row>
    <row r="4371" spans="3:5" ht="13" x14ac:dyDescent="0.15">
      <c r="C4371" s="1" t="str">
        <f ca="1">IFERROR(INDIRECT(ADDRESS(MATCH(A4371,'contribution par jour-semaine'!A:A,0),MATCH(B4371,'contribution par jour-semaine'!$1:$1,0),4,1,"contribution par jour-semaine")),"")</f>
        <v/>
      </c>
      <c r="D4371" s="4" t="str">
        <f>VLOOKUP(A4371,predictions!A:B,2,FALSE)</f>
        <v>22/06/2020</v>
      </c>
      <c r="E4371" s="4">
        <f t="shared" si="17"/>
        <v>44004</v>
      </c>
    </row>
    <row r="4372" spans="3:5" ht="13" x14ac:dyDescent="0.15">
      <c r="C4372" s="1" t="str">
        <f ca="1">IFERROR(INDIRECT(ADDRESS(MATCH(A4372,'contribution par jour-semaine'!A:A,0),MATCH(B4372,'contribution par jour-semaine'!$1:$1,0),4,1,"contribution par jour-semaine")),"")</f>
        <v/>
      </c>
      <c r="D4372" s="4" t="str">
        <f>VLOOKUP(A4372,predictions!A:B,2,FALSE)</f>
        <v>22/06/2020</v>
      </c>
      <c r="E4372" s="4">
        <f t="shared" si="17"/>
        <v>44004</v>
      </c>
    </row>
    <row r="4373" spans="3:5" ht="13" x14ac:dyDescent="0.15">
      <c r="C4373" s="1" t="str">
        <f ca="1">IFERROR(INDIRECT(ADDRESS(MATCH(A4373,'contribution par jour-semaine'!A:A,0),MATCH(B4373,'contribution par jour-semaine'!$1:$1,0),4,1,"contribution par jour-semaine")),"")</f>
        <v/>
      </c>
      <c r="D4373" s="4" t="str">
        <f>VLOOKUP(A4373,predictions!A:B,2,FALSE)</f>
        <v>22/06/2020</v>
      </c>
      <c r="E4373" s="4">
        <f t="shared" si="17"/>
        <v>44004</v>
      </c>
    </row>
    <row r="4374" spans="3:5" ht="13" x14ac:dyDescent="0.15">
      <c r="C4374" s="1" t="str">
        <f ca="1">IFERROR(INDIRECT(ADDRESS(MATCH(A4374,'contribution par jour-semaine'!A:A,0),MATCH(B4374,'contribution par jour-semaine'!$1:$1,0),4,1,"contribution par jour-semaine")),"")</f>
        <v/>
      </c>
      <c r="D4374" s="4" t="str">
        <f>VLOOKUP(A4374,predictions!A:B,2,FALSE)</f>
        <v>22/06/2020</v>
      </c>
      <c r="E4374" s="4">
        <f t="shared" si="17"/>
        <v>44004</v>
      </c>
    </row>
    <row r="4375" spans="3:5" ht="13" x14ac:dyDescent="0.15">
      <c r="C4375" s="1" t="str">
        <f ca="1">IFERROR(INDIRECT(ADDRESS(MATCH(A4375,'contribution par jour-semaine'!A:A,0),MATCH(B4375,'contribution par jour-semaine'!$1:$1,0),4,1,"contribution par jour-semaine")),"")</f>
        <v/>
      </c>
      <c r="D4375" s="4" t="str">
        <f>VLOOKUP(A4375,predictions!A:B,2,FALSE)</f>
        <v>22/06/2020</v>
      </c>
      <c r="E4375" s="4">
        <f t="shared" si="17"/>
        <v>44004</v>
      </c>
    </row>
    <row r="4376" spans="3:5" ht="13" x14ac:dyDescent="0.15">
      <c r="C4376" s="1" t="str">
        <f ca="1">IFERROR(INDIRECT(ADDRESS(MATCH(A4376,'contribution par jour-semaine'!A:A,0),MATCH(B4376,'contribution par jour-semaine'!$1:$1,0),4,1,"contribution par jour-semaine")),"")</f>
        <v/>
      </c>
      <c r="D4376" s="4" t="str">
        <f>VLOOKUP(A4376,predictions!A:B,2,FALSE)</f>
        <v>22/06/2020</v>
      </c>
      <c r="E4376" s="4">
        <f t="shared" si="17"/>
        <v>44004</v>
      </c>
    </row>
    <row r="4377" spans="3:5" ht="13" x14ac:dyDescent="0.15">
      <c r="C4377" s="1" t="str">
        <f ca="1">IFERROR(INDIRECT(ADDRESS(MATCH(A4377,'contribution par jour-semaine'!A:A,0),MATCH(B4377,'contribution par jour-semaine'!$1:$1,0),4,1,"contribution par jour-semaine")),"")</f>
        <v/>
      </c>
      <c r="D4377" s="4" t="str">
        <f>VLOOKUP(A4377,predictions!A:B,2,FALSE)</f>
        <v>22/06/2020</v>
      </c>
      <c r="E4377" s="4">
        <f t="shared" si="17"/>
        <v>44004</v>
      </c>
    </row>
    <row r="4378" spans="3:5" ht="13" x14ac:dyDescent="0.15">
      <c r="C4378" s="1" t="str">
        <f ca="1">IFERROR(INDIRECT(ADDRESS(MATCH(A4378,'contribution par jour-semaine'!A:A,0),MATCH(B4378,'contribution par jour-semaine'!$1:$1,0),4,1,"contribution par jour-semaine")),"")</f>
        <v/>
      </c>
      <c r="D4378" s="4" t="str">
        <f>VLOOKUP(A4378,predictions!A:B,2,FALSE)</f>
        <v>22/06/2020</v>
      </c>
      <c r="E4378" s="4">
        <f t="shared" si="17"/>
        <v>44004</v>
      </c>
    </row>
    <row r="4379" spans="3:5" ht="13" x14ac:dyDescent="0.15">
      <c r="C4379" s="1" t="str">
        <f ca="1">IFERROR(INDIRECT(ADDRESS(MATCH(A4379,'contribution par jour-semaine'!A:A,0),MATCH(B4379,'contribution par jour-semaine'!$1:$1,0),4,1,"contribution par jour-semaine")),"")</f>
        <v/>
      </c>
      <c r="D4379" s="4" t="str">
        <f>VLOOKUP(A4379,predictions!A:B,2,FALSE)</f>
        <v>22/06/2020</v>
      </c>
      <c r="E4379" s="4">
        <f t="shared" si="17"/>
        <v>44004</v>
      </c>
    </row>
    <row r="4380" spans="3:5" ht="13" x14ac:dyDescent="0.15">
      <c r="C4380" s="1" t="str">
        <f ca="1">IFERROR(INDIRECT(ADDRESS(MATCH(A4380,'contribution par jour-semaine'!A:A,0),MATCH(B4380,'contribution par jour-semaine'!$1:$1,0),4,1,"contribution par jour-semaine")),"")</f>
        <v/>
      </c>
      <c r="D4380" s="4" t="str">
        <f>VLOOKUP(A4380,predictions!A:B,2,FALSE)</f>
        <v>22/06/2020</v>
      </c>
      <c r="E4380" s="4">
        <f t="shared" si="17"/>
        <v>44004</v>
      </c>
    </row>
    <row r="4381" spans="3:5" ht="13" x14ac:dyDescent="0.15">
      <c r="C4381" s="1" t="str">
        <f ca="1">IFERROR(INDIRECT(ADDRESS(MATCH(A4381,'contribution par jour-semaine'!A:A,0),MATCH(B4381,'contribution par jour-semaine'!$1:$1,0),4,1,"contribution par jour-semaine")),"")</f>
        <v/>
      </c>
      <c r="D4381" s="4" t="str">
        <f>VLOOKUP(A4381,predictions!A:B,2,FALSE)</f>
        <v>22/06/2020</v>
      </c>
      <c r="E4381" s="4">
        <f t="shared" si="17"/>
        <v>44004</v>
      </c>
    </row>
    <row r="4382" spans="3:5" ht="13" x14ac:dyDescent="0.15">
      <c r="C4382" s="1" t="str">
        <f ca="1">IFERROR(INDIRECT(ADDRESS(MATCH(A4382,'contribution par jour-semaine'!A:A,0),MATCH(B4382,'contribution par jour-semaine'!$1:$1,0),4,1,"contribution par jour-semaine")),"")</f>
        <v/>
      </c>
      <c r="D4382" s="4" t="str">
        <f>VLOOKUP(A4382,predictions!A:B,2,FALSE)</f>
        <v>22/06/2020</v>
      </c>
      <c r="E4382" s="4">
        <f t="shared" si="17"/>
        <v>44004</v>
      </c>
    </row>
    <row r="4383" spans="3:5" ht="13" x14ac:dyDescent="0.15">
      <c r="C4383" s="1" t="str">
        <f ca="1">IFERROR(INDIRECT(ADDRESS(MATCH(A4383,'contribution par jour-semaine'!A:A,0),MATCH(B4383,'contribution par jour-semaine'!$1:$1,0),4,1,"contribution par jour-semaine")),"")</f>
        <v/>
      </c>
      <c r="D4383" s="4" t="str">
        <f>VLOOKUP(A4383,predictions!A:B,2,FALSE)</f>
        <v>22/06/2020</v>
      </c>
      <c r="E4383" s="4">
        <f t="shared" si="17"/>
        <v>44004</v>
      </c>
    </row>
    <row r="4384" spans="3:5" ht="13" x14ac:dyDescent="0.15">
      <c r="C4384" s="1" t="str">
        <f ca="1">IFERROR(INDIRECT(ADDRESS(MATCH(A4384,'contribution par jour-semaine'!A:A,0),MATCH(B4384,'contribution par jour-semaine'!$1:$1,0),4,1,"contribution par jour-semaine")),"")</f>
        <v/>
      </c>
      <c r="D4384" s="4" t="str">
        <f>VLOOKUP(A4384,predictions!A:B,2,FALSE)</f>
        <v>22/06/2020</v>
      </c>
      <c r="E4384" s="4">
        <f t="shared" si="17"/>
        <v>44004</v>
      </c>
    </row>
    <row r="4385" spans="3:5" ht="13" x14ac:dyDescent="0.15">
      <c r="C4385" s="1" t="str">
        <f ca="1">IFERROR(INDIRECT(ADDRESS(MATCH(A4385,'contribution par jour-semaine'!A:A,0),MATCH(B4385,'contribution par jour-semaine'!$1:$1,0),4,1,"contribution par jour-semaine")),"")</f>
        <v/>
      </c>
      <c r="D4385" s="4" t="str">
        <f>VLOOKUP(A4385,predictions!A:B,2,FALSE)</f>
        <v>22/06/2020</v>
      </c>
      <c r="E4385" s="4">
        <f t="shared" si="17"/>
        <v>44004</v>
      </c>
    </row>
    <row r="4386" spans="3:5" ht="13" x14ac:dyDescent="0.15">
      <c r="C4386" s="1" t="str">
        <f ca="1">IFERROR(INDIRECT(ADDRESS(MATCH(A4386,'contribution par jour-semaine'!A:A,0),MATCH(B4386,'contribution par jour-semaine'!$1:$1,0),4,1,"contribution par jour-semaine")),"")</f>
        <v/>
      </c>
      <c r="D4386" s="4" t="str">
        <f>VLOOKUP(A4386,predictions!A:B,2,FALSE)</f>
        <v>22/06/2020</v>
      </c>
      <c r="E4386" s="4">
        <f t="shared" si="17"/>
        <v>44004</v>
      </c>
    </row>
    <row r="4387" spans="3:5" ht="13" x14ac:dyDescent="0.15">
      <c r="C4387" s="1" t="str">
        <f ca="1">IFERROR(INDIRECT(ADDRESS(MATCH(A4387,'contribution par jour-semaine'!A:A,0),MATCH(B4387,'contribution par jour-semaine'!$1:$1,0),4,1,"contribution par jour-semaine")),"")</f>
        <v/>
      </c>
      <c r="D4387" s="4" t="str">
        <f>VLOOKUP(A4387,predictions!A:B,2,FALSE)</f>
        <v>22/06/2020</v>
      </c>
      <c r="E4387" s="4">
        <f t="shared" si="17"/>
        <v>44004</v>
      </c>
    </row>
    <row r="4388" spans="3:5" ht="13" x14ac:dyDescent="0.15">
      <c r="C4388" s="1" t="str">
        <f ca="1">IFERROR(INDIRECT(ADDRESS(MATCH(A4388,'contribution par jour-semaine'!A:A,0),MATCH(B4388,'contribution par jour-semaine'!$1:$1,0),4,1,"contribution par jour-semaine")),"")</f>
        <v/>
      </c>
      <c r="D4388" s="4" t="str">
        <f>VLOOKUP(A4388,predictions!A:B,2,FALSE)</f>
        <v>22/06/2020</v>
      </c>
      <c r="E4388" s="4">
        <f t="shared" si="17"/>
        <v>44004</v>
      </c>
    </row>
    <row r="4389" spans="3:5" ht="13" x14ac:dyDescent="0.15">
      <c r="C4389" s="1" t="str">
        <f ca="1">IFERROR(INDIRECT(ADDRESS(MATCH(A4389,'contribution par jour-semaine'!A:A,0),MATCH(B4389,'contribution par jour-semaine'!$1:$1,0),4,1,"contribution par jour-semaine")),"")</f>
        <v/>
      </c>
      <c r="D4389" s="4" t="str">
        <f>VLOOKUP(A4389,predictions!A:B,2,FALSE)</f>
        <v>22/06/2020</v>
      </c>
      <c r="E4389" s="4">
        <f t="shared" si="17"/>
        <v>44004</v>
      </c>
    </row>
    <row r="4390" spans="3:5" ht="13" x14ac:dyDescent="0.15">
      <c r="C4390" s="1" t="str">
        <f ca="1">IFERROR(INDIRECT(ADDRESS(MATCH(A4390,'contribution par jour-semaine'!A:A,0),MATCH(B4390,'contribution par jour-semaine'!$1:$1,0),4,1,"contribution par jour-semaine")),"")</f>
        <v/>
      </c>
      <c r="D4390" s="4" t="str">
        <f>VLOOKUP(A4390,predictions!A:B,2,FALSE)</f>
        <v>22/06/2020</v>
      </c>
      <c r="E4390" s="4">
        <f t="shared" si="17"/>
        <v>44004</v>
      </c>
    </row>
    <row r="4391" spans="3:5" ht="13" x14ac:dyDescent="0.15">
      <c r="C4391" s="1" t="str">
        <f ca="1">IFERROR(INDIRECT(ADDRESS(MATCH(A4391,'contribution par jour-semaine'!A:A,0),MATCH(B4391,'contribution par jour-semaine'!$1:$1,0),4,1,"contribution par jour-semaine")),"")</f>
        <v/>
      </c>
      <c r="D4391" s="4" t="str">
        <f>VLOOKUP(A4391,predictions!A:B,2,FALSE)</f>
        <v>22/06/2020</v>
      </c>
      <c r="E4391" s="4">
        <f t="shared" si="17"/>
        <v>44004</v>
      </c>
    </row>
    <row r="4392" spans="3:5" ht="13" x14ac:dyDescent="0.15">
      <c r="C4392" s="1" t="str">
        <f ca="1">IFERROR(INDIRECT(ADDRESS(MATCH(A4392,'contribution par jour-semaine'!A:A,0),MATCH(B4392,'contribution par jour-semaine'!$1:$1,0),4,1,"contribution par jour-semaine")),"")</f>
        <v/>
      </c>
      <c r="D4392" s="4" t="str">
        <f>VLOOKUP(A4392,predictions!A:B,2,FALSE)</f>
        <v>22/06/2020</v>
      </c>
      <c r="E4392" s="4">
        <f t="shared" si="17"/>
        <v>44004</v>
      </c>
    </row>
    <row r="4393" spans="3:5" ht="13" x14ac:dyDescent="0.15">
      <c r="C4393" s="1" t="str">
        <f ca="1">IFERROR(INDIRECT(ADDRESS(MATCH(A4393,'contribution par jour-semaine'!A:A,0),MATCH(B4393,'contribution par jour-semaine'!$1:$1,0),4,1,"contribution par jour-semaine")),"")</f>
        <v/>
      </c>
      <c r="D4393" s="4" t="str">
        <f>VLOOKUP(A4393,predictions!A:B,2,FALSE)</f>
        <v>22/06/2020</v>
      </c>
      <c r="E4393" s="4">
        <f t="shared" si="17"/>
        <v>44004</v>
      </c>
    </row>
    <row r="4394" spans="3:5" ht="13" x14ac:dyDescent="0.15">
      <c r="C4394" s="1" t="str">
        <f ca="1">IFERROR(INDIRECT(ADDRESS(MATCH(A4394,'contribution par jour-semaine'!A:A,0),MATCH(B4394,'contribution par jour-semaine'!$1:$1,0),4,1,"contribution par jour-semaine")),"")</f>
        <v/>
      </c>
      <c r="D4394" s="4" t="str">
        <f>VLOOKUP(A4394,predictions!A:B,2,FALSE)</f>
        <v>22/06/2020</v>
      </c>
      <c r="E4394" s="4">
        <f t="shared" si="17"/>
        <v>44004</v>
      </c>
    </row>
    <row r="4395" spans="3:5" ht="13" x14ac:dyDescent="0.15">
      <c r="C4395" s="1" t="str">
        <f ca="1">IFERROR(INDIRECT(ADDRESS(MATCH(A4395,'contribution par jour-semaine'!A:A,0),MATCH(B4395,'contribution par jour-semaine'!$1:$1,0),4,1,"contribution par jour-semaine")),"")</f>
        <v/>
      </c>
      <c r="D4395" s="4" t="str">
        <f>VLOOKUP(A4395,predictions!A:B,2,FALSE)</f>
        <v>22/06/2020</v>
      </c>
      <c r="E4395" s="4">
        <f t="shared" si="17"/>
        <v>44004</v>
      </c>
    </row>
    <row r="4396" spans="3:5" ht="13" x14ac:dyDescent="0.15">
      <c r="C4396" s="1" t="str">
        <f ca="1">IFERROR(INDIRECT(ADDRESS(MATCH(A4396,'contribution par jour-semaine'!A:A,0),MATCH(B4396,'contribution par jour-semaine'!$1:$1,0),4,1,"contribution par jour-semaine")),"")</f>
        <v/>
      </c>
      <c r="D4396" s="4" t="str">
        <f>VLOOKUP(A4396,predictions!A:B,2,FALSE)</f>
        <v>22/06/2020</v>
      </c>
      <c r="E4396" s="4">
        <f t="shared" si="17"/>
        <v>44004</v>
      </c>
    </row>
    <row r="4397" spans="3:5" ht="13" x14ac:dyDescent="0.15">
      <c r="C4397" s="1" t="str">
        <f ca="1">IFERROR(INDIRECT(ADDRESS(MATCH(A4397,'contribution par jour-semaine'!A:A,0),MATCH(B4397,'contribution par jour-semaine'!$1:$1,0),4,1,"contribution par jour-semaine")),"")</f>
        <v/>
      </c>
      <c r="D4397" s="4" t="str">
        <f>VLOOKUP(A4397,predictions!A:B,2,FALSE)</f>
        <v>22/06/2020</v>
      </c>
      <c r="E4397" s="4">
        <f t="shared" si="17"/>
        <v>44004</v>
      </c>
    </row>
    <row r="4398" spans="3:5" ht="13" x14ac:dyDescent="0.15">
      <c r="C4398" s="1" t="str">
        <f ca="1">IFERROR(INDIRECT(ADDRESS(MATCH(A4398,'contribution par jour-semaine'!A:A,0),MATCH(B4398,'contribution par jour-semaine'!$1:$1,0),4,1,"contribution par jour-semaine")),"")</f>
        <v/>
      </c>
      <c r="D4398" s="4" t="str">
        <f>VLOOKUP(A4398,predictions!A:B,2,FALSE)</f>
        <v>22/06/2020</v>
      </c>
      <c r="E4398" s="4">
        <f t="shared" si="17"/>
        <v>44004</v>
      </c>
    </row>
    <row r="4399" spans="3:5" ht="13" x14ac:dyDescent="0.15">
      <c r="C4399" s="1" t="str">
        <f ca="1">IFERROR(INDIRECT(ADDRESS(MATCH(A4399,'contribution par jour-semaine'!A:A,0),MATCH(B4399,'contribution par jour-semaine'!$1:$1,0),4,1,"contribution par jour-semaine")),"")</f>
        <v/>
      </c>
      <c r="D4399" s="4" t="str">
        <f>VLOOKUP(A4399,predictions!A:B,2,FALSE)</f>
        <v>22/06/2020</v>
      </c>
      <c r="E4399" s="4">
        <f t="shared" si="17"/>
        <v>44004</v>
      </c>
    </row>
    <row r="4400" spans="3:5" ht="13" x14ac:dyDescent="0.15">
      <c r="C4400" s="1" t="str">
        <f ca="1">IFERROR(INDIRECT(ADDRESS(MATCH(A4400,'contribution par jour-semaine'!A:A,0),MATCH(B4400,'contribution par jour-semaine'!$1:$1,0),4,1,"contribution par jour-semaine")),"")</f>
        <v/>
      </c>
      <c r="D4400" s="4" t="str">
        <f>VLOOKUP(A4400,predictions!A:B,2,FALSE)</f>
        <v>22/06/2020</v>
      </c>
      <c r="E4400" s="4">
        <f t="shared" si="17"/>
        <v>44004</v>
      </c>
    </row>
    <row r="4401" spans="3:5" ht="13" x14ac:dyDescent="0.15">
      <c r="C4401" s="1" t="str">
        <f ca="1">IFERROR(INDIRECT(ADDRESS(MATCH(A4401,'contribution par jour-semaine'!A:A,0),MATCH(B4401,'contribution par jour-semaine'!$1:$1,0),4,1,"contribution par jour-semaine")),"")</f>
        <v/>
      </c>
      <c r="D4401" s="4" t="str">
        <f>VLOOKUP(A4401,predictions!A:B,2,FALSE)</f>
        <v>22/06/2020</v>
      </c>
      <c r="E4401" s="4">
        <f t="shared" si="17"/>
        <v>44004</v>
      </c>
    </row>
    <row r="4402" spans="3:5" ht="13" x14ac:dyDescent="0.15">
      <c r="C4402" s="1" t="str">
        <f ca="1">IFERROR(INDIRECT(ADDRESS(MATCH(A4402,'contribution par jour-semaine'!A:A,0),MATCH(B4402,'contribution par jour-semaine'!$1:$1,0),4,1,"contribution par jour-semaine")),"")</f>
        <v/>
      </c>
      <c r="D4402" s="4" t="str">
        <f>VLOOKUP(A4402,predictions!A:B,2,FALSE)</f>
        <v>22/06/2020</v>
      </c>
      <c r="E4402" s="4">
        <f t="shared" si="17"/>
        <v>44004</v>
      </c>
    </row>
    <row r="4403" spans="3:5" ht="13" x14ac:dyDescent="0.15">
      <c r="C4403" s="1" t="str">
        <f ca="1">IFERROR(INDIRECT(ADDRESS(MATCH(A4403,'contribution par jour-semaine'!A:A,0),MATCH(B4403,'contribution par jour-semaine'!$1:$1,0),4,1,"contribution par jour-semaine")),"")</f>
        <v/>
      </c>
      <c r="D4403" s="4" t="str">
        <f>VLOOKUP(A4403,predictions!A:B,2,FALSE)</f>
        <v>22/06/2020</v>
      </c>
      <c r="E4403" s="4">
        <f t="shared" si="17"/>
        <v>44004</v>
      </c>
    </row>
    <row r="4404" spans="3:5" ht="13" x14ac:dyDescent="0.15">
      <c r="C4404" s="1" t="str">
        <f ca="1">IFERROR(INDIRECT(ADDRESS(MATCH(A4404,'contribution par jour-semaine'!A:A,0),MATCH(B4404,'contribution par jour-semaine'!$1:$1,0),4,1,"contribution par jour-semaine")),"")</f>
        <v/>
      </c>
      <c r="D4404" s="4" t="str">
        <f>VLOOKUP(A4404,predictions!A:B,2,FALSE)</f>
        <v>22/06/2020</v>
      </c>
      <c r="E4404" s="4">
        <f t="shared" si="17"/>
        <v>44004</v>
      </c>
    </row>
    <row r="4405" spans="3:5" ht="13" x14ac:dyDescent="0.15">
      <c r="C4405" s="1" t="str">
        <f ca="1">IFERROR(INDIRECT(ADDRESS(MATCH(A4405,'contribution par jour-semaine'!A:A,0),MATCH(B4405,'contribution par jour-semaine'!$1:$1,0),4,1,"contribution par jour-semaine")),"")</f>
        <v/>
      </c>
      <c r="D4405" s="4" t="str">
        <f>VLOOKUP(A4405,predictions!A:B,2,FALSE)</f>
        <v>22/06/2020</v>
      </c>
      <c r="E4405" s="4">
        <f t="shared" si="17"/>
        <v>44004</v>
      </c>
    </row>
    <row r="4406" spans="3:5" ht="13" x14ac:dyDescent="0.15">
      <c r="C4406" s="1" t="str">
        <f ca="1">IFERROR(INDIRECT(ADDRESS(MATCH(A4406,'contribution par jour-semaine'!A:A,0),MATCH(B4406,'contribution par jour-semaine'!$1:$1,0),4,1,"contribution par jour-semaine")),"")</f>
        <v/>
      </c>
      <c r="D4406" s="4" t="str">
        <f>VLOOKUP(A4406,predictions!A:B,2,FALSE)</f>
        <v>22/06/2020</v>
      </c>
      <c r="E4406" s="4">
        <f t="shared" si="17"/>
        <v>44004</v>
      </c>
    </row>
    <row r="4407" spans="3:5" ht="13" x14ac:dyDescent="0.15">
      <c r="C4407" s="1" t="str">
        <f ca="1">IFERROR(INDIRECT(ADDRESS(MATCH(A4407,'contribution par jour-semaine'!A:A,0),MATCH(B4407,'contribution par jour-semaine'!$1:$1,0),4,1,"contribution par jour-semaine")),"")</f>
        <v/>
      </c>
      <c r="D4407" s="4" t="str">
        <f>VLOOKUP(A4407,predictions!A:B,2,FALSE)</f>
        <v>22/06/2020</v>
      </c>
      <c r="E4407" s="4">
        <f t="shared" si="17"/>
        <v>44004</v>
      </c>
    </row>
    <row r="4408" spans="3:5" ht="13" x14ac:dyDescent="0.15">
      <c r="C4408" s="1" t="str">
        <f ca="1">IFERROR(INDIRECT(ADDRESS(MATCH(A4408,'contribution par jour-semaine'!A:A,0),MATCH(B4408,'contribution par jour-semaine'!$1:$1,0),4,1,"contribution par jour-semaine")),"")</f>
        <v/>
      </c>
      <c r="D4408" s="4" t="str">
        <f>VLOOKUP(A4408,predictions!A:B,2,FALSE)</f>
        <v>22/06/2020</v>
      </c>
      <c r="E4408" s="4">
        <f t="shared" si="17"/>
        <v>44004</v>
      </c>
    </row>
    <row r="4409" spans="3:5" ht="13" x14ac:dyDescent="0.15">
      <c r="C4409" s="1" t="str">
        <f ca="1">IFERROR(INDIRECT(ADDRESS(MATCH(A4409,'contribution par jour-semaine'!A:A,0),MATCH(B4409,'contribution par jour-semaine'!$1:$1,0),4,1,"contribution par jour-semaine")),"")</f>
        <v/>
      </c>
      <c r="D4409" s="4" t="str">
        <f>VLOOKUP(A4409,predictions!A:B,2,FALSE)</f>
        <v>22/06/2020</v>
      </c>
      <c r="E4409" s="4">
        <f t="shared" si="17"/>
        <v>44004</v>
      </c>
    </row>
    <row r="4410" spans="3:5" ht="13" x14ac:dyDescent="0.15">
      <c r="C4410" s="1" t="str">
        <f ca="1">IFERROR(INDIRECT(ADDRESS(MATCH(A4410,'contribution par jour-semaine'!A:A,0),MATCH(B4410,'contribution par jour-semaine'!$1:$1,0),4,1,"contribution par jour-semaine")),"")</f>
        <v/>
      </c>
      <c r="D4410" s="4" t="str">
        <f>VLOOKUP(A4410,predictions!A:B,2,FALSE)</f>
        <v>22/06/2020</v>
      </c>
      <c r="E4410" s="4">
        <f t="shared" si="17"/>
        <v>44004</v>
      </c>
    </row>
    <row r="4411" spans="3:5" ht="13" x14ac:dyDescent="0.15">
      <c r="C4411" s="1" t="str">
        <f ca="1">IFERROR(INDIRECT(ADDRESS(MATCH(A4411,'contribution par jour-semaine'!A:A,0),MATCH(B4411,'contribution par jour-semaine'!$1:$1,0),4,1,"contribution par jour-semaine")),"")</f>
        <v/>
      </c>
      <c r="D4411" s="4" t="str">
        <f>VLOOKUP(A4411,predictions!A:B,2,FALSE)</f>
        <v>22/06/2020</v>
      </c>
      <c r="E4411" s="4">
        <f t="shared" si="17"/>
        <v>44004</v>
      </c>
    </row>
    <row r="4412" spans="3:5" ht="13" x14ac:dyDescent="0.15">
      <c r="C4412" s="1" t="str">
        <f ca="1">IFERROR(INDIRECT(ADDRESS(MATCH(A4412,'contribution par jour-semaine'!A:A,0),MATCH(B4412,'contribution par jour-semaine'!$1:$1,0),4,1,"contribution par jour-semaine")),"")</f>
        <v/>
      </c>
      <c r="D4412" s="4" t="str">
        <f>VLOOKUP(A4412,predictions!A:B,2,FALSE)</f>
        <v>22/06/2020</v>
      </c>
      <c r="E4412" s="4">
        <f t="shared" si="17"/>
        <v>44004</v>
      </c>
    </row>
    <row r="4413" spans="3:5" ht="13" x14ac:dyDescent="0.15">
      <c r="C4413" s="1" t="str">
        <f ca="1">IFERROR(INDIRECT(ADDRESS(MATCH(A4413,'contribution par jour-semaine'!A:A,0),MATCH(B4413,'contribution par jour-semaine'!$1:$1,0),4,1,"contribution par jour-semaine")),"")</f>
        <v/>
      </c>
      <c r="D4413" s="4" t="str">
        <f>VLOOKUP(A4413,predictions!A:B,2,FALSE)</f>
        <v>22/06/2020</v>
      </c>
      <c r="E4413" s="4">
        <f t="shared" si="17"/>
        <v>44004</v>
      </c>
    </row>
    <row r="4414" spans="3:5" ht="13" x14ac:dyDescent="0.15">
      <c r="C4414" s="1" t="str">
        <f ca="1">IFERROR(INDIRECT(ADDRESS(MATCH(A4414,'contribution par jour-semaine'!A:A,0),MATCH(B4414,'contribution par jour-semaine'!$1:$1,0),4,1,"contribution par jour-semaine")),"")</f>
        <v/>
      </c>
      <c r="D4414" s="4" t="str">
        <f>VLOOKUP(A4414,predictions!A:B,2,FALSE)</f>
        <v>22/06/2020</v>
      </c>
      <c r="E4414" s="4">
        <f t="shared" si="17"/>
        <v>44004</v>
      </c>
    </row>
    <row r="4415" spans="3:5" ht="13" x14ac:dyDescent="0.15">
      <c r="C4415" s="1" t="str">
        <f ca="1">IFERROR(INDIRECT(ADDRESS(MATCH(A4415,'contribution par jour-semaine'!A:A,0),MATCH(B4415,'contribution par jour-semaine'!$1:$1,0),4,1,"contribution par jour-semaine")),"")</f>
        <v/>
      </c>
      <c r="D4415" s="4" t="str">
        <f>VLOOKUP(A4415,predictions!A:B,2,FALSE)</f>
        <v>22/06/2020</v>
      </c>
      <c r="E4415" s="4">
        <f t="shared" si="17"/>
        <v>44004</v>
      </c>
    </row>
    <row r="4416" spans="3:5" ht="13" x14ac:dyDescent="0.15">
      <c r="C4416" s="1" t="str">
        <f ca="1">IFERROR(INDIRECT(ADDRESS(MATCH(A4416,'contribution par jour-semaine'!A:A,0),MATCH(B4416,'contribution par jour-semaine'!$1:$1,0),4,1,"contribution par jour-semaine")),"")</f>
        <v/>
      </c>
      <c r="D4416" s="4" t="str">
        <f>VLOOKUP(A4416,predictions!A:B,2,FALSE)</f>
        <v>22/06/2020</v>
      </c>
      <c r="E4416" s="4">
        <f t="shared" si="17"/>
        <v>44004</v>
      </c>
    </row>
    <row r="4417" spans="3:5" ht="13" x14ac:dyDescent="0.15">
      <c r="C4417" s="1" t="str">
        <f ca="1">IFERROR(INDIRECT(ADDRESS(MATCH(A4417,'contribution par jour-semaine'!A:A,0),MATCH(B4417,'contribution par jour-semaine'!$1:$1,0),4,1,"contribution par jour-semaine")),"")</f>
        <v/>
      </c>
      <c r="D4417" s="4" t="str">
        <f>VLOOKUP(A4417,predictions!A:B,2,FALSE)</f>
        <v>22/06/2020</v>
      </c>
      <c r="E4417" s="4">
        <f t="shared" si="17"/>
        <v>44004</v>
      </c>
    </row>
    <row r="4418" spans="3:5" ht="13" x14ac:dyDescent="0.15">
      <c r="C4418" s="1" t="str">
        <f ca="1">IFERROR(INDIRECT(ADDRESS(MATCH(A4418,'contribution par jour-semaine'!A:A,0),MATCH(B4418,'contribution par jour-semaine'!$1:$1,0),4,1,"contribution par jour-semaine")),"")</f>
        <v/>
      </c>
      <c r="D4418" s="4" t="str">
        <f>VLOOKUP(A4418,predictions!A:B,2,FALSE)</f>
        <v>22/06/2020</v>
      </c>
      <c r="E4418" s="4">
        <f t="shared" si="17"/>
        <v>44004</v>
      </c>
    </row>
    <row r="4419" spans="3:5" ht="13" x14ac:dyDescent="0.15">
      <c r="C4419" s="1" t="str">
        <f ca="1">IFERROR(INDIRECT(ADDRESS(MATCH(A4419,'contribution par jour-semaine'!A:A,0),MATCH(B4419,'contribution par jour-semaine'!$1:$1,0),4,1,"contribution par jour-semaine")),"")</f>
        <v/>
      </c>
      <c r="D4419" s="4" t="str">
        <f>VLOOKUP(A4419,predictions!A:B,2,FALSE)</f>
        <v>22/06/2020</v>
      </c>
      <c r="E4419" s="4">
        <f t="shared" si="17"/>
        <v>44004</v>
      </c>
    </row>
    <row r="4420" spans="3:5" ht="13" x14ac:dyDescent="0.15">
      <c r="C4420" s="1" t="str">
        <f ca="1">IFERROR(INDIRECT(ADDRESS(MATCH(A4420,'contribution par jour-semaine'!A:A,0),MATCH(B4420,'contribution par jour-semaine'!$1:$1,0),4,1,"contribution par jour-semaine")),"")</f>
        <v/>
      </c>
      <c r="D4420" s="4" t="str">
        <f>VLOOKUP(A4420,predictions!A:B,2,FALSE)</f>
        <v>22/06/2020</v>
      </c>
      <c r="E4420" s="4">
        <f t="shared" si="17"/>
        <v>44004</v>
      </c>
    </row>
    <row r="4421" spans="3:5" ht="13" x14ac:dyDescent="0.15">
      <c r="C4421" s="1" t="str">
        <f ca="1">IFERROR(INDIRECT(ADDRESS(MATCH(A4421,'contribution par jour-semaine'!A:A,0),MATCH(B4421,'contribution par jour-semaine'!$1:$1,0),4,1,"contribution par jour-semaine")),"")</f>
        <v/>
      </c>
      <c r="D4421" s="4" t="str">
        <f>VLOOKUP(A4421,predictions!A:B,2,FALSE)</f>
        <v>22/06/2020</v>
      </c>
      <c r="E4421" s="4">
        <f t="shared" si="17"/>
        <v>44004</v>
      </c>
    </row>
    <row r="4422" spans="3:5" ht="13" x14ac:dyDescent="0.15">
      <c r="C4422" s="1" t="str">
        <f ca="1">IFERROR(INDIRECT(ADDRESS(MATCH(A4422,'contribution par jour-semaine'!A:A,0),MATCH(B4422,'contribution par jour-semaine'!$1:$1,0),4,1,"contribution par jour-semaine")),"")</f>
        <v/>
      </c>
      <c r="D4422" s="4" t="str">
        <f>VLOOKUP(A4422,predictions!A:B,2,FALSE)</f>
        <v>22/06/2020</v>
      </c>
      <c r="E4422" s="4">
        <f t="shared" si="17"/>
        <v>44004</v>
      </c>
    </row>
    <row r="4423" spans="3:5" ht="13" x14ac:dyDescent="0.15">
      <c r="C4423" s="1" t="str">
        <f ca="1">IFERROR(INDIRECT(ADDRESS(MATCH(A4423,'contribution par jour-semaine'!A:A,0),MATCH(B4423,'contribution par jour-semaine'!$1:$1,0),4,1,"contribution par jour-semaine")),"")</f>
        <v/>
      </c>
      <c r="D4423" s="4" t="str">
        <f>VLOOKUP(A4423,predictions!A:B,2,FALSE)</f>
        <v>22/06/2020</v>
      </c>
      <c r="E4423" s="4">
        <f t="shared" si="17"/>
        <v>44004</v>
      </c>
    </row>
    <row r="4424" spans="3:5" ht="13" x14ac:dyDescent="0.15">
      <c r="C4424" s="1" t="str">
        <f ca="1">IFERROR(INDIRECT(ADDRESS(MATCH(A4424,'contribution par jour-semaine'!A:A,0),MATCH(B4424,'contribution par jour-semaine'!$1:$1,0),4,1,"contribution par jour-semaine")),"")</f>
        <v/>
      </c>
      <c r="D4424" s="4" t="str">
        <f>VLOOKUP(A4424,predictions!A:B,2,FALSE)</f>
        <v>22/06/2020</v>
      </c>
      <c r="E4424" s="4">
        <f t="shared" si="17"/>
        <v>44004</v>
      </c>
    </row>
    <row r="4425" spans="3:5" ht="13" x14ac:dyDescent="0.15">
      <c r="C4425" s="1" t="str">
        <f ca="1">IFERROR(INDIRECT(ADDRESS(MATCH(A4425,'contribution par jour-semaine'!A:A,0),MATCH(B4425,'contribution par jour-semaine'!$1:$1,0),4,1,"contribution par jour-semaine")),"")</f>
        <v/>
      </c>
      <c r="D4425" s="4" t="str">
        <f>VLOOKUP(A4425,predictions!A:B,2,FALSE)</f>
        <v>22/06/2020</v>
      </c>
      <c r="E4425" s="4">
        <f t="shared" si="17"/>
        <v>44004</v>
      </c>
    </row>
    <row r="4426" spans="3:5" ht="13" x14ac:dyDescent="0.15">
      <c r="C4426" s="1" t="str">
        <f ca="1">IFERROR(INDIRECT(ADDRESS(MATCH(A4426,'contribution par jour-semaine'!A:A,0),MATCH(B4426,'contribution par jour-semaine'!$1:$1,0),4,1,"contribution par jour-semaine")),"")</f>
        <v/>
      </c>
      <c r="D4426" s="4" t="str">
        <f>VLOOKUP(A4426,predictions!A:B,2,FALSE)</f>
        <v>22/06/2020</v>
      </c>
      <c r="E4426" s="4">
        <f t="shared" si="17"/>
        <v>44004</v>
      </c>
    </row>
    <row r="4427" spans="3:5" ht="13" x14ac:dyDescent="0.15">
      <c r="C4427" s="1" t="str">
        <f ca="1">IFERROR(INDIRECT(ADDRESS(MATCH(A4427,'contribution par jour-semaine'!A:A,0),MATCH(B4427,'contribution par jour-semaine'!$1:$1,0),4,1,"contribution par jour-semaine")),"")</f>
        <v/>
      </c>
      <c r="D4427" s="4" t="str">
        <f>VLOOKUP(A4427,predictions!A:B,2,FALSE)</f>
        <v>22/06/2020</v>
      </c>
      <c r="E4427" s="4">
        <f t="shared" si="17"/>
        <v>44004</v>
      </c>
    </row>
    <row r="4428" spans="3:5" ht="13" x14ac:dyDescent="0.15">
      <c r="C4428" s="1" t="str">
        <f ca="1">IFERROR(INDIRECT(ADDRESS(MATCH(A4428,'contribution par jour-semaine'!A:A,0),MATCH(B4428,'contribution par jour-semaine'!$1:$1,0),4,1,"contribution par jour-semaine")),"")</f>
        <v/>
      </c>
      <c r="D4428" s="4" t="str">
        <f>VLOOKUP(A4428,predictions!A:B,2,FALSE)</f>
        <v>22/06/2020</v>
      </c>
      <c r="E4428" s="4">
        <f t="shared" si="17"/>
        <v>44004</v>
      </c>
    </row>
    <row r="4429" spans="3:5" ht="13" x14ac:dyDescent="0.15">
      <c r="C4429" s="1" t="str">
        <f ca="1">IFERROR(INDIRECT(ADDRESS(MATCH(A4429,'contribution par jour-semaine'!A:A,0),MATCH(B4429,'contribution par jour-semaine'!$1:$1,0),4,1,"contribution par jour-semaine")),"")</f>
        <v/>
      </c>
      <c r="D4429" s="4" t="str">
        <f>VLOOKUP(A4429,predictions!A:B,2,FALSE)</f>
        <v>22/06/2020</v>
      </c>
      <c r="E4429" s="4">
        <f t="shared" si="17"/>
        <v>44004</v>
      </c>
    </row>
    <row r="4430" spans="3:5" ht="13" x14ac:dyDescent="0.15">
      <c r="C4430" s="1" t="str">
        <f ca="1">IFERROR(INDIRECT(ADDRESS(MATCH(A4430,'contribution par jour-semaine'!A:A,0),MATCH(B4430,'contribution par jour-semaine'!$1:$1,0),4,1,"contribution par jour-semaine")),"")</f>
        <v/>
      </c>
      <c r="D4430" s="4" t="str">
        <f>VLOOKUP(A4430,predictions!A:B,2,FALSE)</f>
        <v>22/06/2020</v>
      </c>
      <c r="E4430" s="4">
        <f t="shared" si="17"/>
        <v>44004</v>
      </c>
    </row>
    <row r="4431" spans="3:5" ht="13" x14ac:dyDescent="0.15">
      <c r="C4431" s="1" t="str">
        <f ca="1">IFERROR(INDIRECT(ADDRESS(MATCH(A4431,'contribution par jour-semaine'!A:A,0),MATCH(B4431,'contribution par jour-semaine'!$1:$1,0),4,1,"contribution par jour-semaine")),"")</f>
        <v/>
      </c>
      <c r="D4431" s="4" t="str">
        <f>VLOOKUP(A4431,predictions!A:B,2,FALSE)</f>
        <v>22/06/2020</v>
      </c>
      <c r="E4431" s="4">
        <f t="shared" si="17"/>
        <v>44004</v>
      </c>
    </row>
    <row r="4432" spans="3:5" ht="13" x14ac:dyDescent="0.15">
      <c r="C4432" s="1" t="str">
        <f ca="1">IFERROR(INDIRECT(ADDRESS(MATCH(A4432,'contribution par jour-semaine'!A:A,0),MATCH(B4432,'contribution par jour-semaine'!$1:$1,0),4,1,"contribution par jour-semaine")),"")</f>
        <v/>
      </c>
      <c r="D4432" s="4" t="str">
        <f>VLOOKUP(A4432,predictions!A:B,2,FALSE)</f>
        <v>22/06/2020</v>
      </c>
      <c r="E4432" s="4">
        <f t="shared" si="17"/>
        <v>44004</v>
      </c>
    </row>
    <row r="4433" spans="3:5" ht="13" x14ac:dyDescent="0.15">
      <c r="C4433" s="1" t="str">
        <f ca="1">IFERROR(INDIRECT(ADDRESS(MATCH(A4433,'contribution par jour-semaine'!A:A,0),MATCH(B4433,'contribution par jour-semaine'!$1:$1,0),4,1,"contribution par jour-semaine")),"")</f>
        <v/>
      </c>
      <c r="D4433" s="4" t="str">
        <f>VLOOKUP(A4433,predictions!A:B,2,FALSE)</f>
        <v>22/06/2020</v>
      </c>
      <c r="E4433" s="4">
        <f t="shared" si="17"/>
        <v>44004</v>
      </c>
    </row>
    <row r="4434" spans="3:5" ht="13" x14ac:dyDescent="0.15">
      <c r="C4434" s="1" t="str">
        <f ca="1">IFERROR(INDIRECT(ADDRESS(MATCH(A4434,'contribution par jour-semaine'!A:A,0),MATCH(B4434,'contribution par jour-semaine'!$1:$1,0),4,1,"contribution par jour-semaine")),"")</f>
        <v/>
      </c>
      <c r="D4434" s="4" t="str">
        <f>VLOOKUP(A4434,predictions!A:B,2,FALSE)</f>
        <v>22/06/2020</v>
      </c>
      <c r="E4434" s="4">
        <f t="shared" si="17"/>
        <v>44004</v>
      </c>
    </row>
    <row r="4435" spans="3:5" ht="13" x14ac:dyDescent="0.15">
      <c r="C4435" s="1" t="str">
        <f ca="1">IFERROR(INDIRECT(ADDRESS(MATCH(A4435,'contribution par jour-semaine'!A:A,0),MATCH(B4435,'contribution par jour-semaine'!$1:$1,0),4,1,"contribution par jour-semaine")),"")</f>
        <v/>
      </c>
      <c r="D4435" s="4" t="str">
        <f>VLOOKUP(A4435,predictions!A:B,2,FALSE)</f>
        <v>22/06/2020</v>
      </c>
      <c r="E4435" s="4">
        <f t="shared" si="17"/>
        <v>44004</v>
      </c>
    </row>
    <row r="4436" spans="3:5" ht="13" x14ac:dyDescent="0.15">
      <c r="C4436" s="1" t="str">
        <f ca="1">IFERROR(INDIRECT(ADDRESS(MATCH(A4436,'contribution par jour-semaine'!A:A,0),MATCH(B4436,'contribution par jour-semaine'!$1:$1,0),4,1,"contribution par jour-semaine")),"")</f>
        <v/>
      </c>
      <c r="D4436" s="4" t="str">
        <f>VLOOKUP(A4436,predictions!A:B,2,FALSE)</f>
        <v>22/06/2020</v>
      </c>
      <c r="E4436" s="4">
        <f t="shared" si="17"/>
        <v>44004</v>
      </c>
    </row>
    <row r="4437" spans="3:5" ht="13" x14ac:dyDescent="0.15">
      <c r="C4437" s="1" t="str">
        <f ca="1">IFERROR(INDIRECT(ADDRESS(MATCH(A4437,'contribution par jour-semaine'!A:A,0),MATCH(B4437,'contribution par jour-semaine'!$1:$1,0),4,1,"contribution par jour-semaine")),"")</f>
        <v/>
      </c>
      <c r="D4437" s="4" t="str">
        <f>VLOOKUP(A4437,predictions!A:B,2,FALSE)</f>
        <v>22/06/2020</v>
      </c>
      <c r="E4437" s="4">
        <f t="shared" si="17"/>
        <v>44004</v>
      </c>
    </row>
    <row r="4438" spans="3:5" ht="13" x14ac:dyDescent="0.15">
      <c r="C4438" s="1" t="str">
        <f ca="1">IFERROR(INDIRECT(ADDRESS(MATCH(A4438,'contribution par jour-semaine'!A:A,0),MATCH(B4438,'contribution par jour-semaine'!$1:$1,0),4,1,"contribution par jour-semaine")),"")</f>
        <v/>
      </c>
      <c r="D4438" s="4" t="str">
        <f>VLOOKUP(A4438,predictions!A:B,2,FALSE)</f>
        <v>22/06/2020</v>
      </c>
      <c r="E4438" s="4">
        <f t="shared" si="17"/>
        <v>44004</v>
      </c>
    </row>
    <row r="4439" spans="3:5" ht="13" x14ac:dyDescent="0.15">
      <c r="C4439" s="1" t="str">
        <f ca="1">IFERROR(INDIRECT(ADDRESS(MATCH(A4439,'contribution par jour-semaine'!A:A,0),MATCH(B4439,'contribution par jour-semaine'!$1:$1,0),4,1,"contribution par jour-semaine")),"")</f>
        <v/>
      </c>
      <c r="D4439" s="4" t="str">
        <f>VLOOKUP(A4439,predictions!A:B,2,FALSE)</f>
        <v>22/06/2020</v>
      </c>
      <c r="E4439" s="4">
        <f t="shared" si="17"/>
        <v>44004</v>
      </c>
    </row>
    <row r="4440" spans="3:5" ht="13" x14ac:dyDescent="0.15">
      <c r="C4440" s="1" t="str">
        <f ca="1">IFERROR(INDIRECT(ADDRESS(MATCH(A4440,'contribution par jour-semaine'!A:A,0),MATCH(B4440,'contribution par jour-semaine'!$1:$1,0),4,1,"contribution par jour-semaine")),"")</f>
        <v/>
      </c>
      <c r="D4440" s="4" t="str">
        <f>VLOOKUP(A4440,predictions!A:B,2,FALSE)</f>
        <v>22/06/2020</v>
      </c>
      <c r="E4440" s="4">
        <f t="shared" si="17"/>
        <v>44004</v>
      </c>
    </row>
    <row r="4441" spans="3:5" ht="13" x14ac:dyDescent="0.15">
      <c r="C4441" s="1" t="str">
        <f ca="1">IFERROR(INDIRECT(ADDRESS(MATCH(A4441,'contribution par jour-semaine'!A:A,0),MATCH(B4441,'contribution par jour-semaine'!$1:$1,0),4,1,"contribution par jour-semaine")),"")</f>
        <v/>
      </c>
      <c r="D4441" s="4" t="str">
        <f>VLOOKUP(A4441,predictions!A:B,2,FALSE)</f>
        <v>22/06/2020</v>
      </c>
      <c r="E4441" s="4">
        <f t="shared" si="17"/>
        <v>44004</v>
      </c>
    </row>
    <row r="4442" spans="3:5" ht="13" x14ac:dyDescent="0.15">
      <c r="C4442" s="1" t="str">
        <f ca="1">IFERROR(INDIRECT(ADDRESS(MATCH(A4442,'contribution par jour-semaine'!A:A,0),MATCH(B4442,'contribution par jour-semaine'!$1:$1,0),4,1,"contribution par jour-semaine")),"")</f>
        <v/>
      </c>
      <c r="D4442" s="4" t="str">
        <f>VLOOKUP(A4442,predictions!A:B,2,FALSE)</f>
        <v>22/06/2020</v>
      </c>
      <c r="E4442" s="4">
        <f t="shared" si="17"/>
        <v>44004</v>
      </c>
    </row>
    <row r="4443" spans="3:5" ht="13" x14ac:dyDescent="0.15">
      <c r="C4443" s="1" t="str">
        <f ca="1">IFERROR(INDIRECT(ADDRESS(MATCH(A4443,'contribution par jour-semaine'!A:A,0),MATCH(B4443,'contribution par jour-semaine'!$1:$1,0),4,1,"contribution par jour-semaine")),"")</f>
        <v/>
      </c>
      <c r="D4443" s="4" t="str">
        <f>VLOOKUP(A4443,predictions!A:B,2,FALSE)</f>
        <v>22/06/2020</v>
      </c>
      <c r="E4443" s="4">
        <f t="shared" si="17"/>
        <v>44004</v>
      </c>
    </row>
    <row r="4444" spans="3:5" ht="13" x14ac:dyDescent="0.15">
      <c r="C4444" s="1" t="str">
        <f ca="1">IFERROR(INDIRECT(ADDRESS(MATCH(A4444,'contribution par jour-semaine'!A:A,0),MATCH(B4444,'contribution par jour-semaine'!$1:$1,0),4,1,"contribution par jour-semaine")),"")</f>
        <v/>
      </c>
      <c r="D4444" s="4" t="str">
        <f>VLOOKUP(A4444,predictions!A:B,2,FALSE)</f>
        <v>22/06/2020</v>
      </c>
      <c r="E4444" s="4">
        <f t="shared" si="17"/>
        <v>44004</v>
      </c>
    </row>
    <row r="4445" spans="3:5" ht="13" x14ac:dyDescent="0.15">
      <c r="C4445" s="1" t="str">
        <f ca="1">IFERROR(INDIRECT(ADDRESS(MATCH(A4445,'contribution par jour-semaine'!A:A,0),MATCH(B4445,'contribution par jour-semaine'!$1:$1,0),4,1,"contribution par jour-semaine")),"")</f>
        <v/>
      </c>
      <c r="D4445" s="4" t="str">
        <f>VLOOKUP(A4445,predictions!A:B,2,FALSE)</f>
        <v>22/06/2020</v>
      </c>
      <c r="E4445" s="4">
        <f t="shared" si="17"/>
        <v>44004</v>
      </c>
    </row>
    <row r="4446" spans="3:5" ht="13" x14ac:dyDescent="0.15">
      <c r="C4446" s="1" t="str">
        <f ca="1">IFERROR(INDIRECT(ADDRESS(MATCH(A4446,'contribution par jour-semaine'!A:A,0),MATCH(B4446,'contribution par jour-semaine'!$1:$1,0),4,1,"contribution par jour-semaine")),"")</f>
        <v/>
      </c>
      <c r="D4446" s="4" t="str">
        <f>VLOOKUP(A4446,predictions!A:B,2,FALSE)</f>
        <v>22/06/2020</v>
      </c>
      <c r="E4446" s="4">
        <f t="shared" si="17"/>
        <v>44004</v>
      </c>
    </row>
    <row r="4447" spans="3:5" ht="13" x14ac:dyDescent="0.15">
      <c r="C4447" s="1" t="str">
        <f ca="1">IFERROR(INDIRECT(ADDRESS(MATCH(A4447,'contribution par jour-semaine'!A:A,0),MATCH(B4447,'contribution par jour-semaine'!$1:$1,0),4,1,"contribution par jour-semaine")),"")</f>
        <v/>
      </c>
      <c r="D4447" s="4" t="str">
        <f>VLOOKUP(A4447,predictions!A:B,2,FALSE)</f>
        <v>22/06/2020</v>
      </c>
      <c r="E4447" s="4">
        <f t="shared" si="17"/>
        <v>44004</v>
      </c>
    </row>
    <row r="4448" spans="3:5" ht="13" x14ac:dyDescent="0.15">
      <c r="C4448" s="1" t="str">
        <f ca="1">IFERROR(INDIRECT(ADDRESS(MATCH(A4448,'contribution par jour-semaine'!A:A,0),MATCH(B4448,'contribution par jour-semaine'!$1:$1,0),4,1,"contribution par jour-semaine")),"")</f>
        <v/>
      </c>
      <c r="D4448" s="4" t="str">
        <f>VLOOKUP(A4448,predictions!A:B,2,FALSE)</f>
        <v>22/06/2020</v>
      </c>
      <c r="E4448" s="4">
        <f t="shared" si="17"/>
        <v>44004</v>
      </c>
    </row>
    <row r="4449" spans="3:5" ht="13" x14ac:dyDescent="0.15">
      <c r="C4449" s="1" t="str">
        <f ca="1">IFERROR(INDIRECT(ADDRESS(MATCH(A4449,'contribution par jour-semaine'!A:A,0),MATCH(B4449,'contribution par jour-semaine'!$1:$1,0),4,1,"contribution par jour-semaine")),"")</f>
        <v/>
      </c>
      <c r="D4449" s="4" t="str">
        <f>VLOOKUP(A4449,predictions!A:B,2,FALSE)</f>
        <v>22/06/2020</v>
      </c>
      <c r="E4449" s="4">
        <f t="shared" si="17"/>
        <v>44004</v>
      </c>
    </row>
    <row r="4450" spans="3:5" ht="13" x14ac:dyDescent="0.15">
      <c r="C4450" s="1" t="str">
        <f ca="1">IFERROR(INDIRECT(ADDRESS(MATCH(A4450,'contribution par jour-semaine'!A:A,0),MATCH(B4450,'contribution par jour-semaine'!$1:$1,0),4,1,"contribution par jour-semaine")),"")</f>
        <v/>
      </c>
      <c r="D4450" s="4" t="str">
        <f>VLOOKUP(A4450,predictions!A:B,2,FALSE)</f>
        <v>22/06/2020</v>
      </c>
      <c r="E4450" s="4">
        <f t="shared" si="17"/>
        <v>44004</v>
      </c>
    </row>
    <row r="4451" spans="3:5" ht="13" x14ac:dyDescent="0.15">
      <c r="C4451" s="1" t="str">
        <f ca="1">IFERROR(INDIRECT(ADDRESS(MATCH(A4451,'contribution par jour-semaine'!A:A,0),MATCH(B4451,'contribution par jour-semaine'!$1:$1,0),4,1,"contribution par jour-semaine")),"")</f>
        <v/>
      </c>
      <c r="D4451" s="4" t="str">
        <f>VLOOKUP(A4451,predictions!A:B,2,FALSE)</f>
        <v>22/06/2020</v>
      </c>
      <c r="E4451" s="4">
        <f t="shared" si="17"/>
        <v>44004</v>
      </c>
    </row>
    <row r="4452" spans="3:5" ht="13" x14ac:dyDescent="0.15">
      <c r="C4452" s="1" t="str">
        <f ca="1">IFERROR(INDIRECT(ADDRESS(MATCH(A4452,'contribution par jour-semaine'!A:A,0),MATCH(B4452,'contribution par jour-semaine'!$1:$1,0),4,1,"contribution par jour-semaine")),"")</f>
        <v/>
      </c>
      <c r="D4452" s="4" t="str">
        <f>VLOOKUP(A4452,predictions!A:B,2,FALSE)</f>
        <v>22/06/2020</v>
      </c>
      <c r="E4452" s="4">
        <f t="shared" si="17"/>
        <v>44004</v>
      </c>
    </row>
    <row r="4453" spans="3:5" ht="13" x14ac:dyDescent="0.15">
      <c r="C4453" s="1" t="str">
        <f ca="1">IFERROR(INDIRECT(ADDRESS(MATCH(A4453,'contribution par jour-semaine'!A:A,0),MATCH(B4453,'contribution par jour-semaine'!$1:$1,0),4,1,"contribution par jour-semaine")),"")</f>
        <v/>
      </c>
      <c r="D4453" s="4" t="str">
        <f>VLOOKUP(A4453,predictions!A:B,2,FALSE)</f>
        <v>22/06/2020</v>
      </c>
      <c r="E4453" s="4">
        <f t="shared" si="17"/>
        <v>44004</v>
      </c>
    </row>
    <row r="4454" spans="3:5" ht="13" x14ac:dyDescent="0.15">
      <c r="C4454" s="1" t="str">
        <f ca="1">IFERROR(INDIRECT(ADDRESS(MATCH(A4454,'contribution par jour-semaine'!A:A,0),MATCH(B4454,'contribution par jour-semaine'!$1:$1,0),4,1,"contribution par jour-semaine")),"")</f>
        <v/>
      </c>
      <c r="D4454" s="4" t="str">
        <f>VLOOKUP(A4454,predictions!A:B,2,FALSE)</f>
        <v>22/06/2020</v>
      </c>
      <c r="E4454" s="4">
        <f t="shared" si="17"/>
        <v>44004</v>
      </c>
    </row>
    <row r="4455" spans="3:5" ht="13" x14ac:dyDescent="0.15">
      <c r="C4455" s="1" t="str">
        <f ca="1">IFERROR(INDIRECT(ADDRESS(MATCH(A4455,'contribution par jour-semaine'!A:A,0),MATCH(B4455,'contribution par jour-semaine'!$1:$1,0),4,1,"contribution par jour-semaine")),"")</f>
        <v/>
      </c>
      <c r="D4455" s="4" t="str">
        <f>VLOOKUP(A4455,predictions!A:B,2,FALSE)</f>
        <v>22/06/2020</v>
      </c>
      <c r="E4455" s="4">
        <f t="shared" si="17"/>
        <v>44004</v>
      </c>
    </row>
    <row r="4456" spans="3:5" ht="13" x14ac:dyDescent="0.15">
      <c r="C4456" s="1" t="str">
        <f ca="1">IFERROR(INDIRECT(ADDRESS(MATCH(A4456,'contribution par jour-semaine'!A:A,0),MATCH(B4456,'contribution par jour-semaine'!$1:$1,0),4,1,"contribution par jour-semaine")),"")</f>
        <v/>
      </c>
      <c r="D4456" s="4" t="str">
        <f>VLOOKUP(A4456,predictions!A:B,2,FALSE)</f>
        <v>22/06/2020</v>
      </c>
      <c r="E4456" s="4">
        <f t="shared" si="17"/>
        <v>44004</v>
      </c>
    </row>
    <row r="4457" spans="3:5" ht="13" x14ac:dyDescent="0.15">
      <c r="C4457" s="1" t="str">
        <f ca="1">IFERROR(INDIRECT(ADDRESS(MATCH(A4457,'contribution par jour-semaine'!A:A,0),MATCH(B4457,'contribution par jour-semaine'!$1:$1,0),4,1,"contribution par jour-semaine")),"")</f>
        <v/>
      </c>
      <c r="D4457" s="4" t="str">
        <f>VLOOKUP(A4457,predictions!A:B,2,FALSE)</f>
        <v>22/06/2020</v>
      </c>
      <c r="E4457" s="4">
        <f t="shared" si="17"/>
        <v>44004</v>
      </c>
    </row>
    <row r="4458" spans="3:5" ht="13" x14ac:dyDescent="0.15">
      <c r="C4458" s="1" t="str">
        <f ca="1">IFERROR(INDIRECT(ADDRESS(MATCH(A4458,'contribution par jour-semaine'!A:A,0),MATCH(B4458,'contribution par jour-semaine'!$1:$1,0),4,1,"contribution par jour-semaine")),"")</f>
        <v/>
      </c>
      <c r="D4458" s="4" t="str">
        <f>VLOOKUP(A4458,predictions!A:B,2,FALSE)</f>
        <v>22/06/2020</v>
      </c>
      <c r="E4458" s="4">
        <f t="shared" si="17"/>
        <v>44004</v>
      </c>
    </row>
    <row r="4459" spans="3:5" ht="13" x14ac:dyDescent="0.15">
      <c r="C4459" s="1" t="str">
        <f ca="1">IFERROR(INDIRECT(ADDRESS(MATCH(A4459,'contribution par jour-semaine'!A:A,0),MATCH(B4459,'contribution par jour-semaine'!$1:$1,0),4,1,"contribution par jour-semaine")),"")</f>
        <v/>
      </c>
      <c r="D4459" s="4" t="str">
        <f>VLOOKUP(A4459,predictions!A:B,2,FALSE)</f>
        <v>22/06/2020</v>
      </c>
      <c r="E4459" s="4">
        <f t="shared" si="17"/>
        <v>44004</v>
      </c>
    </row>
    <row r="4460" spans="3:5" ht="13" x14ac:dyDescent="0.15">
      <c r="C4460" s="1" t="str">
        <f ca="1">IFERROR(INDIRECT(ADDRESS(MATCH(A4460,'contribution par jour-semaine'!A:A,0),MATCH(B4460,'contribution par jour-semaine'!$1:$1,0),4,1,"contribution par jour-semaine")),"")</f>
        <v/>
      </c>
      <c r="D4460" s="4" t="str">
        <f>VLOOKUP(A4460,predictions!A:B,2,FALSE)</f>
        <v>22/06/2020</v>
      </c>
      <c r="E4460" s="4">
        <f t="shared" si="17"/>
        <v>44004</v>
      </c>
    </row>
    <row r="4461" spans="3:5" ht="13" x14ac:dyDescent="0.15">
      <c r="C4461" s="1" t="str">
        <f ca="1">IFERROR(INDIRECT(ADDRESS(MATCH(A4461,'contribution par jour-semaine'!A:A,0),MATCH(B4461,'contribution par jour-semaine'!$1:$1,0),4,1,"contribution par jour-semaine")),"")</f>
        <v/>
      </c>
      <c r="D4461" s="4" t="str">
        <f>VLOOKUP(A4461,predictions!A:B,2,FALSE)</f>
        <v>22/06/2020</v>
      </c>
      <c r="E4461" s="4">
        <f t="shared" si="17"/>
        <v>44004</v>
      </c>
    </row>
    <row r="4462" spans="3:5" ht="13" x14ac:dyDescent="0.15">
      <c r="C4462" s="1" t="str">
        <f ca="1">IFERROR(INDIRECT(ADDRESS(MATCH(A4462,'contribution par jour-semaine'!A:A,0),MATCH(B4462,'contribution par jour-semaine'!$1:$1,0),4,1,"contribution par jour-semaine")),"")</f>
        <v/>
      </c>
      <c r="D4462" s="4" t="str">
        <f>VLOOKUP(A4462,predictions!A:B,2,FALSE)</f>
        <v>22/06/2020</v>
      </c>
      <c r="E4462" s="4">
        <f t="shared" si="17"/>
        <v>44004</v>
      </c>
    </row>
    <row r="4463" spans="3:5" ht="13" x14ac:dyDescent="0.15">
      <c r="C4463" s="1" t="str">
        <f ca="1">IFERROR(INDIRECT(ADDRESS(MATCH(A4463,'contribution par jour-semaine'!A:A,0),MATCH(B4463,'contribution par jour-semaine'!$1:$1,0),4,1,"contribution par jour-semaine")),"")</f>
        <v/>
      </c>
      <c r="D4463" s="4" t="str">
        <f>VLOOKUP(A4463,predictions!A:B,2,FALSE)</f>
        <v>22/06/2020</v>
      </c>
      <c r="E4463" s="4">
        <f t="shared" si="17"/>
        <v>44004</v>
      </c>
    </row>
    <row r="4464" spans="3:5" ht="13" x14ac:dyDescent="0.15">
      <c r="C4464" s="1" t="str">
        <f ca="1">IFERROR(INDIRECT(ADDRESS(MATCH(A4464,'contribution par jour-semaine'!A:A,0),MATCH(B4464,'contribution par jour-semaine'!$1:$1,0),4,1,"contribution par jour-semaine")),"")</f>
        <v/>
      </c>
      <c r="D4464" s="4" t="str">
        <f>VLOOKUP(A4464,predictions!A:B,2,FALSE)</f>
        <v>22/06/2020</v>
      </c>
      <c r="E4464" s="4">
        <f t="shared" si="17"/>
        <v>44004</v>
      </c>
    </row>
    <row r="4465" spans="3:5" ht="13" x14ac:dyDescent="0.15">
      <c r="C4465" s="1" t="str">
        <f ca="1">IFERROR(INDIRECT(ADDRESS(MATCH(A4465,'contribution par jour-semaine'!A:A,0),MATCH(B4465,'contribution par jour-semaine'!$1:$1,0),4,1,"contribution par jour-semaine")),"")</f>
        <v/>
      </c>
      <c r="D4465" s="4" t="str">
        <f>VLOOKUP(A4465,predictions!A:B,2,FALSE)</f>
        <v>22/06/2020</v>
      </c>
      <c r="E4465" s="4">
        <f t="shared" si="17"/>
        <v>44004</v>
      </c>
    </row>
    <row r="4466" spans="3:5" ht="13" x14ac:dyDescent="0.15">
      <c r="C4466" s="1" t="str">
        <f ca="1">IFERROR(INDIRECT(ADDRESS(MATCH(A4466,'contribution par jour-semaine'!A:A,0),MATCH(B4466,'contribution par jour-semaine'!$1:$1,0),4,1,"contribution par jour-semaine")),"")</f>
        <v/>
      </c>
      <c r="D4466" s="4" t="str">
        <f>VLOOKUP(A4466,predictions!A:B,2,FALSE)</f>
        <v>22/06/2020</v>
      </c>
      <c r="E4466" s="4">
        <f t="shared" si="17"/>
        <v>44004</v>
      </c>
    </row>
    <row r="4467" spans="3:5" ht="13" x14ac:dyDescent="0.15">
      <c r="C4467" s="1" t="str">
        <f ca="1">IFERROR(INDIRECT(ADDRESS(MATCH(A4467,'contribution par jour-semaine'!A:A,0),MATCH(B4467,'contribution par jour-semaine'!$1:$1,0),4,1,"contribution par jour-semaine")),"")</f>
        <v/>
      </c>
      <c r="D4467" s="4" t="str">
        <f>VLOOKUP(A4467,predictions!A:B,2,FALSE)</f>
        <v>22/06/2020</v>
      </c>
      <c r="E4467" s="4">
        <f t="shared" si="17"/>
        <v>44004</v>
      </c>
    </row>
    <row r="4468" spans="3:5" ht="13" x14ac:dyDescent="0.15">
      <c r="C4468" s="1" t="str">
        <f ca="1">IFERROR(INDIRECT(ADDRESS(MATCH(A4468,'contribution par jour-semaine'!A:A,0),MATCH(B4468,'contribution par jour-semaine'!$1:$1,0),4,1,"contribution par jour-semaine")),"")</f>
        <v/>
      </c>
      <c r="D4468" s="4" t="str">
        <f>VLOOKUP(A4468,predictions!A:B,2,FALSE)</f>
        <v>22/06/2020</v>
      </c>
      <c r="E4468" s="4">
        <f t="shared" si="17"/>
        <v>44004</v>
      </c>
    </row>
    <row r="4469" spans="3:5" ht="13" x14ac:dyDescent="0.15">
      <c r="C4469" s="1" t="str">
        <f ca="1">IFERROR(INDIRECT(ADDRESS(MATCH(A4469,'contribution par jour-semaine'!A:A,0),MATCH(B4469,'contribution par jour-semaine'!$1:$1,0),4,1,"contribution par jour-semaine")),"")</f>
        <v/>
      </c>
      <c r="D4469" s="4" t="str">
        <f>VLOOKUP(A4469,predictions!A:B,2,FALSE)</f>
        <v>22/06/2020</v>
      </c>
      <c r="E4469" s="4">
        <f t="shared" si="17"/>
        <v>44004</v>
      </c>
    </row>
    <row r="4470" spans="3:5" ht="13" x14ac:dyDescent="0.15">
      <c r="C4470" s="1" t="str">
        <f ca="1">IFERROR(INDIRECT(ADDRESS(MATCH(A4470,'contribution par jour-semaine'!A:A,0),MATCH(B4470,'contribution par jour-semaine'!$1:$1,0),4,1,"contribution par jour-semaine")),"")</f>
        <v/>
      </c>
      <c r="D4470" s="4" t="str">
        <f>VLOOKUP(A4470,predictions!A:B,2,FALSE)</f>
        <v>22/06/2020</v>
      </c>
      <c r="E4470" s="4">
        <f t="shared" si="17"/>
        <v>44004</v>
      </c>
    </row>
    <row r="4471" spans="3:5" ht="13" x14ac:dyDescent="0.15">
      <c r="C4471" s="1" t="str">
        <f ca="1">IFERROR(INDIRECT(ADDRESS(MATCH(A4471,'contribution par jour-semaine'!A:A,0),MATCH(B4471,'contribution par jour-semaine'!$1:$1,0),4,1,"contribution par jour-semaine")),"")</f>
        <v/>
      </c>
      <c r="D4471" s="4" t="str">
        <f>VLOOKUP(A4471,predictions!A:B,2,FALSE)</f>
        <v>22/06/2020</v>
      </c>
      <c r="E4471" s="4">
        <f t="shared" si="17"/>
        <v>44004</v>
      </c>
    </row>
    <row r="4472" spans="3:5" ht="13" x14ac:dyDescent="0.15">
      <c r="C4472" s="1" t="str">
        <f ca="1">IFERROR(INDIRECT(ADDRESS(MATCH(A4472,'contribution par jour-semaine'!A:A,0),MATCH(B4472,'contribution par jour-semaine'!$1:$1,0),4,1,"contribution par jour-semaine")),"")</f>
        <v/>
      </c>
      <c r="D4472" s="4" t="str">
        <f>VLOOKUP(A4472,predictions!A:B,2,FALSE)</f>
        <v>22/06/2020</v>
      </c>
      <c r="E4472" s="4">
        <f t="shared" si="17"/>
        <v>44004</v>
      </c>
    </row>
    <row r="4473" spans="3:5" ht="13" x14ac:dyDescent="0.15">
      <c r="C4473" s="1" t="str">
        <f ca="1">IFERROR(INDIRECT(ADDRESS(MATCH(A4473,'contribution par jour-semaine'!A:A,0),MATCH(B4473,'contribution par jour-semaine'!$1:$1,0),4,1,"contribution par jour-semaine")),"")</f>
        <v/>
      </c>
      <c r="D4473" s="4" t="str">
        <f>VLOOKUP(A4473,predictions!A:B,2,FALSE)</f>
        <v>22/06/2020</v>
      </c>
      <c r="E4473" s="4">
        <f t="shared" si="17"/>
        <v>44004</v>
      </c>
    </row>
    <row r="4474" spans="3:5" ht="13" x14ac:dyDescent="0.15">
      <c r="C4474" s="1" t="str">
        <f ca="1">IFERROR(INDIRECT(ADDRESS(MATCH(A4474,'contribution par jour-semaine'!A:A,0),MATCH(B4474,'contribution par jour-semaine'!$1:$1,0),4,1,"contribution par jour-semaine")),"")</f>
        <v/>
      </c>
      <c r="D4474" s="4" t="str">
        <f>VLOOKUP(A4474,predictions!A:B,2,FALSE)</f>
        <v>22/06/2020</v>
      </c>
      <c r="E4474" s="4">
        <f t="shared" si="17"/>
        <v>44004</v>
      </c>
    </row>
    <row r="4475" spans="3:5" ht="13" x14ac:dyDescent="0.15">
      <c r="C4475" s="1" t="str">
        <f ca="1">IFERROR(INDIRECT(ADDRESS(MATCH(A4475,'contribution par jour-semaine'!A:A,0),MATCH(B4475,'contribution par jour-semaine'!$1:$1,0),4,1,"contribution par jour-semaine")),"")</f>
        <v/>
      </c>
      <c r="D4475" s="4" t="str">
        <f>VLOOKUP(A4475,predictions!A:B,2,FALSE)</f>
        <v>22/06/2020</v>
      </c>
      <c r="E4475" s="4">
        <f t="shared" si="17"/>
        <v>44004</v>
      </c>
    </row>
    <row r="4476" spans="3:5" ht="13" x14ac:dyDescent="0.15">
      <c r="C4476" s="1" t="str">
        <f ca="1">IFERROR(INDIRECT(ADDRESS(MATCH(A4476,'contribution par jour-semaine'!A:A,0),MATCH(B4476,'contribution par jour-semaine'!$1:$1,0),4,1,"contribution par jour-semaine")),"")</f>
        <v/>
      </c>
      <c r="D4476" s="4" t="str">
        <f>VLOOKUP(A4476,predictions!A:B,2,FALSE)</f>
        <v>22/06/2020</v>
      </c>
      <c r="E4476" s="4">
        <f t="shared" si="17"/>
        <v>44004</v>
      </c>
    </row>
    <row r="4477" spans="3:5" ht="13" x14ac:dyDescent="0.15">
      <c r="C4477" s="1" t="str">
        <f ca="1">IFERROR(INDIRECT(ADDRESS(MATCH(A4477,'contribution par jour-semaine'!A:A,0),MATCH(B4477,'contribution par jour-semaine'!$1:$1,0),4,1,"contribution par jour-semaine")),"")</f>
        <v/>
      </c>
      <c r="D4477" s="4" t="str">
        <f>VLOOKUP(A4477,predictions!A:B,2,FALSE)</f>
        <v>22/06/2020</v>
      </c>
      <c r="E4477" s="4">
        <f t="shared" si="17"/>
        <v>44004</v>
      </c>
    </row>
    <row r="4478" spans="3:5" ht="13" x14ac:dyDescent="0.15">
      <c r="C4478" s="1" t="str">
        <f ca="1">IFERROR(INDIRECT(ADDRESS(MATCH(A4478,'contribution par jour-semaine'!A:A,0),MATCH(B4478,'contribution par jour-semaine'!$1:$1,0),4,1,"contribution par jour-semaine")),"")</f>
        <v/>
      </c>
      <c r="D4478" s="4" t="str">
        <f>VLOOKUP(A4478,predictions!A:B,2,FALSE)</f>
        <v>22/06/2020</v>
      </c>
      <c r="E4478" s="4">
        <f t="shared" si="17"/>
        <v>44004</v>
      </c>
    </row>
    <row r="4479" spans="3:5" ht="13" x14ac:dyDescent="0.15">
      <c r="C4479" s="1" t="str">
        <f ca="1">IFERROR(INDIRECT(ADDRESS(MATCH(A4479,'contribution par jour-semaine'!A:A,0),MATCH(B4479,'contribution par jour-semaine'!$1:$1,0),4,1,"contribution par jour-semaine")),"")</f>
        <v/>
      </c>
      <c r="D4479" s="4" t="str">
        <f>VLOOKUP(A4479,predictions!A:B,2,FALSE)</f>
        <v>22/06/2020</v>
      </c>
      <c r="E4479" s="4">
        <f t="shared" si="17"/>
        <v>44004</v>
      </c>
    </row>
    <row r="4480" spans="3:5" ht="13" x14ac:dyDescent="0.15">
      <c r="C4480" s="1" t="str">
        <f ca="1">IFERROR(INDIRECT(ADDRESS(MATCH(A4480,'contribution par jour-semaine'!A:A,0),MATCH(B4480,'contribution par jour-semaine'!$1:$1,0),4,1,"contribution par jour-semaine")),"")</f>
        <v/>
      </c>
      <c r="D4480" s="4" t="str">
        <f>VLOOKUP(A4480,predictions!A:B,2,FALSE)</f>
        <v>22/06/2020</v>
      </c>
      <c r="E4480" s="4">
        <f t="shared" si="17"/>
        <v>44004</v>
      </c>
    </row>
    <row r="4481" spans="3:5" ht="13" x14ac:dyDescent="0.15">
      <c r="C4481" s="1" t="str">
        <f ca="1">IFERROR(INDIRECT(ADDRESS(MATCH(A4481,'contribution par jour-semaine'!A:A,0),MATCH(B4481,'contribution par jour-semaine'!$1:$1,0),4,1,"contribution par jour-semaine")),"")</f>
        <v/>
      </c>
      <c r="D4481" s="4" t="str">
        <f>VLOOKUP(A4481,predictions!A:B,2,FALSE)</f>
        <v>22/06/2020</v>
      </c>
      <c r="E4481" s="4">
        <f t="shared" si="17"/>
        <v>44004</v>
      </c>
    </row>
    <row r="4482" spans="3:5" ht="13" x14ac:dyDescent="0.15">
      <c r="C4482" s="1" t="str">
        <f ca="1">IFERROR(INDIRECT(ADDRESS(MATCH(A4482,'contribution par jour-semaine'!A:A,0),MATCH(B4482,'contribution par jour-semaine'!$1:$1,0),4,1,"contribution par jour-semaine")),"")</f>
        <v/>
      </c>
      <c r="D4482" s="4" t="str">
        <f>VLOOKUP(A4482,predictions!A:B,2,FALSE)</f>
        <v>22/06/2020</v>
      </c>
      <c r="E4482" s="4">
        <f t="shared" si="17"/>
        <v>44004</v>
      </c>
    </row>
    <row r="4483" spans="3:5" ht="13" x14ac:dyDescent="0.15">
      <c r="C4483" s="1" t="str">
        <f ca="1">IFERROR(INDIRECT(ADDRESS(MATCH(A4483,'contribution par jour-semaine'!A:A,0),MATCH(B4483,'contribution par jour-semaine'!$1:$1,0),4,1,"contribution par jour-semaine")),"")</f>
        <v/>
      </c>
      <c r="D4483" s="4" t="str">
        <f>VLOOKUP(A4483,predictions!A:B,2,FALSE)</f>
        <v>22/06/2020</v>
      </c>
      <c r="E4483" s="4">
        <f t="shared" si="17"/>
        <v>44004</v>
      </c>
    </row>
    <row r="4484" spans="3:5" ht="13" x14ac:dyDescent="0.15">
      <c r="C4484" s="1" t="str">
        <f ca="1">IFERROR(INDIRECT(ADDRESS(MATCH(A4484,'contribution par jour-semaine'!A:A,0),MATCH(B4484,'contribution par jour-semaine'!$1:$1,0),4,1,"contribution par jour-semaine")),"")</f>
        <v/>
      </c>
      <c r="D4484" s="4" t="str">
        <f>VLOOKUP(A4484,predictions!A:B,2,FALSE)</f>
        <v>22/06/2020</v>
      </c>
      <c r="E4484" s="4">
        <f t="shared" si="17"/>
        <v>44004</v>
      </c>
    </row>
    <row r="4485" spans="3:5" ht="13" x14ac:dyDescent="0.15">
      <c r="C4485" s="1" t="str">
        <f ca="1">IFERROR(INDIRECT(ADDRESS(MATCH(A4485,'contribution par jour-semaine'!A:A,0),MATCH(B4485,'contribution par jour-semaine'!$1:$1,0),4,1,"contribution par jour-semaine")),"")</f>
        <v/>
      </c>
      <c r="D4485" s="4" t="str">
        <f>VLOOKUP(A4485,predictions!A:B,2,FALSE)</f>
        <v>22/06/2020</v>
      </c>
      <c r="E4485" s="4">
        <f t="shared" si="17"/>
        <v>44004</v>
      </c>
    </row>
    <row r="4486" spans="3:5" ht="13" x14ac:dyDescent="0.15">
      <c r="C4486" s="1" t="str">
        <f ca="1">IFERROR(INDIRECT(ADDRESS(MATCH(A4486,'contribution par jour-semaine'!A:A,0),MATCH(B4486,'contribution par jour-semaine'!$1:$1,0),4,1,"contribution par jour-semaine")),"")</f>
        <v/>
      </c>
      <c r="D4486" s="4" t="str">
        <f>VLOOKUP(A4486,predictions!A:B,2,FALSE)</f>
        <v>22/06/2020</v>
      </c>
      <c r="E4486" s="4">
        <f t="shared" si="17"/>
        <v>44004</v>
      </c>
    </row>
    <row r="4487" spans="3:5" ht="13" x14ac:dyDescent="0.15">
      <c r="C4487" s="1" t="str">
        <f ca="1">IFERROR(INDIRECT(ADDRESS(MATCH(A4487,'contribution par jour-semaine'!A:A,0),MATCH(B4487,'contribution par jour-semaine'!$1:$1,0),4,1,"contribution par jour-semaine")),"")</f>
        <v/>
      </c>
      <c r="D4487" s="4" t="str">
        <f>VLOOKUP(A4487,predictions!A:B,2,FALSE)</f>
        <v>22/06/2020</v>
      </c>
      <c r="E4487" s="4">
        <f t="shared" si="17"/>
        <v>44004</v>
      </c>
    </row>
    <row r="4488" spans="3:5" ht="13" x14ac:dyDescent="0.15">
      <c r="C4488" s="1" t="str">
        <f ca="1">IFERROR(INDIRECT(ADDRESS(MATCH(A4488,'contribution par jour-semaine'!A:A,0),MATCH(B4488,'contribution par jour-semaine'!$1:$1,0),4,1,"contribution par jour-semaine")),"")</f>
        <v/>
      </c>
      <c r="D4488" s="4" t="str">
        <f>VLOOKUP(A4488,predictions!A:B,2,FALSE)</f>
        <v>22/06/2020</v>
      </c>
      <c r="E4488" s="4">
        <f t="shared" si="17"/>
        <v>44004</v>
      </c>
    </row>
    <row r="4489" spans="3:5" ht="13" x14ac:dyDescent="0.15">
      <c r="C4489" s="1" t="str">
        <f ca="1">IFERROR(INDIRECT(ADDRESS(MATCH(A4489,'contribution par jour-semaine'!A:A,0),MATCH(B4489,'contribution par jour-semaine'!$1:$1,0),4,1,"contribution par jour-semaine")),"")</f>
        <v/>
      </c>
      <c r="D4489" s="4" t="str">
        <f>VLOOKUP(A4489,predictions!A:B,2,FALSE)</f>
        <v>22/06/2020</v>
      </c>
      <c r="E4489" s="4">
        <f t="shared" si="17"/>
        <v>44004</v>
      </c>
    </row>
    <row r="4490" spans="3:5" ht="13" x14ac:dyDescent="0.15">
      <c r="C4490" s="1" t="str">
        <f ca="1">IFERROR(INDIRECT(ADDRESS(MATCH(A4490,'contribution par jour-semaine'!A:A,0),MATCH(B4490,'contribution par jour-semaine'!$1:$1,0),4,1,"contribution par jour-semaine")),"")</f>
        <v/>
      </c>
      <c r="D4490" s="4" t="str">
        <f>VLOOKUP(A4490,predictions!A:B,2,FALSE)</f>
        <v>22/06/2020</v>
      </c>
      <c r="E4490" s="4">
        <f t="shared" si="17"/>
        <v>44004</v>
      </c>
    </row>
    <row r="4491" spans="3:5" ht="13" x14ac:dyDescent="0.15">
      <c r="C4491" s="1" t="str">
        <f ca="1">IFERROR(INDIRECT(ADDRESS(MATCH(A4491,'contribution par jour-semaine'!A:A,0),MATCH(B4491,'contribution par jour-semaine'!$1:$1,0),4,1,"contribution par jour-semaine")),"")</f>
        <v/>
      </c>
      <c r="D4491" s="4" t="str">
        <f>VLOOKUP(A4491,predictions!A:B,2,FALSE)</f>
        <v>22/06/2020</v>
      </c>
      <c r="E4491" s="4">
        <f t="shared" si="17"/>
        <v>44004</v>
      </c>
    </row>
    <row r="4492" spans="3:5" ht="13" x14ac:dyDescent="0.15">
      <c r="C4492" s="1" t="str">
        <f ca="1">IFERROR(INDIRECT(ADDRESS(MATCH(A4492,'contribution par jour-semaine'!A:A,0),MATCH(B4492,'contribution par jour-semaine'!$1:$1,0),4,1,"contribution par jour-semaine")),"")</f>
        <v/>
      </c>
      <c r="D4492" s="4" t="str">
        <f>VLOOKUP(A4492,predictions!A:B,2,FALSE)</f>
        <v>22/06/2020</v>
      </c>
      <c r="E4492" s="4">
        <f t="shared" si="17"/>
        <v>44004</v>
      </c>
    </row>
    <row r="4493" spans="3:5" ht="13" x14ac:dyDescent="0.15">
      <c r="C4493" s="1" t="str">
        <f ca="1">IFERROR(INDIRECT(ADDRESS(MATCH(A4493,'contribution par jour-semaine'!A:A,0),MATCH(B4493,'contribution par jour-semaine'!$1:$1,0),4,1,"contribution par jour-semaine")),"")</f>
        <v/>
      </c>
      <c r="D4493" s="4" t="str">
        <f>VLOOKUP(A4493,predictions!A:B,2,FALSE)</f>
        <v>22/06/2020</v>
      </c>
      <c r="E4493" s="4">
        <f t="shared" si="17"/>
        <v>44004</v>
      </c>
    </row>
    <row r="4494" spans="3:5" ht="13" x14ac:dyDescent="0.15">
      <c r="C4494" s="1" t="str">
        <f ca="1">IFERROR(INDIRECT(ADDRESS(MATCH(A4494,'contribution par jour-semaine'!A:A,0),MATCH(B4494,'contribution par jour-semaine'!$1:$1,0),4,1,"contribution par jour-semaine")),"")</f>
        <v/>
      </c>
      <c r="D4494" s="4" t="str">
        <f>VLOOKUP(A4494,predictions!A:B,2,FALSE)</f>
        <v>22/06/2020</v>
      </c>
      <c r="E4494" s="4">
        <f t="shared" si="17"/>
        <v>44004</v>
      </c>
    </row>
    <row r="4495" spans="3:5" ht="13" x14ac:dyDescent="0.15">
      <c r="C4495" s="1" t="str">
        <f ca="1">IFERROR(INDIRECT(ADDRESS(MATCH(A4495,'contribution par jour-semaine'!A:A,0),MATCH(B4495,'contribution par jour-semaine'!$1:$1,0),4,1,"contribution par jour-semaine")),"")</f>
        <v/>
      </c>
      <c r="D4495" s="4" t="str">
        <f>VLOOKUP(A4495,predictions!A:B,2,FALSE)</f>
        <v>22/06/2020</v>
      </c>
      <c r="E4495" s="4">
        <f t="shared" si="17"/>
        <v>44004</v>
      </c>
    </row>
    <row r="4496" spans="3:5" ht="13" x14ac:dyDescent="0.15">
      <c r="C4496" s="1" t="str">
        <f ca="1">IFERROR(INDIRECT(ADDRESS(MATCH(A4496,'contribution par jour-semaine'!A:A,0),MATCH(B4496,'contribution par jour-semaine'!$1:$1,0),4,1,"contribution par jour-semaine")),"")</f>
        <v/>
      </c>
      <c r="D4496" s="4" t="str">
        <f>VLOOKUP(A4496,predictions!A:B,2,FALSE)</f>
        <v>22/06/2020</v>
      </c>
      <c r="E4496" s="4">
        <f t="shared" si="17"/>
        <v>44004</v>
      </c>
    </row>
    <row r="4497" spans="3:5" ht="13" x14ac:dyDescent="0.15">
      <c r="C4497" s="1" t="str">
        <f ca="1">IFERROR(INDIRECT(ADDRESS(MATCH(A4497,'contribution par jour-semaine'!A:A,0),MATCH(B4497,'contribution par jour-semaine'!$1:$1,0),4,1,"contribution par jour-semaine")),"")</f>
        <v/>
      </c>
      <c r="D4497" s="4" t="str">
        <f>VLOOKUP(A4497,predictions!A:B,2,FALSE)</f>
        <v>22/06/2020</v>
      </c>
      <c r="E4497" s="4">
        <f t="shared" si="17"/>
        <v>44004</v>
      </c>
    </row>
    <row r="4498" spans="3:5" ht="13" x14ac:dyDescent="0.15">
      <c r="C4498" s="1" t="str">
        <f ca="1">IFERROR(INDIRECT(ADDRESS(MATCH(A4498,'contribution par jour-semaine'!A:A,0),MATCH(B4498,'contribution par jour-semaine'!$1:$1,0),4,1,"contribution par jour-semaine")),"")</f>
        <v/>
      </c>
      <c r="D4498" s="4" t="str">
        <f>VLOOKUP(A4498,predictions!A:B,2,FALSE)</f>
        <v>22/06/2020</v>
      </c>
      <c r="E4498" s="4">
        <f t="shared" si="17"/>
        <v>44004</v>
      </c>
    </row>
    <row r="4499" spans="3:5" ht="13" x14ac:dyDescent="0.15">
      <c r="C4499" s="1" t="str">
        <f ca="1">IFERROR(INDIRECT(ADDRESS(MATCH(A4499,'contribution par jour-semaine'!A:A,0),MATCH(B4499,'contribution par jour-semaine'!$1:$1,0),4,1,"contribution par jour-semaine")),"")</f>
        <v/>
      </c>
      <c r="D4499" s="4" t="str">
        <f>VLOOKUP(A4499,predictions!A:B,2,FALSE)</f>
        <v>22/06/2020</v>
      </c>
      <c r="E4499" s="4">
        <f t="shared" si="17"/>
        <v>44004</v>
      </c>
    </row>
    <row r="4500" spans="3:5" ht="13" x14ac:dyDescent="0.15">
      <c r="C4500" s="1" t="str">
        <f ca="1">IFERROR(INDIRECT(ADDRESS(MATCH(A4500,'contribution par jour-semaine'!A:A,0),MATCH(B4500,'contribution par jour-semaine'!$1:$1,0),4,1,"contribution par jour-semaine")),"")</f>
        <v/>
      </c>
      <c r="D4500" s="4" t="str">
        <f>VLOOKUP(A4500,predictions!A:B,2,FALSE)</f>
        <v>22/06/2020</v>
      </c>
      <c r="E4500" s="4">
        <f t="shared" si="17"/>
        <v>44004</v>
      </c>
    </row>
    <row r="4501" spans="3:5" ht="13" x14ac:dyDescent="0.15">
      <c r="C4501" s="1" t="str">
        <f ca="1">IFERROR(INDIRECT(ADDRESS(MATCH(A4501,'contribution par jour-semaine'!A:A,0),MATCH(B4501,'contribution par jour-semaine'!$1:$1,0),4,1,"contribution par jour-semaine")),"")</f>
        <v/>
      </c>
      <c r="D4501" s="4" t="str">
        <f>VLOOKUP(A4501,predictions!A:B,2,FALSE)</f>
        <v>22/06/2020</v>
      </c>
      <c r="E4501" s="4">
        <f t="shared" si="17"/>
        <v>44004</v>
      </c>
    </row>
    <row r="4502" spans="3:5" ht="13" x14ac:dyDescent="0.15">
      <c r="C4502" s="1" t="str">
        <f ca="1">IFERROR(INDIRECT(ADDRESS(MATCH(A4502,'contribution par jour-semaine'!A:A,0),MATCH(B4502,'contribution par jour-semaine'!$1:$1,0),4,1,"contribution par jour-semaine")),"")</f>
        <v/>
      </c>
      <c r="D4502" s="4" t="str">
        <f>VLOOKUP(A4502,predictions!A:B,2,FALSE)</f>
        <v>22/06/2020</v>
      </c>
      <c r="E4502" s="4">
        <f t="shared" si="17"/>
        <v>44004</v>
      </c>
    </row>
    <row r="4503" spans="3:5" ht="13" x14ac:dyDescent="0.15">
      <c r="C4503" s="1" t="str">
        <f ca="1">IFERROR(INDIRECT(ADDRESS(MATCH(A4503,'contribution par jour-semaine'!A:A,0),MATCH(B4503,'contribution par jour-semaine'!$1:$1,0),4,1,"contribution par jour-semaine")),"")</f>
        <v/>
      </c>
      <c r="D4503" s="4" t="str">
        <f>VLOOKUP(A4503,predictions!A:B,2,FALSE)</f>
        <v>22/06/2020</v>
      </c>
      <c r="E4503" s="4">
        <f t="shared" si="17"/>
        <v>44004</v>
      </c>
    </row>
    <row r="4504" spans="3:5" ht="13" x14ac:dyDescent="0.15">
      <c r="C4504" s="1" t="str">
        <f ca="1">IFERROR(INDIRECT(ADDRESS(MATCH(A4504,'contribution par jour-semaine'!A:A,0),MATCH(B4504,'contribution par jour-semaine'!$1:$1,0),4,1,"contribution par jour-semaine")),"")</f>
        <v/>
      </c>
      <c r="D4504" s="4" t="str">
        <f>VLOOKUP(A4504,predictions!A:B,2,FALSE)</f>
        <v>22/06/2020</v>
      </c>
      <c r="E4504" s="4">
        <f t="shared" si="17"/>
        <v>44004</v>
      </c>
    </row>
    <row r="4505" spans="3:5" ht="13" x14ac:dyDescent="0.15">
      <c r="C4505" s="1" t="str">
        <f ca="1">IFERROR(INDIRECT(ADDRESS(MATCH(A4505,'contribution par jour-semaine'!A:A,0),MATCH(B4505,'contribution par jour-semaine'!$1:$1,0),4,1,"contribution par jour-semaine")),"")</f>
        <v/>
      </c>
      <c r="D4505" s="4" t="str">
        <f>VLOOKUP(A4505,predictions!A:B,2,FALSE)</f>
        <v>22/06/2020</v>
      </c>
      <c r="E4505" s="4">
        <f t="shared" si="17"/>
        <v>44004</v>
      </c>
    </row>
    <row r="4506" spans="3:5" ht="13" x14ac:dyDescent="0.15">
      <c r="C4506" s="1" t="str">
        <f ca="1">IFERROR(INDIRECT(ADDRESS(MATCH(A4506,'contribution par jour-semaine'!A:A,0),MATCH(B4506,'contribution par jour-semaine'!$1:$1,0),4,1,"contribution par jour-semaine")),"")</f>
        <v/>
      </c>
      <c r="D4506" s="4" t="str">
        <f>VLOOKUP(A4506,predictions!A:B,2,FALSE)</f>
        <v>22/06/2020</v>
      </c>
      <c r="E4506" s="4">
        <f t="shared" si="17"/>
        <v>44004</v>
      </c>
    </row>
    <row r="4507" spans="3:5" ht="13" x14ac:dyDescent="0.15">
      <c r="C4507" s="1" t="str">
        <f ca="1">IFERROR(INDIRECT(ADDRESS(MATCH(A4507,'contribution par jour-semaine'!A:A,0),MATCH(B4507,'contribution par jour-semaine'!$1:$1,0),4,1,"contribution par jour-semaine")),"")</f>
        <v/>
      </c>
      <c r="D4507" s="4" t="str">
        <f>VLOOKUP(A4507,predictions!A:B,2,FALSE)</f>
        <v>22/06/2020</v>
      </c>
      <c r="E4507" s="4">
        <f t="shared" si="17"/>
        <v>44004</v>
      </c>
    </row>
    <row r="4508" spans="3:5" ht="13" x14ac:dyDescent="0.15">
      <c r="C4508" s="1" t="str">
        <f ca="1">IFERROR(INDIRECT(ADDRESS(MATCH(A4508,'contribution par jour-semaine'!A:A,0),MATCH(B4508,'contribution par jour-semaine'!$1:$1,0),4,1,"contribution par jour-semaine")),"")</f>
        <v/>
      </c>
      <c r="D4508" s="4" t="str">
        <f>VLOOKUP(A4508,predictions!A:B,2,FALSE)</f>
        <v>22/06/2020</v>
      </c>
      <c r="E4508" s="4">
        <f t="shared" si="17"/>
        <v>44004</v>
      </c>
    </row>
    <row r="4509" spans="3:5" ht="13" x14ac:dyDescent="0.15">
      <c r="C4509" s="1" t="str">
        <f ca="1">IFERROR(INDIRECT(ADDRESS(MATCH(A4509,'contribution par jour-semaine'!A:A,0),MATCH(B4509,'contribution par jour-semaine'!$1:$1,0),4,1,"contribution par jour-semaine")),"")</f>
        <v/>
      </c>
      <c r="D4509" s="4" t="str">
        <f>VLOOKUP(A4509,predictions!A:B,2,FALSE)</f>
        <v>22/06/2020</v>
      </c>
      <c r="E4509" s="4">
        <f t="shared" si="17"/>
        <v>44004</v>
      </c>
    </row>
    <row r="4510" spans="3:5" ht="13" x14ac:dyDescent="0.15">
      <c r="C4510" s="1" t="str">
        <f ca="1">IFERROR(INDIRECT(ADDRESS(MATCH(A4510,'contribution par jour-semaine'!A:A,0),MATCH(B4510,'contribution par jour-semaine'!$1:$1,0),4,1,"contribution par jour-semaine")),"")</f>
        <v/>
      </c>
      <c r="D4510" s="4" t="str">
        <f>VLOOKUP(A4510,predictions!A:B,2,FALSE)</f>
        <v>22/06/2020</v>
      </c>
      <c r="E4510" s="4">
        <f t="shared" si="17"/>
        <v>44004</v>
      </c>
    </row>
    <row r="4511" spans="3:5" ht="13" x14ac:dyDescent="0.15">
      <c r="C4511" s="1" t="str">
        <f ca="1">IFERROR(INDIRECT(ADDRESS(MATCH(A4511,'contribution par jour-semaine'!A:A,0),MATCH(B4511,'contribution par jour-semaine'!$1:$1,0),4,1,"contribution par jour-semaine")),"")</f>
        <v/>
      </c>
      <c r="D4511" s="4" t="str">
        <f>VLOOKUP(A4511,predictions!A:B,2,FALSE)</f>
        <v>22/06/2020</v>
      </c>
      <c r="E4511" s="4">
        <f t="shared" si="17"/>
        <v>44004</v>
      </c>
    </row>
    <row r="4512" spans="3:5" ht="13" x14ac:dyDescent="0.15">
      <c r="C4512" s="1" t="str">
        <f ca="1">IFERROR(INDIRECT(ADDRESS(MATCH(A4512,'contribution par jour-semaine'!A:A,0),MATCH(B4512,'contribution par jour-semaine'!$1:$1,0),4,1,"contribution par jour-semaine")),"")</f>
        <v/>
      </c>
      <c r="D4512" s="4" t="str">
        <f>VLOOKUP(A4512,predictions!A:B,2,FALSE)</f>
        <v>22/06/2020</v>
      </c>
      <c r="E4512" s="4">
        <f t="shared" si="17"/>
        <v>44004</v>
      </c>
    </row>
    <row r="4513" spans="3:5" ht="13" x14ac:dyDescent="0.15">
      <c r="C4513" s="1" t="str">
        <f ca="1">IFERROR(INDIRECT(ADDRESS(MATCH(A4513,'contribution par jour-semaine'!A:A,0),MATCH(B4513,'contribution par jour-semaine'!$1:$1,0),4,1,"contribution par jour-semaine")),"")</f>
        <v/>
      </c>
      <c r="D4513" s="4" t="str">
        <f>VLOOKUP(A4513,predictions!A:B,2,FALSE)</f>
        <v>22/06/2020</v>
      </c>
      <c r="E4513" s="4">
        <f t="shared" si="17"/>
        <v>44004</v>
      </c>
    </row>
    <row r="4514" spans="3:5" ht="13" x14ac:dyDescent="0.15">
      <c r="C4514" s="1" t="str">
        <f ca="1">IFERROR(INDIRECT(ADDRESS(MATCH(A4514,'contribution par jour-semaine'!A:A,0),MATCH(B4514,'contribution par jour-semaine'!$1:$1,0),4,1,"contribution par jour-semaine")),"")</f>
        <v/>
      </c>
      <c r="D4514" s="4" t="str">
        <f>VLOOKUP(A4514,predictions!A:B,2,FALSE)</f>
        <v>22/06/2020</v>
      </c>
      <c r="E4514" s="4">
        <f t="shared" si="17"/>
        <v>44004</v>
      </c>
    </row>
    <row r="4515" spans="3:5" ht="13" x14ac:dyDescent="0.15">
      <c r="C4515" s="1" t="str">
        <f ca="1">IFERROR(INDIRECT(ADDRESS(MATCH(A4515,'contribution par jour-semaine'!A:A,0),MATCH(B4515,'contribution par jour-semaine'!$1:$1,0),4,1,"contribution par jour-semaine")),"")</f>
        <v/>
      </c>
      <c r="D4515" s="4" t="str">
        <f>VLOOKUP(A4515,predictions!A:B,2,FALSE)</f>
        <v>22/06/2020</v>
      </c>
      <c r="E4515" s="4">
        <f t="shared" si="17"/>
        <v>44004</v>
      </c>
    </row>
    <row r="4516" spans="3:5" ht="13" x14ac:dyDescent="0.15">
      <c r="C4516" s="1" t="str">
        <f ca="1">IFERROR(INDIRECT(ADDRESS(MATCH(A4516,'contribution par jour-semaine'!A:A,0),MATCH(B4516,'contribution par jour-semaine'!$1:$1,0),4,1,"contribution par jour-semaine")),"")</f>
        <v/>
      </c>
      <c r="D4516" s="4" t="str">
        <f>VLOOKUP(A4516,predictions!A:B,2,FALSE)</f>
        <v>22/06/2020</v>
      </c>
      <c r="E4516" s="4">
        <f t="shared" si="17"/>
        <v>44004</v>
      </c>
    </row>
    <row r="4517" spans="3:5" ht="13" x14ac:dyDescent="0.15">
      <c r="C4517" s="1" t="str">
        <f ca="1">IFERROR(INDIRECT(ADDRESS(MATCH(A4517,'contribution par jour-semaine'!A:A,0),MATCH(B4517,'contribution par jour-semaine'!$1:$1,0),4,1,"contribution par jour-semaine")),"")</f>
        <v/>
      </c>
      <c r="D4517" s="4" t="str">
        <f>VLOOKUP(A4517,predictions!A:B,2,FALSE)</f>
        <v>22/06/2020</v>
      </c>
      <c r="E4517" s="4">
        <f t="shared" si="17"/>
        <v>44004</v>
      </c>
    </row>
    <row r="4518" spans="3:5" ht="13" x14ac:dyDescent="0.15">
      <c r="C4518" s="1" t="str">
        <f ca="1">IFERROR(INDIRECT(ADDRESS(MATCH(A4518,'contribution par jour-semaine'!A:A,0),MATCH(B4518,'contribution par jour-semaine'!$1:$1,0),4,1,"contribution par jour-semaine")),"")</f>
        <v/>
      </c>
      <c r="D4518" s="4" t="str">
        <f>VLOOKUP(A4518,predictions!A:B,2,FALSE)</f>
        <v>22/06/2020</v>
      </c>
      <c r="E4518" s="4">
        <f t="shared" si="17"/>
        <v>44004</v>
      </c>
    </row>
    <row r="4519" spans="3:5" ht="13" x14ac:dyDescent="0.15">
      <c r="C4519" s="1" t="str">
        <f ca="1">IFERROR(INDIRECT(ADDRESS(MATCH(A4519,'contribution par jour-semaine'!A:A,0),MATCH(B4519,'contribution par jour-semaine'!$1:$1,0),4,1,"contribution par jour-semaine")),"")</f>
        <v/>
      </c>
      <c r="D4519" s="4" t="str">
        <f>VLOOKUP(A4519,predictions!A:B,2,FALSE)</f>
        <v>22/06/2020</v>
      </c>
      <c r="E4519" s="4">
        <f t="shared" si="17"/>
        <v>44004</v>
      </c>
    </row>
    <row r="4520" spans="3:5" ht="13" x14ac:dyDescent="0.15">
      <c r="C4520" s="1" t="str">
        <f ca="1">IFERROR(INDIRECT(ADDRESS(MATCH(A4520,'contribution par jour-semaine'!A:A,0),MATCH(B4520,'contribution par jour-semaine'!$1:$1,0),4,1,"contribution par jour-semaine")),"")</f>
        <v/>
      </c>
      <c r="D4520" s="4" t="str">
        <f>VLOOKUP(A4520,predictions!A:B,2,FALSE)</f>
        <v>22/06/2020</v>
      </c>
      <c r="E4520" s="4">
        <f t="shared" si="17"/>
        <v>44004</v>
      </c>
    </row>
    <row r="4521" spans="3:5" ht="13" x14ac:dyDescent="0.15">
      <c r="C4521" s="1" t="str">
        <f ca="1">IFERROR(INDIRECT(ADDRESS(MATCH(A4521,'contribution par jour-semaine'!A:A,0),MATCH(B4521,'contribution par jour-semaine'!$1:$1,0),4,1,"contribution par jour-semaine")),"")</f>
        <v/>
      </c>
      <c r="D4521" s="4" t="str">
        <f>VLOOKUP(A4521,predictions!A:B,2,FALSE)</f>
        <v>22/06/2020</v>
      </c>
      <c r="E4521" s="4">
        <f t="shared" si="17"/>
        <v>44004</v>
      </c>
    </row>
    <row r="4522" spans="3:5" ht="13" x14ac:dyDescent="0.15">
      <c r="C4522" s="1" t="str">
        <f ca="1">IFERROR(INDIRECT(ADDRESS(MATCH(A4522,'contribution par jour-semaine'!A:A,0),MATCH(B4522,'contribution par jour-semaine'!$1:$1,0),4,1,"contribution par jour-semaine")),"")</f>
        <v/>
      </c>
      <c r="D4522" s="4" t="str">
        <f>VLOOKUP(A4522,predictions!A:B,2,FALSE)</f>
        <v>22/06/2020</v>
      </c>
      <c r="E4522" s="4">
        <f t="shared" si="17"/>
        <v>44004</v>
      </c>
    </row>
    <row r="4523" spans="3:5" ht="13" x14ac:dyDescent="0.15">
      <c r="C4523" s="1" t="str">
        <f ca="1">IFERROR(INDIRECT(ADDRESS(MATCH(A4523,'contribution par jour-semaine'!A:A,0),MATCH(B4523,'contribution par jour-semaine'!$1:$1,0),4,1,"contribution par jour-semaine")),"")</f>
        <v/>
      </c>
      <c r="D4523" s="4" t="str">
        <f>VLOOKUP(A4523,predictions!A:B,2,FALSE)</f>
        <v>22/06/2020</v>
      </c>
      <c r="E4523" s="4">
        <f t="shared" si="17"/>
        <v>44004</v>
      </c>
    </row>
    <row r="4524" spans="3:5" ht="13" x14ac:dyDescent="0.15">
      <c r="C4524" s="1" t="str">
        <f ca="1">IFERROR(INDIRECT(ADDRESS(MATCH(A4524,'contribution par jour-semaine'!A:A,0),MATCH(B4524,'contribution par jour-semaine'!$1:$1,0),4,1,"contribution par jour-semaine")),"")</f>
        <v/>
      </c>
      <c r="D4524" s="4" t="str">
        <f>VLOOKUP(A4524,predictions!A:B,2,FALSE)</f>
        <v>22/06/2020</v>
      </c>
      <c r="E4524" s="4">
        <f t="shared" si="17"/>
        <v>44004</v>
      </c>
    </row>
    <row r="4525" spans="3:5" ht="13" x14ac:dyDescent="0.15">
      <c r="C4525" s="1" t="str">
        <f ca="1">IFERROR(INDIRECT(ADDRESS(MATCH(A4525,'contribution par jour-semaine'!A:A,0),MATCH(B4525,'contribution par jour-semaine'!$1:$1,0),4,1,"contribution par jour-semaine")),"")</f>
        <v/>
      </c>
      <c r="D4525" s="4" t="str">
        <f>VLOOKUP(A4525,predictions!A:B,2,FALSE)</f>
        <v>22/06/2020</v>
      </c>
      <c r="E4525" s="4">
        <f t="shared" si="17"/>
        <v>44004</v>
      </c>
    </row>
    <row r="4526" spans="3:5" ht="13" x14ac:dyDescent="0.15">
      <c r="C4526" s="1" t="str">
        <f ca="1">IFERROR(INDIRECT(ADDRESS(MATCH(A4526,'contribution par jour-semaine'!A:A,0),MATCH(B4526,'contribution par jour-semaine'!$1:$1,0),4,1,"contribution par jour-semaine")),"")</f>
        <v/>
      </c>
      <c r="D4526" s="4" t="str">
        <f>VLOOKUP(A4526,predictions!A:B,2,FALSE)</f>
        <v>22/06/2020</v>
      </c>
      <c r="E4526" s="4">
        <f t="shared" si="17"/>
        <v>44004</v>
      </c>
    </row>
    <row r="4527" spans="3:5" ht="13" x14ac:dyDescent="0.15">
      <c r="C4527" s="1" t="str">
        <f ca="1">IFERROR(INDIRECT(ADDRESS(MATCH(A4527,'contribution par jour-semaine'!A:A,0),MATCH(B4527,'contribution par jour-semaine'!$1:$1,0),4,1,"contribution par jour-semaine")),"")</f>
        <v/>
      </c>
      <c r="D4527" s="4" t="str">
        <f>VLOOKUP(A4527,predictions!A:B,2,FALSE)</f>
        <v>22/06/2020</v>
      </c>
      <c r="E4527" s="4">
        <f t="shared" si="17"/>
        <v>44004</v>
      </c>
    </row>
    <row r="4528" spans="3:5" ht="13" x14ac:dyDescent="0.15">
      <c r="C4528" s="1" t="str">
        <f ca="1">IFERROR(INDIRECT(ADDRESS(MATCH(A4528,'contribution par jour-semaine'!A:A,0),MATCH(B4528,'contribution par jour-semaine'!$1:$1,0),4,1,"contribution par jour-semaine")),"")</f>
        <v/>
      </c>
      <c r="D4528" s="4" t="str">
        <f>VLOOKUP(A4528,predictions!A:B,2,FALSE)</f>
        <v>22/06/2020</v>
      </c>
      <c r="E4528" s="4">
        <f t="shared" si="17"/>
        <v>44004</v>
      </c>
    </row>
    <row r="4529" spans="3:5" ht="13" x14ac:dyDescent="0.15">
      <c r="C4529" s="1" t="str">
        <f ca="1">IFERROR(INDIRECT(ADDRESS(MATCH(A4529,'contribution par jour-semaine'!A:A,0),MATCH(B4529,'contribution par jour-semaine'!$1:$1,0),4,1,"contribution par jour-semaine")),"")</f>
        <v/>
      </c>
      <c r="D4529" s="4" t="str">
        <f>VLOOKUP(A4529,predictions!A:B,2,FALSE)</f>
        <v>22/06/2020</v>
      </c>
      <c r="E4529" s="4">
        <f t="shared" si="17"/>
        <v>44004</v>
      </c>
    </row>
    <row r="4530" spans="3:5" ht="13" x14ac:dyDescent="0.15">
      <c r="C4530" s="1" t="str">
        <f ca="1">IFERROR(INDIRECT(ADDRESS(MATCH(A4530,'contribution par jour-semaine'!A:A,0),MATCH(B4530,'contribution par jour-semaine'!$1:$1,0),4,1,"contribution par jour-semaine")),"")</f>
        <v/>
      </c>
      <c r="D4530" s="4" t="str">
        <f>VLOOKUP(A4530,predictions!A:B,2,FALSE)</f>
        <v>22/06/2020</v>
      </c>
      <c r="E4530" s="4">
        <f t="shared" si="17"/>
        <v>44004</v>
      </c>
    </row>
    <row r="4531" spans="3:5" ht="13" x14ac:dyDescent="0.15">
      <c r="C4531" s="1" t="str">
        <f ca="1">IFERROR(INDIRECT(ADDRESS(MATCH(A4531,'contribution par jour-semaine'!A:A,0),MATCH(B4531,'contribution par jour-semaine'!$1:$1,0),4,1,"contribution par jour-semaine")),"")</f>
        <v/>
      </c>
      <c r="D4531" s="4" t="str">
        <f>VLOOKUP(A4531,predictions!A:B,2,FALSE)</f>
        <v>22/06/2020</v>
      </c>
      <c r="E4531" s="4">
        <f t="shared" si="17"/>
        <v>44004</v>
      </c>
    </row>
    <row r="4532" spans="3:5" ht="13" x14ac:dyDescent="0.15">
      <c r="C4532" s="1" t="str">
        <f ca="1">IFERROR(INDIRECT(ADDRESS(MATCH(A4532,'contribution par jour-semaine'!A:A,0),MATCH(B4532,'contribution par jour-semaine'!$1:$1,0),4,1,"contribution par jour-semaine")),"")</f>
        <v/>
      </c>
      <c r="D4532" s="4" t="str">
        <f>VLOOKUP(A4532,predictions!A:B,2,FALSE)</f>
        <v>22/06/2020</v>
      </c>
      <c r="E4532" s="4">
        <f t="shared" si="17"/>
        <v>44004</v>
      </c>
    </row>
    <row r="4533" spans="3:5" ht="13" x14ac:dyDescent="0.15">
      <c r="C4533" s="1" t="str">
        <f ca="1">IFERROR(INDIRECT(ADDRESS(MATCH(A4533,'contribution par jour-semaine'!A:A,0),MATCH(B4533,'contribution par jour-semaine'!$1:$1,0),4,1,"contribution par jour-semaine")),"")</f>
        <v/>
      </c>
      <c r="D4533" s="4" t="str">
        <f>VLOOKUP(A4533,predictions!A:B,2,FALSE)</f>
        <v>22/06/2020</v>
      </c>
      <c r="E4533" s="4">
        <f t="shared" si="17"/>
        <v>44004</v>
      </c>
    </row>
    <row r="4534" spans="3:5" ht="13" x14ac:dyDescent="0.15">
      <c r="C4534" s="1" t="str">
        <f ca="1">IFERROR(INDIRECT(ADDRESS(MATCH(A4534,'contribution par jour-semaine'!A:A,0),MATCH(B4534,'contribution par jour-semaine'!$1:$1,0),4,1,"contribution par jour-semaine")),"")</f>
        <v/>
      </c>
      <c r="D4534" s="4" t="str">
        <f>VLOOKUP(A4534,predictions!A:B,2,FALSE)</f>
        <v>22/06/2020</v>
      </c>
      <c r="E4534" s="4">
        <f t="shared" si="17"/>
        <v>44004</v>
      </c>
    </row>
    <row r="4535" spans="3:5" ht="13" x14ac:dyDescent="0.15">
      <c r="C4535" s="1" t="str">
        <f ca="1">IFERROR(INDIRECT(ADDRESS(MATCH(A4535,'contribution par jour-semaine'!A:A,0),MATCH(B4535,'contribution par jour-semaine'!$1:$1,0),4,1,"contribution par jour-semaine")),"")</f>
        <v/>
      </c>
      <c r="D4535" s="4" t="str">
        <f>VLOOKUP(A4535,predictions!A:B,2,FALSE)</f>
        <v>22/06/2020</v>
      </c>
      <c r="E4535" s="4">
        <f t="shared" si="17"/>
        <v>44004</v>
      </c>
    </row>
    <row r="4536" spans="3:5" ht="13" x14ac:dyDescent="0.15">
      <c r="C4536" s="1" t="str">
        <f ca="1">IFERROR(INDIRECT(ADDRESS(MATCH(A4536,'contribution par jour-semaine'!A:A,0),MATCH(B4536,'contribution par jour-semaine'!$1:$1,0),4,1,"contribution par jour-semaine")),"")</f>
        <v/>
      </c>
      <c r="D4536" s="4" t="str">
        <f>VLOOKUP(A4536,predictions!A:B,2,FALSE)</f>
        <v>22/06/2020</v>
      </c>
      <c r="E4536" s="4">
        <f t="shared" si="17"/>
        <v>44004</v>
      </c>
    </row>
    <row r="4537" spans="3:5" ht="13" x14ac:dyDescent="0.15">
      <c r="C4537" s="1" t="str">
        <f ca="1">IFERROR(INDIRECT(ADDRESS(MATCH(A4537,'contribution par jour-semaine'!A:A,0),MATCH(B4537,'contribution par jour-semaine'!$1:$1,0),4,1,"contribution par jour-semaine")),"")</f>
        <v/>
      </c>
      <c r="D4537" s="4" t="str">
        <f>VLOOKUP(A4537,predictions!A:B,2,FALSE)</f>
        <v>22/06/2020</v>
      </c>
      <c r="E4537" s="4">
        <f t="shared" si="17"/>
        <v>44004</v>
      </c>
    </row>
    <row r="4538" spans="3:5" ht="13" x14ac:dyDescent="0.15">
      <c r="C4538" s="1" t="str">
        <f ca="1">IFERROR(INDIRECT(ADDRESS(MATCH(A4538,'contribution par jour-semaine'!A:A,0),MATCH(B4538,'contribution par jour-semaine'!$1:$1,0),4,1,"contribution par jour-semaine")),"")</f>
        <v/>
      </c>
      <c r="D4538" s="4" t="str">
        <f>VLOOKUP(A4538,predictions!A:B,2,FALSE)</f>
        <v>22/06/2020</v>
      </c>
      <c r="E4538" s="4">
        <f t="shared" si="17"/>
        <v>44004</v>
      </c>
    </row>
    <row r="4539" spans="3:5" ht="13" x14ac:dyDescent="0.15">
      <c r="C4539" s="1" t="str">
        <f ca="1">IFERROR(INDIRECT(ADDRESS(MATCH(A4539,'contribution par jour-semaine'!A:A,0),MATCH(B4539,'contribution par jour-semaine'!$1:$1,0),4,1,"contribution par jour-semaine")),"")</f>
        <v/>
      </c>
      <c r="D4539" s="4" t="str">
        <f>VLOOKUP(A4539,predictions!A:B,2,FALSE)</f>
        <v>22/06/2020</v>
      </c>
      <c r="E4539" s="4">
        <f t="shared" si="17"/>
        <v>44004</v>
      </c>
    </row>
    <row r="4540" spans="3:5" ht="13" x14ac:dyDescent="0.15">
      <c r="C4540" s="1" t="str">
        <f ca="1">IFERROR(INDIRECT(ADDRESS(MATCH(A4540,'contribution par jour-semaine'!A:A,0),MATCH(B4540,'contribution par jour-semaine'!$1:$1,0),4,1,"contribution par jour-semaine")),"")</f>
        <v/>
      </c>
      <c r="D4540" s="4" t="str">
        <f>VLOOKUP(A4540,predictions!A:B,2,FALSE)</f>
        <v>22/06/2020</v>
      </c>
      <c r="E4540" s="4">
        <f t="shared" si="17"/>
        <v>44004</v>
      </c>
    </row>
    <row r="4541" spans="3:5" ht="13" x14ac:dyDescent="0.15">
      <c r="C4541" s="1" t="str">
        <f ca="1">IFERROR(INDIRECT(ADDRESS(MATCH(A4541,'contribution par jour-semaine'!A:A,0),MATCH(B4541,'contribution par jour-semaine'!$1:$1,0),4,1,"contribution par jour-semaine")),"")</f>
        <v/>
      </c>
      <c r="D4541" s="4" t="str">
        <f>VLOOKUP(A4541,predictions!A:B,2,FALSE)</f>
        <v>22/06/2020</v>
      </c>
      <c r="E4541" s="4">
        <f t="shared" si="17"/>
        <v>44004</v>
      </c>
    </row>
    <row r="4542" spans="3:5" ht="13" x14ac:dyDescent="0.15">
      <c r="C4542" s="1" t="str">
        <f ca="1">IFERROR(INDIRECT(ADDRESS(MATCH(A4542,'contribution par jour-semaine'!A:A,0),MATCH(B4542,'contribution par jour-semaine'!$1:$1,0),4,1,"contribution par jour-semaine")),"")</f>
        <v/>
      </c>
      <c r="D4542" s="4" t="str">
        <f>VLOOKUP(A4542,predictions!A:B,2,FALSE)</f>
        <v>22/06/2020</v>
      </c>
      <c r="E4542" s="4">
        <f t="shared" si="17"/>
        <v>44004</v>
      </c>
    </row>
    <row r="4543" spans="3:5" ht="13" x14ac:dyDescent="0.15">
      <c r="C4543" s="1" t="str">
        <f ca="1">IFERROR(INDIRECT(ADDRESS(MATCH(A4543,'contribution par jour-semaine'!A:A,0),MATCH(B4543,'contribution par jour-semaine'!$1:$1,0),4,1,"contribution par jour-semaine")),"")</f>
        <v/>
      </c>
      <c r="D4543" s="4" t="str">
        <f>VLOOKUP(A4543,predictions!A:B,2,FALSE)</f>
        <v>22/06/2020</v>
      </c>
      <c r="E4543" s="4">
        <f t="shared" si="17"/>
        <v>44004</v>
      </c>
    </row>
    <row r="4544" spans="3:5" ht="13" x14ac:dyDescent="0.15">
      <c r="C4544" s="1" t="str">
        <f ca="1">IFERROR(INDIRECT(ADDRESS(MATCH(A4544,'contribution par jour-semaine'!A:A,0),MATCH(B4544,'contribution par jour-semaine'!$1:$1,0),4,1,"contribution par jour-semaine")),"")</f>
        <v/>
      </c>
      <c r="D4544" s="4" t="str">
        <f>VLOOKUP(A4544,predictions!A:B,2,FALSE)</f>
        <v>22/06/2020</v>
      </c>
      <c r="E4544" s="4">
        <f t="shared" si="17"/>
        <v>44004</v>
      </c>
    </row>
    <row r="4545" spans="3:5" ht="13" x14ac:dyDescent="0.15">
      <c r="C4545" s="1" t="str">
        <f ca="1">IFERROR(INDIRECT(ADDRESS(MATCH(A4545,'contribution par jour-semaine'!A:A,0),MATCH(B4545,'contribution par jour-semaine'!$1:$1,0),4,1,"contribution par jour-semaine")),"")</f>
        <v/>
      </c>
      <c r="D4545" s="4" t="str">
        <f>VLOOKUP(A4545,predictions!A:B,2,FALSE)</f>
        <v>22/06/2020</v>
      </c>
      <c r="E4545" s="4">
        <f t="shared" si="17"/>
        <v>44004</v>
      </c>
    </row>
    <row r="4546" spans="3:5" ht="13" x14ac:dyDescent="0.15">
      <c r="C4546" s="1" t="str">
        <f ca="1">IFERROR(INDIRECT(ADDRESS(MATCH(A4546,'contribution par jour-semaine'!A:A,0),MATCH(B4546,'contribution par jour-semaine'!$1:$1,0),4,1,"contribution par jour-semaine")),"")</f>
        <v/>
      </c>
      <c r="D4546" s="4" t="str">
        <f>VLOOKUP(A4546,predictions!A:B,2,FALSE)</f>
        <v>22/06/2020</v>
      </c>
      <c r="E4546" s="4">
        <f t="shared" si="17"/>
        <v>44004</v>
      </c>
    </row>
    <row r="4547" spans="3:5" ht="13" x14ac:dyDescent="0.15">
      <c r="C4547" s="1" t="str">
        <f ca="1">IFERROR(INDIRECT(ADDRESS(MATCH(A4547,'contribution par jour-semaine'!A:A,0),MATCH(B4547,'contribution par jour-semaine'!$1:$1,0),4,1,"contribution par jour-semaine")),"")</f>
        <v/>
      </c>
      <c r="D4547" s="4" t="str">
        <f>VLOOKUP(A4547,predictions!A:B,2,FALSE)</f>
        <v>22/06/2020</v>
      </c>
      <c r="E4547" s="4">
        <f t="shared" si="17"/>
        <v>44004</v>
      </c>
    </row>
    <row r="4548" spans="3:5" ht="13" x14ac:dyDescent="0.15">
      <c r="C4548" s="1" t="str">
        <f ca="1">IFERROR(INDIRECT(ADDRESS(MATCH(A4548,'contribution par jour-semaine'!A:A,0),MATCH(B4548,'contribution par jour-semaine'!$1:$1,0),4,1,"contribution par jour-semaine")),"")</f>
        <v/>
      </c>
      <c r="D4548" s="4" t="str">
        <f>VLOOKUP(A4548,predictions!A:B,2,FALSE)</f>
        <v>22/06/2020</v>
      </c>
      <c r="E4548" s="4">
        <f t="shared" si="17"/>
        <v>44004</v>
      </c>
    </row>
    <row r="4549" spans="3:5" ht="13" x14ac:dyDescent="0.15">
      <c r="C4549" s="1" t="str">
        <f ca="1">IFERROR(INDIRECT(ADDRESS(MATCH(A4549,'contribution par jour-semaine'!A:A,0),MATCH(B4549,'contribution par jour-semaine'!$1:$1,0),4,1,"contribution par jour-semaine")),"")</f>
        <v/>
      </c>
      <c r="D4549" s="4" t="str">
        <f>VLOOKUP(A4549,predictions!A:B,2,FALSE)</f>
        <v>22/06/2020</v>
      </c>
      <c r="E4549" s="4">
        <f t="shared" si="17"/>
        <v>44004</v>
      </c>
    </row>
    <row r="4550" spans="3:5" ht="13" x14ac:dyDescent="0.15">
      <c r="C4550" s="1" t="str">
        <f ca="1">IFERROR(INDIRECT(ADDRESS(MATCH(A4550,'contribution par jour-semaine'!A:A,0),MATCH(B4550,'contribution par jour-semaine'!$1:$1,0),4,1,"contribution par jour-semaine")),"")</f>
        <v/>
      </c>
      <c r="D4550" s="4" t="str">
        <f>VLOOKUP(A4550,predictions!A:B,2,FALSE)</f>
        <v>22/06/2020</v>
      </c>
      <c r="E4550" s="4">
        <f t="shared" si="17"/>
        <v>44004</v>
      </c>
    </row>
    <row r="4551" spans="3:5" ht="13" x14ac:dyDescent="0.15">
      <c r="C4551" s="1" t="str">
        <f ca="1">IFERROR(INDIRECT(ADDRESS(MATCH(A4551,'contribution par jour-semaine'!A:A,0),MATCH(B4551,'contribution par jour-semaine'!$1:$1,0),4,1,"contribution par jour-semaine")),"")</f>
        <v/>
      </c>
      <c r="D4551" s="4" t="str">
        <f>VLOOKUP(A4551,predictions!A:B,2,FALSE)</f>
        <v>22/06/2020</v>
      </c>
      <c r="E4551" s="4">
        <f t="shared" si="17"/>
        <v>44004</v>
      </c>
    </row>
    <row r="4552" spans="3:5" ht="13" x14ac:dyDescent="0.15">
      <c r="C4552" s="1" t="str">
        <f ca="1">IFERROR(INDIRECT(ADDRESS(MATCH(A4552,'contribution par jour-semaine'!A:A,0),MATCH(B4552,'contribution par jour-semaine'!$1:$1,0),4,1,"contribution par jour-semaine")),"")</f>
        <v/>
      </c>
      <c r="D4552" s="4" t="str">
        <f>VLOOKUP(A4552,predictions!A:B,2,FALSE)</f>
        <v>22/06/2020</v>
      </c>
      <c r="E4552" s="4">
        <f t="shared" si="17"/>
        <v>44004</v>
      </c>
    </row>
    <row r="4553" spans="3:5" ht="13" x14ac:dyDescent="0.15">
      <c r="C4553" s="1" t="str">
        <f ca="1">IFERROR(INDIRECT(ADDRESS(MATCH(A4553,'contribution par jour-semaine'!A:A,0),MATCH(B4553,'contribution par jour-semaine'!$1:$1,0),4,1,"contribution par jour-semaine")),"")</f>
        <v/>
      </c>
      <c r="D4553" s="4" t="str">
        <f>VLOOKUP(A4553,predictions!A:B,2,FALSE)</f>
        <v>22/06/2020</v>
      </c>
      <c r="E4553" s="4">
        <f t="shared" si="17"/>
        <v>44004</v>
      </c>
    </row>
    <row r="4554" spans="3:5" ht="13" x14ac:dyDescent="0.15">
      <c r="C4554" s="1" t="str">
        <f ca="1">IFERROR(INDIRECT(ADDRESS(MATCH(A4554,'contribution par jour-semaine'!A:A,0),MATCH(B4554,'contribution par jour-semaine'!$1:$1,0),4,1,"contribution par jour-semaine")),"")</f>
        <v/>
      </c>
      <c r="D4554" s="4" t="str">
        <f>VLOOKUP(A4554,predictions!A:B,2,FALSE)</f>
        <v>22/06/2020</v>
      </c>
      <c r="E4554" s="4">
        <f t="shared" si="17"/>
        <v>44004</v>
      </c>
    </row>
    <row r="4555" spans="3:5" ht="13" x14ac:dyDescent="0.15">
      <c r="C4555" s="1" t="str">
        <f ca="1">IFERROR(INDIRECT(ADDRESS(MATCH(A4555,'contribution par jour-semaine'!A:A,0),MATCH(B4555,'contribution par jour-semaine'!$1:$1,0),4,1,"contribution par jour-semaine")),"")</f>
        <v/>
      </c>
      <c r="D4555" s="4" t="str">
        <f>VLOOKUP(A4555,predictions!A:B,2,FALSE)</f>
        <v>22/06/2020</v>
      </c>
      <c r="E4555" s="4">
        <f t="shared" si="17"/>
        <v>44004</v>
      </c>
    </row>
    <row r="4556" spans="3:5" ht="13" x14ac:dyDescent="0.15">
      <c r="C4556" s="1" t="str">
        <f ca="1">IFERROR(INDIRECT(ADDRESS(MATCH(A4556,'contribution par jour-semaine'!A:A,0),MATCH(B4556,'contribution par jour-semaine'!$1:$1,0),4,1,"contribution par jour-semaine")),"")</f>
        <v/>
      </c>
      <c r="D4556" s="4" t="str">
        <f>VLOOKUP(A4556,predictions!A:B,2,FALSE)</f>
        <v>22/06/2020</v>
      </c>
      <c r="E4556" s="4">
        <f t="shared" si="17"/>
        <v>44004</v>
      </c>
    </row>
    <row r="4557" spans="3:5" ht="13" x14ac:dyDescent="0.15">
      <c r="C4557" s="1" t="str">
        <f ca="1">IFERROR(INDIRECT(ADDRESS(MATCH(A4557,'contribution par jour-semaine'!A:A,0),MATCH(B4557,'contribution par jour-semaine'!$1:$1,0),4,1,"contribution par jour-semaine")),"")</f>
        <v/>
      </c>
      <c r="D4557" s="4" t="str">
        <f>VLOOKUP(A4557,predictions!A:B,2,FALSE)</f>
        <v>22/06/2020</v>
      </c>
      <c r="E4557" s="4">
        <f t="shared" si="17"/>
        <v>44004</v>
      </c>
    </row>
    <row r="4558" spans="3:5" ht="13" x14ac:dyDescent="0.15">
      <c r="C4558" s="1" t="str">
        <f ca="1">IFERROR(INDIRECT(ADDRESS(MATCH(A4558,'contribution par jour-semaine'!A:A,0),MATCH(B4558,'contribution par jour-semaine'!$1:$1,0),4,1,"contribution par jour-semaine")),"")</f>
        <v/>
      </c>
      <c r="D4558" s="4" t="str">
        <f>VLOOKUP(A4558,predictions!A:B,2,FALSE)</f>
        <v>22/06/2020</v>
      </c>
      <c r="E4558" s="4">
        <f t="shared" si="17"/>
        <v>44004</v>
      </c>
    </row>
    <row r="4559" spans="3:5" ht="13" x14ac:dyDescent="0.15">
      <c r="C4559" s="1" t="str">
        <f ca="1">IFERROR(INDIRECT(ADDRESS(MATCH(A4559,'contribution par jour-semaine'!A:A,0),MATCH(B4559,'contribution par jour-semaine'!$1:$1,0),4,1,"contribution par jour-semaine")),"")</f>
        <v/>
      </c>
      <c r="D4559" s="4" t="str">
        <f>VLOOKUP(A4559,predictions!A:B,2,FALSE)</f>
        <v>22/06/2020</v>
      </c>
      <c r="E4559" s="4">
        <f t="shared" si="17"/>
        <v>44004</v>
      </c>
    </row>
    <row r="4560" spans="3:5" ht="13" x14ac:dyDescent="0.15">
      <c r="C4560" s="1" t="str">
        <f ca="1">IFERROR(INDIRECT(ADDRESS(MATCH(A4560,'contribution par jour-semaine'!A:A,0),MATCH(B4560,'contribution par jour-semaine'!$1:$1,0),4,1,"contribution par jour-semaine")),"")</f>
        <v/>
      </c>
      <c r="D4560" s="4" t="str">
        <f>VLOOKUP(A4560,predictions!A:B,2,FALSE)</f>
        <v>22/06/2020</v>
      </c>
      <c r="E4560" s="4">
        <f t="shared" si="17"/>
        <v>44004</v>
      </c>
    </row>
    <row r="4561" spans="3:5" ht="13" x14ac:dyDescent="0.15">
      <c r="C4561" s="1" t="str">
        <f ca="1">IFERROR(INDIRECT(ADDRESS(MATCH(A4561,'contribution par jour-semaine'!A:A,0),MATCH(B4561,'contribution par jour-semaine'!$1:$1,0),4,1,"contribution par jour-semaine")),"")</f>
        <v/>
      </c>
      <c r="D4561" s="4" t="str">
        <f>VLOOKUP(A4561,predictions!A:B,2,FALSE)</f>
        <v>22/06/2020</v>
      </c>
      <c r="E4561" s="4">
        <f t="shared" si="17"/>
        <v>44004</v>
      </c>
    </row>
    <row r="4562" spans="3:5" ht="13" x14ac:dyDescent="0.15">
      <c r="C4562" s="1" t="str">
        <f ca="1">IFERROR(INDIRECT(ADDRESS(MATCH(A4562,'contribution par jour-semaine'!A:A,0),MATCH(B4562,'contribution par jour-semaine'!$1:$1,0),4,1,"contribution par jour-semaine")),"")</f>
        <v/>
      </c>
      <c r="D4562" s="4" t="str">
        <f>VLOOKUP(A4562,predictions!A:B,2,FALSE)</f>
        <v>22/06/2020</v>
      </c>
      <c r="E4562" s="4">
        <f t="shared" si="17"/>
        <v>44004</v>
      </c>
    </row>
    <row r="4563" spans="3:5" ht="13" x14ac:dyDescent="0.15">
      <c r="C4563" s="1" t="str">
        <f ca="1">IFERROR(INDIRECT(ADDRESS(MATCH(A4563,'contribution par jour-semaine'!A:A,0),MATCH(B4563,'contribution par jour-semaine'!$1:$1,0),4,1,"contribution par jour-semaine")),"")</f>
        <v/>
      </c>
      <c r="D4563" s="4" t="str">
        <f>VLOOKUP(A4563,predictions!A:B,2,FALSE)</f>
        <v>22/06/2020</v>
      </c>
      <c r="E4563" s="4">
        <f t="shared" si="17"/>
        <v>44004</v>
      </c>
    </row>
    <row r="4564" spans="3:5" ht="13" x14ac:dyDescent="0.15">
      <c r="C4564" s="1" t="str">
        <f ca="1">IFERROR(INDIRECT(ADDRESS(MATCH(A4564,'contribution par jour-semaine'!A:A,0),MATCH(B4564,'contribution par jour-semaine'!$1:$1,0),4,1,"contribution par jour-semaine")),"")</f>
        <v/>
      </c>
      <c r="D4564" s="4" t="str">
        <f>VLOOKUP(A4564,predictions!A:B,2,FALSE)</f>
        <v>22/06/2020</v>
      </c>
      <c r="E4564" s="4">
        <f t="shared" si="17"/>
        <v>44004</v>
      </c>
    </row>
    <row r="4565" spans="3:5" ht="13" x14ac:dyDescent="0.15">
      <c r="C4565" s="1" t="str">
        <f ca="1">IFERROR(INDIRECT(ADDRESS(MATCH(A4565,'contribution par jour-semaine'!A:A,0),MATCH(B4565,'contribution par jour-semaine'!$1:$1,0),4,1,"contribution par jour-semaine")),"")</f>
        <v/>
      </c>
      <c r="D4565" s="4" t="str">
        <f>VLOOKUP(A4565,predictions!A:B,2,FALSE)</f>
        <v>22/06/2020</v>
      </c>
      <c r="E4565" s="4">
        <f t="shared" si="17"/>
        <v>44004</v>
      </c>
    </row>
    <row r="4566" spans="3:5" ht="13" x14ac:dyDescent="0.15">
      <c r="C4566" s="1" t="str">
        <f ca="1">IFERROR(INDIRECT(ADDRESS(MATCH(A4566,'contribution par jour-semaine'!A:A,0),MATCH(B4566,'contribution par jour-semaine'!$1:$1,0),4,1,"contribution par jour-semaine")),"")</f>
        <v/>
      </c>
      <c r="D4566" s="4" t="str">
        <f>VLOOKUP(A4566,predictions!A:B,2,FALSE)</f>
        <v>22/06/2020</v>
      </c>
      <c r="E4566" s="4">
        <f t="shared" si="17"/>
        <v>44004</v>
      </c>
    </row>
    <row r="4567" spans="3:5" ht="13" x14ac:dyDescent="0.15">
      <c r="C4567" s="1" t="str">
        <f ca="1">IFERROR(INDIRECT(ADDRESS(MATCH(A4567,'contribution par jour-semaine'!A:A,0),MATCH(B4567,'contribution par jour-semaine'!$1:$1,0),4,1,"contribution par jour-semaine")),"")</f>
        <v/>
      </c>
      <c r="D4567" s="4" t="str">
        <f>VLOOKUP(A4567,predictions!A:B,2,FALSE)</f>
        <v>22/06/2020</v>
      </c>
      <c r="E4567" s="4">
        <f t="shared" si="17"/>
        <v>44004</v>
      </c>
    </row>
    <row r="4568" spans="3:5" ht="13" x14ac:dyDescent="0.15">
      <c r="C4568" s="1" t="str">
        <f ca="1">IFERROR(INDIRECT(ADDRESS(MATCH(A4568,'contribution par jour-semaine'!A:A,0),MATCH(B4568,'contribution par jour-semaine'!$1:$1,0),4,1,"contribution par jour-semaine")),"")</f>
        <v/>
      </c>
      <c r="D4568" s="4" t="str">
        <f>VLOOKUP(A4568,predictions!A:B,2,FALSE)</f>
        <v>22/06/2020</v>
      </c>
      <c r="E4568" s="4">
        <f t="shared" si="17"/>
        <v>44004</v>
      </c>
    </row>
    <row r="4569" spans="3:5" ht="13" x14ac:dyDescent="0.15">
      <c r="C4569" s="1" t="str">
        <f ca="1">IFERROR(INDIRECT(ADDRESS(MATCH(A4569,'contribution par jour-semaine'!A:A,0),MATCH(B4569,'contribution par jour-semaine'!$1:$1,0),4,1,"contribution par jour-semaine")),"")</f>
        <v/>
      </c>
      <c r="D4569" s="4" t="str">
        <f>VLOOKUP(A4569,predictions!A:B,2,FALSE)</f>
        <v>22/06/2020</v>
      </c>
      <c r="E4569" s="4">
        <f t="shared" si="17"/>
        <v>44004</v>
      </c>
    </row>
    <row r="4570" spans="3:5" ht="13" x14ac:dyDescent="0.15">
      <c r="C4570" s="1" t="str">
        <f ca="1">IFERROR(INDIRECT(ADDRESS(MATCH(A4570,'contribution par jour-semaine'!A:A,0),MATCH(B4570,'contribution par jour-semaine'!$1:$1,0),4,1,"contribution par jour-semaine")),"")</f>
        <v/>
      </c>
      <c r="D4570" s="4" t="str">
        <f>VLOOKUP(A4570,predictions!A:B,2,FALSE)</f>
        <v>22/06/2020</v>
      </c>
      <c r="E4570" s="4">
        <f t="shared" si="17"/>
        <v>44004</v>
      </c>
    </row>
    <row r="4571" spans="3:5" ht="13" x14ac:dyDescent="0.15">
      <c r="C4571" s="1" t="str">
        <f ca="1">IFERROR(INDIRECT(ADDRESS(MATCH(A4571,'contribution par jour-semaine'!A:A,0),MATCH(B4571,'contribution par jour-semaine'!$1:$1,0),4,1,"contribution par jour-semaine")),"")</f>
        <v/>
      </c>
      <c r="D4571" s="4" t="str">
        <f>VLOOKUP(A4571,predictions!A:B,2,FALSE)</f>
        <v>22/06/2020</v>
      </c>
      <c r="E4571" s="4">
        <f t="shared" si="17"/>
        <v>44004</v>
      </c>
    </row>
    <row r="4572" spans="3:5" ht="13" x14ac:dyDescent="0.15">
      <c r="C4572" s="1" t="str">
        <f ca="1">IFERROR(INDIRECT(ADDRESS(MATCH(A4572,'contribution par jour-semaine'!A:A,0),MATCH(B4572,'contribution par jour-semaine'!$1:$1,0),4,1,"contribution par jour-semaine")),"")</f>
        <v/>
      </c>
      <c r="D4572" s="4" t="str">
        <f>VLOOKUP(A4572,predictions!A:B,2,FALSE)</f>
        <v>22/06/2020</v>
      </c>
      <c r="E4572" s="4">
        <f t="shared" si="17"/>
        <v>44004</v>
      </c>
    </row>
    <row r="4573" spans="3:5" ht="13" x14ac:dyDescent="0.15">
      <c r="C4573" s="1" t="str">
        <f ca="1">IFERROR(INDIRECT(ADDRESS(MATCH(A4573,'contribution par jour-semaine'!A:A,0),MATCH(B4573,'contribution par jour-semaine'!$1:$1,0),4,1,"contribution par jour-semaine")),"")</f>
        <v/>
      </c>
      <c r="D4573" s="4" t="str">
        <f>VLOOKUP(A4573,predictions!A:B,2,FALSE)</f>
        <v>22/06/2020</v>
      </c>
      <c r="E4573" s="4">
        <f t="shared" si="17"/>
        <v>44004</v>
      </c>
    </row>
    <row r="4574" spans="3:5" ht="13" x14ac:dyDescent="0.15">
      <c r="C4574" s="1" t="str">
        <f ca="1">IFERROR(INDIRECT(ADDRESS(MATCH(A4574,'contribution par jour-semaine'!A:A,0),MATCH(B4574,'contribution par jour-semaine'!$1:$1,0),4,1,"contribution par jour-semaine")),"")</f>
        <v/>
      </c>
      <c r="D4574" s="4" t="str">
        <f>VLOOKUP(A4574,predictions!A:B,2,FALSE)</f>
        <v>22/06/2020</v>
      </c>
      <c r="E4574" s="4">
        <f t="shared" si="17"/>
        <v>44004</v>
      </c>
    </row>
    <row r="4575" spans="3:5" ht="13" x14ac:dyDescent="0.15">
      <c r="C4575" s="1" t="str">
        <f ca="1">IFERROR(INDIRECT(ADDRESS(MATCH(A4575,'contribution par jour-semaine'!A:A,0),MATCH(B4575,'contribution par jour-semaine'!$1:$1,0),4,1,"contribution par jour-semaine")),"")</f>
        <v/>
      </c>
      <c r="D4575" s="4" t="str">
        <f>VLOOKUP(A4575,predictions!A:B,2,FALSE)</f>
        <v>22/06/2020</v>
      </c>
      <c r="E4575" s="4">
        <f t="shared" si="17"/>
        <v>44004</v>
      </c>
    </row>
    <row r="4576" spans="3:5" ht="13" x14ac:dyDescent="0.15">
      <c r="C4576" s="1" t="str">
        <f ca="1">IFERROR(INDIRECT(ADDRESS(MATCH(A4576,'contribution par jour-semaine'!A:A,0),MATCH(B4576,'contribution par jour-semaine'!$1:$1,0),4,1,"contribution par jour-semaine")),"")</f>
        <v/>
      </c>
      <c r="D4576" s="4" t="str">
        <f>VLOOKUP(A4576,predictions!A:B,2,FALSE)</f>
        <v>22/06/2020</v>
      </c>
      <c r="E4576" s="4">
        <f t="shared" si="17"/>
        <v>44004</v>
      </c>
    </row>
    <row r="4577" spans="3:5" ht="13" x14ac:dyDescent="0.15">
      <c r="C4577" s="1" t="str">
        <f ca="1">IFERROR(INDIRECT(ADDRESS(MATCH(A4577,'contribution par jour-semaine'!A:A,0),MATCH(B4577,'contribution par jour-semaine'!$1:$1,0),4,1,"contribution par jour-semaine")),"")</f>
        <v/>
      </c>
      <c r="D4577" s="4" t="str">
        <f>VLOOKUP(A4577,predictions!A:B,2,FALSE)</f>
        <v>22/06/2020</v>
      </c>
      <c r="E4577" s="4">
        <f t="shared" si="17"/>
        <v>44004</v>
      </c>
    </row>
    <row r="4578" spans="3:5" ht="13" x14ac:dyDescent="0.15">
      <c r="C4578" s="1" t="str">
        <f ca="1">IFERROR(INDIRECT(ADDRESS(MATCH(A4578,'contribution par jour-semaine'!A:A,0),MATCH(B4578,'contribution par jour-semaine'!$1:$1,0),4,1,"contribution par jour-semaine")),"")</f>
        <v/>
      </c>
      <c r="D4578" s="4" t="str">
        <f>VLOOKUP(A4578,predictions!A:B,2,FALSE)</f>
        <v>22/06/2020</v>
      </c>
      <c r="E4578" s="4">
        <f t="shared" si="17"/>
        <v>44004</v>
      </c>
    </row>
    <row r="4579" spans="3:5" ht="13" x14ac:dyDescent="0.15">
      <c r="C4579" s="1" t="str">
        <f ca="1">IFERROR(INDIRECT(ADDRESS(MATCH(A4579,'contribution par jour-semaine'!A:A,0),MATCH(B4579,'contribution par jour-semaine'!$1:$1,0),4,1,"contribution par jour-semaine")),"")</f>
        <v/>
      </c>
      <c r="D4579" s="4" t="str">
        <f>VLOOKUP(A4579,predictions!A:B,2,FALSE)</f>
        <v>22/06/2020</v>
      </c>
      <c r="E4579" s="4">
        <f t="shared" si="17"/>
        <v>44004</v>
      </c>
    </row>
    <row r="4580" spans="3:5" ht="13" x14ac:dyDescent="0.15">
      <c r="C4580" s="1" t="str">
        <f ca="1">IFERROR(INDIRECT(ADDRESS(MATCH(A4580,'contribution par jour-semaine'!A:A,0),MATCH(B4580,'contribution par jour-semaine'!$1:$1,0),4,1,"contribution par jour-semaine")),"")</f>
        <v/>
      </c>
      <c r="D4580" s="4" t="str">
        <f>VLOOKUP(A4580,predictions!A:B,2,FALSE)</f>
        <v>22/06/2020</v>
      </c>
      <c r="E4580" s="4">
        <f t="shared" si="17"/>
        <v>44004</v>
      </c>
    </row>
    <row r="4581" spans="3:5" ht="13" x14ac:dyDescent="0.15">
      <c r="C4581" s="1" t="str">
        <f ca="1">IFERROR(INDIRECT(ADDRESS(MATCH(A4581,'contribution par jour-semaine'!A:A,0),MATCH(B4581,'contribution par jour-semaine'!$1:$1,0),4,1,"contribution par jour-semaine")),"")</f>
        <v/>
      </c>
      <c r="D4581" s="4" t="str">
        <f>VLOOKUP(A4581,predictions!A:B,2,FALSE)</f>
        <v>22/06/2020</v>
      </c>
      <c r="E4581" s="4">
        <f t="shared" si="17"/>
        <v>44004</v>
      </c>
    </row>
    <row r="4582" spans="3:5" ht="13" x14ac:dyDescent="0.15">
      <c r="C4582" s="1" t="str">
        <f ca="1">IFERROR(INDIRECT(ADDRESS(MATCH(A4582,'contribution par jour-semaine'!A:A,0),MATCH(B4582,'contribution par jour-semaine'!$1:$1,0),4,1,"contribution par jour-semaine")),"")</f>
        <v/>
      </c>
      <c r="D4582" s="4" t="str">
        <f>VLOOKUP(A4582,predictions!A:B,2,FALSE)</f>
        <v>22/06/2020</v>
      </c>
      <c r="E4582" s="4">
        <f t="shared" si="17"/>
        <v>44004</v>
      </c>
    </row>
    <row r="4583" spans="3:5" ht="13" x14ac:dyDescent="0.15">
      <c r="C4583" s="1" t="str">
        <f ca="1">IFERROR(INDIRECT(ADDRESS(MATCH(A4583,'contribution par jour-semaine'!A:A,0),MATCH(B4583,'contribution par jour-semaine'!$1:$1,0),4,1,"contribution par jour-semaine")),"")</f>
        <v/>
      </c>
      <c r="D4583" s="4" t="str">
        <f>VLOOKUP(A4583,predictions!A:B,2,FALSE)</f>
        <v>22/06/2020</v>
      </c>
      <c r="E4583" s="4">
        <f t="shared" si="17"/>
        <v>44004</v>
      </c>
    </row>
    <row r="4584" spans="3:5" ht="13" x14ac:dyDescent="0.15">
      <c r="C4584" s="1" t="str">
        <f ca="1">IFERROR(INDIRECT(ADDRESS(MATCH(A4584,'contribution par jour-semaine'!A:A,0),MATCH(B4584,'contribution par jour-semaine'!$1:$1,0),4,1,"contribution par jour-semaine")),"")</f>
        <v/>
      </c>
      <c r="D4584" s="4" t="str">
        <f>VLOOKUP(A4584,predictions!A:B,2,FALSE)</f>
        <v>22/06/2020</v>
      </c>
      <c r="E4584" s="4">
        <f t="shared" si="17"/>
        <v>44004</v>
      </c>
    </row>
    <row r="4585" spans="3:5" ht="13" x14ac:dyDescent="0.15">
      <c r="C4585" s="1" t="str">
        <f ca="1">IFERROR(INDIRECT(ADDRESS(MATCH(A4585,'contribution par jour-semaine'!A:A,0),MATCH(B4585,'contribution par jour-semaine'!$1:$1,0),4,1,"contribution par jour-semaine")),"")</f>
        <v/>
      </c>
      <c r="D4585" s="4" t="str">
        <f>VLOOKUP(A4585,predictions!A:B,2,FALSE)</f>
        <v>22/06/2020</v>
      </c>
      <c r="E4585" s="4">
        <f t="shared" si="17"/>
        <v>44004</v>
      </c>
    </row>
    <row r="4586" spans="3:5" ht="13" x14ac:dyDescent="0.15">
      <c r="C4586" s="1" t="str">
        <f ca="1">IFERROR(INDIRECT(ADDRESS(MATCH(A4586,'contribution par jour-semaine'!A:A,0),MATCH(B4586,'contribution par jour-semaine'!$1:$1,0),4,1,"contribution par jour-semaine")),"")</f>
        <v/>
      </c>
      <c r="D4586" s="4" t="str">
        <f>VLOOKUP(A4586,predictions!A:B,2,FALSE)</f>
        <v>22/06/2020</v>
      </c>
      <c r="E4586" s="4">
        <f t="shared" si="17"/>
        <v>44004</v>
      </c>
    </row>
    <row r="4587" spans="3:5" ht="13" x14ac:dyDescent="0.15">
      <c r="C4587" s="1" t="str">
        <f ca="1">IFERROR(INDIRECT(ADDRESS(MATCH(A4587,'contribution par jour-semaine'!A:A,0),MATCH(B4587,'contribution par jour-semaine'!$1:$1,0),4,1,"contribution par jour-semaine")),"")</f>
        <v/>
      </c>
      <c r="D4587" s="4" t="str">
        <f>VLOOKUP(A4587,predictions!A:B,2,FALSE)</f>
        <v>22/06/2020</v>
      </c>
      <c r="E4587" s="4">
        <f t="shared" si="17"/>
        <v>44004</v>
      </c>
    </row>
    <row r="4588" spans="3:5" ht="13" x14ac:dyDescent="0.15">
      <c r="C4588" s="1" t="str">
        <f ca="1">IFERROR(INDIRECT(ADDRESS(MATCH(A4588,'contribution par jour-semaine'!A:A,0),MATCH(B4588,'contribution par jour-semaine'!$1:$1,0),4,1,"contribution par jour-semaine")),"")</f>
        <v/>
      </c>
      <c r="D4588" s="4" t="str">
        <f>VLOOKUP(A4588,predictions!A:B,2,FALSE)</f>
        <v>22/06/2020</v>
      </c>
      <c r="E4588" s="4">
        <f t="shared" si="17"/>
        <v>44004</v>
      </c>
    </row>
    <row r="4589" spans="3:5" ht="13" x14ac:dyDescent="0.15">
      <c r="C4589" s="1" t="str">
        <f ca="1">IFERROR(INDIRECT(ADDRESS(MATCH(A4589,'contribution par jour-semaine'!A:A,0),MATCH(B4589,'contribution par jour-semaine'!$1:$1,0),4,1,"contribution par jour-semaine")),"")</f>
        <v/>
      </c>
      <c r="D4589" s="4" t="str">
        <f>VLOOKUP(A4589,predictions!A:B,2,FALSE)</f>
        <v>22/06/2020</v>
      </c>
      <c r="E4589" s="4">
        <f t="shared" si="17"/>
        <v>44004</v>
      </c>
    </row>
    <row r="4590" spans="3:5" ht="13" x14ac:dyDescent="0.15">
      <c r="C4590" s="1" t="str">
        <f ca="1">IFERROR(INDIRECT(ADDRESS(MATCH(A4590,'contribution par jour-semaine'!A:A,0),MATCH(B4590,'contribution par jour-semaine'!$1:$1,0),4,1,"contribution par jour-semaine")),"")</f>
        <v/>
      </c>
      <c r="D4590" s="4" t="str">
        <f>VLOOKUP(A4590,predictions!A:B,2,FALSE)</f>
        <v>22/06/2020</v>
      </c>
      <c r="E4590" s="4">
        <f t="shared" si="17"/>
        <v>44004</v>
      </c>
    </row>
    <row r="4591" spans="3:5" ht="13" x14ac:dyDescent="0.15">
      <c r="C4591" s="1" t="str">
        <f ca="1">IFERROR(INDIRECT(ADDRESS(MATCH(A4591,'contribution par jour-semaine'!A:A,0),MATCH(B4591,'contribution par jour-semaine'!$1:$1,0),4,1,"contribution par jour-semaine")),"")</f>
        <v/>
      </c>
      <c r="D4591" s="4" t="str">
        <f>VLOOKUP(A4591,predictions!A:B,2,FALSE)</f>
        <v>22/06/2020</v>
      </c>
      <c r="E4591" s="4">
        <f t="shared" si="17"/>
        <v>44004</v>
      </c>
    </row>
    <row r="4592" spans="3:5" ht="13" x14ac:dyDescent="0.15">
      <c r="C4592" s="1" t="str">
        <f ca="1">IFERROR(INDIRECT(ADDRESS(MATCH(A4592,'contribution par jour-semaine'!A:A,0),MATCH(B4592,'contribution par jour-semaine'!$1:$1,0),4,1,"contribution par jour-semaine")),"")</f>
        <v/>
      </c>
      <c r="D4592" s="4" t="str">
        <f>VLOOKUP(A4592,predictions!A:B,2,FALSE)</f>
        <v>22/06/2020</v>
      </c>
      <c r="E4592" s="4">
        <f t="shared" ref="E4592:E4846" si="18">DATE(RIGHT(D4592,4),MID(D4592,4,2),LEFT(D4592,2))</f>
        <v>44004</v>
      </c>
    </row>
    <row r="4593" spans="3:5" ht="13" x14ac:dyDescent="0.15">
      <c r="C4593" s="1" t="str">
        <f ca="1">IFERROR(INDIRECT(ADDRESS(MATCH(A4593,'contribution par jour-semaine'!A:A,0),MATCH(B4593,'contribution par jour-semaine'!$1:$1,0),4,1,"contribution par jour-semaine")),"")</f>
        <v/>
      </c>
      <c r="D4593" s="4" t="str">
        <f>VLOOKUP(A4593,predictions!A:B,2,FALSE)</f>
        <v>22/06/2020</v>
      </c>
      <c r="E4593" s="4">
        <f t="shared" si="18"/>
        <v>44004</v>
      </c>
    </row>
    <row r="4594" spans="3:5" ht="13" x14ac:dyDescent="0.15">
      <c r="C4594" s="1" t="str">
        <f ca="1">IFERROR(INDIRECT(ADDRESS(MATCH(A4594,'contribution par jour-semaine'!A:A,0),MATCH(B4594,'contribution par jour-semaine'!$1:$1,0),4,1,"contribution par jour-semaine")),"")</f>
        <v/>
      </c>
      <c r="D4594" s="4" t="str">
        <f>VLOOKUP(A4594,predictions!A:B,2,FALSE)</f>
        <v>22/06/2020</v>
      </c>
      <c r="E4594" s="4">
        <f t="shared" si="18"/>
        <v>44004</v>
      </c>
    </row>
    <row r="4595" spans="3:5" ht="13" x14ac:dyDescent="0.15">
      <c r="C4595" s="1" t="str">
        <f ca="1">IFERROR(INDIRECT(ADDRESS(MATCH(A4595,'contribution par jour-semaine'!A:A,0),MATCH(B4595,'contribution par jour-semaine'!$1:$1,0),4,1,"contribution par jour-semaine")),"")</f>
        <v/>
      </c>
      <c r="D4595" s="4" t="str">
        <f>VLOOKUP(A4595,predictions!A:B,2,FALSE)</f>
        <v>22/06/2020</v>
      </c>
      <c r="E4595" s="4">
        <f t="shared" si="18"/>
        <v>44004</v>
      </c>
    </row>
    <row r="4596" spans="3:5" ht="13" x14ac:dyDescent="0.15">
      <c r="C4596" s="1" t="str">
        <f ca="1">IFERROR(INDIRECT(ADDRESS(MATCH(A4596,'contribution par jour-semaine'!A:A,0),MATCH(B4596,'contribution par jour-semaine'!$1:$1,0),4,1,"contribution par jour-semaine")),"")</f>
        <v/>
      </c>
      <c r="D4596" s="4" t="str">
        <f>VLOOKUP(A4596,predictions!A:B,2,FALSE)</f>
        <v>22/06/2020</v>
      </c>
      <c r="E4596" s="4">
        <f t="shared" si="18"/>
        <v>44004</v>
      </c>
    </row>
    <row r="4597" spans="3:5" ht="13" x14ac:dyDescent="0.15">
      <c r="C4597" s="1" t="str">
        <f ca="1">IFERROR(INDIRECT(ADDRESS(MATCH(A4597,'contribution par jour-semaine'!A:A,0),MATCH(B4597,'contribution par jour-semaine'!$1:$1,0),4,1,"contribution par jour-semaine")),"")</f>
        <v/>
      </c>
      <c r="D4597" s="4" t="str">
        <f>VLOOKUP(A4597,predictions!A:B,2,FALSE)</f>
        <v>22/06/2020</v>
      </c>
      <c r="E4597" s="4">
        <f t="shared" si="18"/>
        <v>44004</v>
      </c>
    </row>
    <row r="4598" spans="3:5" ht="13" x14ac:dyDescent="0.15">
      <c r="C4598" s="1" t="str">
        <f ca="1">IFERROR(INDIRECT(ADDRESS(MATCH(A4598,'contribution par jour-semaine'!A:A,0),MATCH(B4598,'contribution par jour-semaine'!$1:$1,0),4,1,"contribution par jour-semaine")),"")</f>
        <v/>
      </c>
      <c r="D4598" s="4" t="str">
        <f>VLOOKUP(A4598,predictions!A:B,2,FALSE)</f>
        <v>22/06/2020</v>
      </c>
      <c r="E4598" s="4">
        <f t="shared" si="18"/>
        <v>44004</v>
      </c>
    </row>
    <row r="4599" spans="3:5" ht="13" x14ac:dyDescent="0.15">
      <c r="C4599" s="1" t="str">
        <f ca="1">IFERROR(INDIRECT(ADDRESS(MATCH(A4599,'contribution par jour-semaine'!A:A,0),MATCH(B4599,'contribution par jour-semaine'!$1:$1,0),4,1,"contribution par jour-semaine")),"")</f>
        <v/>
      </c>
      <c r="D4599" s="4" t="str">
        <f>VLOOKUP(A4599,predictions!A:B,2,FALSE)</f>
        <v>22/06/2020</v>
      </c>
      <c r="E4599" s="4">
        <f t="shared" si="18"/>
        <v>44004</v>
      </c>
    </row>
    <row r="4600" spans="3:5" ht="13" x14ac:dyDescent="0.15">
      <c r="C4600" s="1" t="str">
        <f ca="1">IFERROR(INDIRECT(ADDRESS(MATCH(A4600,'contribution par jour-semaine'!A:A,0),MATCH(B4600,'contribution par jour-semaine'!$1:$1,0),4,1,"contribution par jour-semaine")),"")</f>
        <v/>
      </c>
      <c r="D4600" s="4" t="str">
        <f>VLOOKUP(A4600,predictions!A:B,2,FALSE)</f>
        <v>22/06/2020</v>
      </c>
      <c r="E4600" s="4">
        <f t="shared" si="18"/>
        <v>44004</v>
      </c>
    </row>
    <row r="4601" spans="3:5" ht="13" x14ac:dyDescent="0.15">
      <c r="C4601" s="1" t="str">
        <f ca="1">IFERROR(INDIRECT(ADDRESS(MATCH(A4601,'contribution par jour-semaine'!A:A,0),MATCH(B4601,'contribution par jour-semaine'!$1:$1,0),4,1,"contribution par jour-semaine")),"")</f>
        <v/>
      </c>
      <c r="D4601" s="4" t="str">
        <f>VLOOKUP(A4601,predictions!A:B,2,FALSE)</f>
        <v>22/06/2020</v>
      </c>
      <c r="E4601" s="4">
        <f t="shared" si="18"/>
        <v>44004</v>
      </c>
    </row>
    <row r="4602" spans="3:5" ht="13" x14ac:dyDescent="0.15">
      <c r="C4602" s="1" t="str">
        <f ca="1">IFERROR(INDIRECT(ADDRESS(MATCH(A4602,'contribution par jour-semaine'!A:A,0),MATCH(B4602,'contribution par jour-semaine'!$1:$1,0),4,1,"contribution par jour-semaine")),"")</f>
        <v/>
      </c>
      <c r="D4602" s="4" t="str">
        <f>VLOOKUP(A4602,predictions!A:B,2,FALSE)</f>
        <v>22/06/2020</v>
      </c>
      <c r="E4602" s="4">
        <f t="shared" si="18"/>
        <v>44004</v>
      </c>
    </row>
    <row r="4603" spans="3:5" ht="13" x14ac:dyDescent="0.15">
      <c r="C4603" s="1" t="str">
        <f ca="1">IFERROR(INDIRECT(ADDRESS(MATCH(A4603,'contribution par jour-semaine'!A:A,0),MATCH(B4603,'contribution par jour-semaine'!$1:$1,0),4,1,"contribution par jour-semaine")),"")</f>
        <v/>
      </c>
      <c r="D4603" s="4" t="str">
        <f>VLOOKUP(A4603,predictions!A:B,2,FALSE)</f>
        <v>22/06/2020</v>
      </c>
      <c r="E4603" s="4">
        <f t="shared" si="18"/>
        <v>44004</v>
      </c>
    </row>
    <row r="4604" spans="3:5" ht="13" x14ac:dyDescent="0.15">
      <c r="C4604" s="1" t="str">
        <f ca="1">IFERROR(INDIRECT(ADDRESS(MATCH(A4604,'contribution par jour-semaine'!A:A,0),MATCH(B4604,'contribution par jour-semaine'!$1:$1,0),4,1,"contribution par jour-semaine")),"")</f>
        <v/>
      </c>
      <c r="D4604" s="4" t="str">
        <f>VLOOKUP(A4604,predictions!A:B,2,FALSE)</f>
        <v>22/06/2020</v>
      </c>
      <c r="E4604" s="4">
        <f t="shared" si="18"/>
        <v>44004</v>
      </c>
    </row>
    <row r="4605" spans="3:5" ht="13" x14ac:dyDescent="0.15">
      <c r="C4605" s="1" t="str">
        <f ca="1">IFERROR(INDIRECT(ADDRESS(MATCH(A4605,'contribution par jour-semaine'!A:A,0),MATCH(B4605,'contribution par jour-semaine'!$1:$1,0),4,1,"contribution par jour-semaine")),"")</f>
        <v/>
      </c>
      <c r="D4605" s="4" t="str">
        <f>VLOOKUP(A4605,predictions!A:B,2,FALSE)</f>
        <v>22/06/2020</v>
      </c>
      <c r="E4605" s="4">
        <f t="shared" si="18"/>
        <v>44004</v>
      </c>
    </row>
    <row r="4606" spans="3:5" ht="13" x14ac:dyDescent="0.15">
      <c r="C4606" s="1" t="str">
        <f ca="1">IFERROR(INDIRECT(ADDRESS(MATCH(A4606,'contribution par jour-semaine'!A:A,0),MATCH(B4606,'contribution par jour-semaine'!$1:$1,0),4,1,"contribution par jour-semaine")),"")</f>
        <v/>
      </c>
      <c r="D4606" s="4" t="str">
        <f>VLOOKUP(A4606,predictions!A:B,2,FALSE)</f>
        <v>22/06/2020</v>
      </c>
      <c r="E4606" s="4">
        <f t="shared" si="18"/>
        <v>44004</v>
      </c>
    </row>
    <row r="4607" spans="3:5" ht="13" x14ac:dyDescent="0.15">
      <c r="C4607" s="1" t="str">
        <f ca="1">IFERROR(INDIRECT(ADDRESS(MATCH(A4607,'contribution par jour-semaine'!A:A,0),MATCH(B4607,'contribution par jour-semaine'!$1:$1,0),4,1,"contribution par jour-semaine")),"")</f>
        <v/>
      </c>
      <c r="D4607" s="4" t="str">
        <f>VLOOKUP(A4607,predictions!A:B,2,FALSE)</f>
        <v>22/06/2020</v>
      </c>
      <c r="E4607" s="4">
        <f t="shared" si="18"/>
        <v>44004</v>
      </c>
    </row>
    <row r="4608" spans="3:5" ht="13" x14ac:dyDescent="0.15">
      <c r="C4608" s="1" t="str">
        <f ca="1">IFERROR(INDIRECT(ADDRESS(MATCH(A4608,'contribution par jour-semaine'!A:A,0),MATCH(B4608,'contribution par jour-semaine'!$1:$1,0),4,1,"contribution par jour-semaine")),"")</f>
        <v/>
      </c>
      <c r="D4608" s="4" t="str">
        <f>VLOOKUP(A4608,predictions!A:B,2,FALSE)</f>
        <v>22/06/2020</v>
      </c>
      <c r="E4608" s="4">
        <f t="shared" si="18"/>
        <v>44004</v>
      </c>
    </row>
    <row r="4609" spans="3:5" ht="13" x14ac:dyDescent="0.15">
      <c r="C4609" s="1" t="str">
        <f ca="1">IFERROR(INDIRECT(ADDRESS(MATCH(A4609,'contribution par jour-semaine'!A:A,0),MATCH(B4609,'contribution par jour-semaine'!$1:$1,0),4,1,"contribution par jour-semaine")),"")</f>
        <v/>
      </c>
      <c r="D4609" s="4" t="str">
        <f>VLOOKUP(A4609,predictions!A:B,2,FALSE)</f>
        <v>22/06/2020</v>
      </c>
      <c r="E4609" s="4">
        <f t="shared" si="18"/>
        <v>44004</v>
      </c>
    </row>
    <row r="4610" spans="3:5" ht="13" x14ac:dyDescent="0.15">
      <c r="C4610" s="1" t="str">
        <f ca="1">IFERROR(INDIRECT(ADDRESS(MATCH(A4610,'contribution par jour-semaine'!A:A,0),MATCH(B4610,'contribution par jour-semaine'!$1:$1,0),4,1,"contribution par jour-semaine")),"")</f>
        <v/>
      </c>
      <c r="D4610" s="4" t="str">
        <f>VLOOKUP(A4610,predictions!A:B,2,FALSE)</f>
        <v>22/06/2020</v>
      </c>
      <c r="E4610" s="4">
        <f t="shared" si="18"/>
        <v>44004</v>
      </c>
    </row>
    <row r="4611" spans="3:5" ht="13" x14ac:dyDescent="0.15">
      <c r="C4611" s="1" t="str">
        <f ca="1">IFERROR(INDIRECT(ADDRESS(MATCH(A4611,'contribution par jour-semaine'!A:A,0),MATCH(B4611,'contribution par jour-semaine'!$1:$1,0),4,1,"contribution par jour-semaine")),"")</f>
        <v/>
      </c>
      <c r="D4611" s="4" t="str">
        <f>VLOOKUP(A4611,predictions!A:B,2,FALSE)</f>
        <v>22/06/2020</v>
      </c>
      <c r="E4611" s="4">
        <f t="shared" si="18"/>
        <v>44004</v>
      </c>
    </row>
    <row r="4612" spans="3:5" ht="13" x14ac:dyDescent="0.15">
      <c r="C4612" s="1" t="str">
        <f ca="1">IFERROR(INDIRECT(ADDRESS(MATCH(A4612,'contribution par jour-semaine'!A:A,0),MATCH(B4612,'contribution par jour-semaine'!$1:$1,0),4,1,"contribution par jour-semaine")),"")</f>
        <v/>
      </c>
      <c r="D4612" s="4" t="str">
        <f>VLOOKUP(A4612,predictions!A:B,2,FALSE)</f>
        <v>22/06/2020</v>
      </c>
      <c r="E4612" s="4">
        <f t="shared" si="18"/>
        <v>44004</v>
      </c>
    </row>
    <row r="4613" spans="3:5" ht="13" x14ac:dyDescent="0.15">
      <c r="C4613" s="1" t="str">
        <f ca="1">IFERROR(INDIRECT(ADDRESS(MATCH(A4613,'contribution par jour-semaine'!A:A,0),MATCH(B4613,'contribution par jour-semaine'!$1:$1,0),4,1,"contribution par jour-semaine")),"")</f>
        <v/>
      </c>
      <c r="D4613" s="4" t="str">
        <f>VLOOKUP(A4613,predictions!A:B,2,FALSE)</f>
        <v>22/06/2020</v>
      </c>
      <c r="E4613" s="4">
        <f t="shared" si="18"/>
        <v>44004</v>
      </c>
    </row>
    <row r="4614" spans="3:5" ht="13" x14ac:dyDescent="0.15">
      <c r="C4614" s="1" t="str">
        <f ca="1">IFERROR(INDIRECT(ADDRESS(MATCH(A4614,'contribution par jour-semaine'!A:A,0),MATCH(B4614,'contribution par jour-semaine'!$1:$1,0),4,1,"contribution par jour-semaine")),"")</f>
        <v/>
      </c>
      <c r="D4614" s="4" t="str">
        <f>VLOOKUP(A4614,predictions!A:B,2,FALSE)</f>
        <v>22/06/2020</v>
      </c>
      <c r="E4614" s="4">
        <f t="shared" si="18"/>
        <v>44004</v>
      </c>
    </row>
    <row r="4615" spans="3:5" ht="13" x14ac:dyDescent="0.15">
      <c r="C4615" s="1" t="str">
        <f ca="1">IFERROR(INDIRECT(ADDRESS(MATCH(A4615,'contribution par jour-semaine'!A:A,0),MATCH(B4615,'contribution par jour-semaine'!$1:$1,0),4,1,"contribution par jour-semaine")),"")</f>
        <v/>
      </c>
      <c r="D4615" s="4" t="str">
        <f>VLOOKUP(A4615,predictions!A:B,2,FALSE)</f>
        <v>22/06/2020</v>
      </c>
      <c r="E4615" s="4">
        <f t="shared" si="18"/>
        <v>44004</v>
      </c>
    </row>
    <row r="4616" spans="3:5" ht="13" x14ac:dyDescent="0.15">
      <c r="C4616" s="1" t="str">
        <f ca="1">IFERROR(INDIRECT(ADDRESS(MATCH(A4616,'contribution par jour-semaine'!A:A,0),MATCH(B4616,'contribution par jour-semaine'!$1:$1,0),4,1,"contribution par jour-semaine")),"")</f>
        <v/>
      </c>
      <c r="D4616" s="4" t="str">
        <f>VLOOKUP(A4616,predictions!A:B,2,FALSE)</f>
        <v>22/06/2020</v>
      </c>
      <c r="E4616" s="4">
        <f t="shared" si="18"/>
        <v>44004</v>
      </c>
    </row>
    <row r="4617" spans="3:5" ht="13" x14ac:dyDescent="0.15">
      <c r="C4617" s="1" t="str">
        <f ca="1">IFERROR(INDIRECT(ADDRESS(MATCH(A4617,'contribution par jour-semaine'!A:A,0),MATCH(B4617,'contribution par jour-semaine'!$1:$1,0),4,1,"contribution par jour-semaine")),"")</f>
        <v/>
      </c>
      <c r="D4617" s="4" t="str">
        <f>VLOOKUP(A4617,predictions!A:B,2,FALSE)</f>
        <v>22/06/2020</v>
      </c>
      <c r="E4617" s="4">
        <f t="shared" si="18"/>
        <v>44004</v>
      </c>
    </row>
    <row r="4618" spans="3:5" ht="13" x14ac:dyDescent="0.15">
      <c r="C4618" s="1" t="str">
        <f ca="1">IFERROR(INDIRECT(ADDRESS(MATCH(A4618,'contribution par jour-semaine'!A:A,0),MATCH(B4618,'contribution par jour-semaine'!$1:$1,0),4,1,"contribution par jour-semaine")),"")</f>
        <v/>
      </c>
      <c r="D4618" s="4" t="str">
        <f>VLOOKUP(A4618,predictions!A:B,2,FALSE)</f>
        <v>22/06/2020</v>
      </c>
      <c r="E4618" s="4">
        <f t="shared" si="18"/>
        <v>44004</v>
      </c>
    </row>
    <row r="4619" spans="3:5" ht="13" x14ac:dyDescent="0.15">
      <c r="C4619" s="1" t="str">
        <f ca="1">IFERROR(INDIRECT(ADDRESS(MATCH(A4619,'contribution par jour-semaine'!A:A,0),MATCH(B4619,'contribution par jour-semaine'!$1:$1,0),4,1,"contribution par jour-semaine")),"")</f>
        <v/>
      </c>
      <c r="D4619" s="4" t="str">
        <f>VLOOKUP(A4619,predictions!A:B,2,FALSE)</f>
        <v>22/06/2020</v>
      </c>
      <c r="E4619" s="4">
        <f t="shared" si="18"/>
        <v>44004</v>
      </c>
    </row>
    <row r="4620" spans="3:5" ht="13" x14ac:dyDescent="0.15">
      <c r="C4620" s="1" t="str">
        <f ca="1">IFERROR(INDIRECT(ADDRESS(MATCH(A4620,'contribution par jour-semaine'!A:A,0),MATCH(B4620,'contribution par jour-semaine'!$1:$1,0),4,1,"contribution par jour-semaine")),"")</f>
        <v/>
      </c>
      <c r="D4620" s="4" t="str">
        <f>VLOOKUP(A4620,predictions!A:B,2,FALSE)</f>
        <v>22/06/2020</v>
      </c>
      <c r="E4620" s="4">
        <f t="shared" si="18"/>
        <v>44004</v>
      </c>
    </row>
    <row r="4621" spans="3:5" ht="13" x14ac:dyDescent="0.15">
      <c r="C4621" s="1" t="str">
        <f ca="1">IFERROR(INDIRECT(ADDRESS(MATCH(A4621,'contribution par jour-semaine'!A:A,0),MATCH(B4621,'contribution par jour-semaine'!$1:$1,0),4,1,"contribution par jour-semaine")),"")</f>
        <v/>
      </c>
      <c r="D4621" s="4" t="str">
        <f>VLOOKUP(A4621,predictions!A:B,2,FALSE)</f>
        <v>22/06/2020</v>
      </c>
      <c r="E4621" s="4">
        <f t="shared" si="18"/>
        <v>44004</v>
      </c>
    </row>
    <row r="4622" spans="3:5" ht="13" x14ac:dyDescent="0.15">
      <c r="C4622" s="1" t="str">
        <f ca="1">IFERROR(INDIRECT(ADDRESS(MATCH(A4622,'contribution par jour-semaine'!A:A,0),MATCH(B4622,'contribution par jour-semaine'!$1:$1,0),4,1,"contribution par jour-semaine")),"")</f>
        <v/>
      </c>
      <c r="D4622" s="4" t="str">
        <f>VLOOKUP(A4622,predictions!A:B,2,FALSE)</f>
        <v>22/06/2020</v>
      </c>
      <c r="E4622" s="4">
        <f t="shared" si="18"/>
        <v>44004</v>
      </c>
    </row>
    <row r="4623" spans="3:5" ht="13" x14ac:dyDescent="0.15">
      <c r="C4623" s="1" t="str">
        <f ca="1">IFERROR(INDIRECT(ADDRESS(MATCH(A4623,'contribution par jour-semaine'!A:A,0),MATCH(B4623,'contribution par jour-semaine'!$1:$1,0),4,1,"contribution par jour-semaine")),"")</f>
        <v/>
      </c>
      <c r="D4623" s="4" t="str">
        <f>VLOOKUP(A4623,predictions!A:B,2,FALSE)</f>
        <v>22/06/2020</v>
      </c>
      <c r="E4623" s="4">
        <f t="shared" si="18"/>
        <v>44004</v>
      </c>
    </row>
    <row r="4624" spans="3:5" ht="13" x14ac:dyDescent="0.15">
      <c r="C4624" s="1" t="str">
        <f ca="1">IFERROR(INDIRECT(ADDRESS(MATCH(A4624,'contribution par jour-semaine'!A:A,0),MATCH(B4624,'contribution par jour-semaine'!$1:$1,0),4,1,"contribution par jour-semaine")),"")</f>
        <v/>
      </c>
      <c r="D4624" s="4" t="str">
        <f>VLOOKUP(A4624,predictions!A:B,2,FALSE)</f>
        <v>22/06/2020</v>
      </c>
      <c r="E4624" s="4">
        <f t="shared" si="18"/>
        <v>44004</v>
      </c>
    </row>
    <row r="4625" spans="3:5" ht="13" x14ac:dyDescent="0.15">
      <c r="C4625" s="1" t="str">
        <f ca="1">IFERROR(INDIRECT(ADDRESS(MATCH(A4625,'contribution par jour-semaine'!A:A,0),MATCH(B4625,'contribution par jour-semaine'!$1:$1,0),4,1,"contribution par jour-semaine")),"")</f>
        <v/>
      </c>
      <c r="D4625" s="4" t="str">
        <f>VLOOKUP(A4625,predictions!A:B,2,FALSE)</f>
        <v>22/06/2020</v>
      </c>
      <c r="E4625" s="4">
        <f t="shared" si="18"/>
        <v>44004</v>
      </c>
    </row>
    <row r="4626" spans="3:5" ht="13" x14ac:dyDescent="0.15">
      <c r="C4626" s="1" t="str">
        <f ca="1">IFERROR(INDIRECT(ADDRESS(MATCH(A4626,'contribution par jour-semaine'!A:A,0),MATCH(B4626,'contribution par jour-semaine'!$1:$1,0),4,1,"contribution par jour-semaine")),"")</f>
        <v/>
      </c>
      <c r="D4626" s="4" t="str">
        <f>VLOOKUP(A4626,predictions!A:B,2,FALSE)</f>
        <v>22/06/2020</v>
      </c>
      <c r="E4626" s="4">
        <f t="shared" si="18"/>
        <v>44004</v>
      </c>
    </row>
    <row r="4627" spans="3:5" ht="13" x14ac:dyDescent="0.15">
      <c r="C4627" s="1" t="str">
        <f ca="1">IFERROR(INDIRECT(ADDRESS(MATCH(A4627,'contribution par jour-semaine'!A:A,0),MATCH(B4627,'contribution par jour-semaine'!$1:$1,0),4,1,"contribution par jour-semaine")),"")</f>
        <v/>
      </c>
      <c r="D4627" s="4" t="str">
        <f>VLOOKUP(A4627,predictions!A:B,2,FALSE)</f>
        <v>22/06/2020</v>
      </c>
      <c r="E4627" s="4">
        <f t="shared" si="18"/>
        <v>44004</v>
      </c>
    </row>
    <row r="4628" spans="3:5" ht="13" x14ac:dyDescent="0.15">
      <c r="C4628" s="1" t="str">
        <f ca="1">IFERROR(INDIRECT(ADDRESS(MATCH(A4628,'contribution par jour-semaine'!A:A,0),MATCH(B4628,'contribution par jour-semaine'!$1:$1,0),4,1,"contribution par jour-semaine")),"")</f>
        <v/>
      </c>
      <c r="D4628" s="4" t="str">
        <f>VLOOKUP(A4628,predictions!A:B,2,FALSE)</f>
        <v>22/06/2020</v>
      </c>
      <c r="E4628" s="4">
        <f t="shared" si="18"/>
        <v>44004</v>
      </c>
    </row>
    <row r="4629" spans="3:5" ht="13" x14ac:dyDescent="0.15">
      <c r="C4629" s="1" t="str">
        <f ca="1">IFERROR(INDIRECT(ADDRESS(MATCH(A4629,'contribution par jour-semaine'!A:A,0),MATCH(B4629,'contribution par jour-semaine'!$1:$1,0),4,1,"contribution par jour-semaine")),"")</f>
        <v/>
      </c>
      <c r="D4629" s="4" t="str">
        <f>VLOOKUP(A4629,predictions!A:B,2,FALSE)</f>
        <v>22/06/2020</v>
      </c>
      <c r="E4629" s="4">
        <f t="shared" si="18"/>
        <v>44004</v>
      </c>
    </row>
    <row r="4630" spans="3:5" ht="13" x14ac:dyDescent="0.15">
      <c r="C4630" s="1" t="str">
        <f ca="1">IFERROR(INDIRECT(ADDRESS(MATCH(A4630,'contribution par jour-semaine'!A:A,0),MATCH(B4630,'contribution par jour-semaine'!$1:$1,0),4,1,"contribution par jour-semaine")),"")</f>
        <v/>
      </c>
      <c r="D4630" s="4" t="str">
        <f>VLOOKUP(A4630,predictions!A:B,2,FALSE)</f>
        <v>22/06/2020</v>
      </c>
      <c r="E4630" s="4">
        <f t="shared" si="18"/>
        <v>44004</v>
      </c>
    </row>
    <row r="4631" spans="3:5" ht="13" x14ac:dyDescent="0.15">
      <c r="C4631" s="1" t="str">
        <f ca="1">IFERROR(INDIRECT(ADDRESS(MATCH(A4631,'contribution par jour-semaine'!A:A,0),MATCH(B4631,'contribution par jour-semaine'!$1:$1,0),4,1,"contribution par jour-semaine")),"")</f>
        <v/>
      </c>
      <c r="D4631" s="4" t="str">
        <f>VLOOKUP(A4631,predictions!A:B,2,FALSE)</f>
        <v>22/06/2020</v>
      </c>
      <c r="E4631" s="4">
        <f t="shared" si="18"/>
        <v>44004</v>
      </c>
    </row>
    <row r="4632" spans="3:5" ht="13" x14ac:dyDescent="0.15">
      <c r="C4632" s="1" t="str">
        <f ca="1">IFERROR(INDIRECT(ADDRESS(MATCH(A4632,'contribution par jour-semaine'!A:A,0),MATCH(B4632,'contribution par jour-semaine'!$1:$1,0),4,1,"contribution par jour-semaine")),"")</f>
        <v/>
      </c>
      <c r="D4632" s="4" t="str">
        <f>VLOOKUP(A4632,predictions!A:B,2,FALSE)</f>
        <v>22/06/2020</v>
      </c>
      <c r="E4632" s="4">
        <f t="shared" si="18"/>
        <v>44004</v>
      </c>
    </row>
    <row r="4633" spans="3:5" ht="13" x14ac:dyDescent="0.15">
      <c r="C4633" s="1" t="str">
        <f ca="1">IFERROR(INDIRECT(ADDRESS(MATCH(A4633,'contribution par jour-semaine'!A:A,0),MATCH(B4633,'contribution par jour-semaine'!$1:$1,0),4,1,"contribution par jour-semaine")),"")</f>
        <v/>
      </c>
      <c r="D4633" s="4" t="str">
        <f>VLOOKUP(A4633,predictions!A:B,2,FALSE)</f>
        <v>22/06/2020</v>
      </c>
      <c r="E4633" s="4">
        <f t="shared" si="18"/>
        <v>44004</v>
      </c>
    </row>
    <row r="4634" spans="3:5" ht="13" x14ac:dyDescent="0.15">
      <c r="C4634" s="1" t="str">
        <f ca="1">IFERROR(INDIRECT(ADDRESS(MATCH(A4634,'contribution par jour-semaine'!A:A,0),MATCH(B4634,'contribution par jour-semaine'!$1:$1,0),4,1,"contribution par jour-semaine")),"")</f>
        <v/>
      </c>
      <c r="D4634" s="4" t="str">
        <f>VLOOKUP(A4634,predictions!A:B,2,FALSE)</f>
        <v>22/06/2020</v>
      </c>
      <c r="E4634" s="4">
        <f t="shared" si="18"/>
        <v>44004</v>
      </c>
    </row>
    <row r="4635" spans="3:5" ht="13" x14ac:dyDescent="0.15">
      <c r="C4635" s="1" t="str">
        <f ca="1">IFERROR(INDIRECT(ADDRESS(MATCH(A4635,'contribution par jour-semaine'!A:A,0),MATCH(B4635,'contribution par jour-semaine'!$1:$1,0),4,1,"contribution par jour-semaine")),"")</f>
        <v/>
      </c>
      <c r="D4635" s="4" t="str">
        <f>VLOOKUP(A4635,predictions!A:B,2,FALSE)</f>
        <v>22/06/2020</v>
      </c>
      <c r="E4635" s="4">
        <f t="shared" si="18"/>
        <v>44004</v>
      </c>
    </row>
    <row r="4636" spans="3:5" ht="13" x14ac:dyDescent="0.15">
      <c r="C4636" s="1" t="str">
        <f ca="1">IFERROR(INDIRECT(ADDRESS(MATCH(A4636,'contribution par jour-semaine'!A:A,0),MATCH(B4636,'contribution par jour-semaine'!$1:$1,0),4,1,"contribution par jour-semaine")),"")</f>
        <v/>
      </c>
      <c r="D4636" s="4" t="str">
        <f>VLOOKUP(A4636,predictions!A:B,2,FALSE)</f>
        <v>22/06/2020</v>
      </c>
      <c r="E4636" s="4">
        <f t="shared" si="18"/>
        <v>44004</v>
      </c>
    </row>
    <row r="4637" spans="3:5" ht="13" x14ac:dyDescent="0.15">
      <c r="C4637" s="1" t="str">
        <f ca="1">IFERROR(INDIRECT(ADDRESS(MATCH(A4637,'contribution par jour-semaine'!A:A,0),MATCH(B4637,'contribution par jour-semaine'!$1:$1,0),4,1,"contribution par jour-semaine")),"")</f>
        <v/>
      </c>
      <c r="D4637" s="4" t="str">
        <f>VLOOKUP(A4637,predictions!A:B,2,FALSE)</f>
        <v>22/06/2020</v>
      </c>
      <c r="E4637" s="4">
        <f t="shared" si="18"/>
        <v>44004</v>
      </c>
    </row>
    <row r="4638" spans="3:5" ht="13" x14ac:dyDescent="0.15">
      <c r="C4638" s="1" t="str">
        <f ca="1">IFERROR(INDIRECT(ADDRESS(MATCH(A4638,'contribution par jour-semaine'!A:A,0),MATCH(B4638,'contribution par jour-semaine'!$1:$1,0),4,1,"contribution par jour-semaine")),"")</f>
        <v/>
      </c>
      <c r="D4638" s="4" t="str">
        <f>VLOOKUP(A4638,predictions!A:B,2,FALSE)</f>
        <v>22/06/2020</v>
      </c>
      <c r="E4638" s="4">
        <f t="shared" si="18"/>
        <v>44004</v>
      </c>
    </row>
    <row r="4639" spans="3:5" ht="13" x14ac:dyDescent="0.15">
      <c r="C4639" s="1" t="str">
        <f ca="1">IFERROR(INDIRECT(ADDRESS(MATCH(A4639,'contribution par jour-semaine'!A:A,0),MATCH(B4639,'contribution par jour-semaine'!$1:$1,0),4,1,"contribution par jour-semaine")),"")</f>
        <v/>
      </c>
      <c r="D4639" s="4" t="str">
        <f>VLOOKUP(A4639,predictions!A:B,2,FALSE)</f>
        <v>22/06/2020</v>
      </c>
      <c r="E4639" s="4">
        <f t="shared" si="18"/>
        <v>44004</v>
      </c>
    </row>
    <row r="4640" spans="3:5" ht="13" x14ac:dyDescent="0.15">
      <c r="C4640" s="1" t="str">
        <f ca="1">IFERROR(INDIRECT(ADDRESS(MATCH(A4640,'contribution par jour-semaine'!A:A,0),MATCH(B4640,'contribution par jour-semaine'!$1:$1,0),4,1,"contribution par jour-semaine")),"")</f>
        <v/>
      </c>
      <c r="D4640" s="4" t="str">
        <f>VLOOKUP(A4640,predictions!A:B,2,FALSE)</f>
        <v>22/06/2020</v>
      </c>
      <c r="E4640" s="4">
        <f t="shared" si="18"/>
        <v>44004</v>
      </c>
    </row>
    <row r="4641" spans="3:5" ht="13" x14ac:dyDescent="0.15">
      <c r="C4641" s="1" t="str">
        <f ca="1">IFERROR(INDIRECT(ADDRESS(MATCH(A4641,'contribution par jour-semaine'!A:A,0),MATCH(B4641,'contribution par jour-semaine'!$1:$1,0),4,1,"contribution par jour-semaine")),"")</f>
        <v/>
      </c>
      <c r="D4641" s="4" t="str">
        <f>VLOOKUP(A4641,predictions!A:B,2,FALSE)</f>
        <v>22/06/2020</v>
      </c>
      <c r="E4641" s="4">
        <f t="shared" si="18"/>
        <v>44004</v>
      </c>
    </row>
    <row r="4642" spans="3:5" ht="13" x14ac:dyDescent="0.15">
      <c r="C4642" s="1" t="str">
        <f ca="1">IFERROR(INDIRECT(ADDRESS(MATCH(A4642,'contribution par jour-semaine'!A:A,0),MATCH(B4642,'contribution par jour-semaine'!$1:$1,0),4,1,"contribution par jour-semaine")),"")</f>
        <v/>
      </c>
      <c r="D4642" s="4" t="str">
        <f>VLOOKUP(A4642,predictions!A:B,2,FALSE)</f>
        <v>22/06/2020</v>
      </c>
      <c r="E4642" s="4">
        <f t="shared" si="18"/>
        <v>44004</v>
      </c>
    </row>
    <row r="4643" spans="3:5" ht="13" x14ac:dyDescent="0.15">
      <c r="C4643" s="1" t="str">
        <f ca="1">IFERROR(INDIRECT(ADDRESS(MATCH(A4643,'contribution par jour-semaine'!A:A,0),MATCH(B4643,'contribution par jour-semaine'!$1:$1,0),4,1,"contribution par jour-semaine")),"")</f>
        <v/>
      </c>
      <c r="D4643" s="4" t="str">
        <f>VLOOKUP(A4643,predictions!A:B,2,FALSE)</f>
        <v>22/06/2020</v>
      </c>
      <c r="E4643" s="4">
        <f t="shared" si="18"/>
        <v>44004</v>
      </c>
    </row>
    <row r="4644" spans="3:5" ht="13" x14ac:dyDescent="0.15">
      <c r="C4644" s="1" t="str">
        <f ca="1">IFERROR(INDIRECT(ADDRESS(MATCH(A4644,'contribution par jour-semaine'!A:A,0),MATCH(B4644,'contribution par jour-semaine'!$1:$1,0),4,1,"contribution par jour-semaine")),"")</f>
        <v/>
      </c>
      <c r="D4644" s="4" t="str">
        <f>VLOOKUP(A4644,predictions!A:B,2,FALSE)</f>
        <v>22/06/2020</v>
      </c>
      <c r="E4644" s="4">
        <f t="shared" si="18"/>
        <v>44004</v>
      </c>
    </row>
    <row r="4645" spans="3:5" ht="13" x14ac:dyDescent="0.15">
      <c r="C4645" s="1" t="str">
        <f ca="1">IFERROR(INDIRECT(ADDRESS(MATCH(A4645,'contribution par jour-semaine'!A:A,0),MATCH(B4645,'contribution par jour-semaine'!$1:$1,0),4,1,"contribution par jour-semaine")),"")</f>
        <v/>
      </c>
      <c r="D4645" s="4" t="str">
        <f>VLOOKUP(A4645,predictions!A:B,2,FALSE)</f>
        <v>22/06/2020</v>
      </c>
      <c r="E4645" s="4">
        <f t="shared" si="18"/>
        <v>44004</v>
      </c>
    </row>
    <row r="4646" spans="3:5" ht="13" x14ac:dyDescent="0.15">
      <c r="C4646" s="1" t="str">
        <f ca="1">IFERROR(INDIRECT(ADDRESS(MATCH(A4646,'contribution par jour-semaine'!A:A,0),MATCH(B4646,'contribution par jour-semaine'!$1:$1,0),4,1,"contribution par jour-semaine")),"")</f>
        <v/>
      </c>
      <c r="D4646" s="4" t="str">
        <f>VLOOKUP(A4646,predictions!A:B,2,FALSE)</f>
        <v>22/06/2020</v>
      </c>
      <c r="E4646" s="4">
        <f t="shared" si="18"/>
        <v>44004</v>
      </c>
    </row>
    <row r="4647" spans="3:5" ht="13" x14ac:dyDescent="0.15">
      <c r="C4647" s="1" t="str">
        <f ca="1">IFERROR(INDIRECT(ADDRESS(MATCH(A4647,'contribution par jour-semaine'!A:A,0),MATCH(B4647,'contribution par jour-semaine'!$1:$1,0),4,1,"contribution par jour-semaine")),"")</f>
        <v/>
      </c>
      <c r="D4647" s="4" t="str">
        <f>VLOOKUP(A4647,predictions!A:B,2,FALSE)</f>
        <v>22/06/2020</v>
      </c>
      <c r="E4647" s="4">
        <f t="shared" si="18"/>
        <v>44004</v>
      </c>
    </row>
    <row r="4648" spans="3:5" ht="13" x14ac:dyDescent="0.15">
      <c r="C4648" s="1" t="str">
        <f ca="1">IFERROR(INDIRECT(ADDRESS(MATCH(A4648,'contribution par jour-semaine'!A:A,0),MATCH(B4648,'contribution par jour-semaine'!$1:$1,0),4,1,"contribution par jour-semaine")),"")</f>
        <v/>
      </c>
      <c r="D4648" s="4" t="str">
        <f>VLOOKUP(A4648,predictions!A:B,2,FALSE)</f>
        <v>22/06/2020</v>
      </c>
      <c r="E4648" s="4">
        <f t="shared" si="18"/>
        <v>44004</v>
      </c>
    </row>
    <row r="4649" spans="3:5" ht="13" x14ac:dyDescent="0.15">
      <c r="C4649" s="1" t="str">
        <f ca="1">IFERROR(INDIRECT(ADDRESS(MATCH(A4649,'contribution par jour-semaine'!A:A,0),MATCH(B4649,'contribution par jour-semaine'!$1:$1,0),4,1,"contribution par jour-semaine")),"")</f>
        <v/>
      </c>
      <c r="D4649" s="4" t="str">
        <f>VLOOKUP(A4649,predictions!A:B,2,FALSE)</f>
        <v>22/06/2020</v>
      </c>
      <c r="E4649" s="4">
        <f t="shared" si="18"/>
        <v>44004</v>
      </c>
    </row>
    <row r="4650" spans="3:5" ht="13" x14ac:dyDescent="0.15">
      <c r="C4650" s="1" t="str">
        <f ca="1">IFERROR(INDIRECT(ADDRESS(MATCH(A4650,'contribution par jour-semaine'!A:A,0),MATCH(B4650,'contribution par jour-semaine'!$1:$1,0),4,1,"contribution par jour-semaine")),"")</f>
        <v/>
      </c>
      <c r="D4650" s="4" t="str">
        <f>VLOOKUP(A4650,predictions!A:B,2,FALSE)</f>
        <v>22/06/2020</v>
      </c>
      <c r="E4650" s="4">
        <f t="shared" si="18"/>
        <v>44004</v>
      </c>
    </row>
    <row r="4651" spans="3:5" ht="13" x14ac:dyDescent="0.15">
      <c r="C4651" s="1" t="str">
        <f ca="1">IFERROR(INDIRECT(ADDRESS(MATCH(A4651,'contribution par jour-semaine'!A:A,0),MATCH(B4651,'contribution par jour-semaine'!$1:$1,0),4,1,"contribution par jour-semaine")),"")</f>
        <v/>
      </c>
      <c r="D4651" s="4" t="str">
        <f>VLOOKUP(A4651,predictions!A:B,2,FALSE)</f>
        <v>22/06/2020</v>
      </c>
      <c r="E4651" s="4">
        <f t="shared" si="18"/>
        <v>44004</v>
      </c>
    </row>
    <row r="4652" spans="3:5" ht="13" x14ac:dyDescent="0.15">
      <c r="C4652" s="1" t="str">
        <f ca="1">IFERROR(INDIRECT(ADDRESS(MATCH(A4652,'contribution par jour-semaine'!A:A,0),MATCH(B4652,'contribution par jour-semaine'!$1:$1,0),4,1,"contribution par jour-semaine")),"")</f>
        <v/>
      </c>
      <c r="D4652" s="4" t="str">
        <f>VLOOKUP(A4652,predictions!A:B,2,FALSE)</f>
        <v>22/06/2020</v>
      </c>
      <c r="E4652" s="4">
        <f t="shared" si="18"/>
        <v>44004</v>
      </c>
    </row>
    <row r="4653" spans="3:5" ht="13" x14ac:dyDescent="0.15">
      <c r="C4653" s="1" t="str">
        <f ca="1">IFERROR(INDIRECT(ADDRESS(MATCH(A4653,'contribution par jour-semaine'!A:A,0),MATCH(B4653,'contribution par jour-semaine'!$1:$1,0),4,1,"contribution par jour-semaine")),"")</f>
        <v/>
      </c>
      <c r="D4653" s="4" t="str">
        <f>VLOOKUP(A4653,predictions!A:B,2,FALSE)</f>
        <v>22/06/2020</v>
      </c>
      <c r="E4653" s="4">
        <f t="shared" si="18"/>
        <v>44004</v>
      </c>
    </row>
    <row r="4654" spans="3:5" ht="13" x14ac:dyDescent="0.15">
      <c r="C4654" s="1" t="str">
        <f ca="1">IFERROR(INDIRECT(ADDRESS(MATCH(A4654,'contribution par jour-semaine'!A:A,0),MATCH(B4654,'contribution par jour-semaine'!$1:$1,0),4,1,"contribution par jour-semaine")),"")</f>
        <v/>
      </c>
      <c r="D4654" s="4" t="str">
        <f>VLOOKUP(A4654,predictions!A:B,2,FALSE)</f>
        <v>22/06/2020</v>
      </c>
      <c r="E4654" s="4">
        <f t="shared" si="18"/>
        <v>44004</v>
      </c>
    </row>
    <row r="4655" spans="3:5" ht="13" x14ac:dyDescent="0.15">
      <c r="C4655" s="1" t="str">
        <f ca="1">IFERROR(INDIRECT(ADDRESS(MATCH(A4655,'contribution par jour-semaine'!A:A,0),MATCH(B4655,'contribution par jour-semaine'!$1:$1,0),4,1,"contribution par jour-semaine")),"")</f>
        <v/>
      </c>
      <c r="D4655" s="4" t="str">
        <f>VLOOKUP(A4655,predictions!A:B,2,FALSE)</f>
        <v>22/06/2020</v>
      </c>
      <c r="E4655" s="4">
        <f t="shared" si="18"/>
        <v>44004</v>
      </c>
    </row>
    <row r="4656" spans="3:5" ht="13" x14ac:dyDescent="0.15">
      <c r="C4656" s="1" t="str">
        <f ca="1">IFERROR(INDIRECT(ADDRESS(MATCH(A4656,'contribution par jour-semaine'!A:A,0),MATCH(B4656,'contribution par jour-semaine'!$1:$1,0),4,1,"contribution par jour-semaine")),"")</f>
        <v/>
      </c>
      <c r="D4656" s="4" t="str">
        <f>VLOOKUP(A4656,predictions!A:B,2,FALSE)</f>
        <v>22/06/2020</v>
      </c>
      <c r="E4656" s="4">
        <f t="shared" si="18"/>
        <v>44004</v>
      </c>
    </row>
    <row r="4657" spans="3:5" ht="13" x14ac:dyDescent="0.15">
      <c r="C4657" s="1" t="str">
        <f ca="1">IFERROR(INDIRECT(ADDRESS(MATCH(A4657,'contribution par jour-semaine'!A:A,0),MATCH(B4657,'contribution par jour-semaine'!$1:$1,0),4,1,"contribution par jour-semaine")),"")</f>
        <v/>
      </c>
      <c r="D4657" s="4" t="str">
        <f>VLOOKUP(A4657,predictions!A:B,2,FALSE)</f>
        <v>22/06/2020</v>
      </c>
      <c r="E4657" s="4">
        <f t="shared" si="18"/>
        <v>44004</v>
      </c>
    </row>
    <row r="4658" spans="3:5" ht="13" x14ac:dyDescent="0.15">
      <c r="C4658" s="1" t="str">
        <f ca="1">IFERROR(INDIRECT(ADDRESS(MATCH(A4658,'contribution par jour-semaine'!A:A,0),MATCH(B4658,'contribution par jour-semaine'!$1:$1,0),4,1,"contribution par jour-semaine")),"")</f>
        <v/>
      </c>
      <c r="D4658" s="4" t="str">
        <f>VLOOKUP(A4658,predictions!A:B,2,FALSE)</f>
        <v>22/06/2020</v>
      </c>
      <c r="E4658" s="4">
        <f t="shared" si="18"/>
        <v>44004</v>
      </c>
    </row>
    <row r="4659" spans="3:5" ht="13" x14ac:dyDescent="0.15">
      <c r="C4659" s="1" t="str">
        <f ca="1">IFERROR(INDIRECT(ADDRESS(MATCH(A4659,'contribution par jour-semaine'!A:A,0),MATCH(B4659,'contribution par jour-semaine'!$1:$1,0),4,1,"contribution par jour-semaine")),"")</f>
        <v/>
      </c>
      <c r="D4659" s="4" t="str">
        <f>VLOOKUP(A4659,predictions!A:B,2,FALSE)</f>
        <v>22/06/2020</v>
      </c>
      <c r="E4659" s="4">
        <f t="shared" si="18"/>
        <v>44004</v>
      </c>
    </row>
    <row r="4660" spans="3:5" ht="13" x14ac:dyDescent="0.15">
      <c r="C4660" s="1" t="str">
        <f ca="1">IFERROR(INDIRECT(ADDRESS(MATCH(A4660,'contribution par jour-semaine'!A:A,0),MATCH(B4660,'contribution par jour-semaine'!$1:$1,0),4,1,"contribution par jour-semaine")),"")</f>
        <v/>
      </c>
      <c r="D4660" s="4" t="str">
        <f>VLOOKUP(A4660,predictions!A:B,2,FALSE)</f>
        <v>22/06/2020</v>
      </c>
      <c r="E4660" s="4">
        <f t="shared" si="18"/>
        <v>44004</v>
      </c>
    </row>
    <row r="4661" spans="3:5" ht="13" x14ac:dyDescent="0.15">
      <c r="C4661" s="1" t="str">
        <f ca="1">IFERROR(INDIRECT(ADDRESS(MATCH(A4661,'contribution par jour-semaine'!A:A,0),MATCH(B4661,'contribution par jour-semaine'!$1:$1,0),4,1,"contribution par jour-semaine")),"")</f>
        <v/>
      </c>
      <c r="D4661" s="4" t="str">
        <f>VLOOKUP(A4661,predictions!A:B,2,FALSE)</f>
        <v>22/06/2020</v>
      </c>
      <c r="E4661" s="4">
        <f t="shared" si="18"/>
        <v>44004</v>
      </c>
    </row>
    <row r="4662" spans="3:5" ht="13" x14ac:dyDescent="0.15">
      <c r="C4662" s="1" t="str">
        <f ca="1">IFERROR(INDIRECT(ADDRESS(MATCH(A4662,'contribution par jour-semaine'!A:A,0),MATCH(B4662,'contribution par jour-semaine'!$1:$1,0),4,1,"contribution par jour-semaine")),"")</f>
        <v/>
      </c>
      <c r="D4662" s="4" t="str">
        <f>VLOOKUP(A4662,predictions!A:B,2,FALSE)</f>
        <v>22/06/2020</v>
      </c>
      <c r="E4662" s="4">
        <f t="shared" si="18"/>
        <v>44004</v>
      </c>
    </row>
    <row r="4663" spans="3:5" ht="13" x14ac:dyDescent="0.15">
      <c r="C4663" s="1" t="str">
        <f ca="1">IFERROR(INDIRECT(ADDRESS(MATCH(A4663,'contribution par jour-semaine'!A:A,0),MATCH(B4663,'contribution par jour-semaine'!$1:$1,0),4,1,"contribution par jour-semaine")),"")</f>
        <v/>
      </c>
      <c r="D4663" s="4" t="str">
        <f>VLOOKUP(A4663,predictions!A:B,2,FALSE)</f>
        <v>22/06/2020</v>
      </c>
      <c r="E4663" s="4">
        <f t="shared" si="18"/>
        <v>44004</v>
      </c>
    </row>
    <row r="4664" spans="3:5" ht="13" x14ac:dyDescent="0.15">
      <c r="C4664" s="1" t="str">
        <f ca="1">IFERROR(INDIRECT(ADDRESS(MATCH(A4664,'contribution par jour-semaine'!A:A,0),MATCH(B4664,'contribution par jour-semaine'!$1:$1,0),4,1,"contribution par jour-semaine")),"")</f>
        <v/>
      </c>
      <c r="D4664" s="4" t="str">
        <f>VLOOKUP(A4664,predictions!A:B,2,FALSE)</f>
        <v>22/06/2020</v>
      </c>
      <c r="E4664" s="4">
        <f t="shared" si="18"/>
        <v>44004</v>
      </c>
    </row>
    <row r="4665" spans="3:5" ht="13" x14ac:dyDescent="0.15">
      <c r="C4665" s="1" t="str">
        <f ca="1">IFERROR(INDIRECT(ADDRESS(MATCH(A4665,'contribution par jour-semaine'!A:A,0),MATCH(B4665,'contribution par jour-semaine'!$1:$1,0),4,1,"contribution par jour-semaine")),"")</f>
        <v/>
      </c>
      <c r="D4665" s="4" t="str">
        <f>VLOOKUP(A4665,predictions!A:B,2,FALSE)</f>
        <v>22/06/2020</v>
      </c>
      <c r="E4665" s="4">
        <f t="shared" si="18"/>
        <v>44004</v>
      </c>
    </row>
    <row r="4666" spans="3:5" ht="13" x14ac:dyDescent="0.15">
      <c r="C4666" s="1" t="str">
        <f ca="1">IFERROR(INDIRECT(ADDRESS(MATCH(A4666,'contribution par jour-semaine'!A:A,0),MATCH(B4666,'contribution par jour-semaine'!$1:$1,0),4,1,"contribution par jour-semaine")),"")</f>
        <v/>
      </c>
      <c r="D4666" s="4" t="str">
        <f>VLOOKUP(A4666,predictions!A:B,2,FALSE)</f>
        <v>22/06/2020</v>
      </c>
      <c r="E4666" s="4">
        <f t="shared" si="18"/>
        <v>44004</v>
      </c>
    </row>
    <row r="4667" spans="3:5" ht="13" x14ac:dyDescent="0.15">
      <c r="C4667" s="1" t="str">
        <f ca="1">IFERROR(INDIRECT(ADDRESS(MATCH(A4667,'contribution par jour-semaine'!A:A,0),MATCH(B4667,'contribution par jour-semaine'!$1:$1,0),4,1,"contribution par jour-semaine")),"")</f>
        <v/>
      </c>
      <c r="D4667" s="4" t="str">
        <f>VLOOKUP(A4667,predictions!A:B,2,FALSE)</f>
        <v>22/06/2020</v>
      </c>
      <c r="E4667" s="4">
        <f t="shared" si="18"/>
        <v>44004</v>
      </c>
    </row>
    <row r="4668" spans="3:5" ht="13" x14ac:dyDescent="0.15">
      <c r="C4668" s="1" t="str">
        <f ca="1">IFERROR(INDIRECT(ADDRESS(MATCH(A4668,'contribution par jour-semaine'!A:A,0),MATCH(B4668,'contribution par jour-semaine'!$1:$1,0),4,1,"contribution par jour-semaine")),"")</f>
        <v/>
      </c>
      <c r="D4668" s="4" t="str">
        <f>VLOOKUP(A4668,predictions!A:B,2,FALSE)</f>
        <v>22/06/2020</v>
      </c>
      <c r="E4668" s="4">
        <f t="shared" si="18"/>
        <v>44004</v>
      </c>
    </row>
    <row r="4669" spans="3:5" ht="13" x14ac:dyDescent="0.15">
      <c r="C4669" s="1" t="str">
        <f ca="1">IFERROR(INDIRECT(ADDRESS(MATCH(A4669,'contribution par jour-semaine'!A:A,0),MATCH(B4669,'contribution par jour-semaine'!$1:$1,0),4,1,"contribution par jour-semaine")),"")</f>
        <v/>
      </c>
      <c r="D4669" s="4" t="str">
        <f>VLOOKUP(A4669,predictions!A:B,2,FALSE)</f>
        <v>22/06/2020</v>
      </c>
      <c r="E4669" s="4">
        <f t="shared" si="18"/>
        <v>44004</v>
      </c>
    </row>
    <row r="4670" spans="3:5" ht="13" x14ac:dyDescent="0.15">
      <c r="C4670" s="1" t="str">
        <f ca="1">IFERROR(INDIRECT(ADDRESS(MATCH(A4670,'contribution par jour-semaine'!A:A,0),MATCH(B4670,'contribution par jour-semaine'!$1:$1,0),4,1,"contribution par jour-semaine")),"")</f>
        <v/>
      </c>
      <c r="D4670" s="4" t="str">
        <f>VLOOKUP(A4670,predictions!A:B,2,FALSE)</f>
        <v>22/06/2020</v>
      </c>
      <c r="E4670" s="4">
        <f t="shared" si="18"/>
        <v>44004</v>
      </c>
    </row>
    <row r="4671" spans="3:5" ht="13" x14ac:dyDescent="0.15">
      <c r="C4671" s="1" t="str">
        <f ca="1">IFERROR(INDIRECT(ADDRESS(MATCH(A4671,'contribution par jour-semaine'!A:A,0),MATCH(B4671,'contribution par jour-semaine'!$1:$1,0),4,1,"contribution par jour-semaine")),"")</f>
        <v/>
      </c>
      <c r="D4671" s="4" t="str">
        <f>VLOOKUP(A4671,predictions!A:B,2,FALSE)</f>
        <v>22/06/2020</v>
      </c>
      <c r="E4671" s="4">
        <f t="shared" si="18"/>
        <v>44004</v>
      </c>
    </row>
    <row r="4672" spans="3:5" ht="13" x14ac:dyDescent="0.15">
      <c r="C4672" s="1" t="str">
        <f ca="1">IFERROR(INDIRECT(ADDRESS(MATCH(A4672,'contribution par jour-semaine'!A:A,0),MATCH(B4672,'contribution par jour-semaine'!$1:$1,0),4,1,"contribution par jour-semaine")),"")</f>
        <v/>
      </c>
      <c r="D4672" s="4" t="str">
        <f>VLOOKUP(A4672,predictions!A:B,2,FALSE)</f>
        <v>22/06/2020</v>
      </c>
      <c r="E4672" s="4">
        <f t="shared" si="18"/>
        <v>44004</v>
      </c>
    </row>
    <row r="4673" spans="3:5" ht="13" x14ac:dyDescent="0.15">
      <c r="C4673" s="1" t="str">
        <f ca="1">IFERROR(INDIRECT(ADDRESS(MATCH(A4673,'contribution par jour-semaine'!A:A,0),MATCH(B4673,'contribution par jour-semaine'!$1:$1,0),4,1,"contribution par jour-semaine")),"")</f>
        <v/>
      </c>
      <c r="D4673" s="4" t="str">
        <f>VLOOKUP(A4673,predictions!A:B,2,FALSE)</f>
        <v>22/06/2020</v>
      </c>
      <c r="E4673" s="4">
        <f t="shared" si="18"/>
        <v>44004</v>
      </c>
    </row>
    <row r="4674" spans="3:5" ht="13" x14ac:dyDescent="0.15">
      <c r="C4674" s="1" t="str">
        <f ca="1">IFERROR(INDIRECT(ADDRESS(MATCH(A4674,'contribution par jour-semaine'!A:A,0),MATCH(B4674,'contribution par jour-semaine'!$1:$1,0),4,1,"contribution par jour-semaine")),"")</f>
        <v/>
      </c>
      <c r="D4674" s="4" t="str">
        <f>VLOOKUP(A4674,predictions!A:B,2,FALSE)</f>
        <v>22/06/2020</v>
      </c>
      <c r="E4674" s="4">
        <f t="shared" si="18"/>
        <v>44004</v>
      </c>
    </row>
    <row r="4675" spans="3:5" ht="13" x14ac:dyDescent="0.15">
      <c r="C4675" s="1" t="str">
        <f ca="1">IFERROR(INDIRECT(ADDRESS(MATCH(A4675,'contribution par jour-semaine'!A:A,0),MATCH(B4675,'contribution par jour-semaine'!$1:$1,0),4,1,"contribution par jour-semaine")),"")</f>
        <v/>
      </c>
      <c r="D4675" s="4" t="str">
        <f>VLOOKUP(A4675,predictions!A:B,2,FALSE)</f>
        <v>22/06/2020</v>
      </c>
      <c r="E4675" s="4">
        <f t="shared" si="18"/>
        <v>44004</v>
      </c>
    </row>
    <row r="4676" spans="3:5" ht="13" x14ac:dyDescent="0.15">
      <c r="C4676" s="1" t="str">
        <f ca="1">IFERROR(INDIRECT(ADDRESS(MATCH(A4676,'contribution par jour-semaine'!A:A,0),MATCH(B4676,'contribution par jour-semaine'!$1:$1,0),4,1,"contribution par jour-semaine")),"")</f>
        <v/>
      </c>
      <c r="D4676" s="4" t="str">
        <f>VLOOKUP(A4676,predictions!A:B,2,FALSE)</f>
        <v>22/06/2020</v>
      </c>
      <c r="E4676" s="4">
        <f t="shared" si="18"/>
        <v>44004</v>
      </c>
    </row>
    <row r="4677" spans="3:5" ht="13" x14ac:dyDescent="0.15">
      <c r="C4677" s="1" t="str">
        <f ca="1">IFERROR(INDIRECT(ADDRESS(MATCH(A4677,'contribution par jour-semaine'!A:A,0),MATCH(B4677,'contribution par jour-semaine'!$1:$1,0),4,1,"contribution par jour-semaine")),"")</f>
        <v/>
      </c>
      <c r="D4677" s="4" t="str">
        <f>VLOOKUP(A4677,predictions!A:B,2,FALSE)</f>
        <v>22/06/2020</v>
      </c>
      <c r="E4677" s="4">
        <f t="shared" si="18"/>
        <v>44004</v>
      </c>
    </row>
    <row r="4678" spans="3:5" ht="13" x14ac:dyDescent="0.15">
      <c r="C4678" s="1" t="str">
        <f ca="1">IFERROR(INDIRECT(ADDRESS(MATCH(A4678,'contribution par jour-semaine'!A:A,0),MATCH(B4678,'contribution par jour-semaine'!$1:$1,0),4,1,"contribution par jour-semaine")),"")</f>
        <v/>
      </c>
      <c r="D4678" s="4" t="str">
        <f>VLOOKUP(A4678,predictions!A:B,2,FALSE)</f>
        <v>22/06/2020</v>
      </c>
      <c r="E4678" s="4">
        <f t="shared" si="18"/>
        <v>44004</v>
      </c>
    </row>
    <row r="4679" spans="3:5" ht="13" x14ac:dyDescent="0.15">
      <c r="C4679" s="1" t="str">
        <f ca="1">IFERROR(INDIRECT(ADDRESS(MATCH(A4679,'contribution par jour-semaine'!A:A,0),MATCH(B4679,'contribution par jour-semaine'!$1:$1,0),4,1,"contribution par jour-semaine")),"")</f>
        <v/>
      </c>
      <c r="D4679" s="4" t="str">
        <f>VLOOKUP(A4679,predictions!A:B,2,FALSE)</f>
        <v>22/06/2020</v>
      </c>
      <c r="E4679" s="4">
        <f t="shared" si="18"/>
        <v>44004</v>
      </c>
    </row>
    <row r="4680" spans="3:5" ht="13" x14ac:dyDescent="0.15">
      <c r="C4680" s="1" t="str">
        <f ca="1">IFERROR(INDIRECT(ADDRESS(MATCH(A4680,'contribution par jour-semaine'!A:A,0),MATCH(B4680,'contribution par jour-semaine'!$1:$1,0),4,1,"contribution par jour-semaine")),"")</f>
        <v/>
      </c>
      <c r="D4680" s="4" t="str">
        <f>VLOOKUP(A4680,predictions!A:B,2,FALSE)</f>
        <v>22/06/2020</v>
      </c>
      <c r="E4680" s="4">
        <f t="shared" si="18"/>
        <v>44004</v>
      </c>
    </row>
    <row r="4681" spans="3:5" ht="13" x14ac:dyDescent="0.15">
      <c r="C4681" s="1" t="str">
        <f ca="1">IFERROR(INDIRECT(ADDRESS(MATCH(A4681,'contribution par jour-semaine'!A:A,0),MATCH(B4681,'contribution par jour-semaine'!$1:$1,0),4,1,"contribution par jour-semaine")),"")</f>
        <v/>
      </c>
      <c r="D4681" s="4" t="str">
        <f>VLOOKUP(A4681,predictions!A:B,2,FALSE)</f>
        <v>22/06/2020</v>
      </c>
      <c r="E4681" s="4">
        <f t="shared" si="18"/>
        <v>44004</v>
      </c>
    </row>
    <row r="4682" spans="3:5" ht="13" x14ac:dyDescent="0.15">
      <c r="C4682" s="1" t="str">
        <f ca="1">IFERROR(INDIRECT(ADDRESS(MATCH(A4682,'contribution par jour-semaine'!A:A,0),MATCH(B4682,'contribution par jour-semaine'!$1:$1,0),4,1,"contribution par jour-semaine")),"")</f>
        <v/>
      </c>
      <c r="D4682" s="4" t="str">
        <f>VLOOKUP(A4682,predictions!A:B,2,FALSE)</f>
        <v>22/06/2020</v>
      </c>
      <c r="E4682" s="4">
        <f t="shared" si="18"/>
        <v>44004</v>
      </c>
    </row>
    <row r="4683" spans="3:5" ht="13" x14ac:dyDescent="0.15">
      <c r="C4683" s="1" t="str">
        <f ca="1">IFERROR(INDIRECT(ADDRESS(MATCH(A4683,'contribution par jour-semaine'!A:A,0),MATCH(B4683,'contribution par jour-semaine'!$1:$1,0),4,1,"contribution par jour-semaine")),"")</f>
        <v/>
      </c>
      <c r="D4683" s="4" t="str">
        <f>VLOOKUP(A4683,predictions!A:B,2,FALSE)</f>
        <v>22/06/2020</v>
      </c>
      <c r="E4683" s="4">
        <f t="shared" si="18"/>
        <v>44004</v>
      </c>
    </row>
    <row r="4684" spans="3:5" ht="13" x14ac:dyDescent="0.15">
      <c r="C4684" s="1" t="str">
        <f ca="1">IFERROR(INDIRECT(ADDRESS(MATCH(A4684,'contribution par jour-semaine'!A:A,0),MATCH(B4684,'contribution par jour-semaine'!$1:$1,0),4,1,"contribution par jour-semaine")),"")</f>
        <v/>
      </c>
      <c r="D4684" s="4" t="str">
        <f>VLOOKUP(A4684,predictions!A:B,2,FALSE)</f>
        <v>22/06/2020</v>
      </c>
      <c r="E4684" s="4">
        <f t="shared" si="18"/>
        <v>44004</v>
      </c>
    </row>
    <row r="4685" spans="3:5" ht="13" x14ac:dyDescent="0.15">
      <c r="C4685" s="1" t="str">
        <f ca="1">IFERROR(INDIRECT(ADDRESS(MATCH(A4685,'contribution par jour-semaine'!A:A,0),MATCH(B4685,'contribution par jour-semaine'!$1:$1,0),4,1,"contribution par jour-semaine")),"")</f>
        <v/>
      </c>
      <c r="D4685" s="4" t="str">
        <f>VLOOKUP(A4685,predictions!A:B,2,FALSE)</f>
        <v>22/06/2020</v>
      </c>
      <c r="E4685" s="4">
        <f t="shared" si="18"/>
        <v>44004</v>
      </c>
    </row>
    <row r="4686" spans="3:5" ht="13" x14ac:dyDescent="0.15">
      <c r="C4686" s="1" t="str">
        <f ca="1">IFERROR(INDIRECT(ADDRESS(MATCH(A4686,'contribution par jour-semaine'!A:A,0),MATCH(B4686,'contribution par jour-semaine'!$1:$1,0),4,1,"contribution par jour-semaine")),"")</f>
        <v/>
      </c>
      <c r="D4686" s="4" t="str">
        <f>VLOOKUP(A4686,predictions!A:B,2,FALSE)</f>
        <v>22/06/2020</v>
      </c>
      <c r="E4686" s="4">
        <f t="shared" si="18"/>
        <v>44004</v>
      </c>
    </row>
    <row r="4687" spans="3:5" ht="13" x14ac:dyDescent="0.15">
      <c r="C4687" s="1" t="str">
        <f ca="1">IFERROR(INDIRECT(ADDRESS(MATCH(A4687,'contribution par jour-semaine'!A:A,0),MATCH(B4687,'contribution par jour-semaine'!$1:$1,0),4,1,"contribution par jour-semaine")),"")</f>
        <v/>
      </c>
      <c r="D4687" s="4" t="str">
        <f>VLOOKUP(A4687,predictions!A:B,2,FALSE)</f>
        <v>22/06/2020</v>
      </c>
      <c r="E4687" s="4">
        <f t="shared" si="18"/>
        <v>44004</v>
      </c>
    </row>
    <row r="4688" spans="3:5" ht="13" x14ac:dyDescent="0.15">
      <c r="C4688" s="1" t="str">
        <f ca="1">IFERROR(INDIRECT(ADDRESS(MATCH(A4688,'contribution par jour-semaine'!A:A,0),MATCH(B4688,'contribution par jour-semaine'!$1:$1,0),4,1,"contribution par jour-semaine")),"")</f>
        <v/>
      </c>
      <c r="D4688" s="4" t="str">
        <f>VLOOKUP(A4688,predictions!A:B,2,FALSE)</f>
        <v>22/06/2020</v>
      </c>
      <c r="E4688" s="4">
        <f t="shared" si="18"/>
        <v>44004</v>
      </c>
    </row>
    <row r="4689" spans="3:5" ht="13" x14ac:dyDescent="0.15">
      <c r="C4689" s="1" t="str">
        <f ca="1">IFERROR(INDIRECT(ADDRESS(MATCH(A4689,'contribution par jour-semaine'!A:A,0),MATCH(B4689,'contribution par jour-semaine'!$1:$1,0),4,1,"contribution par jour-semaine")),"")</f>
        <v/>
      </c>
      <c r="D4689" s="4" t="str">
        <f>VLOOKUP(A4689,predictions!A:B,2,FALSE)</f>
        <v>22/06/2020</v>
      </c>
      <c r="E4689" s="4">
        <f t="shared" si="18"/>
        <v>44004</v>
      </c>
    </row>
    <row r="4690" spans="3:5" ht="13" x14ac:dyDescent="0.15">
      <c r="C4690" s="1" t="str">
        <f ca="1">IFERROR(INDIRECT(ADDRESS(MATCH(A4690,'contribution par jour-semaine'!A:A,0),MATCH(B4690,'contribution par jour-semaine'!$1:$1,0),4,1,"contribution par jour-semaine")),"")</f>
        <v/>
      </c>
      <c r="D4690" s="4" t="str">
        <f>VLOOKUP(A4690,predictions!A:B,2,FALSE)</f>
        <v>22/06/2020</v>
      </c>
      <c r="E4690" s="4">
        <f t="shared" si="18"/>
        <v>44004</v>
      </c>
    </row>
    <row r="4691" spans="3:5" ht="13" x14ac:dyDescent="0.15">
      <c r="C4691" s="1" t="str">
        <f ca="1">IFERROR(INDIRECT(ADDRESS(MATCH(A4691,'contribution par jour-semaine'!A:A,0),MATCH(B4691,'contribution par jour-semaine'!$1:$1,0),4,1,"contribution par jour-semaine")),"")</f>
        <v/>
      </c>
      <c r="D4691" s="4" t="str">
        <f>VLOOKUP(A4691,predictions!A:B,2,FALSE)</f>
        <v>22/06/2020</v>
      </c>
      <c r="E4691" s="4">
        <f t="shared" si="18"/>
        <v>44004</v>
      </c>
    </row>
    <row r="4692" spans="3:5" ht="13" x14ac:dyDescent="0.15">
      <c r="C4692" s="1" t="str">
        <f ca="1">IFERROR(INDIRECT(ADDRESS(MATCH(A4692,'contribution par jour-semaine'!A:A,0),MATCH(B4692,'contribution par jour-semaine'!$1:$1,0),4,1,"contribution par jour-semaine")),"")</f>
        <v/>
      </c>
      <c r="D4692" s="4" t="str">
        <f>VLOOKUP(A4692,predictions!A:B,2,FALSE)</f>
        <v>22/06/2020</v>
      </c>
      <c r="E4692" s="4">
        <f t="shared" si="18"/>
        <v>44004</v>
      </c>
    </row>
    <row r="4693" spans="3:5" ht="13" x14ac:dyDescent="0.15">
      <c r="C4693" s="1" t="str">
        <f ca="1">IFERROR(INDIRECT(ADDRESS(MATCH(A4693,'contribution par jour-semaine'!A:A,0),MATCH(B4693,'contribution par jour-semaine'!$1:$1,0),4,1,"contribution par jour-semaine")),"")</f>
        <v/>
      </c>
      <c r="D4693" s="4" t="str">
        <f>VLOOKUP(A4693,predictions!A:B,2,FALSE)</f>
        <v>22/06/2020</v>
      </c>
      <c r="E4693" s="4">
        <f t="shared" si="18"/>
        <v>44004</v>
      </c>
    </row>
    <row r="4694" spans="3:5" ht="13" x14ac:dyDescent="0.15">
      <c r="C4694" s="1" t="str">
        <f ca="1">IFERROR(INDIRECT(ADDRESS(MATCH(A4694,'contribution par jour-semaine'!A:A,0),MATCH(B4694,'contribution par jour-semaine'!$1:$1,0),4,1,"contribution par jour-semaine")),"")</f>
        <v/>
      </c>
      <c r="D4694" s="4" t="str">
        <f>VLOOKUP(A4694,predictions!A:B,2,FALSE)</f>
        <v>22/06/2020</v>
      </c>
      <c r="E4694" s="4">
        <f t="shared" si="18"/>
        <v>44004</v>
      </c>
    </row>
    <row r="4695" spans="3:5" ht="13" x14ac:dyDescent="0.15">
      <c r="C4695" s="1" t="str">
        <f ca="1">IFERROR(INDIRECT(ADDRESS(MATCH(A4695,'contribution par jour-semaine'!A:A,0),MATCH(B4695,'contribution par jour-semaine'!$1:$1,0),4,1,"contribution par jour-semaine")),"")</f>
        <v/>
      </c>
      <c r="D4695" s="4" t="str">
        <f>VLOOKUP(A4695,predictions!A:B,2,FALSE)</f>
        <v>22/06/2020</v>
      </c>
      <c r="E4695" s="4">
        <f t="shared" si="18"/>
        <v>44004</v>
      </c>
    </row>
    <row r="4696" spans="3:5" ht="13" x14ac:dyDescent="0.15">
      <c r="C4696" s="1" t="str">
        <f ca="1">IFERROR(INDIRECT(ADDRESS(MATCH(A4696,'contribution par jour-semaine'!A:A,0),MATCH(B4696,'contribution par jour-semaine'!$1:$1,0),4,1,"contribution par jour-semaine")),"")</f>
        <v/>
      </c>
      <c r="D4696" s="4" t="str">
        <f>VLOOKUP(A4696,predictions!A:B,2,FALSE)</f>
        <v>22/06/2020</v>
      </c>
      <c r="E4696" s="4">
        <f t="shared" si="18"/>
        <v>44004</v>
      </c>
    </row>
    <row r="4697" spans="3:5" ht="13" x14ac:dyDescent="0.15">
      <c r="C4697" s="1" t="str">
        <f ca="1">IFERROR(INDIRECT(ADDRESS(MATCH(A4697,'contribution par jour-semaine'!A:A,0),MATCH(B4697,'contribution par jour-semaine'!$1:$1,0),4,1,"contribution par jour-semaine")),"")</f>
        <v/>
      </c>
      <c r="D4697" s="4" t="str">
        <f>VLOOKUP(A4697,predictions!A:B,2,FALSE)</f>
        <v>22/06/2020</v>
      </c>
      <c r="E4697" s="4">
        <f t="shared" si="18"/>
        <v>44004</v>
      </c>
    </row>
    <row r="4698" spans="3:5" ht="13" x14ac:dyDescent="0.15">
      <c r="C4698" s="1" t="str">
        <f ca="1">IFERROR(INDIRECT(ADDRESS(MATCH(A4698,'contribution par jour-semaine'!A:A,0),MATCH(B4698,'contribution par jour-semaine'!$1:$1,0),4,1,"contribution par jour-semaine")),"")</f>
        <v/>
      </c>
      <c r="D4698" s="4" t="str">
        <f>VLOOKUP(A4698,predictions!A:B,2,FALSE)</f>
        <v>22/06/2020</v>
      </c>
      <c r="E4698" s="4">
        <f t="shared" si="18"/>
        <v>44004</v>
      </c>
    </row>
    <row r="4699" spans="3:5" ht="13" x14ac:dyDescent="0.15">
      <c r="C4699" s="1" t="str">
        <f ca="1">IFERROR(INDIRECT(ADDRESS(MATCH(A4699,'contribution par jour-semaine'!A:A,0),MATCH(B4699,'contribution par jour-semaine'!$1:$1,0),4,1,"contribution par jour-semaine")),"")</f>
        <v/>
      </c>
      <c r="D4699" s="4" t="str">
        <f>VLOOKUP(A4699,predictions!A:B,2,FALSE)</f>
        <v>22/06/2020</v>
      </c>
      <c r="E4699" s="4">
        <f t="shared" si="18"/>
        <v>44004</v>
      </c>
    </row>
    <row r="4700" spans="3:5" ht="13" x14ac:dyDescent="0.15">
      <c r="C4700" s="1" t="str">
        <f ca="1">IFERROR(INDIRECT(ADDRESS(MATCH(A4700,'contribution par jour-semaine'!A:A,0),MATCH(B4700,'contribution par jour-semaine'!$1:$1,0),4,1,"contribution par jour-semaine")),"")</f>
        <v/>
      </c>
      <c r="D4700" s="4" t="str">
        <f>VLOOKUP(A4700,predictions!A:B,2,FALSE)</f>
        <v>22/06/2020</v>
      </c>
      <c r="E4700" s="4">
        <f t="shared" si="18"/>
        <v>44004</v>
      </c>
    </row>
    <row r="4701" spans="3:5" ht="13" x14ac:dyDescent="0.15">
      <c r="C4701" s="1" t="str">
        <f ca="1">IFERROR(INDIRECT(ADDRESS(MATCH(A4701,'contribution par jour-semaine'!A:A,0),MATCH(B4701,'contribution par jour-semaine'!$1:$1,0),4,1,"contribution par jour-semaine")),"")</f>
        <v/>
      </c>
      <c r="D4701" s="4" t="str">
        <f>VLOOKUP(A4701,predictions!A:B,2,FALSE)</f>
        <v>22/06/2020</v>
      </c>
      <c r="E4701" s="4">
        <f t="shared" si="18"/>
        <v>44004</v>
      </c>
    </row>
    <row r="4702" spans="3:5" ht="13" x14ac:dyDescent="0.15">
      <c r="C4702" s="1" t="str">
        <f ca="1">IFERROR(INDIRECT(ADDRESS(MATCH(A4702,'contribution par jour-semaine'!A:A,0),MATCH(B4702,'contribution par jour-semaine'!$1:$1,0),4,1,"contribution par jour-semaine")),"")</f>
        <v/>
      </c>
      <c r="D4702" s="4" t="str">
        <f>VLOOKUP(A4702,predictions!A:B,2,FALSE)</f>
        <v>22/06/2020</v>
      </c>
      <c r="E4702" s="4">
        <f t="shared" si="18"/>
        <v>44004</v>
      </c>
    </row>
    <row r="4703" spans="3:5" ht="13" x14ac:dyDescent="0.15">
      <c r="C4703" s="1" t="str">
        <f ca="1">IFERROR(INDIRECT(ADDRESS(MATCH(A4703,'contribution par jour-semaine'!A:A,0),MATCH(B4703,'contribution par jour-semaine'!$1:$1,0),4,1,"contribution par jour-semaine")),"")</f>
        <v/>
      </c>
      <c r="D4703" s="4" t="str">
        <f>VLOOKUP(A4703,predictions!A:B,2,FALSE)</f>
        <v>22/06/2020</v>
      </c>
      <c r="E4703" s="4">
        <f t="shared" si="18"/>
        <v>44004</v>
      </c>
    </row>
    <row r="4704" spans="3:5" ht="13" x14ac:dyDescent="0.15">
      <c r="C4704" s="1" t="str">
        <f ca="1">IFERROR(INDIRECT(ADDRESS(MATCH(A4704,'contribution par jour-semaine'!A:A,0),MATCH(B4704,'contribution par jour-semaine'!$1:$1,0),4,1,"contribution par jour-semaine")),"")</f>
        <v/>
      </c>
      <c r="D4704" s="4" t="str">
        <f>VLOOKUP(A4704,predictions!A:B,2,FALSE)</f>
        <v>22/06/2020</v>
      </c>
      <c r="E4704" s="4">
        <f t="shared" si="18"/>
        <v>44004</v>
      </c>
    </row>
    <row r="4705" spans="3:5" ht="13" x14ac:dyDescent="0.15">
      <c r="C4705" s="1" t="str">
        <f ca="1">IFERROR(INDIRECT(ADDRESS(MATCH(A4705,'contribution par jour-semaine'!A:A,0),MATCH(B4705,'contribution par jour-semaine'!$1:$1,0),4,1,"contribution par jour-semaine")),"")</f>
        <v/>
      </c>
      <c r="D4705" s="4" t="str">
        <f>VLOOKUP(A4705,predictions!A:B,2,FALSE)</f>
        <v>22/06/2020</v>
      </c>
      <c r="E4705" s="4">
        <f t="shared" si="18"/>
        <v>44004</v>
      </c>
    </row>
    <row r="4706" spans="3:5" ht="13" x14ac:dyDescent="0.15">
      <c r="C4706" s="1" t="str">
        <f ca="1">IFERROR(INDIRECT(ADDRESS(MATCH(A4706,'contribution par jour-semaine'!A:A,0),MATCH(B4706,'contribution par jour-semaine'!$1:$1,0),4,1,"contribution par jour-semaine")),"")</f>
        <v/>
      </c>
      <c r="D4706" s="4" t="str">
        <f>VLOOKUP(A4706,predictions!A:B,2,FALSE)</f>
        <v>22/06/2020</v>
      </c>
      <c r="E4706" s="4">
        <f t="shared" si="18"/>
        <v>44004</v>
      </c>
    </row>
    <row r="4707" spans="3:5" ht="13" x14ac:dyDescent="0.15">
      <c r="C4707" s="1" t="str">
        <f ca="1">IFERROR(INDIRECT(ADDRESS(MATCH(A4707,'contribution par jour-semaine'!A:A,0),MATCH(B4707,'contribution par jour-semaine'!$1:$1,0),4,1,"contribution par jour-semaine")),"")</f>
        <v/>
      </c>
      <c r="D4707" s="4" t="str">
        <f>VLOOKUP(A4707,predictions!A:B,2,FALSE)</f>
        <v>22/06/2020</v>
      </c>
      <c r="E4707" s="4">
        <f t="shared" si="18"/>
        <v>44004</v>
      </c>
    </row>
    <row r="4708" spans="3:5" ht="13" x14ac:dyDescent="0.15">
      <c r="C4708" s="1" t="str">
        <f ca="1">IFERROR(INDIRECT(ADDRESS(MATCH(A4708,'contribution par jour-semaine'!A:A,0),MATCH(B4708,'contribution par jour-semaine'!$1:$1,0),4,1,"contribution par jour-semaine")),"")</f>
        <v/>
      </c>
      <c r="D4708" s="4" t="str">
        <f>VLOOKUP(A4708,predictions!A:B,2,FALSE)</f>
        <v>22/06/2020</v>
      </c>
      <c r="E4708" s="4">
        <f t="shared" si="18"/>
        <v>44004</v>
      </c>
    </row>
    <row r="4709" spans="3:5" ht="13" x14ac:dyDescent="0.15">
      <c r="C4709" s="1" t="str">
        <f ca="1">IFERROR(INDIRECT(ADDRESS(MATCH(A4709,'contribution par jour-semaine'!A:A,0),MATCH(B4709,'contribution par jour-semaine'!$1:$1,0),4,1,"contribution par jour-semaine")),"")</f>
        <v/>
      </c>
      <c r="D4709" s="4" t="str">
        <f>VLOOKUP(A4709,predictions!A:B,2,FALSE)</f>
        <v>22/06/2020</v>
      </c>
      <c r="E4709" s="4">
        <f t="shared" si="18"/>
        <v>44004</v>
      </c>
    </row>
    <row r="4710" spans="3:5" ht="13" x14ac:dyDescent="0.15">
      <c r="C4710" s="1" t="str">
        <f ca="1">IFERROR(INDIRECT(ADDRESS(MATCH(A4710,'contribution par jour-semaine'!A:A,0),MATCH(B4710,'contribution par jour-semaine'!$1:$1,0),4,1,"contribution par jour-semaine")),"")</f>
        <v/>
      </c>
      <c r="D4710" s="4" t="str">
        <f>VLOOKUP(A4710,predictions!A:B,2,FALSE)</f>
        <v>22/06/2020</v>
      </c>
      <c r="E4710" s="4">
        <f t="shared" si="18"/>
        <v>44004</v>
      </c>
    </row>
    <row r="4711" spans="3:5" ht="13" x14ac:dyDescent="0.15">
      <c r="C4711" s="1" t="str">
        <f ca="1">IFERROR(INDIRECT(ADDRESS(MATCH(A4711,'contribution par jour-semaine'!A:A,0),MATCH(B4711,'contribution par jour-semaine'!$1:$1,0),4,1,"contribution par jour-semaine")),"")</f>
        <v/>
      </c>
      <c r="D4711" s="4" t="str">
        <f>VLOOKUP(A4711,predictions!A:B,2,FALSE)</f>
        <v>22/06/2020</v>
      </c>
      <c r="E4711" s="4">
        <f t="shared" si="18"/>
        <v>44004</v>
      </c>
    </row>
    <row r="4712" spans="3:5" ht="13" x14ac:dyDescent="0.15">
      <c r="C4712" s="1" t="str">
        <f ca="1">IFERROR(INDIRECT(ADDRESS(MATCH(A4712,'contribution par jour-semaine'!A:A,0),MATCH(B4712,'contribution par jour-semaine'!$1:$1,0),4,1,"contribution par jour-semaine")),"")</f>
        <v/>
      </c>
      <c r="D4712" s="4" t="str">
        <f>VLOOKUP(A4712,predictions!A:B,2,FALSE)</f>
        <v>22/06/2020</v>
      </c>
      <c r="E4712" s="4">
        <f t="shared" si="18"/>
        <v>44004</v>
      </c>
    </row>
    <row r="4713" spans="3:5" ht="13" x14ac:dyDescent="0.15">
      <c r="C4713" s="1" t="str">
        <f ca="1">IFERROR(INDIRECT(ADDRESS(MATCH(A4713,'contribution par jour-semaine'!A:A,0),MATCH(B4713,'contribution par jour-semaine'!$1:$1,0),4,1,"contribution par jour-semaine")),"")</f>
        <v/>
      </c>
      <c r="D4713" s="4" t="str">
        <f>VLOOKUP(A4713,predictions!A:B,2,FALSE)</f>
        <v>22/06/2020</v>
      </c>
      <c r="E4713" s="4">
        <f t="shared" si="18"/>
        <v>44004</v>
      </c>
    </row>
    <row r="4714" spans="3:5" ht="13" x14ac:dyDescent="0.15">
      <c r="C4714" s="1" t="str">
        <f ca="1">IFERROR(INDIRECT(ADDRESS(MATCH(A4714,'contribution par jour-semaine'!A:A,0),MATCH(B4714,'contribution par jour-semaine'!$1:$1,0),4,1,"contribution par jour-semaine")),"")</f>
        <v/>
      </c>
      <c r="D4714" s="4" t="str">
        <f>VLOOKUP(A4714,predictions!A:B,2,FALSE)</f>
        <v>22/06/2020</v>
      </c>
      <c r="E4714" s="4">
        <f t="shared" si="18"/>
        <v>44004</v>
      </c>
    </row>
    <row r="4715" spans="3:5" ht="13" x14ac:dyDescent="0.15">
      <c r="C4715" s="1" t="str">
        <f ca="1">IFERROR(INDIRECT(ADDRESS(MATCH(A4715,'contribution par jour-semaine'!A:A,0),MATCH(B4715,'contribution par jour-semaine'!$1:$1,0),4,1,"contribution par jour-semaine")),"")</f>
        <v/>
      </c>
      <c r="D4715" s="4" t="str">
        <f>VLOOKUP(A4715,predictions!A:B,2,FALSE)</f>
        <v>22/06/2020</v>
      </c>
      <c r="E4715" s="4">
        <f t="shared" si="18"/>
        <v>44004</v>
      </c>
    </row>
    <row r="4716" spans="3:5" ht="13" x14ac:dyDescent="0.15">
      <c r="C4716" s="1" t="str">
        <f ca="1">IFERROR(INDIRECT(ADDRESS(MATCH(A4716,'contribution par jour-semaine'!A:A,0),MATCH(B4716,'contribution par jour-semaine'!$1:$1,0),4,1,"contribution par jour-semaine")),"")</f>
        <v/>
      </c>
      <c r="D4716" s="4" t="str">
        <f>VLOOKUP(A4716,predictions!A:B,2,FALSE)</f>
        <v>22/06/2020</v>
      </c>
      <c r="E4716" s="4">
        <f t="shared" si="18"/>
        <v>44004</v>
      </c>
    </row>
    <row r="4717" spans="3:5" ht="13" x14ac:dyDescent="0.15">
      <c r="C4717" s="1" t="str">
        <f ca="1">IFERROR(INDIRECT(ADDRESS(MATCH(A4717,'contribution par jour-semaine'!A:A,0),MATCH(B4717,'contribution par jour-semaine'!$1:$1,0),4,1,"contribution par jour-semaine")),"")</f>
        <v/>
      </c>
      <c r="D4717" s="4" t="str">
        <f>VLOOKUP(A4717,predictions!A:B,2,FALSE)</f>
        <v>22/06/2020</v>
      </c>
      <c r="E4717" s="4">
        <f t="shared" si="18"/>
        <v>44004</v>
      </c>
    </row>
    <row r="4718" spans="3:5" ht="13" x14ac:dyDescent="0.15">
      <c r="C4718" s="1" t="str">
        <f ca="1">IFERROR(INDIRECT(ADDRESS(MATCH(A4718,'contribution par jour-semaine'!A:A,0),MATCH(B4718,'contribution par jour-semaine'!$1:$1,0),4,1,"contribution par jour-semaine")),"")</f>
        <v/>
      </c>
      <c r="D4718" s="4" t="str">
        <f>VLOOKUP(A4718,predictions!A:B,2,FALSE)</f>
        <v>22/06/2020</v>
      </c>
      <c r="E4718" s="4">
        <f t="shared" si="18"/>
        <v>44004</v>
      </c>
    </row>
    <row r="4719" spans="3:5" ht="13" x14ac:dyDescent="0.15">
      <c r="C4719" s="1" t="str">
        <f ca="1">IFERROR(INDIRECT(ADDRESS(MATCH(A4719,'contribution par jour-semaine'!A:A,0),MATCH(B4719,'contribution par jour-semaine'!$1:$1,0),4,1,"contribution par jour-semaine")),"")</f>
        <v/>
      </c>
      <c r="D4719" s="4" t="str">
        <f>VLOOKUP(A4719,predictions!A:B,2,FALSE)</f>
        <v>22/06/2020</v>
      </c>
      <c r="E4719" s="4">
        <f t="shared" si="18"/>
        <v>44004</v>
      </c>
    </row>
    <row r="4720" spans="3:5" ht="13" x14ac:dyDescent="0.15">
      <c r="C4720" s="1" t="str">
        <f ca="1">IFERROR(INDIRECT(ADDRESS(MATCH(A4720,'contribution par jour-semaine'!A:A,0),MATCH(B4720,'contribution par jour-semaine'!$1:$1,0),4,1,"contribution par jour-semaine")),"")</f>
        <v/>
      </c>
      <c r="D4720" s="4" t="str">
        <f>VLOOKUP(A4720,predictions!A:B,2,FALSE)</f>
        <v>22/06/2020</v>
      </c>
      <c r="E4720" s="4">
        <f t="shared" si="18"/>
        <v>44004</v>
      </c>
    </row>
    <row r="4721" spans="3:5" ht="13" x14ac:dyDescent="0.15">
      <c r="C4721" s="1" t="str">
        <f ca="1">IFERROR(INDIRECT(ADDRESS(MATCH(A4721,'contribution par jour-semaine'!A:A,0),MATCH(B4721,'contribution par jour-semaine'!$1:$1,0),4,1,"contribution par jour-semaine")),"")</f>
        <v/>
      </c>
      <c r="D4721" s="4" t="str">
        <f>VLOOKUP(A4721,predictions!A:B,2,FALSE)</f>
        <v>22/06/2020</v>
      </c>
      <c r="E4721" s="4">
        <f t="shared" si="18"/>
        <v>44004</v>
      </c>
    </row>
    <row r="4722" spans="3:5" ht="13" x14ac:dyDescent="0.15">
      <c r="C4722" s="1" t="str">
        <f ca="1">IFERROR(INDIRECT(ADDRESS(MATCH(A4722,'contribution par jour-semaine'!A:A,0),MATCH(B4722,'contribution par jour-semaine'!$1:$1,0),4,1,"contribution par jour-semaine")),"")</f>
        <v/>
      </c>
      <c r="D4722" s="4" t="str">
        <f>VLOOKUP(A4722,predictions!A:B,2,FALSE)</f>
        <v>22/06/2020</v>
      </c>
      <c r="E4722" s="4">
        <f t="shared" si="18"/>
        <v>44004</v>
      </c>
    </row>
    <row r="4723" spans="3:5" ht="13" x14ac:dyDescent="0.15">
      <c r="C4723" s="1" t="str">
        <f ca="1">IFERROR(INDIRECT(ADDRESS(MATCH(A4723,'contribution par jour-semaine'!A:A,0),MATCH(B4723,'contribution par jour-semaine'!$1:$1,0),4,1,"contribution par jour-semaine")),"")</f>
        <v/>
      </c>
      <c r="D4723" s="4" t="str">
        <f>VLOOKUP(A4723,predictions!A:B,2,FALSE)</f>
        <v>22/06/2020</v>
      </c>
      <c r="E4723" s="4">
        <f t="shared" si="18"/>
        <v>44004</v>
      </c>
    </row>
    <row r="4724" spans="3:5" ht="13" x14ac:dyDescent="0.15">
      <c r="C4724" s="1" t="str">
        <f ca="1">IFERROR(INDIRECT(ADDRESS(MATCH(A4724,'contribution par jour-semaine'!A:A,0),MATCH(B4724,'contribution par jour-semaine'!$1:$1,0),4,1,"contribution par jour-semaine")),"")</f>
        <v/>
      </c>
      <c r="D4724" s="4" t="str">
        <f>VLOOKUP(A4724,predictions!A:B,2,FALSE)</f>
        <v>22/06/2020</v>
      </c>
      <c r="E4724" s="4">
        <f t="shared" si="18"/>
        <v>44004</v>
      </c>
    </row>
    <row r="4725" spans="3:5" ht="13" x14ac:dyDescent="0.15">
      <c r="C4725" s="1" t="str">
        <f ca="1">IFERROR(INDIRECT(ADDRESS(MATCH(A4725,'contribution par jour-semaine'!A:A,0),MATCH(B4725,'contribution par jour-semaine'!$1:$1,0),4,1,"contribution par jour-semaine")),"")</f>
        <v/>
      </c>
      <c r="D4725" s="4" t="str">
        <f>VLOOKUP(A4725,predictions!A:B,2,FALSE)</f>
        <v>22/06/2020</v>
      </c>
      <c r="E4725" s="4">
        <f t="shared" si="18"/>
        <v>44004</v>
      </c>
    </row>
    <row r="4726" spans="3:5" ht="13" x14ac:dyDescent="0.15">
      <c r="C4726" s="1" t="str">
        <f ca="1">IFERROR(INDIRECT(ADDRESS(MATCH(A4726,'contribution par jour-semaine'!A:A,0),MATCH(B4726,'contribution par jour-semaine'!$1:$1,0),4,1,"contribution par jour-semaine")),"")</f>
        <v/>
      </c>
      <c r="D4726" s="4" t="str">
        <f>VLOOKUP(A4726,predictions!A:B,2,FALSE)</f>
        <v>22/06/2020</v>
      </c>
      <c r="E4726" s="4">
        <f t="shared" si="18"/>
        <v>44004</v>
      </c>
    </row>
    <row r="4727" spans="3:5" ht="13" x14ac:dyDescent="0.15">
      <c r="C4727" s="1" t="str">
        <f ca="1">IFERROR(INDIRECT(ADDRESS(MATCH(A4727,'contribution par jour-semaine'!A:A,0),MATCH(B4727,'contribution par jour-semaine'!$1:$1,0),4,1,"contribution par jour-semaine")),"")</f>
        <v/>
      </c>
      <c r="D4727" s="4" t="str">
        <f>VLOOKUP(A4727,predictions!A:B,2,FALSE)</f>
        <v>22/06/2020</v>
      </c>
      <c r="E4727" s="4">
        <f t="shared" si="18"/>
        <v>44004</v>
      </c>
    </row>
    <row r="4728" spans="3:5" ht="13" x14ac:dyDescent="0.15">
      <c r="C4728" s="1" t="str">
        <f ca="1">IFERROR(INDIRECT(ADDRESS(MATCH(A4728,'contribution par jour-semaine'!A:A,0),MATCH(B4728,'contribution par jour-semaine'!$1:$1,0),4,1,"contribution par jour-semaine")),"")</f>
        <v/>
      </c>
      <c r="D4728" s="4" t="str">
        <f>VLOOKUP(A4728,predictions!A:B,2,FALSE)</f>
        <v>22/06/2020</v>
      </c>
      <c r="E4728" s="4">
        <f t="shared" si="18"/>
        <v>44004</v>
      </c>
    </row>
    <row r="4729" spans="3:5" ht="13" x14ac:dyDescent="0.15">
      <c r="C4729" s="1" t="str">
        <f ca="1">IFERROR(INDIRECT(ADDRESS(MATCH(A4729,'contribution par jour-semaine'!A:A,0),MATCH(B4729,'contribution par jour-semaine'!$1:$1,0),4,1,"contribution par jour-semaine")),"")</f>
        <v/>
      </c>
      <c r="D4729" s="4" t="str">
        <f>VLOOKUP(A4729,predictions!A:B,2,FALSE)</f>
        <v>22/06/2020</v>
      </c>
      <c r="E4729" s="4">
        <f t="shared" si="18"/>
        <v>44004</v>
      </c>
    </row>
    <row r="4730" spans="3:5" ht="13" x14ac:dyDescent="0.15">
      <c r="C4730" s="1" t="str">
        <f ca="1">IFERROR(INDIRECT(ADDRESS(MATCH(A4730,'contribution par jour-semaine'!A:A,0),MATCH(B4730,'contribution par jour-semaine'!$1:$1,0),4,1,"contribution par jour-semaine")),"")</f>
        <v/>
      </c>
      <c r="D4730" s="4" t="str">
        <f>VLOOKUP(A4730,predictions!A:B,2,FALSE)</f>
        <v>22/06/2020</v>
      </c>
      <c r="E4730" s="4">
        <f t="shared" si="18"/>
        <v>44004</v>
      </c>
    </row>
    <row r="4731" spans="3:5" ht="13" x14ac:dyDescent="0.15">
      <c r="C4731" s="1" t="str">
        <f ca="1">IFERROR(INDIRECT(ADDRESS(MATCH(A4731,'contribution par jour-semaine'!A:A,0),MATCH(B4731,'contribution par jour-semaine'!$1:$1,0),4,1,"contribution par jour-semaine")),"")</f>
        <v/>
      </c>
      <c r="D4731" s="4" t="str">
        <f>VLOOKUP(A4731,predictions!A:B,2,FALSE)</f>
        <v>22/06/2020</v>
      </c>
      <c r="E4731" s="4">
        <f t="shared" si="18"/>
        <v>44004</v>
      </c>
    </row>
    <row r="4732" spans="3:5" ht="13" x14ac:dyDescent="0.15">
      <c r="C4732" s="1" t="str">
        <f ca="1">IFERROR(INDIRECT(ADDRESS(MATCH(A4732,'contribution par jour-semaine'!A:A,0),MATCH(B4732,'contribution par jour-semaine'!$1:$1,0),4,1,"contribution par jour-semaine")),"")</f>
        <v/>
      </c>
      <c r="D4732" s="4" t="str">
        <f>VLOOKUP(A4732,predictions!A:B,2,FALSE)</f>
        <v>22/06/2020</v>
      </c>
      <c r="E4732" s="4">
        <f t="shared" si="18"/>
        <v>44004</v>
      </c>
    </row>
    <row r="4733" spans="3:5" ht="13" x14ac:dyDescent="0.15">
      <c r="C4733" s="1" t="str">
        <f ca="1">IFERROR(INDIRECT(ADDRESS(MATCH(A4733,'contribution par jour-semaine'!A:A,0),MATCH(B4733,'contribution par jour-semaine'!$1:$1,0),4,1,"contribution par jour-semaine")),"")</f>
        <v/>
      </c>
      <c r="D4733" s="4" t="str">
        <f>VLOOKUP(A4733,predictions!A:B,2,FALSE)</f>
        <v>22/06/2020</v>
      </c>
      <c r="E4733" s="4">
        <f t="shared" si="18"/>
        <v>44004</v>
      </c>
    </row>
    <row r="4734" spans="3:5" ht="13" x14ac:dyDescent="0.15">
      <c r="C4734" s="1" t="str">
        <f ca="1">IFERROR(INDIRECT(ADDRESS(MATCH(A4734,'contribution par jour-semaine'!A:A,0),MATCH(B4734,'contribution par jour-semaine'!$1:$1,0),4,1,"contribution par jour-semaine")),"")</f>
        <v/>
      </c>
      <c r="D4734" s="4" t="str">
        <f>VLOOKUP(A4734,predictions!A:B,2,FALSE)</f>
        <v>22/06/2020</v>
      </c>
      <c r="E4734" s="4">
        <f t="shared" si="18"/>
        <v>44004</v>
      </c>
    </row>
    <row r="4735" spans="3:5" ht="13" x14ac:dyDescent="0.15">
      <c r="C4735" s="1" t="str">
        <f ca="1">IFERROR(INDIRECT(ADDRESS(MATCH(A4735,'contribution par jour-semaine'!A:A,0),MATCH(B4735,'contribution par jour-semaine'!$1:$1,0),4,1,"contribution par jour-semaine")),"")</f>
        <v/>
      </c>
      <c r="D4735" s="4" t="str">
        <f>VLOOKUP(A4735,predictions!A:B,2,FALSE)</f>
        <v>22/06/2020</v>
      </c>
      <c r="E4735" s="4">
        <f t="shared" si="18"/>
        <v>44004</v>
      </c>
    </row>
    <row r="4736" spans="3:5" ht="13" x14ac:dyDescent="0.15">
      <c r="C4736" s="1" t="str">
        <f ca="1">IFERROR(INDIRECT(ADDRESS(MATCH(A4736,'contribution par jour-semaine'!A:A,0),MATCH(B4736,'contribution par jour-semaine'!$1:$1,0),4,1,"contribution par jour-semaine")),"")</f>
        <v/>
      </c>
      <c r="D4736" s="4" t="str">
        <f>VLOOKUP(A4736,predictions!A:B,2,FALSE)</f>
        <v>22/06/2020</v>
      </c>
      <c r="E4736" s="4">
        <f t="shared" si="18"/>
        <v>44004</v>
      </c>
    </row>
    <row r="4737" spans="3:5" ht="13" x14ac:dyDescent="0.15">
      <c r="C4737" s="1" t="str">
        <f ca="1">IFERROR(INDIRECT(ADDRESS(MATCH(A4737,'contribution par jour-semaine'!A:A,0),MATCH(B4737,'contribution par jour-semaine'!$1:$1,0),4,1,"contribution par jour-semaine")),"")</f>
        <v/>
      </c>
      <c r="D4737" s="4" t="str">
        <f>VLOOKUP(A4737,predictions!A:B,2,FALSE)</f>
        <v>22/06/2020</v>
      </c>
      <c r="E4737" s="4">
        <f t="shared" si="18"/>
        <v>44004</v>
      </c>
    </row>
    <row r="4738" spans="3:5" ht="13" x14ac:dyDescent="0.15">
      <c r="C4738" s="1" t="str">
        <f ca="1">IFERROR(INDIRECT(ADDRESS(MATCH(A4738,'contribution par jour-semaine'!A:A,0),MATCH(B4738,'contribution par jour-semaine'!$1:$1,0),4,1,"contribution par jour-semaine")),"")</f>
        <v/>
      </c>
      <c r="D4738" s="4" t="str">
        <f>VLOOKUP(A4738,predictions!A:B,2,FALSE)</f>
        <v>22/06/2020</v>
      </c>
      <c r="E4738" s="4">
        <f t="shared" si="18"/>
        <v>44004</v>
      </c>
    </row>
    <row r="4739" spans="3:5" ht="13" x14ac:dyDescent="0.15">
      <c r="C4739" s="1" t="str">
        <f ca="1">IFERROR(INDIRECT(ADDRESS(MATCH(A4739,'contribution par jour-semaine'!A:A,0),MATCH(B4739,'contribution par jour-semaine'!$1:$1,0),4,1,"contribution par jour-semaine")),"")</f>
        <v/>
      </c>
      <c r="D4739" s="4" t="str">
        <f>VLOOKUP(A4739,predictions!A:B,2,FALSE)</f>
        <v>22/06/2020</v>
      </c>
      <c r="E4739" s="4">
        <f t="shared" si="18"/>
        <v>44004</v>
      </c>
    </row>
    <row r="4740" spans="3:5" ht="13" x14ac:dyDescent="0.15">
      <c r="C4740" s="1" t="str">
        <f ca="1">IFERROR(INDIRECT(ADDRESS(MATCH(A4740,'contribution par jour-semaine'!A:A,0),MATCH(B4740,'contribution par jour-semaine'!$1:$1,0),4,1,"contribution par jour-semaine")),"")</f>
        <v/>
      </c>
      <c r="D4740" s="4" t="str">
        <f>VLOOKUP(A4740,predictions!A:B,2,FALSE)</f>
        <v>22/06/2020</v>
      </c>
      <c r="E4740" s="4">
        <f t="shared" si="18"/>
        <v>44004</v>
      </c>
    </row>
    <row r="4741" spans="3:5" ht="13" x14ac:dyDescent="0.15">
      <c r="C4741" s="1" t="str">
        <f ca="1">IFERROR(INDIRECT(ADDRESS(MATCH(A4741,'contribution par jour-semaine'!A:A,0),MATCH(B4741,'contribution par jour-semaine'!$1:$1,0),4,1,"contribution par jour-semaine")),"")</f>
        <v/>
      </c>
      <c r="D4741" s="4" t="str">
        <f>VLOOKUP(A4741,predictions!A:B,2,FALSE)</f>
        <v>22/06/2020</v>
      </c>
      <c r="E4741" s="4">
        <f t="shared" si="18"/>
        <v>44004</v>
      </c>
    </row>
    <row r="4742" spans="3:5" ht="13" x14ac:dyDescent="0.15">
      <c r="C4742" s="1" t="str">
        <f ca="1">IFERROR(INDIRECT(ADDRESS(MATCH(A4742,'contribution par jour-semaine'!A:A,0),MATCH(B4742,'contribution par jour-semaine'!$1:$1,0),4,1,"contribution par jour-semaine")),"")</f>
        <v/>
      </c>
      <c r="D4742" s="4" t="str">
        <f>VLOOKUP(A4742,predictions!A:B,2,FALSE)</f>
        <v>22/06/2020</v>
      </c>
      <c r="E4742" s="4">
        <f t="shared" si="18"/>
        <v>44004</v>
      </c>
    </row>
    <row r="4743" spans="3:5" ht="13" x14ac:dyDescent="0.15">
      <c r="C4743" s="1" t="str">
        <f ca="1">IFERROR(INDIRECT(ADDRESS(MATCH(A4743,'contribution par jour-semaine'!A:A,0),MATCH(B4743,'contribution par jour-semaine'!$1:$1,0),4,1,"contribution par jour-semaine")),"")</f>
        <v/>
      </c>
      <c r="D4743" s="4" t="str">
        <f>VLOOKUP(A4743,predictions!A:B,2,FALSE)</f>
        <v>22/06/2020</v>
      </c>
      <c r="E4743" s="4">
        <f t="shared" si="18"/>
        <v>44004</v>
      </c>
    </row>
    <row r="4744" spans="3:5" ht="13" x14ac:dyDescent="0.15">
      <c r="C4744" s="1" t="str">
        <f ca="1">IFERROR(INDIRECT(ADDRESS(MATCH(A4744,'contribution par jour-semaine'!A:A,0),MATCH(B4744,'contribution par jour-semaine'!$1:$1,0),4,1,"contribution par jour-semaine")),"")</f>
        <v/>
      </c>
      <c r="D4744" s="4" t="str">
        <f>VLOOKUP(A4744,predictions!A:B,2,FALSE)</f>
        <v>22/06/2020</v>
      </c>
      <c r="E4744" s="4">
        <f t="shared" si="18"/>
        <v>44004</v>
      </c>
    </row>
    <row r="4745" spans="3:5" ht="13" x14ac:dyDescent="0.15">
      <c r="C4745" s="1" t="str">
        <f ca="1">IFERROR(INDIRECT(ADDRESS(MATCH(A4745,'contribution par jour-semaine'!A:A,0),MATCH(B4745,'contribution par jour-semaine'!$1:$1,0),4,1,"contribution par jour-semaine")),"")</f>
        <v/>
      </c>
      <c r="D4745" s="4" t="str">
        <f>VLOOKUP(A4745,predictions!A:B,2,FALSE)</f>
        <v>22/06/2020</v>
      </c>
      <c r="E4745" s="4">
        <f t="shared" si="18"/>
        <v>44004</v>
      </c>
    </row>
    <row r="4746" spans="3:5" ht="13" x14ac:dyDescent="0.15">
      <c r="C4746" s="1" t="str">
        <f ca="1">IFERROR(INDIRECT(ADDRESS(MATCH(A4746,'contribution par jour-semaine'!A:A,0),MATCH(B4746,'contribution par jour-semaine'!$1:$1,0),4,1,"contribution par jour-semaine")),"")</f>
        <v/>
      </c>
      <c r="D4746" s="4" t="str">
        <f>VLOOKUP(A4746,predictions!A:B,2,FALSE)</f>
        <v>22/06/2020</v>
      </c>
      <c r="E4746" s="4">
        <f t="shared" si="18"/>
        <v>44004</v>
      </c>
    </row>
    <row r="4747" spans="3:5" ht="13" x14ac:dyDescent="0.15">
      <c r="C4747" s="1" t="str">
        <f ca="1">IFERROR(INDIRECT(ADDRESS(MATCH(A4747,'contribution par jour-semaine'!A:A,0),MATCH(B4747,'contribution par jour-semaine'!$1:$1,0),4,1,"contribution par jour-semaine")),"")</f>
        <v/>
      </c>
      <c r="D4747" s="4" t="str">
        <f>VLOOKUP(A4747,predictions!A:B,2,FALSE)</f>
        <v>22/06/2020</v>
      </c>
      <c r="E4747" s="4">
        <f t="shared" si="18"/>
        <v>44004</v>
      </c>
    </row>
    <row r="4748" spans="3:5" ht="13" x14ac:dyDescent="0.15">
      <c r="C4748" s="1" t="str">
        <f ca="1">IFERROR(INDIRECT(ADDRESS(MATCH(A4748,'contribution par jour-semaine'!A:A,0),MATCH(B4748,'contribution par jour-semaine'!$1:$1,0),4,1,"contribution par jour-semaine")),"")</f>
        <v/>
      </c>
      <c r="D4748" s="4" t="str">
        <f>VLOOKUP(A4748,predictions!A:B,2,FALSE)</f>
        <v>22/06/2020</v>
      </c>
      <c r="E4748" s="4">
        <f t="shared" si="18"/>
        <v>44004</v>
      </c>
    </row>
    <row r="4749" spans="3:5" ht="13" x14ac:dyDescent="0.15">
      <c r="C4749" s="1" t="str">
        <f ca="1">IFERROR(INDIRECT(ADDRESS(MATCH(A4749,'contribution par jour-semaine'!A:A,0),MATCH(B4749,'contribution par jour-semaine'!$1:$1,0),4,1,"contribution par jour-semaine")),"")</f>
        <v/>
      </c>
      <c r="D4749" s="4" t="str">
        <f>VLOOKUP(A4749,predictions!A:B,2,FALSE)</f>
        <v>22/06/2020</v>
      </c>
      <c r="E4749" s="4">
        <f t="shared" si="18"/>
        <v>44004</v>
      </c>
    </row>
    <row r="4750" spans="3:5" ht="13" x14ac:dyDescent="0.15">
      <c r="C4750" s="1" t="str">
        <f ca="1">IFERROR(INDIRECT(ADDRESS(MATCH(A4750,'contribution par jour-semaine'!A:A,0),MATCH(B4750,'contribution par jour-semaine'!$1:$1,0),4,1,"contribution par jour-semaine")),"")</f>
        <v/>
      </c>
      <c r="D4750" s="4" t="str">
        <f>VLOOKUP(A4750,predictions!A:B,2,FALSE)</f>
        <v>22/06/2020</v>
      </c>
      <c r="E4750" s="4">
        <f t="shared" si="18"/>
        <v>44004</v>
      </c>
    </row>
    <row r="4751" spans="3:5" ht="13" x14ac:dyDescent="0.15">
      <c r="C4751" s="1" t="str">
        <f ca="1">IFERROR(INDIRECT(ADDRESS(MATCH(A4751,'contribution par jour-semaine'!A:A,0),MATCH(B4751,'contribution par jour-semaine'!$1:$1,0),4,1,"contribution par jour-semaine")),"")</f>
        <v/>
      </c>
      <c r="D4751" s="4" t="str">
        <f>VLOOKUP(A4751,predictions!A:B,2,FALSE)</f>
        <v>22/06/2020</v>
      </c>
      <c r="E4751" s="4">
        <f t="shared" si="18"/>
        <v>44004</v>
      </c>
    </row>
    <row r="4752" spans="3:5" ht="13" x14ac:dyDescent="0.15">
      <c r="C4752" s="1" t="str">
        <f ca="1">IFERROR(INDIRECT(ADDRESS(MATCH(A4752,'contribution par jour-semaine'!A:A,0),MATCH(B4752,'contribution par jour-semaine'!$1:$1,0),4,1,"contribution par jour-semaine")),"")</f>
        <v/>
      </c>
      <c r="D4752" s="4" t="str">
        <f>VLOOKUP(A4752,predictions!A:B,2,FALSE)</f>
        <v>22/06/2020</v>
      </c>
      <c r="E4752" s="4">
        <f t="shared" si="18"/>
        <v>44004</v>
      </c>
    </row>
    <row r="4753" spans="3:5" ht="13" x14ac:dyDescent="0.15">
      <c r="C4753" s="1" t="str">
        <f ca="1">IFERROR(INDIRECT(ADDRESS(MATCH(A4753,'contribution par jour-semaine'!A:A,0),MATCH(B4753,'contribution par jour-semaine'!$1:$1,0),4,1,"contribution par jour-semaine")),"")</f>
        <v/>
      </c>
      <c r="D4753" s="4" t="str">
        <f>VLOOKUP(A4753,predictions!A:B,2,FALSE)</f>
        <v>22/06/2020</v>
      </c>
      <c r="E4753" s="4">
        <f t="shared" si="18"/>
        <v>44004</v>
      </c>
    </row>
    <row r="4754" spans="3:5" ht="13" x14ac:dyDescent="0.15">
      <c r="C4754" s="1" t="str">
        <f ca="1">IFERROR(INDIRECT(ADDRESS(MATCH(A4754,'contribution par jour-semaine'!A:A,0),MATCH(B4754,'contribution par jour-semaine'!$1:$1,0),4,1,"contribution par jour-semaine")),"")</f>
        <v/>
      </c>
      <c r="D4754" s="4" t="str">
        <f>VLOOKUP(A4754,predictions!A:B,2,FALSE)</f>
        <v>22/06/2020</v>
      </c>
      <c r="E4754" s="4">
        <f t="shared" si="18"/>
        <v>44004</v>
      </c>
    </row>
    <row r="4755" spans="3:5" ht="13" x14ac:dyDescent="0.15">
      <c r="C4755" s="1" t="str">
        <f ca="1">IFERROR(INDIRECT(ADDRESS(MATCH(A4755,'contribution par jour-semaine'!A:A,0),MATCH(B4755,'contribution par jour-semaine'!$1:$1,0),4,1,"contribution par jour-semaine")),"")</f>
        <v/>
      </c>
      <c r="D4755" s="4" t="str">
        <f>VLOOKUP(A4755,predictions!A:B,2,FALSE)</f>
        <v>22/06/2020</v>
      </c>
      <c r="E4755" s="4">
        <f t="shared" si="18"/>
        <v>44004</v>
      </c>
    </row>
    <row r="4756" spans="3:5" ht="13" x14ac:dyDescent="0.15">
      <c r="C4756" s="1" t="str">
        <f ca="1">IFERROR(INDIRECT(ADDRESS(MATCH(A4756,'contribution par jour-semaine'!A:A,0),MATCH(B4756,'contribution par jour-semaine'!$1:$1,0),4,1,"contribution par jour-semaine")),"")</f>
        <v/>
      </c>
      <c r="D4756" s="4" t="str">
        <f>VLOOKUP(A4756,predictions!A:B,2,FALSE)</f>
        <v>22/06/2020</v>
      </c>
      <c r="E4756" s="4">
        <f t="shared" si="18"/>
        <v>44004</v>
      </c>
    </row>
    <row r="4757" spans="3:5" ht="13" x14ac:dyDescent="0.15">
      <c r="C4757" s="1" t="str">
        <f ca="1">IFERROR(INDIRECT(ADDRESS(MATCH(A4757,'contribution par jour-semaine'!A:A,0),MATCH(B4757,'contribution par jour-semaine'!$1:$1,0),4,1,"contribution par jour-semaine")),"")</f>
        <v/>
      </c>
      <c r="D4757" s="4" t="str">
        <f>VLOOKUP(A4757,predictions!A:B,2,FALSE)</f>
        <v>22/06/2020</v>
      </c>
      <c r="E4757" s="4">
        <f t="shared" si="18"/>
        <v>44004</v>
      </c>
    </row>
    <row r="4758" spans="3:5" ht="13" x14ac:dyDescent="0.15">
      <c r="C4758" s="1" t="str">
        <f ca="1">IFERROR(INDIRECT(ADDRESS(MATCH(A4758,'contribution par jour-semaine'!A:A,0),MATCH(B4758,'contribution par jour-semaine'!$1:$1,0),4,1,"contribution par jour-semaine")),"")</f>
        <v/>
      </c>
      <c r="D4758" s="4" t="str">
        <f>VLOOKUP(A4758,predictions!A:B,2,FALSE)</f>
        <v>22/06/2020</v>
      </c>
      <c r="E4758" s="4">
        <f t="shared" si="18"/>
        <v>44004</v>
      </c>
    </row>
    <row r="4759" spans="3:5" ht="13" x14ac:dyDescent="0.15">
      <c r="C4759" s="1" t="str">
        <f ca="1">IFERROR(INDIRECT(ADDRESS(MATCH(A4759,'contribution par jour-semaine'!A:A,0),MATCH(B4759,'contribution par jour-semaine'!$1:$1,0),4,1,"contribution par jour-semaine")),"")</f>
        <v/>
      </c>
      <c r="D4759" s="4" t="str">
        <f>VLOOKUP(A4759,predictions!A:B,2,FALSE)</f>
        <v>22/06/2020</v>
      </c>
      <c r="E4759" s="4">
        <f t="shared" si="18"/>
        <v>44004</v>
      </c>
    </row>
    <row r="4760" spans="3:5" ht="13" x14ac:dyDescent="0.15">
      <c r="C4760" s="1" t="str">
        <f ca="1">IFERROR(INDIRECT(ADDRESS(MATCH(A4760,'contribution par jour-semaine'!A:A,0),MATCH(B4760,'contribution par jour-semaine'!$1:$1,0),4,1,"contribution par jour-semaine")),"")</f>
        <v/>
      </c>
      <c r="D4760" s="4" t="str">
        <f>VLOOKUP(A4760,predictions!A:B,2,FALSE)</f>
        <v>22/06/2020</v>
      </c>
      <c r="E4760" s="4">
        <f t="shared" si="18"/>
        <v>44004</v>
      </c>
    </row>
    <row r="4761" spans="3:5" ht="13" x14ac:dyDescent="0.15">
      <c r="C4761" s="1" t="str">
        <f ca="1">IFERROR(INDIRECT(ADDRESS(MATCH(A4761,'contribution par jour-semaine'!A:A,0),MATCH(B4761,'contribution par jour-semaine'!$1:$1,0),4,1,"contribution par jour-semaine")),"")</f>
        <v/>
      </c>
      <c r="D4761" s="4" t="str">
        <f>VLOOKUP(A4761,predictions!A:B,2,FALSE)</f>
        <v>22/06/2020</v>
      </c>
      <c r="E4761" s="4">
        <f t="shared" si="18"/>
        <v>44004</v>
      </c>
    </row>
    <row r="4762" spans="3:5" ht="13" x14ac:dyDescent="0.15">
      <c r="C4762" s="1" t="str">
        <f ca="1">IFERROR(INDIRECT(ADDRESS(MATCH(A4762,'contribution par jour-semaine'!A:A,0),MATCH(B4762,'contribution par jour-semaine'!$1:$1,0),4,1,"contribution par jour-semaine")),"")</f>
        <v/>
      </c>
      <c r="D4762" s="4" t="str">
        <f>VLOOKUP(A4762,predictions!A:B,2,FALSE)</f>
        <v>22/06/2020</v>
      </c>
      <c r="E4762" s="4">
        <f t="shared" si="18"/>
        <v>44004</v>
      </c>
    </row>
    <row r="4763" spans="3:5" ht="13" x14ac:dyDescent="0.15">
      <c r="C4763" s="1" t="str">
        <f ca="1">IFERROR(INDIRECT(ADDRESS(MATCH(A4763,'contribution par jour-semaine'!A:A,0),MATCH(B4763,'contribution par jour-semaine'!$1:$1,0),4,1,"contribution par jour-semaine")),"")</f>
        <v/>
      </c>
      <c r="D4763" s="4" t="str">
        <f>VLOOKUP(A4763,predictions!A:B,2,FALSE)</f>
        <v>22/06/2020</v>
      </c>
      <c r="E4763" s="4">
        <f t="shared" si="18"/>
        <v>44004</v>
      </c>
    </row>
    <row r="4764" spans="3:5" ht="13" x14ac:dyDescent="0.15">
      <c r="C4764" s="1" t="str">
        <f ca="1">IFERROR(INDIRECT(ADDRESS(MATCH(A4764,'contribution par jour-semaine'!A:A,0),MATCH(B4764,'contribution par jour-semaine'!$1:$1,0),4,1,"contribution par jour-semaine")),"")</f>
        <v/>
      </c>
      <c r="D4764" s="4" t="str">
        <f>VLOOKUP(A4764,predictions!A:B,2,FALSE)</f>
        <v>22/06/2020</v>
      </c>
      <c r="E4764" s="4">
        <f t="shared" si="18"/>
        <v>44004</v>
      </c>
    </row>
    <row r="4765" spans="3:5" ht="13" x14ac:dyDescent="0.15">
      <c r="C4765" s="1" t="str">
        <f ca="1">IFERROR(INDIRECT(ADDRESS(MATCH(A4765,'contribution par jour-semaine'!A:A,0),MATCH(B4765,'contribution par jour-semaine'!$1:$1,0),4,1,"contribution par jour-semaine")),"")</f>
        <v/>
      </c>
      <c r="D4765" s="4" t="str">
        <f>VLOOKUP(A4765,predictions!A:B,2,FALSE)</f>
        <v>22/06/2020</v>
      </c>
      <c r="E4765" s="4">
        <f t="shared" si="18"/>
        <v>44004</v>
      </c>
    </row>
    <row r="4766" spans="3:5" ht="13" x14ac:dyDescent="0.15">
      <c r="C4766" s="1" t="str">
        <f ca="1">IFERROR(INDIRECT(ADDRESS(MATCH(A4766,'contribution par jour-semaine'!A:A,0),MATCH(B4766,'contribution par jour-semaine'!$1:$1,0),4,1,"contribution par jour-semaine")),"")</f>
        <v/>
      </c>
      <c r="D4766" s="4" t="str">
        <f>VLOOKUP(A4766,predictions!A:B,2,FALSE)</f>
        <v>22/06/2020</v>
      </c>
      <c r="E4766" s="4">
        <f t="shared" si="18"/>
        <v>44004</v>
      </c>
    </row>
    <row r="4767" spans="3:5" ht="13" x14ac:dyDescent="0.15">
      <c r="C4767" s="1" t="str">
        <f ca="1">IFERROR(INDIRECT(ADDRESS(MATCH(A4767,'contribution par jour-semaine'!A:A,0),MATCH(B4767,'contribution par jour-semaine'!$1:$1,0),4,1,"contribution par jour-semaine")),"")</f>
        <v/>
      </c>
      <c r="D4767" s="4" t="str">
        <f>VLOOKUP(A4767,predictions!A:B,2,FALSE)</f>
        <v>22/06/2020</v>
      </c>
      <c r="E4767" s="4">
        <f t="shared" si="18"/>
        <v>44004</v>
      </c>
    </row>
    <row r="4768" spans="3:5" ht="13" x14ac:dyDescent="0.15">
      <c r="C4768" s="1" t="str">
        <f ca="1">IFERROR(INDIRECT(ADDRESS(MATCH(A4768,'contribution par jour-semaine'!A:A,0),MATCH(B4768,'contribution par jour-semaine'!$1:$1,0),4,1,"contribution par jour-semaine")),"")</f>
        <v/>
      </c>
      <c r="D4768" s="4" t="str">
        <f>VLOOKUP(A4768,predictions!A:B,2,FALSE)</f>
        <v>22/06/2020</v>
      </c>
      <c r="E4768" s="4">
        <f t="shared" si="18"/>
        <v>44004</v>
      </c>
    </row>
    <row r="4769" spans="3:5" ht="13" x14ac:dyDescent="0.15">
      <c r="C4769" s="1" t="str">
        <f ca="1">IFERROR(INDIRECT(ADDRESS(MATCH(A4769,'contribution par jour-semaine'!A:A,0),MATCH(B4769,'contribution par jour-semaine'!$1:$1,0),4,1,"contribution par jour-semaine")),"")</f>
        <v/>
      </c>
      <c r="D4769" s="4" t="str">
        <f>VLOOKUP(A4769,predictions!A:B,2,FALSE)</f>
        <v>22/06/2020</v>
      </c>
      <c r="E4769" s="4">
        <f t="shared" si="18"/>
        <v>44004</v>
      </c>
    </row>
    <row r="4770" spans="3:5" ht="13" x14ac:dyDescent="0.15">
      <c r="C4770" s="1" t="str">
        <f ca="1">IFERROR(INDIRECT(ADDRESS(MATCH(A4770,'contribution par jour-semaine'!A:A,0),MATCH(B4770,'contribution par jour-semaine'!$1:$1,0),4,1,"contribution par jour-semaine")),"")</f>
        <v/>
      </c>
      <c r="D4770" s="4" t="str">
        <f>VLOOKUP(A4770,predictions!A:B,2,FALSE)</f>
        <v>22/06/2020</v>
      </c>
      <c r="E4770" s="4">
        <f t="shared" si="18"/>
        <v>44004</v>
      </c>
    </row>
    <row r="4771" spans="3:5" ht="13" x14ac:dyDescent="0.15">
      <c r="C4771" s="1" t="str">
        <f ca="1">IFERROR(INDIRECT(ADDRESS(MATCH(A4771,'contribution par jour-semaine'!A:A,0),MATCH(B4771,'contribution par jour-semaine'!$1:$1,0),4,1,"contribution par jour-semaine")),"")</f>
        <v/>
      </c>
      <c r="D4771" s="4" t="str">
        <f>VLOOKUP(A4771,predictions!A:B,2,FALSE)</f>
        <v>22/06/2020</v>
      </c>
      <c r="E4771" s="4">
        <f t="shared" si="18"/>
        <v>44004</v>
      </c>
    </row>
    <row r="4772" spans="3:5" ht="13" x14ac:dyDescent="0.15">
      <c r="C4772" s="1" t="str">
        <f ca="1">IFERROR(INDIRECT(ADDRESS(MATCH(A4772,'contribution par jour-semaine'!A:A,0),MATCH(B4772,'contribution par jour-semaine'!$1:$1,0),4,1,"contribution par jour-semaine")),"")</f>
        <v/>
      </c>
      <c r="D4772" s="4" t="str">
        <f>VLOOKUP(A4772,predictions!A:B,2,FALSE)</f>
        <v>22/06/2020</v>
      </c>
      <c r="E4772" s="4">
        <f t="shared" si="18"/>
        <v>44004</v>
      </c>
    </row>
    <row r="4773" spans="3:5" ht="13" x14ac:dyDescent="0.15">
      <c r="C4773" s="1" t="str">
        <f ca="1">IFERROR(INDIRECT(ADDRESS(MATCH(A4773,'contribution par jour-semaine'!A:A,0),MATCH(B4773,'contribution par jour-semaine'!$1:$1,0),4,1,"contribution par jour-semaine")),"")</f>
        <v/>
      </c>
      <c r="D4773" s="4" t="str">
        <f>VLOOKUP(A4773,predictions!A:B,2,FALSE)</f>
        <v>22/06/2020</v>
      </c>
      <c r="E4773" s="4">
        <f t="shared" si="18"/>
        <v>44004</v>
      </c>
    </row>
    <row r="4774" spans="3:5" ht="13" x14ac:dyDescent="0.15">
      <c r="C4774" s="1" t="str">
        <f ca="1">IFERROR(INDIRECT(ADDRESS(MATCH(A4774,'contribution par jour-semaine'!A:A,0),MATCH(B4774,'contribution par jour-semaine'!$1:$1,0),4,1,"contribution par jour-semaine")),"")</f>
        <v/>
      </c>
      <c r="D4774" s="4" t="str">
        <f>VLOOKUP(A4774,predictions!A:B,2,FALSE)</f>
        <v>22/06/2020</v>
      </c>
      <c r="E4774" s="4">
        <f t="shared" si="18"/>
        <v>44004</v>
      </c>
    </row>
    <row r="4775" spans="3:5" ht="13" x14ac:dyDescent="0.15">
      <c r="C4775" s="1" t="str">
        <f ca="1">IFERROR(INDIRECT(ADDRESS(MATCH(A4775,'contribution par jour-semaine'!A:A,0),MATCH(B4775,'contribution par jour-semaine'!$1:$1,0),4,1,"contribution par jour-semaine")),"")</f>
        <v/>
      </c>
      <c r="D4775" s="4" t="str">
        <f>VLOOKUP(A4775,predictions!A:B,2,FALSE)</f>
        <v>22/06/2020</v>
      </c>
      <c r="E4775" s="4">
        <f t="shared" si="18"/>
        <v>44004</v>
      </c>
    </row>
    <row r="4776" spans="3:5" ht="13" x14ac:dyDescent="0.15">
      <c r="C4776" s="1" t="str">
        <f ca="1">IFERROR(INDIRECT(ADDRESS(MATCH(A4776,'contribution par jour-semaine'!A:A,0),MATCH(B4776,'contribution par jour-semaine'!$1:$1,0),4,1,"contribution par jour-semaine")),"")</f>
        <v/>
      </c>
      <c r="D4776" s="4" t="str">
        <f>VLOOKUP(A4776,predictions!A:B,2,FALSE)</f>
        <v>22/06/2020</v>
      </c>
      <c r="E4776" s="4">
        <f t="shared" si="18"/>
        <v>44004</v>
      </c>
    </row>
    <row r="4777" spans="3:5" ht="13" x14ac:dyDescent="0.15">
      <c r="C4777" s="1" t="str">
        <f ca="1">IFERROR(INDIRECT(ADDRESS(MATCH(A4777,'contribution par jour-semaine'!A:A,0),MATCH(B4777,'contribution par jour-semaine'!$1:$1,0),4,1,"contribution par jour-semaine")),"")</f>
        <v/>
      </c>
      <c r="D4777" s="4" t="str">
        <f>VLOOKUP(A4777,predictions!A:B,2,FALSE)</f>
        <v>22/06/2020</v>
      </c>
      <c r="E4777" s="4">
        <f t="shared" si="18"/>
        <v>44004</v>
      </c>
    </row>
    <row r="4778" spans="3:5" ht="13" x14ac:dyDescent="0.15">
      <c r="C4778" s="1" t="str">
        <f ca="1">IFERROR(INDIRECT(ADDRESS(MATCH(A4778,'contribution par jour-semaine'!A:A,0),MATCH(B4778,'contribution par jour-semaine'!$1:$1,0),4,1,"contribution par jour-semaine")),"")</f>
        <v/>
      </c>
      <c r="D4778" s="4" t="str">
        <f>VLOOKUP(A4778,predictions!A:B,2,FALSE)</f>
        <v>22/06/2020</v>
      </c>
      <c r="E4778" s="4">
        <f t="shared" si="18"/>
        <v>44004</v>
      </c>
    </row>
    <row r="4779" spans="3:5" ht="13" x14ac:dyDescent="0.15">
      <c r="C4779" s="1" t="str">
        <f ca="1">IFERROR(INDIRECT(ADDRESS(MATCH(A4779,'contribution par jour-semaine'!A:A,0),MATCH(B4779,'contribution par jour-semaine'!$1:$1,0),4,1,"contribution par jour-semaine")),"")</f>
        <v/>
      </c>
      <c r="D4779" s="4" t="str">
        <f>VLOOKUP(A4779,predictions!A:B,2,FALSE)</f>
        <v>22/06/2020</v>
      </c>
      <c r="E4779" s="4">
        <f t="shared" si="18"/>
        <v>44004</v>
      </c>
    </row>
    <row r="4780" spans="3:5" ht="13" x14ac:dyDescent="0.15">
      <c r="C4780" s="1" t="str">
        <f ca="1">IFERROR(INDIRECT(ADDRESS(MATCH(A4780,'contribution par jour-semaine'!A:A,0),MATCH(B4780,'contribution par jour-semaine'!$1:$1,0),4,1,"contribution par jour-semaine")),"")</f>
        <v/>
      </c>
      <c r="D4780" s="4" t="str">
        <f>VLOOKUP(A4780,predictions!A:B,2,FALSE)</f>
        <v>22/06/2020</v>
      </c>
      <c r="E4780" s="4">
        <f t="shared" si="18"/>
        <v>44004</v>
      </c>
    </row>
    <row r="4781" spans="3:5" ht="13" x14ac:dyDescent="0.15">
      <c r="C4781" s="1" t="str">
        <f ca="1">IFERROR(INDIRECT(ADDRESS(MATCH(A4781,'contribution par jour-semaine'!A:A,0),MATCH(B4781,'contribution par jour-semaine'!$1:$1,0),4,1,"contribution par jour-semaine")),"")</f>
        <v/>
      </c>
      <c r="D4781" s="4" t="str">
        <f>VLOOKUP(A4781,predictions!A:B,2,FALSE)</f>
        <v>22/06/2020</v>
      </c>
      <c r="E4781" s="4">
        <f t="shared" si="18"/>
        <v>44004</v>
      </c>
    </row>
    <row r="4782" spans="3:5" ht="13" x14ac:dyDescent="0.15">
      <c r="C4782" s="1" t="str">
        <f ca="1">IFERROR(INDIRECT(ADDRESS(MATCH(A4782,'contribution par jour-semaine'!A:A,0),MATCH(B4782,'contribution par jour-semaine'!$1:$1,0),4,1,"contribution par jour-semaine")),"")</f>
        <v/>
      </c>
      <c r="D4782" s="4" t="str">
        <f>VLOOKUP(A4782,predictions!A:B,2,FALSE)</f>
        <v>22/06/2020</v>
      </c>
      <c r="E4782" s="4">
        <f t="shared" si="18"/>
        <v>44004</v>
      </c>
    </row>
    <row r="4783" spans="3:5" ht="13" x14ac:dyDescent="0.15">
      <c r="C4783" s="1" t="str">
        <f ca="1">IFERROR(INDIRECT(ADDRESS(MATCH(A4783,'contribution par jour-semaine'!A:A,0),MATCH(B4783,'contribution par jour-semaine'!$1:$1,0),4,1,"contribution par jour-semaine")),"")</f>
        <v/>
      </c>
      <c r="D4783" s="4" t="str">
        <f>VLOOKUP(A4783,predictions!A:B,2,FALSE)</f>
        <v>22/06/2020</v>
      </c>
      <c r="E4783" s="4">
        <f t="shared" si="18"/>
        <v>44004</v>
      </c>
    </row>
    <row r="4784" spans="3:5" ht="13" x14ac:dyDescent="0.15">
      <c r="C4784" s="1" t="str">
        <f ca="1">IFERROR(INDIRECT(ADDRESS(MATCH(A4784,'contribution par jour-semaine'!A:A,0),MATCH(B4784,'contribution par jour-semaine'!$1:$1,0),4,1,"contribution par jour-semaine")),"")</f>
        <v/>
      </c>
      <c r="D4784" s="4" t="str">
        <f>VLOOKUP(A4784,predictions!A:B,2,FALSE)</f>
        <v>22/06/2020</v>
      </c>
      <c r="E4784" s="4">
        <f t="shared" si="18"/>
        <v>44004</v>
      </c>
    </row>
    <row r="4785" spans="3:5" ht="13" x14ac:dyDescent="0.15">
      <c r="C4785" s="1" t="str">
        <f ca="1">IFERROR(INDIRECT(ADDRESS(MATCH(A4785,'contribution par jour-semaine'!A:A,0),MATCH(B4785,'contribution par jour-semaine'!$1:$1,0),4,1,"contribution par jour-semaine")),"")</f>
        <v/>
      </c>
      <c r="D4785" s="4" t="str">
        <f>VLOOKUP(A4785,predictions!A:B,2,FALSE)</f>
        <v>22/06/2020</v>
      </c>
      <c r="E4785" s="4">
        <f t="shared" si="18"/>
        <v>44004</v>
      </c>
    </row>
    <row r="4786" spans="3:5" ht="13" x14ac:dyDescent="0.15">
      <c r="C4786" s="1" t="str">
        <f ca="1">IFERROR(INDIRECT(ADDRESS(MATCH(A4786,'contribution par jour-semaine'!A:A,0),MATCH(B4786,'contribution par jour-semaine'!$1:$1,0),4,1,"contribution par jour-semaine")),"")</f>
        <v/>
      </c>
      <c r="D4786" s="4" t="str">
        <f>VLOOKUP(A4786,predictions!A:B,2,FALSE)</f>
        <v>22/06/2020</v>
      </c>
      <c r="E4786" s="4">
        <f t="shared" si="18"/>
        <v>44004</v>
      </c>
    </row>
    <row r="4787" spans="3:5" ht="13" x14ac:dyDescent="0.15">
      <c r="C4787" s="1" t="str">
        <f ca="1">IFERROR(INDIRECT(ADDRESS(MATCH(A4787,'contribution par jour-semaine'!A:A,0),MATCH(B4787,'contribution par jour-semaine'!$1:$1,0),4,1,"contribution par jour-semaine")),"")</f>
        <v/>
      </c>
      <c r="D4787" s="4" t="str">
        <f>VLOOKUP(A4787,predictions!A:B,2,FALSE)</f>
        <v>22/06/2020</v>
      </c>
      <c r="E4787" s="4">
        <f t="shared" si="18"/>
        <v>44004</v>
      </c>
    </row>
    <row r="4788" spans="3:5" ht="13" x14ac:dyDescent="0.15">
      <c r="C4788" s="1" t="str">
        <f ca="1">IFERROR(INDIRECT(ADDRESS(MATCH(A4788,'contribution par jour-semaine'!A:A,0),MATCH(B4788,'contribution par jour-semaine'!$1:$1,0),4,1,"contribution par jour-semaine")),"")</f>
        <v/>
      </c>
      <c r="D4788" s="4" t="str">
        <f>VLOOKUP(A4788,predictions!A:B,2,FALSE)</f>
        <v>22/06/2020</v>
      </c>
      <c r="E4788" s="4">
        <f t="shared" si="18"/>
        <v>44004</v>
      </c>
    </row>
    <row r="4789" spans="3:5" ht="13" x14ac:dyDescent="0.15">
      <c r="C4789" s="1" t="str">
        <f ca="1">IFERROR(INDIRECT(ADDRESS(MATCH(A4789,'contribution par jour-semaine'!A:A,0),MATCH(B4789,'contribution par jour-semaine'!$1:$1,0),4,1,"contribution par jour-semaine")),"")</f>
        <v/>
      </c>
      <c r="D4789" s="4" t="str">
        <f>VLOOKUP(A4789,predictions!A:B,2,FALSE)</f>
        <v>22/06/2020</v>
      </c>
      <c r="E4789" s="4">
        <f t="shared" si="18"/>
        <v>44004</v>
      </c>
    </row>
    <row r="4790" spans="3:5" ht="13" x14ac:dyDescent="0.15">
      <c r="C4790" s="1" t="str">
        <f ca="1">IFERROR(INDIRECT(ADDRESS(MATCH(A4790,'contribution par jour-semaine'!A:A,0),MATCH(B4790,'contribution par jour-semaine'!$1:$1,0),4,1,"contribution par jour-semaine")),"")</f>
        <v/>
      </c>
      <c r="D4790" s="4" t="str">
        <f>VLOOKUP(A4790,predictions!A:B,2,FALSE)</f>
        <v>22/06/2020</v>
      </c>
      <c r="E4790" s="4">
        <f t="shared" si="18"/>
        <v>44004</v>
      </c>
    </row>
    <row r="4791" spans="3:5" ht="13" x14ac:dyDescent="0.15">
      <c r="C4791" s="1" t="str">
        <f ca="1">IFERROR(INDIRECT(ADDRESS(MATCH(A4791,'contribution par jour-semaine'!A:A,0),MATCH(B4791,'contribution par jour-semaine'!$1:$1,0),4,1,"contribution par jour-semaine")),"")</f>
        <v/>
      </c>
      <c r="D4791" s="4" t="str">
        <f>VLOOKUP(A4791,predictions!A:B,2,FALSE)</f>
        <v>22/06/2020</v>
      </c>
      <c r="E4791" s="4">
        <f t="shared" si="18"/>
        <v>44004</v>
      </c>
    </row>
    <row r="4792" spans="3:5" ht="13" x14ac:dyDescent="0.15">
      <c r="C4792" s="1" t="str">
        <f ca="1">IFERROR(INDIRECT(ADDRESS(MATCH(A4792,'contribution par jour-semaine'!A:A,0),MATCH(B4792,'contribution par jour-semaine'!$1:$1,0),4,1,"contribution par jour-semaine")),"")</f>
        <v/>
      </c>
      <c r="D4792" s="4" t="str">
        <f>VLOOKUP(A4792,predictions!A:B,2,FALSE)</f>
        <v>22/06/2020</v>
      </c>
      <c r="E4792" s="4">
        <f t="shared" si="18"/>
        <v>44004</v>
      </c>
    </row>
    <row r="4793" spans="3:5" ht="13" x14ac:dyDescent="0.15">
      <c r="C4793" s="1" t="str">
        <f ca="1">IFERROR(INDIRECT(ADDRESS(MATCH(A4793,'contribution par jour-semaine'!A:A,0),MATCH(B4793,'contribution par jour-semaine'!$1:$1,0),4,1,"contribution par jour-semaine")),"")</f>
        <v/>
      </c>
      <c r="D4793" s="4" t="str">
        <f>VLOOKUP(A4793,predictions!A:B,2,FALSE)</f>
        <v>22/06/2020</v>
      </c>
      <c r="E4793" s="4">
        <f t="shared" si="18"/>
        <v>44004</v>
      </c>
    </row>
    <row r="4794" spans="3:5" ht="13" x14ac:dyDescent="0.15">
      <c r="C4794" s="1" t="str">
        <f ca="1">IFERROR(INDIRECT(ADDRESS(MATCH(A4794,'contribution par jour-semaine'!A:A,0),MATCH(B4794,'contribution par jour-semaine'!$1:$1,0),4,1,"contribution par jour-semaine")),"")</f>
        <v/>
      </c>
      <c r="D4794" s="4" t="str">
        <f>VLOOKUP(A4794,predictions!A:B,2,FALSE)</f>
        <v>22/06/2020</v>
      </c>
      <c r="E4794" s="4">
        <f t="shared" si="18"/>
        <v>44004</v>
      </c>
    </row>
    <row r="4795" spans="3:5" ht="13" x14ac:dyDescent="0.15">
      <c r="C4795" s="1" t="str">
        <f ca="1">IFERROR(INDIRECT(ADDRESS(MATCH(A4795,'contribution par jour-semaine'!A:A,0),MATCH(B4795,'contribution par jour-semaine'!$1:$1,0),4,1,"contribution par jour-semaine")),"")</f>
        <v/>
      </c>
      <c r="D4795" s="4" t="str">
        <f>VLOOKUP(A4795,predictions!A:B,2,FALSE)</f>
        <v>22/06/2020</v>
      </c>
      <c r="E4795" s="4">
        <f t="shared" si="18"/>
        <v>44004</v>
      </c>
    </row>
    <row r="4796" spans="3:5" ht="13" x14ac:dyDescent="0.15">
      <c r="C4796" s="1" t="str">
        <f ca="1">IFERROR(INDIRECT(ADDRESS(MATCH(A4796,'contribution par jour-semaine'!A:A,0),MATCH(B4796,'contribution par jour-semaine'!$1:$1,0),4,1,"contribution par jour-semaine")),"")</f>
        <v/>
      </c>
      <c r="D4796" s="4" t="str">
        <f>VLOOKUP(A4796,predictions!A:B,2,FALSE)</f>
        <v>22/06/2020</v>
      </c>
      <c r="E4796" s="4">
        <f t="shared" si="18"/>
        <v>44004</v>
      </c>
    </row>
    <row r="4797" spans="3:5" ht="13" x14ac:dyDescent="0.15">
      <c r="C4797" s="1" t="str">
        <f ca="1">IFERROR(INDIRECT(ADDRESS(MATCH(A4797,'contribution par jour-semaine'!A:A,0),MATCH(B4797,'contribution par jour-semaine'!$1:$1,0),4,1,"contribution par jour-semaine")),"")</f>
        <v/>
      </c>
      <c r="D4797" s="4" t="str">
        <f>VLOOKUP(A4797,predictions!A:B,2,FALSE)</f>
        <v>22/06/2020</v>
      </c>
      <c r="E4797" s="4">
        <f t="shared" si="18"/>
        <v>44004</v>
      </c>
    </row>
    <row r="4798" spans="3:5" ht="13" x14ac:dyDescent="0.15">
      <c r="C4798" s="1" t="str">
        <f ca="1">IFERROR(INDIRECT(ADDRESS(MATCH(A4798,'contribution par jour-semaine'!A:A,0),MATCH(B4798,'contribution par jour-semaine'!$1:$1,0),4,1,"contribution par jour-semaine")),"")</f>
        <v/>
      </c>
      <c r="D4798" s="4" t="str">
        <f>VLOOKUP(A4798,predictions!A:B,2,FALSE)</f>
        <v>22/06/2020</v>
      </c>
      <c r="E4798" s="4">
        <f t="shared" si="18"/>
        <v>44004</v>
      </c>
    </row>
    <row r="4799" spans="3:5" ht="13" x14ac:dyDescent="0.15">
      <c r="C4799" s="1" t="str">
        <f ca="1">IFERROR(INDIRECT(ADDRESS(MATCH(A4799,'contribution par jour-semaine'!A:A,0),MATCH(B4799,'contribution par jour-semaine'!$1:$1,0),4,1,"contribution par jour-semaine")),"")</f>
        <v/>
      </c>
      <c r="D4799" s="4" t="str">
        <f>VLOOKUP(A4799,predictions!A:B,2,FALSE)</f>
        <v>22/06/2020</v>
      </c>
      <c r="E4799" s="4">
        <f t="shared" si="18"/>
        <v>44004</v>
      </c>
    </row>
    <row r="4800" spans="3:5" ht="13" x14ac:dyDescent="0.15">
      <c r="C4800" s="1" t="str">
        <f ca="1">IFERROR(INDIRECT(ADDRESS(MATCH(A4800,'contribution par jour-semaine'!A:A,0),MATCH(B4800,'contribution par jour-semaine'!$1:$1,0),4,1,"contribution par jour-semaine")),"")</f>
        <v/>
      </c>
      <c r="D4800" s="4" t="str">
        <f>VLOOKUP(A4800,predictions!A:B,2,FALSE)</f>
        <v>22/06/2020</v>
      </c>
      <c r="E4800" s="4">
        <f t="shared" si="18"/>
        <v>44004</v>
      </c>
    </row>
    <row r="4801" spans="3:5" ht="13" x14ac:dyDescent="0.15">
      <c r="C4801" s="1" t="str">
        <f ca="1">IFERROR(INDIRECT(ADDRESS(MATCH(A4801,'contribution par jour-semaine'!A:A,0),MATCH(B4801,'contribution par jour-semaine'!$1:$1,0),4,1,"contribution par jour-semaine")),"")</f>
        <v/>
      </c>
      <c r="D4801" s="4" t="str">
        <f>VLOOKUP(A4801,predictions!A:B,2,FALSE)</f>
        <v>22/06/2020</v>
      </c>
      <c r="E4801" s="4">
        <f t="shared" si="18"/>
        <v>44004</v>
      </c>
    </row>
    <row r="4802" spans="3:5" ht="13" x14ac:dyDescent="0.15">
      <c r="C4802" s="1" t="str">
        <f ca="1">IFERROR(INDIRECT(ADDRESS(MATCH(A4802,'contribution par jour-semaine'!A:A,0),MATCH(B4802,'contribution par jour-semaine'!$1:$1,0),4,1,"contribution par jour-semaine")),"")</f>
        <v/>
      </c>
      <c r="D4802" s="4" t="str">
        <f>VLOOKUP(A4802,predictions!A:B,2,FALSE)</f>
        <v>22/06/2020</v>
      </c>
      <c r="E4802" s="4">
        <f t="shared" si="18"/>
        <v>44004</v>
      </c>
    </row>
    <row r="4803" spans="3:5" ht="13" x14ac:dyDescent="0.15">
      <c r="C4803" s="1" t="str">
        <f ca="1">IFERROR(INDIRECT(ADDRESS(MATCH(A4803,'contribution par jour-semaine'!A:A,0),MATCH(B4803,'contribution par jour-semaine'!$1:$1,0),4,1,"contribution par jour-semaine")),"")</f>
        <v/>
      </c>
      <c r="D4803" s="4" t="str">
        <f>VLOOKUP(A4803,predictions!A:B,2,FALSE)</f>
        <v>22/06/2020</v>
      </c>
      <c r="E4803" s="4">
        <f t="shared" si="18"/>
        <v>44004</v>
      </c>
    </row>
    <row r="4804" spans="3:5" ht="13" x14ac:dyDescent="0.15">
      <c r="C4804" s="1" t="str">
        <f ca="1">IFERROR(INDIRECT(ADDRESS(MATCH(A4804,'contribution par jour-semaine'!A:A,0),MATCH(B4804,'contribution par jour-semaine'!$1:$1,0),4,1,"contribution par jour-semaine")),"")</f>
        <v/>
      </c>
      <c r="D4804" s="4" t="str">
        <f>VLOOKUP(A4804,predictions!A:B,2,FALSE)</f>
        <v>22/06/2020</v>
      </c>
      <c r="E4804" s="4">
        <f t="shared" si="18"/>
        <v>44004</v>
      </c>
    </row>
    <row r="4805" spans="3:5" ht="13" x14ac:dyDescent="0.15">
      <c r="C4805" s="1" t="str">
        <f ca="1">IFERROR(INDIRECT(ADDRESS(MATCH(A4805,'contribution par jour-semaine'!A:A,0),MATCH(B4805,'contribution par jour-semaine'!$1:$1,0),4,1,"contribution par jour-semaine")),"")</f>
        <v/>
      </c>
      <c r="D4805" s="4" t="str">
        <f>VLOOKUP(A4805,predictions!A:B,2,FALSE)</f>
        <v>22/06/2020</v>
      </c>
      <c r="E4805" s="4">
        <f t="shared" si="18"/>
        <v>44004</v>
      </c>
    </row>
    <row r="4806" spans="3:5" ht="13" x14ac:dyDescent="0.15">
      <c r="C4806" s="1" t="str">
        <f ca="1">IFERROR(INDIRECT(ADDRESS(MATCH(A4806,'contribution par jour-semaine'!A:A,0),MATCH(B4806,'contribution par jour-semaine'!$1:$1,0),4,1,"contribution par jour-semaine")),"")</f>
        <v/>
      </c>
      <c r="D4806" s="4" t="str">
        <f>VLOOKUP(A4806,predictions!A:B,2,FALSE)</f>
        <v>22/06/2020</v>
      </c>
      <c r="E4806" s="4">
        <f t="shared" si="18"/>
        <v>44004</v>
      </c>
    </row>
    <row r="4807" spans="3:5" ht="13" x14ac:dyDescent="0.15">
      <c r="C4807" s="1" t="str">
        <f ca="1">IFERROR(INDIRECT(ADDRESS(MATCH(A4807,'contribution par jour-semaine'!A:A,0),MATCH(B4807,'contribution par jour-semaine'!$1:$1,0),4,1,"contribution par jour-semaine")),"")</f>
        <v/>
      </c>
      <c r="D4807" s="4" t="str">
        <f>VLOOKUP(A4807,predictions!A:B,2,FALSE)</f>
        <v>22/06/2020</v>
      </c>
      <c r="E4807" s="4">
        <f t="shared" si="18"/>
        <v>44004</v>
      </c>
    </row>
    <row r="4808" spans="3:5" ht="13" x14ac:dyDescent="0.15">
      <c r="C4808" s="1" t="str">
        <f ca="1">IFERROR(INDIRECT(ADDRESS(MATCH(A4808,'contribution par jour-semaine'!A:A,0),MATCH(B4808,'contribution par jour-semaine'!$1:$1,0),4,1,"contribution par jour-semaine")),"")</f>
        <v/>
      </c>
      <c r="D4808" s="4" t="str">
        <f>VLOOKUP(A4808,predictions!A:B,2,FALSE)</f>
        <v>22/06/2020</v>
      </c>
      <c r="E4808" s="4">
        <f t="shared" si="18"/>
        <v>44004</v>
      </c>
    </row>
    <row r="4809" spans="3:5" ht="13" x14ac:dyDescent="0.15">
      <c r="C4809" s="1" t="str">
        <f ca="1">IFERROR(INDIRECT(ADDRESS(MATCH(A4809,'contribution par jour-semaine'!A:A,0),MATCH(B4809,'contribution par jour-semaine'!$1:$1,0),4,1,"contribution par jour-semaine")),"")</f>
        <v/>
      </c>
      <c r="D4809" s="4" t="str">
        <f>VLOOKUP(A4809,predictions!A:B,2,FALSE)</f>
        <v>22/06/2020</v>
      </c>
      <c r="E4809" s="4">
        <f t="shared" si="18"/>
        <v>44004</v>
      </c>
    </row>
    <row r="4810" spans="3:5" ht="13" x14ac:dyDescent="0.15">
      <c r="C4810" s="1" t="str">
        <f ca="1">IFERROR(INDIRECT(ADDRESS(MATCH(A4810,'contribution par jour-semaine'!A:A,0),MATCH(B4810,'contribution par jour-semaine'!$1:$1,0),4,1,"contribution par jour-semaine")),"")</f>
        <v/>
      </c>
      <c r="D4810" s="4" t="str">
        <f>VLOOKUP(A4810,predictions!A:B,2,FALSE)</f>
        <v>22/06/2020</v>
      </c>
      <c r="E4810" s="4">
        <f t="shared" si="18"/>
        <v>44004</v>
      </c>
    </row>
    <row r="4811" spans="3:5" ht="13" x14ac:dyDescent="0.15">
      <c r="C4811" s="1" t="str">
        <f ca="1">IFERROR(INDIRECT(ADDRESS(MATCH(A4811,'contribution par jour-semaine'!A:A,0),MATCH(B4811,'contribution par jour-semaine'!$1:$1,0),4,1,"contribution par jour-semaine")),"")</f>
        <v/>
      </c>
      <c r="D4811" s="4" t="str">
        <f>VLOOKUP(A4811,predictions!A:B,2,FALSE)</f>
        <v>22/06/2020</v>
      </c>
      <c r="E4811" s="4">
        <f t="shared" si="18"/>
        <v>44004</v>
      </c>
    </row>
    <row r="4812" spans="3:5" ht="13" x14ac:dyDescent="0.15">
      <c r="C4812" s="1" t="str">
        <f ca="1">IFERROR(INDIRECT(ADDRESS(MATCH(A4812,'contribution par jour-semaine'!A:A,0),MATCH(B4812,'contribution par jour-semaine'!$1:$1,0),4,1,"contribution par jour-semaine")),"")</f>
        <v/>
      </c>
      <c r="D4812" s="4" t="str">
        <f>VLOOKUP(A4812,predictions!A:B,2,FALSE)</f>
        <v>22/06/2020</v>
      </c>
      <c r="E4812" s="4">
        <f t="shared" si="18"/>
        <v>44004</v>
      </c>
    </row>
    <row r="4813" spans="3:5" ht="13" x14ac:dyDescent="0.15">
      <c r="C4813" s="1" t="str">
        <f ca="1">IFERROR(INDIRECT(ADDRESS(MATCH(A4813,'contribution par jour-semaine'!A:A,0),MATCH(B4813,'contribution par jour-semaine'!$1:$1,0),4,1,"contribution par jour-semaine")),"")</f>
        <v/>
      </c>
      <c r="D4813" s="4" t="str">
        <f>VLOOKUP(A4813,predictions!A:B,2,FALSE)</f>
        <v>22/06/2020</v>
      </c>
      <c r="E4813" s="4">
        <f t="shared" si="18"/>
        <v>44004</v>
      </c>
    </row>
    <row r="4814" spans="3:5" ht="13" x14ac:dyDescent="0.15">
      <c r="C4814" s="1" t="str">
        <f ca="1">IFERROR(INDIRECT(ADDRESS(MATCH(A4814,'contribution par jour-semaine'!A:A,0),MATCH(B4814,'contribution par jour-semaine'!$1:$1,0),4,1,"contribution par jour-semaine")),"")</f>
        <v/>
      </c>
      <c r="D4814" s="4" t="str">
        <f>VLOOKUP(A4814,predictions!A:B,2,FALSE)</f>
        <v>22/06/2020</v>
      </c>
      <c r="E4814" s="4">
        <f t="shared" si="18"/>
        <v>44004</v>
      </c>
    </row>
    <row r="4815" spans="3:5" ht="13" x14ac:dyDescent="0.15">
      <c r="C4815" s="1" t="str">
        <f ca="1">IFERROR(INDIRECT(ADDRESS(MATCH(A4815,'contribution par jour-semaine'!A:A,0),MATCH(B4815,'contribution par jour-semaine'!$1:$1,0),4,1,"contribution par jour-semaine")),"")</f>
        <v/>
      </c>
      <c r="D4815" s="4" t="str">
        <f>VLOOKUP(A4815,predictions!A:B,2,FALSE)</f>
        <v>22/06/2020</v>
      </c>
      <c r="E4815" s="4">
        <f t="shared" si="18"/>
        <v>44004</v>
      </c>
    </row>
    <row r="4816" spans="3:5" ht="13" x14ac:dyDescent="0.15">
      <c r="C4816" s="1" t="str">
        <f ca="1">IFERROR(INDIRECT(ADDRESS(MATCH(A4816,'contribution par jour-semaine'!A:A,0),MATCH(B4816,'contribution par jour-semaine'!$1:$1,0),4,1,"contribution par jour-semaine")),"")</f>
        <v/>
      </c>
      <c r="D4816" s="4" t="str">
        <f>VLOOKUP(A4816,predictions!A:B,2,FALSE)</f>
        <v>22/06/2020</v>
      </c>
      <c r="E4816" s="4">
        <f t="shared" si="18"/>
        <v>44004</v>
      </c>
    </row>
    <row r="4817" spans="3:5" ht="13" x14ac:dyDescent="0.15">
      <c r="C4817" s="1" t="str">
        <f ca="1">IFERROR(INDIRECT(ADDRESS(MATCH(A4817,'contribution par jour-semaine'!A:A,0),MATCH(B4817,'contribution par jour-semaine'!$1:$1,0),4,1,"contribution par jour-semaine")),"")</f>
        <v/>
      </c>
      <c r="D4817" s="4" t="str">
        <f>VLOOKUP(A4817,predictions!A:B,2,FALSE)</f>
        <v>22/06/2020</v>
      </c>
      <c r="E4817" s="4">
        <f t="shared" si="18"/>
        <v>44004</v>
      </c>
    </row>
    <row r="4818" spans="3:5" ht="13" x14ac:dyDescent="0.15">
      <c r="C4818" s="1" t="str">
        <f ca="1">IFERROR(INDIRECT(ADDRESS(MATCH(A4818,'contribution par jour-semaine'!A:A,0),MATCH(B4818,'contribution par jour-semaine'!$1:$1,0),4,1,"contribution par jour-semaine")),"")</f>
        <v/>
      </c>
      <c r="D4818" s="4" t="str">
        <f>VLOOKUP(A4818,predictions!A:B,2,FALSE)</f>
        <v>22/06/2020</v>
      </c>
      <c r="E4818" s="4">
        <f t="shared" si="18"/>
        <v>44004</v>
      </c>
    </row>
    <row r="4819" spans="3:5" ht="13" x14ac:dyDescent="0.15">
      <c r="C4819" s="1" t="str">
        <f ca="1">IFERROR(INDIRECT(ADDRESS(MATCH(A4819,'contribution par jour-semaine'!A:A,0),MATCH(B4819,'contribution par jour-semaine'!$1:$1,0),4,1,"contribution par jour-semaine")),"")</f>
        <v/>
      </c>
      <c r="D4819" s="4" t="str">
        <f>VLOOKUP(A4819,predictions!A:B,2,FALSE)</f>
        <v>22/06/2020</v>
      </c>
      <c r="E4819" s="4">
        <f t="shared" si="18"/>
        <v>44004</v>
      </c>
    </row>
    <row r="4820" spans="3:5" ht="13" x14ac:dyDescent="0.15">
      <c r="C4820" s="1" t="str">
        <f ca="1">IFERROR(INDIRECT(ADDRESS(MATCH(A4820,'contribution par jour-semaine'!A:A,0),MATCH(B4820,'contribution par jour-semaine'!$1:$1,0),4,1,"contribution par jour-semaine")),"")</f>
        <v/>
      </c>
      <c r="D4820" s="4" t="str">
        <f>VLOOKUP(A4820,predictions!A:B,2,FALSE)</f>
        <v>22/06/2020</v>
      </c>
      <c r="E4820" s="4">
        <f t="shared" si="18"/>
        <v>44004</v>
      </c>
    </row>
    <row r="4821" spans="3:5" ht="13" x14ac:dyDescent="0.15">
      <c r="C4821" s="1" t="str">
        <f ca="1">IFERROR(INDIRECT(ADDRESS(MATCH(A4821,'contribution par jour-semaine'!A:A,0),MATCH(B4821,'contribution par jour-semaine'!$1:$1,0),4,1,"contribution par jour-semaine")),"")</f>
        <v/>
      </c>
      <c r="D4821" s="4" t="str">
        <f>VLOOKUP(A4821,predictions!A:B,2,FALSE)</f>
        <v>22/06/2020</v>
      </c>
      <c r="E4821" s="4">
        <f t="shared" si="18"/>
        <v>44004</v>
      </c>
    </row>
    <row r="4822" spans="3:5" ht="13" x14ac:dyDescent="0.15">
      <c r="C4822" s="1" t="str">
        <f ca="1">IFERROR(INDIRECT(ADDRESS(MATCH(A4822,'contribution par jour-semaine'!A:A,0),MATCH(B4822,'contribution par jour-semaine'!$1:$1,0),4,1,"contribution par jour-semaine")),"")</f>
        <v/>
      </c>
      <c r="D4822" s="4" t="str">
        <f>VLOOKUP(A4822,predictions!A:B,2,FALSE)</f>
        <v>22/06/2020</v>
      </c>
      <c r="E4822" s="4">
        <f t="shared" si="18"/>
        <v>44004</v>
      </c>
    </row>
    <row r="4823" spans="3:5" ht="13" x14ac:dyDescent="0.15">
      <c r="C4823" s="1" t="str">
        <f ca="1">IFERROR(INDIRECT(ADDRESS(MATCH(A4823,'contribution par jour-semaine'!A:A,0),MATCH(B4823,'contribution par jour-semaine'!$1:$1,0),4,1,"contribution par jour-semaine")),"")</f>
        <v/>
      </c>
      <c r="D4823" s="4" t="str">
        <f>VLOOKUP(A4823,predictions!A:B,2,FALSE)</f>
        <v>22/06/2020</v>
      </c>
      <c r="E4823" s="4">
        <f t="shared" si="18"/>
        <v>44004</v>
      </c>
    </row>
    <row r="4824" spans="3:5" ht="13" x14ac:dyDescent="0.15">
      <c r="C4824" s="1" t="str">
        <f ca="1">IFERROR(INDIRECT(ADDRESS(MATCH(A4824,'contribution par jour-semaine'!A:A,0),MATCH(B4824,'contribution par jour-semaine'!$1:$1,0),4,1,"contribution par jour-semaine")),"")</f>
        <v/>
      </c>
      <c r="D4824" s="4" t="str">
        <f>VLOOKUP(A4824,predictions!A:B,2,FALSE)</f>
        <v>22/06/2020</v>
      </c>
      <c r="E4824" s="4">
        <f t="shared" si="18"/>
        <v>44004</v>
      </c>
    </row>
    <row r="4825" spans="3:5" ht="13" x14ac:dyDescent="0.15">
      <c r="C4825" s="1" t="str">
        <f ca="1">IFERROR(INDIRECT(ADDRESS(MATCH(A4825,'contribution par jour-semaine'!A:A,0),MATCH(B4825,'contribution par jour-semaine'!$1:$1,0),4,1,"contribution par jour-semaine")),"")</f>
        <v/>
      </c>
      <c r="D4825" s="4" t="str">
        <f>VLOOKUP(A4825,predictions!A:B,2,FALSE)</f>
        <v>22/06/2020</v>
      </c>
      <c r="E4825" s="4">
        <f t="shared" si="18"/>
        <v>44004</v>
      </c>
    </row>
    <row r="4826" spans="3:5" ht="13" x14ac:dyDescent="0.15">
      <c r="C4826" s="1" t="str">
        <f ca="1">IFERROR(INDIRECT(ADDRESS(MATCH(A4826,'contribution par jour-semaine'!A:A,0),MATCH(B4826,'contribution par jour-semaine'!$1:$1,0),4,1,"contribution par jour-semaine")),"")</f>
        <v/>
      </c>
      <c r="D4826" s="4" t="str">
        <f>VLOOKUP(A4826,predictions!A:B,2,FALSE)</f>
        <v>22/06/2020</v>
      </c>
      <c r="E4826" s="4">
        <f t="shared" si="18"/>
        <v>44004</v>
      </c>
    </row>
    <row r="4827" spans="3:5" ht="13" x14ac:dyDescent="0.15">
      <c r="C4827" s="1" t="str">
        <f ca="1">IFERROR(INDIRECT(ADDRESS(MATCH(A4827,'contribution par jour-semaine'!A:A,0),MATCH(B4827,'contribution par jour-semaine'!$1:$1,0),4,1,"contribution par jour-semaine")),"")</f>
        <v/>
      </c>
      <c r="D4827" s="4" t="str">
        <f>VLOOKUP(A4827,predictions!A:B,2,FALSE)</f>
        <v>22/06/2020</v>
      </c>
      <c r="E4827" s="4">
        <f t="shared" si="18"/>
        <v>44004</v>
      </c>
    </row>
    <row r="4828" spans="3:5" ht="13" x14ac:dyDescent="0.15">
      <c r="C4828" s="1" t="str">
        <f ca="1">IFERROR(INDIRECT(ADDRESS(MATCH(A4828,'contribution par jour-semaine'!A:A,0),MATCH(B4828,'contribution par jour-semaine'!$1:$1,0),4,1,"contribution par jour-semaine")),"")</f>
        <v/>
      </c>
      <c r="D4828" s="4" t="str">
        <f>VLOOKUP(A4828,predictions!A:B,2,FALSE)</f>
        <v>22/06/2020</v>
      </c>
      <c r="E4828" s="4">
        <f t="shared" si="18"/>
        <v>44004</v>
      </c>
    </row>
    <row r="4829" spans="3:5" ht="13" x14ac:dyDescent="0.15">
      <c r="C4829" s="1" t="str">
        <f ca="1">IFERROR(INDIRECT(ADDRESS(MATCH(A4829,'contribution par jour-semaine'!A:A,0),MATCH(B4829,'contribution par jour-semaine'!$1:$1,0),4,1,"contribution par jour-semaine")),"")</f>
        <v/>
      </c>
      <c r="D4829" s="4" t="str">
        <f>VLOOKUP(A4829,predictions!A:B,2,FALSE)</f>
        <v>22/06/2020</v>
      </c>
      <c r="E4829" s="4">
        <f t="shared" si="18"/>
        <v>44004</v>
      </c>
    </row>
    <row r="4830" spans="3:5" ht="13" x14ac:dyDescent="0.15">
      <c r="C4830" s="1" t="str">
        <f ca="1">IFERROR(INDIRECT(ADDRESS(MATCH(A4830,'contribution par jour-semaine'!A:A,0),MATCH(B4830,'contribution par jour-semaine'!$1:$1,0),4,1,"contribution par jour-semaine")),"")</f>
        <v/>
      </c>
      <c r="D4830" s="4" t="str">
        <f>VLOOKUP(A4830,predictions!A:B,2,FALSE)</f>
        <v>22/06/2020</v>
      </c>
      <c r="E4830" s="4">
        <f t="shared" si="18"/>
        <v>44004</v>
      </c>
    </row>
    <row r="4831" spans="3:5" ht="13" x14ac:dyDescent="0.15">
      <c r="C4831" s="1" t="str">
        <f ca="1">IFERROR(INDIRECT(ADDRESS(MATCH(A4831,'contribution par jour-semaine'!A:A,0),MATCH(B4831,'contribution par jour-semaine'!$1:$1,0),4,1,"contribution par jour-semaine")),"")</f>
        <v/>
      </c>
      <c r="D4831" s="4" t="str">
        <f>VLOOKUP(A4831,predictions!A:B,2,FALSE)</f>
        <v>22/06/2020</v>
      </c>
      <c r="E4831" s="4">
        <f t="shared" si="18"/>
        <v>44004</v>
      </c>
    </row>
    <row r="4832" spans="3:5" ht="13" x14ac:dyDescent="0.15">
      <c r="C4832" s="1" t="str">
        <f ca="1">IFERROR(INDIRECT(ADDRESS(MATCH(A4832,'contribution par jour-semaine'!A:A,0),MATCH(B4832,'contribution par jour-semaine'!$1:$1,0),4,1,"contribution par jour-semaine")),"")</f>
        <v/>
      </c>
      <c r="D4832" s="4" t="str">
        <f>VLOOKUP(A4832,predictions!A:B,2,FALSE)</f>
        <v>22/06/2020</v>
      </c>
      <c r="E4832" s="4">
        <f t="shared" si="18"/>
        <v>44004</v>
      </c>
    </row>
    <row r="4833" spans="3:5" ht="13" x14ac:dyDescent="0.15">
      <c r="C4833" s="1" t="str">
        <f ca="1">IFERROR(INDIRECT(ADDRESS(MATCH(A4833,'contribution par jour-semaine'!A:A,0),MATCH(B4833,'contribution par jour-semaine'!$1:$1,0),4,1,"contribution par jour-semaine")),"")</f>
        <v/>
      </c>
      <c r="D4833" s="4" t="str">
        <f>VLOOKUP(A4833,predictions!A:B,2,FALSE)</f>
        <v>22/06/2020</v>
      </c>
      <c r="E4833" s="4">
        <f t="shared" si="18"/>
        <v>44004</v>
      </c>
    </row>
    <row r="4834" spans="3:5" ht="13" x14ac:dyDescent="0.15">
      <c r="C4834" s="1" t="str">
        <f ca="1">IFERROR(INDIRECT(ADDRESS(MATCH(A4834,'contribution par jour-semaine'!A:A,0),MATCH(B4834,'contribution par jour-semaine'!$1:$1,0),4,1,"contribution par jour-semaine")),"")</f>
        <v/>
      </c>
      <c r="D4834" s="4" t="str">
        <f>VLOOKUP(A4834,predictions!A:B,2,FALSE)</f>
        <v>22/06/2020</v>
      </c>
      <c r="E4834" s="4">
        <f t="shared" si="18"/>
        <v>44004</v>
      </c>
    </row>
    <row r="4835" spans="3:5" ht="13" x14ac:dyDescent="0.15">
      <c r="C4835" s="1" t="str">
        <f ca="1">IFERROR(INDIRECT(ADDRESS(MATCH(A4835,'contribution par jour-semaine'!A:A,0),MATCH(B4835,'contribution par jour-semaine'!$1:$1,0),4,1,"contribution par jour-semaine")),"")</f>
        <v/>
      </c>
      <c r="D4835" s="4" t="str">
        <f>VLOOKUP(A4835,predictions!A:B,2,FALSE)</f>
        <v>22/06/2020</v>
      </c>
      <c r="E4835" s="4">
        <f t="shared" si="18"/>
        <v>44004</v>
      </c>
    </row>
    <row r="4836" spans="3:5" ht="13" x14ac:dyDescent="0.15">
      <c r="C4836" s="1" t="str">
        <f ca="1">IFERROR(INDIRECT(ADDRESS(MATCH(A4836,'contribution par jour-semaine'!A:A,0),MATCH(B4836,'contribution par jour-semaine'!$1:$1,0),4,1,"contribution par jour-semaine")),"")</f>
        <v/>
      </c>
      <c r="D4836" s="4" t="str">
        <f>VLOOKUP(A4836,predictions!A:B,2,FALSE)</f>
        <v>22/06/2020</v>
      </c>
      <c r="E4836" s="4">
        <f t="shared" si="18"/>
        <v>44004</v>
      </c>
    </row>
    <row r="4837" spans="3:5" ht="13" x14ac:dyDescent="0.15">
      <c r="C4837" s="1" t="str">
        <f ca="1">IFERROR(INDIRECT(ADDRESS(MATCH(A4837,'contribution par jour-semaine'!A:A,0),MATCH(B4837,'contribution par jour-semaine'!$1:$1,0),4,1,"contribution par jour-semaine")),"")</f>
        <v/>
      </c>
      <c r="D4837" s="4" t="str">
        <f>VLOOKUP(A4837,predictions!A:B,2,FALSE)</f>
        <v>22/06/2020</v>
      </c>
      <c r="E4837" s="4">
        <f t="shared" si="18"/>
        <v>44004</v>
      </c>
    </row>
    <row r="4838" spans="3:5" ht="13" x14ac:dyDescent="0.15">
      <c r="C4838" s="1" t="str">
        <f ca="1">IFERROR(INDIRECT(ADDRESS(MATCH(A4838,'contribution par jour-semaine'!A:A,0),MATCH(B4838,'contribution par jour-semaine'!$1:$1,0),4,1,"contribution par jour-semaine")),"")</f>
        <v/>
      </c>
      <c r="D4838" s="4" t="str">
        <f>VLOOKUP(A4838,predictions!A:B,2,FALSE)</f>
        <v>22/06/2020</v>
      </c>
      <c r="E4838" s="4">
        <f t="shared" si="18"/>
        <v>44004</v>
      </c>
    </row>
    <row r="4839" spans="3:5" ht="13" x14ac:dyDescent="0.15">
      <c r="C4839" s="1" t="str">
        <f ca="1">IFERROR(INDIRECT(ADDRESS(MATCH(A4839,'contribution par jour-semaine'!A:A,0),MATCH(B4839,'contribution par jour-semaine'!$1:$1,0),4,1,"contribution par jour-semaine")),"")</f>
        <v/>
      </c>
      <c r="D4839" s="4" t="str">
        <f>VLOOKUP(A4839,predictions!A:B,2,FALSE)</f>
        <v>22/06/2020</v>
      </c>
      <c r="E4839" s="4">
        <f t="shared" si="18"/>
        <v>44004</v>
      </c>
    </row>
    <row r="4840" spans="3:5" ht="13" x14ac:dyDescent="0.15">
      <c r="C4840" s="1" t="str">
        <f ca="1">IFERROR(INDIRECT(ADDRESS(MATCH(A4840,'contribution par jour-semaine'!A:A,0),MATCH(B4840,'contribution par jour-semaine'!$1:$1,0),4,1,"contribution par jour-semaine")),"")</f>
        <v/>
      </c>
      <c r="D4840" s="4" t="str">
        <f>VLOOKUP(A4840,predictions!A:B,2,FALSE)</f>
        <v>22/06/2020</v>
      </c>
      <c r="E4840" s="4">
        <f t="shared" si="18"/>
        <v>44004</v>
      </c>
    </row>
    <row r="4841" spans="3:5" ht="13" x14ac:dyDescent="0.15">
      <c r="C4841" s="1" t="str">
        <f ca="1">IFERROR(INDIRECT(ADDRESS(MATCH(A4841,'contribution par jour-semaine'!A:A,0),MATCH(B4841,'contribution par jour-semaine'!$1:$1,0),4,1,"contribution par jour-semaine")),"")</f>
        <v/>
      </c>
      <c r="D4841" s="4" t="str">
        <f>VLOOKUP(A4841,predictions!A:B,2,FALSE)</f>
        <v>22/06/2020</v>
      </c>
      <c r="E4841" s="4">
        <f t="shared" si="18"/>
        <v>44004</v>
      </c>
    </row>
    <row r="4842" spans="3:5" ht="13" x14ac:dyDescent="0.15">
      <c r="C4842" s="1" t="str">
        <f ca="1">IFERROR(INDIRECT(ADDRESS(MATCH(A4842,'contribution par jour-semaine'!A:A,0),MATCH(B4842,'contribution par jour-semaine'!$1:$1,0),4,1,"contribution par jour-semaine")),"")</f>
        <v/>
      </c>
      <c r="D4842" s="4" t="str">
        <f>VLOOKUP(A4842,predictions!A:B,2,FALSE)</f>
        <v>22/06/2020</v>
      </c>
      <c r="E4842" s="4">
        <f t="shared" si="18"/>
        <v>44004</v>
      </c>
    </row>
    <row r="4843" spans="3:5" ht="13" x14ac:dyDescent="0.15">
      <c r="C4843" s="1" t="str">
        <f ca="1">IFERROR(INDIRECT(ADDRESS(MATCH(A4843,'contribution par jour-semaine'!A:A,0),MATCH(B4843,'contribution par jour-semaine'!$1:$1,0),4,1,"contribution par jour-semaine")),"")</f>
        <v/>
      </c>
      <c r="D4843" s="4" t="str">
        <f>VLOOKUP(A4843,predictions!A:B,2,FALSE)</f>
        <v>22/06/2020</v>
      </c>
      <c r="E4843" s="4">
        <f t="shared" si="18"/>
        <v>44004</v>
      </c>
    </row>
    <row r="4844" spans="3:5" ht="13" x14ac:dyDescent="0.15">
      <c r="C4844" s="1" t="str">
        <f ca="1">IFERROR(INDIRECT(ADDRESS(MATCH(A4844,'contribution par jour-semaine'!A:A,0),MATCH(B4844,'contribution par jour-semaine'!$1:$1,0),4,1,"contribution par jour-semaine")),"")</f>
        <v/>
      </c>
      <c r="D4844" s="4" t="str">
        <f>VLOOKUP(A4844,predictions!A:B,2,FALSE)</f>
        <v>22/06/2020</v>
      </c>
      <c r="E4844" s="4">
        <f t="shared" si="18"/>
        <v>44004</v>
      </c>
    </row>
    <row r="4845" spans="3:5" ht="13" x14ac:dyDescent="0.15">
      <c r="C4845" s="1" t="str">
        <f ca="1">IFERROR(INDIRECT(ADDRESS(MATCH(A4845,'contribution par jour-semaine'!A:A,0),MATCH(B4845,'contribution par jour-semaine'!$1:$1,0),4,1,"contribution par jour-semaine")),"")</f>
        <v/>
      </c>
      <c r="D4845" s="4" t="str">
        <f>VLOOKUP(A4845,predictions!A:B,2,FALSE)</f>
        <v>22/06/2020</v>
      </c>
      <c r="E4845" s="4">
        <f t="shared" si="18"/>
        <v>44004</v>
      </c>
    </row>
    <row r="4846" spans="3:5" ht="13" x14ac:dyDescent="0.15">
      <c r="C4846" s="1" t="str">
        <f ca="1">IFERROR(INDIRECT(ADDRESS(MATCH(A4846,'contribution par jour-semaine'!A:A,0),MATCH(B4846,'contribution par jour-semaine'!$1:$1,0),4,1,"contribution par jour-semaine")),"")</f>
        <v/>
      </c>
      <c r="D4846" s="4" t="str">
        <f>VLOOKUP(A4846,predictions!A:B,2,FALSE)</f>
        <v>22/06/2020</v>
      </c>
      <c r="E4846" s="4">
        <f t="shared" si="18"/>
        <v>44004</v>
      </c>
    </row>
    <row r="4847" spans="3:5" ht="13" x14ac:dyDescent="0.15">
      <c r="C4847" s="1" t="str">
        <f ca="1">IFERROR(INDIRECT(ADDRESS(MATCH(A4847,'contribution par jour-semaine'!A:A,0),MATCH(B4847,'contribution par jour-semaine'!$1:$1,0),4,1,"contribution par jour-semaine")),"")</f>
        <v/>
      </c>
      <c r="D4847" s="4" t="str">
        <f>VLOOKUP(A4847,predictions!A:B,2,FALSE)</f>
        <v>22/06/2020</v>
      </c>
      <c r="E4847" s="4">
        <f t="shared" ref="E4847:E5101" si="19">DATE(RIGHT(D4847,4),MID(D4847,4,2),LEFT(D4847,2))</f>
        <v>44004</v>
      </c>
    </row>
    <row r="4848" spans="3:5" ht="13" x14ac:dyDescent="0.15">
      <c r="C4848" s="1" t="str">
        <f ca="1">IFERROR(INDIRECT(ADDRESS(MATCH(A4848,'contribution par jour-semaine'!A:A,0),MATCH(B4848,'contribution par jour-semaine'!$1:$1,0),4,1,"contribution par jour-semaine")),"")</f>
        <v/>
      </c>
      <c r="D4848" s="4" t="str">
        <f>VLOOKUP(A4848,predictions!A:B,2,FALSE)</f>
        <v>22/06/2020</v>
      </c>
      <c r="E4848" s="4">
        <f t="shared" si="19"/>
        <v>44004</v>
      </c>
    </row>
    <row r="4849" spans="3:5" ht="13" x14ac:dyDescent="0.15">
      <c r="C4849" s="1" t="str">
        <f ca="1">IFERROR(INDIRECT(ADDRESS(MATCH(A4849,'contribution par jour-semaine'!A:A,0),MATCH(B4849,'contribution par jour-semaine'!$1:$1,0),4,1,"contribution par jour-semaine")),"")</f>
        <v/>
      </c>
      <c r="D4849" s="4" t="str">
        <f>VLOOKUP(A4849,predictions!A:B,2,FALSE)</f>
        <v>22/06/2020</v>
      </c>
      <c r="E4849" s="4">
        <f t="shared" si="19"/>
        <v>44004</v>
      </c>
    </row>
    <row r="4850" spans="3:5" ht="13" x14ac:dyDescent="0.15">
      <c r="C4850" s="1" t="str">
        <f ca="1">IFERROR(INDIRECT(ADDRESS(MATCH(A4850,'contribution par jour-semaine'!A:A,0),MATCH(B4850,'contribution par jour-semaine'!$1:$1,0),4,1,"contribution par jour-semaine")),"")</f>
        <v/>
      </c>
      <c r="D4850" s="4" t="str">
        <f>VLOOKUP(A4850,predictions!A:B,2,FALSE)</f>
        <v>22/06/2020</v>
      </c>
      <c r="E4850" s="4">
        <f t="shared" si="19"/>
        <v>44004</v>
      </c>
    </row>
    <row r="4851" spans="3:5" ht="13" x14ac:dyDescent="0.15">
      <c r="C4851" s="1" t="str">
        <f ca="1">IFERROR(INDIRECT(ADDRESS(MATCH(A4851,'contribution par jour-semaine'!A:A,0),MATCH(B4851,'contribution par jour-semaine'!$1:$1,0),4,1,"contribution par jour-semaine")),"")</f>
        <v/>
      </c>
      <c r="D4851" s="4" t="str">
        <f>VLOOKUP(A4851,predictions!A:B,2,FALSE)</f>
        <v>22/06/2020</v>
      </c>
      <c r="E4851" s="4">
        <f t="shared" si="19"/>
        <v>44004</v>
      </c>
    </row>
    <row r="4852" spans="3:5" ht="13" x14ac:dyDescent="0.15">
      <c r="C4852" s="1" t="str">
        <f ca="1">IFERROR(INDIRECT(ADDRESS(MATCH(A4852,'contribution par jour-semaine'!A:A,0),MATCH(B4852,'contribution par jour-semaine'!$1:$1,0),4,1,"contribution par jour-semaine")),"")</f>
        <v/>
      </c>
      <c r="D4852" s="4" t="str">
        <f>VLOOKUP(A4852,predictions!A:B,2,FALSE)</f>
        <v>22/06/2020</v>
      </c>
      <c r="E4852" s="4">
        <f t="shared" si="19"/>
        <v>44004</v>
      </c>
    </row>
    <row r="4853" spans="3:5" ht="13" x14ac:dyDescent="0.15">
      <c r="C4853" s="1" t="str">
        <f ca="1">IFERROR(INDIRECT(ADDRESS(MATCH(A4853,'contribution par jour-semaine'!A:A,0),MATCH(B4853,'contribution par jour-semaine'!$1:$1,0),4,1,"contribution par jour-semaine")),"")</f>
        <v/>
      </c>
      <c r="D4853" s="4" t="str">
        <f>VLOOKUP(A4853,predictions!A:B,2,FALSE)</f>
        <v>22/06/2020</v>
      </c>
      <c r="E4853" s="4">
        <f t="shared" si="19"/>
        <v>44004</v>
      </c>
    </row>
    <row r="4854" spans="3:5" ht="13" x14ac:dyDescent="0.15">
      <c r="C4854" s="1" t="str">
        <f ca="1">IFERROR(INDIRECT(ADDRESS(MATCH(A4854,'contribution par jour-semaine'!A:A,0),MATCH(B4854,'contribution par jour-semaine'!$1:$1,0),4,1,"contribution par jour-semaine")),"")</f>
        <v/>
      </c>
      <c r="D4854" s="4" t="str">
        <f>VLOOKUP(A4854,predictions!A:B,2,FALSE)</f>
        <v>22/06/2020</v>
      </c>
      <c r="E4854" s="4">
        <f t="shared" si="19"/>
        <v>44004</v>
      </c>
    </row>
    <row r="4855" spans="3:5" ht="13" x14ac:dyDescent="0.15">
      <c r="C4855" s="1" t="str">
        <f ca="1">IFERROR(INDIRECT(ADDRESS(MATCH(A4855,'contribution par jour-semaine'!A:A,0),MATCH(B4855,'contribution par jour-semaine'!$1:$1,0),4,1,"contribution par jour-semaine")),"")</f>
        <v/>
      </c>
      <c r="D4855" s="4" t="str">
        <f>VLOOKUP(A4855,predictions!A:B,2,FALSE)</f>
        <v>22/06/2020</v>
      </c>
      <c r="E4855" s="4">
        <f t="shared" si="19"/>
        <v>44004</v>
      </c>
    </row>
    <row r="4856" spans="3:5" ht="13" x14ac:dyDescent="0.15">
      <c r="C4856" s="1" t="str">
        <f ca="1">IFERROR(INDIRECT(ADDRESS(MATCH(A4856,'contribution par jour-semaine'!A:A,0),MATCH(B4856,'contribution par jour-semaine'!$1:$1,0),4,1,"contribution par jour-semaine")),"")</f>
        <v/>
      </c>
      <c r="D4856" s="4" t="str">
        <f>VLOOKUP(A4856,predictions!A:B,2,FALSE)</f>
        <v>22/06/2020</v>
      </c>
      <c r="E4856" s="4">
        <f t="shared" si="19"/>
        <v>44004</v>
      </c>
    </row>
    <row r="4857" spans="3:5" ht="13" x14ac:dyDescent="0.15">
      <c r="C4857" s="1" t="str">
        <f ca="1">IFERROR(INDIRECT(ADDRESS(MATCH(A4857,'contribution par jour-semaine'!A:A,0),MATCH(B4857,'contribution par jour-semaine'!$1:$1,0),4,1,"contribution par jour-semaine")),"")</f>
        <v/>
      </c>
      <c r="D4857" s="4" t="str">
        <f>VLOOKUP(A4857,predictions!A:B,2,FALSE)</f>
        <v>22/06/2020</v>
      </c>
      <c r="E4857" s="4">
        <f t="shared" si="19"/>
        <v>44004</v>
      </c>
    </row>
    <row r="4858" spans="3:5" ht="13" x14ac:dyDescent="0.15">
      <c r="C4858" s="1" t="str">
        <f ca="1">IFERROR(INDIRECT(ADDRESS(MATCH(A4858,'contribution par jour-semaine'!A:A,0),MATCH(B4858,'contribution par jour-semaine'!$1:$1,0),4,1,"contribution par jour-semaine")),"")</f>
        <v/>
      </c>
      <c r="D4858" s="4" t="str">
        <f>VLOOKUP(A4858,predictions!A:B,2,FALSE)</f>
        <v>22/06/2020</v>
      </c>
      <c r="E4858" s="4">
        <f t="shared" si="19"/>
        <v>44004</v>
      </c>
    </row>
    <row r="4859" spans="3:5" ht="13" x14ac:dyDescent="0.15">
      <c r="C4859" s="1" t="str">
        <f ca="1">IFERROR(INDIRECT(ADDRESS(MATCH(A4859,'contribution par jour-semaine'!A:A,0),MATCH(B4859,'contribution par jour-semaine'!$1:$1,0),4,1,"contribution par jour-semaine")),"")</f>
        <v/>
      </c>
      <c r="D4859" s="4" t="str">
        <f>VLOOKUP(A4859,predictions!A:B,2,FALSE)</f>
        <v>22/06/2020</v>
      </c>
      <c r="E4859" s="4">
        <f t="shared" si="19"/>
        <v>44004</v>
      </c>
    </row>
    <row r="4860" spans="3:5" ht="13" x14ac:dyDescent="0.15">
      <c r="C4860" s="1" t="str">
        <f ca="1">IFERROR(INDIRECT(ADDRESS(MATCH(A4860,'contribution par jour-semaine'!A:A,0),MATCH(B4860,'contribution par jour-semaine'!$1:$1,0),4,1,"contribution par jour-semaine")),"")</f>
        <v/>
      </c>
      <c r="D4860" s="4" t="str">
        <f>VLOOKUP(A4860,predictions!A:B,2,FALSE)</f>
        <v>22/06/2020</v>
      </c>
      <c r="E4860" s="4">
        <f t="shared" si="19"/>
        <v>44004</v>
      </c>
    </row>
    <row r="4861" spans="3:5" ht="13" x14ac:dyDescent="0.15">
      <c r="C4861" s="1" t="str">
        <f ca="1">IFERROR(INDIRECT(ADDRESS(MATCH(A4861,'contribution par jour-semaine'!A:A,0),MATCH(B4861,'contribution par jour-semaine'!$1:$1,0),4,1,"contribution par jour-semaine")),"")</f>
        <v/>
      </c>
      <c r="D4861" s="4" t="str">
        <f>VLOOKUP(A4861,predictions!A:B,2,FALSE)</f>
        <v>22/06/2020</v>
      </c>
      <c r="E4861" s="4">
        <f t="shared" si="19"/>
        <v>44004</v>
      </c>
    </row>
    <row r="4862" spans="3:5" ht="13" x14ac:dyDescent="0.15">
      <c r="C4862" s="1" t="str">
        <f ca="1">IFERROR(INDIRECT(ADDRESS(MATCH(A4862,'contribution par jour-semaine'!A:A,0),MATCH(B4862,'contribution par jour-semaine'!$1:$1,0),4,1,"contribution par jour-semaine")),"")</f>
        <v/>
      </c>
      <c r="D4862" s="4" t="str">
        <f>VLOOKUP(A4862,predictions!A:B,2,FALSE)</f>
        <v>22/06/2020</v>
      </c>
      <c r="E4862" s="4">
        <f t="shared" si="19"/>
        <v>44004</v>
      </c>
    </row>
    <row r="4863" spans="3:5" ht="13" x14ac:dyDescent="0.15">
      <c r="C4863" s="1" t="str">
        <f ca="1">IFERROR(INDIRECT(ADDRESS(MATCH(A4863,'contribution par jour-semaine'!A:A,0),MATCH(B4863,'contribution par jour-semaine'!$1:$1,0),4,1,"contribution par jour-semaine")),"")</f>
        <v/>
      </c>
      <c r="D4863" s="4" t="str">
        <f>VLOOKUP(A4863,predictions!A:B,2,FALSE)</f>
        <v>22/06/2020</v>
      </c>
      <c r="E4863" s="4">
        <f t="shared" si="19"/>
        <v>44004</v>
      </c>
    </row>
    <row r="4864" spans="3:5" ht="13" x14ac:dyDescent="0.15">
      <c r="C4864" s="1" t="str">
        <f ca="1">IFERROR(INDIRECT(ADDRESS(MATCH(A4864,'contribution par jour-semaine'!A:A,0),MATCH(B4864,'contribution par jour-semaine'!$1:$1,0),4,1,"contribution par jour-semaine")),"")</f>
        <v/>
      </c>
      <c r="D4864" s="4" t="str">
        <f>VLOOKUP(A4864,predictions!A:B,2,FALSE)</f>
        <v>22/06/2020</v>
      </c>
      <c r="E4864" s="4">
        <f t="shared" si="19"/>
        <v>44004</v>
      </c>
    </row>
    <row r="4865" spans="3:5" ht="13" x14ac:dyDescent="0.15">
      <c r="C4865" s="1" t="str">
        <f ca="1">IFERROR(INDIRECT(ADDRESS(MATCH(A4865,'contribution par jour-semaine'!A:A,0),MATCH(B4865,'contribution par jour-semaine'!$1:$1,0),4,1,"contribution par jour-semaine")),"")</f>
        <v/>
      </c>
      <c r="D4865" s="4" t="str">
        <f>VLOOKUP(A4865,predictions!A:B,2,FALSE)</f>
        <v>22/06/2020</v>
      </c>
      <c r="E4865" s="4">
        <f t="shared" si="19"/>
        <v>44004</v>
      </c>
    </row>
    <row r="4866" spans="3:5" ht="13" x14ac:dyDescent="0.15">
      <c r="C4866" s="1" t="str">
        <f ca="1">IFERROR(INDIRECT(ADDRESS(MATCH(A4866,'contribution par jour-semaine'!A:A,0),MATCH(B4866,'contribution par jour-semaine'!$1:$1,0),4,1,"contribution par jour-semaine")),"")</f>
        <v/>
      </c>
      <c r="D4866" s="4" t="str">
        <f>VLOOKUP(A4866,predictions!A:B,2,FALSE)</f>
        <v>22/06/2020</v>
      </c>
      <c r="E4866" s="4">
        <f t="shared" si="19"/>
        <v>44004</v>
      </c>
    </row>
    <row r="4867" spans="3:5" ht="13" x14ac:dyDescent="0.15">
      <c r="C4867" s="1" t="str">
        <f ca="1">IFERROR(INDIRECT(ADDRESS(MATCH(A4867,'contribution par jour-semaine'!A:A,0),MATCH(B4867,'contribution par jour-semaine'!$1:$1,0),4,1,"contribution par jour-semaine")),"")</f>
        <v/>
      </c>
      <c r="D4867" s="4" t="str">
        <f>VLOOKUP(A4867,predictions!A:B,2,FALSE)</f>
        <v>22/06/2020</v>
      </c>
      <c r="E4867" s="4">
        <f t="shared" si="19"/>
        <v>44004</v>
      </c>
    </row>
    <row r="4868" spans="3:5" ht="13" x14ac:dyDescent="0.15">
      <c r="C4868" s="1" t="str">
        <f ca="1">IFERROR(INDIRECT(ADDRESS(MATCH(A4868,'contribution par jour-semaine'!A:A,0),MATCH(B4868,'contribution par jour-semaine'!$1:$1,0),4,1,"contribution par jour-semaine")),"")</f>
        <v/>
      </c>
      <c r="D4868" s="4" t="str">
        <f>VLOOKUP(A4868,predictions!A:B,2,FALSE)</f>
        <v>22/06/2020</v>
      </c>
      <c r="E4868" s="4">
        <f t="shared" si="19"/>
        <v>44004</v>
      </c>
    </row>
    <row r="4869" spans="3:5" ht="13" x14ac:dyDescent="0.15">
      <c r="C4869" s="1" t="str">
        <f ca="1">IFERROR(INDIRECT(ADDRESS(MATCH(A4869,'contribution par jour-semaine'!A:A,0),MATCH(B4869,'contribution par jour-semaine'!$1:$1,0),4,1,"contribution par jour-semaine")),"")</f>
        <v/>
      </c>
      <c r="D4869" s="4" t="str">
        <f>VLOOKUP(A4869,predictions!A:B,2,FALSE)</f>
        <v>22/06/2020</v>
      </c>
      <c r="E4869" s="4">
        <f t="shared" si="19"/>
        <v>44004</v>
      </c>
    </row>
    <row r="4870" spans="3:5" ht="13" x14ac:dyDescent="0.15">
      <c r="C4870" s="1" t="str">
        <f ca="1">IFERROR(INDIRECT(ADDRESS(MATCH(A4870,'contribution par jour-semaine'!A:A,0),MATCH(B4870,'contribution par jour-semaine'!$1:$1,0),4,1,"contribution par jour-semaine")),"")</f>
        <v/>
      </c>
      <c r="D4870" s="4" t="str">
        <f>VLOOKUP(A4870,predictions!A:B,2,FALSE)</f>
        <v>22/06/2020</v>
      </c>
      <c r="E4870" s="4">
        <f t="shared" si="19"/>
        <v>44004</v>
      </c>
    </row>
    <row r="4871" spans="3:5" ht="13" x14ac:dyDescent="0.15">
      <c r="C4871" s="1" t="str">
        <f ca="1">IFERROR(INDIRECT(ADDRESS(MATCH(A4871,'contribution par jour-semaine'!A:A,0),MATCH(B4871,'contribution par jour-semaine'!$1:$1,0),4,1,"contribution par jour-semaine")),"")</f>
        <v/>
      </c>
      <c r="D4871" s="4" t="str">
        <f>VLOOKUP(A4871,predictions!A:B,2,FALSE)</f>
        <v>22/06/2020</v>
      </c>
      <c r="E4871" s="4">
        <f t="shared" si="19"/>
        <v>44004</v>
      </c>
    </row>
    <row r="4872" spans="3:5" ht="13" x14ac:dyDescent="0.15">
      <c r="C4872" s="1" t="str">
        <f ca="1">IFERROR(INDIRECT(ADDRESS(MATCH(A4872,'contribution par jour-semaine'!A:A,0),MATCH(B4872,'contribution par jour-semaine'!$1:$1,0),4,1,"contribution par jour-semaine")),"")</f>
        <v/>
      </c>
      <c r="D4872" s="4" t="str">
        <f>VLOOKUP(A4872,predictions!A:B,2,FALSE)</f>
        <v>22/06/2020</v>
      </c>
      <c r="E4872" s="4">
        <f t="shared" si="19"/>
        <v>44004</v>
      </c>
    </row>
    <row r="4873" spans="3:5" ht="13" x14ac:dyDescent="0.15">
      <c r="C4873" s="1" t="str">
        <f ca="1">IFERROR(INDIRECT(ADDRESS(MATCH(A4873,'contribution par jour-semaine'!A:A,0),MATCH(B4873,'contribution par jour-semaine'!$1:$1,0),4,1,"contribution par jour-semaine")),"")</f>
        <v/>
      </c>
      <c r="D4873" s="4" t="str">
        <f>VLOOKUP(A4873,predictions!A:B,2,FALSE)</f>
        <v>22/06/2020</v>
      </c>
      <c r="E4873" s="4">
        <f t="shared" si="19"/>
        <v>44004</v>
      </c>
    </row>
    <row r="4874" spans="3:5" ht="13" x14ac:dyDescent="0.15">
      <c r="C4874" s="1" t="str">
        <f ca="1">IFERROR(INDIRECT(ADDRESS(MATCH(A4874,'contribution par jour-semaine'!A:A,0),MATCH(B4874,'contribution par jour-semaine'!$1:$1,0),4,1,"contribution par jour-semaine")),"")</f>
        <v/>
      </c>
      <c r="D4874" s="4" t="str">
        <f>VLOOKUP(A4874,predictions!A:B,2,FALSE)</f>
        <v>22/06/2020</v>
      </c>
      <c r="E4874" s="4">
        <f t="shared" si="19"/>
        <v>44004</v>
      </c>
    </row>
    <row r="4875" spans="3:5" ht="13" x14ac:dyDescent="0.15">
      <c r="C4875" s="1" t="str">
        <f ca="1">IFERROR(INDIRECT(ADDRESS(MATCH(A4875,'contribution par jour-semaine'!A:A,0),MATCH(B4875,'contribution par jour-semaine'!$1:$1,0),4,1,"contribution par jour-semaine")),"")</f>
        <v/>
      </c>
      <c r="D4875" s="4" t="str">
        <f>VLOOKUP(A4875,predictions!A:B,2,FALSE)</f>
        <v>22/06/2020</v>
      </c>
      <c r="E4875" s="4">
        <f t="shared" si="19"/>
        <v>44004</v>
      </c>
    </row>
    <row r="4876" spans="3:5" ht="13" x14ac:dyDescent="0.15">
      <c r="C4876" s="1" t="str">
        <f ca="1">IFERROR(INDIRECT(ADDRESS(MATCH(A4876,'contribution par jour-semaine'!A:A,0),MATCH(B4876,'contribution par jour-semaine'!$1:$1,0),4,1,"contribution par jour-semaine")),"")</f>
        <v/>
      </c>
      <c r="D4876" s="4" t="str">
        <f>VLOOKUP(A4876,predictions!A:B,2,FALSE)</f>
        <v>22/06/2020</v>
      </c>
      <c r="E4876" s="4">
        <f t="shared" si="19"/>
        <v>44004</v>
      </c>
    </row>
    <row r="4877" spans="3:5" ht="13" x14ac:dyDescent="0.15">
      <c r="C4877" s="1" t="str">
        <f ca="1">IFERROR(INDIRECT(ADDRESS(MATCH(A4877,'contribution par jour-semaine'!A:A,0),MATCH(B4877,'contribution par jour-semaine'!$1:$1,0),4,1,"contribution par jour-semaine")),"")</f>
        <v/>
      </c>
      <c r="D4877" s="4" t="str">
        <f>VLOOKUP(A4877,predictions!A:B,2,FALSE)</f>
        <v>22/06/2020</v>
      </c>
      <c r="E4877" s="4">
        <f t="shared" si="19"/>
        <v>44004</v>
      </c>
    </row>
    <row r="4878" spans="3:5" ht="13" x14ac:dyDescent="0.15">
      <c r="C4878" s="1" t="str">
        <f ca="1">IFERROR(INDIRECT(ADDRESS(MATCH(A4878,'contribution par jour-semaine'!A:A,0),MATCH(B4878,'contribution par jour-semaine'!$1:$1,0),4,1,"contribution par jour-semaine")),"")</f>
        <v/>
      </c>
      <c r="D4878" s="4" t="str">
        <f>VLOOKUP(A4878,predictions!A:B,2,FALSE)</f>
        <v>22/06/2020</v>
      </c>
      <c r="E4878" s="4">
        <f t="shared" si="19"/>
        <v>44004</v>
      </c>
    </row>
    <row r="4879" spans="3:5" ht="13" x14ac:dyDescent="0.15">
      <c r="C4879" s="1" t="str">
        <f ca="1">IFERROR(INDIRECT(ADDRESS(MATCH(A4879,'contribution par jour-semaine'!A:A,0),MATCH(B4879,'contribution par jour-semaine'!$1:$1,0),4,1,"contribution par jour-semaine")),"")</f>
        <v/>
      </c>
      <c r="D4879" s="4" t="str">
        <f>VLOOKUP(A4879,predictions!A:B,2,FALSE)</f>
        <v>22/06/2020</v>
      </c>
      <c r="E4879" s="4">
        <f t="shared" si="19"/>
        <v>44004</v>
      </c>
    </row>
    <row r="4880" spans="3:5" ht="13" x14ac:dyDescent="0.15">
      <c r="C4880" s="1" t="str">
        <f ca="1">IFERROR(INDIRECT(ADDRESS(MATCH(A4880,'contribution par jour-semaine'!A:A,0),MATCH(B4880,'contribution par jour-semaine'!$1:$1,0),4,1,"contribution par jour-semaine")),"")</f>
        <v/>
      </c>
      <c r="D4880" s="4" t="str">
        <f>VLOOKUP(A4880,predictions!A:B,2,FALSE)</f>
        <v>22/06/2020</v>
      </c>
      <c r="E4880" s="4">
        <f t="shared" si="19"/>
        <v>44004</v>
      </c>
    </row>
    <row r="4881" spans="3:5" ht="13" x14ac:dyDescent="0.15">
      <c r="C4881" s="1" t="str">
        <f ca="1">IFERROR(INDIRECT(ADDRESS(MATCH(A4881,'contribution par jour-semaine'!A:A,0),MATCH(B4881,'contribution par jour-semaine'!$1:$1,0),4,1,"contribution par jour-semaine")),"")</f>
        <v/>
      </c>
      <c r="D4881" s="4" t="str">
        <f>VLOOKUP(A4881,predictions!A:B,2,FALSE)</f>
        <v>22/06/2020</v>
      </c>
      <c r="E4881" s="4">
        <f t="shared" si="19"/>
        <v>44004</v>
      </c>
    </row>
    <row r="4882" spans="3:5" ht="13" x14ac:dyDescent="0.15">
      <c r="C4882" s="1" t="str">
        <f ca="1">IFERROR(INDIRECT(ADDRESS(MATCH(A4882,'contribution par jour-semaine'!A:A,0),MATCH(B4882,'contribution par jour-semaine'!$1:$1,0),4,1,"contribution par jour-semaine")),"")</f>
        <v/>
      </c>
      <c r="D4882" s="4" t="str">
        <f>VLOOKUP(A4882,predictions!A:B,2,FALSE)</f>
        <v>22/06/2020</v>
      </c>
      <c r="E4882" s="4">
        <f t="shared" si="19"/>
        <v>44004</v>
      </c>
    </row>
    <row r="4883" spans="3:5" ht="13" x14ac:dyDescent="0.15">
      <c r="C4883" s="1" t="str">
        <f ca="1">IFERROR(INDIRECT(ADDRESS(MATCH(A4883,'contribution par jour-semaine'!A:A,0),MATCH(B4883,'contribution par jour-semaine'!$1:$1,0),4,1,"contribution par jour-semaine")),"")</f>
        <v/>
      </c>
      <c r="D4883" s="4" t="str">
        <f>VLOOKUP(A4883,predictions!A:B,2,FALSE)</f>
        <v>22/06/2020</v>
      </c>
      <c r="E4883" s="4">
        <f t="shared" si="19"/>
        <v>44004</v>
      </c>
    </row>
    <row r="4884" spans="3:5" ht="13" x14ac:dyDescent="0.15">
      <c r="C4884" s="1" t="str">
        <f ca="1">IFERROR(INDIRECT(ADDRESS(MATCH(A4884,'contribution par jour-semaine'!A:A,0),MATCH(B4884,'contribution par jour-semaine'!$1:$1,0),4,1,"contribution par jour-semaine")),"")</f>
        <v/>
      </c>
      <c r="D4884" s="4" t="str">
        <f>VLOOKUP(A4884,predictions!A:B,2,FALSE)</f>
        <v>22/06/2020</v>
      </c>
      <c r="E4884" s="4">
        <f t="shared" si="19"/>
        <v>44004</v>
      </c>
    </row>
    <row r="4885" spans="3:5" ht="13" x14ac:dyDescent="0.15">
      <c r="C4885" s="1" t="str">
        <f ca="1">IFERROR(INDIRECT(ADDRESS(MATCH(A4885,'contribution par jour-semaine'!A:A,0),MATCH(B4885,'contribution par jour-semaine'!$1:$1,0),4,1,"contribution par jour-semaine")),"")</f>
        <v/>
      </c>
      <c r="D4885" s="4" t="str">
        <f>VLOOKUP(A4885,predictions!A:B,2,FALSE)</f>
        <v>22/06/2020</v>
      </c>
      <c r="E4885" s="4">
        <f t="shared" si="19"/>
        <v>44004</v>
      </c>
    </row>
    <row r="4886" spans="3:5" ht="13" x14ac:dyDescent="0.15">
      <c r="C4886" s="1" t="str">
        <f ca="1">IFERROR(INDIRECT(ADDRESS(MATCH(A4886,'contribution par jour-semaine'!A:A,0),MATCH(B4886,'contribution par jour-semaine'!$1:$1,0),4,1,"contribution par jour-semaine")),"")</f>
        <v/>
      </c>
      <c r="D4886" s="4" t="str">
        <f>VLOOKUP(A4886,predictions!A:B,2,FALSE)</f>
        <v>22/06/2020</v>
      </c>
      <c r="E4886" s="4">
        <f t="shared" si="19"/>
        <v>44004</v>
      </c>
    </row>
    <row r="4887" spans="3:5" ht="13" x14ac:dyDescent="0.15">
      <c r="C4887" s="1" t="str">
        <f ca="1">IFERROR(INDIRECT(ADDRESS(MATCH(A4887,'contribution par jour-semaine'!A:A,0),MATCH(B4887,'contribution par jour-semaine'!$1:$1,0),4,1,"contribution par jour-semaine")),"")</f>
        <v/>
      </c>
      <c r="D4887" s="4" t="str">
        <f>VLOOKUP(A4887,predictions!A:B,2,FALSE)</f>
        <v>22/06/2020</v>
      </c>
      <c r="E4887" s="4">
        <f t="shared" si="19"/>
        <v>44004</v>
      </c>
    </row>
    <row r="4888" spans="3:5" ht="13" x14ac:dyDescent="0.15">
      <c r="C4888" s="1" t="str">
        <f ca="1">IFERROR(INDIRECT(ADDRESS(MATCH(A4888,'contribution par jour-semaine'!A:A,0),MATCH(B4888,'contribution par jour-semaine'!$1:$1,0),4,1,"contribution par jour-semaine")),"")</f>
        <v/>
      </c>
      <c r="D4888" s="4" t="str">
        <f>VLOOKUP(A4888,predictions!A:B,2,FALSE)</f>
        <v>22/06/2020</v>
      </c>
      <c r="E4888" s="4">
        <f t="shared" si="19"/>
        <v>44004</v>
      </c>
    </row>
    <row r="4889" spans="3:5" ht="13" x14ac:dyDescent="0.15">
      <c r="C4889" s="1" t="str">
        <f ca="1">IFERROR(INDIRECT(ADDRESS(MATCH(A4889,'contribution par jour-semaine'!A:A,0),MATCH(B4889,'contribution par jour-semaine'!$1:$1,0),4,1,"contribution par jour-semaine")),"")</f>
        <v/>
      </c>
      <c r="D4889" s="4" t="str">
        <f>VLOOKUP(A4889,predictions!A:B,2,FALSE)</f>
        <v>22/06/2020</v>
      </c>
      <c r="E4889" s="4">
        <f t="shared" si="19"/>
        <v>44004</v>
      </c>
    </row>
    <row r="4890" spans="3:5" ht="13" x14ac:dyDescent="0.15">
      <c r="C4890" s="1" t="str">
        <f ca="1">IFERROR(INDIRECT(ADDRESS(MATCH(A4890,'contribution par jour-semaine'!A:A,0),MATCH(B4890,'contribution par jour-semaine'!$1:$1,0),4,1,"contribution par jour-semaine")),"")</f>
        <v/>
      </c>
      <c r="D4890" s="4" t="str">
        <f>VLOOKUP(A4890,predictions!A:B,2,FALSE)</f>
        <v>22/06/2020</v>
      </c>
      <c r="E4890" s="4">
        <f t="shared" si="19"/>
        <v>44004</v>
      </c>
    </row>
    <row r="4891" spans="3:5" ht="13" x14ac:dyDescent="0.15">
      <c r="C4891" s="1" t="str">
        <f ca="1">IFERROR(INDIRECT(ADDRESS(MATCH(A4891,'contribution par jour-semaine'!A:A,0),MATCH(B4891,'contribution par jour-semaine'!$1:$1,0),4,1,"contribution par jour-semaine")),"")</f>
        <v/>
      </c>
      <c r="D4891" s="4" t="str">
        <f>VLOOKUP(A4891,predictions!A:B,2,FALSE)</f>
        <v>22/06/2020</v>
      </c>
      <c r="E4891" s="4">
        <f t="shared" si="19"/>
        <v>44004</v>
      </c>
    </row>
    <row r="4892" spans="3:5" ht="13" x14ac:dyDescent="0.15">
      <c r="C4892" s="1" t="str">
        <f ca="1">IFERROR(INDIRECT(ADDRESS(MATCH(A4892,'contribution par jour-semaine'!A:A,0),MATCH(B4892,'contribution par jour-semaine'!$1:$1,0),4,1,"contribution par jour-semaine")),"")</f>
        <v/>
      </c>
      <c r="D4892" s="4" t="str">
        <f>VLOOKUP(A4892,predictions!A:B,2,FALSE)</f>
        <v>22/06/2020</v>
      </c>
      <c r="E4892" s="4">
        <f t="shared" si="19"/>
        <v>44004</v>
      </c>
    </row>
    <row r="4893" spans="3:5" ht="13" x14ac:dyDescent="0.15">
      <c r="C4893" s="1" t="str">
        <f ca="1">IFERROR(INDIRECT(ADDRESS(MATCH(A4893,'contribution par jour-semaine'!A:A,0),MATCH(B4893,'contribution par jour-semaine'!$1:$1,0),4,1,"contribution par jour-semaine")),"")</f>
        <v/>
      </c>
      <c r="D4893" s="4" t="str">
        <f>VLOOKUP(A4893,predictions!A:B,2,FALSE)</f>
        <v>22/06/2020</v>
      </c>
      <c r="E4893" s="4">
        <f t="shared" si="19"/>
        <v>44004</v>
      </c>
    </row>
    <row r="4894" spans="3:5" ht="13" x14ac:dyDescent="0.15">
      <c r="C4894" s="1" t="str">
        <f ca="1">IFERROR(INDIRECT(ADDRESS(MATCH(A4894,'contribution par jour-semaine'!A:A,0),MATCH(B4894,'contribution par jour-semaine'!$1:$1,0),4,1,"contribution par jour-semaine")),"")</f>
        <v/>
      </c>
      <c r="D4894" s="4" t="str">
        <f>VLOOKUP(A4894,predictions!A:B,2,FALSE)</f>
        <v>22/06/2020</v>
      </c>
      <c r="E4894" s="4">
        <f t="shared" si="19"/>
        <v>44004</v>
      </c>
    </row>
    <row r="4895" spans="3:5" ht="13" x14ac:dyDescent="0.15">
      <c r="C4895" s="1" t="str">
        <f ca="1">IFERROR(INDIRECT(ADDRESS(MATCH(A4895,'contribution par jour-semaine'!A:A,0),MATCH(B4895,'contribution par jour-semaine'!$1:$1,0),4,1,"contribution par jour-semaine")),"")</f>
        <v/>
      </c>
      <c r="D4895" s="4" t="str">
        <f>VLOOKUP(A4895,predictions!A:B,2,FALSE)</f>
        <v>22/06/2020</v>
      </c>
      <c r="E4895" s="4">
        <f t="shared" si="19"/>
        <v>44004</v>
      </c>
    </row>
    <row r="4896" spans="3:5" ht="13" x14ac:dyDescent="0.15">
      <c r="C4896" s="1" t="str">
        <f ca="1">IFERROR(INDIRECT(ADDRESS(MATCH(A4896,'contribution par jour-semaine'!A:A,0),MATCH(B4896,'contribution par jour-semaine'!$1:$1,0),4,1,"contribution par jour-semaine")),"")</f>
        <v/>
      </c>
      <c r="D4896" s="4" t="str">
        <f>VLOOKUP(A4896,predictions!A:B,2,FALSE)</f>
        <v>22/06/2020</v>
      </c>
      <c r="E4896" s="4">
        <f t="shared" si="19"/>
        <v>44004</v>
      </c>
    </row>
    <row r="4897" spans="3:5" ht="13" x14ac:dyDescent="0.15">
      <c r="C4897" s="1" t="str">
        <f ca="1">IFERROR(INDIRECT(ADDRESS(MATCH(A4897,'contribution par jour-semaine'!A:A,0),MATCH(B4897,'contribution par jour-semaine'!$1:$1,0),4,1,"contribution par jour-semaine")),"")</f>
        <v/>
      </c>
      <c r="D4897" s="4" t="str">
        <f>VLOOKUP(A4897,predictions!A:B,2,FALSE)</f>
        <v>22/06/2020</v>
      </c>
      <c r="E4897" s="4">
        <f t="shared" si="19"/>
        <v>44004</v>
      </c>
    </row>
    <row r="4898" spans="3:5" ht="13" x14ac:dyDescent="0.15">
      <c r="C4898" s="1" t="str">
        <f ca="1">IFERROR(INDIRECT(ADDRESS(MATCH(A4898,'contribution par jour-semaine'!A:A,0),MATCH(B4898,'contribution par jour-semaine'!$1:$1,0),4,1,"contribution par jour-semaine")),"")</f>
        <v/>
      </c>
      <c r="D4898" s="4" t="str">
        <f>VLOOKUP(A4898,predictions!A:B,2,FALSE)</f>
        <v>22/06/2020</v>
      </c>
      <c r="E4898" s="4">
        <f t="shared" si="19"/>
        <v>44004</v>
      </c>
    </row>
    <row r="4899" spans="3:5" ht="13" x14ac:dyDescent="0.15">
      <c r="C4899" s="1" t="str">
        <f ca="1">IFERROR(INDIRECT(ADDRESS(MATCH(A4899,'contribution par jour-semaine'!A:A,0),MATCH(B4899,'contribution par jour-semaine'!$1:$1,0),4,1,"contribution par jour-semaine")),"")</f>
        <v/>
      </c>
      <c r="D4899" s="4" t="str">
        <f>VLOOKUP(A4899,predictions!A:B,2,FALSE)</f>
        <v>22/06/2020</v>
      </c>
      <c r="E4899" s="4">
        <f t="shared" si="19"/>
        <v>44004</v>
      </c>
    </row>
    <row r="4900" spans="3:5" ht="13" x14ac:dyDescent="0.15">
      <c r="C4900" s="1" t="str">
        <f ca="1">IFERROR(INDIRECT(ADDRESS(MATCH(A4900,'contribution par jour-semaine'!A:A,0),MATCH(B4900,'contribution par jour-semaine'!$1:$1,0),4,1,"contribution par jour-semaine")),"")</f>
        <v/>
      </c>
      <c r="D4900" s="4" t="str">
        <f>VLOOKUP(A4900,predictions!A:B,2,FALSE)</f>
        <v>22/06/2020</v>
      </c>
      <c r="E4900" s="4">
        <f t="shared" si="19"/>
        <v>44004</v>
      </c>
    </row>
    <row r="4901" spans="3:5" ht="13" x14ac:dyDescent="0.15">
      <c r="C4901" s="1" t="str">
        <f ca="1">IFERROR(INDIRECT(ADDRESS(MATCH(A4901,'contribution par jour-semaine'!A:A,0),MATCH(B4901,'contribution par jour-semaine'!$1:$1,0),4,1,"contribution par jour-semaine")),"")</f>
        <v/>
      </c>
      <c r="D4901" s="4" t="str">
        <f>VLOOKUP(A4901,predictions!A:B,2,FALSE)</f>
        <v>22/06/2020</v>
      </c>
      <c r="E4901" s="4">
        <f t="shared" si="19"/>
        <v>44004</v>
      </c>
    </row>
    <row r="4902" spans="3:5" ht="13" x14ac:dyDescent="0.15">
      <c r="C4902" s="1" t="str">
        <f ca="1">IFERROR(INDIRECT(ADDRESS(MATCH(A4902,'contribution par jour-semaine'!A:A,0),MATCH(B4902,'contribution par jour-semaine'!$1:$1,0),4,1,"contribution par jour-semaine")),"")</f>
        <v/>
      </c>
      <c r="D4902" s="4" t="str">
        <f>VLOOKUP(A4902,predictions!A:B,2,FALSE)</f>
        <v>22/06/2020</v>
      </c>
      <c r="E4902" s="4">
        <f t="shared" si="19"/>
        <v>44004</v>
      </c>
    </row>
    <row r="4903" spans="3:5" ht="13" x14ac:dyDescent="0.15">
      <c r="C4903" s="1" t="str">
        <f ca="1">IFERROR(INDIRECT(ADDRESS(MATCH(A4903,'contribution par jour-semaine'!A:A,0),MATCH(B4903,'contribution par jour-semaine'!$1:$1,0),4,1,"contribution par jour-semaine")),"")</f>
        <v/>
      </c>
      <c r="D4903" s="4" t="str">
        <f>VLOOKUP(A4903,predictions!A:B,2,FALSE)</f>
        <v>22/06/2020</v>
      </c>
      <c r="E4903" s="4">
        <f t="shared" si="19"/>
        <v>44004</v>
      </c>
    </row>
    <row r="4904" spans="3:5" ht="13" x14ac:dyDescent="0.15">
      <c r="C4904" s="1" t="str">
        <f ca="1">IFERROR(INDIRECT(ADDRESS(MATCH(A4904,'contribution par jour-semaine'!A:A,0),MATCH(B4904,'contribution par jour-semaine'!$1:$1,0),4,1,"contribution par jour-semaine")),"")</f>
        <v/>
      </c>
      <c r="D4904" s="4" t="str">
        <f>VLOOKUP(A4904,predictions!A:B,2,FALSE)</f>
        <v>22/06/2020</v>
      </c>
      <c r="E4904" s="4">
        <f t="shared" si="19"/>
        <v>44004</v>
      </c>
    </row>
    <row r="4905" spans="3:5" ht="13" x14ac:dyDescent="0.15">
      <c r="C4905" s="1" t="str">
        <f ca="1">IFERROR(INDIRECT(ADDRESS(MATCH(A4905,'contribution par jour-semaine'!A:A,0),MATCH(B4905,'contribution par jour-semaine'!$1:$1,0),4,1,"contribution par jour-semaine")),"")</f>
        <v/>
      </c>
      <c r="D4905" s="4" t="str">
        <f>VLOOKUP(A4905,predictions!A:B,2,FALSE)</f>
        <v>22/06/2020</v>
      </c>
      <c r="E4905" s="4">
        <f t="shared" si="19"/>
        <v>44004</v>
      </c>
    </row>
    <row r="4906" spans="3:5" ht="13" x14ac:dyDescent="0.15">
      <c r="C4906" s="1" t="str">
        <f ca="1">IFERROR(INDIRECT(ADDRESS(MATCH(A4906,'contribution par jour-semaine'!A:A,0),MATCH(B4906,'contribution par jour-semaine'!$1:$1,0),4,1,"contribution par jour-semaine")),"")</f>
        <v/>
      </c>
      <c r="D4906" s="4" t="str">
        <f>VLOOKUP(A4906,predictions!A:B,2,FALSE)</f>
        <v>22/06/2020</v>
      </c>
      <c r="E4906" s="4">
        <f t="shared" si="19"/>
        <v>44004</v>
      </c>
    </row>
    <row r="4907" spans="3:5" ht="13" x14ac:dyDescent="0.15">
      <c r="C4907" s="1" t="str">
        <f ca="1">IFERROR(INDIRECT(ADDRESS(MATCH(A4907,'contribution par jour-semaine'!A:A,0),MATCH(B4907,'contribution par jour-semaine'!$1:$1,0),4,1,"contribution par jour-semaine")),"")</f>
        <v/>
      </c>
      <c r="D4907" s="4" t="str">
        <f>VLOOKUP(A4907,predictions!A:B,2,FALSE)</f>
        <v>22/06/2020</v>
      </c>
      <c r="E4907" s="4">
        <f t="shared" si="19"/>
        <v>44004</v>
      </c>
    </row>
    <row r="4908" spans="3:5" ht="13" x14ac:dyDescent="0.15">
      <c r="C4908" s="1" t="str">
        <f ca="1">IFERROR(INDIRECT(ADDRESS(MATCH(A4908,'contribution par jour-semaine'!A:A,0),MATCH(B4908,'contribution par jour-semaine'!$1:$1,0),4,1,"contribution par jour-semaine")),"")</f>
        <v/>
      </c>
      <c r="D4908" s="4" t="str">
        <f>VLOOKUP(A4908,predictions!A:B,2,FALSE)</f>
        <v>22/06/2020</v>
      </c>
      <c r="E4908" s="4">
        <f t="shared" si="19"/>
        <v>44004</v>
      </c>
    </row>
    <row r="4909" spans="3:5" ht="13" x14ac:dyDescent="0.15">
      <c r="C4909" s="1" t="str">
        <f ca="1">IFERROR(INDIRECT(ADDRESS(MATCH(A4909,'contribution par jour-semaine'!A:A,0),MATCH(B4909,'contribution par jour-semaine'!$1:$1,0),4,1,"contribution par jour-semaine")),"")</f>
        <v/>
      </c>
      <c r="D4909" s="4" t="str">
        <f>VLOOKUP(A4909,predictions!A:B,2,FALSE)</f>
        <v>22/06/2020</v>
      </c>
      <c r="E4909" s="4">
        <f t="shared" si="19"/>
        <v>44004</v>
      </c>
    </row>
    <row r="4910" spans="3:5" ht="13" x14ac:dyDescent="0.15">
      <c r="C4910" s="1" t="str">
        <f ca="1">IFERROR(INDIRECT(ADDRESS(MATCH(A4910,'contribution par jour-semaine'!A:A,0),MATCH(B4910,'contribution par jour-semaine'!$1:$1,0),4,1,"contribution par jour-semaine")),"")</f>
        <v/>
      </c>
      <c r="D4910" s="4" t="str">
        <f>VLOOKUP(A4910,predictions!A:B,2,FALSE)</f>
        <v>22/06/2020</v>
      </c>
      <c r="E4910" s="4">
        <f t="shared" si="19"/>
        <v>44004</v>
      </c>
    </row>
    <row r="4911" spans="3:5" ht="13" x14ac:dyDescent="0.15">
      <c r="C4911" s="1" t="str">
        <f ca="1">IFERROR(INDIRECT(ADDRESS(MATCH(A4911,'contribution par jour-semaine'!A:A,0),MATCH(B4911,'contribution par jour-semaine'!$1:$1,0),4,1,"contribution par jour-semaine")),"")</f>
        <v/>
      </c>
      <c r="D4911" s="4" t="str">
        <f>VLOOKUP(A4911,predictions!A:B,2,FALSE)</f>
        <v>22/06/2020</v>
      </c>
      <c r="E4911" s="4">
        <f t="shared" si="19"/>
        <v>44004</v>
      </c>
    </row>
    <row r="4912" spans="3:5" ht="13" x14ac:dyDescent="0.15">
      <c r="C4912" s="1" t="str">
        <f ca="1">IFERROR(INDIRECT(ADDRESS(MATCH(A4912,'contribution par jour-semaine'!A:A,0),MATCH(B4912,'contribution par jour-semaine'!$1:$1,0),4,1,"contribution par jour-semaine")),"")</f>
        <v/>
      </c>
      <c r="D4912" s="4" t="str">
        <f>VLOOKUP(A4912,predictions!A:B,2,FALSE)</f>
        <v>22/06/2020</v>
      </c>
      <c r="E4912" s="4">
        <f t="shared" si="19"/>
        <v>44004</v>
      </c>
    </row>
    <row r="4913" spans="3:5" ht="13" x14ac:dyDescent="0.15">
      <c r="C4913" s="1" t="str">
        <f ca="1">IFERROR(INDIRECT(ADDRESS(MATCH(A4913,'contribution par jour-semaine'!A:A,0),MATCH(B4913,'contribution par jour-semaine'!$1:$1,0),4,1,"contribution par jour-semaine")),"")</f>
        <v/>
      </c>
      <c r="D4913" s="4" t="str">
        <f>VLOOKUP(A4913,predictions!A:B,2,FALSE)</f>
        <v>22/06/2020</v>
      </c>
      <c r="E4913" s="4">
        <f t="shared" si="19"/>
        <v>44004</v>
      </c>
    </row>
    <row r="4914" spans="3:5" ht="13" x14ac:dyDescent="0.15">
      <c r="C4914" s="1" t="str">
        <f ca="1">IFERROR(INDIRECT(ADDRESS(MATCH(A4914,'contribution par jour-semaine'!A:A,0),MATCH(B4914,'contribution par jour-semaine'!$1:$1,0),4,1,"contribution par jour-semaine")),"")</f>
        <v/>
      </c>
      <c r="D4914" s="4" t="str">
        <f>VLOOKUP(A4914,predictions!A:B,2,FALSE)</f>
        <v>22/06/2020</v>
      </c>
      <c r="E4914" s="4">
        <f t="shared" si="19"/>
        <v>44004</v>
      </c>
    </row>
    <row r="4915" spans="3:5" ht="13" x14ac:dyDescent="0.15">
      <c r="C4915" s="1" t="str">
        <f ca="1">IFERROR(INDIRECT(ADDRESS(MATCH(A4915,'contribution par jour-semaine'!A:A,0),MATCH(B4915,'contribution par jour-semaine'!$1:$1,0),4,1,"contribution par jour-semaine")),"")</f>
        <v/>
      </c>
      <c r="D4915" s="4" t="str">
        <f>VLOOKUP(A4915,predictions!A:B,2,FALSE)</f>
        <v>22/06/2020</v>
      </c>
      <c r="E4915" s="4">
        <f t="shared" si="19"/>
        <v>44004</v>
      </c>
    </row>
    <row r="4916" spans="3:5" ht="13" x14ac:dyDescent="0.15">
      <c r="C4916" s="1" t="str">
        <f ca="1">IFERROR(INDIRECT(ADDRESS(MATCH(A4916,'contribution par jour-semaine'!A:A,0),MATCH(B4916,'contribution par jour-semaine'!$1:$1,0),4,1,"contribution par jour-semaine")),"")</f>
        <v/>
      </c>
      <c r="D4916" s="4" t="str">
        <f>VLOOKUP(A4916,predictions!A:B,2,FALSE)</f>
        <v>22/06/2020</v>
      </c>
      <c r="E4916" s="4">
        <f t="shared" si="19"/>
        <v>44004</v>
      </c>
    </row>
    <row r="4917" spans="3:5" ht="13" x14ac:dyDescent="0.15">
      <c r="C4917" s="1" t="str">
        <f ca="1">IFERROR(INDIRECT(ADDRESS(MATCH(A4917,'contribution par jour-semaine'!A:A,0),MATCH(B4917,'contribution par jour-semaine'!$1:$1,0),4,1,"contribution par jour-semaine")),"")</f>
        <v/>
      </c>
      <c r="D4917" s="4" t="str">
        <f>VLOOKUP(A4917,predictions!A:B,2,FALSE)</f>
        <v>22/06/2020</v>
      </c>
      <c r="E4917" s="4">
        <f t="shared" si="19"/>
        <v>44004</v>
      </c>
    </row>
    <row r="4918" spans="3:5" ht="13" x14ac:dyDescent="0.15">
      <c r="C4918" s="1" t="str">
        <f ca="1">IFERROR(INDIRECT(ADDRESS(MATCH(A4918,'contribution par jour-semaine'!A:A,0),MATCH(B4918,'contribution par jour-semaine'!$1:$1,0),4,1,"contribution par jour-semaine")),"")</f>
        <v/>
      </c>
      <c r="D4918" s="4" t="str">
        <f>VLOOKUP(A4918,predictions!A:B,2,FALSE)</f>
        <v>22/06/2020</v>
      </c>
      <c r="E4918" s="4">
        <f t="shared" si="19"/>
        <v>44004</v>
      </c>
    </row>
    <row r="4919" spans="3:5" ht="13" x14ac:dyDescent="0.15">
      <c r="C4919" s="1" t="str">
        <f ca="1">IFERROR(INDIRECT(ADDRESS(MATCH(A4919,'contribution par jour-semaine'!A:A,0),MATCH(B4919,'contribution par jour-semaine'!$1:$1,0),4,1,"contribution par jour-semaine")),"")</f>
        <v/>
      </c>
      <c r="D4919" s="4" t="str">
        <f>VLOOKUP(A4919,predictions!A:B,2,FALSE)</f>
        <v>22/06/2020</v>
      </c>
      <c r="E4919" s="4">
        <f t="shared" si="19"/>
        <v>44004</v>
      </c>
    </row>
    <row r="4920" spans="3:5" ht="13" x14ac:dyDescent="0.15">
      <c r="C4920" s="1" t="str">
        <f ca="1">IFERROR(INDIRECT(ADDRESS(MATCH(A4920,'contribution par jour-semaine'!A:A,0),MATCH(B4920,'contribution par jour-semaine'!$1:$1,0),4,1,"contribution par jour-semaine")),"")</f>
        <v/>
      </c>
      <c r="D4920" s="4" t="str">
        <f>VLOOKUP(A4920,predictions!A:B,2,FALSE)</f>
        <v>22/06/2020</v>
      </c>
      <c r="E4920" s="4">
        <f t="shared" si="19"/>
        <v>44004</v>
      </c>
    </row>
    <row r="4921" spans="3:5" ht="13" x14ac:dyDescent="0.15">
      <c r="C4921" s="1" t="str">
        <f ca="1">IFERROR(INDIRECT(ADDRESS(MATCH(A4921,'contribution par jour-semaine'!A:A,0),MATCH(B4921,'contribution par jour-semaine'!$1:$1,0),4,1,"contribution par jour-semaine")),"")</f>
        <v/>
      </c>
      <c r="D4921" s="4" t="str">
        <f>VLOOKUP(A4921,predictions!A:B,2,FALSE)</f>
        <v>22/06/2020</v>
      </c>
      <c r="E4921" s="4">
        <f t="shared" si="19"/>
        <v>44004</v>
      </c>
    </row>
    <row r="4922" spans="3:5" ht="13" x14ac:dyDescent="0.15">
      <c r="C4922" s="1" t="str">
        <f ca="1">IFERROR(INDIRECT(ADDRESS(MATCH(A4922,'contribution par jour-semaine'!A:A,0),MATCH(B4922,'contribution par jour-semaine'!$1:$1,0),4,1,"contribution par jour-semaine")),"")</f>
        <v/>
      </c>
      <c r="D4922" s="4" t="str">
        <f>VLOOKUP(A4922,predictions!A:B,2,FALSE)</f>
        <v>22/06/2020</v>
      </c>
      <c r="E4922" s="4">
        <f t="shared" si="19"/>
        <v>44004</v>
      </c>
    </row>
    <row r="4923" spans="3:5" ht="13" x14ac:dyDescent="0.15">
      <c r="C4923" s="1" t="str">
        <f ca="1">IFERROR(INDIRECT(ADDRESS(MATCH(A4923,'contribution par jour-semaine'!A:A,0),MATCH(B4923,'contribution par jour-semaine'!$1:$1,0),4,1,"contribution par jour-semaine")),"")</f>
        <v/>
      </c>
      <c r="D4923" s="4" t="str">
        <f>VLOOKUP(A4923,predictions!A:B,2,FALSE)</f>
        <v>22/06/2020</v>
      </c>
      <c r="E4923" s="4">
        <f t="shared" si="19"/>
        <v>44004</v>
      </c>
    </row>
    <row r="4924" spans="3:5" ht="13" x14ac:dyDescent="0.15">
      <c r="C4924" s="1" t="str">
        <f ca="1">IFERROR(INDIRECT(ADDRESS(MATCH(A4924,'contribution par jour-semaine'!A:A,0),MATCH(B4924,'contribution par jour-semaine'!$1:$1,0),4,1,"contribution par jour-semaine")),"")</f>
        <v/>
      </c>
      <c r="D4924" s="4" t="str">
        <f>VLOOKUP(A4924,predictions!A:B,2,FALSE)</f>
        <v>22/06/2020</v>
      </c>
      <c r="E4924" s="4">
        <f t="shared" si="19"/>
        <v>44004</v>
      </c>
    </row>
    <row r="4925" spans="3:5" ht="13" x14ac:dyDescent="0.15">
      <c r="C4925" s="1" t="str">
        <f ca="1">IFERROR(INDIRECT(ADDRESS(MATCH(A4925,'contribution par jour-semaine'!A:A,0),MATCH(B4925,'contribution par jour-semaine'!$1:$1,0),4,1,"contribution par jour-semaine")),"")</f>
        <v/>
      </c>
      <c r="D4925" s="4" t="str">
        <f>VLOOKUP(A4925,predictions!A:B,2,FALSE)</f>
        <v>22/06/2020</v>
      </c>
      <c r="E4925" s="4">
        <f t="shared" si="19"/>
        <v>44004</v>
      </c>
    </row>
    <row r="4926" spans="3:5" ht="13" x14ac:dyDescent="0.15">
      <c r="C4926" s="1" t="str">
        <f ca="1">IFERROR(INDIRECT(ADDRESS(MATCH(A4926,'contribution par jour-semaine'!A:A,0),MATCH(B4926,'contribution par jour-semaine'!$1:$1,0),4,1,"contribution par jour-semaine")),"")</f>
        <v/>
      </c>
      <c r="D4926" s="4" t="str">
        <f>VLOOKUP(A4926,predictions!A:B,2,FALSE)</f>
        <v>22/06/2020</v>
      </c>
      <c r="E4926" s="4">
        <f t="shared" si="19"/>
        <v>44004</v>
      </c>
    </row>
    <row r="4927" spans="3:5" ht="13" x14ac:dyDescent="0.15">
      <c r="C4927" s="1" t="str">
        <f ca="1">IFERROR(INDIRECT(ADDRESS(MATCH(A4927,'contribution par jour-semaine'!A:A,0),MATCH(B4927,'contribution par jour-semaine'!$1:$1,0),4,1,"contribution par jour-semaine")),"")</f>
        <v/>
      </c>
      <c r="D4927" s="4" t="str">
        <f>VLOOKUP(A4927,predictions!A:B,2,FALSE)</f>
        <v>22/06/2020</v>
      </c>
      <c r="E4927" s="4">
        <f t="shared" si="19"/>
        <v>44004</v>
      </c>
    </row>
    <row r="4928" spans="3:5" ht="13" x14ac:dyDescent="0.15">
      <c r="C4928" s="1" t="str">
        <f ca="1">IFERROR(INDIRECT(ADDRESS(MATCH(A4928,'contribution par jour-semaine'!A:A,0),MATCH(B4928,'contribution par jour-semaine'!$1:$1,0),4,1,"contribution par jour-semaine")),"")</f>
        <v/>
      </c>
      <c r="D4928" s="4" t="str">
        <f>VLOOKUP(A4928,predictions!A:B,2,FALSE)</f>
        <v>22/06/2020</v>
      </c>
      <c r="E4928" s="4">
        <f t="shared" si="19"/>
        <v>44004</v>
      </c>
    </row>
    <row r="4929" spans="3:5" ht="13" x14ac:dyDescent="0.15">
      <c r="C4929" s="1" t="str">
        <f ca="1">IFERROR(INDIRECT(ADDRESS(MATCH(A4929,'contribution par jour-semaine'!A:A,0),MATCH(B4929,'contribution par jour-semaine'!$1:$1,0),4,1,"contribution par jour-semaine")),"")</f>
        <v/>
      </c>
      <c r="D4929" s="4" t="str">
        <f>VLOOKUP(A4929,predictions!A:B,2,FALSE)</f>
        <v>22/06/2020</v>
      </c>
      <c r="E4929" s="4">
        <f t="shared" si="19"/>
        <v>44004</v>
      </c>
    </row>
    <row r="4930" spans="3:5" ht="13" x14ac:dyDescent="0.15">
      <c r="C4930" s="1" t="str">
        <f ca="1">IFERROR(INDIRECT(ADDRESS(MATCH(A4930,'contribution par jour-semaine'!A:A,0),MATCH(B4930,'contribution par jour-semaine'!$1:$1,0),4,1,"contribution par jour-semaine")),"")</f>
        <v/>
      </c>
      <c r="D4930" s="4" t="str">
        <f>VLOOKUP(A4930,predictions!A:B,2,FALSE)</f>
        <v>22/06/2020</v>
      </c>
      <c r="E4930" s="4">
        <f t="shared" si="19"/>
        <v>44004</v>
      </c>
    </row>
    <row r="4931" spans="3:5" ht="13" x14ac:dyDescent="0.15">
      <c r="C4931" s="1" t="str">
        <f ca="1">IFERROR(INDIRECT(ADDRESS(MATCH(A4931,'contribution par jour-semaine'!A:A,0),MATCH(B4931,'contribution par jour-semaine'!$1:$1,0),4,1,"contribution par jour-semaine")),"")</f>
        <v/>
      </c>
      <c r="D4931" s="4" t="str">
        <f>VLOOKUP(A4931,predictions!A:B,2,FALSE)</f>
        <v>22/06/2020</v>
      </c>
      <c r="E4931" s="4">
        <f t="shared" si="19"/>
        <v>44004</v>
      </c>
    </row>
    <row r="4932" spans="3:5" ht="13" x14ac:dyDescent="0.15">
      <c r="C4932" s="1" t="str">
        <f ca="1">IFERROR(INDIRECT(ADDRESS(MATCH(A4932,'contribution par jour-semaine'!A:A,0),MATCH(B4932,'contribution par jour-semaine'!$1:$1,0),4,1,"contribution par jour-semaine")),"")</f>
        <v/>
      </c>
      <c r="D4932" s="4" t="str">
        <f>VLOOKUP(A4932,predictions!A:B,2,FALSE)</f>
        <v>22/06/2020</v>
      </c>
      <c r="E4932" s="4">
        <f t="shared" si="19"/>
        <v>44004</v>
      </c>
    </row>
    <row r="4933" spans="3:5" ht="13" x14ac:dyDescent="0.15">
      <c r="C4933" s="1" t="str">
        <f ca="1">IFERROR(INDIRECT(ADDRESS(MATCH(A4933,'contribution par jour-semaine'!A:A,0),MATCH(B4933,'contribution par jour-semaine'!$1:$1,0),4,1,"contribution par jour-semaine")),"")</f>
        <v/>
      </c>
      <c r="D4933" s="4" t="str">
        <f>VLOOKUP(A4933,predictions!A:B,2,FALSE)</f>
        <v>22/06/2020</v>
      </c>
      <c r="E4933" s="4">
        <f t="shared" si="19"/>
        <v>44004</v>
      </c>
    </row>
    <row r="4934" spans="3:5" ht="13" x14ac:dyDescent="0.15">
      <c r="C4934" s="1" t="str">
        <f ca="1">IFERROR(INDIRECT(ADDRESS(MATCH(A4934,'contribution par jour-semaine'!A:A,0),MATCH(B4934,'contribution par jour-semaine'!$1:$1,0),4,1,"contribution par jour-semaine")),"")</f>
        <v/>
      </c>
      <c r="D4934" s="4" t="str">
        <f>VLOOKUP(A4934,predictions!A:B,2,FALSE)</f>
        <v>22/06/2020</v>
      </c>
      <c r="E4934" s="4">
        <f t="shared" si="19"/>
        <v>44004</v>
      </c>
    </row>
    <row r="4935" spans="3:5" ht="13" x14ac:dyDescent="0.15">
      <c r="C4935" s="1" t="str">
        <f ca="1">IFERROR(INDIRECT(ADDRESS(MATCH(A4935,'contribution par jour-semaine'!A:A,0),MATCH(B4935,'contribution par jour-semaine'!$1:$1,0),4,1,"contribution par jour-semaine")),"")</f>
        <v/>
      </c>
      <c r="D4935" s="4" t="str">
        <f>VLOOKUP(A4935,predictions!A:B,2,FALSE)</f>
        <v>22/06/2020</v>
      </c>
      <c r="E4935" s="4">
        <f t="shared" si="19"/>
        <v>44004</v>
      </c>
    </row>
    <row r="4936" spans="3:5" ht="13" x14ac:dyDescent="0.15">
      <c r="C4936" s="1" t="str">
        <f ca="1">IFERROR(INDIRECT(ADDRESS(MATCH(A4936,'contribution par jour-semaine'!A:A,0),MATCH(B4936,'contribution par jour-semaine'!$1:$1,0),4,1,"contribution par jour-semaine")),"")</f>
        <v/>
      </c>
      <c r="D4936" s="4" t="str">
        <f>VLOOKUP(A4936,predictions!A:B,2,FALSE)</f>
        <v>22/06/2020</v>
      </c>
      <c r="E4936" s="4">
        <f t="shared" si="19"/>
        <v>44004</v>
      </c>
    </row>
    <row r="4937" spans="3:5" ht="13" x14ac:dyDescent="0.15">
      <c r="C4937" s="1" t="str">
        <f ca="1">IFERROR(INDIRECT(ADDRESS(MATCH(A4937,'contribution par jour-semaine'!A:A,0),MATCH(B4937,'contribution par jour-semaine'!$1:$1,0),4,1,"contribution par jour-semaine")),"")</f>
        <v/>
      </c>
      <c r="D4937" s="4" t="str">
        <f>VLOOKUP(A4937,predictions!A:B,2,FALSE)</f>
        <v>22/06/2020</v>
      </c>
      <c r="E4937" s="4">
        <f t="shared" si="19"/>
        <v>44004</v>
      </c>
    </row>
    <row r="4938" spans="3:5" ht="13" x14ac:dyDescent="0.15">
      <c r="C4938" s="1" t="str">
        <f ca="1">IFERROR(INDIRECT(ADDRESS(MATCH(A4938,'contribution par jour-semaine'!A:A,0),MATCH(B4938,'contribution par jour-semaine'!$1:$1,0),4,1,"contribution par jour-semaine")),"")</f>
        <v/>
      </c>
      <c r="D4938" s="4" t="str">
        <f>VLOOKUP(A4938,predictions!A:B,2,FALSE)</f>
        <v>22/06/2020</v>
      </c>
      <c r="E4938" s="4">
        <f t="shared" si="19"/>
        <v>44004</v>
      </c>
    </row>
    <row r="4939" spans="3:5" ht="13" x14ac:dyDescent="0.15">
      <c r="C4939" s="1" t="str">
        <f ca="1">IFERROR(INDIRECT(ADDRESS(MATCH(A4939,'contribution par jour-semaine'!A:A,0),MATCH(B4939,'contribution par jour-semaine'!$1:$1,0),4,1,"contribution par jour-semaine")),"")</f>
        <v/>
      </c>
      <c r="D4939" s="4" t="str">
        <f>VLOOKUP(A4939,predictions!A:B,2,FALSE)</f>
        <v>22/06/2020</v>
      </c>
      <c r="E4939" s="4">
        <f t="shared" si="19"/>
        <v>44004</v>
      </c>
    </row>
    <row r="4940" spans="3:5" ht="13" x14ac:dyDescent="0.15">
      <c r="C4940" s="1" t="str">
        <f ca="1">IFERROR(INDIRECT(ADDRESS(MATCH(A4940,'contribution par jour-semaine'!A:A,0),MATCH(B4940,'contribution par jour-semaine'!$1:$1,0),4,1,"contribution par jour-semaine")),"")</f>
        <v/>
      </c>
      <c r="D4940" s="4" t="str">
        <f>VLOOKUP(A4940,predictions!A:B,2,FALSE)</f>
        <v>22/06/2020</v>
      </c>
      <c r="E4940" s="4">
        <f t="shared" si="19"/>
        <v>44004</v>
      </c>
    </row>
    <row r="4941" spans="3:5" ht="13" x14ac:dyDescent="0.15">
      <c r="C4941" s="1" t="str">
        <f ca="1">IFERROR(INDIRECT(ADDRESS(MATCH(A4941,'contribution par jour-semaine'!A:A,0),MATCH(B4941,'contribution par jour-semaine'!$1:$1,0),4,1,"contribution par jour-semaine")),"")</f>
        <v/>
      </c>
      <c r="D4941" s="4" t="str">
        <f>VLOOKUP(A4941,predictions!A:B,2,FALSE)</f>
        <v>22/06/2020</v>
      </c>
      <c r="E4941" s="4">
        <f t="shared" si="19"/>
        <v>44004</v>
      </c>
    </row>
    <row r="4942" spans="3:5" ht="13" x14ac:dyDescent="0.15">
      <c r="C4942" s="1" t="str">
        <f ca="1">IFERROR(INDIRECT(ADDRESS(MATCH(A4942,'contribution par jour-semaine'!A:A,0),MATCH(B4942,'contribution par jour-semaine'!$1:$1,0),4,1,"contribution par jour-semaine")),"")</f>
        <v/>
      </c>
      <c r="D4942" s="4" t="str">
        <f>VLOOKUP(A4942,predictions!A:B,2,FALSE)</f>
        <v>22/06/2020</v>
      </c>
      <c r="E4942" s="4">
        <f t="shared" si="19"/>
        <v>44004</v>
      </c>
    </row>
    <row r="4943" spans="3:5" ht="13" x14ac:dyDescent="0.15">
      <c r="C4943" s="1" t="str">
        <f ca="1">IFERROR(INDIRECT(ADDRESS(MATCH(A4943,'contribution par jour-semaine'!A:A,0),MATCH(B4943,'contribution par jour-semaine'!$1:$1,0),4,1,"contribution par jour-semaine")),"")</f>
        <v/>
      </c>
      <c r="D4943" s="4" t="str">
        <f>VLOOKUP(A4943,predictions!A:B,2,FALSE)</f>
        <v>22/06/2020</v>
      </c>
      <c r="E4943" s="4">
        <f t="shared" si="19"/>
        <v>44004</v>
      </c>
    </row>
    <row r="4944" spans="3:5" ht="13" x14ac:dyDescent="0.15">
      <c r="C4944" s="1" t="str">
        <f ca="1">IFERROR(INDIRECT(ADDRESS(MATCH(A4944,'contribution par jour-semaine'!A:A,0),MATCH(B4944,'contribution par jour-semaine'!$1:$1,0),4,1,"contribution par jour-semaine")),"")</f>
        <v/>
      </c>
      <c r="D4944" s="4" t="str">
        <f>VLOOKUP(A4944,predictions!A:B,2,FALSE)</f>
        <v>22/06/2020</v>
      </c>
      <c r="E4944" s="4">
        <f t="shared" si="19"/>
        <v>44004</v>
      </c>
    </row>
    <row r="4945" spans="3:5" ht="13" x14ac:dyDescent="0.15">
      <c r="C4945" s="1" t="str">
        <f ca="1">IFERROR(INDIRECT(ADDRESS(MATCH(A4945,'contribution par jour-semaine'!A:A,0),MATCH(B4945,'contribution par jour-semaine'!$1:$1,0),4,1,"contribution par jour-semaine")),"")</f>
        <v/>
      </c>
      <c r="D4945" s="4" t="str">
        <f>VLOOKUP(A4945,predictions!A:B,2,FALSE)</f>
        <v>22/06/2020</v>
      </c>
      <c r="E4945" s="4">
        <f t="shared" si="19"/>
        <v>44004</v>
      </c>
    </row>
    <row r="4946" spans="3:5" ht="13" x14ac:dyDescent="0.15">
      <c r="C4946" s="1" t="str">
        <f ca="1">IFERROR(INDIRECT(ADDRESS(MATCH(A4946,'contribution par jour-semaine'!A:A,0),MATCH(B4946,'contribution par jour-semaine'!$1:$1,0),4,1,"contribution par jour-semaine")),"")</f>
        <v/>
      </c>
      <c r="D4946" s="4" t="str">
        <f>VLOOKUP(A4946,predictions!A:B,2,FALSE)</f>
        <v>22/06/2020</v>
      </c>
      <c r="E4946" s="4">
        <f t="shared" si="19"/>
        <v>44004</v>
      </c>
    </row>
    <row r="4947" spans="3:5" ht="13" x14ac:dyDescent="0.15">
      <c r="C4947" s="1" t="str">
        <f ca="1">IFERROR(INDIRECT(ADDRESS(MATCH(A4947,'contribution par jour-semaine'!A:A,0),MATCH(B4947,'contribution par jour-semaine'!$1:$1,0),4,1,"contribution par jour-semaine")),"")</f>
        <v/>
      </c>
      <c r="D4947" s="4" t="str">
        <f>VLOOKUP(A4947,predictions!A:B,2,FALSE)</f>
        <v>22/06/2020</v>
      </c>
      <c r="E4947" s="4">
        <f t="shared" si="19"/>
        <v>44004</v>
      </c>
    </row>
    <row r="4948" spans="3:5" ht="13" x14ac:dyDescent="0.15">
      <c r="C4948" s="1" t="str">
        <f ca="1">IFERROR(INDIRECT(ADDRESS(MATCH(A4948,'contribution par jour-semaine'!A:A,0),MATCH(B4948,'contribution par jour-semaine'!$1:$1,0),4,1,"contribution par jour-semaine")),"")</f>
        <v/>
      </c>
      <c r="D4948" s="4" t="str">
        <f>VLOOKUP(A4948,predictions!A:B,2,FALSE)</f>
        <v>22/06/2020</v>
      </c>
      <c r="E4948" s="4">
        <f t="shared" si="19"/>
        <v>44004</v>
      </c>
    </row>
    <row r="4949" spans="3:5" ht="13" x14ac:dyDescent="0.15">
      <c r="C4949" s="1" t="str">
        <f ca="1">IFERROR(INDIRECT(ADDRESS(MATCH(A4949,'contribution par jour-semaine'!A:A,0),MATCH(B4949,'contribution par jour-semaine'!$1:$1,0),4,1,"contribution par jour-semaine")),"")</f>
        <v/>
      </c>
      <c r="D4949" s="4" t="str">
        <f>VLOOKUP(A4949,predictions!A:B,2,FALSE)</f>
        <v>22/06/2020</v>
      </c>
      <c r="E4949" s="4">
        <f t="shared" si="19"/>
        <v>44004</v>
      </c>
    </row>
    <row r="4950" spans="3:5" ht="13" x14ac:dyDescent="0.15">
      <c r="C4950" s="1" t="str">
        <f ca="1">IFERROR(INDIRECT(ADDRESS(MATCH(A4950,'contribution par jour-semaine'!A:A,0),MATCH(B4950,'contribution par jour-semaine'!$1:$1,0),4,1,"contribution par jour-semaine")),"")</f>
        <v/>
      </c>
      <c r="D4950" s="4" t="str">
        <f>VLOOKUP(A4950,predictions!A:B,2,FALSE)</f>
        <v>22/06/2020</v>
      </c>
      <c r="E4950" s="4">
        <f t="shared" si="19"/>
        <v>44004</v>
      </c>
    </row>
    <row r="4951" spans="3:5" ht="13" x14ac:dyDescent="0.15">
      <c r="C4951" s="1" t="str">
        <f ca="1">IFERROR(INDIRECT(ADDRESS(MATCH(A4951,'contribution par jour-semaine'!A:A,0),MATCH(B4951,'contribution par jour-semaine'!$1:$1,0),4,1,"contribution par jour-semaine")),"")</f>
        <v/>
      </c>
      <c r="D4951" s="4" t="str">
        <f>VLOOKUP(A4951,predictions!A:B,2,FALSE)</f>
        <v>22/06/2020</v>
      </c>
      <c r="E4951" s="4">
        <f t="shared" si="19"/>
        <v>44004</v>
      </c>
    </row>
    <row r="4952" spans="3:5" ht="13" x14ac:dyDescent="0.15">
      <c r="C4952" s="1" t="str">
        <f ca="1">IFERROR(INDIRECT(ADDRESS(MATCH(A4952,'contribution par jour-semaine'!A:A,0),MATCH(B4952,'contribution par jour-semaine'!$1:$1,0),4,1,"contribution par jour-semaine")),"")</f>
        <v/>
      </c>
      <c r="D4952" s="4" t="str">
        <f>VLOOKUP(A4952,predictions!A:B,2,FALSE)</f>
        <v>22/06/2020</v>
      </c>
      <c r="E4952" s="4">
        <f t="shared" si="19"/>
        <v>44004</v>
      </c>
    </row>
    <row r="4953" spans="3:5" ht="13" x14ac:dyDescent="0.15">
      <c r="C4953" s="1" t="str">
        <f ca="1">IFERROR(INDIRECT(ADDRESS(MATCH(A4953,'contribution par jour-semaine'!A:A,0),MATCH(B4953,'contribution par jour-semaine'!$1:$1,0),4,1,"contribution par jour-semaine")),"")</f>
        <v/>
      </c>
      <c r="D4953" s="4" t="str">
        <f>VLOOKUP(A4953,predictions!A:B,2,FALSE)</f>
        <v>22/06/2020</v>
      </c>
      <c r="E4953" s="4">
        <f t="shared" si="19"/>
        <v>44004</v>
      </c>
    </row>
    <row r="4954" spans="3:5" ht="13" x14ac:dyDescent="0.15">
      <c r="C4954" s="1" t="str">
        <f ca="1">IFERROR(INDIRECT(ADDRESS(MATCH(A4954,'contribution par jour-semaine'!A:A,0),MATCH(B4954,'contribution par jour-semaine'!$1:$1,0),4,1,"contribution par jour-semaine")),"")</f>
        <v/>
      </c>
      <c r="D4954" s="4" t="str">
        <f>VLOOKUP(A4954,predictions!A:B,2,FALSE)</f>
        <v>22/06/2020</v>
      </c>
      <c r="E4954" s="4">
        <f t="shared" si="19"/>
        <v>44004</v>
      </c>
    </row>
    <row r="4955" spans="3:5" ht="13" x14ac:dyDescent="0.15">
      <c r="C4955" s="1" t="str">
        <f ca="1">IFERROR(INDIRECT(ADDRESS(MATCH(A4955,'contribution par jour-semaine'!A:A,0),MATCH(B4955,'contribution par jour-semaine'!$1:$1,0),4,1,"contribution par jour-semaine")),"")</f>
        <v/>
      </c>
      <c r="D4955" s="4" t="str">
        <f>VLOOKUP(A4955,predictions!A:B,2,FALSE)</f>
        <v>22/06/2020</v>
      </c>
      <c r="E4955" s="4">
        <f t="shared" si="19"/>
        <v>44004</v>
      </c>
    </row>
    <row r="4956" spans="3:5" ht="13" x14ac:dyDescent="0.15">
      <c r="C4956" s="1" t="str">
        <f ca="1">IFERROR(INDIRECT(ADDRESS(MATCH(A4956,'contribution par jour-semaine'!A:A,0),MATCH(B4956,'contribution par jour-semaine'!$1:$1,0),4,1,"contribution par jour-semaine")),"")</f>
        <v/>
      </c>
      <c r="D4956" s="4" t="str">
        <f>VLOOKUP(A4956,predictions!A:B,2,FALSE)</f>
        <v>22/06/2020</v>
      </c>
      <c r="E4956" s="4">
        <f t="shared" si="19"/>
        <v>44004</v>
      </c>
    </row>
    <row r="4957" spans="3:5" ht="13" x14ac:dyDescent="0.15">
      <c r="C4957" s="1" t="str">
        <f ca="1">IFERROR(INDIRECT(ADDRESS(MATCH(A4957,'contribution par jour-semaine'!A:A,0),MATCH(B4957,'contribution par jour-semaine'!$1:$1,0),4,1,"contribution par jour-semaine")),"")</f>
        <v/>
      </c>
      <c r="D4957" s="4" t="str">
        <f>VLOOKUP(A4957,predictions!A:B,2,FALSE)</f>
        <v>22/06/2020</v>
      </c>
      <c r="E4957" s="4">
        <f t="shared" si="19"/>
        <v>44004</v>
      </c>
    </row>
    <row r="4958" spans="3:5" ht="13" x14ac:dyDescent="0.15">
      <c r="C4958" s="1" t="str">
        <f ca="1">IFERROR(INDIRECT(ADDRESS(MATCH(A4958,'contribution par jour-semaine'!A:A,0),MATCH(B4958,'contribution par jour-semaine'!$1:$1,0),4,1,"contribution par jour-semaine")),"")</f>
        <v/>
      </c>
      <c r="D4958" s="4" t="str">
        <f>VLOOKUP(A4958,predictions!A:B,2,FALSE)</f>
        <v>22/06/2020</v>
      </c>
      <c r="E4958" s="4">
        <f t="shared" si="19"/>
        <v>44004</v>
      </c>
    </row>
    <row r="4959" spans="3:5" ht="13" x14ac:dyDescent="0.15">
      <c r="C4959" s="1" t="str">
        <f ca="1">IFERROR(INDIRECT(ADDRESS(MATCH(A4959,'contribution par jour-semaine'!A:A,0),MATCH(B4959,'contribution par jour-semaine'!$1:$1,0),4,1,"contribution par jour-semaine")),"")</f>
        <v/>
      </c>
      <c r="D4959" s="4" t="str">
        <f>VLOOKUP(A4959,predictions!A:B,2,FALSE)</f>
        <v>22/06/2020</v>
      </c>
      <c r="E4959" s="4">
        <f t="shared" si="19"/>
        <v>44004</v>
      </c>
    </row>
    <row r="4960" spans="3:5" ht="13" x14ac:dyDescent="0.15">
      <c r="C4960" s="1" t="str">
        <f ca="1">IFERROR(INDIRECT(ADDRESS(MATCH(A4960,'contribution par jour-semaine'!A:A,0),MATCH(B4960,'contribution par jour-semaine'!$1:$1,0),4,1,"contribution par jour-semaine")),"")</f>
        <v/>
      </c>
      <c r="D4960" s="4" t="str">
        <f>VLOOKUP(A4960,predictions!A:B,2,FALSE)</f>
        <v>22/06/2020</v>
      </c>
      <c r="E4960" s="4">
        <f t="shared" si="19"/>
        <v>44004</v>
      </c>
    </row>
    <row r="4961" spans="3:5" ht="13" x14ac:dyDescent="0.15">
      <c r="C4961" s="1" t="str">
        <f ca="1">IFERROR(INDIRECT(ADDRESS(MATCH(A4961,'contribution par jour-semaine'!A:A,0),MATCH(B4961,'contribution par jour-semaine'!$1:$1,0),4,1,"contribution par jour-semaine")),"")</f>
        <v/>
      </c>
      <c r="D4961" s="4" t="str">
        <f>VLOOKUP(A4961,predictions!A:B,2,FALSE)</f>
        <v>22/06/2020</v>
      </c>
      <c r="E4961" s="4">
        <f t="shared" si="19"/>
        <v>44004</v>
      </c>
    </row>
    <row r="4962" spans="3:5" ht="13" x14ac:dyDescent="0.15">
      <c r="C4962" s="1" t="str">
        <f ca="1">IFERROR(INDIRECT(ADDRESS(MATCH(A4962,'contribution par jour-semaine'!A:A,0),MATCH(B4962,'contribution par jour-semaine'!$1:$1,0),4,1,"contribution par jour-semaine")),"")</f>
        <v/>
      </c>
      <c r="D4962" s="4" t="str">
        <f>VLOOKUP(A4962,predictions!A:B,2,FALSE)</f>
        <v>22/06/2020</v>
      </c>
      <c r="E4962" s="4">
        <f t="shared" si="19"/>
        <v>44004</v>
      </c>
    </row>
    <row r="4963" spans="3:5" ht="13" x14ac:dyDescent="0.15">
      <c r="C4963" s="1" t="str">
        <f ca="1">IFERROR(INDIRECT(ADDRESS(MATCH(A4963,'contribution par jour-semaine'!A:A,0),MATCH(B4963,'contribution par jour-semaine'!$1:$1,0),4,1,"contribution par jour-semaine")),"")</f>
        <v/>
      </c>
      <c r="D4963" s="4" t="str">
        <f>VLOOKUP(A4963,predictions!A:B,2,FALSE)</f>
        <v>22/06/2020</v>
      </c>
      <c r="E4963" s="4">
        <f t="shared" si="19"/>
        <v>44004</v>
      </c>
    </row>
    <row r="4964" spans="3:5" ht="13" x14ac:dyDescent="0.15">
      <c r="C4964" s="1" t="str">
        <f ca="1">IFERROR(INDIRECT(ADDRESS(MATCH(A4964,'contribution par jour-semaine'!A:A,0),MATCH(B4964,'contribution par jour-semaine'!$1:$1,0),4,1,"contribution par jour-semaine")),"")</f>
        <v/>
      </c>
      <c r="D4964" s="4" t="str">
        <f>VLOOKUP(A4964,predictions!A:B,2,FALSE)</f>
        <v>22/06/2020</v>
      </c>
      <c r="E4964" s="4">
        <f t="shared" si="19"/>
        <v>44004</v>
      </c>
    </row>
    <row r="4965" spans="3:5" ht="13" x14ac:dyDescent="0.15">
      <c r="C4965" s="1" t="str">
        <f ca="1">IFERROR(INDIRECT(ADDRESS(MATCH(A4965,'contribution par jour-semaine'!A:A,0),MATCH(B4965,'contribution par jour-semaine'!$1:$1,0),4,1,"contribution par jour-semaine")),"")</f>
        <v/>
      </c>
      <c r="D4965" s="4" t="str">
        <f>VLOOKUP(A4965,predictions!A:B,2,FALSE)</f>
        <v>22/06/2020</v>
      </c>
      <c r="E4965" s="4">
        <f t="shared" si="19"/>
        <v>44004</v>
      </c>
    </row>
    <row r="4966" spans="3:5" ht="13" x14ac:dyDescent="0.15">
      <c r="C4966" s="1" t="str">
        <f ca="1">IFERROR(INDIRECT(ADDRESS(MATCH(A4966,'contribution par jour-semaine'!A:A,0),MATCH(B4966,'contribution par jour-semaine'!$1:$1,0),4,1,"contribution par jour-semaine")),"")</f>
        <v/>
      </c>
      <c r="D4966" s="4" t="str">
        <f>VLOOKUP(A4966,predictions!A:B,2,FALSE)</f>
        <v>22/06/2020</v>
      </c>
      <c r="E4966" s="4">
        <f t="shared" si="19"/>
        <v>44004</v>
      </c>
    </row>
    <row r="4967" spans="3:5" ht="13" x14ac:dyDescent="0.15">
      <c r="C4967" s="1" t="str">
        <f ca="1">IFERROR(INDIRECT(ADDRESS(MATCH(A4967,'contribution par jour-semaine'!A:A,0),MATCH(B4967,'contribution par jour-semaine'!$1:$1,0),4,1,"contribution par jour-semaine")),"")</f>
        <v/>
      </c>
      <c r="D4967" s="4" t="str">
        <f>VLOOKUP(A4967,predictions!A:B,2,FALSE)</f>
        <v>22/06/2020</v>
      </c>
      <c r="E4967" s="4">
        <f t="shared" si="19"/>
        <v>44004</v>
      </c>
    </row>
    <row r="4968" spans="3:5" ht="13" x14ac:dyDescent="0.15">
      <c r="C4968" s="1" t="str">
        <f ca="1">IFERROR(INDIRECT(ADDRESS(MATCH(A4968,'contribution par jour-semaine'!A:A,0),MATCH(B4968,'contribution par jour-semaine'!$1:$1,0),4,1,"contribution par jour-semaine")),"")</f>
        <v/>
      </c>
      <c r="D4968" s="4" t="str">
        <f>VLOOKUP(A4968,predictions!A:B,2,FALSE)</f>
        <v>22/06/2020</v>
      </c>
      <c r="E4968" s="4">
        <f t="shared" si="19"/>
        <v>44004</v>
      </c>
    </row>
    <row r="4969" spans="3:5" ht="13" x14ac:dyDescent="0.15">
      <c r="C4969" s="1" t="str">
        <f ca="1">IFERROR(INDIRECT(ADDRESS(MATCH(A4969,'contribution par jour-semaine'!A:A,0),MATCH(B4969,'contribution par jour-semaine'!$1:$1,0),4,1,"contribution par jour-semaine")),"")</f>
        <v/>
      </c>
      <c r="D4969" s="4" t="str">
        <f>VLOOKUP(A4969,predictions!A:B,2,FALSE)</f>
        <v>22/06/2020</v>
      </c>
      <c r="E4969" s="4">
        <f t="shared" si="19"/>
        <v>44004</v>
      </c>
    </row>
    <row r="4970" spans="3:5" ht="13" x14ac:dyDescent="0.15">
      <c r="C4970" s="1" t="str">
        <f ca="1">IFERROR(INDIRECT(ADDRESS(MATCH(A4970,'contribution par jour-semaine'!A:A,0),MATCH(B4970,'contribution par jour-semaine'!$1:$1,0),4,1,"contribution par jour-semaine")),"")</f>
        <v/>
      </c>
      <c r="D4970" s="4" t="str">
        <f>VLOOKUP(A4970,predictions!A:B,2,FALSE)</f>
        <v>22/06/2020</v>
      </c>
      <c r="E4970" s="4">
        <f t="shared" si="19"/>
        <v>44004</v>
      </c>
    </row>
    <row r="4971" spans="3:5" ht="13" x14ac:dyDescent="0.15">
      <c r="C4971" s="1" t="str">
        <f ca="1">IFERROR(INDIRECT(ADDRESS(MATCH(A4971,'contribution par jour-semaine'!A:A,0),MATCH(B4971,'contribution par jour-semaine'!$1:$1,0),4,1,"contribution par jour-semaine")),"")</f>
        <v/>
      </c>
      <c r="D4971" s="4" t="str">
        <f>VLOOKUP(A4971,predictions!A:B,2,FALSE)</f>
        <v>22/06/2020</v>
      </c>
      <c r="E4971" s="4">
        <f t="shared" si="19"/>
        <v>44004</v>
      </c>
    </row>
    <row r="4972" spans="3:5" ht="13" x14ac:dyDescent="0.15">
      <c r="C4972" s="1" t="str">
        <f ca="1">IFERROR(INDIRECT(ADDRESS(MATCH(A4972,'contribution par jour-semaine'!A:A,0),MATCH(B4972,'contribution par jour-semaine'!$1:$1,0),4,1,"contribution par jour-semaine")),"")</f>
        <v/>
      </c>
      <c r="D4972" s="4" t="str">
        <f>VLOOKUP(A4972,predictions!A:B,2,FALSE)</f>
        <v>22/06/2020</v>
      </c>
      <c r="E4972" s="4">
        <f t="shared" si="19"/>
        <v>44004</v>
      </c>
    </row>
    <row r="4973" spans="3:5" ht="13" x14ac:dyDescent="0.15">
      <c r="C4973" s="1" t="str">
        <f ca="1">IFERROR(INDIRECT(ADDRESS(MATCH(A4973,'contribution par jour-semaine'!A:A,0),MATCH(B4973,'contribution par jour-semaine'!$1:$1,0),4,1,"contribution par jour-semaine")),"")</f>
        <v/>
      </c>
      <c r="D4973" s="4" t="str">
        <f>VLOOKUP(A4973,predictions!A:B,2,FALSE)</f>
        <v>22/06/2020</v>
      </c>
      <c r="E4973" s="4">
        <f t="shared" si="19"/>
        <v>44004</v>
      </c>
    </row>
    <row r="4974" spans="3:5" ht="13" x14ac:dyDescent="0.15">
      <c r="C4974" s="1" t="str">
        <f ca="1">IFERROR(INDIRECT(ADDRESS(MATCH(A4974,'contribution par jour-semaine'!A:A,0),MATCH(B4974,'contribution par jour-semaine'!$1:$1,0),4,1,"contribution par jour-semaine")),"")</f>
        <v/>
      </c>
      <c r="D4974" s="4" t="str">
        <f>VLOOKUP(A4974,predictions!A:B,2,FALSE)</f>
        <v>22/06/2020</v>
      </c>
      <c r="E4974" s="4">
        <f t="shared" si="19"/>
        <v>44004</v>
      </c>
    </row>
    <row r="4975" spans="3:5" ht="13" x14ac:dyDescent="0.15">
      <c r="C4975" s="1" t="str">
        <f ca="1">IFERROR(INDIRECT(ADDRESS(MATCH(A4975,'contribution par jour-semaine'!A:A,0),MATCH(B4975,'contribution par jour-semaine'!$1:$1,0),4,1,"contribution par jour-semaine")),"")</f>
        <v/>
      </c>
      <c r="D4975" s="4" t="str">
        <f>VLOOKUP(A4975,predictions!A:B,2,FALSE)</f>
        <v>22/06/2020</v>
      </c>
      <c r="E4975" s="4">
        <f t="shared" si="19"/>
        <v>44004</v>
      </c>
    </row>
    <row r="4976" spans="3:5" ht="13" x14ac:dyDescent="0.15">
      <c r="C4976" s="1" t="str">
        <f ca="1">IFERROR(INDIRECT(ADDRESS(MATCH(A4976,'contribution par jour-semaine'!A:A,0),MATCH(B4976,'contribution par jour-semaine'!$1:$1,0),4,1,"contribution par jour-semaine")),"")</f>
        <v/>
      </c>
      <c r="D4976" s="4" t="str">
        <f>VLOOKUP(A4976,predictions!A:B,2,FALSE)</f>
        <v>22/06/2020</v>
      </c>
      <c r="E4976" s="4">
        <f t="shared" si="19"/>
        <v>44004</v>
      </c>
    </row>
    <row r="4977" spans="3:5" ht="13" x14ac:dyDescent="0.15">
      <c r="C4977" s="1" t="str">
        <f ca="1">IFERROR(INDIRECT(ADDRESS(MATCH(A4977,'contribution par jour-semaine'!A:A,0),MATCH(B4977,'contribution par jour-semaine'!$1:$1,0),4,1,"contribution par jour-semaine")),"")</f>
        <v/>
      </c>
      <c r="D4977" s="4" t="str">
        <f>VLOOKUP(A4977,predictions!A:B,2,FALSE)</f>
        <v>22/06/2020</v>
      </c>
      <c r="E4977" s="4">
        <f t="shared" si="19"/>
        <v>44004</v>
      </c>
    </row>
    <row r="4978" spans="3:5" ht="13" x14ac:dyDescent="0.15">
      <c r="C4978" s="1" t="str">
        <f ca="1">IFERROR(INDIRECT(ADDRESS(MATCH(A4978,'contribution par jour-semaine'!A:A,0),MATCH(B4978,'contribution par jour-semaine'!$1:$1,0),4,1,"contribution par jour-semaine")),"")</f>
        <v/>
      </c>
      <c r="D4978" s="4" t="str">
        <f>VLOOKUP(A4978,predictions!A:B,2,FALSE)</f>
        <v>22/06/2020</v>
      </c>
      <c r="E4978" s="4">
        <f t="shared" si="19"/>
        <v>44004</v>
      </c>
    </row>
    <row r="4979" spans="3:5" ht="13" x14ac:dyDescent="0.15">
      <c r="C4979" s="1" t="str">
        <f ca="1">IFERROR(INDIRECT(ADDRESS(MATCH(A4979,'contribution par jour-semaine'!A:A,0),MATCH(B4979,'contribution par jour-semaine'!$1:$1,0),4,1,"contribution par jour-semaine")),"")</f>
        <v/>
      </c>
      <c r="D4979" s="4" t="str">
        <f>VLOOKUP(A4979,predictions!A:B,2,FALSE)</f>
        <v>22/06/2020</v>
      </c>
      <c r="E4979" s="4">
        <f t="shared" si="19"/>
        <v>44004</v>
      </c>
    </row>
    <row r="4980" spans="3:5" ht="13" x14ac:dyDescent="0.15">
      <c r="C4980" s="1" t="str">
        <f ca="1">IFERROR(INDIRECT(ADDRESS(MATCH(A4980,'contribution par jour-semaine'!A:A,0),MATCH(B4980,'contribution par jour-semaine'!$1:$1,0),4,1,"contribution par jour-semaine")),"")</f>
        <v/>
      </c>
      <c r="D4980" s="4" t="str">
        <f>VLOOKUP(A4980,predictions!A:B,2,FALSE)</f>
        <v>22/06/2020</v>
      </c>
      <c r="E4980" s="4">
        <f t="shared" si="19"/>
        <v>44004</v>
      </c>
    </row>
    <row r="4981" spans="3:5" ht="13" x14ac:dyDescent="0.15">
      <c r="C4981" s="1" t="str">
        <f ca="1">IFERROR(INDIRECT(ADDRESS(MATCH(A4981,'contribution par jour-semaine'!A:A,0),MATCH(B4981,'contribution par jour-semaine'!$1:$1,0),4,1,"contribution par jour-semaine")),"")</f>
        <v/>
      </c>
      <c r="D4981" s="4" t="str">
        <f>VLOOKUP(A4981,predictions!A:B,2,FALSE)</f>
        <v>22/06/2020</v>
      </c>
      <c r="E4981" s="4">
        <f t="shared" si="19"/>
        <v>44004</v>
      </c>
    </row>
    <row r="4982" spans="3:5" ht="13" x14ac:dyDescent="0.15">
      <c r="C4982" s="1" t="str">
        <f ca="1">IFERROR(INDIRECT(ADDRESS(MATCH(A4982,'contribution par jour-semaine'!A:A,0),MATCH(B4982,'contribution par jour-semaine'!$1:$1,0),4,1,"contribution par jour-semaine")),"")</f>
        <v/>
      </c>
      <c r="D4982" s="4" t="str">
        <f>VLOOKUP(A4982,predictions!A:B,2,FALSE)</f>
        <v>22/06/2020</v>
      </c>
      <c r="E4982" s="4">
        <f t="shared" si="19"/>
        <v>44004</v>
      </c>
    </row>
    <row r="4983" spans="3:5" ht="13" x14ac:dyDescent="0.15">
      <c r="C4983" s="1" t="str">
        <f ca="1">IFERROR(INDIRECT(ADDRESS(MATCH(A4983,'contribution par jour-semaine'!A:A,0),MATCH(B4983,'contribution par jour-semaine'!$1:$1,0),4,1,"contribution par jour-semaine")),"")</f>
        <v/>
      </c>
      <c r="D4983" s="4" t="str">
        <f>VLOOKUP(A4983,predictions!A:B,2,FALSE)</f>
        <v>22/06/2020</v>
      </c>
      <c r="E4983" s="4">
        <f t="shared" si="19"/>
        <v>44004</v>
      </c>
    </row>
    <row r="4984" spans="3:5" ht="13" x14ac:dyDescent="0.15">
      <c r="C4984" s="1" t="str">
        <f ca="1">IFERROR(INDIRECT(ADDRESS(MATCH(A4984,'contribution par jour-semaine'!A:A,0),MATCH(B4984,'contribution par jour-semaine'!$1:$1,0),4,1,"contribution par jour-semaine")),"")</f>
        <v/>
      </c>
      <c r="D4984" s="4" t="str">
        <f>VLOOKUP(A4984,predictions!A:B,2,FALSE)</f>
        <v>22/06/2020</v>
      </c>
      <c r="E4984" s="4">
        <f t="shared" si="19"/>
        <v>44004</v>
      </c>
    </row>
    <row r="4985" spans="3:5" ht="13" x14ac:dyDescent="0.15">
      <c r="C4985" s="1" t="str">
        <f ca="1">IFERROR(INDIRECT(ADDRESS(MATCH(A4985,'contribution par jour-semaine'!A:A,0),MATCH(B4985,'contribution par jour-semaine'!$1:$1,0),4,1,"contribution par jour-semaine")),"")</f>
        <v/>
      </c>
      <c r="D4985" s="4" t="str">
        <f>VLOOKUP(A4985,predictions!A:B,2,FALSE)</f>
        <v>22/06/2020</v>
      </c>
      <c r="E4985" s="4">
        <f t="shared" si="19"/>
        <v>44004</v>
      </c>
    </row>
    <row r="4986" spans="3:5" ht="13" x14ac:dyDescent="0.15">
      <c r="C4986" s="1" t="str">
        <f ca="1">IFERROR(INDIRECT(ADDRESS(MATCH(A4986,'contribution par jour-semaine'!A:A,0),MATCH(B4986,'contribution par jour-semaine'!$1:$1,0),4,1,"contribution par jour-semaine")),"")</f>
        <v/>
      </c>
      <c r="D4986" s="4" t="str">
        <f>VLOOKUP(A4986,predictions!A:B,2,FALSE)</f>
        <v>22/06/2020</v>
      </c>
      <c r="E4986" s="4">
        <f t="shared" si="19"/>
        <v>44004</v>
      </c>
    </row>
    <row r="4987" spans="3:5" ht="13" x14ac:dyDescent="0.15">
      <c r="C4987" s="1" t="str">
        <f ca="1">IFERROR(INDIRECT(ADDRESS(MATCH(A4987,'contribution par jour-semaine'!A:A,0),MATCH(B4987,'contribution par jour-semaine'!$1:$1,0),4,1,"contribution par jour-semaine")),"")</f>
        <v/>
      </c>
      <c r="D4987" s="4" t="str">
        <f>VLOOKUP(A4987,predictions!A:B,2,FALSE)</f>
        <v>22/06/2020</v>
      </c>
      <c r="E4987" s="4">
        <f t="shared" si="19"/>
        <v>44004</v>
      </c>
    </row>
    <row r="4988" spans="3:5" ht="13" x14ac:dyDescent="0.15">
      <c r="C4988" s="1" t="str">
        <f ca="1">IFERROR(INDIRECT(ADDRESS(MATCH(A4988,'contribution par jour-semaine'!A:A,0),MATCH(B4988,'contribution par jour-semaine'!$1:$1,0),4,1,"contribution par jour-semaine")),"")</f>
        <v/>
      </c>
      <c r="D4988" s="4" t="str">
        <f>VLOOKUP(A4988,predictions!A:B,2,FALSE)</f>
        <v>22/06/2020</v>
      </c>
      <c r="E4988" s="4">
        <f t="shared" si="19"/>
        <v>44004</v>
      </c>
    </row>
    <row r="4989" spans="3:5" ht="13" x14ac:dyDescent="0.15">
      <c r="C4989" s="1" t="str">
        <f ca="1">IFERROR(INDIRECT(ADDRESS(MATCH(A4989,'contribution par jour-semaine'!A:A,0),MATCH(B4989,'contribution par jour-semaine'!$1:$1,0),4,1,"contribution par jour-semaine")),"")</f>
        <v/>
      </c>
      <c r="D4989" s="4" t="str">
        <f>VLOOKUP(A4989,predictions!A:B,2,FALSE)</f>
        <v>22/06/2020</v>
      </c>
      <c r="E4989" s="4">
        <f t="shared" si="19"/>
        <v>44004</v>
      </c>
    </row>
    <row r="4990" spans="3:5" ht="13" x14ac:dyDescent="0.15">
      <c r="C4990" s="1" t="str">
        <f ca="1">IFERROR(INDIRECT(ADDRESS(MATCH(A4990,'contribution par jour-semaine'!A:A,0),MATCH(B4990,'contribution par jour-semaine'!$1:$1,0),4,1,"contribution par jour-semaine")),"")</f>
        <v/>
      </c>
      <c r="D4990" s="4" t="str">
        <f>VLOOKUP(A4990,predictions!A:B,2,FALSE)</f>
        <v>22/06/2020</v>
      </c>
      <c r="E4990" s="4">
        <f t="shared" si="19"/>
        <v>44004</v>
      </c>
    </row>
    <row r="4991" spans="3:5" ht="13" x14ac:dyDescent="0.15">
      <c r="C4991" s="1" t="str">
        <f ca="1">IFERROR(INDIRECT(ADDRESS(MATCH(A4991,'contribution par jour-semaine'!A:A,0),MATCH(B4991,'contribution par jour-semaine'!$1:$1,0),4,1,"contribution par jour-semaine")),"")</f>
        <v/>
      </c>
      <c r="D4991" s="4" t="str">
        <f>VLOOKUP(A4991,predictions!A:B,2,FALSE)</f>
        <v>22/06/2020</v>
      </c>
      <c r="E4991" s="4">
        <f t="shared" si="19"/>
        <v>44004</v>
      </c>
    </row>
    <row r="4992" spans="3:5" ht="13" x14ac:dyDescent="0.15">
      <c r="C4992" s="1" t="str">
        <f ca="1">IFERROR(INDIRECT(ADDRESS(MATCH(A4992,'contribution par jour-semaine'!A:A,0),MATCH(B4992,'contribution par jour-semaine'!$1:$1,0),4,1,"contribution par jour-semaine")),"")</f>
        <v/>
      </c>
      <c r="D4992" s="4" t="str">
        <f>VLOOKUP(A4992,predictions!A:B,2,FALSE)</f>
        <v>22/06/2020</v>
      </c>
      <c r="E4992" s="4">
        <f t="shared" si="19"/>
        <v>44004</v>
      </c>
    </row>
    <row r="4993" spans="3:5" ht="13" x14ac:dyDescent="0.15">
      <c r="C4993" s="1" t="str">
        <f ca="1">IFERROR(INDIRECT(ADDRESS(MATCH(A4993,'contribution par jour-semaine'!A:A,0),MATCH(B4993,'contribution par jour-semaine'!$1:$1,0),4,1,"contribution par jour-semaine")),"")</f>
        <v/>
      </c>
      <c r="D4993" s="4" t="str">
        <f>VLOOKUP(A4993,predictions!A:B,2,FALSE)</f>
        <v>22/06/2020</v>
      </c>
      <c r="E4993" s="4">
        <f t="shared" si="19"/>
        <v>44004</v>
      </c>
    </row>
    <row r="4994" spans="3:5" ht="13" x14ac:dyDescent="0.15">
      <c r="C4994" s="1" t="str">
        <f ca="1">IFERROR(INDIRECT(ADDRESS(MATCH(A4994,'contribution par jour-semaine'!A:A,0),MATCH(B4994,'contribution par jour-semaine'!$1:$1,0),4,1,"contribution par jour-semaine")),"")</f>
        <v/>
      </c>
      <c r="D4994" s="4" t="str">
        <f>VLOOKUP(A4994,predictions!A:B,2,FALSE)</f>
        <v>22/06/2020</v>
      </c>
      <c r="E4994" s="4">
        <f t="shared" si="19"/>
        <v>44004</v>
      </c>
    </row>
    <row r="4995" spans="3:5" ht="13" x14ac:dyDescent="0.15">
      <c r="C4995" s="1" t="str">
        <f ca="1">IFERROR(INDIRECT(ADDRESS(MATCH(A4995,'contribution par jour-semaine'!A:A,0),MATCH(B4995,'contribution par jour-semaine'!$1:$1,0),4,1,"contribution par jour-semaine")),"")</f>
        <v/>
      </c>
      <c r="D4995" s="4" t="str">
        <f>VLOOKUP(A4995,predictions!A:B,2,FALSE)</f>
        <v>22/06/2020</v>
      </c>
      <c r="E4995" s="4">
        <f t="shared" si="19"/>
        <v>44004</v>
      </c>
    </row>
    <row r="4996" spans="3:5" ht="13" x14ac:dyDescent="0.15">
      <c r="C4996" s="1" t="str">
        <f ca="1">IFERROR(INDIRECT(ADDRESS(MATCH(A4996,'contribution par jour-semaine'!A:A,0),MATCH(B4996,'contribution par jour-semaine'!$1:$1,0),4,1,"contribution par jour-semaine")),"")</f>
        <v/>
      </c>
      <c r="D4996" s="4" t="str">
        <f>VLOOKUP(A4996,predictions!A:B,2,FALSE)</f>
        <v>22/06/2020</v>
      </c>
      <c r="E4996" s="4">
        <f t="shared" si="19"/>
        <v>44004</v>
      </c>
    </row>
    <row r="4997" spans="3:5" ht="13" x14ac:dyDescent="0.15">
      <c r="C4997" s="1" t="str">
        <f ca="1">IFERROR(INDIRECT(ADDRESS(MATCH(A4997,'contribution par jour-semaine'!A:A,0),MATCH(B4997,'contribution par jour-semaine'!$1:$1,0),4,1,"contribution par jour-semaine")),"")</f>
        <v/>
      </c>
      <c r="D4997" s="4" t="str">
        <f>VLOOKUP(A4997,predictions!A:B,2,FALSE)</f>
        <v>22/06/2020</v>
      </c>
      <c r="E4997" s="4">
        <f t="shared" si="19"/>
        <v>44004</v>
      </c>
    </row>
    <row r="4998" spans="3:5" ht="13" x14ac:dyDescent="0.15">
      <c r="C4998" s="1" t="str">
        <f ca="1">IFERROR(INDIRECT(ADDRESS(MATCH(A4998,'contribution par jour-semaine'!A:A,0),MATCH(B4998,'contribution par jour-semaine'!$1:$1,0),4,1,"contribution par jour-semaine")),"")</f>
        <v/>
      </c>
      <c r="D4998" s="4" t="str">
        <f>VLOOKUP(A4998,predictions!A:B,2,FALSE)</f>
        <v>22/06/2020</v>
      </c>
      <c r="E4998" s="4">
        <f t="shared" si="19"/>
        <v>44004</v>
      </c>
    </row>
    <row r="4999" spans="3:5" ht="13" x14ac:dyDescent="0.15">
      <c r="C4999" s="1" t="str">
        <f ca="1">IFERROR(INDIRECT(ADDRESS(MATCH(A4999,'contribution par jour-semaine'!A:A,0),MATCH(B4999,'contribution par jour-semaine'!$1:$1,0),4,1,"contribution par jour-semaine")),"")</f>
        <v/>
      </c>
      <c r="D4999" s="4" t="str">
        <f>VLOOKUP(A4999,predictions!A:B,2,FALSE)</f>
        <v>22/06/2020</v>
      </c>
      <c r="E4999" s="4">
        <f t="shared" si="19"/>
        <v>44004</v>
      </c>
    </row>
    <row r="5000" spans="3:5" ht="13" x14ac:dyDescent="0.15">
      <c r="C5000" s="1" t="str">
        <f ca="1">IFERROR(INDIRECT(ADDRESS(MATCH(A5000,'contribution par jour-semaine'!A:A,0),MATCH(B5000,'contribution par jour-semaine'!$1:$1,0),4,1,"contribution par jour-semaine")),"")</f>
        <v/>
      </c>
      <c r="D5000" s="4" t="str">
        <f>VLOOKUP(A5000,predictions!A:B,2,FALSE)</f>
        <v>22/06/2020</v>
      </c>
      <c r="E5000" s="4">
        <f t="shared" si="19"/>
        <v>44004</v>
      </c>
    </row>
    <row r="5001" spans="3:5" ht="13" x14ac:dyDescent="0.15">
      <c r="C5001" s="1" t="str">
        <f ca="1">IFERROR(INDIRECT(ADDRESS(MATCH(A5001,'contribution par jour-semaine'!A:A,0),MATCH(B5001,'contribution par jour-semaine'!$1:$1,0),4,1,"contribution par jour-semaine")),"")</f>
        <v/>
      </c>
      <c r="D5001" s="4" t="str">
        <f>VLOOKUP(A5001,predictions!A:B,2,FALSE)</f>
        <v>22/06/2020</v>
      </c>
      <c r="E5001" s="4">
        <f t="shared" si="19"/>
        <v>44004</v>
      </c>
    </row>
    <row r="5002" spans="3:5" ht="13" x14ac:dyDescent="0.15">
      <c r="C5002" s="1" t="str">
        <f ca="1">IFERROR(INDIRECT(ADDRESS(MATCH(A5002,'contribution par jour-semaine'!A:A,0),MATCH(B5002,'contribution par jour-semaine'!$1:$1,0),4,1,"contribution par jour-semaine")),"")</f>
        <v/>
      </c>
      <c r="D5002" s="4" t="str">
        <f>VLOOKUP(A5002,predictions!A:B,2,FALSE)</f>
        <v>22/06/2020</v>
      </c>
      <c r="E5002" s="4">
        <f t="shared" si="19"/>
        <v>44004</v>
      </c>
    </row>
    <row r="5003" spans="3:5" ht="13" x14ac:dyDescent="0.15">
      <c r="C5003" s="1" t="str">
        <f ca="1">IFERROR(INDIRECT(ADDRESS(MATCH(A5003,'contribution par jour-semaine'!A:A,0),MATCH(B5003,'contribution par jour-semaine'!$1:$1,0),4,1,"contribution par jour-semaine")),"")</f>
        <v/>
      </c>
      <c r="D5003" s="4" t="str">
        <f>VLOOKUP(A5003,predictions!A:B,2,FALSE)</f>
        <v>22/06/2020</v>
      </c>
      <c r="E5003" s="4">
        <f t="shared" si="19"/>
        <v>44004</v>
      </c>
    </row>
    <row r="5004" spans="3:5" ht="13" x14ac:dyDescent="0.15">
      <c r="C5004" s="1" t="str">
        <f ca="1">IFERROR(INDIRECT(ADDRESS(MATCH(A5004,'contribution par jour-semaine'!A:A,0),MATCH(B5004,'contribution par jour-semaine'!$1:$1,0),4,1,"contribution par jour-semaine")),"")</f>
        <v/>
      </c>
      <c r="D5004" s="4" t="str">
        <f>VLOOKUP(A5004,predictions!A:B,2,FALSE)</f>
        <v>22/06/2020</v>
      </c>
      <c r="E5004" s="4">
        <f t="shared" si="19"/>
        <v>44004</v>
      </c>
    </row>
    <row r="5005" spans="3:5" ht="13" x14ac:dyDescent="0.15">
      <c r="C5005" s="1" t="str">
        <f ca="1">IFERROR(INDIRECT(ADDRESS(MATCH(A5005,'contribution par jour-semaine'!A:A,0),MATCH(B5005,'contribution par jour-semaine'!$1:$1,0),4,1,"contribution par jour-semaine")),"")</f>
        <v/>
      </c>
      <c r="D5005" s="4" t="str">
        <f>VLOOKUP(A5005,predictions!A:B,2,FALSE)</f>
        <v>22/06/2020</v>
      </c>
      <c r="E5005" s="4">
        <f t="shared" si="19"/>
        <v>44004</v>
      </c>
    </row>
    <row r="5006" spans="3:5" ht="13" x14ac:dyDescent="0.15">
      <c r="C5006" s="1" t="str">
        <f ca="1">IFERROR(INDIRECT(ADDRESS(MATCH(A5006,'contribution par jour-semaine'!A:A,0),MATCH(B5006,'contribution par jour-semaine'!$1:$1,0),4,1,"contribution par jour-semaine")),"")</f>
        <v/>
      </c>
      <c r="D5006" s="4" t="str">
        <f>VLOOKUP(A5006,predictions!A:B,2,FALSE)</f>
        <v>22/06/2020</v>
      </c>
      <c r="E5006" s="4">
        <f t="shared" si="19"/>
        <v>44004</v>
      </c>
    </row>
    <row r="5007" spans="3:5" ht="13" x14ac:dyDescent="0.15">
      <c r="C5007" s="1" t="str">
        <f ca="1">IFERROR(INDIRECT(ADDRESS(MATCH(A5007,'contribution par jour-semaine'!A:A,0),MATCH(B5007,'contribution par jour-semaine'!$1:$1,0),4,1,"contribution par jour-semaine")),"")</f>
        <v/>
      </c>
      <c r="D5007" s="4" t="str">
        <f>VLOOKUP(A5007,predictions!A:B,2,FALSE)</f>
        <v>22/06/2020</v>
      </c>
      <c r="E5007" s="4">
        <f t="shared" si="19"/>
        <v>44004</v>
      </c>
    </row>
    <row r="5008" spans="3:5" ht="13" x14ac:dyDescent="0.15">
      <c r="C5008" s="1" t="str">
        <f ca="1">IFERROR(INDIRECT(ADDRESS(MATCH(A5008,'contribution par jour-semaine'!A:A,0),MATCH(B5008,'contribution par jour-semaine'!$1:$1,0),4,1,"contribution par jour-semaine")),"")</f>
        <v/>
      </c>
      <c r="D5008" s="4" t="str">
        <f>VLOOKUP(A5008,predictions!A:B,2,FALSE)</f>
        <v>22/06/2020</v>
      </c>
      <c r="E5008" s="4">
        <f t="shared" si="19"/>
        <v>44004</v>
      </c>
    </row>
    <row r="5009" spans="3:5" ht="13" x14ac:dyDescent="0.15">
      <c r="C5009" s="1" t="str">
        <f ca="1">IFERROR(INDIRECT(ADDRESS(MATCH(A5009,'contribution par jour-semaine'!A:A,0),MATCH(B5009,'contribution par jour-semaine'!$1:$1,0),4,1,"contribution par jour-semaine")),"")</f>
        <v/>
      </c>
      <c r="D5009" s="4" t="str">
        <f>VLOOKUP(A5009,predictions!A:B,2,FALSE)</f>
        <v>22/06/2020</v>
      </c>
      <c r="E5009" s="4">
        <f t="shared" si="19"/>
        <v>44004</v>
      </c>
    </row>
    <row r="5010" spans="3:5" ht="13" x14ac:dyDescent="0.15">
      <c r="C5010" s="1" t="str">
        <f ca="1">IFERROR(INDIRECT(ADDRESS(MATCH(A5010,'contribution par jour-semaine'!A:A,0),MATCH(B5010,'contribution par jour-semaine'!$1:$1,0),4,1,"contribution par jour-semaine")),"")</f>
        <v/>
      </c>
      <c r="D5010" s="4" t="str">
        <f>VLOOKUP(A5010,predictions!A:B,2,FALSE)</f>
        <v>22/06/2020</v>
      </c>
      <c r="E5010" s="4">
        <f t="shared" si="19"/>
        <v>44004</v>
      </c>
    </row>
    <row r="5011" spans="3:5" ht="13" x14ac:dyDescent="0.15">
      <c r="C5011" s="1" t="str">
        <f ca="1">IFERROR(INDIRECT(ADDRESS(MATCH(A5011,'contribution par jour-semaine'!A:A,0),MATCH(B5011,'contribution par jour-semaine'!$1:$1,0),4,1,"contribution par jour-semaine")),"")</f>
        <v/>
      </c>
      <c r="D5011" s="4" t="str">
        <f>VLOOKUP(A5011,predictions!A:B,2,FALSE)</f>
        <v>22/06/2020</v>
      </c>
      <c r="E5011" s="4">
        <f t="shared" si="19"/>
        <v>44004</v>
      </c>
    </row>
    <row r="5012" spans="3:5" ht="13" x14ac:dyDescent="0.15">
      <c r="C5012" s="1" t="str">
        <f ca="1">IFERROR(INDIRECT(ADDRESS(MATCH(A5012,'contribution par jour-semaine'!A:A,0),MATCH(B5012,'contribution par jour-semaine'!$1:$1,0),4,1,"contribution par jour-semaine")),"")</f>
        <v/>
      </c>
      <c r="D5012" s="4" t="str">
        <f>VLOOKUP(A5012,predictions!A:B,2,FALSE)</f>
        <v>22/06/2020</v>
      </c>
      <c r="E5012" s="4">
        <f t="shared" si="19"/>
        <v>44004</v>
      </c>
    </row>
    <row r="5013" spans="3:5" ht="13" x14ac:dyDescent="0.15">
      <c r="C5013" s="1" t="str">
        <f ca="1">IFERROR(INDIRECT(ADDRESS(MATCH(A5013,'contribution par jour-semaine'!A:A,0),MATCH(B5013,'contribution par jour-semaine'!$1:$1,0),4,1,"contribution par jour-semaine")),"")</f>
        <v/>
      </c>
      <c r="D5013" s="4" t="str">
        <f>VLOOKUP(A5013,predictions!A:B,2,FALSE)</f>
        <v>22/06/2020</v>
      </c>
      <c r="E5013" s="4">
        <f t="shared" si="19"/>
        <v>44004</v>
      </c>
    </row>
    <row r="5014" spans="3:5" ht="13" x14ac:dyDescent="0.15">
      <c r="C5014" s="1" t="str">
        <f ca="1">IFERROR(INDIRECT(ADDRESS(MATCH(A5014,'contribution par jour-semaine'!A:A,0),MATCH(B5014,'contribution par jour-semaine'!$1:$1,0),4,1,"contribution par jour-semaine")),"")</f>
        <v/>
      </c>
      <c r="D5014" s="4" t="str">
        <f>VLOOKUP(A5014,predictions!A:B,2,FALSE)</f>
        <v>22/06/2020</v>
      </c>
      <c r="E5014" s="4">
        <f t="shared" si="19"/>
        <v>44004</v>
      </c>
    </row>
    <row r="5015" spans="3:5" ht="13" x14ac:dyDescent="0.15">
      <c r="C5015" s="1" t="str">
        <f ca="1">IFERROR(INDIRECT(ADDRESS(MATCH(A5015,'contribution par jour-semaine'!A:A,0),MATCH(B5015,'contribution par jour-semaine'!$1:$1,0),4,1,"contribution par jour-semaine")),"")</f>
        <v/>
      </c>
      <c r="D5015" s="4" t="str">
        <f>VLOOKUP(A5015,predictions!A:B,2,FALSE)</f>
        <v>22/06/2020</v>
      </c>
      <c r="E5015" s="4">
        <f t="shared" si="19"/>
        <v>44004</v>
      </c>
    </row>
    <row r="5016" spans="3:5" ht="13" x14ac:dyDescent="0.15">
      <c r="C5016" s="1" t="str">
        <f ca="1">IFERROR(INDIRECT(ADDRESS(MATCH(A5016,'contribution par jour-semaine'!A:A,0),MATCH(B5016,'contribution par jour-semaine'!$1:$1,0),4,1,"contribution par jour-semaine")),"")</f>
        <v/>
      </c>
      <c r="D5016" s="4" t="str">
        <f>VLOOKUP(A5016,predictions!A:B,2,FALSE)</f>
        <v>22/06/2020</v>
      </c>
      <c r="E5016" s="4">
        <f t="shared" si="19"/>
        <v>44004</v>
      </c>
    </row>
    <row r="5017" spans="3:5" ht="13" x14ac:dyDescent="0.15">
      <c r="C5017" s="1" t="str">
        <f ca="1">IFERROR(INDIRECT(ADDRESS(MATCH(A5017,'contribution par jour-semaine'!A:A,0),MATCH(B5017,'contribution par jour-semaine'!$1:$1,0),4,1,"contribution par jour-semaine")),"")</f>
        <v/>
      </c>
      <c r="D5017" s="4" t="str">
        <f>VLOOKUP(A5017,predictions!A:B,2,FALSE)</f>
        <v>22/06/2020</v>
      </c>
      <c r="E5017" s="4">
        <f t="shared" si="19"/>
        <v>44004</v>
      </c>
    </row>
    <row r="5018" spans="3:5" ht="13" x14ac:dyDescent="0.15">
      <c r="C5018" s="1" t="str">
        <f ca="1">IFERROR(INDIRECT(ADDRESS(MATCH(A5018,'contribution par jour-semaine'!A:A,0),MATCH(B5018,'contribution par jour-semaine'!$1:$1,0),4,1,"contribution par jour-semaine")),"")</f>
        <v/>
      </c>
      <c r="D5018" s="4" t="str">
        <f>VLOOKUP(A5018,predictions!A:B,2,FALSE)</f>
        <v>22/06/2020</v>
      </c>
      <c r="E5018" s="4">
        <f t="shared" si="19"/>
        <v>44004</v>
      </c>
    </row>
    <row r="5019" spans="3:5" ht="13" x14ac:dyDescent="0.15">
      <c r="C5019" s="1" t="str">
        <f ca="1">IFERROR(INDIRECT(ADDRESS(MATCH(A5019,'contribution par jour-semaine'!A:A,0),MATCH(B5019,'contribution par jour-semaine'!$1:$1,0),4,1,"contribution par jour-semaine")),"")</f>
        <v/>
      </c>
      <c r="D5019" s="4" t="str">
        <f>VLOOKUP(A5019,predictions!A:B,2,FALSE)</f>
        <v>22/06/2020</v>
      </c>
      <c r="E5019" s="4">
        <f t="shared" si="19"/>
        <v>44004</v>
      </c>
    </row>
    <row r="5020" spans="3:5" ht="13" x14ac:dyDescent="0.15">
      <c r="C5020" s="1" t="str">
        <f ca="1">IFERROR(INDIRECT(ADDRESS(MATCH(A5020,'contribution par jour-semaine'!A:A,0),MATCH(B5020,'contribution par jour-semaine'!$1:$1,0),4,1,"contribution par jour-semaine")),"")</f>
        <v/>
      </c>
      <c r="D5020" s="4" t="str">
        <f>VLOOKUP(A5020,predictions!A:B,2,FALSE)</f>
        <v>22/06/2020</v>
      </c>
      <c r="E5020" s="4">
        <f t="shared" si="19"/>
        <v>44004</v>
      </c>
    </row>
    <row r="5021" spans="3:5" ht="13" x14ac:dyDescent="0.15">
      <c r="C5021" s="1" t="str">
        <f ca="1">IFERROR(INDIRECT(ADDRESS(MATCH(A5021,'contribution par jour-semaine'!A:A,0),MATCH(B5021,'contribution par jour-semaine'!$1:$1,0),4,1,"contribution par jour-semaine")),"")</f>
        <v/>
      </c>
      <c r="D5021" s="4" t="str">
        <f>VLOOKUP(A5021,predictions!A:B,2,FALSE)</f>
        <v>22/06/2020</v>
      </c>
      <c r="E5021" s="4">
        <f t="shared" si="19"/>
        <v>44004</v>
      </c>
    </row>
    <row r="5022" spans="3:5" ht="13" x14ac:dyDescent="0.15">
      <c r="C5022" s="1" t="str">
        <f ca="1">IFERROR(INDIRECT(ADDRESS(MATCH(A5022,'contribution par jour-semaine'!A:A,0),MATCH(B5022,'contribution par jour-semaine'!$1:$1,0),4,1,"contribution par jour-semaine")),"")</f>
        <v/>
      </c>
      <c r="D5022" s="4" t="str">
        <f>VLOOKUP(A5022,predictions!A:B,2,FALSE)</f>
        <v>22/06/2020</v>
      </c>
      <c r="E5022" s="4">
        <f t="shared" si="19"/>
        <v>44004</v>
      </c>
    </row>
    <row r="5023" spans="3:5" ht="13" x14ac:dyDescent="0.15">
      <c r="C5023" s="1" t="str">
        <f ca="1">IFERROR(INDIRECT(ADDRESS(MATCH(A5023,'contribution par jour-semaine'!A:A,0),MATCH(B5023,'contribution par jour-semaine'!$1:$1,0),4,1,"contribution par jour-semaine")),"")</f>
        <v/>
      </c>
      <c r="D5023" s="4" t="str">
        <f>VLOOKUP(A5023,predictions!A:B,2,FALSE)</f>
        <v>22/06/2020</v>
      </c>
      <c r="E5023" s="4">
        <f t="shared" si="19"/>
        <v>44004</v>
      </c>
    </row>
    <row r="5024" spans="3:5" ht="13" x14ac:dyDescent="0.15">
      <c r="C5024" s="1" t="str">
        <f ca="1">IFERROR(INDIRECT(ADDRESS(MATCH(A5024,'contribution par jour-semaine'!A:A,0),MATCH(B5024,'contribution par jour-semaine'!$1:$1,0),4,1,"contribution par jour-semaine")),"")</f>
        <v/>
      </c>
      <c r="D5024" s="4" t="str">
        <f>VLOOKUP(A5024,predictions!A:B,2,FALSE)</f>
        <v>22/06/2020</v>
      </c>
      <c r="E5024" s="4">
        <f t="shared" si="19"/>
        <v>44004</v>
      </c>
    </row>
    <row r="5025" spans="3:5" ht="13" x14ac:dyDescent="0.15">
      <c r="C5025" s="1" t="str">
        <f ca="1">IFERROR(INDIRECT(ADDRESS(MATCH(A5025,'contribution par jour-semaine'!A:A,0),MATCH(B5025,'contribution par jour-semaine'!$1:$1,0),4,1,"contribution par jour-semaine")),"")</f>
        <v/>
      </c>
      <c r="D5025" s="4" t="str">
        <f>VLOOKUP(A5025,predictions!A:B,2,FALSE)</f>
        <v>22/06/2020</v>
      </c>
      <c r="E5025" s="4">
        <f t="shared" si="19"/>
        <v>44004</v>
      </c>
    </row>
    <row r="5026" spans="3:5" ht="13" x14ac:dyDescent="0.15">
      <c r="C5026" s="1" t="str">
        <f ca="1">IFERROR(INDIRECT(ADDRESS(MATCH(A5026,'contribution par jour-semaine'!A:A,0),MATCH(B5026,'contribution par jour-semaine'!$1:$1,0),4,1,"contribution par jour-semaine")),"")</f>
        <v/>
      </c>
      <c r="D5026" s="4" t="str">
        <f>VLOOKUP(A5026,predictions!A:B,2,FALSE)</f>
        <v>22/06/2020</v>
      </c>
      <c r="E5026" s="4">
        <f t="shared" si="19"/>
        <v>44004</v>
      </c>
    </row>
    <row r="5027" spans="3:5" ht="13" x14ac:dyDescent="0.15">
      <c r="C5027" s="1" t="str">
        <f ca="1">IFERROR(INDIRECT(ADDRESS(MATCH(A5027,'contribution par jour-semaine'!A:A,0),MATCH(B5027,'contribution par jour-semaine'!$1:$1,0),4,1,"contribution par jour-semaine")),"")</f>
        <v/>
      </c>
      <c r="D5027" s="4" t="str">
        <f>VLOOKUP(A5027,predictions!A:B,2,FALSE)</f>
        <v>22/06/2020</v>
      </c>
      <c r="E5027" s="4">
        <f t="shared" si="19"/>
        <v>44004</v>
      </c>
    </row>
    <row r="5028" spans="3:5" ht="13" x14ac:dyDescent="0.15">
      <c r="C5028" s="1" t="str">
        <f ca="1">IFERROR(INDIRECT(ADDRESS(MATCH(A5028,'contribution par jour-semaine'!A:A,0),MATCH(B5028,'contribution par jour-semaine'!$1:$1,0),4,1,"contribution par jour-semaine")),"")</f>
        <v/>
      </c>
      <c r="D5028" s="4" t="str">
        <f>VLOOKUP(A5028,predictions!A:B,2,FALSE)</f>
        <v>22/06/2020</v>
      </c>
      <c r="E5028" s="4">
        <f t="shared" si="19"/>
        <v>44004</v>
      </c>
    </row>
    <row r="5029" spans="3:5" ht="13" x14ac:dyDescent="0.15">
      <c r="C5029" s="1" t="str">
        <f ca="1">IFERROR(INDIRECT(ADDRESS(MATCH(A5029,'contribution par jour-semaine'!A:A,0),MATCH(B5029,'contribution par jour-semaine'!$1:$1,0),4,1,"contribution par jour-semaine")),"")</f>
        <v/>
      </c>
      <c r="D5029" s="4" t="str">
        <f>VLOOKUP(A5029,predictions!A:B,2,FALSE)</f>
        <v>22/06/2020</v>
      </c>
      <c r="E5029" s="4">
        <f t="shared" si="19"/>
        <v>44004</v>
      </c>
    </row>
    <row r="5030" spans="3:5" ht="13" x14ac:dyDescent="0.15">
      <c r="C5030" s="1" t="str">
        <f ca="1">IFERROR(INDIRECT(ADDRESS(MATCH(A5030,'contribution par jour-semaine'!A:A,0),MATCH(B5030,'contribution par jour-semaine'!$1:$1,0),4,1,"contribution par jour-semaine")),"")</f>
        <v/>
      </c>
      <c r="D5030" s="4" t="str">
        <f>VLOOKUP(A5030,predictions!A:B,2,FALSE)</f>
        <v>22/06/2020</v>
      </c>
      <c r="E5030" s="4">
        <f t="shared" si="19"/>
        <v>44004</v>
      </c>
    </row>
    <row r="5031" spans="3:5" ht="13" x14ac:dyDescent="0.15">
      <c r="C5031" s="1" t="str">
        <f ca="1">IFERROR(INDIRECT(ADDRESS(MATCH(A5031,'contribution par jour-semaine'!A:A,0),MATCH(B5031,'contribution par jour-semaine'!$1:$1,0),4,1,"contribution par jour-semaine")),"")</f>
        <v/>
      </c>
      <c r="D5031" s="4" t="str">
        <f>VLOOKUP(A5031,predictions!A:B,2,FALSE)</f>
        <v>22/06/2020</v>
      </c>
      <c r="E5031" s="4">
        <f t="shared" si="19"/>
        <v>44004</v>
      </c>
    </row>
    <row r="5032" spans="3:5" ht="13" x14ac:dyDescent="0.15">
      <c r="C5032" s="1" t="str">
        <f ca="1">IFERROR(INDIRECT(ADDRESS(MATCH(A5032,'contribution par jour-semaine'!A:A,0),MATCH(B5032,'contribution par jour-semaine'!$1:$1,0),4,1,"contribution par jour-semaine")),"")</f>
        <v/>
      </c>
      <c r="D5032" s="4" t="str">
        <f>VLOOKUP(A5032,predictions!A:B,2,FALSE)</f>
        <v>22/06/2020</v>
      </c>
      <c r="E5032" s="4">
        <f t="shared" si="19"/>
        <v>44004</v>
      </c>
    </row>
    <row r="5033" spans="3:5" ht="13" x14ac:dyDescent="0.15">
      <c r="C5033" s="1" t="str">
        <f ca="1">IFERROR(INDIRECT(ADDRESS(MATCH(A5033,'contribution par jour-semaine'!A:A,0),MATCH(B5033,'contribution par jour-semaine'!$1:$1,0),4,1,"contribution par jour-semaine")),"")</f>
        <v/>
      </c>
      <c r="D5033" s="4" t="str">
        <f>VLOOKUP(A5033,predictions!A:B,2,FALSE)</f>
        <v>22/06/2020</v>
      </c>
      <c r="E5033" s="4">
        <f t="shared" si="19"/>
        <v>44004</v>
      </c>
    </row>
    <row r="5034" spans="3:5" ht="13" x14ac:dyDescent="0.15">
      <c r="C5034" s="1" t="str">
        <f ca="1">IFERROR(INDIRECT(ADDRESS(MATCH(A5034,'contribution par jour-semaine'!A:A,0),MATCH(B5034,'contribution par jour-semaine'!$1:$1,0),4,1,"contribution par jour-semaine")),"")</f>
        <v/>
      </c>
      <c r="D5034" s="4" t="str">
        <f>VLOOKUP(A5034,predictions!A:B,2,FALSE)</f>
        <v>22/06/2020</v>
      </c>
      <c r="E5034" s="4">
        <f t="shared" si="19"/>
        <v>44004</v>
      </c>
    </row>
    <row r="5035" spans="3:5" ht="13" x14ac:dyDescent="0.15">
      <c r="C5035" s="1" t="str">
        <f ca="1">IFERROR(INDIRECT(ADDRESS(MATCH(A5035,'contribution par jour-semaine'!A:A,0),MATCH(B5035,'contribution par jour-semaine'!$1:$1,0),4,1,"contribution par jour-semaine")),"")</f>
        <v/>
      </c>
      <c r="D5035" s="4" t="str">
        <f>VLOOKUP(A5035,predictions!A:B,2,FALSE)</f>
        <v>22/06/2020</v>
      </c>
      <c r="E5035" s="4">
        <f t="shared" si="19"/>
        <v>44004</v>
      </c>
    </row>
    <row r="5036" spans="3:5" ht="13" x14ac:dyDescent="0.15">
      <c r="C5036" s="1" t="str">
        <f ca="1">IFERROR(INDIRECT(ADDRESS(MATCH(A5036,'contribution par jour-semaine'!A:A,0),MATCH(B5036,'contribution par jour-semaine'!$1:$1,0),4,1,"contribution par jour-semaine")),"")</f>
        <v/>
      </c>
      <c r="D5036" s="4" t="str">
        <f>VLOOKUP(A5036,predictions!A:B,2,FALSE)</f>
        <v>22/06/2020</v>
      </c>
      <c r="E5036" s="4">
        <f t="shared" si="19"/>
        <v>44004</v>
      </c>
    </row>
    <row r="5037" spans="3:5" ht="13" x14ac:dyDescent="0.15">
      <c r="C5037" s="1" t="str">
        <f ca="1">IFERROR(INDIRECT(ADDRESS(MATCH(A5037,'contribution par jour-semaine'!A:A,0),MATCH(B5037,'contribution par jour-semaine'!$1:$1,0),4,1,"contribution par jour-semaine")),"")</f>
        <v/>
      </c>
      <c r="D5037" s="4" t="str">
        <f>VLOOKUP(A5037,predictions!A:B,2,FALSE)</f>
        <v>22/06/2020</v>
      </c>
      <c r="E5037" s="4">
        <f t="shared" si="19"/>
        <v>44004</v>
      </c>
    </row>
    <row r="5038" spans="3:5" ht="13" x14ac:dyDescent="0.15">
      <c r="C5038" s="1" t="str">
        <f ca="1">IFERROR(INDIRECT(ADDRESS(MATCH(A5038,'contribution par jour-semaine'!A:A,0),MATCH(B5038,'contribution par jour-semaine'!$1:$1,0),4,1,"contribution par jour-semaine")),"")</f>
        <v/>
      </c>
      <c r="D5038" s="4" t="str">
        <f>VLOOKUP(A5038,predictions!A:B,2,FALSE)</f>
        <v>22/06/2020</v>
      </c>
      <c r="E5038" s="4">
        <f t="shared" si="19"/>
        <v>44004</v>
      </c>
    </row>
    <row r="5039" spans="3:5" ht="13" x14ac:dyDescent="0.15">
      <c r="C5039" s="1" t="str">
        <f ca="1">IFERROR(INDIRECT(ADDRESS(MATCH(A5039,'contribution par jour-semaine'!A:A,0),MATCH(B5039,'contribution par jour-semaine'!$1:$1,0),4,1,"contribution par jour-semaine")),"")</f>
        <v/>
      </c>
      <c r="D5039" s="4" t="str">
        <f>VLOOKUP(A5039,predictions!A:B,2,FALSE)</f>
        <v>22/06/2020</v>
      </c>
      <c r="E5039" s="4">
        <f t="shared" si="19"/>
        <v>44004</v>
      </c>
    </row>
    <row r="5040" spans="3:5" ht="13" x14ac:dyDescent="0.15">
      <c r="C5040" s="1" t="str">
        <f ca="1">IFERROR(INDIRECT(ADDRESS(MATCH(A5040,'contribution par jour-semaine'!A:A,0),MATCH(B5040,'contribution par jour-semaine'!$1:$1,0),4,1,"contribution par jour-semaine")),"")</f>
        <v/>
      </c>
      <c r="D5040" s="4" t="str">
        <f>VLOOKUP(A5040,predictions!A:B,2,FALSE)</f>
        <v>22/06/2020</v>
      </c>
      <c r="E5040" s="4">
        <f t="shared" si="19"/>
        <v>44004</v>
      </c>
    </row>
    <row r="5041" spans="3:5" ht="13" x14ac:dyDescent="0.15">
      <c r="C5041" s="1" t="str">
        <f ca="1">IFERROR(INDIRECT(ADDRESS(MATCH(A5041,'contribution par jour-semaine'!A:A,0),MATCH(B5041,'contribution par jour-semaine'!$1:$1,0),4,1,"contribution par jour-semaine")),"")</f>
        <v/>
      </c>
      <c r="D5041" s="4" t="str">
        <f>VLOOKUP(A5041,predictions!A:B,2,FALSE)</f>
        <v>22/06/2020</v>
      </c>
      <c r="E5041" s="4">
        <f t="shared" si="19"/>
        <v>44004</v>
      </c>
    </row>
    <row r="5042" spans="3:5" ht="13" x14ac:dyDescent="0.15">
      <c r="C5042" s="1" t="str">
        <f ca="1">IFERROR(INDIRECT(ADDRESS(MATCH(A5042,'contribution par jour-semaine'!A:A,0),MATCH(B5042,'contribution par jour-semaine'!$1:$1,0),4,1,"contribution par jour-semaine")),"")</f>
        <v/>
      </c>
      <c r="D5042" s="4" t="str">
        <f>VLOOKUP(A5042,predictions!A:B,2,FALSE)</f>
        <v>22/06/2020</v>
      </c>
      <c r="E5042" s="4">
        <f t="shared" si="19"/>
        <v>44004</v>
      </c>
    </row>
    <row r="5043" spans="3:5" ht="13" x14ac:dyDescent="0.15">
      <c r="C5043" s="1" t="str">
        <f ca="1">IFERROR(INDIRECT(ADDRESS(MATCH(A5043,'contribution par jour-semaine'!A:A,0),MATCH(B5043,'contribution par jour-semaine'!$1:$1,0),4,1,"contribution par jour-semaine")),"")</f>
        <v/>
      </c>
      <c r="D5043" s="4" t="str">
        <f>VLOOKUP(A5043,predictions!A:B,2,FALSE)</f>
        <v>22/06/2020</v>
      </c>
      <c r="E5043" s="4">
        <f t="shared" si="19"/>
        <v>44004</v>
      </c>
    </row>
    <row r="5044" spans="3:5" ht="13" x14ac:dyDescent="0.15">
      <c r="C5044" s="1" t="str">
        <f ca="1">IFERROR(INDIRECT(ADDRESS(MATCH(A5044,'contribution par jour-semaine'!A:A,0),MATCH(B5044,'contribution par jour-semaine'!$1:$1,0),4,1,"contribution par jour-semaine")),"")</f>
        <v/>
      </c>
      <c r="D5044" s="4" t="str">
        <f>VLOOKUP(A5044,predictions!A:B,2,FALSE)</f>
        <v>22/06/2020</v>
      </c>
      <c r="E5044" s="4">
        <f t="shared" si="19"/>
        <v>44004</v>
      </c>
    </row>
    <row r="5045" spans="3:5" ht="13" x14ac:dyDescent="0.15">
      <c r="C5045" s="1" t="str">
        <f ca="1">IFERROR(INDIRECT(ADDRESS(MATCH(A5045,'contribution par jour-semaine'!A:A,0),MATCH(B5045,'contribution par jour-semaine'!$1:$1,0),4,1,"contribution par jour-semaine")),"")</f>
        <v/>
      </c>
      <c r="D5045" s="4" t="str">
        <f>VLOOKUP(A5045,predictions!A:B,2,FALSE)</f>
        <v>22/06/2020</v>
      </c>
      <c r="E5045" s="4">
        <f t="shared" si="19"/>
        <v>44004</v>
      </c>
    </row>
    <row r="5046" spans="3:5" ht="13" x14ac:dyDescent="0.15">
      <c r="C5046" s="1" t="str">
        <f ca="1">IFERROR(INDIRECT(ADDRESS(MATCH(A5046,'contribution par jour-semaine'!A:A,0),MATCH(B5046,'contribution par jour-semaine'!$1:$1,0),4,1,"contribution par jour-semaine")),"")</f>
        <v/>
      </c>
      <c r="D5046" s="4" t="str">
        <f>VLOOKUP(A5046,predictions!A:B,2,FALSE)</f>
        <v>22/06/2020</v>
      </c>
      <c r="E5046" s="4">
        <f t="shared" si="19"/>
        <v>44004</v>
      </c>
    </row>
    <row r="5047" spans="3:5" ht="13" x14ac:dyDescent="0.15">
      <c r="C5047" s="1" t="str">
        <f ca="1">IFERROR(INDIRECT(ADDRESS(MATCH(A5047,'contribution par jour-semaine'!A:A,0),MATCH(B5047,'contribution par jour-semaine'!$1:$1,0),4,1,"contribution par jour-semaine")),"")</f>
        <v/>
      </c>
      <c r="D5047" s="4" t="str">
        <f>VLOOKUP(A5047,predictions!A:B,2,FALSE)</f>
        <v>22/06/2020</v>
      </c>
      <c r="E5047" s="4">
        <f t="shared" si="19"/>
        <v>44004</v>
      </c>
    </row>
    <row r="5048" spans="3:5" ht="13" x14ac:dyDescent="0.15">
      <c r="C5048" s="1" t="str">
        <f ca="1">IFERROR(INDIRECT(ADDRESS(MATCH(A5048,'contribution par jour-semaine'!A:A,0),MATCH(B5048,'contribution par jour-semaine'!$1:$1,0),4,1,"contribution par jour-semaine")),"")</f>
        <v/>
      </c>
      <c r="D5048" s="4" t="str">
        <f>VLOOKUP(A5048,predictions!A:B,2,FALSE)</f>
        <v>22/06/2020</v>
      </c>
      <c r="E5048" s="4">
        <f t="shared" si="19"/>
        <v>44004</v>
      </c>
    </row>
    <row r="5049" spans="3:5" ht="13" x14ac:dyDescent="0.15">
      <c r="C5049" s="1" t="str">
        <f ca="1">IFERROR(INDIRECT(ADDRESS(MATCH(A5049,'contribution par jour-semaine'!A:A,0),MATCH(B5049,'contribution par jour-semaine'!$1:$1,0),4,1,"contribution par jour-semaine")),"")</f>
        <v/>
      </c>
      <c r="D5049" s="4" t="str">
        <f>VLOOKUP(A5049,predictions!A:B,2,FALSE)</f>
        <v>22/06/2020</v>
      </c>
      <c r="E5049" s="4">
        <f t="shared" si="19"/>
        <v>44004</v>
      </c>
    </row>
    <row r="5050" spans="3:5" ht="13" x14ac:dyDescent="0.15">
      <c r="C5050" s="1" t="str">
        <f ca="1">IFERROR(INDIRECT(ADDRESS(MATCH(A5050,'contribution par jour-semaine'!A:A,0),MATCH(B5050,'contribution par jour-semaine'!$1:$1,0),4,1,"contribution par jour-semaine")),"")</f>
        <v/>
      </c>
      <c r="D5050" s="4" t="str">
        <f>VLOOKUP(A5050,predictions!A:B,2,FALSE)</f>
        <v>22/06/2020</v>
      </c>
      <c r="E5050" s="4">
        <f t="shared" si="19"/>
        <v>44004</v>
      </c>
    </row>
    <row r="5051" spans="3:5" ht="13" x14ac:dyDescent="0.15">
      <c r="C5051" s="1" t="str">
        <f ca="1">IFERROR(INDIRECT(ADDRESS(MATCH(A5051,'contribution par jour-semaine'!A:A,0),MATCH(B5051,'contribution par jour-semaine'!$1:$1,0),4,1,"contribution par jour-semaine")),"")</f>
        <v/>
      </c>
      <c r="D5051" s="4" t="str">
        <f>VLOOKUP(A5051,predictions!A:B,2,FALSE)</f>
        <v>22/06/2020</v>
      </c>
      <c r="E5051" s="4">
        <f t="shared" si="19"/>
        <v>44004</v>
      </c>
    </row>
    <row r="5052" spans="3:5" ht="13" x14ac:dyDescent="0.15">
      <c r="C5052" s="1" t="str">
        <f ca="1">IFERROR(INDIRECT(ADDRESS(MATCH(A5052,'contribution par jour-semaine'!A:A,0),MATCH(B5052,'contribution par jour-semaine'!$1:$1,0),4,1,"contribution par jour-semaine")),"")</f>
        <v/>
      </c>
      <c r="D5052" s="4" t="str">
        <f>VLOOKUP(A5052,predictions!A:B,2,FALSE)</f>
        <v>22/06/2020</v>
      </c>
      <c r="E5052" s="4">
        <f t="shared" si="19"/>
        <v>44004</v>
      </c>
    </row>
    <row r="5053" spans="3:5" ht="13" x14ac:dyDescent="0.15">
      <c r="C5053" s="1" t="str">
        <f ca="1">IFERROR(INDIRECT(ADDRESS(MATCH(A5053,'contribution par jour-semaine'!A:A,0),MATCH(B5053,'contribution par jour-semaine'!$1:$1,0),4,1,"contribution par jour-semaine")),"")</f>
        <v/>
      </c>
      <c r="D5053" s="4" t="str">
        <f>VLOOKUP(A5053,predictions!A:B,2,FALSE)</f>
        <v>22/06/2020</v>
      </c>
      <c r="E5053" s="4">
        <f t="shared" si="19"/>
        <v>44004</v>
      </c>
    </row>
    <row r="5054" spans="3:5" ht="13" x14ac:dyDescent="0.15">
      <c r="C5054" s="1" t="str">
        <f ca="1">IFERROR(INDIRECT(ADDRESS(MATCH(A5054,'contribution par jour-semaine'!A:A,0),MATCH(B5054,'contribution par jour-semaine'!$1:$1,0),4,1,"contribution par jour-semaine")),"")</f>
        <v/>
      </c>
      <c r="D5054" s="4" t="str">
        <f>VLOOKUP(A5054,predictions!A:B,2,FALSE)</f>
        <v>22/06/2020</v>
      </c>
      <c r="E5054" s="4">
        <f t="shared" si="19"/>
        <v>44004</v>
      </c>
    </row>
    <row r="5055" spans="3:5" ht="13" x14ac:dyDescent="0.15">
      <c r="C5055" s="1" t="str">
        <f ca="1">IFERROR(INDIRECT(ADDRESS(MATCH(A5055,'contribution par jour-semaine'!A:A,0),MATCH(B5055,'contribution par jour-semaine'!$1:$1,0),4,1,"contribution par jour-semaine")),"")</f>
        <v/>
      </c>
      <c r="D5055" s="4" t="str">
        <f>VLOOKUP(A5055,predictions!A:B,2,FALSE)</f>
        <v>22/06/2020</v>
      </c>
      <c r="E5055" s="4">
        <f t="shared" si="19"/>
        <v>44004</v>
      </c>
    </row>
    <row r="5056" spans="3:5" ht="13" x14ac:dyDescent="0.15">
      <c r="C5056" s="1" t="str">
        <f ca="1">IFERROR(INDIRECT(ADDRESS(MATCH(A5056,'contribution par jour-semaine'!A:A,0),MATCH(B5056,'contribution par jour-semaine'!$1:$1,0),4,1,"contribution par jour-semaine")),"")</f>
        <v/>
      </c>
      <c r="D5056" s="4" t="str">
        <f>VLOOKUP(A5056,predictions!A:B,2,FALSE)</f>
        <v>22/06/2020</v>
      </c>
      <c r="E5056" s="4">
        <f t="shared" si="19"/>
        <v>44004</v>
      </c>
    </row>
    <row r="5057" spans="3:5" ht="13" x14ac:dyDescent="0.15">
      <c r="C5057" s="1" t="str">
        <f ca="1">IFERROR(INDIRECT(ADDRESS(MATCH(A5057,'contribution par jour-semaine'!A:A,0),MATCH(B5057,'contribution par jour-semaine'!$1:$1,0),4,1,"contribution par jour-semaine")),"")</f>
        <v/>
      </c>
      <c r="D5057" s="4" t="str">
        <f>VLOOKUP(A5057,predictions!A:B,2,FALSE)</f>
        <v>22/06/2020</v>
      </c>
      <c r="E5057" s="4">
        <f t="shared" si="19"/>
        <v>44004</v>
      </c>
    </row>
    <row r="5058" spans="3:5" ht="13" x14ac:dyDescent="0.15">
      <c r="C5058" s="1" t="str">
        <f ca="1">IFERROR(INDIRECT(ADDRESS(MATCH(A5058,'contribution par jour-semaine'!A:A,0),MATCH(B5058,'contribution par jour-semaine'!$1:$1,0),4,1,"contribution par jour-semaine")),"")</f>
        <v/>
      </c>
      <c r="D5058" s="4" t="str">
        <f>VLOOKUP(A5058,predictions!A:B,2,FALSE)</f>
        <v>22/06/2020</v>
      </c>
      <c r="E5058" s="4">
        <f t="shared" si="19"/>
        <v>44004</v>
      </c>
    </row>
    <row r="5059" spans="3:5" ht="13" x14ac:dyDescent="0.15">
      <c r="C5059" s="1" t="str">
        <f ca="1">IFERROR(INDIRECT(ADDRESS(MATCH(A5059,'contribution par jour-semaine'!A:A,0),MATCH(B5059,'contribution par jour-semaine'!$1:$1,0),4,1,"contribution par jour-semaine")),"")</f>
        <v/>
      </c>
      <c r="D5059" s="4" t="str">
        <f>VLOOKUP(A5059,predictions!A:B,2,FALSE)</f>
        <v>22/06/2020</v>
      </c>
      <c r="E5059" s="4">
        <f t="shared" si="19"/>
        <v>44004</v>
      </c>
    </row>
    <row r="5060" spans="3:5" ht="13" x14ac:dyDescent="0.15">
      <c r="C5060" s="1" t="str">
        <f ca="1">IFERROR(INDIRECT(ADDRESS(MATCH(A5060,'contribution par jour-semaine'!A:A,0),MATCH(B5060,'contribution par jour-semaine'!$1:$1,0),4,1,"contribution par jour-semaine")),"")</f>
        <v/>
      </c>
      <c r="D5060" s="4" t="str">
        <f>VLOOKUP(A5060,predictions!A:B,2,FALSE)</f>
        <v>22/06/2020</v>
      </c>
      <c r="E5060" s="4">
        <f t="shared" si="19"/>
        <v>44004</v>
      </c>
    </row>
    <row r="5061" spans="3:5" ht="13" x14ac:dyDescent="0.15">
      <c r="C5061" s="1" t="str">
        <f ca="1">IFERROR(INDIRECT(ADDRESS(MATCH(A5061,'contribution par jour-semaine'!A:A,0),MATCH(B5061,'contribution par jour-semaine'!$1:$1,0),4,1,"contribution par jour-semaine")),"")</f>
        <v/>
      </c>
      <c r="D5061" s="4" t="str">
        <f>VLOOKUP(A5061,predictions!A:B,2,FALSE)</f>
        <v>22/06/2020</v>
      </c>
      <c r="E5061" s="4">
        <f t="shared" si="19"/>
        <v>44004</v>
      </c>
    </row>
    <row r="5062" spans="3:5" ht="13" x14ac:dyDescent="0.15">
      <c r="C5062" s="1" t="str">
        <f ca="1">IFERROR(INDIRECT(ADDRESS(MATCH(A5062,'contribution par jour-semaine'!A:A,0),MATCH(B5062,'contribution par jour-semaine'!$1:$1,0),4,1,"contribution par jour-semaine")),"")</f>
        <v/>
      </c>
      <c r="D5062" s="4" t="str">
        <f>VLOOKUP(A5062,predictions!A:B,2,FALSE)</f>
        <v>22/06/2020</v>
      </c>
      <c r="E5062" s="4">
        <f t="shared" si="19"/>
        <v>44004</v>
      </c>
    </row>
    <row r="5063" spans="3:5" ht="13" x14ac:dyDescent="0.15">
      <c r="C5063" s="1" t="str">
        <f ca="1">IFERROR(INDIRECT(ADDRESS(MATCH(A5063,'contribution par jour-semaine'!A:A,0),MATCH(B5063,'contribution par jour-semaine'!$1:$1,0),4,1,"contribution par jour-semaine")),"")</f>
        <v/>
      </c>
      <c r="D5063" s="4" t="str">
        <f>VLOOKUP(A5063,predictions!A:B,2,FALSE)</f>
        <v>22/06/2020</v>
      </c>
      <c r="E5063" s="4">
        <f t="shared" si="19"/>
        <v>44004</v>
      </c>
    </row>
    <row r="5064" spans="3:5" ht="13" x14ac:dyDescent="0.15">
      <c r="C5064" s="1" t="str">
        <f ca="1">IFERROR(INDIRECT(ADDRESS(MATCH(A5064,'contribution par jour-semaine'!A:A,0),MATCH(B5064,'contribution par jour-semaine'!$1:$1,0),4,1,"contribution par jour-semaine")),"")</f>
        <v/>
      </c>
      <c r="D5064" s="4" t="str">
        <f>VLOOKUP(A5064,predictions!A:B,2,FALSE)</f>
        <v>22/06/2020</v>
      </c>
      <c r="E5064" s="4">
        <f t="shared" si="19"/>
        <v>44004</v>
      </c>
    </row>
    <row r="5065" spans="3:5" ht="13" x14ac:dyDescent="0.15">
      <c r="C5065" s="1" t="str">
        <f ca="1">IFERROR(INDIRECT(ADDRESS(MATCH(A5065,'contribution par jour-semaine'!A:A,0),MATCH(B5065,'contribution par jour-semaine'!$1:$1,0),4,1,"contribution par jour-semaine")),"")</f>
        <v/>
      </c>
      <c r="D5065" s="4" t="str">
        <f>VLOOKUP(A5065,predictions!A:B,2,FALSE)</f>
        <v>22/06/2020</v>
      </c>
      <c r="E5065" s="4">
        <f t="shared" si="19"/>
        <v>44004</v>
      </c>
    </row>
    <row r="5066" spans="3:5" ht="13" x14ac:dyDescent="0.15">
      <c r="C5066" s="1" t="str">
        <f ca="1">IFERROR(INDIRECT(ADDRESS(MATCH(A5066,'contribution par jour-semaine'!A:A,0),MATCH(B5066,'contribution par jour-semaine'!$1:$1,0),4,1,"contribution par jour-semaine")),"")</f>
        <v/>
      </c>
      <c r="D5066" s="4" t="str">
        <f>VLOOKUP(A5066,predictions!A:B,2,FALSE)</f>
        <v>22/06/2020</v>
      </c>
      <c r="E5066" s="4">
        <f t="shared" si="19"/>
        <v>44004</v>
      </c>
    </row>
    <row r="5067" spans="3:5" ht="13" x14ac:dyDescent="0.15">
      <c r="C5067" s="1" t="str">
        <f ca="1">IFERROR(INDIRECT(ADDRESS(MATCH(A5067,'contribution par jour-semaine'!A:A,0),MATCH(B5067,'contribution par jour-semaine'!$1:$1,0),4,1,"contribution par jour-semaine")),"")</f>
        <v/>
      </c>
      <c r="D5067" s="4" t="str">
        <f>VLOOKUP(A5067,predictions!A:B,2,FALSE)</f>
        <v>22/06/2020</v>
      </c>
      <c r="E5067" s="4">
        <f t="shared" si="19"/>
        <v>44004</v>
      </c>
    </row>
    <row r="5068" spans="3:5" ht="13" x14ac:dyDescent="0.15">
      <c r="C5068" s="1" t="str">
        <f ca="1">IFERROR(INDIRECT(ADDRESS(MATCH(A5068,'contribution par jour-semaine'!A:A,0),MATCH(B5068,'contribution par jour-semaine'!$1:$1,0),4,1,"contribution par jour-semaine")),"")</f>
        <v/>
      </c>
      <c r="D5068" s="4" t="str">
        <f>VLOOKUP(A5068,predictions!A:B,2,FALSE)</f>
        <v>22/06/2020</v>
      </c>
      <c r="E5068" s="4">
        <f t="shared" si="19"/>
        <v>44004</v>
      </c>
    </row>
    <row r="5069" spans="3:5" ht="13" x14ac:dyDescent="0.15">
      <c r="C5069" s="1" t="str">
        <f ca="1">IFERROR(INDIRECT(ADDRESS(MATCH(A5069,'contribution par jour-semaine'!A:A,0),MATCH(B5069,'contribution par jour-semaine'!$1:$1,0),4,1,"contribution par jour-semaine")),"")</f>
        <v/>
      </c>
      <c r="D5069" s="4" t="str">
        <f>VLOOKUP(A5069,predictions!A:B,2,FALSE)</f>
        <v>22/06/2020</v>
      </c>
      <c r="E5069" s="4">
        <f t="shared" si="19"/>
        <v>44004</v>
      </c>
    </row>
    <row r="5070" spans="3:5" ht="13" x14ac:dyDescent="0.15">
      <c r="C5070" s="1" t="str">
        <f ca="1">IFERROR(INDIRECT(ADDRESS(MATCH(A5070,'contribution par jour-semaine'!A:A,0),MATCH(B5070,'contribution par jour-semaine'!$1:$1,0),4,1,"contribution par jour-semaine")),"")</f>
        <v/>
      </c>
      <c r="D5070" s="4" t="str">
        <f>VLOOKUP(A5070,predictions!A:B,2,FALSE)</f>
        <v>22/06/2020</v>
      </c>
      <c r="E5070" s="4">
        <f t="shared" si="19"/>
        <v>44004</v>
      </c>
    </row>
    <row r="5071" spans="3:5" ht="13" x14ac:dyDescent="0.15">
      <c r="C5071" s="1" t="str">
        <f ca="1">IFERROR(INDIRECT(ADDRESS(MATCH(A5071,'contribution par jour-semaine'!A:A,0),MATCH(B5071,'contribution par jour-semaine'!$1:$1,0),4,1,"contribution par jour-semaine")),"")</f>
        <v/>
      </c>
      <c r="D5071" s="4" t="str">
        <f>VLOOKUP(A5071,predictions!A:B,2,FALSE)</f>
        <v>22/06/2020</v>
      </c>
      <c r="E5071" s="4">
        <f t="shared" si="19"/>
        <v>44004</v>
      </c>
    </row>
    <row r="5072" spans="3:5" ht="13" x14ac:dyDescent="0.15">
      <c r="C5072" s="1" t="str">
        <f ca="1">IFERROR(INDIRECT(ADDRESS(MATCH(A5072,'contribution par jour-semaine'!A:A,0),MATCH(B5072,'contribution par jour-semaine'!$1:$1,0),4,1,"contribution par jour-semaine")),"")</f>
        <v/>
      </c>
      <c r="D5072" s="4" t="str">
        <f>VLOOKUP(A5072,predictions!A:B,2,FALSE)</f>
        <v>22/06/2020</v>
      </c>
      <c r="E5072" s="4">
        <f t="shared" si="19"/>
        <v>44004</v>
      </c>
    </row>
    <row r="5073" spans="3:5" ht="13" x14ac:dyDescent="0.15">
      <c r="C5073" s="1" t="str">
        <f ca="1">IFERROR(INDIRECT(ADDRESS(MATCH(A5073,'contribution par jour-semaine'!A:A,0),MATCH(B5073,'contribution par jour-semaine'!$1:$1,0),4,1,"contribution par jour-semaine")),"")</f>
        <v/>
      </c>
      <c r="D5073" s="4" t="str">
        <f>VLOOKUP(A5073,predictions!A:B,2,FALSE)</f>
        <v>22/06/2020</v>
      </c>
      <c r="E5073" s="4">
        <f t="shared" si="19"/>
        <v>44004</v>
      </c>
    </row>
    <row r="5074" spans="3:5" ht="13" x14ac:dyDescent="0.15">
      <c r="C5074" s="1" t="str">
        <f ca="1">IFERROR(INDIRECT(ADDRESS(MATCH(A5074,'contribution par jour-semaine'!A:A,0),MATCH(B5074,'contribution par jour-semaine'!$1:$1,0),4,1,"contribution par jour-semaine")),"")</f>
        <v/>
      </c>
      <c r="D5074" s="4" t="str">
        <f>VLOOKUP(A5074,predictions!A:B,2,FALSE)</f>
        <v>22/06/2020</v>
      </c>
      <c r="E5074" s="4">
        <f t="shared" si="19"/>
        <v>44004</v>
      </c>
    </row>
    <row r="5075" spans="3:5" ht="13" x14ac:dyDescent="0.15">
      <c r="C5075" s="1" t="str">
        <f ca="1">IFERROR(INDIRECT(ADDRESS(MATCH(A5075,'contribution par jour-semaine'!A:A,0),MATCH(B5075,'contribution par jour-semaine'!$1:$1,0),4,1,"contribution par jour-semaine")),"")</f>
        <v/>
      </c>
      <c r="D5075" s="4" t="str">
        <f>VLOOKUP(A5075,predictions!A:B,2,FALSE)</f>
        <v>22/06/2020</v>
      </c>
      <c r="E5075" s="4">
        <f t="shared" si="19"/>
        <v>44004</v>
      </c>
    </row>
    <row r="5076" spans="3:5" ht="13" x14ac:dyDescent="0.15">
      <c r="C5076" s="1" t="str">
        <f ca="1">IFERROR(INDIRECT(ADDRESS(MATCH(A5076,'contribution par jour-semaine'!A:A,0),MATCH(B5076,'contribution par jour-semaine'!$1:$1,0),4,1,"contribution par jour-semaine")),"")</f>
        <v/>
      </c>
      <c r="D5076" s="4" t="str">
        <f>VLOOKUP(A5076,predictions!A:B,2,FALSE)</f>
        <v>22/06/2020</v>
      </c>
      <c r="E5076" s="4">
        <f t="shared" si="19"/>
        <v>44004</v>
      </c>
    </row>
    <row r="5077" spans="3:5" ht="13" x14ac:dyDescent="0.15">
      <c r="C5077" s="1" t="str">
        <f ca="1">IFERROR(INDIRECT(ADDRESS(MATCH(A5077,'contribution par jour-semaine'!A:A,0),MATCH(B5077,'contribution par jour-semaine'!$1:$1,0),4,1,"contribution par jour-semaine")),"")</f>
        <v/>
      </c>
      <c r="D5077" s="4" t="str">
        <f>VLOOKUP(A5077,predictions!A:B,2,FALSE)</f>
        <v>22/06/2020</v>
      </c>
      <c r="E5077" s="4">
        <f t="shared" si="19"/>
        <v>44004</v>
      </c>
    </row>
    <row r="5078" spans="3:5" ht="13" x14ac:dyDescent="0.15">
      <c r="C5078" s="1" t="str">
        <f ca="1">IFERROR(INDIRECT(ADDRESS(MATCH(A5078,'contribution par jour-semaine'!A:A,0),MATCH(B5078,'contribution par jour-semaine'!$1:$1,0),4,1,"contribution par jour-semaine")),"")</f>
        <v/>
      </c>
      <c r="D5078" s="4" t="str">
        <f>VLOOKUP(A5078,predictions!A:B,2,FALSE)</f>
        <v>22/06/2020</v>
      </c>
      <c r="E5078" s="4">
        <f t="shared" si="19"/>
        <v>44004</v>
      </c>
    </row>
    <row r="5079" spans="3:5" ht="13" x14ac:dyDescent="0.15">
      <c r="C5079" s="1" t="str">
        <f ca="1">IFERROR(INDIRECT(ADDRESS(MATCH(A5079,'contribution par jour-semaine'!A:A,0),MATCH(B5079,'contribution par jour-semaine'!$1:$1,0),4,1,"contribution par jour-semaine")),"")</f>
        <v/>
      </c>
      <c r="D5079" s="4" t="str">
        <f>VLOOKUP(A5079,predictions!A:B,2,FALSE)</f>
        <v>22/06/2020</v>
      </c>
      <c r="E5079" s="4">
        <f t="shared" si="19"/>
        <v>44004</v>
      </c>
    </row>
    <row r="5080" spans="3:5" ht="13" x14ac:dyDescent="0.15">
      <c r="C5080" s="1" t="str">
        <f ca="1">IFERROR(INDIRECT(ADDRESS(MATCH(A5080,'contribution par jour-semaine'!A:A,0),MATCH(B5080,'contribution par jour-semaine'!$1:$1,0),4,1,"contribution par jour-semaine")),"")</f>
        <v/>
      </c>
      <c r="D5080" s="4" t="str">
        <f>VLOOKUP(A5080,predictions!A:B,2,FALSE)</f>
        <v>22/06/2020</v>
      </c>
      <c r="E5080" s="4">
        <f t="shared" si="19"/>
        <v>44004</v>
      </c>
    </row>
    <row r="5081" spans="3:5" ht="13" x14ac:dyDescent="0.15">
      <c r="C5081" s="1" t="str">
        <f ca="1">IFERROR(INDIRECT(ADDRESS(MATCH(A5081,'contribution par jour-semaine'!A:A,0),MATCH(B5081,'contribution par jour-semaine'!$1:$1,0),4,1,"contribution par jour-semaine")),"")</f>
        <v/>
      </c>
      <c r="D5081" s="4" t="str">
        <f>VLOOKUP(A5081,predictions!A:B,2,FALSE)</f>
        <v>22/06/2020</v>
      </c>
      <c r="E5081" s="4">
        <f t="shared" si="19"/>
        <v>44004</v>
      </c>
    </row>
    <row r="5082" spans="3:5" ht="13" x14ac:dyDescent="0.15">
      <c r="C5082" s="1" t="str">
        <f ca="1">IFERROR(INDIRECT(ADDRESS(MATCH(A5082,'contribution par jour-semaine'!A:A,0),MATCH(B5082,'contribution par jour-semaine'!$1:$1,0),4,1,"contribution par jour-semaine")),"")</f>
        <v/>
      </c>
      <c r="D5082" s="4" t="str">
        <f>VLOOKUP(A5082,predictions!A:B,2,FALSE)</f>
        <v>22/06/2020</v>
      </c>
      <c r="E5082" s="4">
        <f t="shared" si="19"/>
        <v>44004</v>
      </c>
    </row>
    <row r="5083" spans="3:5" ht="13" x14ac:dyDescent="0.15">
      <c r="C5083" s="1" t="str">
        <f ca="1">IFERROR(INDIRECT(ADDRESS(MATCH(A5083,'contribution par jour-semaine'!A:A,0),MATCH(B5083,'contribution par jour-semaine'!$1:$1,0),4,1,"contribution par jour-semaine")),"")</f>
        <v/>
      </c>
      <c r="D5083" s="4" t="str">
        <f>VLOOKUP(A5083,predictions!A:B,2,FALSE)</f>
        <v>22/06/2020</v>
      </c>
      <c r="E5083" s="4">
        <f t="shared" si="19"/>
        <v>44004</v>
      </c>
    </row>
    <row r="5084" spans="3:5" ht="13" x14ac:dyDescent="0.15">
      <c r="C5084" s="1" t="str">
        <f ca="1">IFERROR(INDIRECT(ADDRESS(MATCH(A5084,'contribution par jour-semaine'!A:A,0),MATCH(B5084,'contribution par jour-semaine'!$1:$1,0),4,1,"contribution par jour-semaine")),"")</f>
        <v/>
      </c>
      <c r="D5084" s="4" t="str">
        <f>VLOOKUP(A5084,predictions!A:B,2,FALSE)</f>
        <v>22/06/2020</v>
      </c>
      <c r="E5084" s="4">
        <f t="shared" si="19"/>
        <v>44004</v>
      </c>
    </row>
    <row r="5085" spans="3:5" ht="13" x14ac:dyDescent="0.15">
      <c r="C5085" s="1" t="str">
        <f ca="1">IFERROR(INDIRECT(ADDRESS(MATCH(A5085,'contribution par jour-semaine'!A:A,0),MATCH(B5085,'contribution par jour-semaine'!$1:$1,0),4,1,"contribution par jour-semaine")),"")</f>
        <v/>
      </c>
      <c r="D5085" s="4" t="str">
        <f>VLOOKUP(A5085,predictions!A:B,2,FALSE)</f>
        <v>22/06/2020</v>
      </c>
      <c r="E5085" s="4">
        <f t="shared" si="19"/>
        <v>44004</v>
      </c>
    </row>
    <row r="5086" spans="3:5" ht="13" x14ac:dyDescent="0.15">
      <c r="C5086" s="1" t="str">
        <f ca="1">IFERROR(INDIRECT(ADDRESS(MATCH(A5086,'contribution par jour-semaine'!A:A,0),MATCH(B5086,'contribution par jour-semaine'!$1:$1,0),4,1,"contribution par jour-semaine")),"")</f>
        <v/>
      </c>
      <c r="D5086" s="4" t="str">
        <f>VLOOKUP(A5086,predictions!A:B,2,FALSE)</f>
        <v>22/06/2020</v>
      </c>
      <c r="E5086" s="4">
        <f t="shared" si="19"/>
        <v>44004</v>
      </c>
    </row>
    <row r="5087" spans="3:5" ht="13" x14ac:dyDescent="0.15">
      <c r="C5087" s="1" t="str">
        <f ca="1">IFERROR(INDIRECT(ADDRESS(MATCH(A5087,'contribution par jour-semaine'!A:A,0),MATCH(B5087,'contribution par jour-semaine'!$1:$1,0),4,1,"contribution par jour-semaine")),"")</f>
        <v/>
      </c>
      <c r="D5087" s="4" t="str">
        <f>VLOOKUP(A5087,predictions!A:B,2,FALSE)</f>
        <v>22/06/2020</v>
      </c>
      <c r="E5087" s="4">
        <f t="shared" si="19"/>
        <v>44004</v>
      </c>
    </row>
    <row r="5088" spans="3:5" ht="13" x14ac:dyDescent="0.15">
      <c r="C5088" s="1" t="str">
        <f ca="1">IFERROR(INDIRECT(ADDRESS(MATCH(A5088,'contribution par jour-semaine'!A:A,0),MATCH(B5088,'contribution par jour-semaine'!$1:$1,0),4,1,"contribution par jour-semaine")),"")</f>
        <v/>
      </c>
      <c r="D5088" s="4" t="str">
        <f>VLOOKUP(A5088,predictions!A:B,2,FALSE)</f>
        <v>22/06/2020</v>
      </c>
      <c r="E5088" s="4">
        <f t="shared" si="19"/>
        <v>44004</v>
      </c>
    </row>
    <row r="5089" spans="3:5" ht="13" x14ac:dyDescent="0.15">
      <c r="C5089" s="1" t="str">
        <f ca="1">IFERROR(INDIRECT(ADDRESS(MATCH(A5089,'contribution par jour-semaine'!A:A,0),MATCH(B5089,'contribution par jour-semaine'!$1:$1,0),4,1,"contribution par jour-semaine")),"")</f>
        <v/>
      </c>
      <c r="D5089" s="4" t="str">
        <f>VLOOKUP(A5089,predictions!A:B,2,FALSE)</f>
        <v>22/06/2020</v>
      </c>
      <c r="E5089" s="4">
        <f t="shared" si="19"/>
        <v>44004</v>
      </c>
    </row>
    <row r="5090" spans="3:5" ht="13" x14ac:dyDescent="0.15">
      <c r="C5090" s="1" t="str">
        <f ca="1">IFERROR(INDIRECT(ADDRESS(MATCH(A5090,'contribution par jour-semaine'!A:A,0),MATCH(B5090,'contribution par jour-semaine'!$1:$1,0),4,1,"contribution par jour-semaine")),"")</f>
        <v/>
      </c>
      <c r="D5090" s="4" t="str">
        <f>VLOOKUP(A5090,predictions!A:B,2,FALSE)</f>
        <v>22/06/2020</v>
      </c>
      <c r="E5090" s="4">
        <f t="shared" si="19"/>
        <v>44004</v>
      </c>
    </row>
    <row r="5091" spans="3:5" ht="13" x14ac:dyDescent="0.15">
      <c r="C5091" s="1" t="str">
        <f ca="1">IFERROR(INDIRECT(ADDRESS(MATCH(A5091,'contribution par jour-semaine'!A:A,0),MATCH(B5091,'contribution par jour-semaine'!$1:$1,0),4,1,"contribution par jour-semaine")),"")</f>
        <v/>
      </c>
      <c r="D5091" s="4" t="str">
        <f>VLOOKUP(A5091,predictions!A:B,2,FALSE)</f>
        <v>22/06/2020</v>
      </c>
      <c r="E5091" s="4">
        <f t="shared" si="19"/>
        <v>44004</v>
      </c>
    </row>
    <row r="5092" spans="3:5" ht="13" x14ac:dyDescent="0.15">
      <c r="C5092" s="1" t="str">
        <f ca="1">IFERROR(INDIRECT(ADDRESS(MATCH(A5092,'contribution par jour-semaine'!A:A,0),MATCH(B5092,'contribution par jour-semaine'!$1:$1,0),4,1,"contribution par jour-semaine")),"")</f>
        <v/>
      </c>
      <c r="D5092" s="4" t="str">
        <f>VLOOKUP(A5092,predictions!A:B,2,FALSE)</f>
        <v>22/06/2020</v>
      </c>
      <c r="E5092" s="4">
        <f t="shared" si="19"/>
        <v>44004</v>
      </c>
    </row>
    <row r="5093" spans="3:5" ht="13" x14ac:dyDescent="0.15">
      <c r="C5093" s="1" t="str">
        <f ca="1">IFERROR(INDIRECT(ADDRESS(MATCH(A5093,'contribution par jour-semaine'!A:A,0),MATCH(B5093,'contribution par jour-semaine'!$1:$1,0),4,1,"contribution par jour-semaine")),"")</f>
        <v/>
      </c>
      <c r="D5093" s="4" t="str">
        <f>VLOOKUP(A5093,predictions!A:B,2,FALSE)</f>
        <v>22/06/2020</v>
      </c>
      <c r="E5093" s="4">
        <f t="shared" si="19"/>
        <v>44004</v>
      </c>
    </row>
    <row r="5094" spans="3:5" ht="13" x14ac:dyDescent="0.15">
      <c r="C5094" s="1" t="str">
        <f ca="1">IFERROR(INDIRECT(ADDRESS(MATCH(A5094,'contribution par jour-semaine'!A:A,0),MATCH(B5094,'contribution par jour-semaine'!$1:$1,0),4,1,"contribution par jour-semaine")),"")</f>
        <v/>
      </c>
      <c r="D5094" s="4" t="str">
        <f>VLOOKUP(A5094,predictions!A:B,2,FALSE)</f>
        <v>22/06/2020</v>
      </c>
      <c r="E5094" s="4">
        <f t="shared" si="19"/>
        <v>44004</v>
      </c>
    </row>
    <row r="5095" spans="3:5" ht="13" x14ac:dyDescent="0.15">
      <c r="C5095" s="1" t="str">
        <f ca="1">IFERROR(INDIRECT(ADDRESS(MATCH(A5095,'contribution par jour-semaine'!A:A,0),MATCH(B5095,'contribution par jour-semaine'!$1:$1,0),4,1,"contribution par jour-semaine")),"")</f>
        <v/>
      </c>
      <c r="D5095" s="4" t="str">
        <f>VLOOKUP(A5095,predictions!A:B,2,FALSE)</f>
        <v>22/06/2020</v>
      </c>
      <c r="E5095" s="4">
        <f t="shared" si="19"/>
        <v>44004</v>
      </c>
    </row>
    <row r="5096" spans="3:5" ht="13" x14ac:dyDescent="0.15">
      <c r="C5096" s="1" t="str">
        <f ca="1">IFERROR(INDIRECT(ADDRESS(MATCH(A5096,'contribution par jour-semaine'!A:A,0),MATCH(B5096,'contribution par jour-semaine'!$1:$1,0),4,1,"contribution par jour-semaine")),"")</f>
        <v/>
      </c>
      <c r="D5096" s="4" t="str">
        <f>VLOOKUP(A5096,predictions!A:B,2,FALSE)</f>
        <v>22/06/2020</v>
      </c>
      <c r="E5096" s="4">
        <f t="shared" si="19"/>
        <v>44004</v>
      </c>
    </row>
    <row r="5097" spans="3:5" ht="13" x14ac:dyDescent="0.15">
      <c r="C5097" s="1" t="str">
        <f ca="1">IFERROR(INDIRECT(ADDRESS(MATCH(A5097,'contribution par jour-semaine'!A:A,0),MATCH(B5097,'contribution par jour-semaine'!$1:$1,0),4,1,"contribution par jour-semaine")),"")</f>
        <v/>
      </c>
      <c r="D5097" s="4" t="str">
        <f>VLOOKUP(A5097,predictions!A:B,2,FALSE)</f>
        <v>22/06/2020</v>
      </c>
      <c r="E5097" s="4">
        <f t="shared" si="19"/>
        <v>44004</v>
      </c>
    </row>
    <row r="5098" spans="3:5" ht="13" x14ac:dyDescent="0.15">
      <c r="C5098" s="1" t="str">
        <f ca="1">IFERROR(INDIRECT(ADDRESS(MATCH(A5098,'contribution par jour-semaine'!A:A,0),MATCH(B5098,'contribution par jour-semaine'!$1:$1,0),4,1,"contribution par jour-semaine")),"")</f>
        <v/>
      </c>
      <c r="D5098" s="4" t="str">
        <f>VLOOKUP(A5098,predictions!A:B,2,FALSE)</f>
        <v>22/06/2020</v>
      </c>
      <c r="E5098" s="4">
        <f t="shared" si="19"/>
        <v>44004</v>
      </c>
    </row>
    <row r="5099" spans="3:5" ht="13" x14ac:dyDescent="0.15">
      <c r="C5099" s="1" t="str">
        <f ca="1">IFERROR(INDIRECT(ADDRESS(MATCH(A5099,'contribution par jour-semaine'!A:A,0),MATCH(B5099,'contribution par jour-semaine'!$1:$1,0),4,1,"contribution par jour-semaine")),"")</f>
        <v/>
      </c>
      <c r="D5099" s="4" t="str">
        <f>VLOOKUP(A5099,predictions!A:B,2,FALSE)</f>
        <v>22/06/2020</v>
      </c>
      <c r="E5099" s="4">
        <f t="shared" si="19"/>
        <v>44004</v>
      </c>
    </row>
    <row r="5100" spans="3:5" ht="13" x14ac:dyDescent="0.15">
      <c r="C5100" s="1" t="str">
        <f ca="1">IFERROR(INDIRECT(ADDRESS(MATCH(A5100,'contribution par jour-semaine'!A:A,0),MATCH(B5100,'contribution par jour-semaine'!$1:$1,0),4,1,"contribution par jour-semaine")),"")</f>
        <v/>
      </c>
      <c r="D5100" s="4" t="str">
        <f>VLOOKUP(A5100,predictions!A:B,2,FALSE)</f>
        <v>22/06/2020</v>
      </c>
      <c r="E5100" s="4">
        <f t="shared" si="19"/>
        <v>44004</v>
      </c>
    </row>
    <row r="5101" spans="3:5" ht="13" x14ac:dyDescent="0.15">
      <c r="C5101" s="1" t="str">
        <f ca="1">IFERROR(INDIRECT(ADDRESS(MATCH(A5101,'contribution par jour-semaine'!A:A,0),MATCH(B5101,'contribution par jour-semaine'!$1:$1,0),4,1,"contribution par jour-semaine")),"")</f>
        <v/>
      </c>
      <c r="D5101" s="4" t="str">
        <f>VLOOKUP(A5101,predictions!A:B,2,FALSE)</f>
        <v>22/06/2020</v>
      </c>
      <c r="E5101" s="4">
        <f t="shared" si="19"/>
        <v>44004</v>
      </c>
    </row>
    <row r="5102" spans="3:5" ht="13" x14ac:dyDescent="0.15">
      <c r="C5102" s="1" t="str">
        <f ca="1">IFERROR(INDIRECT(ADDRESS(MATCH(A5102,'contribution par jour-semaine'!A:A,0),MATCH(B5102,'contribution par jour-semaine'!$1:$1,0),4,1,"contribution par jour-semaine")),"")</f>
        <v/>
      </c>
      <c r="D5102" s="4" t="str">
        <f>VLOOKUP(A5102,predictions!A:B,2,FALSE)</f>
        <v>22/06/2020</v>
      </c>
      <c r="E5102" s="4">
        <f t="shared" ref="E5102:E5356" si="20">DATE(RIGHT(D5102,4),MID(D5102,4,2),LEFT(D5102,2))</f>
        <v>44004</v>
      </c>
    </row>
    <row r="5103" spans="3:5" ht="13" x14ac:dyDescent="0.15">
      <c r="C5103" s="1" t="str">
        <f ca="1">IFERROR(INDIRECT(ADDRESS(MATCH(A5103,'contribution par jour-semaine'!A:A,0),MATCH(B5103,'contribution par jour-semaine'!$1:$1,0),4,1,"contribution par jour-semaine")),"")</f>
        <v/>
      </c>
      <c r="D5103" s="4" t="str">
        <f>VLOOKUP(A5103,predictions!A:B,2,FALSE)</f>
        <v>22/06/2020</v>
      </c>
      <c r="E5103" s="4">
        <f t="shared" si="20"/>
        <v>44004</v>
      </c>
    </row>
    <row r="5104" spans="3:5" ht="13" x14ac:dyDescent="0.15">
      <c r="C5104" s="1" t="str">
        <f ca="1">IFERROR(INDIRECT(ADDRESS(MATCH(A5104,'contribution par jour-semaine'!A:A,0),MATCH(B5104,'contribution par jour-semaine'!$1:$1,0),4,1,"contribution par jour-semaine")),"")</f>
        <v/>
      </c>
      <c r="D5104" s="4" t="str">
        <f>VLOOKUP(A5104,predictions!A:B,2,FALSE)</f>
        <v>22/06/2020</v>
      </c>
      <c r="E5104" s="4">
        <f t="shared" si="20"/>
        <v>44004</v>
      </c>
    </row>
    <row r="5105" spans="3:5" ht="13" x14ac:dyDescent="0.15">
      <c r="C5105" s="1" t="str">
        <f ca="1">IFERROR(INDIRECT(ADDRESS(MATCH(A5105,'contribution par jour-semaine'!A:A,0),MATCH(B5105,'contribution par jour-semaine'!$1:$1,0),4,1,"contribution par jour-semaine")),"")</f>
        <v/>
      </c>
      <c r="D5105" s="4" t="str">
        <f>VLOOKUP(A5105,predictions!A:B,2,FALSE)</f>
        <v>22/06/2020</v>
      </c>
      <c r="E5105" s="4">
        <f t="shared" si="20"/>
        <v>44004</v>
      </c>
    </row>
    <row r="5106" spans="3:5" ht="13" x14ac:dyDescent="0.15">
      <c r="C5106" s="1" t="str">
        <f ca="1">IFERROR(INDIRECT(ADDRESS(MATCH(A5106,'contribution par jour-semaine'!A:A,0),MATCH(B5106,'contribution par jour-semaine'!$1:$1,0),4,1,"contribution par jour-semaine")),"")</f>
        <v/>
      </c>
      <c r="D5106" s="4" t="str">
        <f>VLOOKUP(A5106,predictions!A:B,2,FALSE)</f>
        <v>22/06/2020</v>
      </c>
      <c r="E5106" s="4">
        <f t="shared" si="20"/>
        <v>44004</v>
      </c>
    </row>
    <row r="5107" spans="3:5" ht="13" x14ac:dyDescent="0.15">
      <c r="C5107" s="1" t="str">
        <f ca="1">IFERROR(INDIRECT(ADDRESS(MATCH(A5107,'contribution par jour-semaine'!A:A,0),MATCH(B5107,'contribution par jour-semaine'!$1:$1,0),4,1,"contribution par jour-semaine")),"")</f>
        <v/>
      </c>
      <c r="D5107" s="4" t="str">
        <f>VLOOKUP(A5107,predictions!A:B,2,FALSE)</f>
        <v>22/06/2020</v>
      </c>
      <c r="E5107" s="4">
        <f t="shared" si="20"/>
        <v>44004</v>
      </c>
    </row>
    <row r="5108" spans="3:5" ht="13" x14ac:dyDescent="0.15">
      <c r="C5108" s="1" t="str">
        <f ca="1">IFERROR(INDIRECT(ADDRESS(MATCH(A5108,'contribution par jour-semaine'!A:A,0),MATCH(B5108,'contribution par jour-semaine'!$1:$1,0),4,1,"contribution par jour-semaine")),"")</f>
        <v/>
      </c>
      <c r="D5108" s="4" t="str">
        <f>VLOOKUP(A5108,predictions!A:B,2,FALSE)</f>
        <v>22/06/2020</v>
      </c>
      <c r="E5108" s="4">
        <f t="shared" si="20"/>
        <v>44004</v>
      </c>
    </row>
    <row r="5109" spans="3:5" ht="13" x14ac:dyDescent="0.15">
      <c r="C5109" s="1" t="str">
        <f ca="1">IFERROR(INDIRECT(ADDRESS(MATCH(A5109,'contribution par jour-semaine'!A:A,0),MATCH(B5109,'contribution par jour-semaine'!$1:$1,0),4,1,"contribution par jour-semaine")),"")</f>
        <v/>
      </c>
      <c r="D5109" s="4" t="str">
        <f>VLOOKUP(A5109,predictions!A:B,2,FALSE)</f>
        <v>22/06/2020</v>
      </c>
      <c r="E5109" s="4">
        <f t="shared" si="20"/>
        <v>44004</v>
      </c>
    </row>
    <row r="5110" spans="3:5" ht="13" x14ac:dyDescent="0.15">
      <c r="C5110" s="1" t="str">
        <f ca="1">IFERROR(INDIRECT(ADDRESS(MATCH(A5110,'contribution par jour-semaine'!A:A,0),MATCH(B5110,'contribution par jour-semaine'!$1:$1,0),4,1,"contribution par jour-semaine")),"")</f>
        <v/>
      </c>
      <c r="D5110" s="4" t="str">
        <f>VLOOKUP(A5110,predictions!A:B,2,FALSE)</f>
        <v>22/06/2020</v>
      </c>
      <c r="E5110" s="4">
        <f t="shared" si="20"/>
        <v>44004</v>
      </c>
    </row>
    <row r="5111" spans="3:5" ht="13" x14ac:dyDescent="0.15">
      <c r="C5111" s="1" t="str">
        <f ca="1">IFERROR(INDIRECT(ADDRESS(MATCH(A5111,'contribution par jour-semaine'!A:A,0),MATCH(B5111,'contribution par jour-semaine'!$1:$1,0),4,1,"contribution par jour-semaine")),"")</f>
        <v/>
      </c>
      <c r="D5111" s="4" t="str">
        <f>VLOOKUP(A5111,predictions!A:B,2,FALSE)</f>
        <v>22/06/2020</v>
      </c>
      <c r="E5111" s="4">
        <f t="shared" si="20"/>
        <v>44004</v>
      </c>
    </row>
    <row r="5112" spans="3:5" ht="13" x14ac:dyDescent="0.15">
      <c r="C5112" s="1" t="str">
        <f ca="1">IFERROR(INDIRECT(ADDRESS(MATCH(A5112,'contribution par jour-semaine'!A:A,0),MATCH(B5112,'contribution par jour-semaine'!$1:$1,0),4,1,"contribution par jour-semaine")),"")</f>
        <v/>
      </c>
      <c r="D5112" s="4" t="str">
        <f>VLOOKUP(A5112,predictions!A:B,2,FALSE)</f>
        <v>22/06/2020</v>
      </c>
      <c r="E5112" s="4">
        <f t="shared" si="20"/>
        <v>44004</v>
      </c>
    </row>
    <row r="5113" spans="3:5" ht="13" x14ac:dyDescent="0.15">
      <c r="C5113" s="1" t="str">
        <f ca="1">IFERROR(INDIRECT(ADDRESS(MATCH(A5113,'contribution par jour-semaine'!A:A,0),MATCH(B5113,'contribution par jour-semaine'!$1:$1,0),4,1,"contribution par jour-semaine")),"")</f>
        <v/>
      </c>
      <c r="D5113" s="4" t="str">
        <f>VLOOKUP(A5113,predictions!A:B,2,FALSE)</f>
        <v>22/06/2020</v>
      </c>
      <c r="E5113" s="4">
        <f t="shared" si="20"/>
        <v>44004</v>
      </c>
    </row>
    <row r="5114" spans="3:5" ht="13" x14ac:dyDescent="0.15">
      <c r="C5114" s="1" t="str">
        <f ca="1">IFERROR(INDIRECT(ADDRESS(MATCH(A5114,'contribution par jour-semaine'!A:A,0),MATCH(B5114,'contribution par jour-semaine'!$1:$1,0),4,1,"contribution par jour-semaine")),"")</f>
        <v/>
      </c>
      <c r="D5114" s="4" t="str">
        <f>VLOOKUP(A5114,predictions!A:B,2,FALSE)</f>
        <v>22/06/2020</v>
      </c>
      <c r="E5114" s="4">
        <f t="shared" si="20"/>
        <v>44004</v>
      </c>
    </row>
    <row r="5115" spans="3:5" ht="13" x14ac:dyDescent="0.15">
      <c r="C5115" s="1" t="str">
        <f ca="1">IFERROR(INDIRECT(ADDRESS(MATCH(A5115,'contribution par jour-semaine'!A:A,0),MATCH(B5115,'contribution par jour-semaine'!$1:$1,0),4,1,"contribution par jour-semaine")),"")</f>
        <v/>
      </c>
      <c r="D5115" s="4" t="str">
        <f>VLOOKUP(A5115,predictions!A:B,2,FALSE)</f>
        <v>22/06/2020</v>
      </c>
      <c r="E5115" s="4">
        <f t="shared" si="20"/>
        <v>44004</v>
      </c>
    </row>
    <row r="5116" spans="3:5" ht="13" x14ac:dyDescent="0.15">
      <c r="C5116" s="1" t="str">
        <f ca="1">IFERROR(INDIRECT(ADDRESS(MATCH(A5116,'contribution par jour-semaine'!A:A,0),MATCH(B5116,'contribution par jour-semaine'!$1:$1,0),4,1,"contribution par jour-semaine")),"")</f>
        <v/>
      </c>
      <c r="D5116" s="4" t="str">
        <f>VLOOKUP(A5116,predictions!A:B,2,FALSE)</f>
        <v>22/06/2020</v>
      </c>
      <c r="E5116" s="4">
        <f t="shared" si="20"/>
        <v>44004</v>
      </c>
    </row>
    <row r="5117" spans="3:5" ht="13" x14ac:dyDescent="0.15">
      <c r="C5117" s="1" t="str">
        <f ca="1">IFERROR(INDIRECT(ADDRESS(MATCH(A5117,'contribution par jour-semaine'!A:A,0),MATCH(B5117,'contribution par jour-semaine'!$1:$1,0),4,1,"contribution par jour-semaine")),"")</f>
        <v/>
      </c>
      <c r="D5117" s="4" t="str">
        <f>VLOOKUP(A5117,predictions!A:B,2,FALSE)</f>
        <v>22/06/2020</v>
      </c>
      <c r="E5117" s="4">
        <f t="shared" si="20"/>
        <v>44004</v>
      </c>
    </row>
    <row r="5118" spans="3:5" ht="13" x14ac:dyDescent="0.15">
      <c r="C5118" s="1" t="str">
        <f ca="1">IFERROR(INDIRECT(ADDRESS(MATCH(A5118,'contribution par jour-semaine'!A:A,0),MATCH(B5118,'contribution par jour-semaine'!$1:$1,0),4,1,"contribution par jour-semaine")),"")</f>
        <v/>
      </c>
      <c r="D5118" s="4" t="str">
        <f>VLOOKUP(A5118,predictions!A:B,2,FALSE)</f>
        <v>22/06/2020</v>
      </c>
      <c r="E5118" s="4">
        <f t="shared" si="20"/>
        <v>44004</v>
      </c>
    </row>
    <row r="5119" spans="3:5" ht="13" x14ac:dyDescent="0.15">
      <c r="C5119" s="1" t="str">
        <f ca="1">IFERROR(INDIRECT(ADDRESS(MATCH(A5119,'contribution par jour-semaine'!A:A,0),MATCH(B5119,'contribution par jour-semaine'!$1:$1,0),4,1,"contribution par jour-semaine")),"")</f>
        <v/>
      </c>
      <c r="D5119" s="4" t="str">
        <f>VLOOKUP(A5119,predictions!A:B,2,FALSE)</f>
        <v>22/06/2020</v>
      </c>
      <c r="E5119" s="4">
        <f t="shared" si="20"/>
        <v>44004</v>
      </c>
    </row>
    <row r="5120" spans="3:5" ht="13" x14ac:dyDescent="0.15">
      <c r="C5120" s="1" t="str">
        <f ca="1">IFERROR(INDIRECT(ADDRESS(MATCH(A5120,'contribution par jour-semaine'!A:A,0),MATCH(B5120,'contribution par jour-semaine'!$1:$1,0),4,1,"contribution par jour-semaine")),"")</f>
        <v/>
      </c>
      <c r="D5120" s="4" t="str">
        <f>VLOOKUP(A5120,predictions!A:B,2,FALSE)</f>
        <v>22/06/2020</v>
      </c>
      <c r="E5120" s="4">
        <f t="shared" si="20"/>
        <v>44004</v>
      </c>
    </row>
    <row r="5121" spans="3:5" ht="13" x14ac:dyDescent="0.15">
      <c r="C5121" s="1" t="str">
        <f ca="1">IFERROR(INDIRECT(ADDRESS(MATCH(A5121,'contribution par jour-semaine'!A:A,0),MATCH(B5121,'contribution par jour-semaine'!$1:$1,0),4,1,"contribution par jour-semaine")),"")</f>
        <v/>
      </c>
      <c r="D5121" s="4" t="str">
        <f>VLOOKUP(A5121,predictions!A:B,2,FALSE)</f>
        <v>22/06/2020</v>
      </c>
      <c r="E5121" s="4">
        <f t="shared" si="20"/>
        <v>44004</v>
      </c>
    </row>
    <row r="5122" spans="3:5" ht="13" x14ac:dyDescent="0.15">
      <c r="C5122" s="1" t="str">
        <f ca="1">IFERROR(INDIRECT(ADDRESS(MATCH(A5122,'contribution par jour-semaine'!A:A,0),MATCH(B5122,'contribution par jour-semaine'!$1:$1,0),4,1,"contribution par jour-semaine")),"")</f>
        <v/>
      </c>
      <c r="D5122" s="4" t="str">
        <f>VLOOKUP(A5122,predictions!A:B,2,FALSE)</f>
        <v>22/06/2020</v>
      </c>
      <c r="E5122" s="4">
        <f t="shared" si="20"/>
        <v>44004</v>
      </c>
    </row>
    <row r="5123" spans="3:5" ht="13" x14ac:dyDescent="0.15">
      <c r="C5123" s="1" t="str">
        <f ca="1">IFERROR(INDIRECT(ADDRESS(MATCH(A5123,'contribution par jour-semaine'!A:A,0),MATCH(B5123,'contribution par jour-semaine'!$1:$1,0),4,1,"contribution par jour-semaine")),"")</f>
        <v/>
      </c>
      <c r="D5123" s="4" t="str">
        <f>VLOOKUP(A5123,predictions!A:B,2,FALSE)</f>
        <v>22/06/2020</v>
      </c>
      <c r="E5123" s="4">
        <f t="shared" si="20"/>
        <v>44004</v>
      </c>
    </row>
    <row r="5124" spans="3:5" ht="13" x14ac:dyDescent="0.15">
      <c r="C5124" s="1" t="str">
        <f ca="1">IFERROR(INDIRECT(ADDRESS(MATCH(A5124,'contribution par jour-semaine'!A:A,0),MATCH(B5124,'contribution par jour-semaine'!$1:$1,0),4,1,"contribution par jour-semaine")),"")</f>
        <v/>
      </c>
      <c r="D5124" s="4" t="str">
        <f>VLOOKUP(A5124,predictions!A:B,2,FALSE)</f>
        <v>22/06/2020</v>
      </c>
      <c r="E5124" s="4">
        <f t="shared" si="20"/>
        <v>44004</v>
      </c>
    </row>
    <row r="5125" spans="3:5" ht="13" x14ac:dyDescent="0.15">
      <c r="C5125" s="1" t="str">
        <f ca="1">IFERROR(INDIRECT(ADDRESS(MATCH(A5125,'contribution par jour-semaine'!A:A,0),MATCH(B5125,'contribution par jour-semaine'!$1:$1,0),4,1,"contribution par jour-semaine")),"")</f>
        <v/>
      </c>
      <c r="D5125" s="4" t="str">
        <f>VLOOKUP(A5125,predictions!A:B,2,FALSE)</f>
        <v>22/06/2020</v>
      </c>
      <c r="E5125" s="4">
        <f t="shared" si="20"/>
        <v>44004</v>
      </c>
    </row>
    <row r="5126" spans="3:5" ht="13" x14ac:dyDescent="0.15">
      <c r="C5126" s="1" t="str">
        <f ca="1">IFERROR(INDIRECT(ADDRESS(MATCH(A5126,'contribution par jour-semaine'!A:A,0),MATCH(B5126,'contribution par jour-semaine'!$1:$1,0),4,1,"contribution par jour-semaine")),"")</f>
        <v/>
      </c>
      <c r="D5126" s="4" t="str">
        <f>VLOOKUP(A5126,predictions!A:B,2,FALSE)</f>
        <v>22/06/2020</v>
      </c>
      <c r="E5126" s="4">
        <f t="shared" si="20"/>
        <v>44004</v>
      </c>
    </row>
    <row r="5127" spans="3:5" ht="13" x14ac:dyDescent="0.15">
      <c r="C5127" s="1" t="str">
        <f ca="1">IFERROR(INDIRECT(ADDRESS(MATCH(A5127,'contribution par jour-semaine'!A:A,0),MATCH(B5127,'contribution par jour-semaine'!$1:$1,0),4,1,"contribution par jour-semaine")),"")</f>
        <v/>
      </c>
      <c r="D5127" s="4" t="str">
        <f>VLOOKUP(A5127,predictions!A:B,2,FALSE)</f>
        <v>22/06/2020</v>
      </c>
      <c r="E5127" s="4">
        <f t="shared" si="20"/>
        <v>44004</v>
      </c>
    </row>
    <row r="5128" spans="3:5" ht="13" x14ac:dyDescent="0.15">
      <c r="C5128" s="1" t="str">
        <f ca="1">IFERROR(INDIRECT(ADDRESS(MATCH(A5128,'contribution par jour-semaine'!A:A,0),MATCH(B5128,'contribution par jour-semaine'!$1:$1,0),4,1,"contribution par jour-semaine")),"")</f>
        <v/>
      </c>
      <c r="D5128" s="4" t="str">
        <f>VLOOKUP(A5128,predictions!A:B,2,FALSE)</f>
        <v>22/06/2020</v>
      </c>
      <c r="E5128" s="4">
        <f t="shared" si="20"/>
        <v>44004</v>
      </c>
    </row>
    <row r="5129" spans="3:5" ht="13" x14ac:dyDescent="0.15">
      <c r="C5129" s="1" t="str">
        <f ca="1">IFERROR(INDIRECT(ADDRESS(MATCH(A5129,'contribution par jour-semaine'!A:A,0),MATCH(B5129,'contribution par jour-semaine'!$1:$1,0),4,1,"contribution par jour-semaine")),"")</f>
        <v/>
      </c>
      <c r="D5129" s="4" t="str">
        <f>VLOOKUP(A5129,predictions!A:B,2,FALSE)</f>
        <v>22/06/2020</v>
      </c>
      <c r="E5129" s="4">
        <f t="shared" si="20"/>
        <v>44004</v>
      </c>
    </row>
    <row r="5130" spans="3:5" ht="13" x14ac:dyDescent="0.15">
      <c r="C5130" s="1" t="str">
        <f ca="1">IFERROR(INDIRECT(ADDRESS(MATCH(A5130,'contribution par jour-semaine'!A:A,0),MATCH(B5130,'contribution par jour-semaine'!$1:$1,0),4,1,"contribution par jour-semaine")),"")</f>
        <v/>
      </c>
      <c r="D5130" s="4" t="str">
        <f>VLOOKUP(A5130,predictions!A:B,2,FALSE)</f>
        <v>22/06/2020</v>
      </c>
      <c r="E5130" s="4">
        <f t="shared" si="20"/>
        <v>44004</v>
      </c>
    </row>
    <row r="5131" spans="3:5" ht="13" x14ac:dyDescent="0.15">
      <c r="C5131" s="1" t="str">
        <f ca="1">IFERROR(INDIRECT(ADDRESS(MATCH(A5131,'contribution par jour-semaine'!A:A,0),MATCH(B5131,'contribution par jour-semaine'!$1:$1,0),4,1,"contribution par jour-semaine")),"")</f>
        <v/>
      </c>
      <c r="D5131" s="4" t="str">
        <f>VLOOKUP(A5131,predictions!A:B,2,FALSE)</f>
        <v>22/06/2020</v>
      </c>
      <c r="E5131" s="4">
        <f t="shared" si="20"/>
        <v>44004</v>
      </c>
    </row>
    <row r="5132" spans="3:5" ht="13" x14ac:dyDescent="0.15">
      <c r="C5132" s="1" t="str">
        <f ca="1">IFERROR(INDIRECT(ADDRESS(MATCH(A5132,'contribution par jour-semaine'!A:A,0),MATCH(B5132,'contribution par jour-semaine'!$1:$1,0),4,1,"contribution par jour-semaine")),"")</f>
        <v/>
      </c>
      <c r="D5132" s="4" t="str">
        <f>VLOOKUP(A5132,predictions!A:B,2,FALSE)</f>
        <v>22/06/2020</v>
      </c>
      <c r="E5132" s="4">
        <f t="shared" si="20"/>
        <v>44004</v>
      </c>
    </row>
    <row r="5133" spans="3:5" ht="13" x14ac:dyDescent="0.15">
      <c r="C5133" s="1" t="str">
        <f ca="1">IFERROR(INDIRECT(ADDRESS(MATCH(A5133,'contribution par jour-semaine'!A:A,0),MATCH(B5133,'contribution par jour-semaine'!$1:$1,0),4,1,"contribution par jour-semaine")),"")</f>
        <v/>
      </c>
      <c r="D5133" s="4" t="str">
        <f>VLOOKUP(A5133,predictions!A:B,2,FALSE)</f>
        <v>22/06/2020</v>
      </c>
      <c r="E5133" s="4">
        <f t="shared" si="20"/>
        <v>44004</v>
      </c>
    </row>
    <row r="5134" spans="3:5" ht="13" x14ac:dyDescent="0.15">
      <c r="C5134" s="1" t="str">
        <f ca="1">IFERROR(INDIRECT(ADDRESS(MATCH(A5134,'contribution par jour-semaine'!A:A,0),MATCH(B5134,'contribution par jour-semaine'!$1:$1,0),4,1,"contribution par jour-semaine")),"")</f>
        <v/>
      </c>
      <c r="D5134" s="4" t="str">
        <f>VLOOKUP(A5134,predictions!A:B,2,FALSE)</f>
        <v>22/06/2020</v>
      </c>
      <c r="E5134" s="4">
        <f t="shared" si="20"/>
        <v>44004</v>
      </c>
    </row>
    <row r="5135" spans="3:5" ht="13" x14ac:dyDescent="0.15">
      <c r="C5135" s="1" t="str">
        <f ca="1">IFERROR(INDIRECT(ADDRESS(MATCH(A5135,'contribution par jour-semaine'!A:A,0),MATCH(B5135,'contribution par jour-semaine'!$1:$1,0),4,1,"contribution par jour-semaine")),"")</f>
        <v/>
      </c>
      <c r="D5135" s="4" t="str">
        <f>VLOOKUP(A5135,predictions!A:B,2,FALSE)</f>
        <v>22/06/2020</v>
      </c>
      <c r="E5135" s="4">
        <f t="shared" si="20"/>
        <v>44004</v>
      </c>
    </row>
    <row r="5136" spans="3:5" ht="13" x14ac:dyDescent="0.15">
      <c r="C5136" s="1" t="str">
        <f ca="1">IFERROR(INDIRECT(ADDRESS(MATCH(A5136,'contribution par jour-semaine'!A:A,0),MATCH(B5136,'contribution par jour-semaine'!$1:$1,0),4,1,"contribution par jour-semaine")),"")</f>
        <v/>
      </c>
      <c r="D5136" s="4" t="str">
        <f>VLOOKUP(A5136,predictions!A:B,2,FALSE)</f>
        <v>22/06/2020</v>
      </c>
      <c r="E5136" s="4">
        <f t="shared" si="20"/>
        <v>44004</v>
      </c>
    </row>
    <row r="5137" spans="3:5" ht="13" x14ac:dyDescent="0.15">
      <c r="C5137" s="1" t="str">
        <f ca="1">IFERROR(INDIRECT(ADDRESS(MATCH(A5137,'contribution par jour-semaine'!A:A,0),MATCH(B5137,'contribution par jour-semaine'!$1:$1,0),4,1,"contribution par jour-semaine")),"")</f>
        <v/>
      </c>
      <c r="D5137" s="4" t="str">
        <f>VLOOKUP(A5137,predictions!A:B,2,FALSE)</f>
        <v>22/06/2020</v>
      </c>
      <c r="E5137" s="4">
        <f t="shared" si="20"/>
        <v>44004</v>
      </c>
    </row>
    <row r="5138" spans="3:5" ht="13" x14ac:dyDescent="0.15">
      <c r="C5138" s="1" t="str">
        <f ca="1">IFERROR(INDIRECT(ADDRESS(MATCH(A5138,'contribution par jour-semaine'!A:A,0),MATCH(B5138,'contribution par jour-semaine'!$1:$1,0),4,1,"contribution par jour-semaine")),"")</f>
        <v/>
      </c>
      <c r="D5138" s="4" t="str">
        <f>VLOOKUP(A5138,predictions!A:B,2,FALSE)</f>
        <v>22/06/2020</v>
      </c>
      <c r="E5138" s="4">
        <f t="shared" si="20"/>
        <v>44004</v>
      </c>
    </row>
    <row r="5139" spans="3:5" ht="13" x14ac:dyDescent="0.15">
      <c r="C5139" s="1" t="str">
        <f ca="1">IFERROR(INDIRECT(ADDRESS(MATCH(A5139,'contribution par jour-semaine'!A:A,0),MATCH(B5139,'contribution par jour-semaine'!$1:$1,0),4,1,"contribution par jour-semaine")),"")</f>
        <v/>
      </c>
      <c r="D5139" s="4" t="str">
        <f>VLOOKUP(A5139,predictions!A:B,2,FALSE)</f>
        <v>22/06/2020</v>
      </c>
      <c r="E5139" s="4">
        <f t="shared" si="20"/>
        <v>44004</v>
      </c>
    </row>
    <row r="5140" spans="3:5" ht="13" x14ac:dyDescent="0.15">
      <c r="C5140" s="1" t="str">
        <f ca="1">IFERROR(INDIRECT(ADDRESS(MATCH(A5140,'contribution par jour-semaine'!A:A,0),MATCH(B5140,'contribution par jour-semaine'!$1:$1,0),4,1,"contribution par jour-semaine")),"")</f>
        <v/>
      </c>
      <c r="D5140" s="4" t="str">
        <f>VLOOKUP(A5140,predictions!A:B,2,FALSE)</f>
        <v>22/06/2020</v>
      </c>
      <c r="E5140" s="4">
        <f t="shared" si="20"/>
        <v>44004</v>
      </c>
    </row>
    <row r="5141" spans="3:5" ht="13" x14ac:dyDescent="0.15">
      <c r="C5141" s="1" t="str">
        <f ca="1">IFERROR(INDIRECT(ADDRESS(MATCH(A5141,'contribution par jour-semaine'!A:A,0),MATCH(B5141,'contribution par jour-semaine'!$1:$1,0),4,1,"contribution par jour-semaine")),"")</f>
        <v/>
      </c>
      <c r="D5141" s="4" t="str">
        <f>VLOOKUP(A5141,predictions!A:B,2,FALSE)</f>
        <v>22/06/2020</v>
      </c>
      <c r="E5141" s="4">
        <f t="shared" si="20"/>
        <v>44004</v>
      </c>
    </row>
    <row r="5142" spans="3:5" ht="13" x14ac:dyDescent="0.15">
      <c r="C5142" s="1" t="str">
        <f ca="1">IFERROR(INDIRECT(ADDRESS(MATCH(A5142,'contribution par jour-semaine'!A:A,0),MATCH(B5142,'contribution par jour-semaine'!$1:$1,0),4,1,"contribution par jour-semaine")),"")</f>
        <v/>
      </c>
      <c r="D5142" s="4" t="str">
        <f>VLOOKUP(A5142,predictions!A:B,2,FALSE)</f>
        <v>22/06/2020</v>
      </c>
      <c r="E5142" s="4">
        <f t="shared" si="20"/>
        <v>44004</v>
      </c>
    </row>
    <row r="5143" spans="3:5" ht="13" x14ac:dyDescent="0.15">
      <c r="C5143" s="1" t="str">
        <f ca="1">IFERROR(INDIRECT(ADDRESS(MATCH(A5143,'contribution par jour-semaine'!A:A,0),MATCH(B5143,'contribution par jour-semaine'!$1:$1,0),4,1,"contribution par jour-semaine")),"")</f>
        <v/>
      </c>
      <c r="D5143" s="4" t="str">
        <f>VLOOKUP(A5143,predictions!A:B,2,FALSE)</f>
        <v>22/06/2020</v>
      </c>
      <c r="E5143" s="4">
        <f t="shared" si="20"/>
        <v>44004</v>
      </c>
    </row>
    <row r="5144" spans="3:5" ht="13" x14ac:dyDescent="0.15">
      <c r="C5144" s="1" t="str">
        <f ca="1">IFERROR(INDIRECT(ADDRESS(MATCH(A5144,'contribution par jour-semaine'!A:A,0),MATCH(B5144,'contribution par jour-semaine'!$1:$1,0),4,1,"contribution par jour-semaine")),"")</f>
        <v/>
      </c>
      <c r="D5144" s="4" t="str">
        <f>VLOOKUP(A5144,predictions!A:B,2,FALSE)</f>
        <v>22/06/2020</v>
      </c>
      <c r="E5144" s="4">
        <f t="shared" si="20"/>
        <v>44004</v>
      </c>
    </row>
    <row r="5145" spans="3:5" ht="13" x14ac:dyDescent="0.15">
      <c r="C5145" s="1" t="str">
        <f ca="1">IFERROR(INDIRECT(ADDRESS(MATCH(A5145,'contribution par jour-semaine'!A:A,0),MATCH(B5145,'contribution par jour-semaine'!$1:$1,0),4,1,"contribution par jour-semaine")),"")</f>
        <v/>
      </c>
      <c r="D5145" s="4" t="str">
        <f>VLOOKUP(A5145,predictions!A:B,2,FALSE)</f>
        <v>22/06/2020</v>
      </c>
      <c r="E5145" s="4">
        <f t="shared" si="20"/>
        <v>44004</v>
      </c>
    </row>
    <row r="5146" spans="3:5" ht="13" x14ac:dyDescent="0.15">
      <c r="C5146" s="1" t="str">
        <f ca="1">IFERROR(INDIRECT(ADDRESS(MATCH(A5146,'contribution par jour-semaine'!A:A,0),MATCH(B5146,'contribution par jour-semaine'!$1:$1,0),4,1,"contribution par jour-semaine")),"")</f>
        <v/>
      </c>
      <c r="D5146" s="4" t="str">
        <f>VLOOKUP(A5146,predictions!A:B,2,FALSE)</f>
        <v>22/06/2020</v>
      </c>
      <c r="E5146" s="4">
        <f t="shared" si="20"/>
        <v>44004</v>
      </c>
    </row>
    <row r="5147" spans="3:5" ht="13" x14ac:dyDescent="0.15">
      <c r="C5147" s="1" t="str">
        <f ca="1">IFERROR(INDIRECT(ADDRESS(MATCH(A5147,'contribution par jour-semaine'!A:A,0),MATCH(B5147,'contribution par jour-semaine'!$1:$1,0),4,1,"contribution par jour-semaine")),"")</f>
        <v/>
      </c>
      <c r="D5147" s="4" t="str">
        <f>VLOOKUP(A5147,predictions!A:B,2,FALSE)</f>
        <v>22/06/2020</v>
      </c>
      <c r="E5147" s="4">
        <f t="shared" si="20"/>
        <v>44004</v>
      </c>
    </row>
    <row r="5148" spans="3:5" ht="13" x14ac:dyDescent="0.15">
      <c r="C5148" s="1" t="str">
        <f ca="1">IFERROR(INDIRECT(ADDRESS(MATCH(A5148,'contribution par jour-semaine'!A:A,0),MATCH(B5148,'contribution par jour-semaine'!$1:$1,0),4,1,"contribution par jour-semaine")),"")</f>
        <v/>
      </c>
      <c r="D5148" s="4" t="str">
        <f>VLOOKUP(A5148,predictions!A:B,2,FALSE)</f>
        <v>22/06/2020</v>
      </c>
      <c r="E5148" s="4">
        <f t="shared" si="20"/>
        <v>44004</v>
      </c>
    </row>
    <row r="5149" spans="3:5" ht="13" x14ac:dyDescent="0.15">
      <c r="C5149" s="1" t="str">
        <f ca="1">IFERROR(INDIRECT(ADDRESS(MATCH(A5149,'contribution par jour-semaine'!A:A,0),MATCH(B5149,'contribution par jour-semaine'!$1:$1,0),4,1,"contribution par jour-semaine")),"")</f>
        <v/>
      </c>
      <c r="D5149" s="4" t="str">
        <f>VLOOKUP(A5149,predictions!A:B,2,FALSE)</f>
        <v>22/06/2020</v>
      </c>
      <c r="E5149" s="4">
        <f t="shared" si="20"/>
        <v>44004</v>
      </c>
    </row>
    <row r="5150" spans="3:5" ht="13" x14ac:dyDescent="0.15">
      <c r="C5150" s="1" t="str">
        <f ca="1">IFERROR(INDIRECT(ADDRESS(MATCH(A5150,'contribution par jour-semaine'!A:A,0),MATCH(B5150,'contribution par jour-semaine'!$1:$1,0),4,1,"contribution par jour-semaine")),"")</f>
        <v/>
      </c>
      <c r="D5150" s="4" t="str">
        <f>VLOOKUP(A5150,predictions!A:B,2,FALSE)</f>
        <v>22/06/2020</v>
      </c>
      <c r="E5150" s="4">
        <f t="shared" si="20"/>
        <v>44004</v>
      </c>
    </row>
    <row r="5151" spans="3:5" ht="13" x14ac:dyDescent="0.15">
      <c r="C5151" s="1" t="str">
        <f ca="1">IFERROR(INDIRECT(ADDRESS(MATCH(A5151,'contribution par jour-semaine'!A:A,0),MATCH(B5151,'contribution par jour-semaine'!$1:$1,0),4,1,"contribution par jour-semaine")),"")</f>
        <v/>
      </c>
      <c r="D5151" s="4" t="str">
        <f>VLOOKUP(A5151,predictions!A:B,2,FALSE)</f>
        <v>22/06/2020</v>
      </c>
      <c r="E5151" s="4">
        <f t="shared" si="20"/>
        <v>44004</v>
      </c>
    </row>
    <row r="5152" spans="3:5" ht="13" x14ac:dyDescent="0.15">
      <c r="C5152" s="1" t="str">
        <f ca="1">IFERROR(INDIRECT(ADDRESS(MATCH(A5152,'contribution par jour-semaine'!A:A,0),MATCH(B5152,'contribution par jour-semaine'!$1:$1,0),4,1,"contribution par jour-semaine")),"")</f>
        <v/>
      </c>
      <c r="D5152" s="4" t="str">
        <f>VLOOKUP(A5152,predictions!A:B,2,FALSE)</f>
        <v>22/06/2020</v>
      </c>
      <c r="E5152" s="4">
        <f t="shared" si="20"/>
        <v>44004</v>
      </c>
    </row>
    <row r="5153" spans="3:5" ht="13" x14ac:dyDescent="0.15">
      <c r="C5153" s="1" t="str">
        <f ca="1">IFERROR(INDIRECT(ADDRESS(MATCH(A5153,'contribution par jour-semaine'!A:A,0),MATCH(B5153,'contribution par jour-semaine'!$1:$1,0),4,1,"contribution par jour-semaine")),"")</f>
        <v/>
      </c>
      <c r="D5153" s="4" t="str">
        <f>VLOOKUP(A5153,predictions!A:B,2,FALSE)</f>
        <v>22/06/2020</v>
      </c>
      <c r="E5153" s="4">
        <f t="shared" si="20"/>
        <v>44004</v>
      </c>
    </row>
    <row r="5154" spans="3:5" ht="13" x14ac:dyDescent="0.15">
      <c r="C5154" s="1" t="str">
        <f ca="1">IFERROR(INDIRECT(ADDRESS(MATCH(A5154,'contribution par jour-semaine'!A:A,0),MATCH(B5154,'contribution par jour-semaine'!$1:$1,0),4,1,"contribution par jour-semaine")),"")</f>
        <v/>
      </c>
      <c r="D5154" s="4" t="str">
        <f>VLOOKUP(A5154,predictions!A:B,2,FALSE)</f>
        <v>22/06/2020</v>
      </c>
      <c r="E5154" s="4">
        <f t="shared" si="20"/>
        <v>44004</v>
      </c>
    </row>
    <row r="5155" spans="3:5" ht="13" x14ac:dyDescent="0.15">
      <c r="C5155" s="1" t="str">
        <f ca="1">IFERROR(INDIRECT(ADDRESS(MATCH(A5155,'contribution par jour-semaine'!A:A,0),MATCH(B5155,'contribution par jour-semaine'!$1:$1,0),4,1,"contribution par jour-semaine")),"")</f>
        <v/>
      </c>
      <c r="D5155" s="4" t="str">
        <f>VLOOKUP(A5155,predictions!A:B,2,FALSE)</f>
        <v>22/06/2020</v>
      </c>
      <c r="E5155" s="4">
        <f t="shared" si="20"/>
        <v>44004</v>
      </c>
    </row>
    <row r="5156" spans="3:5" ht="13" x14ac:dyDescent="0.15">
      <c r="C5156" s="1" t="str">
        <f ca="1">IFERROR(INDIRECT(ADDRESS(MATCH(A5156,'contribution par jour-semaine'!A:A,0),MATCH(B5156,'contribution par jour-semaine'!$1:$1,0),4,1,"contribution par jour-semaine")),"")</f>
        <v/>
      </c>
      <c r="D5156" s="4" t="str">
        <f>VLOOKUP(A5156,predictions!A:B,2,FALSE)</f>
        <v>22/06/2020</v>
      </c>
      <c r="E5156" s="4">
        <f t="shared" si="20"/>
        <v>44004</v>
      </c>
    </row>
    <row r="5157" spans="3:5" ht="13" x14ac:dyDescent="0.15">
      <c r="C5157" s="1" t="str">
        <f ca="1">IFERROR(INDIRECT(ADDRESS(MATCH(A5157,'contribution par jour-semaine'!A:A,0),MATCH(B5157,'contribution par jour-semaine'!$1:$1,0),4,1,"contribution par jour-semaine")),"")</f>
        <v/>
      </c>
      <c r="D5157" s="4" t="str">
        <f>VLOOKUP(A5157,predictions!A:B,2,FALSE)</f>
        <v>22/06/2020</v>
      </c>
      <c r="E5157" s="4">
        <f t="shared" si="20"/>
        <v>44004</v>
      </c>
    </row>
    <row r="5158" spans="3:5" ht="13" x14ac:dyDescent="0.15">
      <c r="C5158" s="1" t="str">
        <f ca="1">IFERROR(INDIRECT(ADDRESS(MATCH(A5158,'contribution par jour-semaine'!A:A,0),MATCH(B5158,'contribution par jour-semaine'!$1:$1,0),4,1,"contribution par jour-semaine")),"")</f>
        <v/>
      </c>
      <c r="D5158" s="4" t="str">
        <f>VLOOKUP(A5158,predictions!A:B,2,FALSE)</f>
        <v>22/06/2020</v>
      </c>
      <c r="E5158" s="4">
        <f t="shared" si="20"/>
        <v>44004</v>
      </c>
    </row>
    <row r="5159" spans="3:5" ht="13" x14ac:dyDescent="0.15">
      <c r="C5159" s="1" t="str">
        <f ca="1">IFERROR(INDIRECT(ADDRESS(MATCH(A5159,'contribution par jour-semaine'!A:A,0),MATCH(B5159,'contribution par jour-semaine'!$1:$1,0),4,1,"contribution par jour-semaine")),"")</f>
        <v/>
      </c>
      <c r="D5159" s="4" t="str">
        <f>VLOOKUP(A5159,predictions!A:B,2,FALSE)</f>
        <v>22/06/2020</v>
      </c>
      <c r="E5159" s="4">
        <f t="shared" si="20"/>
        <v>44004</v>
      </c>
    </row>
    <row r="5160" spans="3:5" ht="13" x14ac:dyDescent="0.15">
      <c r="C5160" s="1" t="str">
        <f ca="1">IFERROR(INDIRECT(ADDRESS(MATCH(A5160,'contribution par jour-semaine'!A:A,0),MATCH(B5160,'contribution par jour-semaine'!$1:$1,0),4,1,"contribution par jour-semaine")),"")</f>
        <v/>
      </c>
      <c r="D5160" s="4" t="str">
        <f>VLOOKUP(A5160,predictions!A:B,2,FALSE)</f>
        <v>22/06/2020</v>
      </c>
      <c r="E5160" s="4">
        <f t="shared" si="20"/>
        <v>44004</v>
      </c>
    </row>
    <row r="5161" spans="3:5" ht="13" x14ac:dyDescent="0.15">
      <c r="C5161" s="1" t="str">
        <f ca="1">IFERROR(INDIRECT(ADDRESS(MATCH(A5161,'contribution par jour-semaine'!A:A,0),MATCH(B5161,'contribution par jour-semaine'!$1:$1,0),4,1,"contribution par jour-semaine")),"")</f>
        <v/>
      </c>
      <c r="D5161" s="4" t="str">
        <f>VLOOKUP(A5161,predictions!A:B,2,FALSE)</f>
        <v>22/06/2020</v>
      </c>
      <c r="E5161" s="4">
        <f t="shared" si="20"/>
        <v>44004</v>
      </c>
    </row>
    <row r="5162" spans="3:5" ht="13" x14ac:dyDescent="0.15">
      <c r="C5162" s="1" t="str">
        <f ca="1">IFERROR(INDIRECT(ADDRESS(MATCH(A5162,'contribution par jour-semaine'!A:A,0),MATCH(B5162,'contribution par jour-semaine'!$1:$1,0),4,1,"contribution par jour-semaine")),"")</f>
        <v/>
      </c>
      <c r="D5162" s="4" t="str">
        <f>VLOOKUP(A5162,predictions!A:B,2,FALSE)</f>
        <v>22/06/2020</v>
      </c>
      <c r="E5162" s="4">
        <f t="shared" si="20"/>
        <v>44004</v>
      </c>
    </row>
    <row r="5163" spans="3:5" ht="13" x14ac:dyDescent="0.15">
      <c r="C5163" s="1" t="str">
        <f ca="1">IFERROR(INDIRECT(ADDRESS(MATCH(A5163,'contribution par jour-semaine'!A:A,0),MATCH(B5163,'contribution par jour-semaine'!$1:$1,0),4,1,"contribution par jour-semaine")),"")</f>
        <v/>
      </c>
      <c r="D5163" s="4" t="str">
        <f>VLOOKUP(A5163,predictions!A:B,2,FALSE)</f>
        <v>22/06/2020</v>
      </c>
      <c r="E5163" s="4">
        <f t="shared" si="20"/>
        <v>44004</v>
      </c>
    </row>
    <row r="5164" spans="3:5" ht="13" x14ac:dyDescent="0.15">
      <c r="C5164" s="1" t="str">
        <f ca="1">IFERROR(INDIRECT(ADDRESS(MATCH(A5164,'contribution par jour-semaine'!A:A,0),MATCH(B5164,'contribution par jour-semaine'!$1:$1,0),4,1,"contribution par jour-semaine")),"")</f>
        <v/>
      </c>
      <c r="D5164" s="4" t="str">
        <f>VLOOKUP(A5164,predictions!A:B,2,FALSE)</f>
        <v>22/06/2020</v>
      </c>
      <c r="E5164" s="4">
        <f t="shared" si="20"/>
        <v>44004</v>
      </c>
    </row>
    <row r="5165" spans="3:5" ht="13" x14ac:dyDescent="0.15">
      <c r="C5165" s="1" t="str">
        <f ca="1">IFERROR(INDIRECT(ADDRESS(MATCH(A5165,'contribution par jour-semaine'!A:A,0),MATCH(B5165,'contribution par jour-semaine'!$1:$1,0),4,1,"contribution par jour-semaine")),"")</f>
        <v/>
      </c>
      <c r="D5165" s="4" t="str">
        <f>VLOOKUP(A5165,predictions!A:B,2,FALSE)</f>
        <v>22/06/2020</v>
      </c>
      <c r="E5165" s="4">
        <f t="shared" si="20"/>
        <v>44004</v>
      </c>
    </row>
    <row r="5166" spans="3:5" ht="13" x14ac:dyDescent="0.15">
      <c r="C5166" s="1" t="str">
        <f ca="1">IFERROR(INDIRECT(ADDRESS(MATCH(A5166,'contribution par jour-semaine'!A:A,0),MATCH(B5166,'contribution par jour-semaine'!$1:$1,0),4,1,"contribution par jour-semaine")),"")</f>
        <v/>
      </c>
      <c r="D5166" s="4" t="str">
        <f>VLOOKUP(A5166,predictions!A:B,2,FALSE)</f>
        <v>22/06/2020</v>
      </c>
      <c r="E5166" s="4">
        <f t="shared" si="20"/>
        <v>44004</v>
      </c>
    </row>
    <row r="5167" spans="3:5" ht="13" x14ac:dyDescent="0.15">
      <c r="C5167" s="1" t="str">
        <f ca="1">IFERROR(INDIRECT(ADDRESS(MATCH(A5167,'contribution par jour-semaine'!A:A,0),MATCH(B5167,'contribution par jour-semaine'!$1:$1,0),4,1,"contribution par jour-semaine")),"")</f>
        <v/>
      </c>
      <c r="D5167" s="4" t="str">
        <f>VLOOKUP(A5167,predictions!A:B,2,FALSE)</f>
        <v>22/06/2020</v>
      </c>
      <c r="E5167" s="4">
        <f t="shared" si="20"/>
        <v>44004</v>
      </c>
    </row>
    <row r="5168" spans="3:5" ht="13" x14ac:dyDescent="0.15">
      <c r="C5168" s="1" t="str">
        <f ca="1">IFERROR(INDIRECT(ADDRESS(MATCH(A5168,'contribution par jour-semaine'!A:A,0),MATCH(B5168,'contribution par jour-semaine'!$1:$1,0),4,1,"contribution par jour-semaine")),"")</f>
        <v/>
      </c>
      <c r="D5168" s="4" t="str">
        <f>VLOOKUP(A5168,predictions!A:B,2,FALSE)</f>
        <v>22/06/2020</v>
      </c>
      <c r="E5168" s="4">
        <f t="shared" si="20"/>
        <v>44004</v>
      </c>
    </row>
    <row r="5169" spans="3:5" ht="13" x14ac:dyDescent="0.15">
      <c r="C5169" s="1" t="str">
        <f ca="1">IFERROR(INDIRECT(ADDRESS(MATCH(A5169,'contribution par jour-semaine'!A:A,0),MATCH(B5169,'contribution par jour-semaine'!$1:$1,0),4,1,"contribution par jour-semaine")),"")</f>
        <v/>
      </c>
      <c r="D5169" s="4" t="str">
        <f>VLOOKUP(A5169,predictions!A:B,2,FALSE)</f>
        <v>22/06/2020</v>
      </c>
      <c r="E5169" s="4">
        <f t="shared" si="20"/>
        <v>44004</v>
      </c>
    </row>
    <row r="5170" spans="3:5" ht="13" x14ac:dyDescent="0.15">
      <c r="C5170" s="1" t="str">
        <f ca="1">IFERROR(INDIRECT(ADDRESS(MATCH(A5170,'contribution par jour-semaine'!A:A,0),MATCH(B5170,'contribution par jour-semaine'!$1:$1,0),4,1,"contribution par jour-semaine")),"")</f>
        <v/>
      </c>
      <c r="D5170" s="4" t="str">
        <f>VLOOKUP(A5170,predictions!A:B,2,FALSE)</f>
        <v>22/06/2020</v>
      </c>
      <c r="E5170" s="4">
        <f t="shared" si="20"/>
        <v>44004</v>
      </c>
    </row>
    <row r="5171" spans="3:5" ht="13" x14ac:dyDescent="0.15">
      <c r="C5171" s="1" t="str">
        <f ca="1">IFERROR(INDIRECT(ADDRESS(MATCH(A5171,'contribution par jour-semaine'!A:A,0),MATCH(B5171,'contribution par jour-semaine'!$1:$1,0),4,1,"contribution par jour-semaine")),"")</f>
        <v/>
      </c>
      <c r="D5171" s="4" t="str">
        <f>VLOOKUP(A5171,predictions!A:B,2,FALSE)</f>
        <v>22/06/2020</v>
      </c>
      <c r="E5171" s="4">
        <f t="shared" si="20"/>
        <v>44004</v>
      </c>
    </row>
    <row r="5172" spans="3:5" ht="13" x14ac:dyDescent="0.15">
      <c r="C5172" s="1" t="str">
        <f ca="1">IFERROR(INDIRECT(ADDRESS(MATCH(A5172,'contribution par jour-semaine'!A:A,0),MATCH(B5172,'contribution par jour-semaine'!$1:$1,0),4,1,"contribution par jour-semaine")),"")</f>
        <v/>
      </c>
      <c r="D5172" s="4" t="str">
        <f>VLOOKUP(A5172,predictions!A:B,2,FALSE)</f>
        <v>22/06/2020</v>
      </c>
      <c r="E5172" s="4">
        <f t="shared" si="20"/>
        <v>44004</v>
      </c>
    </row>
    <row r="5173" spans="3:5" ht="13" x14ac:dyDescent="0.15">
      <c r="C5173" s="1" t="str">
        <f ca="1">IFERROR(INDIRECT(ADDRESS(MATCH(A5173,'contribution par jour-semaine'!A:A,0),MATCH(B5173,'contribution par jour-semaine'!$1:$1,0),4,1,"contribution par jour-semaine")),"")</f>
        <v/>
      </c>
      <c r="D5173" s="4" t="str">
        <f>VLOOKUP(A5173,predictions!A:B,2,FALSE)</f>
        <v>22/06/2020</v>
      </c>
      <c r="E5173" s="4">
        <f t="shared" si="20"/>
        <v>44004</v>
      </c>
    </row>
    <row r="5174" spans="3:5" ht="13" x14ac:dyDescent="0.15">
      <c r="C5174" s="1" t="str">
        <f ca="1">IFERROR(INDIRECT(ADDRESS(MATCH(A5174,'contribution par jour-semaine'!A:A,0),MATCH(B5174,'contribution par jour-semaine'!$1:$1,0),4,1,"contribution par jour-semaine")),"")</f>
        <v/>
      </c>
      <c r="D5174" s="4" t="str">
        <f>VLOOKUP(A5174,predictions!A:B,2,FALSE)</f>
        <v>22/06/2020</v>
      </c>
      <c r="E5174" s="4">
        <f t="shared" si="20"/>
        <v>44004</v>
      </c>
    </row>
    <row r="5175" spans="3:5" ht="13" x14ac:dyDescent="0.15">
      <c r="C5175" s="1" t="str">
        <f ca="1">IFERROR(INDIRECT(ADDRESS(MATCH(A5175,'contribution par jour-semaine'!A:A,0),MATCH(B5175,'contribution par jour-semaine'!$1:$1,0),4,1,"contribution par jour-semaine")),"")</f>
        <v/>
      </c>
      <c r="D5175" s="4" t="str">
        <f>VLOOKUP(A5175,predictions!A:B,2,FALSE)</f>
        <v>22/06/2020</v>
      </c>
      <c r="E5175" s="4">
        <f t="shared" si="20"/>
        <v>44004</v>
      </c>
    </row>
    <row r="5176" spans="3:5" ht="13" x14ac:dyDescent="0.15">
      <c r="C5176" s="1" t="str">
        <f ca="1">IFERROR(INDIRECT(ADDRESS(MATCH(A5176,'contribution par jour-semaine'!A:A,0),MATCH(B5176,'contribution par jour-semaine'!$1:$1,0),4,1,"contribution par jour-semaine")),"")</f>
        <v/>
      </c>
      <c r="D5176" s="4" t="str">
        <f>VLOOKUP(A5176,predictions!A:B,2,FALSE)</f>
        <v>22/06/2020</v>
      </c>
      <c r="E5176" s="4">
        <f t="shared" si="20"/>
        <v>44004</v>
      </c>
    </row>
    <row r="5177" spans="3:5" ht="13" x14ac:dyDescent="0.15">
      <c r="C5177" s="1" t="str">
        <f ca="1">IFERROR(INDIRECT(ADDRESS(MATCH(A5177,'contribution par jour-semaine'!A:A,0),MATCH(B5177,'contribution par jour-semaine'!$1:$1,0),4,1,"contribution par jour-semaine")),"")</f>
        <v/>
      </c>
      <c r="D5177" s="4" t="str">
        <f>VLOOKUP(A5177,predictions!A:B,2,FALSE)</f>
        <v>22/06/2020</v>
      </c>
      <c r="E5177" s="4">
        <f t="shared" si="20"/>
        <v>44004</v>
      </c>
    </row>
    <row r="5178" spans="3:5" ht="13" x14ac:dyDescent="0.15">
      <c r="C5178" s="1" t="str">
        <f ca="1">IFERROR(INDIRECT(ADDRESS(MATCH(A5178,'contribution par jour-semaine'!A:A,0),MATCH(B5178,'contribution par jour-semaine'!$1:$1,0),4,1,"contribution par jour-semaine")),"")</f>
        <v/>
      </c>
      <c r="D5178" s="4" t="str">
        <f>VLOOKUP(A5178,predictions!A:B,2,FALSE)</f>
        <v>22/06/2020</v>
      </c>
      <c r="E5178" s="4">
        <f t="shared" si="20"/>
        <v>44004</v>
      </c>
    </row>
    <row r="5179" spans="3:5" ht="13" x14ac:dyDescent="0.15">
      <c r="C5179" s="1" t="str">
        <f ca="1">IFERROR(INDIRECT(ADDRESS(MATCH(A5179,'contribution par jour-semaine'!A:A,0),MATCH(B5179,'contribution par jour-semaine'!$1:$1,0),4,1,"contribution par jour-semaine")),"")</f>
        <v/>
      </c>
      <c r="D5179" s="4" t="str">
        <f>VLOOKUP(A5179,predictions!A:B,2,FALSE)</f>
        <v>22/06/2020</v>
      </c>
      <c r="E5179" s="4">
        <f t="shared" si="20"/>
        <v>44004</v>
      </c>
    </row>
    <row r="5180" spans="3:5" ht="13" x14ac:dyDescent="0.15">
      <c r="C5180" s="1" t="str">
        <f ca="1">IFERROR(INDIRECT(ADDRESS(MATCH(A5180,'contribution par jour-semaine'!A:A,0),MATCH(B5180,'contribution par jour-semaine'!$1:$1,0),4,1,"contribution par jour-semaine")),"")</f>
        <v/>
      </c>
      <c r="D5180" s="4" t="str">
        <f>VLOOKUP(A5180,predictions!A:B,2,FALSE)</f>
        <v>22/06/2020</v>
      </c>
      <c r="E5180" s="4">
        <f t="shared" si="20"/>
        <v>44004</v>
      </c>
    </row>
    <row r="5181" spans="3:5" ht="13" x14ac:dyDescent="0.15">
      <c r="C5181" s="1" t="str">
        <f ca="1">IFERROR(INDIRECT(ADDRESS(MATCH(A5181,'contribution par jour-semaine'!A:A,0),MATCH(B5181,'contribution par jour-semaine'!$1:$1,0),4,1,"contribution par jour-semaine")),"")</f>
        <v/>
      </c>
      <c r="D5181" s="4" t="str">
        <f>VLOOKUP(A5181,predictions!A:B,2,FALSE)</f>
        <v>22/06/2020</v>
      </c>
      <c r="E5181" s="4">
        <f t="shared" si="20"/>
        <v>44004</v>
      </c>
    </row>
    <row r="5182" spans="3:5" ht="13" x14ac:dyDescent="0.15">
      <c r="C5182" s="1" t="str">
        <f ca="1">IFERROR(INDIRECT(ADDRESS(MATCH(A5182,'contribution par jour-semaine'!A:A,0),MATCH(B5182,'contribution par jour-semaine'!$1:$1,0),4,1,"contribution par jour-semaine")),"")</f>
        <v/>
      </c>
      <c r="D5182" s="4" t="str">
        <f>VLOOKUP(A5182,predictions!A:B,2,FALSE)</f>
        <v>22/06/2020</v>
      </c>
      <c r="E5182" s="4">
        <f t="shared" si="20"/>
        <v>44004</v>
      </c>
    </row>
    <row r="5183" spans="3:5" ht="13" x14ac:dyDescent="0.15">
      <c r="C5183" s="1" t="str">
        <f ca="1">IFERROR(INDIRECT(ADDRESS(MATCH(A5183,'contribution par jour-semaine'!A:A,0),MATCH(B5183,'contribution par jour-semaine'!$1:$1,0),4,1,"contribution par jour-semaine")),"")</f>
        <v/>
      </c>
      <c r="D5183" s="4" t="str">
        <f>VLOOKUP(A5183,predictions!A:B,2,FALSE)</f>
        <v>22/06/2020</v>
      </c>
      <c r="E5183" s="4">
        <f t="shared" si="20"/>
        <v>44004</v>
      </c>
    </row>
    <row r="5184" spans="3:5" ht="13" x14ac:dyDescent="0.15">
      <c r="C5184" s="1" t="str">
        <f ca="1">IFERROR(INDIRECT(ADDRESS(MATCH(A5184,'contribution par jour-semaine'!A:A,0),MATCH(B5184,'contribution par jour-semaine'!$1:$1,0),4,1,"contribution par jour-semaine")),"")</f>
        <v/>
      </c>
      <c r="D5184" s="4" t="str">
        <f>VLOOKUP(A5184,predictions!A:B,2,FALSE)</f>
        <v>22/06/2020</v>
      </c>
      <c r="E5184" s="4">
        <f t="shared" si="20"/>
        <v>44004</v>
      </c>
    </row>
    <row r="5185" spans="3:5" ht="13" x14ac:dyDescent="0.15">
      <c r="C5185" s="1" t="str">
        <f ca="1">IFERROR(INDIRECT(ADDRESS(MATCH(A5185,'contribution par jour-semaine'!A:A,0),MATCH(B5185,'contribution par jour-semaine'!$1:$1,0),4,1,"contribution par jour-semaine")),"")</f>
        <v/>
      </c>
      <c r="D5185" s="4" t="str">
        <f>VLOOKUP(A5185,predictions!A:B,2,FALSE)</f>
        <v>22/06/2020</v>
      </c>
      <c r="E5185" s="4">
        <f t="shared" si="20"/>
        <v>44004</v>
      </c>
    </row>
    <row r="5186" spans="3:5" ht="13" x14ac:dyDescent="0.15">
      <c r="C5186" s="1" t="str">
        <f ca="1">IFERROR(INDIRECT(ADDRESS(MATCH(A5186,'contribution par jour-semaine'!A:A,0),MATCH(B5186,'contribution par jour-semaine'!$1:$1,0),4,1,"contribution par jour-semaine")),"")</f>
        <v/>
      </c>
      <c r="D5186" s="4" t="str">
        <f>VLOOKUP(A5186,predictions!A:B,2,FALSE)</f>
        <v>22/06/2020</v>
      </c>
      <c r="E5186" s="4">
        <f t="shared" si="20"/>
        <v>44004</v>
      </c>
    </row>
    <row r="5187" spans="3:5" ht="13" x14ac:dyDescent="0.15">
      <c r="C5187" s="1" t="str">
        <f ca="1">IFERROR(INDIRECT(ADDRESS(MATCH(A5187,'contribution par jour-semaine'!A:A,0),MATCH(B5187,'contribution par jour-semaine'!$1:$1,0),4,1,"contribution par jour-semaine")),"")</f>
        <v/>
      </c>
      <c r="D5187" s="4" t="str">
        <f>VLOOKUP(A5187,predictions!A:B,2,FALSE)</f>
        <v>22/06/2020</v>
      </c>
      <c r="E5187" s="4">
        <f t="shared" si="20"/>
        <v>44004</v>
      </c>
    </row>
    <row r="5188" spans="3:5" ht="13" x14ac:dyDescent="0.15">
      <c r="C5188" s="1" t="str">
        <f ca="1">IFERROR(INDIRECT(ADDRESS(MATCH(A5188,'contribution par jour-semaine'!A:A,0),MATCH(B5188,'contribution par jour-semaine'!$1:$1,0),4,1,"contribution par jour-semaine")),"")</f>
        <v/>
      </c>
      <c r="D5188" s="4" t="str">
        <f>VLOOKUP(A5188,predictions!A:B,2,FALSE)</f>
        <v>22/06/2020</v>
      </c>
      <c r="E5188" s="4">
        <f t="shared" si="20"/>
        <v>44004</v>
      </c>
    </row>
    <row r="5189" spans="3:5" ht="13" x14ac:dyDescent="0.15">
      <c r="C5189" s="1" t="str">
        <f ca="1">IFERROR(INDIRECT(ADDRESS(MATCH(A5189,'contribution par jour-semaine'!A:A,0),MATCH(B5189,'contribution par jour-semaine'!$1:$1,0),4,1,"contribution par jour-semaine")),"")</f>
        <v/>
      </c>
      <c r="D5189" s="4" t="str">
        <f>VLOOKUP(A5189,predictions!A:B,2,FALSE)</f>
        <v>22/06/2020</v>
      </c>
      <c r="E5189" s="4">
        <f t="shared" si="20"/>
        <v>44004</v>
      </c>
    </row>
    <row r="5190" spans="3:5" ht="13" x14ac:dyDescent="0.15">
      <c r="C5190" s="1" t="str">
        <f ca="1">IFERROR(INDIRECT(ADDRESS(MATCH(A5190,'contribution par jour-semaine'!A:A,0),MATCH(B5190,'contribution par jour-semaine'!$1:$1,0),4,1,"contribution par jour-semaine")),"")</f>
        <v/>
      </c>
      <c r="D5190" s="4" t="str">
        <f>VLOOKUP(A5190,predictions!A:B,2,FALSE)</f>
        <v>22/06/2020</v>
      </c>
      <c r="E5190" s="4">
        <f t="shared" si="20"/>
        <v>44004</v>
      </c>
    </row>
    <row r="5191" spans="3:5" ht="13" x14ac:dyDescent="0.15">
      <c r="C5191" s="1" t="str">
        <f ca="1">IFERROR(INDIRECT(ADDRESS(MATCH(A5191,'contribution par jour-semaine'!A:A,0),MATCH(B5191,'contribution par jour-semaine'!$1:$1,0),4,1,"contribution par jour-semaine")),"")</f>
        <v/>
      </c>
      <c r="D5191" s="4" t="str">
        <f>VLOOKUP(A5191,predictions!A:B,2,FALSE)</f>
        <v>22/06/2020</v>
      </c>
      <c r="E5191" s="4">
        <f t="shared" si="20"/>
        <v>44004</v>
      </c>
    </row>
    <row r="5192" spans="3:5" ht="13" x14ac:dyDescent="0.15">
      <c r="C5192" s="1" t="str">
        <f ca="1">IFERROR(INDIRECT(ADDRESS(MATCH(A5192,'contribution par jour-semaine'!A:A,0),MATCH(B5192,'contribution par jour-semaine'!$1:$1,0),4,1,"contribution par jour-semaine")),"")</f>
        <v/>
      </c>
      <c r="D5192" s="4" t="str">
        <f>VLOOKUP(A5192,predictions!A:B,2,FALSE)</f>
        <v>22/06/2020</v>
      </c>
      <c r="E5192" s="4">
        <f t="shared" si="20"/>
        <v>44004</v>
      </c>
    </row>
    <row r="5193" spans="3:5" ht="13" x14ac:dyDescent="0.15">
      <c r="C5193" s="1" t="str">
        <f ca="1">IFERROR(INDIRECT(ADDRESS(MATCH(A5193,'contribution par jour-semaine'!A:A,0),MATCH(B5193,'contribution par jour-semaine'!$1:$1,0),4,1,"contribution par jour-semaine")),"")</f>
        <v/>
      </c>
      <c r="D5193" s="4" t="str">
        <f>VLOOKUP(A5193,predictions!A:B,2,FALSE)</f>
        <v>22/06/2020</v>
      </c>
      <c r="E5193" s="4">
        <f t="shared" si="20"/>
        <v>44004</v>
      </c>
    </row>
    <row r="5194" spans="3:5" ht="13" x14ac:dyDescent="0.15">
      <c r="C5194" s="1" t="str">
        <f ca="1">IFERROR(INDIRECT(ADDRESS(MATCH(A5194,'contribution par jour-semaine'!A:A,0),MATCH(B5194,'contribution par jour-semaine'!$1:$1,0),4,1,"contribution par jour-semaine")),"")</f>
        <v/>
      </c>
      <c r="D5194" s="4" t="str">
        <f>VLOOKUP(A5194,predictions!A:B,2,FALSE)</f>
        <v>22/06/2020</v>
      </c>
      <c r="E5194" s="4">
        <f t="shared" si="20"/>
        <v>44004</v>
      </c>
    </row>
    <row r="5195" spans="3:5" ht="13" x14ac:dyDescent="0.15">
      <c r="C5195" s="1" t="str">
        <f ca="1">IFERROR(INDIRECT(ADDRESS(MATCH(A5195,'contribution par jour-semaine'!A:A,0),MATCH(B5195,'contribution par jour-semaine'!$1:$1,0),4,1,"contribution par jour-semaine")),"")</f>
        <v/>
      </c>
      <c r="D5195" s="4" t="str">
        <f>VLOOKUP(A5195,predictions!A:B,2,FALSE)</f>
        <v>22/06/2020</v>
      </c>
      <c r="E5195" s="4">
        <f t="shared" si="20"/>
        <v>44004</v>
      </c>
    </row>
    <row r="5196" spans="3:5" ht="13" x14ac:dyDescent="0.15">
      <c r="C5196" s="1" t="str">
        <f ca="1">IFERROR(INDIRECT(ADDRESS(MATCH(A5196,'contribution par jour-semaine'!A:A,0),MATCH(B5196,'contribution par jour-semaine'!$1:$1,0),4,1,"contribution par jour-semaine")),"")</f>
        <v/>
      </c>
      <c r="D5196" s="4" t="str">
        <f>VLOOKUP(A5196,predictions!A:B,2,FALSE)</f>
        <v>22/06/2020</v>
      </c>
      <c r="E5196" s="4">
        <f t="shared" si="20"/>
        <v>44004</v>
      </c>
    </row>
    <row r="5197" spans="3:5" ht="13" x14ac:dyDescent="0.15">
      <c r="C5197" s="1" t="str">
        <f ca="1">IFERROR(INDIRECT(ADDRESS(MATCH(A5197,'contribution par jour-semaine'!A:A,0),MATCH(B5197,'contribution par jour-semaine'!$1:$1,0),4,1,"contribution par jour-semaine")),"")</f>
        <v/>
      </c>
      <c r="D5197" s="4" t="str">
        <f>VLOOKUP(A5197,predictions!A:B,2,FALSE)</f>
        <v>22/06/2020</v>
      </c>
      <c r="E5197" s="4">
        <f t="shared" si="20"/>
        <v>44004</v>
      </c>
    </row>
    <row r="5198" spans="3:5" ht="13" x14ac:dyDescent="0.15">
      <c r="C5198" s="1" t="str">
        <f ca="1">IFERROR(INDIRECT(ADDRESS(MATCH(A5198,'contribution par jour-semaine'!A:A,0),MATCH(B5198,'contribution par jour-semaine'!$1:$1,0),4,1,"contribution par jour-semaine")),"")</f>
        <v/>
      </c>
      <c r="D5198" s="4" t="str">
        <f>VLOOKUP(A5198,predictions!A:B,2,FALSE)</f>
        <v>22/06/2020</v>
      </c>
      <c r="E5198" s="4">
        <f t="shared" si="20"/>
        <v>44004</v>
      </c>
    </row>
    <row r="5199" spans="3:5" ht="13" x14ac:dyDescent="0.15">
      <c r="C5199" s="1" t="str">
        <f ca="1">IFERROR(INDIRECT(ADDRESS(MATCH(A5199,'contribution par jour-semaine'!A:A,0),MATCH(B5199,'contribution par jour-semaine'!$1:$1,0),4,1,"contribution par jour-semaine")),"")</f>
        <v/>
      </c>
      <c r="D5199" s="4" t="str">
        <f>VLOOKUP(A5199,predictions!A:B,2,FALSE)</f>
        <v>22/06/2020</v>
      </c>
      <c r="E5199" s="4">
        <f t="shared" si="20"/>
        <v>44004</v>
      </c>
    </row>
    <row r="5200" spans="3:5" ht="13" x14ac:dyDescent="0.15">
      <c r="C5200" s="1" t="str">
        <f ca="1">IFERROR(INDIRECT(ADDRESS(MATCH(A5200,'contribution par jour-semaine'!A:A,0),MATCH(B5200,'contribution par jour-semaine'!$1:$1,0),4,1,"contribution par jour-semaine")),"")</f>
        <v/>
      </c>
      <c r="D5200" s="4" t="str">
        <f>VLOOKUP(A5200,predictions!A:B,2,FALSE)</f>
        <v>22/06/2020</v>
      </c>
      <c r="E5200" s="4">
        <f t="shared" si="20"/>
        <v>44004</v>
      </c>
    </row>
    <row r="5201" spans="3:5" ht="13" x14ac:dyDescent="0.15">
      <c r="C5201" s="1" t="str">
        <f ca="1">IFERROR(INDIRECT(ADDRESS(MATCH(A5201,'contribution par jour-semaine'!A:A,0),MATCH(B5201,'contribution par jour-semaine'!$1:$1,0),4,1,"contribution par jour-semaine")),"")</f>
        <v/>
      </c>
      <c r="D5201" s="4" t="str">
        <f>VLOOKUP(A5201,predictions!A:B,2,FALSE)</f>
        <v>22/06/2020</v>
      </c>
      <c r="E5201" s="4">
        <f t="shared" si="20"/>
        <v>44004</v>
      </c>
    </row>
    <row r="5202" spans="3:5" ht="13" x14ac:dyDescent="0.15">
      <c r="C5202" s="1" t="str">
        <f ca="1">IFERROR(INDIRECT(ADDRESS(MATCH(A5202,'contribution par jour-semaine'!A:A,0),MATCH(B5202,'contribution par jour-semaine'!$1:$1,0),4,1,"contribution par jour-semaine")),"")</f>
        <v/>
      </c>
      <c r="D5202" s="4" t="str">
        <f>VLOOKUP(A5202,predictions!A:B,2,FALSE)</f>
        <v>22/06/2020</v>
      </c>
      <c r="E5202" s="4">
        <f t="shared" si="20"/>
        <v>44004</v>
      </c>
    </row>
    <row r="5203" spans="3:5" ht="13" x14ac:dyDescent="0.15">
      <c r="C5203" s="1" t="str">
        <f ca="1">IFERROR(INDIRECT(ADDRESS(MATCH(A5203,'contribution par jour-semaine'!A:A,0),MATCH(B5203,'contribution par jour-semaine'!$1:$1,0),4,1,"contribution par jour-semaine")),"")</f>
        <v/>
      </c>
      <c r="D5203" s="4" t="str">
        <f>VLOOKUP(A5203,predictions!A:B,2,FALSE)</f>
        <v>22/06/2020</v>
      </c>
      <c r="E5203" s="4">
        <f t="shared" si="20"/>
        <v>44004</v>
      </c>
    </row>
    <row r="5204" spans="3:5" ht="13" x14ac:dyDescent="0.15">
      <c r="C5204" s="1" t="str">
        <f ca="1">IFERROR(INDIRECT(ADDRESS(MATCH(A5204,'contribution par jour-semaine'!A:A,0),MATCH(B5204,'contribution par jour-semaine'!$1:$1,0),4,1,"contribution par jour-semaine")),"")</f>
        <v/>
      </c>
      <c r="D5204" s="4" t="str">
        <f>VLOOKUP(A5204,predictions!A:B,2,FALSE)</f>
        <v>22/06/2020</v>
      </c>
      <c r="E5204" s="4">
        <f t="shared" si="20"/>
        <v>44004</v>
      </c>
    </row>
    <row r="5205" spans="3:5" ht="13" x14ac:dyDescent="0.15">
      <c r="C5205" s="1" t="str">
        <f ca="1">IFERROR(INDIRECT(ADDRESS(MATCH(A5205,'contribution par jour-semaine'!A:A,0),MATCH(B5205,'contribution par jour-semaine'!$1:$1,0),4,1,"contribution par jour-semaine")),"")</f>
        <v/>
      </c>
      <c r="D5205" s="4" t="str">
        <f>VLOOKUP(A5205,predictions!A:B,2,FALSE)</f>
        <v>22/06/2020</v>
      </c>
      <c r="E5205" s="4">
        <f t="shared" si="20"/>
        <v>44004</v>
      </c>
    </row>
    <row r="5206" spans="3:5" ht="13" x14ac:dyDescent="0.15">
      <c r="C5206" s="1" t="str">
        <f ca="1">IFERROR(INDIRECT(ADDRESS(MATCH(A5206,'contribution par jour-semaine'!A:A,0),MATCH(B5206,'contribution par jour-semaine'!$1:$1,0),4,1,"contribution par jour-semaine")),"")</f>
        <v/>
      </c>
      <c r="D5206" s="4" t="str">
        <f>VLOOKUP(A5206,predictions!A:B,2,FALSE)</f>
        <v>22/06/2020</v>
      </c>
      <c r="E5206" s="4">
        <f t="shared" si="20"/>
        <v>44004</v>
      </c>
    </row>
    <row r="5207" spans="3:5" ht="13" x14ac:dyDescent="0.15">
      <c r="C5207" s="1" t="str">
        <f ca="1">IFERROR(INDIRECT(ADDRESS(MATCH(A5207,'contribution par jour-semaine'!A:A,0),MATCH(B5207,'contribution par jour-semaine'!$1:$1,0),4,1,"contribution par jour-semaine")),"")</f>
        <v/>
      </c>
      <c r="D5207" s="4" t="str">
        <f>VLOOKUP(A5207,predictions!A:B,2,FALSE)</f>
        <v>22/06/2020</v>
      </c>
      <c r="E5207" s="4">
        <f t="shared" si="20"/>
        <v>44004</v>
      </c>
    </row>
    <row r="5208" spans="3:5" ht="13" x14ac:dyDescent="0.15">
      <c r="C5208" s="1" t="str">
        <f ca="1">IFERROR(INDIRECT(ADDRESS(MATCH(A5208,'contribution par jour-semaine'!A:A,0),MATCH(B5208,'contribution par jour-semaine'!$1:$1,0),4,1,"contribution par jour-semaine")),"")</f>
        <v/>
      </c>
      <c r="D5208" s="4" t="str">
        <f>VLOOKUP(A5208,predictions!A:B,2,FALSE)</f>
        <v>22/06/2020</v>
      </c>
      <c r="E5208" s="4">
        <f t="shared" si="20"/>
        <v>44004</v>
      </c>
    </row>
    <row r="5209" spans="3:5" ht="13" x14ac:dyDescent="0.15">
      <c r="C5209" s="1" t="str">
        <f ca="1">IFERROR(INDIRECT(ADDRESS(MATCH(A5209,'contribution par jour-semaine'!A:A,0),MATCH(B5209,'contribution par jour-semaine'!$1:$1,0),4,1,"contribution par jour-semaine")),"")</f>
        <v/>
      </c>
      <c r="D5209" s="4" t="str">
        <f>VLOOKUP(A5209,predictions!A:B,2,FALSE)</f>
        <v>22/06/2020</v>
      </c>
      <c r="E5209" s="4">
        <f t="shared" si="20"/>
        <v>44004</v>
      </c>
    </row>
    <row r="5210" spans="3:5" ht="13" x14ac:dyDescent="0.15">
      <c r="C5210" s="1" t="str">
        <f ca="1">IFERROR(INDIRECT(ADDRESS(MATCH(A5210,'contribution par jour-semaine'!A:A,0),MATCH(B5210,'contribution par jour-semaine'!$1:$1,0),4,1,"contribution par jour-semaine")),"")</f>
        <v/>
      </c>
      <c r="D5210" s="4" t="str">
        <f>VLOOKUP(A5210,predictions!A:B,2,FALSE)</f>
        <v>22/06/2020</v>
      </c>
      <c r="E5210" s="4">
        <f t="shared" si="20"/>
        <v>44004</v>
      </c>
    </row>
    <row r="5211" spans="3:5" ht="13" x14ac:dyDescent="0.15">
      <c r="C5211" s="1" t="str">
        <f ca="1">IFERROR(INDIRECT(ADDRESS(MATCH(A5211,'contribution par jour-semaine'!A:A,0),MATCH(B5211,'contribution par jour-semaine'!$1:$1,0),4,1,"contribution par jour-semaine")),"")</f>
        <v/>
      </c>
      <c r="D5211" s="4" t="str">
        <f>VLOOKUP(A5211,predictions!A:B,2,FALSE)</f>
        <v>22/06/2020</v>
      </c>
      <c r="E5211" s="4">
        <f t="shared" si="20"/>
        <v>44004</v>
      </c>
    </row>
    <row r="5212" spans="3:5" ht="13" x14ac:dyDescent="0.15">
      <c r="C5212" s="1" t="str">
        <f ca="1">IFERROR(INDIRECT(ADDRESS(MATCH(A5212,'contribution par jour-semaine'!A:A,0),MATCH(B5212,'contribution par jour-semaine'!$1:$1,0),4,1,"contribution par jour-semaine")),"")</f>
        <v/>
      </c>
      <c r="D5212" s="4" t="str">
        <f>VLOOKUP(A5212,predictions!A:B,2,FALSE)</f>
        <v>22/06/2020</v>
      </c>
      <c r="E5212" s="4">
        <f t="shared" si="20"/>
        <v>44004</v>
      </c>
    </row>
    <row r="5213" spans="3:5" ht="13" x14ac:dyDescent="0.15">
      <c r="C5213" s="1" t="str">
        <f ca="1">IFERROR(INDIRECT(ADDRESS(MATCH(A5213,'contribution par jour-semaine'!A:A,0),MATCH(B5213,'contribution par jour-semaine'!$1:$1,0),4,1,"contribution par jour-semaine")),"")</f>
        <v/>
      </c>
      <c r="D5213" s="4" t="str">
        <f>VLOOKUP(A5213,predictions!A:B,2,FALSE)</f>
        <v>22/06/2020</v>
      </c>
      <c r="E5213" s="4">
        <f t="shared" si="20"/>
        <v>44004</v>
      </c>
    </row>
    <row r="5214" spans="3:5" ht="13" x14ac:dyDescent="0.15">
      <c r="C5214" s="1" t="str">
        <f ca="1">IFERROR(INDIRECT(ADDRESS(MATCH(A5214,'contribution par jour-semaine'!A:A,0),MATCH(B5214,'contribution par jour-semaine'!$1:$1,0),4,1,"contribution par jour-semaine")),"")</f>
        <v/>
      </c>
      <c r="D5214" s="4" t="str">
        <f>VLOOKUP(A5214,predictions!A:B,2,FALSE)</f>
        <v>22/06/2020</v>
      </c>
      <c r="E5214" s="4">
        <f t="shared" si="20"/>
        <v>44004</v>
      </c>
    </row>
    <row r="5215" spans="3:5" ht="13" x14ac:dyDescent="0.15">
      <c r="C5215" s="1" t="str">
        <f ca="1">IFERROR(INDIRECT(ADDRESS(MATCH(A5215,'contribution par jour-semaine'!A:A,0),MATCH(B5215,'contribution par jour-semaine'!$1:$1,0),4,1,"contribution par jour-semaine")),"")</f>
        <v/>
      </c>
      <c r="D5215" s="4" t="str">
        <f>VLOOKUP(A5215,predictions!A:B,2,FALSE)</f>
        <v>22/06/2020</v>
      </c>
      <c r="E5215" s="4">
        <f t="shared" si="20"/>
        <v>44004</v>
      </c>
    </row>
    <row r="5216" spans="3:5" ht="13" x14ac:dyDescent="0.15">
      <c r="C5216" s="1" t="str">
        <f ca="1">IFERROR(INDIRECT(ADDRESS(MATCH(A5216,'contribution par jour-semaine'!A:A,0),MATCH(B5216,'contribution par jour-semaine'!$1:$1,0),4,1,"contribution par jour-semaine")),"")</f>
        <v/>
      </c>
      <c r="D5216" s="4" t="str">
        <f>VLOOKUP(A5216,predictions!A:B,2,FALSE)</f>
        <v>22/06/2020</v>
      </c>
      <c r="E5216" s="4">
        <f t="shared" si="20"/>
        <v>44004</v>
      </c>
    </row>
    <row r="5217" spans="3:5" ht="13" x14ac:dyDescent="0.15">
      <c r="C5217" s="1" t="str">
        <f ca="1">IFERROR(INDIRECT(ADDRESS(MATCH(A5217,'contribution par jour-semaine'!A:A,0),MATCH(B5217,'contribution par jour-semaine'!$1:$1,0),4,1,"contribution par jour-semaine")),"")</f>
        <v/>
      </c>
      <c r="D5217" s="4" t="str">
        <f>VLOOKUP(A5217,predictions!A:B,2,FALSE)</f>
        <v>22/06/2020</v>
      </c>
      <c r="E5217" s="4">
        <f t="shared" si="20"/>
        <v>44004</v>
      </c>
    </row>
    <row r="5218" spans="3:5" ht="13" x14ac:dyDescent="0.15">
      <c r="C5218" s="1" t="str">
        <f ca="1">IFERROR(INDIRECT(ADDRESS(MATCH(A5218,'contribution par jour-semaine'!A:A,0),MATCH(B5218,'contribution par jour-semaine'!$1:$1,0),4,1,"contribution par jour-semaine")),"")</f>
        <v/>
      </c>
      <c r="D5218" s="4" t="str">
        <f>VLOOKUP(A5218,predictions!A:B,2,FALSE)</f>
        <v>22/06/2020</v>
      </c>
      <c r="E5218" s="4">
        <f t="shared" si="20"/>
        <v>44004</v>
      </c>
    </row>
    <row r="5219" spans="3:5" ht="13" x14ac:dyDescent="0.15">
      <c r="C5219" s="1" t="str">
        <f ca="1">IFERROR(INDIRECT(ADDRESS(MATCH(A5219,'contribution par jour-semaine'!A:A,0),MATCH(B5219,'contribution par jour-semaine'!$1:$1,0),4,1,"contribution par jour-semaine")),"")</f>
        <v/>
      </c>
      <c r="D5219" s="4" t="str">
        <f>VLOOKUP(A5219,predictions!A:B,2,FALSE)</f>
        <v>22/06/2020</v>
      </c>
      <c r="E5219" s="4">
        <f t="shared" si="20"/>
        <v>44004</v>
      </c>
    </row>
    <row r="5220" spans="3:5" ht="13" x14ac:dyDescent="0.15">
      <c r="C5220" s="1" t="str">
        <f ca="1">IFERROR(INDIRECT(ADDRESS(MATCH(A5220,'contribution par jour-semaine'!A:A,0),MATCH(B5220,'contribution par jour-semaine'!$1:$1,0),4,1,"contribution par jour-semaine")),"")</f>
        <v/>
      </c>
      <c r="D5220" s="4" t="str">
        <f>VLOOKUP(A5220,predictions!A:B,2,FALSE)</f>
        <v>22/06/2020</v>
      </c>
      <c r="E5220" s="4">
        <f t="shared" si="20"/>
        <v>44004</v>
      </c>
    </row>
    <row r="5221" spans="3:5" ht="13" x14ac:dyDescent="0.15">
      <c r="C5221" s="1" t="str">
        <f ca="1">IFERROR(INDIRECT(ADDRESS(MATCH(A5221,'contribution par jour-semaine'!A:A,0),MATCH(B5221,'contribution par jour-semaine'!$1:$1,0),4,1,"contribution par jour-semaine")),"")</f>
        <v/>
      </c>
      <c r="D5221" s="4" t="str">
        <f>VLOOKUP(A5221,predictions!A:B,2,FALSE)</f>
        <v>22/06/2020</v>
      </c>
      <c r="E5221" s="4">
        <f t="shared" si="20"/>
        <v>44004</v>
      </c>
    </row>
    <row r="5222" spans="3:5" ht="13" x14ac:dyDescent="0.15">
      <c r="C5222" s="1" t="str">
        <f ca="1">IFERROR(INDIRECT(ADDRESS(MATCH(A5222,'contribution par jour-semaine'!A:A,0),MATCH(B5222,'contribution par jour-semaine'!$1:$1,0),4,1,"contribution par jour-semaine")),"")</f>
        <v/>
      </c>
      <c r="D5222" s="4" t="str">
        <f>VLOOKUP(A5222,predictions!A:B,2,FALSE)</f>
        <v>22/06/2020</v>
      </c>
      <c r="E5222" s="4">
        <f t="shared" si="20"/>
        <v>44004</v>
      </c>
    </row>
    <row r="5223" spans="3:5" ht="13" x14ac:dyDescent="0.15">
      <c r="C5223" s="1" t="str">
        <f ca="1">IFERROR(INDIRECT(ADDRESS(MATCH(A5223,'contribution par jour-semaine'!A:A,0),MATCH(B5223,'contribution par jour-semaine'!$1:$1,0),4,1,"contribution par jour-semaine")),"")</f>
        <v/>
      </c>
      <c r="D5223" s="4" t="str">
        <f>VLOOKUP(A5223,predictions!A:B,2,FALSE)</f>
        <v>22/06/2020</v>
      </c>
      <c r="E5223" s="4">
        <f t="shared" si="20"/>
        <v>44004</v>
      </c>
    </row>
    <row r="5224" spans="3:5" ht="13" x14ac:dyDescent="0.15">
      <c r="C5224" s="1" t="str">
        <f ca="1">IFERROR(INDIRECT(ADDRESS(MATCH(A5224,'contribution par jour-semaine'!A:A,0),MATCH(B5224,'contribution par jour-semaine'!$1:$1,0),4,1,"contribution par jour-semaine")),"")</f>
        <v/>
      </c>
      <c r="D5224" s="4" t="str">
        <f>VLOOKUP(A5224,predictions!A:B,2,FALSE)</f>
        <v>22/06/2020</v>
      </c>
      <c r="E5224" s="4">
        <f t="shared" si="20"/>
        <v>44004</v>
      </c>
    </row>
    <row r="5225" spans="3:5" ht="13" x14ac:dyDescent="0.15">
      <c r="C5225" s="1" t="str">
        <f ca="1">IFERROR(INDIRECT(ADDRESS(MATCH(A5225,'contribution par jour-semaine'!A:A,0),MATCH(B5225,'contribution par jour-semaine'!$1:$1,0),4,1,"contribution par jour-semaine")),"")</f>
        <v/>
      </c>
      <c r="D5225" s="4" t="str">
        <f>VLOOKUP(A5225,predictions!A:B,2,FALSE)</f>
        <v>22/06/2020</v>
      </c>
      <c r="E5225" s="4">
        <f t="shared" si="20"/>
        <v>44004</v>
      </c>
    </row>
    <row r="5226" spans="3:5" ht="13" x14ac:dyDescent="0.15">
      <c r="C5226" s="1" t="str">
        <f ca="1">IFERROR(INDIRECT(ADDRESS(MATCH(A5226,'contribution par jour-semaine'!A:A,0),MATCH(B5226,'contribution par jour-semaine'!$1:$1,0),4,1,"contribution par jour-semaine")),"")</f>
        <v/>
      </c>
      <c r="D5226" s="4" t="str">
        <f>VLOOKUP(A5226,predictions!A:B,2,FALSE)</f>
        <v>22/06/2020</v>
      </c>
      <c r="E5226" s="4">
        <f t="shared" si="20"/>
        <v>44004</v>
      </c>
    </row>
    <row r="5227" spans="3:5" ht="13" x14ac:dyDescent="0.15">
      <c r="C5227" s="1" t="str">
        <f ca="1">IFERROR(INDIRECT(ADDRESS(MATCH(A5227,'contribution par jour-semaine'!A:A,0),MATCH(B5227,'contribution par jour-semaine'!$1:$1,0),4,1,"contribution par jour-semaine")),"")</f>
        <v/>
      </c>
      <c r="D5227" s="4" t="str">
        <f>VLOOKUP(A5227,predictions!A:B,2,FALSE)</f>
        <v>22/06/2020</v>
      </c>
      <c r="E5227" s="4">
        <f t="shared" si="20"/>
        <v>44004</v>
      </c>
    </row>
    <row r="5228" spans="3:5" ht="13" x14ac:dyDescent="0.15">
      <c r="C5228" s="1" t="str">
        <f ca="1">IFERROR(INDIRECT(ADDRESS(MATCH(A5228,'contribution par jour-semaine'!A:A,0),MATCH(B5228,'contribution par jour-semaine'!$1:$1,0),4,1,"contribution par jour-semaine")),"")</f>
        <v/>
      </c>
      <c r="D5228" s="4" t="str">
        <f>VLOOKUP(A5228,predictions!A:B,2,FALSE)</f>
        <v>22/06/2020</v>
      </c>
      <c r="E5228" s="4">
        <f t="shared" si="20"/>
        <v>44004</v>
      </c>
    </row>
    <row r="5229" spans="3:5" ht="13" x14ac:dyDescent="0.15">
      <c r="C5229" s="1" t="str">
        <f ca="1">IFERROR(INDIRECT(ADDRESS(MATCH(A5229,'contribution par jour-semaine'!A:A,0),MATCH(B5229,'contribution par jour-semaine'!$1:$1,0),4,1,"contribution par jour-semaine")),"")</f>
        <v/>
      </c>
      <c r="D5229" s="4" t="str">
        <f>VLOOKUP(A5229,predictions!A:B,2,FALSE)</f>
        <v>22/06/2020</v>
      </c>
      <c r="E5229" s="4">
        <f t="shared" si="20"/>
        <v>44004</v>
      </c>
    </row>
    <row r="5230" spans="3:5" ht="13" x14ac:dyDescent="0.15">
      <c r="C5230" s="1" t="str">
        <f ca="1">IFERROR(INDIRECT(ADDRESS(MATCH(A5230,'contribution par jour-semaine'!A:A,0),MATCH(B5230,'contribution par jour-semaine'!$1:$1,0),4,1,"contribution par jour-semaine")),"")</f>
        <v/>
      </c>
      <c r="D5230" s="4" t="str">
        <f>VLOOKUP(A5230,predictions!A:B,2,FALSE)</f>
        <v>22/06/2020</v>
      </c>
      <c r="E5230" s="4">
        <f t="shared" si="20"/>
        <v>44004</v>
      </c>
    </row>
    <row r="5231" spans="3:5" ht="13" x14ac:dyDescent="0.15">
      <c r="C5231" s="1" t="str">
        <f ca="1">IFERROR(INDIRECT(ADDRESS(MATCH(A5231,'contribution par jour-semaine'!A:A,0),MATCH(B5231,'contribution par jour-semaine'!$1:$1,0),4,1,"contribution par jour-semaine")),"")</f>
        <v/>
      </c>
      <c r="D5231" s="4" t="str">
        <f>VLOOKUP(A5231,predictions!A:B,2,FALSE)</f>
        <v>22/06/2020</v>
      </c>
      <c r="E5231" s="4">
        <f t="shared" si="20"/>
        <v>44004</v>
      </c>
    </row>
    <row r="5232" spans="3:5" ht="13" x14ac:dyDescent="0.15">
      <c r="C5232" s="1" t="str">
        <f ca="1">IFERROR(INDIRECT(ADDRESS(MATCH(A5232,'contribution par jour-semaine'!A:A,0),MATCH(B5232,'contribution par jour-semaine'!$1:$1,0),4,1,"contribution par jour-semaine")),"")</f>
        <v/>
      </c>
      <c r="D5232" s="4" t="str">
        <f>VLOOKUP(A5232,predictions!A:B,2,FALSE)</f>
        <v>22/06/2020</v>
      </c>
      <c r="E5232" s="4">
        <f t="shared" si="20"/>
        <v>44004</v>
      </c>
    </row>
    <row r="5233" spans="3:5" ht="13" x14ac:dyDescent="0.15">
      <c r="C5233" s="1" t="str">
        <f ca="1">IFERROR(INDIRECT(ADDRESS(MATCH(A5233,'contribution par jour-semaine'!A:A,0),MATCH(B5233,'contribution par jour-semaine'!$1:$1,0),4,1,"contribution par jour-semaine")),"")</f>
        <v/>
      </c>
      <c r="D5233" s="4" t="str">
        <f>VLOOKUP(A5233,predictions!A:B,2,FALSE)</f>
        <v>22/06/2020</v>
      </c>
      <c r="E5233" s="4">
        <f t="shared" si="20"/>
        <v>44004</v>
      </c>
    </row>
    <row r="5234" spans="3:5" ht="13" x14ac:dyDescent="0.15">
      <c r="C5234" s="1" t="str">
        <f ca="1">IFERROR(INDIRECT(ADDRESS(MATCH(A5234,'contribution par jour-semaine'!A:A,0),MATCH(B5234,'contribution par jour-semaine'!$1:$1,0),4,1,"contribution par jour-semaine")),"")</f>
        <v/>
      </c>
      <c r="D5234" s="4" t="str">
        <f>VLOOKUP(A5234,predictions!A:B,2,FALSE)</f>
        <v>22/06/2020</v>
      </c>
      <c r="E5234" s="4">
        <f t="shared" si="20"/>
        <v>44004</v>
      </c>
    </row>
    <row r="5235" spans="3:5" ht="13" x14ac:dyDescent="0.15">
      <c r="C5235" s="1" t="str">
        <f ca="1">IFERROR(INDIRECT(ADDRESS(MATCH(A5235,'contribution par jour-semaine'!A:A,0),MATCH(B5235,'contribution par jour-semaine'!$1:$1,0),4,1,"contribution par jour-semaine")),"")</f>
        <v/>
      </c>
      <c r="D5235" s="4" t="str">
        <f>VLOOKUP(A5235,predictions!A:B,2,FALSE)</f>
        <v>22/06/2020</v>
      </c>
      <c r="E5235" s="4">
        <f t="shared" si="20"/>
        <v>44004</v>
      </c>
    </row>
    <row r="5236" spans="3:5" ht="13" x14ac:dyDescent="0.15">
      <c r="C5236" s="1" t="str">
        <f ca="1">IFERROR(INDIRECT(ADDRESS(MATCH(A5236,'contribution par jour-semaine'!A:A,0),MATCH(B5236,'contribution par jour-semaine'!$1:$1,0),4,1,"contribution par jour-semaine")),"")</f>
        <v/>
      </c>
      <c r="D5236" s="4" t="str">
        <f>VLOOKUP(A5236,predictions!A:B,2,FALSE)</f>
        <v>22/06/2020</v>
      </c>
      <c r="E5236" s="4">
        <f t="shared" si="20"/>
        <v>44004</v>
      </c>
    </row>
    <row r="5237" spans="3:5" ht="13" x14ac:dyDescent="0.15">
      <c r="C5237" s="1" t="str">
        <f ca="1">IFERROR(INDIRECT(ADDRESS(MATCH(A5237,'contribution par jour-semaine'!A:A,0),MATCH(B5237,'contribution par jour-semaine'!$1:$1,0),4,1,"contribution par jour-semaine")),"")</f>
        <v/>
      </c>
      <c r="D5237" s="4" t="str">
        <f>VLOOKUP(A5237,predictions!A:B,2,FALSE)</f>
        <v>22/06/2020</v>
      </c>
      <c r="E5237" s="4">
        <f t="shared" si="20"/>
        <v>44004</v>
      </c>
    </row>
    <row r="5238" spans="3:5" ht="13" x14ac:dyDescent="0.15">
      <c r="C5238" s="1" t="str">
        <f ca="1">IFERROR(INDIRECT(ADDRESS(MATCH(A5238,'contribution par jour-semaine'!A:A,0),MATCH(B5238,'contribution par jour-semaine'!$1:$1,0),4,1,"contribution par jour-semaine")),"")</f>
        <v/>
      </c>
      <c r="D5238" s="4" t="str">
        <f>VLOOKUP(A5238,predictions!A:B,2,FALSE)</f>
        <v>22/06/2020</v>
      </c>
      <c r="E5238" s="4">
        <f t="shared" si="20"/>
        <v>44004</v>
      </c>
    </row>
    <row r="5239" spans="3:5" ht="13" x14ac:dyDescent="0.15">
      <c r="C5239" s="1" t="str">
        <f ca="1">IFERROR(INDIRECT(ADDRESS(MATCH(A5239,'contribution par jour-semaine'!A:A,0),MATCH(B5239,'contribution par jour-semaine'!$1:$1,0),4,1,"contribution par jour-semaine")),"")</f>
        <v/>
      </c>
      <c r="D5239" s="4" t="str">
        <f>VLOOKUP(A5239,predictions!A:B,2,FALSE)</f>
        <v>22/06/2020</v>
      </c>
      <c r="E5239" s="4">
        <f t="shared" si="20"/>
        <v>44004</v>
      </c>
    </row>
    <row r="5240" spans="3:5" ht="13" x14ac:dyDescent="0.15">
      <c r="C5240" s="1" t="str">
        <f ca="1">IFERROR(INDIRECT(ADDRESS(MATCH(A5240,'contribution par jour-semaine'!A:A,0),MATCH(B5240,'contribution par jour-semaine'!$1:$1,0),4,1,"contribution par jour-semaine")),"")</f>
        <v/>
      </c>
      <c r="D5240" s="4" t="str">
        <f>VLOOKUP(A5240,predictions!A:B,2,FALSE)</f>
        <v>22/06/2020</v>
      </c>
      <c r="E5240" s="4">
        <f t="shared" si="20"/>
        <v>44004</v>
      </c>
    </row>
    <row r="5241" spans="3:5" ht="13" x14ac:dyDescent="0.15">
      <c r="C5241" s="1" t="str">
        <f ca="1">IFERROR(INDIRECT(ADDRESS(MATCH(A5241,'contribution par jour-semaine'!A:A,0),MATCH(B5241,'contribution par jour-semaine'!$1:$1,0),4,1,"contribution par jour-semaine")),"")</f>
        <v/>
      </c>
      <c r="D5241" s="4" t="str">
        <f>VLOOKUP(A5241,predictions!A:B,2,FALSE)</f>
        <v>22/06/2020</v>
      </c>
      <c r="E5241" s="4">
        <f t="shared" si="20"/>
        <v>44004</v>
      </c>
    </row>
    <row r="5242" spans="3:5" ht="13" x14ac:dyDescent="0.15">
      <c r="C5242" s="1" t="str">
        <f ca="1">IFERROR(INDIRECT(ADDRESS(MATCH(A5242,'contribution par jour-semaine'!A:A,0),MATCH(B5242,'contribution par jour-semaine'!$1:$1,0),4,1,"contribution par jour-semaine")),"")</f>
        <v/>
      </c>
      <c r="D5242" s="4" t="str">
        <f>VLOOKUP(A5242,predictions!A:B,2,FALSE)</f>
        <v>22/06/2020</v>
      </c>
      <c r="E5242" s="4">
        <f t="shared" si="20"/>
        <v>44004</v>
      </c>
    </row>
    <row r="5243" spans="3:5" ht="13" x14ac:dyDescent="0.15">
      <c r="C5243" s="1" t="str">
        <f ca="1">IFERROR(INDIRECT(ADDRESS(MATCH(A5243,'contribution par jour-semaine'!A:A,0),MATCH(B5243,'contribution par jour-semaine'!$1:$1,0),4,1,"contribution par jour-semaine")),"")</f>
        <v/>
      </c>
      <c r="D5243" s="4" t="str">
        <f>VLOOKUP(A5243,predictions!A:B,2,FALSE)</f>
        <v>22/06/2020</v>
      </c>
      <c r="E5243" s="4">
        <f t="shared" si="20"/>
        <v>44004</v>
      </c>
    </row>
    <row r="5244" spans="3:5" ht="13" x14ac:dyDescent="0.15">
      <c r="C5244" s="1" t="str">
        <f ca="1">IFERROR(INDIRECT(ADDRESS(MATCH(A5244,'contribution par jour-semaine'!A:A,0),MATCH(B5244,'contribution par jour-semaine'!$1:$1,0),4,1,"contribution par jour-semaine")),"")</f>
        <v/>
      </c>
      <c r="D5244" s="4" t="str">
        <f>VLOOKUP(A5244,predictions!A:B,2,FALSE)</f>
        <v>22/06/2020</v>
      </c>
      <c r="E5244" s="4">
        <f t="shared" si="20"/>
        <v>44004</v>
      </c>
    </row>
    <row r="5245" spans="3:5" ht="13" x14ac:dyDescent="0.15">
      <c r="C5245" s="1" t="str">
        <f ca="1">IFERROR(INDIRECT(ADDRESS(MATCH(A5245,'contribution par jour-semaine'!A:A,0),MATCH(B5245,'contribution par jour-semaine'!$1:$1,0),4,1,"contribution par jour-semaine")),"")</f>
        <v/>
      </c>
      <c r="D5245" s="4" t="str">
        <f>VLOOKUP(A5245,predictions!A:B,2,FALSE)</f>
        <v>22/06/2020</v>
      </c>
      <c r="E5245" s="4">
        <f t="shared" si="20"/>
        <v>44004</v>
      </c>
    </row>
    <row r="5246" spans="3:5" ht="13" x14ac:dyDescent="0.15">
      <c r="C5246" s="1" t="str">
        <f ca="1">IFERROR(INDIRECT(ADDRESS(MATCH(A5246,'contribution par jour-semaine'!A:A,0),MATCH(B5246,'contribution par jour-semaine'!$1:$1,0),4,1,"contribution par jour-semaine")),"")</f>
        <v/>
      </c>
      <c r="D5246" s="4" t="str">
        <f>VLOOKUP(A5246,predictions!A:B,2,FALSE)</f>
        <v>22/06/2020</v>
      </c>
      <c r="E5246" s="4">
        <f t="shared" si="20"/>
        <v>44004</v>
      </c>
    </row>
    <row r="5247" spans="3:5" ht="13" x14ac:dyDescent="0.15">
      <c r="C5247" s="1" t="str">
        <f ca="1">IFERROR(INDIRECT(ADDRESS(MATCH(A5247,'contribution par jour-semaine'!A:A,0),MATCH(B5247,'contribution par jour-semaine'!$1:$1,0),4,1,"contribution par jour-semaine")),"")</f>
        <v/>
      </c>
      <c r="D5247" s="4" t="str">
        <f>VLOOKUP(A5247,predictions!A:B,2,FALSE)</f>
        <v>22/06/2020</v>
      </c>
      <c r="E5247" s="4">
        <f t="shared" si="20"/>
        <v>44004</v>
      </c>
    </row>
    <row r="5248" spans="3:5" ht="13" x14ac:dyDescent="0.15">
      <c r="C5248" s="1" t="str">
        <f ca="1">IFERROR(INDIRECT(ADDRESS(MATCH(A5248,'contribution par jour-semaine'!A:A,0),MATCH(B5248,'contribution par jour-semaine'!$1:$1,0),4,1,"contribution par jour-semaine")),"")</f>
        <v/>
      </c>
      <c r="D5248" s="4" t="str">
        <f>VLOOKUP(A5248,predictions!A:B,2,FALSE)</f>
        <v>22/06/2020</v>
      </c>
      <c r="E5248" s="4">
        <f t="shared" si="20"/>
        <v>44004</v>
      </c>
    </row>
    <row r="5249" spans="3:5" ht="13" x14ac:dyDescent="0.15">
      <c r="C5249" s="1" t="str">
        <f ca="1">IFERROR(INDIRECT(ADDRESS(MATCH(A5249,'contribution par jour-semaine'!A:A,0),MATCH(B5249,'contribution par jour-semaine'!$1:$1,0),4,1,"contribution par jour-semaine")),"")</f>
        <v/>
      </c>
      <c r="D5249" s="4" t="str">
        <f>VLOOKUP(A5249,predictions!A:B,2,FALSE)</f>
        <v>22/06/2020</v>
      </c>
      <c r="E5249" s="4">
        <f t="shared" si="20"/>
        <v>44004</v>
      </c>
    </row>
    <row r="5250" spans="3:5" ht="13" x14ac:dyDescent="0.15">
      <c r="C5250" s="1" t="str">
        <f ca="1">IFERROR(INDIRECT(ADDRESS(MATCH(A5250,'contribution par jour-semaine'!A:A,0),MATCH(B5250,'contribution par jour-semaine'!$1:$1,0),4,1,"contribution par jour-semaine")),"")</f>
        <v/>
      </c>
      <c r="D5250" s="4" t="str">
        <f>VLOOKUP(A5250,predictions!A:B,2,FALSE)</f>
        <v>22/06/2020</v>
      </c>
      <c r="E5250" s="4">
        <f t="shared" si="20"/>
        <v>44004</v>
      </c>
    </row>
    <row r="5251" spans="3:5" ht="13" x14ac:dyDescent="0.15">
      <c r="C5251" s="1" t="str">
        <f ca="1">IFERROR(INDIRECT(ADDRESS(MATCH(A5251,'contribution par jour-semaine'!A:A,0),MATCH(B5251,'contribution par jour-semaine'!$1:$1,0),4,1,"contribution par jour-semaine")),"")</f>
        <v/>
      </c>
      <c r="D5251" s="4" t="str">
        <f>VLOOKUP(A5251,predictions!A:B,2,FALSE)</f>
        <v>22/06/2020</v>
      </c>
      <c r="E5251" s="4">
        <f t="shared" si="20"/>
        <v>44004</v>
      </c>
    </row>
    <row r="5252" spans="3:5" ht="13" x14ac:dyDescent="0.15">
      <c r="C5252" s="1" t="str">
        <f ca="1">IFERROR(INDIRECT(ADDRESS(MATCH(A5252,'contribution par jour-semaine'!A:A,0),MATCH(B5252,'contribution par jour-semaine'!$1:$1,0),4,1,"contribution par jour-semaine")),"")</f>
        <v/>
      </c>
      <c r="D5252" s="4" t="str">
        <f>VLOOKUP(A5252,predictions!A:B,2,FALSE)</f>
        <v>22/06/2020</v>
      </c>
      <c r="E5252" s="4">
        <f t="shared" si="20"/>
        <v>44004</v>
      </c>
    </row>
    <row r="5253" spans="3:5" ht="13" x14ac:dyDescent="0.15">
      <c r="C5253" s="1" t="str">
        <f ca="1">IFERROR(INDIRECT(ADDRESS(MATCH(A5253,'contribution par jour-semaine'!A:A,0),MATCH(B5253,'contribution par jour-semaine'!$1:$1,0),4,1,"contribution par jour-semaine")),"")</f>
        <v/>
      </c>
      <c r="D5253" s="4" t="str">
        <f>VLOOKUP(A5253,predictions!A:B,2,FALSE)</f>
        <v>22/06/2020</v>
      </c>
      <c r="E5253" s="4">
        <f t="shared" si="20"/>
        <v>44004</v>
      </c>
    </row>
    <row r="5254" spans="3:5" ht="13" x14ac:dyDescent="0.15">
      <c r="C5254" s="1" t="str">
        <f ca="1">IFERROR(INDIRECT(ADDRESS(MATCH(A5254,'contribution par jour-semaine'!A:A,0),MATCH(B5254,'contribution par jour-semaine'!$1:$1,0),4,1,"contribution par jour-semaine")),"")</f>
        <v/>
      </c>
      <c r="D5254" s="4" t="str">
        <f>VLOOKUP(A5254,predictions!A:B,2,FALSE)</f>
        <v>22/06/2020</v>
      </c>
      <c r="E5254" s="4">
        <f t="shared" si="20"/>
        <v>44004</v>
      </c>
    </row>
    <row r="5255" spans="3:5" ht="13" x14ac:dyDescent="0.15">
      <c r="C5255" s="1" t="str">
        <f ca="1">IFERROR(INDIRECT(ADDRESS(MATCH(A5255,'contribution par jour-semaine'!A:A,0),MATCH(B5255,'contribution par jour-semaine'!$1:$1,0),4,1,"contribution par jour-semaine")),"")</f>
        <v/>
      </c>
      <c r="D5255" s="4" t="str">
        <f>VLOOKUP(A5255,predictions!A:B,2,FALSE)</f>
        <v>22/06/2020</v>
      </c>
      <c r="E5255" s="4">
        <f t="shared" si="20"/>
        <v>44004</v>
      </c>
    </row>
    <row r="5256" spans="3:5" ht="13" x14ac:dyDescent="0.15">
      <c r="C5256" s="1" t="str">
        <f ca="1">IFERROR(INDIRECT(ADDRESS(MATCH(A5256,'contribution par jour-semaine'!A:A,0),MATCH(B5256,'contribution par jour-semaine'!$1:$1,0),4,1,"contribution par jour-semaine")),"")</f>
        <v/>
      </c>
      <c r="D5256" s="4" t="str">
        <f>VLOOKUP(A5256,predictions!A:B,2,FALSE)</f>
        <v>22/06/2020</v>
      </c>
      <c r="E5256" s="4">
        <f t="shared" si="20"/>
        <v>44004</v>
      </c>
    </row>
    <row r="5257" spans="3:5" ht="13" x14ac:dyDescent="0.15">
      <c r="C5257" s="1" t="str">
        <f ca="1">IFERROR(INDIRECT(ADDRESS(MATCH(A5257,'contribution par jour-semaine'!A:A,0),MATCH(B5257,'contribution par jour-semaine'!$1:$1,0),4,1,"contribution par jour-semaine")),"")</f>
        <v/>
      </c>
      <c r="D5257" s="4" t="str">
        <f>VLOOKUP(A5257,predictions!A:B,2,FALSE)</f>
        <v>22/06/2020</v>
      </c>
      <c r="E5257" s="4">
        <f t="shared" si="20"/>
        <v>44004</v>
      </c>
    </row>
    <row r="5258" spans="3:5" ht="13" x14ac:dyDescent="0.15">
      <c r="C5258" s="1" t="str">
        <f ca="1">IFERROR(INDIRECT(ADDRESS(MATCH(A5258,'contribution par jour-semaine'!A:A,0),MATCH(B5258,'contribution par jour-semaine'!$1:$1,0),4,1,"contribution par jour-semaine")),"")</f>
        <v/>
      </c>
      <c r="D5258" s="4" t="str">
        <f>VLOOKUP(A5258,predictions!A:B,2,FALSE)</f>
        <v>22/06/2020</v>
      </c>
      <c r="E5258" s="4">
        <f t="shared" si="20"/>
        <v>44004</v>
      </c>
    </row>
    <row r="5259" spans="3:5" ht="13" x14ac:dyDescent="0.15">
      <c r="C5259" s="1" t="str">
        <f ca="1">IFERROR(INDIRECT(ADDRESS(MATCH(A5259,'contribution par jour-semaine'!A:A,0),MATCH(B5259,'contribution par jour-semaine'!$1:$1,0),4,1,"contribution par jour-semaine")),"")</f>
        <v/>
      </c>
      <c r="D5259" s="4" t="str">
        <f>VLOOKUP(A5259,predictions!A:B,2,FALSE)</f>
        <v>22/06/2020</v>
      </c>
      <c r="E5259" s="4">
        <f t="shared" si="20"/>
        <v>44004</v>
      </c>
    </row>
    <row r="5260" spans="3:5" ht="13" x14ac:dyDescent="0.15">
      <c r="C5260" s="1" t="str">
        <f ca="1">IFERROR(INDIRECT(ADDRESS(MATCH(A5260,'contribution par jour-semaine'!A:A,0),MATCH(B5260,'contribution par jour-semaine'!$1:$1,0),4,1,"contribution par jour-semaine")),"")</f>
        <v/>
      </c>
      <c r="D5260" s="4" t="str">
        <f>VLOOKUP(A5260,predictions!A:B,2,FALSE)</f>
        <v>22/06/2020</v>
      </c>
      <c r="E5260" s="4">
        <f t="shared" si="20"/>
        <v>44004</v>
      </c>
    </row>
    <row r="5261" spans="3:5" ht="13" x14ac:dyDescent="0.15">
      <c r="C5261" s="1" t="str">
        <f ca="1">IFERROR(INDIRECT(ADDRESS(MATCH(A5261,'contribution par jour-semaine'!A:A,0),MATCH(B5261,'contribution par jour-semaine'!$1:$1,0),4,1,"contribution par jour-semaine")),"")</f>
        <v/>
      </c>
      <c r="D5261" s="4" t="str">
        <f>VLOOKUP(A5261,predictions!A:B,2,FALSE)</f>
        <v>22/06/2020</v>
      </c>
      <c r="E5261" s="4">
        <f t="shared" si="20"/>
        <v>44004</v>
      </c>
    </row>
    <row r="5262" spans="3:5" ht="13" x14ac:dyDescent="0.15">
      <c r="C5262" s="1" t="str">
        <f ca="1">IFERROR(INDIRECT(ADDRESS(MATCH(A5262,'contribution par jour-semaine'!A:A,0),MATCH(B5262,'contribution par jour-semaine'!$1:$1,0),4,1,"contribution par jour-semaine")),"")</f>
        <v/>
      </c>
      <c r="D5262" s="4" t="str">
        <f>VLOOKUP(A5262,predictions!A:B,2,FALSE)</f>
        <v>22/06/2020</v>
      </c>
      <c r="E5262" s="4">
        <f t="shared" si="20"/>
        <v>44004</v>
      </c>
    </row>
    <row r="5263" spans="3:5" ht="13" x14ac:dyDescent="0.15">
      <c r="C5263" s="1" t="str">
        <f ca="1">IFERROR(INDIRECT(ADDRESS(MATCH(A5263,'contribution par jour-semaine'!A:A,0),MATCH(B5263,'contribution par jour-semaine'!$1:$1,0),4,1,"contribution par jour-semaine")),"")</f>
        <v/>
      </c>
      <c r="D5263" s="4" t="str">
        <f>VLOOKUP(A5263,predictions!A:B,2,FALSE)</f>
        <v>22/06/2020</v>
      </c>
      <c r="E5263" s="4">
        <f t="shared" si="20"/>
        <v>44004</v>
      </c>
    </row>
    <row r="5264" spans="3:5" ht="13" x14ac:dyDescent="0.15">
      <c r="C5264" s="1" t="str">
        <f ca="1">IFERROR(INDIRECT(ADDRESS(MATCH(A5264,'contribution par jour-semaine'!A:A,0),MATCH(B5264,'contribution par jour-semaine'!$1:$1,0),4,1,"contribution par jour-semaine")),"")</f>
        <v/>
      </c>
      <c r="D5264" s="4" t="str">
        <f>VLOOKUP(A5264,predictions!A:B,2,FALSE)</f>
        <v>22/06/2020</v>
      </c>
      <c r="E5264" s="4">
        <f t="shared" si="20"/>
        <v>44004</v>
      </c>
    </row>
    <row r="5265" spans="3:5" ht="13" x14ac:dyDescent="0.15">
      <c r="C5265" s="1" t="str">
        <f ca="1">IFERROR(INDIRECT(ADDRESS(MATCH(A5265,'contribution par jour-semaine'!A:A,0),MATCH(B5265,'contribution par jour-semaine'!$1:$1,0),4,1,"contribution par jour-semaine")),"")</f>
        <v/>
      </c>
      <c r="D5265" s="4" t="str">
        <f>VLOOKUP(A5265,predictions!A:B,2,FALSE)</f>
        <v>22/06/2020</v>
      </c>
      <c r="E5265" s="4">
        <f t="shared" si="20"/>
        <v>44004</v>
      </c>
    </row>
    <row r="5266" spans="3:5" ht="13" x14ac:dyDescent="0.15">
      <c r="C5266" s="1" t="str">
        <f ca="1">IFERROR(INDIRECT(ADDRESS(MATCH(A5266,'contribution par jour-semaine'!A:A,0),MATCH(B5266,'contribution par jour-semaine'!$1:$1,0),4,1,"contribution par jour-semaine")),"")</f>
        <v/>
      </c>
      <c r="D5266" s="4" t="str">
        <f>VLOOKUP(A5266,predictions!A:B,2,FALSE)</f>
        <v>22/06/2020</v>
      </c>
      <c r="E5266" s="4">
        <f t="shared" si="20"/>
        <v>44004</v>
      </c>
    </row>
    <row r="5267" spans="3:5" ht="13" x14ac:dyDescent="0.15">
      <c r="C5267" s="1" t="str">
        <f ca="1">IFERROR(INDIRECT(ADDRESS(MATCH(A5267,'contribution par jour-semaine'!A:A,0),MATCH(B5267,'contribution par jour-semaine'!$1:$1,0),4,1,"contribution par jour-semaine")),"")</f>
        <v/>
      </c>
      <c r="D5267" s="4" t="str">
        <f>VLOOKUP(A5267,predictions!A:B,2,FALSE)</f>
        <v>22/06/2020</v>
      </c>
      <c r="E5267" s="4">
        <f t="shared" si="20"/>
        <v>44004</v>
      </c>
    </row>
    <row r="5268" spans="3:5" ht="13" x14ac:dyDescent="0.15">
      <c r="C5268" s="1" t="str">
        <f ca="1">IFERROR(INDIRECT(ADDRESS(MATCH(A5268,'contribution par jour-semaine'!A:A,0),MATCH(B5268,'contribution par jour-semaine'!$1:$1,0),4,1,"contribution par jour-semaine")),"")</f>
        <v/>
      </c>
      <c r="D5268" s="4" t="str">
        <f>VLOOKUP(A5268,predictions!A:B,2,FALSE)</f>
        <v>22/06/2020</v>
      </c>
      <c r="E5268" s="4">
        <f t="shared" si="20"/>
        <v>44004</v>
      </c>
    </row>
    <row r="5269" spans="3:5" ht="13" x14ac:dyDescent="0.15">
      <c r="C5269" s="1" t="str">
        <f ca="1">IFERROR(INDIRECT(ADDRESS(MATCH(A5269,'contribution par jour-semaine'!A:A,0),MATCH(B5269,'contribution par jour-semaine'!$1:$1,0),4,1,"contribution par jour-semaine")),"")</f>
        <v/>
      </c>
      <c r="D5269" s="4" t="str">
        <f>VLOOKUP(A5269,predictions!A:B,2,FALSE)</f>
        <v>22/06/2020</v>
      </c>
      <c r="E5269" s="4">
        <f t="shared" si="20"/>
        <v>44004</v>
      </c>
    </row>
    <row r="5270" spans="3:5" ht="13" x14ac:dyDescent="0.15">
      <c r="C5270" s="1" t="str">
        <f ca="1">IFERROR(INDIRECT(ADDRESS(MATCH(A5270,'contribution par jour-semaine'!A:A,0),MATCH(B5270,'contribution par jour-semaine'!$1:$1,0),4,1,"contribution par jour-semaine")),"")</f>
        <v/>
      </c>
      <c r="D5270" s="4" t="str">
        <f>VLOOKUP(A5270,predictions!A:B,2,FALSE)</f>
        <v>22/06/2020</v>
      </c>
      <c r="E5270" s="4">
        <f t="shared" si="20"/>
        <v>44004</v>
      </c>
    </row>
    <row r="5271" spans="3:5" ht="13" x14ac:dyDescent="0.15">
      <c r="C5271" s="1" t="str">
        <f ca="1">IFERROR(INDIRECT(ADDRESS(MATCH(A5271,'contribution par jour-semaine'!A:A,0),MATCH(B5271,'contribution par jour-semaine'!$1:$1,0),4,1,"contribution par jour-semaine")),"")</f>
        <v/>
      </c>
      <c r="D5271" s="4" t="str">
        <f>VLOOKUP(A5271,predictions!A:B,2,FALSE)</f>
        <v>22/06/2020</v>
      </c>
      <c r="E5271" s="4">
        <f t="shared" si="20"/>
        <v>44004</v>
      </c>
    </row>
    <row r="5272" spans="3:5" ht="13" x14ac:dyDescent="0.15">
      <c r="C5272" s="1" t="str">
        <f ca="1">IFERROR(INDIRECT(ADDRESS(MATCH(A5272,'contribution par jour-semaine'!A:A,0),MATCH(B5272,'contribution par jour-semaine'!$1:$1,0),4,1,"contribution par jour-semaine")),"")</f>
        <v/>
      </c>
      <c r="D5272" s="4" t="str">
        <f>VLOOKUP(A5272,predictions!A:B,2,FALSE)</f>
        <v>22/06/2020</v>
      </c>
      <c r="E5272" s="4">
        <f t="shared" si="20"/>
        <v>44004</v>
      </c>
    </row>
    <row r="5273" spans="3:5" ht="13" x14ac:dyDescent="0.15">
      <c r="C5273" s="1" t="str">
        <f ca="1">IFERROR(INDIRECT(ADDRESS(MATCH(A5273,'contribution par jour-semaine'!A:A,0),MATCH(B5273,'contribution par jour-semaine'!$1:$1,0),4,1,"contribution par jour-semaine")),"")</f>
        <v/>
      </c>
      <c r="D5273" s="4" t="str">
        <f>VLOOKUP(A5273,predictions!A:B,2,FALSE)</f>
        <v>22/06/2020</v>
      </c>
      <c r="E5273" s="4">
        <f t="shared" si="20"/>
        <v>44004</v>
      </c>
    </row>
    <row r="5274" spans="3:5" ht="13" x14ac:dyDescent="0.15">
      <c r="C5274" s="1" t="str">
        <f ca="1">IFERROR(INDIRECT(ADDRESS(MATCH(A5274,'contribution par jour-semaine'!A:A,0),MATCH(B5274,'contribution par jour-semaine'!$1:$1,0),4,1,"contribution par jour-semaine")),"")</f>
        <v/>
      </c>
      <c r="D5274" s="4" t="str">
        <f>VLOOKUP(A5274,predictions!A:B,2,FALSE)</f>
        <v>22/06/2020</v>
      </c>
      <c r="E5274" s="4">
        <f t="shared" si="20"/>
        <v>44004</v>
      </c>
    </row>
    <row r="5275" spans="3:5" ht="13" x14ac:dyDescent="0.15">
      <c r="C5275" s="1" t="str">
        <f ca="1">IFERROR(INDIRECT(ADDRESS(MATCH(A5275,'contribution par jour-semaine'!A:A,0),MATCH(B5275,'contribution par jour-semaine'!$1:$1,0),4,1,"contribution par jour-semaine")),"")</f>
        <v/>
      </c>
      <c r="D5275" s="4" t="str">
        <f>VLOOKUP(A5275,predictions!A:B,2,FALSE)</f>
        <v>22/06/2020</v>
      </c>
      <c r="E5275" s="4">
        <f t="shared" si="20"/>
        <v>44004</v>
      </c>
    </row>
    <row r="5276" spans="3:5" ht="13" x14ac:dyDescent="0.15">
      <c r="C5276" s="1" t="str">
        <f ca="1">IFERROR(INDIRECT(ADDRESS(MATCH(A5276,'contribution par jour-semaine'!A:A,0),MATCH(B5276,'contribution par jour-semaine'!$1:$1,0),4,1,"contribution par jour-semaine")),"")</f>
        <v/>
      </c>
      <c r="D5276" s="4" t="str">
        <f>VLOOKUP(A5276,predictions!A:B,2,FALSE)</f>
        <v>22/06/2020</v>
      </c>
      <c r="E5276" s="4">
        <f t="shared" si="20"/>
        <v>44004</v>
      </c>
    </row>
    <row r="5277" spans="3:5" ht="13" x14ac:dyDescent="0.15">
      <c r="C5277" s="1" t="str">
        <f ca="1">IFERROR(INDIRECT(ADDRESS(MATCH(A5277,'contribution par jour-semaine'!A:A,0),MATCH(B5277,'contribution par jour-semaine'!$1:$1,0),4,1,"contribution par jour-semaine")),"")</f>
        <v/>
      </c>
      <c r="D5277" s="4" t="str">
        <f>VLOOKUP(A5277,predictions!A:B,2,FALSE)</f>
        <v>22/06/2020</v>
      </c>
      <c r="E5277" s="4">
        <f t="shared" si="20"/>
        <v>44004</v>
      </c>
    </row>
    <row r="5278" spans="3:5" ht="13" x14ac:dyDescent="0.15">
      <c r="C5278" s="1" t="str">
        <f ca="1">IFERROR(INDIRECT(ADDRESS(MATCH(A5278,'contribution par jour-semaine'!A:A,0),MATCH(B5278,'contribution par jour-semaine'!$1:$1,0),4,1,"contribution par jour-semaine")),"")</f>
        <v/>
      </c>
      <c r="D5278" s="4" t="str">
        <f>VLOOKUP(A5278,predictions!A:B,2,FALSE)</f>
        <v>22/06/2020</v>
      </c>
      <c r="E5278" s="4">
        <f t="shared" si="20"/>
        <v>44004</v>
      </c>
    </row>
    <row r="5279" spans="3:5" ht="13" x14ac:dyDescent="0.15">
      <c r="C5279" s="1" t="str">
        <f ca="1">IFERROR(INDIRECT(ADDRESS(MATCH(A5279,'contribution par jour-semaine'!A:A,0),MATCH(B5279,'contribution par jour-semaine'!$1:$1,0),4,1,"contribution par jour-semaine")),"")</f>
        <v/>
      </c>
      <c r="D5279" s="4" t="str">
        <f>VLOOKUP(A5279,predictions!A:B,2,FALSE)</f>
        <v>22/06/2020</v>
      </c>
      <c r="E5279" s="4">
        <f t="shared" si="20"/>
        <v>44004</v>
      </c>
    </row>
    <row r="5280" spans="3:5" ht="13" x14ac:dyDescent="0.15">
      <c r="C5280" s="1" t="str">
        <f ca="1">IFERROR(INDIRECT(ADDRESS(MATCH(A5280,'contribution par jour-semaine'!A:A,0),MATCH(B5280,'contribution par jour-semaine'!$1:$1,0),4,1,"contribution par jour-semaine")),"")</f>
        <v/>
      </c>
      <c r="D5280" s="4" t="str">
        <f>VLOOKUP(A5280,predictions!A:B,2,FALSE)</f>
        <v>22/06/2020</v>
      </c>
      <c r="E5280" s="4">
        <f t="shared" si="20"/>
        <v>44004</v>
      </c>
    </row>
    <row r="5281" spans="3:5" ht="13" x14ac:dyDescent="0.15">
      <c r="C5281" s="1" t="str">
        <f ca="1">IFERROR(INDIRECT(ADDRESS(MATCH(A5281,'contribution par jour-semaine'!A:A,0),MATCH(B5281,'contribution par jour-semaine'!$1:$1,0),4,1,"contribution par jour-semaine")),"")</f>
        <v/>
      </c>
      <c r="D5281" s="4" t="str">
        <f>VLOOKUP(A5281,predictions!A:B,2,FALSE)</f>
        <v>22/06/2020</v>
      </c>
      <c r="E5281" s="4">
        <f t="shared" si="20"/>
        <v>44004</v>
      </c>
    </row>
    <row r="5282" spans="3:5" ht="13" x14ac:dyDescent="0.15">
      <c r="C5282" s="1" t="str">
        <f ca="1">IFERROR(INDIRECT(ADDRESS(MATCH(A5282,'contribution par jour-semaine'!A:A,0),MATCH(B5282,'contribution par jour-semaine'!$1:$1,0),4,1,"contribution par jour-semaine")),"")</f>
        <v/>
      </c>
      <c r="D5282" s="4" t="str">
        <f>VLOOKUP(A5282,predictions!A:B,2,FALSE)</f>
        <v>22/06/2020</v>
      </c>
      <c r="E5282" s="4">
        <f t="shared" si="20"/>
        <v>44004</v>
      </c>
    </row>
    <row r="5283" spans="3:5" ht="13" x14ac:dyDescent="0.15">
      <c r="C5283" s="1" t="str">
        <f ca="1">IFERROR(INDIRECT(ADDRESS(MATCH(A5283,'contribution par jour-semaine'!A:A,0),MATCH(B5283,'contribution par jour-semaine'!$1:$1,0),4,1,"contribution par jour-semaine")),"")</f>
        <v/>
      </c>
      <c r="D5283" s="4" t="str">
        <f>VLOOKUP(A5283,predictions!A:B,2,FALSE)</f>
        <v>22/06/2020</v>
      </c>
      <c r="E5283" s="4">
        <f t="shared" si="20"/>
        <v>44004</v>
      </c>
    </row>
    <row r="5284" spans="3:5" ht="13" x14ac:dyDescent="0.15">
      <c r="C5284" s="1" t="str">
        <f ca="1">IFERROR(INDIRECT(ADDRESS(MATCH(A5284,'contribution par jour-semaine'!A:A,0),MATCH(B5284,'contribution par jour-semaine'!$1:$1,0),4,1,"contribution par jour-semaine")),"")</f>
        <v/>
      </c>
      <c r="D5284" s="4" t="str">
        <f>VLOOKUP(A5284,predictions!A:B,2,FALSE)</f>
        <v>22/06/2020</v>
      </c>
      <c r="E5284" s="4">
        <f t="shared" si="20"/>
        <v>44004</v>
      </c>
    </row>
    <row r="5285" spans="3:5" ht="13" x14ac:dyDescent="0.15">
      <c r="C5285" s="1" t="str">
        <f ca="1">IFERROR(INDIRECT(ADDRESS(MATCH(A5285,'contribution par jour-semaine'!A:A,0),MATCH(B5285,'contribution par jour-semaine'!$1:$1,0),4,1,"contribution par jour-semaine")),"")</f>
        <v/>
      </c>
      <c r="D5285" s="4" t="str">
        <f>VLOOKUP(A5285,predictions!A:B,2,FALSE)</f>
        <v>22/06/2020</v>
      </c>
      <c r="E5285" s="4">
        <f t="shared" si="20"/>
        <v>44004</v>
      </c>
    </row>
    <row r="5286" spans="3:5" ht="13" x14ac:dyDescent="0.15">
      <c r="C5286" s="1" t="str">
        <f ca="1">IFERROR(INDIRECT(ADDRESS(MATCH(A5286,'contribution par jour-semaine'!A:A,0),MATCH(B5286,'contribution par jour-semaine'!$1:$1,0),4,1,"contribution par jour-semaine")),"")</f>
        <v/>
      </c>
      <c r="D5286" s="4" t="str">
        <f>VLOOKUP(A5286,predictions!A:B,2,FALSE)</f>
        <v>22/06/2020</v>
      </c>
      <c r="E5286" s="4">
        <f t="shared" si="20"/>
        <v>44004</v>
      </c>
    </row>
    <row r="5287" spans="3:5" ht="13" x14ac:dyDescent="0.15">
      <c r="C5287" s="1" t="str">
        <f ca="1">IFERROR(INDIRECT(ADDRESS(MATCH(A5287,'contribution par jour-semaine'!A:A,0),MATCH(B5287,'contribution par jour-semaine'!$1:$1,0),4,1,"contribution par jour-semaine")),"")</f>
        <v/>
      </c>
      <c r="D5287" s="4" t="str">
        <f>VLOOKUP(A5287,predictions!A:B,2,FALSE)</f>
        <v>22/06/2020</v>
      </c>
      <c r="E5287" s="4">
        <f t="shared" si="20"/>
        <v>44004</v>
      </c>
    </row>
    <row r="5288" spans="3:5" ht="13" x14ac:dyDescent="0.15">
      <c r="C5288" s="1" t="str">
        <f ca="1">IFERROR(INDIRECT(ADDRESS(MATCH(A5288,'contribution par jour-semaine'!A:A,0),MATCH(B5288,'contribution par jour-semaine'!$1:$1,0),4,1,"contribution par jour-semaine")),"")</f>
        <v/>
      </c>
      <c r="D5288" s="4" t="str">
        <f>VLOOKUP(A5288,predictions!A:B,2,FALSE)</f>
        <v>22/06/2020</v>
      </c>
      <c r="E5288" s="4">
        <f t="shared" si="20"/>
        <v>44004</v>
      </c>
    </row>
    <row r="5289" spans="3:5" ht="13" x14ac:dyDescent="0.15">
      <c r="C5289" s="1" t="str">
        <f ca="1">IFERROR(INDIRECT(ADDRESS(MATCH(A5289,'contribution par jour-semaine'!A:A,0),MATCH(B5289,'contribution par jour-semaine'!$1:$1,0),4,1,"contribution par jour-semaine")),"")</f>
        <v/>
      </c>
      <c r="D5289" s="4" t="str">
        <f>VLOOKUP(A5289,predictions!A:B,2,FALSE)</f>
        <v>22/06/2020</v>
      </c>
      <c r="E5289" s="4">
        <f t="shared" si="20"/>
        <v>44004</v>
      </c>
    </row>
    <row r="5290" spans="3:5" ht="13" x14ac:dyDescent="0.15">
      <c r="C5290" s="1" t="str">
        <f ca="1">IFERROR(INDIRECT(ADDRESS(MATCH(A5290,'contribution par jour-semaine'!A:A,0),MATCH(B5290,'contribution par jour-semaine'!$1:$1,0),4,1,"contribution par jour-semaine")),"")</f>
        <v/>
      </c>
      <c r="D5290" s="4" t="str">
        <f>VLOOKUP(A5290,predictions!A:B,2,FALSE)</f>
        <v>22/06/2020</v>
      </c>
      <c r="E5290" s="4">
        <f t="shared" si="20"/>
        <v>44004</v>
      </c>
    </row>
    <row r="5291" spans="3:5" ht="13" x14ac:dyDescent="0.15">
      <c r="C5291" s="1" t="str">
        <f ca="1">IFERROR(INDIRECT(ADDRESS(MATCH(A5291,'contribution par jour-semaine'!A:A,0),MATCH(B5291,'contribution par jour-semaine'!$1:$1,0),4,1,"contribution par jour-semaine")),"")</f>
        <v/>
      </c>
      <c r="D5291" s="4" t="str">
        <f>VLOOKUP(A5291,predictions!A:B,2,FALSE)</f>
        <v>22/06/2020</v>
      </c>
      <c r="E5291" s="4">
        <f t="shared" si="20"/>
        <v>44004</v>
      </c>
    </row>
    <row r="5292" spans="3:5" ht="13" x14ac:dyDescent="0.15">
      <c r="C5292" s="1" t="str">
        <f ca="1">IFERROR(INDIRECT(ADDRESS(MATCH(A5292,'contribution par jour-semaine'!A:A,0),MATCH(B5292,'contribution par jour-semaine'!$1:$1,0),4,1,"contribution par jour-semaine")),"")</f>
        <v/>
      </c>
      <c r="D5292" s="4" t="str">
        <f>VLOOKUP(A5292,predictions!A:B,2,FALSE)</f>
        <v>22/06/2020</v>
      </c>
      <c r="E5292" s="4">
        <f t="shared" si="20"/>
        <v>44004</v>
      </c>
    </row>
    <row r="5293" spans="3:5" ht="13" x14ac:dyDescent="0.15">
      <c r="C5293" s="1" t="str">
        <f ca="1">IFERROR(INDIRECT(ADDRESS(MATCH(A5293,'contribution par jour-semaine'!A:A,0),MATCH(B5293,'contribution par jour-semaine'!$1:$1,0),4,1,"contribution par jour-semaine")),"")</f>
        <v/>
      </c>
      <c r="D5293" s="4" t="str">
        <f>VLOOKUP(A5293,predictions!A:B,2,FALSE)</f>
        <v>22/06/2020</v>
      </c>
      <c r="E5293" s="4">
        <f t="shared" si="20"/>
        <v>44004</v>
      </c>
    </row>
    <row r="5294" spans="3:5" ht="13" x14ac:dyDescent="0.15">
      <c r="C5294" s="1" t="str">
        <f ca="1">IFERROR(INDIRECT(ADDRESS(MATCH(A5294,'contribution par jour-semaine'!A:A,0),MATCH(B5294,'contribution par jour-semaine'!$1:$1,0),4,1,"contribution par jour-semaine")),"")</f>
        <v/>
      </c>
      <c r="D5294" s="4" t="str">
        <f>VLOOKUP(A5294,predictions!A:B,2,FALSE)</f>
        <v>22/06/2020</v>
      </c>
      <c r="E5294" s="4">
        <f t="shared" si="20"/>
        <v>44004</v>
      </c>
    </row>
    <row r="5295" spans="3:5" ht="13" x14ac:dyDescent="0.15">
      <c r="C5295" s="1" t="str">
        <f ca="1">IFERROR(INDIRECT(ADDRESS(MATCH(A5295,'contribution par jour-semaine'!A:A,0),MATCH(B5295,'contribution par jour-semaine'!$1:$1,0),4,1,"contribution par jour-semaine")),"")</f>
        <v/>
      </c>
      <c r="D5295" s="4" t="str">
        <f>VLOOKUP(A5295,predictions!A:B,2,FALSE)</f>
        <v>22/06/2020</v>
      </c>
      <c r="E5295" s="4">
        <f t="shared" si="20"/>
        <v>44004</v>
      </c>
    </row>
    <row r="5296" spans="3:5" ht="13" x14ac:dyDescent="0.15">
      <c r="C5296" s="1" t="str">
        <f ca="1">IFERROR(INDIRECT(ADDRESS(MATCH(A5296,'contribution par jour-semaine'!A:A,0),MATCH(B5296,'contribution par jour-semaine'!$1:$1,0),4,1,"contribution par jour-semaine")),"")</f>
        <v/>
      </c>
      <c r="D5296" s="4" t="str">
        <f>VLOOKUP(A5296,predictions!A:B,2,FALSE)</f>
        <v>22/06/2020</v>
      </c>
      <c r="E5296" s="4">
        <f t="shared" si="20"/>
        <v>44004</v>
      </c>
    </row>
    <row r="5297" spans="3:5" ht="13" x14ac:dyDescent="0.15">
      <c r="C5297" s="1" t="str">
        <f ca="1">IFERROR(INDIRECT(ADDRESS(MATCH(A5297,'contribution par jour-semaine'!A:A,0),MATCH(B5297,'contribution par jour-semaine'!$1:$1,0),4,1,"contribution par jour-semaine")),"")</f>
        <v/>
      </c>
      <c r="D5297" s="4" t="str">
        <f>VLOOKUP(A5297,predictions!A:B,2,FALSE)</f>
        <v>22/06/2020</v>
      </c>
      <c r="E5297" s="4">
        <f t="shared" si="20"/>
        <v>44004</v>
      </c>
    </row>
    <row r="5298" spans="3:5" ht="13" x14ac:dyDescent="0.15">
      <c r="C5298" s="1" t="str">
        <f ca="1">IFERROR(INDIRECT(ADDRESS(MATCH(A5298,'contribution par jour-semaine'!A:A,0),MATCH(B5298,'contribution par jour-semaine'!$1:$1,0),4,1,"contribution par jour-semaine")),"")</f>
        <v/>
      </c>
      <c r="D5298" s="4" t="str">
        <f>VLOOKUP(A5298,predictions!A:B,2,FALSE)</f>
        <v>22/06/2020</v>
      </c>
      <c r="E5298" s="4">
        <f t="shared" si="20"/>
        <v>44004</v>
      </c>
    </row>
    <row r="5299" spans="3:5" ht="13" x14ac:dyDescent="0.15">
      <c r="C5299" s="1" t="str">
        <f ca="1">IFERROR(INDIRECT(ADDRESS(MATCH(A5299,'contribution par jour-semaine'!A:A,0),MATCH(B5299,'contribution par jour-semaine'!$1:$1,0),4,1,"contribution par jour-semaine")),"")</f>
        <v/>
      </c>
      <c r="D5299" s="4" t="str">
        <f>VLOOKUP(A5299,predictions!A:B,2,FALSE)</f>
        <v>22/06/2020</v>
      </c>
      <c r="E5299" s="4">
        <f t="shared" si="20"/>
        <v>44004</v>
      </c>
    </row>
    <row r="5300" spans="3:5" ht="13" x14ac:dyDescent="0.15">
      <c r="C5300" s="1" t="str">
        <f ca="1">IFERROR(INDIRECT(ADDRESS(MATCH(A5300,'contribution par jour-semaine'!A:A,0),MATCH(B5300,'contribution par jour-semaine'!$1:$1,0),4,1,"contribution par jour-semaine")),"")</f>
        <v/>
      </c>
      <c r="D5300" s="4" t="str">
        <f>VLOOKUP(A5300,predictions!A:B,2,FALSE)</f>
        <v>22/06/2020</v>
      </c>
      <c r="E5300" s="4">
        <f t="shared" si="20"/>
        <v>44004</v>
      </c>
    </row>
    <row r="5301" spans="3:5" ht="13" x14ac:dyDescent="0.15">
      <c r="C5301" s="1" t="str">
        <f ca="1">IFERROR(INDIRECT(ADDRESS(MATCH(A5301,'contribution par jour-semaine'!A:A,0),MATCH(B5301,'contribution par jour-semaine'!$1:$1,0),4,1,"contribution par jour-semaine")),"")</f>
        <v/>
      </c>
      <c r="D5301" s="4" t="str">
        <f>VLOOKUP(A5301,predictions!A:B,2,FALSE)</f>
        <v>22/06/2020</v>
      </c>
      <c r="E5301" s="4">
        <f t="shared" si="20"/>
        <v>44004</v>
      </c>
    </row>
    <row r="5302" spans="3:5" ht="13" x14ac:dyDescent="0.15">
      <c r="C5302" s="1" t="str">
        <f ca="1">IFERROR(INDIRECT(ADDRESS(MATCH(A5302,'contribution par jour-semaine'!A:A,0),MATCH(B5302,'contribution par jour-semaine'!$1:$1,0),4,1,"contribution par jour-semaine")),"")</f>
        <v/>
      </c>
      <c r="D5302" s="4" t="str">
        <f>VLOOKUP(A5302,predictions!A:B,2,FALSE)</f>
        <v>22/06/2020</v>
      </c>
      <c r="E5302" s="4">
        <f t="shared" si="20"/>
        <v>44004</v>
      </c>
    </row>
    <row r="5303" spans="3:5" ht="13" x14ac:dyDescent="0.15">
      <c r="C5303" s="1" t="str">
        <f ca="1">IFERROR(INDIRECT(ADDRESS(MATCH(A5303,'contribution par jour-semaine'!A:A,0),MATCH(B5303,'contribution par jour-semaine'!$1:$1,0),4,1,"contribution par jour-semaine")),"")</f>
        <v/>
      </c>
      <c r="D5303" s="4" t="str">
        <f>VLOOKUP(A5303,predictions!A:B,2,FALSE)</f>
        <v>22/06/2020</v>
      </c>
      <c r="E5303" s="4">
        <f t="shared" si="20"/>
        <v>44004</v>
      </c>
    </row>
    <row r="5304" spans="3:5" ht="13" x14ac:dyDescent="0.15">
      <c r="C5304" s="1" t="str">
        <f ca="1">IFERROR(INDIRECT(ADDRESS(MATCH(A5304,'contribution par jour-semaine'!A:A,0),MATCH(B5304,'contribution par jour-semaine'!$1:$1,0),4,1,"contribution par jour-semaine")),"")</f>
        <v/>
      </c>
      <c r="D5304" s="4" t="str">
        <f>VLOOKUP(A5304,predictions!A:B,2,FALSE)</f>
        <v>22/06/2020</v>
      </c>
      <c r="E5304" s="4">
        <f t="shared" si="20"/>
        <v>44004</v>
      </c>
    </row>
    <row r="5305" spans="3:5" ht="13" x14ac:dyDescent="0.15">
      <c r="C5305" s="1" t="str">
        <f ca="1">IFERROR(INDIRECT(ADDRESS(MATCH(A5305,'contribution par jour-semaine'!A:A,0),MATCH(B5305,'contribution par jour-semaine'!$1:$1,0),4,1,"contribution par jour-semaine")),"")</f>
        <v/>
      </c>
      <c r="D5305" s="4" t="str">
        <f>VLOOKUP(A5305,predictions!A:B,2,FALSE)</f>
        <v>22/06/2020</v>
      </c>
      <c r="E5305" s="4">
        <f t="shared" si="20"/>
        <v>44004</v>
      </c>
    </row>
    <row r="5306" spans="3:5" ht="13" x14ac:dyDescent="0.15">
      <c r="C5306" s="1" t="str">
        <f ca="1">IFERROR(INDIRECT(ADDRESS(MATCH(A5306,'contribution par jour-semaine'!A:A,0),MATCH(B5306,'contribution par jour-semaine'!$1:$1,0),4,1,"contribution par jour-semaine")),"")</f>
        <v/>
      </c>
      <c r="D5306" s="4" t="str">
        <f>VLOOKUP(A5306,predictions!A:B,2,FALSE)</f>
        <v>22/06/2020</v>
      </c>
      <c r="E5306" s="4">
        <f t="shared" si="20"/>
        <v>44004</v>
      </c>
    </row>
    <row r="5307" spans="3:5" ht="13" x14ac:dyDescent="0.15">
      <c r="C5307" s="1" t="str">
        <f ca="1">IFERROR(INDIRECT(ADDRESS(MATCH(A5307,'contribution par jour-semaine'!A:A,0),MATCH(B5307,'contribution par jour-semaine'!$1:$1,0),4,1,"contribution par jour-semaine")),"")</f>
        <v/>
      </c>
      <c r="D5307" s="4" t="str">
        <f>VLOOKUP(A5307,predictions!A:B,2,FALSE)</f>
        <v>22/06/2020</v>
      </c>
      <c r="E5307" s="4">
        <f t="shared" si="20"/>
        <v>44004</v>
      </c>
    </row>
    <row r="5308" spans="3:5" ht="13" x14ac:dyDescent="0.15">
      <c r="C5308" s="1" t="str">
        <f ca="1">IFERROR(INDIRECT(ADDRESS(MATCH(A5308,'contribution par jour-semaine'!A:A,0),MATCH(B5308,'contribution par jour-semaine'!$1:$1,0),4,1,"contribution par jour-semaine")),"")</f>
        <v/>
      </c>
      <c r="D5308" s="4" t="str">
        <f>VLOOKUP(A5308,predictions!A:B,2,FALSE)</f>
        <v>22/06/2020</v>
      </c>
      <c r="E5308" s="4">
        <f t="shared" si="20"/>
        <v>44004</v>
      </c>
    </row>
    <row r="5309" spans="3:5" ht="13" x14ac:dyDescent="0.15">
      <c r="C5309" s="1" t="str">
        <f ca="1">IFERROR(INDIRECT(ADDRESS(MATCH(A5309,'contribution par jour-semaine'!A:A,0),MATCH(B5309,'contribution par jour-semaine'!$1:$1,0),4,1,"contribution par jour-semaine")),"")</f>
        <v/>
      </c>
      <c r="D5309" s="4" t="str">
        <f>VLOOKUP(A5309,predictions!A:B,2,FALSE)</f>
        <v>22/06/2020</v>
      </c>
      <c r="E5309" s="4">
        <f t="shared" si="20"/>
        <v>44004</v>
      </c>
    </row>
    <row r="5310" spans="3:5" ht="13" x14ac:dyDescent="0.15">
      <c r="C5310" s="1" t="str">
        <f ca="1">IFERROR(INDIRECT(ADDRESS(MATCH(A5310,'contribution par jour-semaine'!A:A,0),MATCH(B5310,'contribution par jour-semaine'!$1:$1,0),4,1,"contribution par jour-semaine")),"")</f>
        <v/>
      </c>
      <c r="D5310" s="4" t="str">
        <f>VLOOKUP(A5310,predictions!A:B,2,FALSE)</f>
        <v>22/06/2020</v>
      </c>
      <c r="E5310" s="4">
        <f t="shared" si="20"/>
        <v>44004</v>
      </c>
    </row>
    <row r="5311" spans="3:5" ht="13" x14ac:dyDescent="0.15">
      <c r="C5311" s="1" t="str">
        <f ca="1">IFERROR(INDIRECT(ADDRESS(MATCH(A5311,'contribution par jour-semaine'!A:A,0),MATCH(B5311,'contribution par jour-semaine'!$1:$1,0),4,1,"contribution par jour-semaine")),"")</f>
        <v/>
      </c>
      <c r="D5311" s="4" t="str">
        <f>VLOOKUP(A5311,predictions!A:B,2,FALSE)</f>
        <v>22/06/2020</v>
      </c>
      <c r="E5311" s="4">
        <f t="shared" si="20"/>
        <v>44004</v>
      </c>
    </row>
    <row r="5312" spans="3:5" ht="13" x14ac:dyDescent="0.15">
      <c r="C5312" s="1" t="str">
        <f ca="1">IFERROR(INDIRECT(ADDRESS(MATCH(A5312,'contribution par jour-semaine'!A:A,0),MATCH(B5312,'contribution par jour-semaine'!$1:$1,0),4,1,"contribution par jour-semaine")),"")</f>
        <v/>
      </c>
      <c r="D5312" s="4" t="str">
        <f>VLOOKUP(A5312,predictions!A:B,2,FALSE)</f>
        <v>22/06/2020</v>
      </c>
      <c r="E5312" s="4">
        <f t="shared" si="20"/>
        <v>44004</v>
      </c>
    </row>
    <row r="5313" spans="3:5" ht="13" x14ac:dyDescent="0.15">
      <c r="C5313" s="1" t="str">
        <f ca="1">IFERROR(INDIRECT(ADDRESS(MATCH(A5313,'contribution par jour-semaine'!A:A,0),MATCH(B5313,'contribution par jour-semaine'!$1:$1,0),4,1,"contribution par jour-semaine")),"")</f>
        <v/>
      </c>
      <c r="D5313" s="4" t="str">
        <f>VLOOKUP(A5313,predictions!A:B,2,FALSE)</f>
        <v>22/06/2020</v>
      </c>
      <c r="E5313" s="4">
        <f t="shared" si="20"/>
        <v>44004</v>
      </c>
    </row>
    <row r="5314" spans="3:5" ht="13" x14ac:dyDescent="0.15">
      <c r="C5314" s="1" t="str">
        <f ca="1">IFERROR(INDIRECT(ADDRESS(MATCH(A5314,'contribution par jour-semaine'!A:A,0),MATCH(B5314,'contribution par jour-semaine'!$1:$1,0),4,1,"contribution par jour-semaine")),"")</f>
        <v/>
      </c>
      <c r="D5314" s="4" t="str">
        <f>VLOOKUP(A5314,predictions!A:B,2,FALSE)</f>
        <v>22/06/2020</v>
      </c>
      <c r="E5314" s="4">
        <f t="shared" si="20"/>
        <v>44004</v>
      </c>
    </row>
    <row r="5315" spans="3:5" ht="13" x14ac:dyDescent="0.15">
      <c r="C5315" s="1" t="str">
        <f ca="1">IFERROR(INDIRECT(ADDRESS(MATCH(A5315,'contribution par jour-semaine'!A:A,0),MATCH(B5315,'contribution par jour-semaine'!$1:$1,0),4,1,"contribution par jour-semaine")),"")</f>
        <v/>
      </c>
      <c r="D5315" s="4" t="str">
        <f>VLOOKUP(A5315,predictions!A:B,2,FALSE)</f>
        <v>22/06/2020</v>
      </c>
      <c r="E5315" s="4">
        <f t="shared" si="20"/>
        <v>44004</v>
      </c>
    </row>
    <row r="5316" spans="3:5" ht="13" x14ac:dyDescent="0.15">
      <c r="C5316" s="1" t="str">
        <f ca="1">IFERROR(INDIRECT(ADDRESS(MATCH(A5316,'contribution par jour-semaine'!A:A,0),MATCH(B5316,'contribution par jour-semaine'!$1:$1,0),4,1,"contribution par jour-semaine")),"")</f>
        <v/>
      </c>
      <c r="D5316" s="4" t="str">
        <f>VLOOKUP(A5316,predictions!A:B,2,FALSE)</f>
        <v>22/06/2020</v>
      </c>
      <c r="E5316" s="4">
        <f t="shared" si="20"/>
        <v>44004</v>
      </c>
    </row>
    <row r="5317" spans="3:5" ht="13" x14ac:dyDescent="0.15">
      <c r="C5317" s="1" t="str">
        <f ca="1">IFERROR(INDIRECT(ADDRESS(MATCH(A5317,'contribution par jour-semaine'!A:A,0),MATCH(B5317,'contribution par jour-semaine'!$1:$1,0),4,1,"contribution par jour-semaine")),"")</f>
        <v/>
      </c>
      <c r="D5317" s="4" t="str">
        <f>VLOOKUP(A5317,predictions!A:B,2,FALSE)</f>
        <v>22/06/2020</v>
      </c>
      <c r="E5317" s="4">
        <f t="shared" si="20"/>
        <v>44004</v>
      </c>
    </row>
    <row r="5318" spans="3:5" ht="13" x14ac:dyDescent="0.15">
      <c r="C5318" s="1" t="str">
        <f ca="1">IFERROR(INDIRECT(ADDRESS(MATCH(A5318,'contribution par jour-semaine'!A:A,0),MATCH(B5318,'contribution par jour-semaine'!$1:$1,0),4,1,"contribution par jour-semaine")),"")</f>
        <v/>
      </c>
      <c r="D5318" s="4" t="str">
        <f>VLOOKUP(A5318,predictions!A:B,2,FALSE)</f>
        <v>22/06/2020</v>
      </c>
      <c r="E5318" s="4">
        <f t="shared" si="20"/>
        <v>44004</v>
      </c>
    </row>
    <row r="5319" spans="3:5" ht="13" x14ac:dyDescent="0.15">
      <c r="C5319" s="1" t="str">
        <f ca="1">IFERROR(INDIRECT(ADDRESS(MATCH(A5319,'contribution par jour-semaine'!A:A,0),MATCH(B5319,'contribution par jour-semaine'!$1:$1,0),4,1,"contribution par jour-semaine")),"")</f>
        <v/>
      </c>
      <c r="D5319" s="4" t="str">
        <f>VLOOKUP(A5319,predictions!A:B,2,FALSE)</f>
        <v>22/06/2020</v>
      </c>
      <c r="E5319" s="4">
        <f t="shared" si="20"/>
        <v>44004</v>
      </c>
    </row>
    <row r="5320" spans="3:5" ht="13" x14ac:dyDescent="0.15">
      <c r="C5320" s="1" t="str">
        <f ca="1">IFERROR(INDIRECT(ADDRESS(MATCH(A5320,'contribution par jour-semaine'!A:A,0),MATCH(B5320,'contribution par jour-semaine'!$1:$1,0),4,1,"contribution par jour-semaine")),"")</f>
        <v/>
      </c>
      <c r="D5320" s="4" t="str">
        <f>VLOOKUP(A5320,predictions!A:B,2,FALSE)</f>
        <v>22/06/2020</v>
      </c>
      <c r="E5320" s="4">
        <f t="shared" si="20"/>
        <v>44004</v>
      </c>
    </row>
    <row r="5321" spans="3:5" ht="13" x14ac:dyDescent="0.15">
      <c r="C5321" s="1" t="str">
        <f ca="1">IFERROR(INDIRECT(ADDRESS(MATCH(A5321,'contribution par jour-semaine'!A:A,0),MATCH(B5321,'contribution par jour-semaine'!$1:$1,0),4,1,"contribution par jour-semaine")),"")</f>
        <v/>
      </c>
      <c r="D5321" s="4" t="str">
        <f>VLOOKUP(A5321,predictions!A:B,2,FALSE)</f>
        <v>22/06/2020</v>
      </c>
      <c r="E5321" s="4">
        <f t="shared" si="20"/>
        <v>44004</v>
      </c>
    </row>
    <row r="5322" spans="3:5" ht="13" x14ac:dyDescent="0.15">
      <c r="C5322" s="1" t="str">
        <f ca="1">IFERROR(INDIRECT(ADDRESS(MATCH(A5322,'contribution par jour-semaine'!A:A,0),MATCH(B5322,'contribution par jour-semaine'!$1:$1,0),4,1,"contribution par jour-semaine")),"")</f>
        <v/>
      </c>
      <c r="D5322" s="4" t="str">
        <f>VLOOKUP(A5322,predictions!A:B,2,FALSE)</f>
        <v>22/06/2020</v>
      </c>
      <c r="E5322" s="4">
        <f t="shared" si="20"/>
        <v>44004</v>
      </c>
    </row>
    <row r="5323" spans="3:5" ht="13" x14ac:dyDescent="0.15">
      <c r="C5323" s="1" t="str">
        <f ca="1">IFERROR(INDIRECT(ADDRESS(MATCH(A5323,'contribution par jour-semaine'!A:A,0),MATCH(B5323,'contribution par jour-semaine'!$1:$1,0),4,1,"contribution par jour-semaine")),"")</f>
        <v/>
      </c>
      <c r="D5323" s="4" t="str">
        <f>VLOOKUP(A5323,predictions!A:B,2,FALSE)</f>
        <v>22/06/2020</v>
      </c>
      <c r="E5323" s="4">
        <f t="shared" si="20"/>
        <v>44004</v>
      </c>
    </row>
    <row r="5324" spans="3:5" ht="13" x14ac:dyDescent="0.15">
      <c r="C5324" s="1" t="str">
        <f ca="1">IFERROR(INDIRECT(ADDRESS(MATCH(A5324,'contribution par jour-semaine'!A:A,0),MATCH(B5324,'contribution par jour-semaine'!$1:$1,0),4,1,"contribution par jour-semaine")),"")</f>
        <v/>
      </c>
      <c r="D5324" s="4" t="str">
        <f>VLOOKUP(A5324,predictions!A:B,2,FALSE)</f>
        <v>22/06/2020</v>
      </c>
      <c r="E5324" s="4">
        <f t="shared" si="20"/>
        <v>44004</v>
      </c>
    </row>
    <row r="5325" spans="3:5" ht="13" x14ac:dyDescent="0.15">
      <c r="C5325" s="1" t="str">
        <f ca="1">IFERROR(INDIRECT(ADDRESS(MATCH(A5325,'contribution par jour-semaine'!A:A,0),MATCH(B5325,'contribution par jour-semaine'!$1:$1,0),4,1,"contribution par jour-semaine")),"")</f>
        <v/>
      </c>
      <c r="D5325" s="4" t="str">
        <f>VLOOKUP(A5325,predictions!A:B,2,FALSE)</f>
        <v>22/06/2020</v>
      </c>
      <c r="E5325" s="4">
        <f t="shared" si="20"/>
        <v>44004</v>
      </c>
    </row>
    <row r="5326" spans="3:5" ht="13" x14ac:dyDescent="0.15">
      <c r="C5326" s="1" t="str">
        <f ca="1">IFERROR(INDIRECT(ADDRESS(MATCH(A5326,'contribution par jour-semaine'!A:A,0),MATCH(B5326,'contribution par jour-semaine'!$1:$1,0),4,1,"contribution par jour-semaine")),"")</f>
        <v/>
      </c>
      <c r="D5326" s="4" t="str">
        <f>VLOOKUP(A5326,predictions!A:B,2,FALSE)</f>
        <v>22/06/2020</v>
      </c>
      <c r="E5326" s="4">
        <f t="shared" si="20"/>
        <v>44004</v>
      </c>
    </row>
    <row r="5327" spans="3:5" ht="13" x14ac:dyDescent="0.15">
      <c r="C5327" s="1" t="str">
        <f ca="1">IFERROR(INDIRECT(ADDRESS(MATCH(A5327,'contribution par jour-semaine'!A:A,0),MATCH(B5327,'contribution par jour-semaine'!$1:$1,0),4,1,"contribution par jour-semaine")),"")</f>
        <v/>
      </c>
      <c r="D5327" s="4" t="str">
        <f>VLOOKUP(A5327,predictions!A:B,2,FALSE)</f>
        <v>22/06/2020</v>
      </c>
      <c r="E5327" s="4">
        <f t="shared" si="20"/>
        <v>44004</v>
      </c>
    </row>
    <row r="5328" spans="3:5" ht="13" x14ac:dyDescent="0.15">
      <c r="C5328" s="1" t="str">
        <f ca="1">IFERROR(INDIRECT(ADDRESS(MATCH(A5328,'contribution par jour-semaine'!A:A,0),MATCH(B5328,'contribution par jour-semaine'!$1:$1,0),4,1,"contribution par jour-semaine")),"")</f>
        <v/>
      </c>
      <c r="D5328" s="4" t="str">
        <f>VLOOKUP(A5328,predictions!A:B,2,FALSE)</f>
        <v>22/06/2020</v>
      </c>
      <c r="E5328" s="4">
        <f t="shared" si="20"/>
        <v>44004</v>
      </c>
    </row>
    <row r="5329" spans="3:5" ht="13" x14ac:dyDescent="0.15">
      <c r="C5329" s="1" t="str">
        <f ca="1">IFERROR(INDIRECT(ADDRESS(MATCH(A5329,'contribution par jour-semaine'!A:A,0),MATCH(B5329,'contribution par jour-semaine'!$1:$1,0),4,1,"contribution par jour-semaine")),"")</f>
        <v/>
      </c>
      <c r="D5329" s="4" t="str">
        <f>VLOOKUP(A5329,predictions!A:B,2,FALSE)</f>
        <v>22/06/2020</v>
      </c>
      <c r="E5329" s="4">
        <f t="shared" si="20"/>
        <v>44004</v>
      </c>
    </row>
    <row r="5330" spans="3:5" ht="13" x14ac:dyDescent="0.15">
      <c r="C5330" s="1" t="str">
        <f ca="1">IFERROR(INDIRECT(ADDRESS(MATCH(A5330,'contribution par jour-semaine'!A:A,0),MATCH(B5330,'contribution par jour-semaine'!$1:$1,0),4,1,"contribution par jour-semaine")),"")</f>
        <v/>
      </c>
      <c r="D5330" s="4" t="str">
        <f>VLOOKUP(A5330,predictions!A:B,2,FALSE)</f>
        <v>22/06/2020</v>
      </c>
      <c r="E5330" s="4">
        <f t="shared" si="20"/>
        <v>44004</v>
      </c>
    </row>
    <row r="5331" spans="3:5" ht="13" x14ac:dyDescent="0.15">
      <c r="C5331" s="1" t="str">
        <f ca="1">IFERROR(INDIRECT(ADDRESS(MATCH(A5331,'contribution par jour-semaine'!A:A,0),MATCH(B5331,'contribution par jour-semaine'!$1:$1,0),4,1,"contribution par jour-semaine")),"")</f>
        <v/>
      </c>
      <c r="D5331" s="4" t="str">
        <f>VLOOKUP(A5331,predictions!A:B,2,FALSE)</f>
        <v>22/06/2020</v>
      </c>
      <c r="E5331" s="4">
        <f t="shared" si="20"/>
        <v>44004</v>
      </c>
    </row>
    <row r="5332" spans="3:5" ht="13" x14ac:dyDescent="0.15">
      <c r="C5332" s="1" t="str">
        <f ca="1">IFERROR(INDIRECT(ADDRESS(MATCH(A5332,'contribution par jour-semaine'!A:A,0),MATCH(B5332,'contribution par jour-semaine'!$1:$1,0),4,1,"contribution par jour-semaine")),"")</f>
        <v/>
      </c>
      <c r="D5332" s="4" t="str">
        <f>VLOOKUP(A5332,predictions!A:B,2,FALSE)</f>
        <v>22/06/2020</v>
      </c>
      <c r="E5332" s="4">
        <f t="shared" si="20"/>
        <v>44004</v>
      </c>
    </row>
    <row r="5333" spans="3:5" ht="13" x14ac:dyDescent="0.15">
      <c r="C5333" s="1" t="str">
        <f ca="1">IFERROR(INDIRECT(ADDRESS(MATCH(A5333,'contribution par jour-semaine'!A:A,0),MATCH(B5333,'contribution par jour-semaine'!$1:$1,0),4,1,"contribution par jour-semaine")),"")</f>
        <v/>
      </c>
      <c r="D5333" s="4" t="str">
        <f>VLOOKUP(A5333,predictions!A:B,2,FALSE)</f>
        <v>22/06/2020</v>
      </c>
      <c r="E5333" s="4">
        <f t="shared" si="20"/>
        <v>44004</v>
      </c>
    </row>
    <row r="5334" spans="3:5" ht="13" x14ac:dyDescent="0.15">
      <c r="C5334" s="1" t="str">
        <f ca="1">IFERROR(INDIRECT(ADDRESS(MATCH(A5334,'contribution par jour-semaine'!A:A,0),MATCH(B5334,'contribution par jour-semaine'!$1:$1,0),4,1,"contribution par jour-semaine")),"")</f>
        <v/>
      </c>
      <c r="D5334" s="4" t="str">
        <f>VLOOKUP(A5334,predictions!A:B,2,FALSE)</f>
        <v>22/06/2020</v>
      </c>
      <c r="E5334" s="4">
        <f t="shared" si="20"/>
        <v>44004</v>
      </c>
    </row>
    <row r="5335" spans="3:5" ht="13" x14ac:dyDescent="0.15">
      <c r="C5335" s="1" t="str">
        <f ca="1">IFERROR(INDIRECT(ADDRESS(MATCH(A5335,'contribution par jour-semaine'!A:A,0),MATCH(B5335,'contribution par jour-semaine'!$1:$1,0),4,1,"contribution par jour-semaine")),"")</f>
        <v/>
      </c>
      <c r="D5335" s="4" t="str">
        <f>VLOOKUP(A5335,predictions!A:B,2,FALSE)</f>
        <v>22/06/2020</v>
      </c>
      <c r="E5335" s="4">
        <f t="shared" si="20"/>
        <v>44004</v>
      </c>
    </row>
    <row r="5336" spans="3:5" ht="13" x14ac:dyDescent="0.15">
      <c r="C5336" s="1" t="str">
        <f ca="1">IFERROR(INDIRECT(ADDRESS(MATCH(A5336,'contribution par jour-semaine'!A:A,0),MATCH(B5336,'contribution par jour-semaine'!$1:$1,0),4,1,"contribution par jour-semaine")),"")</f>
        <v/>
      </c>
      <c r="D5336" s="4" t="str">
        <f>VLOOKUP(A5336,predictions!A:B,2,FALSE)</f>
        <v>22/06/2020</v>
      </c>
      <c r="E5336" s="4">
        <f t="shared" si="20"/>
        <v>44004</v>
      </c>
    </row>
    <row r="5337" spans="3:5" ht="13" x14ac:dyDescent="0.15">
      <c r="C5337" s="1" t="str">
        <f ca="1">IFERROR(INDIRECT(ADDRESS(MATCH(A5337,'contribution par jour-semaine'!A:A,0),MATCH(B5337,'contribution par jour-semaine'!$1:$1,0),4,1,"contribution par jour-semaine")),"")</f>
        <v/>
      </c>
      <c r="D5337" s="4" t="str">
        <f>VLOOKUP(A5337,predictions!A:B,2,FALSE)</f>
        <v>22/06/2020</v>
      </c>
      <c r="E5337" s="4">
        <f t="shared" si="20"/>
        <v>44004</v>
      </c>
    </row>
    <row r="5338" spans="3:5" ht="13" x14ac:dyDescent="0.15">
      <c r="C5338" s="1" t="str">
        <f ca="1">IFERROR(INDIRECT(ADDRESS(MATCH(A5338,'contribution par jour-semaine'!A:A,0),MATCH(B5338,'contribution par jour-semaine'!$1:$1,0),4,1,"contribution par jour-semaine")),"")</f>
        <v/>
      </c>
      <c r="D5338" s="4" t="str">
        <f>VLOOKUP(A5338,predictions!A:B,2,FALSE)</f>
        <v>22/06/2020</v>
      </c>
      <c r="E5338" s="4">
        <f t="shared" si="20"/>
        <v>44004</v>
      </c>
    </row>
    <row r="5339" spans="3:5" ht="13" x14ac:dyDescent="0.15">
      <c r="C5339" s="1" t="str">
        <f ca="1">IFERROR(INDIRECT(ADDRESS(MATCH(A5339,'contribution par jour-semaine'!A:A,0),MATCH(B5339,'contribution par jour-semaine'!$1:$1,0),4,1,"contribution par jour-semaine")),"")</f>
        <v/>
      </c>
      <c r="D5339" s="4" t="str">
        <f>VLOOKUP(A5339,predictions!A:B,2,FALSE)</f>
        <v>22/06/2020</v>
      </c>
      <c r="E5339" s="4">
        <f t="shared" si="20"/>
        <v>44004</v>
      </c>
    </row>
    <row r="5340" spans="3:5" ht="13" x14ac:dyDescent="0.15">
      <c r="C5340" s="1" t="str">
        <f ca="1">IFERROR(INDIRECT(ADDRESS(MATCH(A5340,'contribution par jour-semaine'!A:A,0),MATCH(B5340,'contribution par jour-semaine'!$1:$1,0),4,1,"contribution par jour-semaine")),"")</f>
        <v/>
      </c>
      <c r="D5340" s="4" t="str">
        <f>VLOOKUP(A5340,predictions!A:B,2,FALSE)</f>
        <v>22/06/2020</v>
      </c>
      <c r="E5340" s="4">
        <f t="shared" si="20"/>
        <v>44004</v>
      </c>
    </row>
    <row r="5341" spans="3:5" ht="13" x14ac:dyDescent="0.15">
      <c r="C5341" s="1" t="str">
        <f ca="1">IFERROR(INDIRECT(ADDRESS(MATCH(A5341,'contribution par jour-semaine'!A:A,0),MATCH(B5341,'contribution par jour-semaine'!$1:$1,0),4,1,"contribution par jour-semaine")),"")</f>
        <v/>
      </c>
      <c r="D5341" s="4" t="str">
        <f>VLOOKUP(A5341,predictions!A:B,2,FALSE)</f>
        <v>22/06/2020</v>
      </c>
      <c r="E5341" s="4">
        <f t="shared" si="20"/>
        <v>44004</v>
      </c>
    </row>
    <row r="5342" spans="3:5" ht="13" x14ac:dyDescent="0.15">
      <c r="C5342" s="1" t="str">
        <f ca="1">IFERROR(INDIRECT(ADDRESS(MATCH(A5342,'contribution par jour-semaine'!A:A,0),MATCH(B5342,'contribution par jour-semaine'!$1:$1,0),4,1,"contribution par jour-semaine")),"")</f>
        <v/>
      </c>
      <c r="D5342" s="4" t="str">
        <f>VLOOKUP(A5342,predictions!A:B,2,FALSE)</f>
        <v>22/06/2020</v>
      </c>
      <c r="E5342" s="4">
        <f t="shared" si="20"/>
        <v>44004</v>
      </c>
    </row>
    <row r="5343" spans="3:5" ht="13" x14ac:dyDescent="0.15">
      <c r="C5343" s="1" t="str">
        <f ca="1">IFERROR(INDIRECT(ADDRESS(MATCH(A5343,'contribution par jour-semaine'!A:A,0),MATCH(B5343,'contribution par jour-semaine'!$1:$1,0),4,1,"contribution par jour-semaine")),"")</f>
        <v/>
      </c>
      <c r="D5343" s="4" t="str">
        <f>VLOOKUP(A5343,predictions!A:B,2,FALSE)</f>
        <v>22/06/2020</v>
      </c>
      <c r="E5343" s="4">
        <f t="shared" si="20"/>
        <v>44004</v>
      </c>
    </row>
    <row r="5344" spans="3:5" ht="13" x14ac:dyDescent="0.15">
      <c r="C5344" s="1" t="str">
        <f ca="1">IFERROR(INDIRECT(ADDRESS(MATCH(A5344,'contribution par jour-semaine'!A:A,0),MATCH(B5344,'contribution par jour-semaine'!$1:$1,0),4,1,"contribution par jour-semaine")),"")</f>
        <v/>
      </c>
      <c r="D5344" s="4" t="str">
        <f>VLOOKUP(A5344,predictions!A:B,2,FALSE)</f>
        <v>22/06/2020</v>
      </c>
      <c r="E5344" s="4">
        <f t="shared" si="20"/>
        <v>44004</v>
      </c>
    </row>
    <row r="5345" spans="3:5" ht="13" x14ac:dyDescent="0.15">
      <c r="C5345" s="1" t="str">
        <f ca="1">IFERROR(INDIRECT(ADDRESS(MATCH(A5345,'contribution par jour-semaine'!A:A,0),MATCH(B5345,'contribution par jour-semaine'!$1:$1,0),4,1,"contribution par jour-semaine")),"")</f>
        <v/>
      </c>
      <c r="D5345" s="4" t="str">
        <f>VLOOKUP(A5345,predictions!A:B,2,FALSE)</f>
        <v>22/06/2020</v>
      </c>
      <c r="E5345" s="4">
        <f t="shared" si="20"/>
        <v>44004</v>
      </c>
    </row>
    <row r="5346" spans="3:5" ht="13" x14ac:dyDescent="0.15">
      <c r="C5346" s="1" t="str">
        <f ca="1">IFERROR(INDIRECT(ADDRESS(MATCH(A5346,'contribution par jour-semaine'!A:A,0),MATCH(B5346,'contribution par jour-semaine'!$1:$1,0),4,1,"contribution par jour-semaine")),"")</f>
        <v/>
      </c>
      <c r="D5346" s="4" t="str">
        <f>VLOOKUP(A5346,predictions!A:B,2,FALSE)</f>
        <v>22/06/2020</v>
      </c>
      <c r="E5346" s="4">
        <f t="shared" si="20"/>
        <v>44004</v>
      </c>
    </row>
    <row r="5347" spans="3:5" ht="13" x14ac:dyDescent="0.15">
      <c r="C5347" s="1" t="str">
        <f ca="1">IFERROR(INDIRECT(ADDRESS(MATCH(A5347,'contribution par jour-semaine'!A:A,0),MATCH(B5347,'contribution par jour-semaine'!$1:$1,0),4,1,"contribution par jour-semaine")),"")</f>
        <v/>
      </c>
      <c r="D5347" s="4" t="str">
        <f>VLOOKUP(A5347,predictions!A:B,2,FALSE)</f>
        <v>22/06/2020</v>
      </c>
      <c r="E5347" s="4">
        <f t="shared" si="20"/>
        <v>44004</v>
      </c>
    </row>
    <row r="5348" spans="3:5" ht="13" x14ac:dyDescent="0.15">
      <c r="C5348" s="1" t="str">
        <f ca="1">IFERROR(INDIRECT(ADDRESS(MATCH(A5348,'contribution par jour-semaine'!A:A,0),MATCH(B5348,'contribution par jour-semaine'!$1:$1,0),4,1,"contribution par jour-semaine")),"")</f>
        <v/>
      </c>
      <c r="D5348" s="4" t="str">
        <f>VLOOKUP(A5348,predictions!A:B,2,FALSE)</f>
        <v>22/06/2020</v>
      </c>
      <c r="E5348" s="4">
        <f t="shared" si="20"/>
        <v>44004</v>
      </c>
    </row>
    <row r="5349" spans="3:5" ht="13" x14ac:dyDescent="0.15">
      <c r="C5349" s="1" t="str">
        <f ca="1">IFERROR(INDIRECT(ADDRESS(MATCH(A5349,'contribution par jour-semaine'!A:A,0),MATCH(B5349,'contribution par jour-semaine'!$1:$1,0),4,1,"contribution par jour-semaine")),"")</f>
        <v/>
      </c>
      <c r="D5349" s="4" t="str">
        <f>VLOOKUP(A5349,predictions!A:B,2,FALSE)</f>
        <v>22/06/2020</v>
      </c>
      <c r="E5349" s="4">
        <f t="shared" si="20"/>
        <v>44004</v>
      </c>
    </row>
    <row r="5350" spans="3:5" ht="13" x14ac:dyDescent="0.15">
      <c r="C5350" s="1" t="str">
        <f ca="1">IFERROR(INDIRECT(ADDRESS(MATCH(A5350,'contribution par jour-semaine'!A:A,0),MATCH(B5350,'contribution par jour-semaine'!$1:$1,0),4,1,"contribution par jour-semaine")),"")</f>
        <v/>
      </c>
      <c r="D5350" s="4" t="str">
        <f>VLOOKUP(A5350,predictions!A:B,2,FALSE)</f>
        <v>22/06/2020</v>
      </c>
      <c r="E5350" s="4">
        <f t="shared" si="20"/>
        <v>44004</v>
      </c>
    </row>
    <row r="5351" spans="3:5" ht="13" x14ac:dyDescent="0.15">
      <c r="C5351" s="1" t="str">
        <f ca="1">IFERROR(INDIRECT(ADDRESS(MATCH(A5351,'contribution par jour-semaine'!A:A,0),MATCH(B5351,'contribution par jour-semaine'!$1:$1,0),4,1,"contribution par jour-semaine")),"")</f>
        <v/>
      </c>
      <c r="D5351" s="4" t="str">
        <f>VLOOKUP(A5351,predictions!A:B,2,FALSE)</f>
        <v>22/06/2020</v>
      </c>
      <c r="E5351" s="4">
        <f t="shared" si="20"/>
        <v>44004</v>
      </c>
    </row>
    <row r="5352" spans="3:5" ht="13" x14ac:dyDescent="0.15">
      <c r="C5352" s="1" t="str">
        <f ca="1">IFERROR(INDIRECT(ADDRESS(MATCH(A5352,'contribution par jour-semaine'!A:A,0),MATCH(B5352,'contribution par jour-semaine'!$1:$1,0),4,1,"contribution par jour-semaine")),"")</f>
        <v/>
      </c>
      <c r="D5352" s="4" t="str">
        <f>VLOOKUP(A5352,predictions!A:B,2,FALSE)</f>
        <v>22/06/2020</v>
      </c>
      <c r="E5352" s="4">
        <f t="shared" si="20"/>
        <v>44004</v>
      </c>
    </row>
    <row r="5353" spans="3:5" ht="13" x14ac:dyDescent="0.15">
      <c r="C5353" s="1" t="str">
        <f ca="1">IFERROR(INDIRECT(ADDRESS(MATCH(A5353,'contribution par jour-semaine'!A:A,0),MATCH(B5353,'contribution par jour-semaine'!$1:$1,0),4,1,"contribution par jour-semaine")),"")</f>
        <v/>
      </c>
      <c r="D5353" s="4" t="str">
        <f>VLOOKUP(A5353,predictions!A:B,2,FALSE)</f>
        <v>22/06/2020</v>
      </c>
      <c r="E5353" s="4">
        <f t="shared" si="20"/>
        <v>44004</v>
      </c>
    </row>
    <row r="5354" spans="3:5" ht="13" x14ac:dyDescent="0.15">
      <c r="C5354" s="1" t="str">
        <f ca="1">IFERROR(INDIRECT(ADDRESS(MATCH(A5354,'contribution par jour-semaine'!A:A,0),MATCH(B5354,'contribution par jour-semaine'!$1:$1,0),4,1,"contribution par jour-semaine")),"")</f>
        <v/>
      </c>
      <c r="D5354" s="4" t="str">
        <f>VLOOKUP(A5354,predictions!A:B,2,FALSE)</f>
        <v>22/06/2020</v>
      </c>
      <c r="E5354" s="4">
        <f t="shared" si="20"/>
        <v>44004</v>
      </c>
    </row>
    <row r="5355" spans="3:5" ht="13" x14ac:dyDescent="0.15">
      <c r="C5355" s="1" t="str">
        <f ca="1">IFERROR(INDIRECT(ADDRESS(MATCH(A5355,'contribution par jour-semaine'!A:A,0),MATCH(B5355,'contribution par jour-semaine'!$1:$1,0),4,1,"contribution par jour-semaine")),"")</f>
        <v/>
      </c>
      <c r="D5355" s="4" t="str">
        <f>VLOOKUP(A5355,predictions!A:B,2,FALSE)</f>
        <v>22/06/2020</v>
      </c>
      <c r="E5355" s="4">
        <f t="shared" si="20"/>
        <v>44004</v>
      </c>
    </row>
    <row r="5356" spans="3:5" ht="13" x14ac:dyDescent="0.15">
      <c r="C5356" s="1" t="str">
        <f ca="1">IFERROR(INDIRECT(ADDRESS(MATCH(A5356,'contribution par jour-semaine'!A:A,0),MATCH(B5356,'contribution par jour-semaine'!$1:$1,0),4,1,"contribution par jour-semaine")),"")</f>
        <v/>
      </c>
      <c r="D5356" s="4" t="str">
        <f>VLOOKUP(A5356,predictions!A:B,2,FALSE)</f>
        <v>22/06/2020</v>
      </c>
      <c r="E5356" s="4">
        <f t="shared" si="20"/>
        <v>44004</v>
      </c>
    </row>
    <row r="5357" spans="3:5" ht="13" x14ac:dyDescent="0.15">
      <c r="C5357" s="1" t="str">
        <f ca="1">IFERROR(INDIRECT(ADDRESS(MATCH(A5357,'contribution par jour-semaine'!A:A,0),MATCH(B5357,'contribution par jour-semaine'!$1:$1,0),4,1,"contribution par jour-semaine")),"")</f>
        <v/>
      </c>
      <c r="D5357" s="4" t="str">
        <f>VLOOKUP(A5357,predictions!A:B,2,FALSE)</f>
        <v>22/06/2020</v>
      </c>
      <c r="E5357" s="4">
        <f t="shared" ref="E5357:E5611" si="21">DATE(RIGHT(D5357,4),MID(D5357,4,2),LEFT(D5357,2))</f>
        <v>44004</v>
      </c>
    </row>
    <row r="5358" spans="3:5" ht="13" x14ac:dyDescent="0.15">
      <c r="C5358" s="1" t="str">
        <f ca="1">IFERROR(INDIRECT(ADDRESS(MATCH(A5358,'contribution par jour-semaine'!A:A,0),MATCH(B5358,'contribution par jour-semaine'!$1:$1,0),4,1,"contribution par jour-semaine")),"")</f>
        <v/>
      </c>
      <c r="D5358" s="4" t="str">
        <f>VLOOKUP(A5358,predictions!A:B,2,FALSE)</f>
        <v>22/06/2020</v>
      </c>
      <c r="E5358" s="4">
        <f t="shared" si="21"/>
        <v>44004</v>
      </c>
    </row>
    <row r="5359" spans="3:5" ht="13" x14ac:dyDescent="0.15">
      <c r="C5359" s="1" t="str">
        <f ca="1">IFERROR(INDIRECT(ADDRESS(MATCH(A5359,'contribution par jour-semaine'!A:A,0),MATCH(B5359,'contribution par jour-semaine'!$1:$1,0),4,1,"contribution par jour-semaine")),"")</f>
        <v/>
      </c>
      <c r="D5359" s="4" t="str">
        <f>VLOOKUP(A5359,predictions!A:B,2,FALSE)</f>
        <v>22/06/2020</v>
      </c>
      <c r="E5359" s="4">
        <f t="shared" si="21"/>
        <v>44004</v>
      </c>
    </row>
    <row r="5360" spans="3:5" ht="13" x14ac:dyDescent="0.15">
      <c r="C5360" s="1" t="str">
        <f ca="1">IFERROR(INDIRECT(ADDRESS(MATCH(A5360,'contribution par jour-semaine'!A:A,0),MATCH(B5360,'contribution par jour-semaine'!$1:$1,0),4,1,"contribution par jour-semaine")),"")</f>
        <v/>
      </c>
      <c r="D5360" s="4" t="str">
        <f>VLOOKUP(A5360,predictions!A:B,2,FALSE)</f>
        <v>22/06/2020</v>
      </c>
      <c r="E5360" s="4">
        <f t="shared" si="21"/>
        <v>44004</v>
      </c>
    </row>
    <row r="5361" spans="3:5" ht="13" x14ac:dyDescent="0.15">
      <c r="C5361" s="1" t="str">
        <f ca="1">IFERROR(INDIRECT(ADDRESS(MATCH(A5361,'contribution par jour-semaine'!A:A,0),MATCH(B5361,'contribution par jour-semaine'!$1:$1,0),4,1,"contribution par jour-semaine")),"")</f>
        <v/>
      </c>
      <c r="D5361" s="4" t="str">
        <f>VLOOKUP(A5361,predictions!A:B,2,FALSE)</f>
        <v>22/06/2020</v>
      </c>
      <c r="E5361" s="4">
        <f t="shared" si="21"/>
        <v>44004</v>
      </c>
    </row>
    <row r="5362" spans="3:5" ht="13" x14ac:dyDescent="0.15">
      <c r="C5362" s="1" t="str">
        <f ca="1">IFERROR(INDIRECT(ADDRESS(MATCH(A5362,'contribution par jour-semaine'!A:A,0),MATCH(B5362,'contribution par jour-semaine'!$1:$1,0),4,1,"contribution par jour-semaine")),"")</f>
        <v/>
      </c>
      <c r="D5362" s="4" t="str">
        <f>VLOOKUP(A5362,predictions!A:B,2,FALSE)</f>
        <v>22/06/2020</v>
      </c>
      <c r="E5362" s="4">
        <f t="shared" si="21"/>
        <v>44004</v>
      </c>
    </row>
    <row r="5363" spans="3:5" ht="13" x14ac:dyDescent="0.15">
      <c r="C5363" s="1" t="str">
        <f ca="1">IFERROR(INDIRECT(ADDRESS(MATCH(A5363,'contribution par jour-semaine'!A:A,0),MATCH(B5363,'contribution par jour-semaine'!$1:$1,0),4,1,"contribution par jour-semaine")),"")</f>
        <v/>
      </c>
      <c r="D5363" s="4" t="str">
        <f>VLOOKUP(A5363,predictions!A:B,2,FALSE)</f>
        <v>22/06/2020</v>
      </c>
      <c r="E5363" s="4">
        <f t="shared" si="21"/>
        <v>44004</v>
      </c>
    </row>
    <row r="5364" spans="3:5" ht="13" x14ac:dyDescent="0.15">
      <c r="C5364" s="1" t="str">
        <f ca="1">IFERROR(INDIRECT(ADDRESS(MATCH(A5364,'contribution par jour-semaine'!A:A,0),MATCH(B5364,'contribution par jour-semaine'!$1:$1,0),4,1,"contribution par jour-semaine")),"")</f>
        <v/>
      </c>
      <c r="D5364" s="4" t="str">
        <f>VLOOKUP(A5364,predictions!A:B,2,FALSE)</f>
        <v>22/06/2020</v>
      </c>
      <c r="E5364" s="4">
        <f t="shared" si="21"/>
        <v>44004</v>
      </c>
    </row>
    <row r="5365" spans="3:5" ht="13" x14ac:dyDescent="0.15">
      <c r="C5365" s="1" t="str">
        <f ca="1">IFERROR(INDIRECT(ADDRESS(MATCH(A5365,'contribution par jour-semaine'!A:A,0),MATCH(B5365,'contribution par jour-semaine'!$1:$1,0),4,1,"contribution par jour-semaine")),"")</f>
        <v/>
      </c>
      <c r="D5365" s="4" t="str">
        <f>VLOOKUP(A5365,predictions!A:B,2,FALSE)</f>
        <v>22/06/2020</v>
      </c>
      <c r="E5365" s="4">
        <f t="shared" si="21"/>
        <v>44004</v>
      </c>
    </row>
    <row r="5366" spans="3:5" ht="13" x14ac:dyDescent="0.15">
      <c r="C5366" s="1" t="str">
        <f ca="1">IFERROR(INDIRECT(ADDRESS(MATCH(A5366,'contribution par jour-semaine'!A:A,0),MATCH(B5366,'contribution par jour-semaine'!$1:$1,0),4,1,"contribution par jour-semaine")),"")</f>
        <v/>
      </c>
      <c r="D5366" s="4" t="str">
        <f>VLOOKUP(A5366,predictions!A:B,2,FALSE)</f>
        <v>22/06/2020</v>
      </c>
      <c r="E5366" s="4">
        <f t="shared" si="21"/>
        <v>44004</v>
      </c>
    </row>
    <row r="5367" spans="3:5" ht="13" x14ac:dyDescent="0.15">
      <c r="C5367" s="1" t="str">
        <f ca="1">IFERROR(INDIRECT(ADDRESS(MATCH(A5367,'contribution par jour-semaine'!A:A,0),MATCH(B5367,'contribution par jour-semaine'!$1:$1,0),4,1,"contribution par jour-semaine")),"")</f>
        <v/>
      </c>
      <c r="D5367" s="4" t="str">
        <f>VLOOKUP(A5367,predictions!A:B,2,FALSE)</f>
        <v>22/06/2020</v>
      </c>
      <c r="E5367" s="4">
        <f t="shared" si="21"/>
        <v>44004</v>
      </c>
    </row>
    <row r="5368" spans="3:5" ht="13" x14ac:dyDescent="0.15">
      <c r="C5368" s="1" t="str">
        <f ca="1">IFERROR(INDIRECT(ADDRESS(MATCH(A5368,'contribution par jour-semaine'!A:A,0),MATCH(B5368,'contribution par jour-semaine'!$1:$1,0),4,1,"contribution par jour-semaine")),"")</f>
        <v/>
      </c>
      <c r="D5368" s="4" t="str">
        <f>VLOOKUP(A5368,predictions!A:B,2,FALSE)</f>
        <v>22/06/2020</v>
      </c>
      <c r="E5368" s="4">
        <f t="shared" si="21"/>
        <v>44004</v>
      </c>
    </row>
    <row r="5369" spans="3:5" ht="13" x14ac:dyDescent="0.15">
      <c r="C5369" s="1" t="str">
        <f ca="1">IFERROR(INDIRECT(ADDRESS(MATCH(A5369,'contribution par jour-semaine'!A:A,0),MATCH(B5369,'contribution par jour-semaine'!$1:$1,0),4,1,"contribution par jour-semaine")),"")</f>
        <v/>
      </c>
      <c r="D5369" s="4" t="str">
        <f>VLOOKUP(A5369,predictions!A:B,2,FALSE)</f>
        <v>22/06/2020</v>
      </c>
      <c r="E5369" s="4">
        <f t="shared" si="21"/>
        <v>44004</v>
      </c>
    </row>
    <row r="5370" spans="3:5" ht="13" x14ac:dyDescent="0.15">
      <c r="C5370" s="1" t="str">
        <f ca="1">IFERROR(INDIRECT(ADDRESS(MATCH(A5370,'contribution par jour-semaine'!A:A,0),MATCH(B5370,'contribution par jour-semaine'!$1:$1,0),4,1,"contribution par jour-semaine")),"")</f>
        <v/>
      </c>
      <c r="D5370" s="4" t="str">
        <f>VLOOKUP(A5370,predictions!A:B,2,FALSE)</f>
        <v>22/06/2020</v>
      </c>
      <c r="E5370" s="4">
        <f t="shared" si="21"/>
        <v>44004</v>
      </c>
    </row>
    <row r="5371" spans="3:5" ht="13" x14ac:dyDescent="0.15">
      <c r="C5371" s="1" t="str">
        <f ca="1">IFERROR(INDIRECT(ADDRESS(MATCH(A5371,'contribution par jour-semaine'!A:A,0),MATCH(B5371,'contribution par jour-semaine'!$1:$1,0),4,1,"contribution par jour-semaine")),"")</f>
        <v/>
      </c>
      <c r="D5371" s="4" t="str">
        <f>VLOOKUP(A5371,predictions!A:B,2,FALSE)</f>
        <v>22/06/2020</v>
      </c>
      <c r="E5371" s="4">
        <f t="shared" si="21"/>
        <v>44004</v>
      </c>
    </row>
    <row r="5372" spans="3:5" ht="13" x14ac:dyDescent="0.15">
      <c r="C5372" s="1" t="str">
        <f ca="1">IFERROR(INDIRECT(ADDRESS(MATCH(A5372,'contribution par jour-semaine'!A:A,0),MATCH(B5372,'contribution par jour-semaine'!$1:$1,0),4,1,"contribution par jour-semaine")),"")</f>
        <v/>
      </c>
      <c r="D5372" s="4" t="str">
        <f>VLOOKUP(A5372,predictions!A:B,2,FALSE)</f>
        <v>22/06/2020</v>
      </c>
      <c r="E5372" s="4">
        <f t="shared" si="21"/>
        <v>44004</v>
      </c>
    </row>
    <row r="5373" spans="3:5" ht="13" x14ac:dyDescent="0.15">
      <c r="C5373" s="1" t="str">
        <f ca="1">IFERROR(INDIRECT(ADDRESS(MATCH(A5373,'contribution par jour-semaine'!A:A,0),MATCH(B5373,'contribution par jour-semaine'!$1:$1,0),4,1,"contribution par jour-semaine")),"")</f>
        <v/>
      </c>
      <c r="D5373" s="4" t="str">
        <f>VLOOKUP(A5373,predictions!A:B,2,FALSE)</f>
        <v>22/06/2020</v>
      </c>
      <c r="E5373" s="4">
        <f t="shared" si="21"/>
        <v>44004</v>
      </c>
    </row>
    <row r="5374" spans="3:5" ht="13" x14ac:dyDescent="0.15">
      <c r="C5374" s="1" t="str">
        <f ca="1">IFERROR(INDIRECT(ADDRESS(MATCH(A5374,'contribution par jour-semaine'!A:A,0),MATCH(B5374,'contribution par jour-semaine'!$1:$1,0),4,1,"contribution par jour-semaine")),"")</f>
        <v/>
      </c>
      <c r="D5374" s="4" t="str">
        <f>VLOOKUP(A5374,predictions!A:B,2,FALSE)</f>
        <v>22/06/2020</v>
      </c>
      <c r="E5374" s="4">
        <f t="shared" si="21"/>
        <v>44004</v>
      </c>
    </row>
    <row r="5375" spans="3:5" ht="13" x14ac:dyDescent="0.15">
      <c r="C5375" s="1" t="str">
        <f ca="1">IFERROR(INDIRECT(ADDRESS(MATCH(A5375,'contribution par jour-semaine'!A:A,0),MATCH(B5375,'contribution par jour-semaine'!$1:$1,0),4,1,"contribution par jour-semaine")),"")</f>
        <v/>
      </c>
      <c r="D5375" s="4" t="str">
        <f>VLOOKUP(A5375,predictions!A:B,2,FALSE)</f>
        <v>22/06/2020</v>
      </c>
      <c r="E5375" s="4">
        <f t="shared" si="21"/>
        <v>44004</v>
      </c>
    </row>
    <row r="5376" spans="3:5" ht="13" x14ac:dyDescent="0.15">
      <c r="C5376" s="1" t="str">
        <f ca="1">IFERROR(INDIRECT(ADDRESS(MATCH(A5376,'contribution par jour-semaine'!A:A,0),MATCH(B5376,'contribution par jour-semaine'!$1:$1,0),4,1,"contribution par jour-semaine")),"")</f>
        <v/>
      </c>
      <c r="D5376" s="4" t="str">
        <f>VLOOKUP(A5376,predictions!A:B,2,FALSE)</f>
        <v>22/06/2020</v>
      </c>
      <c r="E5376" s="4">
        <f t="shared" si="21"/>
        <v>44004</v>
      </c>
    </row>
    <row r="5377" spans="3:5" ht="13" x14ac:dyDescent="0.15">
      <c r="C5377" s="1" t="str">
        <f ca="1">IFERROR(INDIRECT(ADDRESS(MATCH(A5377,'contribution par jour-semaine'!A:A,0),MATCH(B5377,'contribution par jour-semaine'!$1:$1,0),4,1,"contribution par jour-semaine")),"")</f>
        <v/>
      </c>
      <c r="D5377" s="4" t="str">
        <f>VLOOKUP(A5377,predictions!A:B,2,FALSE)</f>
        <v>22/06/2020</v>
      </c>
      <c r="E5377" s="4">
        <f t="shared" si="21"/>
        <v>44004</v>
      </c>
    </row>
    <row r="5378" spans="3:5" ht="13" x14ac:dyDescent="0.15">
      <c r="C5378" s="1" t="str">
        <f ca="1">IFERROR(INDIRECT(ADDRESS(MATCH(A5378,'contribution par jour-semaine'!A:A,0),MATCH(B5378,'contribution par jour-semaine'!$1:$1,0),4,1,"contribution par jour-semaine")),"")</f>
        <v/>
      </c>
      <c r="D5378" s="4" t="str">
        <f>VLOOKUP(A5378,predictions!A:B,2,FALSE)</f>
        <v>22/06/2020</v>
      </c>
      <c r="E5378" s="4">
        <f t="shared" si="21"/>
        <v>44004</v>
      </c>
    </row>
    <row r="5379" spans="3:5" ht="13" x14ac:dyDescent="0.15">
      <c r="C5379" s="1" t="str">
        <f ca="1">IFERROR(INDIRECT(ADDRESS(MATCH(A5379,'contribution par jour-semaine'!A:A,0),MATCH(B5379,'contribution par jour-semaine'!$1:$1,0),4,1,"contribution par jour-semaine")),"")</f>
        <v/>
      </c>
      <c r="D5379" s="4" t="str">
        <f>VLOOKUP(A5379,predictions!A:B,2,FALSE)</f>
        <v>22/06/2020</v>
      </c>
      <c r="E5379" s="4">
        <f t="shared" si="21"/>
        <v>44004</v>
      </c>
    </row>
    <row r="5380" spans="3:5" ht="13" x14ac:dyDescent="0.15">
      <c r="C5380" s="1" t="str">
        <f ca="1">IFERROR(INDIRECT(ADDRESS(MATCH(A5380,'contribution par jour-semaine'!A:A,0),MATCH(B5380,'contribution par jour-semaine'!$1:$1,0),4,1,"contribution par jour-semaine")),"")</f>
        <v/>
      </c>
      <c r="D5380" s="4" t="str">
        <f>VLOOKUP(A5380,predictions!A:B,2,FALSE)</f>
        <v>22/06/2020</v>
      </c>
      <c r="E5380" s="4">
        <f t="shared" si="21"/>
        <v>44004</v>
      </c>
    </row>
    <row r="5381" spans="3:5" ht="13" x14ac:dyDescent="0.15">
      <c r="C5381" s="1" t="str">
        <f ca="1">IFERROR(INDIRECT(ADDRESS(MATCH(A5381,'contribution par jour-semaine'!A:A,0),MATCH(B5381,'contribution par jour-semaine'!$1:$1,0),4,1,"contribution par jour-semaine")),"")</f>
        <v/>
      </c>
      <c r="D5381" s="4" t="str">
        <f>VLOOKUP(A5381,predictions!A:B,2,FALSE)</f>
        <v>22/06/2020</v>
      </c>
      <c r="E5381" s="4">
        <f t="shared" si="21"/>
        <v>44004</v>
      </c>
    </row>
    <row r="5382" spans="3:5" ht="13" x14ac:dyDescent="0.15">
      <c r="C5382" s="1" t="str">
        <f ca="1">IFERROR(INDIRECT(ADDRESS(MATCH(A5382,'contribution par jour-semaine'!A:A,0),MATCH(B5382,'contribution par jour-semaine'!$1:$1,0),4,1,"contribution par jour-semaine")),"")</f>
        <v/>
      </c>
      <c r="D5382" s="4" t="str">
        <f>VLOOKUP(A5382,predictions!A:B,2,FALSE)</f>
        <v>22/06/2020</v>
      </c>
      <c r="E5382" s="4">
        <f t="shared" si="21"/>
        <v>44004</v>
      </c>
    </row>
    <row r="5383" spans="3:5" ht="13" x14ac:dyDescent="0.15">
      <c r="C5383" s="1" t="str">
        <f ca="1">IFERROR(INDIRECT(ADDRESS(MATCH(A5383,'contribution par jour-semaine'!A:A,0),MATCH(B5383,'contribution par jour-semaine'!$1:$1,0),4,1,"contribution par jour-semaine")),"")</f>
        <v/>
      </c>
      <c r="D5383" s="4" t="str">
        <f>VLOOKUP(A5383,predictions!A:B,2,FALSE)</f>
        <v>22/06/2020</v>
      </c>
      <c r="E5383" s="4">
        <f t="shared" si="21"/>
        <v>44004</v>
      </c>
    </row>
    <row r="5384" spans="3:5" ht="13" x14ac:dyDescent="0.15">
      <c r="C5384" s="1" t="str">
        <f ca="1">IFERROR(INDIRECT(ADDRESS(MATCH(A5384,'contribution par jour-semaine'!A:A,0),MATCH(B5384,'contribution par jour-semaine'!$1:$1,0),4,1,"contribution par jour-semaine")),"")</f>
        <v/>
      </c>
      <c r="D5384" s="4" t="str">
        <f>VLOOKUP(A5384,predictions!A:B,2,FALSE)</f>
        <v>22/06/2020</v>
      </c>
      <c r="E5384" s="4">
        <f t="shared" si="21"/>
        <v>44004</v>
      </c>
    </row>
    <row r="5385" spans="3:5" ht="13" x14ac:dyDescent="0.15">
      <c r="C5385" s="1" t="str">
        <f ca="1">IFERROR(INDIRECT(ADDRESS(MATCH(A5385,'contribution par jour-semaine'!A:A,0),MATCH(B5385,'contribution par jour-semaine'!$1:$1,0),4,1,"contribution par jour-semaine")),"")</f>
        <v/>
      </c>
      <c r="D5385" s="4" t="str">
        <f>VLOOKUP(A5385,predictions!A:B,2,FALSE)</f>
        <v>22/06/2020</v>
      </c>
      <c r="E5385" s="4">
        <f t="shared" si="21"/>
        <v>44004</v>
      </c>
    </row>
    <row r="5386" spans="3:5" ht="13" x14ac:dyDescent="0.15">
      <c r="C5386" s="1" t="str">
        <f ca="1">IFERROR(INDIRECT(ADDRESS(MATCH(A5386,'contribution par jour-semaine'!A:A,0),MATCH(B5386,'contribution par jour-semaine'!$1:$1,0),4,1,"contribution par jour-semaine")),"")</f>
        <v/>
      </c>
      <c r="D5386" s="4" t="str">
        <f>VLOOKUP(A5386,predictions!A:B,2,FALSE)</f>
        <v>22/06/2020</v>
      </c>
      <c r="E5386" s="4">
        <f t="shared" si="21"/>
        <v>44004</v>
      </c>
    </row>
    <row r="5387" spans="3:5" ht="13" x14ac:dyDescent="0.15">
      <c r="C5387" s="1" t="str">
        <f ca="1">IFERROR(INDIRECT(ADDRESS(MATCH(A5387,'contribution par jour-semaine'!A:A,0),MATCH(B5387,'contribution par jour-semaine'!$1:$1,0),4,1,"contribution par jour-semaine")),"")</f>
        <v/>
      </c>
      <c r="D5387" s="4" t="str">
        <f>VLOOKUP(A5387,predictions!A:B,2,FALSE)</f>
        <v>22/06/2020</v>
      </c>
      <c r="E5387" s="4">
        <f t="shared" si="21"/>
        <v>44004</v>
      </c>
    </row>
    <row r="5388" spans="3:5" ht="13" x14ac:dyDescent="0.15">
      <c r="C5388" s="1" t="str">
        <f ca="1">IFERROR(INDIRECT(ADDRESS(MATCH(A5388,'contribution par jour-semaine'!A:A,0),MATCH(B5388,'contribution par jour-semaine'!$1:$1,0),4,1,"contribution par jour-semaine")),"")</f>
        <v/>
      </c>
      <c r="D5388" s="4" t="str">
        <f>VLOOKUP(A5388,predictions!A:B,2,FALSE)</f>
        <v>22/06/2020</v>
      </c>
      <c r="E5388" s="4">
        <f t="shared" si="21"/>
        <v>44004</v>
      </c>
    </row>
    <row r="5389" spans="3:5" ht="13" x14ac:dyDescent="0.15">
      <c r="C5389" s="1" t="str">
        <f ca="1">IFERROR(INDIRECT(ADDRESS(MATCH(A5389,'contribution par jour-semaine'!A:A,0),MATCH(B5389,'contribution par jour-semaine'!$1:$1,0),4,1,"contribution par jour-semaine")),"")</f>
        <v/>
      </c>
      <c r="D5389" s="4" t="str">
        <f>VLOOKUP(A5389,predictions!A:B,2,FALSE)</f>
        <v>22/06/2020</v>
      </c>
      <c r="E5389" s="4">
        <f t="shared" si="21"/>
        <v>44004</v>
      </c>
    </row>
    <row r="5390" spans="3:5" ht="13" x14ac:dyDescent="0.15">
      <c r="C5390" s="1" t="str">
        <f ca="1">IFERROR(INDIRECT(ADDRESS(MATCH(A5390,'contribution par jour-semaine'!A:A,0),MATCH(B5390,'contribution par jour-semaine'!$1:$1,0),4,1,"contribution par jour-semaine")),"")</f>
        <v/>
      </c>
      <c r="D5390" s="4" t="str">
        <f>VLOOKUP(A5390,predictions!A:B,2,FALSE)</f>
        <v>22/06/2020</v>
      </c>
      <c r="E5390" s="4">
        <f t="shared" si="21"/>
        <v>44004</v>
      </c>
    </row>
    <row r="5391" spans="3:5" ht="13" x14ac:dyDescent="0.15">
      <c r="C5391" s="1" t="str">
        <f ca="1">IFERROR(INDIRECT(ADDRESS(MATCH(A5391,'contribution par jour-semaine'!A:A,0),MATCH(B5391,'contribution par jour-semaine'!$1:$1,0),4,1,"contribution par jour-semaine")),"")</f>
        <v/>
      </c>
      <c r="D5391" s="4" t="str">
        <f>VLOOKUP(A5391,predictions!A:B,2,FALSE)</f>
        <v>22/06/2020</v>
      </c>
      <c r="E5391" s="4">
        <f t="shared" si="21"/>
        <v>44004</v>
      </c>
    </row>
    <row r="5392" spans="3:5" ht="13" x14ac:dyDescent="0.15">
      <c r="C5392" s="1" t="str">
        <f ca="1">IFERROR(INDIRECT(ADDRESS(MATCH(A5392,'contribution par jour-semaine'!A:A,0),MATCH(B5392,'contribution par jour-semaine'!$1:$1,0),4,1,"contribution par jour-semaine")),"")</f>
        <v/>
      </c>
      <c r="D5392" s="4" t="str">
        <f>VLOOKUP(A5392,predictions!A:B,2,FALSE)</f>
        <v>22/06/2020</v>
      </c>
      <c r="E5392" s="4">
        <f t="shared" si="21"/>
        <v>44004</v>
      </c>
    </row>
    <row r="5393" spans="3:5" ht="13" x14ac:dyDescent="0.15">
      <c r="C5393" s="1" t="str">
        <f ca="1">IFERROR(INDIRECT(ADDRESS(MATCH(A5393,'contribution par jour-semaine'!A:A,0),MATCH(B5393,'contribution par jour-semaine'!$1:$1,0),4,1,"contribution par jour-semaine")),"")</f>
        <v/>
      </c>
      <c r="D5393" s="4" t="str">
        <f>VLOOKUP(A5393,predictions!A:B,2,FALSE)</f>
        <v>22/06/2020</v>
      </c>
      <c r="E5393" s="4">
        <f t="shared" si="21"/>
        <v>44004</v>
      </c>
    </row>
    <row r="5394" spans="3:5" ht="13" x14ac:dyDescent="0.15">
      <c r="C5394" s="1" t="str">
        <f ca="1">IFERROR(INDIRECT(ADDRESS(MATCH(A5394,'contribution par jour-semaine'!A:A,0),MATCH(B5394,'contribution par jour-semaine'!$1:$1,0),4,1,"contribution par jour-semaine")),"")</f>
        <v/>
      </c>
      <c r="D5394" s="4" t="str">
        <f>VLOOKUP(A5394,predictions!A:B,2,FALSE)</f>
        <v>22/06/2020</v>
      </c>
      <c r="E5394" s="4">
        <f t="shared" si="21"/>
        <v>44004</v>
      </c>
    </row>
    <row r="5395" spans="3:5" ht="13" x14ac:dyDescent="0.15">
      <c r="C5395" s="1" t="str">
        <f ca="1">IFERROR(INDIRECT(ADDRESS(MATCH(A5395,'contribution par jour-semaine'!A:A,0),MATCH(B5395,'contribution par jour-semaine'!$1:$1,0),4,1,"contribution par jour-semaine")),"")</f>
        <v/>
      </c>
      <c r="D5395" s="4" t="str">
        <f>VLOOKUP(A5395,predictions!A:B,2,FALSE)</f>
        <v>22/06/2020</v>
      </c>
      <c r="E5395" s="4">
        <f t="shared" si="21"/>
        <v>44004</v>
      </c>
    </row>
    <row r="5396" spans="3:5" ht="13" x14ac:dyDescent="0.15">
      <c r="C5396" s="1" t="str">
        <f ca="1">IFERROR(INDIRECT(ADDRESS(MATCH(A5396,'contribution par jour-semaine'!A:A,0),MATCH(B5396,'contribution par jour-semaine'!$1:$1,0),4,1,"contribution par jour-semaine")),"")</f>
        <v/>
      </c>
      <c r="D5396" s="4" t="str">
        <f>VLOOKUP(A5396,predictions!A:B,2,FALSE)</f>
        <v>22/06/2020</v>
      </c>
      <c r="E5396" s="4">
        <f t="shared" si="21"/>
        <v>44004</v>
      </c>
    </row>
    <row r="5397" spans="3:5" ht="13" x14ac:dyDescent="0.15">
      <c r="C5397" s="1" t="str">
        <f ca="1">IFERROR(INDIRECT(ADDRESS(MATCH(A5397,'contribution par jour-semaine'!A:A,0),MATCH(B5397,'contribution par jour-semaine'!$1:$1,0),4,1,"contribution par jour-semaine")),"")</f>
        <v/>
      </c>
      <c r="D5397" s="4" t="str">
        <f>VLOOKUP(A5397,predictions!A:B,2,FALSE)</f>
        <v>22/06/2020</v>
      </c>
      <c r="E5397" s="4">
        <f t="shared" si="21"/>
        <v>44004</v>
      </c>
    </row>
    <row r="5398" spans="3:5" ht="13" x14ac:dyDescent="0.15">
      <c r="C5398" s="1" t="str">
        <f ca="1">IFERROR(INDIRECT(ADDRESS(MATCH(A5398,'contribution par jour-semaine'!A:A,0),MATCH(B5398,'contribution par jour-semaine'!$1:$1,0),4,1,"contribution par jour-semaine")),"")</f>
        <v/>
      </c>
      <c r="D5398" s="4" t="str">
        <f>VLOOKUP(A5398,predictions!A:B,2,FALSE)</f>
        <v>22/06/2020</v>
      </c>
      <c r="E5398" s="4">
        <f t="shared" si="21"/>
        <v>44004</v>
      </c>
    </row>
    <row r="5399" spans="3:5" ht="13" x14ac:dyDescent="0.15">
      <c r="C5399" s="1" t="str">
        <f ca="1">IFERROR(INDIRECT(ADDRESS(MATCH(A5399,'contribution par jour-semaine'!A:A,0),MATCH(B5399,'contribution par jour-semaine'!$1:$1,0),4,1,"contribution par jour-semaine")),"")</f>
        <v/>
      </c>
      <c r="D5399" s="4" t="str">
        <f>VLOOKUP(A5399,predictions!A:B,2,FALSE)</f>
        <v>22/06/2020</v>
      </c>
      <c r="E5399" s="4">
        <f t="shared" si="21"/>
        <v>44004</v>
      </c>
    </row>
    <row r="5400" spans="3:5" ht="13" x14ac:dyDescent="0.15">
      <c r="C5400" s="1" t="str">
        <f ca="1">IFERROR(INDIRECT(ADDRESS(MATCH(A5400,'contribution par jour-semaine'!A:A,0),MATCH(B5400,'contribution par jour-semaine'!$1:$1,0),4,1,"contribution par jour-semaine")),"")</f>
        <v/>
      </c>
      <c r="D5400" s="4" t="str">
        <f>VLOOKUP(A5400,predictions!A:B,2,FALSE)</f>
        <v>22/06/2020</v>
      </c>
      <c r="E5400" s="4">
        <f t="shared" si="21"/>
        <v>44004</v>
      </c>
    </row>
    <row r="5401" spans="3:5" ht="13" x14ac:dyDescent="0.15">
      <c r="C5401" s="1" t="str">
        <f ca="1">IFERROR(INDIRECT(ADDRESS(MATCH(A5401,'contribution par jour-semaine'!A:A,0),MATCH(B5401,'contribution par jour-semaine'!$1:$1,0),4,1,"contribution par jour-semaine")),"")</f>
        <v/>
      </c>
      <c r="D5401" s="4" t="str">
        <f>VLOOKUP(A5401,predictions!A:B,2,FALSE)</f>
        <v>22/06/2020</v>
      </c>
      <c r="E5401" s="4">
        <f t="shared" si="21"/>
        <v>44004</v>
      </c>
    </row>
    <row r="5402" spans="3:5" ht="13" x14ac:dyDescent="0.15">
      <c r="C5402" s="1" t="str">
        <f ca="1">IFERROR(INDIRECT(ADDRESS(MATCH(A5402,'contribution par jour-semaine'!A:A,0),MATCH(B5402,'contribution par jour-semaine'!$1:$1,0),4,1,"contribution par jour-semaine")),"")</f>
        <v/>
      </c>
      <c r="D5402" s="4" t="str">
        <f>VLOOKUP(A5402,predictions!A:B,2,FALSE)</f>
        <v>22/06/2020</v>
      </c>
      <c r="E5402" s="4">
        <f t="shared" si="21"/>
        <v>44004</v>
      </c>
    </row>
    <row r="5403" spans="3:5" ht="13" x14ac:dyDescent="0.15">
      <c r="C5403" s="1" t="str">
        <f ca="1">IFERROR(INDIRECT(ADDRESS(MATCH(A5403,'contribution par jour-semaine'!A:A,0),MATCH(B5403,'contribution par jour-semaine'!$1:$1,0),4,1,"contribution par jour-semaine")),"")</f>
        <v/>
      </c>
      <c r="D5403" s="4" t="str">
        <f>VLOOKUP(A5403,predictions!A:B,2,FALSE)</f>
        <v>22/06/2020</v>
      </c>
      <c r="E5403" s="4">
        <f t="shared" si="21"/>
        <v>44004</v>
      </c>
    </row>
    <row r="5404" spans="3:5" ht="13" x14ac:dyDescent="0.15">
      <c r="C5404" s="1" t="str">
        <f ca="1">IFERROR(INDIRECT(ADDRESS(MATCH(A5404,'contribution par jour-semaine'!A:A,0),MATCH(B5404,'contribution par jour-semaine'!$1:$1,0),4,1,"contribution par jour-semaine")),"")</f>
        <v/>
      </c>
      <c r="D5404" s="4" t="str">
        <f>VLOOKUP(A5404,predictions!A:B,2,FALSE)</f>
        <v>22/06/2020</v>
      </c>
      <c r="E5404" s="4">
        <f t="shared" si="21"/>
        <v>44004</v>
      </c>
    </row>
    <row r="5405" spans="3:5" ht="13" x14ac:dyDescent="0.15">
      <c r="C5405" s="1" t="str">
        <f ca="1">IFERROR(INDIRECT(ADDRESS(MATCH(A5405,'contribution par jour-semaine'!A:A,0),MATCH(B5405,'contribution par jour-semaine'!$1:$1,0),4,1,"contribution par jour-semaine")),"")</f>
        <v/>
      </c>
      <c r="D5405" s="4" t="str">
        <f>VLOOKUP(A5405,predictions!A:B,2,FALSE)</f>
        <v>22/06/2020</v>
      </c>
      <c r="E5405" s="4">
        <f t="shared" si="21"/>
        <v>44004</v>
      </c>
    </row>
    <row r="5406" spans="3:5" ht="13" x14ac:dyDescent="0.15">
      <c r="C5406" s="1" t="str">
        <f ca="1">IFERROR(INDIRECT(ADDRESS(MATCH(A5406,'contribution par jour-semaine'!A:A,0),MATCH(B5406,'contribution par jour-semaine'!$1:$1,0),4,1,"contribution par jour-semaine")),"")</f>
        <v/>
      </c>
      <c r="D5406" s="4" t="str">
        <f>VLOOKUP(A5406,predictions!A:B,2,FALSE)</f>
        <v>22/06/2020</v>
      </c>
      <c r="E5406" s="4">
        <f t="shared" si="21"/>
        <v>44004</v>
      </c>
    </row>
    <row r="5407" spans="3:5" ht="13" x14ac:dyDescent="0.15">
      <c r="C5407" s="1" t="str">
        <f ca="1">IFERROR(INDIRECT(ADDRESS(MATCH(A5407,'contribution par jour-semaine'!A:A,0),MATCH(B5407,'contribution par jour-semaine'!$1:$1,0),4,1,"contribution par jour-semaine")),"")</f>
        <v/>
      </c>
      <c r="D5407" s="4" t="str">
        <f>VLOOKUP(A5407,predictions!A:B,2,FALSE)</f>
        <v>22/06/2020</v>
      </c>
      <c r="E5407" s="4">
        <f t="shared" si="21"/>
        <v>44004</v>
      </c>
    </row>
    <row r="5408" spans="3:5" ht="13" x14ac:dyDescent="0.15">
      <c r="C5408" s="1" t="str">
        <f ca="1">IFERROR(INDIRECT(ADDRESS(MATCH(A5408,'contribution par jour-semaine'!A:A,0),MATCH(B5408,'contribution par jour-semaine'!$1:$1,0),4,1,"contribution par jour-semaine")),"")</f>
        <v/>
      </c>
      <c r="D5408" s="4" t="str">
        <f>VLOOKUP(A5408,predictions!A:B,2,FALSE)</f>
        <v>22/06/2020</v>
      </c>
      <c r="E5408" s="4">
        <f t="shared" si="21"/>
        <v>44004</v>
      </c>
    </row>
    <row r="5409" spans="3:5" ht="13" x14ac:dyDescent="0.15">
      <c r="C5409" s="1" t="str">
        <f ca="1">IFERROR(INDIRECT(ADDRESS(MATCH(A5409,'contribution par jour-semaine'!A:A,0),MATCH(B5409,'contribution par jour-semaine'!$1:$1,0),4,1,"contribution par jour-semaine")),"")</f>
        <v/>
      </c>
      <c r="D5409" s="4" t="str">
        <f>VLOOKUP(A5409,predictions!A:B,2,FALSE)</f>
        <v>22/06/2020</v>
      </c>
      <c r="E5409" s="4">
        <f t="shared" si="21"/>
        <v>44004</v>
      </c>
    </row>
    <row r="5410" spans="3:5" ht="13" x14ac:dyDescent="0.15">
      <c r="C5410" s="1" t="str">
        <f ca="1">IFERROR(INDIRECT(ADDRESS(MATCH(A5410,'contribution par jour-semaine'!A:A,0),MATCH(B5410,'contribution par jour-semaine'!$1:$1,0),4,1,"contribution par jour-semaine")),"")</f>
        <v/>
      </c>
      <c r="D5410" s="4" t="str">
        <f>VLOOKUP(A5410,predictions!A:B,2,FALSE)</f>
        <v>22/06/2020</v>
      </c>
      <c r="E5410" s="4">
        <f t="shared" si="21"/>
        <v>44004</v>
      </c>
    </row>
    <row r="5411" spans="3:5" ht="13" x14ac:dyDescent="0.15">
      <c r="C5411" s="1" t="str">
        <f ca="1">IFERROR(INDIRECT(ADDRESS(MATCH(A5411,'contribution par jour-semaine'!A:A,0),MATCH(B5411,'contribution par jour-semaine'!$1:$1,0),4,1,"contribution par jour-semaine")),"")</f>
        <v/>
      </c>
      <c r="D5411" s="4" t="str">
        <f>VLOOKUP(A5411,predictions!A:B,2,FALSE)</f>
        <v>22/06/2020</v>
      </c>
      <c r="E5411" s="4">
        <f t="shared" si="21"/>
        <v>44004</v>
      </c>
    </row>
    <row r="5412" spans="3:5" ht="13" x14ac:dyDescent="0.15">
      <c r="C5412" s="1" t="str">
        <f ca="1">IFERROR(INDIRECT(ADDRESS(MATCH(A5412,'contribution par jour-semaine'!A:A,0),MATCH(B5412,'contribution par jour-semaine'!$1:$1,0),4,1,"contribution par jour-semaine")),"")</f>
        <v/>
      </c>
      <c r="D5412" s="4" t="str">
        <f>VLOOKUP(A5412,predictions!A:B,2,FALSE)</f>
        <v>22/06/2020</v>
      </c>
      <c r="E5412" s="4">
        <f t="shared" si="21"/>
        <v>44004</v>
      </c>
    </row>
    <row r="5413" spans="3:5" ht="13" x14ac:dyDescent="0.15">
      <c r="C5413" s="1" t="str">
        <f ca="1">IFERROR(INDIRECT(ADDRESS(MATCH(A5413,'contribution par jour-semaine'!A:A,0),MATCH(B5413,'contribution par jour-semaine'!$1:$1,0),4,1,"contribution par jour-semaine")),"")</f>
        <v/>
      </c>
      <c r="D5413" s="4" t="str">
        <f>VLOOKUP(A5413,predictions!A:B,2,FALSE)</f>
        <v>22/06/2020</v>
      </c>
      <c r="E5413" s="4">
        <f t="shared" si="21"/>
        <v>44004</v>
      </c>
    </row>
    <row r="5414" spans="3:5" ht="13" x14ac:dyDescent="0.15">
      <c r="C5414" s="1" t="str">
        <f ca="1">IFERROR(INDIRECT(ADDRESS(MATCH(A5414,'contribution par jour-semaine'!A:A,0),MATCH(B5414,'contribution par jour-semaine'!$1:$1,0),4,1,"contribution par jour-semaine")),"")</f>
        <v/>
      </c>
      <c r="D5414" s="4" t="str">
        <f>VLOOKUP(A5414,predictions!A:B,2,FALSE)</f>
        <v>22/06/2020</v>
      </c>
      <c r="E5414" s="4">
        <f t="shared" si="21"/>
        <v>44004</v>
      </c>
    </row>
    <row r="5415" spans="3:5" ht="13" x14ac:dyDescent="0.15">
      <c r="C5415" s="1" t="str">
        <f ca="1">IFERROR(INDIRECT(ADDRESS(MATCH(A5415,'contribution par jour-semaine'!A:A,0),MATCH(B5415,'contribution par jour-semaine'!$1:$1,0),4,1,"contribution par jour-semaine")),"")</f>
        <v/>
      </c>
      <c r="D5415" s="4" t="str">
        <f>VLOOKUP(A5415,predictions!A:B,2,FALSE)</f>
        <v>22/06/2020</v>
      </c>
      <c r="E5415" s="4">
        <f t="shared" si="21"/>
        <v>44004</v>
      </c>
    </row>
    <row r="5416" spans="3:5" ht="13" x14ac:dyDescent="0.15">
      <c r="C5416" s="1" t="str">
        <f ca="1">IFERROR(INDIRECT(ADDRESS(MATCH(A5416,'contribution par jour-semaine'!A:A,0),MATCH(B5416,'contribution par jour-semaine'!$1:$1,0),4,1,"contribution par jour-semaine")),"")</f>
        <v/>
      </c>
      <c r="D5416" s="4" t="str">
        <f>VLOOKUP(A5416,predictions!A:B,2,FALSE)</f>
        <v>22/06/2020</v>
      </c>
      <c r="E5416" s="4">
        <f t="shared" si="21"/>
        <v>44004</v>
      </c>
    </row>
    <row r="5417" spans="3:5" ht="13" x14ac:dyDescent="0.15">
      <c r="C5417" s="1" t="str">
        <f ca="1">IFERROR(INDIRECT(ADDRESS(MATCH(A5417,'contribution par jour-semaine'!A:A,0),MATCH(B5417,'contribution par jour-semaine'!$1:$1,0),4,1,"contribution par jour-semaine")),"")</f>
        <v/>
      </c>
      <c r="D5417" s="4" t="str">
        <f>VLOOKUP(A5417,predictions!A:B,2,FALSE)</f>
        <v>22/06/2020</v>
      </c>
      <c r="E5417" s="4">
        <f t="shared" si="21"/>
        <v>44004</v>
      </c>
    </row>
    <row r="5418" spans="3:5" ht="13" x14ac:dyDescent="0.15">
      <c r="C5418" s="1" t="str">
        <f ca="1">IFERROR(INDIRECT(ADDRESS(MATCH(A5418,'contribution par jour-semaine'!A:A,0),MATCH(B5418,'contribution par jour-semaine'!$1:$1,0),4,1,"contribution par jour-semaine")),"")</f>
        <v/>
      </c>
      <c r="D5418" s="4" t="str">
        <f>VLOOKUP(A5418,predictions!A:B,2,FALSE)</f>
        <v>22/06/2020</v>
      </c>
      <c r="E5418" s="4">
        <f t="shared" si="21"/>
        <v>44004</v>
      </c>
    </row>
    <row r="5419" spans="3:5" ht="13" x14ac:dyDescent="0.15">
      <c r="C5419" s="1" t="str">
        <f ca="1">IFERROR(INDIRECT(ADDRESS(MATCH(A5419,'contribution par jour-semaine'!A:A,0),MATCH(B5419,'contribution par jour-semaine'!$1:$1,0),4,1,"contribution par jour-semaine")),"")</f>
        <v/>
      </c>
      <c r="D5419" s="4" t="str">
        <f>VLOOKUP(A5419,predictions!A:B,2,FALSE)</f>
        <v>22/06/2020</v>
      </c>
      <c r="E5419" s="4">
        <f t="shared" si="21"/>
        <v>44004</v>
      </c>
    </row>
    <row r="5420" spans="3:5" ht="13" x14ac:dyDescent="0.15">
      <c r="C5420" s="1" t="str">
        <f ca="1">IFERROR(INDIRECT(ADDRESS(MATCH(A5420,'contribution par jour-semaine'!A:A,0),MATCH(B5420,'contribution par jour-semaine'!$1:$1,0),4,1,"contribution par jour-semaine")),"")</f>
        <v/>
      </c>
      <c r="D5420" s="4" t="str">
        <f>VLOOKUP(A5420,predictions!A:B,2,FALSE)</f>
        <v>22/06/2020</v>
      </c>
      <c r="E5420" s="4">
        <f t="shared" si="21"/>
        <v>44004</v>
      </c>
    </row>
    <row r="5421" spans="3:5" ht="13" x14ac:dyDescent="0.15">
      <c r="C5421" s="1" t="str">
        <f ca="1">IFERROR(INDIRECT(ADDRESS(MATCH(A5421,'contribution par jour-semaine'!A:A,0),MATCH(B5421,'contribution par jour-semaine'!$1:$1,0),4,1,"contribution par jour-semaine")),"")</f>
        <v/>
      </c>
      <c r="D5421" s="4" t="str">
        <f>VLOOKUP(A5421,predictions!A:B,2,FALSE)</f>
        <v>22/06/2020</v>
      </c>
      <c r="E5421" s="4">
        <f t="shared" si="21"/>
        <v>44004</v>
      </c>
    </row>
    <row r="5422" spans="3:5" ht="13" x14ac:dyDescent="0.15">
      <c r="C5422" s="1" t="str">
        <f ca="1">IFERROR(INDIRECT(ADDRESS(MATCH(A5422,'contribution par jour-semaine'!A:A,0),MATCH(B5422,'contribution par jour-semaine'!$1:$1,0),4,1,"contribution par jour-semaine")),"")</f>
        <v/>
      </c>
      <c r="D5422" s="4" t="str">
        <f>VLOOKUP(A5422,predictions!A:B,2,FALSE)</f>
        <v>22/06/2020</v>
      </c>
      <c r="E5422" s="4">
        <f t="shared" si="21"/>
        <v>44004</v>
      </c>
    </row>
    <row r="5423" spans="3:5" ht="13" x14ac:dyDescent="0.15">
      <c r="C5423" s="1" t="str">
        <f ca="1">IFERROR(INDIRECT(ADDRESS(MATCH(A5423,'contribution par jour-semaine'!A:A,0),MATCH(B5423,'contribution par jour-semaine'!$1:$1,0),4,1,"contribution par jour-semaine")),"")</f>
        <v/>
      </c>
      <c r="D5423" s="4" t="str">
        <f>VLOOKUP(A5423,predictions!A:B,2,FALSE)</f>
        <v>22/06/2020</v>
      </c>
      <c r="E5423" s="4">
        <f t="shared" si="21"/>
        <v>44004</v>
      </c>
    </row>
    <row r="5424" spans="3:5" ht="13" x14ac:dyDescent="0.15">
      <c r="C5424" s="1" t="str">
        <f ca="1">IFERROR(INDIRECT(ADDRESS(MATCH(A5424,'contribution par jour-semaine'!A:A,0),MATCH(B5424,'contribution par jour-semaine'!$1:$1,0),4,1,"contribution par jour-semaine")),"")</f>
        <v/>
      </c>
      <c r="D5424" s="4" t="str">
        <f>VLOOKUP(A5424,predictions!A:B,2,FALSE)</f>
        <v>22/06/2020</v>
      </c>
      <c r="E5424" s="4">
        <f t="shared" si="21"/>
        <v>44004</v>
      </c>
    </row>
    <row r="5425" spans="3:5" ht="13" x14ac:dyDescent="0.15">
      <c r="C5425" s="1" t="str">
        <f ca="1">IFERROR(INDIRECT(ADDRESS(MATCH(A5425,'contribution par jour-semaine'!A:A,0),MATCH(B5425,'contribution par jour-semaine'!$1:$1,0),4,1,"contribution par jour-semaine")),"")</f>
        <v/>
      </c>
      <c r="D5425" s="4" t="str">
        <f>VLOOKUP(A5425,predictions!A:B,2,FALSE)</f>
        <v>22/06/2020</v>
      </c>
      <c r="E5425" s="4">
        <f t="shared" si="21"/>
        <v>44004</v>
      </c>
    </row>
    <row r="5426" spans="3:5" ht="13" x14ac:dyDescent="0.15">
      <c r="C5426" s="1" t="str">
        <f ca="1">IFERROR(INDIRECT(ADDRESS(MATCH(A5426,'contribution par jour-semaine'!A:A,0),MATCH(B5426,'contribution par jour-semaine'!$1:$1,0),4,1,"contribution par jour-semaine")),"")</f>
        <v/>
      </c>
      <c r="D5426" s="4" t="str">
        <f>VLOOKUP(A5426,predictions!A:B,2,FALSE)</f>
        <v>22/06/2020</v>
      </c>
      <c r="E5426" s="4">
        <f t="shared" si="21"/>
        <v>44004</v>
      </c>
    </row>
    <row r="5427" spans="3:5" ht="13" x14ac:dyDescent="0.15">
      <c r="C5427" s="1" t="str">
        <f ca="1">IFERROR(INDIRECT(ADDRESS(MATCH(A5427,'contribution par jour-semaine'!A:A,0),MATCH(B5427,'contribution par jour-semaine'!$1:$1,0),4,1,"contribution par jour-semaine")),"")</f>
        <v/>
      </c>
      <c r="D5427" s="4" t="str">
        <f>VLOOKUP(A5427,predictions!A:B,2,FALSE)</f>
        <v>22/06/2020</v>
      </c>
      <c r="E5427" s="4">
        <f t="shared" si="21"/>
        <v>44004</v>
      </c>
    </row>
    <row r="5428" spans="3:5" ht="13" x14ac:dyDescent="0.15">
      <c r="C5428" s="1" t="str">
        <f ca="1">IFERROR(INDIRECT(ADDRESS(MATCH(A5428,'contribution par jour-semaine'!A:A,0),MATCH(B5428,'contribution par jour-semaine'!$1:$1,0),4,1,"contribution par jour-semaine")),"")</f>
        <v/>
      </c>
      <c r="D5428" s="4" t="str">
        <f>VLOOKUP(A5428,predictions!A:B,2,FALSE)</f>
        <v>22/06/2020</v>
      </c>
      <c r="E5428" s="4">
        <f t="shared" si="21"/>
        <v>44004</v>
      </c>
    </row>
    <row r="5429" spans="3:5" ht="13" x14ac:dyDescent="0.15">
      <c r="C5429" s="1" t="str">
        <f ca="1">IFERROR(INDIRECT(ADDRESS(MATCH(A5429,'contribution par jour-semaine'!A:A,0),MATCH(B5429,'contribution par jour-semaine'!$1:$1,0),4,1,"contribution par jour-semaine")),"")</f>
        <v/>
      </c>
      <c r="D5429" s="4" t="str">
        <f>VLOOKUP(A5429,predictions!A:B,2,FALSE)</f>
        <v>22/06/2020</v>
      </c>
      <c r="E5429" s="4">
        <f t="shared" si="21"/>
        <v>44004</v>
      </c>
    </row>
    <row r="5430" spans="3:5" ht="13" x14ac:dyDescent="0.15">
      <c r="C5430" s="1" t="str">
        <f ca="1">IFERROR(INDIRECT(ADDRESS(MATCH(A5430,'contribution par jour-semaine'!A:A,0),MATCH(B5430,'contribution par jour-semaine'!$1:$1,0),4,1,"contribution par jour-semaine")),"")</f>
        <v/>
      </c>
      <c r="D5430" s="4" t="str">
        <f>VLOOKUP(A5430,predictions!A:B,2,FALSE)</f>
        <v>22/06/2020</v>
      </c>
      <c r="E5430" s="4">
        <f t="shared" si="21"/>
        <v>44004</v>
      </c>
    </row>
    <row r="5431" spans="3:5" ht="13" x14ac:dyDescent="0.15">
      <c r="C5431" s="1" t="str">
        <f ca="1">IFERROR(INDIRECT(ADDRESS(MATCH(A5431,'contribution par jour-semaine'!A:A,0),MATCH(B5431,'contribution par jour-semaine'!$1:$1,0),4,1,"contribution par jour-semaine")),"")</f>
        <v/>
      </c>
      <c r="D5431" s="4" t="str">
        <f>VLOOKUP(A5431,predictions!A:B,2,FALSE)</f>
        <v>22/06/2020</v>
      </c>
      <c r="E5431" s="4">
        <f t="shared" si="21"/>
        <v>44004</v>
      </c>
    </row>
    <row r="5432" spans="3:5" ht="13" x14ac:dyDescent="0.15">
      <c r="C5432" s="1" t="str">
        <f ca="1">IFERROR(INDIRECT(ADDRESS(MATCH(A5432,'contribution par jour-semaine'!A:A,0),MATCH(B5432,'contribution par jour-semaine'!$1:$1,0),4,1,"contribution par jour-semaine")),"")</f>
        <v/>
      </c>
      <c r="D5432" s="4" t="str">
        <f>VLOOKUP(A5432,predictions!A:B,2,FALSE)</f>
        <v>22/06/2020</v>
      </c>
      <c r="E5432" s="4">
        <f t="shared" si="21"/>
        <v>44004</v>
      </c>
    </row>
    <row r="5433" spans="3:5" ht="13" x14ac:dyDescent="0.15">
      <c r="C5433" s="1" t="str">
        <f ca="1">IFERROR(INDIRECT(ADDRESS(MATCH(A5433,'contribution par jour-semaine'!A:A,0),MATCH(B5433,'contribution par jour-semaine'!$1:$1,0),4,1,"contribution par jour-semaine")),"")</f>
        <v/>
      </c>
      <c r="D5433" s="4" t="str">
        <f>VLOOKUP(A5433,predictions!A:B,2,FALSE)</f>
        <v>22/06/2020</v>
      </c>
      <c r="E5433" s="4">
        <f t="shared" si="21"/>
        <v>44004</v>
      </c>
    </row>
    <row r="5434" spans="3:5" ht="13" x14ac:dyDescent="0.15">
      <c r="C5434" s="1" t="str">
        <f ca="1">IFERROR(INDIRECT(ADDRESS(MATCH(A5434,'contribution par jour-semaine'!A:A,0),MATCH(B5434,'contribution par jour-semaine'!$1:$1,0),4,1,"contribution par jour-semaine")),"")</f>
        <v/>
      </c>
      <c r="D5434" s="4" t="str">
        <f>VLOOKUP(A5434,predictions!A:B,2,FALSE)</f>
        <v>22/06/2020</v>
      </c>
      <c r="E5434" s="4">
        <f t="shared" si="21"/>
        <v>44004</v>
      </c>
    </row>
    <row r="5435" spans="3:5" ht="13" x14ac:dyDescent="0.15">
      <c r="C5435" s="1" t="str">
        <f ca="1">IFERROR(INDIRECT(ADDRESS(MATCH(A5435,'contribution par jour-semaine'!A:A,0),MATCH(B5435,'contribution par jour-semaine'!$1:$1,0),4,1,"contribution par jour-semaine")),"")</f>
        <v/>
      </c>
      <c r="D5435" s="4" t="str">
        <f>VLOOKUP(A5435,predictions!A:B,2,FALSE)</f>
        <v>22/06/2020</v>
      </c>
      <c r="E5435" s="4">
        <f t="shared" si="21"/>
        <v>44004</v>
      </c>
    </row>
    <row r="5436" spans="3:5" ht="13" x14ac:dyDescent="0.15">
      <c r="C5436" s="1" t="str">
        <f ca="1">IFERROR(INDIRECT(ADDRESS(MATCH(A5436,'contribution par jour-semaine'!A:A,0),MATCH(B5436,'contribution par jour-semaine'!$1:$1,0),4,1,"contribution par jour-semaine")),"")</f>
        <v/>
      </c>
      <c r="D5436" s="4" t="str">
        <f>VLOOKUP(A5436,predictions!A:B,2,FALSE)</f>
        <v>22/06/2020</v>
      </c>
      <c r="E5436" s="4">
        <f t="shared" si="21"/>
        <v>44004</v>
      </c>
    </row>
    <row r="5437" spans="3:5" ht="13" x14ac:dyDescent="0.15">
      <c r="C5437" s="1" t="str">
        <f ca="1">IFERROR(INDIRECT(ADDRESS(MATCH(A5437,'contribution par jour-semaine'!A:A,0),MATCH(B5437,'contribution par jour-semaine'!$1:$1,0),4,1,"contribution par jour-semaine")),"")</f>
        <v/>
      </c>
      <c r="D5437" s="4" t="str">
        <f>VLOOKUP(A5437,predictions!A:B,2,FALSE)</f>
        <v>22/06/2020</v>
      </c>
      <c r="E5437" s="4">
        <f t="shared" si="21"/>
        <v>44004</v>
      </c>
    </row>
    <row r="5438" spans="3:5" ht="13" x14ac:dyDescent="0.15">
      <c r="C5438" s="1" t="str">
        <f ca="1">IFERROR(INDIRECT(ADDRESS(MATCH(A5438,'contribution par jour-semaine'!A:A,0),MATCH(B5438,'contribution par jour-semaine'!$1:$1,0),4,1,"contribution par jour-semaine")),"")</f>
        <v/>
      </c>
      <c r="D5438" s="4" t="str">
        <f>VLOOKUP(A5438,predictions!A:B,2,FALSE)</f>
        <v>22/06/2020</v>
      </c>
      <c r="E5438" s="4">
        <f t="shared" si="21"/>
        <v>44004</v>
      </c>
    </row>
    <row r="5439" spans="3:5" ht="13" x14ac:dyDescent="0.15">
      <c r="C5439" s="1" t="str">
        <f ca="1">IFERROR(INDIRECT(ADDRESS(MATCH(A5439,'contribution par jour-semaine'!A:A,0),MATCH(B5439,'contribution par jour-semaine'!$1:$1,0),4,1,"contribution par jour-semaine")),"")</f>
        <v/>
      </c>
      <c r="D5439" s="4" t="str">
        <f>VLOOKUP(A5439,predictions!A:B,2,FALSE)</f>
        <v>22/06/2020</v>
      </c>
      <c r="E5439" s="4">
        <f t="shared" si="21"/>
        <v>44004</v>
      </c>
    </row>
    <row r="5440" spans="3:5" ht="13" x14ac:dyDescent="0.15">
      <c r="C5440" s="1" t="str">
        <f ca="1">IFERROR(INDIRECT(ADDRESS(MATCH(A5440,'contribution par jour-semaine'!A:A,0),MATCH(B5440,'contribution par jour-semaine'!$1:$1,0),4,1,"contribution par jour-semaine")),"")</f>
        <v/>
      </c>
      <c r="D5440" s="4" t="str">
        <f>VLOOKUP(A5440,predictions!A:B,2,FALSE)</f>
        <v>22/06/2020</v>
      </c>
      <c r="E5440" s="4">
        <f t="shared" si="21"/>
        <v>44004</v>
      </c>
    </row>
    <row r="5441" spans="3:5" ht="13" x14ac:dyDescent="0.15">
      <c r="C5441" s="1" t="str">
        <f ca="1">IFERROR(INDIRECT(ADDRESS(MATCH(A5441,'contribution par jour-semaine'!A:A,0),MATCH(B5441,'contribution par jour-semaine'!$1:$1,0),4,1,"contribution par jour-semaine")),"")</f>
        <v/>
      </c>
      <c r="D5441" s="4" t="str">
        <f>VLOOKUP(A5441,predictions!A:B,2,FALSE)</f>
        <v>22/06/2020</v>
      </c>
      <c r="E5441" s="4">
        <f t="shared" si="21"/>
        <v>44004</v>
      </c>
    </row>
    <row r="5442" spans="3:5" ht="13" x14ac:dyDescent="0.15">
      <c r="C5442" s="1" t="str">
        <f ca="1">IFERROR(INDIRECT(ADDRESS(MATCH(A5442,'contribution par jour-semaine'!A:A,0),MATCH(B5442,'contribution par jour-semaine'!$1:$1,0),4,1,"contribution par jour-semaine")),"")</f>
        <v/>
      </c>
      <c r="D5442" s="4" t="str">
        <f>VLOOKUP(A5442,predictions!A:B,2,FALSE)</f>
        <v>22/06/2020</v>
      </c>
      <c r="E5442" s="4">
        <f t="shared" si="21"/>
        <v>44004</v>
      </c>
    </row>
    <row r="5443" spans="3:5" ht="13" x14ac:dyDescent="0.15">
      <c r="C5443" s="1" t="str">
        <f ca="1">IFERROR(INDIRECT(ADDRESS(MATCH(A5443,'contribution par jour-semaine'!A:A,0),MATCH(B5443,'contribution par jour-semaine'!$1:$1,0),4,1,"contribution par jour-semaine")),"")</f>
        <v/>
      </c>
      <c r="D5443" s="4" t="str">
        <f>VLOOKUP(A5443,predictions!A:B,2,FALSE)</f>
        <v>22/06/2020</v>
      </c>
      <c r="E5443" s="4">
        <f t="shared" si="21"/>
        <v>44004</v>
      </c>
    </row>
    <row r="5444" spans="3:5" ht="13" x14ac:dyDescent="0.15">
      <c r="C5444" s="1" t="str">
        <f ca="1">IFERROR(INDIRECT(ADDRESS(MATCH(A5444,'contribution par jour-semaine'!A:A,0),MATCH(B5444,'contribution par jour-semaine'!$1:$1,0),4,1,"contribution par jour-semaine")),"")</f>
        <v/>
      </c>
      <c r="D5444" s="4" t="str">
        <f>VLOOKUP(A5444,predictions!A:B,2,FALSE)</f>
        <v>22/06/2020</v>
      </c>
      <c r="E5444" s="4">
        <f t="shared" si="21"/>
        <v>44004</v>
      </c>
    </row>
    <row r="5445" spans="3:5" ht="13" x14ac:dyDescent="0.15">
      <c r="C5445" s="1" t="str">
        <f ca="1">IFERROR(INDIRECT(ADDRESS(MATCH(A5445,'contribution par jour-semaine'!A:A,0),MATCH(B5445,'contribution par jour-semaine'!$1:$1,0),4,1,"contribution par jour-semaine")),"")</f>
        <v/>
      </c>
      <c r="D5445" s="4" t="str">
        <f>VLOOKUP(A5445,predictions!A:B,2,FALSE)</f>
        <v>22/06/2020</v>
      </c>
      <c r="E5445" s="4">
        <f t="shared" si="21"/>
        <v>44004</v>
      </c>
    </row>
    <row r="5446" spans="3:5" ht="13" x14ac:dyDescent="0.15">
      <c r="C5446" s="1" t="str">
        <f ca="1">IFERROR(INDIRECT(ADDRESS(MATCH(A5446,'contribution par jour-semaine'!A:A,0),MATCH(B5446,'contribution par jour-semaine'!$1:$1,0),4,1,"contribution par jour-semaine")),"")</f>
        <v/>
      </c>
      <c r="D5446" s="4" t="str">
        <f>VLOOKUP(A5446,predictions!A:B,2,FALSE)</f>
        <v>22/06/2020</v>
      </c>
      <c r="E5446" s="4">
        <f t="shared" si="21"/>
        <v>44004</v>
      </c>
    </row>
    <row r="5447" spans="3:5" ht="13" x14ac:dyDescent="0.15">
      <c r="C5447" s="1" t="str">
        <f ca="1">IFERROR(INDIRECT(ADDRESS(MATCH(A5447,'contribution par jour-semaine'!A:A,0),MATCH(B5447,'contribution par jour-semaine'!$1:$1,0),4,1,"contribution par jour-semaine")),"")</f>
        <v/>
      </c>
      <c r="D5447" s="4" t="str">
        <f>VLOOKUP(A5447,predictions!A:B,2,FALSE)</f>
        <v>22/06/2020</v>
      </c>
      <c r="E5447" s="4">
        <f t="shared" si="21"/>
        <v>44004</v>
      </c>
    </row>
    <row r="5448" spans="3:5" ht="13" x14ac:dyDescent="0.15">
      <c r="C5448" s="1" t="str">
        <f ca="1">IFERROR(INDIRECT(ADDRESS(MATCH(A5448,'contribution par jour-semaine'!A:A,0),MATCH(B5448,'contribution par jour-semaine'!$1:$1,0),4,1,"contribution par jour-semaine")),"")</f>
        <v/>
      </c>
      <c r="D5448" s="4" t="str">
        <f>VLOOKUP(A5448,predictions!A:B,2,FALSE)</f>
        <v>22/06/2020</v>
      </c>
      <c r="E5448" s="4">
        <f t="shared" si="21"/>
        <v>44004</v>
      </c>
    </row>
    <row r="5449" spans="3:5" ht="13" x14ac:dyDescent="0.15">
      <c r="C5449" s="1" t="str">
        <f ca="1">IFERROR(INDIRECT(ADDRESS(MATCH(A5449,'contribution par jour-semaine'!A:A,0),MATCH(B5449,'contribution par jour-semaine'!$1:$1,0),4,1,"contribution par jour-semaine")),"")</f>
        <v/>
      </c>
      <c r="D5449" s="4" t="str">
        <f>VLOOKUP(A5449,predictions!A:B,2,FALSE)</f>
        <v>22/06/2020</v>
      </c>
      <c r="E5449" s="4">
        <f t="shared" si="21"/>
        <v>44004</v>
      </c>
    </row>
    <row r="5450" spans="3:5" ht="13" x14ac:dyDescent="0.15">
      <c r="C5450" s="1" t="str">
        <f ca="1">IFERROR(INDIRECT(ADDRESS(MATCH(A5450,'contribution par jour-semaine'!A:A,0),MATCH(B5450,'contribution par jour-semaine'!$1:$1,0),4,1,"contribution par jour-semaine")),"")</f>
        <v/>
      </c>
      <c r="D5450" s="4" t="str">
        <f>VLOOKUP(A5450,predictions!A:B,2,FALSE)</f>
        <v>22/06/2020</v>
      </c>
      <c r="E5450" s="4">
        <f t="shared" si="21"/>
        <v>44004</v>
      </c>
    </row>
    <row r="5451" spans="3:5" ht="13" x14ac:dyDescent="0.15">
      <c r="C5451" s="1" t="str">
        <f ca="1">IFERROR(INDIRECT(ADDRESS(MATCH(A5451,'contribution par jour-semaine'!A:A,0),MATCH(B5451,'contribution par jour-semaine'!$1:$1,0),4,1,"contribution par jour-semaine")),"")</f>
        <v/>
      </c>
      <c r="D5451" s="4" t="str">
        <f>VLOOKUP(A5451,predictions!A:B,2,FALSE)</f>
        <v>22/06/2020</v>
      </c>
      <c r="E5451" s="4">
        <f t="shared" si="21"/>
        <v>44004</v>
      </c>
    </row>
    <row r="5452" spans="3:5" ht="13" x14ac:dyDescent="0.15">
      <c r="C5452" s="1" t="str">
        <f ca="1">IFERROR(INDIRECT(ADDRESS(MATCH(A5452,'contribution par jour-semaine'!A:A,0),MATCH(B5452,'contribution par jour-semaine'!$1:$1,0),4,1,"contribution par jour-semaine")),"")</f>
        <v/>
      </c>
      <c r="D5452" s="4" t="str">
        <f>VLOOKUP(A5452,predictions!A:B,2,FALSE)</f>
        <v>22/06/2020</v>
      </c>
      <c r="E5452" s="4">
        <f t="shared" si="21"/>
        <v>44004</v>
      </c>
    </row>
    <row r="5453" spans="3:5" ht="13" x14ac:dyDescent="0.15">
      <c r="C5453" s="1" t="str">
        <f ca="1">IFERROR(INDIRECT(ADDRESS(MATCH(A5453,'contribution par jour-semaine'!A:A,0),MATCH(B5453,'contribution par jour-semaine'!$1:$1,0),4,1,"contribution par jour-semaine")),"")</f>
        <v/>
      </c>
      <c r="D5453" s="4" t="str">
        <f>VLOOKUP(A5453,predictions!A:B,2,FALSE)</f>
        <v>22/06/2020</v>
      </c>
      <c r="E5453" s="4">
        <f t="shared" si="21"/>
        <v>44004</v>
      </c>
    </row>
    <row r="5454" spans="3:5" ht="13" x14ac:dyDescent="0.15">
      <c r="C5454" s="1" t="str">
        <f ca="1">IFERROR(INDIRECT(ADDRESS(MATCH(A5454,'contribution par jour-semaine'!A:A,0),MATCH(B5454,'contribution par jour-semaine'!$1:$1,0),4,1,"contribution par jour-semaine")),"")</f>
        <v/>
      </c>
      <c r="D5454" s="4" t="str">
        <f>VLOOKUP(A5454,predictions!A:B,2,FALSE)</f>
        <v>22/06/2020</v>
      </c>
      <c r="E5454" s="4">
        <f t="shared" si="21"/>
        <v>44004</v>
      </c>
    </row>
    <row r="5455" spans="3:5" ht="13" x14ac:dyDescent="0.15">
      <c r="C5455" s="1" t="str">
        <f ca="1">IFERROR(INDIRECT(ADDRESS(MATCH(A5455,'contribution par jour-semaine'!A:A,0),MATCH(B5455,'contribution par jour-semaine'!$1:$1,0),4,1,"contribution par jour-semaine")),"")</f>
        <v/>
      </c>
      <c r="D5455" s="4" t="str">
        <f>VLOOKUP(A5455,predictions!A:B,2,FALSE)</f>
        <v>22/06/2020</v>
      </c>
      <c r="E5455" s="4">
        <f t="shared" si="21"/>
        <v>44004</v>
      </c>
    </row>
    <row r="5456" spans="3:5" ht="13" x14ac:dyDescent="0.15">
      <c r="C5456" s="1" t="str">
        <f ca="1">IFERROR(INDIRECT(ADDRESS(MATCH(A5456,'contribution par jour-semaine'!A:A,0),MATCH(B5456,'contribution par jour-semaine'!$1:$1,0),4,1,"contribution par jour-semaine")),"")</f>
        <v/>
      </c>
      <c r="D5456" s="4" t="str">
        <f>VLOOKUP(A5456,predictions!A:B,2,FALSE)</f>
        <v>22/06/2020</v>
      </c>
      <c r="E5456" s="4">
        <f t="shared" si="21"/>
        <v>44004</v>
      </c>
    </row>
    <row r="5457" spans="3:5" ht="13" x14ac:dyDescent="0.15">
      <c r="C5457" s="1" t="str">
        <f ca="1">IFERROR(INDIRECT(ADDRESS(MATCH(A5457,'contribution par jour-semaine'!A:A,0),MATCH(B5457,'contribution par jour-semaine'!$1:$1,0),4,1,"contribution par jour-semaine")),"")</f>
        <v/>
      </c>
      <c r="D5457" s="4" t="str">
        <f>VLOOKUP(A5457,predictions!A:B,2,FALSE)</f>
        <v>22/06/2020</v>
      </c>
      <c r="E5457" s="4">
        <f t="shared" si="21"/>
        <v>44004</v>
      </c>
    </row>
    <row r="5458" spans="3:5" ht="13" x14ac:dyDescent="0.15">
      <c r="C5458" s="1" t="str">
        <f ca="1">IFERROR(INDIRECT(ADDRESS(MATCH(A5458,'contribution par jour-semaine'!A:A,0),MATCH(B5458,'contribution par jour-semaine'!$1:$1,0),4,1,"contribution par jour-semaine")),"")</f>
        <v/>
      </c>
      <c r="D5458" s="4" t="str">
        <f>VLOOKUP(A5458,predictions!A:B,2,FALSE)</f>
        <v>22/06/2020</v>
      </c>
      <c r="E5458" s="4">
        <f t="shared" si="21"/>
        <v>44004</v>
      </c>
    </row>
    <row r="5459" spans="3:5" ht="13" x14ac:dyDescent="0.15">
      <c r="C5459" s="1" t="str">
        <f ca="1">IFERROR(INDIRECT(ADDRESS(MATCH(A5459,'contribution par jour-semaine'!A:A,0),MATCH(B5459,'contribution par jour-semaine'!$1:$1,0),4,1,"contribution par jour-semaine")),"")</f>
        <v/>
      </c>
      <c r="D5459" s="4" t="str">
        <f>VLOOKUP(A5459,predictions!A:B,2,FALSE)</f>
        <v>22/06/2020</v>
      </c>
      <c r="E5459" s="4">
        <f t="shared" si="21"/>
        <v>44004</v>
      </c>
    </row>
    <row r="5460" spans="3:5" ht="13" x14ac:dyDescent="0.15">
      <c r="C5460" s="1" t="str">
        <f ca="1">IFERROR(INDIRECT(ADDRESS(MATCH(A5460,'contribution par jour-semaine'!A:A,0),MATCH(B5460,'contribution par jour-semaine'!$1:$1,0),4,1,"contribution par jour-semaine")),"")</f>
        <v/>
      </c>
      <c r="D5460" s="4" t="str">
        <f>VLOOKUP(A5460,predictions!A:B,2,FALSE)</f>
        <v>22/06/2020</v>
      </c>
      <c r="E5460" s="4">
        <f t="shared" si="21"/>
        <v>44004</v>
      </c>
    </row>
    <row r="5461" spans="3:5" ht="13" x14ac:dyDescent="0.15">
      <c r="C5461" s="1" t="str">
        <f ca="1">IFERROR(INDIRECT(ADDRESS(MATCH(A5461,'contribution par jour-semaine'!A:A,0),MATCH(B5461,'contribution par jour-semaine'!$1:$1,0),4,1,"contribution par jour-semaine")),"")</f>
        <v/>
      </c>
      <c r="D5461" s="4" t="str">
        <f>VLOOKUP(A5461,predictions!A:B,2,FALSE)</f>
        <v>22/06/2020</v>
      </c>
      <c r="E5461" s="4">
        <f t="shared" si="21"/>
        <v>44004</v>
      </c>
    </row>
    <row r="5462" spans="3:5" ht="13" x14ac:dyDescent="0.15">
      <c r="C5462" s="1" t="str">
        <f ca="1">IFERROR(INDIRECT(ADDRESS(MATCH(A5462,'contribution par jour-semaine'!A:A,0),MATCH(B5462,'contribution par jour-semaine'!$1:$1,0),4,1,"contribution par jour-semaine")),"")</f>
        <v/>
      </c>
      <c r="D5462" s="4" t="str">
        <f>VLOOKUP(A5462,predictions!A:B,2,FALSE)</f>
        <v>22/06/2020</v>
      </c>
      <c r="E5462" s="4">
        <f t="shared" si="21"/>
        <v>44004</v>
      </c>
    </row>
    <row r="5463" spans="3:5" ht="13" x14ac:dyDescent="0.15">
      <c r="C5463" s="1" t="str">
        <f ca="1">IFERROR(INDIRECT(ADDRESS(MATCH(A5463,'contribution par jour-semaine'!A:A,0),MATCH(B5463,'contribution par jour-semaine'!$1:$1,0),4,1,"contribution par jour-semaine")),"")</f>
        <v/>
      </c>
      <c r="D5463" s="4" t="str">
        <f>VLOOKUP(A5463,predictions!A:B,2,FALSE)</f>
        <v>22/06/2020</v>
      </c>
      <c r="E5463" s="4">
        <f t="shared" si="21"/>
        <v>44004</v>
      </c>
    </row>
    <row r="5464" spans="3:5" ht="13" x14ac:dyDescent="0.15">
      <c r="C5464" s="1" t="str">
        <f ca="1">IFERROR(INDIRECT(ADDRESS(MATCH(A5464,'contribution par jour-semaine'!A:A,0),MATCH(B5464,'contribution par jour-semaine'!$1:$1,0),4,1,"contribution par jour-semaine")),"")</f>
        <v/>
      </c>
      <c r="D5464" s="4" t="str">
        <f>VLOOKUP(A5464,predictions!A:B,2,FALSE)</f>
        <v>22/06/2020</v>
      </c>
      <c r="E5464" s="4">
        <f t="shared" si="21"/>
        <v>44004</v>
      </c>
    </row>
    <row r="5465" spans="3:5" ht="13" x14ac:dyDescent="0.15">
      <c r="C5465" s="1" t="str">
        <f ca="1">IFERROR(INDIRECT(ADDRESS(MATCH(A5465,'contribution par jour-semaine'!A:A,0),MATCH(B5465,'contribution par jour-semaine'!$1:$1,0),4,1,"contribution par jour-semaine")),"")</f>
        <v/>
      </c>
      <c r="D5465" s="4" t="str">
        <f>VLOOKUP(A5465,predictions!A:B,2,FALSE)</f>
        <v>22/06/2020</v>
      </c>
      <c r="E5465" s="4">
        <f t="shared" si="21"/>
        <v>44004</v>
      </c>
    </row>
    <row r="5466" spans="3:5" ht="13" x14ac:dyDescent="0.15">
      <c r="C5466" s="1" t="str">
        <f ca="1">IFERROR(INDIRECT(ADDRESS(MATCH(A5466,'contribution par jour-semaine'!A:A,0),MATCH(B5466,'contribution par jour-semaine'!$1:$1,0),4,1,"contribution par jour-semaine")),"")</f>
        <v/>
      </c>
      <c r="D5466" s="4" t="str">
        <f>VLOOKUP(A5466,predictions!A:B,2,FALSE)</f>
        <v>22/06/2020</v>
      </c>
      <c r="E5466" s="4">
        <f t="shared" si="21"/>
        <v>44004</v>
      </c>
    </row>
    <row r="5467" spans="3:5" ht="13" x14ac:dyDescent="0.15">
      <c r="C5467" s="1" t="str">
        <f ca="1">IFERROR(INDIRECT(ADDRESS(MATCH(A5467,'contribution par jour-semaine'!A:A,0),MATCH(B5467,'contribution par jour-semaine'!$1:$1,0),4,1,"contribution par jour-semaine")),"")</f>
        <v/>
      </c>
      <c r="D5467" s="4" t="str">
        <f>VLOOKUP(A5467,predictions!A:B,2,FALSE)</f>
        <v>22/06/2020</v>
      </c>
      <c r="E5467" s="4">
        <f t="shared" si="21"/>
        <v>44004</v>
      </c>
    </row>
    <row r="5468" spans="3:5" ht="13" x14ac:dyDescent="0.15">
      <c r="C5468" s="1" t="str">
        <f ca="1">IFERROR(INDIRECT(ADDRESS(MATCH(A5468,'contribution par jour-semaine'!A:A,0),MATCH(B5468,'contribution par jour-semaine'!$1:$1,0),4,1,"contribution par jour-semaine")),"")</f>
        <v/>
      </c>
      <c r="D5468" s="4" t="str">
        <f>VLOOKUP(A5468,predictions!A:B,2,FALSE)</f>
        <v>22/06/2020</v>
      </c>
      <c r="E5468" s="4">
        <f t="shared" si="21"/>
        <v>44004</v>
      </c>
    </row>
    <row r="5469" spans="3:5" ht="13" x14ac:dyDescent="0.15">
      <c r="C5469" s="1" t="str">
        <f ca="1">IFERROR(INDIRECT(ADDRESS(MATCH(A5469,'contribution par jour-semaine'!A:A,0),MATCH(B5469,'contribution par jour-semaine'!$1:$1,0),4,1,"contribution par jour-semaine")),"")</f>
        <v/>
      </c>
      <c r="D5469" s="4" t="str">
        <f>VLOOKUP(A5469,predictions!A:B,2,FALSE)</f>
        <v>22/06/2020</v>
      </c>
      <c r="E5469" s="4">
        <f t="shared" si="21"/>
        <v>44004</v>
      </c>
    </row>
    <row r="5470" spans="3:5" ht="13" x14ac:dyDescent="0.15">
      <c r="C5470" s="1" t="str">
        <f ca="1">IFERROR(INDIRECT(ADDRESS(MATCH(A5470,'contribution par jour-semaine'!A:A,0),MATCH(B5470,'contribution par jour-semaine'!$1:$1,0),4,1,"contribution par jour-semaine")),"")</f>
        <v/>
      </c>
      <c r="D5470" s="4" t="str">
        <f>VLOOKUP(A5470,predictions!A:B,2,FALSE)</f>
        <v>22/06/2020</v>
      </c>
      <c r="E5470" s="4">
        <f t="shared" si="21"/>
        <v>44004</v>
      </c>
    </row>
    <row r="5471" spans="3:5" ht="13" x14ac:dyDescent="0.15">
      <c r="C5471" s="1" t="str">
        <f ca="1">IFERROR(INDIRECT(ADDRESS(MATCH(A5471,'contribution par jour-semaine'!A:A,0),MATCH(B5471,'contribution par jour-semaine'!$1:$1,0),4,1,"contribution par jour-semaine")),"")</f>
        <v/>
      </c>
      <c r="D5471" s="4" t="str">
        <f>VLOOKUP(A5471,predictions!A:B,2,FALSE)</f>
        <v>22/06/2020</v>
      </c>
      <c r="E5471" s="4">
        <f t="shared" si="21"/>
        <v>44004</v>
      </c>
    </row>
    <row r="5472" spans="3:5" ht="13" x14ac:dyDescent="0.15">
      <c r="C5472" s="1" t="str">
        <f ca="1">IFERROR(INDIRECT(ADDRESS(MATCH(A5472,'contribution par jour-semaine'!A:A,0),MATCH(B5472,'contribution par jour-semaine'!$1:$1,0),4,1,"contribution par jour-semaine")),"")</f>
        <v/>
      </c>
      <c r="D5472" s="4" t="str">
        <f>VLOOKUP(A5472,predictions!A:B,2,FALSE)</f>
        <v>22/06/2020</v>
      </c>
      <c r="E5472" s="4">
        <f t="shared" si="21"/>
        <v>44004</v>
      </c>
    </row>
    <row r="5473" spans="3:5" ht="13" x14ac:dyDescent="0.15">
      <c r="C5473" s="1" t="str">
        <f ca="1">IFERROR(INDIRECT(ADDRESS(MATCH(A5473,'contribution par jour-semaine'!A:A,0),MATCH(B5473,'contribution par jour-semaine'!$1:$1,0),4,1,"contribution par jour-semaine")),"")</f>
        <v/>
      </c>
      <c r="D5473" s="4" t="str">
        <f>VLOOKUP(A5473,predictions!A:B,2,FALSE)</f>
        <v>22/06/2020</v>
      </c>
      <c r="E5473" s="4">
        <f t="shared" si="21"/>
        <v>44004</v>
      </c>
    </row>
    <row r="5474" spans="3:5" ht="13" x14ac:dyDescent="0.15">
      <c r="C5474" s="1" t="str">
        <f ca="1">IFERROR(INDIRECT(ADDRESS(MATCH(A5474,'contribution par jour-semaine'!A:A,0),MATCH(B5474,'contribution par jour-semaine'!$1:$1,0),4,1,"contribution par jour-semaine")),"")</f>
        <v/>
      </c>
      <c r="D5474" s="4" t="str">
        <f>VLOOKUP(A5474,predictions!A:B,2,FALSE)</f>
        <v>22/06/2020</v>
      </c>
      <c r="E5474" s="4">
        <f t="shared" si="21"/>
        <v>44004</v>
      </c>
    </row>
    <row r="5475" spans="3:5" ht="13" x14ac:dyDescent="0.15">
      <c r="C5475" s="1" t="str">
        <f ca="1">IFERROR(INDIRECT(ADDRESS(MATCH(A5475,'contribution par jour-semaine'!A:A,0),MATCH(B5475,'contribution par jour-semaine'!$1:$1,0),4,1,"contribution par jour-semaine")),"")</f>
        <v/>
      </c>
      <c r="D5475" s="4" t="str">
        <f>VLOOKUP(A5475,predictions!A:B,2,FALSE)</f>
        <v>22/06/2020</v>
      </c>
      <c r="E5475" s="4">
        <f t="shared" si="21"/>
        <v>44004</v>
      </c>
    </row>
    <row r="5476" spans="3:5" ht="13" x14ac:dyDescent="0.15">
      <c r="C5476" s="1" t="str">
        <f ca="1">IFERROR(INDIRECT(ADDRESS(MATCH(A5476,'contribution par jour-semaine'!A:A,0),MATCH(B5476,'contribution par jour-semaine'!$1:$1,0),4,1,"contribution par jour-semaine")),"")</f>
        <v/>
      </c>
      <c r="D5476" s="4" t="str">
        <f>VLOOKUP(A5476,predictions!A:B,2,FALSE)</f>
        <v>22/06/2020</v>
      </c>
      <c r="E5476" s="4">
        <f t="shared" si="21"/>
        <v>44004</v>
      </c>
    </row>
    <row r="5477" spans="3:5" ht="13" x14ac:dyDescent="0.15">
      <c r="C5477" s="1" t="str">
        <f ca="1">IFERROR(INDIRECT(ADDRESS(MATCH(A5477,'contribution par jour-semaine'!A:A,0),MATCH(B5477,'contribution par jour-semaine'!$1:$1,0),4,1,"contribution par jour-semaine")),"")</f>
        <v/>
      </c>
      <c r="D5477" s="4" t="str">
        <f>VLOOKUP(A5477,predictions!A:B,2,FALSE)</f>
        <v>22/06/2020</v>
      </c>
      <c r="E5477" s="4">
        <f t="shared" si="21"/>
        <v>44004</v>
      </c>
    </row>
    <row r="5478" spans="3:5" ht="13" x14ac:dyDescent="0.15">
      <c r="C5478" s="1" t="str">
        <f ca="1">IFERROR(INDIRECT(ADDRESS(MATCH(A5478,'contribution par jour-semaine'!A:A,0),MATCH(B5478,'contribution par jour-semaine'!$1:$1,0),4,1,"contribution par jour-semaine")),"")</f>
        <v/>
      </c>
      <c r="D5478" s="4" t="str">
        <f>VLOOKUP(A5478,predictions!A:B,2,FALSE)</f>
        <v>22/06/2020</v>
      </c>
      <c r="E5478" s="4">
        <f t="shared" si="21"/>
        <v>44004</v>
      </c>
    </row>
    <row r="5479" spans="3:5" ht="13" x14ac:dyDescent="0.15">
      <c r="C5479" s="1" t="str">
        <f ca="1">IFERROR(INDIRECT(ADDRESS(MATCH(A5479,'contribution par jour-semaine'!A:A,0),MATCH(B5479,'contribution par jour-semaine'!$1:$1,0),4,1,"contribution par jour-semaine")),"")</f>
        <v/>
      </c>
      <c r="D5479" s="4" t="str">
        <f>VLOOKUP(A5479,predictions!A:B,2,FALSE)</f>
        <v>22/06/2020</v>
      </c>
      <c r="E5479" s="4">
        <f t="shared" si="21"/>
        <v>44004</v>
      </c>
    </row>
    <row r="5480" spans="3:5" ht="13" x14ac:dyDescent="0.15">
      <c r="C5480" s="1" t="str">
        <f ca="1">IFERROR(INDIRECT(ADDRESS(MATCH(A5480,'contribution par jour-semaine'!A:A,0),MATCH(B5480,'contribution par jour-semaine'!$1:$1,0),4,1,"contribution par jour-semaine")),"")</f>
        <v/>
      </c>
      <c r="D5480" s="4" t="str">
        <f>VLOOKUP(A5480,predictions!A:B,2,FALSE)</f>
        <v>22/06/2020</v>
      </c>
      <c r="E5480" s="4">
        <f t="shared" si="21"/>
        <v>44004</v>
      </c>
    </row>
    <row r="5481" spans="3:5" ht="13" x14ac:dyDescent="0.15">
      <c r="C5481" s="1" t="str">
        <f ca="1">IFERROR(INDIRECT(ADDRESS(MATCH(A5481,'contribution par jour-semaine'!A:A,0),MATCH(B5481,'contribution par jour-semaine'!$1:$1,0),4,1,"contribution par jour-semaine")),"")</f>
        <v/>
      </c>
      <c r="D5481" s="4" t="str">
        <f>VLOOKUP(A5481,predictions!A:B,2,FALSE)</f>
        <v>22/06/2020</v>
      </c>
      <c r="E5481" s="4">
        <f t="shared" si="21"/>
        <v>44004</v>
      </c>
    </row>
    <row r="5482" spans="3:5" ht="13" x14ac:dyDescent="0.15">
      <c r="C5482" s="1" t="str">
        <f ca="1">IFERROR(INDIRECT(ADDRESS(MATCH(A5482,'contribution par jour-semaine'!A:A,0),MATCH(B5482,'contribution par jour-semaine'!$1:$1,0),4,1,"contribution par jour-semaine")),"")</f>
        <v/>
      </c>
      <c r="D5482" s="4" t="str">
        <f>VLOOKUP(A5482,predictions!A:B,2,FALSE)</f>
        <v>22/06/2020</v>
      </c>
      <c r="E5482" s="4">
        <f t="shared" si="21"/>
        <v>44004</v>
      </c>
    </row>
    <row r="5483" spans="3:5" ht="13" x14ac:dyDescent="0.15">
      <c r="C5483" s="1" t="str">
        <f ca="1">IFERROR(INDIRECT(ADDRESS(MATCH(A5483,'contribution par jour-semaine'!A:A,0),MATCH(B5483,'contribution par jour-semaine'!$1:$1,0),4,1,"contribution par jour-semaine")),"")</f>
        <v/>
      </c>
      <c r="D5483" s="4" t="str">
        <f>VLOOKUP(A5483,predictions!A:B,2,FALSE)</f>
        <v>22/06/2020</v>
      </c>
      <c r="E5483" s="4">
        <f t="shared" si="21"/>
        <v>44004</v>
      </c>
    </row>
    <row r="5484" spans="3:5" ht="13" x14ac:dyDescent="0.15">
      <c r="C5484" s="1" t="str">
        <f ca="1">IFERROR(INDIRECT(ADDRESS(MATCH(A5484,'contribution par jour-semaine'!A:A,0),MATCH(B5484,'contribution par jour-semaine'!$1:$1,0),4,1,"contribution par jour-semaine")),"")</f>
        <v/>
      </c>
      <c r="D5484" s="4" t="str">
        <f>VLOOKUP(A5484,predictions!A:B,2,FALSE)</f>
        <v>22/06/2020</v>
      </c>
      <c r="E5484" s="4">
        <f t="shared" si="21"/>
        <v>44004</v>
      </c>
    </row>
    <row r="5485" spans="3:5" ht="13" x14ac:dyDescent="0.15">
      <c r="C5485" s="1" t="str">
        <f ca="1">IFERROR(INDIRECT(ADDRESS(MATCH(A5485,'contribution par jour-semaine'!A:A,0),MATCH(B5485,'contribution par jour-semaine'!$1:$1,0),4,1,"contribution par jour-semaine")),"")</f>
        <v/>
      </c>
      <c r="D5485" s="4" t="str">
        <f>VLOOKUP(A5485,predictions!A:B,2,FALSE)</f>
        <v>22/06/2020</v>
      </c>
      <c r="E5485" s="4">
        <f t="shared" si="21"/>
        <v>44004</v>
      </c>
    </row>
    <row r="5486" spans="3:5" ht="13" x14ac:dyDescent="0.15">
      <c r="C5486" s="1" t="str">
        <f ca="1">IFERROR(INDIRECT(ADDRESS(MATCH(A5486,'contribution par jour-semaine'!A:A,0),MATCH(B5486,'contribution par jour-semaine'!$1:$1,0),4,1,"contribution par jour-semaine")),"")</f>
        <v/>
      </c>
      <c r="D5486" s="4" t="str">
        <f>VLOOKUP(A5486,predictions!A:B,2,FALSE)</f>
        <v>22/06/2020</v>
      </c>
      <c r="E5486" s="4">
        <f t="shared" si="21"/>
        <v>44004</v>
      </c>
    </row>
    <row r="5487" spans="3:5" ht="13" x14ac:dyDescent="0.15">
      <c r="C5487" s="1" t="str">
        <f ca="1">IFERROR(INDIRECT(ADDRESS(MATCH(A5487,'contribution par jour-semaine'!A:A,0),MATCH(B5487,'contribution par jour-semaine'!$1:$1,0),4,1,"contribution par jour-semaine")),"")</f>
        <v/>
      </c>
      <c r="D5487" s="4" t="str">
        <f>VLOOKUP(A5487,predictions!A:B,2,FALSE)</f>
        <v>22/06/2020</v>
      </c>
      <c r="E5487" s="4">
        <f t="shared" si="21"/>
        <v>44004</v>
      </c>
    </row>
    <row r="5488" spans="3:5" ht="13" x14ac:dyDescent="0.15">
      <c r="C5488" s="1" t="str">
        <f ca="1">IFERROR(INDIRECT(ADDRESS(MATCH(A5488,'contribution par jour-semaine'!A:A,0),MATCH(B5488,'contribution par jour-semaine'!$1:$1,0),4,1,"contribution par jour-semaine")),"")</f>
        <v/>
      </c>
      <c r="D5488" s="4" t="str">
        <f>VLOOKUP(A5488,predictions!A:B,2,FALSE)</f>
        <v>22/06/2020</v>
      </c>
      <c r="E5488" s="4">
        <f t="shared" si="21"/>
        <v>44004</v>
      </c>
    </row>
    <row r="5489" spans="3:5" ht="13" x14ac:dyDescent="0.15">
      <c r="C5489" s="1" t="str">
        <f ca="1">IFERROR(INDIRECT(ADDRESS(MATCH(A5489,'contribution par jour-semaine'!A:A,0),MATCH(B5489,'contribution par jour-semaine'!$1:$1,0),4,1,"contribution par jour-semaine")),"")</f>
        <v/>
      </c>
      <c r="D5489" s="4" t="str">
        <f>VLOOKUP(A5489,predictions!A:B,2,FALSE)</f>
        <v>22/06/2020</v>
      </c>
      <c r="E5489" s="4">
        <f t="shared" si="21"/>
        <v>44004</v>
      </c>
    </row>
    <row r="5490" spans="3:5" ht="13" x14ac:dyDescent="0.15">
      <c r="C5490" s="1" t="str">
        <f ca="1">IFERROR(INDIRECT(ADDRESS(MATCH(A5490,'contribution par jour-semaine'!A:A,0),MATCH(B5490,'contribution par jour-semaine'!$1:$1,0),4,1,"contribution par jour-semaine")),"")</f>
        <v/>
      </c>
      <c r="D5490" s="4" t="str">
        <f>VLOOKUP(A5490,predictions!A:B,2,FALSE)</f>
        <v>22/06/2020</v>
      </c>
      <c r="E5490" s="4">
        <f t="shared" si="21"/>
        <v>44004</v>
      </c>
    </row>
    <row r="5491" spans="3:5" ht="13" x14ac:dyDescent="0.15">
      <c r="C5491" s="1" t="str">
        <f ca="1">IFERROR(INDIRECT(ADDRESS(MATCH(A5491,'contribution par jour-semaine'!A:A,0),MATCH(B5491,'contribution par jour-semaine'!$1:$1,0),4,1,"contribution par jour-semaine")),"")</f>
        <v/>
      </c>
      <c r="D5491" s="4" t="str">
        <f>VLOOKUP(A5491,predictions!A:B,2,FALSE)</f>
        <v>22/06/2020</v>
      </c>
      <c r="E5491" s="4">
        <f t="shared" si="21"/>
        <v>44004</v>
      </c>
    </row>
    <row r="5492" spans="3:5" ht="13" x14ac:dyDescent="0.15">
      <c r="C5492" s="1" t="str">
        <f ca="1">IFERROR(INDIRECT(ADDRESS(MATCH(A5492,'contribution par jour-semaine'!A:A,0),MATCH(B5492,'contribution par jour-semaine'!$1:$1,0),4,1,"contribution par jour-semaine")),"")</f>
        <v/>
      </c>
      <c r="D5492" s="4" t="str">
        <f>VLOOKUP(A5492,predictions!A:B,2,FALSE)</f>
        <v>22/06/2020</v>
      </c>
      <c r="E5492" s="4">
        <f t="shared" si="21"/>
        <v>44004</v>
      </c>
    </row>
    <row r="5493" spans="3:5" ht="13" x14ac:dyDescent="0.15">
      <c r="C5493" s="1" t="str">
        <f ca="1">IFERROR(INDIRECT(ADDRESS(MATCH(A5493,'contribution par jour-semaine'!A:A,0),MATCH(B5493,'contribution par jour-semaine'!$1:$1,0),4,1,"contribution par jour-semaine")),"")</f>
        <v/>
      </c>
      <c r="D5493" s="4" t="str">
        <f>VLOOKUP(A5493,predictions!A:B,2,FALSE)</f>
        <v>22/06/2020</v>
      </c>
      <c r="E5493" s="4">
        <f t="shared" si="21"/>
        <v>44004</v>
      </c>
    </row>
    <row r="5494" spans="3:5" ht="13" x14ac:dyDescent="0.15">
      <c r="C5494" s="1" t="str">
        <f ca="1">IFERROR(INDIRECT(ADDRESS(MATCH(A5494,'contribution par jour-semaine'!A:A,0),MATCH(B5494,'contribution par jour-semaine'!$1:$1,0),4,1,"contribution par jour-semaine")),"")</f>
        <v/>
      </c>
      <c r="D5494" s="4" t="str">
        <f>VLOOKUP(A5494,predictions!A:B,2,FALSE)</f>
        <v>22/06/2020</v>
      </c>
      <c r="E5494" s="4">
        <f t="shared" si="21"/>
        <v>44004</v>
      </c>
    </row>
    <row r="5495" spans="3:5" ht="13" x14ac:dyDescent="0.15">
      <c r="C5495" s="1" t="str">
        <f ca="1">IFERROR(INDIRECT(ADDRESS(MATCH(A5495,'contribution par jour-semaine'!A:A,0),MATCH(B5495,'contribution par jour-semaine'!$1:$1,0),4,1,"contribution par jour-semaine")),"")</f>
        <v/>
      </c>
      <c r="D5495" s="4" t="str">
        <f>VLOOKUP(A5495,predictions!A:B,2,FALSE)</f>
        <v>22/06/2020</v>
      </c>
      <c r="E5495" s="4">
        <f t="shared" si="21"/>
        <v>44004</v>
      </c>
    </row>
    <row r="5496" spans="3:5" ht="13" x14ac:dyDescent="0.15">
      <c r="C5496" s="1" t="str">
        <f ca="1">IFERROR(INDIRECT(ADDRESS(MATCH(A5496,'contribution par jour-semaine'!A:A,0),MATCH(B5496,'contribution par jour-semaine'!$1:$1,0),4,1,"contribution par jour-semaine")),"")</f>
        <v/>
      </c>
      <c r="D5496" s="4" t="str">
        <f>VLOOKUP(A5496,predictions!A:B,2,FALSE)</f>
        <v>22/06/2020</v>
      </c>
      <c r="E5496" s="4">
        <f t="shared" si="21"/>
        <v>44004</v>
      </c>
    </row>
    <row r="5497" spans="3:5" ht="13" x14ac:dyDescent="0.15">
      <c r="C5497" s="1" t="str">
        <f ca="1">IFERROR(INDIRECT(ADDRESS(MATCH(A5497,'contribution par jour-semaine'!A:A,0),MATCH(B5497,'contribution par jour-semaine'!$1:$1,0),4,1,"contribution par jour-semaine")),"")</f>
        <v/>
      </c>
      <c r="D5497" s="4" t="str">
        <f>VLOOKUP(A5497,predictions!A:B,2,FALSE)</f>
        <v>22/06/2020</v>
      </c>
      <c r="E5497" s="4">
        <f t="shared" si="21"/>
        <v>44004</v>
      </c>
    </row>
    <row r="5498" spans="3:5" ht="13" x14ac:dyDescent="0.15">
      <c r="C5498" s="1" t="str">
        <f ca="1">IFERROR(INDIRECT(ADDRESS(MATCH(A5498,'contribution par jour-semaine'!A:A,0),MATCH(B5498,'contribution par jour-semaine'!$1:$1,0),4,1,"contribution par jour-semaine")),"")</f>
        <v/>
      </c>
      <c r="D5498" s="4" t="str">
        <f>VLOOKUP(A5498,predictions!A:B,2,FALSE)</f>
        <v>22/06/2020</v>
      </c>
      <c r="E5498" s="4">
        <f t="shared" si="21"/>
        <v>44004</v>
      </c>
    </row>
    <row r="5499" spans="3:5" ht="13" x14ac:dyDescent="0.15">
      <c r="C5499" s="1" t="str">
        <f ca="1">IFERROR(INDIRECT(ADDRESS(MATCH(A5499,'contribution par jour-semaine'!A:A,0),MATCH(B5499,'contribution par jour-semaine'!$1:$1,0),4,1,"contribution par jour-semaine")),"")</f>
        <v/>
      </c>
      <c r="D5499" s="4" t="str">
        <f>VLOOKUP(A5499,predictions!A:B,2,FALSE)</f>
        <v>22/06/2020</v>
      </c>
      <c r="E5499" s="4">
        <f t="shared" si="21"/>
        <v>44004</v>
      </c>
    </row>
    <row r="5500" spans="3:5" ht="13" x14ac:dyDescent="0.15">
      <c r="C5500" s="1" t="str">
        <f ca="1">IFERROR(INDIRECT(ADDRESS(MATCH(A5500,'contribution par jour-semaine'!A:A,0),MATCH(B5500,'contribution par jour-semaine'!$1:$1,0),4,1,"contribution par jour-semaine")),"")</f>
        <v/>
      </c>
      <c r="D5500" s="4" t="str">
        <f>VLOOKUP(A5500,predictions!A:B,2,FALSE)</f>
        <v>22/06/2020</v>
      </c>
      <c r="E5500" s="4">
        <f t="shared" si="21"/>
        <v>44004</v>
      </c>
    </row>
    <row r="5501" spans="3:5" ht="13" x14ac:dyDescent="0.15">
      <c r="C5501" s="1" t="str">
        <f ca="1">IFERROR(INDIRECT(ADDRESS(MATCH(A5501,'contribution par jour-semaine'!A:A,0),MATCH(B5501,'contribution par jour-semaine'!$1:$1,0),4,1,"contribution par jour-semaine")),"")</f>
        <v/>
      </c>
      <c r="D5501" s="4" t="str">
        <f>VLOOKUP(A5501,predictions!A:B,2,FALSE)</f>
        <v>22/06/2020</v>
      </c>
      <c r="E5501" s="4">
        <f t="shared" si="21"/>
        <v>44004</v>
      </c>
    </row>
    <row r="5502" spans="3:5" ht="13" x14ac:dyDescent="0.15">
      <c r="C5502" s="1" t="str">
        <f ca="1">IFERROR(INDIRECT(ADDRESS(MATCH(A5502,'contribution par jour-semaine'!A:A,0),MATCH(B5502,'contribution par jour-semaine'!$1:$1,0),4,1,"contribution par jour-semaine")),"")</f>
        <v/>
      </c>
      <c r="D5502" s="4" t="str">
        <f>VLOOKUP(A5502,predictions!A:B,2,FALSE)</f>
        <v>22/06/2020</v>
      </c>
      <c r="E5502" s="4">
        <f t="shared" si="21"/>
        <v>44004</v>
      </c>
    </row>
    <row r="5503" spans="3:5" ht="13" x14ac:dyDescent="0.15">
      <c r="C5503" s="1" t="str">
        <f ca="1">IFERROR(INDIRECT(ADDRESS(MATCH(A5503,'contribution par jour-semaine'!A:A,0),MATCH(B5503,'contribution par jour-semaine'!$1:$1,0),4,1,"contribution par jour-semaine")),"")</f>
        <v/>
      </c>
      <c r="D5503" s="4" t="str">
        <f>VLOOKUP(A5503,predictions!A:B,2,FALSE)</f>
        <v>22/06/2020</v>
      </c>
      <c r="E5503" s="4">
        <f t="shared" si="21"/>
        <v>44004</v>
      </c>
    </row>
    <row r="5504" spans="3:5" ht="13" x14ac:dyDescent="0.15">
      <c r="C5504" s="1" t="str">
        <f ca="1">IFERROR(INDIRECT(ADDRESS(MATCH(A5504,'contribution par jour-semaine'!A:A,0),MATCH(B5504,'contribution par jour-semaine'!$1:$1,0),4,1,"contribution par jour-semaine")),"")</f>
        <v/>
      </c>
      <c r="D5504" s="4" t="str">
        <f>VLOOKUP(A5504,predictions!A:B,2,FALSE)</f>
        <v>22/06/2020</v>
      </c>
      <c r="E5504" s="4">
        <f t="shared" si="21"/>
        <v>44004</v>
      </c>
    </row>
    <row r="5505" spans="3:5" ht="13" x14ac:dyDescent="0.15">
      <c r="C5505" s="1" t="str">
        <f ca="1">IFERROR(INDIRECT(ADDRESS(MATCH(A5505,'contribution par jour-semaine'!A:A,0),MATCH(B5505,'contribution par jour-semaine'!$1:$1,0),4,1,"contribution par jour-semaine")),"")</f>
        <v/>
      </c>
      <c r="D5505" s="4" t="str">
        <f>VLOOKUP(A5505,predictions!A:B,2,FALSE)</f>
        <v>22/06/2020</v>
      </c>
      <c r="E5505" s="4">
        <f t="shared" si="21"/>
        <v>44004</v>
      </c>
    </row>
    <row r="5506" spans="3:5" ht="13" x14ac:dyDescent="0.15">
      <c r="C5506" s="1" t="str">
        <f ca="1">IFERROR(INDIRECT(ADDRESS(MATCH(A5506,'contribution par jour-semaine'!A:A,0),MATCH(B5506,'contribution par jour-semaine'!$1:$1,0),4,1,"contribution par jour-semaine")),"")</f>
        <v/>
      </c>
      <c r="D5506" s="4" t="str">
        <f>VLOOKUP(A5506,predictions!A:B,2,FALSE)</f>
        <v>22/06/2020</v>
      </c>
      <c r="E5506" s="4">
        <f t="shared" si="21"/>
        <v>44004</v>
      </c>
    </row>
    <row r="5507" spans="3:5" ht="13" x14ac:dyDescent="0.15">
      <c r="C5507" s="1" t="str">
        <f ca="1">IFERROR(INDIRECT(ADDRESS(MATCH(A5507,'contribution par jour-semaine'!A:A,0),MATCH(B5507,'contribution par jour-semaine'!$1:$1,0),4,1,"contribution par jour-semaine")),"")</f>
        <v/>
      </c>
      <c r="D5507" s="4" t="str">
        <f>VLOOKUP(A5507,predictions!A:B,2,FALSE)</f>
        <v>22/06/2020</v>
      </c>
      <c r="E5507" s="4">
        <f t="shared" si="21"/>
        <v>44004</v>
      </c>
    </row>
    <row r="5508" spans="3:5" ht="13" x14ac:dyDescent="0.15">
      <c r="C5508" s="1" t="str">
        <f ca="1">IFERROR(INDIRECT(ADDRESS(MATCH(A5508,'contribution par jour-semaine'!A:A,0),MATCH(B5508,'contribution par jour-semaine'!$1:$1,0),4,1,"contribution par jour-semaine")),"")</f>
        <v/>
      </c>
      <c r="D5508" s="4" t="str">
        <f>VLOOKUP(A5508,predictions!A:B,2,FALSE)</f>
        <v>22/06/2020</v>
      </c>
      <c r="E5508" s="4">
        <f t="shared" si="21"/>
        <v>44004</v>
      </c>
    </row>
    <row r="5509" spans="3:5" ht="13" x14ac:dyDescent="0.15">
      <c r="C5509" s="1" t="str">
        <f ca="1">IFERROR(INDIRECT(ADDRESS(MATCH(A5509,'contribution par jour-semaine'!A:A,0),MATCH(B5509,'contribution par jour-semaine'!$1:$1,0),4,1,"contribution par jour-semaine")),"")</f>
        <v/>
      </c>
      <c r="D5509" s="4" t="str">
        <f>VLOOKUP(A5509,predictions!A:B,2,FALSE)</f>
        <v>22/06/2020</v>
      </c>
      <c r="E5509" s="4">
        <f t="shared" si="21"/>
        <v>44004</v>
      </c>
    </row>
    <row r="5510" spans="3:5" ht="13" x14ac:dyDescent="0.15">
      <c r="C5510" s="1" t="str">
        <f ca="1">IFERROR(INDIRECT(ADDRESS(MATCH(A5510,'contribution par jour-semaine'!A:A,0),MATCH(B5510,'contribution par jour-semaine'!$1:$1,0),4,1,"contribution par jour-semaine")),"")</f>
        <v/>
      </c>
      <c r="D5510" s="4" t="str">
        <f>VLOOKUP(A5510,predictions!A:B,2,FALSE)</f>
        <v>22/06/2020</v>
      </c>
      <c r="E5510" s="4">
        <f t="shared" si="21"/>
        <v>44004</v>
      </c>
    </row>
    <row r="5511" spans="3:5" ht="13" x14ac:dyDescent="0.15">
      <c r="C5511" s="1" t="str">
        <f ca="1">IFERROR(INDIRECT(ADDRESS(MATCH(A5511,'contribution par jour-semaine'!A:A,0),MATCH(B5511,'contribution par jour-semaine'!$1:$1,0),4,1,"contribution par jour-semaine")),"")</f>
        <v/>
      </c>
      <c r="D5511" s="4" t="str">
        <f>VLOOKUP(A5511,predictions!A:B,2,FALSE)</f>
        <v>22/06/2020</v>
      </c>
      <c r="E5511" s="4">
        <f t="shared" si="21"/>
        <v>44004</v>
      </c>
    </row>
    <row r="5512" spans="3:5" ht="13" x14ac:dyDescent="0.15">
      <c r="C5512" s="1" t="str">
        <f ca="1">IFERROR(INDIRECT(ADDRESS(MATCH(A5512,'contribution par jour-semaine'!A:A,0),MATCH(B5512,'contribution par jour-semaine'!$1:$1,0),4,1,"contribution par jour-semaine")),"")</f>
        <v/>
      </c>
      <c r="D5512" s="4" t="str">
        <f>VLOOKUP(A5512,predictions!A:B,2,FALSE)</f>
        <v>22/06/2020</v>
      </c>
      <c r="E5512" s="4">
        <f t="shared" si="21"/>
        <v>44004</v>
      </c>
    </row>
    <row r="5513" spans="3:5" ht="13" x14ac:dyDescent="0.15">
      <c r="C5513" s="1" t="str">
        <f ca="1">IFERROR(INDIRECT(ADDRESS(MATCH(A5513,'contribution par jour-semaine'!A:A,0),MATCH(B5513,'contribution par jour-semaine'!$1:$1,0),4,1,"contribution par jour-semaine")),"")</f>
        <v/>
      </c>
      <c r="D5513" s="4" t="str">
        <f>VLOOKUP(A5513,predictions!A:B,2,FALSE)</f>
        <v>22/06/2020</v>
      </c>
      <c r="E5513" s="4">
        <f t="shared" si="21"/>
        <v>44004</v>
      </c>
    </row>
    <row r="5514" spans="3:5" ht="13" x14ac:dyDescent="0.15">
      <c r="C5514" s="1" t="str">
        <f ca="1">IFERROR(INDIRECT(ADDRESS(MATCH(A5514,'contribution par jour-semaine'!A:A,0),MATCH(B5514,'contribution par jour-semaine'!$1:$1,0),4,1,"contribution par jour-semaine")),"")</f>
        <v/>
      </c>
      <c r="D5514" s="4" t="str">
        <f>VLOOKUP(A5514,predictions!A:B,2,FALSE)</f>
        <v>22/06/2020</v>
      </c>
      <c r="E5514" s="4">
        <f t="shared" si="21"/>
        <v>44004</v>
      </c>
    </row>
    <row r="5515" spans="3:5" ht="13" x14ac:dyDescent="0.15">
      <c r="C5515" s="1" t="str">
        <f ca="1">IFERROR(INDIRECT(ADDRESS(MATCH(A5515,'contribution par jour-semaine'!A:A,0),MATCH(B5515,'contribution par jour-semaine'!$1:$1,0),4,1,"contribution par jour-semaine")),"")</f>
        <v/>
      </c>
      <c r="D5515" s="4" t="str">
        <f>VLOOKUP(A5515,predictions!A:B,2,FALSE)</f>
        <v>22/06/2020</v>
      </c>
      <c r="E5515" s="4">
        <f t="shared" si="21"/>
        <v>44004</v>
      </c>
    </row>
    <row r="5516" spans="3:5" ht="13" x14ac:dyDescent="0.15">
      <c r="C5516" s="1" t="str">
        <f ca="1">IFERROR(INDIRECT(ADDRESS(MATCH(A5516,'contribution par jour-semaine'!A:A,0),MATCH(B5516,'contribution par jour-semaine'!$1:$1,0),4,1,"contribution par jour-semaine")),"")</f>
        <v/>
      </c>
      <c r="D5516" s="4" t="str">
        <f>VLOOKUP(A5516,predictions!A:B,2,FALSE)</f>
        <v>22/06/2020</v>
      </c>
      <c r="E5516" s="4">
        <f t="shared" si="21"/>
        <v>44004</v>
      </c>
    </row>
    <row r="5517" spans="3:5" ht="13" x14ac:dyDescent="0.15">
      <c r="C5517" s="1" t="str">
        <f ca="1">IFERROR(INDIRECT(ADDRESS(MATCH(A5517,'contribution par jour-semaine'!A:A,0),MATCH(B5517,'contribution par jour-semaine'!$1:$1,0),4,1,"contribution par jour-semaine")),"")</f>
        <v/>
      </c>
      <c r="D5517" s="4" t="str">
        <f>VLOOKUP(A5517,predictions!A:B,2,FALSE)</f>
        <v>22/06/2020</v>
      </c>
      <c r="E5517" s="4">
        <f t="shared" si="21"/>
        <v>44004</v>
      </c>
    </row>
    <row r="5518" spans="3:5" ht="13" x14ac:dyDescent="0.15">
      <c r="C5518" s="1" t="str">
        <f ca="1">IFERROR(INDIRECT(ADDRESS(MATCH(A5518,'contribution par jour-semaine'!A:A,0),MATCH(B5518,'contribution par jour-semaine'!$1:$1,0),4,1,"contribution par jour-semaine")),"")</f>
        <v/>
      </c>
      <c r="D5518" s="4" t="str">
        <f>VLOOKUP(A5518,predictions!A:B,2,FALSE)</f>
        <v>22/06/2020</v>
      </c>
      <c r="E5518" s="4">
        <f t="shared" si="21"/>
        <v>44004</v>
      </c>
    </row>
    <row r="5519" spans="3:5" ht="13" x14ac:dyDescent="0.15">
      <c r="C5519" s="1" t="str">
        <f ca="1">IFERROR(INDIRECT(ADDRESS(MATCH(A5519,'contribution par jour-semaine'!A:A,0),MATCH(B5519,'contribution par jour-semaine'!$1:$1,0),4,1,"contribution par jour-semaine")),"")</f>
        <v/>
      </c>
      <c r="D5519" s="4" t="str">
        <f>VLOOKUP(A5519,predictions!A:B,2,FALSE)</f>
        <v>22/06/2020</v>
      </c>
      <c r="E5519" s="4">
        <f t="shared" si="21"/>
        <v>44004</v>
      </c>
    </row>
    <row r="5520" spans="3:5" ht="13" x14ac:dyDescent="0.15">
      <c r="C5520" s="1" t="str">
        <f ca="1">IFERROR(INDIRECT(ADDRESS(MATCH(A5520,'contribution par jour-semaine'!A:A,0),MATCH(B5520,'contribution par jour-semaine'!$1:$1,0),4,1,"contribution par jour-semaine")),"")</f>
        <v/>
      </c>
      <c r="D5520" s="4" t="str">
        <f>VLOOKUP(A5520,predictions!A:B,2,FALSE)</f>
        <v>22/06/2020</v>
      </c>
      <c r="E5520" s="4">
        <f t="shared" si="21"/>
        <v>44004</v>
      </c>
    </row>
    <row r="5521" spans="3:5" ht="13" x14ac:dyDescent="0.15">
      <c r="C5521" s="1" t="str">
        <f ca="1">IFERROR(INDIRECT(ADDRESS(MATCH(A5521,'contribution par jour-semaine'!A:A,0),MATCH(B5521,'contribution par jour-semaine'!$1:$1,0),4,1,"contribution par jour-semaine")),"")</f>
        <v/>
      </c>
      <c r="D5521" s="4" t="str">
        <f>VLOOKUP(A5521,predictions!A:B,2,FALSE)</f>
        <v>22/06/2020</v>
      </c>
      <c r="E5521" s="4">
        <f t="shared" si="21"/>
        <v>44004</v>
      </c>
    </row>
    <row r="5522" spans="3:5" ht="13" x14ac:dyDescent="0.15">
      <c r="C5522" s="1" t="str">
        <f ca="1">IFERROR(INDIRECT(ADDRESS(MATCH(A5522,'contribution par jour-semaine'!A:A,0),MATCH(B5522,'contribution par jour-semaine'!$1:$1,0),4,1,"contribution par jour-semaine")),"")</f>
        <v/>
      </c>
      <c r="D5522" s="4" t="str">
        <f>VLOOKUP(A5522,predictions!A:B,2,FALSE)</f>
        <v>22/06/2020</v>
      </c>
      <c r="E5522" s="4">
        <f t="shared" si="21"/>
        <v>44004</v>
      </c>
    </row>
    <row r="5523" spans="3:5" ht="13" x14ac:dyDescent="0.15">
      <c r="C5523" s="1" t="str">
        <f ca="1">IFERROR(INDIRECT(ADDRESS(MATCH(A5523,'contribution par jour-semaine'!A:A,0),MATCH(B5523,'contribution par jour-semaine'!$1:$1,0),4,1,"contribution par jour-semaine")),"")</f>
        <v/>
      </c>
      <c r="D5523" s="4" t="str">
        <f>VLOOKUP(A5523,predictions!A:B,2,FALSE)</f>
        <v>22/06/2020</v>
      </c>
      <c r="E5523" s="4">
        <f t="shared" si="21"/>
        <v>44004</v>
      </c>
    </row>
    <row r="5524" spans="3:5" ht="13" x14ac:dyDescent="0.15">
      <c r="C5524" s="1" t="str">
        <f ca="1">IFERROR(INDIRECT(ADDRESS(MATCH(A5524,'contribution par jour-semaine'!A:A,0),MATCH(B5524,'contribution par jour-semaine'!$1:$1,0),4,1,"contribution par jour-semaine")),"")</f>
        <v/>
      </c>
      <c r="D5524" s="4" t="str">
        <f>VLOOKUP(A5524,predictions!A:B,2,FALSE)</f>
        <v>22/06/2020</v>
      </c>
      <c r="E5524" s="4">
        <f t="shared" si="21"/>
        <v>44004</v>
      </c>
    </row>
    <row r="5525" spans="3:5" ht="13" x14ac:dyDescent="0.15">
      <c r="C5525" s="1" t="str">
        <f ca="1">IFERROR(INDIRECT(ADDRESS(MATCH(A5525,'contribution par jour-semaine'!A:A,0),MATCH(B5525,'contribution par jour-semaine'!$1:$1,0),4,1,"contribution par jour-semaine")),"")</f>
        <v/>
      </c>
      <c r="D5525" s="4" t="str">
        <f>VLOOKUP(A5525,predictions!A:B,2,FALSE)</f>
        <v>22/06/2020</v>
      </c>
      <c r="E5525" s="4">
        <f t="shared" si="21"/>
        <v>44004</v>
      </c>
    </row>
    <row r="5526" spans="3:5" ht="13" x14ac:dyDescent="0.15">
      <c r="C5526" s="1" t="str">
        <f ca="1">IFERROR(INDIRECT(ADDRESS(MATCH(A5526,'contribution par jour-semaine'!A:A,0),MATCH(B5526,'contribution par jour-semaine'!$1:$1,0),4,1,"contribution par jour-semaine")),"")</f>
        <v/>
      </c>
      <c r="D5526" s="4" t="str">
        <f>VLOOKUP(A5526,predictions!A:B,2,FALSE)</f>
        <v>22/06/2020</v>
      </c>
      <c r="E5526" s="4">
        <f t="shared" si="21"/>
        <v>44004</v>
      </c>
    </row>
    <row r="5527" spans="3:5" ht="13" x14ac:dyDescent="0.15">
      <c r="C5527" s="1" t="str">
        <f ca="1">IFERROR(INDIRECT(ADDRESS(MATCH(A5527,'contribution par jour-semaine'!A:A,0),MATCH(B5527,'contribution par jour-semaine'!$1:$1,0),4,1,"contribution par jour-semaine")),"")</f>
        <v/>
      </c>
      <c r="D5527" s="4" t="str">
        <f>VLOOKUP(A5527,predictions!A:B,2,FALSE)</f>
        <v>22/06/2020</v>
      </c>
      <c r="E5527" s="4">
        <f t="shared" si="21"/>
        <v>44004</v>
      </c>
    </row>
    <row r="5528" spans="3:5" ht="13" x14ac:dyDescent="0.15">
      <c r="C5528" s="1" t="str">
        <f ca="1">IFERROR(INDIRECT(ADDRESS(MATCH(A5528,'contribution par jour-semaine'!A:A,0),MATCH(B5528,'contribution par jour-semaine'!$1:$1,0),4,1,"contribution par jour-semaine")),"")</f>
        <v/>
      </c>
      <c r="D5528" s="4" t="str">
        <f>VLOOKUP(A5528,predictions!A:B,2,FALSE)</f>
        <v>22/06/2020</v>
      </c>
      <c r="E5528" s="4">
        <f t="shared" si="21"/>
        <v>44004</v>
      </c>
    </row>
    <row r="5529" spans="3:5" ht="13" x14ac:dyDescent="0.15">
      <c r="C5529" s="1" t="str">
        <f ca="1">IFERROR(INDIRECT(ADDRESS(MATCH(A5529,'contribution par jour-semaine'!A:A,0),MATCH(B5529,'contribution par jour-semaine'!$1:$1,0),4,1,"contribution par jour-semaine")),"")</f>
        <v/>
      </c>
      <c r="D5529" s="4" t="str">
        <f>VLOOKUP(A5529,predictions!A:B,2,FALSE)</f>
        <v>22/06/2020</v>
      </c>
      <c r="E5529" s="4">
        <f t="shared" si="21"/>
        <v>44004</v>
      </c>
    </row>
    <row r="5530" spans="3:5" ht="13" x14ac:dyDescent="0.15">
      <c r="C5530" s="1" t="str">
        <f ca="1">IFERROR(INDIRECT(ADDRESS(MATCH(A5530,'contribution par jour-semaine'!A:A,0),MATCH(B5530,'contribution par jour-semaine'!$1:$1,0),4,1,"contribution par jour-semaine")),"")</f>
        <v/>
      </c>
      <c r="D5530" s="4" t="str">
        <f>VLOOKUP(A5530,predictions!A:B,2,FALSE)</f>
        <v>22/06/2020</v>
      </c>
      <c r="E5530" s="4">
        <f t="shared" si="21"/>
        <v>44004</v>
      </c>
    </row>
    <row r="5531" spans="3:5" ht="13" x14ac:dyDescent="0.15">
      <c r="C5531" s="1" t="str">
        <f ca="1">IFERROR(INDIRECT(ADDRESS(MATCH(A5531,'contribution par jour-semaine'!A:A,0),MATCH(B5531,'contribution par jour-semaine'!$1:$1,0),4,1,"contribution par jour-semaine")),"")</f>
        <v/>
      </c>
      <c r="D5531" s="4" t="str">
        <f>VLOOKUP(A5531,predictions!A:B,2,FALSE)</f>
        <v>22/06/2020</v>
      </c>
      <c r="E5531" s="4">
        <f t="shared" si="21"/>
        <v>44004</v>
      </c>
    </row>
    <row r="5532" spans="3:5" ht="13" x14ac:dyDescent="0.15">
      <c r="C5532" s="1" t="str">
        <f ca="1">IFERROR(INDIRECT(ADDRESS(MATCH(A5532,'contribution par jour-semaine'!A:A,0),MATCH(B5532,'contribution par jour-semaine'!$1:$1,0),4,1,"contribution par jour-semaine")),"")</f>
        <v/>
      </c>
      <c r="D5532" s="4" t="str">
        <f>VLOOKUP(A5532,predictions!A:B,2,FALSE)</f>
        <v>22/06/2020</v>
      </c>
      <c r="E5532" s="4">
        <f t="shared" si="21"/>
        <v>44004</v>
      </c>
    </row>
    <row r="5533" spans="3:5" ht="13" x14ac:dyDescent="0.15">
      <c r="C5533" s="1" t="str">
        <f ca="1">IFERROR(INDIRECT(ADDRESS(MATCH(A5533,'contribution par jour-semaine'!A:A,0),MATCH(B5533,'contribution par jour-semaine'!$1:$1,0),4,1,"contribution par jour-semaine")),"")</f>
        <v/>
      </c>
      <c r="D5533" s="4" t="str">
        <f>VLOOKUP(A5533,predictions!A:B,2,FALSE)</f>
        <v>22/06/2020</v>
      </c>
      <c r="E5533" s="4">
        <f t="shared" si="21"/>
        <v>44004</v>
      </c>
    </row>
    <row r="5534" spans="3:5" ht="13" x14ac:dyDescent="0.15">
      <c r="C5534" s="1" t="str">
        <f ca="1">IFERROR(INDIRECT(ADDRESS(MATCH(A5534,'contribution par jour-semaine'!A:A,0),MATCH(B5534,'contribution par jour-semaine'!$1:$1,0),4,1,"contribution par jour-semaine")),"")</f>
        <v/>
      </c>
      <c r="D5534" s="4" t="str">
        <f>VLOOKUP(A5534,predictions!A:B,2,FALSE)</f>
        <v>22/06/2020</v>
      </c>
      <c r="E5534" s="4">
        <f t="shared" si="21"/>
        <v>44004</v>
      </c>
    </row>
    <row r="5535" spans="3:5" ht="13" x14ac:dyDescent="0.15">
      <c r="C5535" s="1" t="str">
        <f ca="1">IFERROR(INDIRECT(ADDRESS(MATCH(A5535,'contribution par jour-semaine'!A:A,0),MATCH(B5535,'contribution par jour-semaine'!$1:$1,0),4,1,"contribution par jour-semaine")),"")</f>
        <v/>
      </c>
      <c r="D5535" s="4" t="str">
        <f>VLOOKUP(A5535,predictions!A:B,2,FALSE)</f>
        <v>22/06/2020</v>
      </c>
      <c r="E5535" s="4">
        <f t="shared" si="21"/>
        <v>44004</v>
      </c>
    </row>
    <row r="5536" spans="3:5" ht="13" x14ac:dyDescent="0.15">
      <c r="C5536" s="1" t="str">
        <f ca="1">IFERROR(INDIRECT(ADDRESS(MATCH(A5536,'contribution par jour-semaine'!A:A,0),MATCH(B5536,'contribution par jour-semaine'!$1:$1,0),4,1,"contribution par jour-semaine")),"")</f>
        <v/>
      </c>
      <c r="D5536" s="4" t="str">
        <f>VLOOKUP(A5536,predictions!A:B,2,FALSE)</f>
        <v>22/06/2020</v>
      </c>
      <c r="E5536" s="4">
        <f t="shared" si="21"/>
        <v>44004</v>
      </c>
    </row>
    <row r="5537" spans="3:5" ht="13" x14ac:dyDescent="0.15">
      <c r="C5537" s="1" t="str">
        <f ca="1">IFERROR(INDIRECT(ADDRESS(MATCH(A5537,'contribution par jour-semaine'!A:A,0),MATCH(B5537,'contribution par jour-semaine'!$1:$1,0),4,1,"contribution par jour-semaine")),"")</f>
        <v/>
      </c>
      <c r="D5537" s="4" t="str">
        <f>VLOOKUP(A5537,predictions!A:B,2,FALSE)</f>
        <v>22/06/2020</v>
      </c>
      <c r="E5537" s="4">
        <f t="shared" si="21"/>
        <v>44004</v>
      </c>
    </row>
    <row r="5538" spans="3:5" ht="13" x14ac:dyDescent="0.15">
      <c r="C5538" s="1" t="str">
        <f ca="1">IFERROR(INDIRECT(ADDRESS(MATCH(A5538,'contribution par jour-semaine'!A:A,0),MATCH(B5538,'contribution par jour-semaine'!$1:$1,0),4,1,"contribution par jour-semaine")),"")</f>
        <v/>
      </c>
      <c r="D5538" s="4" t="str">
        <f>VLOOKUP(A5538,predictions!A:B,2,FALSE)</f>
        <v>22/06/2020</v>
      </c>
      <c r="E5538" s="4">
        <f t="shared" si="21"/>
        <v>44004</v>
      </c>
    </row>
    <row r="5539" spans="3:5" ht="13" x14ac:dyDescent="0.15">
      <c r="C5539" s="1" t="str">
        <f ca="1">IFERROR(INDIRECT(ADDRESS(MATCH(A5539,'contribution par jour-semaine'!A:A,0),MATCH(B5539,'contribution par jour-semaine'!$1:$1,0),4,1,"contribution par jour-semaine")),"")</f>
        <v/>
      </c>
      <c r="D5539" s="4" t="str">
        <f>VLOOKUP(A5539,predictions!A:B,2,FALSE)</f>
        <v>22/06/2020</v>
      </c>
      <c r="E5539" s="4">
        <f t="shared" si="21"/>
        <v>44004</v>
      </c>
    </row>
    <row r="5540" spans="3:5" ht="13" x14ac:dyDescent="0.15">
      <c r="C5540" s="1" t="str">
        <f ca="1">IFERROR(INDIRECT(ADDRESS(MATCH(A5540,'contribution par jour-semaine'!A:A,0),MATCH(B5540,'contribution par jour-semaine'!$1:$1,0),4,1,"contribution par jour-semaine")),"")</f>
        <v/>
      </c>
      <c r="D5540" s="4" t="str">
        <f>VLOOKUP(A5540,predictions!A:B,2,FALSE)</f>
        <v>22/06/2020</v>
      </c>
      <c r="E5540" s="4">
        <f t="shared" si="21"/>
        <v>44004</v>
      </c>
    </row>
    <row r="5541" spans="3:5" ht="13" x14ac:dyDescent="0.15">
      <c r="C5541" s="1" t="str">
        <f ca="1">IFERROR(INDIRECT(ADDRESS(MATCH(A5541,'contribution par jour-semaine'!A:A,0),MATCH(B5541,'contribution par jour-semaine'!$1:$1,0),4,1,"contribution par jour-semaine")),"")</f>
        <v/>
      </c>
      <c r="D5541" s="4" t="str">
        <f>VLOOKUP(A5541,predictions!A:B,2,FALSE)</f>
        <v>22/06/2020</v>
      </c>
      <c r="E5541" s="4">
        <f t="shared" si="21"/>
        <v>44004</v>
      </c>
    </row>
    <row r="5542" spans="3:5" ht="13" x14ac:dyDescent="0.15">
      <c r="C5542" s="1" t="str">
        <f ca="1">IFERROR(INDIRECT(ADDRESS(MATCH(A5542,'contribution par jour-semaine'!A:A,0),MATCH(B5542,'contribution par jour-semaine'!$1:$1,0),4,1,"contribution par jour-semaine")),"")</f>
        <v/>
      </c>
      <c r="D5542" s="4" t="str">
        <f>VLOOKUP(A5542,predictions!A:B,2,FALSE)</f>
        <v>22/06/2020</v>
      </c>
      <c r="E5542" s="4">
        <f t="shared" si="21"/>
        <v>44004</v>
      </c>
    </row>
    <row r="5543" spans="3:5" ht="13" x14ac:dyDescent="0.15">
      <c r="C5543" s="1" t="str">
        <f ca="1">IFERROR(INDIRECT(ADDRESS(MATCH(A5543,'contribution par jour-semaine'!A:A,0),MATCH(B5543,'contribution par jour-semaine'!$1:$1,0),4,1,"contribution par jour-semaine")),"")</f>
        <v/>
      </c>
      <c r="D5543" s="4" t="str">
        <f>VLOOKUP(A5543,predictions!A:B,2,FALSE)</f>
        <v>22/06/2020</v>
      </c>
      <c r="E5543" s="4">
        <f t="shared" si="21"/>
        <v>44004</v>
      </c>
    </row>
    <row r="5544" spans="3:5" ht="13" x14ac:dyDescent="0.15">
      <c r="C5544" s="1" t="str">
        <f ca="1">IFERROR(INDIRECT(ADDRESS(MATCH(A5544,'contribution par jour-semaine'!A:A,0),MATCH(B5544,'contribution par jour-semaine'!$1:$1,0),4,1,"contribution par jour-semaine")),"")</f>
        <v/>
      </c>
      <c r="D5544" s="4" t="str">
        <f>VLOOKUP(A5544,predictions!A:B,2,FALSE)</f>
        <v>22/06/2020</v>
      </c>
      <c r="E5544" s="4">
        <f t="shared" si="21"/>
        <v>44004</v>
      </c>
    </row>
    <row r="5545" spans="3:5" ht="13" x14ac:dyDescent="0.15">
      <c r="C5545" s="1" t="str">
        <f ca="1">IFERROR(INDIRECT(ADDRESS(MATCH(A5545,'contribution par jour-semaine'!A:A,0),MATCH(B5545,'contribution par jour-semaine'!$1:$1,0),4,1,"contribution par jour-semaine")),"")</f>
        <v/>
      </c>
      <c r="D5545" s="4" t="str">
        <f>VLOOKUP(A5545,predictions!A:B,2,FALSE)</f>
        <v>22/06/2020</v>
      </c>
      <c r="E5545" s="4">
        <f t="shared" si="21"/>
        <v>44004</v>
      </c>
    </row>
    <row r="5546" spans="3:5" ht="13" x14ac:dyDescent="0.15">
      <c r="C5546" s="1" t="str">
        <f ca="1">IFERROR(INDIRECT(ADDRESS(MATCH(A5546,'contribution par jour-semaine'!A:A,0),MATCH(B5546,'contribution par jour-semaine'!$1:$1,0),4,1,"contribution par jour-semaine")),"")</f>
        <v/>
      </c>
      <c r="D5546" s="4" t="str">
        <f>VLOOKUP(A5546,predictions!A:B,2,FALSE)</f>
        <v>22/06/2020</v>
      </c>
      <c r="E5546" s="4">
        <f t="shared" si="21"/>
        <v>44004</v>
      </c>
    </row>
    <row r="5547" spans="3:5" ht="13" x14ac:dyDescent="0.15">
      <c r="C5547" s="1" t="str">
        <f ca="1">IFERROR(INDIRECT(ADDRESS(MATCH(A5547,'contribution par jour-semaine'!A:A,0),MATCH(B5547,'contribution par jour-semaine'!$1:$1,0),4,1,"contribution par jour-semaine")),"")</f>
        <v/>
      </c>
      <c r="D5547" s="4" t="str">
        <f>VLOOKUP(A5547,predictions!A:B,2,FALSE)</f>
        <v>22/06/2020</v>
      </c>
      <c r="E5547" s="4">
        <f t="shared" si="21"/>
        <v>44004</v>
      </c>
    </row>
    <row r="5548" spans="3:5" ht="13" x14ac:dyDescent="0.15">
      <c r="C5548" s="1" t="str">
        <f ca="1">IFERROR(INDIRECT(ADDRESS(MATCH(A5548,'contribution par jour-semaine'!A:A,0),MATCH(B5548,'contribution par jour-semaine'!$1:$1,0),4,1,"contribution par jour-semaine")),"")</f>
        <v/>
      </c>
      <c r="D5548" s="4" t="str">
        <f>VLOOKUP(A5548,predictions!A:B,2,FALSE)</f>
        <v>22/06/2020</v>
      </c>
      <c r="E5548" s="4">
        <f t="shared" si="21"/>
        <v>44004</v>
      </c>
    </row>
    <row r="5549" spans="3:5" ht="13" x14ac:dyDescent="0.15">
      <c r="C5549" s="1" t="str">
        <f ca="1">IFERROR(INDIRECT(ADDRESS(MATCH(A5549,'contribution par jour-semaine'!A:A,0),MATCH(B5549,'contribution par jour-semaine'!$1:$1,0),4,1,"contribution par jour-semaine")),"")</f>
        <v/>
      </c>
      <c r="D5549" s="4" t="str">
        <f>VLOOKUP(A5549,predictions!A:B,2,FALSE)</f>
        <v>22/06/2020</v>
      </c>
      <c r="E5549" s="4">
        <f t="shared" si="21"/>
        <v>44004</v>
      </c>
    </row>
    <row r="5550" spans="3:5" ht="13" x14ac:dyDescent="0.15">
      <c r="C5550" s="1" t="str">
        <f ca="1">IFERROR(INDIRECT(ADDRESS(MATCH(A5550,'contribution par jour-semaine'!A:A,0),MATCH(B5550,'contribution par jour-semaine'!$1:$1,0),4,1,"contribution par jour-semaine")),"")</f>
        <v/>
      </c>
      <c r="D5550" s="4" t="str">
        <f>VLOOKUP(A5550,predictions!A:B,2,FALSE)</f>
        <v>22/06/2020</v>
      </c>
      <c r="E5550" s="4">
        <f t="shared" si="21"/>
        <v>44004</v>
      </c>
    </row>
    <row r="5551" spans="3:5" ht="13" x14ac:dyDescent="0.15">
      <c r="C5551" s="1" t="str">
        <f ca="1">IFERROR(INDIRECT(ADDRESS(MATCH(A5551,'contribution par jour-semaine'!A:A,0),MATCH(B5551,'contribution par jour-semaine'!$1:$1,0),4,1,"contribution par jour-semaine")),"")</f>
        <v/>
      </c>
      <c r="D5551" s="4" t="str">
        <f>VLOOKUP(A5551,predictions!A:B,2,FALSE)</f>
        <v>22/06/2020</v>
      </c>
      <c r="E5551" s="4">
        <f t="shared" si="21"/>
        <v>44004</v>
      </c>
    </row>
    <row r="5552" spans="3:5" ht="13" x14ac:dyDescent="0.15">
      <c r="C5552" s="1" t="str">
        <f ca="1">IFERROR(INDIRECT(ADDRESS(MATCH(A5552,'contribution par jour-semaine'!A:A,0),MATCH(B5552,'contribution par jour-semaine'!$1:$1,0),4,1,"contribution par jour-semaine")),"")</f>
        <v/>
      </c>
      <c r="D5552" s="4" t="str">
        <f>VLOOKUP(A5552,predictions!A:B,2,FALSE)</f>
        <v>22/06/2020</v>
      </c>
      <c r="E5552" s="4">
        <f t="shared" si="21"/>
        <v>44004</v>
      </c>
    </row>
    <row r="5553" spans="3:5" ht="13" x14ac:dyDescent="0.15">
      <c r="C5553" s="1" t="str">
        <f ca="1">IFERROR(INDIRECT(ADDRESS(MATCH(A5553,'contribution par jour-semaine'!A:A,0),MATCH(B5553,'contribution par jour-semaine'!$1:$1,0),4,1,"contribution par jour-semaine")),"")</f>
        <v/>
      </c>
      <c r="D5553" s="4" t="str">
        <f>VLOOKUP(A5553,predictions!A:B,2,FALSE)</f>
        <v>22/06/2020</v>
      </c>
      <c r="E5553" s="4">
        <f t="shared" si="21"/>
        <v>44004</v>
      </c>
    </row>
    <row r="5554" spans="3:5" ht="13" x14ac:dyDescent="0.15">
      <c r="C5554" s="1" t="str">
        <f ca="1">IFERROR(INDIRECT(ADDRESS(MATCH(A5554,'contribution par jour-semaine'!A:A,0),MATCH(B5554,'contribution par jour-semaine'!$1:$1,0),4,1,"contribution par jour-semaine")),"")</f>
        <v/>
      </c>
      <c r="D5554" s="4" t="str">
        <f>VLOOKUP(A5554,predictions!A:B,2,FALSE)</f>
        <v>22/06/2020</v>
      </c>
      <c r="E5554" s="4">
        <f t="shared" si="21"/>
        <v>44004</v>
      </c>
    </row>
    <row r="5555" spans="3:5" ht="13" x14ac:dyDescent="0.15">
      <c r="C5555" s="1" t="str">
        <f ca="1">IFERROR(INDIRECT(ADDRESS(MATCH(A5555,'contribution par jour-semaine'!A:A,0),MATCH(B5555,'contribution par jour-semaine'!$1:$1,0),4,1,"contribution par jour-semaine")),"")</f>
        <v/>
      </c>
      <c r="D5555" s="4" t="str">
        <f>VLOOKUP(A5555,predictions!A:B,2,FALSE)</f>
        <v>22/06/2020</v>
      </c>
      <c r="E5555" s="4">
        <f t="shared" si="21"/>
        <v>44004</v>
      </c>
    </row>
    <row r="5556" spans="3:5" ht="13" x14ac:dyDescent="0.15">
      <c r="C5556" s="1" t="str">
        <f ca="1">IFERROR(INDIRECT(ADDRESS(MATCH(A5556,'contribution par jour-semaine'!A:A,0),MATCH(B5556,'contribution par jour-semaine'!$1:$1,0),4,1,"contribution par jour-semaine")),"")</f>
        <v/>
      </c>
      <c r="D5556" s="4" t="str">
        <f>VLOOKUP(A5556,predictions!A:B,2,FALSE)</f>
        <v>22/06/2020</v>
      </c>
      <c r="E5556" s="4">
        <f t="shared" si="21"/>
        <v>44004</v>
      </c>
    </row>
    <row r="5557" spans="3:5" ht="13" x14ac:dyDescent="0.15">
      <c r="C5557" s="1" t="str">
        <f ca="1">IFERROR(INDIRECT(ADDRESS(MATCH(A5557,'contribution par jour-semaine'!A:A,0),MATCH(B5557,'contribution par jour-semaine'!$1:$1,0),4,1,"contribution par jour-semaine")),"")</f>
        <v/>
      </c>
      <c r="D5557" s="4" t="str">
        <f>VLOOKUP(A5557,predictions!A:B,2,FALSE)</f>
        <v>22/06/2020</v>
      </c>
      <c r="E5557" s="4">
        <f t="shared" si="21"/>
        <v>44004</v>
      </c>
    </row>
    <row r="5558" spans="3:5" ht="13" x14ac:dyDescent="0.15">
      <c r="C5558" s="1" t="str">
        <f ca="1">IFERROR(INDIRECT(ADDRESS(MATCH(A5558,'contribution par jour-semaine'!A:A,0),MATCH(B5558,'contribution par jour-semaine'!$1:$1,0),4,1,"contribution par jour-semaine")),"")</f>
        <v/>
      </c>
      <c r="D5558" s="4" t="str">
        <f>VLOOKUP(A5558,predictions!A:B,2,FALSE)</f>
        <v>22/06/2020</v>
      </c>
      <c r="E5558" s="4">
        <f t="shared" si="21"/>
        <v>44004</v>
      </c>
    </row>
    <row r="5559" spans="3:5" ht="13" x14ac:dyDescent="0.15">
      <c r="C5559" s="1" t="str">
        <f ca="1">IFERROR(INDIRECT(ADDRESS(MATCH(A5559,'contribution par jour-semaine'!A:A,0),MATCH(B5559,'contribution par jour-semaine'!$1:$1,0),4,1,"contribution par jour-semaine")),"")</f>
        <v/>
      </c>
      <c r="D5559" s="4" t="str">
        <f>VLOOKUP(A5559,predictions!A:B,2,FALSE)</f>
        <v>22/06/2020</v>
      </c>
      <c r="E5559" s="4">
        <f t="shared" si="21"/>
        <v>44004</v>
      </c>
    </row>
    <row r="5560" spans="3:5" ht="13" x14ac:dyDescent="0.15">
      <c r="C5560" s="1" t="str">
        <f ca="1">IFERROR(INDIRECT(ADDRESS(MATCH(A5560,'contribution par jour-semaine'!A:A,0),MATCH(B5560,'contribution par jour-semaine'!$1:$1,0),4,1,"contribution par jour-semaine")),"")</f>
        <v/>
      </c>
      <c r="D5560" s="4" t="str">
        <f>VLOOKUP(A5560,predictions!A:B,2,FALSE)</f>
        <v>22/06/2020</v>
      </c>
      <c r="E5560" s="4">
        <f t="shared" si="21"/>
        <v>44004</v>
      </c>
    </row>
    <row r="5561" spans="3:5" ht="13" x14ac:dyDescent="0.15">
      <c r="C5561" s="1" t="str">
        <f ca="1">IFERROR(INDIRECT(ADDRESS(MATCH(A5561,'contribution par jour-semaine'!A:A,0),MATCH(B5561,'contribution par jour-semaine'!$1:$1,0),4,1,"contribution par jour-semaine")),"")</f>
        <v/>
      </c>
      <c r="D5561" s="4" t="str">
        <f>VLOOKUP(A5561,predictions!A:B,2,FALSE)</f>
        <v>22/06/2020</v>
      </c>
      <c r="E5561" s="4">
        <f t="shared" si="21"/>
        <v>44004</v>
      </c>
    </row>
    <row r="5562" spans="3:5" ht="13" x14ac:dyDescent="0.15">
      <c r="C5562" s="1" t="str">
        <f ca="1">IFERROR(INDIRECT(ADDRESS(MATCH(A5562,'contribution par jour-semaine'!A:A,0),MATCH(B5562,'contribution par jour-semaine'!$1:$1,0),4,1,"contribution par jour-semaine")),"")</f>
        <v/>
      </c>
      <c r="D5562" s="4" t="str">
        <f>VLOOKUP(A5562,predictions!A:B,2,FALSE)</f>
        <v>22/06/2020</v>
      </c>
      <c r="E5562" s="4">
        <f t="shared" si="21"/>
        <v>44004</v>
      </c>
    </row>
    <row r="5563" spans="3:5" ht="13" x14ac:dyDescent="0.15">
      <c r="C5563" s="1" t="str">
        <f ca="1">IFERROR(INDIRECT(ADDRESS(MATCH(A5563,'contribution par jour-semaine'!A:A,0),MATCH(B5563,'contribution par jour-semaine'!$1:$1,0),4,1,"contribution par jour-semaine")),"")</f>
        <v/>
      </c>
      <c r="D5563" s="4" t="str">
        <f>VLOOKUP(A5563,predictions!A:B,2,FALSE)</f>
        <v>22/06/2020</v>
      </c>
      <c r="E5563" s="4">
        <f t="shared" si="21"/>
        <v>44004</v>
      </c>
    </row>
    <row r="5564" spans="3:5" ht="13" x14ac:dyDescent="0.15">
      <c r="C5564" s="1" t="str">
        <f ca="1">IFERROR(INDIRECT(ADDRESS(MATCH(A5564,'contribution par jour-semaine'!A:A,0),MATCH(B5564,'contribution par jour-semaine'!$1:$1,0),4,1,"contribution par jour-semaine")),"")</f>
        <v/>
      </c>
      <c r="D5564" s="4" t="str">
        <f>VLOOKUP(A5564,predictions!A:B,2,FALSE)</f>
        <v>22/06/2020</v>
      </c>
      <c r="E5564" s="4">
        <f t="shared" si="21"/>
        <v>44004</v>
      </c>
    </row>
    <row r="5565" spans="3:5" ht="13" x14ac:dyDescent="0.15">
      <c r="C5565" s="1" t="str">
        <f ca="1">IFERROR(INDIRECT(ADDRESS(MATCH(A5565,'contribution par jour-semaine'!A:A,0),MATCH(B5565,'contribution par jour-semaine'!$1:$1,0),4,1,"contribution par jour-semaine")),"")</f>
        <v/>
      </c>
      <c r="D5565" s="4" t="str">
        <f>VLOOKUP(A5565,predictions!A:B,2,FALSE)</f>
        <v>22/06/2020</v>
      </c>
      <c r="E5565" s="4">
        <f t="shared" si="21"/>
        <v>44004</v>
      </c>
    </row>
    <row r="5566" spans="3:5" ht="13" x14ac:dyDescent="0.15">
      <c r="C5566" s="1" t="str">
        <f ca="1">IFERROR(INDIRECT(ADDRESS(MATCH(A5566,'contribution par jour-semaine'!A:A,0),MATCH(B5566,'contribution par jour-semaine'!$1:$1,0),4,1,"contribution par jour-semaine")),"")</f>
        <v/>
      </c>
      <c r="D5566" s="4" t="str">
        <f>VLOOKUP(A5566,predictions!A:B,2,FALSE)</f>
        <v>22/06/2020</v>
      </c>
      <c r="E5566" s="4">
        <f t="shared" si="21"/>
        <v>44004</v>
      </c>
    </row>
    <row r="5567" spans="3:5" ht="13" x14ac:dyDescent="0.15">
      <c r="C5567" s="1" t="str">
        <f ca="1">IFERROR(INDIRECT(ADDRESS(MATCH(A5567,'contribution par jour-semaine'!A:A,0),MATCH(B5567,'contribution par jour-semaine'!$1:$1,0),4,1,"contribution par jour-semaine")),"")</f>
        <v/>
      </c>
      <c r="D5567" s="4" t="str">
        <f>VLOOKUP(A5567,predictions!A:B,2,FALSE)</f>
        <v>22/06/2020</v>
      </c>
      <c r="E5567" s="4">
        <f t="shared" si="21"/>
        <v>44004</v>
      </c>
    </row>
    <row r="5568" spans="3:5" ht="13" x14ac:dyDescent="0.15">
      <c r="C5568" s="1" t="str">
        <f ca="1">IFERROR(INDIRECT(ADDRESS(MATCH(A5568,'contribution par jour-semaine'!A:A,0),MATCH(B5568,'contribution par jour-semaine'!$1:$1,0),4,1,"contribution par jour-semaine")),"")</f>
        <v/>
      </c>
      <c r="D5568" s="4" t="str">
        <f>VLOOKUP(A5568,predictions!A:B,2,FALSE)</f>
        <v>22/06/2020</v>
      </c>
      <c r="E5568" s="4">
        <f t="shared" si="21"/>
        <v>44004</v>
      </c>
    </row>
    <row r="5569" spans="3:5" ht="13" x14ac:dyDescent="0.15">
      <c r="C5569" s="1" t="str">
        <f ca="1">IFERROR(INDIRECT(ADDRESS(MATCH(A5569,'contribution par jour-semaine'!A:A,0),MATCH(B5569,'contribution par jour-semaine'!$1:$1,0),4,1,"contribution par jour-semaine")),"")</f>
        <v/>
      </c>
      <c r="D5569" s="4" t="str">
        <f>VLOOKUP(A5569,predictions!A:B,2,FALSE)</f>
        <v>22/06/2020</v>
      </c>
      <c r="E5569" s="4">
        <f t="shared" si="21"/>
        <v>44004</v>
      </c>
    </row>
    <row r="5570" spans="3:5" ht="13" x14ac:dyDescent="0.15">
      <c r="C5570" s="1" t="str">
        <f ca="1">IFERROR(INDIRECT(ADDRESS(MATCH(A5570,'contribution par jour-semaine'!A:A,0),MATCH(B5570,'contribution par jour-semaine'!$1:$1,0),4,1,"contribution par jour-semaine")),"")</f>
        <v/>
      </c>
      <c r="D5570" s="4" t="str">
        <f>VLOOKUP(A5570,predictions!A:B,2,FALSE)</f>
        <v>22/06/2020</v>
      </c>
      <c r="E5570" s="4">
        <f t="shared" si="21"/>
        <v>44004</v>
      </c>
    </row>
    <row r="5571" spans="3:5" ht="13" x14ac:dyDescent="0.15">
      <c r="C5571" s="1" t="str">
        <f ca="1">IFERROR(INDIRECT(ADDRESS(MATCH(A5571,'contribution par jour-semaine'!A:A,0),MATCH(B5571,'contribution par jour-semaine'!$1:$1,0),4,1,"contribution par jour-semaine")),"")</f>
        <v/>
      </c>
      <c r="D5571" s="4" t="str">
        <f>VLOOKUP(A5571,predictions!A:B,2,FALSE)</f>
        <v>22/06/2020</v>
      </c>
      <c r="E5571" s="4">
        <f t="shared" si="21"/>
        <v>44004</v>
      </c>
    </row>
    <row r="5572" spans="3:5" ht="13" x14ac:dyDescent="0.15">
      <c r="C5572" s="1" t="str">
        <f ca="1">IFERROR(INDIRECT(ADDRESS(MATCH(A5572,'contribution par jour-semaine'!A:A,0),MATCH(B5572,'contribution par jour-semaine'!$1:$1,0),4,1,"contribution par jour-semaine")),"")</f>
        <v/>
      </c>
      <c r="D5572" s="4" t="str">
        <f>VLOOKUP(A5572,predictions!A:B,2,FALSE)</f>
        <v>22/06/2020</v>
      </c>
      <c r="E5572" s="4">
        <f t="shared" si="21"/>
        <v>44004</v>
      </c>
    </row>
    <row r="5573" spans="3:5" ht="13" x14ac:dyDescent="0.15">
      <c r="C5573" s="1" t="str">
        <f ca="1">IFERROR(INDIRECT(ADDRESS(MATCH(A5573,'contribution par jour-semaine'!A:A,0),MATCH(B5573,'contribution par jour-semaine'!$1:$1,0),4,1,"contribution par jour-semaine")),"")</f>
        <v/>
      </c>
      <c r="D5573" s="4" t="str">
        <f>VLOOKUP(A5573,predictions!A:B,2,FALSE)</f>
        <v>22/06/2020</v>
      </c>
      <c r="E5573" s="4">
        <f t="shared" si="21"/>
        <v>44004</v>
      </c>
    </row>
    <row r="5574" spans="3:5" ht="13" x14ac:dyDescent="0.15">
      <c r="C5574" s="1" t="str">
        <f ca="1">IFERROR(INDIRECT(ADDRESS(MATCH(A5574,'contribution par jour-semaine'!A:A,0),MATCH(B5574,'contribution par jour-semaine'!$1:$1,0),4,1,"contribution par jour-semaine")),"")</f>
        <v/>
      </c>
      <c r="D5574" s="4" t="str">
        <f>VLOOKUP(A5574,predictions!A:B,2,FALSE)</f>
        <v>22/06/2020</v>
      </c>
      <c r="E5574" s="4">
        <f t="shared" si="21"/>
        <v>44004</v>
      </c>
    </row>
    <row r="5575" spans="3:5" ht="13" x14ac:dyDescent="0.15">
      <c r="C5575" s="1" t="str">
        <f ca="1">IFERROR(INDIRECT(ADDRESS(MATCH(A5575,'contribution par jour-semaine'!A:A,0),MATCH(B5575,'contribution par jour-semaine'!$1:$1,0),4,1,"contribution par jour-semaine")),"")</f>
        <v/>
      </c>
      <c r="D5575" s="4" t="str">
        <f>VLOOKUP(A5575,predictions!A:B,2,FALSE)</f>
        <v>22/06/2020</v>
      </c>
      <c r="E5575" s="4">
        <f t="shared" si="21"/>
        <v>44004</v>
      </c>
    </row>
    <row r="5576" spans="3:5" ht="13" x14ac:dyDescent="0.15">
      <c r="C5576" s="1" t="str">
        <f ca="1">IFERROR(INDIRECT(ADDRESS(MATCH(A5576,'contribution par jour-semaine'!A:A,0),MATCH(B5576,'contribution par jour-semaine'!$1:$1,0),4,1,"contribution par jour-semaine")),"")</f>
        <v/>
      </c>
      <c r="D5576" s="4" t="str">
        <f>VLOOKUP(A5576,predictions!A:B,2,FALSE)</f>
        <v>22/06/2020</v>
      </c>
      <c r="E5576" s="4">
        <f t="shared" si="21"/>
        <v>44004</v>
      </c>
    </row>
    <row r="5577" spans="3:5" ht="13" x14ac:dyDescent="0.15">
      <c r="C5577" s="1" t="str">
        <f ca="1">IFERROR(INDIRECT(ADDRESS(MATCH(A5577,'contribution par jour-semaine'!A:A,0),MATCH(B5577,'contribution par jour-semaine'!$1:$1,0),4,1,"contribution par jour-semaine")),"")</f>
        <v/>
      </c>
      <c r="D5577" s="4" t="str">
        <f>VLOOKUP(A5577,predictions!A:B,2,FALSE)</f>
        <v>22/06/2020</v>
      </c>
      <c r="E5577" s="4">
        <f t="shared" si="21"/>
        <v>44004</v>
      </c>
    </row>
    <row r="5578" spans="3:5" ht="13" x14ac:dyDescent="0.15">
      <c r="C5578" s="1" t="str">
        <f ca="1">IFERROR(INDIRECT(ADDRESS(MATCH(A5578,'contribution par jour-semaine'!A:A,0),MATCH(B5578,'contribution par jour-semaine'!$1:$1,0),4,1,"contribution par jour-semaine")),"")</f>
        <v/>
      </c>
      <c r="D5578" s="4" t="str">
        <f>VLOOKUP(A5578,predictions!A:B,2,FALSE)</f>
        <v>22/06/2020</v>
      </c>
      <c r="E5578" s="4">
        <f t="shared" si="21"/>
        <v>44004</v>
      </c>
    </row>
    <row r="5579" spans="3:5" ht="13" x14ac:dyDescent="0.15">
      <c r="C5579" s="1" t="str">
        <f ca="1">IFERROR(INDIRECT(ADDRESS(MATCH(A5579,'contribution par jour-semaine'!A:A,0),MATCH(B5579,'contribution par jour-semaine'!$1:$1,0),4,1,"contribution par jour-semaine")),"")</f>
        <v/>
      </c>
      <c r="D5579" s="4" t="str">
        <f>VLOOKUP(A5579,predictions!A:B,2,FALSE)</f>
        <v>22/06/2020</v>
      </c>
      <c r="E5579" s="4">
        <f t="shared" si="21"/>
        <v>44004</v>
      </c>
    </row>
    <row r="5580" spans="3:5" ht="13" x14ac:dyDescent="0.15">
      <c r="C5580" s="1" t="str">
        <f ca="1">IFERROR(INDIRECT(ADDRESS(MATCH(A5580,'contribution par jour-semaine'!A:A,0),MATCH(B5580,'contribution par jour-semaine'!$1:$1,0),4,1,"contribution par jour-semaine")),"")</f>
        <v/>
      </c>
      <c r="D5580" s="4" t="str">
        <f>VLOOKUP(A5580,predictions!A:B,2,FALSE)</f>
        <v>22/06/2020</v>
      </c>
      <c r="E5580" s="4">
        <f t="shared" si="21"/>
        <v>44004</v>
      </c>
    </row>
    <row r="5581" spans="3:5" ht="13" x14ac:dyDescent="0.15">
      <c r="C5581" s="1" t="str">
        <f ca="1">IFERROR(INDIRECT(ADDRESS(MATCH(A5581,'contribution par jour-semaine'!A:A,0),MATCH(B5581,'contribution par jour-semaine'!$1:$1,0),4,1,"contribution par jour-semaine")),"")</f>
        <v/>
      </c>
      <c r="D5581" s="4" t="str">
        <f>VLOOKUP(A5581,predictions!A:B,2,FALSE)</f>
        <v>22/06/2020</v>
      </c>
      <c r="E5581" s="4">
        <f t="shared" si="21"/>
        <v>44004</v>
      </c>
    </row>
    <row r="5582" spans="3:5" ht="13" x14ac:dyDescent="0.15">
      <c r="C5582" s="1" t="str">
        <f ca="1">IFERROR(INDIRECT(ADDRESS(MATCH(A5582,'contribution par jour-semaine'!A:A,0),MATCH(B5582,'contribution par jour-semaine'!$1:$1,0),4,1,"contribution par jour-semaine")),"")</f>
        <v/>
      </c>
      <c r="D5582" s="4" t="str">
        <f>VLOOKUP(A5582,predictions!A:B,2,FALSE)</f>
        <v>22/06/2020</v>
      </c>
      <c r="E5582" s="4">
        <f t="shared" si="21"/>
        <v>44004</v>
      </c>
    </row>
    <row r="5583" spans="3:5" ht="13" x14ac:dyDescent="0.15">
      <c r="C5583" s="1" t="str">
        <f ca="1">IFERROR(INDIRECT(ADDRESS(MATCH(A5583,'contribution par jour-semaine'!A:A,0),MATCH(B5583,'contribution par jour-semaine'!$1:$1,0),4,1,"contribution par jour-semaine")),"")</f>
        <v/>
      </c>
      <c r="D5583" s="4" t="str">
        <f>VLOOKUP(A5583,predictions!A:B,2,FALSE)</f>
        <v>22/06/2020</v>
      </c>
      <c r="E5583" s="4">
        <f t="shared" si="21"/>
        <v>44004</v>
      </c>
    </row>
    <row r="5584" spans="3:5" ht="13" x14ac:dyDescent="0.15">
      <c r="C5584" s="1" t="str">
        <f ca="1">IFERROR(INDIRECT(ADDRESS(MATCH(A5584,'contribution par jour-semaine'!A:A,0),MATCH(B5584,'contribution par jour-semaine'!$1:$1,0),4,1,"contribution par jour-semaine")),"")</f>
        <v/>
      </c>
      <c r="D5584" s="4" t="str">
        <f>VLOOKUP(A5584,predictions!A:B,2,FALSE)</f>
        <v>22/06/2020</v>
      </c>
      <c r="E5584" s="4">
        <f t="shared" si="21"/>
        <v>44004</v>
      </c>
    </row>
    <row r="5585" spans="3:5" ht="13" x14ac:dyDescent="0.15">
      <c r="C5585" s="1" t="str">
        <f ca="1">IFERROR(INDIRECT(ADDRESS(MATCH(A5585,'contribution par jour-semaine'!A:A,0),MATCH(B5585,'contribution par jour-semaine'!$1:$1,0),4,1,"contribution par jour-semaine")),"")</f>
        <v/>
      </c>
      <c r="D5585" s="4" t="str">
        <f>VLOOKUP(A5585,predictions!A:B,2,FALSE)</f>
        <v>22/06/2020</v>
      </c>
      <c r="E5585" s="4">
        <f t="shared" si="21"/>
        <v>44004</v>
      </c>
    </row>
    <row r="5586" spans="3:5" ht="13" x14ac:dyDescent="0.15">
      <c r="C5586" s="1" t="str">
        <f ca="1">IFERROR(INDIRECT(ADDRESS(MATCH(A5586,'contribution par jour-semaine'!A:A,0),MATCH(B5586,'contribution par jour-semaine'!$1:$1,0),4,1,"contribution par jour-semaine")),"")</f>
        <v/>
      </c>
      <c r="D5586" s="4" t="str">
        <f>VLOOKUP(A5586,predictions!A:B,2,FALSE)</f>
        <v>22/06/2020</v>
      </c>
      <c r="E5586" s="4">
        <f t="shared" si="21"/>
        <v>44004</v>
      </c>
    </row>
    <row r="5587" spans="3:5" ht="13" x14ac:dyDescent="0.15">
      <c r="C5587" s="1" t="str">
        <f ca="1">IFERROR(INDIRECT(ADDRESS(MATCH(A5587,'contribution par jour-semaine'!A:A,0),MATCH(B5587,'contribution par jour-semaine'!$1:$1,0),4,1,"contribution par jour-semaine")),"")</f>
        <v/>
      </c>
      <c r="D5587" s="4" t="str">
        <f>VLOOKUP(A5587,predictions!A:B,2,FALSE)</f>
        <v>22/06/2020</v>
      </c>
      <c r="E5587" s="4">
        <f t="shared" si="21"/>
        <v>44004</v>
      </c>
    </row>
    <row r="5588" spans="3:5" ht="13" x14ac:dyDescent="0.15">
      <c r="C5588" s="1" t="str">
        <f ca="1">IFERROR(INDIRECT(ADDRESS(MATCH(A5588,'contribution par jour-semaine'!A:A,0),MATCH(B5588,'contribution par jour-semaine'!$1:$1,0),4,1,"contribution par jour-semaine")),"")</f>
        <v/>
      </c>
      <c r="D5588" s="4" t="str">
        <f>VLOOKUP(A5588,predictions!A:B,2,FALSE)</f>
        <v>22/06/2020</v>
      </c>
      <c r="E5588" s="4">
        <f t="shared" si="21"/>
        <v>44004</v>
      </c>
    </row>
    <row r="5589" spans="3:5" ht="13" x14ac:dyDescent="0.15">
      <c r="C5589" s="1" t="str">
        <f ca="1">IFERROR(INDIRECT(ADDRESS(MATCH(A5589,'contribution par jour-semaine'!A:A,0),MATCH(B5589,'contribution par jour-semaine'!$1:$1,0),4,1,"contribution par jour-semaine")),"")</f>
        <v/>
      </c>
      <c r="D5589" s="4" t="str">
        <f>VLOOKUP(A5589,predictions!A:B,2,FALSE)</f>
        <v>22/06/2020</v>
      </c>
      <c r="E5589" s="4">
        <f t="shared" si="21"/>
        <v>44004</v>
      </c>
    </row>
    <row r="5590" spans="3:5" ht="13" x14ac:dyDescent="0.15">
      <c r="C5590" s="1" t="str">
        <f ca="1">IFERROR(INDIRECT(ADDRESS(MATCH(A5590,'contribution par jour-semaine'!A:A,0),MATCH(B5590,'contribution par jour-semaine'!$1:$1,0),4,1,"contribution par jour-semaine")),"")</f>
        <v/>
      </c>
      <c r="D5590" s="4" t="str">
        <f>VLOOKUP(A5590,predictions!A:B,2,FALSE)</f>
        <v>22/06/2020</v>
      </c>
      <c r="E5590" s="4">
        <f t="shared" si="21"/>
        <v>44004</v>
      </c>
    </row>
    <row r="5591" spans="3:5" ht="13" x14ac:dyDescent="0.15">
      <c r="C5591" s="1" t="str">
        <f ca="1">IFERROR(INDIRECT(ADDRESS(MATCH(A5591,'contribution par jour-semaine'!A:A,0),MATCH(B5591,'contribution par jour-semaine'!$1:$1,0),4,1,"contribution par jour-semaine")),"")</f>
        <v/>
      </c>
      <c r="D5591" s="4" t="str">
        <f>VLOOKUP(A5591,predictions!A:B,2,FALSE)</f>
        <v>22/06/2020</v>
      </c>
      <c r="E5591" s="4">
        <f t="shared" si="21"/>
        <v>44004</v>
      </c>
    </row>
    <row r="5592" spans="3:5" ht="13" x14ac:dyDescent="0.15">
      <c r="C5592" s="1" t="str">
        <f ca="1">IFERROR(INDIRECT(ADDRESS(MATCH(A5592,'contribution par jour-semaine'!A:A,0),MATCH(B5592,'contribution par jour-semaine'!$1:$1,0),4,1,"contribution par jour-semaine")),"")</f>
        <v/>
      </c>
      <c r="D5592" s="4" t="str">
        <f>VLOOKUP(A5592,predictions!A:B,2,FALSE)</f>
        <v>22/06/2020</v>
      </c>
      <c r="E5592" s="4">
        <f t="shared" si="21"/>
        <v>44004</v>
      </c>
    </row>
    <row r="5593" spans="3:5" ht="13" x14ac:dyDescent="0.15">
      <c r="C5593" s="1" t="str">
        <f ca="1">IFERROR(INDIRECT(ADDRESS(MATCH(A5593,'contribution par jour-semaine'!A:A,0),MATCH(B5593,'contribution par jour-semaine'!$1:$1,0),4,1,"contribution par jour-semaine")),"")</f>
        <v/>
      </c>
      <c r="D5593" s="4" t="str">
        <f>VLOOKUP(A5593,predictions!A:B,2,FALSE)</f>
        <v>22/06/2020</v>
      </c>
      <c r="E5593" s="4">
        <f t="shared" si="21"/>
        <v>44004</v>
      </c>
    </row>
    <row r="5594" spans="3:5" ht="13" x14ac:dyDescent="0.15">
      <c r="C5594" s="1" t="str">
        <f ca="1">IFERROR(INDIRECT(ADDRESS(MATCH(A5594,'contribution par jour-semaine'!A:A,0),MATCH(B5594,'contribution par jour-semaine'!$1:$1,0),4,1,"contribution par jour-semaine")),"")</f>
        <v/>
      </c>
      <c r="D5594" s="4" t="str">
        <f>VLOOKUP(A5594,predictions!A:B,2,FALSE)</f>
        <v>22/06/2020</v>
      </c>
      <c r="E5594" s="4">
        <f t="shared" si="21"/>
        <v>44004</v>
      </c>
    </row>
    <row r="5595" spans="3:5" ht="13" x14ac:dyDescent="0.15">
      <c r="C5595" s="1" t="str">
        <f ca="1">IFERROR(INDIRECT(ADDRESS(MATCH(A5595,'contribution par jour-semaine'!A:A,0),MATCH(B5595,'contribution par jour-semaine'!$1:$1,0),4,1,"contribution par jour-semaine")),"")</f>
        <v/>
      </c>
      <c r="D5595" s="4" t="str">
        <f>VLOOKUP(A5595,predictions!A:B,2,FALSE)</f>
        <v>22/06/2020</v>
      </c>
      <c r="E5595" s="4">
        <f t="shared" si="21"/>
        <v>44004</v>
      </c>
    </row>
    <row r="5596" spans="3:5" ht="13" x14ac:dyDescent="0.15">
      <c r="C5596" s="1" t="str">
        <f ca="1">IFERROR(INDIRECT(ADDRESS(MATCH(A5596,'contribution par jour-semaine'!A:A,0),MATCH(B5596,'contribution par jour-semaine'!$1:$1,0),4,1,"contribution par jour-semaine")),"")</f>
        <v/>
      </c>
      <c r="D5596" s="4" t="str">
        <f>VLOOKUP(A5596,predictions!A:B,2,FALSE)</f>
        <v>22/06/2020</v>
      </c>
      <c r="E5596" s="4">
        <f t="shared" si="21"/>
        <v>44004</v>
      </c>
    </row>
    <row r="5597" spans="3:5" ht="13" x14ac:dyDescent="0.15">
      <c r="C5597" s="1" t="str">
        <f ca="1">IFERROR(INDIRECT(ADDRESS(MATCH(A5597,'contribution par jour-semaine'!A:A,0),MATCH(B5597,'contribution par jour-semaine'!$1:$1,0),4,1,"contribution par jour-semaine")),"")</f>
        <v/>
      </c>
      <c r="D5597" s="4" t="str">
        <f>VLOOKUP(A5597,predictions!A:B,2,FALSE)</f>
        <v>22/06/2020</v>
      </c>
      <c r="E5597" s="4">
        <f t="shared" si="21"/>
        <v>44004</v>
      </c>
    </row>
    <row r="5598" spans="3:5" ht="13" x14ac:dyDescent="0.15">
      <c r="C5598" s="1" t="str">
        <f ca="1">IFERROR(INDIRECT(ADDRESS(MATCH(A5598,'contribution par jour-semaine'!A:A,0),MATCH(B5598,'contribution par jour-semaine'!$1:$1,0),4,1,"contribution par jour-semaine")),"")</f>
        <v/>
      </c>
      <c r="D5598" s="4" t="str">
        <f>VLOOKUP(A5598,predictions!A:B,2,FALSE)</f>
        <v>22/06/2020</v>
      </c>
      <c r="E5598" s="4">
        <f t="shared" si="21"/>
        <v>44004</v>
      </c>
    </row>
    <row r="5599" spans="3:5" ht="13" x14ac:dyDescent="0.15">
      <c r="C5599" s="1" t="str">
        <f ca="1">IFERROR(INDIRECT(ADDRESS(MATCH(A5599,'contribution par jour-semaine'!A:A,0),MATCH(B5599,'contribution par jour-semaine'!$1:$1,0),4,1,"contribution par jour-semaine")),"")</f>
        <v/>
      </c>
      <c r="D5599" s="4" t="str">
        <f>VLOOKUP(A5599,predictions!A:B,2,FALSE)</f>
        <v>22/06/2020</v>
      </c>
      <c r="E5599" s="4">
        <f t="shared" si="21"/>
        <v>44004</v>
      </c>
    </row>
    <row r="5600" spans="3:5" ht="13" x14ac:dyDescent="0.15">
      <c r="C5600" s="1" t="str">
        <f ca="1">IFERROR(INDIRECT(ADDRESS(MATCH(A5600,'contribution par jour-semaine'!A:A,0),MATCH(B5600,'contribution par jour-semaine'!$1:$1,0),4,1,"contribution par jour-semaine")),"")</f>
        <v/>
      </c>
      <c r="D5600" s="4" t="str">
        <f>VLOOKUP(A5600,predictions!A:B,2,FALSE)</f>
        <v>22/06/2020</v>
      </c>
      <c r="E5600" s="4">
        <f t="shared" si="21"/>
        <v>44004</v>
      </c>
    </row>
    <row r="5601" spans="3:5" ht="13" x14ac:dyDescent="0.15">
      <c r="C5601" s="1" t="str">
        <f ca="1">IFERROR(INDIRECT(ADDRESS(MATCH(A5601,'contribution par jour-semaine'!A:A,0),MATCH(B5601,'contribution par jour-semaine'!$1:$1,0),4,1,"contribution par jour-semaine")),"")</f>
        <v/>
      </c>
      <c r="D5601" s="4" t="str">
        <f>VLOOKUP(A5601,predictions!A:B,2,FALSE)</f>
        <v>22/06/2020</v>
      </c>
      <c r="E5601" s="4">
        <f t="shared" si="21"/>
        <v>44004</v>
      </c>
    </row>
    <row r="5602" spans="3:5" ht="13" x14ac:dyDescent="0.15">
      <c r="C5602" s="1" t="str">
        <f ca="1">IFERROR(INDIRECT(ADDRESS(MATCH(A5602,'contribution par jour-semaine'!A:A,0),MATCH(B5602,'contribution par jour-semaine'!$1:$1,0),4,1,"contribution par jour-semaine")),"")</f>
        <v/>
      </c>
      <c r="D5602" s="4" t="str">
        <f>VLOOKUP(A5602,predictions!A:B,2,FALSE)</f>
        <v>22/06/2020</v>
      </c>
      <c r="E5602" s="4">
        <f t="shared" si="21"/>
        <v>44004</v>
      </c>
    </row>
    <row r="5603" spans="3:5" ht="13" x14ac:dyDescent="0.15">
      <c r="C5603" s="1" t="str">
        <f ca="1">IFERROR(INDIRECT(ADDRESS(MATCH(A5603,'contribution par jour-semaine'!A:A,0),MATCH(B5603,'contribution par jour-semaine'!$1:$1,0),4,1,"contribution par jour-semaine")),"")</f>
        <v/>
      </c>
      <c r="D5603" s="4" t="str">
        <f>VLOOKUP(A5603,predictions!A:B,2,FALSE)</f>
        <v>22/06/2020</v>
      </c>
      <c r="E5603" s="4">
        <f t="shared" si="21"/>
        <v>44004</v>
      </c>
    </row>
    <row r="5604" spans="3:5" ht="13" x14ac:dyDescent="0.15">
      <c r="C5604" s="1" t="str">
        <f ca="1">IFERROR(INDIRECT(ADDRESS(MATCH(A5604,'contribution par jour-semaine'!A:A,0),MATCH(B5604,'contribution par jour-semaine'!$1:$1,0),4,1,"contribution par jour-semaine")),"")</f>
        <v/>
      </c>
      <c r="D5604" s="4" t="str">
        <f>VLOOKUP(A5604,predictions!A:B,2,FALSE)</f>
        <v>22/06/2020</v>
      </c>
      <c r="E5604" s="4">
        <f t="shared" si="21"/>
        <v>44004</v>
      </c>
    </row>
    <row r="5605" spans="3:5" ht="13" x14ac:dyDescent="0.15">
      <c r="C5605" s="1" t="str">
        <f ca="1">IFERROR(INDIRECT(ADDRESS(MATCH(A5605,'contribution par jour-semaine'!A:A,0),MATCH(B5605,'contribution par jour-semaine'!$1:$1,0),4,1,"contribution par jour-semaine")),"")</f>
        <v/>
      </c>
      <c r="D5605" s="4" t="str">
        <f>VLOOKUP(A5605,predictions!A:B,2,FALSE)</f>
        <v>22/06/2020</v>
      </c>
      <c r="E5605" s="4">
        <f t="shared" si="21"/>
        <v>44004</v>
      </c>
    </row>
    <row r="5606" spans="3:5" ht="13" x14ac:dyDescent="0.15">
      <c r="C5606" s="1" t="str">
        <f ca="1">IFERROR(INDIRECT(ADDRESS(MATCH(A5606,'contribution par jour-semaine'!A:A,0),MATCH(B5606,'contribution par jour-semaine'!$1:$1,0),4,1,"contribution par jour-semaine")),"")</f>
        <v/>
      </c>
      <c r="D5606" s="4" t="str">
        <f>VLOOKUP(A5606,predictions!A:B,2,FALSE)</f>
        <v>22/06/2020</v>
      </c>
      <c r="E5606" s="4">
        <f t="shared" si="21"/>
        <v>44004</v>
      </c>
    </row>
    <row r="5607" spans="3:5" ht="13" x14ac:dyDescent="0.15">
      <c r="C5607" s="1" t="str">
        <f ca="1">IFERROR(INDIRECT(ADDRESS(MATCH(A5607,'contribution par jour-semaine'!A:A,0),MATCH(B5607,'contribution par jour-semaine'!$1:$1,0),4,1,"contribution par jour-semaine")),"")</f>
        <v/>
      </c>
      <c r="D5607" s="4" t="str">
        <f>VLOOKUP(A5607,predictions!A:B,2,FALSE)</f>
        <v>22/06/2020</v>
      </c>
      <c r="E5607" s="4">
        <f t="shared" si="21"/>
        <v>44004</v>
      </c>
    </row>
    <row r="5608" spans="3:5" ht="13" x14ac:dyDescent="0.15">
      <c r="C5608" s="1" t="str">
        <f ca="1">IFERROR(INDIRECT(ADDRESS(MATCH(A5608,'contribution par jour-semaine'!A:A,0),MATCH(B5608,'contribution par jour-semaine'!$1:$1,0),4,1,"contribution par jour-semaine")),"")</f>
        <v/>
      </c>
      <c r="D5608" s="4" t="str">
        <f>VLOOKUP(A5608,predictions!A:B,2,FALSE)</f>
        <v>22/06/2020</v>
      </c>
      <c r="E5608" s="4">
        <f t="shared" si="21"/>
        <v>44004</v>
      </c>
    </row>
    <row r="5609" spans="3:5" ht="13" x14ac:dyDescent="0.15">
      <c r="C5609" s="1" t="str">
        <f ca="1">IFERROR(INDIRECT(ADDRESS(MATCH(A5609,'contribution par jour-semaine'!A:A,0),MATCH(B5609,'contribution par jour-semaine'!$1:$1,0),4,1,"contribution par jour-semaine")),"")</f>
        <v/>
      </c>
      <c r="D5609" s="4" t="str">
        <f>VLOOKUP(A5609,predictions!A:B,2,FALSE)</f>
        <v>22/06/2020</v>
      </c>
      <c r="E5609" s="4">
        <f t="shared" si="21"/>
        <v>44004</v>
      </c>
    </row>
    <row r="5610" spans="3:5" ht="13" x14ac:dyDescent="0.15">
      <c r="C5610" s="1" t="str">
        <f ca="1">IFERROR(INDIRECT(ADDRESS(MATCH(A5610,'contribution par jour-semaine'!A:A,0),MATCH(B5610,'contribution par jour-semaine'!$1:$1,0),4,1,"contribution par jour-semaine")),"")</f>
        <v/>
      </c>
      <c r="D5610" s="4" t="str">
        <f>VLOOKUP(A5610,predictions!A:B,2,FALSE)</f>
        <v>22/06/2020</v>
      </c>
      <c r="E5610" s="4">
        <f t="shared" si="21"/>
        <v>44004</v>
      </c>
    </row>
    <row r="5611" spans="3:5" ht="13" x14ac:dyDescent="0.15">
      <c r="C5611" s="1" t="str">
        <f ca="1">IFERROR(INDIRECT(ADDRESS(MATCH(A5611,'contribution par jour-semaine'!A:A,0),MATCH(B5611,'contribution par jour-semaine'!$1:$1,0),4,1,"contribution par jour-semaine")),"")</f>
        <v/>
      </c>
      <c r="D5611" s="4" t="str">
        <f>VLOOKUP(A5611,predictions!A:B,2,FALSE)</f>
        <v>22/06/2020</v>
      </c>
      <c r="E5611" s="4">
        <f t="shared" si="21"/>
        <v>44004</v>
      </c>
    </row>
    <row r="5612" spans="3:5" ht="13" x14ac:dyDescent="0.15">
      <c r="C5612" s="1" t="str">
        <f ca="1">IFERROR(INDIRECT(ADDRESS(MATCH(A5612,'contribution par jour-semaine'!A:A,0),MATCH(B5612,'contribution par jour-semaine'!$1:$1,0),4,1,"contribution par jour-semaine")),"")</f>
        <v/>
      </c>
      <c r="D5612" s="4" t="str">
        <f>VLOOKUP(A5612,predictions!A:B,2,FALSE)</f>
        <v>22/06/2020</v>
      </c>
      <c r="E5612" s="4">
        <f t="shared" ref="E5612:E5866" si="22">DATE(RIGHT(D5612,4),MID(D5612,4,2),LEFT(D5612,2))</f>
        <v>44004</v>
      </c>
    </row>
    <row r="5613" spans="3:5" ht="13" x14ac:dyDescent="0.15">
      <c r="C5613" s="1" t="str">
        <f ca="1">IFERROR(INDIRECT(ADDRESS(MATCH(A5613,'contribution par jour-semaine'!A:A,0),MATCH(B5613,'contribution par jour-semaine'!$1:$1,0),4,1,"contribution par jour-semaine")),"")</f>
        <v/>
      </c>
      <c r="D5613" s="4" t="str">
        <f>VLOOKUP(A5613,predictions!A:B,2,FALSE)</f>
        <v>22/06/2020</v>
      </c>
      <c r="E5613" s="4">
        <f t="shared" si="22"/>
        <v>44004</v>
      </c>
    </row>
    <row r="5614" spans="3:5" ht="13" x14ac:dyDescent="0.15">
      <c r="C5614" s="1" t="str">
        <f ca="1">IFERROR(INDIRECT(ADDRESS(MATCH(A5614,'contribution par jour-semaine'!A:A,0),MATCH(B5614,'contribution par jour-semaine'!$1:$1,0),4,1,"contribution par jour-semaine")),"")</f>
        <v/>
      </c>
      <c r="D5614" s="4" t="str">
        <f>VLOOKUP(A5614,predictions!A:B,2,FALSE)</f>
        <v>22/06/2020</v>
      </c>
      <c r="E5614" s="4">
        <f t="shared" si="22"/>
        <v>44004</v>
      </c>
    </row>
    <row r="5615" spans="3:5" ht="13" x14ac:dyDescent="0.15">
      <c r="C5615" s="1" t="str">
        <f ca="1">IFERROR(INDIRECT(ADDRESS(MATCH(A5615,'contribution par jour-semaine'!A:A,0),MATCH(B5615,'contribution par jour-semaine'!$1:$1,0),4,1,"contribution par jour-semaine")),"")</f>
        <v/>
      </c>
      <c r="D5615" s="4" t="str">
        <f>VLOOKUP(A5615,predictions!A:B,2,FALSE)</f>
        <v>22/06/2020</v>
      </c>
      <c r="E5615" s="4">
        <f t="shared" si="22"/>
        <v>44004</v>
      </c>
    </row>
    <row r="5616" spans="3:5" ht="13" x14ac:dyDescent="0.15">
      <c r="C5616" s="1" t="str">
        <f ca="1">IFERROR(INDIRECT(ADDRESS(MATCH(A5616,'contribution par jour-semaine'!A:A,0),MATCH(B5616,'contribution par jour-semaine'!$1:$1,0),4,1,"contribution par jour-semaine")),"")</f>
        <v/>
      </c>
      <c r="D5616" s="4" t="str">
        <f>VLOOKUP(A5616,predictions!A:B,2,FALSE)</f>
        <v>22/06/2020</v>
      </c>
      <c r="E5616" s="4">
        <f t="shared" si="22"/>
        <v>44004</v>
      </c>
    </row>
    <row r="5617" spans="3:5" ht="13" x14ac:dyDescent="0.15">
      <c r="C5617" s="1" t="str">
        <f ca="1">IFERROR(INDIRECT(ADDRESS(MATCH(A5617,'contribution par jour-semaine'!A:A,0),MATCH(B5617,'contribution par jour-semaine'!$1:$1,0),4,1,"contribution par jour-semaine")),"")</f>
        <v/>
      </c>
      <c r="D5617" s="4" t="str">
        <f>VLOOKUP(A5617,predictions!A:B,2,FALSE)</f>
        <v>22/06/2020</v>
      </c>
      <c r="E5617" s="4">
        <f t="shared" si="22"/>
        <v>44004</v>
      </c>
    </row>
    <row r="5618" spans="3:5" ht="13" x14ac:dyDescent="0.15">
      <c r="C5618" s="1" t="str">
        <f ca="1">IFERROR(INDIRECT(ADDRESS(MATCH(A5618,'contribution par jour-semaine'!A:A,0),MATCH(B5618,'contribution par jour-semaine'!$1:$1,0),4,1,"contribution par jour-semaine")),"")</f>
        <v/>
      </c>
      <c r="D5618" s="4" t="str">
        <f>VLOOKUP(A5618,predictions!A:B,2,FALSE)</f>
        <v>22/06/2020</v>
      </c>
      <c r="E5618" s="4">
        <f t="shared" si="22"/>
        <v>44004</v>
      </c>
    </row>
    <row r="5619" spans="3:5" ht="13" x14ac:dyDescent="0.15">
      <c r="C5619" s="1" t="str">
        <f ca="1">IFERROR(INDIRECT(ADDRESS(MATCH(A5619,'contribution par jour-semaine'!A:A,0),MATCH(B5619,'contribution par jour-semaine'!$1:$1,0),4,1,"contribution par jour-semaine")),"")</f>
        <v/>
      </c>
      <c r="D5619" s="4" t="str">
        <f>VLOOKUP(A5619,predictions!A:B,2,FALSE)</f>
        <v>22/06/2020</v>
      </c>
      <c r="E5619" s="4">
        <f t="shared" si="22"/>
        <v>44004</v>
      </c>
    </row>
    <row r="5620" spans="3:5" ht="13" x14ac:dyDescent="0.15">
      <c r="C5620" s="1" t="str">
        <f ca="1">IFERROR(INDIRECT(ADDRESS(MATCH(A5620,'contribution par jour-semaine'!A:A,0),MATCH(B5620,'contribution par jour-semaine'!$1:$1,0),4,1,"contribution par jour-semaine")),"")</f>
        <v/>
      </c>
      <c r="D5620" s="4" t="str">
        <f>VLOOKUP(A5620,predictions!A:B,2,FALSE)</f>
        <v>22/06/2020</v>
      </c>
      <c r="E5620" s="4">
        <f t="shared" si="22"/>
        <v>44004</v>
      </c>
    </row>
    <row r="5621" spans="3:5" ht="13" x14ac:dyDescent="0.15">
      <c r="C5621" s="1" t="str">
        <f ca="1">IFERROR(INDIRECT(ADDRESS(MATCH(A5621,'contribution par jour-semaine'!A:A,0),MATCH(B5621,'contribution par jour-semaine'!$1:$1,0),4,1,"contribution par jour-semaine")),"")</f>
        <v/>
      </c>
      <c r="D5621" s="4" t="str">
        <f>VLOOKUP(A5621,predictions!A:B,2,FALSE)</f>
        <v>22/06/2020</v>
      </c>
      <c r="E5621" s="4">
        <f t="shared" si="22"/>
        <v>44004</v>
      </c>
    </row>
    <row r="5622" spans="3:5" ht="13" x14ac:dyDescent="0.15">
      <c r="C5622" s="1" t="str">
        <f ca="1">IFERROR(INDIRECT(ADDRESS(MATCH(A5622,'contribution par jour-semaine'!A:A,0),MATCH(B5622,'contribution par jour-semaine'!$1:$1,0),4,1,"contribution par jour-semaine")),"")</f>
        <v/>
      </c>
      <c r="D5622" s="4" t="str">
        <f>VLOOKUP(A5622,predictions!A:B,2,FALSE)</f>
        <v>22/06/2020</v>
      </c>
      <c r="E5622" s="4">
        <f t="shared" si="22"/>
        <v>44004</v>
      </c>
    </row>
    <row r="5623" spans="3:5" ht="13" x14ac:dyDescent="0.15">
      <c r="C5623" s="1" t="str">
        <f ca="1">IFERROR(INDIRECT(ADDRESS(MATCH(A5623,'contribution par jour-semaine'!A:A,0),MATCH(B5623,'contribution par jour-semaine'!$1:$1,0),4,1,"contribution par jour-semaine")),"")</f>
        <v/>
      </c>
      <c r="D5623" s="4" t="str">
        <f>VLOOKUP(A5623,predictions!A:B,2,FALSE)</f>
        <v>22/06/2020</v>
      </c>
      <c r="E5623" s="4">
        <f t="shared" si="22"/>
        <v>44004</v>
      </c>
    </row>
    <row r="5624" spans="3:5" ht="13" x14ac:dyDescent="0.15">
      <c r="C5624" s="1" t="str">
        <f ca="1">IFERROR(INDIRECT(ADDRESS(MATCH(A5624,'contribution par jour-semaine'!A:A,0),MATCH(B5624,'contribution par jour-semaine'!$1:$1,0),4,1,"contribution par jour-semaine")),"")</f>
        <v/>
      </c>
      <c r="D5624" s="4" t="str">
        <f>VLOOKUP(A5624,predictions!A:B,2,FALSE)</f>
        <v>22/06/2020</v>
      </c>
      <c r="E5624" s="4">
        <f t="shared" si="22"/>
        <v>44004</v>
      </c>
    </row>
    <row r="5625" spans="3:5" ht="13" x14ac:dyDescent="0.15">
      <c r="C5625" s="1" t="str">
        <f ca="1">IFERROR(INDIRECT(ADDRESS(MATCH(A5625,'contribution par jour-semaine'!A:A,0),MATCH(B5625,'contribution par jour-semaine'!$1:$1,0),4,1,"contribution par jour-semaine")),"")</f>
        <v/>
      </c>
      <c r="D5625" s="4" t="str">
        <f>VLOOKUP(A5625,predictions!A:B,2,FALSE)</f>
        <v>22/06/2020</v>
      </c>
      <c r="E5625" s="4">
        <f t="shared" si="22"/>
        <v>44004</v>
      </c>
    </row>
    <row r="5626" spans="3:5" ht="13" x14ac:dyDescent="0.15">
      <c r="C5626" s="1" t="str">
        <f ca="1">IFERROR(INDIRECT(ADDRESS(MATCH(A5626,'contribution par jour-semaine'!A:A,0),MATCH(B5626,'contribution par jour-semaine'!$1:$1,0),4,1,"contribution par jour-semaine")),"")</f>
        <v/>
      </c>
      <c r="D5626" s="4" t="str">
        <f>VLOOKUP(A5626,predictions!A:B,2,FALSE)</f>
        <v>22/06/2020</v>
      </c>
      <c r="E5626" s="4">
        <f t="shared" si="22"/>
        <v>44004</v>
      </c>
    </row>
    <row r="5627" spans="3:5" ht="13" x14ac:dyDescent="0.15">
      <c r="C5627" s="1" t="str">
        <f ca="1">IFERROR(INDIRECT(ADDRESS(MATCH(A5627,'contribution par jour-semaine'!A:A,0),MATCH(B5627,'contribution par jour-semaine'!$1:$1,0),4,1,"contribution par jour-semaine")),"")</f>
        <v/>
      </c>
      <c r="D5627" s="4" t="str">
        <f>VLOOKUP(A5627,predictions!A:B,2,FALSE)</f>
        <v>22/06/2020</v>
      </c>
      <c r="E5627" s="4">
        <f t="shared" si="22"/>
        <v>44004</v>
      </c>
    </row>
    <row r="5628" spans="3:5" ht="13" x14ac:dyDescent="0.15">
      <c r="C5628" s="1" t="str">
        <f ca="1">IFERROR(INDIRECT(ADDRESS(MATCH(A5628,'contribution par jour-semaine'!A:A,0),MATCH(B5628,'contribution par jour-semaine'!$1:$1,0),4,1,"contribution par jour-semaine")),"")</f>
        <v/>
      </c>
      <c r="D5628" s="4" t="str">
        <f>VLOOKUP(A5628,predictions!A:B,2,FALSE)</f>
        <v>22/06/2020</v>
      </c>
      <c r="E5628" s="4">
        <f t="shared" si="22"/>
        <v>44004</v>
      </c>
    </row>
    <row r="5629" spans="3:5" ht="13" x14ac:dyDescent="0.15">
      <c r="C5629" s="1" t="str">
        <f ca="1">IFERROR(INDIRECT(ADDRESS(MATCH(A5629,'contribution par jour-semaine'!A:A,0),MATCH(B5629,'contribution par jour-semaine'!$1:$1,0),4,1,"contribution par jour-semaine")),"")</f>
        <v/>
      </c>
      <c r="D5629" s="4" t="str">
        <f>VLOOKUP(A5629,predictions!A:B,2,FALSE)</f>
        <v>22/06/2020</v>
      </c>
      <c r="E5629" s="4">
        <f t="shared" si="22"/>
        <v>44004</v>
      </c>
    </row>
    <row r="5630" spans="3:5" ht="13" x14ac:dyDescent="0.15">
      <c r="C5630" s="1" t="str">
        <f ca="1">IFERROR(INDIRECT(ADDRESS(MATCH(A5630,'contribution par jour-semaine'!A:A,0),MATCH(B5630,'contribution par jour-semaine'!$1:$1,0),4,1,"contribution par jour-semaine")),"")</f>
        <v/>
      </c>
      <c r="D5630" s="4" t="str">
        <f>VLOOKUP(A5630,predictions!A:B,2,FALSE)</f>
        <v>22/06/2020</v>
      </c>
      <c r="E5630" s="4">
        <f t="shared" si="22"/>
        <v>44004</v>
      </c>
    </row>
    <row r="5631" spans="3:5" ht="13" x14ac:dyDescent="0.15">
      <c r="C5631" s="1" t="str">
        <f ca="1">IFERROR(INDIRECT(ADDRESS(MATCH(A5631,'contribution par jour-semaine'!A:A,0),MATCH(B5631,'contribution par jour-semaine'!$1:$1,0),4,1,"contribution par jour-semaine")),"")</f>
        <v/>
      </c>
      <c r="D5631" s="4" t="str">
        <f>VLOOKUP(A5631,predictions!A:B,2,FALSE)</f>
        <v>22/06/2020</v>
      </c>
      <c r="E5631" s="4">
        <f t="shared" si="22"/>
        <v>44004</v>
      </c>
    </row>
    <row r="5632" spans="3:5" ht="13" x14ac:dyDescent="0.15">
      <c r="C5632" s="1" t="str">
        <f ca="1">IFERROR(INDIRECT(ADDRESS(MATCH(A5632,'contribution par jour-semaine'!A:A,0),MATCH(B5632,'contribution par jour-semaine'!$1:$1,0),4,1,"contribution par jour-semaine")),"")</f>
        <v/>
      </c>
      <c r="D5632" s="4" t="str">
        <f>VLOOKUP(A5632,predictions!A:B,2,FALSE)</f>
        <v>22/06/2020</v>
      </c>
      <c r="E5632" s="4">
        <f t="shared" si="22"/>
        <v>44004</v>
      </c>
    </row>
    <row r="5633" spans="3:5" ht="13" x14ac:dyDescent="0.15">
      <c r="C5633" s="1" t="str">
        <f ca="1">IFERROR(INDIRECT(ADDRESS(MATCH(A5633,'contribution par jour-semaine'!A:A,0),MATCH(B5633,'contribution par jour-semaine'!$1:$1,0),4,1,"contribution par jour-semaine")),"")</f>
        <v/>
      </c>
      <c r="D5633" s="4" t="str">
        <f>VLOOKUP(A5633,predictions!A:B,2,FALSE)</f>
        <v>22/06/2020</v>
      </c>
      <c r="E5633" s="4">
        <f t="shared" si="22"/>
        <v>44004</v>
      </c>
    </row>
    <row r="5634" spans="3:5" ht="13" x14ac:dyDescent="0.15">
      <c r="C5634" s="1" t="str">
        <f ca="1">IFERROR(INDIRECT(ADDRESS(MATCH(A5634,'contribution par jour-semaine'!A:A,0),MATCH(B5634,'contribution par jour-semaine'!$1:$1,0),4,1,"contribution par jour-semaine")),"")</f>
        <v/>
      </c>
      <c r="D5634" s="4" t="str">
        <f>VLOOKUP(A5634,predictions!A:B,2,FALSE)</f>
        <v>22/06/2020</v>
      </c>
      <c r="E5634" s="4">
        <f t="shared" si="22"/>
        <v>44004</v>
      </c>
    </row>
    <row r="5635" spans="3:5" ht="13" x14ac:dyDescent="0.15">
      <c r="C5635" s="1" t="str">
        <f ca="1">IFERROR(INDIRECT(ADDRESS(MATCH(A5635,'contribution par jour-semaine'!A:A,0),MATCH(B5635,'contribution par jour-semaine'!$1:$1,0),4,1,"contribution par jour-semaine")),"")</f>
        <v/>
      </c>
      <c r="D5635" s="4" t="str">
        <f>VLOOKUP(A5635,predictions!A:B,2,FALSE)</f>
        <v>22/06/2020</v>
      </c>
      <c r="E5635" s="4">
        <f t="shared" si="22"/>
        <v>44004</v>
      </c>
    </row>
    <row r="5636" spans="3:5" ht="13" x14ac:dyDescent="0.15">
      <c r="C5636" s="1" t="str">
        <f ca="1">IFERROR(INDIRECT(ADDRESS(MATCH(A5636,'contribution par jour-semaine'!A:A,0),MATCH(B5636,'contribution par jour-semaine'!$1:$1,0),4,1,"contribution par jour-semaine")),"")</f>
        <v/>
      </c>
      <c r="D5636" s="4" t="str">
        <f>VLOOKUP(A5636,predictions!A:B,2,FALSE)</f>
        <v>22/06/2020</v>
      </c>
      <c r="E5636" s="4">
        <f t="shared" si="22"/>
        <v>44004</v>
      </c>
    </row>
    <row r="5637" spans="3:5" ht="13" x14ac:dyDescent="0.15">
      <c r="C5637" s="1" t="str">
        <f ca="1">IFERROR(INDIRECT(ADDRESS(MATCH(A5637,'contribution par jour-semaine'!A:A,0),MATCH(B5637,'contribution par jour-semaine'!$1:$1,0),4,1,"contribution par jour-semaine")),"")</f>
        <v/>
      </c>
      <c r="D5637" s="4" t="str">
        <f>VLOOKUP(A5637,predictions!A:B,2,FALSE)</f>
        <v>22/06/2020</v>
      </c>
      <c r="E5637" s="4">
        <f t="shared" si="22"/>
        <v>44004</v>
      </c>
    </row>
    <row r="5638" spans="3:5" ht="13" x14ac:dyDescent="0.15">
      <c r="C5638" s="1" t="str">
        <f ca="1">IFERROR(INDIRECT(ADDRESS(MATCH(A5638,'contribution par jour-semaine'!A:A,0),MATCH(B5638,'contribution par jour-semaine'!$1:$1,0),4,1,"contribution par jour-semaine")),"")</f>
        <v/>
      </c>
      <c r="D5638" s="4" t="str">
        <f>VLOOKUP(A5638,predictions!A:B,2,FALSE)</f>
        <v>22/06/2020</v>
      </c>
      <c r="E5638" s="4">
        <f t="shared" si="22"/>
        <v>44004</v>
      </c>
    </row>
    <row r="5639" spans="3:5" ht="13" x14ac:dyDescent="0.15">
      <c r="C5639" s="1" t="str">
        <f ca="1">IFERROR(INDIRECT(ADDRESS(MATCH(A5639,'contribution par jour-semaine'!A:A,0),MATCH(B5639,'contribution par jour-semaine'!$1:$1,0),4,1,"contribution par jour-semaine")),"")</f>
        <v/>
      </c>
      <c r="D5639" s="4" t="str">
        <f>VLOOKUP(A5639,predictions!A:B,2,FALSE)</f>
        <v>22/06/2020</v>
      </c>
      <c r="E5639" s="4">
        <f t="shared" si="22"/>
        <v>44004</v>
      </c>
    </row>
    <row r="5640" spans="3:5" ht="13" x14ac:dyDescent="0.15">
      <c r="C5640" s="1" t="str">
        <f ca="1">IFERROR(INDIRECT(ADDRESS(MATCH(A5640,'contribution par jour-semaine'!A:A,0),MATCH(B5640,'contribution par jour-semaine'!$1:$1,0),4,1,"contribution par jour-semaine")),"")</f>
        <v/>
      </c>
      <c r="D5640" s="4" t="str">
        <f>VLOOKUP(A5640,predictions!A:B,2,FALSE)</f>
        <v>22/06/2020</v>
      </c>
      <c r="E5640" s="4">
        <f t="shared" si="22"/>
        <v>44004</v>
      </c>
    </row>
    <row r="5641" spans="3:5" ht="13" x14ac:dyDescent="0.15">
      <c r="C5641" s="1" t="str">
        <f ca="1">IFERROR(INDIRECT(ADDRESS(MATCH(A5641,'contribution par jour-semaine'!A:A,0),MATCH(B5641,'contribution par jour-semaine'!$1:$1,0),4,1,"contribution par jour-semaine")),"")</f>
        <v/>
      </c>
      <c r="D5641" s="4" t="str">
        <f>VLOOKUP(A5641,predictions!A:B,2,FALSE)</f>
        <v>22/06/2020</v>
      </c>
      <c r="E5641" s="4">
        <f t="shared" si="22"/>
        <v>44004</v>
      </c>
    </row>
    <row r="5642" spans="3:5" ht="13" x14ac:dyDescent="0.15">
      <c r="C5642" s="1" t="str">
        <f ca="1">IFERROR(INDIRECT(ADDRESS(MATCH(A5642,'contribution par jour-semaine'!A:A,0),MATCH(B5642,'contribution par jour-semaine'!$1:$1,0),4,1,"contribution par jour-semaine")),"")</f>
        <v/>
      </c>
      <c r="D5642" s="4" t="str">
        <f>VLOOKUP(A5642,predictions!A:B,2,FALSE)</f>
        <v>22/06/2020</v>
      </c>
      <c r="E5642" s="4">
        <f t="shared" si="22"/>
        <v>44004</v>
      </c>
    </row>
    <row r="5643" spans="3:5" ht="13" x14ac:dyDescent="0.15">
      <c r="C5643" s="1" t="str">
        <f ca="1">IFERROR(INDIRECT(ADDRESS(MATCH(A5643,'contribution par jour-semaine'!A:A,0),MATCH(B5643,'contribution par jour-semaine'!$1:$1,0),4,1,"contribution par jour-semaine")),"")</f>
        <v/>
      </c>
      <c r="D5643" s="4" t="str">
        <f>VLOOKUP(A5643,predictions!A:B,2,FALSE)</f>
        <v>22/06/2020</v>
      </c>
      <c r="E5643" s="4">
        <f t="shared" si="22"/>
        <v>44004</v>
      </c>
    </row>
    <row r="5644" spans="3:5" ht="13" x14ac:dyDescent="0.15">
      <c r="C5644" s="1" t="str">
        <f ca="1">IFERROR(INDIRECT(ADDRESS(MATCH(A5644,'contribution par jour-semaine'!A:A,0),MATCH(B5644,'contribution par jour-semaine'!$1:$1,0),4,1,"contribution par jour-semaine")),"")</f>
        <v/>
      </c>
      <c r="D5644" s="4" t="str">
        <f>VLOOKUP(A5644,predictions!A:B,2,FALSE)</f>
        <v>22/06/2020</v>
      </c>
      <c r="E5644" s="4">
        <f t="shared" si="22"/>
        <v>44004</v>
      </c>
    </row>
    <row r="5645" spans="3:5" ht="13" x14ac:dyDescent="0.15">
      <c r="C5645" s="1" t="str">
        <f ca="1">IFERROR(INDIRECT(ADDRESS(MATCH(A5645,'contribution par jour-semaine'!A:A,0),MATCH(B5645,'contribution par jour-semaine'!$1:$1,0),4,1,"contribution par jour-semaine")),"")</f>
        <v/>
      </c>
      <c r="D5645" s="4" t="str">
        <f>VLOOKUP(A5645,predictions!A:B,2,FALSE)</f>
        <v>22/06/2020</v>
      </c>
      <c r="E5645" s="4">
        <f t="shared" si="22"/>
        <v>44004</v>
      </c>
    </row>
    <row r="5646" spans="3:5" ht="13" x14ac:dyDescent="0.15">
      <c r="C5646" s="1" t="str">
        <f ca="1">IFERROR(INDIRECT(ADDRESS(MATCH(A5646,'contribution par jour-semaine'!A:A,0),MATCH(B5646,'contribution par jour-semaine'!$1:$1,0),4,1,"contribution par jour-semaine")),"")</f>
        <v/>
      </c>
      <c r="D5646" s="4" t="str">
        <f>VLOOKUP(A5646,predictions!A:B,2,FALSE)</f>
        <v>22/06/2020</v>
      </c>
      <c r="E5646" s="4">
        <f t="shared" si="22"/>
        <v>44004</v>
      </c>
    </row>
    <row r="5647" spans="3:5" ht="13" x14ac:dyDescent="0.15">
      <c r="C5647" s="1" t="str">
        <f ca="1">IFERROR(INDIRECT(ADDRESS(MATCH(A5647,'contribution par jour-semaine'!A:A,0),MATCH(B5647,'contribution par jour-semaine'!$1:$1,0),4,1,"contribution par jour-semaine")),"")</f>
        <v/>
      </c>
      <c r="D5647" s="4" t="str">
        <f>VLOOKUP(A5647,predictions!A:B,2,FALSE)</f>
        <v>22/06/2020</v>
      </c>
      <c r="E5647" s="4">
        <f t="shared" si="22"/>
        <v>44004</v>
      </c>
    </row>
    <row r="5648" spans="3:5" ht="13" x14ac:dyDescent="0.15">
      <c r="C5648" s="1" t="str">
        <f ca="1">IFERROR(INDIRECT(ADDRESS(MATCH(A5648,'contribution par jour-semaine'!A:A,0),MATCH(B5648,'contribution par jour-semaine'!$1:$1,0),4,1,"contribution par jour-semaine")),"")</f>
        <v/>
      </c>
      <c r="D5648" s="4" t="str">
        <f>VLOOKUP(A5648,predictions!A:B,2,FALSE)</f>
        <v>22/06/2020</v>
      </c>
      <c r="E5648" s="4">
        <f t="shared" si="22"/>
        <v>44004</v>
      </c>
    </row>
    <row r="5649" spans="3:5" ht="13" x14ac:dyDescent="0.15">
      <c r="C5649" s="1" t="str">
        <f ca="1">IFERROR(INDIRECT(ADDRESS(MATCH(A5649,'contribution par jour-semaine'!A:A,0),MATCH(B5649,'contribution par jour-semaine'!$1:$1,0),4,1,"contribution par jour-semaine")),"")</f>
        <v/>
      </c>
      <c r="D5649" s="4" t="str">
        <f>VLOOKUP(A5649,predictions!A:B,2,FALSE)</f>
        <v>22/06/2020</v>
      </c>
      <c r="E5649" s="4">
        <f t="shared" si="22"/>
        <v>44004</v>
      </c>
    </row>
    <row r="5650" spans="3:5" ht="13" x14ac:dyDescent="0.15">
      <c r="C5650" s="1" t="str">
        <f ca="1">IFERROR(INDIRECT(ADDRESS(MATCH(A5650,'contribution par jour-semaine'!A:A,0),MATCH(B5650,'contribution par jour-semaine'!$1:$1,0),4,1,"contribution par jour-semaine")),"")</f>
        <v/>
      </c>
      <c r="D5650" s="4" t="str">
        <f>VLOOKUP(A5650,predictions!A:B,2,FALSE)</f>
        <v>22/06/2020</v>
      </c>
      <c r="E5650" s="4">
        <f t="shared" si="22"/>
        <v>44004</v>
      </c>
    </row>
    <row r="5651" spans="3:5" ht="13" x14ac:dyDescent="0.15">
      <c r="C5651" s="1" t="str">
        <f ca="1">IFERROR(INDIRECT(ADDRESS(MATCH(A5651,'contribution par jour-semaine'!A:A,0),MATCH(B5651,'contribution par jour-semaine'!$1:$1,0),4,1,"contribution par jour-semaine")),"")</f>
        <v/>
      </c>
      <c r="D5651" s="4" t="str">
        <f>VLOOKUP(A5651,predictions!A:B,2,FALSE)</f>
        <v>22/06/2020</v>
      </c>
      <c r="E5651" s="4">
        <f t="shared" si="22"/>
        <v>44004</v>
      </c>
    </row>
    <row r="5652" spans="3:5" ht="13" x14ac:dyDescent="0.15">
      <c r="C5652" s="1" t="str">
        <f ca="1">IFERROR(INDIRECT(ADDRESS(MATCH(A5652,'contribution par jour-semaine'!A:A,0),MATCH(B5652,'contribution par jour-semaine'!$1:$1,0),4,1,"contribution par jour-semaine")),"")</f>
        <v/>
      </c>
      <c r="D5652" s="4" t="str">
        <f>VLOOKUP(A5652,predictions!A:B,2,FALSE)</f>
        <v>22/06/2020</v>
      </c>
      <c r="E5652" s="4">
        <f t="shared" si="22"/>
        <v>44004</v>
      </c>
    </row>
    <row r="5653" spans="3:5" ht="13" x14ac:dyDescent="0.15">
      <c r="C5653" s="1" t="str">
        <f ca="1">IFERROR(INDIRECT(ADDRESS(MATCH(A5653,'contribution par jour-semaine'!A:A,0),MATCH(B5653,'contribution par jour-semaine'!$1:$1,0),4,1,"contribution par jour-semaine")),"")</f>
        <v/>
      </c>
      <c r="D5653" s="4" t="str">
        <f>VLOOKUP(A5653,predictions!A:B,2,FALSE)</f>
        <v>22/06/2020</v>
      </c>
      <c r="E5653" s="4">
        <f t="shared" si="22"/>
        <v>44004</v>
      </c>
    </row>
    <row r="5654" spans="3:5" ht="13" x14ac:dyDescent="0.15">
      <c r="C5654" s="1" t="str">
        <f ca="1">IFERROR(INDIRECT(ADDRESS(MATCH(A5654,'contribution par jour-semaine'!A:A,0),MATCH(B5654,'contribution par jour-semaine'!$1:$1,0),4,1,"contribution par jour-semaine")),"")</f>
        <v/>
      </c>
      <c r="D5654" s="4" t="str">
        <f>VLOOKUP(A5654,predictions!A:B,2,FALSE)</f>
        <v>22/06/2020</v>
      </c>
      <c r="E5654" s="4">
        <f t="shared" si="22"/>
        <v>44004</v>
      </c>
    </row>
    <row r="5655" spans="3:5" ht="13" x14ac:dyDescent="0.15">
      <c r="C5655" s="1" t="str">
        <f ca="1">IFERROR(INDIRECT(ADDRESS(MATCH(A5655,'contribution par jour-semaine'!A:A,0),MATCH(B5655,'contribution par jour-semaine'!$1:$1,0),4,1,"contribution par jour-semaine")),"")</f>
        <v/>
      </c>
      <c r="D5655" s="4" t="str">
        <f>VLOOKUP(A5655,predictions!A:B,2,FALSE)</f>
        <v>22/06/2020</v>
      </c>
      <c r="E5655" s="4">
        <f t="shared" si="22"/>
        <v>44004</v>
      </c>
    </row>
    <row r="5656" spans="3:5" ht="13" x14ac:dyDescent="0.15">
      <c r="C5656" s="1" t="str">
        <f ca="1">IFERROR(INDIRECT(ADDRESS(MATCH(A5656,'contribution par jour-semaine'!A:A,0),MATCH(B5656,'contribution par jour-semaine'!$1:$1,0),4,1,"contribution par jour-semaine")),"")</f>
        <v/>
      </c>
      <c r="D5656" s="4" t="str">
        <f>VLOOKUP(A5656,predictions!A:B,2,FALSE)</f>
        <v>22/06/2020</v>
      </c>
      <c r="E5656" s="4">
        <f t="shared" si="22"/>
        <v>44004</v>
      </c>
    </row>
    <row r="5657" spans="3:5" ht="13" x14ac:dyDescent="0.15">
      <c r="C5657" s="1" t="str">
        <f ca="1">IFERROR(INDIRECT(ADDRESS(MATCH(A5657,'contribution par jour-semaine'!A:A,0),MATCH(B5657,'contribution par jour-semaine'!$1:$1,0),4,1,"contribution par jour-semaine")),"")</f>
        <v/>
      </c>
      <c r="D5657" s="4" t="str">
        <f>VLOOKUP(A5657,predictions!A:B,2,FALSE)</f>
        <v>22/06/2020</v>
      </c>
      <c r="E5657" s="4">
        <f t="shared" si="22"/>
        <v>44004</v>
      </c>
    </row>
    <row r="5658" spans="3:5" ht="13" x14ac:dyDescent="0.15">
      <c r="C5658" s="1" t="str">
        <f ca="1">IFERROR(INDIRECT(ADDRESS(MATCH(A5658,'contribution par jour-semaine'!A:A,0),MATCH(B5658,'contribution par jour-semaine'!$1:$1,0),4,1,"contribution par jour-semaine")),"")</f>
        <v/>
      </c>
      <c r="D5658" s="4" t="str">
        <f>VLOOKUP(A5658,predictions!A:B,2,FALSE)</f>
        <v>22/06/2020</v>
      </c>
      <c r="E5658" s="4">
        <f t="shared" si="22"/>
        <v>44004</v>
      </c>
    </row>
    <row r="5659" spans="3:5" ht="13" x14ac:dyDescent="0.15">
      <c r="C5659" s="1" t="str">
        <f ca="1">IFERROR(INDIRECT(ADDRESS(MATCH(A5659,'contribution par jour-semaine'!A:A,0),MATCH(B5659,'contribution par jour-semaine'!$1:$1,0),4,1,"contribution par jour-semaine")),"")</f>
        <v/>
      </c>
      <c r="D5659" s="4" t="str">
        <f>VLOOKUP(A5659,predictions!A:B,2,FALSE)</f>
        <v>22/06/2020</v>
      </c>
      <c r="E5659" s="4">
        <f t="shared" si="22"/>
        <v>44004</v>
      </c>
    </row>
    <row r="5660" spans="3:5" ht="13" x14ac:dyDescent="0.15">
      <c r="C5660" s="1" t="str">
        <f ca="1">IFERROR(INDIRECT(ADDRESS(MATCH(A5660,'contribution par jour-semaine'!A:A,0),MATCH(B5660,'contribution par jour-semaine'!$1:$1,0),4,1,"contribution par jour-semaine")),"")</f>
        <v/>
      </c>
      <c r="D5660" s="4" t="str">
        <f>VLOOKUP(A5660,predictions!A:B,2,FALSE)</f>
        <v>22/06/2020</v>
      </c>
      <c r="E5660" s="4">
        <f t="shared" si="22"/>
        <v>44004</v>
      </c>
    </row>
    <row r="5661" spans="3:5" ht="13" x14ac:dyDescent="0.15">
      <c r="C5661" s="1" t="str">
        <f ca="1">IFERROR(INDIRECT(ADDRESS(MATCH(A5661,'contribution par jour-semaine'!A:A,0),MATCH(B5661,'contribution par jour-semaine'!$1:$1,0),4,1,"contribution par jour-semaine")),"")</f>
        <v/>
      </c>
      <c r="D5661" s="4" t="str">
        <f>VLOOKUP(A5661,predictions!A:B,2,FALSE)</f>
        <v>22/06/2020</v>
      </c>
      <c r="E5661" s="4">
        <f t="shared" si="22"/>
        <v>44004</v>
      </c>
    </row>
    <row r="5662" spans="3:5" ht="13" x14ac:dyDescent="0.15">
      <c r="C5662" s="1" t="str">
        <f ca="1">IFERROR(INDIRECT(ADDRESS(MATCH(A5662,'contribution par jour-semaine'!A:A,0),MATCH(B5662,'contribution par jour-semaine'!$1:$1,0),4,1,"contribution par jour-semaine")),"")</f>
        <v/>
      </c>
      <c r="D5662" s="4" t="str">
        <f>VLOOKUP(A5662,predictions!A:B,2,FALSE)</f>
        <v>22/06/2020</v>
      </c>
      <c r="E5662" s="4">
        <f t="shared" si="22"/>
        <v>44004</v>
      </c>
    </row>
    <row r="5663" spans="3:5" ht="13" x14ac:dyDescent="0.15">
      <c r="C5663" s="1" t="str">
        <f ca="1">IFERROR(INDIRECT(ADDRESS(MATCH(A5663,'contribution par jour-semaine'!A:A,0),MATCH(B5663,'contribution par jour-semaine'!$1:$1,0),4,1,"contribution par jour-semaine")),"")</f>
        <v/>
      </c>
      <c r="D5663" s="4" t="str">
        <f>VLOOKUP(A5663,predictions!A:B,2,FALSE)</f>
        <v>22/06/2020</v>
      </c>
      <c r="E5663" s="4">
        <f t="shared" si="22"/>
        <v>44004</v>
      </c>
    </row>
    <row r="5664" spans="3:5" ht="13" x14ac:dyDescent="0.15">
      <c r="C5664" s="1" t="str">
        <f ca="1">IFERROR(INDIRECT(ADDRESS(MATCH(A5664,'contribution par jour-semaine'!A:A,0),MATCH(B5664,'contribution par jour-semaine'!$1:$1,0),4,1,"contribution par jour-semaine")),"")</f>
        <v/>
      </c>
      <c r="D5664" s="4" t="str">
        <f>VLOOKUP(A5664,predictions!A:B,2,FALSE)</f>
        <v>22/06/2020</v>
      </c>
      <c r="E5664" s="4">
        <f t="shared" si="22"/>
        <v>44004</v>
      </c>
    </row>
    <row r="5665" spans="3:5" ht="13" x14ac:dyDescent="0.15">
      <c r="C5665" s="1" t="str">
        <f ca="1">IFERROR(INDIRECT(ADDRESS(MATCH(A5665,'contribution par jour-semaine'!A:A,0),MATCH(B5665,'contribution par jour-semaine'!$1:$1,0),4,1,"contribution par jour-semaine")),"")</f>
        <v/>
      </c>
      <c r="D5665" s="4" t="str">
        <f>VLOOKUP(A5665,predictions!A:B,2,FALSE)</f>
        <v>22/06/2020</v>
      </c>
      <c r="E5665" s="4">
        <f t="shared" si="22"/>
        <v>44004</v>
      </c>
    </row>
    <row r="5666" spans="3:5" ht="13" x14ac:dyDescent="0.15">
      <c r="C5666" s="1" t="str">
        <f ca="1">IFERROR(INDIRECT(ADDRESS(MATCH(A5666,'contribution par jour-semaine'!A:A,0),MATCH(B5666,'contribution par jour-semaine'!$1:$1,0),4,1,"contribution par jour-semaine")),"")</f>
        <v/>
      </c>
      <c r="D5666" s="4" t="str">
        <f>VLOOKUP(A5666,predictions!A:B,2,FALSE)</f>
        <v>22/06/2020</v>
      </c>
      <c r="E5666" s="4">
        <f t="shared" si="22"/>
        <v>44004</v>
      </c>
    </row>
    <row r="5667" spans="3:5" ht="13" x14ac:dyDescent="0.15">
      <c r="C5667" s="1" t="str">
        <f ca="1">IFERROR(INDIRECT(ADDRESS(MATCH(A5667,'contribution par jour-semaine'!A:A,0),MATCH(B5667,'contribution par jour-semaine'!$1:$1,0),4,1,"contribution par jour-semaine")),"")</f>
        <v/>
      </c>
      <c r="D5667" s="4" t="str">
        <f>VLOOKUP(A5667,predictions!A:B,2,FALSE)</f>
        <v>22/06/2020</v>
      </c>
      <c r="E5667" s="4">
        <f t="shared" si="22"/>
        <v>44004</v>
      </c>
    </row>
    <row r="5668" spans="3:5" ht="13" x14ac:dyDescent="0.15">
      <c r="C5668" s="1" t="str">
        <f ca="1">IFERROR(INDIRECT(ADDRESS(MATCH(A5668,'contribution par jour-semaine'!A:A,0),MATCH(B5668,'contribution par jour-semaine'!$1:$1,0),4,1,"contribution par jour-semaine")),"")</f>
        <v/>
      </c>
      <c r="D5668" s="4" t="str">
        <f>VLOOKUP(A5668,predictions!A:B,2,FALSE)</f>
        <v>22/06/2020</v>
      </c>
      <c r="E5668" s="4">
        <f t="shared" si="22"/>
        <v>44004</v>
      </c>
    </row>
    <row r="5669" spans="3:5" ht="13" x14ac:dyDescent="0.15">
      <c r="C5669" s="1" t="str">
        <f ca="1">IFERROR(INDIRECT(ADDRESS(MATCH(A5669,'contribution par jour-semaine'!A:A,0),MATCH(B5669,'contribution par jour-semaine'!$1:$1,0),4,1,"contribution par jour-semaine")),"")</f>
        <v/>
      </c>
      <c r="D5669" s="4" t="str">
        <f>VLOOKUP(A5669,predictions!A:B,2,FALSE)</f>
        <v>22/06/2020</v>
      </c>
      <c r="E5669" s="4">
        <f t="shared" si="22"/>
        <v>44004</v>
      </c>
    </row>
    <row r="5670" spans="3:5" ht="13" x14ac:dyDescent="0.15">
      <c r="C5670" s="1" t="str">
        <f ca="1">IFERROR(INDIRECT(ADDRESS(MATCH(A5670,'contribution par jour-semaine'!A:A,0),MATCH(B5670,'contribution par jour-semaine'!$1:$1,0),4,1,"contribution par jour-semaine")),"")</f>
        <v/>
      </c>
      <c r="D5670" s="4" t="str">
        <f>VLOOKUP(A5670,predictions!A:B,2,FALSE)</f>
        <v>22/06/2020</v>
      </c>
      <c r="E5670" s="4">
        <f t="shared" si="22"/>
        <v>44004</v>
      </c>
    </row>
    <row r="5671" spans="3:5" ht="13" x14ac:dyDescent="0.15">
      <c r="C5671" s="1" t="str">
        <f ca="1">IFERROR(INDIRECT(ADDRESS(MATCH(A5671,'contribution par jour-semaine'!A:A,0),MATCH(B5671,'contribution par jour-semaine'!$1:$1,0),4,1,"contribution par jour-semaine")),"")</f>
        <v/>
      </c>
      <c r="D5671" s="4" t="str">
        <f>VLOOKUP(A5671,predictions!A:B,2,FALSE)</f>
        <v>22/06/2020</v>
      </c>
      <c r="E5671" s="4">
        <f t="shared" si="22"/>
        <v>44004</v>
      </c>
    </row>
    <row r="5672" spans="3:5" ht="13" x14ac:dyDescent="0.15">
      <c r="C5672" s="1" t="str">
        <f ca="1">IFERROR(INDIRECT(ADDRESS(MATCH(A5672,'contribution par jour-semaine'!A:A,0),MATCH(B5672,'contribution par jour-semaine'!$1:$1,0),4,1,"contribution par jour-semaine")),"")</f>
        <v/>
      </c>
      <c r="D5672" s="4" t="str">
        <f>VLOOKUP(A5672,predictions!A:B,2,FALSE)</f>
        <v>22/06/2020</v>
      </c>
      <c r="E5672" s="4">
        <f t="shared" si="22"/>
        <v>44004</v>
      </c>
    </row>
    <row r="5673" spans="3:5" ht="13" x14ac:dyDescent="0.15">
      <c r="C5673" s="1" t="str">
        <f ca="1">IFERROR(INDIRECT(ADDRESS(MATCH(A5673,'contribution par jour-semaine'!A:A,0),MATCH(B5673,'contribution par jour-semaine'!$1:$1,0),4,1,"contribution par jour-semaine")),"")</f>
        <v/>
      </c>
      <c r="D5673" s="4" t="str">
        <f>VLOOKUP(A5673,predictions!A:B,2,FALSE)</f>
        <v>22/06/2020</v>
      </c>
      <c r="E5673" s="4">
        <f t="shared" si="22"/>
        <v>44004</v>
      </c>
    </row>
    <row r="5674" spans="3:5" ht="13" x14ac:dyDescent="0.15">
      <c r="C5674" s="1" t="str">
        <f ca="1">IFERROR(INDIRECT(ADDRESS(MATCH(A5674,'contribution par jour-semaine'!A:A,0),MATCH(B5674,'contribution par jour-semaine'!$1:$1,0),4,1,"contribution par jour-semaine")),"")</f>
        <v/>
      </c>
      <c r="D5674" s="4" t="str">
        <f>VLOOKUP(A5674,predictions!A:B,2,FALSE)</f>
        <v>22/06/2020</v>
      </c>
      <c r="E5674" s="4">
        <f t="shared" si="22"/>
        <v>44004</v>
      </c>
    </row>
    <row r="5675" spans="3:5" ht="13" x14ac:dyDescent="0.15">
      <c r="C5675" s="1" t="str">
        <f ca="1">IFERROR(INDIRECT(ADDRESS(MATCH(A5675,'contribution par jour-semaine'!A:A,0),MATCH(B5675,'contribution par jour-semaine'!$1:$1,0),4,1,"contribution par jour-semaine")),"")</f>
        <v/>
      </c>
      <c r="D5675" s="4" t="str">
        <f>VLOOKUP(A5675,predictions!A:B,2,FALSE)</f>
        <v>22/06/2020</v>
      </c>
      <c r="E5675" s="4">
        <f t="shared" si="22"/>
        <v>44004</v>
      </c>
    </row>
    <row r="5676" spans="3:5" ht="13" x14ac:dyDescent="0.15">
      <c r="C5676" s="1" t="str">
        <f ca="1">IFERROR(INDIRECT(ADDRESS(MATCH(A5676,'contribution par jour-semaine'!A:A,0),MATCH(B5676,'contribution par jour-semaine'!$1:$1,0),4,1,"contribution par jour-semaine")),"")</f>
        <v/>
      </c>
      <c r="D5676" s="4" t="str">
        <f>VLOOKUP(A5676,predictions!A:B,2,FALSE)</f>
        <v>22/06/2020</v>
      </c>
      <c r="E5676" s="4">
        <f t="shared" si="22"/>
        <v>44004</v>
      </c>
    </row>
    <row r="5677" spans="3:5" ht="13" x14ac:dyDescent="0.15">
      <c r="C5677" s="1" t="str">
        <f ca="1">IFERROR(INDIRECT(ADDRESS(MATCH(A5677,'contribution par jour-semaine'!A:A,0),MATCH(B5677,'contribution par jour-semaine'!$1:$1,0),4,1,"contribution par jour-semaine")),"")</f>
        <v/>
      </c>
      <c r="D5677" s="4" t="str">
        <f>VLOOKUP(A5677,predictions!A:B,2,FALSE)</f>
        <v>22/06/2020</v>
      </c>
      <c r="E5677" s="4">
        <f t="shared" si="22"/>
        <v>44004</v>
      </c>
    </row>
    <row r="5678" spans="3:5" ht="13" x14ac:dyDescent="0.15">
      <c r="C5678" s="1" t="str">
        <f ca="1">IFERROR(INDIRECT(ADDRESS(MATCH(A5678,'contribution par jour-semaine'!A:A,0),MATCH(B5678,'contribution par jour-semaine'!$1:$1,0),4,1,"contribution par jour-semaine")),"")</f>
        <v/>
      </c>
      <c r="D5678" s="4" t="str">
        <f>VLOOKUP(A5678,predictions!A:B,2,FALSE)</f>
        <v>22/06/2020</v>
      </c>
      <c r="E5678" s="4">
        <f t="shared" si="22"/>
        <v>44004</v>
      </c>
    </row>
    <row r="5679" spans="3:5" ht="13" x14ac:dyDescent="0.15">
      <c r="C5679" s="1" t="str">
        <f ca="1">IFERROR(INDIRECT(ADDRESS(MATCH(A5679,'contribution par jour-semaine'!A:A,0),MATCH(B5679,'contribution par jour-semaine'!$1:$1,0),4,1,"contribution par jour-semaine")),"")</f>
        <v/>
      </c>
      <c r="D5679" s="4" t="str">
        <f>VLOOKUP(A5679,predictions!A:B,2,FALSE)</f>
        <v>22/06/2020</v>
      </c>
      <c r="E5679" s="4">
        <f t="shared" si="22"/>
        <v>44004</v>
      </c>
    </row>
    <row r="5680" spans="3:5" ht="13" x14ac:dyDescent="0.15">
      <c r="C5680" s="1" t="str">
        <f ca="1">IFERROR(INDIRECT(ADDRESS(MATCH(A5680,'contribution par jour-semaine'!A:A,0),MATCH(B5680,'contribution par jour-semaine'!$1:$1,0),4,1,"contribution par jour-semaine")),"")</f>
        <v/>
      </c>
      <c r="D5680" s="4" t="str">
        <f>VLOOKUP(A5680,predictions!A:B,2,FALSE)</f>
        <v>22/06/2020</v>
      </c>
      <c r="E5680" s="4">
        <f t="shared" si="22"/>
        <v>44004</v>
      </c>
    </row>
    <row r="5681" spans="3:5" ht="13" x14ac:dyDescent="0.15">
      <c r="C5681" s="1" t="str">
        <f ca="1">IFERROR(INDIRECT(ADDRESS(MATCH(A5681,'contribution par jour-semaine'!A:A,0),MATCH(B5681,'contribution par jour-semaine'!$1:$1,0),4,1,"contribution par jour-semaine")),"")</f>
        <v/>
      </c>
      <c r="D5681" s="4" t="str">
        <f>VLOOKUP(A5681,predictions!A:B,2,FALSE)</f>
        <v>22/06/2020</v>
      </c>
      <c r="E5681" s="4">
        <f t="shared" si="22"/>
        <v>44004</v>
      </c>
    </row>
    <row r="5682" spans="3:5" ht="13" x14ac:dyDescent="0.15">
      <c r="C5682" s="1" t="str">
        <f ca="1">IFERROR(INDIRECT(ADDRESS(MATCH(A5682,'contribution par jour-semaine'!A:A,0),MATCH(B5682,'contribution par jour-semaine'!$1:$1,0),4,1,"contribution par jour-semaine")),"")</f>
        <v/>
      </c>
      <c r="D5682" s="4" t="str">
        <f>VLOOKUP(A5682,predictions!A:B,2,FALSE)</f>
        <v>22/06/2020</v>
      </c>
      <c r="E5682" s="4">
        <f t="shared" si="22"/>
        <v>44004</v>
      </c>
    </row>
    <row r="5683" spans="3:5" ht="13" x14ac:dyDescent="0.15">
      <c r="C5683" s="1" t="str">
        <f ca="1">IFERROR(INDIRECT(ADDRESS(MATCH(A5683,'contribution par jour-semaine'!A:A,0),MATCH(B5683,'contribution par jour-semaine'!$1:$1,0),4,1,"contribution par jour-semaine")),"")</f>
        <v/>
      </c>
      <c r="D5683" s="4" t="str">
        <f>VLOOKUP(A5683,predictions!A:B,2,FALSE)</f>
        <v>22/06/2020</v>
      </c>
      <c r="E5683" s="4">
        <f t="shared" si="22"/>
        <v>44004</v>
      </c>
    </row>
    <row r="5684" spans="3:5" ht="13" x14ac:dyDescent="0.15">
      <c r="C5684" s="1" t="str">
        <f ca="1">IFERROR(INDIRECT(ADDRESS(MATCH(A5684,'contribution par jour-semaine'!A:A,0),MATCH(B5684,'contribution par jour-semaine'!$1:$1,0),4,1,"contribution par jour-semaine")),"")</f>
        <v/>
      </c>
      <c r="D5684" s="4" t="str">
        <f>VLOOKUP(A5684,predictions!A:B,2,FALSE)</f>
        <v>22/06/2020</v>
      </c>
      <c r="E5684" s="4">
        <f t="shared" si="22"/>
        <v>44004</v>
      </c>
    </row>
    <row r="5685" spans="3:5" ht="13" x14ac:dyDescent="0.15">
      <c r="C5685" s="1" t="str">
        <f ca="1">IFERROR(INDIRECT(ADDRESS(MATCH(A5685,'contribution par jour-semaine'!A:A,0),MATCH(B5685,'contribution par jour-semaine'!$1:$1,0),4,1,"contribution par jour-semaine")),"")</f>
        <v/>
      </c>
      <c r="D5685" s="4" t="str">
        <f>VLOOKUP(A5685,predictions!A:B,2,FALSE)</f>
        <v>22/06/2020</v>
      </c>
      <c r="E5685" s="4">
        <f t="shared" si="22"/>
        <v>44004</v>
      </c>
    </row>
    <row r="5686" spans="3:5" ht="13" x14ac:dyDescent="0.15">
      <c r="C5686" s="1" t="str">
        <f ca="1">IFERROR(INDIRECT(ADDRESS(MATCH(A5686,'contribution par jour-semaine'!A:A,0),MATCH(B5686,'contribution par jour-semaine'!$1:$1,0),4,1,"contribution par jour-semaine")),"")</f>
        <v/>
      </c>
      <c r="D5686" s="4" t="str">
        <f>VLOOKUP(A5686,predictions!A:B,2,FALSE)</f>
        <v>22/06/2020</v>
      </c>
      <c r="E5686" s="4">
        <f t="shared" si="22"/>
        <v>44004</v>
      </c>
    </row>
    <row r="5687" spans="3:5" ht="13" x14ac:dyDescent="0.15">
      <c r="C5687" s="1" t="str">
        <f ca="1">IFERROR(INDIRECT(ADDRESS(MATCH(A5687,'contribution par jour-semaine'!A:A,0),MATCH(B5687,'contribution par jour-semaine'!$1:$1,0),4,1,"contribution par jour-semaine")),"")</f>
        <v/>
      </c>
      <c r="D5687" s="4" t="str">
        <f>VLOOKUP(A5687,predictions!A:B,2,FALSE)</f>
        <v>22/06/2020</v>
      </c>
      <c r="E5687" s="4">
        <f t="shared" si="22"/>
        <v>44004</v>
      </c>
    </row>
    <row r="5688" spans="3:5" ht="13" x14ac:dyDescent="0.15">
      <c r="C5688" s="1" t="str">
        <f ca="1">IFERROR(INDIRECT(ADDRESS(MATCH(A5688,'contribution par jour-semaine'!A:A,0),MATCH(B5688,'contribution par jour-semaine'!$1:$1,0),4,1,"contribution par jour-semaine")),"")</f>
        <v/>
      </c>
      <c r="D5688" s="4" t="str">
        <f>VLOOKUP(A5688,predictions!A:B,2,FALSE)</f>
        <v>22/06/2020</v>
      </c>
      <c r="E5688" s="4">
        <f t="shared" si="22"/>
        <v>44004</v>
      </c>
    </row>
    <row r="5689" spans="3:5" ht="13" x14ac:dyDescent="0.15">
      <c r="C5689" s="1" t="str">
        <f ca="1">IFERROR(INDIRECT(ADDRESS(MATCH(A5689,'contribution par jour-semaine'!A:A,0),MATCH(B5689,'contribution par jour-semaine'!$1:$1,0),4,1,"contribution par jour-semaine")),"")</f>
        <v/>
      </c>
      <c r="D5689" s="4" t="str">
        <f>VLOOKUP(A5689,predictions!A:B,2,FALSE)</f>
        <v>22/06/2020</v>
      </c>
      <c r="E5689" s="4">
        <f t="shared" si="22"/>
        <v>44004</v>
      </c>
    </row>
    <row r="5690" spans="3:5" ht="13" x14ac:dyDescent="0.15">
      <c r="C5690" s="1" t="str">
        <f ca="1">IFERROR(INDIRECT(ADDRESS(MATCH(A5690,'contribution par jour-semaine'!A:A,0),MATCH(B5690,'contribution par jour-semaine'!$1:$1,0),4,1,"contribution par jour-semaine")),"")</f>
        <v/>
      </c>
      <c r="D5690" s="4" t="str">
        <f>VLOOKUP(A5690,predictions!A:B,2,FALSE)</f>
        <v>22/06/2020</v>
      </c>
      <c r="E5690" s="4">
        <f t="shared" si="22"/>
        <v>44004</v>
      </c>
    </row>
    <row r="5691" spans="3:5" ht="13" x14ac:dyDescent="0.15">
      <c r="C5691" s="1" t="str">
        <f ca="1">IFERROR(INDIRECT(ADDRESS(MATCH(A5691,'contribution par jour-semaine'!A:A,0),MATCH(B5691,'contribution par jour-semaine'!$1:$1,0),4,1,"contribution par jour-semaine")),"")</f>
        <v/>
      </c>
      <c r="D5691" s="4" t="str">
        <f>VLOOKUP(A5691,predictions!A:B,2,FALSE)</f>
        <v>22/06/2020</v>
      </c>
      <c r="E5691" s="4">
        <f t="shared" si="22"/>
        <v>44004</v>
      </c>
    </row>
    <row r="5692" spans="3:5" ht="13" x14ac:dyDescent="0.15">
      <c r="C5692" s="1" t="str">
        <f ca="1">IFERROR(INDIRECT(ADDRESS(MATCH(A5692,'contribution par jour-semaine'!A:A,0),MATCH(B5692,'contribution par jour-semaine'!$1:$1,0),4,1,"contribution par jour-semaine")),"")</f>
        <v/>
      </c>
      <c r="D5692" s="4" t="str">
        <f>VLOOKUP(A5692,predictions!A:B,2,FALSE)</f>
        <v>22/06/2020</v>
      </c>
      <c r="E5692" s="4">
        <f t="shared" si="22"/>
        <v>44004</v>
      </c>
    </row>
    <row r="5693" spans="3:5" ht="13" x14ac:dyDescent="0.15">
      <c r="C5693" s="1" t="str">
        <f ca="1">IFERROR(INDIRECT(ADDRESS(MATCH(A5693,'contribution par jour-semaine'!A:A,0),MATCH(B5693,'contribution par jour-semaine'!$1:$1,0),4,1,"contribution par jour-semaine")),"")</f>
        <v/>
      </c>
      <c r="D5693" s="4" t="str">
        <f>VLOOKUP(A5693,predictions!A:B,2,FALSE)</f>
        <v>22/06/2020</v>
      </c>
      <c r="E5693" s="4">
        <f t="shared" si="22"/>
        <v>44004</v>
      </c>
    </row>
    <row r="5694" spans="3:5" ht="13" x14ac:dyDescent="0.15">
      <c r="C5694" s="1" t="str">
        <f ca="1">IFERROR(INDIRECT(ADDRESS(MATCH(A5694,'contribution par jour-semaine'!A:A,0),MATCH(B5694,'contribution par jour-semaine'!$1:$1,0),4,1,"contribution par jour-semaine")),"")</f>
        <v/>
      </c>
      <c r="D5694" s="4" t="str">
        <f>VLOOKUP(A5694,predictions!A:B,2,FALSE)</f>
        <v>22/06/2020</v>
      </c>
      <c r="E5694" s="4">
        <f t="shared" si="22"/>
        <v>44004</v>
      </c>
    </row>
    <row r="5695" spans="3:5" ht="13" x14ac:dyDescent="0.15">
      <c r="C5695" s="1" t="str">
        <f ca="1">IFERROR(INDIRECT(ADDRESS(MATCH(A5695,'contribution par jour-semaine'!A:A,0),MATCH(B5695,'contribution par jour-semaine'!$1:$1,0),4,1,"contribution par jour-semaine")),"")</f>
        <v/>
      </c>
      <c r="D5695" s="4" t="str">
        <f>VLOOKUP(A5695,predictions!A:B,2,FALSE)</f>
        <v>22/06/2020</v>
      </c>
      <c r="E5695" s="4">
        <f t="shared" si="22"/>
        <v>44004</v>
      </c>
    </row>
    <row r="5696" spans="3:5" ht="13" x14ac:dyDescent="0.15">
      <c r="C5696" s="1" t="str">
        <f ca="1">IFERROR(INDIRECT(ADDRESS(MATCH(A5696,'contribution par jour-semaine'!A:A,0),MATCH(B5696,'contribution par jour-semaine'!$1:$1,0),4,1,"contribution par jour-semaine")),"")</f>
        <v/>
      </c>
      <c r="D5696" s="4" t="str">
        <f>VLOOKUP(A5696,predictions!A:B,2,FALSE)</f>
        <v>22/06/2020</v>
      </c>
      <c r="E5696" s="4">
        <f t="shared" si="22"/>
        <v>44004</v>
      </c>
    </row>
    <row r="5697" spans="3:5" ht="13" x14ac:dyDescent="0.15">
      <c r="C5697" s="1" t="str">
        <f ca="1">IFERROR(INDIRECT(ADDRESS(MATCH(A5697,'contribution par jour-semaine'!A:A,0),MATCH(B5697,'contribution par jour-semaine'!$1:$1,0),4,1,"contribution par jour-semaine")),"")</f>
        <v/>
      </c>
      <c r="D5697" s="4" t="str">
        <f>VLOOKUP(A5697,predictions!A:B,2,FALSE)</f>
        <v>22/06/2020</v>
      </c>
      <c r="E5697" s="4">
        <f t="shared" si="22"/>
        <v>44004</v>
      </c>
    </row>
    <row r="5698" spans="3:5" ht="13" x14ac:dyDescent="0.15">
      <c r="C5698" s="1" t="str">
        <f ca="1">IFERROR(INDIRECT(ADDRESS(MATCH(A5698,'contribution par jour-semaine'!A:A,0),MATCH(B5698,'contribution par jour-semaine'!$1:$1,0),4,1,"contribution par jour-semaine")),"")</f>
        <v/>
      </c>
      <c r="D5698" s="4" t="str">
        <f>VLOOKUP(A5698,predictions!A:B,2,FALSE)</f>
        <v>22/06/2020</v>
      </c>
      <c r="E5698" s="4">
        <f t="shared" si="22"/>
        <v>44004</v>
      </c>
    </row>
    <row r="5699" spans="3:5" ht="13" x14ac:dyDescent="0.15">
      <c r="C5699" s="1" t="str">
        <f ca="1">IFERROR(INDIRECT(ADDRESS(MATCH(A5699,'contribution par jour-semaine'!A:A,0),MATCH(B5699,'contribution par jour-semaine'!$1:$1,0),4,1,"contribution par jour-semaine")),"")</f>
        <v/>
      </c>
      <c r="D5699" s="4" t="str">
        <f>VLOOKUP(A5699,predictions!A:B,2,FALSE)</f>
        <v>22/06/2020</v>
      </c>
      <c r="E5699" s="4">
        <f t="shared" si="22"/>
        <v>44004</v>
      </c>
    </row>
    <row r="5700" spans="3:5" ht="13" x14ac:dyDescent="0.15">
      <c r="C5700" s="1" t="str">
        <f ca="1">IFERROR(INDIRECT(ADDRESS(MATCH(A5700,'contribution par jour-semaine'!A:A,0),MATCH(B5700,'contribution par jour-semaine'!$1:$1,0),4,1,"contribution par jour-semaine")),"")</f>
        <v/>
      </c>
      <c r="D5700" s="4" t="str">
        <f>VLOOKUP(A5700,predictions!A:B,2,FALSE)</f>
        <v>22/06/2020</v>
      </c>
      <c r="E5700" s="4">
        <f t="shared" si="22"/>
        <v>44004</v>
      </c>
    </row>
    <row r="5701" spans="3:5" ht="13" x14ac:dyDescent="0.15">
      <c r="C5701" s="1" t="str">
        <f ca="1">IFERROR(INDIRECT(ADDRESS(MATCH(A5701,'contribution par jour-semaine'!A:A,0),MATCH(B5701,'contribution par jour-semaine'!$1:$1,0),4,1,"contribution par jour-semaine")),"")</f>
        <v/>
      </c>
      <c r="D5701" s="4" t="str">
        <f>VLOOKUP(A5701,predictions!A:B,2,FALSE)</f>
        <v>22/06/2020</v>
      </c>
      <c r="E5701" s="4">
        <f t="shared" si="22"/>
        <v>44004</v>
      </c>
    </row>
    <row r="5702" spans="3:5" ht="13" x14ac:dyDescent="0.15">
      <c r="C5702" s="1" t="str">
        <f ca="1">IFERROR(INDIRECT(ADDRESS(MATCH(A5702,'contribution par jour-semaine'!A:A,0),MATCH(B5702,'contribution par jour-semaine'!$1:$1,0),4,1,"contribution par jour-semaine")),"")</f>
        <v/>
      </c>
      <c r="D5702" s="4" t="str">
        <f>VLOOKUP(A5702,predictions!A:B,2,FALSE)</f>
        <v>22/06/2020</v>
      </c>
      <c r="E5702" s="4">
        <f t="shared" si="22"/>
        <v>44004</v>
      </c>
    </row>
    <row r="5703" spans="3:5" ht="13" x14ac:dyDescent="0.15">
      <c r="C5703" s="1" t="str">
        <f ca="1">IFERROR(INDIRECT(ADDRESS(MATCH(A5703,'contribution par jour-semaine'!A:A,0),MATCH(B5703,'contribution par jour-semaine'!$1:$1,0),4,1,"contribution par jour-semaine")),"")</f>
        <v/>
      </c>
      <c r="D5703" s="4" t="str">
        <f>VLOOKUP(A5703,predictions!A:B,2,FALSE)</f>
        <v>22/06/2020</v>
      </c>
      <c r="E5703" s="4">
        <f t="shared" si="22"/>
        <v>44004</v>
      </c>
    </row>
    <row r="5704" spans="3:5" ht="13" x14ac:dyDescent="0.15">
      <c r="C5704" s="1" t="str">
        <f ca="1">IFERROR(INDIRECT(ADDRESS(MATCH(A5704,'contribution par jour-semaine'!A:A,0),MATCH(B5704,'contribution par jour-semaine'!$1:$1,0),4,1,"contribution par jour-semaine")),"")</f>
        <v/>
      </c>
      <c r="D5704" s="4" t="str">
        <f>VLOOKUP(A5704,predictions!A:B,2,FALSE)</f>
        <v>22/06/2020</v>
      </c>
      <c r="E5704" s="4">
        <f t="shared" si="22"/>
        <v>44004</v>
      </c>
    </row>
    <row r="5705" spans="3:5" ht="13" x14ac:dyDescent="0.15">
      <c r="C5705" s="1" t="str">
        <f ca="1">IFERROR(INDIRECT(ADDRESS(MATCH(A5705,'contribution par jour-semaine'!A:A,0),MATCH(B5705,'contribution par jour-semaine'!$1:$1,0),4,1,"contribution par jour-semaine")),"")</f>
        <v/>
      </c>
      <c r="D5705" s="4" t="str">
        <f>VLOOKUP(A5705,predictions!A:B,2,FALSE)</f>
        <v>22/06/2020</v>
      </c>
      <c r="E5705" s="4">
        <f t="shared" si="22"/>
        <v>44004</v>
      </c>
    </row>
    <row r="5706" spans="3:5" ht="13" x14ac:dyDescent="0.15">
      <c r="C5706" s="1" t="str">
        <f ca="1">IFERROR(INDIRECT(ADDRESS(MATCH(A5706,'contribution par jour-semaine'!A:A,0),MATCH(B5706,'contribution par jour-semaine'!$1:$1,0),4,1,"contribution par jour-semaine")),"")</f>
        <v/>
      </c>
      <c r="D5706" s="4" t="str">
        <f>VLOOKUP(A5706,predictions!A:B,2,FALSE)</f>
        <v>22/06/2020</v>
      </c>
      <c r="E5706" s="4">
        <f t="shared" si="22"/>
        <v>44004</v>
      </c>
    </row>
    <row r="5707" spans="3:5" ht="13" x14ac:dyDescent="0.15">
      <c r="C5707" s="1" t="str">
        <f ca="1">IFERROR(INDIRECT(ADDRESS(MATCH(A5707,'contribution par jour-semaine'!A:A,0),MATCH(B5707,'contribution par jour-semaine'!$1:$1,0),4,1,"contribution par jour-semaine")),"")</f>
        <v/>
      </c>
      <c r="D5707" s="4" t="str">
        <f>VLOOKUP(A5707,predictions!A:B,2,FALSE)</f>
        <v>22/06/2020</v>
      </c>
      <c r="E5707" s="4">
        <f t="shared" si="22"/>
        <v>44004</v>
      </c>
    </row>
    <row r="5708" spans="3:5" ht="13" x14ac:dyDescent="0.15">
      <c r="C5708" s="1" t="str">
        <f ca="1">IFERROR(INDIRECT(ADDRESS(MATCH(A5708,'contribution par jour-semaine'!A:A,0),MATCH(B5708,'contribution par jour-semaine'!$1:$1,0),4,1,"contribution par jour-semaine")),"")</f>
        <v/>
      </c>
      <c r="D5708" s="4" t="str">
        <f>VLOOKUP(A5708,predictions!A:B,2,FALSE)</f>
        <v>22/06/2020</v>
      </c>
      <c r="E5708" s="4">
        <f t="shared" si="22"/>
        <v>44004</v>
      </c>
    </row>
    <row r="5709" spans="3:5" ht="13" x14ac:dyDescent="0.15">
      <c r="C5709" s="1" t="str">
        <f ca="1">IFERROR(INDIRECT(ADDRESS(MATCH(A5709,'contribution par jour-semaine'!A:A,0),MATCH(B5709,'contribution par jour-semaine'!$1:$1,0),4,1,"contribution par jour-semaine")),"")</f>
        <v/>
      </c>
      <c r="D5709" s="4" t="str">
        <f>VLOOKUP(A5709,predictions!A:B,2,FALSE)</f>
        <v>22/06/2020</v>
      </c>
      <c r="E5709" s="4">
        <f t="shared" si="22"/>
        <v>44004</v>
      </c>
    </row>
    <row r="5710" spans="3:5" ht="13" x14ac:dyDescent="0.15">
      <c r="C5710" s="1" t="str">
        <f ca="1">IFERROR(INDIRECT(ADDRESS(MATCH(A5710,'contribution par jour-semaine'!A:A,0),MATCH(B5710,'contribution par jour-semaine'!$1:$1,0),4,1,"contribution par jour-semaine")),"")</f>
        <v/>
      </c>
      <c r="D5710" s="4" t="str">
        <f>VLOOKUP(A5710,predictions!A:B,2,FALSE)</f>
        <v>22/06/2020</v>
      </c>
      <c r="E5710" s="4">
        <f t="shared" si="22"/>
        <v>44004</v>
      </c>
    </row>
    <row r="5711" spans="3:5" ht="13" x14ac:dyDescent="0.15">
      <c r="C5711" s="1" t="str">
        <f ca="1">IFERROR(INDIRECT(ADDRESS(MATCH(A5711,'contribution par jour-semaine'!A:A,0),MATCH(B5711,'contribution par jour-semaine'!$1:$1,0),4,1,"contribution par jour-semaine")),"")</f>
        <v/>
      </c>
      <c r="D5711" s="4" t="str">
        <f>VLOOKUP(A5711,predictions!A:B,2,FALSE)</f>
        <v>22/06/2020</v>
      </c>
      <c r="E5711" s="4">
        <f t="shared" si="22"/>
        <v>44004</v>
      </c>
    </row>
    <row r="5712" spans="3:5" ht="13" x14ac:dyDescent="0.15">
      <c r="C5712" s="1" t="str">
        <f ca="1">IFERROR(INDIRECT(ADDRESS(MATCH(A5712,'contribution par jour-semaine'!A:A,0),MATCH(B5712,'contribution par jour-semaine'!$1:$1,0),4,1,"contribution par jour-semaine")),"")</f>
        <v/>
      </c>
      <c r="D5712" s="4" t="str">
        <f>VLOOKUP(A5712,predictions!A:B,2,FALSE)</f>
        <v>22/06/2020</v>
      </c>
      <c r="E5712" s="4">
        <f t="shared" si="22"/>
        <v>44004</v>
      </c>
    </row>
    <row r="5713" spans="3:5" ht="13" x14ac:dyDescent="0.15">
      <c r="C5713" s="1" t="str">
        <f ca="1">IFERROR(INDIRECT(ADDRESS(MATCH(A5713,'contribution par jour-semaine'!A:A,0),MATCH(B5713,'contribution par jour-semaine'!$1:$1,0),4,1,"contribution par jour-semaine")),"")</f>
        <v/>
      </c>
      <c r="D5713" s="4" t="str">
        <f>VLOOKUP(A5713,predictions!A:B,2,FALSE)</f>
        <v>22/06/2020</v>
      </c>
      <c r="E5713" s="4">
        <f t="shared" si="22"/>
        <v>44004</v>
      </c>
    </row>
    <row r="5714" spans="3:5" ht="13" x14ac:dyDescent="0.15">
      <c r="C5714" s="1" t="str">
        <f ca="1">IFERROR(INDIRECT(ADDRESS(MATCH(A5714,'contribution par jour-semaine'!A:A,0),MATCH(B5714,'contribution par jour-semaine'!$1:$1,0),4,1,"contribution par jour-semaine")),"")</f>
        <v/>
      </c>
      <c r="D5714" s="4" t="str">
        <f>VLOOKUP(A5714,predictions!A:B,2,FALSE)</f>
        <v>22/06/2020</v>
      </c>
      <c r="E5714" s="4">
        <f t="shared" si="22"/>
        <v>44004</v>
      </c>
    </row>
    <row r="5715" spans="3:5" ht="13" x14ac:dyDescent="0.15">
      <c r="C5715" s="1" t="str">
        <f ca="1">IFERROR(INDIRECT(ADDRESS(MATCH(A5715,'contribution par jour-semaine'!A:A,0),MATCH(B5715,'contribution par jour-semaine'!$1:$1,0),4,1,"contribution par jour-semaine")),"")</f>
        <v/>
      </c>
      <c r="D5715" s="4" t="str">
        <f>VLOOKUP(A5715,predictions!A:B,2,FALSE)</f>
        <v>22/06/2020</v>
      </c>
      <c r="E5715" s="4">
        <f t="shared" si="22"/>
        <v>44004</v>
      </c>
    </row>
    <row r="5716" spans="3:5" ht="13" x14ac:dyDescent="0.15">
      <c r="C5716" s="1" t="str">
        <f ca="1">IFERROR(INDIRECT(ADDRESS(MATCH(A5716,'contribution par jour-semaine'!A:A,0),MATCH(B5716,'contribution par jour-semaine'!$1:$1,0),4,1,"contribution par jour-semaine")),"")</f>
        <v/>
      </c>
      <c r="D5716" s="4" t="str">
        <f>VLOOKUP(A5716,predictions!A:B,2,FALSE)</f>
        <v>22/06/2020</v>
      </c>
      <c r="E5716" s="4">
        <f t="shared" si="22"/>
        <v>44004</v>
      </c>
    </row>
    <row r="5717" spans="3:5" ht="13" x14ac:dyDescent="0.15">
      <c r="C5717" s="1" t="str">
        <f ca="1">IFERROR(INDIRECT(ADDRESS(MATCH(A5717,'contribution par jour-semaine'!A:A,0),MATCH(B5717,'contribution par jour-semaine'!$1:$1,0),4,1,"contribution par jour-semaine")),"")</f>
        <v/>
      </c>
      <c r="D5717" s="4" t="str">
        <f>VLOOKUP(A5717,predictions!A:B,2,FALSE)</f>
        <v>22/06/2020</v>
      </c>
      <c r="E5717" s="4">
        <f t="shared" si="22"/>
        <v>44004</v>
      </c>
    </row>
    <row r="5718" spans="3:5" ht="13" x14ac:dyDescent="0.15">
      <c r="C5718" s="1" t="str">
        <f ca="1">IFERROR(INDIRECT(ADDRESS(MATCH(A5718,'contribution par jour-semaine'!A:A,0),MATCH(B5718,'contribution par jour-semaine'!$1:$1,0),4,1,"contribution par jour-semaine")),"")</f>
        <v/>
      </c>
      <c r="D5718" s="4" t="str">
        <f>VLOOKUP(A5718,predictions!A:B,2,FALSE)</f>
        <v>22/06/2020</v>
      </c>
      <c r="E5718" s="4">
        <f t="shared" si="22"/>
        <v>44004</v>
      </c>
    </row>
    <row r="5719" spans="3:5" ht="13" x14ac:dyDescent="0.15">
      <c r="C5719" s="1" t="str">
        <f ca="1">IFERROR(INDIRECT(ADDRESS(MATCH(A5719,'contribution par jour-semaine'!A:A,0),MATCH(B5719,'contribution par jour-semaine'!$1:$1,0),4,1,"contribution par jour-semaine")),"")</f>
        <v/>
      </c>
      <c r="D5719" s="4" t="str">
        <f>VLOOKUP(A5719,predictions!A:B,2,FALSE)</f>
        <v>22/06/2020</v>
      </c>
      <c r="E5719" s="4">
        <f t="shared" si="22"/>
        <v>44004</v>
      </c>
    </row>
    <row r="5720" spans="3:5" ht="13" x14ac:dyDescent="0.15">
      <c r="C5720" s="1" t="str">
        <f ca="1">IFERROR(INDIRECT(ADDRESS(MATCH(A5720,'contribution par jour-semaine'!A:A,0),MATCH(B5720,'contribution par jour-semaine'!$1:$1,0),4,1,"contribution par jour-semaine")),"")</f>
        <v/>
      </c>
      <c r="D5720" s="4" t="str">
        <f>VLOOKUP(A5720,predictions!A:B,2,FALSE)</f>
        <v>22/06/2020</v>
      </c>
      <c r="E5720" s="4">
        <f t="shared" si="22"/>
        <v>44004</v>
      </c>
    </row>
    <row r="5721" spans="3:5" ht="13" x14ac:dyDescent="0.15">
      <c r="C5721" s="1" t="str">
        <f ca="1">IFERROR(INDIRECT(ADDRESS(MATCH(A5721,'contribution par jour-semaine'!A:A,0),MATCH(B5721,'contribution par jour-semaine'!$1:$1,0),4,1,"contribution par jour-semaine")),"")</f>
        <v/>
      </c>
      <c r="D5721" s="4" t="str">
        <f>VLOOKUP(A5721,predictions!A:B,2,FALSE)</f>
        <v>22/06/2020</v>
      </c>
      <c r="E5721" s="4">
        <f t="shared" si="22"/>
        <v>44004</v>
      </c>
    </row>
    <row r="5722" spans="3:5" ht="13" x14ac:dyDescent="0.15">
      <c r="C5722" s="1" t="str">
        <f ca="1">IFERROR(INDIRECT(ADDRESS(MATCH(A5722,'contribution par jour-semaine'!A:A,0),MATCH(B5722,'contribution par jour-semaine'!$1:$1,0),4,1,"contribution par jour-semaine")),"")</f>
        <v/>
      </c>
      <c r="D5722" s="4" t="str">
        <f>VLOOKUP(A5722,predictions!A:B,2,FALSE)</f>
        <v>22/06/2020</v>
      </c>
      <c r="E5722" s="4">
        <f t="shared" si="22"/>
        <v>44004</v>
      </c>
    </row>
    <row r="5723" spans="3:5" ht="13" x14ac:dyDescent="0.15">
      <c r="C5723" s="1" t="str">
        <f ca="1">IFERROR(INDIRECT(ADDRESS(MATCH(A5723,'contribution par jour-semaine'!A:A,0),MATCH(B5723,'contribution par jour-semaine'!$1:$1,0),4,1,"contribution par jour-semaine")),"")</f>
        <v/>
      </c>
      <c r="D5723" s="4" t="str">
        <f>VLOOKUP(A5723,predictions!A:B,2,FALSE)</f>
        <v>22/06/2020</v>
      </c>
      <c r="E5723" s="4">
        <f t="shared" si="22"/>
        <v>44004</v>
      </c>
    </row>
    <row r="5724" spans="3:5" ht="13" x14ac:dyDescent="0.15">
      <c r="C5724" s="1" t="str">
        <f ca="1">IFERROR(INDIRECT(ADDRESS(MATCH(A5724,'contribution par jour-semaine'!A:A,0),MATCH(B5724,'contribution par jour-semaine'!$1:$1,0),4,1,"contribution par jour-semaine")),"")</f>
        <v/>
      </c>
      <c r="D5724" s="4" t="str">
        <f>VLOOKUP(A5724,predictions!A:B,2,FALSE)</f>
        <v>22/06/2020</v>
      </c>
      <c r="E5724" s="4">
        <f t="shared" si="22"/>
        <v>44004</v>
      </c>
    </row>
    <row r="5725" spans="3:5" ht="13" x14ac:dyDescent="0.15">
      <c r="C5725" s="1" t="str">
        <f ca="1">IFERROR(INDIRECT(ADDRESS(MATCH(A5725,'contribution par jour-semaine'!A:A,0),MATCH(B5725,'contribution par jour-semaine'!$1:$1,0),4,1,"contribution par jour-semaine")),"")</f>
        <v/>
      </c>
      <c r="D5725" s="4" t="str">
        <f>VLOOKUP(A5725,predictions!A:B,2,FALSE)</f>
        <v>22/06/2020</v>
      </c>
      <c r="E5725" s="4">
        <f t="shared" si="22"/>
        <v>44004</v>
      </c>
    </row>
    <row r="5726" spans="3:5" ht="13" x14ac:dyDescent="0.15">
      <c r="C5726" s="1" t="str">
        <f ca="1">IFERROR(INDIRECT(ADDRESS(MATCH(A5726,'contribution par jour-semaine'!A:A,0),MATCH(B5726,'contribution par jour-semaine'!$1:$1,0),4,1,"contribution par jour-semaine")),"")</f>
        <v/>
      </c>
      <c r="D5726" s="4" t="str">
        <f>VLOOKUP(A5726,predictions!A:B,2,FALSE)</f>
        <v>22/06/2020</v>
      </c>
      <c r="E5726" s="4">
        <f t="shared" si="22"/>
        <v>44004</v>
      </c>
    </row>
    <row r="5727" spans="3:5" ht="13" x14ac:dyDescent="0.15">
      <c r="C5727" s="1" t="str">
        <f ca="1">IFERROR(INDIRECT(ADDRESS(MATCH(A5727,'contribution par jour-semaine'!A:A,0),MATCH(B5727,'contribution par jour-semaine'!$1:$1,0),4,1,"contribution par jour-semaine")),"")</f>
        <v/>
      </c>
      <c r="D5727" s="4" t="str">
        <f>VLOOKUP(A5727,predictions!A:B,2,FALSE)</f>
        <v>22/06/2020</v>
      </c>
      <c r="E5727" s="4">
        <f t="shared" si="22"/>
        <v>44004</v>
      </c>
    </row>
    <row r="5728" spans="3:5" ht="13" x14ac:dyDescent="0.15">
      <c r="C5728" s="1" t="str">
        <f ca="1">IFERROR(INDIRECT(ADDRESS(MATCH(A5728,'contribution par jour-semaine'!A:A,0),MATCH(B5728,'contribution par jour-semaine'!$1:$1,0),4,1,"contribution par jour-semaine")),"")</f>
        <v/>
      </c>
      <c r="D5728" s="4" t="str">
        <f>VLOOKUP(A5728,predictions!A:B,2,FALSE)</f>
        <v>22/06/2020</v>
      </c>
      <c r="E5728" s="4">
        <f t="shared" si="22"/>
        <v>44004</v>
      </c>
    </row>
    <row r="5729" spans="3:5" ht="13" x14ac:dyDescent="0.15">
      <c r="C5729" s="1" t="str">
        <f ca="1">IFERROR(INDIRECT(ADDRESS(MATCH(A5729,'contribution par jour-semaine'!A:A,0),MATCH(B5729,'contribution par jour-semaine'!$1:$1,0),4,1,"contribution par jour-semaine")),"")</f>
        <v/>
      </c>
      <c r="D5729" s="4" t="str">
        <f>VLOOKUP(A5729,predictions!A:B,2,FALSE)</f>
        <v>22/06/2020</v>
      </c>
      <c r="E5729" s="4">
        <f t="shared" si="22"/>
        <v>44004</v>
      </c>
    </row>
    <row r="5730" spans="3:5" ht="13" x14ac:dyDescent="0.15">
      <c r="C5730" s="1" t="str">
        <f ca="1">IFERROR(INDIRECT(ADDRESS(MATCH(A5730,'contribution par jour-semaine'!A:A,0),MATCH(B5730,'contribution par jour-semaine'!$1:$1,0),4,1,"contribution par jour-semaine")),"")</f>
        <v/>
      </c>
      <c r="D5730" s="4" t="str">
        <f>VLOOKUP(A5730,predictions!A:B,2,FALSE)</f>
        <v>22/06/2020</v>
      </c>
      <c r="E5730" s="4">
        <f t="shared" si="22"/>
        <v>44004</v>
      </c>
    </row>
    <row r="5731" spans="3:5" ht="13" x14ac:dyDescent="0.15">
      <c r="C5731" s="1" t="str">
        <f ca="1">IFERROR(INDIRECT(ADDRESS(MATCH(A5731,'contribution par jour-semaine'!A:A,0),MATCH(B5731,'contribution par jour-semaine'!$1:$1,0),4,1,"contribution par jour-semaine")),"")</f>
        <v/>
      </c>
      <c r="D5731" s="4" t="str">
        <f>VLOOKUP(A5731,predictions!A:B,2,FALSE)</f>
        <v>22/06/2020</v>
      </c>
      <c r="E5731" s="4">
        <f t="shared" si="22"/>
        <v>44004</v>
      </c>
    </row>
    <row r="5732" spans="3:5" ht="13" x14ac:dyDescent="0.15">
      <c r="C5732" s="1" t="str">
        <f ca="1">IFERROR(INDIRECT(ADDRESS(MATCH(A5732,'contribution par jour-semaine'!A:A,0),MATCH(B5732,'contribution par jour-semaine'!$1:$1,0),4,1,"contribution par jour-semaine")),"")</f>
        <v/>
      </c>
      <c r="D5732" s="4" t="str">
        <f>VLOOKUP(A5732,predictions!A:B,2,FALSE)</f>
        <v>22/06/2020</v>
      </c>
      <c r="E5732" s="4">
        <f t="shared" si="22"/>
        <v>44004</v>
      </c>
    </row>
    <row r="5733" spans="3:5" ht="13" x14ac:dyDescent="0.15">
      <c r="C5733" s="1" t="str">
        <f ca="1">IFERROR(INDIRECT(ADDRESS(MATCH(A5733,'contribution par jour-semaine'!A:A,0),MATCH(B5733,'contribution par jour-semaine'!$1:$1,0),4,1,"contribution par jour-semaine")),"")</f>
        <v/>
      </c>
      <c r="D5733" s="4" t="str">
        <f>VLOOKUP(A5733,predictions!A:B,2,FALSE)</f>
        <v>22/06/2020</v>
      </c>
      <c r="E5733" s="4">
        <f t="shared" si="22"/>
        <v>44004</v>
      </c>
    </row>
    <row r="5734" spans="3:5" ht="13" x14ac:dyDescent="0.15">
      <c r="C5734" s="1" t="str">
        <f ca="1">IFERROR(INDIRECT(ADDRESS(MATCH(A5734,'contribution par jour-semaine'!A:A,0),MATCH(B5734,'contribution par jour-semaine'!$1:$1,0),4,1,"contribution par jour-semaine")),"")</f>
        <v/>
      </c>
      <c r="D5734" s="4" t="str">
        <f>VLOOKUP(A5734,predictions!A:B,2,FALSE)</f>
        <v>22/06/2020</v>
      </c>
      <c r="E5734" s="4">
        <f t="shared" si="22"/>
        <v>44004</v>
      </c>
    </row>
    <row r="5735" spans="3:5" ht="13" x14ac:dyDescent="0.15">
      <c r="C5735" s="1" t="str">
        <f ca="1">IFERROR(INDIRECT(ADDRESS(MATCH(A5735,'contribution par jour-semaine'!A:A,0),MATCH(B5735,'contribution par jour-semaine'!$1:$1,0),4,1,"contribution par jour-semaine")),"")</f>
        <v/>
      </c>
      <c r="D5735" s="4" t="str">
        <f>VLOOKUP(A5735,predictions!A:B,2,FALSE)</f>
        <v>22/06/2020</v>
      </c>
      <c r="E5735" s="4">
        <f t="shared" si="22"/>
        <v>44004</v>
      </c>
    </row>
    <row r="5736" spans="3:5" ht="13" x14ac:dyDescent="0.15">
      <c r="C5736" s="1" t="str">
        <f ca="1">IFERROR(INDIRECT(ADDRESS(MATCH(A5736,'contribution par jour-semaine'!A:A,0),MATCH(B5736,'contribution par jour-semaine'!$1:$1,0),4,1,"contribution par jour-semaine")),"")</f>
        <v/>
      </c>
      <c r="D5736" s="4" t="str">
        <f>VLOOKUP(A5736,predictions!A:B,2,FALSE)</f>
        <v>22/06/2020</v>
      </c>
      <c r="E5736" s="4">
        <f t="shared" si="22"/>
        <v>44004</v>
      </c>
    </row>
    <row r="5737" spans="3:5" ht="13" x14ac:dyDescent="0.15">
      <c r="C5737" s="1" t="str">
        <f ca="1">IFERROR(INDIRECT(ADDRESS(MATCH(A5737,'contribution par jour-semaine'!A:A,0),MATCH(B5737,'contribution par jour-semaine'!$1:$1,0),4,1,"contribution par jour-semaine")),"")</f>
        <v/>
      </c>
      <c r="D5737" s="4" t="str">
        <f>VLOOKUP(A5737,predictions!A:B,2,FALSE)</f>
        <v>22/06/2020</v>
      </c>
      <c r="E5737" s="4">
        <f t="shared" si="22"/>
        <v>44004</v>
      </c>
    </row>
    <row r="5738" spans="3:5" ht="13" x14ac:dyDescent="0.15">
      <c r="C5738" s="1" t="str">
        <f ca="1">IFERROR(INDIRECT(ADDRESS(MATCH(A5738,'contribution par jour-semaine'!A:A,0),MATCH(B5738,'contribution par jour-semaine'!$1:$1,0),4,1,"contribution par jour-semaine")),"")</f>
        <v/>
      </c>
      <c r="D5738" s="4" t="str">
        <f>VLOOKUP(A5738,predictions!A:B,2,FALSE)</f>
        <v>22/06/2020</v>
      </c>
      <c r="E5738" s="4">
        <f t="shared" si="22"/>
        <v>44004</v>
      </c>
    </row>
    <row r="5739" spans="3:5" ht="13" x14ac:dyDescent="0.15">
      <c r="C5739" s="1" t="str">
        <f ca="1">IFERROR(INDIRECT(ADDRESS(MATCH(A5739,'contribution par jour-semaine'!A:A,0),MATCH(B5739,'contribution par jour-semaine'!$1:$1,0),4,1,"contribution par jour-semaine")),"")</f>
        <v/>
      </c>
      <c r="D5739" s="4" t="str">
        <f>VLOOKUP(A5739,predictions!A:B,2,FALSE)</f>
        <v>22/06/2020</v>
      </c>
      <c r="E5739" s="4">
        <f t="shared" si="22"/>
        <v>44004</v>
      </c>
    </row>
    <row r="5740" spans="3:5" ht="13" x14ac:dyDescent="0.15">
      <c r="C5740" s="1" t="str">
        <f ca="1">IFERROR(INDIRECT(ADDRESS(MATCH(A5740,'contribution par jour-semaine'!A:A,0),MATCH(B5740,'contribution par jour-semaine'!$1:$1,0),4,1,"contribution par jour-semaine")),"")</f>
        <v/>
      </c>
      <c r="D5740" s="4" t="str">
        <f>VLOOKUP(A5740,predictions!A:B,2,FALSE)</f>
        <v>22/06/2020</v>
      </c>
      <c r="E5740" s="4">
        <f t="shared" si="22"/>
        <v>44004</v>
      </c>
    </row>
    <row r="5741" spans="3:5" ht="13" x14ac:dyDescent="0.15">
      <c r="C5741" s="1" t="str">
        <f ca="1">IFERROR(INDIRECT(ADDRESS(MATCH(A5741,'contribution par jour-semaine'!A:A,0),MATCH(B5741,'contribution par jour-semaine'!$1:$1,0),4,1,"contribution par jour-semaine")),"")</f>
        <v/>
      </c>
      <c r="D5741" s="4" t="str">
        <f>VLOOKUP(A5741,predictions!A:B,2,FALSE)</f>
        <v>22/06/2020</v>
      </c>
      <c r="E5741" s="4">
        <f t="shared" si="22"/>
        <v>44004</v>
      </c>
    </row>
    <row r="5742" spans="3:5" ht="13" x14ac:dyDescent="0.15">
      <c r="C5742" s="1" t="str">
        <f ca="1">IFERROR(INDIRECT(ADDRESS(MATCH(A5742,'contribution par jour-semaine'!A:A,0),MATCH(B5742,'contribution par jour-semaine'!$1:$1,0),4,1,"contribution par jour-semaine")),"")</f>
        <v/>
      </c>
      <c r="D5742" s="4" t="str">
        <f>VLOOKUP(A5742,predictions!A:B,2,FALSE)</f>
        <v>22/06/2020</v>
      </c>
      <c r="E5742" s="4">
        <f t="shared" si="22"/>
        <v>44004</v>
      </c>
    </row>
    <row r="5743" spans="3:5" ht="13" x14ac:dyDescent="0.15">
      <c r="C5743" s="1" t="str">
        <f ca="1">IFERROR(INDIRECT(ADDRESS(MATCH(A5743,'contribution par jour-semaine'!A:A,0),MATCH(B5743,'contribution par jour-semaine'!$1:$1,0),4,1,"contribution par jour-semaine")),"")</f>
        <v/>
      </c>
      <c r="D5743" s="4" t="str">
        <f>VLOOKUP(A5743,predictions!A:B,2,FALSE)</f>
        <v>22/06/2020</v>
      </c>
      <c r="E5743" s="4">
        <f t="shared" si="22"/>
        <v>44004</v>
      </c>
    </row>
    <row r="5744" spans="3:5" ht="13" x14ac:dyDescent="0.15">
      <c r="C5744" s="1" t="str">
        <f ca="1">IFERROR(INDIRECT(ADDRESS(MATCH(A5744,'contribution par jour-semaine'!A:A,0),MATCH(B5744,'contribution par jour-semaine'!$1:$1,0),4,1,"contribution par jour-semaine")),"")</f>
        <v/>
      </c>
      <c r="D5744" s="4" t="str">
        <f>VLOOKUP(A5744,predictions!A:B,2,FALSE)</f>
        <v>22/06/2020</v>
      </c>
      <c r="E5744" s="4">
        <f t="shared" si="22"/>
        <v>44004</v>
      </c>
    </row>
    <row r="5745" spans="3:5" ht="13" x14ac:dyDescent="0.15">
      <c r="C5745" s="1" t="str">
        <f ca="1">IFERROR(INDIRECT(ADDRESS(MATCH(A5745,'contribution par jour-semaine'!A:A,0),MATCH(B5745,'contribution par jour-semaine'!$1:$1,0),4,1,"contribution par jour-semaine")),"")</f>
        <v/>
      </c>
      <c r="D5745" s="4" t="str">
        <f>VLOOKUP(A5745,predictions!A:B,2,FALSE)</f>
        <v>22/06/2020</v>
      </c>
      <c r="E5745" s="4">
        <f t="shared" si="22"/>
        <v>44004</v>
      </c>
    </row>
    <row r="5746" spans="3:5" ht="13" x14ac:dyDescent="0.15">
      <c r="C5746" s="1" t="str">
        <f ca="1">IFERROR(INDIRECT(ADDRESS(MATCH(A5746,'contribution par jour-semaine'!A:A,0),MATCH(B5746,'contribution par jour-semaine'!$1:$1,0),4,1,"contribution par jour-semaine")),"")</f>
        <v/>
      </c>
      <c r="D5746" s="4" t="str">
        <f>VLOOKUP(A5746,predictions!A:B,2,FALSE)</f>
        <v>22/06/2020</v>
      </c>
      <c r="E5746" s="4">
        <f t="shared" si="22"/>
        <v>44004</v>
      </c>
    </row>
    <row r="5747" spans="3:5" ht="13" x14ac:dyDescent="0.15">
      <c r="C5747" s="1" t="str">
        <f ca="1">IFERROR(INDIRECT(ADDRESS(MATCH(A5747,'contribution par jour-semaine'!A:A,0),MATCH(B5747,'contribution par jour-semaine'!$1:$1,0),4,1,"contribution par jour-semaine")),"")</f>
        <v/>
      </c>
      <c r="D5747" s="4" t="str">
        <f>VLOOKUP(A5747,predictions!A:B,2,FALSE)</f>
        <v>22/06/2020</v>
      </c>
      <c r="E5747" s="4">
        <f t="shared" si="22"/>
        <v>44004</v>
      </c>
    </row>
    <row r="5748" spans="3:5" ht="13" x14ac:dyDescent="0.15">
      <c r="C5748" s="1" t="str">
        <f ca="1">IFERROR(INDIRECT(ADDRESS(MATCH(A5748,'contribution par jour-semaine'!A:A,0),MATCH(B5748,'contribution par jour-semaine'!$1:$1,0),4,1,"contribution par jour-semaine")),"")</f>
        <v/>
      </c>
      <c r="D5748" s="4" t="str">
        <f>VLOOKUP(A5748,predictions!A:B,2,FALSE)</f>
        <v>22/06/2020</v>
      </c>
      <c r="E5748" s="4">
        <f t="shared" si="22"/>
        <v>44004</v>
      </c>
    </row>
    <row r="5749" spans="3:5" ht="13" x14ac:dyDescent="0.15">
      <c r="C5749" s="1" t="str">
        <f ca="1">IFERROR(INDIRECT(ADDRESS(MATCH(A5749,'contribution par jour-semaine'!A:A,0),MATCH(B5749,'contribution par jour-semaine'!$1:$1,0),4,1,"contribution par jour-semaine")),"")</f>
        <v/>
      </c>
      <c r="D5749" s="4" t="str">
        <f>VLOOKUP(A5749,predictions!A:B,2,FALSE)</f>
        <v>22/06/2020</v>
      </c>
      <c r="E5749" s="4">
        <f t="shared" si="22"/>
        <v>44004</v>
      </c>
    </row>
    <row r="5750" spans="3:5" ht="13" x14ac:dyDescent="0.15">
      <c r="C5750" s="1" t="str">
        <f ca="1">IFERROR(INDIRECT(ADDRESS(MATCH(A5750,'contribution par jour-semaine'!A:A,0),MATCH(B5750,'contribution par jour-semaine'!$1:$1,0),4,1,"contribution par jour-semaine")),"")</f>
        <v/>
      </c>
      <c r="D5750" s="4" t="str">
        <f>VLOOKUP(A5750,predictions!A:B,2,FALSE)</f>
        <v>22/06/2020</v>
      </c>
      <c r="E5750" s="4">
        <f t="shared" si="22"/>
        <v>44004</v>
      </c>
    </row>
    <row r="5751" spans="3:5" ht="13" x14ac:dyDescent="0.15">
      <c r="C5751" s="1" t="str">
        <f ca="1">IFERROR(INDIRECT(ADDRESS(MATCH(A5751,'contribution par jour-semaine'!A:A,0),MATCH(B5751,'contribution par jour-semaine'!$1:$1,0),4,1,"contribution par jour-semaine")),"")</f>
        <v/>
      </c>
      <c r="D5751" s="4" t="str">
        <f>VLOOKUP(A5751,predictions!A:B,2,FALSE)</f>
        <v>22/06/2020</v>
      </c>
      <c r="E5751" s="4">
        <f t="shared" si="22"/>
        <v>44004</v>
      </c>
    </row>
    <row r="5752" spans="3:5" ht="13" x14ac:dyDescent="0.15">
      <c r="C5752" s="1" t="str">
        <f ca="1">IFERROR(INDIRECT(ADDRESS(MATCH(A5752,'contribution par jour-semaine'!A:A,0),MATCH(B5752,'contribution par jour-semaine'!$1:$1,0),4,1,"contribution par jour-semaine")),"")</f>
        <v/>
      </c>
      <c r="D5752" s="4" t="str">
        <f>VLOOKUP(A5752,predictions!A:B,2,FALSE)</f>
        <v>22/06/2020</v>
      </c>
      <c r="E5752" s="4">
        <f t="shared" si="22"/>
        <v>44004</v>
      </c>
    </row>
    <row r="5753" spans="3:5" ht="13" x14ac:dyDescent="0.15">
      <c r="C5753" s="1" t="str">
        <f ca="1">IFERROR(INDIRECT(ADDRESS(MATCH(A5753,'contribution par jour-semaine'!A:A,0),MATCH(B5753,'contribution par jour-semaine'!$1:$1,0),4,1,"contribution par jour-semaine")),"")</f>
        <v/>
      </c>
      <c r="D5753" s="4" t="str">
        <f>VLOOKUP(A5753,predictions!A:B,2,FALSE)</f>
        <v>22/06/2020</v>
      </c>
      <c r="E5753" s="4">
        <f t="shared" si="22"/>
        <v>44004</v>
      </c>
    </row>
    <row r="5754" spans="3:5" ht="13" x14ac:dyDescent="0.15">
      <c r="C5754" s="1" t="str">
        <f ca="1">IFERROR(INDIRECT(ADDRESS(MATCH(A5754,'contribution par jour-semaine'!A:A,0),MATCH(B5754,'contribution par jour-semaine'!$1:$1,0),4,1,"contribution par jour-semaine")),"")</f>
        <v/>
      </c>
      <c r="D5754" s="4" t="str">
        <f>VLOOKUP(A5754,predictions!A:B,2,FALSE)</f>
        <v>22/06/2020</v>
      </c>
      <c r="E5754" s="4">
        <f t="shared" si="22"/>
        <v>44004</v>
      </c>
    </row>
    <row r="5755" spans="3:5" ht="13" x14ac:dyDescent="0.15">
      <c r="C5755" s="1" t="str">
        <f ca="1">IFERROR(INDIRECT(ADDRESS(MATCH(A5755,'contribution par jour-semaine'!A:A,0),MATCH(B5755,'contribution par jour-semaine'!$1:$1,0),4,1,"contribution par jour-semaine")),"")</f>
        <v/>
      </c>
      <c r="D5755" s="4" t="str">
        <f>VLOOKUP(A5755,predictions!A:B,2,FALSE)</f>
        <v>22/06/2020</v>
      </c>
      <c r="E5755" s="4">
        <f t="shared" si="22"/>
        <v>44004</v>
      </c>
    </row>
    <row r="5756" spans="3:5" ht="13" x14ac:dyDescent="0.15">
      <c r="C5756" s="1" t="str">
        <f ca="1">IFERROR(INDIRECT(ADDRESS(MATCH(A5756,'contribution par jour-semaine'!A:A,0),MATCH(B5756,'contribution par jour-semaine'!$1:$1,0),4,1,"contribution par jour-semaine")),"")</f>
        <v/>
      </c>
      <c r="D5756" s="4" t="str">
        <f>VLOOKUP(A5756,predictions!A:B,2,FALSE)</f>
        <v>22/06/2020</v>
      </c>
      <c r="E5756" s="4">
        <f t="shared" si="22"/>
        <v>44004</v>
      </c>
    </row>
    <row r="5757" spans="3:5" ht="13" x14ac:dyDescent="0.15">
      <c r="C5757" s="1" t="str">
        <f ca="1">IFERROR(INDIRECT(ADDRESS(MATCH(A5757,'contribution par jour-semaine'!A:A,0),MATCH(B5757,'contribution par jour-semaine'!$1:$1,0),4,1,"contribution par jour-semaine")),"")</f>
        <v/>
      </c>
      <c r="D5757" s="4" t="str">
        <f>VLOOKUP(A5757,predictions!A:B,2,FALSE)</f>
        <v>22/06/2020</v>
      </c>
      <c r="E5757" s="4">
        <f t="shared" si="22"/>
        <v>44004</v>
      </c>
    </row>
    <row r="5758" spans="3:5" ht="13" x14ac:dyDescent="0.15">
      <c r="C5758" s="1" t="str">
        <f ca="1">IFERROR(INDIRECT(ADDRESS(MATCH(A5758,'contribution par jour-semaine'!A:A,0),MATCH(B5758,'contribution par jour-semaine'!$1:$1,0),4,1,"contribution par jour-semaine")),"")</f>
        <v/>
      </c>
      <c r="D5758" s="4" t="str">
        <f>VLOOKUP(A5758,predictions!A:B,2,FALSE)</f>
        <v>22/06/2020</v>
      </c>
      <c r="E5758" s="4">
        <f t="shared" si="22"/>
        <v>44004</v>
      </c>
    </row>
    <row r="5759" spans="3:5" ht="13" x14ac:dyDescent="0.15">
      <c r="C5759" s="1" t="str">
        <f ca="1">IFERROR(INDIRECT(ADDRESS(MATCH(A5759,'contribution par jour-semaine'!A:A,0),MATCH(B5759,'contribution par jour-semaine'!$1:$1,0),4,1,"contribution par jour-semaine")),"")</f>
        <v/>
      </c>
      <c r="D5759" s="4" t="str">
        <f>VLOOKUP(A5759,predictions!A:B,2,FALSE)</f>
        <v>22/06/2020</v>
      </c>
      <c r="E5759" s="4">
        <f t="shared" si="22"/>
        <v>44004</v>
      </c>
    </row>
    <row r="5760" spans="3:5" ht="13" x14ac:dyDescent="0.15">
      <c r="C5760" s="1" t="str">
        <f ca="1">IFERROR(INDIRECT(ADDRESS(MATCH(A5760,'contribution par jour-semaine'!A:A,0),MATCH(B5760,'contribution par jour-semaine'!$1:$1,0),4,1,"contribution par jour-semaine")),"")</f>
        <v/>
      </c>
      <c r="D5760" s="4" t="str">
        <f>VLOOKUP(A5760,predictions!A:B,2,FALSE)</f>
        <v>22/06/2020</v>
      </c>
      <c r="E5760" s="4">
        <f t="shared" si="22"/>
        <v>44004</v>
      </c>
    </row>
    <row r="5761" spans="3:5" ht="13" x14ac:dyDescent="0.15">
      <c r="C5761" s="1" t="str">
        <f ca="1">IFERROR(INDIRECT(ADDRESS(MATCH(A5761,'contribution par jour-semaine'!A:A,0),MATCH(B5761,'contribution par jour-semaine'!$1:$1,0),4,1,"contribution par jour-semaine")),"")</f>
        <v/>
      </c>
      <c r="D5761" s="4" t="str">
        <f>VLOOKUP(A5761,predictions!A:B,2,FALSE)</f>
        <v>22/06/2020</v>
      </c>
      <c r="E5761" s="4">
        <f t="shared" si="22"/>
        <v>44004</v>
      </c>
    </row>
    <row r="5762" spans="3:5" ht="13" x14ac:dyDescent="0.15">
      <c r="C5762" s="1" t="str">
        <f ca="1">IFERROR(INDIRECT(ADDRESS(MATCH(A5762,'contribution par jour-semaine'!A:A,0),MATCH(B5762,'contribution par jour-semaine'!$1:$1,0),4,1,"contribution par jour-semaine")),"")</f>
        <v/>
      </c>
      <c r="D5762" s="4" t="str">
        <f>VLOOKUP(A5762,predictions!A:B,2,FALSE)</f>
        <v>22/06/2020</v>
      </c>
      <c r="E5762" s="4">
        <f t="shared" si="22"/>
        <v>44004</v>
      </c>
    </row>
    <row r="5763" spans="3:5" ht="13" x14ac:dyDescent="0.15">
      <c r="C5763" s="1" t="str">
        <f ca="1">IFERROR(INDIRECT(ADDRESS(MATCH(A5763,'contribution par jour-semaine'!A:A,0),MATCH(B5763,'contribution par jour-semaine'!$1:$1,0),4,1,"contribution par jour-semaine")),"")</f>
        <v/>
      </c>
      <c r="D5763" s="4" t="str">
        <f>VLOOKUP(A5763,predictions!A:B,2,FALSE)</f>
        <v>22/06/2020</v>
      </c>
      <c r="E5763" s="4">
        <f t="shared" si="22"/>
        <v>44004</v>
      </c>
    </row>
    <row r="5764" spans="3:5" ht="13" x14ac:dyDescent="0.15">
      <c r="C5764" s="1" t="str">
        <f ca="1">IFERROR(INDIRECT(ADDRESS(MATCH(A5764,'contribution par jour-semaine'!A:A,0),MATCH(B5764,'contribution par jour-semaine'!$1:$1,0),4,1,"contribution par jour-semaine")),"")</f>
        <v/>
      </c>
      <c r="D5764" s="4" t="str">
        <f>VLOOKUP(A5764,predictions!A:B,2,FALSE)</f>
        <v>22/06/2020</v>
      </c>
      <c r="E5764" s="4">
        <f t="shared" si="22"/>
        <v>44004</v>
      </c>
    </row>
    <row r="5765" spans="3:5" ht="13" x14ac:dyDescent="0.15">
      <c r="C5765" s="1" t="str">
        <f ca="1">IFERROR(INDIRECT(ADDRESS(MATCH(A5765,'contribution par jour-semaine'!A:A,0),MATCH(B5765,'contribution par jour-semaine'!$1:$1,0),4,1,"contribution par jour-semaine")),"")</f>
        <v/>
      </c>
      <c r="D5765" s="4" t="str">
        <f>VLOOKUP(A5765,predictions!A:B,2,FALSE)</f>
        <v>22/06/2020</v>
      </c>
      <c r="E5765" s="4">
        <f t="shared" si="22"/>
        <v>44004</v>
      </c>
    </row>
    <row r="5766" spans="3:5" ht="13" x14ac:dyDescent="0.15">
      <c r="C5766" s="1" t="str">
        <f ca="1">IFERROR(INDIRECT(ADDRESS(MATCH(A5766,'contribution par jour-semaine'!A:A,0),MATCH(B5766,'contribution par jour-semaine'!$1:$1,0),4,1,"contribution par jour-semaine")),"")</f>
        <v/>
      </c>
      <c r="D5766" s="4" t="str">
        <f>VLOOKUP(A5766,predictions!A:B,2,FALSE)</f>
        <v>22/06/2020</v>
      </c>
      <c r="E5766" s="4">
        <f t="shared" si="22"/>
        <v>44004</v>
      </c>
    </row>
    <row r="5767" spans="3:5" ht="13" x14ac:dyDescent="0.15">
      <c r="C5767" s="1" t="str">
        <f ca="1">IFERROR(INDIRECT(ADDRESS(MATCH(A5767,'contribution par jour-semaine'!A:A,0),MATCH(B5767,'contribution par jour-semaine'!$1:$1,0),4,1,"contribution par jour-semaine")),"")</f>
        <v/>
      </c>
      <c r="D5767" s="4" t="str">
        <f>VLOOKUP(A5767,predictions!A:B,2,FALSE)</f>
        <v>22/06/2020</v>
      </c>
      <c r="E5767" s="4">
        <f t="shared" si="22"/>
        <v>44004</v>
      </c>
    </row>
    <row r="5768" spans="3:5" ht="13" x14ac:dyDescent="0.15">
      <c r="C5768" s="1" t="str">
        <f ca="1">IFERROR(INDIRECT(ADDRESS(MATCH(A5768,'contribution par jour-semaine'!A:A,0),MATCH(B5768,'contribution par jour-semaine'!$1:$1,0),4,1,"contribution par jour-semaine")),"")</f>
        <v/>
      </c>
      <c r="D5768" s="4" t="str">
        <f>VLOOKUP(A5768,predictions!A:B,2,FALSE)</f>
        <v>22/06/2020</v>
      </c>
      <c r="E5768" s="4">
        <f t="shared" si="22"/>
        <v>44004</v>
      </c>
    </row>
    <row r="5769" spans="3:5" ht="13" x14ac:dyDescent="0.15">
      <c r="C5769" s="1" t="str">
        <f ca="1">IFERROR(INDIRECT(ADDRESS(MATCH(A5769,'contribution par jour-semaine'!A:A,0),MATCH(B5769,'contribution par jour-semaine'!$1:$1,0),4,1,"contribution par jour-semaine")),"")</f>
        <v/>
      </c>
      <c r="D5769" s="4" t="str">
        <f>VLOOKUP(A5769,predictions!A:B,2,FALSE)</f>
        <v>22/06/2020</v>
      </c>
      <c r="E5769" s="4">
        <f t="shared" si="22"/>
        <v>44004</v>
      </c>
    </row>
    <row r="5770" spans="3:5" ht="13" x14ac:dyDescent="0.15">
      <c r="C5770" s="1" t="str">
        <f ca="1">IFERROR(INDIRECT(ADDRESS(MATCH(A5770,'contribution par jour-semaine'!A:A,0),MATCH(B5770,'contribution par jour-semaine'!$1:$1,0),4,1,"contribution par jour-semaine")),"")</f>
        <v/>
      </c>
      <c r="D5770" s="4" t="str">
        <f>VLOOKUP(A5770,predictions!A:B,2,FALSE)</f>
        <v>22/06/2020</v>
      </c>
      <c r="E5770" s="4">
        <f t="shared" si="22"/>
        <v>44004</v>
      </c>
    </row>
    <row r="5771" spans="3:5" ht="13" x14ac:dyDescent="0.15">
      <c r="C5771" s="1" t="str">
        <f ca="1">IFERROR(INDIRECT(ADDRESS(MATCH(A5771,'contribution par jour-semaine'!A:A,0),MATCH(B5771,'contribution par jour-semaine'!$1:$1,0),4,1,"contribution par jour-semaine")),"")</f>
        <v/>
      </c>
      <c r="D5771" s="4" t="str">
        <f>VLOOKUP(A5771,predictions!A:B,2,FALSE)</f>
        <v>22/06/2020</v>
      </c>
      <c r="E5771" s="4">
        <f t="shared" si="22"/>
        <v>44004</v>
      </c>
    </row>
    <row r="5772" spans="3:5" ht="13" x14ac:dyDescent="0.15">
      <c r="C5772" s="1" t="str">
        <f ca="1">IFERROR(INDIRECT(ADDRESS(MATCH(A5772,'contribution par jour-semaine'!A:A,0),MATCH(B5772,'contribution par jour-semaine'!$1:$1,0),4,1,"contribution par jour-semaine")),"")</f>
        <v/>
      </c>
      <c r="D5772" s="4" t="str">
        <f>VLOOKUP(A5772,predictions!A:B,2,FALSE)</f>
        <v>22/06/2020</v>
      </c>
      <c r="E5772" s="4">
        <f t="shared" si="22"/>
        <v>44004</v>
      </c>
    </row>
    <row r="5773" spans="3:5" ht="13" x14ac:dyDescent="0.15">
      <c r="C5773" s="1" t="str">
        <f ca="1">IFERROR(INDIRECT(ADDRESS(MATCH(A5773,'contribution par jour-semaine'!A:A,0),MATCH(B5773,'contribution par jour-semaine'!$1:$1,0),4,1,"contribution par jour-semaine")),"")</f>
        <v/>
      </c>
      <c r="D5773" s="4" t="str">
        <f>VLOOKUP(A5773,predictions!A:B,2,FALSE)</f>
        <v>22/06/2020</v>
      </c>
      <c r="E5773" s="4">
        <f t="shared" si="22"/>
        <v>44004</v>
      </c>
    </row>
    <row r="5774" spans="3:5" ht="13" x14ac:dyDescent="0.15">
      <c r="C5774" s="1" t="str">
        <f ca="1">IFERROR(INDIRECT(ADDRESS(MATCH(A5774,'contribution par jour-semaine'!A:A,0),MATCH(B5774,'contribution par jour-semaine'!$1:$1,0),4,1,"contribution par jour-semaine")),"")</f>
        <v/>
      </c>
      <c r="D5774" s="4" t="str">
        <f>VLOOKUP(A5774,predictions!A:B,2,FALSE)</f>
        <v>22/06/2020</v>
      </c>
      <c r="E5774" s="4">
        <f t="shared" si="22"/>
        <v>44004</v>
      </c>
    </row>
    <row r="5775" spans="3:5" ht="13" x14ac:dyDescent="0.15">
      <c r="C5775" s="1" t="str">
        <f ca="1">IFERROR(INDIRECT(ADDRESS(MATCH(A5775,'contribution par jour-semaine'!A:A,0),MATCH(B5775,'contribution par jour-semaine'!$1:$1,0),4,1,"contribution par jour-semaine")),"")</f>
        <v/>
      </c>
      <c r="D5775" s="4" t="str">
        <f>VLOOKUP(A5775,predictions!A:B,2,FALSE)</f>
        <v>22/06/2020</v>
      </c>
      <c r="E5775" s="4">
        <f t="shared" si="22"/>
        <v>44004</v>
      </c>
    </row>
    <row r="5776" spans="3:5" ht="13" x14ac:dyDescent="0.15">
      <c r="C5776" s="1" t="str">
        <f ca="1">IFERROR(INDIRECT(ADDRESS(MATCH(A5776,'contribution par jour-semaine'!A:A,0),MATCH(B5776,'contribution par jour-semaine'!$1:$1,0),4,1,"contribution par jour-semaine")),"")</f>
        <v/>
      </c>
      <c r="D5776" s="4" t="str">
        <f>VLOOKUP(A5776,predictions!A:B,2,FALSE)</f>
        <v>22/06/2020</v>
      </c>
      <c r="E5776" s="4">
        <f t="shared" si="22"/>
        <v>44004</v>
      </c>
    </row>
    <row r="5777" spans="3:5" ht="13" x14ac:dyDescent="0.15">
      <c r="C5777" s="1" t="str">
        <f ca="1">IFERROR(INDIRECT(ADDRESS(MATCH(A5777,'contribution par jour-semaine'!A:A,0),MATCH(B5777,'contribution par jour-semaine'!$1:$1,0),4,1,"contribution par jour-semaine")),"")</f>
        <v/>
      </c>
      <c r="D5777" s="4" t="str">
        <f>VLOOKUP(A5777,predictions!A:B,2,FALSE)</f>
        <v>22/06/2020</v>
      </c>
      <c r="E5777" s="4">
        <f t="shared" si="22"/>
        <v>44004</v>
      </c>
    </row>
    <row r="5778" spans="3:5" ht="13" x14ac:dyDescent="0.15">
      <c r="C5778" s="1" t="str">
        <f ca="1">IFERROR(INDIRECT(ADDRESS(MATCH(A5778,'contribution par jour-semaine'!A:A,0),MATCH(B5778,'contribution par jour-semaine'!$1:$1,0),4,1,"contribution par jour-semaine")),"")</f>
        <v/>
      </c>
      <c r="D5778" s="4" t="str">
        <f>VLOOKUP(A5778,predictions!A:B,2,FALSE)</f>
        <v>22/06/2020</v>
      </c>
      <c r="E5778" s="4">
        <f t="shared" si="22"/>
        <v>44004</v>
      </c>
    </row>
    <row r="5779" spans="3:5" ht="13" x14ac:dyDescent="0.15">
      <c r="C5779" s="1" t="str">
        <f ca="1">IFERROR(INDIRECT(ADDRESS(MATCH(A5779,'contribution par jour-semaine'!A:A,0),MATCH(B5779,'contribution par jour-semaine'!$1:$1,0),4,1,"contribution par jour-semaine")),"")</f>
        <v/>
      </c>
      <c r="D5779" s="4" t="str">
        <f>VLOOKUP(A5779,predictions!A:B,2,FALSE)</f>
        <v>22/06/2020</v>
      </c>
      <c r="E5779" s="4">
        <f t="shared" si="22"/>
        <v>44004</v>
      </c>
    </row>
    <row r="5780" spans="3:5" ht="13" x14ac:dyDescent="0.15">
      <c r="C5780" s="1" t="str">
        <f ca="1">IFERROR(INDIRECT(ADDRESS(MATCH(A5780,'contribution par jour-semaine'!A:A,0),MATCH(B5780,'contribution par jour-semaine'!$1:$1,0),4,1,"contribution par jour-semaine")),"")</f>
        <v/>
      </c>
      <c r="D5780" s="4" t="str">
        <f>VLOOKUP(A5780,predictions!A:B,2,FALSE)</f>
        <v>22/06/2020</v>
      </c>
      <c r="E5780" s="4">
        <f t="shared" si="22"/>
        <v>44004</v>
      </c>
    </row>
    <row r="5781" spans="3:5" ht="13" x14ac:dyDescent="0.15">
      <c r="C5781" s="1" t="str">
        <f ca="1">IFERROR(INDIRECT(ADDRESS(MATCH(A5781,'contribution par jour-semaine'!A:A,0),MATCH(B5781,'contribution par jour-semaine'!$1:$1,0),4,1,"contribution par jour-semaine")),"")</f>
        <v/>
      </c>
      <c r="D5781" s="4" t="str">
        <f>VLOOKUP(A5781,predictions!A:B,2,FALSE)</f>
        <v>22/06/2020</v>
      </c>
      <c r="E5781" s="4">
        <f t="shared" si="22"/>
        <v>44004</v>
      </c>
    </row>
    <row r="5782" spans="3:5" ht="13" x14ac:dyDescent="0.15">
      <c r="C5782" s="1" t="str">
        <f ca="1">IFERROR(INDIRECT(ADDRESS(MATCH(A5782,'contribution par jour-semaine'!A:A,0),MATCH(B5782,'contribution par jour-semaine'!$1:$1,0),4,1,"contribution par jour-semaine")),"")</f>
        <v/>
      </c>
      <c r="D5782" s="4" t="str">
        <f>VLOOKUP(A5782,predictions!A:B,2,FALSE)</f>
        <v>22/06/2020</v>
      </c>
      <c r="E5782" s="4">
        <f t="shared" si="22"/>
        <v>44004</v>
      </c>
    </row>
    <row r="5783" spans="3:5" ht="13" x14ac:dyDescent="0.15">
      <c r="C5783" s="1" t="str">
        <f ca="1">IFERROR(INDIRECT(ADDRESS(MATCH(A5783,'contribution par jour-semaine'!A:A,0),MATCH(B5783,'contribution par jour-semaine'!$1:$1,0),4,1,"contribution par jour-semaine")),"")</f>
        <v/>
      </c>
      <c r="D5783" s="4" t="str">
        <f>VLOOKUP(A5783,predictions!A:B,2,FALSE)</f>
        <v>22/06/2020</v>
      </c>
      <c r="E5783" s="4">
        <f t="shared" si="22"/>
        <v>44004</v>
      </c>
    </row>
    <row r="5784" spans="3:5" ht="13" x14ac:dyDescent="0.15">
      <c r="C5784" s="1" t="str">
        <f ca="1">IFERROR(INDIRECT(ADDRESS(MATCH(A5784,'contribution par jour-semaine'!A:A,0),MATCH(B5784,'contribution par jour-semaine'!$1:$1,0),4,1,"contribution par jour-semaine")),"")</f>
        <v/>
      </c>
      <c r="D5784" s="4" t="str">
        <f>VLOOKUP(A5784,predictions!A:B,2,FALSE)</f>
        <v>22/06/2020</v>
      </c>
      <c r="E5784" s="4">
        <f t="shared" si="22"/>
        <v>44004</v>
      </c>
    </row>
    <row r="5785" spans="3:5" ht="13" x14ac:dyDescent="0.15">
      <c r="C5785" s="1" t="str">
        <f ca="1">IFERROR(INDIRECT(ADDRESS(MATCH(A5785,'contribution par jour-semaine'!A:A,0),MATCH(B5785,'contribution par jour-semaine'!$1:$1,0),4,1,"contribution par jour-semaine")),"")</f>
        <v/>
      </c>
      <c r="D5785" s="4" t="str">
        <f>VLOOKUP(A5785,predictions!A:B,2,FALSE)</f>
        <v>22/06/2020</v>
      </c>
      <c r="E5785" s="4">
        <f t="shared" si="22"/>
        <v>44004</v>
      </c>
    </row>
    <row r="5786" spans="3:5" ht="13" x14ac:dyDescent="0.15">
      <c r="C5786" s="1" t="str">
        <f ca="1">IFERROR(INDIRECT(ADDRESS(MATCH(A5786,'contribution par jour-semaine'!A:A,0),MATCH(B5786,'contribution par jour-semaine'!$1:$1,0),4,1,"contribution par jour-semaine")),"")</f>
        <v/>
      </c>
      <c r="D5786" s="4" t="str">
        <f>VLOOKUP(A5786,predictions!A:B,2,FALSE)</f>
        <v>22/06/2020</v>
      </c>
      <c r="E5786" s="4">
        <f t="shared" si="22"/>
        <v>44004</v>
      </c>
    </row>
    <row r="5787" spans="3:5" ht="13" x14ac:dyDescent="0.15">
      <c r="C5787" s="1" t="str">
        <f ca="1">IFERROR(INDIRECT(ADDRESS(MATCH(A5787,'contribution par jour-semaine'!A:A,0),MATCH(B5787,'contribution par jour-semaine'!$1:$1,0),4,1,"contribution par jour-semaine")),"")</f>
        <v/>
      </c>
      <c r="D5787" s="4" t="str">
        <f>VLOOKUP(A5787,predictions!A:B,2,FALSE)</f>
        <v>22/06/2020</v>
      </c>
      <c r="E5787" s="4">
        <f t="shared" si="22"/>
        <v>44004</v>
      </c>
    </row>
    <row r="5788" spans="3:5" ht="13" x14ac:dyDescent="0.15">
      <c r="C5788" s="1" t="str">
        <f ca="1">IFERROR(INDIRECT(ADDRESS(MATCH(A5788,'contribution par jour-semaine'!A:A,0),MATCH(B5788,'contribution par jour-semaine'!$1:$1,0),4,1,"contribution par jour-semaine")),"")</f>
        <v/>
      </c>
      <c r="D5788" s="4" t="str">
        <f>VLOOKUP(A5788,predictions!A:B,2,FALSE)</f>
        <v>22/06/2020</v>
      </c>
      <c r="E5788" s="4">
        <f t="shared" si="22"/>
        <v>44004</v>
      </c>
    </row>
    <row r="5789" spans="3:5" ht="13" x14ac:dyDescent="0.15">
      <c r="C5789" s="1" t="str">
        <f ca="1">IFERROR(INDIRECT(ADDRESS(MATCH(A5789,'contribution par jour-semaine'!A:A,0),MATCH(B5789,'contribution par jour-semaine'!$1:$1,0),4,1,"contribution par jour-semaine")),"")</f>
        <v/>
      </c>
      <c r="D5789" s="4" t="str">
        <f>VLOOKUP(A5789,predictions!A:B,2,FALSE)</f>
        <v>22/06/2020</v>
      </c>
      <c r="E5789" s="4">
        <f t="shared" si="22"/>
        <v>44004</v>
      </c>
    </row>
    <row r="5790" spans="3:5" ht="13" x14ac:dyDescent="0.15">
      <c r="C5790" s="1" t="str">
        <f ca="1">IFERROR(INDIRECT(ADDRESS(MATCH(A5790,'contribution par jour-semaine'!A:A,0),MATCH(B5790,'contribution par jour-semaine'!$1:$1,0),4,1,"contribution par jour-semaine")),"")</f>
        <v/>
      </c>
      <c r="D5790" s="4" t="str">
        <f>VLOOKUP(A5790,predictions!A:B,2,FALSE)</f>
        <v>22/06/2020</v>
      </c>
      <c r="E5790" s="4">
        <f t="shared" si="22"/>
        <v>44004</v>
      </c>
    </row>
    <row r="5791" spans="3:5" ht="13" x14ac:dyDescent="0.15">
      <c r="C5791" s="1" t="str">
        <f ca="1">IFERROR(INDIRECT(ADDRESS(MATCH(A5791,'contribution par jour-semaine'!A:A,0),MATCH(B5791,'contribution par jour-semaine'!$1:$1,0),4,1,"contribution par jour-semaine")),"")</f>
        <v/>
      </c>
      <c r="D5791" s="4" t="str">
        <f>VLOOKUP(A5791,predictions!A:B,2,FALSE)</f>
        <v>22/06/2020</v>
      </c>
      <c r="E5791" s="4">
        <f t="shared" si="22"/>
        <v>44004</v>
      </c>
    </row>
    <row r="5792" spans="3:5" ht="13" x14ac:dyDescent="0.15">
      <c r="C5792" s="1" t="str">
        <f ca="1">IFERROR(INDIRECT(ADDRESS(MATCH(A5792,'contribution par jour-semaine'!A:A,0),MATCH(B5792,'contribution par jour-semaine'!$1:$1,0),4,1,"contribution par jour-semaine")),"")</f>
        <v/>
      </c>
      <c r="D5792" s="4" t="str">
        <f>VLOOKUP(A5792,predictions!A:B,2,FALSE)</f>
        <v>22/06/2020</v>
      </c>
      <c r="E5792" s="4">
        <f t="shared" si="22"/>
        <v>44004</v>
      </c>
    </row>
    <row r="5793" spans="3:5" ht="13" x14ac:dyDescent="0.15">
      <c r="C5793" s="1" t="str">
        <f ca="1">IFERROR(INDIRECT(ADDRESS(MATCH(A5793,'contribution par jour-semaine'!A:A,0),MATCH(B5793,'contribution par jour-semaine'!$1:$1,0),4,1,"contribution par jour-semaine")),"")</f>
        <v/>
      </c>
      <c r="D5793" s="4" t="str">
        <f>VLOOKUP(A5793,predictions!A:B,2,FALSE)</f>
        <v>22/06/2020</v>
      </c>
      <c r="E5793" s="4">
        <f t="shared" si="22"/>
        <v>44004</v>
      </c>
    </row>
    <row r="5794" spans="3:5" ht="13" x14ac:dyDescent="0.15">
      <c r="C5794" s="1" t="str">
        <f ca="1">IFERROR(INDIRECT(ADDRESS(MATCH(A5794,'contribution par jour-semaine'!A:A,0),MATCH(B5794,'contribution par jour-semaine'!$1:$1,0),4,1,"contribution par jour-semaine")),"")</f>
        <v/>
      </c>
      <c r="D5794" s="4" t="str">
        <f>VLOOKUP(A5794,predictions!A:B,2,FALSE)</f>
        <v>22/06/2020</v>
      </c>
      <c r="E5794" s="4">
        <f t="shared" si="22"/>
        <v>44004</v>
      </c>
    </row>
    <row r="5795" spans="3:5" ht="13" x14ac:dyDescent="0.15">
      <c r="C5795" s="1" t="str">
        <f ca="1">IFERROR(INDIRECT(ADDRESS(MATCH(A5795,'contribution par jour-semaine'!A:A,0),MATCH(B5795,'contribution par jour-semaine'!$1:$1,0),4,1,"contribution par jour-semaine")),"")</f>
        <v/>
      </c>
      <c r="D5795" s="4" t="str">
        <f>VLOOKUP(A5795,predictions!A:B,2,FALSE)</f>
        <v>22/06/2020</v>
      </c>
      <c r="E5795" s="4">
        <f t="shared" si="22"/>
        <v>44004</v>
      </c>
    </row>
    <row r="5796" spans="3:5" ht="13" x14ac:dyDescent="0.15">
      <c r="C5796" s="1" t="str">
        <f ca="1">IFERROR(INDIRECT(ADDRESS(MATCH(A5796,'contribution par jour-semaine'!A:A,0),MATCH(B5796,'contribution par jour-semaine'!$1:$1,0),4,1,"contribution par jour-semaine")),"")</f>
        <v/>
      </c>
      <c r="D5796" s="4" t="str">
        <f>VLOOKUP(A5796,predictions!A:B,2,FALSE)</f>
        <v>22/06/2020</v>
      </c>
      <c r="E5796" s="4">
        <f t="shared" si="22"/>
        <v>44004</v>
      </c>
    </row>
    <row r="5797" spans="3:5" ht="13" x14ac:dyDescent="0.15">
      <c r="C5797" s="1" t="str">
        <f ca="1">IFERROR(INDIRECT(ADDRESS(MATCH(A5797,'contribution par jour-semaine'!A:A,0),MATCH(B5797,'contribution par jour-semaine'!$1:$1,0),4,1,"contribution par jour-semaine")),"")</f>
        <v/>
      </c>
      <c r="D5797" s="4" t="str">
        <f>VLOOKUP(A5797,predictions!A:B,2,FALSE)</f>
        <v>22/06/2020</v>
      </c>
      <c r="E5797" s="4">
        <f t="shared" si="22"/>
        <v>44004</v>
      </c>
    </row>
    <row r="5798" spans="3:5" ht="13" x14ac:dyDescent="0.15">
      <c r="C5798" s="1" t="str">
        <f ca="1">IFERROR(INDIRECT(ADDRESS(MATCH(A5798,'contribution par jour-semaine'!A:A,0),MATCH(B5798,'contribution par jour-semaine'!$1:$1,0),4,1,"contribution par jour-semaine")),"")</f>
        <v/>
      </c>
      <c r="D5798" s="4" t="str">
        <f>VLOOKUP(A5798,predictions!A:B,2,FALSE)</f>
        <v>22/06/2020</v>
      </c>
      <c r="E5798" s="4">
        <f t="shared" si="22"/>
        <v>44004</v>
      </c>
    </row>
    <row r="5799" spans="3:5" ht="13" x14ac:dyDescent="0.15">
      <c r="C5799" s="1" t="str">
        <f ca="1">IFERROR(INDIRECT(ADDRESS(MATCH(A5799,'contribution par jour-semaine'!A:A,0),MATCH(B5799,'contribution par jour-semaine'!$1:$1,0),4,1,"contribution par jour-semaine")),"")</f>
        <v/>
      </c>
      <c r="D5799" s="4" t="str">
        <f>VLOOKUP(A5799,predictions!A:B,2,FALSE)</f>
        <v>22/06/2020</v>
      </c>
      <c r="E5799" s="4">
        <f t="shared" si="22"/>
        <v>44004</v>
      </c>
    </row>
    <row r="5800" spans="3:5" ht="13" x14ac:dyDescent="0.15">
      <c r="C5800" s="1" t="str">
        <f ca="1">IFERROR(INDIRECT(ADDRESS(MATCH(A5800,'contribution par jour-semaine'!A:A,0),MATCH(B5800,'contribution par jour-semaine'!$1:$1,0),4,1,"contribution par jour-semaine")),"")</f>
        <v/>
      </c>
      <c r="D5800" s="4" t="str">
        <f>VLOOKUP(A5800,predictions!A:B,2,FALSE)</f>
        <v>22/06/2020</v>
      </c>
      <c r="E5800" s="4">
        <f t="shared" si="22"/>
        <v>44004</v>
      </c>
    </row>
    <row r="5801" spans="3:5" ht="13" x14ac:dyDescent="0.15">
      <c r="C5801" s="1" t="str">
        <f ca="1">IFERROR(INDIRECT(ADDRESS(MATCH(A5801,'contribution par jour-semaine'!A:A,0),MATCH(B5801,'contribution par jour-semaine'!$1:$1,0),4,1,"contribution par jour-semaine")),"")</f>
        <v/>
      </c>
      <c r="D5801" s="4" t="str">
        <f>VLOOKUP(A5801,predictions!A:B,2,FALSE)</f>
        <v>22/06/2020</v>
      </c>
      <c r="E5801" s="4">
        <f t="shared" si="22"/>
        <v>44004</v>
      </c>
    </row>
    <row r="5802" spans="3:5" ht="13" x14ac:dyDescent="0.15">
      <c r="C5802" s="1" t="str">
        <f ca="1">IFERROR(INDIRECT(ADDRESS(MATCH(A5802,'contribution par jour-semaine'!A:A,0),MATCH(B5802,'contribution par jour-semaine'!$1:$1,0),4,1,"contribution par jour-semaine")),"")</f>
        <v/>
      </c>
      <c r="D5802" s="4" t="str">
        <f>VLOOKUP(A5802,predictions!A:B,2,FALSE)</f>
        <v>22/06/2020</v>
      </c>
      <c r="E5802" s="4">
        <f t="shared" si="22"/>
        <v>44004</v>
      </c>
    </row>
    <row r="5803" spans="3:5" ht="13" x14ac:dyDescent="0.15">
      <c r="C5803" s="1" t="str">
        <f ca="1">IFERROR(INDIRECT(ADDRESS(MATCH(A5803,'contribution par jour-semaine'!A:A,0),MATCH(B5803,'contribution par jour-semaine'!$1:$1,0),4,1,"contribution par jour-semaine")),"")</f>
        <v/>
      </c>
      <c r="D5803" s="4" t="str">
        <f>VLOOKUP(A5803,predictions!A:B,2,FALSE)</f>
        <v>22/06/2020</v>
      </c>
      <c r="E5803" s="4">
        <f t="shared" si="22"/>
        <v>44004</v>
      </c>
    </row>
    <row r="5804" spans="3:5" ht="13" x14ac:dyDescent="0.15">
      <c r="C5804" s="1" t="str">
        <f ca="1">IFERROR(INDIRECT(ADDRESS(MATCH(A5804,'contribution par jour-semaine'!A:A,0),MATCH(B5804,'contribution par jour-semaine'!$1:$1,0),4,1,"contribution par jour-semaine")),"")</f>
        <v/>
      </c>
      <c r="D5804" s="4" t="str">
        <f>VLOOKUP(A5804,predictions!A:B,2,FALSE)</f>
        <v>22/06/2020</v>
      </c>
      <c r="E5804" s="4">
        <f t="shared" si="22"/>
        <v>44004</v>
      </c>
    </row>
    <row r="5805" spans="3:5" ht="13" x14ac:dyDescent="0.15">
      <c r="C5805" s="1" t="str">
        <f ca="1">IFERROR(INDIRECT(ADDRESS(MATCH(A5805,'contribution par jour-semaine'!A:A,0),MATCH(B5805,'contribution par jour-semaine'!$1:$1,0),4,1,"contribution par jour-semaine")),"")</f>
        <v/>
      </c>
      <c r="D5805" s="4" t="str">
        <f>VLOOKUP(A5805,predictions!A:B,2,FALSE)</f>
        <v>22/06/2020</v>
      </c>
      <c r="E5805" s="4">
        <f t="shared" si="22"/>
        <v>44004</v>
      </c>
    </row>
    <row r="5806" spans="3:5" ht="13" x14ac:dyDescent="0.15">
      <c r="C5806" s="1" t="str">
        <f ca="1">IFERROR(INDIRECT(ADDRESS(MATCH(A5806,'contribution par jour-semaine'!A:A,0),MATCH(B5806,'contribution par jour-semaine'!$1:$1,0),4,1,"contribution par jour-semaine")),"")</f>
        <v/>
      </c>
      <c r="D5806" s="4" t="str">
        <f>VLOOKUP(A5806,predictions!A:B,2,FALSE)</f>
        <v>22/06/2020</v>
      </c>
      <c r="E5806" s="4">
        <f t="shared" si="22"/>
        <v>44004</v>
      </c>
    </row>
    <row r="5807" spans="3:5" ht="13" x14ac:dyDescent="0.15">
      <c r="C5807" s="1" t="str">
        <f ca="1">IFERROR(INDIRECT(ADDRESS(MATCH(A5807,'contribution par jour-semaine'!A:A,0),MATCH(B5807,'contribution par jour-semaine'!$1:$1,0),4,1,"contribution par jour-semaine")),"")</f>
        <v/>
      </c>
      <c r="D5807" s="4" t="str">
        <f>VLOOKUP(A5807,predictions!A:B,2,FALSE)</f>
        <v>22/06/2020</v>
      </c>
      <c r="E5807" s="4">
        <f t="shared" si="22"/>
        <v>44004</v>
      </c>
    </row>
    <row r="5808" spans="3:5" ht="13" x14ac:dyDescent="0.15">
      <c r="C5808" s="1" t="str">
        <f ca="1">IFERROR(INDIRECT(ADDRESS(MATCH(A5808,'contribution par jour-semaine'!A:A,0),MATCH(B5808,'contribution par jour-semaine'!$1:$1,0),4,1,"contribution par jour-semaine")),"")</f>
        <v/>
      </c>
      <c r="D5808" s="4" t="str">
        <f>VLOOKUP(A5808,predictions!A:B,2,FALSE)</f>
        <v>22/06/2020</v>
      </c>
      <c r="E5808" s="4">
        <f t="shared" si="22"/>
        <v>44004</v>
      </c>
    </row>
    <row r="5809" spans="3:5" ht="13" x14ac:dyDescent="0.15">
      <c r="C5809" s="1" t="str">
        <f ca="1">IFERROR(INDIRECT(ADDRESS(MATCH(A5809,'contribution par jour-semaine'!A:A,0),MATCH(B5809,'contribution par jour-semaine'!$1:$1,0),4,1,"contribution par jour-semaine")),"")</f>
        <v/>
      </c>
      <c r="D5809" s="4" t="str">
        <f>VLOOKUP(A5809,predictions!A:B,2,FALSE)</f>
        <v>22/06/2020</v>
      </c>
      <c r="E5809" s="4">
        <f t="shared" si="22"/>
        <v>44004</v>
      </c>
    </row>
    <row r="5810" spans="3:5" ht="13" x14ac:dyDescent="0.15">
      <c r="C5810" s="1" t="str">
        <f ca="1">IFERROR(INDIRECT(ADDRESS(MATCH(A5810,'contribution par jour-semaine'!A:A,0),MATCH(B5810,'contribution par jour-semaine'!$1:$1,0),4,1,"contribution par jour-semaine")),"")</f>
        <v/>
      </c>
      <c r="D5810" s="4" t="str">
        <f>VLOOKUP(A5810,predictions!A:B,2,FALSE)</f>
        <v>22/06/2020</v>
      </c>
      <c r="E5810" s="4">
        <f t="shared" si="22"/>
        <v>44004</v>
      </c>
    </row>
    <row r="5811" spans="3:5" ht="13" x14ac:dyDescent="0.15">
      <c r="C5811" s="1" t="str">
        <f ca="1">IFERROR(INDIRECT(ADDRESS(MATCH(A5811,'contribution par jour-semaine'!A:A,0),MATCH(B5811,'contribution par jour-semaine'!$1:$1,0),4,1,"contribution par jour-semaine")),"")</f>
        <v/>
      </c>
      <c r="D5811" s="4" t="str">
        <f>VLOOKUP(A5811,predictions!A:B,2,FALSE)</f>
        <v>22/06/2020</v>
      </c>
      <c r="E5811" s="4">
        <f t="shared" si="22"/>
        <v>44004</v>
      </c>
    </row>
    <row r="5812" spans="3:5" ht="13" x14ac:dyDescent="0.15">
      <c r="C5812" s="1" t="str">
        <f ca="1">IFERROR(INDIRECT(ADDRESS(MATCH(A5812,'contribution par jour-semaine'!A:A,0),MATCH(B5812,'contribution par jour-semaine'!$1:$1,0),4,1,"contribution par jour-semaine")),"")</f>
        <v/>
      </c>
      <c r="D5812" s="4" t="str">
        <f>VLOOKUP(A5812,predictions!A:B,2,FALSE)</f>
        <v>22/06/2020</v>
      </c>
      <c r="E5812" s="4">
        <f t="shared" si="22"/>
        <v>44004</v>
      </c>
    </row>
    <row r="5813" spans="3:5" ht="13" x14ac:dyDescent="0.15">
      <c r="C5813" s="1" t="str">
        <f ca="1">IFERROR(INDIRECT(ADDRESS(MATCH(A5813,'contribution par jour-semaine'!A:A,0),MATCH(B5813,'contribution par jour-semaine'!$1:$1,0),4,1,"contribution par jour-semaine")),"")</f>
        <v/>
      </c>
      <c r="D5813" s="4" t="str">
        <f>VLOOKUP(A5813,predictions!A:B,2,FALSE)</f>
        <v>22/06/2020</v>
      </c>
      <c r="E5813" s="4">
        <f t="shared" si="22"/>
        <v>44004</v>
      </c>
    </row>
    <row r="5814" spans="3:5" ht="13" x14ac:dyDescent="0.15">
      <c r="C5814" s="1" t="str">
        <f ca="1">IFERROR(INDIRECT(ADDRESS(MATCH(A5814,'contribution par jour-semaine'!A:A,0),MATCH(B5814,'contribution par jour-semaine'!$1:$1,0),4,1,"contribution par jour-semaine")),"")</f>
        <v/>
      </c>
      <c r="D5814" s="4" t="str">
        <f>VLOOKUP(A5814,predictions!A:B,2,FALSE)</f>
        <v>22/06/2020</v>
      </c>
      <c r="E5814" s="4">
        <f t="shared" si="22"/>
        <v>44004</v>
      </c>
    </row>
    <row r="5815" spans="3:5" ht="13" x14ac:dyDescent="0.15">
      <c r="C5815" s="1" t="str">
        <f ca="1">IFERROR(INDIRECT(ADDRESS(MATCH(A5815,'contribution par jour-semaine'!A:A,0),MATCH(B5815,'contribution par jour-semaine'!$1:$1,0),4,1,"contribution par jour-semaine")),"")</f>
        <v/>
      </c>
      <c r="D5815" s="4" t="str">
        <f>VLOOKUP(A5815,predictions!A:B,2,FALSE)</f>
        <v>22/06/2020</v>
      </c>
      <c r="E5815" s="4">
        <f t="shared" si="22"/>
        <v>44004</v>
      </c>
    </row>
    <row r="5816" spans="3:5" ht="13" x14ac:dyDescent="0.15">
      <c r="C5816" s="1" t="str">
        <f ca="1">IFERROR(INDIRECT(ADDRESS(MATCH(A5816,'contribution par jour-semaine'!A:A,0),MATCH(B5816,'contribution par jour-semaine'!$1:$1,0),4,1,"contribution par jour-semaine")),"")</f>
        <v/>
      </c>
      <c r="D5816" s="4" t="str">
        <f>VLOOKUP(A5816,predictions!A:B,2,FALSE)</f>
        <v>22/06/2020</v>
      </c>
      <c r="E5816" s="4">
        <f t="shared" si="22"/>
        <v>44004</v>
      </c>
    </row>
    <row r="5817" spans="3:5" ht="13" x14ac:dyDescent="0.15">
      <c r="C5817" s="1" t="str">
        <f ca="1">IFERROR(INDIRECT(ADDRESS(MATCH(A5817,'contribution par jour-semaine'!A:A,0),MATCH(B5817,'contribution par jour-semaine'!$1:$1,0),4,1,"contribution par jour-semaine")),"")</f>
        <v/>
      </c>
      <c r="D5817" s="4" t="str">
        <f>VLOOKUP(A5817,predictions!A:B,2,FALSE)</f>
        <v>22/06/2020</v>
      </c>
      <c r="E5817" s="4">
        <f t="shared" si="22"/>
        <v>44004</v>
      </c>
    </row>
    <row r="5818" spans="3:5" ht="13" x14ac:dyDescent="0.15">
      <c r="C5818" s="1" t="str">
        <f ca="1">IFERROR(INDIRECT(ADDRESS(MATCH(A5818,'contribution par jour-semaine'!A:A,0),MATCH(B5818,'contribution par jour-semaine'!$1:$1,0),4,1,"contribution par jour-semaine")),"")</f>
        <v/>
      </c>
      <c r="D5818" s="4" t="str">
        <f>VLOOKUP(A5818,predictions!A:B,2,FALSE)</f>
        <v>22/06/2020</v>
      </c>
      <c r="E5818" s="4">
        <f t="shared" si="22"/>
        <v>44004</v>
      </c>
    </row>
    <row r="5819" spans="3:5" ht="13" x14ac:dyDescent="0.15">
      <c r="C5819" s="1" t="str">
        <f ca="1">IFERROR(INDIRECT(ADDRESS(MATCH(A5819,'contribution par jour-semaine'!A:A,0),MATCH(B5819,'contribution par jour-semaine'!$1:$1,0),4,1,"contribution par jour-semaine")),"")</f>
        <v/>
      </c>
      <c r="D5819" s="4" t="str">
        <f>VLOOKUP(A5819,predictions!A:B,2,FALSE)</f>
        <v>22/06/2020</v>
      </c>
      <c r="E5819" s="4">
        <f t="shared" si="22"/>
        <v>44004</v>
      </c>
    </row>
    <row r="5820" spans="3:5" ht="13" x14ac:dyDescent="0.15">
      <c r="C5820" s="1" t="str">
        <f ca="1">IFERROR(INDIRECT(ADDRESS(MATCH(A5820,'contribution par jour-semaine'!A:A,0),MATCH(B5820,'contribution par jour-semaine'!$1:$1,0),4,1,"contribution par jour-semaine")),"")</f>
        <v/>
      </c>
      <c r="D5820" s="4" t="str">
        <f>VLOOKUP(A5820,predictions!A:B,2,FALSE)</f>
        <v>22/06/2020</v>
      </c>
      <c r="E5820" s="4">
        <f t="shared" si="22"/>
        <v>44004</v>
      </c>
    </row>
    <row r="5821" spans="3:5" ht="13" x14ac:dyDescent="0.15">
      <c r="C5821" s="1" t="str">
        <f ca="1">IFERROR(INDIRECT(ADDRESS(MATCH(A5821,'contribution par jour-semaine'!A:A,0),MATCH(B5821,'contribution par jour-semaine'!$1:$1,0),4,1,"contribution par jour-semaine")),"")</f>
        <v/>
      </c>
      <c r="D5821" s="4" t="str">
        <f>VLOOKUP(A5821,predictions!A:B,2,FALSE)</f>
        <v>22/06/2020</v>
      </c>
      <c r="E5821" s="4">
        <f t="shared" si="22"/>
        <v>44004</v>
      </c>
    </row>
    <row r="5822" spans="3:5" ht="13" x14ac:dyDescent="0.15">
      <c r="C5822" s="1" t="str">
        <f ca="1">IFERROR(INDIRECT(ADDRESS(MATCH(A5822,'contribution par jour-semaine'!A:A,0),MATCH(B5822,'contribution par jour-semaine'!$1:$1,0),4,1,"contribution par jour-semaine")),"")</f>
        <v/>
      </c>
      <c r="D5822" s="4" t="str">
        <f>VLOOKUP(A5822,predictions!A:B,2,FALSE)</f>
        <v>22/06/2020</v>
      </c>
      <c r="E5822" s="4">
        <f t="shared" si="22"/>
        <v>44004</v>
      </c>
    </row>
    <row r="5823" spans="3:5" ht="13" x14ac:dyDescent="0.15">
      <c r="C5823" s="1" t="str">
        <f ca="1">IFERROR(INDIRECT(ADDRESS(MATCH(A5823,'contribution par jour-semaine'!A:A,0),MATCH(B5823,'contribution par jour-semaine'!$1:$1,0),4,1,"contribution par jour-semaine")),"")</f>
        <v/>
      </c>
      <c r="D5823" s="4" t="str">
        <f>VLOOKUP(A5823,predictions!A:B,2,FALSE)</f>
        <v>22/06/2020</v>
      </c>
      <c r="E5823" s="4">
        <f t="shared" si="22"/>
        <v>44004</v>
      </c>
    </row>
    <row r="5824" spans="3:5" ht="13" x14ac:dyDescent="0.15">
      <c r="C5824" s="1" t="str">
        <f ca="1">IFERROR(INDIRECT(ADDRESS(MATCH(A5824,'contribution par jour-semaine'!A:A,0),MATCH(B5824,'contribution par jour-semaine'!$1:$1,0),4,1,"contribution par jour-semaine")),"")</f>
        <v/>
      </c>
      <c r="D5824" s="4" t="str">
        <f>VLOOKUP(A5824,predictions!A:B,2,FALSE)</f>
        <v>22/06/2020</v>
      </c>
      <c r="E5824" s="4">
        <f t="shared" si="22"/>
        <v>44004</v>
      </c>
    </row>
    <row r="5825" spans="3:5" ht="13" x14ac:dyDescent="0.15">
      <c r="C5825" s="1" t="str">
        <f ca="1">IFERROR(INDIRECT(ADDRESS(MATCH(A5825,'contribution par jour-semaine'!A:A,0),MATCH(B5825,'contribution par jour-semaine'!$1:$1,0),4,1,"contribution par jour-semaine")),"")</f>
        <v/>
      </c>
      <c r="D5825" s="4" t="str">
        <f>VLOOKUP(A5825,predictions!A:B,2,FALSE)</f>
        <v>22/06/2020</v>
      </c>
      <c r="E5825" s="4">
        <f t="shared" si="22"/>
        <v>44004</v>
      </c>
    </row>
    <row r="5826" spans="3:5" ht="13" x14ac:dyDescent="0.15">
      <c r="C5826" s="1" t="str">
        <f ca="1">IFERROR(INDIRECT(ADDRESS(MATCH(A5826,'contribution par jour-semaine'!A:A,0),MATCH(B5826,'contribution par jour-semaine'!$1:$1,0),4,1,"contribution par jour-semaine")),"")</f>
        <v/>
      </c>
      <c r="D5826" s="4" t="str">
        <f>VLOOKUP(A5826,predictions!A:B,2,FALSE)</f>
        <v>22/06/2020</v>
      </c>
      <c r="E5826" s="4">
        <f t="shared" si="22"/>
        <v>44004</v>
      </c>
    </row>
    <row r="5827" spans="3:5" ht="13" x14ac:dyDescent="0.15">
      <c r="C5827" s="1" t="str">
        <f ca="1">IFERROR(INDIRECT(ADDRESS(MATCH(A5827,'contribution par jour-semaine'!A:A,0),MATCH(B5827,'contribution par jour-semaine'!$1:$1,0),4,1,"contribution par jour-semaine")),"")</f>
        <v/>
      </c>
      <c r="D5827" s="4" t="str">
        <f>VLOOKUP(A5827,predictions!A:B,2,FALSE)</f>
        <v>22/06/2020</v>
      </c>
      <c r="E5827" s="4">
        <f t="shared" si="22"/>
        <v>44004</v>
      </c>
    </row>
    <row r="5828" spans="3:5" ht="13" x14ac:dyDescent="0.15">
      <c r="C5828" s="1" t="str">
        <f ca="1">IFERROR(INDIRECT(ADDRESS(MATCH(A5828,'contribution par jour-semaine'!A:A,0),MATCH(B5828,'contribution par jour-semaine'!$1:$1,0),4,1,"contribution par jour-semaine")),"")</f>
        <v/>
      </c>
      <c r="D5828" s="4" t="str">
        <f>VLOOKUP(A5828,predictions!A:B,2,FALSE)</f>
        <v>22/06/2020</v>
      </c>
      <c r="E5828" s="4">
        <f t="shared" si="22"/>
        <v>44004</v>
      </c>
    </row>
    <row r="5829" spans="3:5" ht="13" x14ac:dyDescent="0.15">
      <c r="C5829" s="1" t="str">
        <f ca="1">IFERROR(INDIRECT(ADDRESS(MATCH(A5829,'contribution par jour-semaine'!A:A,0),MATCH(B5829,'contribution par jour-semaine'!$1:$1,0),4,1,"contribution par jour-semaine")),"")</f>
        <v/>
      </c>
      <c r="D5829" s="4" t="str">
        <f>VLOOKUP(A5829,predictions!A:B,2,FALSE)</f>
        <v>22/06/2020</v>
      </c>
      <c r="E5829" s="4">
        <f t="shared" si="22"/>
        <v>44004</v>
      </c>
    </row>
    <row r="5830" spans="3:5" ht="13" x14ac:dyDescent="0.15">
      <c r="C5830" s="1" t="str">
        <f ca="1">IFERROR(INDIRECT(ADDRESS(MATCH(A5830,'contribution par jour-semaine'!A:A,0),MATCH(B5830,'contribution par jour-semaine'!$1:$1,0),4,1,"contribution par jour-semaine")),"")</f>
        <v/>
      </c>
      <c r="D5830" s="4" t="str">
        <f>VLOOKUP(A5830,predictions!A:B,2,FALSE)</f>
        <v>22/06/2020</v>
      </c>
      <c r="E5830" s="4">
        <f t="shared" si="22"/>
        <v>44004</v>
      </c>
    </row>
    <row r="5831" spans="3:5" ht="13" x14ac:dyDescent="0.15">
      <c r="C5831" s="1" t="str">
        <f ca="1">IFERROR(INDIRECT(ADDRESS(MATCH(A5831,'contribution par jour-semaine'!A:A,0),MATCH(B5831,'contribution par jour-semaine'!$1:$1,0),4,1,"contribution par jour-semaine")),"")</f>
        <v/>
      </c>
      <c r="D5831" s="4" t="str">
        <f>VLOOKUP(A5831,predictions!A:B,2,FALSE)</f>
        <v>22/06/2020</v>
      </c>
      <c r="E5831" s="4">
        <f t="shared" si="22"/>
        <v>44004</v>
      </c>
    </row>
    <row r="5832" spans="3:5" ht="13" x14ac:dyDescent="0.15">
      <c r="C5832" s="1" t="str">
        <f ca="1">IFERROR(INDIRECT(ADDRESS(MATCH(A5832,'contribution par jour-semaine'!A:A,0),MATCH(B5832,'contribution par jour-semaine'!$1:$1,0),4,1,"contribution par jour-semaine")),"")</f>
        <v/>
      </c>
      <c r="D5832" s="4" t="str">
        <f>VLOOKUP(A5832,predictions!A:B,2,FALSE)</f>
        <v>22/06/2020</v>
      </c>
      <c r="E5832" s="4">
        <f t="shared" si="22"/>
        <v>44004</v>
      </c>
    </row>
    <row r="5833" spans="3:5" ht="13" x14ac:dyDescent="0.15">
      <c r="C5833" s="1" t="str">
        <f ca="1">IFERROR(INDIRECT(ADDRESS(MATCH(A5833,'contribution par jour-semaine'!A:A,0),MATCH(B5833,'contribution par jour-semaine'!$1:$1,0),4,1,"contribution par jour-semaine")),"")</f>
        <v/>
      </c>
      <c r="D5833" s="4" t="str">
        <f>VLOOKUP(A5833,predictions!A:B,2,FALSE)</f>
        <v>22/06/2020</v>
      </c>
      <c r="E5833" s="4">
        <f t="shared" si="22"/>
        <v>44004</v>
      </c>
    </row>
    <row r="5834" spans="3:5" ht="13" x14ac:dyDescent="0.15">
      <c r="C5834" s="1" t="str">
        <f ca="1">IFERROR(INDIRECT(ADDRESS(MATCH(A5834,'contribution par jour-semaine'!A:A,0),MATCH(B5834,'contribution par jour-semaine'!$1:$1,0),4,1,"contribution par jour-semaine")),"")</f>
        <v/>
      </c>
      <c r="D5834" s="4" t="str">
        <f>VLOOKUP(A5834,predictions!A:B,2,FALSE)</f>
        <v>22/06/2020</v>
      </c>
      <c r="E5834" s="4">
        <f t="shared" si="22"/>
        <v>44004</v>
      </c>
    </row>
    <row r="5835" spans="3:5" ht="13" x14ac:dyDescent="0.15">
      <c r="C5835" s="1" t="str">
        <f ca="1">IFERROR(INDIRECT(ADDRESS(MATCH(A5835,'contribution par jour-semaine'!A:A,0),MATCH(B5835,'contribution par jour-semaine'!$1:$1,0),4,1,"contribution par jour-semaine")),"")</f>
        <v/>
      </c>
      <c r="D5835" s="4" t="str">
        <f>VLOOKUP(A5835,predictions!A:B,2,FALSE)</f>
        <v>22/06/2020</v>
      </c>
      <c r="E5835" s="4">
        <f t="shared" si="22"/>
        <v>44004</v>
      </c>
    </row>
    <row r="5836" spans="3:5" ht="13" x14ac:dyDescent="0.15">
      <c r="C5836" s="1" t="str">
        <f ca="1">IFERROR(INDIRECT(ADDRESS(MATCH(A5836,'contribution par jour-semaine'!A:A,0),MATCH(B5836,'contribution par jour-semaine'!$1:$1,0),4,1,"contribution par jour-semaine")),"")</f>
        <v/>
      </c>
      <c r="D5836" s="4" t="str">
        <f>VLOOKUP(A5836,predictions!A:B,2,FALSE)</f>
        <v>22/06/2020</v>
      </c>
      <c r="E5836" s="4">
        <f t="shared" si="22"/>
        <v>44004</v>
      </c>
    </row>
    <row r="5837" spans="3:5" ht="13" x14ac:dyDescent="0.15">
      <c r="C5837" s="1" t="str">
        <f ca="1">IFERROR(INDIRECT(ADDRESS(MATCH(A5837,'contribution par jour-semaine'!A:A,0),MATCH(B5837,'contribution par jour-semaine'!$1:$1,0),4,1,"contribution par jour-semaine")),"")</f>
        <v/>
      </c>
      <c r="D5837" s="4" t="str">
        <f>VLOOKUP(A5837,predictions!A:B,2,FALSE)</f>
        <v>22/06/2020</v>
      </c>
      <c r="E5837" s="4">
        <f t="shared" si="22"/>
        <v>44004</v>
      </c>
    </row>
    <row r="5838" spans="3:5" ht="13" x14ac:dyDescent="0.15">
      <c r="C5838" s="1" t="str">
        <f ca="1">IFERROR(INDIRECT(ADDRESS(MATCH(A5838,'contribution par jour-semaine'!A:A,0),MATCH(B5838,'contribution par jour-semaine'!$1:$1,0),4,1,"contribution par jour-semaine")),"")</f>
        <v/>
      </c>
      <c r="D5838" s="4" t="str">
        <f>VLOOKUP(A5838,predictions!A:B,2,FALSE)</f>
        <v>22/06/2020</v>
      </c>
      <c r="E5838" s="4">
        <f t="shared" si="22"/>
        <v>44004</v>
      </c>
    </row>
    <row r="5839" spans="3:5" ht="13" x14ac:dyDescent="0.15">
      <c r="C5839" s="1" t="str">
        <f ca="1">IFERROR(INDIRECT(ADDRESS(MATCH(A5839,'contribution par jour-semaine'!A:A,0),MATCH(B5839,'contribution par jour-semaine'!$1:$1,0),4,1,"contribution par jour-semaine")),"")</f>
        <v/>
      </c>
      <c r="D5839" s="4" t="str">
        <f>VLOOKUP(A5839,predictions!A:B,2,FALSE)</f>
        <v>22/06/2020</v>
      </c>
      <c r="E5839" s="4">
        <f t="shared" si="22"/>
        <v>44004</v>
      </c>
    </row>
    <row r="5840" spans="3:5" ht="13" x14ac:dyDescent="0.15">
      <c r="C5840" s="1" t="str">
        <f ca="1">IFERROR(INDIRECT(ADDRESS(MATCH(A5840,'contribution par jour-semaine'!A:A,0),MATCH(B5840,'contribution par jour-semaine'!$1:$1,0),4,1,"contribution par jour-semaine")),"")</f>
        <v/>
      </c>
      <c r="D5840" s="4" t="str">
        <f>VLOOKUP(A5840,predictions!A:B,2,FALSE)</f>
        <v>22/06/2020</v>
      </c>
      <c r="E5840" s="4">
        <f t="shared" si="22"/>
        <v>44004</v>
      </c>
    </row>
    <row r="5841" spans="3:5" ht="13" x14ac:dyDescent="0.15">
      <c r="C5841" s="1" t="str">
        <f ca="1">IFERROR(INDIRECT(ADDRESS(MATCH(A5841,'contribution par jour-semaine'!A:A,0),MATCH(B5841,'contribution par jour-semaine'!$1:$1,0),4,1,"contribution par jour-semaine")),"")</f>
        <v/>
      </c>
      <c r="D5841" s="4" t="str">
        <f>VLOOKUP(A5841,predictions!A:B,2,FALSE)</f>
        <v>22/06/2020</v>
      </c>
      <c r="E5841" s="4">
        <f t="shared" si="22"/>
        <v>44004</v>
      </c>
    </row>
    <row r="5842" spans="3:5" ht="13" x14ac:dyDescent="0.15">
      <c r="C5842" s="1" t="str">
        <f ca="1">IFERROR(INDIRECT(ADDRESS(MATCH(A5842,'contribution par jour-semaine'!A:A,0),MATCH(B5842,'contribution par jour-semaine'!$1:$1,0),4,1,"contribution par jour-semaine")),"")</f>
        <v/>
      </c>
      <c r="D5842" s="4" t="str">
        <f>VLOOKUP(A5842,predictions!A:B,2,FALSE)</f>
        <v>22/06/2020</v>
      </c>
      <c r="E5842" s="4">
        <f t="shared" si="22"/>
        <v>44004</v>
      </c>
    </row>
    <row r="5843" spans="3:5" ht="13" x14ac:dyDescent="0.15">
      <c r="C5843" s="1" t="str">
        <f ca="1">IFERROR(INDIRECT(ADDRESS(MATCH(A5843,'contribution par jour-semaine'!A:A,0),MATCH(B5843,'contribution par jour-semaine'!$1:$1,0),4,1,"contribution par jour-semaine")),"")</f>
        <v/>
      </c>
      <c r="D5843" s="4" t="str">
        <f>VLOOKUP(A5843,predictions!A:B,2,FALSE)</f>
        <v>22/06/2020</v>
      </c>
      <c r="E5843" s="4">
        <f t="shared" si="22"/>
        <v>44004</v>
      </c>
    </row>
    <row r="5844" spans="3:5" ht="13" x14ac:dyDescent="0.15">
      <c r="C5844" s="1" t="str">
        <f ca="1">IFERROR(INDIRECT(ADDRESS(MATCH(A5844,'contribution par jour-semaine'!A:A,0),MATCH(B5844,'contribution par jour-semaine'!$1:$1,0),4,1,"contribution par jour-semaine")),"")</f>
        <v/>
      </c>
      <c r="D5844" s="4" t="str">
        <f>VLOOKUP(A5844,predictions!A:B,2,FALSE)</f>
        <v>22/06/2020</v>
      </c>
      <c r="E5844" s="4">
        <f t="shared" si="22"/>
        <v>44004</v>
      </c>
    </row>
    <row r="5845" spans="3:5" ht="13" x14ac:dyDescent="0.15">
      <c r="C5845" s="1" t="str">
        <f ca="1">IFERROR(INDIRECT(ADDRESS(MATCH(A5845,'contribution par jour-semaine'!A:A,0),MATCH(B5845,'contribution par jour-semaine'!$1:$1,0),4,1,"contribution par jour-semaine")),"")</f>
        <v/>
      </c>
      <c r="D5845" s="4" t="str">
        <f>VLOOKUP(A5845,predictions!A:B,2,FALSE)</f>
        <v>22/06/2020</v>
      </c>
      <c r="E5845" s="4">
        <f t="shared" si="22"/>
        <v>44004</v>
      </c>
    </row>
    <row r="5846" spans="3:5" ht="13" x14ac:dyDescent="0.15">
      <c r="C5846" s="1" t="str">
        <f ca="1">IFERROR(INDIRECT(ADDRESS(MATCH(A5846,'contribution par jour-semaine'!A:A,0),MATCH(B5846,'contribution par jour-semaine'!$1:$1,0),4,1,"contribution par jour-semaine")),"")</f>
        <v/>
      </c>
      <c r="D5846" s="4" t="str">
        <f>VLOOKUP(A5846,predictions!A:B,2,FALSE)</f>
        <v>22/06/2020</v>
      </c>
      <c r="E5846" s="4">
        <f t="shared" si="22"/>
        <v>44004</v>
      </c>
    </row>
    <row r="5847" spans="3:5" ht="13" x14ac:dyDescent="0.15">
      <c r="C5847" s="1" t="str">
        <f ca="1">IFERROR(INDIRECT(ADDRESS(MATCH(A5847,'contribution par jour-semaine'!A:A,0),MATCH(B5847,'contribution par jour-semaine'!$1:$1,0),4,1,"contribution par jour-semaine")),"")</f>
        <v/>
      </c>
      <c r="D5847" s="4" t="str">
        <f>VLOOKUP(A5847,predictions!A:B,2,FALSE)</f>
        <v>22/06/2020</v>
      </c>
      <c r="E5847" s="4">
        <f t="shared" si="22"/>
        <v>44004</v>
      </c>
    </row>
    <row r="5848" spans="3:5" ht="13" x14ac:dyDescent="0.15">
      <c r="C5848" s="1" t="str">
        <f ca="1">IFERROR(INDIRECT(ADDRESS(MATCH(A5848,'contribution par jour-semaine'!A:A,0),MATCH(B5848,'contribution par jour-semaine'!$1:$1,0),4,1,"contribution par jour-semaine")),"")</f>
        <v/>
      </c>
      <c r="D5848" s="4" t="str">
        <f>VLOOKUP(A5848,predictions!A:B,2,FALSE)</f>
        <v>22/06/2020</v>
      </c>
      <c r="E5848" s="4">
        <f t="shared" si="22"/>
        <v>44004</v>
      </c>
    </row>
    <row r="5849" spans="3:5" ht="13" x14ac:dyDescent="0.15">
      <c r="C5849" s="1" t="str">
        <f ca="1">IFERROR(INDIRECT(ADDRESS(MATCH(A5849,'contribution par jour-semaine'!A:A,0),MATCH(B5849,'contribution par jour-semaine'!$1:$1,0),4,1,"contribution par jour-semaine")),"")</f>
        <v/>
      </c>
      <c r="D5849" s="4" t="str">
        <f>VLOOKUP(A5849,predictions!A:B,2,FALSE)</f>
        <v>22/06/2020</v>
      </c>
      <c r="E5849" s="4">
        <f t="shared" si="22"/>
        <v>44004</v>
      </c>
    </row>
    <row r="5850" spans="3:5" ht="13" x14ac:dyDescent="0.15">
      <c r="C5850" s="1" t="str">
        <f ca="1">IFERROR(INDIRECT(ADDRESS(MATCH(A5850,'contribution par jour-semaine'!A:A,0),MATCH(B5850,'contribution par jour-semaine'!$1:$1,0),4,1,"contribution par jour-semaine")),"")</f>
        <v/>
      </c>
      <c r="D5850" s="4" t="str">
        <f>VLOOKUP(A5850,predictions!A:B,2,FALSE)</f>
        <v>22/06/2020</v>
      </c>
      <c r="E5850" s="4">
        <f t="shared" si="22"/>
        <v>44004</v>
      </c>
    </row>
    <row r="5851" spans="3:5" ht="13" x14ac:dyDescent="0.15">
      <c r="C5851" s="1" t="str">
        <f ca="1">IFERROR(INDIRECT(ADDRESS(MATCH(A5851,'contribution par jour-semaine'!A:A,0),MATCH(B5851,'contribution par jour-semaine'!$1:$1,0),4,1,"contribution par jour-semaine")),"")</f>
        <v/>
      </c>
      <c r="D5851" s="4" t="str">
        <f>VLOOKUP(A5851,predictions!A:B,2,FALSE)</f>
        <v>22/06/2020</v>
      </c>
      <c r="E5851" s="4">
        <f t="shared" si="22"/>
        <v>44004</v>
      </c>
    </row>
    <row r="5852" spans="3:5" ht="13" x14ac:dyDescent="0.15">
      <c r="C5852" s="1" t="str">
        <f ca="1">IFERROR(INDIRECT(ADDRESS(MATCH(A5852,'contribution par jour-semaine'!A:A,0),MATCH(B5852,'contribution par jour-semaine'!$1:$1,0),4,1,"contribution par jour-semaine")),"")</f>
        <v/>
      </c>
      <c r="D5852" s="4" t="str">
        <f>VLOOKUP(A5852,predictions!A:B,2,FALSE)</f>
        <v>22/06/2020</v>
      </c>
      <c r="E5852" s="4">
        <f t="shared" si="22"/>
        <v>44004</v>
      </c>
    </row>
    <row r="5853" spans="3:5" ht="13" x14ac:dyDescent="0.15">
      <c r="C5853" s="1" t="str">
        <f ca="1">IFERROR(INDIRECT(ADDRESS(MATCH(A5853,'contribution par jour-semaine'!A:A,0),MATCH(B5853,'contribution par jour-semaine'!$1:$1,0),4,1,"contribution par jour-semaine")),"")</f>
        <v/>
      </c>
      <c r="D5853" s="4" t="str">
        <f>VLOOKUP(A5853,predictions!A:B,2,FALSE)</f>
        <v>22/06/2020</v>
      </c>
      <c r="E5853" s="4">
        <f t="shared" si="22"/>
        <v>44004</v>
      </c>
    </row>
    <row r="5854" spans="3:5" ht="13" x14ac:dyDescent="0.15">
      <c r="C5854" s="1" t="str">
        <f ca="1">IFERROR(INDIRECT(ADDRESS(MATCH(A5854,'contribution par jour-semaine'!A:A,0),MATCH(B5854,'contribution par jour-semaine'!$1:$1,0),4,1,"contribution par jour-semaine")),"")</f>
        <v/>
      </c>
      <c r="D5854" s="4" t="str">
        <f>VLOOKUP(A5854,predictions!A:B,2,FALSE)</f>
        <v>22/06/2020</v>
      </c>
      <c r="E5854" s="4">
        <f t="shared" si="22"/>
        <v>44004</v>
      </c>
    </row>
    <row r="5855" spans="3:5" ht="13" x14ac:dyDescent="0.15">
      <c r="C5855" s="1" t="str">
        <f ca="1">IFERROR(INDIRECT(ADDRESS(MATCH(A5855,'contribution par jour-semaine'!A:A,0),MATCH(B5855,'contribution par jour-semaine'!$1:$1,0),4,1,"contribution par jour-semaine")),"")</f>
        <v/>
      </c>
      <c r="D5855" s="4" t="str">
        <f>VLOOKUP(A5855,predictions!A:B,2,FALSE)</f>
        <v>22/06/2020</v>
      </c>
      <c r="E5855" s="4">
        <f t="shared" si="22"/>
        <v>44004</v>
      </c>
    </row>
    <row r="5856" spans="3:5" ht="13" x14ac:dyDescent="0.15">
      <c r="C5856" s="1" t="str">
        <f ca="1">IFERROR(INDIRECT(ADDRESS(MATCH(A5856,'contribution par jour-semaine'!A:A,0),MATCH(B5856,'contribution par jour-semaine'!$1:$1,0),4,1,"contribution par jour-semaine")),"")</f>
        <v/>
      </c>
      <c r="D5856" s="4" t="str">
        <f>VLOOKUP(A5856,predictions!A:B,2,FALSE)</f>
        <v>22/06/2020</v>
      </c>
      <c r="E5856" s="4">
        <f t="shared" si="22"/>
        <v>44004</v>
      </c>
    </row>
    <row r="5857" spans="3:5" ht="13" x14ac:dyDescent="0.15">
      <c r="C5857" s="1" t="str">
        <f ca="1">IFERROR(INDIRECT(ADDRESS(MATCH(A5857,'contribution par jour-semaine'!A:A,0),MATCH(B5857,'contribution par jour-semaine'!$1:$1,0),4,1,"contribution par jour-semaine")),"")</f>
        <v/>
      </c>
      <c r="D5857" s="4" t="str">
        <f>VLOOKUP(A5857,predictions!A:B,2,FALSE)</f>
        <v>22/06/2020</v>
      </c>
      <c r="E5857" s="4">
        <f t="shared" si="22"/>
        <v>44004</v>
      </c>
    </row>
    <row r="5858" spans="3:5" ht="13" x14ac:dyDescent="0.15">
      <c r="C5858" s="1" t="str">
        <f ca="1">IFERROR(INDIRECT(ADDRESS(MATCH(A5858,'contribution par jour-semaine'!A:A,0),MATCH(B5858,'contribution par jour-semaine'!$1:$1,0),4,1,"contribution par jour-semaine")),"")</f>
        <v/>
      </c>
      <c r="D5858" s="4" t="str">
        <f>VLOOKUP(A5858,predictions!A:B,2,FALSE)</f>
        <v>22/06/2020</v>
      </c>
      <c r="E5858" s="4">
        <f t="shared" si="22"/>
        <v>44004</v>
      </c>
    </row>
    <row r="5859" spans="3:5" ht="13" x14ac:dyDescent="0.15">
      <c r="C5859" s="1" t="str">
        <f ca="1">IFERROR(INDIRECT(ADDRESS(MATCH(A5859,'contribution par jour-semaine'!A:A,0),MATCH(B5859,'contribution par jour-semaine'!$1:$1,0),4,1,"contribution par jour-semaine")),"")</f>
        <v/>
      </c>
      <c r="D5859" s="4" t="str">
        <f>VLOOKUP(A5859,predictions!A:B,2,FALSE)</f>
        <v>22/06/2020</v>
      </c>
      <c r="E5859" s="4">
        <f t="shared" si="22"/>
        <v>44004</v>
      </c>
    </row>
    <row r="5860" spans="3:5" ht="13" x14ac:dyDescent="0.15">
      <c r="C5860" s="1" t="str">
        <f ca="1">IFERROR(INDIRECT(ADDRESS(MATCH(A5860,'contribution par jour-semaine'!A:A,0),MATCH(B5860,'contribution par jour-semaine'!$1:$1,0),4,1,"contribution par jour-semaine")),"")</f>
        <v/>
      </c>
      <c r="D5860" s="4" t="str">
        <f>VLOOKUP(A5860,predictions!A:B,2,FALSE)</f>
        <v>22/06/2020</v>
      </c>
      <c r="E5860" s="4">
        <f t="shared" si="22"/>
        <v>44004</v>
      </c>
    </row>
    <row r="5861" spans="3:5" ht="13" x14ac:dyDescent="0.15">
      <c r="C5861" s="1" t="str">
        <f ca="1">IFERROR(INDIRECT(ADDRESS(MATCH(A5861,'contribution par jour-semaine'!A:A,0),MATCH(B5861,'contribution par jour-semaine'!$1:$1,0),4,1,"contribution par jour-semaine")),"")</f>
        <v/>
      </c>
      <c r="D5861" s="4" t="str">
        <f>VLOOKUP(A5861,predictions!A:B,2,FALSE)</f>
        <v>22/06/2020</v>
      </c>
      <c r="E5861" s="4">
        <f t="shared" si="22"/>
        <v>44004</v>
      </c>
    </row>
    <row r="5862" spans="3:5" ht="13" x14ac:dyDescent="0.15">
      <c r="C5862" s="1" t="str">
        <f ca="1">IFERROR(INDIRECT(ADDRESS(MATCH(A5862,'contribution par jour-semaine'!A:A,0),MATCH(B5862,'contribution par jour-semaine'!$1:$1,0),4,1,"contribution par jour-semaine")),"")</f>
        <v/>
      </c>
      <c r="D5862" s="4" t="str">
        <f>VLOOKUP(A5862,predictions!A:B,2,FALSE)</f>
        <v>22/06/2020</v>
      </c>
      <c r="E5862" s="4">
        <f t="shared" si="22"/>
        <v>44004</v>
      </c>
    </row>
    <row r="5863" spans="3:5" ht="13" x14ac:dyDescent="0.15">
      <c r="C5863" s="1" t="str">
        <f ca="1">IFERROR(INDIRECT(ADDRESS(MATCH(A5863,'contribution par jour-semaine'!A:A,0),MATCH(B5863,'contribution par jour-semaine'!$1:$1,0),4,1,"contribution par jour-semaine")),"")</f>
        <v/>
      </c>
      <c r="D5863" s="4" t="str">
        <f>VLOOKUP(A5863,predictions!A:B,2,FALSE)</f>
        <v>22/06/2020</v>
      </c>
      <c r="E5863" s="4">
        <f t="shared" si="22"/>
        <v>44004</v>
      </c>
    </row>
    <row r="5864" spans="3:5" ht="13" x14ac:dyDescent="0.15">
      <c r="C5864" s="1" t="str">
        <f ca="1">IFERROR(INDIRECT(ADDRESS(MATCH(A5864,'contribution par jour-semaine'!A:A,0),MATCH(B5864,'contribution par jour-semaine'!$1:$1,0),4,1,"contribution par jour-semaine")),"")</f>
        <v/>
      </c>
      <c r="D5864" s="4" t="str">
        <f>VLOOKUP(A5864,predictions!A:B,2,FALSE)</f>
        <v>22/06/2020</v>
      </c>
      <c r="E5864" s="4">
        <f t="shared" si="22"/>
        <v>44004</v>
      </c>
    </row>
    <row r="5865" spans="3:5" ht="13" x14ac:dyDescent="0.15">
      <c r="C5865" s="1" t="str">
        <f ca="1">IFERROR(INDIRECT(ADDRESS(MATCH(A5865,'contribution par jour-semaine'!A:A,0),MATCH(B5865,'contribution par jour-semaine'!$1:$1,0),4,1,"contribution par jour-semaine")),"")</f>
        <v/>
      </c>
      <c r="D5865" s="4" t="str">
        <f>VLOOKUP(A5865,predictions!A:B,2,FALSE)</f>
        <v>22/06/2020</v>
      </c>
      <c r="E5865" s="4">
        <f t="shared" si="22"/>
        <v>44004</v>
      </c>
    </row>
    <row r="5866" spans="3:5" ht="13" x14ac:dyDescent="0.15">
      <c r="C5866" s="1" t="str">
        <f ca="1">IFERROR(INDIRECT(ADDRESS(MATCH(A5866,'contribution par jour-semaine'!A:A,0),MATCH(B5866,'contribution par jour-semaine'!$1:$1,0),4,1,"contribution par jour-semaine")),"")</f>
        <v/>
      </c>
      <c r="D5866" s="4" t="str">
        <f>VLOOKUP(A5866,predictions!A:B,2,FALSE)</f>
        <v>22/06/2020</v>
      </c>
      <c r="E5866" s="4">
        <f t="shared" si="22"/>
        <v>44004</v>
      </c>
    </row>
    <row r="5867" spans="3:5" ht="13" x14ac:dyDescent="0.15">
      <c r="C5867" s="1" t="str">
        <f ca="1">IFERROR(INDIRECT(ADDRESS(MATCH(A5867,'contribution par jour-semaine'!A:A,0),MATCH(B5867,'contribution par jour-semaine'!$1:$1,0),4,1,"contribution par jour-semaine")),"")</f>
        <v/>
      </c>
      <c r="D5867" s="4" t="str">
        <f>VLOOKUP(A5867,predictions!A:B,2,FALSE)</f>
        <v>22/06/2020</v>
      </c>
      <c r="E5867" s="4">
        <f t="shared" ref="E5867:E6121" si="23">DATE(RIGHT(D5867,4),MID(D5867,4,2),LEFT(D5867,2))</f>
        <v>44004</v>
      </c>
    </row>
    <row r="5868" spans="3:5" ht="13" x14ac:dyDescent="0.15">
      <c r="C5868" s="1" t="str">
        <f ca="1">IFERROR(INDIRECT(ADDRESS(MATCH(A5868,'contribution par jour-semaine'!A:A,0),MATCH(B5868,'contribution par jour-semaine'!$1:$1,0),4,1,"contribution par jour-semaine")),"")</f>
        <v/>
      </c>
      <c r="D5868" s="4" t="str">
        <f>VLOOKUP(A5868,predictions!A:B,2,FALSE)</f>
        <v>22/06/2020</v>
      </c>
      <c r="E5868" s="4">
        <f t="shared" si="23"/>
        <v>44004</v>
      </c>
    </row>
    <row r="5869" spans="3:5" ht="13" x14ac:dyDescent="0.15">
      <c r="C5869" s="1" t="str">
        <f ca="1">IFERROR(INDIRECT(ADDRESS(MATCH(A5869,'contribution par jour-semaine'!A:A,0),MATCH(B5869,'contribution par jour-semaine'!$1:$1,0),4,1,"contribution par jour-semaine")),"")</f>
        <v/>
      </c>
      <c r="D5869" s="4" t="str">
        <f>VLOOKUP(A5869,predictions!A:B,2,FALSE)</f>
        <v>22/06/2020</v>
      </c>
      <c r="E5869" s="4">
        <f t="shared" si="23"/>
        <v>44004</v>
      </c>
    </row>
    <row r="5870" spans="3:5" ht="13" x14ac:dyDescent="0.15">
      <c r="C5870" s="1" t="str">
        <f ca="1">IFERROR(INDIRECT(ADDRESS(MATCH(A5870,'contribution par jour-semaine'!A:A,0),MATCH(B5870,'contribution par jour-semaine'!$1:$1,0),4,1,"contribution par jour-semaine")),"")</f>
        <v/>
      </c>
      <c r="D5870" s="4" t="str">
        <f>VLOOKUP(A5870,predictions!A:B,2,FALSE)</f>
        <v>22/06/2020</v>
      </c>
      <c r="E5870" s="4">
        <f t="shared" si="23"/>
        <v>44004</v>
      </c>
    </row>
    <row r="5871" spans="3:5" ht="13" x14ac:dyDescent="0.15">
      <c r="C5871" s="1" t="str">
        <f ca="1">IFERROR(INDIRECT(ADDRESS(MATCH(A5871,'contribution par jour-semaine'!A:A,0),MATCH(B5871,'contribution par jour-semaine'!$1:$1,0),4,1,"contribution par jour-semaine")),"")</f>
        <v/>
      </c>
      <c r="D5871" s="4" t="str">
        <f>VLOOKUP(A5871,predictions!A:B,2,FALSE)</f>
        <v>22/06/2020</v>
      </c>
      <c r="E5871" s="4">
        <f t="shared" si="23"/>
        <v>44004</v>
      </c>
    </row>
    <row r="5872" spans="3:5" ht="13" x14ac:dyDescent="0.15">
      <c r="C5872" s="1" t="str">
        <f ca="1">IFERROR(INDIRECT(ADDRESS(MATCH(A5872,'contribution par jour-semaine'!A:A,0),MATCH(B5872,'contribution par jour-semaine'!$1:$1,0),4,1,"contribution par jour-semaine")),"")</f>
        <v/>
      </c>
      <c r="D5872" s="4" t="str">
        <f>VLOOKUP(A5872,predictions!A:B,2,FALSE)</f>
        <v>22/06/2020</v>
      </c>
      <c r="E5872" s="4">
        <f t="shared" si="23"/>
        <v>44004</v>
      </c>
    </row>
    <row r="5873" spans="3:5" ht="13" x14ac:dyDescent="0.15">
      <c r="C5873" s="1" t="str">
        <f ca="1">IFERROR(INDIRECT(ADDRESS(MATCH(A5873,'contribution par jour-semaine'!A:A,0),MATCH(B5873,'contribution par jour-semaine'!$1:$1,0),4,1,"contribution par jour-semaine")),"")</f>
        <v/>
      </c>
      <c r="D5873" s="4" t="str">
        <f>VLOOKUP(A5873,predictions!A:B,2,FALSE)</f>
        <v>22/06/2020</v>
      </c>
      <c r="E5873" s="4">
        <f t="shared" si="23"/>
        <v>44004</v>
      </c>
    </row>
    <row r="5874" spans="3:5" ht="13" x14ac:dyDescent="0.15">
      <c r="C5874" s="1" t="str">
        <f ca="1">IFERROR(INDIRECT(ADDRESS(MATCH(A5874,'contribution par jour-semaine'!A:A,0),MATCH(B5874,'contribution par jour-semaine'!$1:$1,0),4,1,"contribution par jour-semaine")),"")</f>
        <v/>
      </c>
      <c r="D5874" s="4" t="str">
        <f>VLOOKUP(A5874,predictions!A:B,2,FALSE)</f>
        <v>22/06/2020</v>
      </c>
      <c r="E5874" s="4">
        <f t="shared" si="23"/>
        <v>44004</v>
      </c>
    </row>
    <row r="5875" spans="3:5" ht="13" x14ac:dyDescent="0.15">
      <c r="C5875" s="1" t="str">
        <f ca="1">IFERROR(INDIRECT(ADDRESS(MATCH(A5875,'contribution par jour-semaine'!A:A,0),MATCH(B5875,'contribution par jour-semaine'!$1:$1,0),4,1,"contribution par jour-semaine")),"")</f>
        <v/>
      </c>
      <c r="D5875" s="4" t="str">
        <f>VLOOKUP(A5875,predictions!A:B,2,FALSE)</f>
        <v>22/06/2020</v>
      </c>
      <c r="E5875" s="4">
        <f t="shared" si="23"/>
        <v>44004</v>
      </c>
    </row>
    <row r="5876" spans="3:5" ht="13" x14ac:dyDescent="0.15">
      <c r="C5876" s="1" t="str">
        <f ca="1">IFERROR(INDIRECT(ADDRESS(MATCH(A5876,'contribution par jour-semaine'!A:A,0),MATCH(B5876,'contribution par jour-semaine'!$1:$1,0),4,1,"contribution par jour-semaine")),"")</f>
        <v/>
      </c>
      <c r="D5876" s="4" t="str">
        <f>VLOOKUP(A5876,predictions!A:B,2,FALSE)</f>
        <v>22/06/2020</v>
      </c>
      <c r="E5876" s="4">
        <f t="shared" si="23"/>
        <v>44004</v>
      </c>
    </row>
    <row r="5877" spans="3:5" ht="13" x14ac:dyDescent="0.15">
      <c r="C5877" s="1" t="str">
        <f ca="1">IFERROR(INDIRECT(ADDRESS(MATCH(A5877,'contribution par jour-semaine'!A:A,0),MATCH(B5877,'contribution par jour-semaine'!$1:$1,0),4,1,"contribution par jour-semaine")),"")</f>
        <v/>
      </c>
      <c r="D5877" s="4" t="str">
        <f>VLOOKUP(A5877,predictions!A:B,2,FALSE)</f>
        <v>22/06/2020</v>
      </c>
      <c r="E5877" s="4">
        <f t="shared" si="23"/>
        <v>44004</v>
      </c>
    </row>
    <row r="5878" spans="3:5" ht="13" x14ac:dyDescent="0.15">
      <c r="C5878" s="1" t="str">
        <f ca="1">IFERROR(INDIRECT(ADDRESS(MATCH(A5878,'contribution par jour-semaine'!A:A,0),MATCH(B5878,'contribution par jour-semaine'!$1:$1,0),4,1,"contribution par jour-semaine")),"")</f>
        <v/>
      </c>
      <c r="D5878" s="4" t="str">
        <f>VLOOKUP(A5878,predictions!A:B,2,FALSE)</f>
        <v>22/06/2020</v>
      </c>
      <c r="E5878" s="4">
        <f t="shared" si="23"/>
        <v>44004</v>
      </c>
    </row>
    <row r="5879" spans="3:5" ht="13" x14ac:dyDescent="0.15">
      <c r="C5879" s="1" t="str">
        <f ca="1">IFERROR(INDIRECT(ADDRESS(MATCH(A5879,'contribution par jour-semaine'!A:A,0),MATCH(B5879,'contribution par jour-semaine'!$1:$1,0),4,1,"contribution par jour-semaine")),"")</f>
        <v/>
      </c>
      <c r="D5879" s="4" t="str">
        <f>VLOOKUP(A5879,predictions!A:B,2,FALSE)</f>
        <v>22/06/2020</v>
      </c>
      <c r="E5879" s="4">
        <f t="shared" si="23"/>
        <v>44004</v>
      </c>
    </row>
    <row r="5880" spans="3:5" ht="13" x14ac:dyDescent="0.15">
      <c r="C5880" s="1" t="str">
        <f ca="1">IFERROR(INDIRECT(ADDRESS(MATCH(A5880,'contribution par jour-semaine'!A:A,0),MATCH(B5880,'contribution par jour-semaine'!$1:$1,0),4,1,"contribution par jour-semaine")),"")</f>
        <v/>
      </c>
      <c r="D5880" s="4" t="str">
        <f>VLOOKUP(A5880,predictions!A:B,2,FALSE)</f>
        <v>22/06/2020</v>
      </c>
      <c r="E5880" s="4">
        <f t="shared" si="23"/>
        <v>44004</v>
      </c>
    </row>
    <row r="5881" spans="3:5" ht="13" x14ac:dyDescent="0.15">
      <c r="C5881" s="1" t="str">
        <f ca="1">IFERROR(INDIRECT(ADDRESS(MATCH(A5881,'contribution par jour-semaine'!A:A,0),MATCH(B5881,'contribution par jour-semaine'!$1:$1,0),4,1,"contribution par jour-semaine")),"")</f>
        <v/>
      </c>
      <c r="D5881" s="4" t="str">
        <f>VLOOKUP(A5881,predictions!A:B,2,FALSE)</f>
        <v>22/06/2020</v>
      </c>
      <c r="E5881" s="4">
        <f t="shared" si="23"/>
        <v>44004</v>
      </c>
    </row>
    <row r="5882" spans="3:5" ht="13" x14ac:dyDescent="0.15">
      <c r="C5882" s="1" t="str">
        <f ca="1">IFERROR(INDIRECT(ADDRESS(MATCH(A5882,'contribution par jour-semaine'!A:A,0),MATCH(B5882,'contribution par jour-semaine'!$1:$1,0),4,1,"contribution par jour-semaine")),"")</f>
        <v/>
      </c>
      <c r="D5882" s="4" t="str">
        <f>VLOOKUP(A5882,predictions!A:B,2,FALSE)</f>
        <v>22/06/2020</v>
      </c>
      <c r="E5882" s="4">
        <f t="shared" si="23"/>
        <v>44004</v>
      </c>
    </row>
    <row r="5883" spans="3:5" ht="13" x14ac:dyDescent="0.15">
      <c r="C5883" s="1" t="str">
        <f ca="1">IFERROR(INDIRECT(ADDRESS(MATCH(A5883,'contribution par jour-semaine'!A:A,0),MATCH(B5883,'contribution par jour-semaine'!$1:$1,0),4,1,"contribution par jour-semaine")),"")</f>
        <v/>
      </c>
      <c r="D5883" s="4" t="str">
        <f>VLOOKUP(A5883,predictions!A:B,2,FALSE)</f>
        <v>22/06/2020</v>
      </c>
      <c r="E5883" s="4">
        <f t="shared" si="23"/>
        <v>44004</v>
      </c>
    </row>
    <row r="5884" spans="3:5" ht="13" x14ac:dyDescent="0.15">
      <c r="C5884" s="1" t="str">
        <f ca="1">IFERROR(INDIRECT(ADDRESS(MATCH(A5884,'contribution par jour-semaine'!A:A,0),MATCH(B5884,'contribution par jour-semaine'!$1:$1,0),4,1,"contribution par jour-semaine")),"")</f>
        <v/>
      </c>
      <c r="D5884" s="4" t="str">
        <f>VLOOKUP(A5884,predictions!A:B,2,FALSE)</f>
        <v>22/06/2020</v>
      </c>
      <c r="E5884" s="4">
        <f t="shared" si="23"/>
        <v>44004</v>
      </c>
    </row>
    <row r="5885" spans="3:5" ht="13" x14ac:dyDescent="0.15">
      <c r="C5885" s="1" t="str">
        <f ca="1">IFERROR(INDIRECT(ADDRESS(MATCH(A5885,'contribution par jour-semaine'!A:A,0),MATCH(B5885,'contribution par jour-semaine'!$1:$1,0),4,1,"contribution par jour-semaine")),"")</f>
        <v/>
      </c>
      <c r="D5885" s="4" t="str">
        <f>VLOOKUP(A5885,predictions!A:B,2,FALSE)</f>
        <v>22/06/2020</v>
      </c>
      <c r="E5885" s="4">
        <f t="shared" si="23"/>
        <v>44004</v>
      </c>
    </row>
    <row r="5886" spans="3:5" ht="13" x14ac:dyDescent="0.15">
      <c r="C5886" s="1" t="str">
        <f ca="1">IFERROR(INDIRECT(ADDRESS(MATCH(A5886,'contribution par jour-semaine'!A:A,0),MATCH(B5886,'contribution par jour-semaine'!$1:$1,0),4,1,"contribution par jour-semaine")),"")</f>
        <v/>
      </c>
      <c r="D5886" s="4" t="str">
        <f>VLOOKUP(A5886,predictions!A:B,2,FALSE)</f>
        <v>22/06/2020</v>
      </c>
      <c r="E5886" s="4">
        <f t="shared" si="23"/>
        <v>44004</v>
      </c>
    </row>
    <row r="5887" spans="3:5" ht="13" x14ac:dyDescent="0.15">
      <c r="C5887" s="1" t="str">
        <f ca="1">IFERROR(INDIRECT(ADDRESS(MATCH(A5887,'contribution par jour-semaine'!A:A,0),MATCH(B5887,'contribution par jour-semaine'!$1:$1,0),4,1,"contribution par jour-semaine")),"")</f>
        <v/>
      </c>
      <c r="D5887" s="4" t="str">
        <f>VLOOKUP(A5887,predictions!A:B,2,FALSE)</f>
        <v>22/06/2020</v>
      </c>
      <c r="E5887" s="4">
        <f t="shared" si="23"/>
        <v>44004</v>
      </c>
    </row>
    <row r="5888" spans="3:5" ht="13" x14ac:dyDescent="0.15">
      <c r="C5888" s="1" t="str">
        <f ca="1">IFERROR(INDIRECT(ADDRESS(MATCH(A5888,'contribution par jour-semaine'!A:A,0),MATCH(B5888,'contribution par jour-semaine'!$1:$1,0),4,1,"contribution par jour-semaine")),"")</f>
        <v/>
      </c>
      <c r="D5888" s="4" t="str">
        <f>VLOOKUP(A5888,predictions!A:B,2,FALSE)</f>
        <v>22/06/2020</v>
      </c>
      <c r="E5888" s="4">
        <f t="shared" si="23"/>
        <v>44004</v>
      </c>
    </row>
    <row r="5889" spans="3:5" ht="13" x14ac:dyDescent="0.15">
      <c r="C5889" s="1" t="str">
        <f ca="1">IFERROR(INDIRECT(ADDRESS(MATCH(A5889,'contribution par jour-semaine'!A:A,0),MATCH(B5889,'contribution par jour-semaine'!$1:$1,0),4,1,"contribution par jour-semaine")),"")</f>
        <v/>
      </c>
      <c r="D5889" s="4" t="str">
        <f>VLOOKUP(A5889,predictions!A:B,2,FALSE)</f>
        <v>22/06/2020</v>
      </c>
      <c r="E5889" s="4">
        <f t="shared" si="23"/>
        <v>44004</v>
      </c>
    </row>
    <row r="5890" spans="3:5" ht="13" x14ac:dyDescent="0.15">
      <c r="C5890" s="1" t="str">
        <f ca="1">IFERROR(INDIRECT(ADDRESS(MATCH(A5890,'contribution par jour-semaine'!A:A,0),MATCH(B5890,'contribution par jour-semaine'!$1:$1,0),4,1,"contribution par jour-semaine")),"")</f>
        <v/>
      </c>
      <c r="D5890" s="4" t="str">
        <f>VLOOKUP(A5890,predictions!A:B,2,FALSE)</f>
        <v>22/06/2020</v>
      </c>
      <c r="E5890" s="4">
        <f t="shared" si="23"/>
        <v>44004</v>
      </c>
    </row>
    <row r="5891" spans="3:5" ht="13" x14ac:dyDescent="0.15">
      <c r="C5891" s="1" t="str">
        <f ca="1">IFERROR(INDIRECT(ADDRESS(MATCH(A5891,'contribution par jour-semaine'!A:A,0),MATCH(B5891,'contribution par jour-semaine'!$1:$1,0),4,1,"contribution par jour-semaine")),"")</f>
        <v/>
      </c>
      <c r="D5891" s="4" t="str">
        <f>VLOOKUP(A5891,predictions!A:B,2,FALSE)</f>
        <v>22/06/2020</v>
      </c>
      <c r="E5891" s="4">
        <f t="shared" si="23"/>
        <v>44004</v>
      </c>
    </row>
    <row r="5892" spans="3:5" ht="13" x14ac:dyDescent="0.15">
      <c r="C5892" s="1" t="str">
        <f ca="1">IFERROR(INDIRECT(ADDRESS(MATCH(A5892,'contribution par jour-semaine'!A:A,0),MATCH(B5892,'contribution par jour-semaine'!$1:$1,0),4,1,"contribution par jour-semaine")),"")</f>
        <v/>
      </c>
      <c r="D5892" s="4" t="str">
        <f>VLOOKUP(A5892,predictions!A:B,2,FALSE)</f>
        <v>22/06/2020</v>
      </c>
      <c r="E5892" s="4">
        <f t="shared" si="23"/>
        <v>44004</v>
      </c>
    </row>
    <row r="5893" spans="3:5" ht="13" x14ac:dyDescent="0.15">
      <c r="C5893" s="1" t="str">
        <f ca="1">IFERROR(INDIRECT(ADDRESS(MATCH(A5893,'contribution par jour-semaine'!A:A,0),MATCH(B5893,'contribution par jour-semaine'!$1:$1,0),4,1,"contribution par jour-semaine")),"")</f>
        <v/>
      </c>
      <c r="D5893" s="4" t="str">
        <f>VLOOKUP(A5893,predictions!A:B,2,FALSE)</f>
        <v>22/06/2020</v>
      </c>
      <c r="E5893" s="4">
        <f t="shared" si="23"/>
        <v>44004</v>
      </c>
    </row>
    <row r="5894" spans="3:5" ht="13" x14ac:dyDescent="0.15">
      <c r="C5894" s="1" t="str">
        <f ca="1">IFERROR(INDIRECT(ADDRESS(MATCH(A5894,'contribution par jour-semaine'!A:A,0),MATCH(B5894,'contribution par jour-semaine'!$1:$1,0),4,1,"contribution par jour-semaine")),"")</f>
        <v/>
      </c>
      <c r="D5894" s="4" t="str">
        <f>VLOOKUP(A5894,predictions!A:B,2,FALSE)</f>
        <v>22/06/2020</v>
      </c>
      <c r="E5894" s="4">
        <f t="shared" si="23"/>
        <v>44004</v>
      </c>
    </row>
    <row r="5895" spans="3:5" ht="13" x14ac:dyDescent="0.15">
      <c r="C5895" s="1" t="str">
        <f ca="1">IFERROR(INDIRECT(ADDRESS(MATCH(A5895,'contribution par jour-semaine'!A:A,0),MATCH(B5895,'contribution par jour-semaine'!$1:$1,0),4,1,"contribution par jour-semaine")),"")</f>
        <v/>
      </c>
      <c r="D5895" s="4" t="str">
        <f>VLOOKUP(A5895,predictions!A:B,2,FALSE)</f>
        <v>22/06/2020</v>
      </c>
      <c r="E5895" s="4">
        <f t="shared" si="23"/>
        <v>44004</v>
      </c>
    </row>
    <row r="5896" spans="3:5" ht="13" x14ac:dyDescent="0.15">
      <c r="C5896" s="1" t="str">
        <f ca="1">IFERROR(INDIRECT(ADDRESS(MATCH(A5896,'contribution par jour-semaine'!A:A,0),MATCH(B5896,'contribution par jour-semaine'!$1:$1,0),4,1,"contribution par jour-semaine")),"")</f>
        <v/>
      </c>
      <c r="D5896" s="4" t="str">
        <f>VLOOKUP(A5896,predictions!A:B,2,FALSE)</f>
        <v>22/06/2020</v>
      </c>
      <c r="E5896" s="4">
        <f t="shared" si="23"/>
        <v>44004</v>
      </c>
    </row>
    <row r="5897" spans="3:5" ht="13" x14ac:dyDescent="0.15">
      <c r="C5897" s="1" t="str">
        <f ca="1">IFERROR(INDIRECT(ADDRESS(MATCH(A5897,'contribution par jour-semaine'!A:A,0),MATCH(B5897,'contribution par jour-semaine'!$1:$1,0),4,1,"contribution par jour-semaine")),"")</f>
        <v/>
      </c>
      <c r="D5897" s="4" t="str">
        <f>VLOOKUP(A5897,predictions!A:B,2,FALSE)</f>
        <v>22/06/2020</v>
      </c>
      <c r="E5897" s="4">
        <f t="shared" si="23"/>
        <v>44004</v>
      </c>
    </row>
    <row r="5898" spans="3:5" ht="13" x14ac:dyDescent="0.15">
      <c r="C5898" s="1" t="str">
        <f ca="1">IFERROR(INDIRECT(ADDRESS(MATCH(A5898,'contribution par jour-semaine'!A:A,0),MATCH(B5898,'contribution par jour-semaine'!$1:$1,0),4,1,"contribution par jour-semaine")),"")</f>
        <v/>
      </c>
      <c r="D5898" s="4" t="str">
        <f>VLOOKUP(A5898,predictions!A:B,2,FALSE)</f>
        <v>22/06/2020</v>
      </c>
      <c r="E5898" s="4">
        <f t="shared" si="23"/>
        <v>44004</v>
      </c>
    </row>
    <row r="5899" spans="3:5" ht="13" x14ac:dyDescent="0.15">
      <c r="C5899" s="1" t="str">
        <f ca="1">IFERROR(INDIRECT(ADDRESS(MATCH(A5899,'contribution par jour-semaine'!A:A,0),MATCH(B5899,'contribution par jour-semaine'!$1:$1,0),4,1,"contribution par jour-semaine")),"")</f>
        <v/>
      </c>
      <c r="D5899" s="4" t="str">
        <f>VLOOKUP(A5899,predictions!A:B,2,FALSE)</f>
        <v>22/06/2020</v>
      </c>
      <c r="E5899" s="4">
        <f t="shared" si="23"/>
        <v>44004</v>
      </c>
    </row>
    <row r="5900" spans="3:5" ht="13" x14ac:dyDescent="0.15">
      <c r="C5900" s="1" t="str">
        <f ca="1">IFERROR(INDIRECT(ADDRESS(MATCH(A5900,'contribution par jour-semaine'!A:A,0),MATCH(B5900,'contribution par jour-semaine'!$1:$1,0),4,1,"contribution par jour-semaine")),"")</f>
        <v/>
      </c>
      <c r="D5900" s="4" t="str">
        <f>VLOOKUP(A5900,predictions!A:B,2,FALSE)</f>
        <v>22/06/2020</v>
      </c>
      <c r="E5900" s="4">
        <f t="shared" si="23"/>
        <v>44004</v>
      </c>
    </row>
    <row r="5901" spans="3:5" ht="13" x14ac:dyDescent="0.15">
      <c r="C5901" s="1" t="str">
        <f ca="1">IFERROR(INDIRECT(ADDRESS(MATCH(A5901,'contribution par jour-semaine'!A:A,0),MATCH(B5901,'contribution par jour-semaine'!$1:$1,0),4,1,"contribution par jour-semaine")),"")</f>
        <v/>
      </c>
      <c r="D5901" s="4" t="str">
        <f>VLOOKUP(A5901,predictions!A:B,2,FALSE)</f>
        <v>22/06/2020</v>
      </c>
      <c r="E5901" s="4">
        <f t="shared" si="23"/>
        <v>44004</v>
      </c>
    </row>
    <row r="5902" spans="3:5" ht="13" x14ac:dyDescent="0.15">
      <c r="C5902" s="1" t="str">
        <f ca="1">IFERROR(INDIRECT(ADDRESS(MATCH(A5902,'contribution par jour-semaine'!A:A,0),MATCH(B5902,'contribution par jour-semaine'!$1:$1,0),4,1,"contribution par jour-semaine")),"")</f>
        <v/>
      </c>
      <c r="D5902" s="4" t="str">
        <f>VLOOKUP(A5902,predictions!A:B,2,FALSE)</f>
        <v>22/06/2020</v>
      </c>
      <c r="E5902" s="4">
        <f t="shared" si="23"/>
        <v>44004</v>
      </c>
    </row>
    <row r="5903" spans="3:5" ht="13" x14ac:dyDescent="0.15">
      <c r="C5903" s="1" t="str">
        <f ca="1">IFERROR(INDIRECT(ADDRESS(MATCH(A5903,'contribution par jour-semaine'!A:A,0),MATCH(B5903,'contribution par jour-semaine'!$1:$1,0),4,1,"contribution par jour-semaine")),"")</f>
        <v/>
      </c>
      <c r="D5903" s="4" t="str">
        <f>VLOOKUP(A5903,predictions!A:B,2,FALSE)</f>
        <v>22/06/2020</v>
      </c>
      <c r="E5903" s="4">
        <f t="shared" si="23"/>
        <v>44004</v>
      </c>
    </row>
    <row r="5904" spans="3:5" ht="13" x14ac:dyDescent="0.15">
      <c r="C5904" s="1" t="str">
        <f ca="1">IFERROR(INDIRECT(ADDRESS(MATCH(A5904,'contribution par jour-semaine'!A:A,0),MATCH(B5904,'contribution par jour-semaine'!$1:$1,0),4,1,"contribution par jour-semaine")),"")</f>
        <v/>
      </c>
      <c r="D5904" s="4" t="str">
        <f>VLOOKUP(A5904,predictions!A:B,2,FALSE)</f>
        <v>22/06/2020</v>
      </c>
      <c r="E5904" s="4">
        <f t="shared" si="23"/>
        <v>44004</v>
      </c>
    </row>
    <row r="5905" spans="3:5" ht="13" x14ac:dyDescent="0.15">
      <c r="C5905" s="1" t="str">
        <f ca="1">IFERROR(INDIRECT(ADDRESS(MATCH(A5905,'contribution par jour-semaine'!A:A,0),MATCH(B5905,'contribution par jour-semaine'!$1:$1,0),4,1,"contribution par jour-semaine")),"")</f>
        <v/>
      </c>
      <c r="D5905" s="4" t="str">
        <f>VLOOKUP(A5905,predictions!A:B,2,FALSE)</f>
        <v>22/06/2020</v>
      </c>
      <c r="E5905" s="4">
        <f t="shared" si="23"/>
        <v>44004</v>
      </c>
    </row>
    <row r="5906" spans="3:5" ht="13" x14ac:dyDescent="0.15">
      <c r="C5906" s="1" t="str">
        <f ca="1">IFERROR(INDIRECT(ADDRESS(MATCH(A5906,'contribution par jour-semaine'!A:A,0),MATCH(B5906,'contribution par jour-semaine'!$1:$1,0),4,1,"contribution par jour-semaine")),"")</f>
        <v/>
      </c>
      <c r="D5906" s="4" t="str">
        <f>VLOOKUP(A5906,predictions!A:B,2,FALSE)</f>
        <v>22/06/2020</v>
      </c>
      <c r="E5906" s="4">
        <f t="shared" si="23"/>
        <v>44004</v>
      </c>
    </row>
    <row r="5907" spans="3:5" ht="13" x14ac:dyDescent="0.15">
      <c r="C5907" s="1" t="str">
        <f ca="1">IFERROR(INDIRECT(ADDRESS(MATCH(A5907,'contribution par jour-semaine'!A:A,0),MATCH(B5907,'contribution par jour-semaine'!$1:$1,0),4,1,"contribution par jour-semaine")),"")</f>
        <v/>
      </c>
      <c r="D5907" s="4" t="str">
        <f>VLOOKUP(A5907,predictions!A:B,2,FALSE)</f>
        <v>22/06/2020</v>
      </c>
      <c r="E5907" s="4">
        <f t="shared" si="23"/>
        <v>44004</v>
      </c>
    </row>
    <row r="5908" spans="3:5" ht="13" x14ac:dyDescent="0.15">
      <c r="C5908" s="1" t="str">
        <f ca="1">IFERROR(INDIRECT(ADDRESS(MATCH(A5908,'contribution par jour-semaine'!A:A,0),MATCH(B5908,'contribution par jour-semaine'!$1:$1,0),4,1,"contribution par jour-semaine")),"")</f>
        <v/>
      </c>
      <c r="D5908" s="4" t="str">
        <f>VLOOKUP(A5908,predictions!A:B,2,FALSE)</f>
        <v>22/06/2020</v>
      </c>
      <c r="E5908" s="4">
        <f t="shared" si="23"/>
        <v>44004</v>
      </c>
    </row>
    <row r="5909" spans="3:5" ht="13" x14ac:dyDescent="0.15">
      <c r="C5909" s="1" t="str">
        <f ca="1">IFERROR(INDIRECT(ADDRESS(MATCH(A5909,'contribution par jour-semaine'!A:A,0),MATCH(B5909,'contribution par jour-semaine'!$1:$1,0),4,1,"contribution par jour-semaine")),"")</f>
        <v/>
      </c>
      <c r="D5909" s="4" t="str">
        <f>VLOOKUP(A5909,predictions!A:B,2,FALSE)</f>
        <v>22/06/2020</v>
      </c>
      <c r="E5909" s="4">
        <f t="shared" si="23"/>
        <v>44004</v>
      </c>
    </row>
    <row r="5910" spans="3:5" ht="13" x14ac:dyDescent="0.15">
      <c r="C5910" s="1" t="str">
        <f ca="1">IFERROR(INDIRECT(ADDRESS(MATCH(A5910,'contribution par jour-semaine'!A:A,0),MATCH(B5910,'contribution par jour-semaine'!$1:$1,0),4,1,"contribution par jour-semaine")),"")</f>
        <v/>
      </c>
      <c r="D5910" s="4" t="str">
        <f>VLOOKUP(A5910,predictions!A:B,2,FALSE)</f>
        <v>22/06/2020</v>
      </c>
      <c r="E5910" s="4">
        <f t="shared" si="23"/>
        <v>44004</v>
      </c>
    </row>
    <row r="5911" spans="3:5" ht="13" x14ac:dyDescent="0.15">
      <c r="C5911" s="1" t="str">
        <f ca="1">IFERROR(INDIRECT(ADDRESS(MATCH(A5911,'contribution par jour-semaine'!A:A,0),MATCH(B5911,'contribution par jour-semaine'!$1:$1,0),4,1,"contribution par jour-semaine")),"")</f>
        <v/>
      </c>
      <c r="D5911" s="4" t="str">
        <f>VLOOKUP(A5911,predictions!A:B,2,FALSE)</f>
        <v>22/06/2020</v>
      </c>
      <c r="E5911" s="4">
        <f t="shared" si="23"/>
        <v>44004</v>
      </c>
    </row>
    <row r="5912" spans="3:5" ht="13" x14ac:dyDescent="0.15">
      <c r="C5912" s="1" t="str">
        <f ca="1">IFERROR(INDIRECT(ADDRESS(MATCH(A5912,'contribution par jour-semaine'!A:A,0),MATCH(B5912,'contribution par jour-semaine'!$1:$1,0),4,1,"contribution par jour-semaine")),"")</f>
        <v/>
      </c>
      <c r="D5912" s="4" t="str">
        <f>VLOOKUP(A5912,predictions!A:B,2,FALSE)</f>
        <v>22/06/2020</v>
      </c>
      <c r="E5912" s="4">
        <f t="shared" si="23"/>
        <v>44004</v>
      </c>
    </row>
    <row r="5913" spans="3:5" ht="13" x14ac:dyDescent="0.15">
      <c r="C5913" s="1" t="str">
        <f ca="1">IFERROR(INDIRECT(ADDRESS(MATCH(A5913,'contribution par jour-semaine'!A:A,0),MATCH(B5913,'contribution par jour-semaine'!$1:$1,0),4,1,"contribution par jour-semaine")),"")</f>
        <v/>
      </c>
      <c r="D5913" s="4" t="str">
        <f>VLOOKUP(A5913,predictions!A:B,2,FALSE)</f>
        <v>22/06/2020</v>
      </c>
      <c r="E5913" s="4">
        <f t="shared" si="23"/>
        <v>44004</v>
      </c>
    </row>
    <row r="5914" spans="3:5" ht="13" x14ac:dyDescent="0.15">
      <c r="C5914" s="1" t="str">
        <f ca="1">IFERROR(INDIRECT(ADDRESS(MATCH(A5914,'contribution par jour-semaine'!A:A,0),MATCH(B5914,'contribution par jour-semaine'!$1:$1,0),4,1,"contribution par jour-semaine")),"")</f>
        <v/>
      </c>
      <c r="D5914" s="4" t="str">
        <f>VLOOKUP(A5914,predictions!A:B,2,FALSE)</f>
        <v>22/06/2020</v>
      </c>
      <c r="E5914" s="4">
        <f t="shared" si="23"/>
        <v>44004</v>
      </c>
    </row>
    <row r="5915" spans="3:5" ht="13" x14ac:dyDescent="0.15">
      <c r="C5915" s="1" t="str">
        <f ca="1">IFERROR(INDIRECT(ADDRESS(MATCH(A5915,'contribution par jour-semaine'!A:A,0),MATCH(B5915,'contribution par jour-semaine'!$1:$1,0),4,1,"contribution par jour-semaine")),"")</f>
        <v/>
      </c>
      <c r="D5915" s="4" t="str">
        <f>VLOOKUP(A5915,predictions!A:B,2,FALSE)</f>
        <v>22/06/2020</v>
      </c>
      <c r="E5915" s="4">
        <f t="shared" si="23"/>
        <v>44004</v>
      </c>
    </row>
    <row r="5916" spans="3:5" ht="13" x14ac:dyDescent="0.15">
      <c r="C5916" s="1" t="str">
        <f ca="1">IFERROR(INDIRECT(ADDRESS(MATCH(A5916,'contribution par jour-semaine'!A:A,0),MATCH(B5916,'contribution par jour-semaine'!$1:$1,0),4,1,"contribution par jour-semaine")),"")</f>
        <v/>
      </c>
      <c r="D5916" s="4" t="str">
        <f>VLOOKUP(A5916,predictions!A:B,2,FALSE)</f>
        <v>22/06/2020</v>
      </c>
      <c r="E5916" s="4">
        <f t="shared" si="23"/>
        <v>44004</v>
      </c>
    </row>
    <row r="5917" spans="3:5" ht="13" x14ac:dyDescent="0.15">
      <c r="C5917" s="1" t="str">
        <f ca="1">IFERROR(INDIRECT(ADDRESS(MATCH(A5917,'contribution par jour-semaine'!A:A,0),MATCH(B5917,'contribution par jour-semaine'!$1:$1,0),4,1,"contribution par jour-semaine")),"")</f>
        <v/>
      </c>
      <c r="D5917" s="4" t="str">
        <f>VLOOKUP(A5917,predictions!A:B,2,FALSE)</f>
        <v>22/06/2020</v>
      </c>
      <c r="E5917" s="4">
        <f t="shared" si="23"/>
        <v>44004</v>
      </c>
    </row>
    <row r="5918" spans="3:5" ht="13" x14ac:dyDescent="0.15">
      <c r="C5918" s="1" t="str">
        <f ca="1">IFERROR(INDIRECT(ADDRESS(MATCH(A5918,'contribution par jour-semaine'!A:A,0),MATCH(B5918,'contribution par jour-semaine'!$1:$1,0),4,1,"contribution par jour-semaine")),"")</f>
        <v/>
      </c>
      <c r="D5918" s="4" t="str">
        <f>VLOOKUP(A5918,predictions!A:B,2,FALSE)</f>
        <v>22/06/2020</v>
      </c>
      <c r="E5918" s="4">
        <f t="shared" si="23"/>
        <v>44004</v>
      </c>
    </row>
    <row r="5919" spans="3:5" ht="13" x14ac:dyDescent="0.15">
      <c r="C5919" s="1" t="str">
        <f ca="1">IFERROR(INDIRECT(ADDRESS(MATCH(A5919,'contribution par jour-semaine'!A:A,0),MATCH(B5919,'contribution par jour-semaine'!$1:$1,0),4,1,"contribution par jour-semaine")),"")</f>
        <v/>
      </c>
      <c r="D5919" s="4" t="str">
        <f>VLOOKUP(A5919,predictions!A:B,2,FALSE)</f>
        <v>22/06/2020</v>
      </c>
      <c r="E5919" s="4">
        <f t="shared" si="23"/>
        <v>44004</v>
      </c>
    </row>
    <row r="5920" spans="3:5" ht="13" x14ac:dyDescent="0.15">
      <c r="C5920" s="1" t="str">
        <f ca="1">IFERROR(INDIRECT(ADDRESS(MATCH(A5920,'contribution par jour-semaine'!A:A,0),MATCH(B5920,'contribution par jour-semaine'!$1:$1,0),4,1,"contribution par jour-semaine")),"")</f>
        <v/>
      </c>
      <c r="D5920" s="4" t="str">
        <f>VLOOKUP(A5920,predictions!A:B,2,FALSE)</f>
        <v>22/06/2020</v>
      </c>
      <c r="E5920" s="4">
        <f t="shared" si="23"/>
        <v>44004</v>
      </c>
    </row>
    <row r="5921" spans="3:5" ht="13" x14ac:dyDescent="0.15">
      <c r="C5921" s="1" t="str">
        <f ca="1">IFERROR(INDIRECT(ADDRESS(MATCH(A5921,'contribution par jour-semaine'!A:A,0),MATCH(B5921,'contribution par jour-semaine'!$1:$1,0),4,1,"contribution par jour-semaine")),"")</f>
        <v/>
      </c>
      <c r="D5921" s="4" t="str">
        <f>VLOOKUP(A5921,predictions!A:B,2,FALSE)</f>
        <v>22/06/2020</v>
      </c>
      <c r="E5921" s="4">
        <f t="shared" si="23"/>
        <v>44004</v>
      </c>
    </row>
    <row r="5922" spans="3:5" ht="13" x14ac:dyDescent="0.15">
      <c r="C5922" s="1" t="str">
        <f ca="1">IFERROR(INDIRECT(ADDRESS(MATCH(A5922,'contribution par jour-semaine'!A:A,0),MATCH(B5922,'contribution par jour-semaine'!$1:$1,0),4,1,"contribution par jour-semaine")),"")</f>
        <v/>
      </c>
      <c r="D5922" s="4" t="str">
        <f>VLOOKUP(A5922,predictions!A:B,2,FALSE)</f>
        <v>22/06/2020</v>
      </c>
      <c r="E5922" s="4">
        <f t="shared" si="23"/>
        <v>44004</v>
      </c>
    </row>
    <row r="5923" spans="3:5" ht="13" x14ac:dyDescent="0.15">
      <c r="C5923" s="1" t="str">
        <f ca="1">IFERROR(INDIRECT(ADDRESS(MATCH(A5923,'contribution par jour-semaine'!A:A,0),MATCH(B5923,'contribution par jour-semaine'!$1:$1,0),4,1,"contribution par jour-semaine")),"")</f>
        <v/>
      </c>
      <c r="D5923" s="4" t="str">
        <f>VLOOKUP(A5923,predictions!A:B,2,FALSE)</f>
        <v>22/06/2020</v>
      </c>
      <c r="E5923" s="4">
        <f t="shared" si="23"/>
        <v>44004</v>
      </c>
    </row>
    <row r="5924" spans="3:5" ht="13" x14ac:dyDescent="0.15">
      <c r="C5924" s="1" t="str">
        <f ca="1">IFERROR(INDIRECT(ADDRESS(MATCH(A5924,'contribution par jour-semaine'!A:A,0),MATCH(B5924,'contribution par jour-semaine'!$1:$1,0),4,1,"contribution par jour-semaine")),"")</f>
        <v/>
      </c>
      <c r="D5924" s="4" t="str">
        <f>VLOOKUP(A5924,predictions!A:B,2,FALSE)</f>
        <v>22/06/2020</v>
      </c>
      <c r="E5924" s="4">
        <f t="shared" si="23"/>
        <v>44004</v>
      </c>
    </row>
    <row r="5925" spans="3:5" ht="13" x14ac:dyDescent="0.15">
      <c r="C5925" s="1" t="str">
        <f ca="1">IFERROR(INDIRECT(ADDRESS(MATCH(A5925,'contribution par jour-semaine'!A:A,0),MATCH(B5925,'contribution par jour-semaine'!$1:$1,0),4,1,"contribution par jour-semaine")),"")</f>
        <v/>
      </c>
      <c r="D5925" s="4" t="str">
        <f>VLOOKUP(A5925,predictions!A:B,2,FALSE)</f>
        <v>22/06/2020</v>
      </c>
      <c r="E5925" s="4">
        <f t="shared" si="23"/>
        <v>44004</v>
      </c>
    </row>
    <row r="5926" spans="3:5" ht="13" x14ac:dyDescent="0.15">
      <c r="C5926" s="1" t="str">
        <f ca="1">IFERROR(INDIRECT(ADDRESS(MATCH(A5926,'contribution par jour-semaine'!A:A,0),MATCH(B5926,'contribution par jour-semaine'!$1:$1,0),4,1,"contribution par jour-semaine")),"")</f>
        <v/>
      </c>
      <c r="D5926" s="4" t="str">
        <f>VLOOKUP(A5926,predictions!A:B,2,FALSE)</f>
        <v>22/06/2020</v>
      </c>
      <c r="E5926" s="4">
        <f t="shared" si="23"/>
        <v>44004</v>
      </c>
    </row>
    <row r="5927" spans="3:5" ht="13" x14ac:dyDescent="0.15">
      <c r="C5927" s="1" t="str">
        <f ca="1">IFERROR(INDIRECT(ADDRESS(MATCH(A5927,'contribution par jour-semaine'!A:A,0),MATCH(B5927,'contribution par jour-semaine'!$1:$1,0),4,1,"contribution par jour-semaine")),"")</f>
        <v/>
      </c>
      <c r="D5927" s="4" t="str">
        <f>VLOOKUP(A5927,predictions!A:B,2,FALSE)</f>
        <v>22/06/2020</v>
      </c>
      <c r="E5927" s="4">
        <f t="shared" si="23"/>
        <v>44004</v>
      </c>
    </row>
    <row r="5928" spans="3:5" ht="13" x14ac:dyDescent="0.15">
      <c r="C5928" s="1" t="str">
        <f ca="1">IFERROR(INDIRECT(ADDRESS(MATCH(A5928,'contribution par jour-semaine'!A:A,0),MATCH(B5928,'contribution par jour-semaine'!$1:$1,0),4,1,"contribution par jour-semaine")),"")</f>
        <v/>
      </c>
      <c r="D5928" s="4" t="str">
        <f>VLOOKUP(A5928,predictions!A:B,2,FALSE)</f>
        <v>22/06/2020</v>
      </c>
      <c r="E5928" s="4">
        <f t="shared" si="23"/>
        <v>44004</v>
      </c>
    </row>
    <row r="5929" spans="3:5" ht="13" x14ac:dyDescent="0.15">
      <c r="C5929" s="1" t="str">
        <f ca="1">IFERROR(INDIRECT(ADDRESS(MATCH(A5929,'contribution par jour-semaine'!A:A,0),MATCH(B5929,'contribution par jour-semaine'!$1:$1,0),4,1,"contribution par jour-semaine")),"")</f>
        <v/>
      </c>
      <c r="D5929" s="4" t="str">
        <f>VLOOKUP(A5929,predictions!A:B,2,FALSE)</f>
        <v>22/06/2020</v>
      </c>
      <c r="E5929" s="4">
        <f t="shared" si="23"/>
        <v>44004</v>
      </c>
    </row>
    <row r="5930" spans="3:5" ht="13" x14ac:dyDescent="0.15">
      <c r="C5930" s="1" t="str">
        <f ca="1">IFERROR(INDIRECT(ADDRESS(MATCH(A5930,'contribution par jour-semaine'!A:A,0),MATCH(B5930,'contribution par jour-semaine'!$1:$1,0),4,1,"contribution par jour-semaine")),"")</f>
        <v/>
      </c>
      <c r="D5930" s="4" t="str">
        <f>VLOOKUP(A5930,predictions!A:B,2,FALSE)</f>
        <v>22/06/2020</v>
      </c>
      <c r="E5930" s="4">
        <f t="shared" si="23"/>
        <v>44004</v>
      </c>
    </row>
    <row r="5931" spans="3:5" ht="13" x14ac:dyDescent="0.15">
      <c r="C5931" s="1" t="str">
        <f ca="1">IFERROR(INDIRECT(ADDRESS(MATCH(A5931,'contribution par jour-semaine'!A:A,0),MATCH(B5931,'contribution par jour-semaine'!$1:$1,0),4,1,"contribution par jour-semaine")),"")</f>
        <v/>
      </c>
      <c r="D5931" s="4" t="str">
        <f>VLOOKUP(A5931,predictions!A:B,2,FALSE)</f>
        <v>22/06/2020</v>
      </c>
      <c r="E5931" s="4">
        <f t="shared" si="23"/>
        <v>44004</v>
      </c>
    </row>
    <row r="5932" spans="3:5" ht="13" x14ac:dyDescent="0.15">
      <c r="C5932" s="1" t="str">
        <f ca="1">IFERROR(INDIRECT(ADDRESS(MATCH(A5932,'contribution par jour-semaine'!A:A,0),MATCH(B5932,'contribution par jour-semaine'!$1:$1,0),4,1,"contribution par jour-semaine")),"")</f>
        <v/>
      </c>
      <c r="D5932" s="4" t="str">
        <f>VLOOKUP(A5932,predictions!A:B,2,FALSE)</f>
        <v>22/06/2020</v>
      </c>
      <c r="E5932" s="4">
        <f t="shared" si="23"/>
        <v>44004</v>
      </c>
    </row>
    <row r="5933" spans="3:5" ht="13" x14ac:dyDescent="0.15">
      <c r="C5933" s="1" t="str">
        <f ca="1">IFERROR(INDIRECT(ADDRESS(MATCH(A5933,'contribution par jour-semaine'!A:A,0),MATCH(B5933,'contribution par jour-semaine'!$1:$1,0),4,1,"contribution par jour-semaine")),"")</f>
        <v/>
      </c>
      <c r="D5933" s="4" t="str">
        <f>VLOOKUP(A5933,predictions!A:B,2,FALSE)</f>
        <v>22/06/2020</v>
      </c>
      <c r="E5933" s="4">
        <f t="shared" si="23"/>
        <v>44004</v>
      </c>
    </row>
    <row r="5934" spans="3:5" ht="13" x14ac:dyDescent="0.15">
      <c r="C5934" s="1" t="str">
        <f ca="1">IFERROR(INDIRECT(ADDRESS(MATCH(A5934,'contribution par jour-semaine'!A:A,0),MATCH(B5934,'contribution par jour-semaine'!$1:$1,0),4,1,"contribution par jour-semaine")),"")</f>
        <v/>
      </c>
      <c r="D5934" s="4" t="str">
        <f>VLOOKUP(A5934,predictions!A:B,2,FALSE)</f>
        <v>22/06/2020</v>
      </c>
      <c r="E5934" s="4">
        <f t="shared" si="23"/>
        <v>44004</v>
      </c>
    </row>
    <row r="5935" spans="3:5" ht="13" x14ac:dyDescent="0.15">
      <c r="C5935" s="1" t="str">
        <f ca="1">IFERROR(INDIRECT(ADDRESS(MATCH(A5935,'contribution par jour-semaine'!A:A,0),MATCH(B5935,'contribution par jour-semaine'!$1:$1,0),4,1,"contribution par jour-semaine")),"")</f>
        <v/>
      </c>
      <c r="D5935" s="4" t="str">
        <f>VLOOKUP(A5935,predictions!A:B,2,FALSE)</f>
        <v>22/06/2020</v>
      </c>
      <c r="E5935" s="4">
        <f t="shared" si="23"/>
        <v>44004</v>
      </c>
    </row>
    <row r="5936" spans="3:5" ht="13" x14ac:dyDescent="0.15">
      <c r="C5936" s="1" t="str">
        <f ca="1">IFERROR(INDIRECT(ADDRESS(MATCH(A5936,'contribution par jour-semaine'!A:A,0),MATCH(B5936,'contribution par jour-semaine'!$1:$1,0),4,1,"contribution par jour-semaine")),"")</f>
        <v/>
      </c>
      <c r="D5936" s="4" t="str">
        <f>VLOOKUP(A5936,predictions!A:B,2,FALSE)</f>
        <v>22/06/2020</v>
      </c>
      <c r="E5936" s="4">
        <f t="shared" si="23"/>
        <v>44004</v>
      </c>
    </row>
    <row r="5937" spans="3:5" ht="13" x14ac:dyDescent="0.15">
      <c r="C5937" s="1" t="str">
        <f ca="1">IFERROR(INDIRECT(ADDRESS(MATCH(A5937,'contribution par jour-semaine'!A:A,0),MATCH(B5937,'contribution par jour-semaine'!$1:$1,0),4,1,"contribution par jour-semaine")),"")</f>
        <v/>
      </c>
      <c r="D5937" s="4" t="str">
        <f>VLOOKUP(A5937,predictions!A:B,2,FALSE)</f>
        <v>22/06/2020</v>
      </c>
      <c r="E5937" s="4">
        <f t="shared" si="23"/>
        <v>44004</v>
      </c>
    </row>
    <row r="5938" spans="3:5" ht="13" x14ac:dyDescent="0.15">
      <c r="C5938" s="1" t="str">
        <f ca="1">IFERROR(INDIRECT(ADDRESS(MATCH(A5938,'contribution par jour-semaine'!A:A,0),MATCH(B5938,'contribution par jour-semaine'!$1:$1,0),4,1,"contribution par jour-semaine")),"")</f>
        <v/>
      </c>
      <c r="D5938" s="4" t="str">
        <f>VLOOKUP(A5938,predictions!A:B,2,FALSE)</f>
        <v>22/06/2020</v>
      </c>
      <c r="E5938" s="4">
        <f t="shared" si="23"/>
        <v>44004</v>
      </c>
    </row>
    <row r="5939" spans="3:5" ht="13" x14ac:dyDescent="0.15">
      <c r="C5939" s="1" t="str">
        <f ca="1">IFERROR(INDIRECT(ADDRESS(MATCH(A5939,'contribution par jour-semaine'!A:A,0),MATCH(B5939,'contribution par jour-semaine'!$1:$1,0),4,1,"contribution par jour-semaine")),"")</f>
        <v/>
      </c>
      <c r="D5939" s="4" t="str">
        <f>VLOOKUP(A5939,predictions!A:B,2,FALSE)</f>
        <v>22/06/2020</v>
      </c>
      <c r="E5939" s="4">
        <f t="shared" si="23"/>
        <v>44004</v>
      </c>
    </row>
    <row r="5940" spans="3:5" ht="13" x14ac:dyDescent="0.15">
      <c r="C5940" s="1" t="str">
        <f ca="1">IFERROR(INDIRECT(ADDRESS(MATCH(A5940,'contribution par jour-semaine'!A:A,0),MATCH(B5940,'contribution par jour-semaine'!$1:$1,0),4,1,"contribution par jour-semaine")),"")</f>
        <v/>
      </c>
      <c r="D5940" s="4" t="str">
        <f>VLOOKUP(A5940,predictions!A:B,2,FALSE)</f>
        <v>22/06/2020</v>
      </c>
      <c r="E5940" s="4">
        <f t="shared" si="23"/>
        <v>44004</v>
      </c>
    </row>
    <row r="5941" spans="3:5" ht="13" x14ac:dyDescent="0.15">
      <c r="C5941" s="1" t="str">
        <f ca="1">IFERROR(INDIRECT(ADDRESS(MATCH(A5941,'contribution par jour-semaine'!A:A,0),MATCH(B5941,'contribution par jour-semaine'!$1:$1,0),4,1,"contribution par jour-semaine")),"")</f>
        <v/>
      </c>
      <c r="D5941" s="4" t="str">
        <f>VLOOKUP(A5941,predictions!A:B,2,FALSE)</f>
        <v>22/06/2020</v>
      </c>
      <c r="E5941" s="4">
        <f t="shared" si="23"/>
        <v>44004</v>
      </c>
    </row>
    <row r="5942" spans="3:5" ht="13" x14ac:dyDescent="0.15">
      <c r="C5942" s="1" t="str">
        <f ca="1">IFERROR(INDIRECT(ADDRESS(MATCH(A5942,'contribution par jour-semaine'!A:A,0),MATCH(B5942,'contribution par jour-semaine'!$1:$1,0),4,1,"contribution par jour-semaine")),"")</f>
        <v/>
      </c>
      <c r="D5942" s="4" t="str">
        <f>VLOOKUP(A5942,predictions!A:B,2,FALSE)</f>
        <v>22/06/2020</v>
      </c>
      <c r="E5942" s="4">
        <f t="shared" si="23"/>
        <v>44004</v>
      </c>
    </row>
    <row r="5943" spans="3:5" ht="13" x14ac:dyDescent="0.15">
      <c r="C5943" s="1" t="str">
        <f ca="1">IFERROR(INDIRECT(ADDRESS(MATCH(A5943,'contribution par jour-semaine'!A:A,0),MATCH(B5943,'contribution par jour-semaine'!$1:$1,0),4,1,"contribution par jour-semaine")),"")</f>
        <v/>
      </c>
      <c r="D5943" s="4" t="str">
        <f>VLOOKUP(A5943,predictions!A:B,2,FALSE)</f>
        <v>22/06/2020</v>
      </c>
      <c r="E5943" s="4">
        <f t="shared" si="23"/>
        <v>44004</v>
      </c>
    </row>
    <row r="5944" spans="3:5" ht="13" x14ac:dyDescent="0.15">
      <c r="C5944" s="1" t="str">
        <f ca="1">IFERROR(INDIRECT(ADDRESS(MATCH(A5944,'contribution par jour-semaine'!A:A,0),MATCH(B5944,'contribution par jour-semaine'!$1:$1,0),4,1,"contribution par jour-semaine")),"")</f>
        <v/>
      </c>
      <c r="D5944" s="4" t="str">
        <f>VLOOKUP(A5944,predictions!A:B,2,FALSE)</f>
        <v>22/06/2020</v>
      </c>
      <c r="E5944" s="4">
        <f t="shared" si="23"/>
        <v>44004</v>
      </c>
    </row>
    <row r="5945" spans="3:5" ht="13" x14ac:dyDescent="0.15">
      <c r="C5945" s="1" t="str">
        <f ca="1">IFERROR(INDIRECT(ADDRESS(MATCH(A5945,'contribution par jour-semaine'!A:A,0),MATCH(B5945,'contribution par jour-semaine'!$1:$1,0),4,1,"contribution par jour-semaine")),"")</f>
        <v/>
      </c>
      <c r="D5945" s="4" t="str">
        <f>VLOOKUP(A5945,predictions!A:B,2,FALSE)</f>
        <v>22/06/2020</v>
      </c>
      <c r="E5945" s="4">
        <f t="shared" si="23"/>
        <v>44004</v>
      </c>
    </row>
    <row r="5946" spans="3:5" ht="13" x14ac:dyDescent="0.15">
      <c r="C5946" s="1" t="str">
        <f ca="1">IFERROR(INDIRECT(ADDRESS(MATCH(A5946,'contribution par jour-semaine'!A:A,0),MATCH(B5946,'contribution par jour-semaine'!$1:$1,0),4,1,"contribution par jour-semaine")),"")</f>
        <v/>
      </c>
      <c r="D5946" s="4" t="str">
        <f>VLOOKUP(A5946,predictions!A:B,2,FALSE)</f>
        <v>22/06/2020</v>
      </c>
      <c r="E5946" s="4">
        <f t="shared" si="23"/>
        <v>44004</v>
      </c>
    </row>
    <row r="5947" spans="3:5" ht="13" x14ac:dyDescent="0.15">
      <c r="C5947" s="1" t="str">
        <f ca="1">IFERROR(INDIRECT(ADDRESS(MATCH(A5947,'contribution par jour-semaine'!A:A,0),MATCH(B5947,'contribution par jour-semaine'!$1:$1,0),4,1,"contribution par jour-semaine")),"")</f>
        <v/>
      </c>
      <c r="D5947" s="4" t="str">
        <f>VLOOKUP(A5947,predictions!A:B,2,FALSE)</f>
        <v>22/06/2020</v>
      </c>
      <c r="E5947" s="4">
        <f t="shared" si="23"/>
        <v>44004</v>
      </c>
    </row>
    <row r="5948" spans="3:5" ht="13" x14ac:dyDescent="0.15">
      <c r="C5948" s="1" t="str">
        <f ca="1">IFERROR(INDIRECT(ADDRESS(MATCH(A5948,'contribution par jour-semaine'!A:A,0),MATCH(B5948,'contribution par jour-semaine'!$1:$1,0),4,1,"contribution par jour-semaine")),"")</f>
        <v/>
      </c>
      <c r="D5948" s="4" t="str">
        <f>VLOOKUP(A5948,predictions!A:B,2,FALSE)</f>
        <v>22/06/2020</v>
      </c>
      <c r="E5948" s="4">
        <f t="shared" si="23"/>
        <v>44004</v>
      </c>
    </row>
    <row r="5949" spans="3:5" ht="13" x14ac:dyDescent="0.15">
      <c r="C5949" s="1" t="str">
        <f ca="1">IFERROR(INDIRECT(ADDRESS(MATCH(A5949,'contribution par jour-semaine'!A:A,0),MATCH(B5949,'contribution par jour-semaine'!$1:$1,0),4,1,"contribution par jour-semaine")),"")</f>
        <v/>
      </c>
      <c r="D5949" s="4" t="str">
        <f>VLOOKUP(A5949,predictions!A:B,2,FALSE)</f>
        <v>22/06/2020</v>
      </c>
      <c r="E5949" s="4">
        <f t="shared" si="23"/>
        <v>44004</v>
      </c>
    </row>
    <row r="5950" spans="3:5" ht="13" x14ac:dyDescent="0.15">
      <c r="C5950" s="1" t="str">
        <f ca="1">IFERROR(INDIRECT(ADDRESS(MATCH(A5950,'contribution par jour-semaine'!A:A,0),MATCH(B5950,'contribution par jour-semaine'!$1:$1,0),4,1,"contribution par jour-semaine")),"")</f>
        <v/>
      </c>
      <c r="D5950" s="4" t="str">
        <f>VLOOKUP(A5950,predictions!A:B,2,FALSE)</f>
        <v>22/06/2020</v>
      </c>
      <c r="E5950" s="4">
        <f t="shared" si="23"/>
        <v>44004</v>
      </c>
    </row>
    <row r="5951" spans="3:5" ht="13" x14ac:dyDescent="0.15">
      <c r="C5951" s="1" t="str">
        <f ca="1">IFERROR(INDIRECT(ADDRESS(MATCH(A5951,'contribution par jour-semaine'!A:A,0),MATCH(B5951,'contribution par jour-semaine'!$1:$1,0),4,1,"contribution par jour-semaine")),"")</f>
        <v/>
      </c>
      <c r="D5951" s="4" t="str">
        <f>VLOOKUP(A5951,predictions!A:B,2,FALSE)</f>
        <v>22/06/2020</v>
      </c>
      <c r="E5951" s="4">
        <f t="shared" si="23"/>
        <v>44004</v>
      </c>
    </row>
    <row r="5952" spans="3:5" ht="13" x14ac:dyDescent="0.15">
      <c r="C5952" s="1" t="str">
        <f ca="1">IFERROR(INDIRECT(ADDRESS(MATCH(A5952,'contribution par jour-semaine'!A:A,0),MATCH(B5952,'contribution par jour-semaine'!$1:$1,0),4,1,"contribution par jour-semaine")),"")</f>
        <v/>
      </c>
      <c r="D5952" s="4" t="str">
        <f>VLOOKUP(A5952,predictions!A:B,2,FALSE)</f>
        <v>22/06/2020</v>
      </c>
      <c r="E5952" s="4">
        <f t="shared" si="23"/>
        <v>44004</v>
      </c>
    </row>
    <row r="5953" spans="3:5" ht="13" x14ac:dyDescent="0.15">
      <c r="C5953" s="1" t="str">
        <f ca="1">IFERROR(INDIRECT(ADDRESS(MATCH(A5953,'contribution par jour-semaine'!A:A,0),MATCH(B5953,'contribution par jour-semaine'!$1:$1,0),4,1,"contribution par jour-semaine")),"")</f>
        <v/>
      </c>
      <c r="D5953" s="4" t="str">
        <f>VLOOKUP(A5953,predictions!A:B,2,FALSE)</f>
        <v>22/06/2020</v>
      </c>
      <c r="E5953" s="4">
        <f t="shared" si="23"/>
        <v>44004</v>
      </c>
    </row>
    <row r="5954" spans="3:5" ht="13" x14ac:dyDescent="0.15">
      <c r="C5954" s="1" t="str">
        <f ca="1">IFERROR(INDIRECT(ADDRESS(MATCH(A5954,'contribution par jour-semaine'!A:A,0),MATCH(B5954,'contribution par jour-semaine'!$1:$1,0),4,1,"contribution par jour-semaine")),"")</f>
        <v/>
      </c>
      <c r="D5954" s="4" t="str">
        <f>VLOOKUP(A5954,predictions!A:B,2,FALSE)</f>
        <v>22/06/2020</v>
      </c>
      <c r="E5954" s="4">
        <f t="shared" si="23"/>
        <v>44004</v>
      </c>
    </row>
    <row r="5955" spans="3:5" ht="13" x14ac:dyDescent="0.15">
      <c r="C5955" s="1" t="str">
        <f ca="1">IFERROR(INDIRECT(ADDRESS(MATCH(A5955,'contribution par jour-semaine'!A:A,0),MATCH(B5955,'contribution par jour-semaine'!$1:$1,0),4,1,"contribution par jour-semaine")),"")</f>
        <v/>
      </c>
      <c r="D5955" s="4" t="str">
        <f>VLOOKUP(A5955,predictions!A:B,2,FALSE)</f>
        <v>22/06/2020</v>
      </c>
      <c r="E5955" s="4">
        <f t="shared" si="23"/>
        <v>44004</v>
      </c>
    </row>
    <row r="5956" spans="3:5" ht="13" x14ac:dyDescent="0.15">
      <c r="C5956" s="1" t="str">
        <f ca="1">IFERROR(INDIRECT(ADDRESS(MATCH(A5956,'contribution par jour-semaine'!A:A,0),MATCH(B5956,'contribution par jour-semaine'!$1:$1,0),4,1,"contribution par jour-semaine")),"")</f>
        <v/>
      </c>
      <c r="D5956" s="4" t="str">
        <f>VLOOKUP(A5956,predictions!A:B,2,FALSE)</f>
        <v>22/06/2020</v>
      </c>
      <c r="E5956" s="4">
        <f t="shared" si="23"/>
        <v>44004</v>
      </c>
    </row>
    <row r="5957" spans="3:5" ht="13" x14ac:dyDescent="0.15">
      <c r="C5957" s="1" t="str">
        <f ca="1">IFERROR(INDIRECT(ADDRESS(MATCH(A5957,'contribution par jour-semaine'!A:A,0),MATCH(B5957,'contribution par jour-semaine'!$1:$1,0),4,1,"contribution par jour-semaine")),"")</f>
        <v/>
      </c>
      <c r="D5957" s="4" t="str">
        <f>VLOOKUP(A5957,predictions!A:B,2,FALSE)</f>
        <v>22/06/2020</v>
      </c>
      <c r="E5957" s="4">
        <f t="shared" si="23"/>
        <v>44004</v>
      </c>
    </row>
    <row r="5958" spans="3:5" ht="13" x14ac:dyDescent="0.15">
      <c r="C5958" s="1" t="str">
        <f ca="1">IFERROR(INDIRECT(ADDRESS(MATCH(A5958,'contribution par jour-semaine'!A:A,0),MATCH(B5958,'contribution par jour-semaine'!$1:$1,0),4,1,"contribution par jour-semaine")),"")</f>
        <v/>
      </c>
      <c r="D5958" s="4" t="str">
        <f>VLOOKUP(A5958,predictions!A:B,2,FALSE)</f>
        <v>22/06/2020</v>
      </c>
      <c r="E5958" s="4">
        <f t="shared" si="23"/>
        <v>44004</v>
      </c>
    </row>
    <row r="5959" spans="3:5" ht="13" x14ac:dyDescent="0.15">
      <c r="C5959" s="1" t="str">
        <f ca="1">IFERROR(INDIRECT(ADDRESS(MATCH(A5959,'contribution par jour-semaine'!A:A,0),MATCH(B5959,'contribution par jour-semaine'!$1:$1,0),4,1,"contribution par jour-semaine")),"")</f>
        <v/>
      </c>
      <c r="D5959" s="4" t="str">
        <f>VLOOKUP(A5959,predictions!A:B,2,FALSE)</f>
        <v>22/06/2020</v>
      </c>
      <c r="E5959" s="4">
        <f t="shared" si="23"/>
        <v>44004</v>
      </c>
    </row>
    <row r="5960" spans="3:5" ht="13" x14ac:dyDescent="0.15">
      <c r="C5960" s="1" t="str">
        <f ca="1">IFERROR(INDIRECT(ADDRESS(MATCH(A5960,'contribution par jour-semaine'!A:A,0),MATCH(B5960,'contribution par jour-semaine'!$1:$1,0),4,1,"contribution par jour-semaine")),"")</f>
        <v/>
      </c>
      <c r="D5960" s="4" t="str">
        <f>VLOOKUP(A5960,predictions!A:B,2,FALSE)</f>
        <v>22/06/2020</v>
      </c>
      <c r="E5960" s="4">
        <f t="shared" si="23"/>
        <v>44004</v>
      </c>
    </row>
    <row r="5961" spans="3:5" ht="13" x14ac:dyDescent="0.15">
      <c r="C5961" s="1" t="str">
        <f ca="1">IFERROR(INDIRECT(ADDRESS(MATCH(A5961,'contribution par jour-semaine'!A:A,0),MATCH(B5961,'contribution par jour-semaine'!$1:$1,0),4,1,"contribution par jour-semaine")),"")</f>
        <v/>
      </c>
      <c r="D5961" s="4" t="str">
        <f>VLOOKUP(A5961,predictions!A:B,2,FALSE)</f>
        <v>22/06/2020</v>
      </c>
      <c r="E5961" s="4">
        <f t="shared" si="23"/>
        <v>44004</v>
      </c>
    </row>
    <row r="5962" spans="3:5" ht="13" x14ac:dyDescent="0.15">
      <c r="C5962" s="1" t="str">
        <f ca="1">IFERROR(INDIRECT(ADDRESS(MATCH(A5962,'contribution par jour-semaine'!A:A,0),MATCH(B5962,'contribution par jour-semaine'!$1:$1,0),4,1,"contribution par jour-semaine")),"")</f>
        <v/>
      </c>
      <c r="D5962" s="4" t="str">
        <f>VLOOKUP(A5962,predictions!A:B,2,FALSE)</f>
        <v>22/06/2020</v>
      </c>
      <c r="E5962" s="4">
        <f t="shared" si="23"/>
        <v>44004</v>
      </c>
    </row>
    <row r="5963" spans="3:5" ht="13" x14ac:dyDescent="0.15">
      <c r="C5963" s="1" t="str">
        <f ca="1">IFERROR(INDIRECT(ADDRESS(MATCH(A5963,'contribution par jour-semaine'!A:A,0),MATCH(B5963,'contribution par jour-semaine'!$1:$1,0),4,1,"contribution par jour-semaine")),"")</f>
        <v/>
      </c>
      <c r="D5963" s="4" t="str">
        <f>VLOOKUP(A5963,predictions!A:B,2,FALSE)</f>
        <v>22/06/2020</v>
      </c>
      <c r="E5963" s="4">
        <f t="shared" si="23"/>
        <v>44004</v>
      </c>
    </row>
    <row r="5964" spans="3:5" ht="13" x14ac:dyDescent="0.15">
      <c r="C5964" s="1" t="str">
        <f ca="1">IFERROR(INDIRECT(ADDRESS(MATCH(A5964,'contribution par jour-semaine'!A:A,0),MATCH(B5964,'contribution par jour-semaine'!$1:$1,0),4,1,"contribution par jour-semaine")),"")</f>
        <v/>
      </c>
      <c r="D5964" s="4" t="str">
        <f>VLOOKUP(A5964,predictions!A:B,2,FALSE)</f>
        <v>22/06/2020</v>
      </c>
      <c r="E5964" s="4">
        <f t="shared" si="23"/>
        <v>44004</v>
      </c>
    </row>
    <row r="5965" spans="3:5" ht="13" x14ac:dyDescent="0.15">
      <c r="C5965" s="1" t="str">
        <f ca="1">IFERROR(INDIRECT(ADDRESS(MATCH(A5965,'contribution par jour-semaine'!A:A,0),MATCH(B5965,'contribution par jour-semaine'!$1:$1,0),4,1,"contribution par jour-semaine")),"")</f>
        <v/>
      </c>
      <c r="D5965" s="4" t="str">
        <f>VLOOKUP(A5965,predictions!A:B,2,FALSE)</f>
        <v>22/06/2020</v>
      </c>
      <c r="E5965" s="4">
        <f t="shared" si="23"/>
        <v>44004</v>
      </c>
    </row>
    <row r="5966" spans="3:5" ht="13" x14ac:dyDescent="0.15">
      <c r="C5966" s="1" t="str">
        <f ca="1">IFERROR(INDIRECT(ADDRESS(MATCH(A5966,'contribution par jour-semaine'!A:A,0),MATCH(B5966,'contribution par jour-semaine'!$1:$1,0),4,1,"contribution par jour-semaine")),"")</f>
        <v/>
      </c>
      <c r="D5966" s="4" t="str">
        <f>VLOOKUP(A5966,predictions!A:B,2,FALSE)</f>
        <v>22/06/2020</v>
      </c>
      <c r="E5966" s="4">
        <f t="shared" si="23"/>
        <v>44004</v>
      </c>
    </row>
    <row r="5967" spans="3:5" ht="13" x14ac:dyDescent="0.15">
      <c r="C5967" s="1" t="str">
        <f ca="1">IFERROR(INDIRECT(ADDRESS(MATCH(A5967,'contribution par jour-semaine'!A:A,0),MATCH(B5967,'contribution par jour-semaine'!$1:$1,0),4,1,"contribution par jour-semaine")),"")</f>
        <v/>
      </c>
      <c r="D5967" s="4" t="str">
        <f>VLOOKUP(A5967,predictions!A:B,2,FALSE)</f>
        <v>22/06/2020</v>
      </c>
      <c r="E5967" s="4">
        <f t="shared" si="23"/>
        <v>44004</v>
      </c>
    </row>
    <row r="5968" spans="3:5" ht="13" x14ac:dyDescent="0.15">
      <c r="C5968" s="1" t="str">
        <f ca="1">IFERROR(INDIRECT(ADDRESS(MATCH(A5968,'contribution par jour-semaine'!A:A,0),MATCH(B5968,'contribution par jour-semaine'!$1:$1,0),4,1,"contribution par jour-semaine")),"")</f>
        <v/>
      </c>
      <c r="D5968" s="4" t="str">
        <f>VLOOKUP(A5968,predictions!A:B,2,FALSE)</f>
        <v>22/06/2020</v>
      </c>
      <c r="E5968" s="4">
        <f t="shared" si="23"/>
        <v>44004</v>
      </c>
    </row>
    <row r="5969" spans="3:5" ht="13" x14ac:dyDescent="0.15">
      <c r="C5969" s="1" t="str">
        <f ca="1">IFERROR(INDIRECT(ADDRESS(MATCH(A5969,'contribution par jour-semaine'!A:A,0),MATCH(B5969,'contribution par jour-semaine'!$1:$1,0),4,1,"contribution par jour-semaine")),"")</f>
        <v/>
      </c>
      <c r="D5969" s="4" t="str">
        <f>VLOOKUP(A5969,predictions!A:B,2,FALSE)</f>
        <v>22/06/2020</v>
      </c>
      <c r="E5969" s="4">
        <f t="shared" si="23"/>
        <v>44004</v>
      </c>
    </row>
    <row r="5970" spans="3:5" ht="13" x14ac:dyDescent="0.15">
      <c r="C5970" s="1" t="str">
        <f ca="1">IFERROR(INDIRECT(ADDRESS(MATCH(A5970,'contribution par jour-semaine'!A:A,0),MATCH(B5970,'contribution par jour-semaine'!$1:$1,0),4,1,"contribution par jour-semaine")),"")</f>
        <v/>
      </c>
      <c r="D5970" s="4" t="str">
        <f>VLOOKUP(A5970,predictions!A:B,2,FALSE)</f>
        <v>22/06/2020</v>
      </c>
      <c r="E5970" s="4">
        <f t="shared" si="23"/>
        <v>44004</v>
      </c>
    </row>
    <row r="5971" spans="3:5" ht="13" x14ac:dyDescent="0.15">
      <c r="C5971" s="1" t="str">
        <f ca="1">IFERROR(INDIRECT(ADDRESS(MATCH(A5971,'contribution par jour-semaine'!A:A,0),MATCH(B5971,'contribution par jour-semaine'!$1:$1,0),4,1,"contribution par jour-semaine")),"")</f>
        <v/>
      </c>
      <c r="D5971" s="4" t="str">
        <f>VLOOKUP(A5971,predictions!A:B,2,FALSE)</f>
        <v>22/06/2020</v>
      </c>
      <c r="E5971" s="4">
        <f t="shared" si="23"/>
        <v>44004</v>
      </c>
    </row>
    <row r="5972" spans="3:5" ht="13" x14ac:dyDescent="0.15">
      <c r="C5972" s="1" t="str">
        <f ca="1">IFERROR(INDIRECT(ADDRESS(MATCH(A5972,'contribution par jour-semaine'!A:A,0),MATCH(B5972,'contribution par jour-semaine'!$1:$1,0),4,1,"contribution par jour-semaine")),"")</f>
        <v/>
      </c>
      <c r="D5972" s="4" t="str">
        <f>VLOOKUP(A5972,predictions!A:B,2,FALSE)</f>
        <v>22/06/2020</v>
      </c>
      <c r="E5972" s="4">
        <f t="shared" si="23"/>
        <v>44004</v>
      </c>
    </row>
    <row r="5973" spans="3:5" ht="13" x14ac:dyDescent="0.15">
      <c r="C5973" s="1" t="str">
        <f ca="1">IFERROR(INDIRECT(ADDRESS(MATCH(A5973,'contribution par jour-semaine'!A:A,0),MATCH(B5973,'contribution par jour-semaine'!$1:$1,0),4,1,"contribution par jour-semaine")),"")</f>
        <v/>
      </c>
      <c r="D5973" s="4" t="str">
        <f>VLOOKUP(A5973,predictions!A:B,2,FALSE)</f>
        <v>22/06/2020</v>
      </c>
      <c r="E5973" s="4">
        <f t="shared" si="23"/>
        <v>44004</v>
      </c>
    </row>
    <row r="5974" spans="3:5" ht="13" x14ac:dyDescent="0.15">
      <c r="C5974" s="1" t="str">
        <f ca="1">IFERROR(INDIRECT(ADDRESS(MATCH(A5974,'contribution par jour-semaine'!A:A,0),MATCH(B5974,'contribution par jour-semaine'!$1:$1,0),4,1,"contribution par jour-semaine")),"")</f>
        <v/>
      </c>
      <c r="D5974" s="4" t="str">
        <f>VLOOKUP(A5974,predictions!A:B,2,FALSE)</f>
        <v>22/06/2020</v>
      </c>
      <c r="E5974" s="4">
        <f t="shared" si="23"/>
        <v>44004</v>
      </c>
    </row>
    <row r="5975" spans="3:5" ht="13" x14ac:dyDescent="0.15">
      <c r="C5975" s="1" t="str">
        <f ca="1">IFERROR(INDIRECT(ADDRESS(MATCH(A5975,'contribution par jour-semaine'!A:A,0),MATCH(B5975,'contribution par jour-semaine'!$1:$1,0),4,1,"contribution par jour-semaine")),"")</f>
        <v/>
      </c>
      <c r="D5975" s="4" t="str">
        <f>VLOOKUP(A5975,predictions!A:B,2,FALSE)</f>
        <v>22/06/2020</v>
      </c>
      <c r="E5975" s="4">
        <f t="shared" si="23"/>
        <v>44004</v>
      </c>
    </row>
    <row r="5976" spans="3:5" ht="13" x14ac:dyDescent="0.15">
      <c r="C5976" s="1" t="str">
        <f ca="1">IFERROR(INDIRECT(ADDRESS(MATCH(A5976,'contribution par jour-semaine'!A:A,0),MATCH(B5976,'contribution par jour-semaine'!$1:$1,0),4,1,"contribution par jour-semaine")),"")</f>
        <v/>
      </c>
      <c r="D5976" s="4" t="str">
        <f>VLOOKUP(A5976,predictions!A:B,2,FALSE)</f>
        <v>22/06/2020</v>
      </c>
      <c r="E5976" s="4">
        <f t="shared" si="23"/>
        <v>44004</v>
      </c>
    </row>
    <row r="5977" spans="3:5" ht="13" x14ac:dyDescent="0.15">
      <c r="C5977" s="1" t="str">
        <f ca="1">IFERROR(INDIRECT(ADDRESS(MATCH(A5977,'contribution par jour-semaine'!A:A,0),MATCH(B5977,'contribution par jour-semaine'!$1:$1,0),4,1,"contribution par jour-semaine")),"")</f>
        <v/>
      </c>
      <c r="D5977" s="4" t="str">
        <f>VLOOKUP(A5977,predictions!A:B,2,FALSE)</f>
        <v>22/06/2020</v>
      </c>
      <c r="E5977" s="4">
        <f t="shared" si="23"/>
        <v>44004</v>
      </c>
    </row>
    <row r="5978" spans="3:5" ht="13" x14ac:dyDescent="0.15">
      <c r="C5978" s="1" t="str">
        <f ca="1">IFERROR(INDIRECT(ADDRESS(MATCH(A5978,'contribution par jour-semaine'!A:A,0),MATCH(B5978,'contribution par jour-semaine'!$1:$1,0),4,1,"contribution par jour-semaine")),"")</f>
        <v/>
      </c>
      <c r="D5978" s="4" t="str">
        <f>VLOOKUP(A5978,predictions!A:B,2,FALSE)</f>
        <v>22/06/2020</v>
      </c>
      <c r="E5978" s="4">
        <f t="shared" si="23"/>
        <v>44004</v>
      </c>
    </row>
    <row r="5979" spans="3:5" ht="13" x14ac:dyDescent="0.15">
      <c r="C5979" s="1" t="str">
        <f ca="1">IFERROR(INDIRECT(ADDRESS(MATCH(A5979,'contribution par jour-semaine'!A:A,0),MATCH(B5979,'contribution par jour-semaine'!$1:$1,0),4,1,"contribution par jour-semaine")),"")</f>
        <v/>
      </c>
      <c r="D5979" s="4" t="str">
        <f>VLOOKUP(A5979,predictions!A:B,2,FALSE)</f>
        <v>22/06/2020</v>
      </c>
      <c r="E5979" s="4">
        <f t="shared" si="23"/>
        <v>44004</v>
      </c>
    </row>
    <row r="5980" spans="3:5" ht="13" x14ac:dyDescent="0.15">
      <c r="C5980" s="1" t="str">
        <f ca="1">IFERROR(INDIRECT(ADDRESS(MATCH(A5980,'contribution par jour-semaine'!A:A,0),MATCH(B5980,'contribution par jour-semaine'!$1:$1,0),4,1,"contribution par jour-semaine")),"")</f>
        <v/>
      </c>
      <c r="D5980" s="4" t="str">
        <f>VLOOKUP(A5980,predictions!A:B,2,FALSE)</f>
        <v>22/06/2020</v>
      </c>
      <c r="E5980" s="4">
        <f t="shared" si="23"/>
        <v>44004</v>
      </c>
    </row>
    <row r="5981" spans="3:5" ht="13" x14ac:dyDescent="0.15">
      <c r="C5981" s="1" t="str">
        <f ca="1">IFERROR(INDIRECT(ADDRESS(MATCH(A5981,'contribution par jour-semaine'!A:A,0),MATCH(B5981,'contribution par jour-semaine'!$1:$1,0),4,1,"contribution par jour-semaine")),"")</f>
        <v/>
      </c>
      <c r="D5981" s="4" t="str">
        <f>VLOOKUP(A5981,predictions!A:B,2,FALSE)</f>
        <v>22/06/2020</v>
      </c>
      <c r="E5981" s="4">
        <f t="shared" si="23"/>
        <v>44004</v>
      </c>
    </row>
    <row r="5982" spans="3:5" ht="13" x14ac:dyDescent="0.15">
      <c r="C5982" s="1" t="str">
        <f ca="1">IFERROR(INDIRECT(ADDRESS(MATCH(A5982,'contribution par jour-semaine'!A:A,0),MATCH(B5982,'contribution par jour-semaine'!$1:$1,0),4,1,"contribution par jour-semaine")),"")</f>
        <v/>
      </c>
      <c r="D5982" s="4" t="str">
        <f>VLOOKUP(A5982,predictions!A:B,2,FALSE)</f>
        <v>22/06/2020</v>
      </c>
      <c r="E5982" s="4">
        <f t="shared" si="23"/>
        <v>44004</v>
      </c>
    </row>
    <row r="5983" spans="3:5" ht="13" x14ac:dyDescent="0.15">
      <c r="C5983" s="1" t="str">
        <f ca="1">IFERROR(INDIRECT(ADDRESS(MATCH(A5983,'contribution par jour-semaine'!A:A,0),MATCH(B5983,'contribution par jour-semaine'!$1:$1,0),4,1,"contribution par jour-semaine")),"")</f>
        <v/>
      </c>
      <c r="D5983" s="4" t="str">
        <f>VLOOKUP(A5983,predictions!A:B,2,FALSE)</f>
        <v>22/06/2020</v>
      </c>
      <c r="E5983" s="4">
        <f t="shared" si="23"/>
        <v>44004</v>
      </c>
    </row>
    <row r="5984" spans="3:5" ht="13" x14ac:dyDescent="0.15">
      <c r="C5984" s="1" t="str">
        <f ca="1">IFERROR(INDIRECT(ADDRESS(MATCH(A5984,'contribution par jour-semaine'!A:A,0),MATCH(B5984,'contribution par jour-semaine'!$1:$1,0),4,1,"contribution par jour-semaine")),"")</f>
        <v/>
      </c>
      <c r="D5984" s="4" t="str">
        <f>VLOOKUP(A5984,predictions!A:B,2,FALSE)</f>
        <v>22/06/2020</v>
      </c>
      <c r="E5984" s="4">
        <f t="shared" si="23"/>
        <v>44004</v>
      </c>
    </row>
    <row r="5985" spans="3:5" ht="13" x14ac:dyDescent="0.15">
      <c r="C5985" s="1" t="str">
        <f ca="1">IFERROR(INDIRECT(ADDRESS(MATCH(A5985,'contribution par jour-semaine'!A:A,0),MATCH(B5985,'contribution par jour-semaine'!$1:$1,0),4,1,"contribution par jour-semaine")),"")</f>
        <v/>
      </c>
      <c r="D5985" s="4" t="str">
        <f>VLOOKUP(A5985,predictions!A:B,2,FALSE)</f>
        <v>22/06/2020</v>
      </c>
      <c r="E5985" s="4">
        <f t="shared" si="23"/>
        <v>44004</v>
      </c>
    </row>
    <row r="5986" spans="3:5" ht="13" x14ac:dyDescent="0.15">
      <c r="C5986" s="1" t="str">
        <f ca="1">IFERROR(INDIRECT(ADDRESS(MATCH(A5986,'contribution par jour-semaine'!A:A,0),MATCH(B5986,'contribution par jour-semaine'!$1:$1,0),4,1,"contribution par jour-semaine")),"")</f>
        <v/>
      </c>
      <c r="D5986" s="4" t="str">
        <f>VLOOKUP(A5986,predictions!A:B,2,FALSE)</f>
        <v>22/06/2020</v>
      </c>
      <c r="E5986" s="4">
        <f t="shared" si="23"/>
        <v>44004</v>
      </c>
    </row>
    <row r="5987" spans="3:5" ht="13" x14ac:dyDescent="0.15">
      <c r="C5987" s="1" t="str">
        <f ca="1">IFERROR(INDIRECT(ADDRESS(MATCH(A5987,'contribution par jour-semaine'!A:A,0),MATCH(B5987,'contribution par jour-semaine'!$1:$1,0),4,1,"contribution par jour-semaine")),"")</f>
        <v/>
      </c>
      <c r="D5987" s="4" t="str">
        <f>VLOOKUP(A5987,predictions!A:B,2,FALSE)</f>
        <v>22/06/2020</v>
      </c>
      <c r="E5987" s="4">
        <f t="shared" si="23"/>
        <v>44004</v>
      </c>
    </row>
    <row r="5988" spans="3:5" ht="13" x14ac:dyDescent="0.15">
      <c r="C5988" s="1" t="str">
        <f ca="1">IFERROR(INDIRECT(ADDRESS(MATCH(A5988,'contribution par jour-semaine'!A:A,0),MATCH(B5988,'contribution par jour-semaine'!$1:$1,0),4,1,"contribution par jour-semaine")),"")</f>
        <v/>
      </c>
      <c r="D5988" s="4" t="str">
        <f>VLOOKUP(A5988,predictions!A:B,2,FALSE)</f>
        <v>22/06/2020</v>
      </c>
      <c r="E5988" s="4">
        <f t="shared" si="23"/>
        <v>44004</v>
      </c>
    </row>
    <row r="5989" spans="3:5" ht="13" x14ac:dyDescent="0.15">
      <c r="C5989" s="1" t="str">
        <f ca="1">IFERROR(INDIRECT(ADDRESS(MATCH(A5989,'contribution par jour-semaine'!A:A,0),MATCH(B5989,'contribution par jour-semaine'!$1:$1,0),4,1,"contribution par jour-semaine")),"")</f>
        <v/>
      </c>
      <c r="D5989" s="4" t="str">
        <f>VLOOKUP(A5989,predictions!A:B,2,FALSE)</f>
        <v>22/06/2020</v>
      </c>
      <c r="E5989" s="4">
        <f t="shared" si="23"/>
        <v>44004</v>
      </c>
    </row>
    <row r="5990" spans="3:5" ht="13" x14ac:dyDescent="0.15">
      <c r="C5990" s="1" t="str">
        <f ca="1">IFERROR(INDIRECT(ADDRESS(MATCH(A5990,'contribution par jour-semaine'!A:A,0),MATCH(B5990,'contribution par jour-semaine'!$1:$1,0),4,1,"contribution par jour-semaine")),"")</f>
        <v/>
      </c>
      <c r="D5990" s="4" t="str">
        <f>VLOOKUP(A5990,predictions!A:B,2,FALSE)</f>
        <v>22/06/2020</v>
      </c>
      <c r="E5990" s="4">
        <f t="shared" si="23"/>
        <v>44004</v>
      </c>
    </row>
    <row r="5991" spans="3:5" ht="13" x14ac:dyDescent="0.15">
      <c r="C5991" s="1" t="str">
        <f ca="1">IFERROR(INDIRECT(ADDRESS(MATCH(A5991,'contribution par jour-semaine'!A:A,0),MATCH(B5991,'contribution par jour-semaine'!$1:$1,0),4,1,"contribution par jour-semaine")),"")</f>
        <v/>
      </c>
      <c r="D5991" s="4" t="str">
        <f>VLOOKUP(A5991,predictions!A:B,2,FALSE)</f>
        <v>22/06/2020</v>
      </c>
      <c r="E5991" s="4">
        <f t="shared" si="23"/>
        <v>44004</v>
      </c>
    </row>
    <row r="5992" spans="3:5" ht="13" x14ac:dyDescent="0.15">
      <c r="C5992" s="1" t="str">
        <f ca="1">IFERROR(INDIRECT(ADDRESS(MATCH(A5992,'contribution par jour-semaine'!A:A,0),MATCH(B5992,'contribution par jour-semaine'!$1:$1,0),4,1,"contribution par jour-semaine")),"")</f>
        <v/>
      </c>
      <c r="D5992" s="4" t="str">
        <f>VLOOKUP(A5992,predictions!A:B,2,FALSE)</f>
        <v>22/06/2020</v>
      </c>
      <c r="E5992" s="4">
        <f t="shared" si="23"/>
        <v>44004</v>
      </c>
    </row>
    <row r="5993" spans="3:5" ht="13" x14ac:dyDescent="0.15">
      <c r="C5993" s="1" t="str">
        <f ca="1">IFERROR(INDIRECT(ADDRESS(MATCH(A5993,'contribution par jour-semaine'!A:A,0),MATCH(B5993,'contribution par jour-semaine'!$1:$1,0),4,1,"contribution par jour-semaine")),"")</f>
        <v/>
      </c>
      <c r="D5993" s="4" t="str">
        <f>VLOOKUP(A5993,predictions!A:B,2,FALSE)</f>
        <v>22/06/2020</v>
      </c>
      <c r="E5993" s="4">
        <f t="shared" si="23"/>
        <v>44004</v>
      </c>
    </row>
    <row r="5994" spans="3:5" ht="13" x14ac:dyDescent="0.15">
      <c r="C5994" s="1" t="str">
        <f ca="1">IFERROR(INDIRECT(ADDRESS(MATCH(A5994,'contribution par jour-semaine'!A:A,0),MATCH(B5994,'contribution par jour-semaine'!$1:$1,0),4,1,"contribution par jour-semaine")),"")</f>
        <v/>
      </c>
      <c r="D5994" s="4" t="str">
        <f>VLOOKUP(A5994,predictions!A:B,2,FALSE)</f>
        <v>22/06/2020</v>
      </c>
      <c r="E5994" s="4">
        <f t="shared" si="23"/>
        <v>44004</v>
      </c>
    </row>
    <row r="5995" spans="3:5" ht="13" x14ac:dyDescent="0.15">
      <c r="C5995" s="1" t="str">
        <f ca="1">IFERROR(INDIRECT(ADDRESS(MATCH(A5995,'contribution par jour-semaine'!A:A,0),MATCH(B5995,'contribution par jour-semaine'!$1:$1,0),4,1,"contribution par jour-semaine")),"")</f>
        <v/>
      </c>
      <c r="D5995" s="4" t="str">
        <f>VLOOKUP(A5995,predictions!A:B,2,FALSE)</f>
        <v>22/06/2020</v>
      </c>
      <c r="E5995" s="4">
        <f t="shared" si="23"/>
        <v>44004</v>
      </c>
    </row>
    <row r="5996" spans="3:5" ht="13" x14ac:dyDescent="0.15">
      <c r="C5996" s="1" t="str">
        <f ca="1">IFERROR(INDIRECT(ADDRESS(MATCH(A5996,'contribution par jour-semaine'!A:A,0),MATCH(B5996,'contribution par jour-semaine'!$1:$1,0),4,1,"contribution par jour-semaine")),"")</f>
        <v/>
      </c>
      <c r="D5996" s="4" t="str">
        <f>VLOOKUP(A5996,predictions!A:B,2,FALSE)</f>
        <v>22/06/2020</v>
      </c>
      <c r="E5996" s="4">
        <f t="shared" si="23"/>
        <v>44004</v>
      </c>
    </row>
    <row r="5997" spans="3:5" ht="13" x14ac:dyDescent="0.15">
      <c r="C5997" s="1" t="str">
        <f ca="1">IFERROR(INDIRECT(ADDRESS(MATCH(A5997,'contribution par jour-semaine'!A:A,0),MATCH(B5997,'contribution par jour-semaine'!$1:$1,0),4,1,"contribution par jour-semaine")),"")</f>
        <v/>
      </c>
      <c r="D5997" s="4" t="str">
        <f>VLOOKUP(A5997,predictions!A:B,2,FALSE)</f>
        <v>22/06/2020</v>
      </c>
      <c r="E5997" s="4">
        <f t="shared" si="23"/>
        <v>44004</v>
      </c>
    </row>
    <row r="5998" spans="3:5" ht="13" x14ac:dyDescent="0.15">
      <c r="C5998" s="1" t="str">
        <f ca="1">IFERROR(INDIRECT(ADDRESS(MATCH(A5998,'contribution par jour-semaine'!A:A,0),MATCH(B5998,'contribution par jour-semaine'!$1:$1,0),4,1,"contribution par jour-semaine")),"")</f>
        <v/>
      </c>
      <c r="D5998" s="4" t="str">
        <f>VLOOKUP(A5998,predictions!A:B,2,FALSE)</f>
        <v>22/06/2020</v>
      </c>
      <c r="E5998" s="4">
        <f t="shared" si="23"/>
        <v>44004</v>
      </c>
    </row>
    <row r="5999" spans="3:5" ht="13" x14ac:dyDescent="0.15">
      <c r="C5999" s="1" t="str">
        <f ca="1">IFERROR(INDIRECT(ADDRESS(MATCH(A5999,'contribution par jour-semaine'!A:A,0),MATCH(B5999,'contribution par jour-semaine'!$1:$1,0),4,1,"contribution par jour-semaine")),"")</f>
        <v/>
      </c>
      <c r="D5999" s="4" t="str">
        <f>VLOOKUP(A5999,predictions!A:B,2,FALSE)</f>
        <v>22/06/2020</v>
      </c>
      <c r="E5999" s="4">
        <f t="shared" si="23"/>
        <v>44004</v>
      </c>
    </row>
    <row r="6000" spans="3:5" ht="13" x14ac:dyDescent="0.15">
      <c r="C6000" s="1" t="str">
        <f ca="1">IFERROR(INDIRECT(ADDRESS(MATCH(A6000,'contribution par jour-semaine'!A:A,0),MATCH(B6000,'contribution par jour-semaine'!$1:$1,0),4,1,"contribution par jour-semaine")),"")</f>
        <v/>
      </c>
      <c r="D6000" s="4" t="str">
        <f>VLOOKUP(A6000,predictions!A:B,2,FALSE)</f>
        <v>22/06/2020</v>
      </c>
      <c r="E6000" s="4">
        <f t="shared" si="23"/>
        <v>44004</v>
      </c>
    </row>
    <row r="6001" spans="3:5" ht="13" x14ac:dyDescent="0.15">
      <c r="C6001" s="1" t="str">
        <f ca="1">IFERROR(INDIRECT(ADDRESS(MATCH(A6001,'contribution par jour-semaine'!A:A,0),MATCH(B6001,'contribution par jour-semaine'!$1:$1,0),4,1,"contribution par jour-semaine")),"")</f>
        <v/>
      </c>
      <c r="D6001" s="4" t="str">
        <f>VLOOKUP(A6001,predictions!A:B,2,FALSE)</f>
        <v>22/06/2020</v>
      </c>
      <c r="E6001" s="4">
        <f t="shared" si="23"/>
        <v>44004</v>
      </c>
    </row>
    <row r="6002" spans="3:5" ht="13" x14ac:dyDescent="0.15">
      <c r="C6002" s="1" t="str">
        <f ca="1">IFERROR(INDIRECT(ADDRESS(MATCH(A6002,'contribution par jour-semaine'!A:A,0),MATCH(B6002,'contribution par jour-semaine'!$1:$1,0),4,1,"contribution par jour-semaine")),"")</f>
        <v/>
      </c>
      <c r="D6002" s="4" t="str">
        <f>VLOOKUP(A6002,predictions!A:B,2,FALSE)</f>
        <v>22/06/2020</v>
      </c>
      <c r="E6002" s="4">
        <f t="shared" si="23"/>
        <v>44004</v>
      </c>
    </row>
    <row r="6003" spans="3:5" ht="13" x14ac:dyDescent="0.15">
      <c r="C6003" s="1" t="str">
        <f ca="1">IFERROR(INDIRECT(ADDRESS(MATCH(A6003,'contribution par jour-semaine'!A:A,0),MATCH(B6003,'contribution par jour-semaine'!$1:$1,0),4,1,"contribution par jour-semaine")),"")</f>
        <v/>
      </c>
      <c r="D6003" s="4" t="str">
        <f>VLOOKUP(A6003,predictions!A:B,2,FALSE)</f>
        <v>22/06/2020</v>
      </c>
      <c r="E6003" s="4">
        <f t="shared" si="23"/>
        <v>44004</v>
      </c>
    </row>
    <row r="6004" spans="3:5" ht="13" x14ac:dyDescent="0.15">
      <c r="C6004" s="1" t="str">
        <f ca="1">IFERROR(INDIRECT(ADDRESS(MATCH(A6004,'contribution par jour-semaine'!A:A,0),MATCH(B6004,'contribution par jour-semaine'!$1:$1,0),4,1,"contribution par jour-semaine")),"")</f>
        <v/>
      </c>
      <c r="D6004" s="4" t="str">
        <f>VLOOKUP(A6004,predictions!A:B,2,FALSE)</f>
        <v>22/06/2020</v>
      </c>
      <c r="E6004" s="4">
        <f t="shared" si="23"/>
        <v>44004</v>
      </c>
    </row>
    <row r="6005" spans="3:5" ht="13" x14ac:dyDescent="0.15">
      <c r="C6005" s="1" t="str">
        <f ca="1">IFERROR(INDIRECT(ADDRESS(MATCH(A6005,'contribution par jour-semaine'!A:A,0),MATCH(B6005,'contribution par jour-semaine'!$1:$1,0),4,1,"contribution par jour-semaine")),"")</f>
        <v/>
      </c>
      <c r="D6005" s="4" t="str">
        <f>VLOOKUP(A6005,predictions!A:B,2,FALSE)</f>
        <v>22/06/2020</v>
      </c>
      <c r="E6005" s="4">
        <f t="shared" si="23"/>
        <v>44004</v>
      </c>
    </row>
    <row r="6006" spans="3:5" ht="13" x14ac:dyDescent="0.15">
      <c r="C6006" s="1" t="str">
        <f ca="1">IFERROR(INDIRECT(ADDRESS(MATCH(A6006,'contribution par jour-semaine'!A:A,0),MATCH(B6006,'contribution par jour-semaine'!$1:$1,0),4,1,"contribution par jour-semaine")),"")</f>
        <v/>
      </c>
      <c r="D6006" s="4" t="str">
        <f>VLOOKUP(A6006,predictions!A:B,2,FALSE)</f>
        <v>22/06/2020</v>
      </c>
      <c r="E6006" s="4">
        <f t="shared" si="23"/>
        <v>44004</v>
      </c>
    </row>
    <row r="6007" spans="3:5" ht="13" x14ac:dyDescent="0.15">
      <c r="C6007" s="1" t="str">
        <f ca="1">IFERROR(INDIRECT(ADDRESS(MATCH(A6007,'contribution par jour-semaine'!A:A,0),MATCH(B6007,'contribution par jour-semaine'!$1:$1,0),4,1,"contribution par jour-semaine")),"")</f>
        <v/>
      </c>
      <c r="D6007" s="4" t="str">
        <f>VLOOKUP(A6007,predictions!A:B,2,FALSE)</f>
        <v>22/06/2020</v>
      </c>
      <c r="E6007" s="4">
        <f t="shared" si="23"/>
        <v>44004</v>
      </c>
    </row>
    <row r="6008" spans="3:5" ht="13" x14ac:dyDescent="0.15">
      <c r="C6008" s="1" t="str">
        <f ca="1">IFERROR(INDIRECT(ADDRESS(MATCH(A6008,'contribution par jour-semaine'!A:A,0),MATCH(B6008,'contribution par jour-semaine'!$1:$1,0),4,1,"contribution par jour-semaine")),"")</f>
        <v/>
      </c>
      <c r="D6008" s="4" t="str">
        <f>VLOOKUP(A6008,predictions!A:B,2,FALSE)</f>
        <v>22/06/2020</v>
      </c>
      <c r="E6008" s="4">
        <f t="shared" si="23"/>
        <v>44004</v>
      </c>
    </row>
    <row r="6009" spans="3:5" ht="13" x14ac:dyDescent="0.15">
      <c r="C6009" s="1" t="str">
        <f ca="1">IFERROR(INDIRECT(ADDRESS(MATCH(A6009,'contribution par jour-semaine'!A:A,0),MATCH(B6009,'contribution par jour-semaine'!$1:$1,0),4,1,"contribution par jour-semaine")),"")</f>
        <v/>
      </c>
      <c r="D6009" s="4" t="str">
        <f>VLOOKUP(A6009,predictions!A:B,2,FALSE)</f>
        <v>22/06/2020</v>
      </c>
      <c r="E6009" s="4">
        <f t="shared" si="23"/>
        <v>44004</v>
      </c>
    </row>
    <row r="6010" spans="3:5" ht="13" x14ac:dyDescent="0.15">
      <c r="C6010" s="1" t="str">
        <f ca="1">IFERROR(INDIRECT(ADDRESS(MATCH(A6010,'contribution par jour-semaine'!A:A,0),MATCH(B6010,'contribution par jour-semaine'!$1:$1,0),4,1,"contribution par jour-semaine")),"")</f>
        <v/>
      </c>
      <c r="D6010" s="4" t="str">
        <f>VLOOKUP(A6010,predictions!A:B,2,FALSE)</f>
        <v>22/06/2020</v>
      </c>
      <c r="E6010" s="4">
        <f t="shared" si="23"/>
        <v>44004</v>
      </c>
    </row>
    <row r="6011" spans="3:5" ht="13" x14ac:dyDescent="0.15">
      <c r="C6011" s="1" t="str">
        <f ca="1">IFERROR(INDIRECT(ADDRESS(MATCH(A6011,'contribution par jour-semaine'!A:A,0),MATCH(B6011,'contribution par jour-semaine'!$1:$1,0),4,1,"contribution par jour-semaine")),"")</f>
        <v/>
      </c>
      <c r="D6011" s="4" t="str">
        <f>VLOOKUP(A6011,predictions!A:B,2,FALSE)</f>
        <v>22/06/2020</v>
      </c>
      <c r="E6011" s="4">
        <f t="shared" si="23"/>
        <v>44004</v>
      </c>
    </row>
    <row r="6012" spans="3:5" ht="13" x14ac:dyDescent="0.15">
      <c r="C6012" s="1" t="str">
        <f ca="1">IFERROR(INDIRECT(ADDRESS(MATCH(A6012,'contribution par jour-semaine'!A:A,0),MATCH(B6012,'contribution par jour-semaine'!$1:$1,0),4,1,"contribution par jour-semaine")),"")</f>
        <v/>
      </c>
      <c r="D6012" s="4" t="str">
        <f>VLOOKUP(A6012,predictions!A:B,2,FALSE)</f>
        <v>22/06/2020</v>
      </c>
      <c r="E6012" s="4">
        <f t="shared" si="23"/>
        <v>44004</v>
      </c>
    </row>
    <row r="6013" spans="3:5" ht="13" x14ac:dyDescent="0.15">
      <c r="C6013" s="1" t="str">
        <f ca="1">IFERROR(INDIRECT(ADDRESS(MATCH(A6013,'contribution par jour-semaine'!A:A,0),MATCH(B6013,'contribution par jour-semaine'!$1:$1,0),4,1,"contribution par jour-semaine")),"")</f>
        <v/>
      </c>
      <c r="D6013" s="4" t="str">
        <f>VLOOKUP(A6013,predictions!A:B,2,FALSE)</f>
        <v>22/06/2020</v>
      </c>
      <c r="E6013" s="4">
        <f t="shared" si="23"/>
        <v>44004</v>
      </c>
    </row>
    <row r="6014" spans="3:5" ht="13" x14ac:dyDescent="0.15">
      <c r="C6014" s="1" t="str">
        <f ca="1">IFERROR(INDIRECT(ADDRESS(MATCH(A6014,'contribution par jour-semaine'!A:A,0),MATCH(B6014,'contribution par jour-semaine'!$1:$1,0),4,1,"contribution par jour-semaine")),"")</f>
        <v/>
      </c>
      <c r="D6014" s="4" t="str">
        <f>VLOOKUP(A6014,predictions!A:B,2,FALSE)</f>
        <v>22/06/2020</v>
      </c>
      <c r="E6014" s="4">
        <f t="shared" si="23"/>
        <v>44004</v>
      </c>
    </row>
    <row r="6015" spans="3:5" ht="13" x14ac:dyDescent="0.15">
      <c r="C6015" s="1" t="str">
        <f ca="1">IFERROR(INDIRECT(ADDRESS(MATCH(A6015,'contribution par jour-semaine'!A:A,0),MATCH(B6015,'contribution par jour-semaine'!$1:$1,0),4,1,"contribution par jour-semaine")),"")</f>
        <v/>
      </c>
      <c r="D6015" s="4" t="str">
        <f>VLOOKUP(A6015,predictions!A:B,2,FALSE)</f>
        <v>22/06/2020</v>
      </c>
      <c r="E6015" s="4">
        <f t="shared" si="23"/>
        <v>44004</v>
      </c>
    </row>
    <row r="6016" spans="3:5" ht="13" x14ac:dyDescent="0.15">
      <c r="C6016" s="1" t="str">
        <f ca="1">IFERROR(INDIRECT(ADDRESS(MATCH(A6016,'contribution par jour-semaine'!A:A,0),MATCH(B6016,'contribution par jour-semaine'!$1:$1,0),4,1,"contribution par jour-semaine")),"")</f>
        <v/>
      </c>
      <c r="D6016" s="4" t="str">
        <f>VLOOKUP(A6016,predictions!A:B,2,FALSE)</f>
        <v>22/06/2020</v>
      </c>
      <c r="E6016" s="4">
        <f t="shared" si="23"/>
        <v>44004</v>
      </c>
    </row>
    <row r="6017" spans="3:5" ht="13" x14ac:dyDescent="0.15">
      <c r="C6017" s="1" t="str">
        <f ca="1">IFERROR(INDIRECT(ADDRESS(MATCH(A6017,'contribution par jour-semaine'!A:A,0),MATCH(B6017,'contribution par jour-semaine'!$1:$1,0),4,1,"contribution par jour-semaine")),"")</f>
        <v/>
      </c>
      <c r="D6017" s="4" t="str">
        <f>VLOOKUP(A6017,predictions!A:B,2,FALSE)</f>
        <v>22/06/2020</v>
      </c>
      <c r="E6017" s="4">
        <f t="shared" si="23"/>
        <v>44004</v>
      </c>
    </row>
    <row r="6018" spans="3:5" ht="13" x14ac:dyDescent="0.15">
      <c r="C6018" s="1" t="str">
        <f ca="1">IFERROR(INDIRECT(ADDRESS(MATCH(A6018,'contribution par jour-semaine'!A:A,0),MATCH(B6018,'contribution par jour-semaine'!$1:$1,0),4,1,"contribution par jour-semaine")),"")</f>
        <v/>
      </c>
      <c r="D6018" s="4" t="str">
        <f>VLOOKUP(A6018,predictions!A:B,2,FALSE)</f>
        <v>22/06/2020</v>
      </c>
      <c r="E6018" s="4">
        <f t="shared" si="23"/>
        <v>44004</v>
      </c>
    </row>
    <row r="6019" spans="3:5" ht="13" x14ac:dyDescent="0.15">
      <c r="C6019" s="1" t="str">
        <f ca="1">IFERROR(INDIRECT(ADDRESS(MATCH(A6019,'contribution par jour-semaine'!A:A,0),MATCH(B6019,'contribution par jour-semaine'!$1:$1,0),4,1,"contribution par jour-semaine")),"")</f>
        <v/>
      </c>
      <c r="D6019" s="4" t="str">
        <f>VLOOKUP(A6019,predictions!A:B,2,FALSE)</f>
        <v>22/06/2020</v>
      </c>
      <c r="E6019" s="4">
        <f t="shared" si="23"/>
        <v>44004</v>
      </c>
    </row>
    <row r="6020" spans="3:5" ht="13" x14ac:dyDescent="0.15">
      <c r="C6020" s="1" t="str">
        <f ca="1">IFERROR(INDIRECT(ADDRESS(MATCH(A6020,'contribution par jour-semaine'!A:A,0),MATCH(B6020,'contribution par jour-semaine'!$1:$1,0),4,1,"contribution par jour-semaine")),"")</f>
        <v/>
      </c>
      <c r="D6020" s="4" t="str">
        <f>VLOOKUP(A6020,predictions!A:B,2,FALSE)</f>
        <v>22/06/2020</v>
      </c>
      <c r="E6020" s="4">
        <f t="shared" si="23"/>
        <v>44004</v>
      </c>
    </row>
    <row r="6021" spans="3:5" ht="13" x14ac:dyDescent="0.15">
      <c r="C6021" s="1" t="str">
        <f ca="1">IFERROR(INDIRECT(ADDRESS(MATCH(A6021,'contribution par jour-semaine'!A:A,0),MATCH(B6021,'contribution par jour-semaine'!$1:$1,0),4,1,"contribution par jour-semaine")),"")</f>
        <v/>
      </c>
      <c r="D6021" s="4" t="str">
        <f>VLOOKUP(A6021,predictions!A:B,2,FALSE)</f>
        <v>22/06/2020</v>
      </c>
      <c r="E6021" s="4">
        <f t="shared" si="23"/>
        <v>44004</v>
      </c>
    </row>
    <row r="6022" spans="3:5" ht="13" x14ac:dyDescent="0.15">
      <c r="C6022" s="1" t="str">
        <f ca="1">IFERROR(INDIRECT(ADDRESS(MATCH(A6022,'contribution par jour-semaine'!A:A,0),MATCH(B6022,'contribution par jour-semaine'!$1:$1,0),4,1,"contribution par jour-semaine")),"")</f>
        <v/>
      </c>
      <c r="D6022" s="4" t="str">
        <f>VLOOKUP(A6022,predictions!A:B,2,FALSE)</f>
        <v>22/06/2020</v>
      </c>
      <c r="E6022" s="4">
        <f t="shared" si="23"/>
        <v>44004</v>
      </c>
    </row>
    <row r="6023" spans="3:5" ht="13" x14ac:dyDescent="0.15">
      <c r="C6023" s="1" t="str">
        <f ca="1">IFERROR(INDIRECT(ADDRESS(MATCH(A6023,'contribution par jour-semaine'!A:A,0),MATCH(B6023,'contribution par jour-semaine'!$1:$1,0),4,1,"contribution par jour-semaine")),"")</f>
        <v/>
      </c>
      <c r="D6023" s="4" t="str">
        <f>VLOOKUP(A6023,predictions!A:B,2,FALSE)</f>
        <v>22/06/2020</v>
      </c>
      <c r="E6023" s="4">
        <f t="shared" si="23"/>
        <v>44004</v>
      </c>
    </row>
    <row r="6024" spans="3:5" ht="13" x14ac:dyDescent="0.15">
      <c r="C6024" s="1" t="str">
        <f ca="1">IFERROR(INDIRECT(ADDRESS(MATCH(A6024,'contribution par jour-semaine'!A:A,0),MATCH(B6024,'contribution par jour-semaine'!$1:$1,0),4,1,"contribution par jour-semaine")),"")</f>
        <v/>
      </c>
      <c r="D6024" s="4" t="str">
        <f>VLOOKUP(A6024,predictions!A:B,2,FALSE)</f>
        <v>22/06/2020</v>
      </c>
      <c r="E6024" s="4">
        <f t="shared" si="23"/>
        <v>44004</v>
      </c>
    </row>
    <row r="6025" spans="3:5" ht="13" x14ac:dyDescent="0.15">
      <c r="C6025" s="1" t="str">
        <f ca="1">IFERROR(INDIRECT(ADDRESS(MATCH(A6025,'contribution par jour-semaine'!A:A,0),MATCH(B6025,'contribution par jour-semaine'!$1:$1,0),4,1,"contribution par jour-semaine")),"")</f>
        <v/>
      </c>
      <c r="D6025" s="4" t="str">
        <f>VLOOKUP(A6025,predictions!A:B,2,FALSE)</f>
        <v>22/06/2020</v>
      </c>
      <c r="E6025" s="4">
        <f t="shared" si="23"/>
        <v>44004</v>
      </c>
    </row>
    <row r="6026" spans="3:5" ht="13" x14ac:dyDescent="0.15">
      <c r="C6026" s="1" t="str">
        <f ca="1">IFERROR(INDIRECT(ADDRESS(MATCH(A6026,'contribution par jour-semaine'!A:A,0),MATCH(B6026,'contribution par jour-semaine'!$1:$1,0),4,1,"contribution par jour-semaine")),"")</f>
        <v/>
      </c>
      <c r="D6026" s="4" t="str">
        <f>VLOOKUP(A6026,predictions!A:B,2,FALSE)</f>
        <v>22/06/2020</v>
      </c>
      <c r="E6026" s="4">
        <f t="shared" si="23"/>
        <v>44004</v>
      </c>
    </row>
    <row r="6027" spans="3:5" ht="13" x14ac:dyDescent="0.15">
      <c r="C6027" s="1" t="str">
        <f ca="1">IFERROR(INDIRECT(ADDRESS(MATCH(A6027,'contribution par jour-semaine'!A:A,0),MATCH(B6027,'contribution par jour-semaine'!$1:$1,0),4,1,"contribution par jour-semaine")),"")</f>
        <v/>
      </c>
      <c r="D6027" s="4" t="str">
        <f>VLOOKUP(A6027,predictions!A:B,2,FALSE)</f>
        <v>22/06/2020</v>
      </c>
      <c r="E6027" s="4">
        <f t="shared" si="23"/>
        <v>44004</v>
      </c>
    </row>
    <row r="6028" spans="3:5" ht="13" x14ac:dyDescent="0.15">
      <c r="C6028" s="1" t="str">
        <f ca="1">IFERROR(INDIRECT(ADDRESS(MATCH(A6028,'contribution par jour-semaine'!A:A,0),MATCH(B6028,'contribution par jour-semaine'!$1:$1,0),4,1,"contribution par jour-semaine")),"")</f>
        <v/>
      </c>
      <c r="D6028" s="4" t="str">
        <f>VLOOKUP(A6028,predictions!A:B,2,FALSE)</f>
        <v>22/06/2020</v>
      </c>
      <c r="E6028" s="4">
        <f t="shared" si="23"/>
        <v>44004</v>
      </c>
    </row>
    <row r="6029" spans="3:5" ht="13" x14ac:dyDescent="0.15">
      <c r="C6029" s="1" t="str">
        <f ca="1">IFERROR(INDIRECT(ADDRESS(MATCH(A6029,'contribution par jour-semaine'!A:A,0),MATCH(B6029,'contribution par jour-semaine'!$1:$1,0),4,1,"contribution par jour-semaine")),"")</f>
        <v/>
      </c>
      <c r="D6029" s="4" t="str">
        <f>VLOOKUP(A6029,predictions!A:B,2,FALSE)</f>
        <v>22/06/2020</v>
      </c>
      <c r="E6029" s="4">
        <f t="shared" si="23"/>
        <v>44004</v>
      </c>
    </row>
    <row r="6030" spans="3:5" ht="13" x14ac:dyDescent="0.15">
      <c r="C6030" s="1" t="str">
        <f ca="1">IFERROR(INDIRECT(ADDRESS(MATCH(A6030,'contribution par jour-semaine'!A:A,0),MATCH(B6030,'contribution par jour-semaine'!$1:$1,0),4,1,"contribution par jour-semaine")),"")</f>
        <v/>
      </c>
      <c r="D6030" s="4" t="str">
        <f>VLOOKUP(A6030,predictions!A:B,2,FALSE)</f>
        <v>22/06/2020</v>
      </c>
      <c r="E6030" s="4">
        <f t="shared" si="23"/>
        <v>44004</v>
      </c>
    </row>
    <row r="6031" spans="3:5" ht="13" x14ac:dyDescent="0.15">
      <c r="C6031" s="1" t="str">
        <f ca="1">IFERROR(INDIRECT(ADDRESS(MATCH(A6031,'contribution par jour-semaine'!A:A,0),MATCH(B6031,'contribution par jour-semaine'!$1:$1,0),4,1,"contribution par jour-semaine")),"")</f>
        <v/>
      </c>
      <c r="D6031" s="4" t="str">
        <f>VLOOKUP(A6031,predictions!A:B,2,FALSE)</f>
        <v>22/06/2020</v>
      </c>
      <c r="E6031" s="4">
        <f t="shared" si="23"/>
        <v>44004</v>
      </c>
    </row>
    <row r="6032" spans="3:5" ht="13" x14ac:dyDescent="0.15">
      <c r="C6032" s="1" t="str">
        <f ca="1">IFERROR(INDIRECT(ADDRESS(MATCH(A6032,'contribution par jour-semaine'!A:A,0),MATCH(B6032,'contribution par jour-semaine'!$1:$1,0),4,1,"contribution par jour-semaine")),"")</f>
        <v/>
      </c>
      <c r="D6032" s="4" t="str">
        <f>VLOOKUP(A6032,predictions!A:B,2,FALSE)</f>
        <v>22/06/2020</v>
      </c>
      <c r="E6032" s="4">
        <f t="shared" si="23"/>
        <v>44004</v>
      </c>
    </row>
    <row r="6033" spans="3:5" ht="13" x14ac:dyDescent="0.15">
      <c r="C6033" s="1" t="str">
        <f ca="1">IFERROR(INDIRECT(ADDRESS(MATCH(A6033,'contribution par jour-semaine'!A:A,0),MATCH(B6033,'contribution par jour-semaine'!$1:$1,0),4,1,"contribution par jour-semaine")),"")</f>
        <v/>
      </c>
      <c r="D6033" s="4" t="str">
        <f>VLOOKUP(A6033,predictions!A:B,2,FALSE)</f>
        <v>22/06/2020</v>
      </c>
      <c r="E6033" s="4">
        <f t="shared" si="23"/>
        <v>44004</v>
      </c>
    </row>
    <row r="6034" spans="3:5" ht="13" x14ac:dyDescent="0.15">
      <c r="C6034" s="1" t="str">
        <f ca="1">IFERROR(INDIRECT(ADDRESS(MATCH(A6034,'contribution par jour-semaine'!A:A,0),MATCH(B6034,'contribution par jour-semaine'!$1:$1,0),4,1,"contribution par jour-semaine")),"")</f>
        <v/>
      </c>
      <c r="D6034" s="4" t="str">
        <f>VLOOKUP(A6034,predictions!A:B,2,FALSE)</f>
        <v>22/06/2020</v>
      </c>
      <c r="E6034" s="4">
        <f t="shared" si="23"/>
        <v>44004</v>
      </c>
    </row>
    <row r="6035" spans="3:5" ht="13" x14ac:dyDescent="0.15">
      <c r="C6035" s="1" t="str">
        <f ca="1">IFERROR(INDIRECT(ADDRESS(MATCH(A6035,'contribution par jour-semaine'!A:A,0),MATCH(B6035,'contribution par jour-semaine'!$1:$1,0),4,1,"contribution par jour-semaine")),"")</f>
        <v/>
      </c>
      <c r="D6035" s="4" t="str">
        <f>VLOOKUP(A6035,predictions!A:B,2,FALSE)</f>
        <v>22/06/2020</v>
      </c>
      <c r="E6035" s="4">
        <f t="shared" si="23"/>
        <v>44004</v>
      </c>
    </row>
    <row r="6036" spans="3:5" ht="13" x14ac:dyDescent="0.15">
      <c r="C6036" s="1" t="str">
        <f ca="1">IFERROR(INDIRECT(ADDRESS(MATCH(A6036,'contribution par jour-semaine'!A:A,0),MATCH(B6036,'contribution par jour-semaine'!$1:$1,0),4,1,"contribution par jour-semaine")),"")</f>
        <v/>
      </c>
      <c r="D6036" s="4" t="str">
        <f>VLOOKUP(A6036,predictions!A:B,2,FALSE)</f>
        <v>22/06/2020</v>
      </c>
      <c r="E6036" s="4">
        <f t="shared" si="23"/>
        <v>44004</v>
      </c>
    </row>
    <row r="6037" spans="3:5" ht="13" x14ac:dyDescent="0.15">
      <c r="C6037" s="1" t="str">
        <f ca="1">IFERROR(INDIRECT(ADDRESS(MATCH(A6037,'contribution par jour-semaine'!A:A,0),MATCH(B6037,'contribution par jour-semaine'!$1:$1,0),4,1,"contribution par jour-semaine")),"")</f>
        <v/>
      </c>
      <c r="D6037" s="4" t="str">
        <f>VLOOKUP(A6037,predictions!A:B,2,FALSE)</f>
        <v>22/06/2020</v>
      </c>
      <c r="E6037" s="4">
        <f t="shared" si="23"/>
        <v>44004</v>
      </c>
    </row>
    <row r="6038" spans="3:5" ht="13" x14ac:dyDescent="0.15">
      <c r="C6038" s="1" t="str">
        <f ca="1">IFERROR(INDIRECT(ADDRESS(MATCH(A6038,'contribution par jour-semaine'!A:A,0),MATCH(B6038,'contribution par jour-semaine'!$1:$1,0),4,1,"contribution par jour-semaine")),"")</f>
        <v/>
      </c>
      <c r="D6038" s="4" t="str">
        <f>VLOOKUP(A6038,predictions!A:B,2,FALSE)</f>
        <v>22/06/2020</v>
      </c>
      <c r="E6038" s="4">
        <f t="shared" si="23"/>
        <v>44004</v>
      </c>
    </row>
    <row r="6039" spans="3:5" ht="13" x14ac:dyDescent="0.15">
      <c r="C6039" s="1" t="str">
        <f ca="1">IFERROR(INDIRECT(ADDRESS(MATCH(A6039,'contribution par jour-semaine'!A:A,0),MATCH(B6039,'contribution par jour-semaine'!$1:$1,0),4,1,"contribution par jour-semaine")),"")</f>
        <v/>
      </c>
      <c r="D6039" s="4" t="str">
        <f>VLOOKUP(A6039,predictions!A:B,2,FALSE)</f>
        <v>22/06/2020</v>
      </c>
      <c r="E6039" s="4">
        <f t="shared" si="23"/>
        <v>44004</v>
      </c>
    </row>
    <row r="6040" spans="3:5" ht="13" x14ac:dyDescent="0.15">
      <c r="C6040" s="1" t="str">
        <f ca="1">IFERROR(INDIRECT(ADDRESS(MATCH(A6040,'contribution par jour-semaine'!A:A,0),MATCH(B6040,'contribution par jour-semaine'!$1:$1,0),4,1,"contribution par jour-semaine")),"")</f>
        <v/>
      </c>
      <c r="D6040" s="4" t="str">
        <f>VLOOKUP(A6040,predictions!A:B,2,FALSE)</f>
        <v>22/06/2020</v>
      </c>
      <c r="E6040" s="4">
        <f t="shared" si="23"/>
        <v>44004</v>
      </c>
    </row>
    <row r="6041" spans="3:5" ht="13" x14ac:dyDescent="0.15">
      <c r="C6041" s="1" t="str">
        <f ca="1">IFERROR(INDIRECT(ADDRESS(MATCH(A6041,'contribution par jour-semaine'!A:A,0),MATCH(B6041,'contribution par jour-semaine'!$1:$1,0),4,1,"contribution par jour-semaine")),"")</f>
        <v/>
      </c>
      <c r="D6041" s="4" t="str">
        <f>VLOOKUP(A6041,predictions!A:B,2,FALSE)</f>
        <v>22/06/2020</v>
      </c>
      <c r="E6041" s="4">
        <f t="shared" si="23"/>
        <v>44004</v>
      </c>
    </row>
    <row r="6042" spans="3:5" ht="13" x14ac:dyDescent="0.15">
      <c r="C6042" s="1" t="str">
        <f ca="1">IFERROR(INDIRECT(ADDRESS(MATCH(A6042,'contribution par jour-semaine'!A:A,0),MATCH(B6042,'contribution par jour-semaine'!$1:$1,0),4,1,"contribution par jour-semaine")),"")</f>
        <v/>
      </c>
      <c r="D6042" s="4" t="str">
        <f>VLOOKUP(A6042,predictions!A:B,2,FALSE)</f>
        <v>22/06/2020</v>
      </c>
      <c r="E6042" s="4">
        <f t="shared" si="23"/>
        <v>44004</v>
      </c>
    </row>
    <row r="6043" spans="3:5" ht="13" x14ac:dyDescent="0.15">
      <c r="C6043" s="1" t="str">
        <f ca="1">IFERROR(INDIRECT(ADDRESS(MATCH(A6043,'contribution par jour-semaine'!A:A,0),MATCH(B6043,'contribution par jour-semaine'!$1:$1,0),4,1,"contribution par jour-semaine")),"")</f>
        <v/>
      </c>
      <c r="D6043" s="4" t="str">
        <f>VLOOKUP(A6043,predictions!A:B,2,FALSE)</f>
        <v>22/06/2020</v>
      </c>
      <c r="E6043" s="4">
        <f t="shared" si="23"/>
        <v>44004</v>
      </c>
    </row>
    <row r="6044" spans="3:5" ht="13" x14ac:dyDescent="0.15">
      <c r="C6044" s="1" t="str">
        <f ca="1">IFERROR(INDIRECT(ADDRESS(MATCH(A6044,'contribution par jour-semaine'!A:A,0),MATCH(B6044,'contribution par jour-semaine'!$1:$1,0),4,1,"contribution par jour-semaine")),"")</f>
        <v/>
      </c>
      <c r="D6044" s="4" t="str">
        <f>VLOOKUP(A6044,predictions!A:B,2,FALSE)</f>
        <v>22/06/2020</v>
      </c>
      <c r="E6044" s="4">
        <f t="shared" si="23"/>
        <v>44004</v>
      </c>
    </row>
    <row r="6045" spans="3:5" ht="13" x14ac:dyDescent="0.15">
      <c r="C6045" s="1" t="str">
        <f ca="1">IFERROR(INDIRECT(ADDRESS(MATCH(A6045,'contribution par jour-semaine'!A:A,0),MATCH(B6045,'contribution par jour-semaine'!$1:$1,0),4,1,"contribution par jour-semaine")),"")</f>
        <v/>
      </c>
      <c r="D6045" s="4" t="str">
        <f>VLOOKUP(A6045,predictions!A:B,2,FALSE)</f>
        <v>22/06/2020</v>
      </c>
      <c r="E6045" s="4">
        <f t="shared" si="23"/>
        <v>44004</v>
      </c>
    </row>
    <row r="6046" spans="3:5" ht="13" x14ac:dyDescent="0.15">
      <c r="C6046" s="1" t="str">
        <f ca="1">IFERROR(INDIRECT(ADDRESS(MATCH(A6046,'contribution par jour-semaine'!A:A,0),MATCH(B6046,'contribution par jour-semaine'!$1:$1,0),4,1,"contribution par jour-semaine")),"")</f>
        <v/>
      </c>
      <c r="D6046" s="4" t="str">
        <f>VLOOKUP(A6046,predictions!A:B,2,FALSE)</f>
        <v>22/06/2020</v>
      </c>
      <c r="E6046" s="4">
        <f t="shared" si="23"/>
        <v>44004</v>
      </c>
    </row>
    <row r="6047" spans="3:5" ht="13" x14ac:dyDescent="0.15">
      <c r="C6047" s="1" t="str">
        <f ca="1">IFERROR(INDIRECT(ADDRESS(MATCH(A6047,'contribution par jour-semaine'!A:A,0),MATCH(B6047,'contribution par jour-semaine'!$1:$1,0),4,1,"contribution par jour-semaine")),"")</f>
        <v/>
      </c>
      <c r="D6047" s="4" t="str">
        <f>VLOOKUP(A6047,predictions!A:B,2,FALSE)</f>
        <v>22/06/2020</v>
      </c>
      <c r="E6047" s="4">
        <f t="shared" si="23"/>
        <v>44004</v>
      </c>
    </row>
    <row r="6048" spans="3:5" ht="13" x14ac:dyDescent="0.15">
      <c r="C6048" s="1" t="str">
        <f ca="1">IFERROR(INDIRECT(ADDRESS(MATCH(A6048,'contribution par jour-semaine'!A:A,0),MATCH(B6048,'contribution par jour-semaine'!$1:$1,0),4,1,"contribution par jour-semaine")),"")</f>
        <v/>
      </c>
      <c r="D6048" s="4" t="str">
        <f>VLOOKUP(A6048,predictions!A:B,2,FALSE)</f>
        <v>22/06/2020</v>
      </c>
      <c r="E6048" s="4">
        <f t="shared" si="23"/>
        <v>44004</v>
      </c>
    </row>
    <row r="6049" spans="3:5" ht="13" x14ac:dyDescent="0.15">
      <c r="C6049" s="1" t="str">
        <f ca="1">IFERROR(INDIRECT(ADDRESS(MATCH(A6049,'contribution par jour-semaine'!A:A,0),MATCH(B6049,'contribution par jour-semaine'!$1:$1,0),4,1,"contribution par jour-semaine")),"")</f>
        <v/>
      </c>
      <c r="D6049" s="4" t="str">
        <f>VLOOKUP(A6049,predictions!A:B,2,FALSE)</f>
        <v>22/06/2020</v>
      </c>
      <c r="E6049" s="4">
        <f t="shared" si="23"/>
        <v>44004</v>
      </c>
    </row>
    <row r="6050" spans="3:5" ht="13" x14ac:dyDescent="0.15">
      <c r="C6050" s="1" t="str">
        <f ca="1">IFERROR(INDIRECT(ADDRESS(MATCH(A6050,'contribution par jour-semaine'!A:A,0),MATCH(B6050,'contribution par jour-semaine'!$1:$1,0),4,1,"contribution par jour-semaine")),"")</f>
        <v/>
      </c>
      <c r="D6050" s="4" t="str">
        <f>VLOOKUP(A6050,predictions!A:B,2,FALSE)</f>
        <v>22/06/2020</v>
      </c>
      <c r="E6050" s="4">
        <f t="shared" si="23"/>
        <v>44004</v>
      </c>
    </row>
    <row r="6051" spans="3:5" ht="13" x14ac:dyDescent="0.15">
      <c r="C6051" s="1" t="str">
        <f ca="1">IFERROR(INDIRECT(ADDRESS(MATCH(A6051,'contribution par jour-semaine'!A:A,0),MATCH(B6051,'contribution par jour-semaine'!$1:$1,0),4,1,"contribution par jour-semaine")),"")</f>
        <v/>
      </c>
      <c r="D6051" s="4" t="str">
        <f>VLOOKUP(A6051,predictions!A:B,2,FALSE)</f>
        <v>22/06/2020</v>
      </c>
      <c r="E6051" s="4">
        <f t="shared" si="23"/>
        <v>44004</v>
      </c>
    </row>
    <row r="6052" spans="3:5" ht="13" x14ac:dyDescent="0.15">
      <c r="C6052" s="1" t="str">
        <f ca="1">IFERROR(INDIRECT(ADDRESS(MATCH(A6052,'contribution par jour-semaine'!A:A,0),MATCH(B6052,'contribution par jour-semaine'!$1:$1,0),4,1,"contribution par jour-semaine")),"")</f>
        <v/>
      </c>
      <c r="D6052" s="4" t="str">
        <f>VLOOKUP(A6052,predictions!A:B,2,FALSE)</f>
        <v>22/06/2020</v>
      </c>
      <c r="E6052" s="4">
        <f t="shared" si="23"/>
        <v>44004</v>
      </c>
    </row>
    <row r="6053" spans="3:5" ht="13" x14ac:dyDescent="0.15">
      <c r="C6053" s="1" t="str">
        <f ca="1">IFERROR(INDIRECT(ADDRESS(MATCH(A6053,'contribution par jour-semaine'!A:A,0),MATCH(B6053,'contribution par jour-semaine'!$1:$1,0),4,1,"contribution par jour-semaine")),"")</f>
        <v/>
      </c>
      <c r="D6053" s="4" t="str">
        <f>VLOOKUP(A6053,predictions!A:B,2,FALSE)</f>
        <v>22/06/2020</v>
      </c>
      <c r="E6053" s="4">
        <f t="shared" si="23"/>
        <v>44004</v>
      </c>
    </row>
    <row r="6054" spans="3:5" ht="13" x14ac:dyDescent="0.15">
      <c r="C6054" s="1" t="str">
        <f ca="1">IFERROR(INDIRECT(ADDRESS(MATCH(A6054,'contribution par jour-semaine'!A:A,0),MATCH(B6054,'contribution par jour-semaine'!$1:$1,0),4,1,"contribution par jour-semaine")),"")</f>
        <v/>
      </c>
      <c r="D6054" s="4" t="str">
        <f>VLOOKUP(A6054,predictions!A:B,2,FALSE)</f>
        <v>22/06/2020</v>
      </c>
      <c r="E6054" s="4">
        <f t="shared" si="23"/>
        <v>44004</v>
      </c>
    </row>
    <row r="6055" spans="3:5" ht="13" x14ac:dyDescent="0.15">
      <c r="C6055" s="1" t="str">
        <f ca="1">IFERROR(INDIRECT(ADDRESS(MATCH(A6055,'contribution par jour-semaine'!A:A,0),MATCH(B6055,'contribution par jour-semaine'!$1:$1,0),4,1,"contribution par jour-semaine")),"")</f>
        <v/>
      </c>
      <c r="D6055" s="4" t="str">
        <f>VLOOKUP(A6055,predictions!A:B,2,FALSE)</f>
        <v>22/06/2020</v>
      </c>
      <c r="E6055" s="4">
        <f t="shared" si="23"/>
        <v>44004</v>
      </c>
    </row>
    <row r="6056" spans="3:5" ht="13" x14ac:dyDescent="0.15">
      <c r="C6056" s="1" t="str">
        <f ca="1">IFERROR(INDIRECT(ADDRESS(MATCH(A6056,'contribution par jour-semaine'!A:A,0),MATCH(B6056,'contribution par jour-semaine'!$1:$1,0),4,1,"contribution par jour-semaine")),"")</f>
        <v/>
      </c>
      <c r="D6056" s="4" t="str">
        <f>VLOOKUP(A6056,predictions!A:B,2,FALSE)</f>
        <v>22/06/2020</v>
      </c>
      <c r="E6056" s="4">
        <f t="shared" si="23"/>
        <v>44004</v>
      </c>
    </row>
    <row r="6057" spans="3:5" ht="13" x14ac:dyDescent="0.15">
      <c r="C6057" s="1" t="str">
        <f ca="1">IFERROR(INDIRECT(ADDRESS(MATCH(A6057,'contribution par jour-semaine'!A:A,0),MATCH(B6057,'contribution par jour-semaine'!$1:$1,0),4,1,"contribution par jour-semaine")),"")</f>
        <v/>
      </c>
      <c r="D6057" s="4" t="str">
        <f>VLOOKUP(A6057,predictions!A:B,2,FALSE)</f>
        <v>22/06/2020</v>
      </c>
      <c r="E6057" s="4">
        <f t="shared" si="23"/>
        <v>44004</v>
      </c>
    </row>
    <row r="6058" spans="3:5" ht="13" x14ac:dyDescent="0.15">
      <c r="C6058" s="1" t="str">
        <f ca="1">IFERROR(INDIRECT(ADDRESS(MATCH(A6058,'contribution par jour-semaine'!A:A,0),MATCH(B6058,'contribution par jour-semaine'!$1:$1,0),4,1,"contribution par jour-semaine")),"")</f>
        <v/>
      </c>
      <c r="D6058" s="4" t="str">
        <f>VLOOKUP(A6058,predictions!A:B,2,FALSE)</f>
        <v>22/06/2020</v>
      </c>
      <c r="E6058" s="4">
        <f t="shared" si="23"/>
        <v>44004</v>
      </c>
    </row>
    <row r="6059" spans="3:5" ht="13" x14ac:dyDescent="0.15">
      <c r="C6059" s="1" t="str">
        <f ca="1">IFERROR(INDIRECT(ADDRESS(MATCH(A6059,'contribution par jour-semaine'!A:A,0),MATCH(B6059,'contribution par jour-semaine'!$1:$1,0),4,1,"contribution par jour-semaine")),"")</f>
        <v/>
      </c>
      <c r="D6059" s="4" t="str">
        <f>VLOOKUP(A6059,predictions!A:B,2,FALSE)</f>
        <v>22/06/2020</v>
      </c>
      <c r="E6059" s="4">
        <f t="shared" si="23"/>
        <v>44004</v>
      </c>
    </row>
    <row r="6060" spans="3:5" ht="13" x14ac:dyDescent="0.15">
      <c r="C6060" s="1" t="str">
        <f ca="1">IFERROR(INDIRECT(ADDRESS(MATCH(A6060,'contribution par jour-semaine'!A:A,0),MATCH(B6060,'contribution par jour-semaine'!$1:$1,0),4,1,"contribution par jour-semaine")),"")</f>
        <v/>
      </c>
      <c r="D6060" s="4" t="str">
        <f>VLOOKUP(A6060,predictions!A:B,2,FALSE)</f>
        <v>22/06/2020</v>
      </c>
      <c r="E6060" s="4">
        <f t="shared" si="23"/>
        <v>44004</v>
      </c>
    </row>
    <row r="6061" spans="3:5" ht="13" x14ac:dyDescent="0.15">
      <c r="C6061" s="1" t="str">
        <f ca="1">IFERROR(INDIRECT(ADDRESS(MATCH(A6061,'contribution par jour-semaine'!A:A,0),MATCH(B6061,'contribution par jour-semaine'!$1:$1,0),4,1,"contribution par jour-semaine")),"")</f>
        <v/>
      </c>
      <c r="D6061" s="4" t="str">
        <f>VLOOKUP(A6061,predictions!A:B,2,FALSE)</f>
        <v>22/06/2020</v>
      </c>
      <c r="E6061" s="4">
        <f t="shared" si="23"/>
        <v>44004</v>
      </c>
    </row>
    <row r="6062" spans="3:5" ht="13" x14ac:dyDescent="0.15">
      <c r="C6062" s="1" t="str">
        <f ca="1">IFERROR(INDIRECT(ADDRESS(MATCH(A6062,'contribution par jour-semaine'!A:A,0),MATCH(B6062,'contribution par jour-semaine'!$1:$1,0),4,1,"contribution par jour-semaine")),"")</f>
        <v/>
      </c>
      <c r="D6062" s="4" t="str">
        <f>VLOOKUP(A6062,predictions!A:B,2,FALSE)</f>
        <v>22/06/2020</v>
      </c>
      <c r="E6062" s="4">
        <f t="shared" si="23"/>
        <v>44004</v>
      </c>
    </row>
    <row r="6063" spans="3:5" ht="13" x14ac:dyDescent="0.15">
      <c r="C6063" s="1" t="str">
        <f ca="1">IFERROR(INDIRECT(ADDRESS(MATCH(A6063,'contribution par jour-semaine'!A:A,0),MATCH(B6063,'contribution par jour-semaine'!$1:$1,0),4,1,"contribution par jour-semaine")),"")</f>
        <v/>
      </c>
      <c r="D6063" s="4" t="str">
        <f>VLOOKUP(A6063,predictions!A:B,2,FALSE)</f>
        <v>22/06/2020</v>
      </c>
      <c r="E6063" s="4">
        <f t="shared" si="23"/>
        <v>44004</v>
      </c>
    </row>
    <row r="6064" spans="3:5" ht="13" x14ac:dyDescent="0.15">
      <c r="C6064" s="1" t="str">
        <f ca="1">IFERROR(INDIRECT(ADDRESS(MATCH(A6064,'contribution par jour-semaine'!A:A,0),MATCH(B6064,'contribution par jour-semaine'!$1:$1,0),4,1,"contribution par jour-semaine")),"")</f>
        <v/>
      </c>
      <c r="D6064" s="4" t="str">
        <f>VLOOKUP(A6064,predictions!A:B,2,FALSE)</f>
        <v>22/06/2020</v>
      </c>
      <c r="E6064" s="4">
        <f t="shared" si="23"/>
        <v>44004</v>
      </c>
    </row>
    <row r="6065" spans="3:5" ht="13" x14ac:dyDescent="0.15">
      <c r="C6065" s="1" t="str">
        <f ca="1">IFERROR(INDIRECT(ADDRESS(MATCH(A6065,'contribution par jour-semaine'!A:A,0),MATCH(B6065,'contribution par jour-semaine'!$1:$1,0),4,1,"contribution par jour-semaine")),"")</f>
        <v/>
      </c>
      <c r="D6065" s="4" t="str">
        <f>VLOOKUP(A6065,predictions!A:B,2,FALSE)</f>
        <v>22/06/2020</v>
      </c>
      <c r="E6065" s="4">
        <f t="shared" si="23"/>
        <v>44004</v>
      </c>
    </row>
    <row r="6066" spans="3:5" ht="13" x14ac:dyDescent="0.15">
      <c r="C6066" s="1" t="str">
        <f ca="1">IFERROR(INDIRECT(ADDRESS(MATCH(A6066,'contribution par jour-semaine'!A:A,0),MATCH(B6066,'contribution par jour-semaine'!$1:$1,0),4,1,"contribution par jour-semaine")),"")</f>
        <v/>
      </c>
      <c r="D6066" s="4" t="str">
        <f>VLOOKUP(A6066,predictions!A:B,2,FALSE)</f>
        <v>22/06/2020</v>
      </c>
      <c r="E6066" s="4">
        <f t="shared" si="23"/>
        <v>44004</v>
      </c>
    </row>
    <row r="6067" spans="3:5" ht="13" x14ac:dyDescent="0.15">
      <c r="C6067" s="1" t="str">
        <f ca="1">IFERROR(INDIRECT(ADDRESS(MATCH(A6067,'contribution par jour-semaine'!A:A,0),MATCH(B6067,'contribution par jour-semaine'!$1:$1,0),4,1,"contribution par jour-semaine")),"")</f>
        <v/>
      </c>
      <c r="D6067" s="4" t="str">
        <f>VLOOKUP(A6067,predictions!A:B,2,FALSE)</f>
        <v>22/06/2020</v>
      </c>
      <c r="E6067" s="4">
        <f t="shared" si="23"/>
        <v>44004</v>
      </c>
    </row>
    <row r="6068" spans="3:5" ht="13" x14ac:dyDescent="0.15">
      <c r="C6068" s="1" t="str">
        <f ca="1">IFERROR(INDIRECT(ADDRESS(MATCH(A6068,'contribution par jour-semaine'!A:A,0),MATCH(B6068,'contribution par jour-semaine'!$1:$1,0),4,1,"contribution par jour-semaine")),"")</f>
        <v/>
      </c>
      <c r="D6068" s="4" t="str">
        <f>VLOOKUP(A6068,predictions!A:B,2,FALSE)</f>
        <v>22/06/2020</v>
      </c>
      <c r="E6068" s="4">
        <f t="shared" si="23"/>
        <v>44004</v>
      </c>
    </row>
    <row r="6069" spans="3:5" ht="13" x14ac:dyDescent="0.15">
      <c r="C6069" s="1" t="str">
        <f ca="1">IFERROR(INDIRECT(ADDRESS(MATCH(A6069,'contribution par jour-semaine'!A:A,0),MATCH(B6069,'contribution par jour-semaine'!$1:$1,0),4,1,"contribution par jour-semaine")),"")</f>
        <v/>
      </c>
      <c r="D6069" s="4" t="str">
        <f>VLOOKUP(A6069,predictions!A:B,2,FALSE)</f>
        <v>22/06/2020</v>
      </c>
      <c r="E6069" s="4">
        <f t="shared" si="23"/>
        <v>44004</v>
      </c>
    </row>
    <row r="6070" spans="3:5" ht="13" x14ac:dyDescent="0.15">
      <c r="C6070" s="1" t="str">
        <f ca="1">IFERROR(INDIRECT(ADDRESS(MATCH(A6070,'contribution par jour-semaine'!A:A,0),MATCH(B6070,'contribution par jour-semaine'!$1:$1,0),4,1,"contribution par jour-semaine")),"")</f>
        <v/>
      </c>
      <c r="D6070" s="4" t="str">
        <f>VLOOKUP(A6070,predictions!A:B,2,FALSE)</f>
        <v>22/06/2020</v>
      </c>
      <c r="E6070" s="4">
        <f t="shared" si="23"/>
        <v>44004</v>
      </c>
    </row>
    <row r="6071" spans="3:5" ht="13" x14ac:dyDescent="0.15">
      <c r="C6071" s="1" t="str">
        <f ca="1">IFERROR(INDIRECT(ADDRESS(MATCH(A6071,'contribution par jour-semaine'!A:A,0),MATCH(B6071,'contribution par jour-semaine'!$1:$1,0),4,1,"contribution par jour-semaine")),"")</f>
        <v/>
      </c>
      <c r="D6071" s="4" t="str">
        <f>VLOOKUP(A6071,predictions!A:B,2,FALSE)</f>
        <v>22/06/2020</v>
      </c>
      <c r="E6071" s="4">
        <f t="shared" si="23"/>
        <v>44004</v>
      </c>
    </row>
    <row r="6072" spans="3:5" ht="13" x14ac:dyDescent="0.15">
      <c r="C6072" s="1" t="str">
        <f ca="1">IFERROR(INDIRECT(ADDRESS(MATCH(A6072,'contribution par jour-semaine'!A:A,0),MATCH(B6072,'contribution par jour-semaine'!$1:$1,0),4,1,"contribution par jour-semaine")),"")</f>
        <v/>
      </c>
      <c r="D6072" s="4" t="str">
        <f>VLOOKUP(A6072,predictions!A:B,2,FALSE)</f>
        <v>22/06/2020</v>
      </c>
      <c r="E6072" s="4">
        <f t="shared" si="23"/>
        <v>44004</v>
      </c>
    </row>
    <row r="6073" spans="3:5" ht="13" x14ac:dyDescent="0.15">
      <c r="C6073" s="1" t="str">
        <f ca="1">IFERROR(INDIRECT(ADDRESS(MATCH(A6073,'contribution par jour-semaine'!A:A,0),MATCH(B6073,'contribution par jour-semaine'!$1:$1,0),4,1,"contribution par jour-semaine")),"")</f>
        <v/>
      </c>
      <c r="D6073" s="4" t="str">
        <f>VLOOKUP(A6073,predictions!A:B,2,FALSE)</f>
        <v>22/06/2020</v>
      </c>
      <c r="E6073" s="4">
        <f t="shared" si="23"/>
        <v>44004</v>
      </c>
    </row>
    <row r="6074" spans="3:5" ht="13" x14ac:dyDescent="0.15">
      <c r="C6074" s="1" t="str">
        <f ca="1">IFERROR(INDIRECT(ADDRESS(MATCH(A6074,'contribution par jour-semaine'!A:A,0),MATCH(B6074,'contribution par jour-semaine'!$1:$1,0),4,1,"contribution par jour-semaine")),"")</f>
        <v/>
      </c>
      <c r="D6074" s="4" t="str">
        <f>VLOOKUP(A6074,predictions!A:B,2,FALSE)</f>
        <v>22/06/2020</v>
      </c>
      <c r="E6074" s="4">
        <f t="shared" si="23"/>
        <v>44004</v>
      </c>
    </row>
    <row r="6075" spans="3:5" ht="13" x14ac:dyDescent="0.15">
      <c r="C6075" s="1" t="str">
        <f ca="1">IFERROR(INDIRECT(ADDRESS(MATCH(A6075,'contribution par jour-semaine'!A:A,0),MATCH(B6075,'contribution par jour-semaine'!$1:$1,0),4,1,"contribution par jour-semaine")),"")</f>
        <v/>
      </c>
      <c r="D6075" s="4" t="str">
        <f>VLOOKUP(A6075,predictions!A:B,2,FALSE)</f>
        <v>22/06/2020</v>
      </c>
      <c r="E6075" s="4">
        <f t="shared" si="23"/>
        <v>44004</v>
      </c>
    </row>
    <row r="6076" spans="3:5" ht="13" x14ac:dyDescent="0.15">
      <c r="C6076" s="1" t="str">
        <f ca="1">IFERROR(INDIRECT(ADDRESS(MATCH(A6076,'contribution par jour-semaine'!A:A,0),MATCH(B6076,'contribution par jour-semaine'!$1:$1,0),4,1,"contribution par jour-semaine")),"")</f>
        <v/>
      </c>
      <c r="D6076" s="4" t="str">
        <f>VLOOKUP(A6076,predictions!A:B,2,FALSE)</f>
        <v>22/06/2020</v>
      </c>
      <c r="E6076" s="4">
        <f t="shared" si="23"/>
        <v>44004</v>
      </c>
    </row>
    <row r="6077" spans="3:5" ht="13" x14ac:dyDescent="0.15">
      <c r="C6077" s="1" t="str">
        <f ca="1">IFERROR(INDIRECT(ADDRESS(MATCH(A6077,'contribution par jour-semaine'!A:A,0),MATCH(B6077,'contribution par jour-semaine'!$1:$1,0),4,1,"contribution par jour-semaine")),"")</f>
        <v/>
      </c>
      <c r="D6077" s="4" t="str">
        <f>VLOOKUP(A6077,predictions!A:B,2,FALSE)</f>
        <v>22/06/2020</v>
      </c>
      <c r="E6077" s="4">
        <f t="shared" si="23"/>
        <v>44004</v>
      </c>
    </row>
    <row r="6078" spans="3:5" ht="13" x14ac:dyDescent="0.15">
      <c r="C6078" s="1" t="str">
        <f ca="1">IFERROR(INDIRECT(ADDRESS(MATCH(A6078,'contribution par jour-semaine'!A:A,0),MATCH(B6078,'contribution par jour-semaine'!$1:$1,0),4,1,"contribution par jour-semaine")),"")</f>
        <v/>
      </c>
      <c r="D6078" s="4" t="str">
        <f>VLOOKUP(A6078,predictions!A:B,2,FALSE)</f>
        <v>22/06/2020</v>
      </c>
      <c r="E6078" s="4">
        <f t="shared" si="23"/>
        <v>44004</v>
      </c>
    </row>
    <row r="6079" spans="3:5" ht="13" x14ac:dyDescent="0.15">
      <c r="C6079" s="1" t="str">
        <f ca="1">IFERROR(INDIRECT(ADDRESS(MATCH(A6079,'contribution par jour-semaine'!A:A,0),MATCH(B6079,'contribution par jour-semaine'!$1:$1,0),4,1,"contribution par jour-semaine")),"")</f>
        <v/>
      </c>
      <c r="D6079" s="4" t="str">
        <f>VLOOKUP(A6079,predictions!A:B,2,FALSE)</f>
        <v>22/06/2020</v>
      </c>
      <c r="E6079" s="4">
        <f t="shared" si="23"/>
        <v>44004</v>
      </c>
    </row>
    <row r="6080" spans="3:5" ht="13" x14ac:dyDescent="0.15">
      <c r="C6080" s="1" t="str">
        <f ca="1">IFERROR(INDIRECT(ADDRESS(MATCH(A6080,'contribution par jour-semaine'!A:A,0),MATCH(B6080,'contribution par jour-semaine'!$1:$1,0),4,1,"contribution par jour-semaine")),"")</f>
        <v/>
      </c>
      <c r="D6080" s="4" t="str">
        <f>VLOOKUP(A6080,predictions!A:B,2,FALSE)</f>
        <v>22/06/2020</v>
      </c>
      <c r="E6080" s="4">
        <f t="shared" si="23"/>
        <v>44004</v>
      </c>
    </row>
    <row r="6081" spans="3:5" ht="13" x14ac:dyDescent="0.15">
      <c r="C6081" s="1" t="str">
        <f ca="1">IFERROR(INDIRECT(ADDRESS(MATCH(A6081,'contribution par jour-semaine'!A:A,0),MATCH(B6081,'contribution par jour-semaine'!$1:$1,0),4,1,"contribution par jour-semaine")),"")</f>
        <v/>
      </c>
      <c r="D6081" s="4" t="str">
        <f>VLOOKUP(A6081,predictions!A:B,2,FALSE)</f>
        <v>22/06/2020</v>
      </c>
      <c r="E6081" s="4">
        <f t="shared" si="23"/>
        <v>44004</v>
      </c>
    </row>
    <row r="6082" spans="3:5" ht="13" x14ac:dyDescent="0.15">
      <c r="C6082" s="1" t="str">
        <f ca="1">IFERROR(INDIRECT(ADDRESS(MATCH(A6082,'contribution par jour-semaine'!A:A,0),MATCH(B6082,'contribution par jour-semaine'!$1:$1,0),4,1,"contribution par jour-semaine")),"")</f>
        <v/>
      </c>
      <c r="D6082" s="4" t="str">
        <f>VLOOKUP(A6082,predictions!A:B,2,FALSE)</f>
        <v>22/06/2020</v>
      </c>
      <c r="E6082" s="4">
        <f t="shared" si="23"/>
        <v>44004</v>
      </c>
    </row>
    <row r="6083" spans="3:5" ht="13" x14ac:dyDescent="0.15">
      <c r="C6083" s="1" t="str">
        <f ca="1">IFERROR(INDIRECT(ADDRESS(MATCH(A6083,'contribution par jour-semaine'!A:A,0),MATCH(B6083,'contribution par jour-semaine'!$1:$1,0),4,1,"contribution par jour-semaine")),"")</f>
        <v/>
      </c>
      <c r="D6083" s="4" t="str">
        <f>VLOOKUP(A6083,predictions!A:B,2,FALSE)</f>
        <v>22/06/2020</v>
      </c>
      <c r="E6083" s="4">
        <f t="shared" si="23"/>
        <v>44004</v>
      </c>
    </row>
    <row r="6084" spans="3:5" ht="13" x14ac:dyDescent="0.15">
      <c r="C6084" s="1" t="str">
        <f ca="1">IFERROR(INDIRECT(ADDRESS(MATCH(A6084,'contribution par jour-semaine'!A:A,0),MATCH(B6084,'contribution par jour-semaine'!$1:$1,0),4,1,"contribution par jour-semaine")),"")</f>
        <v/>
      </c>
      <c r="D6084" s="4" t="str">
        <f>VLOOKUP(A6084,predictions!A:B,2,FALSE)</f>
        <v>22/06/2020</v>
      </c>
      <c r="E6084" s="4">
        <f t="shared" si="23"/>
        <v>44004</v>
      </c>
    </row>
    <row r="6085" spans="3:5" ht="13" x14ac:dyDescent="0.15">
      <c r="C6085" s="1" t="str">
        <f ca="1">IFERROR(INDIRECT(ADDRESS(MATCH(A6085,'contribution par jour-semaine'!A:A,0),MATCH(B6085,'contribution par jour-semaine'!$1:$1,0),4,1,"contribution par jour-semaine")),"")</f>
        <v/>
      </c>
      <c r="D6085" s="4" t="str">
        <f>VLOOKUP(A6085,predictions!A:B,2,FALSE)</f>
        <v>22/06/2020</v>
      </c>
      <c r="E6085" s="4">
        <f t="shared" si="23"/>
        <v>44004</v>
      </c>
    </row>
    <row r="6086" spans="3:5" ht="13" x14ac:dyDescent="0.15">
      <c r="C6086" s="1" t="str">
        <f ca="1">IFERROR(INDIRECT(ADDRESS(MATCH(A6086,'contribution par jour-semaine'!A:A,0),MATCH(B6086,'contribution par jour-semaine'!$1:$1,0),4,1,"contribution par jour-semaine")),"")</f>
        <v/>
      </c>
      <c r="D6086" s="4" t="str">
        <f>VLOOKUP(A6086,predictions!A:B,2,FALSE)</f>
        <v>22/06/2020</v>
      </c>
      <c r="E6086" s="4">
        <f t="shared" si="23"/>
        <v>44004</v>
      </c>
    </row>
    <row r="6087" spans="3:5" ht="13" x14ac:dyDescent="0.15">
      <c r="C6087" s="1" t="str">
        <f ca="1">IFERROR(INDIRECT(ADDRESS(MATCH(A6087,'contribution par jour-semaine'!A:A,0),MATCH(B6087,'contribution par jour-semaine'!$1:$1,0),4,1,"contribution par jour-semaine")),"")</f>
        <v/>
      </c>
      <c r="D6087" s="4" t="str">
        <f>VLOOKUP(A6087,predictions!A:B,2,FALSE)</f>
        <v>22/06/2020</v>
      </c>
      <c r="E6087" s="4">
        <f t="shared" si="23"/>
        <v>44004</v>
      </c>
    </row>
    <row r="6088" spans="3:5" ht="13" x14ac:dyDescent="0.15">
      <c r="C6088" s="1" t="str">
        <f ca="1">IFERROR(INDIRECT(ADDRESS(MATCH(A6088,'contribution par jour-semaine'!A:A,0),MATCH(B6088,'contribution par jour-semaine'!$1:$1,0),4,1,"contribution par jour-semaine")),"")</f>
        <v/>
      </c>
      <c r="D6088" s="4" t="str">
        <f>VLOOKUP(A6088,predictions!A:B,2,FALSE)</f>
        <v>22/06/2020</v>
      </c>
      <c r="E6088" s="4">
        <f t="shared" si="23"/>
        <v>44004</v>
      </c>
    </row>
    <row r="6089" spans="3:5" ht="13" x14ac:dyDescent="0.15">
      <c r="C6089" s="1" t="str">
        <f ca="1">IFERROR(INDIRECT(ADDRESS(MATCH(A6089,'contribution par jour-semaine'!A:A,0),MATCH(B6089,'contribution par jour-semaine'!$1:$1,0),4,1,"contribution par jour-semaine")),"")</f>
        <v/>
      </c>
      <c r="D6089" s="4" t="str">
        <f>VLOOKUP(A6089,predictions!A:B,2,FALSE)</f>
        <v>22/06/2020</v>
      </c>
      <c r="E6089" s="4">
        <f t="shared" si="23"/>
        <v>44004</v>
      </c>
    </row>
    <row r="6090" spans="3:5" ht="13" x14ac:dyDescent="0.15">
      <c r="C6090" s="1" t="str">
        <f ca="1">IFERROR(INDIRECT(ADDRESS(MATCH(A6090,'contribution par jour-semaine'!A:A,0),MATCH(B6090,'contribution par jour-semaine'!$1:$1,0),4,1,"contribution par jour-semaine")),"")</f>
        <v/>
      </c>
      <c r="D6090" s="4" t="str">
        <f>VLOOKUP(A6090,predictions!A:B,2,FALSE)</f>
        <v>22/06/2020</v>
      </c>
      <c r="E6090" s="4">
        <f t="shared" si="23"/>
        <v>44004</v>
      </c>
    </row>
    <row r="6091" spans="3:5" ht="13" x14ac:dyDescent="0.15">
      <c r="C6091" s="1" t="str">
        <f ca="1">IFERROR(INDIRECT(ADDRESS(MATCH(A6091,'contribution par jour-semaine'!A:A,0),MATCH(B6091,'contribution par jour-semaine'!$1:$1,0),4,1,"contribution par jour-semaine")),"")</f>
        <v/>
      </c>
      <c r="D6091" s="4" t="str">
        <f>VLOOKUP(A6091,predictions!A:B,2,FALSE)</f>
        <v>22/06/2020</v>
      </c>
      <c r="E6091" s="4">
        <f t="shared" si="23"/>
        <v>44004</v>
      </c>
    </row>
    <row r="6092" spans="3:5" ht="13" x14ac:dyDescent="0.15">
      <c r="C6092" s="1" t="str">
        <f ca="1">IFERROR(INDIRECT(ADDRESS(MATCH(A6092,'contribution par jour-semaine'!A:A,0),MATCH(B6092,'contribution par jour-semaine'!$1:$1,0),4,1,"contribution par jour-semaine")),"")</f>
        <v/>
      </c>
      <c r="D6092" s="4" t="str">
        <f>VLOOKUP(A6092,predictions!A:B,2,FALSE)</f>
        <v>22/06/2020</v>
      </c>
      <c r="E6092" s="4">
        <f t="shared" si="23"/>
        <v>44004</v>
      </c>
    </row>
    <row r="6093" spans="3:5" ht="13" x14ac:dyDescent="0.15">
      <c r="C6093" s="1" t="str">
        <f ca="1">IFERROR(INDIRECT(ADDRESS(MATCH(A6093,'contribution par jour-semaine'!A:A,0),MATCH(B6093,'contribution par jour-semaine'!$1:$1,0),4,1,"contribution par jour-semaine")),"")</f>
        <v/>
      </c>
      <c r="D6093" s="4" t="str">
        <f>VLOOKUP(A6093,predictions!A:B,2,FALSE)</f>
        <v>22/06/2020</v>
      </c>
      <c r="E6093" s="4">
        <f t="shared" si="23"/>
        <v>44004</v>
      </c>
    </row>
    <row r="6094" spans="3:5" ht="13" x14ac:dyDescent="0.15">
      <c r="C6094" s="1" t="str">
        <f ca="1">IFERROR(INDIRECT(ADDRESS(MATCH(A6094,'contribution par jour-semaine'!A:A,0),MATCH(B6094,'contribution par jour-semaine'!$1:$1,0),4,1,"contribution par jour-semaine")),"")</f>
        <v/>
      </c>
      <c r="D6094" s="4" t="str">
        <f>VLOOKUP(A6094,predictions!A:B,2,FALSE)</f>
        <v>22/06/2020</v>
      </c>
      <c r="E6094" s="4">
        <f t="shared" si="23"/>
        <v>44004</v>
      </c>
    </row>
    <row r="6095" spans="3:5" ht="13" x14ac:dyDescent="0.15">
      <c r="C6095" s="1" t="str">
        <f ca="1">IFERROR(INDIRECT(ADDRESS(MATCH(A6095,'contribution par jour-semaine'!A:A,0),MATCH(B6095,'contribution par jour-semaine'!$1:$1,0),4,1,"contribution par jour-semaine")),"")</f>
        <v/>
      </c>
      <c r="D6095" s="4" t="str">
        <f>VLOOKUP(A6095,predictions!A:B,2,FALSE)</f>
        <v>22/06/2020</v>
      </c>
      <c r="E6095" s="4">
        <f t="shared" si="23"/>
        <v>44004</v>
      </c>
    </row>
    <row r="6096" spans="3:5" ht="13" x14ac:dyDescent="0.15">
      <c r="C6096" s="1" t="str">
        <f ca="1">IFERROR(INDIRECT(ADDRESS(MATCH(A6096,'contribution par jour-semaine'!A:A,0),MATCH(B6096,'contribution par jour-semaine'!$1:$1,0),4,1,"contribution par jour-semaine")),"")</f>
        <v/>
      </c>
      <c r="D6096" s="4" t="str">
        <f>VLOOKUP(A6096,predictions!A:B,2,FALSE)</f>
        <v>22/06/2020</v>
      </c>
      <c r="E6096" s="4">
        <f t="shared" si="23"/>
        <v>44004</v>
      </c>
    </row>
    <row r="6097" spans="3:5" ht="13" x14ac:dyDescent="0.15">
      <c r="C6097" s="1" t="str">
        <f ca="1">IFERROR(INDIRECT(ADDRESS(MATCH(A6097,'contribution par jour-semaine'!A:A,0),MATCH(B6097,'contribution par jour-semaine'!$1:$1,0),4,1,"contribution par jour-semaine")),"")</f>
        <v/>
      </c>
      <c r="D6097" s="4" t="str">
        <f>VLOOKUP(A6097,predictions!A:B,2,FALSE)</f>
        <v>22/06/2020</v>
      </c>
      <c r="E6097" s="4">
        <f t="shared" si="23"/>
        <v>44004</v>
      </c>
    </row>
    <row r="6098" spans="3:5" ht="13" x14ac:dyDescent="0.15">
      <c r="C6098" s="1" t="str">
        <f ca="1">IFERROR(INDIRECT(ADDRESS(MATCH(A6098,'contribution par jour-semaine'!A:A,0),MATCH(B6098,'contribution par jour-semaine'!$1:$1,0),4,1,"contribution par jour-semaine")),"")</f>
        <v/>
      </c>
      <c r="D6098" s="4" t="str">
        <f>VLOOKUP(A6098,predictions!A:B,2,FALSE)</f>
        <v>22/06/2020</v>
      </c>
      <c r="E6098" s="4">
        <f t="shared" si="23"/>
        <v>44004</v>
      </c>
    </row>
    <row r="6099" spans="3:5" ht="13" x14ac:dyDescent="0.15">
      <c r="C6099" s="1" t="str">
        <f ca="1">IFERROR(INDIRECT(ADDRESS(MATCH(A6099,'contribution par jour-semaine'!A:A,0),MATCH(B6099,'contribution par jour-semaine'!$1:$1,0),4,1,"contribution par jour-semaine")),"")</f>
        <v/>
      </c>
      <c r="D6099" s="4" t="str">
        <f>VLOOKUP(A6099,predictions!A:B,2,FALSE)</f>
        <v>22/06/2020</v>
      </c>
      <c r="E6099" s="4">
        <f t="shared" si="23"/>
        <v>44004</v>
      </c>
    </row>
    <row r="6100" spans="3:5" ht="13" x14ac:dyDescent="0.15">
      <c r="C6100" s="1" t="str">
        <f ca="1">IFERROR(INDIRECT(ADDRESS(MATCH(A6100,'contribution par jour-semaine'!A:A,0),MATCH(B6100,'contribution par jour-semaine'!$1:$1,0),4,1,"contribution par jour-semaine")),"")</f>
        <v/>
      </c>
      <c r="D6100" s="4" t="str">
        <f>VLOOKUP(A6100,predictions!A:B,2,FALSE)</f>
        <v>22/06/2020</v>
      </c>
      <c r="E6100" s="4">
        <f t="shared" si="23"/>
        <v>44004</v>
      </c>
    </row>
    <row r="6101" spans="3:5" ht="13" x14ac:dyDescent="0.15">
      <c r="C6101" s="1" t="str">
        <f ca="1">IFERROR(INDIRECT(ADDRESS(MATCH(A6101,'contribution par jour-semaine'!A:A,0),MATCH(B6101,'contribution par jour-semaine'!$1:$1,0),4,1,"contribution par jour-semaine")),"")</f>
        <v/>
      </c>
      <c r="D6101" s="4" t="str">
        <f>VLOOKUP(A6101,predictions!A:B,2,FALSE)</f>
        <v>22/06/2020</v>
      </c>
      <c r="E6101" s="4">
        <f t="shared" si="23"/>
        <v>44004</v>
      </c>
    </row>
    <row r="6102" spans="3:5" ht="13" x14ac:dyDescent="0.15">
      <c r="C6102" s="1" t="str">
        <f ca="1">IFERROR(INDIRECT(ADDRESS(MATCH(A6102,'contribution par jour-semaine'!A:A,0),MATCH(B6102,'contribution par jour-semaine'!$1:$1,0),4,1,"contribution par jour-semaine")),"")</f>
        <v/>
      </c>
      <c r="D6102" s="4" t="str">
        <f>VLOOKUP(A6102,predictions!A:B,2,FALSE)</f>
        <v>22/06/2020</v>
      </c>
      <c r="E6102" s="4">
        <f t="shared" si="23"/>
        <v>44004</v>
      </c>
    </row>
    <row r="6103" spans="3:5" ht="13" x14ac:dyDescent="0.15">
      <c r="C6103" s="1" t="str">
        <f ca="1">IFERROR(INDIRECT(ADDRESS(MATCH(A6103,'contribution par jour-semaine'!A:A,0),MATCH(B6103,'contribution par jour-semaine'!$1:$1,0),4,1,"contribution par jour-semaine")),"")</f>
        <v/>
      </c>
      <c r="D6103" s="4" t="str">
        <f>VLOOKUP(A6103,predictions!A:B,2,FALSE)</f>
        <v>22/06/2020</v>
      </c>
      <c r="E6103" s="4">
        <f t="shared" si="23"/>
        <v>44004</v>
      </c>
    </row>
    <row r="6104" spans="3:5" ht="13" x14ac:dyDescent="0.15">
      <c r="C6104" s="1" t="str">
        <f ca="1">IFERROR(INDIRECT(ADDRESS(MATCH(A6104,'contribution par jour-semaine'!A:A,0),MATCH(B6104,'contribution par jour-semaine'!$1:$1,0),4,1,"contribution par jour-semaine")),"")</f>
        <v/>
      </c>
      <c r="D6104" s="4" t="str">
        <f>VLOOKUP(A6104,predictions!A:B,2,FALSE)</f>
        <v>22/06/2020</v>
      </c>
      <c r="E6104" s="4">
        <f t="shared" si="23"/>
        <v>44004</v>
      </c>
    </row>
    <row r="6105" spans="3:5" ht="13" x14ac:dyDescent="0.15">
      <c r="C6105" s="1" t="str">
        <f ca="1">IFERROR(INDIRECT(ADDRESS(MATCH(A6105,'contribution par jour-semaine'!A:A,0),MATCH(B6105,'contribution par jour-semaine'!$1:$1,0),4,1,"contribution par jour-semaine")),"")</f>
        <v/>
      </c>
      <c r="D6105" s="4" t="str">
        <f>VLOOKUP(A6105,predictions!A:B,2,FALSE)</f>
        <v>22/06/2020</v>
      </c>
      <c r="E6105" s="4">
        <f t="shared" si="23"/>
        <v>44004</v>
      </c>
    </row>
    <row r="6106" spans="3:5" ht="13" x14ac:dyDescent="0.15">
      <c r="C6106" s="1" t="str">
        <f ca="1">IFERROR(INDIRECT(ADDRESS(MATCH(A6106,'contribution par jour-semaine'!A:A,0),MATCH(B6106,'contribution par jour-semaine'!$1:$1,0),4,1,"contribution par jour-semaine")),"")</f>
        <v/>
      </c>
      <c r="D6106" s="4" t="str">
        <f>VLOOKUP(A6106,predictions!A:B,2,FALSE)</f>
        <v>22/06/2020</v>
      </c>
      <c r="E6106" s="4">
        <f t="shared" si="23"/>
        <v>44004</v>
      </c>
    </row>
    <row r="6107" spans="3:5" ht="13" x14ac:dyDescent="0.15">
      <c r="C6107" s="1" t="str">
        <f ca="1">IFERROR(INDIRECT(ADDRESS(MATCH(A6107,'contribution par jour-semaine'!A:A,0),MATCH(B6107,'contribution par jour-semaine'!$1:$1,0),4,1,"contribution par jour-semaine")),"")</f>
        <v/>
      </c>
      <c r="D6107" s="4" t="str">
        <f>VLOOKUP(A6107,predictions!A:B,2,FALSE)</f>
        <v>22/06/2020</v>
      </c>
      <c r="E6107" s="4">
        <f t="shared" si="23"/>
        <v>44004</v>
      </c>
    </row>
    <row r="6108" spans="3:5" ht="13" x14ac:dyDescent="0.15">
      <c r="C6108" s="1" t="str">
        <f ca="1">IFERROR(INDIRECT(ADDRESS(MATCH(A6108,'contribution par jour-semaine'!A:A,0),MATCH(B6108,'contribution par jour-semaine'!$1:$1,0),4,1,"contribution par jour-semaine")),"")</f>
        <v/>
      </c>
      <c r="D6108" s="4" t="str">
        <f>VLOOKUP(A6108,predictions!A:B,2,FALSE)</f>
        <v>22/06/2020</v>
      </c>
      <c r="E6108" s="4">
        <f t="shared" si="23"/>
        <v>44004</v>
      </c>
    </row>
    <row r="6109" spans="3:5" ht="13" x14ac:dyDescent="0.15">
      <c r="C6109" s="1" t="str">
        <f ca="1">IFERROR(INDIRECT(ADDRESS(MATCH(A6109,'contribution par jour-semaine'!A:A,0),MATCH(B6109,'contribution par jour-semaine'!$1:$1,0),4,1,"contribution par jour-semaine")),"")</f>
        <v/>
      </c>
      <c r="D6109" s="4" t="str">
        <f>VLOOKUP(A6109,predictions!A:B,2,FALSE)</f>
        <v>22/06/2020</v>
      </c>
      <c r="E6109" s="4">
        <f t="shared" si="23"/>
        <v>44004</v>
      </c>
    </row>
    <row r="6110" spans="3:5" ht="13" x14ac:dyDescent="0.15">
      <c r="C6110" s="1" t="str">
        <f ca="1">IFERROR(INDIRECT(ADDRESS(MATCH(A6110,'contribution par jour-semaine'!A:A,0),MATCH(B6110,'contribution par jour-semaine'!$1:$1,0),4,1,"contribution par jour-semaine")),"")</f>
        <v/>
      </c>
      <c r="D6110" s="4" t="str">
        <f>VLOOKUP(A6110,predictions!A:B,2,FALSE)</f>
        <v>22/06/2020</v>
      </c>
      <c r="E6110" s="4">
        <f t="shared" si="23"/>
        <v>44004</v>
      </c>
    </row>
    <row r="6111" spans="3:5" ht="13" x14ac:dyDescent="0.15">
      <c r="C6111" s="1" t="str">
        <f ca="1">IFERROR(INDIRECT(ADDRESS(MATCH(A6111,'contribution par jour-semaine'!A:A,0),MATCH(B6111,'contribution par jour-semaine'!$1:$1,0),4,1,"contribution par jour-semaine")),"")</f>
        <v/>
      </c>
      <c r="D6111" s="4" t="str">
        <f>VLOOKUP(A6111,predictions!A:B,2,FALSE)</f>
        <v>22/06/2020</v>
      </c>
      <c r="E6111" s="4">
        <f t="shared" si="23"/>
        <v>44004</v>
      </c>
    </row>
    <row r="6112" spans="3:5" ht="13" x14ac:dyDescent="0.15">
      <c r="C6112" s="1" t="str">
        <f ca="1">IFERROR(INDIRECT(ADDRESS(MATCH(A6112,'contribution par jour-semaine'!A:A,0),MATCH(B6112,'contribution par jour-semaine'!$1:$1,0),4,1,"contribution par jour-semaine")),"")</f>
        <v/>
      </c>
      <c r="D6112" s="4" t="str">
        <f>VLOOKUP(A6112,predictions!A:B,2,FALSE)</f>
        <v>22/06/2020</v>
      </c>
      <c r="E6112" s="4">
        <f t="shared" si="23"/>
        <v>44004</v>
      </c>
    </row>
    <row r="6113" spans="3:5" ht="13" x14ac:dyDescent="0.15">
      <c r="C6113" s="1" t="str">
        <f ca="1">IFERROR(INDIRECT(ADDRESS(MATCH(A6113,'contribution par jour-semaine'!A:A,0),MATCH(B6113,'contribution par jour-semaine'!$1:$1,0),4,1,"contribution par jour-semaine")),"")</f>
        <v/>
      </c>
      <c r="D6113" s="4" t="str">
        <f>VLOOKUP(A6113,predictions!A:B,2,FALSE)</f>
        <v>22/06/2020</v>
      </c>
      <c r="E6113" s="4">
        <f t="shared" si="23"/>
        <v>44004</v>
      </c>
    </row>
    <row r="6114" spans="3:5" ht="13" x14ac:dyDescent="0.15">
      <c r="C6114" s="1" t="str">
        <f ca="1">IFERROR(INDIRECT(ADDRESS(MATCH(A6114,'contribution par jour-semaine'!A:A,0),MATCH(B6114,'contribution par jour-semaine'!$1:$1,0),4,1,"contribution par jour-semaine")),"")</f>
        <v/>
      </c>
      <c r="D6114" s="4" t="str">
        <f>VLOOKUP(A6114,predictions!A:B,2,FALSE)</f>
        <v>22/06/2020</v>
      </c>
      <c r="E6114" s="4">
        <f t="shared" si="23"/>
        <v>44004</v>
      </c>
    </row>
    <row r="6115" spans="3:5" ht="13" x14ac:dyDescent="0.15">
      <c r="C6115" s="1" t="str">
        <f ca="1">IFERROR(INDIRECT(ADDRESS(MATCH(A6115,'contribution par jour-semaine'!A:A,0),MATCH(B6115,'contribution par jour-semaine'!$1:$1,0),4,1,"contribution par jour-semaine")),"")</f>
        <v/>
      </c>
      <c r="D6115" s="4" t="str">
        <f>VLOOKUP(A6115,predictions!A:B,2,FALSE)</f>
        <v>22/06/2020</v>
      </c>
      <c r="E6115" s="4">
        <f t="shared" si="23"/>
        <v>44004</v>
      </c>
    </row>
    <row r="6116" spans="3:5" ht="13" x14ac:dyDescent="0.15">
      <c r="C6116" s="1" t="str">
        <f ca="1">IFERROR(INDIRECT(ADDRESS(MATCH(A6116,'contribution par jour-semaine'!A:A,0),MATCH(B6116,'contribution par jour-semaine'!$1:$1,0),4,1,"contribution par jour-semaine")),"")</f>
        <v/>
      </c>
      <c r="D6116" s="4" t="str">
        <f>VLOOKUP(A6116,predictions!A:B,2,FALSE)</f>
        <v>22/06/2020</v>
      </c>
      <c r="E6116" s="4">
        <f t="shared" si="23"/>
        <v>44004</v>
      </c>
    </row>
    <row r="6117" spans="3:5" ht="13" x14ac:dyDescent="0.15">
      <c r="C6117" s="1" t="str">
        <f ca="1">IFERROR(INDIRECT(ADDRESS(MATCH(A6117,'contribution par jour-semaine'!A:A,0),MATCH(B6117,'contribution par jour-semaine'!$1:$1,0),4,1,"contribution par jour-semaine")),"")</f>
        <v/>
      </c>
      <c r="D6117" s="4" t="str">
        <f>VLOOKUP(A6117,predictions!A:B,2,FALSE)</f>
        <v>22/06/2020</v>
      </c>
      <c r="E6117" s="4">
        <f t="shared" si="23"/>
        <v>44004</v>
      </c>
    </row>
    <row r="6118" spans="3:5" ht="13" x14ac:dyDescent="0.15">
      <c r="C6118" s="1" t="str">
        <f ca="1">IFERROR(INDIRECT(ADDRESS(MATCH(A6118,'contribution par jour-semaine'!A:A,0),MATCH(B6118,'contribution par jour-semaine'!$1:$1,0),4,1,"contribution par jour-semaine")),"")</f>
        <v/>
      </c>
      <c r="D6118" s="4" t="str">
        <f>VLOOKUP(A6118,predictions!A:B,2,FALSE)</f>
        <v>22/06/2020</v>
      </c>
      <c r="E6118" s="4">
        <f t="shared" si="23"/>
        <v>44004</v>
      </c>
    </row>
    <row r="6119" spans="3:5" ht="13" x14ac:dyDescent="0.15">
      <c r="C6119" s="1" t="str">
        <f ca="1">IFERROR(INDIRECT(ADDRESS(MATCH(A6119,'contribution par jour-semaine'!A:A,0),MATCH(B6119,'contribution par jour-semaine'!$1:$1,0),4,1,"contribution par jour-semaine")),"")</f>
        <v/>
      </c>
      <c r="D6119" s="4" t="str">
        <f>VLOOKUP(A6119,predictions!A:B,2,FALSE)</f>
        <v>22/06/2020</v>
      </c>
      <c r="E6119" s="4">
        <f t="shared" si="23"/>
        <v>44004</v>
      </c>
    </row>
    <row r="6120" spans="3:5" ht="13" x14ac:dyDescent="0.15">
      <c r="C6120" s="1" t="str">
        <f ca="1">IFERROR(INDIRECT(ADDRESS(MATCH(A6120,'contribution par jour-semaine'!A:A,0),MATCH(B6120,'contribution par jour-semaine'!$1:$1,0),4,1,"contribution par jour-semaine")),"")</f>
        <v/>
      </c>
      <c r="D6120" s="4" t="str">
        <f>VLOOKUP(A6120,predictions!A:B,2,FALSE)</f>
        <v>22/06/2020</v>
      </c>
      <c r="E6120" s="4">
        <f t="shared" si="23"/>
        <v>44004</v>
      </c>
    </row>
    <row r="6121" spans="3:5" ht="13" x14ac:dyDescent="0.15">
      <c r="C6121" s="1" t="str">
        <f ca="1">IFERROR(INDIRECT(ADDRESS(MATCH(A6121,'contribution par jour-semaine'!A:A,0),MATCH(B6121,'contribution par jour-semaine'!$1:$1,0),4,1,"contribution par jour-semaine")),"")</f>
        <v/>
      </c>
      <c r="D6121" s="4" t="str">
        <f>VLOOKUP(A6121,predictions!A:B,2,FALSE)</f>
        <v>22/06/2020</v>
      </c>
      <c r="E6121" s="4">
        <f t="shared" si="23"/>
        <v>44004</v>
      </c>
    </row>
    <row r="6122" spans="3:5" ht="13" x14ac:dyDescent="0.15">
      <c r="C6122" s="1" t="str">
        <f ca="1">IFERROR(INDIRECT(ADDRESS(MATCH(A6122,'contribution par jour-semaine'!A:A,0),MATCH(B6122,'contribution par jour-semaine'!$1:$1,0),4,1,"contribution par jour-semaine")),"")</f>
        <v/>
      </c>
      <c r="D6122" s="4" t="str">
        <f>VLOOKUP(A6122,predictions!A:B,2,FALSE)</f>
        <v>22/06/2020</v>
      </c>
      <c r="E6122" s="4">
        <f t="shared" ref="E6122:E6376" si="24">DATE(RIGHT(D6122,4),MID(D6122,4,2),LEFT(D6122,2))</f>
        <v>44004</v>
      </c>
    </row>
    <row r="6123" spans="3:5" ht="13" x14ac:dyDescent="0.15">
      <c r="C6123" s="1" t="str">
        <f ca="1">IFERROR(INDIRECT(ADDRESS(MATCH(A6123,'contribution par jour-semaine'!A:A,0),MATCH(B6123,'contribution par jour-semaine'!$1:$1,0),4,1,"contribution par jour-semaine")),"")</f>
        <v/>
      </c>
      <c r="D6123" s="4" t="str">
        <f>VLOOKUP(A6123,predictions!A:B,2,FALSE)</f>
        <v>22/06/2020</v>
      </c>
      <c r="E6123" s="4">
        <f t="shared" si="24"/>
        <v>44004</v>
      </c>
    </row>
    <row r="6124" spans="3:5" ht="13" x14ac:dyDescent="0.15">
      <c r="C6124" s="1" t="str">
        <f ca="1">IFERROR(INDIRECT(ADDRESS(MATCH(A6124,'contribution par jour-semaine'!A:A,0),MATCH(B6124,'contribution par jour-semaine'!$1:$1,0),4,1,"contribution par jour-semaine")),"")</f>
        <v/>
      </c>
      <c r="D6124" s="4" t="str">
        <f>VLOOKUP(A6124,predictions!A:B,2,FALSE)</f>
        <v>22/06/2020</v>
      </c>
      <c r="E6124" s="4">
        <f t="shared" si="24"/>
        <v>44004</v>
      </c>
    </row>
    <row r="6125" spans="3:5" ht="13" x14ac:dyDescent="0.15">
      <c r="C6125" s="1" t="str">
        <f ca="1">IFERROR(INDIRECT(ADDRESS(MATCH(A6125,'contribution par jour-semaine'!A:A,0),MATCH(B6125,'contribution par jour-semaine'!$1:$1,0),4,1,"contribution par jour-semaine")),"")</f>
        <v/>
      </c>
      <c r="D6125" s="4" t="str">
        <f>VLOOKUP(A6125,predictions!A:B,2,FALSE)</f>
        <v>22/06/2020</v>
      </c>
      <c r="E6125" s="4">
        <f t="shared" si="24"/>
        <v>44004</v>
      </c>
    </row>
    <row r="6126" spans="3:5" ht="13" x14ac:dyDescent="0.15">
      <c r="C6126" s="1" t="str">
        <f ca="1">IFERROR(INDIRECT(ADDRESS(MATCH(A6126,'contribution par jour-semaine'!A:A,0),MATCH(B6126,'contribution par jour-semaine'!$1:$1,0),4,1,"contribution par jour-semaine")),"")</f>
        <v/>
      </c>
      <c r="D6126" s="4" t="str">
        <f>VLOOKUP(A6126,predictions!A:B,2,FALSE)</f>
        <v>22/06/2020</v>
      </c>
      <c r="E6126" s="4">
        <f t="shared" si="24"/>
        <v>44004</v>
      </c>
    </row>
    <row r="6127" spans="3:5" ht="13" x14ac:dyDescent="0.15">
      <c r="C6127" s="1" t="str">
        <f ca="1">IFERROR(INDIRECT(ADDRESS(MATCH(A6127,'contribution par jour-semaine'!A:A,0),MATCH(B6127,'contribution par jour-semaine'!$1:$1,0),4,1,"contribution par jour-semaine")),"")</f>
        <v/>
      </c>
      <c r="D6127" s="4" t="str">
        <f>VLOOKUP(A6127,predictions!A:B,2,FALSE)</f>
        <v>22/06/2020</v>
      </c>
      <c r="E6127" s="4">
        <f t="shared" si="24"/>
        <v>44004</v>
      </c>
    </row>
    <row r="6128" spans="3:5" ht="13" x14ac:dyDescent="0.15">
      <c r="C6128" s="1" t="str">
        <f ca="1">IFERROR(INDIRECT(ADDRESS(MATCH(A6128,'contribution par jour-semaine'!A:A,0),MATCH(B6128,'contribution par jour-semaine'!$1:$1,0),4,1,"contribution par jour-semaine")),"")</f>
        <v/>
      </c>
      <c r="D6128" s="4" t="str">
        <f>VLOOKUP(A6128,predictions!A:B,2,FALSE)</f>
        <v>22/06/2020</v>
      </c>
      <c r="E6128" s="4">
        <f t="shared" si="24"/>
        <v>44004</v>
      </c>
    </row>
    <row r="6129" spans="3:5" ht="13" x14ac:dyDescent="0.15">
      <c r="C6129" s="1" t="str">
        <f ca="1">IFERROR(INDIRECT(ADDRESS(MATCH(A6129,'contribution par jour-semaine'!A:A,0),MATCH(B6129,'contribution par jour-semaine'!$1:$1,0),4,1,"contribution par jour-semaine")),"")</f>
        <v/>
      </c>
      <c r="D6129" s="4" t="str">
        <f>VLOOKUP(A6129,predictions!A:B,2,FALSE)</f>
        <v>22/06/2020</v>
      </c>
      <c r="E6129" s="4">
        <f t="shared" si="24"/>
        <v>44004</v>
      </c>
    </row>
    <row r="6130" spans="3:5" ht="13" x14ac:dyDescent="0.15">
      <c r="C6130" s="1" t="str">
        <f ca="1">IFERROR(INDIRECT(ADDRESS(MATCH(A6130,'contribution par jour-semaine'!A:A,0),MATCH(B6130,'contribution par jour-semaine'!$1:$1,0),4,1,"contribution par jour-semaine")),"")</f>
        <v/>
      </c>
      <c r="D6130" s="4" t="str">
        <f>VLOOKUP(A6130,predictions!A:B,2,FALSE)</f>
        <v>22/06/2020</v>
      </c>
      <c r="E6130" s="4">
        <f t="shared" si="24"/>
        <v>44004</v>
      </c>
    </row>
    <row r="6131" spans="3:5" ht="13" x14ac:dyDescent="0.15">
      <c r="C6131" s="1" t="str">
        <f ca="1">IFERROR(INDIRECT(ADDRESS(MATCH(A6131,'contribution par jour-semaine'!A:A,0),MATCH(B6131,'contribution par jour-semaine'!$1:$1,0),4,1,"contribution par jour-semaine")),"")</f>
        <v/>
      </c>
      <c r="D6131" s="4" t="str">
        <f>VLOOKUP(A6131,predictions!A:B,2,FALSE)</f>
        <v>22/06/2020</v>
      </c>
      <c r="E6131" s="4">
        <f t="shared" si="24"/>
        <v>44004</v>
      </c>
    </row>
    <row r="6132" spans="3:5" ht="13" x14ac:dyDescent="0.15">
      <c r="C6132" s="1" t="str">
        <f ca="1">IFERROR(INDIRECT(ADDRESS(MATCH(A6132,'contribution par jour-semaine'!A:A,0),MATCH(B6132,'contribution par jour-semaine'!$1:$1,0),4,1,"contribution par jour-semaine")),"")</f>
        <v/>
      </c>
      <c r="D6132" s="4" t="str">
        <f>VLOOKUP(A6132,predictions!A:B,2,FALSE)</f>
        <v>22/06/2020</v>
      </c>
      <c r="E6132" s="4">
        <f t="shared" si="24"/>
        <v>44004</v>
      </c>
    </row>
    <row r="6133" spans="3:5" ht="13" x14ac:dyDescent="0.15">
      <c r="C6133" s="1" t="str">
        <f ca="1">IFERROR(INDIRECT(ADDRESS(MATCH(A6133,'contribution par jour-semaine'!A:A,0),MATCH(B6133,'contribution par jour-semaine'!$1:$1,0),4,1,"contribution par jour-semaine")),"")</f>
        <v/>
      </c>
      <c r="D6133" s="4" t="str">
        <f>VLOOKUP(A6133,predictions!A:B,2,FALSE)</f>
        <v>22/06/2020</v>
      </c>
      <c r="E6133" s="4">
        <f t="shared" si="24"/>
        <v>44004</v>
      </c>
    </row>
    <row r="6134" spans="3:5" ht="13" x14ac:dyDescent="0.15">
      <c r="C6134" s="1" t="str">
        <f ca="1">IFERROR(INDIRECT(ADDRESS(MATCH(A6134,'contribution par jour-semaine'!A:A,0),MATCH(B6134,'contribution par jour-semaine'!$1:$1,0),4,1,"contribution par jour-semaine")),"")</f>
        <v/>
      </c>
      <c r="D6134" s="4" t="str">
        <f>VLOOKUP(A6134,predictions!A:B,2,FALSE)</f>
        <v>22/06/2020</v>
      </c>
      <c r="E6134" s="4">
        <f t="shared" si="24"/>
        <v>44004</v>
      </c>
    </row>
    <row r="6135" spans="3:5" ht="13" x14ac:dyDescent="0.15">
      <c r="C6135" s="1" t="str">
        <f ca="1">IFERROR(INDIRECT(ADDRESS(MATCH(A6135,'contribution par jour-semaine'!A:A,0),MATCH(B6135,'contribution par jour-semaine'!$1:$1,0),4,1,"contribution par jour-semaine")),"")</f>
        <v/>
      </c>
      <c r="D6135" s="4" t="str">
        <f>VLOOKUP(A6135,predictions!A:B,2,FALSE)</f>
        <v>22/06/2020</v>
      </c>
      <c r="E6135" s="4">
        <f t="shared" si="24"/>
        <v>44004</v>
      </c>
    </row>
    <row r="6136" spans="3:5" ht="13" x14ac:dyDescent="0.15">
      <c r="C6136" s="1" t="str">
        <f ca="1">IFERROR(INDIRECT(ADDRESS(MATCH(A6136,'contribution par jour-semaine'!A:A,0),MATCH(B6136,'contribution par jour-semaine'!$1:$1,0),4,1,"contribution par jour-semaine")),"")</f>
        <v/>
      </c>
      <c r="D6136" s="4" t="str">
        <f>VLOOKUP(A6136,predictions!A:B,2,FALSE)</f>
        <v>22/06/2020</v>
      </c>
      <c r="E6136" s="4">
        <f t="shared" si="24"/>
        <v>44004</v>
      </c>
    </row>
    <row r="6137" spans="3:5" ht="13" x14ac:dyDescent="0.15">
      <c r="C6137" s="1" t="str">
        <f ca="1">IFERROR(INDIRECT(ADDRESS(MATCH(A6137,'contribution par jour-semaine'!A:A,0),MATCH(B6137,'contribution par jour-semaine'!$1:$1,0),4,1,"contribution par jour-semaine")),"")</f>
        <v/>
      </c>
      <c r="D6137" s="4" t="str">
        <f>VLOOKUP(A6137,predictions!A:B,2,FALSE)</f>
        <v>22/06/2020</v>
      </c>
      <c r="E6137" s="4">
        <f t="shared" si="24"/>
        <v>44004</v>
      </c>
    </row>
    <row r="6138" spans="3:5" ht="13" x14ac:dyDescent="0.15">
      <c r="C6138" s="1" t="str">
        <f ca="1">IFERROR(INDIRECT(ADDRESS(MATCH(A6138,'contribution par jour-semaine'!A:A,0),MATCH(B6138,'contribution par jour-semaine'!$1:$1,0),4,1,"contribution par jour-semaine")),"")</f>
        <v/>
      </c>
      <c r="D6138" s="4" t="str">
        <f>VLOOKUP(A6138,predictions!A:B,2,FALSE)</f>
        <v>22/06/2020</v>
      </c>
      <c r="E6138" s="4">
        <f t="shared" si="24"/>
        <v>44004</v>
      </c>
    </row>
    <row r="6139" spans="3:5" ht="13" x14ac:dyDescent="0.15">
      <c r="C6139" s="1" t="str">
        <f ca="1">IFERROR(INDIRECT(ADDRESS(MATCH(A6139,'contribution par jour-semaine'!A:A,0),MATCH(B6139,'contribution par jour-semaine'!$1:$1,0),4,1,"contribution par jour-semaine")),"")</f>
        <v/>
      </c>
      <c r="D6139" s="4" t="str">
        <f>VLOOKUP(A6139,predictions!A:B,2,FALSE)</f>
        <v>22/06/2020</v>
      </c>
      <c r="E6139" s="4">
        <f t="shared" si="24"/>
        <v>44004</v>
      </c>
    </row>
    <row r="6140" spans="3:5" ht="13" x14ac:dyDescent="0.15">
      <c r="C6140" s="1" t="str">
        <f ca="1">IFERROR(INDIRECT(ADDRESS(MATCH(A6140,'contribution par jour-semaine'!A:A,0),MATCH(B6140,'contribution par jour-semaine'!$1:$1,0),4,1,"contribution par jour-semaine")),"")</f>
        <v/>
      </c>
      <c r="D6140" s="4" t="str">
        <f>VLOOKUP(A6140,predictions!A:B,2,FALSE)</f>
        <v>22/06/2020</v>
      </c>
      <c r="E6140" s="4">
        <f t="shared" si="24"/>
        <v>44004</v>
      </c>
    </row>
    <row r="6141" spans="3:5" ht="13" x14ac:dyDescent="0.15">
      <c r="C6141" s="1" t="str">
        <f ca="1">IFERROR(INDIRECT(ADDRESS(MATCH(A6141,'contribution par jour-semaine'!A:A,0),MATCH(B6141,'contribution par jour-semaine'!$1:$1,0),4,1,"contribution par jour-semaine")),"")</f>
        <v/>
      </c>
      <c r="D6141" s="4" t="str">
        <f>VLOOKUP(A6141,predictions!A:B,2,FALSE)</f>
        <v>22/06/2020</v>
      </c>
      <c r="E6141" s="4">
        <f t="shared" si="24"/>
        <v>44004</v>
      </c>
    </row>
    <row r="6142" spans="3:5" ht="13" x14ac:dyDescent="0.15">
      <c r="C6142" s="1" t="str">
        <f ca="1">IFERROR(INDIRECT(ADDRESS(MATCH(A6142,'contribution par jour-semaine'!A:A,0),MATCH(B6142,'contribution par jour-semaine'!$1:$1,0),4,1,"contribution par jour-semaine")),"")</f>
        <v/>
      </c>
      <c r="D6142" s="4" t="str">
        <f>VLOOKUP(A6142,predictions!A:B,2,FALSE)</f>
        <v>22/06/2020</v>
      </c>
      <c r="E6142" s="4">
        <f t="shared" si="24"/>
        <v>44004</v>
      </c>
    </row>
    <row r="6143" spans="3:5" ht="13" x14ac:dyDescent="0.15">
      <c r="C6143" s="1" t="str">
        <f ca="1">IFERROR(INDIRECT(ADDRESS(MATCH(A6143,'contribution par jour-semaine'!A:A,0),MATCH(B6143,'contribution par jour-semaine'!$1:$1,0),4,1,"contribution par jour-semaine")),"")</f>
        <v/>
      </c>
      <c r="D6143" s="4" t="str">
        <f>VLOOKUP(A6143,predictions!A:B,2,FALSE)</f>
        <v>22/06/2020</v>
      </c>
      <c r="E6143" s="4">
        <f t="shared" si="24"/>
        <v>44004</v>
      </c>
    </row>
    <row r="6144" spans="3:5" ht="13" x14ac:dyDescent="0.15">
      <c r="C6144" s="1" t="str">
        <f ca="1">IFERROR(INDIRECT(ADDRESS(MATCH(A6144,'contribution par jour-semaine'!A:A,0),MATCH(B6144,'contribution par jour-semaine'!$1:$1,0),4,1,"contribution par jour-semaine")),"")</f>
        <v/>
      </c>
      <c r="D6144" s="4" t="str">
        <f>VLOOKUP(A6144,predictions!A:B,2,FALSE)</f>
        <v>22/06/2020</v>
      </c>
      <c r="E6144" s="4">
        <f t="shared" si="24"/>
        <v>44004</v>
      </c>
    </row>
    <row r="6145" spans="3:5" ht="13" x14ac:dyDescent="0.15">
      <c r="C6145" s="1" t="str">
        <f ca="1">IFERROR(INDIRECT(ADDRESS(MATCH(A6145,'contribution par jour-semaine'!A:A,0),MATCH(B6145,'contribution par jour-semaine'!$1:$1,0),4,1,"contribution par jour-semaine")),"")</f>
        <v/>
      </c>
      <c r="D6145" s="4" t="str">
        <f>VLOOKUP(A6145,predictions!A:B,2,FALSE)</f>
        <v>22/06/2020</v>
      </c>
      <c r="E6145" s="4">
        <f t="shared" si="24"/>
        <v>44004</v>
      </c>
    </row>
    <row r="6146" spans="3:5" ht="13" x14ac:dyDescent="0.15">
      <c r="C6146" s="1" t="str">
        <f ca="1">IFERROR(INDIRECT(ADDRESS(MATCH(A6146,'contribution par jour-semaine'!A:A,0),MATCH(B6146,'contribution par jour-semaine'!$1:$1,0),4,1,"contribution par jour-semaine")),"")</f>
        <v/>
      </c>
      <c r="D6146" s="4" t="str">
        <f>VLOOKUP(A6146,predictions!A:B,2,FALSE)</f>
        <v>22/06/2020</v>
      </c>
      <c r="E6146" s="4">
        <f t="shared" si="24"/>
        <v>44004</v>
      </c>
    </row>
    <row r="6147" spans="3:5" ht="13" x14ac:dyDescent="0.15">
      <c r="C6147" s="1" t="str">
        <f ca="1">IFERROR(INDIRECT(ADDRESS(MATCH(A6147,'contribution par jour-semaine'!A:A,0),MATCH(B6147,'contribution par jour-semaine'!$1:$1,0),4,1,"contribution par jour-semaine")),"")</f>
        <v/>
      </c>
      <c r="D6147" s="4" t="str">
        <f>VLOOKUP(A6147,predictions!A:B,2,FALSE)</f>
        <v>22/06/2020</v>
      </c>
      <c r="E6147" s="4">
        <f t="shared" si="24"/>
        <v>44004</v>
      </c>
    </row>
    <row r="6148" spans="3:5" ht="13" x14ac:dyDescent="0.15">
      <c r="C6148" s="1" t="str">
        <f ca="1">IFERROR(INDIRECT(ADDRESS(MATCH(A6148,'contribution par jour-semaine'!A:A,0),MATCH(B6148,'contribution par jour-semaine'!$1:$1,0),4,1,"contribution par jour-semaine")),"")</f>
        <v/>
      </c>
      <c r="D6148" s="4" t="str">
        <f>VLOOKUP(A6148,predictions!A:B,2,FALSE)</f>
        <v>22/06/2020</v>
      </c>
      <c r="E6148" s="4">
        <f t="shared" si="24"/>
        <v>44004</v>
      </c>
    </row>
    <row r="6149" spans="3:5" ht="13" x14ac:dyDescent="0.15">
      <c r="C6149" s="1" t="str">
        <f ca="1">IFERROR(INDIRECT(ADDRESS(MATCH(A6149,'contribution par jour-semaine'!A:A,0),MATCH(B6149,'contribution par jour-semaine'!$1:$1,0),4,1,"contribution par jour-semaine")),"")</f>
        <v/>
      </c>
      <c r="D6149" s="4" t="str">
        <f>VLOOKUP(A6149,predictions!A:B,2,FALSE)</f>
        <v>22/06/2020</v>
      </c>
      <c r="E6149" s="4">
        <f t="shared" si="24"/>
        <v>44004</v>
      </c>
    </row>
    <row r="6150" spans="3:5" ht="13" x14ac:dyDescent="0.15">
      <c r="C6150" s="1" t="str">
        <f ca="1">IFERROR(INDIRECT(ADDRESS(MATCH(A6150,'contribution par jour-semaine'!A:A,0),MATCH(B6150,'contribution par jour-semaine'!$1:$1,0),4,1,"contribution par jour-semaine")),"")</f>
        <v/>
      </c>
      <c r="D6150" s="4" t="str">
        <f>VLOOKUP(A6150,predictions!A:B,2,FALSE)</f>
        <v>22/06/2020</v>
      </c>
      <c r="E6150" s="4">
        <f t="shared" si="24"/>
        <v>44004</v>
      </c>
    </row>
    <row r="6151" spans="3:5" ht="13" x14ac:dyDescent="0.15">
      <c r="C6151" s="1" t="str">
        <f ca="1">IFERROR(INDIRECT(ADDRESS(MATCH(A6151,'contribution par jour-semaine'!A:A,0),MATCH(B6151,'contribution par jour-semaine'!$1:$1,0),4,1,"contribution par jour-semaine")),"")</f>
        <v/>
      </c>
      <c r="D6151" s="4" t="str">
        <f>VLOOKUP(A6151,predictions!A:B,2,FALSE)</f>
        <v>22/06/2020</v>
      </c>
      <c r="E6151" s="4">
        <f t="shared" si="24"/>
        <v>44004</v>
      </c>
    </row>
    <row r="6152" spans="3:5" ht="13" x14ac:dyDescent="0.15">
      <c r="C6152" s="1" t="str">
        <f ca="1">IFERROR(INDIRECT(ADDRESS(MATCH(A6152,'contribution par jour-semaine'!A:A,0),MATCH(B6152,'contribution par jour-semaine'!$1:$1,0),4,1,"contribution par jour-semaine")),"")</f>
        <v/>
      </c>
      <c r="D6152" s="4" t="str">
        <f>VLOOKUP(A6152,predictions!A:B,2,FALSE)</f>
        <v>22/06/2020</v>
      </c>
      <c r="E6152" s="4">
        <f t="shared" si="24"/>
        <v>44004</v>
      </c>
    </row>
    <row r="6153" spans="3:5" ht="13" x14ac:dyDescent="0.15">
      <c r="C6153" s="1" t="str">
        <f ca="1">IFERROR(INDIRECT(ADDRESS(MATCH(A6153,'contribution par jour-semaine'!A:A,0),MATCH(B6153,'contribution par jour-semaine'!$1:$1,0),4,1,"contribution par jour-semaine")),"")</f>
        <v/>
      </c>
      <c r="D6153" s="4" t="str">
        <f>VLOOKUP(A6153,predictions!A:B,2,FALSE)</f>
        <v>22/06/2020</v>
      </c>
      <c r="E6153" s="4">
        <f t="shared" si="24"/>
        <v>44004</v>
      </c>
    </row>
    <row r="6154" spans="3:5" ht="13" x14ac:dyDescent="0.15">
      <c r="C6154" s="1" t="str">
        <f ca="1">IFERROR(INDIRECT(ADDRESS(MATCH(A6154,'contribution par jour-semaine'!A:A,0),MATCH(B6154,'contribution par jour-semaine'!$1:$1,0),4,1,"contribution par jour-semaine")),"")</f>
        <v/>
      </c>
      <c r="D6154" s="4" t="str">
        <f>VLOOKUP(A6154,predictions!A:B,2,FALSE)</f>
        <v>22/06/2020</v>
      </c>
      <c r="E6154" s="4">
        <f t="shared" si="24"/>
        <v>44004</v>
      </c>
    </row>
    <row r="6155" spans="3:5" ht="13" x14ac:dyDescent="0.15">
      <c r="C6155" s="1" t="str">
        <f ca="1">IFERROR(INDIRECT(ADDRESS(MATCH(A6155,'contribution par jour-semaine'!A:A,0),MATCH(B6155,'contribution par jour-semaine'!$1:$1,0),4,1,"contribution par jour-semaine")),"")</f>
        <v/>
      </c>
      <c r="D6155" s="4" t="str">
        <f>VLOOKUP(A6155,predictions!A:B,2,FALSE)</f>
        <v>22/06/2020</v>
      </c>
      <c r="E6155" s="4">
        <f t="shared" si="24"/>
        <v>44004</v>
      </c>
    </row>
    <row r="6156" spans="3:5" ht="13" x14ac:dyDescent="0.15">
      <c r="C6156" s="1" t="str">
        <f ca="1">IFERROR(INDIRECT(ADDRESS(MATCH(A6156,'contribution par jour-semaine'!A:A,0),MATCH(B6156,'contribution par jour-semaine'!$1:$1,0),4,1,"contribution par jour-semaine")),"")</f>
        <v/>
      </c>
      <c r="D6156" s="4" t="str">
        <f>VLOOKUP(A6156,predictions!A:B,2,FALSE)</f>
        <v>22/06/2020</v>
      </c>
      <c r="E6156" s="4">
        <f t="shared" si="24"/>
        <v>44004</v>
      </c>
    </row>
    <row r="6157" spans="3:5" ht="13" x14ac:dyDescent="0.15">
      <c r="C6157" s="1" t="str">
        <f ca="1">IFERROR(INDIRECT(ADDRESS(MATCH(A6157,'contribution par jour-semaine'!A:A,0),MATCH(B6157,'contribution par jour-semaine'!$1:$1,0),4,1,"contribution par jour-semaine")),"")</f>
        <v/>
      </c>
      <c r="D6157" s="4" t="str">
        <f>VLOOKUP(A6157,predictions!A:B,2,FALSE)</f>
        <v>22/06/2020</v>
      </c>
      <c r="E6157" s="4">
        <f t="shared" si="24"/>
        <v>44004</v>
      </c>
    </row>
    <row r="6158" spans="3:5" ht="13" x14ac:dyDescent="0.15">
      <c r="C6158" s="1" t="str">
        <f ca="1">IFERROR(INDIRECT(ADDRESS(MATCH(A6158,'contribution par jour-semaine'!A:A,0),MATCH(B6158,'contribution par jour-semaine'!$1:$1,0),4,1,"contribution par jour-semaine")),"")</f>
        <v/>
      </c>
      <c r="D6158" s="4" t="str">
        <f>VLOOKUP(A6158,predictions!A:B,2,FALSE)</f>
        <v>22/06/2020</v>
      </c>
      <c r="E6158" s="4">
        <f t="shared" si="24"/>
        <v>44004</v>
      </c>
    </row>
    <row r="6159" spans="3:5" ht="13" x14ac:dyDescent="0.15">
      <c r="C6159" s="1" t="str">
        <f ca="1">IFERROR(INDIRECT(ADDRESS(MATCH(A6159,'contribution par jour-semaine'!A:A,0),MATCH(B6159,'contribution par jour-semaine'!$1:$1,0),4,1,"contribution par jour-semaine")),"")</f>
        <v/>
      </c>
      <c r="D6159" s="4" t="str">
        <f>VLOOKUP(A6159,predictions!A:B,2,FALSE)</f>
        <v>22/06/2020</v>
      </c>
      <c r="E6159" s="4">
        <f t="shared" si="24"/>
        <v>44004</v>
      </c>
    </row>
    <row r="6160" spans="3:5" ht="13" x14ac:dyDescent="0.15">
      <c r="C6160" s="1" t="str">
        <f ca="1">IFERROR(INDIRECT(ADDRESS(MATCH(A6160,'contribution par jour-semaine'!A:A,0),MATCH(B6160,'contribution par jour-semaine'!$1:$1,0),4,1,"contribution par jour-semaine")),"")</f>
        <v/>
      </c>
      <c r="D6160" s="4" t="str">
        <f>VLOOKUP(A6160,predictions!A:B,2,FALSE)</f>
        <v>22/06/2020</v>
      </c>
      <c r="E6160" s="4">
        <f t="shared" si="24"/>
        <v>44004</v>
      </c>
    </row>
    <row r="6161" spans="3:5" ht="13" x14ac:dyDescent="0.15">
      <c r="C6161" s="1" t="str">
        <f ca="1">IFERROR(INDIRECT(ADDRESS(MATCH(A6161,'contribution par jour-semaine'!A:A,0),MATCH(B6161,'contribution par jour-semaine'!$1:$1,0),4,1,"contribution par jour-semaine")),"")</f>
        <v/>
      </c>
      <c r="D6161" s="4" t="str">
        <f>VLOOKUP(A6161,predictions!A:B,2,FALSE)</f>
        <v>22/06/2020</v>
      </c>
      <c r="E6161" s="4">
        <f t="shared" si="24"/>
        <v>44004</v>
      </c>
    </row>
    <row r="6162" spans="3:5" ht="13" x14ac:dyDescent="0.15">
      <c r="C6162" s="1" t="str">
        <f ca="1">IFERROR(INDIRECT(ADDRESS(MATCH(A6162,'contribution par jour-semaine'!A:A,0),MATCH(B6162,'contribution par jour-semaine'!$1:$1,0),4,1,"contribution par jour-semaine")),"")</f>
        <v/>
      </c>
      <c r="D6162" s="4" t="str">
        <f>VLOOKUP(A6162,predictions!A:B,2,FALSE)</f>
        <v>22/06/2020</v>
      </c>
      <c r="E6162" s="4">
        <f t="shared" si="24"/>
        <v>44004</v>
      </c>
    </row>
    <row r="6163" spans="3:5" ht="13" x14ac:dyDescent="0.15">
      <c r="C6163" s="1" t="str">
        <f ca="1">IFERROR(INDIRECT(ADDRESS(MATCH(A6163,'contribution par jour-semaine'!A:A,0),MATCH(B6163,'contribution par jour-semaine'!$1:$1,0),4,1,"contribution par jour-semaine")),"")</f>
        <v/>
      </c>
      <c r="D6163" s="4" t="str">
        <f>VLOOKUP(A6163,predictions!A:B,2,FALSE)</f>
        <v>22/06/2020</v>
      </c>
      <c r="E6163" s="4">
        <f t="shared" si="24"/>
        <v>44004</v>
      </c>
    </row>
    <row r="6164" spans="3:5" ht="13" x14ac:dyDescent="0.15">
      <c r="C6164" s="1" t="str">
        <f ca="1">IFERROR(INDIRECT(ADDRESS(MATCH(A6164,'contribution par jour-semaine'!A:A,0),MATCH(B6164,'contribution par jour-semaine'!$1:$1,0),4,1,"contribution par jour-semaine")),"")</f>
        <v/>
      </c>
      <c r="D6164" s="4" t="str">
        <f>VLOOKUP(A6164,predictions!A:B,2,FALSE)</f>
        <v>22/06/2020</v>
      </c>
      <c r="E6164" s="4">
        <f t="shared" si="24"/>
        <v>44004</v>
      </c>
    </row>
    <row r="6165" spans="3:5" ht="13" x14ac:dyDescent="0.15">
      <c r="C6165" s="1" t="str">
        <f ca="1">IFERROR(INDIRECT(ADDRESS(MATCH(A6165,'contribution par jour-semaine'!A:A,0),MATCH(B6165,'contribution par jour-semaine'!$1:$1,0),4,1,"contribution par jour-semaine")),"")</f>
        <v/>
      </c>
      <c r="D6165" s="4" t="str">
        <f>VLOOKUP(A6165,predictions!A:B,2,FALSE)</f>
        <v>22/06/2020</v>
      </c>
      <c r="E6165" s="4">
        <f t="shared" si="24"/>
        <v>44004</v>
      </c>
    </row>
    <row r="6166" spans="3:5" ht="13" x14ac:dyDescent="0.15">
      <c r="C6166" s="1" t="str">
        <f ca="1">IFERROR(INDIRECT(ADDRESS(MATCH(A6166,'contribution par jour-semaine'!A:A,0),MATCH(B6166,'contribution par jour-semaine'!$1:$1,0),4,1,"contribution par jour-semaine")),"")</f>
        <v/>
      </c>
      <c r="D6166" s="4" t="str">
        <f>VLOOKUP(A6166,predictions!A:B,2,FALSE)</f>
        <v>22/06/2020</v>
      </c>
      <c r="E6166" s="4">
        <f t="shared" si="24"/>
        <v>44004</v>
      </c>
    </row>
    <row r="6167" spans="3:5" ht="13" x14ac:dyDescent="0.15">
      <c r="C6167" s="1" t="str">
        <f ca="1">IFERROR(INDIRECT(ADDRESS(MATCH(A6167,'contribution par jour-semaine'!A:A,0),MATCH(B6167,'contribution par jour-semaine'!$1:$1,0),4,1,"contribution par jour-semaine")),"")</f>
        <v/>
      </c>
      <c r="D6167" s="4" t="str">
        <f>VLOOKUP(A6167,predictions!A:B,2,FALSE)</f>
        <v>22/06/2020</v>
      </c>
      <c r="E6167" s="4">
        <f t="shared" si="24"/>
        <v>44004</v>
      </c>
    </row>
    <row r="6168" spans="3:5" ht="13" x14ac:dyDescent="0.15">
      <c r="C6168" s="1" t="str">
        <f ca="1">IFERROR(INDIRECT(ADDRESS(MATCH(A6168,'contribution par jour-semaine'!A:A,0),MATCH(B6168,'contribution par jour-semaine'!$1:$1,0),4,1,"contribution par jour-semaine")),"")</f>
        <v/>
      </c>
      <c r="D6168" s="4" t="str">
        <f>VLOOKUP(A6168,predictions!A:B,2,FALSE)</f>
        <v>22/06/2020</v>
      </c>
      <c r="E6168" s="4">
        <f t="shared" si="24"/>
        <v>44004</v>
      </c>
    </row>
    <row r="6169" spans="3:5" ht="13" x14ac:dyDescent="0.15">
      <c r="C6169" s="1" t="str">
        <f ca="1">IFERROR(INDIRECT(ADDRESS(MATCH(A6169,'contribution par jour-semaine'!A:A,0),MATCH(B6169,'contribution par jour-semaine'!$1:$1,0),4,1,"contribution par jour-semaine")),"")</f>
        <v/>
      </c>
      <c r="D6169" s="4" t="str">
        <f>VLOOKUP(A6169,predictions!A:B,2,FALSE)</f>
        <v>22/06/2020</v>
      </c>
      <c r="E6169" s="4">
        <f t="shared" si="24"/>
        <v>44004</v>
      </c>
    </row>
    <row r="6170" spans="3:5" ht="13" x14ac:dyDescent="0.15">
      <c r="C6170" s="1" t="str">
        <f ca="1">IFERROR(INDIRECT(ADDRESS(MATCH(A6170,'contribution par jour-semaine'!A:A,0),MATCH(B6170,'contribution par jour-semaine'!$1:$1,0),4,1,"contribution par jour-semaine")),"")</f>
        <v/>
      </c>
      <c r="D6170" s="4" t="str">
        <f>VLOOKUP(A6170,predictions!A:B,2,FALSE)</f>
        <v>22/06/2020</v>
      </c>
      <c r="E6170" s="4">
        <f t="shared" si="24"/>
        <v>44004</v>
      </c>
    </row>
    <row r="6171" spans="3:5" ht="13" x14ac:dyDescent="0.15">
      <c r="C6171" s="1" t="str">
        <f ca="1">IFERROR(INDIRECT(ADDRESS(MATCH(A6171,'contribution par jour-semaine'!A:A,0),MATCH(B6171,'contribution par jour-semaine'!$1:$1,0),4,1,"contribution par jour-semaine")),"")</f>
        <v/>
      </c>
      <c r="D6171" s="4" t="str">
        <f>VLOOKUP(A6171,predictions!A:B,2,FALSE)</f>
        <v>22/06/2020</v>
      </c>
      <c r="E6171" s="4">
        <f t="shared" si="24"/>
        <v>44004</v>
      </c>
    </row>
    <row r="6172" spans="3:5" ht="13" x14ac:dyDescent="0.15">
      <c r="C6172" s="1" t="str">
        <f ca="1">IFERROR(INDIRECT(ADDRESS(MATCH(A6172,'contribution par jour-semaine'!A:A,0),MATCH(B6172,'contribution par jour-semaine'!$1:$1,0),4,1,"contribution par jour-semaine")),"")</f>
        <v/>
      </c>
      <c r="D6172" s="4" t="str">
        <f>VLOOKUP(A6172,predictions!A:B,2,FALSE)</f>
        <v>22/06/2020</v>
      </c>
      <c r="E6172" s="4">
        <f t="shared" si="24"/>
        <v>44004</v>
      </c>
    </row>
    <row r="6173" spans="3:5" ht="13" x14ac:dyDescent="0.15">
      <c r="C6173" s="1" t="str">
        <f ca="1">IFERROR(INDIRECT(ADDRESS(MATCH(A6173,'contribution par jour-semaine'!A:A,0),MATCH(B6173,'contribution par jour-semaine'!$1:$1,0),4,1,"contribution par jour-semaine")),"")</f>
        <v/>
      </c>
      <c r="D6173" s="4" t="str">
        <f>VLOOKUP(A6173,predictions!A:B,2,FALSE)</f>
        <v>22/06/2020</v>
      </c>
      <c r="E6173" s="4">
        <f t="shared" si="24"/>
        <v>44004</v>
      </c>
    </row>
    <row r="6174" spans="3:5" ht="13" x14ac:dyDescent="0.15">
      <c r="C6174" s="1" t="str">
        <f ca="1">IFERROR(INDIRECT(ADDRESS(MATCH(A6174,'contribution par jour-semaine'!A:A,0),MATCH(B6174,'contribution par jour-semaine'!$1:$1,0),4,1,"contribution par jour-semaine")),"")</f>
        <v/>
      </c>
      <c r="D6174" s="4" t="str">
        <f>VLOOKUP(A6174,predictions!A:B,2,FALSE)</f>
        <v>22/06/2020</v>
      </c>
      <c r="E6174" s="4">
        <f t="shared" si="24"/>
        <v>44004</v>
      </c>
    </row>
    <row r="6175" spans="3:5" ht="13" x14ac:dyDescent="0.15">
      <c r="C6175" s="1" t="str">
        <f ca="1">IFERROR(INDIRECT(ADDRESS(MATCH(A6175,'contribution par jour-semaine'!A:A,0),MATCH(B6175,'contribution par jour-semaine'!$1:$1,0),4,1,"contribution par jour-semaine")),"")</f>
        <v/>
      </c>
      <c r="D6175" s="4" t="str">
        <f>VLOOKUP(A6175,predictions!A:B,2,FALSE)</f>
        <v>22/06/2020</v>
      </c>
      <c r="E6175" s="4">
        <f t="shared" si="24"/>
        <v>44004</v>
      </c>
    </row>
    <row r="6176" spans="3:5" ht="13" x14ac:dyDescent="0.15">
      <c r="C6176" s="1" t="str">
        <f ca="1">IFERROR(INDIRECT(ADDRESS(MATCH(A6176,'contribution par jour-semaine'!A:A,0),MATCH(B6176,'contribution par jour-semaine'!$1:$1,0),4,1,"contribution par jour-semaine")),"")</f>
        <v/>
      </c>
      <c r="D6176" s="4" t="str">
        <f>VLOOKUP(A6176,predictions!A:B,2,FALSE)</f>
        <v>22/06/2020</v>
      </c>
      <c r="E6176" s="4">
        <f t="shared" si="24"/>
        <v>44004</v>
      </c>
    </row>
    <row r="6177" spans="3:5" ht="13" x14ac:dyDescent="0.15">
      <c r="C6177" s="1" t="str">
        <f ca="1">IFERROR(INDIRECT(ADDRESS(MATCH(A6177,'contribution par jour-semaine'!A:A,0),MATCH(B6177,'contribution par jour-semaine'!$1:$1,0),4,1,"contribution par jour-semaine")),"")</f>
        <v/>
      </c>
      <c r="D6177" s="4" t="str">
        <f>VLOOKUP(A6177,predictions!A:B,2,FALSE)</f>
        <v>22/06/2020</v>
      </c>
      <c r="E6177" s="4">
        <f t="shared" si="24"/>
        <v>44004</v>
      </c>
    </row>
    <row r="6178" spans="3:5" ht="13" x14ac:dyDescent="0.15">
      <c r="C6178" s="1" t="str">
        <f ca="1">IFERROR(INDIRECT(ADDRESS(MATCH(A6178,'contribution par jour-semaine'!A:A,0),MATCH(B6178,'contribution par jour-semaine'!$1:$1,0),4,1,"contribution par jour-semaine")),"")</f>
        <v/>
      </c>
      <c r="D6178" s="4" t="str">
        <f>VLOOKUP(A6178,predictions!A:B,2,FALSE)</f>
        <v>22/06/2020</v>
      </c>
      <c r="E6178" s="4">
        <f t="shared" si="24"/>
        <v>44004</v>
      </c>
    </row>
    <row r="6179" spans="3:5" ht="13" x14ac:dyDescent="0.15">
      <c r="C6179" s="1" t="str">
        <f ca="1">IFERROR(INDIRECT(ADDRESS(MATCH(A6179,'contribution par jour-semaine'!A:A,0),MATCH(B6179,'contribution par jour-semaine'!$1:$1,0),4,1,"contribution par jour-semaine")),"")</f>
        <v/>
      </c>
      <c r="D6179" s="4" t="str">
        <f>VLOOKUP(A6179,predictions!A:B,2,FALSE)</f>
        <v>22/06/2020</v>
      </c>
      <c r="E6179" s="4">
        <f t="shared" si="24"/>
        <v>44004</v>
      </c>
    </row>
    <row r="6180" spans="3:5" ht="13" x14ac:dyDescent="0.15">
      <c r="C6180" s="1" t="str">
        <f ca="1">IFERROR(INDIRECT(ADDRESS(MATCH(A6180,'contribution par jour-semaine'!A:A,0),MATCH(B6180,'contribution par jour-semaine'!$1:$1,0),4,1,"contribution par jour-semaine")),"")</f>
        <v/>
      </c>
      <c r="D6180" s="4" t="str">
        <f>VLOOKUP(A6180,predictions!A:B,2,FALSE)</f>
        <v>22/06/2020</v>
      </c>
      <c r="E6180" s="4">
        <f t="shared" si="24"/>
        <v>44004</v>
      </c>
    </row>
    <row r="6181" spans="3:5" ht="13" x14ac:dyDescent="0.15">
      <c r="C6181" s="1" t="str">
        <f ca="1">IFERROR(INDIRECT(ADDRESS(MATCH(A6181,'contribution par jour-semaine'!A:A,0),MATCH(B6181,'contribution par jour-semaine'!$1:$1,0),4,1,"contribution par jour-semaine")),"")</f>
        <v/>
      </c>
      <c r="D6181" s="4" t="str">
        <f>VLOOKUP(A6181,predictions!A:B,2,FALSE)</f>
        <v>22/06/2020</v>
      </c>
      <c r="E6181" s="4">
        <f t="shared" si="24"/>
        <v>44004</v>
      </c>
    </row>
    <row r="6182" spans="3:5" ht="13" x14ac:dyDescent="0.15">
      <c r="C6182" s="1" t="str">
        <f ca="1">IFERROR(INDIRECT(ADDRESS(MATCH(A6182,'contribution par jour-semaine'!A:A,0),MATCH(B6182,'contribution par jour-semaine'!$1:$1,0),4,1,"contribution par jour-semaine")),"")</f>
        <v/>
      </c>
      <c r="D6182" s="4" t="str">
        <f>VLOOKUP(A6182,predictions!A:B,2,FALSE)</f>
        <v>22/06/2020</v>
      </c>
      <c r="E6182" s="4">
        <f t="shared" si="24"/>
        <v>44004</v>
      </c>
    </row>
    <row r="6183" spans="3:5" ht="13" x14ac:dyDescent="0.15">
      <c r="C6183" s="1" t="str">
        <f ca="1">IFERROR(INDIRECT(ADDRESS(MATCH(A6183,'contribution par jour-semaine'!A:A,0),MATCH(B6183,'contribution par jour-semaine'!$1:$1,0),4,1,"contribution par jour-semaine")),"")</f>
        <v/>
      </c>
      <c r="D6183" s="4" t="str">
        <f>VLOOKUP(A6183,predictions!A:B,2,FALSE)</f>
        <v>22/06/2020</v>
      </c>
      <c r="E6183" s="4">
        <f t="shared" si="24"/>
        <v>44004</v>
      </c>
    </row>
    <row r="6184" spans="3:5" ht="13" x14ac:dyDescent="0.15">
      <c r="C6184" s="1" t="str">
        <f ca="1">IFERROR(INDIRECT(ADDRESS(MATCH(A6184,'contribution par jour-semaine'!A:A,0),MATCH(B6184,'contribution par jour-semaine'!$1:$1,0),4,1,"contribution par jour-semaine")),"")</f>
        <v/>
      </c>
      <c r="D6184" s="4" t="str">
        <f>VLOOKUP(A6184,predictions!A:B,2,FALSE)</f>
        <v>22/06/2020</v>
      </c>
      <c r="E6184" s="4">
        <f t="shared" si="24"/>
        <v>44004</v>
      </c>
    </row>
    <row r="6185" spans="3:5" ht="13" x14ac:dyDescent="0.15">
      <c r="C6185" s="1" t="str">
        <f ca="1">IFERROR(INDIRECT(ADDRESS(MATCH(A6185,'contribution par jour-semaine'!A:A,0),MATCH(B6185,'contribution par jour-semaine'!$1:$1,0),4,1,"contribution par jour-semaine")),"")</f>
        <v/>
      </c>
      <c r="D6185" s="4" t="str">
        <f>VLOOKUP(A6185,predictions!A:B,2,FALSE)</f>
        <v>22/06/2020</v>
      </c>
      <c r="E6185" s="4">
        <f t="shared" si="24"/>
        <v>44004</v>
      </c>
    </row>
    <row r="6186" spans="3:5" ht="13" x14ac:dyDescent="0.15">
      <c r="C6186" s="1" t="str">
        <f ca="1">IFERROR(INDIRECT(ADDRESS(MATCH(A6186,'contribution par jour-semaine'!A:A,0),MATCH(B6186,'contribution par jour-semaine'!$1:$1,0),4,1,"contribution par jour-semaine")),"")</f>
        <v/>
      </c>
      <c r="D6186" s="4" t="str">
        <f>VLOOKUP(A6186,predictions!A:B,2,FALSE)</f>
        <v>22/06/2020</v>
      </c>
      <c r="E6186" s="4">
        <f t="shared" si="24"/>
        <v>44004</v>
      </c>
    </row>
    <row r="6187" spans="3:5" ht="13" x14ac:dyDescent="0.15">
      <c r="C6187" s="1" t="str">
        <f ca="1">IFERROR(INDIRECT(ADDRESS(MATCH(A6187,'contribution par jour-semaine'!A:A,0),MATCH(B6187,'contribution par jour-semaine'!$1:$1,0),4,1,"contribution par jour-semaine")),"")</f>
        <v/>
      </c>
      <c r="D6187" s="4" t="str">
        <f>VLOOKUP(A6187,predictions!A:B,2,FALSE)</f>
        <v>22/06/2020</v>
      </c>
      <c r="E6187" s="4">
        <f t="shared" si="24"/>
        <v>44004</v>
      </c>
    </row>
    <row r="6188" spans="3:5" ht="13" x14ac:dyDescent="0.15">
      <c r="C6188" s="1" t="str">
        <f ca="1">IFERROR(INDIRECT(ADDRESS(MATCH(A6188,'contribution par jour-semaine'!A:A,0),MATCH(B6188,'contribution par jour-semaine'!$1:$1,0),4,1,"contribution par jour-semaine")),"")</f>
        <v/>
      </c>
      <c r="D6188" s="4" t="str">
        <f>VLOOKUP(A6188,predictions!A:B,2,FALSE)</f>
        <v>22/06/2020</v>
      </c>
      <c r="E6188" s="4">
        <f t="shared" si="24"/>
        <v>44004</v>
      </c>
    </row>
    <row r="6189" spans="3:5" ht="13" x14ac:dyDescent="0.15">
      <c r="C6189" s="1" t="str">
        <f ca="1">IFERROR(INDIRECT(ADDRESS(MATCH(A6189,'contribution par jour-semaine'!A:A,0),MATCH(B6189,'contribution par jour-semaine'!$1:$1,0),4,1,"contribution par jour-semaine")),"")</f>
        <v/>
      </c>
      <c r="D6189" s="4" t="str">
        <f>VLOOKUP(A6189,predictions!A:B,2,FALSE)</f>
        <v>22/06/2020</v>
      </c>
      <c r="E6189" s="4">
        <f t="shared" si="24"/>
        <v>44004</v>
      </c>
    </row>
    <row r="6190" spans="3:5" ht="13" x14ac:dyDescent="0.15">
      <c r="C6190" s="1" t="str">
        <f ca="1">IFERROR(INDIRECT(ADDRESS(MATCH(A6190,'contribution par jour-semaine'!A:A,0),MATCH(B6190,'contribution par jour-semaine'!$1:$1,0),4,1,"contribution par jour-semaine")),"")</f>
        <v/>
      </c>
      <c r="D6190" s="4" t="str">
        <f>VLOOKUP(A6190,predictions!A:B,2,FALSE)</f>
        <v>22/06/2020</v>
      </c>
      <c r="E6190" s="4">
        <f t="shared" si="24"/>
        <v>44004</v>
      </c>
    </row>
    <row r="6191" spans="3:5" ht="13" x14ac:dyDescent="0.15">
      <c r="C6191" s="1" t="str">
        <f ca="1">IFERROR(INDIRECT(ADDRESS(MATCH(A6191,'contribution par jour-semaine'!A:A,0),MATCH(B6191,'contribution par jour-semaine'!$1:$1,0),4,1,"contribution par jour-semaine")),"")</f>
        <v/>
      </c>
      <c r="D6191" s="4" t="str">
        <f>VLOOKUP(A6191,predictions!A:B,2,FALSE)</f>
        <v>22/06/2020</v>
      </c>
      <c r="E6191" s="4">
        <f t="shared" si="24"/>
        <v>44004</v>
      </c>
    </row>
    <row r="6192" spans="3:5" ht="13" x14ac:dyDescent="0.15">
      <c r="C6192" s="1" t="str">
        <f ca="1">IFERROR(INDIRECT(ADDRESS(MATCH(A6192,'contribution par jour-semaine'!A:A,0),MATCH(B6192,'contribution par jour-semaine'!$1:$1,0),4,1,"contribution par jour-semaine")),"")</f>
        <v/>
      </c>
      <c r="D6192" s="4" t="str">
        <f>VLOOKUP(A6192,predictions!A:B,2,FALSE)</f>
        <v>22/06/2020</v>
      </c>
      <c r="E6192" s="4">
        <f t="shared" si="24"/>
        <v>44004</v>
      </c>
    </row>
    <row r="6193" spans="3:5" ht="13" x14ac:dyDescent="0.15">
      <c r="C6193" s="1" t="str">
        <f ca="1">IFERROR(INDIRECT(ADDRESS(MATCH(A6193,'contribution par jour-semaine'!A:A,0),MATCH(B6193,'contribution par jour-semaine'!$1:$1,0),4,1,"contribution par jour-semaine")),"")</f>
        <v/>
      </c>
      <c r="D6193" s="4" t="str">
        <f>VLOOKUP(A6193,predictions!A:B,2,FALSE)</f>
        <v>22/06/2020</v>
      </c>
      <c r="E6193" s="4">
        <f t="shared" si="24"/>
        <v>44004</v>
      </c>
    </row>
    <row r="6194" spans="3:5" ht="13" x14ac:dyDescent="0.15">
      <c r="C6194" s="1" t="str">
        <f ca="1">IFERROR(INDIRECT(ADDRESS(MATCH(A6194,'contribution par jour-semaine'!A:A,0),MATCH(B6194,'contribution par jour-semaine'!$1:$1,0),4,1,"contribution par jour-semaine")),"")</f>
        <v/>
      </c>
      <c r="D6194" s="4" t="str">
        <f>VLOOKUP(A6194,predictions!A:B,2,FALSE)</f>
        <v>22/06/2020</v>
      </c>
      <c r="E6194" s="4">
        <f t="shared" si="24"/>
        <v>44004</v>
      </c>
    </row>
    <row r="6195" spans="3:5" ht="13" x14ac:dyDescent="0.15">
      <c r="C6195" s="1" t="str">
        <f ca="1">IFERROR(INDIRECT(ADDRESS(MATCH(A6195,'contribution par jour-semaine'!A:A,0),MATCH(B6195,'contribution par jour-semaine'!$1:$1,0),4,1,"contribution par jour-semaine")),"")</f>
        <v/>
      </c>
      <c r="D6195" s="4" t="str">
        <f>VLOOKUP(A6195,predictions!A:B,2,FALSE)</f>
        <v>22/06/2020</v>
      </c>
      <c r="E6195" s="4">
        <f t="shared" si="24"/>
        <v>44004</v>
      </c>
    </row>
    <row r="6196" spans="3:5" ht="13" x14ac:dyDescent="0.15">
      <c r="C6196" s="1" t="str">
        <f ca="1">IFERROR(INDIRECT(ADDRESS(MATCH(A6196,'contribution par jour-semaine'!A:A,0),MATCH(B6196,'contribution par jour-semaine'!$1:$1,0),4,1,"contribution par jour-semaine")),"")</f>
        <v/>
      </c>
      <c r="D6196" s="4" t="str">
        <f>VLOOKUP(A6196,predictions!A:B,2,FALSE)</f>
        <v>22/06/2020</v>
      </c>
      <c r="E6196" s="4">
        <f t="shared" si="24"/>
        <v>44004</v>
      </c>
    </row>
    <row r="6197" spans="3:5" ht="13" x14ac:dyDescent="0.15">
      <c r="C6197" s="1" t="str">
        <f ca="1">IFERROR(INDIRECT(ADDRESS(MATCH(A6197,'contribution par jour-semaine'!A:A,0),MATCH(B6197,'contribution par jour-semaine'!$1:$1,0),4,1,"contribution par jour-semaine")),"")</f>
        <v/>
      </c>
      <c r="D6197" s="4" t="str">
        <f>VLOOKUP(A6197,predictions!A:B,2,FALSE)</f>
        <v>22/06/2020</v>
      </c>
      <c r="E6197" s="4">
        <f t="shared" si="24"/>
        <v>44004</v>
      </c>
    </row>
    <row r="6198" spans="3:5" ht="13" x14ac:dyDescent="0.15">
      <c r="C6198" s="1" t="str">
        <f ca="1">IFERROR(INDIRECT(ADDRESS(MATCH(A6198,'contribution par jour-semaine'!A:A,0),MATCH(B6198,'contribution par jour-semaine'!$1:$1,0),4,1,"contribution par jour-semaine")),"")</f>
        <v/>
      </c>
      <c r="D6198" s="4" t="str">
        <f>VLOOKUP(A6198,predictions!A:B,2,FALSE)</f>
        <v>22/06/2020</v>
      </c>
      <c r="E6198" s="4">
        <f t="shared" si="24"/>
        <v>44004</v>
      </c>
    </row>
    <row r="6199" spans="3:5" ht="13" x14ac:dyDescent="0.15">
      <c r="C6199" s="1" t="str">
        <f ca="1">IFERROR(INDIRECT(ADDRESS(MATCH(A6199,'contribution par jour-semaine'!A:A,0),MATCH(B6199,'contribution par jour-semaine'!$1:$1,0),4,1,"contribution par jour-semaine")),"")</f>
        <v/>
      </c>
      <c r="D6199" s="4" t="str">
        <f>VLOOKUP(A6199,predictions!A:B,2,FALSE)</f>
        <v>22/06/2020</v>
      </c>
      <c r="E6199" s="4">
        <f t="shared" si="24"/>
        <v>44004</v>
      </c>
    </row>
    <row r="6200" spans="3:5" ht="13" x14ac:dyDescent="0.15">
      <c r="C6200" s="1" t="str">
        <f ca="1">IFERROR(INDIRECT(ADDRESS(MATCH(A6200,'contribution par jour-semaine'!A:A,0),MATCH(B6200,'contribution par jour-semaine'!$1:$1,0),4,1,"contribution par jour-semaine")),"")</f>
        <v/>
      </c>
      <c r="D6200" s="4" t="str">
        <f>VLOOKUP(A6200,predictions!A:B,2,FALSE)</f>
        <v>22/06/2020</v>
      </c>
      <c r="E6200" s="4">
        <f t="shared" si="24"/>
        <v>44004</v>
      </c>
    </row>
    <row r="6201" spans="3:5" ht="13" x14ac:dyDescent="0.15">
      <c r="C6201" s="1" t="str">
        <f ca="1">IFERROR(INDIRECT(ADDRESS(MATCH(A6201,'contribution par jour-semaine'!A:A,0),MATCH(B6201,'contribution par jour-semaine'!$1:$1,0),4,1,"contribution par jour-semaine")),"")</f>
        <v/>
      </c>
      <c r="D6201" s="4" t="str">
        <f>VLOOKUP(A6201,predictions!A:B,2,FALSE)</f>
        <v>22/06/2020</v>
      </c>
      <c r="E6201" s="4">
        <f t="shared" si="24"/>
        <v>44004</v>
      </c>
    </row>
    <row r="6202" spans="3:5" ht="13" x14ac:dyDescent="0.15">
      <c r="C6202" s="1" t="str">
        <f ca="1">IFERROR(INDIRECT(ADDRESS(MATCH(A6202,'contribution par jour-semaine'!A:A,0),MATCH(B6202,'contribution par jour-semaine'!$1:$1,0),4,1,"contribution par jour-semaine")),"")</f>
        <v/>
      </c>
      <c r="D6202" s="4" t="str">
        <f>VLOOKUP(A6202,predictions!A:B,2,FALSE)</f>
        <v>22/06/2020</v>
      </c>
      <c r="E6202" s="4">
        <f t="shared" si="24"/>
        <v>44004</v>
      </c>
    </row>
    <row r="6203" spans="3:5" ht="13" x14ac:dyDescent="0.15">
      <c r="C6203" s="1" t="str">
        <f ca="1">IFERROR(INDIRECT(ADDRESS(MATCH(A6203,'contribution par jour-semaine'!A:A,0),MATCH(B6203,'contribution par jour-semaine'!$1:$1,0),4,1,"contribution par jour-semaine")),"")</f>
        <v/>
      </c>
      <c r="D6203" s="4" t="str">
        <f>VLOOKUP(A6203,predictions!A:B,2,FALSE)</f>
        <v>22/06/2020</v>
      </c>
      <c r="E6203" s="4">
        <f t="shared" si="24"/>
        <v>44004</v>
      </c>
    </row>
    <row r="6204" spans="3:5" ht="13" x14ac:dyDescent="0.15">
      <c r="C6204" s="1" t="str">
        <f ca="1">IFERROR(INDIRECT(ADDRESS(MATCH(A6204,'contribution par jour-semaine'!A:A,0),MATCH(B6204,'contribution par jour-semaine'!$1:$1,0),4,1,"contribution par jour-semaine")),"")</f>
        <v/>
      </c>
      <c r="D6204" s="4" t="str">
        <f>VLOOKUP(A6204,predictions!A:B,2,FALSE)</f>
        <v>22/06/2020</v>
      </c>
      <c r="E6204" s="4">
        <f t="shared" si="24"/>
        <v>44004</v>
      </c>
    </row>
    <row r="6205" spans="3:5" ht="13" x14ac:dyDescent="0.15">
      <c r="C6205" s="1" t="str">
        <f ca="1">IFERROR(INDIRECT(ADDRESS(MATCH(A6205,'contribution par jour-semaine'!A:A,0),MATCH(B6205,'contribution par jour-semaine'!$1:$1,0),4,1,"contribution par jour-semaine")),"")</f>
        <v/>
      </c>
      <c r="D6205" s="4" t="str">
        <f>VLOOKUP(A6205,predictions!A:B,2,FALSE)</f>
        <v>22/06/2020</v>
      </c>
      <c r="E6205" s="4">
        <f t="shared" si="24"/>
        <v>44004</v>
      </c>
    </row>
    <row r="6206" spans="3:5" ht="13" x14ac:dyDescent="0.15">
      <c r="C6206" s="1" t="str">
        <f ca="1">IFERROR(INDIRECT(ADDRESS(MATCH(A6206,'contribution par jour-semaine'!A:A,0),MATCH(B6206,'contribution par jour-semaine'!$1:$1,0),4,1,"contribution par jour-semaine")),"")</f>
        <v/>
      </c>
      <c r="D6206" s="4" t="str">
        <f>VLOOKUP(A6206,predictions!A:B,2,FALSE)</f>
        <v>22/06/2020</v>
      </c>
      <c r="E6206" s="4">
        <f t="shared" si="24"/>
        <v>44004</v>
      </c>
    </row>
    <row r="6207" spans="3:5" ht="13" x14ac:dyDescent="0.15">
      <c r="C6207" s="1" t="str">
        <f ca="1">IFERROR(INDIRECT(ADDRESS(MATCH(A6207,'contribution par jour-semaine'!A:A,0),MATCH(B6207,'contribution par jour-semaine'!$1:$1,0),4,1,"contribution par jour-semaine")),"")</f>
        <v/>
      </c>
      <c r="D6207" s="4" t="str">
        <f>VLOOKUP(A6207,predictions!A:B,2,FALSE)</f>
        <v>22/06/2020</v>
      </c>
      <c r="E6207" s="4">
        <f t="shared" si="24"/>
        <v>44004</v>
      </c>
    </row>
    <row r="6208" spans="3:5" ht="13" x14ac:dyDescent="0.15">
      <c r="C6208" s="1" t="str">
        <f ca="1">IFERROR(INDIRECT(ADDRESS(MATCH(A6208,'contribution par jour-semaine'!A:A,0),MATCH(B6208,'contribution par jour-semaine'!$1:$1,0),4,1,"contribution par jour-semaine")),"")</f>
        <v/>
      </c>
      <c r="D6208" s="4" t="str">
        <f>VLOOKUP(A6208,predictions!A:B,2,FALSE)</f>
        <v>22/06/2020</v>
      </c>
      <c r="E6208" s="4">
        <f t="shared" si="24"/>
        <v>44004</v>
      </c>
    </row>
    <row r="6209" spans="3:5" ht="13" x14ac:dyDescent="0.15">
      <c r="C6209" s="1" t="str">
        <f ca="1">IFERROR(INDIRECT(ADDRESS(MATCH(A6209,'contribution par jour-semaine'!A:A,0),MATCH(B6209,'contribution par jour-semaine'!$1:$1,0),4,1,"contribution par jour-semaine")),"")</f>
        <v/>
      </c>
      <c r="D6209" s="4" t="str">
        <f>VLOOKUP(A6209,predictions!A:B,2,FALSE)</f>
        <v>22/06/2020</v>
      </c>
      <c r="E6209" s="4">
        <f t="shared" si="24"/>
        <v>44004</v>
      </c>
    </row>
    <row r="6210" spans="3:5" ht="13" x14ac:dyDescent="0.15">
      <c r="C6210" s="1" t="str">
        <f ca="1">IFERROR(INDIRECT(ADDRESS(MATCH(A6210,'contribution par jour-semaine'!A:A,0),MATCH(B6210,'contribution par jour-semaine'!$1:$1,0),4,1,"contribution par jour-semaine")),"")</f>
        <v/>
      </c>
      <c r="D6210" s="4" t="str">
        <f>VLOOKUP(A6210,predictions!A:B,2,FALSE)</f>
        <v>22/06/2020</v>
      </c>
      <c r="E6210" s="4">
        <f t="shared" si="24"/>
        <v>44004</v>
      </c>
    </row>
    <row r="6211" spans="3:5" ht="13" x14ac:dyDescent="0.15">
      <c r="C6211" s="1" t="str">
        <f ca="1">IFERROR(INDIRECT(ADDRESS(MATCH(A6211,'contribution par jour-semaine'!A:A,0),MATCH(B6211,'contribution par jour-semaine'!$1:$1,0),4,1,"contribution par jour-semaine")),"")</f>
        <v/>
      </c>
      <c r="D6211" s="4" t="str">
        <f>VLOOKUP(A6211,predictions!A:B,2,FALSE)</f>
        <v>22/06/2020</v>
      </c>
      <c r="E6211" s="4">
        <f t="shared" si="24"/>
        <v>44004</v>
      </c>
    </row>
    <row r="6212" spans="3:5" ht="13" x14ac:dyDescent="0.15">
      <c r="C6212" s="1" t="str">
        <f ca="1">IFERROR(INDIRECT(ADDRESS(MATCH(A6212,'contribution par jour-semaine'!A:A,0),MATCH(B6212,'contribution par jour-semaine'!$1:$1,0),4,1,"contribution par jour-semaine")),"")</f>
        <v/>
      </c>
      <c r="D6212" s="4" t="str">
        <f>VLOOKUP(A6212,predictions!A:B,2,FALSE)</f>
        <v>22/06/2020</v>
      </c>
      <c r="E6212" s="4">
        <f t="shared" si="24"/>
        <v>44004</v>
      </c>
    </row>
    <row r="6213" spans="3:5" ht="13" x14ac:dyDescent="0.15">
      <c r="C6213" s="1" t="str">
        <f ca="1">IFERROR(INDIRECT(ADDRESS(MATCH(A6213,'contribution par jour-semaine'!A:A,0),MATCH(B6213,'contribution par jour-semaine'!$1:$1,0),4,1,"contribution par jour-semaine")),"")</f>
        <v/>
      </c>
      <c r="D6213" s="4" t="str">
        <f>VLOOKUP(A6213,predictions!A:B,2,FALSE)</f>
        <v>22/06/2020</v>
      </c>
      <c r="E6213" s="4">
        <f t="shared" si="24"/>
        <v>44004</v>
      </c>
    </row>
    <row r="6214" spans="3:5" ht="13" x14ac:dyDescent="0.15">
      <c r="C6214" s="1" t="str">
        <f ca="1">IFERROR(INDIRECT(ADDRESS(MATCH(A6214,'contribution par jour-semaine'!A:A,0),MATCH(B6214,'contribution par jour-semaine'!$1:$1,0),4,1,"contribution par jour-semaine")),"")</f>
        <v/>
      </c>
      <c r="D6214" s="4" t="str">
        <f>VLOOKUP(A6214,predictions!A:B,2,FALSE)</f>
        <v>22/06/2020</v>
      </c>
      <c r="E6214" s="4">
        <f t="shared" si="24"/>
        <v>44004</v>
      </c>
    </row>
    <row r="6215" spans="3:5" ht="13" x14ac:dyDescent="0.15">
      <c r="C6215" s="1" t="str">
        <f ca="1">IFERROR(INDIRECT(ADDRESS(MATCH(A6215,'contribution par jour-semaine'!A:A,0),MATCH(B6215,'contribution par jour-semaine'!$1:$1,0),4,1,"contribution par jour-semaine")),"")</f>
        <v/>
      </c>
      <c r="D6215" s="4" t="str">
        <f>VLOOKUP(A6215,predictions!A:B,2,FALSE)</f>
        <v>22/06/2020</v>
      </c>
      <c r="E6215" s="4">
        <f t="shared" si="24"/>
        <v>44004</v>
      </c>
    </row>
    <row r="6216" spans="3:5" ht="13" x14ac:dyDescent="0.15">
      <c r="C6216" s="1" t="str">
        <f ca="1">IFERROR(INDIRECT(ADDRESS(MATCH(A6216,'contribution par jour-semaine'!A:A,0),MATCH(B6216,'contribution par jour-semaine'!$1:$1,0),4,1,"contribution par jour-semaine")),"")</f>
        <v/>
      </c>
      <c r="D6216" s="4" t="str">
        <f>VLOOKUP(A6216,predictions!A:B,2,FALSE)</f>
        <v>22/06/2020</v>
      </c>
      <c r="E6216" s="4">
        <f t="shared" si="24"/>
        <v>44004</v>
      </c>
    </row>
    <row r="6217" spans="3:5" ht="13" x14ac:dyDescent="0.15">
      <c r="C6217" s="1" t="str">
        <f ca="1">IFERROR(INDIRECT(ADDRESS(MATCH(A6217,'contribution par jour-semaine'!A:A,0),MATCH(B6217,'contribution par jour-semaine'!$1:$1,0),4,1,"contribution par jour-semaine")),"")</f>
        <v/>
      </c>
      <c r="D6217" s="4" t="str">
        <f>VLOOKUP(A6217,predictions!A:B,2,FALSE)</f>
        <v>22/06/2020</v>
      </c>
      <c r="E6217" s="4">
        <f t="shared" si="24"/>
        <v>44004</v>
      </c>
    </row>
    <row r="6218" spans="3:5" ht="13" x14ac:dyDescent="0.15">
      <c r="C6218" s="1" t="str">
        <f ca="1">IFERROR(INDIRECT(ADDRESS(MATCH(A6218,'contribution par jour-semaine'!A:A,0),MATCH(B6218,'contribution par jour-semaine'!$1:$1,0),4,1,"contribution par jour-semaine")),"")</f>
        <v/>
      </c>
      <c r="D6218" s="4" t="str">
        <f>VLOOKUP(A6218,predictions!A:B,2,FALSE)</f>
        <v>22/06/2020</v>
      </c>
      <c r="E6218" s="4">
        <f t="shared" si="24"/>
        <v>44004</v>
      </c>
    </row>
    <row r="6219" spans="3:5" ht="13" x14ac:dyDescent="0.15">
      <c r="C6219" s="1" t="str">
        <f ca="1">IFERROR(INDIRECT(ADDRESS(MATCH(A6219,'contribution par jour-semaine'!A:A,0),MATCH(B6219,'contribution par jour-semaine'!$1:$1,0),4,1,"contribution par jour-semaine")),"")</f>
        <v/>
      </c>
      <c r="D6219" s="4" t="str">
        <f>VLOOKUP(A6219,predictions!A:B,2,FALSE)</f>
        <v>22/06/2020</v>
      </c>
      <c r="E6219" s="4">
        <f t="shared" si="24"/>
        <v>44004</v>
      </c>
    </row>
    <row r="6220" spans="3:5" ht="13" x14ac:dyDescent="0.15">
      <c r="C6220" s="1" t="str">
        <f ca="1">IFERROR(INDIRECT(ADDRESS(MATCH(A6220,'contribution par jour-semaine'!A:A,0),MATCH(B6220,'contribution par jour-semaine'!$1:$1,0),4,1,"contribution par jour-semaine")),"")</f>
        <v/>
      </c>
      <c r="D6220" s="4" t="str">
        <f>VLOOKUP(A6220,predictions!A:B,2,FALSE)</f>
        <v>22/06/2020</v>
      </c>
      <c r="E6220" s="4">
        <f t="shared" si="24"/>
        <v>44004</v>
      </c>
    </row>
    <row r="6221" spans="3:5" ht="13" x14ac:dyDescent="0.15">
      <c r="C6221" s="1" t="str">
        <f ca="1">IFERROR(INDIRECT(ADDRESS(MATCH(A6221,'contribution par jour-semaine'!A:A,0),MATCH(B6221,'contribution par jour-semaine'!$1:$1,0),4,1,"contribution par jour-semaine")),"")</f>
        <v/>
      </c>
      <c r="D6221" s="4" t="str">
        <f>VLOOKUP(A6221,predictions!A:B,2,FALSE)</f>
        <v>22/06/2020</v>
      </c>
      <c r="E6221" s="4">
        <f t="shared" si="24"/>
        <v>44004</v>
      </c>
    </row>
    <row r="6222" spans="3:5" ht="13" x14ac:dyDescent="0.15">
      <c r="C6222" s="1" t="str">
        <f ca="1">IFERROR(INDIRECT(ADDRESS(MATCH(A6222,'contribution par jour-semaine'!A:A,0),MATCH(B6222,'contribution par jour-semaine'!$1:$1,0),4,1,"contribution par jour-semaine")),"")</f>
        <v/>
      </c>
      <c r="D6222" s="4" t="str">
        <f>VLOOKUP(A6222,predictions!A:B,2,FALSE)</f>
        <v>22/06/2020</v>
      </c>
      <c r="E6222" s="4">
        <f t="shared" si="24"/>
        <v>44004</v>
      </c>
    </row>
    <row r="6223" spans="3:5" ht="13" x14ac:dyDescent="0.15">
      <c r="C6223" s="1" t="str">
        <f ca="1">IFERROR(INDIRECT(ADDRESS(MATCH(A6223,'contribution par jour-semaine'!A:A,0),MATCH(B6223,'contribution par jour-semaine'!$1:$1,0),4,1,"contribution par jour-semaine")),"")</f>
        <v/>
      </c>
      <c r="D6223" s="4" t="str">
        <f>VLOOKUP(A6223,predictions!A:B,2,FALSE)</f>
        <v>22/06/2020</v>
      </c>
      <c r="E6223" s="4">
        <f t="shared" si="24"/>
        <v>44004</v>
      </c>
    </row>
    <row r="6224" spans="3:5" ht="13" x14ac:dyDescent="0.15">
      <c r="C6224" s="1" t="str">
        <f ca="1">IFERROR(INDIRECT(ADDRESS(MATCH(A6224,'contribution par jour-semaine'!A:A,0),MATCH(B6224,'contribution par jour-semaine'!$1:$1,0),4,1,"contribution par jour-semaine")),"")</f>
        <v/>
      </c>
      <c r="D6224" s="4" t="str">
        <f>VLOOKUP(A6224,predictions!A:B,2,FALSE)</f>
        <v>22/06/2020</v>
      </c>
      <c r="E6224" s="4">
        <f t="shared" si="24"/>
        <v>44004</v>
      </c>
    </row>
    <row r="6225" spans="3:5" ht="13" x14ac:dyDescent="0.15">
      <c r="C6225" s="1" t="str">
        <f ca="1">IFERROR(INDIRECT(ADDRESS(MATCH(A6225,'contribution par jour-semaine'!A:A,0),MATCH(B6225,'contribution par jour-semaine'!$1:$1,0),4,1,"contribution par jour-semaine")),"")</f>
        <v/>
      </c>
      <c r="D6225" s="4" t="str">
        <f>VLOOKUP(A6225,predictions!A:B,2,FALSE)</f>
        <v>22/06/2020</v>
      </c>
      <c r="E6225" s="4">
        <f t="shared" si="24"/>
        <v>44004</v>
      </c>
    </row>
    <row r="6226" spans="3:5" ht="13" x14ac:dyDescent="0.15">
      <c r="C6226" s="1" t="str">
        <f ca="1">IFERROR(INDIRECT(ADDRESS(MATCH(A6226,'contribution par jour-semaine'!A:A,0),MATCH(B6226,'contribution par jour-semaine'!$1:$1,0),4,1,"contribution par jour-semaine")),"")</f>
        <v/>
      </c>
      <c r="D6226" s="4" t="str">
        <f>VLOOKUP(A6226,predictions!A:B,2,FALSE)</f>
        <v>22/06/2020</v>
      </c>
      <c r="E6226" s="4">
        <f t="shared" si="24"/>
        <v>44004</v>
      </c>
    </row>
    <row r="6227" spans="3:5" ht="13" x14ac:dyDescent="0.15">
      <c r="C6227" s="1" t="str">
        <f ca="1">IFERROR(INDIRECT(ADDRESS(MATCH(A6227,'contribution par jour-semaine'!A:A,0),MATCH(B6227,'contribution par jour-semaine'!$1:$1,0),4,1,"contribution par jour-semaine")),"")</f>
        <v/>
      </c>
      <c r="D6227" s="4" t="str">
        <f>VLOOKUP(A6227,predictions!A:B,2,FALSE)</f>
        <v>22/06/2020</v>
      </c>
      <c r="E6227" s="4">
        <f t="shared" si="24"/>
        <v>44004</v>
      </c>
    </row>
    <row r="6228" spans="3:5" ht="13" x14ac:dyDescent="0.15">
      <c r="C6228" s="1" t="str">
        <f ca="1">IFERROR(INDIRECT(ADDRESS(MATCH(A6228,'contribution par jour-semaine'!A:A,0),MATCH(B6228,'contribution par jour-semaine'!$1:$1,0),4,1,"contribution par jour-semaine")),"")</f>
        <v/>
      </c>
      <c r="D6228" s="4" t="str">
        <f>VLOOKUP(A6228,predictions!A:B,2,FALSE)</f>
        <v>22/06/2020</v>
      </c>
      <c r="E6228" s="4">
        <f t="shared" si="24"/>
        <v>44004</v>
      </c>
    </row>
    <row r="6229" spans="3:5" ht="13" x14ac:dyDescent="0.15">
      <c r="C6229" s="1" t="str">
        <f ca="1">IFERROR(INDIRECT(ADDRESS(MATCH(A6229,'contribution par jour-semaine'!A:A,0),MATCH(B6229,'contribution par jour-semaine'!$1:$1,0),4,1,"contribution par jour-semaine")),"")</f>
        <v/>
      </c>
      <c r="D6229" s="4" t="str">
        <f>VLOOKUP(A6229,predictions!A:B,2,FALSE)</f>
        <v>22/06/2020</v>
      </c>
      <c r="E6229" s="4">
        <f t="shared" si="24"/>
        <v>44004</v>
      </c>
    </row>
    <row r="6230" spans="3:5" ht="13" x14ac:dyDescent="0.15">
      <c r="C6230" s="1" t="str">
        <f ca="1">IFERROR(INDIRECT(ADDRESS(MATCH(A6230,'contribution par jour-semaine'!A:A,0),MATCH(B6230,'contribution par jour-semaine'!$1:$1,0),4,1,"contribution par jour-semaine")),"")</f>
        <v/>
      </c>
      <c r="D6230" s="4" t="str">
        <f>VLOOKUP(A6230,predictions!A:B,2,FALSE)</f>
        <v>22/06/2020</v>
      </c>
      <c r="E6230" s="4">
        <f t="shared" si="24"/>
        <v>44004</v>
      </c>
    </row>
    <row r="6231" spans="3:5" ht="13" x14ac:dyDescent="0.15">
      <c r="C6231" s="1" t="str">
        <f ca="1">IFERROR(INDIRECT(ADDRESS(MATCH(A6231,'contribution par jour-semaine'!A:A,0),MATCH(B6231,'contribution par jour-semaine'!$1:$1,0),4,1,"contribution par jour-semaine")),"")</f>
        <v/>
      </c>
      <c r="D6231" s="4" t="str">
        <f>VLOOKUP(A6231,predictions!A:B,2,FALSE)</f>
        <v>22/06/2020</v>
      </c>
      <c r="E6231" s="4">
        <f t="shared" si="24"/>
        <v>44004</v>
      </c>
    </row>
    <row r="6232" spans="3:5" ht="13" x14ac:dyDescent="0.15">
      <c r="C6232" s="1" t="str">
        <f ca="1">IFERROR(INDIRECT(ADDRESS(MATCH(A6232,'contribution par jour-semaine'!A:A,0),MATCH(B6232,'contribution par jour-semaine'!$1:$1,0),4,1,"contribution par jour-semaine")),"")</f>
        <v/>
      </c>
      <c r="D6232" s="4" t="str">
        <f>VLOOKUP(A6232,predictions!A:B,2,FALSE)</f>
        <v>22/06/2020</v>
      </c>
      <c r="E6232" s="4">
        <f t="shared" si="24"/>
        <v>44004</v>
      </c>
    </row>
    <row r="6233" spans="3:5" ht="13" x14ac:dyDescent="0.15">
      <c r="C6233" s="1" t="str">
        <f ca="1">IFERROR(INDIRECT(ADDRESS(MATCH(A6233,'contribution par jour-semaine'!A:A,0),MATCH(B6233,'contribution par jour-semaine'!$1:$1,0),4,1,"contribution par jour-semaine")),"")</f>
        <v/>
      </c>
      <c r="D6233" s="4" t="str">
        <f>VLOOKUP(A6233,predictions!A:B,2,FALSE)</f>
        <v>22/06/2020</v>
      </c>
      <c r="E6233" s="4">
        <f t="shared" si="24"/>
        <v>44004</v>
      </c>
    </row>
    <row r="6234" spans="3:5" ht="13" x14ac:dyDescent="0.15">
      <c r="C6234" s="1" t="str">
        <f ca="1">IFERROR(INDIRECT(ADDRESS(MATCH(A6234,'contribution par jour-semaine'!A:A,0),MATCH(B6234,'contribution par jour-semaine'!$1:$1,0),4,1,"contribution par jour-semaine")),"")</f>
        <v/>
      </c>
      <c r="D6234" s="4" t="str">
        <f>VLOOKUP(A6234,predictions!A:B,2,FALSE)</f>
        <v>22/06/2020</v>
      </c>
      <c r="E6234" s="4">
        <f t="shared" si="24"/>
        <v>44004</v>
      </c>
    </row>
    <row r="6235" spans="3:5" ht="13" x14ac:dyDescent="0.15">
      <c r="C6235" s="1" t="str">
        <f ca="1">IFERROR(INDIRECT(ADDRESS(MATCH(A6235,'contribution par jour-semaine'!A:A,0),MATCH(B6235,'contribution par jour-semaine'!$1:$1,0),4,1,"contribution par jour-semaine")),"")</f>
        <v/>
      </c>
      <c r="D6235" s="4" t="str">
        <f>VLOOKUP(A6235,predictions!A:B,2,FALSE)</f>
        <v>22/06/2020</v>
      </c>
      <c r="E6235" s="4">
        <f t="shared" si="24"/>
        <v>44004</v>
      </c>
    </row>
    <row r="6236" spans="3:5" ht="13" x14ac:dyDescent="0.15">
      <c r="C6236" s="1" t="str">
        <f ca="1">IFERROR(INDIRECT(ADDRESS(MATCH(A6236,'contribution par jour-semaine'!A:A,0),MATCH(B6236,'contribution par jour-semaine'!$1:$1,0),4,1,"contribution par jour-semaine")),"")</f>
        <v/>
      </c>
      <c r="D6236" s="4" t="str">
        <f>VLOOKUP(A6236,predictions!A:B,2,FALSE)</f>
        <v>22/06/2020</v>
      </c>
      <c r="E6236" s="4">
        <f t="shared" si="24"/>
        <v>44004</v>
      </c>
    </row>
    <row r="6237" spans="3:5" ht="13" x14ac:dyDescent="0.15">
      <c r="C6237" s="1" t="str">
        <f ca="1">IFERROR(INDIRECT(ADDRESS(MATCH(A6237,'contribution par jour-semaine'!A:A,0),MATCH(B6237,'contribution par jour-semaine'!$1:$1,0),4,1,"contribution par jour-semaine")),"")</f>
        <v/>
      </c>
      <c r="D6237" s="4" t="str">
        <f>VLOOKUP(A6237,predictions!A:B,2,FALSE)</f>
        <v>22/06/2020</v>
      </c>
      <c r="E6237" s="4">
        <f t="shared" si="24"/>
        <v>44004</v>
      </c>
    </row>
    <row r="6238" spans="3:5" ht="13" x14ac:dyDescent="0.15">
      <c r="C6238" s="1" t="str">
        <f ca="1">IFERROR(INDIRECT(ADDRESS(MATCH(A6238,'contribution par jour-semaine'!A:A,0),MATCH(B6238,'contribution par jour-semaine'!$1:$1,0),4,1,"contribution par jour-semaine")),"")</f>
        <v/>
      </c>
      <c r="D6238" s="4" t="str">
        <f>VLOOKUP(A6238,predictions!A:B,2,FALSE)</f>
        <v>22/06/2020</v>
      </c>
      <c r="E6238" s="4">
        <f t="shared" si="24"/>
        <v>44004</v>
      </c>
    </row>
    <row r="6239" spans="3:5" ht="13" x14ac:dyDescent="0.15">
      <c r="C6239" s="1" t="str">
        <f ca="1">IFERROR(INDIRECT(ADDRESS(MATCH(A6239,'contribution par jour-semaine'!A:A,0),MATCH(B6239,'contribution par jour-semaine'!$1:$1,0),4,1,"contribution par jour-semaine")),"")</f>
        <v/>
      </c>
      <c r="D6239" s="4" t="str">
        <f>VLOOKUP(A6239,predictions!A:B,2,FALSE)</f>
        <v>22/06/2020</v>
      </c>
      <c r="E6239" s="4">
        <f t="shared" si="24"/>
        <v>44004</v>
      </c>
    </row>
    <row r="6240" spans="3:5" ht="13" x14ac:dyDescent="0.15">
      <c r="C6240" s="1" t="str">
        <f ca="1">IFERROR(INDIRECT(ADDRESS(MATCH(A6240,'contribution par jour-semaine'!A:A,0),MATCH(B6240,'contribution par jour-semaine'!$1:$1,0),4,1,"contribution par jour-semaine")),"")</f>
        <v/>
      </c>
      <c r="D6240" s="4" t="str">
        <f>VLOOKUP(A6240,predictions!A:B,2,FALSE)</f>
        <v>22/06/2020</v>
      </c>
      <c r="E6240" s="4">
        <f t="shared" si="24"/>
        <v>44004</v>
      </c>
    </row>
    <row r="6241" spans="3:5" ht="13" x14ac:dyDescent="0.15">
      <c r="C6241" s="1" t="str">
        <f ca="1">IFERROR(INDIRECT(ADDRESS(MATCH(A6241,'contribution par jour-semaine'!A:A,0),MATCH(B6241,'contribution par jour-semaine'!$1:$1,0),4,1,"contribution par jour-semaine")),"")</f>
        <v/>
      </c>
      <c r="D6241" s="4" t="str">
        <f>VLOOKUP(A6241,predictions!A:B,2,FALSE)</f>
        <v>22/06/2020</v>
      </c>
      <c r="E6241" s="4">
        <f t="shared" si="24"/>
        <v>44004</v>
      </c>
    </row>
    <row r="6242" spans="3:5" ht="13" x14ac:dyDescent="0.15">
      <c r="C6242" s="1" t="str">
        <f ca="1">IFERROR(INDIRECT(ADDRESS(MATCH(A6242,'contribution par jour-semaine'!A:A,0),MATCH(B6242,'contribution par jour-semaine'!$1:$1,0),4,1,"contribution par jour-semaine")),"")</f>
        <v/>
      </c>
      <c r="D6242" s="4" t="str">
        <f>VLOOKUP(A6242,predictions!A:B,2,FALSE)</f>
        <v>22/06/2020</v>
      </c>
      <c r="E6242" s="4">
        <f t="shared" si="24"/>
        <v>44004</v>
      </c>
    </row>
    <row r="6243" spans="3:5" ht="13" x14ac:dyDescent="0.15">
      <c r="C6243" s="1" t="str">
        <f ca="1">IFERROR(INDIRECT(ADDRESS(MATCH(A6243,'contribution par jour-semaine'!A:A,0),MATCH(B6243,'contribution par jour-semaine'!$1:$1,0),4,1,"contribution par jour-semaine")),"")</f>
        <v/>
      </c>
      <c r="D6243" s="4" t="str">
        <f>VLOOKUP(A6243,predictions!A:B,2,FALSE)</f>
        <v>22/06/2020</v>
      </c>
      <c r="E6243" s="4">
        <f t="shared" si="24"/>
        <v>44004</v>
      </c>
    </row>
    <row r="6244" spans="3:5" ht="13" x14ac:dyDescent="0.15">
      <c r="C6244" s="1" t="str">
        <f ca="1">IFERROR(INDIRECT(ADDRESS(MATCH(A6244,'contribution par jour-semaine'!A:A,0),MATCH(B6244,'contribution par jour-semaine'!$1:$1,0),4,1,"contribution par jour-semaine")),"")</f>
        <v/>
      </c>
      <c r="D6244" s="4" t="str">
        <f>VLOOKUP(A6244,predictions!A:B,2,FALSE)</f>
        <v>22/06/2020</v>
      </c>
      <c r="E6244" s="4">
        <f t="shared" si="24"/>
        <v>44004</v>
      </c>
    </row>
    <row r="6245" spans="3:5" ht="13" x14ac:dyDescent="0.15">
      <c r="C6245" s="1" t="str">
        <f ca="1">IFERROR(INDIRECT(ADDRESS(MATCH(A6245,'contribution par jour-semaine'!A:A,0),MATCH(B6245,'contribution par jour-semaine'!$1:$1,0),4,1,"contribution par jour-semaine")),"")</f>
        <v/>
      </c>
      <c r="D6245" s="4" t="str">
        <f>VLOOKUP(A6245,predictions!A:B,2,FALSE)</f>
        <v>22/06/2020</v>
      </c>
      <c r="E6245" s="4">
        <f t="shared" si="24"/>
        <v>44004</v>
      </c>
    </row>
    <row r="6246" spans="3:5" ht="13" x14ac:dyDescent="0.15">
      <c r="C6246" s="1" t="str">
        <f ca="1">IFERROR(INDIRECT(ADDRESS(MATCH(A6246,'contribution par jour-semaine'!A:A,0),MATCH(B6246,'contribution par jour-semaine'!$1:$1,0),4,1,"contribution par jour-semaine")),"")</f>
        <v/>
      </c>
      <c r="D6246" s="4" t="str">
        <f>VLOOKUP(A6246,predictions!A:B,2,FALSE)</f>
        <v>22/06/2020</v>
      </c>
      <c r="E6246" s="4">
        <f t="shared" si="24"/>
        <v>44004</v>
      </c>
    </row>
    <row r="6247" spans="3:5" ht="13" x14ac:dyDescent="0.15">
      <c r="C6247" s="1" t="str">
        <f ca="1">IFERROR(INDIRECT(ADDRESS(MATCH(A6247,'contribution par jour-semaine'!A:A,0),MATCH(B6247,'contribution par jour-semaine'!$1:$1,0),4,1,"contribution par jour-semaine")),"")</f>
        <v/>
      </c>
      <c r="D6247" s="4" t="str">
        <f>VLOOKUP(A6247,predictions!A:B,2,FALSE)</f>
        <v>22/06/2020</v>
      </c>
      <c r="E6247" s="4">
        <f t="shared" si="24"/>
        <v>44004</v>
      </c>
    </row>
    <row r="6248" spans="3:5" ht="13" x14ac:dyDescent="0.15">
      <c r="C6248" s="1" t="str">
        <f ca="1">IFERROR(INDIRECT(ADDRESS(MATCH(A6248,'contribution par jour-semaine'!A:A,0),MATCH(B6248,'contribution par jour-semaine'!$1:$1,0),4,1,"contribution par jour-semaine")),"")</f>
        <v/>
      </c>
      <c r="D6248" s="4" t="str">
        <f>VLOOKUP(A6248,predictions!A:B,2,FALSE)</f>
        <v>22/06/2020</v>
      </c>
      <c r="E6248" s="4">
        <f t="shared" si="24"/>
        <v>44004</v>
      </c>
    </row>
    <row r="6249" spans="3:5" ht="13" x14ac:dyDescent="0.15">
      <c r="C6249" s="1" t="str">
        <f ca="1">IFERROR(INDIRECT(ADDRESS(MATCH(A6249,'contribution par jour-semaine'!A:A,0),MATCH(B6249,'contribution par jour-semaine'!$1:$1,0),4,1,"contribution par jour-semaine")),"")</f>
        <v/>
      </c>
      <c r="D6249" s="4" t="str">
        <f>VLOOKUP(A6249,predictions!A:B,2,FALSE)</f>
        <v>22/06/2020</v>
      </c>
      <c r="E6249" s="4">
        <f t="shared" si="24"/>
        <v>44004</v>
      </c>
    </row>
    <row r="6250" spans="3:5" ht="13" x14ac:dyDescent="0.15">
      <c r="C6250" s="1" t="str">
        <f ca="1">IFERROR(INDIRECT(ADDRESS(MATCH(A6250,'contribution par jour-semaine'!A:A,0),MATCH(B6250,'contribution par jour-semaine'!$1:$1,0),4,1,"contribution par jour-semaine")),"")</f>
        <v/>
      </c>
      <c r="D6250" s="4" t="str">
        <f>VLOOKUP(A6250,predictions!A:B,2,FALSE)</f>
        <v>22/06/2020</v>
      </c>
      <c r="E6250" s="4">
        <f t="shared" si="24"/>
        <v>44004</v>
      </c>
    </row>
    <row r="6251" spans="3:5" ht="13" x14ac:dyDescent="0.15">
      <c r="C6251" s="1" t="str">
        <f ca="1">IFERROR(INDIRECT(ADDRESS(MATCH(A6251,'contribution par jour-semaine'!A:A,0),MATCH(B6251,'contribution par jour-semaine'!$1:$1,0),4,1,"contribution par jour-semaine")),"")</f>
        <v/>
      </c>
      <c r="D6251" s="4" t="str">
        <f>VLOOKUP(A6251,predictions!A:B,2,FALSE)</f>
        <v>22/06/2020</v>
      </c>
      <c r="E6251" s="4">
        <f t="shared" si="24"/>
        <v>44004</v>
      </c>
    </row>
    <row r="6252" spans="3:5" ht="13" x14ac:dyDescent="0.15">
      <c r="C6252" s="1" t="str">
        <f ca="1">IFERROR(INDIRECT(ADDRESS(MATCH(A6252,'contribution par jour-semaine'!A:A,0),MATCH(B6252,'contribution par jour-semaine'!$1:$1,0),4,1,"contribution par jour-semaine")),"")</f>
        <v/>
      </c>
      <c r="D6252" s="4" t="str">
        <f>VLOOKUP(A6252,predictions!A:B,2,FALSE)</f>
        <v>22/06/2020</v>
      </c>
      <c r="E6252" s="4">
        <f t="shared" si="24"/>
        <v>44004</v>
      </c>
    </row>
    <row r="6253" spans="3:5" ht="13" x14ac:dyDescent="0.15">
      <c r="C6253" s="1" t="str">
        <f ca="1">IFERROR(INDIRECT(ADDRESS(MATCH(A6253,'contribution par jour-semaine'!A:A,0),MATCH(B6253,'contribution par jour-semaine'!$1:$1,0),4,1,"contribution par jour-semaine")),"")</f>
        <v/>
      </c>
      <c r="D6253" s="4" t="str">
        <f>VLOOKUP(A6253,predictions!A:B,2,FALSE)</f>
        <v>22/06/2020</v>
      </c>
      <c r="E6253" s="4">
        <f t="shared" si="24"/>
        <v>44004</v>
      </c>
    </row>
    <row r="6254" spans="3:5" ht="13" x14ac:dyDescent="0.15">
      <c r="C6254" s="1" t="str">
        <f ca="1">IFERROR(INDIRECT(ADDRESS(MATCH(A6254,'contribution par jour-semaine'!A:A,0),MATCH(B6254,'contribution par jour-semaine'!$1:$1,0),4,1,"contribution par jour-semaine")),"")</f>
        <v/>
      </c>
      <c r="D6254" s="4" t="str">
        <f>VLOOKUP(A6254,predictions!A:B,2,FALSE)</f>
        <v>22/06/2020</v>
      </c>
      <c r="E6254" s="4">
        <f t="shared" si="24"/>
        <v>44004</v>
      </c>
    </row>
    <row r="6255" spans="3:5" ht="13" x14ac:dyDescent="0.15">
      <c r="C6255" s="1" t="str">
        <f ca="1">IFERROR(INDIRECT(ADDRESS(MATCH(A6255,'contribution par jour-semaine'!A:A,0),MATCH(B6255,'contribution par jour-semaine'!$1:$1,0),4,1,"contribution par jour-semaine")),"")</f>
        <v/>
      </c>
      <c r="D6255" s="4" t="str">
        <f>VLOOKUP(A6255,predictions!A:B,2,FALSE)</f>
        <v>22/06/2020</v>
      </c>
      <c r="E6255" s="4">
        <f t="shared" si="24"/>
        <v>44004</v>
      </c>
    </row>
    <row r="6256" spans="3:5" ht="13" x14ac:dyDescent="0.15">
      <c r="C6256" s="1" t="str">
        <f ca="1">IFERROR(INDIRECT(ADDRESS(MATCH(A6256,'contribution par jour-semaine'!A:A,0),MATCH(B6256,'contribution par jour-semaine'!$1:$1,0),4,1,"contribution par jour-semaine")),"")</f>
        <v/>
      </c>
      <c r="D6256" s="4" t="str">
        <f>VLOOKUP(A6256,predictions!A:B,2,FALSE)</f>
        <v>22/06/2020</v>
      </c>
      <c r="E6256" s="4">
        <f t="shared" si="24"/>
        <v>44004</v>
      </c>
    </row>
    <row r="6257" spans="3:5" ht="13" x14ac:dyDescent="0.15">
      <c r="C6257" s="1" t="str">
        <f ca="1">IFERROR(INDIRECT(ADDRESS(MATCH(A6257,'contribution par jour-semaine'!A:A,0),MATCH(B6257,'contribution par jour-semaine'!$1:$1,0),4,1,"contribution par jour-semaine")),"")</f>
        <v/>
      </c>
      <c r="D6257" s="4" t="str">
        <f>VLOOKUP(A6257,predictions!A:B,2,FALSE)</f>
        <v>22/06/2020</v>
      </c>
      <c r="E6257" s="4">
        <f t="shared" si="24"/>
        <v>44004</v>
      </c>
    </row>
    <row r="6258" spans="3:5" ht="13" x14ac:dyDescent="0.15">
      <c r="C6258" s="1" t="str">
        <f ca="1">IFERROR(INDIRECT(ADDRESS(MATCH(A6258,'contribution par jour-semaine'!A:A,0),MATCH(B6258,'contribution par jour-semaine'!$1:$1,0),4,1,"contribution par jour-semaine")),"")</f>
        <v/>
      </c>
      <c r="D6258" s="4" t="str">
        <f>VLOOKUP(A6258,predictions!A:B,2,FALSE)</f>
        <v>22/06/2020</v>
      </c>
      <c r="E6258" s="4">
        <f t="shared" si="24"/>
        <v>44004</v>
      </c>
    </row>
    <row r="6259" spans="3:5" ht="13" x14ac:dyDescent="0.15">
      <c r="C6259" s="1" t="str">
        <f ca="1">IFERROR(INDIRECT(ADDRESS(MATCH(A6259,'contribution par jour-semaine'!A:A,0),MATCH(B6259,'contribution par jour-semaine'!$1:$1,0),4,1,"contribution par jour-semaine")),"")</f>
        <v/>
      </c>
      <c r="D6259" s="4" t="str">
        <f>VLOOKUP(A6259,predictions!A:B,2,FALSE)</f>
        <v>22/06/2020</v>
      </c>
      <c r="E6259" s="4">
        <f t="shared" si="24"/>
        <v>44004</v>
      </c>
    </row>
    <row r="6260" spans="3:5" ht="13" x14ac:dyDescent="0.15">
      <c r="C6260" s="1" t="str">
        <f ca="1">IFERROR(INDIRECT(ADDRESS(MATCH(A6260,'contribution par jour-semaine'!A:A,0),MATCH(B6260,'contribution par jour-semaine'!$1:$1,0),4,1,"contribution par jour-semaine")),"")</f>
        <v/>
      </c>
      <c r="D6260" s="4" t="str">
        <f>VLOOKUP(A6260,predictions!A:B,2,FALSE)</f>
        <v>22/06/2020</v>
      </c>
      <c r="E6260" s="4">
        <f t="shared" si="24"/>
        <v>44004</v>
      </c>
    </row>
    <row r="6261" spans="3:5" ht="13" x14ac:dyDescent="0.15">
      <c r="C6261" s="1" t="str">
        <f ca="1">IFERROR(INDIRECT(ADDRESS(MATCH(A6261,'contribution par jour-semaine'!A:A,0),MATCH(B6261,'contribution par jour-semaine'!$1:$1,0),4,1,"contribution par jour-semaine")),"")</f>
        <v/>
      </c>
      <c r="D6261" s="4" t="str">
        <f>VLOOKUP(A6261,predictions!A:B,2,FALSE)</f>
        <v>22/06/2020</v>
      </c>
      <c r="E6261" s="4">
        <f t="shared" si="24"/>
        <v>44004</v>
      </c>
    </row>
    <row r="6262" spans="3:5" ht="13" x14ac:dyDescent="0.15">
      <c r="C6262" s="1" t="str">
        <f ca="1">IFERROR(INDIRECT(ADDRESS(MATCH(A6262,'contribution par jour-semaine'!A:A,0),MATCH(B6262,'contribution par jour-semaine'!$1:$1,0),4,1,"contribution par jour-semaine")),"")</f>
        <v/>
      </c>
      <c r="D6262" s="4" t="str">
        <f>VLOOKUP(A6262,predictions!A:B,2,FALSE)</f>
        <v>22/06/2020</v>
      </c>
      <c r="E6262" s="4">
        <f t="shared" si="24"/>
        <v>44004</v>
      </c>
    </row>
    <row r="6263" spans="3:5" ht="13" x14ac:dyDescent="0.15">
      <c r="C6263" s="1" t="str">
        <f ca="1">IFERROR(INDIRECT(ADDRESS(MATCH(A6263,'contribution par jour-semaine'!A:A,0),MATCH(B6263,'contribution par jour-semaine'!$1:$1,0),4,1,"contribution par jour-semaine")),"")</f>
        <v/>
      </c>
      <c r="D6263" s="4" t="str">
        <f>VLOOKUP(A6263,predictions!A:B,2,FALSE)</f>
        <v>22/06/2020</v>
      </c>
      <c r="E6263" s="4">
        <f t="shared" si="24"/>
        <v>44004</v>
      </c>
    </row>
    <row r="6264" spans="3:5" ht="13" x14ac:dyDescent="0.15">
      <c r="C6264" s="1" t="str">
        <f ca="1">IFERROR(INDIRECT(ADDRESS(MATCH(A6264,'contribution par jour-semaine'!A:A,0),MATCH(B6264,'contribution par jour-semaine'!$1:$1,0),4,1,"contribution par jour-semaine")),"")</f>
        <v/>
      </c>
      <c r="D6264" s="4" t="str">
        <f>VLOOKUP(A6264,predictions!A:B,2,FALSE)</f>
        <v>22/06/2020</v>
      </c>
      <c r="E6264" s="4">
        <f t="shared" si="24"/>
        <v>44004</v>
      </c>
    </row>
    <row r="6265" spans="3:5" ht="13" x14ac:dyDescent="0.15">
      <c r="C6265" s="1" t="str">
        <f ca="1">IFERROR(INDIRECT(ADDRESS(MATCH(A6265,'contribution par jour-semaine'!A:A,0),MATCH(B6265,'contribution par jour-semaine'!$1:$1,0),4,1,"contribution par jour-semaine")),"")</f>
        <v/>
      </c>
      <c r="D6265" s="4" t="str">
        <f>VLOOKUP(A6265,predictions!A:B,2,FALSE)</f>
        <v>22/06/2020</v>
      </c>
      <c r="E6265" s="4">
        <f t="shared" si="24"/>
        <v>44004</v>
      </c>
    </row>
    <row r="6266" spans="3:5" ht="13" x14ac:dyDescent="0.15">
      <c r="C6266" s="1" t="str">
        <f ca="1">IFERROR(INDIRECT(ADDRESS(MATCH(A6266,'contribution par jour-semaine'!A:A,0),MATCH(B6266,'contribution par jour-semaine'!$1:$1,0),4,1,"contribution par jour-semaine")),"")</f>
        <v/>
      </c>
      <c r="D6266" s="4" t="str">
        <f>VLOOKUP(A6266,predictions!A:B,2,FALSE)</f>
        <v>22/06/2020</v>
      </c>
      <c r="E6266" s="4">
        <f t="shared" si="24"/>
        <v>44004</v>
      </c>
    </row>
    <row r="6267" spans="3:5" ht="13" x14ac:dyDescent="0.15">
      <c r="C6267" s="1" t="str">
        <f ca="1">IFERROR(INDIRECT(ADDRESS(MATCH(A6267,'contribution par jour-semaine'!A:A,0),MATCH(B6267,'contribution par jour-semaine'!$1:$1,0),4,1,"contribution par jour-semaine")),"")</f>
        <v/>
      </c>
      <c r="D6267" s="4" t="str">
        <f>VLOOKUP(A6267,predictions!A:B,2,FALSE)</f>
        <v>22/06/2020</v>
      </c>
      <c r="E6267" s="4">
        <f t="shared" si="24"/>
        <v>44004</v>
      </c>
    </row>
    <row r="6268" spans="3:5" ht="13" x14ac:dyDescent="0.15">
      <c r="C6268" s="1" t="str">
        <f ca="1">IFERROR(INDIRECT(ADDRESS(MATCH(A6268,'contribution par jour-semaine'!A:A,0),MATCH(B6268,'contribution par jour-semaine'!$1:$1,0),4,1,"contribution par jour-semaine")),"")</f>
        <v/>
      </c>
      <c r="D6268" s="4" t="str">
        <f>VLOOKUP(A6268,predictions!A:B,2,FALSE)</f>
        <v>22/06/2020</v>
      </c>
      <c r="E6268" s="4">
        <f t="shared" si="24"/>
        <v>44004</v>
      </c>
    </row>
    <row r="6269" spans="3:5" ht="13" x14ac:dyDescent="0.15">
      <c r="C6269" s="1" t="str">
        <f ca="1">IFERROR(INDIRECT(ADDRESS(MATCH(A6269,'contribution par jour-semaine'!A:A,0),MATCH(B6269,'contribution par jour-semaine'!$1:$1,0),4,1,"contribution par jour-semaine")),"")</f>
        <v/>
      </c>
      <c r="D6269" s="4" t="str">
        <f>VLOOKUP(A6269,predictions!A:B,2,FALSE)</f>
        <v>22/06/2020</v>
      </c>
      <c r="E6269" s="4">
        <f t="shared" si="24"/>
        <v>44004</v>
      </c>
    </row>
    <row r="6270" spans="3:5" ht="13" x14ac:dyDescent="0.15">
      <c r="C6270" s="1" t="str">
        <f ca="1">IFERROR(INDIRECT(ADDRESS(MATCH(A6270,'contribution par jour-semaine'!A:A,0),MATCH(B6270,'contribution par jour-semaine'!$1:$1,0),4,1,"contribution par jour-semaine")),"")</f>
        <v/>
      </c>
      <c r="D6270" s="4" t="str">
        <f>VLOOKUP(A6270,predictions!A:B,2,FALSE)</f>
        <v>22/06/2020</v>
      </c>
      <c r="E6270" s="4">
        <f t="shared" si="24"/>
        <v>44004</v>
      </c>
    </row>
    <row r="6271" spans="3:5" ht="13" x14ac:dyDescent="0.15">
      <c r="C6271" s="1" t="str">
        <f ca="1">IFERROR(INDIRECT(ADDRESS(MATCH(A6271,'contribution par jour-semaine'!A:A,0),MATCH(B6271,'contribution par jour-semaine'!$1:$1,0),4,1,"contribution par jour-semaine")),"")</f>
        <v/>
      </c>
      <c r="D6271" s="4" t="str">
        <f>VLOOKUP(A6271,predictions!A:B,2,FALSE)</f>
        <v>22/06/2020</v>
      </c>
      <c r="E6271" s="4">
        <f t="shared" si="24"/>
        <v>44004</v>
      </c>
    </row>
    <row r="6272" spans="3:5" ht="13" x14ac:dyDescent="0.15">
      <c r="C6272" s="1" t="str">
        <f ca="1">IFERROR(INDIRECT(ADDRESS(MATCH(A6272,'contribution par jour-semaine'!A:A,0),MATCH(B6272,'contribution par jour-semaine'!$1:$1,0),4,1,"contribution par jour-semaine")),"")</f>
        <v/>
      </c>
      <c r="D6272" s="4" t="str">
        <f>VLOOKUP(A6272,predictions!A:B,2,FALSE)</f>
        <v>22/06/2020</v>
      </c>
      <c r="E6272" s="4">
        <f t="shared" si="24"/>
        <v>44004</v>
      </c>
    </row>
    <row r="6273" spans="3:5" ht="13" x14ac:dyDescent="0.15">
      <c r="C6273" s="1" t="str">
        <f ca="1">IFERROR(INDIRECT(ADDRESS(MATCH(A6273,'contribution par jour-semaine'!A:A,0),MATCH(B6273,'contribution par jour-semaine'!$1:$1,0),4,1,"contribution par jour-semaine")),"")</f>
        <v/>
      </c>
      <c r="D6273" s="4" t="str">
        <f>VLOOKUP(A6273,predictions!A:B,2,FALSE)</f>
        <v>22/06/2020</v>
      </c>
      <c r="E6273" s="4">
        <f t="shared" si="24"/>
        <v>44004</v>
      </c>
    </row>
    <row r="6274" spans="3:5" ht="13" x14ac:dyDescent="0.15">
      <c r="C6274" s="1" t="str">
        <f ca="1">IFERROR(INDIRECT(ADDRESS(MATCH(A6274,'contribution par jour-semaine'!A:A,0),MATCH(B6274,'contribution par jour-semaine'!$1:$1,0),4,1,"contribution par jour-semaine")),"")</f>
        <v/>
      </c>
      <c r="D6274" s="4" t="str">
        <f>VLOOKUP(A6274,predictions!A:B,2,FALSE)</f>
        <v>22/06/2020</v>
      </c>
      <c r="E6274" s="4">
        <f t="shared" si="24"/>
        <v>44004</v>
      </c>
    </row>
    <row r="6275" spans="3:5" ht="13" x14ac:dyDescent="0.15">
      <c r="C6275" s="1" t="str">
        <f ca="1">IFERROR(INDIRECT(ADDRESS(MATCH(A6275,'contribution par jour-semaine'!A:A,0),MATCH(B6275,'contribution par jour-semaine'!$1:$1,0),4,1,"contribution par jour-semaine")),"")</f>
        <v/>
      </c>
      <c r="D6275" s="4" t="str">
        <f>VLOOKUP(A6275,predictions!A:B,2,FALSE)</f>
        <v>22/06/2020</v>
      </c>
      <c r="E6275" s="4">
        <f t="shared" si="24"/>
        <v>44004</v>
      </c>
    </row>
    <row r="6276" spans="3:5" ht="13" x14ac:dyDescent="0.15">
      <c r="C6276" s="1" t="str">
        <f ca="1">IFERROR(INDIRECT(ADDRESS(MATCH(A6276,'contribution par jour-semaine'!A:A,0),MATCH(B6276,'contribution par jour-semaine'!$1:$1,0),4,1,"contribution par jour-semaine")),"")</f>
        <v/>
      </c>
      <c r="D6276" s="4" t="str">
        <f>VLOOKUP(A6276,predictions!A:B,2,FALSE)</f>
        <v>22/06/2020</v>
      </c>
      <c r="E6276" s="4">
        <f t="shared" si="24"/>
        <v>44004</v>
      </c>
    </row>
    <row r="6277" spans="3:5" ht="13" x14ac:dyDescent="0.15">
      <c r="C6277" s="1" t="str">
        <f ca="1">IFERROR(INDIRECT(ADDRESS(MATCH(A6277,'contribution par jour-semaine'!A:A,0),MATCH(B6277,'contribution par jour-semaine'!$1:$1,0),4,1,"contribution par jour-semaine")),"")</f>
        <v/>
      </c>
      <c r="D6277" s="4" t="str">
        <f>VLOOKUP(A6277,predictions!A:B,2,FALSE)</f>
        <v>22/06/2020</v>
      </c>
      <c r="E6277" s="4">
        <f t="shared" si="24"/>
        <v>44004</v>
      </c>
    </row>
    <row r="6278" spans="3:5" ht="13" x14ac:dyDescent="0.15">
      <c r="C6278" s="1" t="str">
        <f ca="1">IFERROR(INDIRECT(ADDRESS(MATCH(A6278,'contribution par jour-semaine'!A:A,0),MATCH(B6278,'contribution par jour-semaine'!$1:$1,0),4,1,"contribution par jour-semaine")),"")</f>
        <v/>
      </c>
      <c r="D6278" s="4" t="str">
        <f>VLOOKUP(A6278,predictions!A:B,2,FALSE)</f>
        <v>22/06/2020</v>
      </c>
      <c r="E6278" s="4">
        <f t="shared" si="24"/>
        <v>44004</v>
      </c>
    </row>
    <row r="6279" spans="3:5" ht="13" x14ac:dyDescent="0.15">
      <c r="C6279" s="1" t="str">
        <f ca="1">IFERROR(INDIRECT(ADDRESS(MATCH(A6279,'contribution par jour-semaine'!A:A,0),MATCH(B6279,'contribution par jour-semaine'!$1:$1,0),4,1,"contribution par jour-semaine")),"")</f>
        <v/>
      </c>
      <c r="D6279" s="4" t="str">
        <f>VLOOKUP(A6279,predictions!A:B,2,FALSE)</f>
        <v>22/06/2020</v>
      </c>
      <c r="E6279" s="4">
        <f t="shared" si="24"/>
        <v>44004</v>
      </c>
    </row>
    <row r="6280" spans="3:5" ht="13" x14ac:dyDescent="0.15">
      <c r="C6280" s="1" t="str">
        <f ca="1">IFERROR(INDIRECT(ADDRESS(MATCH(A6280,'contribution par jour-semaine'!A:A,0),MATCH(B6280,'contribution par jour-semaine'!$1:$1,0),4,1,"contribution par jour-semaine")),"")</f>
        <v/>
      </c>
      <c r="D6280" s="4" t="str">
        <f>VLOOKUP(A6280,predictions!A:B,2,FALSE)</f>
        <v>22/06/2020</v>
      </c>
      <c r="E6280" s="4">
        <f t="shared" si="24"/>
        <v>44004</v>
      </c>
    </row>
    <row r="6281" spans="3:5" ht="13" x14ac:dyDescent="0.15">
      <c r="C6281" s="1" t="str">
        <f ca="1">IFERROR(INDIRECT(ADDRESS(MATCH(A6281,'contribution par jour-semaine'!A:A,0),MATCH(B6281,'contribution par jour-semaine'!$1:$1,0),4,1,"contribution par jour-semaine")),"")</f>
        <v/>
      </c>
      <c r="D6281" s="4" t="str">
        <f>VLOOKUP(A6281,predictions!A:B,2,FALSE)</f>
        <v>22/06/2020</v>
      </c>
      <c r="E6281" s="4">
        <f t="shared" si="24"/>
        <v>44004</v>
      </c>
    </row>
    <row r="6282" spans="3:5" ht="13" x14ac:dyDescent="0.15">
      <c r="C6282" s="1" t="str">
        <f ca="1">IFERROR(INDIRECT(ADDRESS(MATCH(A6282,'contribution par jour-semaine'!A:A,0),MATCH(B6282,'contribution par jour-semaine'!$1:$1,0),4,1,"contribution par jour-semaine")),"")</f>
        <v/>
      </c>
      <c r="D6282" s="4" t="str">
        <f>VLOOKUP(A6282,predictions!A:B,2,FALSE)</f>
        <v>22/06/2020</v>
      </c>
      <c r="E6282" s="4">
        <f t="shared" si="24"/>
        <v>44004</v>
      </c>
    </row>
    <row r="6283" spans="3:5" ht="13" x14ac:dyDescent="0.15">
      <c r="C6283" s="1" t="str">
        <f ca="1">IFERROR(INDIRECT(ADDRESS(MATCH(A6283,'contribution par jour-semaine'!A:A,0),MATCH(B6283,'contribution par jour-semaine'!$1:$1,0),4,1,"contribution par jour-semaine")),"")</f>
        <v/>
      </c>
      <c r="D6283" s="4" t="str">
        <f>VLOOKUP(A6283,predictions!A:B,2,FALSE)</f>
        <v>22/06/2020</v>
      </c>
      <c r="E6283" s="4">
        <f t="shared" si="24"/>
        <v>44004</v>
      </c>
    </row>
    <row r="6284" spans="3:5" ht="13" x14ac:dyDescent="0.15">
      <c r="C6284" s="1" t="str">
        <f ca="1">IFERROR(INDIRECT(ADDRESS(MATCH(A6284,'contribution par jour-semaine'!A:A,0),MATCH(B6284,'contribution par jour-semaine'!$1:$1,0),4,1,"contribution par jour-semaine")),"")</f>
        <v/>
      </c>
      <c r="D6284" s="4" t="str">
        <f>VLOOKUP(A6284,predictions!A:B,2,FALSE)</f>
        <v>22/06/2020</v>
      </c>
      <c r="E6284" s="4">
        <f t="shared" si="24"/>
        <v>44004</v>
      </c>
    </row>
    <row r="6285" spans="3:5" ht="13" x14ac:dyDescent="0.15">
      <c r="C6285" s="1" t="str">
        <f ca="1">IFERROR(INDIRECT(ADDRESS(MATCH(A6285,'contribution par jour-semaine'!A:A,0),MATCH(B6285,'contribution par jour-semaine'!$1:$1,0),4,1,"contribution par jour-semaine")),"")</f>
        <v/>
      </c>
      <c r="D6285" s="4" t="str">
        <f>VLOOKUP(A6285,predictions!A:B,2,FALSE)</f>
        <v>22/06/2020</v>
      </c>
      <c r="E6285" s="4">
        <f t="shared" si="24"/>
        <v>44004</v>
      </c>
    </row>
    <row r="6286" spans="3:5" ht="13" x14ac:dyDescent="0.15">
      <c r="C6286" s="1" t="str">
        <f ca="1">IFERROR(INDIRECT(ADDRESS(MATCH(A6286,'contribution par jour-semaine'!A:A,0),MATCH(B6286,'contribution par jour-semaine'!$1:$1,0),4,1,"contribution par jour-semaine")),"")</f>
        <v/>
      </c>
      <c r="D6286" s="4" t="str">
        <f>VLOOKUP(A6286,predictions!A:B,2,FALSE)</f>
        <v>22/06/2020</v>
      </c>
      <c r="E6286" s="4">
        <f t="shared" si="24"/>
        <v>44004</v>
      </c>
    </row>
    <row r="6287" spans="3:5" ht="13" x14ac:dyDescent="0.15">
      <c r="C6287" s="1" t="str">
        <f ca="1">IFERROR(INDIRECT(ADDRESS(MATCH(A6287,'contribution par jour-semaine'!A:A,0),MATCH(B6287,'contribution par jour-semaine'!$1:$1,0),4,1,"contribution par jour-semaine")),"")</f>
        <v/>
      </c>
      <c r="D6287" s="4" t="str">
        <f>VLOOKUP(A6287,predictions!A:B,2,FALSE)</f>
        <v>22/06/2020</v>
      </c>
      <c r="E6287" s="4">
        <f t="shared" si="24"/>
        <v>44004</v>
      </c>
    </row>
    <row r="6288" spans="3:5" ht="13" x14ac:dyDescent="0.15">
      <c r="C6288" s="1" t="str">
        <f ca="1">IFERROR(INDIRECT(ADDRESS(MATCH(A6288,'contribution par jour-semaine'!A:A,0),MATCH(B6288,'contribution par jour-semaine'!$1:$1,0),4,1,"contribution par jour-semaine")),"")</f>
        <v/>
      </c>
      <c r="D6288" s="4" t="str">
        <f>VLOOKUP(A6288,predictions!A:B,2,FALSE)</f>
        <v>22/06/2020</v>
      </c>
      <c r="E6288" s="4">
        <f t="shared" si="24"/>
        <v>44004</v>
      </c>
    </row>
    <row r="6289" spans="3:5" ht="13" x14ac:dyDescent="0.15">
      <c r="C6289" s="1" t="str">
        <f ca="1">IFERROR(INDIRECT(ADDRESS(MATCH(A6289,'contribution par jour-semaine'!A:A,0),MATCH(B6289,'contribution par jour-semaine'!$1:$1,0),4,1,"contribution par jour-semaine")),"")</f>
        <v/>
      </c>
      <c r="D6289" s="4" t="str">
        <f>VLOOKUP(A6289,predictions!A:B,2,FALSE)</f>
        <v>22/06/2020</v>
      </c>
      <c r="E6289" s="4">
        <f t="shared" si="24"/>
        <v>44004</v>
      </c>
    </row>
    <row r="6290" spans="3:5" ht="13" x14ac:dyDescent="0.15">
      <c r="C6290" s="1" t="str">
        <f ca="1">IFERROR(INDIRECT(ADDRESS(MATCH(A6290,'contribution par jour-semaine'!A:A,0),MATCH(B6290,'contribution par jour-semaine'!$1:$1,0),4,1,"contribution par jour-semaine")),"")</f>
        <v/>
      </c>
      <c r="D6290" s="4" t="str">
        <f>VLOOKUP(A6290,predictions!A:B,2,FALSE)</f>
        <v>22/06/2020</v>
      </c>
      <c r="E6290" s="4">
        <f t="shared" si="24"/>
        <v>44004</v>
      </c>
    </row>
    <row r="6291" spans="3:5" ht="13" x14ac:dyDescent="0.15">
      <c r="C6291" s="1" t="str">
        <f ca="1">IFERROR(INDIRECT(ADDRESS(MATCH(A6291,'contribution par jour-semaine'!A:A,0),MATCH(B6291,'contribution par jour-semaine'!$1:$1,0),4,1,"contribution par jour-semaine")),"")</f>
        <v/>
      </c>
      <c r="D6291" s="4" t="str">
        <f>VLOOKUP(A6291,predictions!A:B,2,FALSE)</f>
        <v>22/06/2020</v>
      </c>
      <c r="E6291" s="4">
        <f t="shared" si="24"/>
        <v>44004</v>
      </c>
    </row>
    <row r="6292" spans="3:5" ht="13" x14ac:dyDescent="0.15">
      <c r="C6292" s="1" t="str">
        <f ca="1">IFERROR(INDIRECT(ADDRESS(MATCH(A6292,'contribution par jour-semaine'!A:A,0),MATCH(B6292,'contribution par jour-semaine'!$1:$1,0),4,1,"contribution par jour-semaine")),"")</f>
        <v/>
      </c>
      <c r="D6292" s="4" t="str">
        <f>VLOOKUP(A6292,predictions!A:B,2,FALSE)</f>
        <v>22/06/2020</v>
      </c>
      <c r="E6292" s="4">
        <f t="shared" si="24"/>
        <v>44004</v>
      </c>
    </row>
    <row r="6293" spans="3:5" ht="13" x14ac:dyDescent="0.15">
      <c r="C6293" s="1" t="str">
        <f ca="1">IFERROR(INDIRECT(ADDRESS(MATCH(A6293,'contribution par jour-semaine'!A:A,0),MATCH(B6293,'contribution par jour-semaine'!$1:$1,0),4,1,"contribution par jour-semaine")),"")</f>
        <v/>
      </c>
      <c r="D6293" s="4" t="str">
        <f>VLOOKUP(A6293,predictions!A:B,2,FALSE)</f>
        <v>22/06/2020</v>
      </c>
      <c r="E6293" s="4">
        <f t="shared" si="24"/>
        <v>44004</v>
      </c>
    </row>
    <row r="6294" spans="3:5" ht="13" x14ac:dyDescent="0.15">
      <c r="C6294" s="1" t="str">
        <f ca="1">IFERROR(INDIRECT(ADDRESS(MATCH(A6294,'contribution par jour-semaine'!A:A,0),MATCH(B6294,'contribution par jour-semaine'!$1:$1,0),4,1,"contribution par jour-semaine")),"")</f>
        <v/>
      </c>
      <c r="D6294" s="4" t="str">
        <f>VLOOKUP(A6294,predictions!A:B,2,FALSE)</f>
        <v>22/06/2020</v>
      </c>
      <c r="E6294" s="4">
        <f t="shared" si="24"/>
        <v>44004</v>
      </c>
    </row>
    <row r="6295" spans="3:5" ht="13" x14ac:dyDescent="0.15">
      <c r="C6295" s="1" t="str">
        <f ca="1">IFERROR(INDIRECT(ADDRESS(MATCH(A6295,'contribution par jour-semaine'!A:A,0),MATCH(B6295,'contribution par jour-semaine'!$1:$1,0),4,1,"contribution par jour-semaine")),"")</f>
        <v/>
      </c>
      <c r="D6295" s="4" t="str">
        <f>VLOOKUP(A6295,predictions!A:B,2,FALSE)</f>
        <v>22/06/2020</v>
      </c>
      <c r="E6295" s="4">
        <f t="shared" si="24"/>
        <v>44004</v>
      </c>
    </row>
    <row r="6296" spans="3:5" ht="13" x14ac:dyDescent="0.15">
      <c r="C6296" s="1" t="str">
        <f ca="1">IFERROR(INDIRECT(ADDRESS(MATCH(A6296,'contribution par jour-semaine'!A:A,0),MATCH(B6296,'contribution par jour-semaine'!$1:$1,0),4,1,"contribution par jour-semaine")),"")</f>
        <v/>
      </c>
      <c r="D6296" s="4" t="str">
        <f>VLOOKUP(A6296,predictions!A:B,2,FALSE)</f>
        <v>22/06/2020</v>
      </c>
      <c r="E6296" s="4">
        <f t="shared" si="24"/>
        <v>44004</v>
      </c>
    </row>
    <row r="6297" spans="3:5" ht="13" x14ac:dyDescent="0.15">
      <c r="C6297" s="1" t="str">
        <f ca="1">IFERROR(INDIRECT(ADDRESS(MATCH(A6297,'contribution par jour-semaine'!A:A,0),MATCH(B6297,'contribution par jour-semaine'!$1:$1,0),4,1,"contribution par jour-semaine")),"")</f>
        <v/>
      </c>
      <c r="D6297" s="4" t="str">
        <f>VLOOKUP(A6297,predictions!A:B,2,FALSE)</f>
        <v>22/06/2020</v>
      </c>
      <c r="E6297" s="4">
        <f t="shared" si="24"/>
        <v>44004</v>
      </c>
    </row>
    <row r="6298" spans="3:5" ht="13" x14ac:dyDescent="0.15">
      <c r="C6298" s="1" t="str">
        <f ca="1">IFERROR(INDIRECT(ADDRESS(MATCH(A6298,'contribution par jour-semaine'!A:A,0),MATCH(B6298,'contribution par jour-semaine'!$1:$1,0),4,1,"contribution par jour-semaine")),"")</f>
        <v/>
      </c>
      <c r="D6298" s="4" t="str">
        <f>VLOOKUP(A6298,predictions!A:B,2,FALSE)</f>
        <v>22/06/2020</v>
      </c>
      <c r="E6298" s="4">
        <f t="shared" si="24"/>
        <v>44004</v>
      </c>
    </row>
    <row r="6299" spans="3:5" ht="13" x14ac:dyDescent="0.15">
      <c r="C6299" s="1" t="str">
        <f ca="1">IFERROR(INDIRECT(ADDRESS(MATCH(A6299,'contribution par jour-semaine'!A:A,0),MATCH(B6299,'contribution par jour-semaine'!$1:$1,0),4,1,"contribution par jour-semaine")),"")</f>
        <v/>
      </c>
      <c r="D6299" s="4" t="str">
        <f>VLOOKUP(A6299,predictions!A:B,2,FALSE)</f>
        <v>22/06/2020</v>
      </c>
      <c r="E6299" s="4">
        <f t="shared" si="24"/>
        <v>44004</v>
      </c>
    </row>
    <row r="6300" spans="3:5" ht="13" x14ac:dyDescent="0.15">
      <c r="C6300" s="1" t="str">
        <f ca="1">IFERROR(INDIRECT(ADDRESS(MATCH(A6300,'contribution par jour-semaine'!A:A,0),MATCH(B6300,'contribution par jour-semaine'!$1:$1,0),4,1,"contribution par jour-semaine")),"")</f>
        <v/>
      </c>
      <c r="D6300" s="4" t="str">
        <f>VLOOKUP(A6300,predictions!A:B,2,FALSE)</f>
        <v>22/06/2020</v>
      </c>
      <c r="E6300" s="4">
        <f t="shared" si="24"/>
        <v>44004</v>
      </c>
    </row>
    <row r="6301" spans="3:5" ht="13" x14ac:dyDescent="0.15">
      <c r="C6301" s="1" t="str">
        <f ca="1">IFERROR(INDIRECT(ADDRESS(MATCH(A6301,'contribution par jour-semaine'!A:A,0),MATCH(B6301,'contribution par jour-semaine'!$1:$1,0),4,1,"contribution par jour-semaine")),"")</f>
        <v/>
      </c>
      <c r="D6301" s="4" t="str">
        <f>VLOOKUP(A6301,predictions!A:B,2,FALSE)</f>
        <v>22/06/2020</v>
      </c>
      <c r="E6301" s="4">
        <f t="shared" si="24"/>
        <v>44004</v>
      </c>
    </row>
    <row r="6302" spans="3:5" ht="13" x14ac:dyDescent="0.15">
      <c r="C6302" s="1" t="str">
        <f ca="1">IFERROR(INDIRECT(ADDRESS(MATCH(A6302,'contribution par jour-semaine'!A:A,0),MATCH(B6302,'contribution par jour-semaine'!$1:$1,0),4,1,"contribution par jour-semaine")),"")</f>
        <v/>
      </c>
      <c r="D6302" s="4" t="str">
        <f>VLOOKUP(A6302,predictions!A:B,2,FALSE)</f>
        <v>22/06/2020</v>
      </c>
      <c r="E6302" s="4">
        <f t="shared" si="24"/>
        <v>44004</v>
      </c>
    </row>
    <row r="6303" spans="3:5" ht="13" x14ac:dyDescent="0.15">
      <c r="C6303" s="1" t="str">
        <f ca="1">IFERROR(INDIRECT(ADDRESS(MATCH(A6303,'contribution par jour-semaine'!A:A,0),MATCH(B6303,'contribution par jour-semaine'!$1:$1,0),4,1,"contribution par jour-semaine")),"")</f>
        <v/>
      </c>
      <c r="D6303" s="4" t="str">
        <f>VLOOKUP(A6303,predictions!A:B,2,FALSE)</f>
        <v>22/06/2020</v>
      </c>
      <c r="E6303" s="4">
        <f t="shared" si="24"/>
        <v>44004</v>
      </c>
    </row>
    <row r="6304" spans="3:5" ht="13" x14ac:dyDescent="0.15">
      <c r="C6304" s="1" t="str">
        <f ca="1">IFERROR(INDIRECT(ADDRESS(MATCH(A6304,'contribution par jour-semaine'!A:A,0),MATCH(B6304,'contribution par jour-semaine'!$1:$1,0),4,1,"contribution par jour-semaine")),"")</f>
        <v/>
      </c>
      <c r="D6304" s="4" t="str">
        <f>VLOOKUP(A6304,predictions!A:B,2,FALSE)</f>
        <v>22/06/2020</v>
      </c>
      <c r="E6304" s="4">
        <f t="shared" si="24"/>
        <v>44004</v>
      </c>
    </row>
    <row r="6305" spans="3:5" ht="13" x14ac:dyDescent="0.15">
      <c r="C6305" s="1" t="str">
        <f ca="1">IFERROR(INDIRECT(ADDRESS(MATCH(A6305,'contribution par jour-semaine'!A:A,0),MATCH(B6305,'contribution par jour-semaine'!$1:$1,0),4,1,"contribution par jour-semaine")),"")</f>
        <v/>
      </c>
      <c r="D6305" s="4" t="str">
        <f>VLOOKUP(A6305,predictions!A:B,2,FALSE)</f>
        <v>22/06/2020</v>
      </c>
      <c r="E6305" s="4">
        <f t="shared" si="24"/>
        <v>44004</v>
      </c>
    </row>
    <row r="6306" spans="3:5" ht="13" x14ac:dyDescent="0.15">
      <c r="C6306" s="1" t="str">
        <f ca="1">IFERROR(INDIRECT(ADDRESS(MATCH(A6306,'contribution par jour-semaine'!A:A,0),MATCH(B6306,'contribution par jour-semaine'!$1:$1,0),4,1,"contribution par jour-semaine")),"")</f>
        <v/>
      </c>
      <c r="D6306" s="4" t="str">
        <f>VLOOKUP(A6306,predictions!A:B,2,FALSE)</f>
        <v>22/06/2020</v>
      </c>
      <c r="E6306" s="4">
        <f t="shared" si="24"/>
        <v>44004</v>
      </c>
    </row>
    <row r="6307" spans="3:5" ht="13" x14ac:dyDescent="0.15">
      <c r="C6307" s="1" t="str">
        <f ca="1">IFERROR(INDIRECT(ADDRESS(MATCH(A6307,'contribution par jour-semaine'!A:A,0),MATCH(B6307,'contribution par jour-semaine'!$1:$1,0),4,1,"contribution par jour-semaine")),"")</f>
        <v/>
      </c>
      <c r="D6307" s="4" t="str">
        <f>VLOOKUP(A6307,predictions!A:B,2,FALSE)</f>
        <v>22/06/2020</v>
      </c>
      <c r="E6307" s="4">
        <f t="shared" si="24"/>
        <v>44004</v>
      </c>
    </row>
    <row r="6308" spans="3:5" ht="13" x14ac:dyDescent="0.15">
      <c r="C6308" s="1" t="str">
        <f ca="1">IFERROR(INDIRECT(ADDRESS(MATCH(A6308,'contribution par jour-semaine'!A:A,0),MATCH(B6308,'contribution par jour-semaine'!$1:$1,0),4,1,"contribution par jour-semaine")),"")</f>
        <v/>
      </c>
      <c r="D6308" s="4" t="str">
        <f>VLOOKUP(A6308,predictions!A:B,2,FALSE)</f>
        <v>22/06/2020</v>
      </c>
      <c r="E6308" s="4">
        <f t="shared" si="24"/>
        <v>44004</v>
      </c>
    </row>
    <row r="6309" spans="3:5" ht="13" x14ac:dyDescent="0.15">
      <c r="C6309" s="1" t="str">
        <f ca="1">IFERROR(INDIRECT(ADDRESS(MATCH(A6309,'contribution par jour-semaine'!A:A,0),MATCH(B6309,'contribution par jour-semaine'!$1:$1,0),4,1,"contribution par jour-semaine")),"")</f>
        <v/>
      </c>
      <c r="D6309" s="4" t="str">
        <f>VLOOKUP(A6309,predictions!A:B,2,FALSE)</f>
        <v>22/06/2020</v>
      </c>
      <c r="E6309" s="4">
        <f t="shared" si="24"/>
        <v>44004</v>
      </c>
    </row>
    <row r="6310" spans="3:5" ht="13" x14ac:dyDescent="0.15">
      <c r="C6310" s="1" t="str">
        <f ca="1">IFERROR(INDIRECT(ADDRESS(MATCH(A6310,'contribution par jour-semaine'!A:A,0),MATCH(B6310,'contribution par jour-semaine'!$1:$1,0),4,1,"contribution par jour-semaine")),"")</f>
        <v/>
      </c>
      <c r="D6310" s="4" t="str">
        <f>VLOOKUP(A6310,predictions!A:B,2,FALSE)</f>
        <v>22/06/2020</v>
      </c>
      <c r="E6310" s="4">
        <f t="shared" si="24"/>
        <v>44004</v>
      </c>
    </row>
    <row r="6311" spans="3:5" ht="13" x14ac:dyDescent="0.15">
      <c r="C6311" s="1" t="str">
        <f ca="1">IFERROR(INDIRECT(ADDRESS(MATCH(A6311,'contribution par jour-semaine'!A:A,0),MATCH(B6311,'contribution par jour-semaine'!$1:$1,0),4,1,"contribution par jour-semaine")),"")</f>
        <v/>
      </c>
      <c r="D6311" s="4" t="str">
        <f>VLOOKUP(A6311,predictions!A:B,2,FALSE)</f>
        <v>22/06/2020</v>
      </c>
      <c r="E6311" s="4">
        <f t="shared" si="24"/>
        <v>44004</v>
      </c>
    </row>
    <row r="6312" spans="3:5" ht="13" x14ac:dyDescent="0.15">
      <c r="C6312" s="1" t="str">
        <f ca="1">IFERROR(INDIRECT(ADDRESS(MATCH(A6312,'contribution par jour-semaine'!A:A,0),MATCH(B6312,'contribution par jour-semaine'!$1:$1,0),4,1,"contribution par jour-semaine")),"")</f>
        <v/>
      </c>
      <c r="D6312" s="4" t="str">
        <f>VLOOKUP(A6312,predictions!A:B,2,FALSE)</f>
        <v>22/06/2020</v>
      </c>
      <c r="E6312" s="4">
        <f t="shared" si="24"/>
        <v>44004</v>
      </c>
    </row>
    <row r="6313" spans="3:5" ht="13" x14ac:dyDescent="0.15">
      <c r="C6313" s="1" t="str">
        <f ca="1">IFERROR(INDIRECT(ADDRESS(MATCH(A6313,'contribution par jour-semaine'!A:A,0),MATCH(B6313,'contribution par jour-semaine'!$1:$1,0),4,1,"contribution par jour-semaine")),"")</f>
        <v/>
      </c>
      <c r="D6313" s="4" t="str">
        <f>VLOOKUP(A6313,predictions!A:B,2,FALSE)</f>
        <v>22/06/2020</v>
      </c>
      <c r="E6313" s="4">
        <f t="shared" si="24"/>
        <v>44004</v>
      </c>
    </row>
    <row r="6314" spans="3:5" ht="13" x14ac:dyDescent="0.15">
      <c r="C6314" s="1" t="str">
        <f ca="1">IFERROR(INDIRECT(ADDRESS(MATCH(A6314,'contribution par jour-semaine'!A:A,0),MATCH(B6314,'contribution par jour-semaine'!$1:$1,0),4,1,"contribution par jour-semaine")),"")</f>
        <v/>
      </c>
      <c r="D6314" s="4" t="str">
        <f>VLOOKUP(A6314,predictions!A:B,2,FALSE)</f>
        <v>22/06/2020</v>
      </c>
      <c r="E6314" s="4">
        <f t="shared" si="24"/>
        <v>44004</v>
      </c>
    </row>
    <row r="6315" spans="3:5" ht="13" x14ac:dyDescent="0.15">
      <c r="C6315" s="1" t="str">
        <f ca="1">IFERROR(INDIRECT(ADDRESS(MATCH(A6315,'contribution par jour-semaine'!A:A,0),MATCH(B6315,'contribution par jour-semaine'!$1:$1,0),4,1,"contribution par jour-semaine")),"")</f>
        <v/>
      </c>
      <c r="D6315" s="4" t="str">
        <f>VLOOKUP(A6315,predictions!A:B,2,FALSE)</f>
        <v>22/06/2020</v>
      </c>
      <c r="E6315" s="4">
        <f t="shared" si="24"/>
        <v>44004</v>
      </c>
    </row>
    <row r="6316" spans="3:5" ht="13" x14ac:dyDescent="0.15">
      <c r="C6316" s="1" t="str">
        <f ca="1">IFERROR(INDIRECT(ADDRESS(MATCH(A6316,'contribution par jour-semaine'!A:A,0),MATCH(B6316,'contribution par jour-semaine'!$1:$1,0),4,1,"contribution par jour-semaine")),"")</f>
        <v/>
      </c>
      <c r="D6316" s="4" t="str">
        <f>VLOOKUP(A6316,predictions!A:B,2,FALSE)</f>
        <v>22/06/2020</v>
      </c>
      <c r="E6316" s="4">
        <f t="shared" si="24"/>
        <v>44004</v>
      </c>
    </row>
    <row r="6317" spans="3:5" ht="13" x14ac:dyDescent="0.15">
      <c r="C6317" s="1" t="str">
        <f ca="1">IFERROR(INDIRECT(ADDRESS(MATCH(A6317,'contribution par jour-semaine'!A:A,0),MATCH(B6317,'contribution par jour-semaine'!$1:$1,0),4,1,"contribution par jour-semaine")),"")</f>
        <v/>
      </c>
      <c r="D6317" s="4" t="str">
        <f>VLOOKUP(A6317,predictions!A:B,2,FALSE)</f>
        <v>22/06/2020</v>
      </c>
      <c r="E6317" s="4">
        <f t="shared" si="24"/>
        <v>44004</v>
      </c>
    </row>
    <row r="6318" spans="3:5" ht="13" x14ac:dyDescent="0.15">
      <c r="C6318" s="1" t="str">
        <f ca="1">IFERROR(INDIRECT(ADDRESS(MATCH(A6318,'contribution par jour-semaine'!A:A,0),MATCH(B6318,'contribution par jour-semaine'!$1:$1,0),4,1,"contribution par jour-semaine")),"")</f>
        <v/>
      </c>
      <c r="D6318" s="4" t="str">
        <f>VLOOKUP(A6318,predictions!A:B,2,FALSE)</f>
        <v>22/06/2020</v>
      </c>
      <c r="E6318" s="4">
        <f t="shared" si="24"/>
        <v>44004</v>
      </c>
    </row>
    <row r="6319" spans="3:5" ht="13" x14ac:dyDescent="0.15">
      <c r="C6319" s="1" t="str">
        <f ca="1">IFERROR(INDIRECT(ADDRESS(MATCH(A6319,'contribution par jour-semaine'!A:A,0),MATCH(B6319,'contribution par jour-semaine'!$1:$1,0),4,1,"contribution par jour-semaine")),"")</f>
        <v/>
      </c>
      <c r="D6319" s="4" t="str">
        <f>VLOOKUP(A6319,predictions!A:B,2,FALSE)</f>
        <v>22/06/2020</v>
      </c>
      <c r="E6319" s="4">
        <f t="shared" si="24"/>
        <v>44004</v>
      </c>
    </row>
    <row r="6320" spans="3:5" ht="13" x14ac:dyDescent="0.15">
      <c r="C6320" s="1" t="str">
        <f ca="1">IFERROR(INDIRECT(ADDRESS(MATCH(A6320,'contribution par jour-semaine'!A:A,0),MATCH(B6320,'contribution par jour-semaine'!$1:$1,0),4,1,"contribution par jour-semaine")),"")</f>
        <v/>
      </c>
      <c r="D6320" s="4" t="str">
        <f>VLOOKUP(A6320,predictions!A:B,2,FALSE)</f>
        <v>22/06/2020</v>
      </c>
      <c r="E6320" s="4">
        <f t="shared" si="24"/>
        <v>44004</v>
      </c>
    </row>
    <row r="6321" spans="3:5" ht="13" x14ac:dyDescent="0.15">
      <c r="C6321" s="1" t="str">
        <f ca="1">IFERROR(INDIRECT(ADDRESS(MATCH(A6321,'contribution par jour-semaine'!A:A,0),MATCH(B6321,'contribution par jour-semaine'!$1:$1,0),4,1,"contribution par jour-semaine")),"")</f>
        <v/>
      </c>
      <c r="D6321" s="4" t="str">
        <f>VLOOKUP(A6321,predictions!A:B,2,FALSE)</f>
        <v>22/06/2020</v>
      </c>
      <c r="E6321" s="4">
        <f t="shared" si="24"/>
        <v>44004</v>
      </c>
    </row>
    <row r="6322" spans="3:5" ht="13" x14ac:dyDescent="0.15">
      <c r="C6322" s="1" t="str">
        <f ca="1">IFERROR(INDIRECT(ADDRESS(MATCH(A6322,'contribution par jour-semaine'!A:A,0),MATCH(B6322,'contribution par jour-semaine'!$1:$1,0),4,1,"contribution par jour-semaine")),"")</f>
        <v/>
      </c>
      <c r="D6322" s="4" t="str">
        <f>VLOOKUP(A6322,predictions!A:B,2,FALSE)</f>
        <v>22/06/2020</v>
      </c>
      <c r="E6322" s="4">
        <f t="shared" si="24"/>
        <v>44004</v>
      </c>
    </row>
    <row r="6323" spans="3:5" ht="13" x14ac:dyDescent="0.15">
      <c r="C6323" s="1" t="str">
        <f ca="1">IFERROR(INDIRECT(ADDRESS(MATCH(A6323,'contribution par jour-semaine'!A:A,0),MATCH(B6323,'contribution par jour-semaine'!$1:$1,0),4,1,"contribution par jour-semaine")),"")</f>
        <v/>
      </c>
      <c r="D6323" s="4" t="str">
        <f>VLOOKUP(A6323,predictions!A:B,2,FALSE)</f>
        <v>22/06/2020</v>
      </c>
      <c r="E6323" s="4">
        <f t="shared" si="24"/>
        <v>44004</v>
      </c>
    </row>
    <row r="6324" spans="3:5" ht="13" x14ac:dyDescent="0.15">
      <c r="C6324" s="1" t="str">
        <f ca="1">IFERROR(INDIRECT(ADDRESS(MATCH(A6324,'contribution par jour-semaine'!A:A,0),MATCH(B6324,'contribution par jour-semaine'!$1:$1,0),4,1,"contribution par jour-semaine")),"")</f>
        <v/>
      </c>
      <c r="D6324" s="4" t="str">
        <f>VLOOKUP(A6324,predictions!A:B,2,FALSE)</f>
        <v>22/06/2020</v>
      </c>
      <c r="E6324" s="4">
        <f t="shared" si="24"/>
        <v>44004</v>
      </c>
    </row>
    <row r="6325" spans="3:5" ht="13" x14ac:dyDescent="0.15">
      <c r="C6325" s="1" t="str">
        <f ca="1">IFERROR(INDIRECT(ADDRESS(MATCH(A6325,'contribution par jour-semaine'!A:A,0),MATCH(B6325,'contribution par jour-semaine'!$1:$1,0),4,1,"contribution par jour-semaine")),"")</f>
        <v/>
      </c>
      <c r="D6325" s="4" t="str">
        <f>VLOOKUP(A6325,predictions!A:B,2,FALSE)</f>
        <v>22/06/2020</v>
      </c>
      <c r="E6325" s="4">
        <f t="shared" si="24"/>
        <v>44004</v>
      </c>
    </row>
    <row r="6326" spans="3:5" ht="13" x14ac:dyDescent="0.15">
      <c r="C6326" s="1" t="str">
        <f ca="1">IFERROR(INDIRECT(ADDRESS(MATCH(A6326,'contribution par jour-semaine'!A:A,0),MATCH(B6326,'contribution par jour-semaine'!$1:$1,0),4,1,"contribution par jour-semaine")),"")</f>
        <v/>
      </c>
      <c r="D6326" s="4" t="str">
        <f>VLOOKUP(A6326,predictions!A:B,2,FALSE)</f>
        <v>22/06/2020</v>
      </c>
      <c r="E6326" s="4">
        <f t="shared" si="24"/>
        <v>44004</v>
      </c>
    </row>
    <row r="6327" spans="3:5" ht="13" x14ac:dyDescent="0.15">
      <c r="C6327" s="1" t="str">
        <f ca="1">IFERROR(INDIRECT(ADDRESS(MATCH(A6327,'contribution par jour-semaine'!A:A,0),MATCH(B6327,'contribution par jour-semaine'!$1:$1,0),4,1,"contribution par jour-semaine")),"")</f>
        <v/>
      </c>
      <c r="D6327" s="4" t="str">
        <f>VLOOKUP(A6327,predictions!A:B,2,FALSE)</f>
        <v>22/06/2020</v>
      </c>
      <c r="E6327" s="4">
        <f t="shared" si="24"/>
        <v>44004</v>
      </c>
    </row>
    <row r="6328" spans="3:5" ht="13" x14ac:dyDescent="0.15">
      <c r="C6328" s="1" t="str">
        <f ca="1">IFERROR(INDIRECT(ADDRESS(MATCH(A6328,'contribution par jour-semaine'!A:A,0),MATCH(B6328,'contribution par jour-semaine'!$1:$1,0),4,1,"contribution par jour-semaine")),"")</f>
        <v/>
      </c>
      <c r="D6328" s="4" t="str">
        <f>VLOOKUP(A6328,predictions!A:B,2,FALSE)</f>
        <v>22/06/2020</v>
      </c>
      <c r="E6328" s="4">
        <f t="shared" si="24"/>
        <v>44004</v>
      </c>
    </row>
    <row r="6329" spans="3:5" ht="13" x14ac:dyDescent="0.15">
      <c r="C6329" s="1" t="str">
        <f ca="1">IFERROR(INDIRECT(ADDRESS(MATCH(A6329,'contribution par jour-semaine'!A:A,0),MATCH(B6329,'contribution par jour-semaine'!$1:$1,0),4,1,"contribution par jour-semaine")),"")</f>
        <v/>
      </c>
      <c r="D6329" s="4" t="str">
        <f>VLOOKUP(A6329,predictions!A:B,2,FALSE)</f>
        <v>22/06/2020</v>
      </c>
      <c r="E6329" s="4">
        <f t="shared" si="24"/>
        <v>44004</v>
      </c>
    </row>
    <row r="6330" spans="3:5" ht="13" x14ac:dyDescent="0.15">
      <c r="C6330" s="1" t="str">
        <f ca="1">IFERROR(INDIRECT(ADDRESS(MATCH(A6330,'contribution par jour-semaine'!A:A,0),MATCH(B6330,'contribution par jour-semaine'!$1:$1,0),4,1,"contribution par jour-semaine")),"")</f>
        <v/>
      </c>
      <c r="D6330" s="4" t="str">
        <f>VLOOKUP(A6330,predictions!A:B,2,FALSE)</f>
        <v>22/06/2020</v>
      </c>
      <c r="E6330" s="4">
        <f t="shared" si="24"/>
        <v>44004</v>
      </c>
    </row>
    <row r="6331" spans="3:5" ht="13" x14ac:dyDescent="0.15">
      <c r="C6331" s="1" t="str">
        <f ca="1">IFERROR(INDIRECT(ADDRESS(MATCH(A6331,'contribution par jour-semaine'!A:A,0),MATCH(B6331,'contribution par jour-semaine'!$1:$1,0),4,1,"contribution par jour-semaine")),"")</f>
        <v/>
      </c>
      <c r="D6331" s="4" t="str">
        <f>VLOOKUP(A6331,predictions!A:B,2,FALSE)</f>
        <v>22/06/2020</v>
      </c>
      <c r="E6331" s="4">
        <f t="shared" si="24"/>
        <v>44004</v>
      </c>
    </row>
    <row r="6332" spans="3:5" ht="13" x14ac:dyDescent="0.15">
      <c r="C6332" s="1" t="str">
        <f ca="1">IFERROR(INDIRECT(ADDRESS(MATCH(A6332,'contribution par jour-semaine'!A:A,0),MATCH(B6332,'contribution par jour-semaine'!$1:$1,0),4,1,"contribution par jour-semaine")),"")</f>
        <v/>
      </c>
      <c r="D6332" s="4" t="str">
        <f>VLOOKUP(A6332,predictions!A:B,2,FALSE)</f>
        <v>22/06/2020</v>
      </c>
      <c r="E6332" s="4">
        <f t="shared" si="24"/>
        <v>44004</v>
      </c>
    </row>
    <row r="6333" spans="3:5" ht="13" x14ac:dyDescent="0.15">
      <c r="C6333" s="1" t="str">
        <f ca="1">IFERROR(INDIRECT(ADDRESS(MATCH(A6333,'contribution par jour-semaine'!A:A,0),MATCH(B6333,'contribution par jour-semaine'!$1:$1,0),4,1,"contribution par jour-semaine")),"")</f>
        <v/>
      </c>
      <c r="D6333" s="4" t="str">
        <f>VLOOKUP(A6333,predictions!A:B,2,FALSE)</f>
        <v>22/06/2020</v>
      </c>
      <c r="E6333" s="4">
        <f t="shared" si="24"/>
        <v>44004</v>
      </c>
    </row>
    <row r="6334" spans="3:5" ht="13" x14ac:dyDescent="0.15">
      <c r="C6334" s="1" t="str">
        <f ca="1">IFERROR(INDIRECT(ADDRESS(MATCH(A6334,'contribution par jour-semaine'!A:A,0),MATCH(B6334,'contribution par jour-semaine'!$1:$1,0),4,1,"contribution par jour-semaine")),"")</f>
        <v/>
      </c>
      <c r="D6334" s="4" t="str">
        <f>VLOOKUP(A6334,predictions!A:B,2,FALSE)</f>
        <v>22/06/2020</v>
      </c>
      <c r="E6334" s="4">
        <f t="shared" si="24"/>
        <v>44004</v>
      </c>
    </row>
    <row r="6335" spans="3:5" ht="13" x14ac:dyDescent="0.15">
      <c r="C6335" s="1" t="str">
        <f ca="1">IFERROR(INDIRECT(ADDRESS(MATCH(A6335,'contribution par jour-semaine'!A:A,0),MATCH(B6335,'contribution par jour-semaine'!$1:$1,0),4,1,"contribution par jour-semaine")),"")</f>
        <v/>
      </c>
      <c r="D6335" s="4" t="str">
        <f>VLOOKUP(A6335,predictions!A:B,2,FALSE)</f>
        <v>22/06/2020</v>
      </c>
      <c r="E6335" s="4">
        <f t="shared" si="24"/>
        <v>44004</v>
      </c>
    </row>
    <row r="6336" spans="3:5" ht="13" x14ac:dyDescent="0.15">
      <c r="C6336" s="1" t="str">
        <f ca="1">IFERROR(INDIRECT(ADDRESS(MATCH(A6336,'contribution par jour-semaine'!A:A,0),MATCH(B6336,'contribution par jour-semaine'!$1:$1,0),4,1,"contribution par jour-semaine")),"")</f>
        <v/>
      </c>
      <c r="D6336" s="4" t="str">
        <f>VLOOKUP(A6336,predictions!A:B,2,FALSE)</f>
        <v>22/06/2020</v>
      </c>
      <c r="E6336" s="4">
        <f t="shared" si="24"/>
        <v>44004</v>
      </c>
    </row>
    <row r="6337" spans="3:5" ht="13" x14ac:dyDescent="0.15">
      <c r="C6337" s="1" t="str">
        <f ca="1">IFERROR(INDIRECT(ADDRESS(MATCH(A6337,'contribution par jour-semaine'!A:A,0),MATCH(B6337,'contribution par jour-semaine'!$1:$1,0),4,1,"contribution par jour-semaine")),"")</f>
        <v/>
      </c>
      <c r="D6337" s="4" t="str">
        <f>VLOOKUP(A6337,predictions!A:B,2,FALSE)</f>
        <v>22/06/2020</v>
      </c>
      <c r="E6337" s="4">
        <f t="shared" si="24"/>
        <v>44004</v>
      </c>
    </row>
    <row r="6338" spans="3:5" ht="13" x14ac:dyDescent="0.15">
      <c r="C6338" s="1" t="str">
        <f ca="1">IFERROR(INDIRECT(ADDRESS(MATCH(A6338,'contribution par jour-semaine'!A:A,0),MATCH(B6338,'contribution par jour-semaine'!$1:$1,0),4,1,"contribution par jour-semaine")),"")</f>
        <v/>
      </c>
      <c r="D6338" s="4" t="str">
        <f>VLOOKUP(A6338,predictions!A:B,2,FALSE)</f>
        <v>22/06/2020</v>
      </c>
      <c r="E6338" s="4">
        <f t="shared" si="24"/>
        <v>44004</v>
      </c>
    </row>
    <row r="6339" spans="3:5" ht="13" x14ac:dyDescent="0.15">
      <c r="C6339" s="1" t="str">
        <f ca="1">IFERROR(INDIRECT(ADDRESS(MATCH(A6339,'contribution par jour-semaine'!A:A,0),MATCH(B6339,'contribution par jour-semaine'!$1:$1,0),4,1,"contribution par jour-semaine")),"")</f>
        <v/>
      </c>
      <c r="D6339" s="4" t="str">
        <f>VLOOKUP(A6339,predictions!A:B,2,FALSE)</f>
        <v>22/06/2020</v>
      </c>
      <c r="E6339" s="4">
        <f t="shared" si="24"/>
        <v>44004</v>
      </c>
    </row>
    <row r="6340" spans="3:5" ht="13" x14ac:dyDescent="0.15">
      <c r="C6340" s="1" t="str">
        <f ca="1">IFERROR(INDIRECT(ADDRESS(MATCH(A6340,'contribution par jour-semaine'!A:A,0),MATCH(B6340,'contribution par jour-semaine'!$1:$1,0),4,1,"contribution par jour-semaine")),"")</f>
        <v/>
      </c>
      <c r="D6340" s="4" t="str">
        <f>VLOOKUP(A6340,predictions!A:B,2,FALSE)</f>
        <v>22/06/2020</v>
      </c>
      <c r="E6340" s="4">
        <f t="shared" si="24"/>
        <v>44004</v>
      </c>
    </row>
    <row r="6341" spans="3:5" ht="13" x14ac:dyDescent="0.15">
      <c r="C6341" s="1" t="str">
        <f ca="1">IFERROR(INDIRECT(ADDRESS(MATCH(A6341,'contribution par jour-semaine'!A:A,0),MATCH(B6341,'contribution par jour-semaine'!$1:$1,0),4,1,"contribution par jour-semaine")),"")</f>
        <v/>
      </c>
      <c r="D6341" s="4" t="str">
        <f>VLOOKUP(A6341,predictions!A:B,2,FALSE)</f>
        <v>22/06/2020</v>
      </c>
      <c r="E6341" s="4">
        <f t="shared" si="24"/>
        <v>44004</v>
      </c>
    </row>
    <row r="6342" spans="3:5" ht="13" x14ac:dyDescent="0.15">
      <c r="C6342" s="1" t="str">
        <f ca="1">IFERROR(INDIRECT(ADDRESS(MATCH(A6342,'contribution par jour-semaine'!A:A,0),MATCH(B6342,'contribution par jour-semaine'!$1:$1,0),4,1,"contribution par jour-semaine")),"")</f>
        <v/>
      </c>
      <c r="D6342" s="4" t="str">
        <f>VLOOKUP(A6342,predictions!A:B,2,FALSE)</f>
        <v>22/06/2020</v>
      </c>
      <c r="E6342" s="4">
        <f t="shared" si="24"/>
        <v>44004</v>
      </c>
    </row>
    <row r="6343" spans="3:5" ht="13" x14ac:dyDescent="0.15">
      <c r="C6343" s="1" t="str">
        <f ca="1">IFERROR(INDIRECT(ADDRESS(MATCH(A6343,'contribution par jour-semaine'!A:A,0),MATCH(B6343,'contribution par jour-semaine'!$1:$1,0),4,1,"contribution par jour-semaine")),"")</f>
        <v/>
      </c>
      <c r="D6343" s="4" t="str">
        <f>VLOOKUP(A6343,predictions!A:B,2,FALSE)</f>
        <v>22/06/2020</v>
      </c>
      <c r="E6343" s="4">
        <f t="shared" si="24"/>
        <v>44004</v>
      </c>
    </row>
    <row r="6344" spans="3:5" ht="13" x14ac:dyDescent="0.15">
      <c r="C6344" s="1" t="str">
        <f ca="1">IFERROR(INDIRECT(ADDRESS(MATCH(A6344,'contribution par jour-semaine'!A:A,0),MATCH(B6344,'contribution par jour-semaine'!$1:$1,0),4,1,"contribution par jour-semaine")),"")</f>
        <v/>
      </c>
      <c r="D6344" s="4" t="str">
        <f>VLOOKUP(A6344,predictions!A:B,2,FALSE)</f>
        <v>22/06/2020</v>
      </c>
      <c r="E6344" s="4">
        <f t="shared" si="24"/>
        <v>44004</v>
      </c>
    </row>
    <row r="6345" spans="3:5" ht="13" x14ac:dyDescent="0.15">
      <c r="C6345" s="1" t="str">
        <f ca="1">IFERROR(INDIRECT(ADDRESS(MATCH(A6345,'contribution par jour-semaine'!A:A,0),MATCH(B6345,'contribution par jour-semaine'!$1:$1,0),4,1,"contribution par jour-semaine")),"")</f>
        <v/>
      </c>
      <c r="D6345" s="4" t="str">
        <f>VLOOKUP(A6345,predictions!A:B,2,FALSE)</f>
        <v>22/06/2020</v>
      </c>
      <c r="E6345" s="4">
        <f t="shared" si="24"/>
        <v>44004</v>
      </c>
    </row>
    <row r="6346" spans="3:5" ht="13" x14ac:dyDescent="0.15">
      <c r="C6346" s="1" t="str">
        <f ca="1">IFERROR(INDIRECT(ADDRESS(MATCH(A6346,'contribution par jour-semaine'!A:A,0),MATCH(B6346,'contribution par jour-semaine'!$1:$1,0),4,1,"contribution par jour-semaine")),"")</f>
        <v/>
      </c>
      <c r="D6346" s="4" t="str">
        <f>VLOOKUP(A6346,predictions!A:B,2,FALSE)</f>
        <v>22/06/2020</v>
      </c>
      <c r="E6346" s="4">
        <f t="shared" si="24"/>
        <v>44004</v>
      </c>
    </row>
    <row r="6347" spans="3:5" ht="13" x14ac:dyDescent="0.15">
      <c r="C6347" s="1" t="str">
        <f ca="1">IFERROR(INDIRECT(ADDRESS(MATCH(A6347,'contribution par jour-semaine'!A:A,0),MATCH(B6347,'contribution par jour-semaine'!$1:$1,0),4,1,"contribution par jour-semaine")),"")</f>
        <v/>
      </c>
      <c r="D6347" s="4" t="str">
        <f>VLOOKUP(A6347,predictions!A:B,2,FALSE)</f>
        <v>22/06/2020</v>
      </c>
      <c r="E6347" s="4">
        <f t="shared" si="24"/>
        <v>44004</v>
      </c>
    </row>
    <row r="6348" spans="3:5" ht="13" x14ac:dyDescent="0.15">
      <c r="C6348" s="1" t="str">
        <f ca="1">IFERROR(INDIRECT(ADDRESS(MATCH(A6348,'contribution par jour-semaine'!A:A,0),MATCH(B6348,'contribution par jour-semaine'!$1:$1,0),4,1,"contribution par jour-semaine")),"")</f>
        <v/>
      </c>
      <c r="D6348" s="4" t="str">
        <f>VLOOKUP(A6348,predictions!A:B,2,FALSE)</f>
        <v>22/06/2020</v>
      </c>
      <c r="E6348" s="4">
        <f t="shared" si="24"/>
        <v>44004</v>
      </c>
    </row>
    <row r="6349" spans="3:5" ht="13" x14ac:dyDescent="0.15">
      <c r="C6349" s="1" t="str">
        <f ca="1">IFERROR(INDIRECT(ADDRESS(MATCH(A6349,'contribution par jour-semaine'!A:A,0),MATCH(B6349,'contribution par jour-semaine'!$1:$1,0),4,1,"contribution par jour-semaine")),"")</f>
        <v/>
      </c>
      <c r="D6349" s="4" t="str">
        <f>VLOOKUP(A6349,predictions!A:B,2,FALSE)</f>
        <v>22/06/2020</v>
      </c>
      <c r="E6349" s="4">
        <f t="shared" si="24"/>
        <v>44004</v>
      </c>
    </row>
    <row r="6350" spans="3:5" ht="13" x14ac:dyDescent="0.15">
      <c r="C6350" s="1" t="str">
        <f ca="1">IFERROR(INDIRECT(ADDRESS(MATCH(A6350,'contribution par jour-semaine'!A:A,0),MATCH(B6350,'contribution par jour-semaine'!$1:$1,0),4,1,"contribution par jour-semaine")),"")</f>
        <v/>
      </c>
      <c r="D6350" s="4" t="str">
        <f>VLOOKUP(A6350,predictions!A:B,2,FALSE)</f>
        <v>22/06/2020</v>
      </c>
      <c r="E6350" s="4">
        <f t="shared" si="24"/>
        <v>44004</v>
      </c>
    </row>
    <row r="6351" spans="3:5" ht="13" x14ac:dyDescent="0.15">
      <c r="C6351" s="1" t="str">
        <f ca="1">IFERROR(INDIRECT(ADDRESS(MATCH(A6351,'contribution par jour-semaine'!A:A,0),MATCH(B6351,'contribution par jour-semaine'!$1:$1,0),4,1,"contribution par jour-semaine")),"")</f>
        <v/>
      </c>
      <c r="D6351" s="4" t="str">
        <f>VLOOKUP(A6351,predictions!A:B,2,FALSE)</f>
        <v>22/06/2020</v>
      </c>
      <c r="E6351" s="4">
        <f t="shared" si="24"/>
        <v>44004</v>
      </c>
    </row>
    <row r="6352" spans="3:5" ht="13" x14ac:dyDescent="0.15">
      <c r="C6352" s="1" t="str">
        <f ca="1">IFERROR(INDIRECT(ADDRESS(MATCH(A6352,'contribution par jour-semaine'!A:A,0),MATCH(B6352,'contribution par jour-semaine'!$1:$1,0),4,1,"contribution par jour-semaine")),"")</f>
        <v/>
      </c>
      <c r="D6352" s="4" t="str">
        <f>VLOOKUP(A6352,predictions!A:B,2,FALSE)</f>
        <v>22/06/2020</v>
      </c>
      <c r="E6352" s="4">
        <f t="shared" si="24"/>
        <v>44004</v>
      </c>
    </row>
    <row r="6353" spans="3:5" ht="13" x14ac:dyDescent="0.15">
      <c r="C6353" s="1" t="str">
        <f ca="1">IFERROR(INDIRECT(ADDRESS(MATCH(A6353,'contribution par jour-semaine'!A:A,0),MATCH(B6353,'contribution par jour-semaine'!$1:$1,0),4,1,"contribution par jour-semaine")),"")</f>
        <v/>
      </c>
      <c r="D6353" s="4" t="str">
        <f>VLOOKUP(A6353,predictions!A:B,2,FALSE)</f>
        <v>22/06/2020</v>
      </c>
      <c r="E6353" s="4">
        <f t="shared" si="24"/>
        <v>44004</v>
      </c>
    </row>
    <row r="6354" spans="3:5" ht="13" x14ac:dyDescent="0.15">
      <c r="C6354" s="1" t="str">
        <f ca="1">IFERROR(INDIRECT(ADDRESS(MATCH(A6354,'contribution par jour-semaine'!A:A,0),MATCH(B6354,'contribution par jour-semaine'!$1:$1,0),4,1,"contribution par jour-semaine")),"")</f>
        <v/>
      </c>
      <c r="D6354" s="4" t="str">
        <f>VLOOKUP(A6354,predictions!A:B,2,FALSE)</f>
        <v>22/06/2020</v>
      </c>
      <c r="E6354" s="4">
        <f t="shared" si="24"/>
        <v>44004</v>
      </c>
    </row>
    <row r="6355" spans="3:5" ht="13" x14ac:dyDescent="0.15">
      <c r="C6355" s="1" t="str">
        <f ca="1">IFERROR(INDIRECT(ADDRESS(MATCH(A6355,'contribution par jour-semaine'!A:A,0),MATCH(B6355,'contribution par jour-semaine'!$1:$1,0),4,1,"contribution par jour-semaine")),"")</f>
        <v/>
      </c>
      <c r="D6355" s="4" t="str">
        <f>VLOOKUP(A6355,predictions!A:B,2,FALSE)</f>
        <v>22/06/2020</v>
      </c>
      <c r="E6355" s="4">
        <f t="shared" si="24"/>
        <v>44004</v>
      </c>
    </row>
    <row r="6356" spans="3:5" ht="13" x14ac:dyDescent="0.15">
      <c r="C6356" s="1" t="str">
        <f ca="1">IFERROR(INDIRECT(ADDRESS(MATCH(A6356,'contribution par jour-semaine'!A:A,0),MATCH(B6356,'contribution par jour-semaine'!$1:$1,0),4,1,"contribution par jour-semaine")),"")</f>
        <v/>
      </c>
      <c r="D6356" s="4" t="str">
        <f>VLOOKUP(A6356,predictions!A:B,2,FALSE)</f>
        <v>22/06/2020</v>
      </c>
      <c r="E6356" s="4">
        <f t="shared" si="24"/>
        <v>44004</v>
      </c>
    </row>
    <row r="6357" spans="3:5" ht="13" x14ac:dyDescent="0.15">
      <c r="C6357" s="1" t="str">
        <f ca="1">IFERROR(INDIRECT(ADDRESS(MATCH(A6357,'contribution par jour-semaine'!A:A,0),MATCH(B6357,'contribution par jour-semaine'!$1:$1,0),4,1,"contribution par jour-semaine")),"")</f>
        <v/>
      </c>
      <c r="D6357" s="4" t="str">
        <f>VLOOKUP(A6357,predictions!A:B,2,FALSE)</f>
        <v>22/06/2020</v>
      </c>
      <c r="E6357" s="4">
        <f t="shared" si="24"/>
        <v>44004</v>
      </c>
    </row>
    <row r="6358" spans="3:5" ht="13" x14ac:dyDescent="0.15">
      <c r="C6358" s="1" t="str">
        <f ca="1">IFERROR(INDIRECT(ADDRESS(MATCH(A6358,'contribution par jour-semaine'!A:A,0),MATCH(B6358,'contribution par jour-semaine'!$1:$1,0),4,1,"contribution par jour-semaine")),"")</f>
        <v/>
      </c>
      <c r="D6358" s="4" t="str">
        <f>VLOOKUP(A6358,predictions!A:B,2,FALSE)</f>
        <v>22/06/2020</v>
      </c>
      <c r="E6358" s="4">
        <f t="shared" si="24"/>
        <v>44004</v>
      </c>
    </row>
    <row r="6359" spans="3:5" ht="13" x14ac:dyDescent="0.15">
      <c r="C6359" s="1" t="str">
        <f ca="1">IFERROR(INDIRECT(ADDRESS(MATCH(A6359,'contribution par jour-semaine'!A:A,0),MATCH(B6359,'contribution par jour-semaine'!$1:$1,0),4,1,"contribution par jour-semaine")),"")</f>
        <v/>
      </c>
      <c r="D6359" s="4" t="str">
        <f>VLOOKUP(A6359,predictions!A:B,2,FALSE)</f>
        <v>22/06/2020</v>
      </c>
      <c r="E6359" s="4">
        <f t="shared" si="24"/>
        <v>44004</v>
      </c>
    </row>
    <row r="6360" spans="3:5" ht="13" x14ac:dyDescent="0.15">
      <c r="C6360" s="1" t="str">
        <f ca="1">IFERROR(INDIRECT(ADDRESS(MATCH(A6360,'contribution par jour-semaine'!A:A,0),MATCH(B6360,'contribution par jour-semaine'!$1:$1,0),4,1,"contribution par jour-semaine")),"")</f>
        <v/>
      </c>
      <c r="D6360" s="4" t="str">
        <f>VLOOKUP(A6360,predictions!A:B,2,FALSE)</f>
        <v>22/06/2020</v>
      </c>
      <c r="E6360" s="4">
        <f t="shared" si="24"/>
        <v>44004</v>
      </c>
    </row>
    <row r="6361" spans="3:5" ht="13" x14ac:dyDescent="0.15">
      <c r="C6361" s="1" t="str">
        <f ca="1">IFERROR(INDIRECT(ADDRESS(MATCH(A6361,'contribution par jour-semaine'!A:A,0),MATCH(B6361,'contribution par jour-semaine'!$1:$1,0),4,1,"contribution par jour-semaine")),"")</f>
        <v/>
      </c>
      <c r="D6361" s="4" t="str">
        <f>VLOOKUP(A6361,predictions!A:B,2,FALSE)</f>
        <v>22/06/2020</v>
      </c>
      <c r="E6361" s="4">
        <f t="shared" si="24"/>
        <v>44004</v>
      </c>
    </row>
    <row r="6362" spans="3:5" ht="13" x14ac:dyDescent="0.15">
      <c r="C6362" s="1" t="str">
        <f ca="1">IFERROR(INDIRECT(ADDRESS(MATCH(A6362,'contribution par jour-semaine'!A:A,0),MATCH(B6362,'contribution par jour-semaine'!$1:$1,0),4,1,"contribution par jour-semaine")),"")</f>
        <v/>
      </c>
      <c r="D6362" s="4" t="str">
        <f>VLOOKUP(A6362,predictions!A:B,2,FALSE)</f>
        <v>22/06/2020</v>
      </c>
      <c r="E6362" s="4">
        <f t="shared" si="24"/>
        <v>44004</v>
      </c>
    </row>
    <row r="6363" spans="3:5" ht="13" x14ac:dyDescent="0.15">
      <c r="C6363" s="1" t="str">
        <f ca="1">IFERROR(INDIRECT(ADDRESS(MATCH(A6363,'contribution par jour-semaine'!A:A,0),MATCH(B6363,'contribution par jour-semaine'!$1:$1,0),4,1,"contribution par jour-semaine")),"")</f>
        <v/>
      </c>
      <c r="D6363" s="4" t="str">
        <f>VLOOKUP(A6363,predictions!A:B,2,FALSE)</f>
        <v>22/06/2020</v>
      </c>
      <c r="E6363" s="4">
        <f t="shared" si="24"/>
        <v>44004</v>
      </c>
    </row>
    <row r="6364" spans="3:5" ht="13" x14ac:dyDescent="0.15">
      <c r="C6364" s="1" t="str">
        <f ca="1">IFERROR(INDIRECT(ADDRESS(MATCH(A6364,'contribution par jour-semaine'!A:A,0),MATCH(B6364,'contribution par jour-semaine'!$1:$1,0),4,1,"contribution par jour-semaine")),"")</f>
        <v/>
      </c>
      <c r="D6364" s="4" t="str">
        <f>VLOOKUP(A6364,predictions!A:B,2,FALSE)</f>
        <v>22/06/2020</v>
      </c>
      <c r="E6364" s="4">
        <f t="shared" si="24"/>
        <v>44004</v>
      </c>
    </row>
    <row r="6365" spans="3:5" ht="13" x14ac:dyDescent="0.15">
      <c r="C6365" s="1" t="str">
        <f ca="1">IFERROR(INDIRECT(ADDRESS(MATCH(A6365,'contribution par jour-semaine'!A:A,0),MATCH(B6365,'contribution par jour-semaine'!$1:$1,0),4,1,"contribution par jour-semaine")),"")</f>
        <v/>
      </c>
      <c r="D6365" s="4" t="str">
        <f>VLOOKUP(A6365,predictions!A:B,2,FALSE)</f>
        <v>22/06/2020</v>
      </c>
      <c r="E6365" s="4">
        <f t="shared" si="24"/>
        <v>44004</v>
      </c>
    </row>
    <row r="6366" spans="3:5" ht="13" x14ac:dyDescent="0.15">
      <c r="C6366" s="1" t="str">
        <f ca="1">IFERROR(INDIRECT(ADDRESS(MATCH(A6366,'contribution par jour-semaine'!A:A,0),MATCH(B6366,'contribution par jour-semaine'!$1:$1,0),4,1,"contribution par jour-semaine")),"")</f>
        <v/>
      </c>
      <c r="D6366" s="4" t="str">
        <f>VLOOKUP(A6366,predictions!A:B,2,FALSE)</f>
        <v>22/06/2020</v>
      </c>
      <c r="E6366" s="4">
        <f t="shared" si="24"/>
        <v>44004</v>
      </c>
    </row>
    <row r="6367" spans="3:5" ht="13" x14ac:dyDescent="0.15">
      <c r="C6367" s="1" t="str">
        <f ca="1">IFERROR(INDIRECT(ADDRESS(MATCH(A6367,'contribution par jour-semaine'!A:A,0),MATCH(B6367,'contribution par jour-semaine'!$1:$1,0),4,1,"contribution par jour-semaine")),"")</f>
        <v/>
      </c>
      <c r="D6367" s="4" t="str">
        <f>VLOOKUP(A6367,predictions!A:B,2,FALSE)</f>
        <v>22/06/2020</v>
      </c>
      <c r="E6367" s="4">
        <f t="shared" si="24"/>
        <v>44004</v>
      </c>
    </row>
    <row r="6368" spans="3:5" ht="13" x14ac:dyDescent="0.15">
      <c r="C6368" s="1" t="str">
        <f ca="1">IFERROR(INDIRECT(ADDRESS(MATCH(A6368,'contribution par jour-semaine'!A:A,0),MATCH(B6368,'contribution par jour-semaine'!$1:$1,0),4,1,"contribution par jour-semaine")),"")</f>
        <v/>
      </c>
      <c r="D6368" s="4" t="str">
        <f>VLOOKUP(A6368,predictions!A:B,2,FALSE)</f>
        <v>22/06/2020</v>
      </c>
      <c r="E6368" s="4">
        <f t="shared" si="24"/>
        <v>44004</v>
      </c>
    </row>
    <row r="6369" spans="3:5" ht="13" x14ac:dyDescent="0.15">
      <c r="C6369" s="1" t="str">
        <f ca="1">IFERROR(INDIRECT(ADDRESS(MATCH(A6369,'contribution par jour-semaine'!A:A,0),MATCH(B6369,'contribution par jour-semaine'!$1:$1,0),4,1,"contribution par jour-semaine")),"")</f>
        <v/>
      </c>
      <c r="D6369" s="4" t="str">
        <f>VLOOKUP(A6369,predictions!A:B,2,FALSE)</f>
        <v>22/06/2020</v>
      </c>
      <c r="E6369" s="4">
        <f t="shared" si="24"/>
        <v>44004</v>
      </c>
    </row>
    <row r="6370" spans="3:5" ht="13" x14ac:dyDescent="0.15">
      <c r="C6370" s="1" t="str">
        <f ca="1">IFERROR(INDIRECT(ADDRESS(MATCH(A6370,'contribution par jour-semaine'!A:A,0),MATCH(B6370,'contribution par jour-semaine'!$1:$1,0),4,1,"contribution par jour-semaine")),"")</f>
        <v/>
      </c>
      <c r="D6370" s="4" t="str">
        <f>VLOOKUP(A6370,predictions!A:B,2,FALSE)</f>
        <v>22/06/2020</v>
      </c>
      <c r="E6370" s="4">
        <f t="shared" si="24"/>
        <v>44004</v>
      </c>
    </row>
    <row r="6371" spans="3:5" ht="13" x14ac:dyDescent="0.15">
      <c r="C6371" s="1" t="str">
        <f ca="1">IFERROR(INDIRECT(ADDRESS(MATCH(A6371,'contribution par jour-semaine'!A:A,0),MATCH(B6371,'contribution par jour-semaine'!$1:$1,0),4,1,"contribution par jour-semaine")),"")</f>
        <v/>
      </c>
      <c r="D6371" s="4" t="str">
        <f>VLOOKUP(A6371,predictions!A:B,2,FALSE)</f>
        <v>22/06/2020</v>
      </c>
      <c r="E6371" s="4">
        <f t="shared" si="24"/>
        <v>44004</v>
      </c>
    </row>
    <row r="6372" spans="3:5" ht="13" x14ac:dyDescent="0.15">
      <c r="C6372" s="1" t="str">
        <f ca="1">IFERROR(INDIRECT(ADDRESS(MATCH(A6372,'contribution par jour-semaine'!A:A,0),MATCH(B6372,'contribution par jour-semaine'!$1:$1,0),4,1,"contribution par jour-semaine")),"")</f>
        <v/>
      </c>
      <c r="D6372" s="4" t="str">
        <f>VLOOKUP(A6372,predictions!A:B,2,FALSE)</f>
        <v>22/06/2020</v>
      </c>
      <c r="E6372" s="4">
        <f t="shared" si="24"/>
        <v>44004</v>
      </c>
    </row>
    <row r="6373" spans="3:5" ht="13" x14ac:dyDescent="0.15">
      <c r="C6373" s="1" t="str">
        <f ca="1">IFERROR(INDIRECT(ADDRESS(MATCH(A6373,'contribution par jour-semaine'!A:A,0),MATCH(B6373,'contribution par jour-semaine'!$1:$1,0),4,1,"contribution par jour-semaine")),"")</f>
        <v/>
      </c>
      <c r="D6373" s="4" t="str">
        <f>VLOOKUP(A6373,predictions!A:B,2,FALSE)</f>
        <v>22/06/2020</v>
      </c>
      <c r="E6373" s="4">
        <f t="shared" si="24"/>
        <v>44004</v>
      </c>
    </row>
    <row r="6374" spans="3:5" ht="13" x14ac:dyDescent="0.15">
      <c r="C6374" s="1" t="str">
        <f ca="1">IFERROR(INDIRECT(ADDRESS(MATCH(A6374,'contribution par jour-semaine'!A:A,0),MATCH(B6374,'contribution par jour-semaine'!$1:$1,0),4,1,"contribution par jour-semaine")),"")</f>
        <v/>
      </c>
      <c r="D6374" s="4" t="str">
        <f>VLOOKUP(A6374,predictions!A:B,2,FALSE)</f>
        <v>22/06/2020</v>
      </c>
      <c r="E6374" s="4">
        <f t="shared" si="24"/>
        <v>44004</v>
      </c>
    </row>
    <row r="6375" spans="3:5" ht="13" x14ac:dyDescent="0.15">
      <c r="C6375" s="1" t="str">
        <f ca="1">IFERROR(INDIRECT(ADDRESS(MATCH(A6375,'contribution par jour-semaine'!A:A,0),MATCH(B6375,'contribution par jour-semaine'!$1:$1,0),4,1,"contribution par jour-semaine")),"")</f>
        <v/>
      </c>
      <c r="D6375" s="4" t="str">
        <f>VLOOKUP(A6375,predictions!A:B,2,FALSE)</f>
        <v>22/06/2020</v>
      </c>
      <c r="E6375" s="4">
        <f t="shared" si="24"/>
        <v>44004</v>
      </c>
    </row>
    <row r="6376" spans="3:5" ht="13" x14ac:dyDescent="0.15">
      <c r="C6376" s="1" t="str">
        <f ca="1">IFERROR(INDIRECT(ADDRESS(MATCH(A6376,'contribution par jour-semaine'!A:A,0),MATCH(B6376,'contribution par jour-semaine'!$1:$1,0),4,1,"contribution par jour-semaine")),"")</f>
        <v/>
      </c>
      <c r="D6376" s="4" t="str">
        <f>VLOOKUP(A6376,predictions!A:B,2,FALSE)</f>
        <v>22/06/2020</v>
      </c>
      <c r="E6376" s="4">
        <f t="shared" si="24"/>
        <v>44004</v>
      </c>
    </row>
    <row r="6377" spans="3:5" ht="13" x14ac:dyDescent="0.15">
      <c r="C6377" s="1" t="str">
        <f ca="1">IFERROR(INDIRECT(ADDRESS(MATCH(A6377,'contribution par jour-semaine'!A:A,0),MATCH(B6377,'contribution par jour-semaine'!$1:$1,0),4,1,"contribution par jour-semaine")),"")</f>
        <v/>
      </c>
      <c r="D6377" s="4" t="str">
        <f>VLOOKUP(A6377,predictions!A:B,2,FALSE)</f>
        <v>22/06/2020</v>
      </c>
      <c r="E6377" s="4">
        <f t="shared" ref="E6377:E6631" si="25">DATE(RIGHT(D6377,4),MID(D6377,4,2),LEFT(D6377,2))</f>
        <v>44004</v>
      </c>
    </row>
    <row r="6378" spans="3:5" ht="13" x14ac:dyDescent="0.15">
      <c r="C6378" s="1" t="str">
        <f ca="1">IFERROR(INDIRECT(ADDRESS(MATCH(A6378,'contribution par jour-semaine'!A:A,0),MATCH(B6378,'contribution par jour-semaine'!$1:$1,0),4,1,"contribution par jour-semaine")),"")</f>
        <v/>
      </c>
      <c r="D6378" s="4" t="str">
        <f>VLOOKUP(A6378,predictions!A:B,2,FALSE)</f>
        <v>22/06/2020</v>
      </c>
      <c r="E6378" s="4">
        <f t="shared" si="25"/>
        <v>44004</v>
      </c>
    </row>
    <row r="6379" spans="3:5" ht="13" x14ac:dyDescent="0.15">
      <c r="C6379" s="1" t="str">
        <f ca="1">IFERROR(INDIRECT(ADDRESS(MATCH(A6379,'contribution par jour-semaine'!A:A,0),MATCH(B6379,'contribution par jour-semaine'!$1:$1,0),4,1,"contribution par jour-semaine")),"")</f>
        <v/>
      </c>
      <c r="D6379" s="4" t="str">
        <f>VLOOKUP(A6379,predictions!A:B,2,FALSE)</f>
        <v>22/06/2020</v>
      </c>
      <c r="E6379" s="4">
        <f t="shared" si="25"/>
        <v>44004</v>
      </c>
    </row>
    <row r="6380" spans="3:5" ht="13" x14ac:dyDescent="0.15">
      <c r="C6380" s="1" t="str">
        <f ca="1">IFERROR(INDIRECT(ADDRESS(MATCH(A6380,'contribution par jour-semaine'!A:A,0),MATCH(B6380,'contribution par jour-semaine'!$1:$1,0),4,1,"contribution par jour-semaine")),"")</f>
        <v/>
      </c>
      <c r="D6380" s="4" t="str">
        <f>VLOOKUP(A6380,predictions!A:B,2,FALSE)</f>
        <v>22/06/2020</v>
      </c>
      <c r="E6380" s="4">
        <f t="shared" si="25"/>
        <v>44004</v>
      </c>
    </row>
    <row r="6381" spans="3:5" ht="13" x14ac:dyDescent="0.15">
      <c r="C6381" s="1" t="str">
        <f ca="1">IFERROR(INDIRECT(ADDRESS(MATCH(A6381,'contribution par jour-semaine'!A:A,0),MATCH(B6381,'contribution par jour-semaine'!$1:$1,0),4,1,"contribution par jour-semaine")),"")</f>
        <v/>
      </c>
      <c r="D6381" s="4" t="str">
        <f>VLOOKUP(A6381,predictions!A:B,2,FALSE)</f>
        <v>22/06/2020</v>
      </c>
      <c r="E6381" s="4">
        <f t="shared" si="25"/>
        <v>44004</v>
      </c>
    </row>
    <row r="6382" spans="3:5" ht="13" x14ac:dyDescent="0.15">
      <c r="C6382" s="1" t="str">
        <f ca="1">IFERROR(INDIRECT(ADDRESS(MATCH(A6382,'contribution par jour-semaine'!A:A,0),MATCH(B6382,'contribution par jour-semaine'!$1:$1,0),4,1,"contribution par jour-semaine")),"")</f>
        <v/>
      </c>
      <c r="D6382" s="4" t="str">
        <f>VLOOKUP(A6382,predictions!A:B,2,FALSE)</f>
        <v>22/06/2020</v>
      </c>
      <c r="E6382" s="4">
        <f t="shared" si="25"/>
        <v>44004</v>
      </c>
    </row>
    <row r="6383" spans="3:5" ht="13" x14ac:dyDescent="0.15">
      <c r="C6383" s="1" t="str">
        <f ca="1">IFERROR(INDIRECT(ADDRESS(MATCH(A6383,'contribution par jour-semaine'!A:A,0),MATCH(B6383,'contribution par jour-semaine'!$1:$1,0),4,1,"contribution par jour-semaine")),"")</f>
        <v/>
      </c>
      <c r="D6383" s="4" t="str">
        <f>VLOOKUP(A6383,predictions!A:B,2,FALSE)</f>
        <v>22/06/2020</v>
      </c>
      <c r="E6383" s="4">
        <f t="shared" si="25"/>
        <v>44004</v>
      </c>
    </row>
    <row r="6384" spans="3:5" ht="13" x14ac:dyDescent="0.15">
      <c r="C6384" s="1" t="str">
        <f ca="1">IFERROR(INDIRECT(ADDRESS(MATCH(A6384,'contribution par jour-semaine'!A:A,0),MATCH(B6384,'contribution par jour-semaine'!$1:$1,0),4,1,"contribution par jour-semaine")),"")</f>
        <v/>
      </c>
      <c r="D6384" s="4" t="str">
        <f>VLOOKUP(A6384,predictions!A:B,2,FALSE)</f>
        <v>22/06/2020</v>
      </c>
      <c r="E6384" s="4">
        <f t="shared" si="25"/>
        <v>44004</v>
      </c>
    </row>
    <row r="6385" spans="3:5" ht="13" x14ac:dyDescent="0.15">
      <c r="C6385" s="1" t="str">
        <f ca="1">IFERROR(INDIRECT(ADDRESS(MATCH(A6385,'contribution par jour-semaine'!A:A,0),MATCH(B6385,'contribution par jour-semaine'!$1:$1,0),4,1,"contribution par jour-semaine")),"")</f>
        <v/>
      </c>
      <c r="D6385" s="4" t="str">
        <f>VLOOKUP(A6385,predictions!A:B,2,FALSE)</f>
        <v>22/06/2020</v>
      </c>
      <c r="E6385" s="4">
        <f t="shared" si="25"/>
        <v>44004</v>
      </c>
    </row>
    <row r="6386" spans="3:5" ht="13" x14ac:dyDescent="0.15">
      <c r="C6386" s="1" t="str">
        <f ca="1">IFERROR(INDIRECT(ADDRESS(MATCH(A6386,'contribution par jour-semaine'!A:A,0),MATCH(B6386,'contribution par jour-semaine'!$1:$1,0),4,1,"contribution par jour-semaine")),"")</f>
        <v/>
      </c>
      <c r="D6386" s="4" t="str">
        <f>VLOOKUP(A6386,predictions!A:B,2,FALSE)</f>
        <v>22/06/2020</v>
      </c>
      <c r="E6386" s="4">
        <f t="shared" si="25"/>
        <v>44004</v>
      </c>
    </row>
    <row r="6387" spans="3:5" ht="13" x14ac:dyDescent="0.15">
      <c r="C6387" s="1" t="str">
        <f ca="1">IFERROR(INDIRECT(ADDRESS(MATCH(A6387,'contribution par jour-semaine'!A:A,0),MATCH(B6387,'contribution par jour-semaine'!$1:$1,0),4,1,"contribution par jour-semaine")),"")</f>
        <v/>
      </c>
      <c r="D6387" s="4" t="str">
        <f>VLOOKUP(A6387,predictions!A:B,2,FALSE)</f>
        <v>22/06/2020</v>
      </c>
      <c r="E6387" s="4">
        <f t="shared" si="25"/>
        <v>44004</v>
      </c>
    </row>
    <row r="6388" spans="3:5" ht="13" x14ac:dyDescent="0.15">
      <c r="C6388" s="1" t="str">
        <f ca="1">IFERROR(INDIRECT(ADDRESS(MATCH(A6388,'contribution par jour-semaine'!A:A,0),MATCH(B6388,'contribution par jour-semaine'!$1:$1,0),4,1,"contribution par jour-semaine")),"")</f>
        <v/>
      </c>
      <c r="D6388" s="4" t="str">
        <f>VLOOKUP(A6388,predictions!A:B,2,FALSE)</f>
        <v>22/06/2020</v>
      </c>
      <c r="E6388" s="4">
        <f t="shared" si="25"/>
        <v>44004</v>
      </c>
    </row>
    <row r="6389" spans="3:5" ht="13" x14ac:dyDescent="0.15">
      <c r="C6389" s="1" t="str">
        <f ca="1">IFERROR(INDIRECT(ADDRESS(MATCH(A6389,'contribution par jour-semaine'!A:A,0),MATCH(B6389,'contribution par jour-semaine'!$1:$1,0),4,1,"contribution par jour-semaine")),"")</f>
        <v/>
      </c>
      <c r="D6389" s="4" t="str">
        <f>VLOOKUP(A6389,predictions!A:B,2,FALSE)</f>
        <v>22/06/2020</v>
      </c>
      <c r="E6389" s="4">
        <f t="shared" si="25"/>
        <v>44004</v>
      </c>
    </row>
    <row r="6390" spans="3:5" ht="13" x14ac:dyDescent="0.15">
      <c r="C6390" s="1" t="str">
        <f ca="1">IFERROR(INDIRECT(ADDRESS(MATCH(A6390,'contribution par jour-semaine'!A:A,0),MATCH(B6390,'contribution par jour-semaine'!$1:$1,0),4,1,"contribution par jour-semaine")),"")</f>
        <v/>
      </c>
      <c r="D6390" s="4" t="str">
        <f>VLOOKUP(A6390,predictions!A:B,2,FALSE)</f>
        <v>22/06/2020</v>
      </c>
      <c r="E6390" s="4">
        <f t="shared" si="25"/>
        <v>44004</v>
      </c>
    </row>
    <row r="6391" spans="3:5" ht="13" x14ac:dyDescent="0.15">
      <c r="C6391" s="1" t="str">
        <f ca="1">IFERROR(INDIRECT(ADDRESS(MATCH(A6391,'contribution par jour-semaine'!A:A,0),MATCH(B6391,'contribution par jour-semaine'!$1:$1,0),4,1,"contribution par jour-semaine")),"")</f>
        <v/>
      </c>
      <c r="D6391" s="4" t="str">
        <f>VLOOKUP(A6391,predictions!A:B,2,FALSE)</f>
        <v>22/06/2020</v>
      </c>
      <c r="E6391" s="4">
        <f t="shared" si="25"/>
        <v>44004</v>
      </c>
    </row>
    <row r="6392" spans="3:5" ht="13" x14ac:dyDescent="0.15">
      <c r="C6392" s="1" t="str">
        <f ca="1">IFERROR(INDIRECT(ADDRESS(MATCH(A6392,'contribution par jour-semaine'!A:A,0),MATCH(B6392,'contribution par jour-semaine'!$1:$1,0),4,1,"contribution par jour-semaine")),"")</f>
        <v/>
      </c>
      <c r="D6392" s="4" t="str">
        <f>VLOOKUP(A6392,predictions!A:B,2,FALSE)</f>
        <v>22/06/2020</v>
      </c>
      <c r="E6392" s="4">
        <f t="shared" si="25"/>
        <v>44004</v>
      </c>
    </row>
    <row r="6393" spans="3:5" ht="13" x14ac:dyDescent="0.15">
      <c r="C6393" s="1" t="str">
        <f ca="1">IFERROR(INDIRECT(ADDRESS(MATCH(A6393,'contribution par jour-semaine'!A:A,0),MATCH(B6393,'contribution par jour-semaine'!$1:$1,0),4,1,"contribution par jour-semaine")),"")</f>
        <v/>
      </c>
      <c r="D6393" s="4" t="str">
        <f>VLOOKUP(A6393,predictions!A:B,2,FALSE)</f>
        <v>22/06/2020</v>
      </c>
      <c r="E6393" s="4">
        <f t="shared" si="25"/>
        <v>44004</v>
      </c>
    </row>
    <row r="6394" spans="3:5" ht="13" x14ac:dyDescent="0.15">
      <c r="C6394" s="1" t="str">
        <f ca="1">IFERROR(INDIRECT(ADDRESS(MATCH(A6394,'contribution par jour-semaine'!A:A,0),MATCH(B6394,'contribution par jour-semaine'!$1:$1,0),4,1,"contribution par jour-semaine")),"")</f>
        <v/>
      </c>
      <c r="D6394" s="4" t="str">
        <f>VLOOKUP(A6394,predictions!A:B,2,FALSE)</f>
        <v>22/06/2020</v>
      </c>
      <c r="E6394" s="4">
        <f t="shared" si="25"/>
        <v>44004</v>
      </c>
    </row>
    <row r="6395" spans="3:5" ht="13" x14ac:dyDescent="0.15">
      <c r="C6395" s="1" t="str">
        <f ca="1">IFERROR(INDIRECT(ADDRESS(MATCH(A6395,'contribution par jour-semaine'!A:A,0),MATCH(B6395,'contribution par jour-semaine'!$1:$1,0),4,1,"contribution par jour-semaine")),"")</f>
        <v/>
      </c>
      <c r="D6395" s="4" t="str">
        <f>VLOOKUP(A6395,predictions!A:B,2,FALSE)</f>
        <v>22/06/2020</v>
      </c>
      <c r="E6395" s="4">
        <f t="shared" si="25"/>
        <v>44004</v>
      </c>
    </row>
    <row r="6396" spans="3:5" ht="13" x14ac:dyDescent="0.15">
      <c r="C6396" s="1" t="str">
        <f ca="1">IFERROR(INDIRECT(ADDRESS(MATCH(A6396,'contribution par jour-semaine'!A:A,0),MATCH(B6396,'contribution par jour-semaine'!$1:$1,0),4,1,"contribution par jour-semaine")),"")</f>
        <v/>
      </c>
      <c r="D6396" s="4" t="str">
        <f>VLOOKUP(A6396,predictions!A:B,2,FALSE)</f>
        <v>22/06/2020</v>
      </c>
      <c r="E6396" s="4">
        <f t="shared" si="25"/>
        <v>44004</v>
      </c>
    </row>
    <row r="6397" spans="3:5" ht="13" x14ac:dyDescent="0.15">
      <c r="C6397" s="1" t="str">
        <f ca="1">IFERROR(INDIRECT(ADDRESS(MATCH(A6397,'contribution par jour-semaine'!A:A,0),MATCH(B6397,'contribution par jour-semaine'!$1:$1,0),4,1,"contribution par jour-semaine")),"")</f>
        <v/>
      </c>
      <c r="D6397" s="4" t="str">
        <f>VLOOKUP(A6397,predictions!A:B,2,FALSE)</f>
        <v>22/06/2020</v>
      </c>
      <c r="E6397" s="4">
        <f t="shared" si="25"/>
        <v>44004</v>
      </c>
    </row>
    <row r="6398" spans="3:5" ht="13" x14ac:dyDescent="0.15">
      <c r="C6398" s="1" t="str">
        <f ca="1">IFERROR(INDIRECT(ADDRESS(MATCH(A6398,'contribution par jour-semaine'!A:A,0),MATCH(B6398,'contribution par jour-semaine'!$1:$1,0),4,1,"contribution par jour-semaine")),"")</f>
        <v/>
      </c>
      <c r="D6398" s="4" t="str">
        <f>VLOOKUP(A6398,predictions!A:B,2,FALSE)</f>
        <v>22/06/2020</v>
      </c>
      <c r="E6398" s="4">
        <f t="shared" si="25"/>
        <v>44004</v>
      </c>
    </row>
    <row r="6399" spans="3:5" ht="13" x14ac:dyDescent="0.15">
      <c r="C6399" s="1" t="str">
        <f ca="1">IFERROR(INDIRECT(ADDRESS(MATCH(A6399,'contribution par jour-semaine'!A:A,0),MATCH(B6399,'contribution par jour-semaine'!$1:$1,0),4,1,"contribution par jour-semaine")),"")</f>
        <v/>
      </c>
      <c r="D6399" s="4" t="str">
        <f>VLOOKUP(A6399,predictions!A:B,2,FALSE)</f>
        <v>22/06/2020</v>
      </c>
      <c r="E6399" s="4">
        <f t="shared" si="25"/>
        <v>44004</v>
      </c>
    </row>
    <row r="6400" spans="3:5" ht="13" x14ac:dyDescent="0.15">
      <c r="C6400" s="1" t="str">
        <f ca="1">IFERROR(INDIRECT(ADDRESS(MATCH(A6400,'contribution par jour-semaine'!A:A,0),MATCH(B6400,'contribution par jour-semaine'!$1:$1,0),4,1,"contribution par jour-semaine")),"")</f>
        <v/>
      </c>
      <c r="D6400" s="4" t="str">
        <f>VLOOKUP(A6400,predictions!A:B,2,FALSE)</f>
        <v>22/06/2020</v>
      </c>
      <c r="E6400" s="4">
        <f t="shared" si="25"/>
        <v>44004</v>
      </c>
    </row>
    <row r="6401" spans="3:5" ht="13" x14ac:dyDescent="0.15">
      <c r="C6401" s="1" t="str">
        <f ca="1">IFERROR(INDIRECT(ADDRESS(MATCH(A6401,'contribution par jour-semaine'!A:A,0),MATCH(B6401,'contribution par jour-semaine'!$1:$1,0),4,1,"contribution par jour-semaine")),"")</f>
        <v/>
      </c>
      <c r="D6401" s="4" t="str">
        <f>VLOOKUP(A6401,predictions!A:B,2,FALSE)</f>
        <v>22/06/2020</v>
      </c>
      <c r="E6401" s="4">
        <f t="shared" si="25"/>
        <v>44004</v>
      </c>
    </row>
    <row r="6402" spans="3:5" ht="13" x14ac:dyDescent="0.15">
      <c r="C6402" s="1" t="str">
        <f ca="1">IFERROR(INDIRECT(ADDRESS(MATCH(A6402,'contribution par jour-semaine'!A:A,0),MATCH(B6402,'contribution par jour-semaine'!$1:$1,0),4,1,"contribution par jour-semaine")),"")</f>
        <v/>
      </c>
      <c r="D6402" s="4" t="str">
        <f>VLOOKUP(A6402,predictions!A:B,2,FALSE)</f>
        <v>22/06/2020</v>
      </c>
      <c r="E6402" s="4">
        <f t="shared" si="25"/>
        <v>44004</v>
      </c>
    </row>
    <row r="6403" spans="3:5" ht="13" x14ac:dyDescent="0.15">
      <c r="C6403" s="1" t="str">
        <f ca="1">IFERROR(INDIRECT(ADDRESS(MATCH(A6403,'contribution par jour-semaine'!A:A,0),MATCH(B6403,'contribution par jour-semaine'!$1:$1,0),4,1,"contribution par jour-semaine")),"")</f>
        <v/>
      </c>
      <c r="D6403" s="4" t="str">
        <f>VLOOKUP(A6403,predictions!A:B,2,FALSE)</f>
        <v>22/06/2020</v>
      </c>
      <c r="E6403" s="4">
        <f t="shared" si="25"/>
        <v>44004</v>
      </c>
    </row>
    <row r="6404" spans="3:5" ht="13" x14ac:dyDescent="0.15">
      <c r="C6404" s="1" t="str">
        <f ca="1">IFERROR(INDIRECT(ADDRESS(MATCH(A6404,'contribution par jour-semaine'!A:A,0),MATCH(B6404,'contribution par jour-semaine'!$1:$1,0),4,1,"contribution par jour-semaine")),"")</f>
        <v/>
      </c>
      <c r="D6404" s="4" t="str">
        <f>VLOOKUP(A6404,predictions!A:B,2,FALSE)</f>
        <v>22/06/2020</v>
      </c>
      <c r="E6404" s="4">
        <f t="shared" si="25"/>
        <v>44004</v>
      </c>
    </row>
    <row r="6405" spans="3:5" ht="13" x14ac:dyDescent="0.15">
      <c r="C6405" s="1" t="str">
        <f ca="1">IFERROR(INDIRECT(ADDRESS(MATCH(A6405,'contribution par jour-semaine'!A:A,0),MATCH(B6405,'contribution par jour-semaine'!$1:$1,0),4,1,"contribution par jour-semaine")),"")</f>
        <v/>
      </c>
      <c r="D6405" s="4" t="str">
        <f>VLOOKUP(A6405,predictions!A:B,2,FALSE)</f>
        <v>22/06/2020</v>
      </c>
      <c r="E6405" s="4">
        <f t="shared" si="25"/>
        <v>44004</v>
      </c>
    </row>
    <row r="6406" spans="3:5" ht="13" x14ac:dyDescent="0.15">
      <c r="C6406" s="1" t="str">
        <f ca="1">IFERROR(INDIRECT(ADDRESS(MATCH(A6406,'contribution par jour-semaine'!A:A,0),MATCH(B6406,'contribution par jour-semaine'!$1:$1,0),4,1,"contribution par jour-semaine")),"")</f>
        <v/>
      </c>
      <c r="D6406" s="4" t="str">
        <f>VLOOKUP(A6406,predictions!A:B,2,FALSE)</f>
        <v>22/06/2020</v>
      </c>
      <c r="E6406" s="4">
        <f t="shared" si="25"/>
        <v>44004</v>
      </c>
    </row>
    <row r="6407" spans="3:5" ht="13" x14ac:dyDescent="0.15">
      <c r="C6407" s="1" t="str">
        <f ca="1">IFERROR(INDIRECT(ADDRESS(MATCH(A6407,'contribution par jour-semaine'!A:A,0),MATCH(B6407,'contribution par jour-semaine'!$1:$1,0),4,1,"contribution par jour-semaine")),"")</f>
        <v/>
      </c>
      <c r="D6407" s="4" t="str">
        <f>VLOOKUP(A6407,predictions!A:B,2,FALSE)</f>
        <v>22/06/2020</v>
      </c>
      <c r="E6407" s="4">
        <f t="shared" si="25"/>
        <v>44004</v>
      </c>
    </row>
    <row r="6408" spans="3:5" ht="13" x14ac:dyDescent="0.15">
      <c r="C6408" s="1" t="str">
        <f ca="1">IFERROR(INDIRECT(ADDRESS(MATCH(A6408,'contribution par jour-semaine'!A:A,0),MATCH(B6408,'contribution par jour-semaine'!$1:$1,0),4,1,"contribution par jour-semaine")),"")</f>
        <v/>
      </c>
      <c r="D6408" s="4" t="str">
        <f>VLOOKUP(A6408,predictions!A:B,2,FALSE)</f>
        <v>22/06/2020</v>
      </c>
      <c r="E6408" s="4">
        <f t="shared" si="25"/>
        <v>44004</v>
      </c>
    </row>
    <row r="6409" spans="3:5" ht="13" x14ac:dyDescent="0.15">
      <c r="C6409" s="1" t="str">
        <f ca="1">IFERROR(INDIRECT(ADDRESS(MATCH(A6409,'contribution par jour-semaine'!A:A,0),MATCH(B6409,'contribution par jour-semaine'!$1:$1,0),4,1,"contribution par jour-semaine")),"")</f>
        <v/>
      </c>
      <c r="D6409" s="4" t="str">
        <f>VLOOKUP(A6409,predictions!A:B,2,FALSE)</f>
        <v>22/06/2020</v>
      </c>
      <c r="E6409" s="4">
        <f t="shared" si="25"/>
        <v>44004</v>
      </c>
    </row>
    <row r="6410" spans="3:5" ht="13" x14ac:dyDescent="0.15">
      <c r="C6410" s="1" t="str">
        <f ca="1">IFERROR(INDIRECT(ADDRESS(MATCH(A6410,'contribution par jour-semaine'!A:A,0),MATCH(B6410,'contribution par jour-semaine'!$1:$1,0),4,1,"contribution par jour-semaine")),"")</f>
        <v/>
      </c>
      <c r="D6410" s="4" t="str">
        <f>VLOOKUP(A6410,predictions!A:B,2,FALSE)</f>
        <v>22/06/2020</v>
      </c>
      <c r="E6410" s="4">
        <f t="shared" si="25"/>
        <v>44004</v>
      </c>
    </row>
    <row r="6411" spans="3:5" ht="13" x14ac:dyDescent="0.15">
      <c r="C6411" s="1" t="str">
        <f ca="1">IFERROR(INDIRECT(ADDRESS(MATCH(A6411,'contribution par jour-semaine'!A:A,0),MATCH(B6411,'contribution par jour-semaine'!$1:$1,0),4,1,"contribution par jour-semaine")),"")</f>
        <v/>
      </c>
      <c r="D6411" s="4" t="str">
        <f>VLOOKUP(A6411,predictions!A:B,2,FALSE)</f>
        <v>22/06/2020</v>
      </c>
      <c r="E6411" s="4">
        <f t="shared" si="25"/>
        <v>44004</v>
      </c>
    </row>
    <row r="6412" spans="3:5" ht="13" x14ac:dyDescent="0.15">
      <c r="C6412" s="1" t="str">
        <f ca="1">IFERROR(INDIRECT(ADDRESS(MATCH(A6412,'contribution par jour-semaine'!A:A,0),MATCH(B6412,'contribution par jour-semaine'!$1:$1,0),4,1,"contribution par jour-semaine")),"")</f>
        <v/>
      </c>
      <c r="D6412" s="4" t="str">
        <f>VLOOKUP(A6412,predictions!A:B,2,FALSE)</f>
        <v>22/06/2020</v>
      </c>
      <c r="E6412" s="4">
        <f t="shared" si="25"/>
        <v>44004</v>
      </c>
    </row>
    <row r="6413" spans="3:5" ht="13" x14ac:dyDescent="0.15">
      <c r="C6413" s="1" t="str">
        <f ca="1">IFERROR(INDIRECT(ADDRESS(MATCH(A6413,'contribution par jour-semaine'!A:A,0),MATCH(B6413,'contribution par jour-semaine'!$1:$1,0),4,1,"contribution par jour-semaine")),"")</f>
        <v/>
      </c>
      <c r="D6413" s="4" t="str">
        <f>VLOOKUP(A6413,predictions!A:B,2,FALSE)</f>
        <v>22/06/2020</v>
      </c>
      <c r="E6413" s="4">
        <f t="shared" si="25"/>
        <v>44004</v>
      </c>
    </row>
    <row r="6414" spans="3:5" ht="13" x14ac:dyDescent="0.15">
      <c r="C6414" s="1" t="str">
        <f ca="1">IFERROR(INDIRECT(ADDRESS(MATCH(A6414,'contribution par jour-semaine'!A:A,0),MATCH(B6414,'contribution par jour-semaine'!$1:$1,0),4,1,"contribution par jour-semaine")),"")</f>
        <v/>
      </c>
      <c r="D6414" s="4" t="str">
        <f>VLOOKUP(A6414,predictions!A:B,2,FALSE)</f>
        <v>22/06/2020</v>
      </c>
      <c r="E6414" s="4">
        <f t="shared" si="25"/>
        <v>44004</v>
      </c>
    </row>
    <row r="6415" spans="3:5" ht="13" x14ac:dyDescent="0.15">
      <c r="C6415" s="1" t="str">
        <f ca="1">IFERROR(INDIRECT(ADDRESS(MATCH(A6415,'contribution par jour-semaine'!A:A,0),MATCH(B6415,'contribution par jour-semaine'!$1:$1,0),4,1,"contribution par jour-semaine")),"")</f>
        <v/>
      </c>
      <c r="D6415" s="4" t="str">
        <f>VLOOKUP(A6415,predictions!A:B,2,FALSE)</f>
        <v>22/06/2020</v>
      </c>
      <c r="E6415" s="4">
        <f t="shared" si="25"/>
        <v>44004</v>
      </c>
    </row>
    <row r="6416" spans="3:5" ht="13" x14ac:dyDescent="0.15">
      <c r="C6416" s="1" t="str">
        <f ca="1">IFERROR(INDIRECT(ADDRESS(MATCH(A6416,'contribution par jour-semaine'!A:A,0),MATCH(B6416,'contribution par jour-semaine'!$1:$1,0),4,1,"contribution par jour-semaine")),"")</f>
        <v/>
      </c>
      <c r="D6416" s="4" t="str">
        <f>VLOOKUP(A6416,predictions!A:B,2,FALSE)</f>
        <v>22/06/2020</v>
      </c>
      <c r="E6416" s="4">
        <f t="shared" si="25"/>
        <v>44004</v>
      </c>
    </row>
    <row r="6417" spans="3:5" ht="13" x14ac:dyDescent="0.15">
      <c r="C6417" s="1" t="str">
        <f ca="1">IFERROR(INDIRECT(ADDRESS(MATCH(A6417,'contribution par jour-semaine'!A:A,0),MATCH(B6417,'contribution par jour-semaine'!$1:$1,0),4,1,"contribution par jour-semaine")),"")</f>
        <v/>
      </c>
      <c r="D6417" s="4" t="str">
        <f>VLOOKUP(A6417,predictions!A:B,2,FALSE)</f>
        <v>22/06/2020</v>
      </c>
      <c r="E6417" s="4">
        <f t="shared" si="25"/>
        <v>44004</v>
      </c>
    </row>
    <row r="6418" spans="3:5" ht="13" x14ac:dyDescent="0.15">
      <c r="C6418" s="1" t="str">
        <f ca="1">IFERROR(INDIRECT(ADDRESS(MATCH(A6418,'contribution par jour-semaine'!A:A,0),MATCH(B6418,'contribution par jour-semaine'!$1:$1,0),4,1,"contribution par jour-semaine")),"")</f>
        <v/>
      </c>
      <c r="D6418" s="4" t="str">
        <f>VLOOKUP(A6418,predictions!A:B,2,FALSE)</f>
        <v>22/06/2020</v>
      </c>
      <c r="E6418" s="4">
        <f t="shared" si="25"/>
        <v>44004</v>
      </c>
    </row>
    <row r="6419" spans="3:5" ht="13" x14ac:dyDescent="0.15">
      <c r="C6419" s="1" t="str">
        <f ca="1">IFERROR(INDIRECT(ADDRESS(MATCH(A6419,'contribution par jour-semaine'!A:A,0),MATCH(B6419,'contribution par jour-semaine'!$1:$1,0),4,1,"contribution par jour-semaine")),"")</f>
        <v/>
      </c>
      <c r="D6419" s="4" t="str">
        <f>VLOOKUP(A6419,predictions!A:B,2,FALSE)</f>
        <v>22/06/2020</v>
      </c>
      <c r="E6419" s="4">
        <f t="shared" si="25"/>
        <v>44004</v>
      </c>
    </row>
    <row r="6420" spans="3:5" ht="13" x14ac:dyDescent="0.15">
      <c r="C6420" s="1" t="str">
        <f ca="1">IFERROR(INDIRECT(ADDRESS(MATCH(A6420,'contribution par jour-semaine'!A:A,0),MATCH(B6420,'contribution par jour-semaine'!$1:$1,0),4,1,"contribution par jour-semaine")),"")</f>
        <v/>
      </c>
      <c r="D6420" s="4" t="str">
        <f>VLOOKUP(A6420,predictions!A:B,2,FALSE)</f>
        <v>22/06/2020</v>
      </c>
      <c r="E6420" s="4">
        <f t="shared" si="25"/>
        <v>44004</v>
      </c>
    </row>
    <row r="6421" spans="3:5" ht="13" x14ac:dyDescent="0.15">
      <c r="C6421" s="1" t="str">
        <f ca="1">IFERROR(INDIRECT(ADDRESS(MATCH(A6421,'contribution par jour-semaine'!A:A,0),MATCH(B6421,'contribution par jour-semaine'!$1:$1,0),4,1,"contribution par jour-semaine")),"")</f>
        <v/>
      </c>
      <c r="D6421" s="4" t="str">
        <f>VLOOKUP(A6421,predictions!A:B,2,FALSE)</f>
        <v>22/06/2020</v>
      </c>
      <c r="E6421" s="4">
        <f t="shared" si="25"/>
        <v>44004</v>
      </c>
    </row>
    <row r="6422" spans="3:5" ht="13" x14ac:dyDescent="0.15">
      <c r="C6422" s="1" t="str">
        <f ca="1">IFERROR(INDIRECT(ADDRESS(MATCH(A6422,'contribution par jour-semaine'!A:A,0),MATCH(B6422,'contribution par jour-semaine'!$1:$1,0),4,1,"contribution par jour-semaine")),"")</f>
        <v/>
      </c>
      <c r="D6422" s="4" t="str">
        <f>VLOOKUP(A6422,predictions!A:B,2,FALSE)</f>
        <v>22/06/2020</v>
      </c>
      <c r="E6422" s="4">
        <f t="shared" si="25"/>
        <v>44004</v>
      </c>
    </row>
    <row r="6423" spans="3:5" ht="13" x14ac:dyDescent="0.15">
      <c r="C6423" s="1" t="str">
        <f ca="1">IFERROR(INDIRECT(ADDRESS(MATCH(A6423,'contribution par jour-semaine'!A:A,0),MATCH(B6423,'contribution par jour-semaine'!$1:$1,0),4,1,"contribution par jour-semaine")),"")</f>
        <v/>
      </c>
      <c r="D6423" s="4" t="str">
        <f>VLOOKUP(A6423,predictions!A:B,2,FALSE)</f>
        <v>22/06/2020</v>
      </c>
      <c r="E6423" s="4">
        <f t="shared" si="25"/>
        <v>44004</v>
      </c>
    </row>
    <row r="6424" spans="3:5" ht="13" x14ac:dyDescent="0.15">
      <c r="C6424" s="1" t="str">
        <f ca="1">IFERROR(INDIRECT(ADDRESS(MATCH(A6424,'contribution par jour-semaine'!A:A,0),MATCH(B6424,'contribution par jour-semaine'!$1:$1,0),4,1,"contribution par jour-semaine")),"")</f>
        <v/>
      </c>
      <c r="D6424" s="4" t="str">
        <f>VLOOKUP(A6424,predictions!A:B,2,FALSE)</f>
        <v>22/06/2020</v>
      </c>
      <c r="E6424" s="4">
        <f t="shared" si="25"/>
        <v>44004</v>
      </c>
    </row>
    <row r="6425" spans="3:5" ht="13" x14ac:dyDescent="0.15">
      <c r="C6425" s="1" t="str">
        <f ca="1">IFERROR(INDIRECT(ADDRESS(MATCH(A6425,'contribution par jour-semaine'!A:A,0),MATCH(B6425,'contribution par jour-semaine'!$1:$1,0),4,1,"contribution par jour-semaine")),"")</f>
        <v/>
      </c>
      <c r="D6425" s="4" t="str">
        <f>VLOOKUP(A6425,predictions!A:B,2,FALSE)</f>
        <v>22/06/2020</v>
      </c>
      <c r="E6425" s="4">
        <f t="shared" si="25"/>
        <v>44004</v>
      </c>
    </row>
    <row r="6426" spans="3:5" ht="13" x14ac:dyDescent="0.15">
      <c r="C6426" s="1" t="str">
        <f ca="1">IFERROR(INDIRECT(ADDRESS(MATCH(A6426,'contribution par jour-semaine'!A:A,0),MATCH(B6426,'contribution par jour-semaine'!$1:$1,0),4,1,"contribution par jour-semaine")),"")</f>
        <v/>
      </c>
      <c r="D6426" s="4" t="str">
        <f>VLOOKUP(A6426,predictions!A:B,2,FALSE)</f>
        <v>22/06/2020</v>
      </c>
      <c r="E6426" s="4">
        <f t="shared" si="25"/>
        <v>44004</v>
      </c>
    </row>
    <row r="6427" spans="3:5" ht="13" x14ac:dyDescent="0.15">
      <c r="C6427" s="1" t="str">
        <f ca="1">IFERROR(INDIRECT(ADDRESS(MATCH(A6427,'contribution par jour-semaine'!A:A,0),MATCH(B6427,'contribution par jour-semaine'!$1:$1,0),4,1,"contribution par jour-semaine")),"")</f>
        <v/>
      </c>
      <c r="D6427" s="4" t="str">
        <f>VLOOKUP(A6427,predictions!A:B,2,FALSE)</f>
        <v>22/06/2020</v>
      </c>
      <c r="E6427" s="4">
        <f t="shared" si="25"/>
        <v>44004</v>
      </c>
    </row>
    <row r="6428" spans="3:5" ht="13" x14ac:dyDescent="0.15">
      <c r="C6428" s="1" t="str">
        <f ca="1">IFERROR(INDIRECT(ADDRESS(MATCH(A6428,'contribution par jour-semaine'!A:A,0),MATCH(B6428,'contribution par jour-semaine'!$1:$1,0),4,1,"contribution par jour-semaine")),"")</f>
        <v/>
      </c>
      <c r="D6428" s="4" t="str">
        <f>VLOOKUP(A6428,predictions!A:B,2,FALSE)</f>
        <v>22/06/2020</v>
      </c>
      <c r="E6428" s="4">
        <f t="shared" si="25"/>
        <v>44004</v>
      </c>
    </row>
    <row r="6429" spans="3:5" ht="13" x14ac:dyDescent="0.15">
      <c r="C6429" s="1" t="str">
        <f ca="1">IFERROR(INDIRECT(ADDRESS(MATCH(A6429,'contribution par jour-semaine'!A:A,0),MATCH(B6429,'contribution par jour-semaine'!$1:$1,0),4,1,"contribution par jour-semaine")),"")</f>
        <v/>
      </c>
      <c r="D6429" s="4" t="str">
        <f>VLOOKUP(A6429,predictions!A:B,2,FALSE)</f>
        <v>22/06/2020</v>
      </c>
      <c r="E6429" s="4">
        <f t="shared" si="25"/>
        <v>44004</v>
      </c>
    </row>
    <row r="6430" spans="3:5" ht="13" x14ac:dyDescent="0.15">
      <c r="C6430" s="1" t="str">
        <f ca="1">IFERROR(INDIRECT(ADDRESS(MATCH(A6430,'contribution par jour-semaine'!A:A,0),MATCH(B6430,'contribution par jour-semaine'!$1:$1,0),4,1,"contribution par jour-semaine")),"")</f>
        <v/>
      </c>
      <c r="D6430" s="4" t="str">
        <f>VLOOKUP(A6430,predictions!A:B,2,FALSE)</f>
        <v>22/06/2020</v>
      </c>
      <c r="E6430" s="4">
        <f t="shared" si="25"/>
        <v>44004</v>
      </c>
    </row>
    <row r="6431" spans="3:5" ht="13" x14ac:dyDescent="0.15">
      <c r="C6431" s="1" t="str">
        <f ca="1">IFERROR(INDIRECT(ADDRESS(MATCH(A6431,'contribution par jour-semaine'!A:A,0),MATCH(B6431,'contribution par jour-semaine'!$1:$1,0),4,1,"contribution par jour-semaine")),"")</f>
        <v/>
      </c>
      <c r="D6431" s="4" t="str">
        <f>VLOOKUP(A6431,predictions!A:B,2,FALSE)</f>
        <v>22/06/2020</v>
      </c>
      <c r="E6431" s="4">
        <f t="shared" si="25"/>
        <v>44004</v>
      </c>
    </row>
    <row r="6432" spans="3:5" ht="13" x14ac:dyDescent="0.15">
      <c r="C6432" s="1" t="str">
        <f ca="1">IFERROR(INDIRECT(ADDRESS(MATCH(A6432,'contribution par jour-semaine'!A:A,0),MATCH(B6432,'contribution par jour-semaine'!$1:$1,0),4,1,"contribution par jour-semaine")),"")</f>
        <v/>
      </c>
      <c r="D6432" s="4" t="str">
        <f>VLOOKUP(A6432,predictions!A:B,2,FALSE)</f>
        <v>22/06/2020</v>
      </c>
      <c r="E6432" s="4">
        <f t="shared" si="25"/>
        <v>44004</v>
      </c>
    </row>
    <row r="6433" spans="3:5" ht="13" x14ac:dyDescent="0.15">
      <c r="C6433" s="1" t="str">
        <f ca="1">IFERROR(INDIRECT(ADDRESS(MATCH(A6433,'contribution par jour-semaine'!A:A,0),MATCH(B6433,'contribution par jour-semaine'!$1:$1,0),4,1,"contribution par jour-semaine")),"")</f>
        <v/>
      </c>
      <c r="D6433" s="4" t="str">
        <f>VLOOKUP(A6433,predictions!A:B,2,FALSE)</f>
        <v>22/06/2020</v>
      </c>
      <c r="E6433" s="4">
        <f t="shared" si="25"/>
        <v>44004</v>
      </c>
    </row>
    <row r="6434" spans="3:5" ht="13" x14ac:dyDescent="0.15">
      <c r="C6434" s="1" t="str">
        <f ca="1">IFERROR(INDIRECT(ADDRESS(MATCH(A6434,'contribution par jour-semaine'!A:A,0),MATCH(B6434,'contribution par jour-semaine'!$1:$1,0),4,1,"contribution par jour-semaine")),"")</f>
        <v/>
      </c>
      <c r="D6434" s="4" t="str">
        <f>VLOOKUP(A6434,predictions!A:B,2,FALSE)</f>
        <v>22/06/2020</v>
      </c>
      <c r="E6434" s="4">
        <f t="shared" si="25"/>
        <v>44004</v>
      </c>
    </row>
    <row r="6435" spans="3:5" ht="13" x14ac:dyDescent="0.15">
      <c r="C6435" s="1" t="str">
        <f ca="1">IFERROR(INDIRECT(ADDRESS(MATCH(A6435,'contribution par jour-semaine'!A:A,0),MATCH(B6435,'contribution par jour-semaine'!$1:$1,0),4,1,"contribution par jour-semaine")),"")</f>
        <v/>
      </c>
      <c r="D6435" s="4" t="str">
        <f>VLOOKUP(A6435,predictions!A:B,2,FALSE)</f>
        <v>22/06/2020</v>
      </c>
      <c r="E6435" s="4">
        <f t="shared" si="25"/>
        <v>44004</v>
      </c>
    </row>
    <row r="6436" spans="3:5" ht="13" x14ac:dyDescent="0.15">
      <c r="C6436" s="1" t="str">
        <f ca="1">IFERROR(INDIRECT(ADDRESS(MATCH(A6436,'contribution par jour-semaine'!A:A,0),MATCH(B6436,'contribution par jour-semaine'!$1:$1,0),4,1,"contribution par jour-semaine")),"")</f>
        <v/>
      </c>
      <c r="D6436" s="4" t="str">
        <f>VLOOKUP(A6436,predictions!A:B,2,FALSE)</f>
        <v>22/06/2020</v>
      </c>
      <c r="E6436" s="4">
        <f t="shared" si="25"/>
        <v>44004</v>
      </c>
    </row>
    <row r="6437" spans="3:5" ht="13" x14ac:dyDescent="0.15">
      <c r="C6437" s="1" t="str">
        <f ca="1">IFERROR(INDIRECT(ADDRESS(MATCH(A6437,'contribution par jour-semaine'!A:A,0),MATCH(B6437,'contribution par jour-semaine'!$1:$1,0),4,1,"contribution par jour-semaine")),"")</f>
        <v/>
      </c>
      <c r="D6437" s="4" t="str">
        <f>VLOOKUP(A6437,predictions!A:B,2,FALSE)</f>
        <v>22/06/2020</v>
      </c>
      <c r="E6437" s="4">
        <f t="shared" si="25"/>
        <v>44004</v>
      </c>
    </row>
    <row r="6438" spans="3:5" ht="13" x14ac:dyDescent="0.15">
      <c r="C6438" s="1" t="str">
        <f ca="1">IFERROR(INDIRECT(ADDRESS(MATCH(A6438,'contribution par jour-semaine'!A:A,0),MATCH(B6438,'contribution par jour-semaine'!$1:$1,0),4,1,"contribution par jour-semaine")),"")</f>
        <v/>
      </c>
      <c r="D6438" s="4" t="str">
        <f>VLOOKUP(A6438,predictions!A:B,2,FALSE)</f>
        <v>22/06/2020</v>
      </c>
      <c r="E6438" s="4">
        <f t="shared" si="25"/>
        <v>44004</v>
      </c>
    </row>
    <row r="6439" spans="3:5" ht="13" x14ac:dyDescent="0.15">
      <c r="C6439" s="1" t="str">
        <f ca="1">IFERROR(INDIRECT(ADDRESS(MATCH(A6439,'contribution par jour-semaine'!A:A,0),MATCH(B6439,'contribution par jour-semaine'!$1:$1,0),4,1,"contribution par jour-semaine")),"")</f>
        <v/>
      </c>
      <c r="D6439" s="4" t="str">
        <f>VLOOKUP(A6439,predictions!A:B,2,FALSE)</f>
        <v>22/06/2020</v>
      </c>
      <c r="E6439" s="4">
        <f t="shared" si="25"/>
        <v>44004</v>
      </c>
    </row>
    <row r="6440" spans="3:5" ht="13" x14ac:dyDescent="0.15">
      <c r="C6440" s="1" t="str">
        <f ca="1">IFERROR(INDIRECT(ADDRESS(MATCH(A6440,'contribution par jour-semaine'!A:A,0),MATCH(B6440,'contribution par jour-semaine'!$1:$1,0),4,1,"contribution par jour-semaine")),"")</f>
        <v/>
      </c>
      <c r="D6440" s="4" t="str">
        <f>VLOOKUP(A6440,predictions!A:B,2,FALSE)</f>
        <v>22/06/2020</v>
      </c>
      <c r="E6440" s="4">
        <f t="shared" si="25"/>
        <v>44004</v>
      </c>
    </row>
    <row r="6441" spans="3:5" ht="13" x14ac:dyDescent="0.15">
      <c r="C6441" s="1" t="str">
        <f ca="1">IFERROR(INDIRECT(ADDRESS(MATCH(A6441,'contribution par jour-semaine'!A:A,0),MATCH(B6441,'contribution par jour-semaine'!$1:$1,0),4,1,"contribution par jour-semaine")),"")</f>
        <v/>
      </c>
      <c r="D6441" s="4" t="str">
        <f>VLOOKUP(A6441,predictions!A:B,2,FALSE)</f>
        <v>22/06/2020</v>
      </c>
      <c r="E6441" s="4">
        <f t="shared" si="25"/>
        <v>44004</v>
      </c>
    </row>
    <row r="6442" spans="3:5" ht="13" x14ac:dyDescent="0.15">
      <c r="C6442" s="1" t="str">
        <f ca="1">IFERROR(INDIRECT(ADDRESS(MATCH(A6442,'contribution par jour-semaine'!A:A,0),MATCH(B6442,'contribution par jour-semaine'!$1:$1,0),4,1,"contribution par jour-semaine")),"")</f>
        <v/>
      </c>
      <c r="D6442" s="4" t="str">
        <f>VLOOKUP(A6442,predictions!A:B,2,FALSE)</f>
        <v>22/06/2020</v>
      </c>
      <c r="E6442" s="4">
        <f t="shared" si="25"/>
        <v>44004</v>
      </c>
    </row>
    <row r="6443" spans="3:5" ht="13" x14ac:dyDescent="0.15">
      <c r="C6443" s="1" t="str">
        <f ca="1">IFERROR(INDIRECT(ADDRESS(MATCH(A6443,'contribution par jour-semaine'!A:A,0),MATCH(B6443,'contribution par jour-semaine'!$1:$1,0),4,1,"contribution par jour-semaine")),"")</f>
        <v/>
      </c>
      <c r="D6443" s="4" t="str">
        <f>VLOOKUP(A6443,predictions!A:B,2,FALSE)</f>
        <v>22/06/2020</v>
      </c>
      <c r="E6443" s="4">
        <f t="shared" si="25"/>
        <v>44004</v>
      </c>
    </row>
    <row r="6444" spans="3:5" ht="13" x14ac:dyDescent="0.15">
      <c r="C6444" s="1" t="str">
        <f ca="1">IFERROR(INDIRECT(ADDRESS(MATCH(A6444,'contribution par jour-semaine'!A:A,0),MATCH(B6444,'contribution par jour-semaine'!$1:$1,0),4,1,"contribution par jour-semaine")),"")</f>
        <v/>
      </c>
      <c r="D6444" s="4" t="str">
        <f>VLOOKUP(A6444,predictions!A:B,2,FALSE)</f>
        <v>22/06/2020</v>
      </c>
      <c r="E6444" s="4">
        <f t="shared" si="25"/>
        <v>44004</v>
      </c>
    </row>
    <row r="6445" spans="3:5" ht="13" x14ac:dyDescent="0.15">
      <c r="C6445" s="1" t="str">
        <f ca="1">IFERROR(INDIRECT(ADDRESS(MATCH(A6445,'contribution par jour-semaine'!A:A,0),MATCH(B6445,'contribution par jour-semaine'!$1:$1,0),4,1,"contribution par jour-semaine")),"")</f>
        <v/>
      </c>
      <c r="D6445" s="4" t="str">
        <f>VLOOKUP(A6445,predictions!A:B,2,FALSE)</f>
        <v>22/06/2020</v>
      </c>
      <c r="E6445" s="4">
        <f t="shared" si="25"/>
        <v>44004</v>
      </c>
    </row>
    <row r="6446" spans="3:5" ht="13" x14ac:dyDescent="0.15">
      <c r="C6446" s="1" t="str">
        <f ca="1">IFERROR(INDIRECT(ADDRESS(MATCH(A6446,'contribution par jour-semaine'!A:A,0),MATCH(B6446,'contribution par jour-semaine'!$1:$1,0),4,1,"contribution par jour-semaine")),"")</f>
        <v/>
      </c>
      <c r="D6446" s="4" t="str">
        <f>VLOOKUP(A6446,predictions!A:B,2,FALSE)</f>
        <v>22/06/2020</v>
      </c>
      <c r="E6446" s="4">
        <f t="shared" si="25"/>
        <v>44004</v>
      </c>
    </row>
    <row r="6447" spans="3:5" ht="13" x14ac:dyDescent="0.15">
      <c r="C6447" s="1" t="str">
        <f ca="1">IFERROR(INDIRECT(ADDRESS(MATCH(A6447,'contribution par jour-semaine'!A:A,0),MATCH(B6447,'contribution par jour-semaine'!$1:$1,0),4,1,"contribution par jour-semaine")),"")</f>
        <v/>
      </c>
      <c r="D6447" s="4" t="str">
        <f>VLOOKUP(A6447,predictions!A:B,2,FALSE)</f>
        <v>22/06/2020</v>
      </c>
      <c r="E6447" s="4">
        <f t="shared" si="25"/>
        <v>44004</v>
      </c>
    </row>
    <row r="6448" spans="3:5" ht="13" x14ac:dyDescent="0.15">
      <c r="C6448" s="1" t="str">
        <f ca="1">IFERROR(INDIRECT(ADDRESS(MATCH(A6448,'contribution par jour-semaine'!A:A,0),MATCH(B6448,'contribution par jour-semaine'!$1:$1,0),4,1,"contribution par jour-semaine")),"")</f>
        <v/>
      </c>
      <c r="D6448" s="4" t="str">
        <f>VLOOKUP(A6448,predictions!A:B,2,FALSE)</f>
        <v>22/06/2020</v>
      </c>
      <c r="E6448" s="4">
        <f t="shared" si="25"/>
        <v>44004</v>
      </c>
    </row>
    <row r="6449" spans="3:5" ht="13" x14ac:dyDescent="0.15">
      <c r="C6449" s="1" t="str">
        <f ca="1">IFERROR(INDIRECT(ADDRESS(MATCH(A6449,'contribution par jour-semaine'!A:A,0),MATCH(B6449,'contribution par jour-semaine'!$1:$1,0),4,1,"contribution par jour-semaine")),"")</f>
        <v/>
      </c>
      <c r="D6449" s="4" t="str">
        <f>VLOOKUP(A6449,predictions!A:B,2,FALSE)</f>
        <v>22/06/2020</v>
      </c>
      <c r="E6449" s="4">
        <f t="shared" si="25"/>
        <v>44004</v>
      </c>
    </row>
    <row r="6450" spans="3:5" ht="13" x14ac:dyDescent="0.15">
      <c r="C6450" s="1" t="str">
        <f ca="1">IFERROR(INDIRECT(ADDRESS(MATCH(A6450,'contribution par jour-semaine'!A:A,0),MATCH(B6450,'contribution par jour-semaine'!$1:$1,0),4,1,"contribution par jour-semaine")),"")</f>
        <v/>
      </c>
      <c r="D6450" s="4" t="str">
        <f>VLOOKUP(A6450,predictions!A:B,2,FALSE)</f>
        <v>22/06/2020</v>
      </c>
      <c r="E6450" s="4">
        <f t="shared" si="25"/>
        <v>44004</v>
      </c>
    </row>
    <row r="6451" spans="3:5" ht="13" x14ac:dyDescent="0.15">
      <c r="C6451" s="1" t="str">
        <f ca="1">IFERROR(INDIRECT(ADDRESS(MATCH(A6451,'contribution par jour-semaine'!A:A,0),MATCH(B6451,'contribution par jour-semaine'!$1:$1,0),4,1,"contribution par jour-semaine")),"")</f>
        <v/>
      </c>
      <c r="D6451" s="4" t="str">
        <f>VLOOKUP(A6451,predictions!A:B,2,FALSE)</f>
        <v>22/06/2020</v>
      </c>
      <c r="E6451" s="4">
        <f t="shared" si="25"/>
        <v>44004</v>
      </c>
    </row>
    <row r="6452" spans="3:5" ht="13" x14ac:dyDescent="0.15">
      <c r="C6452" s="1" t="str">
        <f ca="1">IFERROR(INDIRECT(ADDRESS(MATCH(A6452,'contribution par jour-semaine'!A:A,0),MATCH(B6452,'contribution par jour-semaine'!$1:$1,0),4,1,"contribution par jour-semaine")),"")</f>
        <v/>
      </c>
      <c r="D6452" s="4" t="str">
        <f>VLOOKUP(A6452,predictions!A:B,2,FALSE)</f>
        <v>22/06/2020</v>
      </c>
      <c r="E6452" s="4">
        <f t="shared" si="25"/>
        <v>44004</v>
      </c>
    </row>
    <row r="6453" spans="3:5" ht="13" x14ac:dyDescent="0.15">
      <c r="C6453" s="1" t="str">
        <f ca="1">IFERROR(INDIRECT(ADDRESS(MATCH(A6453,'contribution par jour-semaine'!A:A,0),MATCH(B6453,'contribution par jour-semaine'!$1:$1,0),4,1,"contribution par jour-semaine")),"")</f>
        <v/>
      </c>
      <c r="D6453" s="4" t="str">
        <f>VLOOKUP(A6453,predictions!A:B,2,FALSE)</f>
        <v>22/06/2020</v>
      </c>
      <c r="E6453" s="4">
        <f t="shared" si="25"/>
        <v>44004</v>
      </c>
    </row>
    <row r="6454" spans="3:5" ht="13" x14ac:dyDescent="0.15">
      <c r="C6454" s="1" t="str">
        <f ca="1">IFERROR(INDIRECT(ADDRESS(MATCH(A6454,'contribution par jour-semaine'!A:A,0),MATCH(B6454,'contribution par jour-semaine'!$1:$1,0),4,1,"contribution par jour-semaine")),"")</f>
        <v/>
      </c>
      <c r="D6454" s="4" t="str">
        <f>VLOOKUP(A6454,predictions!A:B,2,FALSE)</f>
        <v>22/06/2020</v>
      </c>
      <c r="E6454" s="4">
        <f t="shared" si="25"/>
        <v>44004</v>
      </c>
    </row>
    <row r="6455" spans="3:5" ht="13" x14ac:dyDescent="0.15">
      <c r="C6455" s="1" t="str">
        <f ca="1">IFERROR(INDIRECT(ADDRESS(MATCH(A6455,'contribution par jour-semaine'!A:A,0),MATCH(B6455,'contribution par jour-semaine'!$1:$1,0),4,1,"contribution par jour-semaine")),"")</f>
        <v/>
      </c>
      <c r="D6455" s="4" t="str">
        <f>VLOOKUP(A6455,predictions!A:B,2,FALSE)</f>
        <v>22/06/2020</v>
      </c>
      <c r="E6455" s="4">
        <f t="shared" si="25"/>
        <v>44004</v>
      </c>
    </row>
    <row r="6456" spans="3:5" ht="13" x14ac:dyDescent="0.15">
      <c r="C6456" s="1" t="str">
        <f ca="1">IFERROR(INDIRECT(ADDRESS(MATCH(A6456,'contribution par jour-semaine'!A:A,0),MATCH(B6456,'contribution par jour-semaine'!$1:$1,0),4,1,"contribution par jour-semaine")),"")</f>
        <v/>
      </c>
      <c r="D6456" s="4" t="str">
        <f>VLOOKUP(A6456,predictions!A:B,2,FALSE)</f>
        <v>22/06/2020</v>
      </c>
      <c r="E6456" s="4">
        <f t="shared" si="25"/>
        <v>44004</v>
      </c>
    </row>
    <row r="6457" spans="3:5" ht="13" x14ac:dyDescent="0.15">
      <c r="C6457" s="1" t="str">
        <f ca="1">IFERROR(INDIRECT(ADDRESS(MATCH(A6457,'contribution par jour-semaine'!A:A,0),MATCH(B6457,'contribution par jour-semaine'!$1:$1,0),4,1,"contribution par jour-semaine")),"")</f>
        <v/>
      </c>
      <c r="D6457" s="4" t="str">
        <f>VLOOKUP(A6457,predictions!A:B,2,FALSE)</f>
        <v>22/06/2020</v>
      </c>
      <c r="E6457" s="4">
        <f t="shared" si="25"/>
        <v>44004</v>
      </c>
    </row>
    <row r="6458" spans="3:5" ht="13" x14ac:dyDescent="0.15">
      <c r="C6458" s="1" t="str">
        <f ca="1">IFERROR(INDIRECT(ADDRESS(MATCH(A6458,'contribution par jour-semaine'!A:A,0),MATCH(B6458,'contribution par jour-semaine'!$1:$1,0),4,1,"contribution par jour-semaine")),"")</f>
        <v/>
      </c>
      <c r="D6458" s="4" t="str">
        <f>VLOOKUP(A6458,predictions!A:B,2,FALSE)</f>
        <v>22/06/2020</v>
      </c>
      <c r="E6458" s="4">
        <f t="shared" si="25"/>
        <v>44004</v>
      </c>
    </row>
    <row r="6459" spans="3:5" ht="13" x14ac:dyDescent="0.15">
      <c r="C6459" s="1" t="str">
        <f ca="1">IFERROR(INDIRECT(ADDRESS(MATCH(A6459,'contribution par jour-semaine'!A:A,0),MATCH(B6459,'contribution par jour-semaine'!$1:$1,0),4,1,"contribution par jour-semaine")),"")</f>
        <v/>
      </c>
      <c r="D6459" s="4" t="str">
        <f>VLOOKUP(A6459,predictions!A:B,2,FALSE)</f>
        <v>22/06/2020</v>
      </c>
      <c r="E6459" s="4">
        <f t="shared" si="25"/>
        <v>44004</v>
      </c>
    </row>
    <row r="6460" spans="3:5" ht="13" x14ac:dyDescent="0.15">
      <c r="C6460" s="1" t="str">
        <f ca="1">IFERROR(INDIRECT(ADDRESS(MATCH(A6460,'contribution par jour-semaine'!A:A,0),MATCH(B6460,'contribution par jour-semaine'!$1:$1,0),4,1,"contribution par jour-semaine")),"")</f>
        <v/>
      </c>
      <c r="D6460" s="4" t="str">
        <f>VLOOKUP(A6460,predictions!A:B,2,FALSE)</f>
        <v>22/06/2020</v>
      </c>
      <c r="E6460" s="4">
        <f t="shared" si="25"/>
        <v>44004</v>
      </c>
    </row>
    <row r="6461" spans="3:5" ht="13" x14ac:dyDescent="0.15">
      <c r="C6461" s="1" t="str">
        <f ca="1">IFERROR(INDIRECT(ADDRESS(MATCH(A6461,'contribution par jour-semaine'!A:A,0),MATCH(B6461,'contribution par jour-semaine'!$1:$1,0),4,1,"contribution par jour-semaine")),"")</f>
        <v/>
      </c>
      <c r="D6461" s="4" t="str">
        <f>VLOOKUP(A6461,predictions!A:B,2,FALSE)</f>
        <v>22/06/2020</v>
      </c>
      <c r="E6461" s="4">
        <f t="shared" si="25"/>
        <v>44004</v>
      </c>
    </row>
    <row r="6462" spans="3:5" ht="13" x14ac:dyDescent="0.15">
      <c r="C6462" s="1" t="str">
        <f ca="1">IFERROR(INDIRECT(ADDRESS(MATCH(A6462,'contribution par jour-semaine'!A:A,0),MATCH(B6462,'contribution par jour-semaine'!$1:$1,0),4,1,"contribution par jour-semaine")),"")</f>
        <v/>
      </c>
      <c r="D6462" s="4" t="str">
        <f>VLOOKUP(A6462,predictions!A:B,2,FALSE)</f>
        <v>22/06/2020</v>
      </c>
      <c r="E6462" s="4">
        <f t="shared" si="25"/>
        <v>44004</v>
      </c>
    </row>
    <row r="6463" spans="3:5" ht="13" x14ac:dyDescent="0.15">
      <c r="C6463" s="1" t="str">
        <f ca="1">IFERROR(INDIRECT(ADDRESS(MATCH(A6463,'contribution par jour-semaine'!A:A,0),MATCH(B6463,'contribution par jour-semaine'!$1:$1,0),4,1,"contribution par jour-semaine")),"")</f>
        <v/>
      </c>
      <c r="D6463" s="4" t="str">
        <f>VLOOKUP(A6463,predictions!A:B,2,FALSE)</f>
        <v>22/06/2020</v>
      </c>
      <c r="E6463" s="4">
        <f t="shared" si="25"/>
        <v>44004</v>
      </c>
    </row>
    <row r="6464" spans="3:5" ht="13" x14ac:dyDescent="0.15">
      <c r="C6464" s="1" t="str">
        <f ca="1">IFERROR(INDIRECT(ADDRESS(MATCH(A6464,'contribution par jour-semaine'!A:A,0),MATCH(B6464,'contribution par jour-semaine'!$1:$1,0),4,1,"contribution par jour-semaine")),"")</f>
        <v/>
      </c>
      <c r="D6464" s="4" t="str">
        <f>VLOOKUP(A6464,predictions!A:B,2,FALSE)</f>
        <v>22/06/2020</v>
      </c>
      <c r="E6464" s="4">
        <f t="shared" si="25"/>
        <v>44004</v>
      </c>
    </row>
    <row r="6465" spans="3:5" ht="13" x14ac:dyDescent="0.15">
      <c r="C6465" s="1" t="str">
        <f ca="1">IFERROR(INDIRECT(ADDRESS(MATCH(A6465,'contribution par jour-semaine'!A:A,0),MATCH(B6465,'contribution par jour-semaine'!$1:$1,0),4,1,"contribution par jour-semaine")),"")</f>
        <v/>
      </c>
      <c r="D6465" s="4" t="str">
        <f>VLOOKUP(A6465,predictions!A:B,2,FALSE)</f>
        <v>22/06/2020</v>
      </c>
      <c r="E6465" s="4">
        <f t="shared" si="25"/>
        <v>44004</v>
      </c>
    </row>
    <row r="6466" spans="3:5" ht="13" x14ac:dyDescent="0.15">
      <c r="C6466" s="1" t="str">
        <f ca="1">IFERROR(INDIRECT(ADDRESS(MATCH(A6466,'contribution par jour-semaine'!A:A,0),MATCH(B6466,'contribution par jour-semaine'!$1:$1,0),4,1,"contribution par jour-semaine")),"")</f>
        <v/>
      </c>
      <c r="D6466" s="4" t="str">
        <f>VLOOKUP(A6466,predictions!A:B,2,FALSE)</f>
        <v>22/06/2020</v>
      </c>
      <c r="E6466" s="4">
        <f t="shared" si="25"/>
        <v>44004</v>
      </c>
    </row>
    <row r="6467" spans="3:5" ht="13" x14ac:dyDescent="0.15">
      <c r="C6467" s="1" t="str">
        <f ca="1">IFERROR(INDIRECT(ADDRESS(MATCH(A6467,'contribution par jour-semaine'!A:A,0),MATCH(B6467,'contribution par jour-semaine'!$1:$1,0),4,1,"contribution par jour-semaine")),"")</f>
        <v/>
      </c>
      <c r="D6467" s="4" t="str">
        <f>VLOOKUP(A6467,predictions!A:B,2,FALSE)</f>
        <v>22/06/2020</v>
      </c>
      <c r="E6467" s="4">
        <f t="shared" si="25"/>
        <v>44004</v>
      </c>
    </row>
    <row r="6468" spans="3:5" ht="13" x14ac:dyDescent="0.15">
      <c r="C6468" s="1" t="str">
        <f ca="1">IFERROR(INDIRECT(ADDRESS(MATCH(A6468,'contribution par jour-semaine'!A:A,0),MATCH(B6468,'contribution par jour-semaine'!$1:$1,0),4,1,"contribution par jour-semaine")),"")</f>
        <v/>
      </c>
      <c r="D6468" s="4" t="str">
        <f>VLOOKUP(A6468,predictions!A:B,2,FALSE)</f>
        <v>22/06/2020</v>
      </c>
      <c r="E6468" s="4">
        <f t="shared" si="25"/>
        <v>44004</v>
      </c>
    </row>
    <row r="6469" spans="3:5" ht="13" x14ac:dyDescent="0.15">
      <c r="C6469" s="1" t="str">
        <f ca="1">IFERROR(INDIRECT(ADDRESS(MATCH(A6469,'contribution par jour-semaine'!A:A,0),MATCH(B6469,'contribution par jour-semaine'!$1:$1,0),4,1,"contribution par jour-semaine")),"")</f>
        <v/>
      </c>
      <c r="D6469" s="4" t="str">
        <f>VLOOKUP(A6469,predictions!A:B,2,FALSE)</f>
        <v>22/06/2020</v>
      </c>
      <c r="E6469" s="4">
        <f t="shared" si="25"/>
        <v>44004</v>
      </c>
    </row>
    <row r="6470" spans="3:5" ht="13" x14ac:dyDescent="0.15">
      <c r="C6470" s="1" t="str">
        <f ca="1">IFERROR(INDIRECT(ADDRESS(MATCH(A6470,'contribution par jour-semaine'!A:A,0),MATCH(B6470,'contribution par jour-semaine'!$1:$1,0),4,1,"contribution par jour-semaine")),"")</f>
        <v/>
      </c>
      <c r="D6470" s="4" t="str">
        <f>VLOOKUP(A6470,predictions!A:B,2,FALSE)</f>
        <v>22/06/2020</v>
      </c>
      <c r="E6470" s="4">
        <f t="shared" si="25"/>
        <v>44004</v>
      </c>
    </row>
    <row r="6471" spans="3:5" ht="13" x14ac:dyDescent="0.15">
      <c r="C6471" s="1" t="str">
        <f ca="1">IFERROR(INDIRECT(ADDRESS(MATCH(A6471,'contribution par jour-semaine'!A:A,0),MATCH(B6471,'contribution par jour-semaine'!$1:$1,0),4,1,"contribution par jour-semaine")),"")</f>
        <v/>
      </c>
      <c r="D6471" s="4" t="str">
        <f>VLOOKUP(A6471,predictions!A:B,2,FALSE)</f>
        <v>22/06/2020</v>
      </c>
      <c r="E6471" s="4">
        <f t="shared" si="25"/>
        <v>44004</v>
      </c>
    </row>
    <row r="6472" spans="3:5" ht="13" x14ac:dyDescent="0.15">
      <c r="C6472" s="1" t="str">
        <f ca="1">IFERROR(INDIRECT(ADDRESS(MATCH(A6472,'contribution par jour-semaine'!A:A,0),MATCH(B6472,'contribution par jour-semaine'!$1:$1,0),4,1,"contribution par jour-semaine")),"")</f>
        <v/>
      </c>
      <c r="D6472" s="4" t="str">
        <f>VLOOKUP(A6472,predictions!A:B,2,FALSE)</f>
        <v>22/06/2020</v>
      </c>
      <c r="E6472" s="4">
        <f t="shared" si="25"/>
        <v>44004</v>
      </c>
    </row>
    <row r="6473" spans="3:5" ht="13" x14ac:dyDescent="0.15">
      <c r="C6473" s="1" t="str">
        <f ca="1">IFERROR(INDIRECT(ADDRESS(MATCH(A6473,'contribution par jour-semaine'!A:A,0),MATCH(B6473,'contribution par jour-semaine'!$1:$1,0),4,1,"contribution par jour-semaine")),"")</f>
        <v/>
      </c>
      <c r="D6473" s="4" t="str">
        <f>VLOOKUP(A6473,predictions!A:B,2,FALSE)</f>
        <v>22/06/2020</v>
      </c>
      <c r="E6473" s="4">
        <f t="shared" si="25"/>
        <v>44004</v>
      </c>
    </row>
    <row r="6474" spans="3:5" ht="13" x14ac:dyDescent="0.15">
      <c r="C6474" s="1" t="str">
        <f ca="1">IFERROR(INDIRECT(ADDRESS(MATCH(A6474,'contribution par jour-semaine'!A:A,0),MATCH(B6474,'contribution par jour-semaine'!$1:$1,0),4,1,"contribution par jour-semaine")),"")</f>
        <v/>
      </c>
      <c r="D6474" s="4" t="str">
        <f>VLOOKUP(A6474,predictions!A:B,2,FALSE)</f>
        <v>22/06/2020</v>
      </c>
      <c r="E6474" s="4">
        <f t="shared" si="25"/>
        <v>44004</v>
      </c>
    </row>
    <row r="6475" spans="3:5" ht="13" x14ac:dyDescent="0.15">
      <c r="C6475" s="1" t="str">
        <f ca="1">IFERROR(INDIRECT(ADDRESS(MATCH(A6475,'contribution par jour-semaine'!A:A,0),MATCH(B6475,'contribution par jour-semaine'!$1:$1,0),4,1,"contribution par jour-semaine")),"")</f>
        <v/>
      </c>
      <c r="D6475" s="4" t="str">
        <f>VLOOKUP(A6475,predictions!A:B,2,FALSE)</f>
        <v>22/06/2020</v>
      </c>
      <c r="E6475" s="4">
        <f t="shared" si="25"/>
        <v>44004</v>
      </c>
    </row>
    <row r="6476" spans="3:5" ht="13" x14ac:dyDescent="0.15">
      <c r="C6476" s="1" t="str">
        <f ca="1">IFERROR(INDIRECT(ADDRESS(MATCH(A6476,'contribution par jour-semaine'!A:A,0),MATCH(B6476,'contribution par jour-semaine'!$1:$1,0),4,1,"contribution par jour-semaine")),"")</f>
        <v/>
      </c>
      <c r="D6476" s="4" t="str">
        <f>VLOOKUP(A6476,predictions!A:B,2,FALSE)</f>
        <v>22/06/2020</v>
      </c>
      <c r="E6476" s="4">
        <f t="shared" si="25"/>
        <v>44004</v>
      </c>
    </row>
    <row r="6477" spans="3:5" ht="13" x14ac:dyDescent="0.15">
      <c r="C6477" s="1" t="str">
        <f ca="1">IFERROR(INDIRECT(ADDRESS(MATCH(A6477,'contribution par jour-semaine'!A:A,0),MATCH(B6477,'contribution par jour-semaine'!$1:$1,0),4,1,"contribution par jour-semaine")),"")</f>
        <v/>
      </c>
      <c r="D6477" s="4" t="str">
        <f>VLOOKUP(A6477,predictions!A:B,2,FALSE)</f>
        <v>22/06/2020</v>
      </c>
      <c r="E6477" s="4">
        <f t="shared" si="25"/>
        <v>44004</v>
      </c>
    </row>
    <row r="6478" spans="3:5" ht="13" x14ac:dyDescent="0.15">
      <c r="C6478" s="1" t="str">
        <f ca="1">IFERROR(INDIRECT(ADDRESS(MATCH(A6478,'contribution par jour-semaine'!A:A,0),MATCH(B6478,'contribution par jour-semaine'!$1:$1,0),4,1,"contribution par jour-semaine")),"")</f>
        <v/>
      </c>
      <c r="D6478" s="4" t="str">
        <f>VLOOKUP(A6478,predictions!A:B,2,FALSE)</f>
        <v>22/06/2020</v>
      </c>
      <c r="E6478" s="4">
        <f t="shared" si="25"/>
        <v>44004</v>
      </c>
    </row>
    <row r="6479" spans="3:5" ht="13" x14ac:dyDescent="0.15">
      <c r="C6479" s="1" t="str">
        <f ca="1">IFERROR(INDIRECT(ADDRESS(MATCH(A6479,'contribution par jour-semaine'!A:A,0),MATCH(B6479,'contribution par jour-semaine'!$1:$1,0),4,1,"contribution par jour-semaine")),"")</f>
        <v/>
      </c>
      <c r="D6479" s="4" t="str">
        <f>VLOOKUP(A6479,predictions!A:B,2,FALSE)</f>
        <v>22/06/2020</v>
      </c>
      <c r="E6479" s="4">
        <f t="shared" si="25"/>
        <v>44004</v>
      </c>
    </row>
    <row r="6480" spans="3:5" ht="13" x14ac:dyDescent="0.15">
      <c r="C6480" s="1" t="str">
        <f ca="1">IFERROR(INDIRECT(ADDRESS(MATCH(A6480,'contribution par jour-semaine'!A:A,0),MATCH(B6480,'contribution par jour-semaine'!$1:$1,0),4,1,"contribution par jour-semaine")),"")</f>
        <v/>
      </c>
      <c r="D6480" s="4" t="str">
        <f>VLOOKUP(A6480,predictions!A:B,2,FALSE)</f>
        <v>22/06/2020</v>
      </c>
      <c r="E6480" s="4">
        <f t="shared" si="25"/>
        <v>44004</v>
      </c>
    </row>
    <row r="6481" spans="3:5" ht="13" x14ac:dyDescent="0.15">
      <c r="C6481" s="1" t="str">
        <f ca="1">IFERROR(INDIRECT(ADDRESS(MATCH(A6481,'contribution par jour-semaine'!A:A,0),MATCH(B6481,'contribution par jour-semaine'!$1:$1,0),4,1,"contribution par jour-semaine")),"")</f>
        <v/>
      </c>
      <c r="D6481" s="4" t="str">
        <f>VLOOKUP(A6481,predictions!A:B,2,FALSE)</f>
        <v>22/06/2020</v>
      </c>
      <c r="E6481" s="4">
        <f t="shared" si="25"/>
        <v>44004</v>
      </c>
    </row>
    <row r="6482" spans="3:5" ht="13" x14ac:dyDescent="0.15">
      <c r="C6482" s="1" t="str">
        <f ca="1">IFERROR(INDIRECT(ADDRESS(MATCH(A6482,'contribution par jour-semaine'!A:A,0),MATCH(B6482,'contribution par jour-semaine'!$1:$1,0),4,1,"contribution par jour-semaine")),"")</f>
        <v/>
      </c>
      <c r="D6482" s="4" t="str">
        <f>VLOOKUP(A6482,predictions!A:B,2,FALSE)</f>
        <v>22/06/2020</v>
      </c>
      <c r="E6482" s="4">
        <f t="shared" si="25"/>
        <v>44004</v>
      </c>
    </row>
    <row r="6483" spans="3:5" ht="13" x14ac:dyDescent="0.15">
      <c r="C6483" s="1" t="str">
        <f ca="1">IFERROR(INDIRECT(ADDRESS(MATCH(A6483,'contribution par jour-semaine'!A:A,0),MATCH(B6483,'contribution par jour-semaine'!$1:$1,0),4,1,"contribution par jour-semaine")),"")</f>
        <v/>
      </c>
      <c r="D6483" s="4" t="str">
        <f>VLOOKUP(A6483,predictions!A:B,2,FALSE)</f>
        <v>22/06/2020</v>
      </c>
      <c r="E6483" s="4">
        <f t="shared" si="25"/>
        <v>44004</v>
      </c>
    </row>
    <row r="6484" spans="3:5" ht="13" x14ac:dyDescent="0.15">
      <c r="C6484" s="1" t="str">
        <f ca="1">IFERROR(INDIRECT(ADDRESS(MATCH(A6484,'contribution par jour-semaine'!A:A,0),MATCH(B6484,'contribution par jour-semaine'!$1:$1,0),4,1,"contribution par jour-semaine")),"")</f>
        <v/>
      </c>
      <c r="D6484" s="4" t="str">
        <f>VLOOKUP(A6484,predictions!A:B,2,FALSE)</f>
        <v>22/06/2020</v>
      </c>
      <c r="E6484" s="4">
        <f t="shared" si="25"/>
        <v>44004</v>
      </c>
    </row>
    <row r="6485" spans="3:5" ht="13" x14ac:dyDescent="0.15">
      <c r="C6485" s="1" t="str">
        <f ca="1">IFERROR(INDIRECT(ADDRESS(MATCH(A6485,'contribution par jour-semaine'!A:A,0),MATCH(B6485,'contribution par jour-semaine'!$1:$1,0),4,1,"contribution par jour-semaine")),"")</f>
        <v/>
      </c>
      <c r="D6485" s="4" t="str">
        <f>VLOOKUP(A6485,predictions!A:B,2,FALSE)</f>
        <v>22/06/2020</v>
      </c>
      <c r="E6485" s="4">
        <f t="shared" si="25"/>
        <v>44004</v>
      </c>
    </row>
    <row r="6486" spans="3:5" ht="13" x14ac:dyDescent="0.15">
      <c r="C6486" s="1" t="str">
        <f ca="1">IFERROR(INDIRECT(ADDRESS(MATCH(A6486,'contribution par jour-semaine'!A:A,0),MATCH(B6486,'contribution par jour-semaine'!$1:$1,0),4,1,"contribution par jour-semaine")),"")</f>
        <v/>
      </c>
      <c r="D6486" s="4" t="str">
        <f>VLOOKUP(A6486,predictions!A:B,2,FALSE)</f>
        <v>22/06/2020</v>
      </c>
      <c r="E6486" s="4">
        <f t="shared" si="25"/>
        <v>44004</v>
      </c>
    </row>
    <row r="6487" spans="3:5" ht="13" x14ac:dyDescent="0.15">
      <c r="C6487" s="1" t="str">
        <f ca="1">IFERROR(INDIRECT(ADDRESS(MATCH(A6487,'contribution par jour-semaine'!A:A,0),MATCH(B6487,'contribution par jour-semaine'!$1:$1,0),4,1,"contribution par jour-semaine")),"")</f>
        <v/>
      </c>
      <c r="D6487" s="4" t="str">
        <f>VLOOKUP(A6487,predictions!A:B,2,FALSE)</f>
        <v>22/06/2020</v>
      </c>
      <c r="E6487" s="4">
        <f t="shared" si="25"/>
        <v>44004</v>
      </c>
    </row>
    <row r="6488" spans="3:5" ht="13" x14ac:dyDescent="0.15">
      <c r="C6488" s="1" t="str">
        <f ca="1">IFERROR(INDIRECT(ADDRESS(MATCH(A6488,'contribution par jour-semaine'!A:A,0),MATCH(B6488,'contribution par jour-semaine'!$1:$1,0),4,1,"contribution par jour-semaine")),"")</f>
        <v/>
      </c>
      <c r="D6488" s="4" t="str">
        <f>VLOOKUP(A6488,predictions!A:B,2,FALSE)</f>
        <v>22/06/2020</v>
      </c>
      <c r="E6488" s="4">
        <f t="shared" si="25"/>
        <v>44004</v>
      </c>
    </row>
    <row r="6489" spans="3:5" ht="13" x14ac:dyDescent="0.15">
      <c r="C6489" s="1" t="str">
        <f ca="1">IFERROR(INDIRECT(ADDRESS(MATCH(A6489,'contribution par jour-semaine'!A:A,0),MATCH(B6489,'contribution par jour-semaine'!$1:$1,0),4,1,"contribution par jour-semaine")),"")</f>
        <v/>
      </c>
      <c r="D6489" s="4" t="str">
        <f>VLOOKUP(A6489,predictions!A:B,2,FALSE)</f>
        <v>22/06/2020</v>
      </c>
      <c r="E6489" s="4">
        <f t="shared" si="25"/>
        <v>44004</v>
      </c>
    </row>
    <row r="6490" spans="3:5" ht="13" x14ac:dyDescent="0.15">
      <c r="C6490" s="1" t="str">
        <f ca="1">IFERROR(INDIRECT(ADDRESS(MATCH(A6490,'contribution par jour-semaine'!A:A,0),MATCH(B6490,'contribution par jour-semaine'!$1:$1,0),4,1,"contribution par jour-semaine")),"")</f>
        <v/>
      </c>
      <c r="D6490" s="4" t="str">
        <f>VLOOKUP(A6490,predictions!A:B,2,FALSE)</f>
        <v>22/06/2020</v>
      </c>
      <c r="E6490" s="4">
        <f t="shared" si="25"/>
        <v>44004</v>
      </c>
    </row>
    <row r="6491" spans="3:5" ht="13" x14ac:dyDescent="0.15">
      <c r="C6491" s="1" t="str">
        <f ca="1">IFERROR(INDIRECT(ADDRESS(MATCH(A6491,'contribution par jour-semaine'!A:A,0),MATCH(B6491,'contribution par jour-semaine'!$1:$1,0),4,1,"contribution par jour-semaine")),"")</f>
        <v/>
      </c>
      <c r="D6491" s="4" t="str">
        <f>VLOOKUP(A6491,predictions!A:B,2,FALSE)</f>
        <v>22/06/2020</v>
      </c>
      <c r="E6491" s="4">
        <f t="shared" si="25"/>
        <v>44004</v>
      </c>
    </row>
    <row r="6492" spans="3:5" ht="13" x14ac:dyDescent="0.15">
      <c r="C6492" s="1" t="str">
        <f ca="1">IFERROR(INDIRECT(ADDRESS(MATCH(A6492,'contribution par jour-semaine'!A:A,0),MATCH(B6492,'contribution par jour-semaine'!$1:$1,0),4,1,"contribution par jour-semaine")),"")</f>
        <v/>
      </c>
      <c r="D6492" s="4" t="str">
        <f>VLOOKUP(A6492,predictions!A:B,2,FALSE)</f>
        <v>22/06/2020</v>
      </c>
      <c r="E6492" s="4">
        <f t="shared" si="25"/>
        <v>44004</v>
      </c>
    </row>
    <row r="6493" spans="3:5" ht="13" x14ac:dyDescent="0.15">
      <c r="C6493" s="1" t="str">
        <f ca="1">IFERROR(INDIRECT(ADDRESS(MATCH(A6493,'contribution par jour-semaine'!A:A,0),MATCH(B6493,'contribution par jour-semaine'!$1:$1,0),4,1,"contribution par jour-semaine")),"")</f>
        <v/>
      </c>
      <c r="D6493" s="4" t="str">
        <f>VLOOKUP(A6493,predictions!A:B,2,FALSE)</f>
        <v>22/06/2020</v>
      </c>
      <c r="E6493" s="4">
        <f t="shared" si="25"/>
        <v>44004</v>
      </c>
    </row>
    <row r="6494" spans="3:5" ht="13" x14ac:dyDescent="0.15">
      <c r="C6494" s="1" t="str">
        <f ca="1">IFERROR(INDIRECT(ADDRESS(MATCH(A6494,'contribution par jour-semaine'!A:A,0),MATCH(B6494,'contribution par jour-semaine'!$1:$1,0),4,1,"contribution par jour-semaine")),"")</f>
        <v/>
      </c>
      <c r="D6494" s="4" t="str">
        <f>VLOOKUP(A6494,predictions!A:B,2,FALSE)</f>
        <v>22/06/2020</v>
      </c>
      <c r="E6494" s="4">
        <f t="shared" si="25"/>
        <v>44004</v>
      </c>
    </row>
    <row r="6495" spans="3:5" ht="13" x14ac:dyDescent="0.15">
      <c r="C6495" s="1" t="str">
        <f ca="1">IFERROR(INDIRECT(ADDRESS(MATCH(A6495,'contribution par jour-semaine'!A:A,0),MATCH(B6495,'contribution par jour-semaine'!$1:$1,0),4,1,"contribution par jour-semaine")),"")</f>
        <v/>
      </c>
      <c r="D6495" s="4" t="str">
        <f>VLOOKUP(A6495,predictions!A:B,2,FALSE)</f>
        <v>22/06/2020</v>
      </c>
      <c r="E6495" s="4">
        <f t="shared" si="25"/>
        <v>44004</v>
      </c>
    </row>
    <row r="6496" spans="3:5" ht="13" x14ac:dyDescent="0.15">
      <c r="C6496" s="1" t="str">
        <f ca="1">IFERROR(INDIRECT(ADDRESS(MATCH(A6496,'contribution par jour-semaine'!A:A,0),MATCH(B6496,'contribution par jour-semaine'!$1:$1,0),4,1,"contribution par jour-semaine")),"")</f>
        <v/>
      </c>
      <c r="D6496" s="4" t="str">
        <f>VLOOKUP(A6496,predictions!A:B,2,FALSE)</f>
        <v>22/06/2020</v>
      </c>
      <c r="E6496" s="4">
        <f t="shared" si="25"/>
        <v>44004</v>
      </c>
    </row>
    <row r="6497" spans="3:5" ht="13" x14ac:dyDescent="0.15">
      <c r="C6497" s="1" t="str">
        <f ca="1">IFERROR(INDIRECT(ADDRESS(MATCH(A6497,'contribution par jour-semaine'!A:A,0),MATCH(B6497,'contribution par jour-semaine'!$1:$1,0),4,1,"contribution par jour-semaine")),"")</f>
        <v/>
      </c>
      <c r="D6497" s="4" t="str">
        <f>VLOOKUP(A6497,predictions!A:B,2,FALSE)</f>
        <v>22/06/2020</v>
      </c>
      <c r="E6497" s="4">
        <f t="shared" si="25"/>
        <v>44004</v>
      </c>
    </row>
    <row r="6498" spans="3:5" ht="13" x14ac:dyDescent="0.15">
      <c r="C6498" s="1" t="str">
        <f ca="1">IFERROR(INDIRECT(ADDRESS(MATCH(A6498,'contribution par jour-semaine'!A:A,0),MATCH(B6498,'contribution par jour-semaine'!$1:$1,0),4,1,"contribution par jour-semaine")),"")</f>
        <v/>
      </c>
      <c r="D6498" s="4" t="str">
        <f>VLOOKUP(A6498,predictions!A:B,2,FALSE)</f>
        <v>22/06/2020</v>
      </c>
      <c r="E6498" s="4">
        <f t="shared" si="25"/>
        <v>44004</v>
      </c>
    </row>
    <row r="6499" spans="3:5" ht="13" x14ac:dyDescent="0.15">
      <c r="C6499" s="1" t="str">
        <f ca="1">IFERROR(INDIRECT(ADDRESS(MATCH(A6499,'contribution par jour-semaine'!A:A,0),MATCH(B6499,'contribution par jour-semaine'!$1:$1,0),4,1,"contribution par jour-semaine")),"")</f>
        <v/>
      </c>
      <c r="D6499" s="4" t="str">
        <f>VLOOKUP(A6499,predictions!A:B,2,FALSE)</f>
        <v>22/06/2020</v>
      </c>
      <c r="E6499" s="4">
        <f t="shared" si="25"/>
        <v>44004</v>
      </c>
    </row>
    <row r="6500" spans="3:5" ht="13" x14ac:dyDescent="0.15">
      <c r="C6500" s="1" t="str">
        <f ca="1">IFERROR(INDIRECT(ADDRESS(MATCH(A6500,'contribution par jour-semaine'!A:A,0),MATCH(B6500,'contribution par jour-semaine'!$1:$1,0),4,1,"contribution par jour-semaine")),"")</f>
        <v/>
      </c>
      <c r="D6500" s="4" t="str">
        <f>VLOOKUP(A6500,predictions!A:B,2,FALSE)</f>
        <v>22/06/2020</v>
      </c>
      <c r="E6500" s="4">
        <f t="shared" si="25"/>
        <v>44004</v>
      </c>
    </row>
    <row r="6501" spans="3:5" ht="13" x14ac:dyDescent="0.15">
      <c r="C6501" s="1" t="str">
        <f ca="1">IFERROR(INDIRECT(ADDRESS(MATCH(A6501,'contribution par jour-semaine'!A:A,0),MATCH(B6501,'contribution par jour-semaine'!$1:$1,0),4,1,"contribution par jour-semaine")),"")</f>
        <v/>
      </c>
      <c r="D6501" s="4" t="str">
        <f>VLOOKUP(A6501,predictions!A:B,2,FALSE)</f>
        <v>22/06/2020</v>
      </c>
      <c r="E6501" s="4">
        <f t="shared" si="25"/>
        <v>44004</v>
      </c>
    </row>
    <row r="6502" spans="3:5" ht="13" x14ac:dyDescent="0.15">
      <c r="C6502" s="1" t="str">
        <f ca="1">IFERROR(INDIRECT(ADDRESS(MATCH(A6502,'contribution par jour-semaine'!A:A,0),MATCH(B6502,'contribution par jour-semaine'!$1:$1,0),4,1,"contribution par jour-semaine")),"")</f>
        <v/>
      </c>
      <c r="D6502" s="4" t="str">
        <f>VLOOKUP(A6502,predictions!A:B,2,FALSE)</f>
        <v>22/06/2020</v>
      </c>
      <c r="E6502" s="4">
        <f t="shared" si="25"/>
        <v>44004</v>
      </c>
    </row>
    <row r="6503" spans="3:5" ht="13" x14ac:dyDescent="0.15">
      <c r="C6503" s="1" t="str">
        <f ca="1">IFERROR(INDIRECT(ADDRESS(MATCH(A6503,'contribution par jour-semaine'!A:A,0),MATCH(B6503,'contribution par jour-semaine'!$1:$1,0),4,1,"contribution par jour-semaine")),"")</f>
        <v/>
      </c>
      <c r="D6503" s="4" t="str">
        <f>VLOOKUP(A6503,predictions!A:B,2,FALSE)</f>
        <v>22/06/2020</v>
      </c>
      <c r="E6503" s="4">
        <f t="shared" si="25"/>
        <v>44004</v>
      </c>
    </row>
    <row r="6504" spans="3:5" ht="13" x14ac:dyDescent="0.15">
      <c r="C6504" s="1" t="str">
        <f ca="1">IFERROR(INDIRECT(ADDRESS(MATCH(A6504,'contribution par jour-semaine'!A:A,0),MATCH(B6504,'contribution par jour-semaine'!$1:$1,0),4,1,"contribution par jour-semaine")),"")</f>
        <v/>
      </c>
      <c r="D6504" s="4" t="str">
        <f>VLOOKUP(A6504,predictions!A:B,2,FALSE)</f>
        <v>22/06/2020</v>
      </c>
      <c r="E6504" s="4">
        <f t="shared" si="25"/>
        <v>44004</v>
      </c>
    </row>
    <row r="6505" spans="3:5" ht="13" x14ac:dyDescent="0.15">
      <c r="C6505" s="1" t="str">
        <f ca="1">IFERROR(INDIRECT(ADDRESS(MATCH(A6505,'contribution par jour-semaine'!A:A,0),MATCH(B6505,'contribution par jour-semaine'!$1:$1,0),4,1,"contribution par jour-semaine")),"")</f>
        <v/>
      </c>
      <c r="D6505" s="4" t="str">
        <f>VLOOKUP(A6505,predictions!A:B,2,FALSE)</f>
        <v>22/06/2020</v>
      </c>
      <c r="E6505" s="4">
        <f t="shared" si="25"/>
        <v>44004</v>
      </c>
    </row>
    <row r="6506" spans="3:5" ht="13" x14ac:dyDescent="0.15">
      <c r="C6506" s="1" t="str">
        <f ca="1">IFERROR(INDIRECT(ADDRESS(MATCH(A6506,'contribution par jour-semaine'!A:A,0),MATCH(B6506,'contribution par jour-semaine'!$1:$1,0),4,1,"contribution par jour-semaine")),"")</f>
        <v/>
      </c>
      <c r="D6506" s="4" t="str">
        <f>VLOOKUP(A6506,predictions!A:B,2,FALSE)</f>
        <v>22/06/2020</v>
      </c>
      <c r="E6506" s="4">
        <f t="shared" si="25"/>
        <v>44004</v>
      </c>
    </row>
    <row r="6507" spans="3:5" ht="13" x14ac:dyDescent="0.15">
      <c r="C6507" s="1" t="str">
        <f ca="1">IFERROR(INDIRECT(ADDRESS(MATCH(A6507,'contribution par jour-semaine'!A:A,0),MATCH(B6507,'contribution par jour-semaine'!$1:$1,0),4,1,"contribution par jour-semaine")),"")</f>
        <v/>
      </c>
      <c r="D6507" s="4" t="str">
        <f>VLOOKUP(A6507,predictions!A:B,2,FALSE)</f>
        <v>22/06/2020</v>
      </c>
      <c r="E6507" s="4">
        <f t="shared" si="25"/>
        <v>44004</v>
      </c>
    </row>
    <row r="6508" spans="3:5" ht="13" x14ac:dyDescent="0.15">
      <c r="C6508" s="1" t="str">
        <f ca="1">IFERROR(INDIRECT(ADDRESS(MATCH(A6508,'contribution par jour-semaine'!A:A,0),MATCH(B6508,'contribution par jour-semaine'!$1:$1,0),4,1,"contribution par jour-semaine")),"")</f>
        <v/>
      </c>
      <c r="D6508" s="4" t="str">
        <f>VLOOKUP(A6508,predictions!A:B,2,FALSE)</f>
        <v>22/06/2020</v>
      </c>
      <c r="E6508" s="4">
        <f t="shared" si="25"/>
        <v>44004</v>
      </c>
    </row>
    <row r="6509" spans="3:5" ht="13" x14ac:dyDescent="0.15">
      <c r="C6509" s="1" t="str">
        <f ca="1">IFERROR(INDIRECT(ADDRESS(MATCH(A6509,'contribution par jour-semaine'!A:A,0),MATCH(B6509,'contribution par jour-semaine'!$1:$1,0),4,1,"contribution par jour-semaine")),"")</f>
        <v/>
      </c>
      <c r="D6509" s="4" t="str">
        <f>VLOOKUP(A6509,predictions!A:B,2,FALSE)</f>
        <v>22/06/2020</v>
      </c>
      <c r="E6509" s="4">
        <f t="shared" si="25"/>
        <v>44004</v>
      </c>
    </row>
    <row r="6510" spans="3:5" ht="13" x14ac:dyDescent="0.15">
      <c r="C6510" s="1" t="str">
        <f ca="1">IFERROR(INDIRECT(ADDRESS(MATCH(A6510,'contribution par jour-semaine'!A:A,0),MATCH(B6510,'contribution par jour-semaine'!$1:$1,0),4,1,"contribution par jour-semaine")),"")</f>
        <v/>
      </c>
      <c r="D6510" s="4" t="str">
        <f>VLOOKUP(A6510,predictions!A:B,2,FALSE)</f>
        <v>22/06/2020</v>
      </c>
      <c r="E6510" s="4">
        <f t="shared" si="25"/>
        <v>44004</v>
      </c>
    </row>
    <row r="6511" spans="3:5" ht="13" x14ac:dyDescent="0.15">
      <c r="C6511" s="1" t="str">
        <f ca="1">IFERROR(INDIRECT(ADDRESS(MATCH(A6511,'contribution par jour-semaine'!A:A,0),MATCH(B6511,'contribution par jour-semaine'!$1:$1,0),4,1,"contribution par jour-semaine")),"")</f>
        <v/>
      </c>
      <c r="D6511" s="4" t="str">
        <f>VLOOKUP(A6511,predictions!A:B,2,FALSE)</f>
        <v>22/06/2020</v>
      </c>
      <c r="E6511" s="4">
        <f t="shared" si="25"/>
        <v>44004</v>
      </c>
    </row>
    <row r="6512" spans="3:5" ht="13" x14ac:dyDescent="0.15">
      <c r="C6512" s="1" t="str">
        <f ca="1">IFERROR(INDIRECT(ADDRESS(MATCH(A6512,'contribution par jour-semaine'!A:A,0),MATCH(B6512,'contribution par jour-semaine'!$1:$1,0),4,1,"contribution par jour-semaine")),"")</f>
        <v/>
      </c>
      <c r="D6512" s="4" t="str">
        <f>VLOOKUP(A6512,predictions!A:B,2,FALSE)</f>
        <v>22/06/2020</v>
      </c>
      <c r="E6512" s="4">
        <f t="shared" si="25"/>
        <v>44004</v>
      </c>
    </row>
    <row r="6513" spans="3:5" ht="13" x14ac:dyDescent="0.15">
      <c r="C6513" s="1" t="str">
        <f ca="1">IFERROR(INDIRECT(ADDRESS(MATCH(A6513,'contribution par jour-semaine'!A:A,0),MATCH(B6513,'contribution par jour-semaine'!$1:$1,0),4,1,"contribution par jour-semaine")),"")</f>
        <v/>
      </c>
      <c r="D6513" s="4" t="str">
        <f>VLOOKUP(A6513,predictions!A:B,2,FALSE)</f>
        <v>22/06/2020</v>
      </c>
      <c r="E6513" s="4">
        <f t="shared" si="25"/>
        <v>44004</v>
      </c>
    </row>
    <row r="6514" spans="3:5" ht="13" x14ac:dyDescent="0.15">
      <c r="C6514" s="1" t="str">
        <f ca="1">IFERROR(INDIRECT(ADDRESS(MATCH(A6514,'contribution par jour-semaine'!A:A,0),MATCH(B6514,'contribution par jour-semaine'!$1:$1,0),4,1,"contribution par jour-semaine")),"")</f>
        <v/>
      </c>
      <c r="D6514" s="4" t="str">
        <f>VLOOKUP(A6514,predictions!A:B,2,FALSE)</f>
        <v>22/06/2020</v>
      </c>
      <c r="E6514" s="4">
        <f t="shared" si="25"/>
        <v>44004</v>
      </c>
    </row>
    <row r="6515" spans="3:5" ht="13" x14ac:dyDescent="0.15">
      <c r="C6515" s="1" t="str">
        <f ca="1">IFERROR(INDIRECT(ADDRESS(MATCH(A6515,'contribution par jour-semaine'!A:A,0),MATCH(B6515,'contribution par jour-semaine'!$1:$1,0),4,1,"contribution par jour-semaine")),"")</f>
        <v/>
      </c>
      <c r="D6515" s="4" t="str">
        <f>VLOOKUP(A6515,predictions!A:B,2,FALSE)</f>
        <v>22/06/2020</v>
      </c>
      <c r="E6515" s="4">
        <f t="shared" si="25"/>
        <v>44004</v>
      </c>
    </row>
    <row r="6516" spans="3:5" ht="13" x14ac:dyDescent="0.15">
      <c r="C6516" s="1" t="str">
        <f ca="1">IFERROR(INDIRECT(ADDRESS(MATCH(A6516,'contribution par jour-semaine'!A:A,0),MATCH(B6516,'contribution par jour-semaine'!$1:$1,0),4,1,"contribution par jour-semaine")),"")</f>
        <v/>
      </c>
      <c r="D6516" s="4" t="str">
        <f>VLOOKUP(A6516,predictions!A:B,2,FALSE)</f>
        <v>22/06/2020</v>
      </c>
      <c r="E6516" s="4">
        <f t="shared" si="25"/>
        <v>44004</v>
      </c>
    </row>
    <row r="6517" spans="3:5" ht="13" x14ac:dyDescent="0.15">
      <c r="C6517" s="1" t="str">
        <f ca="1">IFERROR(INDIRECT(ADDRESS(MATCH(A6517,'contribution par jour-semaine'!A:A,0),MATCH(B6517,'contribution par jour-semaine'!$1:$1,0),4,1,"contribution par jour-semaine")),"")</f>
        <v/>
      </c>
      <c r="D6517" s="4" t="str">
        <f>VLOOKUP(A6517,predictions!A:B,2,FALSE)</f>
        <v>22/06/2020</v>
      </c>
      <c r="E6517" s="4">
        <f t="shared" si="25"/>
        <v>44004</v>
      </c>
    </row>
    <row r="6518" spans="3:5" ht="13" x14ac:dyDescent="0.15">
      <c r="C6518" s="1" t="str">
        <f ca="1">IFERROR(INDIRECT(ADDRESS(MATCH(A6518,'contribution par jour-semaine'!A:A,0),MATCH(B6518,'contribution par jour-semaine'!$1:$1,0),4,1,"contribution par jour-semaine")),"")</f>
        <v/>
      </c>
      <c r="D6518" s="4" t="str">
        <f>VLOOKUP(A6518,predictions!A:B,2,FALSE)</f>
        <v>22/06/2020</v>
      </c>
      <c r="E6518" s="4">
        <f t="shared" si="25"/>
        <v>44004</v>
      </c>
    </row>
    <row r="6519" spans="3:5" ht="13" x14ac:dyDescent="0.15">
      <c r="C6519" s="1" t="str">
        <f ca="1">IFERROR(INDIRECT(ADDRESS(MATCH(A6519,'contribution par jour-semaine'!A:A,0),MATCH(B6519,'contribution par jour-semaine'!$1:$1,0),4,1,"contribution par jour-semaine")),"")</f>
        <v/>
      </c>
      <c r="D6519" s="4" t="str">
        <f>VLOOKUP(A6519,predictions!A:B,2,FALSE)</f>
        <v>22/06/2020</v>
      </c>
      <c r="E6519" s="4">
        <f t="shared" si="25"/>
        <v>44004</v>
      </c>
    </row>
    <row r="6520" spans="3:5" ht="13" x14ac:dyDescent="0.15">
      <c r="C6520" s="1" t="str">
        <f ca="1">IFERROR(INDIRECT(ADDRESS(MATCH(A6520,'contribution par jour-semaine'!A:A,0),MATCH(B6520,'contribution par jour-semaine'!$1:$1,0),4,1,"contribution par jour-semaine")),"")</f>
        <v/>
      </c>
      <c r="D6520" s="4" t="str">
        <f>VLOOKUP(A6520,predictions!A:B,2,FALSE)</f>
        <v>22/06/2020</v>
      </c>
      <c r="E6520" s="4">
        <f t="shared" si="25"/>
        <v>44004</v>
      </c>
    </row>
    <row r="6521" spans="3:5" ht="13" x14ac:dyDescent="0.15">
      <c r="C6521" s="1" t="str">
        <f ca="1">IFERROR(INDIRECT(ADDRESS(MATCH(A6521,'contribution par jour-semaine'!A:A,0),MATCH(B6521,'contribution par jour-semaine'!$1:$1,0),4,1,"contribution par jour-semaine")),"")</f>
        <v/>
      </c>
      <c r="D6521" s="4" t="str">
        <f>VLOOKUP(A6521,predictions!A:B,2,FALSE)</f>
        <v>22/06/2020</v>
      </c>
      <c r="E6521" s="4">
        <f t="shared" si="25"/>
        <v>44004</v>
      </c>
    </row>
    <row r="6522" spans="3:5" ht="13" x14ac:dyDescent="0.15">
      <c r="C6522" s="1" t="str">
        <f ca="1">IFERROR(INDIRECT(ADDRESS(MATCH(A6522,'contribution par jour-semaine'!A:A,0),MATCH(B6522,'contribution par jour-semaine'!$1:$1,0),4,1,"contribution par jour-semaine")),"")</f>
        <v/>
      </c>
      <c r="D6522" s="4" t="str">
        <f>VLOOKUP(A6522,predictions!A:B,2,FALSE)</f>
        <v>22/06/2020</v>
      </c>
      <c r="E6522" s="4">
        <f t="shared" si="25"/>
        <v>44004</v>
      </c>
    </row>
    <row r="6523" spans="3:5" ht="13" x14ac:dyDescent="0.15">
      <c r="C6523" s="1" t="str">
        <f ca="1">IFERROR(INDIRECT(ADDRESS(MATCH(A6523,'contribution par jour-semaine'!A:A,0),MATCH(B6523,'contribution par jour-semaine'!$1:$1,0),4,1,"contribution par jour-semaine")),"")</f>
        <v/>
      </c>
      <c r="D6523" s="4" t="str">
        <f>VLOOKUP(A6523,predictions!A:B,2,FALSE)</f>
        <v>22/06/2020</v>
      </c>
      <c r="E6523" s="4">
        <f t="shared" si="25"/>
        <v>44004</v>
      </c>
    </row>
    <row r="6524" spans="3:5" ht="13" x14ac:dyDescent="0.15">
      <c r="C6524" s="1" t="str">
        <f ca="1">IFERROR(INDIRECT(ADDRESS(MATCH(A6524,'contribution par jour-semaine'!A:A,0),MATCH(B6524,'contribution par jour-semaine'!$1:$1,0),4,1,"contribution par jour-semaine")),"")</f>
        <v/>
      </c>
      <c r="D6524" s="4" t="str">
        <f>VLOOKUP(A6524,predictions!A:B,2,FALSE)</f>
        <v>22/06/2020</v>
      </c>
      <c r="E6524" s="4">
        <f t="shared" si="25"/>
        <v>44004</v>
      </c>
    </row>
    <row r="6525" spans="3:5" ht="13" x14ac:dyDescent="0.15">
      <c r="C6525" s="1" t="str">
        <f ca="1">IFERROR(INDIRECT(ADDRESS(MATCH(A6525,'contribution par jour-semaine'!A:A,0),MATCH(B6525,'contribution par jour-semaine'!$1:$1,0),4,1,"contribution par jour-semaine")),"")</f>
        <v/>
      </c>
      <c r="D6525" s="4" t="str">
        <f>VLOOKUP(A6525,predictions!A:B,2,FALSE)</f>
        <v>22/06/2020</v>
      </c>
      <c r="E6525" s="4">
        <f t="shared" si="25"/>
        <v>44004</v>
      </c>
    </row>
    <row r="6526" spans="3:5" ht="13" x14ac:dyDescent="0.15">
      <c r="C6526" s="1" t="str">
        <f ca="1">IFERROR(INDIRECT(ADDRESS(MATCH(A6526,'contribution par jour-semaine'!A:A,0),MATCH(B6526,'contribution par jour-semaine'!$1:$1,0),4,1,"contribution par jour-semaine")),"")</f>
        <v/>
      </c>
      <c r="D6526" s="4" t="str">
        <f>VLOOKUP(A6526,predictions!A:B,2,FALSE)</f>
        <v>22/06/2020</v>
      </c>
      <c r="E6526" s="4">
        <f t="shared" si="25"/>
        <v>44004</v>
      </c>
    </row>
    <row r="6527" spans="3:5" ht="13" x14ac:dyDescent="0.15">
      <c r="C6527" s="1" t="str">
        <f ca="1">IFERROR(INDIRECT(ADDRESS(MATCH(A6527,'contribution par jour-semaine'!A:A,0),MATCH(B6527,'contribution par jour-semaine'!$1:$1,0),4,1,"contribution par jour-semaine")),"")</f>
        <v/>
      </c>
      <c r="D6527" s="4" t="str">
        <f>VLOOKUP(A6527,predictions!A:B,2,FALSE)</f>
        <v>22/06/2020</v>
      </c>
      <c r="E6527" s="4">
        <f t="shared" si="25"/>
        <v>44004</v>
      </c>
    </row>
    <row r="6528" spans="3:5" ht="13" x14ac:dyDescent="0.15">
      <c r="C6528" s="1" t="str">
        <f ca="1">IFERROR(INDIRECT(ADDRESS(MATCH(A6528,'contribution par jour-semaine'!A:A,0),MATCH(B6528,'contribution par jour-semaine'!$1:$1,0),4,1,"contribution par jour-semaine")),"")</f>
        <v/>
      </c>
      <c r="D6528" s="4" t="str">
        <f>VLOOKUP(A6528,predictions!A:B,2,FALSE)</f>
        <v>22/06/2020</v>
      </c>
      <c r="E6528" s="4">
        <f t="shared" si="25"/>
        <v>44004</v>
      </c>
    </row>
    <row r="6529" spans="3:5" ht="13" x14ac:dyDescent="0.15">
      <c r="C6529" s="1" t="str">
        <f ca="1">IFERROR(INDIRECT(ADDRESS(MATCH(A6529,'contribution par jour-semaine'!A:A,0),MATCH(B6529,'contribution par jour-semaine'!$1:$1,0),4,1,"contribution par jour-semaine")),"")</f>
        <v/>
      </c>
      <c r="D6529" s="4" t="str">
        <f>VLOOKUP(A6529,predictions!A:B,2,FALSE)</f>
        <v>22/06/2020</v>
      </c>
      <c r="E6529" s="4">
        <f t="shared" si="25"/>
        <v>44004</v>
      </c>
    </row>
    <row r="6530" spans="3:5" ht="13" x14ac:dyDescent="0.15">
      <c r="C6530" s="1" t="str">
        <f ca="1">IFERROR(INDIRECT(ADDRESS(MATCH(A6530,'contribution par jour-semaine'!A:A,0),MATCH(B6530,'contribution par jour-semaine'!$1:$1,0),4,1,"contribution par jour-semaine")),"")</f>
        <v/>
      </c>
      <c r="D6530" s="4" t="str">
        <f>VLOOKUP(A6530,predictions!A:B,2,FALSE)</f>
        <v>22/06/2020</v>
      </c>
      <c r="E6530" s="4">
        <f t="shared" si="25"/>
        <v>44004</v>
      </c>
    </row>
    <row r="6531" spans="3:5" ht="13" x14ac:dyDescent="0.15">
      <c r="C6531" s="1" t="str">
        <f ca="1">IFERROR(INDIRECT(ADDRESS(MATCH(A6531,'contribution par jour-semaine'!A:A,0),MATCH(B6531,'contribution par jour-semaine'!$1:$1,0),4,1,"contribution par jour-semaine")),"")</f>
        <v/>
      </c>
      <c r="D6531" s="4" t="str">
        <f>VLOOKUP(A6531,predictions!A:B,2,FALSE)</f>
        <v>22/06/2020</v>
      </c>
      <c r="E6531" s="4">
        <f t="shared" si="25"/>
        <v>44004</v>
      </c>
    </row>
    <row r="6532" spans="3:5" ht="13" x14ac:dyDescent="0.15">
      <c r="C6532" s="1" t="str">
        <f ca="1">IFERROR(INDIRECT(ADDRESS(MATCH(A6532,'contribution par jour-semaine'!A:A,0),MATCH(B6532,'contribution par jour-semaine'!$1:$1,0),4,1,"contribution par jour-semaine")),"")</f>
        <v/>
      </c>
      <c r="D6532" s="4" t="str">
        <f>VLOOKUP(A6532,predictions!A:B,2,FALSE)</f>
        <v>22/06/2020</v>
      </c>
      <c r="E6532" s="4">
        <f t="shared" si="25"/>
        <v>44004</v>
      </c>
    </row>
    <row r="6533" spans="3:5" ht="13" x14ac:dyDescent="0.15">
      <c r="C6533" s="1" t="str">
        <f ca="1">IFERROR(INDIRECT(ADDRESS(MATCH(A6533,'contribution par jour-semaine'!A:A,0),MATCH(B6533,'contribution par jour-semaine'!$1:$1,0),4,1,"contribution par jour-semaine")),"")</f>
        <v/>
      </c>
      <c r="D6533" s="4" t="str">
        <f>VLOOKUP(A6533,predictions!A:B,2,FALSE)</f>
        <v>22/06/2020</v>
      </c>
      <c r="E6533" s="4">
        <f t="shared" si="25"/>
        <v>44004</v>
      </c>
    </row>
    <row r="6534" spans="3:5" ht="13" x14ac:dyDescent="0.15">
      <c r="C6534" s="1" t="str">
        <f ca="1">IFERROR(INDIRECT(ADDRESS(MATCH(A6534,'contribution par jour-semaine'!A:A,0),MATCH(B6534,'contribution par jour-semaine'!$1:$1,0),4,1,"contribution par jour-semaine")),"")</f>
        <v/>
      </c>
      <c r="D6534" s="4" t="str">
        <f>VLOOKUP(A6534,predictions!A:B,2,FALSE)</f>
        <v>22/06/2020</v>
      </c>
      <c r="E6534" s="4">
        <f t="shared" si="25"/>
        <v>44004</v>
      </c>
    </row>
    <row r="6535" spans="3:5" ht="13" x14ac:dyDescent="0.15">
      <c r="C6535" s="1" t="str">
        <f ca="1">IFERROR(INDIRECT(ADDRESS(MATCH(A6535,'contribution par jour-semaine'!A:A,0),MATCH(B6535,'contribution par jour-semaine'!$1:$1,0),4,1,"contribution par jour-semaine")),"")</f>
        <v/>
      </c>
      <c r="D6535" s="4" t="str">
        <f>VLOOKUP(A6535,predictions!A:B,2,FALSE)</f>
        <v>22/06/2020</v>
      </c>
      <c r="E6535" s="4">
        <f t="shared" si="25"/>
        <v>44004</v>
      </c>
    </row>
    <row r="6536" spans="3:5" ht="13" x14ac:dyDescent="0.15">
      <c r="C6536" s="1" t="str">
        <f ca="1">IFERROR(INDIRECT(ADDRESS(MATCH(A6536,'contribution par jour-semaine'!A:A,0),MATCH(B6536,'contribution par jour-semaine'!$1:$1,0),4,1,"contribution par jour-semaine")),"")</f>
        <v/>
      </c>
      <c r="D6536" s="4" t="str">
        <f>VLOOKUP(A6536,predictions!A:B,2,FALSE)</f>
        <v>22/06/2020</v>
      </c>
      <c r="E6536" s="4">
        <f t="shared" si="25"/>
        <v>44004</v>
      </c>
    </row>
    <row r="6537" spans="3:5" ht="13" x14ac:dyDescent="0.15">
      <c r="C6537" s="1" t="str">
        <f ca="1">IFERROR(INDIRECT(ADDRESS(MATCH(A6537,'contribution par jour-semaine'!A:A,0),MATCH(B6537,'contribution par jour-semaine'!$1:$1,0),4,1,"contribution par jour-semaine")),"")</f>
        <v/>
      </c>
      <c r="D6537" s="4" t="str">
        <f>VLOOKUP(A6537,predictions!A:B,2,FALSE)</f>
        <v>22/06/2020</v>
      </c>
      <c r="E6537" s="4">
        <f t="shared" si="25"/>
        <v>44004</v>
      </c>
    </row>
    <row r="6538" spans="3:5" ht="13" x14ac:dyDescent="0.15">
      <c r="C6538" s="1" t="str">
        <f ca="1">IFERROR(INDIRECT(ADDRESS(MATCH(A6538,'contribution par jour-semaine'!A:A,0),MATCH(B6538,'contribution par jour-semaine'!$1:$1,0),4,1,"contribution par jour-semaine")),"")</f>
        <v/>
      </c>
      <c r="D6538" s="4" t="str">
        <f>VLOOKUP(A6538,predictions!A:B,2,FALSE)</f>
        <v>22/06/2020</v>
      </c>
      <c r="E6538" s="4">
        <f t="shared" si="25"/>
        <v>44004</v>
      </c>
    </row>
    <row r="6539" spans="3:5" ht="13" x14ac:dyDescent="0.15">
      <c r="C6539" s="1" t="str">
        <f ca="1">IFERROR(INDIRECT(ADDRESS(MATCH(A6539,'contribution par jour-semaine'!A:A,0),MATCH(B6539,'contribution par jour-semaine'!$1:$1,0),4,1,"contribution par jour-semaine")),"")</f>
        <v/>
      </c>
      <c r="D6539" s="4" t="str">
        <f>VLOOKUP(A6539,predictions!A:B,2,FALSE)</f>
        <v>22/06/2020</v>
      </c>
      <c r="E6539" s="4">
        <f t="shared" si="25"/>
        <v>44004</v>
      </c>
    </row>
    <row r="6540" spans="3:5" ht="13" x14ac:dyDescent="0.15">
      <c r="C6540" s="1" t="str">
        <f ca="1">IFERROR(INDIRECT(ADDRESS(MATCH(A6540,'contribution par jour-semaine'!A:A,0),MATCH(B6540,'contribution par jour-semaine'!$1:$1,0),4,1,"contribution par jour-semaine")),"")</f>
        <v/>
      </c>
      <c r="D6540" s="4" t="str">
        <f>VLOOKUP(A6540,predictions!A:B,2,FALSE)</f>
        <v>22/06/2020</v>
      </c>
      <c r="E6540" s="4">
        <f t="shared" si="25"/>
        <v>44004</v>
      </c>
    </row>
    <row r="6541" spans="3:5" ht="13" x14ac:dyDescent="0.15">
      <c r="C6541" s="1" t="str">
        <f ca="1">IFERROR(INDIRECT(ADDRESS(MATCH(A6541,'contribution par jour-semaine'!A:A,0),MATCH(B6541,'contribution par jour-semaine'!$1:$1,0),4,1,"contribution par jour-semaine")),"")</f>
        <v/>
      </c>
      <c r="D6541" s="4" t="str">
        <f>VLOOKUP(A6541,predictions!A:B,2,FALSE)</f>
        <v>22/06/2020</v>
      </c>
      <c r="E6541" s="4">
        <f t="shared" si="25"/>
        <v>44004</v>
      </c>
    </row>
    <row r="6542" spans="3:5" ht="13" x14ac:dyDescent="0.15">
      <c r="C6542" s="1" t="str">
        <f ca="1">IFERROR(INDIRECT(ADDRESS(MATCH(A6542,'contribution par jour-semaine'!A:A,0),MATCH(B6542,'contribution par jour-semaine'!$1:$1,0),4,1,"contribution par jour-semaine")),"")</f>
        <v/>
      </c>
      <c r="D6542" s="4" t="str">
        <f>VLOOKUP(A6542,predictions!A:B,2,FALSE)</f>
        <v>22/06/2020</v>
      </c>
      <c r="E6542" s="4">
        <f t="shared" si="25"/>
        <v>44004</v>
      </c>
    </row>
    <row r="6543" spans="3:5" ht="13" x14ac:dyDescent="0.15">
      <c r="C6543" s="1" t="str">
        <f ca="1">IFERROR(INDIRECT(ADDRESS(MATCH(A6543,'contribution par jour-semaine'!A:A,0),MATCH(B6543,'contribution par jour-semaine'!$1:$1,0),4,1,"contribution par jour-semaine")),"")</f>
        <v/>
      </c>
      <c r="D6543" s="4" t="str">
        <f>VLOOKUP(A6543,predictions!A:B,2,FALSE)</f>
        <v>22/06/2020</v>
      </c>
      <c r="E6543" s="4">
        <f t="shared" si="25"/>
        <v>44004</v>
      </c>
    </row>
    <row r="6544" spans="3:5" ht="13" x14ac:dyDescent="0.15">
      <c r="C6544" s="1" t="str">
        <f ca="1">IFERROR(INDIRECT(ADDRESS(MATCH(A6544,'contribution par jour-semaine'!A:A,0),MATCH(B6544,'contribution par jour-semaine'!$1:$1,0),4,1,"contribution par jour-semaine")),"")</f>
        <v/>
      </c>
      <c r="D6544" s="4" t="str">
        <f>VLOOKUP(A6544,predictions!A:B,2,FALSE)</f>
        <v>22/06/2020</v>
      </c>
      <c r="E6544" s="4">
        <f t="shared" si="25"/>
        <v>44004</v>
      </c>
    </row>
    <row r="6545" spans="3:5" ht="13" x14ac:dyDescent="0.15">
      <c r="C6545" s="1" t="str">
        <f ca="1">IFERROR(INDIRECT(ADDRESS(MATCH(A6545,'contribution par jour-semaine'!A:A,0),MATCH(B6545,'contribution par jour-semaine'!$1:$1,0),4,1,"contribution par jour-semaine")),"")</f>
        <v/>
      </c>
      <c r="D6545" s="4" t="str">
        <f>VLOOKUP(A6545,predictions!A:B,2,FALSE)</f>
        <v>22/06/2020</v>
      </c>
      <c r="E6545" s="4">
        <f t="shared" si="25"/>
        <v>44004</v>
      </c>
    </row>
    <row r="6546" spans="3:5" ht="13" x14ac:dyDescent="0.15">
      <c r="C6546" s="1" t="str">
        <f ca="1">IFERROR(INDIRECT(ADDRESS(MATCH(A6546,'contribution par jour-semaine'!A:A,0),MATCH(B6546,'contribution par jour-semaine'!$1:$1,0),4,1,"contribution par jour-semaine")),"")</f>
        <v/>
      </c>
      <c r="D6546" s="4" t="str">
        <f>VLOOKUP(A6546,predictions!A:B,2,FALSE)</f>
        <v>22/06/2020</v>
      </c>
      <c r="E6546" s="4">
        <f t="shared" si="25"/>
        <v>44004</v>
      </c>
    </row>
    <row r="6547" spans="3:5" ht="13" x14ac:dyDescent="0.15">
      <c r="C6547" s="1" t="str">
        <f ca="1">IFERROR(INDIRECT(ADDRESS(MATCH(A6547,'contribution par jour-semaine'!A:A,0),MATCH(B6547,'contribution par jour-semaine'!$1:$1,0),4,1,"contribution par jour-semaine")),"")</f>
        <v/>
      </c>
      <c r="D6547" s="4" t="str">
        <f>VLOOKUP(A6547,predictions!A:B,2,FALSE)</f>
        <v>22/06/2020</v>
      </c>
      <c r="E6547" s="4">
        <f t="shared" si="25"/>
        <v>44004</v>
      </c>
    </row>
    <row r="6548" spans="3:5" ht="13" x14ac:dyDescent="0.15">
      <c r="C6548" s="1" t="str">
        <f ca="1">IFERROR(INDIRECT(ADDRESS(MATCH(A6548,'contribution par jour-semaine'!A:A,0),MATCH(B6548,'contribution par jour-semaine'!$1:$1,0),4,1,"contribution par jour-semaine")),"")</f>
        <v/>
      </c>
      <c r="D6548" s="4" t="str">
        <f>VLOOKUP(A6548,predictions!A:B,2,FALSE)</f>
        <v>22/06/2020</v>
      </c>
      <c r="E6548" s="4">
        <f t="shared" si="25"/>
        <v>44004</v>
      </c>
    </row>
    <row r="6549" spans="3:5" ht="13" x14ac:dyDescent="0.15">
      <c r="C6549" s="1" t="str">
        <f ca="1">IFERROR(INDIRECT(ADDRESS(MATCH(A6549,'contribution par jour-semaine'!A:A,0),MATCH(B6549,'contribution par jour-semaine'!$1:$1,0),4,1,"contribution par jour-semaine")),"")</f>
        <v/>
      </c>
      <c r="D6549" s="4" t="str">
        <f>VLOOKUP(A6549,predictions!A:B,2,FALSE)</f>
        <v>22/06/2020</v>
      </c>
      <c r="E6549" s="4">
        <f t="shared" si="25"/>
        <v>44004</v>
      </c>
    </row>
    <row r="6550" spans="3:5" ht="13" x14ac:dyDescent="0.15">
      <c r="C6550" s="1" t="str">
        <f ca="1">IFERROR(INDIRECT(ADDRESS(MATCH(A6550,'contribution par jour-semaine'!A:A,0),MATCH(B6550,'contribution par jour-semaine'!$1:$1,0),4,1,"contribution par jour-semaine")),"")</f>
        <v/>
      </c>
      <c r="D6550" s="4" t="str">
        <f>VLOOKUP(A6550,predictions!A:B,2,FALSE)</f>
        <v>22/06/2020</v>
      </c>
      <c r="E6550" s="4">
        <f t="shared" si="25"/>
        <v>44004</v>
      </c>
    </row>
    <row r="6551" spans="3:5" ht="13" x14ac:dyDescent="0.15">
      <c r="C6551" s="1" t="str">
        <f ca="1">IFERROR(INDIRECT(ADDRESS(MATCH(A6551,'contribution par jour-semaine'!A:A,0),MATCH(B6551,'contribution par jour-semaine'!$1:$1,0),4,1,"contribution par jour-semaine")),"")</f>
        <v/>
      </c>
      <c r="D6551" s="4" t="str">
        <f>VLOOKUP(A6551,predictions!A:B,2,FALSE)</f>
        <v>22/06/2020</v>
      </c>
      <c r="E6551" s="4">
        <f t="shared" si="25"/>
        <v>44004</v>
      </c>
    </row>
    <row r="6552" spans="3:5" ht="13" x14ac:dyDescent="0.15">
      <c r="C6552" s="1" t="str">
        <f ca="1">IFERROR(INDIRECT(ADDRESS(MATCH(A6552,'contribution par jour-semaine'!A:A,0),MATCH(B6552,'contribution par jour-semaine'!$1:$1,0),4,1,"contribution par jour-semaine")),"")</f>
        <v/>
      </c>
      <c r="D6552" s="4" t="str">
        <f>VLOOKUP(A6552,predictions!A:B,2,FALSE)</f>
        <v>22/06/2020</v>
      </c>
      <c r="E6552" s="4">
        <f t="shared" si="25"/>
        <v>44004</v>
      </c>
    </row>
    <row r="6553" spans="3:5" ht="13" x14ac:dyDescent="0.15">
      <c r="C6553" s="1" t="str">
        <f ca="1">IFERROR(INDIRECT(ADDRESS(MATCH(A6553,'contribution par jour-semaine'!A:A,0),MATCH(B6553,'contribution par jour-semaine'!$1:$1,0),4,1,"contribution par jour-semaine")),"")</f>
        <v/>
      </c>
      <c r="D6553" s="4" t="str">
        <f>VLOOKUP(A6553,predictions!A:B,2,FALSE)</f>
        <v>22/06/2020</v>
      </c>
      <c r="E6553" s="4">
        <f t="shared" si="25"/>
        <v>44004</v>
      </c>
    </row>
    <row r="6554" spans="3:5" ht="13" x14ac:dyDescent="0.15">
      <c r="C6554" s="1" t="str">
        <f ca="1">IFERROR(INDIRECT(ADDRESS(MATCH(A6554,'contribution par jour-semaine'!A:A,0),MATCH(B6554,'contribution par jour-semaine'!$1:$1,0),4,1,"contribution par jour-semaine")),"")</f>
        <v/>
      </c>
      <c r="D6554" s="4" t="str">
        <f>VLOOKUP(A6554,predictions!A:B,2,FALSE)</f>
        <v>22/06/2020</v>
      </c>
      <c r="E6554" s="4">
        <f t="shared" si="25"/>
        <v>44004</v>
      </c>
    </row>
    <row r="6555" spans="3:5" ht="13" x14ac:dyDescent="0.15">
      <c r="C6555" s="1" t="str">
        <f ca="1">IFERROR(INDIRECT(ADDRESS(MATCH(A6555,'contribution par jour-semaine'!A:A,0),MATCH(B6555,'contribution par jour-semaine'!$1:$1,0),4,1,"contribution par jour-semaine")),"")</f>
        <v/>
      </c>
      <c r="D6555" s="4" t="str">
        <f>VLOOKUP(A6555,predictions!A:B,2,FALSE)</f>
        <v>22/06/2020</v>
      </c>
      <c r="E6555" s="4">
        <f t="shared" si="25"/>
        <v>44004</v>
      </c>
    </row>
    <row r="6556" spans="3:5" ht="13" x14ac:dyDescent="0.15">
      <c r="C6556" s="1" t="str">
        <f ca="1">IFERROR(INDIRECT(ADDRESS(MATCH(A6556,'contribution par jour-semaine'!A:A,0),MATCH(B6556,'contribution par jour-semaine'!$1:$1,0),4,1,"contribution par jour-semaine")),"")</f>
        <v/>
      </c>
      <c r="D6556" s="4" t="str">
        <f>VLOOKUP(A6556,predictions!A:B,2,FALSE)</f>
        <v>22/06/2020</v>
      </c>
      <c r="E6556" s="4">
        <f t="shared" si="25"/>
        <v>44004</v>
      </c>
    </row>
    <row r="6557" spans="3:5" ht="13" x14ac:dyDescent="0.15">
      <c r="C6557" s="1" t="str">
        <f ca="1">IFERROR(INDIRECT(ADDRESS(MATCH(A6557,'contribution par jour-semaine'!A:A,0),MATCH(B6557,'contribution par jour-semaine'!$1:$1,0),4,1,"contribution par jour-semaine")),"")</f>
        <v/>
      </c>
      <c r="D6557" s="4" t="str">
        <f>VLOOKUP(A6557,predictions!A:B,2,FALSE)</f>
        <v>22/06/2020</v>
      </c>
      <c r="E6557" s="4">
        <f t="shared" si="25"/>
        <v>44004</v>
      </c>
    </row>
    <row r="6558" spans="3:5" ht="13" x14ac:dyDescent="0.15">
      <c r="C6558" s="1" t="str">
        <f ca="1">IFERROR(INDIRECT(ADDRESS(MATCH(A6558,'contribution par jour-semaine'!A:A,0),MATCH(B6558,'contribution par jour-semaine'!$1:$1,0),4,1,"contribution par jour-semaine")),"")</f>
        <v/>
      </c>
      <c r="D6558" s="4" t="str">
        <f>VLOOKUP(A6558,predictions!A:B,2,FALSE)</f>
        <v>22/06/2020</v>
      </c>
      <c r="E6558" s="4">
        <f t="shared" si="25"/>
        <v>44004</v>
      </c>
    </row>
    <row r="6559" spans="3:5" ht="13" x14ac:dyDescent="0.15">
      <c r="C6559" s="1" t="str">
        <f ca="1">IFERROR(INDIRECT(ADDRESS(MATCH(A6559,'contribution par jour-semaine'!A:A,0),MATCH(B6559,'contribution par jour-semaine'!$1:$1,0),4,1,"contribution par jour-semaine")),"")</f>
        <v/>
      </c>
      <c r="D6559" s="4" t="str">
        <f>VLOOKUP(A6559,predictions!A:B,2,FALSE)</f>
        <v>22/06/2020</v>
      </c>
      <c r="E6559" s="4">
        <f t="shared" si="25"/>
        <v>44004</v>
      </c>
    </row>
    <row r="6560" spans="3:5" ht="13" x14ac:dyDescent="0.15">
      <c r="C6560" s="1" t="str">
        <f ca="1">IFERROR(INDIRECT(ADDRESS(MATCH(A6560,'contribution par jour-semaine'!A:A,0),MATCH(B6560,'contribution par jour-semaine'!$1:$1,0),4,1,"contribution par jour-semaine")),"")</f>
        <v/>
      </c>
      <c r="D6560" s="4" t="str">
        <f>VLOOKUP(A6560,predictions!A:B,2,FALSE)</f>
        <v>22/06/2020</v>
      </c>
      <c r="E6560" s="4">
        <f t="shared" si="25"/>
        <v>44004</v>
      </c>
    </row>
    <row r="6561" spans="3:5" ht="13" x14ac:dyDescent="0.15">
      <c r="C6561" s="1" t="str">
        <f ca="1">IFERROR(INDIRECT(ADDRESS(MATCH(A6561,'contribution par jour-semaine'!A:A,0),MATCH(B6561,'contribution par jour-semaine'!$1:$1,0),4,1,"contribution par jour-semaine")),"")</f>
        <v/>
      </c>
      <c r="D6561" s="4" t="str">
        <f>VLOOKUP(A6561,predictions!A:B,2,FALSE)</f>
        <v>22/06/2020</v>
      </c>
      <c r="E6561" s="4">
        <f t="shared" si="25"/>
        <v>44004</v>
      </c>
    </row>
    <row r="6562" spans="3:5" ht="13" x14ac:dyDescent="0.15">
      <c r="C6562" s="1" t="str">
        <f ca="1">IFERROR(INDIRECT(ADDRESS(MATCH(A6562,'contribution par jour-semaine'!A:A,0),MATCH(B6562,'contribution par jour-semaine'!$1:$1,0),4,1,"contribution par jour-semaine")),"")</f>
        <v/>
      </c>
      <c r="D6562" s="4" t="str">
        <f>VLOOKUP(A6562,predictions!A:B,2,FALSE)</f>
        <v>22/06/2020</v>
      </c>
      <c r="E6562" s="4">
        <f t="shared" si="25"/>
        <v>44004</v>
      </c>
    </row>
    <row r="6563" spans="3:5" ht="13" x14ac:dyDescent="0.15">
      <c r="C6563" s="1" t="str">
        <f ca="1">IFERROR(INDIRECT(ADDRESS(MATCH(A6563,'contribution par jour-semaine'!A:A,0),MATCH(B6563,'contribution par jour-semaine'!$1:$1,0),4,1,"contribution par jour-semaine")),"")</f>
        <v/>
      </c>
      <c r="D6563" s="4" t="str">
        <f>VLOOKUP(A6563,predictions!A:B,2,FALSE)</f>
        <v>22/06/2020</v>
      </c>
      <c r="E6563" s="4">
        <f t="shared" si="25"/>
        <v>44004</v>
      </c>
    </row>
    <row r="6564" spans="3:5" ht="13" x14ac:dyDescent="0.15">
      <c r="C6564" s="1" t="str">
        <f ca="1">IFERROR(INDIRECT(ADDRESS(MATCH(A6564,'contribution par jour-semaine'!A:A,0),MATCH(B6564,'contribution par jour-semaine'!$1:$1,0),4,1,"contribution par jour-semaine")),"")</f>
        <v/>
      </c>
      <c r="D6564" s="4" t="str">
        <f>VLOOKUP(A6564,predictions!A:B,2,FALSE)</f>
        <v>22/06/2020</v>
      </c>
      <c r="E6564" s="4">
        <f t="shared" si="25"/>
        <v>44004</v>
      </c>
    </row>
    <row r="6565" spans="3:5" ht="13" x14ac:dyDescent="0.15">
      <c r="C6565" s="1" t="str">
        <f ca="1">IFERROR(INDIRECT(ADDRESS(MATCH(A6565,'contribution par jour-semaine'!A:A,0),MATCH(B6565,'contribution par jour-semaine'!$1:$1,0),4,1,"contribution par jour-semaine")),"")</f>
        <v/>
      </c>
      <c r="D6565" s="4" t="str">
        <f>VLOOKUP(A6565,predictions!A:B,2,FALSE)</f>
        <v>22/06/2020</v>
      </c>
      <c r="E6565" s="4">
        <f t="shared" si="25"/>
        <v>44004</v>
      </c>
    </row>
    <row r="6566" spans="3:5" ht="13" x14ac:dyDescent="0.15">
      <c r="C6566" s="1" t="str">
        <f ca="1">IFERROR(INDIRECT(ADDRESS(MATCH(A6566,'contribution par jour-semaine'!A:A,0),MATCH(B6566,'contribution par jour-semaine'!$1:$1,0),4,1,"contribution par jour-semaine")),"")</f>
        <v/>
      </c>
      <c r="D6566" s="4" t="str">
        <f>VLOOKUP(A6566,predictions!A:B,2,FALSE)</f>
        <v>22/06/2020</v>
      </c>
      <c r="E6566" s="4">
        <f t="shared" si="25"/>
        <v>44004</v>
      </c>
    </row>
    <row r="6567" spans="3:5" ht="13" x14ac:dyDescent="0.15">
      <c r="C6567" s="1" t="str">
        <f ca="1">IFERROR(INDIRECT(ADDRESS(MATCH(A6567,'contribution par jour-semaine'!A:A,0),MATCH(B6567,'contribution par jour-semaine'!$1:$1,0),4,1,"contribution par jour-semaine")),"")</f>
        <v/>
      </c>
      <c r="D6567" s="4" t="str">
        <f>VLOOKUP(A6567,predictions!A:B,2,FALSE)</f>
        <v>22/06/2020</v>
      </c>
      <c r="E6567" s="4">
        <f t="shared" si="25"/>
        <v>44004</v>
      </c>
    </row>
    <row r="6568" spans="3:5" ht="13" x14ac:dyDescent="0.15">
      <c r="C6568" s="1" t="str">
        <f ca="1">IFERROR(INDIRECT(ADDRESS(MATCH(A6568,'contribution par jour-semaine'!A:A,0),MATCH(B6568,'contribution par jour-semaine'!$1:$1,0),4,1,"contribution par jour-semaine")),"")</f>
        <v/>
      </c>
      <c r="D6568" s="4" t="str">
        <f>VLOOKUP(A6568,predictions!A:B,2,FALSE)</f>
        <v>22/06/2020</v>
      </c>
      <c r="E6568" s="4">
        <f t="shared" si="25"/>
        <v>44004</v>
      </c>
    </row>
    <row r="6569" spans="3:5" ht="13" x14ac:dyDescent="0.15">
      <c r="C6569" s="1" t="str">
        <f ca="1">IFERROR(INDIRECT(ADDRESS(MATCH(A6569,'contribution par jour-semaine'!A:A,0),MATCH(B6569,'contribution par jour-semaine'!$1:$1,0),4,1,"contribution par jour-semaine")),"")</f>
        <v/>
      </c>
      <c r="D6569" s="4" t="str">
        <f>VLOOKUP(A6569,predictions!A:B,2,FALSE)</f>
        <v>22/06/2020</v>
      </c>
      <c r="E6569" s="4">
        <f t="shared" si="25"/>
        <v>44004</v>
      </c>
    </row>
    <row r="6570" spans="3:5" ht="13" x14ac:dyDescent="0.15">
      <c r="C6570" s="1" t="str">
        <f ca="1">IFERROR(INDIRECT(ADDRESS(MATCH(A6570,'contribution par jour-semaine'!A:A,0),MATCH(B6570,'contribution par jour-semaine'!$1:$1,0),4,1,"contribution par jour-semaine")),"")</f>
        <v/>
      </c>
      <c r="D6570" s="4" t="str">
        <f>VLOOKUP(A6570,predictions!A:B,2,FALSE)</f>
        <v>22/06/2020</v>
      </c>
      <c r="E6570" s="4">
        <f t="shared" si="25"/>
        <v>44004</v>
      </c>
    </row>
    <row r="6571" spans="3:5" ht="13" x14ac:dyDescent="0.15">
      <c r="C6571" s="1" t="str">
        <f ca="1">IFERROR(INDIRECT(ADDRESS(MATCH(A6571,'contribution par jour-semaine'!A:A,0),MATCH(B6571,'contribution par jour-semaine'!$1:$1,0),4,1,"contribution par jour-semaine")),"")</f>
        <v/>
      </c>
      <c r="D6571" s="4" t="str">
        <f>VLOOKUP(A6571,predictions!A:B,2,FALSE)</f>
        <v>22/06/2020</v>
      </c>
      <c r="E6571" s="4">
        <f t="shared" si="25"/>
        <v>44004</v>
      </c>
    </row>
    <row r="6572" spans="3:5" ht="13" x14ac:dyDescent="0.15">
      <c r="C6572" s="1" t="str">
        <f ca="1">IFERROR(INDIRECT(ADDRESS(MATCH(A6572,'contribution par jour-semaine'!A:A,0),MATCH(B6572,'contribution par jour-semaine'!$1:$1,0),4,1,"contribution par jour-semaine")),"")</f>
        <v/>
      </c>
      <c r="D6572" s="4" t="str">
        <f>VLOOKUP(A6572,predictions!A:B,2,FALSE)</f>
        <v>22/06/2020</v>
      </c>
      <c r="E6572" s="4">
        <f t="shared" si="25"/>
        <v>44004</v>
      </c>
    </row>
    <row r="6573" spans="3:5" ht="13" x14ac:dyDescent="0.15">
      <c r="C6573" s="1" t="str">
        <f ca="1">IFERROR(INDIRECT(ADDRESS(MATCH(A6573,'contribution par jour-semaine'!A:A,0),MATCH(B6573,'contribution par jour-semaine'!$1:$1,0),4,1,"contribution par jour-semaine")),"")</f>
        <v/>
      </c>
      <c r="D6573" s="4" t="str">
        <f>VLOOKUP(A6573,predictions!A:B,2,FALSE)</f>
        <v>22/06/2020</v>
      </c>
      <c r="E6573" s="4">
        <f t="shared" si="25"/>
        <v>44004</v>
      </c>
    </row>
    <row r="6574" spans="3:5" ht="13" x14ac:dyDescent="0.15">
      <c r="C6574" s="1" t="str">
        <f ca="1">IFERROR(INDIRECT(ADDRESS(MATCH(A6574,'contribution par jour-semaine'!A:A,0),MATCH(B6574,'contribution par jour-semaine'!$1:$1,0),4,1,"contribution par jour-semaine")),"")</f>
        <v/>
      </c>
      <c r="D6574" s="4" t="str">
        <f>VLOOKUP(A6574,predictions!A:B,2,FALSE)</f>
        <v>22/06/2020</v>
      </c>
      <c r="E6574" s="4">
        <f t="shared" si="25"/>
        <v>44004</v>
      </c>
    </row>
    <row r="6575" spans="3:5" ht="13" x14ac:dyDescent="0.15">
      <c r="C6575" s="1" t="str">
        <f ca="1">IFERROR(INDIRECT(ADDRESS(MATCH(A6575,'contribution par jour-semaine'!A:A,0),MATCH(B6575,'contribution par jour-semaine'!$1:$1,0),4,1,"contribution par jour-semaine")),"")</f>
        <v/>
      </c>
      <c r="D6575" s="4" t="str">
        <f>VLOOKUP(A6575,predictions!A:B,2,FALSE)</f>
        <v>22/06/2020</v>
      </c>
      <c r="E6575" s="4">
        <f t="shared" si="25"/>
        <v>44004</v>
      </c>
    </row>
    <row r="6576" spans="3:5" ht="13" x14ac:dyDescent="0.15">
      <c r="C6576" s="1" t="str">
        <f ca="1">IFERROR(INDIRECT(ADDRESS(MATCH(A6576,'contribution par jour-semaine'!A:A,0),MATCH(B6576,'contribution par jour-semaine'!$1:$1,0),4,1,"contribution par jour-semaine")),"")</f>
        <v/>
      </c>
      <c r="D6576" s="4" t="str">
        <f>VLOOKUP(A6576,predictions!A:B,2,FALSE)</f>
        <v>22/06/2020</v>
      </c>
      <c r="E6576" s="4">
        <f t="shared" si="25"/>
        <v>44004</v>
      </c>
    </row>
    <row r="6577" spans="3:5" ht="13" x14ac:dyDescent="0.15">
      <c r="C6577" s="1" t="str">
        <f ca="1">IFERROR(INDIRECT(ADDRESS(MATCH(A6577,'contribution par jour-semaine'!A:A,0),MATCH(B6577,'contribution par jour-semaine'!$1:$1,0),4,1,"contribution par jour-semaine")),"")</f>
        <v/>
      </c>
      <c r="D6577" s="4" t="str">
        <f>VLOOKUP(A6577,predictions!A:B,2,FALSE)</f>
        <v>22/06/2020</v>
      </c>
      <c r="E6577" s="4">
        <f t="shared" si="25"/>
        <v>44004</v>
      </c>
    </row>
    <row r="6578" spans="3:5" ht="13" x14ac:dyDescent="0.15">
      <c r="C6578" s="1" t="str">
        <f ca="1">IFERROR(INDIRECT(ADDRESS(MATCH(A6578,'contribution par jour-semaine'!A:A,0),MATCH(B6578,'contribution par jour-semaine'!$1:$1,0),4,1,"contribution par jour-semaine")),"")</f>
        <v/>
      </c>
      <c r="D6578" s="4" t="str">
        <f>VLOOKUP(A6578,predictions!A:B,2,FALSE)</f>
        <v>22/06/2020</v>
      </c>
      <c r="E6578" s="4">
        <f t="shared" si="25"/>
        <v>44004</v>
      </c>
    </row>
    <row r="6579" spans="3:5" ht="13" x14ac:dyDescent="0.15">
      <c r="C6579" s="1" t="str">
        <f ca="1">IFERROR(INDIRECT(ADDRESS(MATCH(A6579,'contribution par jour-semaine'!A:A,0),MATCH(B6579,'contribution par jour-semaine'!$1:$1,0),4,1,"contribution par jour-semaine")),"")</f>
        <v/>
      </c>
      <c r="D6579" s="4" t="str">
        <f>VLOOKUP(A6579,predictions!A:B,2,FALSE)</f>
        <v>22/06/2020</v>
      </c>
      <c r="E6579" s="4">
        <f t="shared" si="25"/>
        <v>44004</v>
      </c>
    </row>
    <row r="6580" spans="3:5" ht="13" x14ac:dyDescent="0.15">
      <c r="C6580" s="1" t="str">
        <f ca="1">IFERROR(INDIRECT(ADDRESS(MATCH(A6580,'contribution par jour-semaine'!A:A,0),MATCH(B6580,'contribution par jour-semaine'!$1:$1,0),4,1,"contribution par jour-semaine")),"")</f>
        <v/>
      </c>
      <c r="D6580" s="4" t="str">
        <f>VLOOKUP(A6580,predictions!A:B,2,FALSE)</f>
        <v>22/06/2020</v>
      </c>
      <c r="E6580" s="4">
        <f t="shared" si="25"/>
        <v>44004</v>
      </c>
    </row>
    <row r="6581" spans="3:5" ht="13" x14ac:dyDescent="0.15">
      <c r="C6581" s="1" t="str">
        <f ca="1">IFERROR(INDIRECT(ADDRESS(MATCH(A6581,'contribution par jour-semaine'!A:A,0),MATCH(B6581,'contribution par jour-semaine'!$1:$1,0),4,1,"contribution par jour-semaine")),"")</f>
        <v/>
      </c>
      <c r="D6581" s="4" t="str">
        <f>VLOOKUP(A6581,predictions!A:B,2,FALSE)</f>
        <v>22/06/2020</v>
      </c>
      <c r="E6581" s="4">
        <f t="shared" si="25"/>
        <v>44004</v>
      </c>
    </row>
    <row r="6582" spans="3:5" ht="13" x14ac:dyDescent="0.15">
      <c r="C6582" s="1" t="str">
        <f ca="1">IFERROR(INDIRECT(ADDRESS(MATCH(A6582,'contribution par jour-semaine'!A:A,0),MATCH(B6582,'contribution par jour-semaine'!$1:$1,0),4,1,"contribution par jour-semaine")),"")</f>
        <v/>
      </c>
      <c r="D6582" s="4" t="str">
        <f>VLOOKUP(A6582,predictions!A:B,2,FALSE)</f>
        <v>22/06/2020</v>
      </c>
      <c r="E6582" s="4">
        <f t="shared" si="25"/>
        <v>44004</v>
      </c>
    </row>
    <row r="6583" spans="3:5" ht="13" x14ac:dyDescent="0.15">
      <c r="C6583" s="1" t="str">
        <f ca="1">IFERROR(INDIRECT(ADDRESS(MATCH(A6583,'contribution par jour-semaine'!A:A,0),MATCH(B6583,'contribution par jour-semaine'!$1:$1,0),4,1,"contribution par jour-semaine")),"")</f>
        <v/>
      </c>
      <c r="D6583" s="4" t="str">
        <f>VLOOKUP(A6583,predictions!A:B,2,FALSE)</f>
        <v>22/06/2020</v>
      </c>
      <c r="E6583" s="4">
        <f t="shared" si="25"/>
        <v>44004</v>
      </c>
    </row>
    <row r="6584" spans="3:5" ht="13" x14ac:dyDescent="0.15">
      <c r="C6584" s="1" t="str">
        <f ca="1">IFERROR(INDIRECT(ADDRESS(MATCH(A6584,'contribution par jour-semaine'!A:A,0),MATCH(B6584,'contribution par jour-semaine'!$1:$1,0),4,1,"contribution par jour-semaine")),"")</f>
        <v/>
      </c>
      <c r="D6584" s="4" t="str">
        <f>VLOOKUP(A6584,predictions!A:B,2,FALSE)</f>
        <v>22/06/2020</v>
      </c>
      <c r="E6584" s="4">
        <f t="shared" si="25"/>
        <v>44004</v>
      </c>
    </row>
    <row r="6585" spans="3:5" ht="13" x14ac:dyDescent="0.15">
      <c r="C6585" s="1" t="str">
        <f ca="1">IFERROR(INDIRECT(ADDRESS(MATCH(A6585,'contribution par jour-semaine'!A:A,0),MATCH(B6585,'contribution par jour-semaine'!$1:$1,0),4,1,"contribution par jour-semaine")),"")</f>
        <v/>
      </c>
      <c r="D6585" s="4" t="str">
        <f>VLOOKUP(A6585,predictions!A:B,2,FALSE)</f>
        <v>22/06/2020</v>
      </c>
      <c r="E6585" s="4">
        <f t="shared" si="25"/>
        <v>44004</v>
      </c>
    </row>
    <row r="6586" spans="3:5" ht="13" x14ac:dyDescent="0.15">
      <c r="C6586" s="1" t="str">
        <f ca="1">IFERROR(INDIRECT(ADDRESS(MATCH(A6586,'contribution par jour-semaine'!A:A,0),MATCH(B6586,'contribution par jour-semaine'!$1:$1,0),4,1,"contribution par jour-semaine")),"")</f>
        <v/>
      </c>
      <c r="D6586" s="4" t="str">
        <f>VLOOKUP(A6586,predictions!A:B,2,FALSE)</f>
        <v>22/06/2020</v>
      </c>
      <c r="E6586" s="4">
        <f t="shared" si="25"/>
        <v>44004</v>
      </c>
    </row>
    <row r="6587" spans="3:5" ht="13" x14ac:dyDescent="0.15">
      <c r="C6587" s="1" t="str">
        <f ca="1">IFERROR(INDIRECT(ADDRESS(MATCH(A6587,'contribution par jour-semaine'!A:A,0),MATCH(B6587,'contribution par jour-semaine'!$1:$1,0),4,1,"contribution par jour-semaine")),"")</f>
        <v/>
      </c>
      <c r="D6587" s="4" t="str">
        <f>VLOOKUP(A6587,predictions!A:B,2,FALSE)</f>
        <v>22/06/2020</v>
      </c>
      <c r="E6587" s="4">
        <f t="shared" si="25"/>
        <v>44004</v>
      </c>
    </row>
    <row r="6588" spans="3:5" ht="13" x14ac:dyDescent="0.15">
      <c r="C6588" s="1" t="str">
        <f ca="1">IFERROR(INDIRECT(ADDRESS(MATCH(A6588,'contribution par jour-semaine'!A:A,0),MATCH(B6588,'contribution par jour-semaine'!$1:$1,0),4,1,"contribution par jour-semaine")),"")</f>
        <v/>
      </c>
      <c r="D6588" s="4" t="str">
        <f>VLOOKUP(A6588,predictions!A:B,2,FALSE)</f>
        <v>22/06/2020</v>
      </c>
      <c r="E6588" s="4">
        <f t="shared" si="25"/>
        <v>44004</v>
      </c>
    </row>
    <row r="6589" spans="3:5" ht="13" x14ac:dyDescent="0.15">
      <c r="C6589" s="1" t="str">
        <f ca="1">IFERROR(INDIRECT(ADDRESS(MATCH(A6589,'contribution par jour-semaine'!A:A,0),MATCH(B6589,'contribution par jour-semaine'!$1:$1,0),4,1,"contribution par jour-semaine")),"")</f>
        <v/>
      </c>
      <c r="D6589" s="4" t="str">
        <f>VLOOKUP(A6589,predictions!A:B,2,FALSE)</f>
        <v>22/06/2020</v>
      </c>
      <c r="E6589" s="4">
        <f t="shared" si="25"/>
        <v>44004</v>
      </c>
    </row>
    <row r="6590" spans="3:5" ht="13" x14ac:dyDescent="0.15">
      <c r="C6590" s="1" t="str">
        <f ca="1">IFERROR(INDIRECT(ADDRESS(MATCH(A6590,'contribution par jour-semaine'!A:A,0),MATCH(B6590,'contribution par jour-semaine'!$1:$1,0),4,1,"contribution par jour-semaine")),"")</f>
        <v/>
      </c>
      <c r="D6590" s="4" t="str">
        <f>VLOOKUP(A6590,predictions!A:B,2,FALSE)</f>
        <v>22/06/2020</v>
      </c>
      <c r="E6590" s="4">
        <f t="shared" si="25"/>
        <v>44004</v>
      </c>
    </row>
    <row r="6591" spans="3:5" ht="13" x14ac:dyDescent="0.15">
      <c r="C6591" s="1" t="str">
        <f ca="1">IFERROR(INDIRECT(ADDRESS(MATCH(A6591,'contribution par jour-semaine'!A:A,0),MATCH(B6591,'contribution par jour-semaine'!$1:$1,0),4,1,"contribution par jour-semaine")),"")</f>
        <v/>
      </c>
      <c r="D6591" s="4" t="str">
        <f>VLOOKUP(A6591,predictions!A:B,2,FALSE)</f>
        <v>22/06/2020</v>
      </c>
      <c r="E6591" s="4">
        <f t="shared" si="25"/>
        <v>44004</v>
      </c>
    </row>
    <row r="6592" spans="3:5" ht="13" x14ac:dyDescent="0.15">
      <c r="C6592" s="1" t="str">
        <f ca="1">IFERROR(INDIRECT(ADDRESS(MATCH(A6592,'contribution par jour-semaine'!A:A,0),MATCH(B6592,'contribution par jour-semaine'!$1:$1,0),4,1,"contribution par jour-semaine")),"")</f>
        <v/>
      </c>
      <c r="D6592" s="4" t="str">
        <f>VLOOKUP(A6592,predictions!A:B,2,FALSE)</f>
        <v>22/06/2020</v>
      </c>
      <c r="E6592" s="4">
        <f t="shared" si="25"/>
        <v>44004</v>
      </c>
    </row>
    <row r="6593" spans="3:5" ht="13" x14ac:dyDescent="0.15">
      <c r="C6593" s="1" t="str">
        <f ca="1">IFERROR(INDIRECT(ADDRESS(MATCH(A6593,'contribution par jour-semaine'!A:A,0),MATCH(B6593,'contribution par jour-semaine'!$1:$1,0),4,1,"contribution par jour-semaine")),"")</f>
        <v/>
      </c>
      <c r="D6593" s="4" t="str">
        <f>VLOOKUP(A6593,predictions!A:B,2,FALSE)</f>
        <v>22/06/2020</v>
      </c>
      <c r="E6593" s="4">
        <f t="shared" si="25"/>
        <v>44004</v>
      </c>
    </row>
    <row r="6594" spans="3:5" ht="13" x14ac:dyDescent="0.15">
      <c r="C6594" s="1" t="str">
        <f ca="1">IFERROR(INDIRECT(ADDRESS(MATCH(A6594,'contribution par jour-semaine'!A:A,0),MATCH(B6594,'contribution par jour-semaine'!$1:$1,0),4,1,"contribution par jour-semaine")),"")</f>
        <v/>
      </c>
      <c r="D6594" s="4" t="str">
        <f>VLOOKUP(A6594,predictions!A:B,2,FALSE)</f>
        <v>22/06/2020</v>
      </c>
      <c r="E6594" s="4">
        <f t="shared" si="25"/>
        <v>44004</v>
      </c>
    </row>
    <row r="6595" spans="3:5" ht="13" x14ac:dyDescent="0.15">
      <c r="C6595" s="1" t="str">
        <f ca="1">IFERROR(INDIRECT(ADDRESS(MATCH(A6595,'contribution par jour-semaine'!A:A,0),MATCH(B6595,'contribution par jour-semaine'!$1:$1,0),4,1,"contribution par jour-semaine")),"")</f>
        <v/>
      </c>
      <c r="D6595" s="4" t="str">
        <f>VLOOKUP(A6595,predictions!A:B,2,FALSE)</f>
        <v>22/06/2020</v>
      </c>
      <c r="E6595" s="4">
        <f t="shared" si="25"/>
        <v>44004</v>
      </c>
    </row>
    <row r="6596" spans="3:5" ht="13" x14ac:dyDescent="0.15">
      <c r="C6596" s="1" t="str">
        <f ca="1">IFERROR(INDIRECT(ADDRESS(MATCH(A6596,'contribution par jour-semaine'!A:A,0),MATCH(B6596,'contribution par jour-semaine'!$1:$1,0),4,1,"contribution par jour-semaine")),"")</f>
        <v/>
      </c>
      <c r="D6596" s="4" t="str">
        <f>VLOOKUP(A6596,predictions!A:B,2,FALSE)</f>
        <v>22/06/2020</v>
      </c>
      <c r="E6596" s="4">
        <f t="shared" si="25"/>
        <v>44004</v>
      </c>
    </row>
    <row r="6597" spans="3:5" ht="13" x14ac:dyDescent="0.15">
      <c r="C6597" s="1" t="str">
        <f ca="1">IFERROR(INDIRECT(ADDRESS(MATCH(A6597,'contribution par jour-semaine'!A:A,0),MATCH(B6597,'contribution par jour-semaine'!$1:$1,0),4,1,"contribution par jour-semaine")),"")</f>
        <v/>
      </c>
      <c r="D6597" s="4" t="str">
        <f>VLOOKUP(A6597,predictions!A:B,2,FALSE)</f>
        <v>22/06/2020</v>
      </c>
      <c r="E6597" s="4">
        <f t="shared" si="25"/>
        <v>44004</v>
      </c>
    </row>
    <row r="6598" spans="3:5" ht="13" x14ac:dyDescent="0.15">
      <c r="C6598" s="1" t="str">
        <f ca="1">IFERROR(INDIRECT(ADDRESS(MATCH(A6598,'contribution par jour-semaine'!A:A,0),MATCH(B6598,'contribution par jour-semaine'!$1:$1,0),4,1,"contribution par jour-semaine")),"")</f>
        <v/>
      </c>
      <c r="D6598" s="4" t="str">
        <f>VLOOKUP(A6598,predictions!A:B,2,FALSE)</f>
        <v>22/06/2020</v>
      </c>
      <c r="E6598" s="4">
        <f t="shared" si="25"/>
        <v>44004</v>
      </c>
    </row>
    <row r="6599" spans="3:5" ht="13" x14ac:dyDescent="0.15">
      <c r="C6599" s="1" t="str">
        <f ca="1">IFERROR(INDIRECT(ADDRESS(MATCH(A6599,'contribution par jour-semaine'!A:A,0),MATCH(B6599,'contribution par jour-semaine'!$1:$1,0),4,1,"contribution par jour-semaine")),"")</f>
        <v/>
      </c>
      <c r="D6599" s="4" t="str">
        <f>VLOOKUP(A6599,predictions!A:B,2,FALSE)</f>
        <v>22/06/2020</v>
      </c>
      <c r="E6599" s="4">
        <f t="shared" si="25"/>
        <v>44004</v>
      </c>
    </row>
    <row r="6600" spans="3:5" ht="13" x14ac:dyDescent="0.15">
      <c r="C6600" s="1" t="str">
        <f ca="1">IFERROR(INDIRECT(ADDRESS(MATCH(A6600,'contribution par jour-semaine'!A:A,0),MATCH(B6600,'contribution par jour-semaine'!$1:$1,0),4,1,"contribution par jour-semaine")),"")</f>
        <v/>
      </c>
      <c r="D6600" s="4" t="str">
        <f>VLOOKUP(A6600,predictions!A:B,2,FALSE)</f>
        <v>22/06/2020</v>
      </c>
      <c r="E6600" s="4">
        <f t="shared" si="25"/>
        <v>44004</v>
      </c>
    </row>
    <row r="6601" spans="3:5" ht="13" x14ac:dyDescent="0.15">
      <c r="C6601" s="1" t="str">
        <f ca="1">IFERROR(INDIRECT(ADDRESS(MATCH(A6601,'contribution par jour-semaine'!A:A,0),MATCH(B6601,'contribution par jour-semaine'!$1:$1,0),4,1,"contribution par jour-semaine")),"")</f>
        <v/>
      </c>
      <c r="D6601" s="4" t="str">
        <f>VLOOKUP(A6601,predictions!A:B,2,FALSE)</f>
        <v>22/06/2020</v>
      </c>
      <c r="E6601" s="4">
        <f t="shared" si="25"/>
        <v>44004</v>
      </c>
    </row>
    <row r="6602" spans="3:5" ht="13" x14ac:dyDescent="0.15">
      <c r="C6602" s="1" t="str">
        <f ca="1">IFERROR(INDIRECT(ADDRESS(MATCH(A6602,'contribution par jour-semaine'!A:A,0),MATCH(B6602,'contribution par jour-semaine'!$1:$1,0),4,1,"contribution par jour-semaine")),"")</f>
        <v/>
      </c>
      <c r="D6602" s="4" t="str">
        <f>VLOOKUP(A6602,predictions!A:B,2,FALSE)</f>
        <v>22/06/2020</v>
      </c>
      <c r="E6602" s="4">
        <f t="shared" si="25"/>
        <v>44004</v>
      </c>
    </row>
    <row r="6603" spans="3:5" ht="13" x14ac:dyDescent="0.15">
      <c r="C6603" s="1" t="str">
        <f ca="1">IFERROR(INDIRECT(ADDRESS(MATCH(A6603,'contribution par jour-semaine'!A:A,0),MATCH(B6603,'contribution par jour-semaine'!$1:$1,0),4,1,"contribution par jour-semaine")),"")</f>
        <v/>
      </c>
      <c r="D6603" s="4" t="str">
        <f>VLOOKUP(A6603,predictions!A:B,2,FALSE)</f>
        <v>22/06/2020</v>
      </c>
      <c r="E6603" s="4">
        <f t="shared" si="25"/>
        <v>44004</v>
      </c>
    </row>
    <row r="6604" spans="3:5" ht="13" x14ac:dyDescent="0.15">
      <c r="C6604" s="1" t="str">
        <f ca="1">IFERROR(INDIRECT(ADDRESS(MATCH(A6604,'contribution par jour-semaine'!A:A,0),MATCH(B6604,'contribution par jour-semaine'!$1:$1,0),4,1,"contribution par jour-semaine")),"")</f>
        <v/>
      </c>
      <c r="D6604" s="4" t="str">
        <f>VLOOKUP(A6604,predictions!A:B,2,FALSE)</f>
        <v>22/06/2020</v>
      </c>
      <c r="E6604" s="4">
        <f t="shared" si="25"/>
        <v>44004</v>
      </c>
    </row>
    <row r="6605" spans="3:5" ht="13" x14ac:dyDescent="0.15">
      <c r="C6605" s="1" t="str">
        <f ca="1">IFERROR(INDIRECT(ADDRESS(MATCH(A6605,'contribution par jour-semaine'!A:A,0),MATCH(B6605,'contribution par jour-semaine'!$1:$1,0),4,1,"contribution par jour-semaine")),"")</f>
        <v/>
      </c>
      <c r="D6605" s="4" t="str">
        <f>VLOOKUP(A6605,predictions!A:B,2,FALSE)</f>
        <v>22/06/2020</v>
      </c>
      <c r="E6605" s="4">
        <f t="shared" si="25"/>
        <v>44004</v>
      </c>
    </row>
    <row r="6606" spans="3:5" ht="13" x14ac:dyDescent="0.15">
      <c r="C6606" s="1" t="str">
        <f ca="1">IFERROR(INDIRECT(ADDRESS(MATCH(A6606,'contribution par jour-semaine'!A:A,0),MATCH(B6606,'contribution par jour-semaine'!$1:$1,0),4,1,"contribution par jour-semaine")),"")</f>
        <v/>
      </c>
      <c r="D6606" s="4" t="str">
        <f>VLOOKUP(A6606,predictions!A:B,2,FALSE)</f>
        <v>22/06/2020</v>
      </c>
      <c r="E6606" s="4">
        <f t="shared" si="25"/>
        <v>44004</v>
      </c>
    </row>
    <row r="6607" spans="3:5" ht="13" x14ac:dyDescent="0.15">
      <c r="C6607" s="1" t="str">
        <f ca="1">IFERROR(INDIRECT(ADDRESS(MATCH(A6607,'contribution par jour-semaine'!A:A,0),MATCH(B6607,'contribution par jour-semaine'!$1:$1,0),4,1,"contribution par jour-semaine")),"")</f>
        <v/>
      </c>
      <c r="D6607" s="4" t="str">
        <f>VLOOKUP(A6607,predictions!A:B,2,FALSE)</f>
        <v>22/06/2020</v>
      </c>
      <c r="E6607" s="4">
        <f t="shared" si="25"/>
        <v>44004</v>
      </c>
    </row>
    <row r="6608" spans="3:5" ht="13" x14ac:dyDescent="0.15">
      <c r="C6608" s="1" t="str">
        <f ca="1">IFERROR(INDIRECT(ADDRESS(MATCH(A6608,'contribution par jour-semaine'!A:A,0),MATCH(B6608,'contribution par jour-semaine'!$1:$1,0),4,1,"contribution par jour-semaine")),"")</f>
        <v/>
      </c>
      <c r="D6608" s="4" t="str">
        <f>VLOOKUP(A6608,predictions!A:B,2,FALSE)</f>
        <v>22/06/2020</v>
      </c>
      <c r="E6608" s="4">
        <f t="shared" si="25"/>
        <v>44004</v>
      </c>
    </row>
    <row r="6609" spans="3:5" ht="13" x14ac:dyDescent="0.15">
      <c r="C6609" s="1" t="str">
        <f ca="1">IFERROR(INDIRECT(ADDRESS(MATCH(A6609,'contribution par jour-semaine'!A:A,0),MATCH(B6609,'contribution par jour-semaine'!$1:$1,0),4,1,"contribution par jour-semaine")),"")</f>
        <v/>
      </c>
      <c r="D6609" s="4" t="str">
        <f>VLOOKUP(A6609,predictions!A:B,2,FALSE)</f>
        <v>22/06/2020</v>
      </c>
      <c r="E6609" s="4">
        <f t="shared" si="25"/>
        <v>44004</v>
      </c>
    </row>
    <row r="6610" spans="3:5" ht="13" x14ac:dyDescent="0.15">
      <c r="C6610" s="1" t="str">
        <f ca="1">IFERROR(INDIRECT(ADDRESS(MATCH(A6610,'contribution par jour-semaine'!A:A,0),MATCH(B6610,'contribution par jour-semaine'!$1:$1,0),4,1,"contribution par jour-semaine")),"")</f>
        <v/>
      </c>
      <c r="D6610" s="4" t="str">
        <f>VLOOKUP(A6610,predictions!A:B,2,FALSE)</f>
        <v>22/06/2020</v>
      </c>
      <c r="E6610" s="4">
        <f t="shared" si="25"/>
        <v>44004</v>
      </c>
    </row>
    <row r="6611" spans="3:5" ht="13" x14ac:dyDescent="0.15">
      <c r="C6611" s="1" t="str">
        <f ca="1">IFERROR(INDIRECT(ADDRESS(MATCH(A6611,'contribution par jour-semaine'!A:A,0),MATCH(B6611,'contribution par jour-semaine'!$1:$1,0),4,1,"contribution par jour-semaine")),"")</f>
        <v/>
      </c>
      <c r="D6611" s="4" t="str">
        <f>VLOOKUP(A6611,predictions!A:B,2,FALSE)</f>
        <v>22/06/2020</v>
      </c>
      <c r="E6611" s="4">
        <f t="shared" si="25"/>
        <v>44004</v>
      </c>
    </row>
    <row r="6612" spans="3:5" ht="13" x14ac:dyDescent="0.15">
      <c r="C6612" s="1" t="str">
        <f ca="1">IFERROR(INDIRECT(ADDRESS(MATCH(A6612,'contribution par jour-semaine'!A:A,0),MATCH(B6612,'contribution par jour-semaine'!$1:$1,0),4,1,"contribution par jour-semaine")),"")</f>
        <v/>
      </c>
      <c r="D6612" s="4" t="str">
        <f>VLOOKUP(A6612,predictions!A:B,2,FALSE)</f>
        <v>22/06/2020</v>
      </c>
      <c r="E6612" s="4">
        <f t="shared" si="25"/>
        <v>44004</v>
      </c>
    </row>
    <row r="6613" spans="3:5" ht="13" x14ac:dyDescent="0.15">
      <c r="C6613" s="1" t="str">
        <f ca="1">IFERROR(INDIRECT(ADDRESS(MATCH(A6613,'contribution par jour-semaine'!A:A,0),MATCH(B6613,'contribution par jour-semaine'!$1:$1,0),4,1,"contribution par jour-semaine")),"")</f>
        <v/>
      </c>
      <c r="D6613" s="4" t="str">
        <f>VLOOKUP(A6613,predictions!A:B,2,FALSE)</f>
        <v>22/06/2020</v>
      </c>
      <c r="E6613" s="4">
        <f t="shared" si="25"/>
        <v>44004</v>
      </c>
    </row>
    <row r="6614" spans="3:5" ht="13" x14ac:dyDescent="0.15">
      <c r="C6614" s="1" t="str">
        <f ca="1">IFERROR(INDIRECT(ADDRESS(MATCH(A6614,'contribution par jour-semaine'!A:A,0),MATCH(B6614,'contribution par jour-semaine'!$1:$1,0),4,1,"contribution par jour-semaine")),"")</f>
        <v/>
      </c>
      <c r="D6614" s="4" t="str">
        <f>VLOOKUP(A6614,predictions!A:B,2,FALSE)</f>
        <v>22/06/2020</v>
      </c>
      <c r="E6614" s="4">
        <f t="shared" si="25"/>
        <v>44004</v>
      </c>
    </row>
    <row r="6615" spans="3:5" ht="13" x14ac:dyDescent="0.15">
      <c r="C6615" s="1" t="str">
        <f ca="1">IFERROR(INDIRECT(ADDRESS(MATCH(A6615,'contribution par jour-semaine'!A:A,0),MATCH(B6615,'contribution par jour-semaine'!$1:$1,0),4,1,"contribution par jour-semaine")),"")</f>
        <v/>
      </c>
      <c r="D6615" s="4" t="str">
        <f>VLOOKUP(A6615,predictions!A:B,2,FALSE)</f>
        <v>22/06/2020</v>
      </c>
      <c r="E6615" s="4">
        <f t="shared" si="25"/>
        <v>44004</v>
      </c>
    </row>
    <row r="6616" spans="3:5" ht="13" x14ac:dyDescent="0.15">
      <c r="C6616" s="1" t="str">
        <f ca="1">IFERROR(INDIRECT(ADDRESS(MATCH(A6616,'contribution par jour-semaine'!A:A,0),MATCH(B6616,'contribution par jour-semaine'!$1:$1,0),4,1,"contribution par jour-semaine")),"")</f>
        <v/>
      </c>
      <c r="D6616" s="4" t="str">
        <f>VLOOKUP(A6616,predictions!A:B,2,FALSE)</f>
        <v>22/06/2020</v>
      </c>
      <c r="E6616" s="4">
        <f t="shared" si="25"/>
        <v>44004</v>
      </c>
    </row>
    <row r="6617" spans="3:5" ht="13" x14ac:dyDescent="0.15">
      <c r="C6617" s="1" t="str">
        <f ca="1">IFERROR(INDIRECT(ADDRESS(MATCH(A6617,'contribution par jour-semaine'!A:A,0),MATCH(B6617,'contribution par jour-semaine'!$1:$1,0),4,1,"contribution par jour-semaine")),"")</f>
        <v/>
      </c>
      <c r="D6617" s="4" t="str">
        <f>VLOOKUP(A6617,predictions!A:B,2,FALSE)</f>
        <v>22/06/2020</v>
      </c>
      <c r="E6617" s="4">
        <f t="shared" si="25"/>
        <v>44004</v>
      </c>
    </row>
    <row r="6618" spans="3:5" ht="13" x14ac:dyDescent="0.15">
      <c r="C6618" s="1" t="str">
        <f ca="1">IFERROR(INDIRECT(ADDRESS(MATCH(A6618,'contribution par jour-semaine'!A:A,0),MATCH(B6618,'contribution par jour-semaine'!$1:$1,0),4,1,"contribution par jour-semaine")),"")</f>
        <v/>
      </c>
      <c r="D6618" s="4" t="str">
        <f>VLOOKUP(A6618,predictions!A:B,2,FALSE)</f>
        <v>22/06/2020</v>
      </c>
      <c r="E6618" s="4">
        <f t="shared" si="25"/>
        <v>44004</v>
      </c>
    </row>
    <row r="6619" spans="3:5" ht="13" x14ac:dyDescent="0.15">
      <c r="C6619" s="1" t="str">
        <f ca="1">IFERROR(INDIRECT(ADDRESS(MATCH(A6619,'contribution par jour-semaine'!A:A,0),MATCH(B6619,'contribution par jour-semaine'!$1:$1,0),4,1,"contribution par jour-semaine")),"")</f>
        <v/>
      </c>
      <c r="D6619" s="4" t="str">
        <f>VLOOKUP(A6619,predictions!A:B,2,FALSE)</f>
        <v>22/06/2020</v>
      </c>
      <c r="E6619" s="4">
        <f t="shared" si="25"/>
        <v>44004</v>
      </c>
    </row>
    <row r="6620" spans="3:5" ht="13" x14ac:dyDescent="0.15">
      <c r="C6620" s="1" t="str">
        <f ca="1">IFERROR(INDIRECT(ADDRESS(MATCH(A6620,'contribution par jour-semaine'!A:A,0),MATCH(B6620,'contribution par jour-semaine'!$1:$1,0),4,1,"contribution par jour-semaine")),"")</f>
        <v/>
      </c>
      <c r="D6620" s="4" t="str">
        <f>VLOOKUP(A6620,predictions!A:B,2,FALSE)</f>
        <v>22/06/2020</v>
      </c>
      <c r="E6620" s="4">
        <f t="shared" si="25"/>
        <v>44004</v>
      </c>
    </row>
    <row r="6621" spans="3:5" ht="13" x14ac:dyDescent="0.15">
      <c r="C6621" s="1" t="str">
        <f ca="1">IFERROR(INDIRECT(ADDRESS(MATCH(A6621,'contribution par jour-semaine'!A:A,0),MATCH(B6621,'contribution par jour-semaine'!$1:$1,0),4,1,"contribution par jour-semaine")),"")</f>
        <v/>
      </c>
      <c r="D6621" s="4" t="str">
        <f>VLOOKUP(A6621,predictions!A:B,2,FALSE)</f>
        <v>22/06/2020</v>
      </c>
      <c r="E6621" s="4">
        <f t="shared" si="25"/>
        <v>44004</v>
      </c>
    </row>
    <row r="6622" spans="3:5" ht="13" x14ac:dyDescent="0.15">
      <c r="C6622" s="1" t="str">
        <f ca="1">IFERROR(INDIRECT(ADDRESS(MATCH(A6622,'contribution par jour-semaine'!A:A,0),MATCH(B6622,'contribution par jour-semaine'!$1:$1,0),4,1,"contribution par jour-semaine")),"")</f>
        <v/>
      </c>
      <c r="D6622" s="4" t="str">
        <f>VLOOKUP(A6622,predictions!A:B,2,FALSE)</f>
        <v>22/06/2020</v>
      </c>
      <c r="E6622" s="4">
        <f t="shared" si="25"/>
        <v>44004</v>
      </c>
    </row>
    <row r="6623" spans="3:5" ht="13" x14ac:dyDescent="0.15">
      <c r="C6623" s="1" t="str">
        <f ca="1">IFERROR(INDIRECT(ADDRESS(MATCH(A6623,'contribution par jour-semaine'!A:A,0),MATCH(B6623,'contribution par jour-semaine'!$1:$1,0),4,1,"contribution par jour-semaine")),"")</f>
        <v/>
      </c>
      <c r="D6623" s="4" t="str">
        <f>VLOOKUP(A6623,predictions!A:B,2,FALSE)</f>
        <v>22/06/2020</v>
      </c>
      <c r="E6623" s="4">
        <f t="shared" si="25"/>
        <v>44004</v>
      </c>
    </row>
    <row r="6624" spans="3:5" ht="13" x14ac:dyDescent="0.15">
      <c r="C6624" s="1" t="str">
        <f ca="1">IFERROR(INDIRECT(ADDRESS(MATCH(A6624,'contribution par jour-semaine'!A:A,0),MATCH(B6624,'contribution par jour-semaine'!$1:$1,0),4,1,"contribution par jour-semaine")),"")</f>
        <v/>
      </c>
      <c r="D6624" s="4" t="str">
        <f>VLOOKUP(A6624,predictions!A:B,2,FALSE)</f>
        <v>22/06/2020</v>
      </c>
      <c r="E6624" s="4">
        <f t="shared" si="25"/>
        <v>44004</v>
      </c>
    </row>
    <row r="6625" spans="3:5" ht="13" x14ac:dyDescent="0.15">
      <c r="C6625" s="1" t="str">
        <f ca="1">IFERROR(INDIRECT(ADDRESS(MATCH(A6625,'contribution par jour-semaine'!A:A,0),MATCH(B6625,'contribution par jour-semaine'!$1:$1,0),4,1,"contribution par jour-semaine")),"")</f>
        <v/>
      </c>
      <c r="D6625" s="4" t="str">
        <f>VLOOKUP(A6625,predictions!A:B,2,FALSE)</f>
        <v>22/06/2020</v>
      </c>
      <c r="E6625" s="4">
        <f t="shared" si="25"/>
        <v>44004</v>
      </c>
    </row>
    <row r="6626" spans="3:5" ht="13" x14ac:dyDescent="0.15">
      <c r="C6626" s="1" t="str">
        <f ca="1">IFERROR(INDIRECT(ADDRESS(MATCH(A6626,'contribution par jour-semaine'!A:A,0),MATCH(B6626,'contribution par jour-semaine'!$1:$1,0),4,1,"contribution par jour-semaine")),"")</f>
        <v/>
      </c>
      <c r="D6626" s="4" t="str">
        <f>VLOOKUP(A6626,predictions!A:B,2,FALSE)</f>
        <v>22/06/2020</v>
      </c>
      <c r="E6626" s="4">
        <f t="shared" si="25"/>
        <v>44004</v>
      </c>
    </row>
    <row r="6627" spans="3:5" ht="13" x14ac:dyDescent="0.15">
      <c r="C6627" s="1" t="str">
        <f ca="1">IFERROR(INDIRECT(ADDRESS(MATCH(A6627,'contribution par jour-semaine'!A:A,0),MATCH(B6627,'contribution par jour-semaine'!$1:$1,0),4,1,"contribution par jour-semaine")),"")</f>
        <v/>
      </c>
      <c r="D6627" s="4" t="str">
        <f>VLOOKUP(A6627,predictions!A:B,2,FALSE)</f>
        <v>22/06/2020</v>
      </c>
      <c r="E6627" s="4">
        <f t="shared" si="25"/>
        <v>44004</v>
      </c>
    </row>
    <row r="6628" spans="3:5" ht="13" x14ac:dyDescent="0.15">
      <c r="C6628" s="1" t="str">
        <f ca="1">IFERROR(INDIRECT(ADDRESS(MATCH(A6628,'contribution par jour-semaine'!A:A,0),MATCH(B6628,'contribution par jour-semaine'!$1:$1,0),4,1,"contribution par jour-semaine")),"")</f>
        <v/>
      </c>
      <c r="D6628" s="4" t="str">
        <f>VLOOKUP(A6628,predictions!A:B,2,FALSE)</f>
        <v>22/06/2020</v>
      </c>
      <c r="E6628" s="4">
        <f t="shared" si="25"/>
        <v>44004</v>
      </c>
    </row>
    <row r="6629" spans="3:5" ht="13" x14ac:dyDescent="0.15">
      <c r="C6629" s="1" t="str">
        <f ca="1">IFERROR(INDIRECT(ADDRESS(MATCH(A6629,'contribution par jour-semaine'!A:A,0),MATCH(B6629,'contribution par jour-semaine'!$1:$1,0),4,1,"contribution par jour-semaine")),"")</f>
        <v/>
      </c>
      <c r="D6629" s="4" t="str">
        <f>VLOOKUP(A6629,predictions!A:B,2,FALSE)</f>
        <v>22/06/2020</v>
      </c>
      <c r="E6629" s="4">
        <f t="shared" si="25"/>
        <v>44004</v>
      </c>
    </row>
    <row r="6630" spans="3:5" ht="13" x14ac:dyDescent="0.15">
      <c r="C6630" s="1" t="str">
        <f ca="1">IFERROR(INDIRECT(ADDRESS(MATCH(A6630,'contribution par jour-semaine'!A:A,0),MATCH(B6630,'contribution par jour-semaine'!$1:$1,0),4,1,"contribution par jour-semaine")),"")</f>
        <v/>
      </c>
      <c r="D6630" s="4" t="str">
        <f>VLOOKUP(A6630,predictions!A:B,2,FALSE)</f>
        <v>22/06/2020</v>
      </c>
      <c r="E6630" s="4">
        <f t="shared" si="25"/>
        <v>44004</v>
      </c>
    </row>
    <row r="6631" spans="3:5" ht="13" x14ac:dyDescent="0.15">
      <c r="C6631" s="1" t="str">
        <f ca="1">IFERROR(INDIRECT(ADDRESS(MATCH(A6631,'contribution par jour-semaine'!A:A,0),MATCH(B6631,'contribution par jour-semaine'!$1:$1,0),4,1,"contribution par jour-semaine")),"")</f>
        <v/>
      </c>
      <c r="D6631" s="4" t="str">
        <f>VLOOKUP(A6631,predictions!A:B,2,FALSE)</f>
        <v>22/06/2020</v>
      </c>
      <c r="E6631" s="4">
        <f t="shared" si="25"/>
        <v>44004</v>
      </c>
    </row>
    <row r="6632" spans="3:5" ht="13" x14ac:dyDescent="0.15">
      <c r="C6632" s="1" t="str">
        <f ca="1">IFERROR(INDIRECT(ADDRESS(MATCH(A6632,'contribution par jour-semaine'!A:A,0),MATCH(B6632,'contribution par jour-semaine'!$1:$1,0),4,1,"contribution par jour-semaine")),"")</f>
        <v/>
      </c>
      <c r="D6632" s="4" t="str">
        <f>VLOOKUP(A6632,predictions!A:B,2,FALSE)</f>
        <v>22/06/2020</v>
      </c>
      <c r="E6632" s="4">
        <f t="shared" ref="E6632:E6886" si="26">DATE(RIGHT(D6632,4),MID(D6632,4,2),LEFT(D6632,2))</f>
        <v>44004</v>
      </c>
    </row>
    <row r="6633" spans="3:5" ht="13" x14ac:dyDescent="0.15">
      <c r="C6633" s="1" t="str">
        <f ca="1">IFERROR(INDIRECT(ADDRESS(MATCH(A6633,'contribution par jour-semaine'!A:A,0),MATCH(B6633,'contribution par jour-semaine'!$1:$1,0),4,1,"contribution par jour-semaine")),"")</f>
        <v/>
      </c>
      <c r="D6633" s="4" t="str">
        <f>VLOOKUP(A6633,predictions!A:B,2,FALSE)</f>
        <v>22/06/2020</v>
      </c>
      <c r="E6633" s="4">
        <f t="shared" si="26"/>
        <v>44004</v>
      </c>
    </row>
    <row r="6634" spans="3:5" ht="13" x14ac:dyDescent="0.15">
      <c r="C6634" s="1" t="str">
        <f ca="1">IFERROR(INDIRECT(ADDRESS(MATCH(A6634,'contribution par jour-semaine'!A:A,0),MATCH(B6634,'contribution par jour-semaine'!$1:$1,0),4,1,"contribution par jour-semaine")),"")</f>
        <v/>
      </c>
      <c r="D6634" s="4" t="str">
        <f>VLOOKUP(A6634,predictions!A:B,2,FALSE)</f>
        <v>22/06/2020</v>
      </c>
      <c r="E6634" s="4">
        <f t="shared" si="26"/>
        <v>44004</v>
      </c>
    </row>
    <row r="6635" spans="3:5" ht="13" x14ac:dyDescent="0.15">
      <c r="C6635" s="1" t="str">
        <f ca="1">IFERROR(INDIRECT(ADDRESS(MATCH(A6635,'contribution par jour-semaine'!A:A,0),MATCH(B6635,'contribution par jour-semaine'!$1:$1,0),4,1,"contribution par jour-semaine")),"")</f>
        <v/>
      </c>
      <c r="D6635" s="4" t="str">
        <f>VLOOKUP(A6635,predictions!A:B,2,FALSE)</f>
        <v>22/06/2020</v>
      </c>
      <c r="E6635" s="4">
        <f t="shared" si="26"/>
        <v>44004</v>
      </c>
    </row>
    <row r="6636" spans="3:5" ht="13" x14ac:dyDescent="0.15">
      <c r="C6636" s="1" t="str">
        <f ca="1">IFERROR(INDIRECT(ADDRESS(MATCH(A6636,'contribution par jour-semaine'!A:A,0),MATCH(B6636,'contribution par jour-semaine'!$1:$1,0),4,1,"contribution par jour-semaine")),"")</f>
        <v/>
      </c>
      <c r="D6636" s="4" t="str">
        <f>VLOOKUP(A6636,predictions!A:B,2,FALSE)</f>
        <v>22/06/2020</v>
      </c>
      <c r="E6636" s="4">
        <f t="shared" si="26"/>
        <v>44004</v>
      </c>
    </row>
    <row r="6637" spans="3:5" ht="13" x14ac:dyDescent="0.15">
      <c r="C6637" s="1" t="str">
        <f ca="1">IFERROR(INDIRECT(ADDRESS(MATCH(A6637,'contribution par jour-semaine'!A:A,0),MATCH(B6637,'contribution par jour-semaine'!$1:$1,0),4,1,"contribution par jour-semaine")),"")</f>
        <v/>
      </c>
      <c r="D6637" s="4" t="str">
        <f>VLOOKUP(A6637,predictions!A:B,2,FALSE)</f>
        <v>22/06/2020</v>
      </c>
      <c r="E6637" s="4">
        <f t="shared" si="26"/>
        <v>44004</v>
      </c>
    </row>
    <row r="6638" spans="3:5" ht="13" x14ac:dyDescent="0.15">
      <c r="C6638" s="1" t="str">
        <f ca="1">IFERROR(INDIRECT(ADDRESS(MATCH(A6638,'contribution par jour-semaine'!A:A,0),MATCH(B6638,'contribution par jour-semaine'!$1:$1,0),4,1,"contribution par jour-semaine")),"")</f>
        <v/>
      </c>
      <c r="D6638" s="4" t="str">
        <f>VLOOKUP(A6638,predictions!A:B,2,FALSE)</f>
        <v>22/06/2020</v>
      </c>
      <c r="E6638" s="4">
        <f t="shared" si="26"/>
        <v>44004</v>
      </c>
    </row>
    <row r="6639" spans="3:5" ht="13" x14ac:dyDescent="0.15">
      <c r="C6639" s="1" t="str">
        <f ca="1">IFERROR(INDIRECT(ADDRESS(MATCH(A6639,'contribution par jour-semaine'!A:A,0),MATCH(B6639,'contribution par jour-semaine'!$1:$1,0),4,1,"contribution par jour-semaine")),"")</f>
        <v/>
      </c>
      <c r="D6639" s="4" t="str">
        <f>VLOOKUP(A6639,predictions!A:B,2,FALSE)</f>
        <v>22/06/2020</v>
      </c>
      <c r="E6639" s="4">
        <f t="shared" si="26"/>
        <v>44004</v>
      </c>
    </row>
    <row r="6640" spans="3:5" ht="13" x14ac:dyDescent="0.15">
      <c r="C6640" s="1" t="str">
        <f ca="1">IFERROR(INDIRECT(ADDRESS(MATCH(A6640,'contribution par jour-semaine'!A:A,0),MATCH(B6640,'contribution par jour-semaine'!$1:$1,0),4,1,"contribution par jour-semaine")),"")</f>
        <v/>
      </c>
      <c r="D6640" s="4" t="str">
        <f>VLOOKUP(A6640,predictions!A:B,2,FALSE)</f>
        <v>22/06/2020</v>
      </c>
      <c r="E6640" s="4">
        <f t="shared" si="26"/>
        <v>44004</v>
      </c>
    </row>
    <row r="6641" spans="3:5" ht="13" x14ac:dyDescent="0.15">
      <c r="C6641" s="1" t="str">
        <f ca="1">IFERROR(INDIRECT(ADDRESS(MATCH(A6641,'contribution par jour-semaine'!A:A,0),MATCH(B6641,'contribution par jour-semaine'!$1:$1,0),4,1,"contribution par jour-semaine")),"")</f>
        <v/>
      </c>
      <c r="D6641" s="4" t="str">
        <f>VLOOKUP(A6641,predictions!A:B,2,FALSE)</f>
        <v>22/06/2020</v>
      </c>
      <c r="E6641" s="4">
        <f t="shared" si="26"/>
        <v>44004</v>
      </c>
    </row>
    <row r="6642" spans="3:5" ht="13" x14ac:dyDescent="0.15">
      <c r="C6642" s="1" t="str">
        <f ca="1">IFERROR(INDIRECT(ADDRESS(MATCH(A6642,'contribution par jour-semaine'!A:A,0),MATCH(B6642,'contribution par jour-semaine'!$1:$1,0),4,1,"contribution par jour-semaine")),"")</f>
        <v/>
      </c>
      <c r="D6642" s="4" t="str">
        <f>VLOOKUP(A6642,predictions!A:B,2,FALSE)</f>
        <v>22/06/2020</v>
      </c>
      <c r="E6642" s="4">
        <f t="shared" si="26"/>
        <v>44004</v>
      </c>
    </row>
    <row r="6643" spans="3:5" ht="13" x14ac:dyDescent="0.15">
      <c r="C6643" s="1" t="str">
        <f ca="1">IFERROR(INDIRECT(ADDRESS(MATCH(A6643,'contribution par jour-semaine'!A:A,0),MATCH(B6643,'contribution par jour-semaine'!$1:$1,0),4,1,"contribution par jour-semaine")),"")</f>
        <v/>
      </c>
      <c r="D6643" s="4" t="str">
        <f>VLOOKUP(A6643,predictions!A:B,2,FALSE)</f>
        <v>22/06/2020</v>
      </c>
      <c r="E6643" s="4">
        <f t="shared" si="26"/>
        <v>44004</v>
      </c>
    </row>
    <row r="6644" spans="3:5" ht="13" x14ac:dyDescent="0.15">
      <c r="C6644" s="1" t="str">
        <f ca="1">IFERROR(INDIRECT(ADDRESS(MATCH(A6644,'contribution par jour-semaine'!A:A,0),MATCH(B6644,'contribution par jour-semaine'!$1:$1,0),4,1,"contribution par jour-semaine")),"")</f>
        <v/>
      </c>
      <c r="D6644" s="4" t="str">
        <f>VLOOKUP(A6644,predictions!A:B,2,FALSE)</f>
        <v>22/06/2020</v>
      </c>
      <c r="E6644" s="4">
        <f t="shared" si="26"/>
        <v>44004</v>
      </c>
    </row>
    <row r="6645" spans="3:5" ht="13" x14ac:dyDescent="0.15">
      <c r="C6645" s="1" t="str">
        <f ca="1">IFERROR(INDIRECT(ADDRESS(MATCH(A6645,'contribution par jour-semaine'!A:A,0),MATCH(B6645,'contribution par jour-semaine'!$1:$1,0),4,1,"contribution par jour-semaine")),"")</f>
        <v/>
      </c>
      <c r="D6645" s="4" t="str">
        <f>VLOOKUP(A6645,predictions!A:B,2,FALSE)</f>
        <v>22/06/2020</v>
      </c>
      <c r="E6645" s="4">
        <f t="shared" si="26"/>
        <v>44004</v>
      </c>
    </row>
    <row r="6646" spans="3:5" ht="13" x14ac:dyDescent="0.15">
      <c r="C6646" s="1" t="str">
        <f ca="1">IFERROR(INDIRECT(ADDRESS(MATCH(A6646,'contribution par jour-semaine'!A:A,0),MATCH(B6646,'contribution par jour-semaine'!$1:$1,0),4,1,"contribution par jour-semaine")),"")</f>
        <v/>
      </c>
      <c r="D6646" s="4" t="str">
        <f>VLOOKUP(A6646,predictions!A:B,2,FALSE)</f>
        <v>22/06/2020</v>
      </c>
      <c r="E6646" s="4">
        <f t="shared" si="26"/>
        <v>44004</v>
      </c>
    </row>
    <row r="6647" spans="3:5" ht="13" x14ac:dyDescent="0.15">
      <c r="C6647" s="1" t="str">
        <f ca="1">IFERROR(INDIRECT(ADDRESS(MATCH(A6647,'contribution par jour-semaine'!A:A,0),MATCH(B6647,'contribution par jour-semaine'!$1:$1,0),4,1,"contribution par jour-semaine")),"")</f>
        <v/>
      </c>
      <c r="D6647" s="4" t="str">
        <f>VLOOKUP(A6647,predictions!A:B,2,FALSE)</f>
        <v>22/06/2020</v>
      </c>
      <c r="E6647" s="4">
        <f t="shared" si="26"/>
        <v>44004</v>
      </c>
    </row>
    <row r="6648" spans="3:5" ht="13" x14ac:dyDescent="0.15">
      <c r="C6648" s="1" t="str">
        <f ca="1">IFERROR(INDIRECT(ADDRESS(MATCH(A6648,'contribution par jour-semaine'!A:A,0),MATCH(B6648,'contribution par jour-semaine'!$1:$1,0),4,1,"contribution par jour-semaine")),"")</f>
        <v/>
      </c>
      <c r="D6648" s="4" t="str">
        <f>VLOOKUP(A6648,predictions!A:B,2,FALSE)</f>
        <v>22/06/2020</v>
      </c>
      <c r="E6648" s="4">
        <f t="shared" si="26"/>
        <v>44004</v>
      </c>
    </row>
    <row r="6649" spans="3:5" ht="13" x14ac:dyDescent="0.15">
      <c r="C6649" s="1" t="str">
        <f ca="1">IFERROR(INDIRECT(ADDRESS(MATCH(A6649,'contribution par jour-semaine'!A:A,0),MATCH(B6649,'contribution par jour-semaine'!$1:$1,0),4,1,"contribution par jour-semaine")),"")</f>
        <v/>
      </c>
      <c r="D6649" s="4" t="str">
        <f>VLOOKUP(A6649,predictions!A:B,2,FALSE)</f>
        <v>22/06/2020</v>
      </c>
      <c r="E6649" s="4">
        <f t="shared" si="26"/>
        <v>44004</v>
      </c>
    </row>
    <row r="6650" spans="3:5" ht="13" x14ac:dyDescent="0.15">
      <c r="C6650" s="1" t="str">
        <f ca="1">IFERROR(INDIRECT(ADDRESS(MATCH(A6650,'contribution par jour-semaine'!A:A,0),MATCH(B6650,'contribution par jour-semaine'!$1:$1,0),4,1,"contribution par jour-semaine")),"")</f>
        <v/>
      </c>
      <c r="D6650" s="4" t="str">
        <f>VLOOKUP(A6650,predictions!A:B,2,FALSE)</f>
        <v>22/06/2020</v>
      </c>
      <c r="E6650" s="4">
        <f t="shared" si="26"/>
        <v>44004</v>
      </c>
    </row>
    <row r="6651" spans="3:5" ht="13" x14ac:dyDescent="0.15">
      <c r="C6651" s="1" t="str">
        <f ca="1">IFERROR(INDIRECT(ADDRESS(MATCH(A6651,'contribution par jour-semaine'!A:A,0),MATCH(B6651,'contribution par jour-semaine'!$1:$1,0),4,1,"contribution par jour-semaine")),"")</f>
        <v/>
      </c>
      <c r="D6651" s="4" t="str">
        <f>VLOOKUP(A6651,predictions!A:B,2,FALSE)</f>
        <v>22/06/2020</v>
      </c>
      <c r="E6651" s="4">
        <f t="shared" si="26"/>
        <v>44004</v>
      </c>
    </row>
    <row r="6652" spans="3:5" ht="13" x14ac:dyDescent="0.15">
      <c r="C6652" s="1" t="str">
        <f ca="1">IFERROR(INDIRECT(ADDRESS(MATCH(A6652,'contribution par jour-semaine'!A:A,0),MATCH(B6652,'contribution par jour-semaine'!$1:$1,0),4,1,"contribution par jour-semaine")),"")</f>
        <v/>
      </c>
      <c r="D6652" s="4" t="str">
        <f>VLOOKUP(A6652,predictions!A:B,2,FALSE)</f>
        <v>22/06/2020</v>
      </c>
      <c r="E6652" s="4">
        <f t="shared" si="26"/>
        <v>44004</v>
      </c>
    </row>
    <row r="6653" spans="3:5" ht="13" x14ac:dyDescent="0.15">
      <c r="C6653" s="1" t="str">
        <f ca="1">IFERROR(INDIRECT(ADDRESS(MATCH(A6653,'contribution par jour-semaine'!A:A,0),MATCH(B6653,'contribution par jour-semaine'!$1:$1,0),4,1,"contribution par jour-semaine")),"")</f>
        <v/>
      </c>
      <c r="D6653" s="4" t="str">
        <f>VLOOKUP(A6653,predictions!A:B,2,FALSE)</f>
        <v>22/06/2020</v>
      </c>
      <c r="E6653" s="4">
        <f t="shared" si="26"/>
        <v>44004</v>
      </c>
    </row>
    <row r="6654" spans="3:5" ht="13" x14ac:dyDescent="0.15">
      <c r="C6654" s="1" t="str">
        <f ca="1">IFERROR(INDIRECT(ADDRESS(MATCH(A6654,'contribution par jour-semaine'!A:A,0),MATCH(B6654,'contribution par jour-semaine'!$1:$1,0),4,1,"contribution par jour-semaine")),"")</f>
        <v/>
      </c>
      <c r="D6654" s="4" t="str">
        <f>VLOOKUP(A6654,predictions!A:B,2,FALSE)</f>
        <v>22/06/2020</v>
      </c>
      <c r="E6654" s="4">
        <f t="shared" si="26"/>
        <v>44004</v>
      </c>
    </row>
    <row r="6655" spans="3:5" ht="13" x14ac:dyDescent="0.15">
      <c r="C6655" s="1" t="str">
        <f ca="1">IFERROR(INDIRECT(ADDRESS(MATCH(A6655,'contribution par jour-semaine'!A:A,0),MATCH(B6655,'contribution par jour-semaine'!$1:$1,0),4,1,"contribution par jour-semaine")),"")</f>
        <v/>
      </c>
      <c r="D6655" s="4" t="str">
        <f>VLOOKUP(A6655,predictions!A:B,2,FALSE)</f>
        <v>22/06/2020</v>
      </c>
      <c r="E6655" s="4">
        <f t="shared" si="26"/>
        <v>44004</v>
      </c>
    </row>
    <row r="6656" spans="3:5" ht="13" x14ac:dyDescent="0.15">
      <c r="C6656" s="1" t="str">
        <f ca="1">IFERROR(INDIRECT(ADDRESS(MATCH(A6656,'contribution par jour-semaine'!A:A,0),MATCH(B6656,'contribution par jour-semaine'!$1:$1,0),4,1,"contribution par jour-semaine")),"")</f>
        <v/>
      </c>
      <c r="D6656" s="4" t="str">
        <f>VLOOKUP(A6656,predictions!A:B,2,FALSE)</f>
        <v>22/06/2020</v>
      </c>
      <c r="E6656" s="4">
        <f t="shared" si="26"/>
        <v>44004</v>
      </c>
    </row>
    <row r="6657" spans="3:5" ht="13" x14ac:dyDescent="0.15">
      <c r="C6657" s="1" t="str">
        <f ca="1">IFERROR(INDIRECT(ADDRESS(MATCH(A6657,'contribution par jour-semaine'!A:A,0),MATCH(B6657,'contribution par jour-semaine'!$1:$1,0),4,1,"contribution par jour-semaine")),"")</f>
        <v/>
      </c>
      <c r="D6657" s="4" t="str">
        <f>VLOOKUP(A6657,predictions!A:B,2,FALSE)</f>
        <v>22/06/2020</v>
      </c>
      <c r="E6657" s="4">
        <f t="shared" si="26"/>
        <v>44004</v>
      </c>
    </row>
    <row r="6658" spans="3:5" ht="13" x14ac:dyDescent="0.15">
      <c r="C6658" s="1" t="str">
        <f ca="1">IFERROR(INDIRECT(ADDRESS(MATCH(A6658,'contribution par jour-semaine'!A:A,0),MATCH(B6658,'contribution par jour-semaine'!$1:$1,0),4,1,"contribution par jour-semaine")),"")</f>
        <v/>
      </c>
      <c r="D6658" s="4" t="str">
        <f>VLOOKUP(A6658,predictions!A:B,2,FALSE)</f>
        <v>22/06/2020</v>
      </c>
      <c r="E6658" s="4">
        <f t="shared" si="26"/>
        <v>44004</v>
      </c>
    </row>
    <row r="6659" spans="3:5" ht="13" x14ac:dyDescent="0.15">
      <c r="C6659" s="1" t="str">
        <f ca="1">IFERROR(INDIRECT(ADDRESS(MATCH(A6659,'contribution par jour-semaine'!A:A,0),MATCH(B6659,'contribution par jour-semaine'!$1:$1,0),4,1,"contribution par jour-semaine")),"")</f>
        <v/>
      </c>
      <c r="D6659" s="4" t="str">
        <f>VLOOKUP(A6659,predictions!A:B,2,FALSE)</f>
        <v>22/06/2020</v>
      </c>
      <c r="E6659" s="4">
        <f t="shared" si="26"/>
        <v>44004</v>
      </c>
    </row>
    <row r="6660" spans="3:5" ht="13" x14ac:dyDescent="0.15">
      <c r="C6660" s="1" t="str">
        <f ca="1">IFERROR(INDIRECT(ADDRESS(MATCH(A6660,'contribution par jour-semaine'!A:A,0),MATCH(B6660,'contribution par jour-semaine'!$1:$1,0),4,1,"contribution par jour-semaine")),"")</f>
        <v/>
      </c>
      <c r="D6660" s="4" t="str">
        <f>VLOOKUP(A6660,predictions!A:B,2,FALSE)</f>
        <v>22/06/2020</v>
      </c>
      <c r="E6660" s="4">
        <f t="shared" si="26"/>
        <v>44004</v>
      </c>
    </row>
    <row r="6661" spans="3:5" ht="13" x14ac:dyDescent="0.15">
      <c r="C6661" s="1" t="str">
        <f ca="1">IFERROR(INDIRECT(ADDRESS(MATCH(A6661,'contribution par jour-semaine'!A:A,0),MATCH(B6661,'contribution par jour-semaine'!$1:$1,0),4,1,"contribution par jour-semaine")),"")</f>
        <v/>
      </c>
      <c r="D6661" s="4" t="str">
        <f>VLOOKUP(A6661,predictions!A:B,2,FALSE)</f>
        <v>22/06/2020</v>
      </c>
      <c r="E6661" s="4">
        <f t="shared" si="26"/>
        <v>44004</v>
      </c>
    </row>
    <row r="6662" spans="3:5" ht="13" x14ac:dyDescent="0.15">
      <c r="C6662" s="1" t="str">
        <f ca="1">IFERROR(INDIRECT(ADDRESS(MATCH(A6662,'contribution par jour-semaine'!A:A,0),MATCH(B6662,'contribution par jour-semaine'!$1:$1,0),4,1,"contribution par jour-semaine")),"")</f>
        <v/>
      </c>
      <c r="D6662" s="4" t="str">
        <f>VLOOKUP(A6662,predictions!A:B,2,FALSE)</f>
        <v>22/06/2020</v>
      </c>
      <c r="E6662" s="4">
        <f t="shared" si="26"/>
        <v>44004</v>
      </c>
    </row>
    <row r="6663" spans="3:5" ht="13" x14ac:dyDescent="0.15">
      <c r="C6663" s="1" t="str">
        <f ca="1">IFERROR(INDIRECT(ADDRESS(MATCH(A6663,'contribution par jour-semaine'!A:A,0),MATCH(B6663,'contribution par jour-semaine'!$1:$1,0),4,1,"contribution par jour-semaine")),"")</f>
        <v/>
      </c>
      <c r="D6663" s="4" t="str">
        <f>VLOOKUP(A6663,predictions!A:B,2,FALSE)</f>
        <v>22/06/2020</v>
      </c>
      <c r="E6663" s="4">
        <f t="shared" si="26"/>
        <v>44004</v>
      </c>
    </row>
    <row r="6664" spans="3:5" ht="13" x14ac:dyDescent="0.15">
      <c r="C6664" s="1" t="str">
        <f ca="1">IFERROR(INDIRECT(ADDRESS(MATCH(A6664,'contribution par jour-semaine'!A:A,0),MATCH(B6664,'contribution par jour-semaine'!$1:$1,0),4,1,"contribution par jour-semaine")),"")</f>
        <v/>
      </c>
      <c r="D6664" s="4" t="str">
        <f>VLOOKUP(A6664,predictions!A:B,2,FALSE)</f>
        <v>22/06/2020</v>
      </c>
      <c r="E6664" s="4">
        <f t="shared" si="26"/>
        <v>44004</v>
      </c>
    </row>
    <row r="6665" spans="3:5" ht="13" x14ac:dyDescent="0.15">
      <c r="C6665" s="1" t="str">
        <f ca="1">IFERROR(INDIRECT(ADDRESS(MATCH(A6665,'contribution par jour-semaine'!A:A,0),MATCH(B6665,'contribution par jour-semaine'!$1:$1,0),4,1,"contribution par jour-semaine")),"")</f>
        <v/>
      </c>
      <c r="D6665" s="4" t="str">
        <f>VLOOKUP(A6665,predictions!A:B,2,FALSE)</f>
        <v>22/06/2020</v>
      </c>
      <c r="E6665" s="4">
        <f t="shared" si="26"/>
        <v>44004</v>
      </c>
    </row>
    <row r="6666" spans="3:5" ht="13" x14ac:dyDescent="0.15">
      <c r="C6666" s="1" t="str">
        <f ca="1">IFERROR(INDIRECT(ADDRESS(MATCH(A6666,'contribution par jour-semaine'!A:A,0),MATCH(B6666,'contribution par jour-semaine'!$1:$1,0),4,1,"contribution par jour-semaine")),"")</f>
        <v/>
      </c>
      <c r="D6666" s="4" t="str">
        <f>VLOOKUP(A6666,predictions!A:B,2,FALSE)</f>
        <v>22/06/2020</v>
      </c>
      <c r="E6666" s="4">
        <f t="shared" si="26"/>
        <v>44004</v>
      </c>
    </row>
    <row r="6667" spans="3:5" ht="13" x14ac:dyDescent="0.15">
      <c r="C6667" s="1" t="str">
        <f ca="1">IFERROR(INDIRECT(ADDRESS(MATCH(A6667,'contribution par jour-semaine'!A:A,0),MATCH(B6667,'contribution par jour-semaine'!$1:$1,0),4,1,"contribution par jour-semaine")),"")</f>
        <v/>
      </c>
      <c r="D6667" s="4" t="str">
        <f>VLOOKUP(A6667,predictions!A:B,2,FALSE)</f>
        <v>22/06/2020</v>
      </c>
      <c r="E6667" s="4">
        <f t="shared" si="26"/>
        <v>44004</v>
      </c>
    </row>
    <row r="6668" spans="3:5" ht="13" x14ac:dyDescent="0.15">
      <c r="C6668" s="1" t="str">
        <f ca="1">IFERROR(INDIRECT(ADDRESS(MATCH(A6668,'contribution par jour-semaine'!A:A,0),MATCH(B6668,'contribution par jour-semaine'!$1:$1,0),4,1,"contribution par jour-semaine")),"")</f>
        <v/>
      </c>
      <c r="D6668" s="4" t="str">
        <f>VLOOKUP(A6668,predictions!A:B,2,FALSE)</f>
        <v>22/06/2020</v>
      </c>
      <c r="E6668" s="4">
        <f t="shared" si="26"/>
        <v>44004</v>
      </c>
    </row>
    <row r="6669" spans="3:5" ht="13" x14ac:dyDescent="0.15">
      <c r="C6669" s="1" t="str">
        <f ca="1">IFERROR(INDIRECT(ADDRESS(MATCH(A6669,'contribution par jour-semaine'!A:A,0),MATCH(B6669,'contribution par jour-semaine'!$1:$1,0),4,1,"contribution par jour-semaine")),"")</f>
        <v/>
      </c>
      <c r="D6669" s="4" t="str">
        <f>VLOOKUP(A6669,predictions!A:B,2,FALSE)</f>
        <v>22/06/2020</v>
      </c>
      <c r="E6669" s="4">
        <f t="shared" si="26"/>
        <v>44004</v>
      </c>
    </row>
    <row r="6670" spans="3:5" ht="13" x14ac:dyDescent="0.15">
      <c r="C6670" s="1" t="str">
        <f ca="1">IFERROR(INDIRECT(ADDRESS(MATCH(A6670,'contribution par jour-semaine'!A:A,0),MATCH(B6670,'contribution par jour-semaine'!$1:$1,0),4,1,"contribution par jour-semaine")),"")</f>
        <v/>
      </c>
      <c r="D6670" s="4" t="str">
        <f>VLOOKUP(A6670,predictions!A:B,2,FALSE)</f>
        <v>22/06/2020</v>
      </c>
      <c r="E6670" s="4">
        <f t="shared" si="26"/>
        <v>44004</v>
      </c>
    </row>
    <row r="6671" spans="3:5" ht="13" x14ac:dyDescent="0.15">
      <c r="C6671" s="1" t="str">
        <f ca="1">IFERROR(INDIRECT(ADDRESS(MATCH(A6671,'contribution par jour-semaine'!A:A,0),MATCH(B6671,'contribution par jour-semaine'!$1:$1,0),4,1,"contribution par jour-semaine")),"")</f>
        <v/>
      </c>
      <c r="D6671" s="4" t="str">
        <f>VLOOKUP(A6671,predictions!A:B,2,FALSE)</f>
        <v>22/06/2020</v>
      </c>
      <c r="E6671" s="4">
        <f t="shared" si="26"/>
        <v>44004</v>
      </c>
    </row>
    <row r="6672" spans="3:5" ht="13" x14ac:dyDescent="0.15">
      <c r="C6672" s="1" t="str">
        <f ca="1">IFERROR(INDIRECT(ADDRESS(MATCH(A6672,'contribution par jour-semaine'!A:A,0),MATCH(B6672,'contribution par jour-semaine'!$1:$1,0),4,1,"contribution par jour-semaine")),"")</f>
        <v/>
      </c>
      <c r="D6672" s="4" t="str">
        <f>VLOOKUP(A6672,predictions!A:B,2,FALSE)</f>
        <v>22/06/2020</v>
      </c>
      <c r="E6672" s="4">
        <f t="shared" si="26"/>
        <v>44004</v>
      </c>
    </row>
    <row r="6673" spans="3:5" ht="13" x14ac:dyDescent="0.15">
      <c r="C6673" s="1" t="str">
        <f ca="1">IFERROR(INDIRECT(ADDRESS(MATCH(A6673,'contribution par jour-semaine'!A:A,0),MATCH(B6673,'contribution par jour-semaine'!$1:$1,0),4,1,"contribution par jour-semaine")),"")</f>
        <v/>
      </c>
      <c r="D6673" s="4" t="str">
        <f>VLOOKUP(A6673,predictions!A:B,2,FALSE)</f>
        <v>22/06/2020</v>
      </c>
      <c r="E6673" s="4">
        <f t="shared" si="26"/>
        <v>44004</v>
      </c>
    </row>
    <row r="6674" spans="3:5" ht="13" x14ac:dyDescent="0.15">
      <c r="C6674" s="1" t="str">
        <f ca="1">IFERROR(INDIRECT(ADDRESS(MATCH(A6674,'contribution par jour-semaine'!A:A,0),MATCH(B6674,'contribution par jour-semaine'!$1:$1,0),4,1,"contribution par jour-semaine")),"")</f>
        <v/>
      </c>
      <c r="D6674" s="4" t="str">
        <f>VLOOKUP(A6674,predictions!A:B,2,FALSE)</f>
        <v>22/06/2020</v>
      </c>
      <c r="E6674" s="4">
        <f t="shared" si="26"/>
        <v>44004</v>
      </c>
    </row>
    <row r="6675" spans="3:5" ht="13" x14ac:dyDescent="0.15">
      <c r="C6675" s="1" t="str">
        <f ca="1">IFERROR(INDIRECT(ADDRESS(MATCH(A6675,'contribution par jour-semaine'!A:A,0),MATCH(B6675,'contribution par jour-semaine'!$1:$1,0),4,1,"contribution par jour-semaine")),"")</f>
        <v/>
      </c>
      <c r="D6675" s="4" t="str">
        <f>VLOOKUP(A6675,predictions!A:B,2,FALSE)</f>
        <v>22/06/2020</v>
      </c>
      <c r="E6675" s="4">
        <f t="shared" si="26"/>
        <v>44004</v>
      </c>
    </row>
    <row r="6676" spans="3:5" ht="13" x14ac:dyDescent="0.15">
      <c r="C6676" s="1" t="str">
        <f ca="1">IFERROR(INDIRECT(ADDRESS(MATCH(A6676,'contribution par jour-semaine'!A:A,0),MATCH(B6676,'contribution par jour-semaine'!$1:$1,0),4,1,"contribution par jour-semaine")),"")</f>
        <v/>
      </c>
      <c r="D6676" s="4" t="str">
        <f>VLOOKUP(A6676,predictions!A:B,2,FALSE)</f>
        <v>22/06/2020</v>
      </c>
      <c r="E6676" s="4">
        <f t="shared" si="26"/>
        <v>44004</v>
      </c>
    </row>
    <row r="6677" spans="3:5" ht="13" x14ac:dyDescent="0.15">
      <c r="C6677" s="1" t="str">
        <f ca="1">IFERROR(INDIRECT(ADDRESS(MATCH(A6677,'contribution par jour-semaine'!A:A,0),MATCH(B6677,'contribution par jour-semaine'!$1:$1,0),4,1,"contribution par jour-semaine")),"")</f>
        <v/>
      </c>
      <c r="D6677" s="4" t="str">
        <f>VLOOKUP(A6677,predictions!A:B,2,FALSE)</f>
        <v>22/06/2020</v>
      </c>
      <c r="E6677" s="4">
        <f t="shared" si="26"/>
        <v>44004</v>
      </c>
    </row>
    <row r="6678" spans="3:5" ht="13" x14ac:dyDescent="0.15">
      <c r="C6678" s="1" t="str">
        <f ca="1">IFERROR(INDIRECT(ADDRESS(MATCH(A6678,'contribution par jour-semaine'!A:A,0),MATCH(B6678,'contribution par jour-semaine'!$1:$1,0),4,1,"contribution par jour-semaine")),"")</f>
        <v/>
      </c>
      <c r="D6678" s="4" t="str">
        <f>VLOOKUP(A6678,predictions!A:B,2,FALSE)</f>
        <v>22/06/2020</v>
      </c>
      <c r="E6678" s="4">
        <f t="shared" si="26"/>
        <v>44004</v>
      </c>
    </row>
    <row r="6679" spans="3:5" ht="13" x14ac:dyDescent="0.15">
      <c r="C6679" s="1" t="str">
        <f ca="1">IFERROR(INDIRECT(ADDRESS(MATCH(A6679,'contribution par jour-semaine'!A:A,0),MATCH(B6679,'contribution par jour-semaine'!$1:$1,0),4,1,"contribution par jour-semaine")),"")</f>
        <v/>
      </c>
      <c r="D6679" s="4" t="str">
        <f>VLOOKUP(A6679,predictions!A:B,2,FALSE)</f>
        <v>22/06/2020</v>
      </c>
      <c r="E6679" s="4">
        <f t="shared" si="26"/>
        <v>44004</v>
      </c>
    </row>
    <row r="6680" spans="3:5" ht="13" x14ac:dyDescent="0.15">
      <c r="C6680" s="1" t="str">
        <f ca="1">IFERROR(INDIRECT(ADDRESS(MATCH(A6680,'contribution par jour-semaine'!A:A,0),MATCH(B6680,'contribution par jour-semaine'!$1:$1,0),4,1,"contribution par jour-semaine")),"")</f>
        <v/>
      </c>
      <c r="D6680" s="4" t="str">
        <f>VLOOKUP(A6680,predictions!A:B,2,FALSE)</f>
        <v>22/06/2020</v>
      </c>
      <c r="E6680" s="4">
        <f t="shared" si="26"/>
        <v>44004</v>
      </c>
    </row>
    <row r="6681" spans="3:5" ht="13" x14ac:dyDescent="0.15">
      <c r="C6681" s="1" t="str">
        <f ca="1">IFERROR(INDIRECT(ADDRESS(MATCH(A6681,'contribution par jour-semaine'!A:A,0),MATCH(B6681,'contribution par jour-semaine'!$1:$1,0),4,1,"contribution par jour-semaine")),"")</f>
        <v/>
      </c>
      <c r="D6681" s="4" t="str">
        <f>VLOOKUP(A6681,predictions!A:B,2,FALSE)</f>
        <v>22/06/2020</v>
      </c>
      <c r="E6681" s="4">
        <f t="shared" si="26"/>
        <v>44004</v>
      </c>
    </row>
    <row r="6682" spans="3:5" ht="13" x14ac:dyDescent="0.15">
      <c r="C6682" s="1" t="str">
        <f ca="1">IFERROR(INDIRECT(ADDRESS(MATCH(A6682,'contribution par jour-semaine'!A:A,0),MATCH(B6682,'contribution par jour-semaine'!$1:$1,0),4,1,"contribution par jour-semaine")),"")</f>
        <v/>
      </c>
      <c r="D6682" s="4" t="str">
        <f>VLOOKUP(A6682,predictions!A:B,2,FALSE)</f>
        <v>22/06/2020</v>
      </c>
      <c r="E6682" s="4">
        <f t="shared" si="26"/>
        <v>44004</v>
      </c>
    </row>
    <row r="6683" spans="3:5" ht="13" x14ac:dyDescent="0.15">
      <c r="C6683" s="1" t="str">
        <f ca="1">IFERROR(INDIRECT(ADDRESS(MATCH(A6683,'contribution par jour-semaine'!A:A,0),MATCH(B6683,'contribution par jour-semaine'!$1:$1,0),4,1,"contribution par jour-semaine")),"")</f>
        <v/>
      </c>
      <c r="D6683" s="4" t="str">
        <f>VLOOKUP(A6683,predictions!A:B,2,FALSE)</f>
        <v>22/06/2020</v>
      </c>
      <c r="E6683" s="4">
        <f t="shared" si="26"/>
        <v>44004</v>
      </c>
    </row>
    <row r="6684" spans="3:5" ht="13" x14ac:dyDescent="0.15">
      <c r="C6684" s="1" t="str">
        <f ca="1">IFERROR(INDIRECT(ADDRESS(MATCH(A6684,'contribution par jour-semaine'!A:A,0),MATCH(B6684,'contribution par jour-semaine'!$1:$1,0),4,1,"contribution par jour-semaine")),"")</f>
        <v/>
      </c>
      <c r="D6684" s="4" t="str">
        <f>VLOOKUP(A6684,predictions!A:B,2,FALSE)</f>
        <v>22/06/2020</v>
      </c>
      <c r="E6684" s="4">
        <f t="shared" si="26"/>
        <v>44004</v>
      </c>
    </row>
    <row r="6685" spans="3:5" ht="13" x14ac:dyDescent="0.15">
      <c r="C6685" s="1" t="str">
        <f ca="1">IFERROR(INDIRECT(ADDRESS(MATCH(A6685,'contribution par jour-semaine'!A:A,0),MATCH(B6685,'contribution par jour-semaine'!$1:$1,0),4,1,"contribution par jour-semaine")),"")</f>
        <v/>
      </c>
      <c r="D6685" s="4" t="str">
        <f>VLOOKUP(A6685,predictions!A:B,2,FALSE)</f>
        <v>22/06/2020</v>
      </c>
      <c r="E6685" s="4">
        <f t="shared" si="26"/>
        <v>44004</v>
      </c>
    </row>
    <row r="6686" spans="3:5" ht="13" x14ac:dyDescent="0.15">
      <c r="C6686" s="1" t="str">
        <f ca="1">IFERROR(INDIRECT(ADDRESS(MATCH(A6686,'contribution par jour-semaine'!A:A,0),MATCH(B6686,'contribution par jour-semaine'!$1:$1,0),4,1,"contribution par jour-semaine")),"")</f>
        <v/>
      </c>
      <c r="D6686" s="4" t="str">
        <f>VLOOKUP(A6686,predictions!A:B,2,FALSE)</f>
        <v>22/06/2020</v>
      </c>
      <c r="E6686" s="4">
        <f t="shared" si="26"/>
        <v>44004</v>
      </c>
    </row>
    <row r="6687" spans="3:5" ht="13" x14ac:dyDescent="0.15">
      <c r="C6687" s="1" t="str">
        <f ca="1">IFERROR(INDIRECT(ADDRESS(MATCH(A6687,'contribution par jour-semaine'!A:A,0),MATCH(B6687,'contribution par jour-semaine'!$1:$1,0),4,1,"contribution par jour-semaine")),"")</f>
        <v/>
      </c>
      <c r="D6687" s="4" t="str">
        <f>VLOOKUP(A6687,predictions!A:B,2,FALSE)</f>
        <v>22/06/2020</v>
      </c>
      <c r="E6687" s="4">
        <f t="shared" si="26"/>
        <v>44004</v>
      </c>
    </row>
    <row r="6688" spans="3:5" ht="13" x14ac:dyDescent="0.15">
      <c r="C6688" s="1" t="str">
        <f ca="1">IFERROR(INDIRECT(ADDRESS(MATCH(A6688,'contribution par jour-semaine'!A:A,0),MATCH(B6688,'contribution par jour-semaine'!$1:$1,0),4,1,"contribution par jour-semaine")),"")</f>
        <v/>
      </c>
      <c r="D6688" s="4" t="str">
        <f>VLOOKUP(A6688,predictions!A:B,2,FALSE)</f>
        <v>22/06/2020</v>
      </c>
      <c r="E6688" s="4">
        <f t="shared" si="26"/>
        <v>44004</v>
      </c>
    </row>
    <row r="6689" spans="3:5" ht="13" x14ac:dyDescent="0.15">
      <c r="C6689" s="1" t="str">
        <f ca="1">IFERROR(INDIRECT(ADDRESS(MATCH(A6689,'contribution par jour-semaine'!A:A,0),MATCH(B6689,'contribution par jour-semaine'!$1:$1,0),4,1,"contribution par jour-semaine")),"")</f>
        <v/>
      </c>
      <c r="D6689" s="4" t="str">
        <f>VLOOKUP(A6689,predictions!A:B,2,FALSE)</f>
        <v>22/06/2020</v>
      </c>
      <c r="E6689" s="4">
        <f t="shared" si="26"/>
        <v>44004</v>
      </c>
    </row>
    <row r="6690" spans="3:5" ht="13" x14ac:dyDescent="0.15">
      <c r="C6690" s="1" t="str">
        <f ca="1">IFERROR(INDIRECT(ADDRESS(MATCH(A6690,'contribution par jour-semaine'!A:A,0),MATCH(B6690,'contribution par jour-semaine'!$1:$1,0),4,1,"contribution par jour-semaine")),"")</f>
        <v/>
      </c>
      <c r="D6690" s="4" t="str">
        <f>VLOOKUP(A6690,predictions!A:B,2,FALSE)</f>
        <v>22/06/2020</v>
      </c>
      <c r="E6690" s="4">
        <f t="shared" si="26"/>
        <v>44004</v>
      </c>
    </row>
    <row r="6691" spans="3:5" ht="13" x14ac:dyDescent="0.15">
      <c r="C6691" s="1" t="str">
        <f ca="1">IFERROR(INDIRECT(ADDRESS(MATCH(A6691,'contribution par jour-semaine'!A:A,0),MATCH(B6691,'contribution par jour-semaine'!$1:$1,0),4,1,"contribution par jour-semaine")),"")</f>
        <v/>
      </c>
      <c r="D6691" s="4" t="str">
        <f>VLOOKUP(A6691,predictions!A:B,2,FALSE)</f>
        <v>22/06/2020</v>
      </c>
      <c r="E6691" s="4">
        <f t="shared" si="26"/>
        <v>44004</v>
      </c>
    </row>
    <row r="6692" spans="3:5" ht="13" x14ac:dyDescent="0.15">
      <c r="C6692" s="1" t="str">
        <f ca="1">IFERROR(INDIRECT(ADDRESS(MATCH(A6692,'contribution par jour-semaine'!A:A,0),MATCH(B6692,'contribution par jour-semaine'!$1:$1,0),4,1,"contribution par jour-semaine")),"")</f>
        <v/>
      </c>
      <c r="D6692" s="4" t="str">
        <f>VLOOKUP(A6692,predictions!A:B,2,FALSE)</f>
        <v>22/06/2020</v>
      </c>
      <c r="E6692" s="4">
        <f t="shared" si="26"/>
        <v>44004</v>
      </c>
    </row>
    <row r="6693" spans="3:5" ht="13" x14ac:dyDescent="0.15">
      <c r="C6693" s="1" t="str">
        <f ca="1">IFERROR(INDIRECT(ADDRESS(MATCH(A6693,'contribution par jour-semaine'!A:A,0),MATCH(B6693,'contribution par jour-semaine'!$1:$1,0),4,1,"contribution par jour-semaine")),"")</f>
        <v/>
      </c>
      <c r="D6693" s="4" t="str">
        <f>VLOOKUP(A6693,predictions!A:B,2,FALSE)</f>
        <v>22/06/2020</v>
      </c>
      <c r="E6693" s="4">
        <f t="shared" si="26"/>
        <v>44004</v>
      </c>
    </row>
    <row r="6694" spans="3:5" ht="13" x14ac:dyDescent="0.15">
      <c r="C6694" s="1" t="str">
        <f ca="1">IFERROR(INDIRECT(ADDRESS(MATCH(A6694,'contribution par jour-semaine'!A:A,0),MATCH(B6694,'contribution par jour-semaine'!$1:$1,0),4,1,"contribution par jour-semaine")),"")</f>
        <v/>
      </c>
      <c r="D6694" s="4" t="str">
        <f>VLOOKUP(A6694,predictions!A:B,2,FALSE)</f>
        <v>22/06/2020</v>
      </c>
      <c r="E6694" s="4">
        <f t="shared" si="26"/>
        <v>44004</v>
      </c>
    </row>
    <row r="6695" spans="3:5" ht="13" x14ac:dyDescent="0.15">
      <c r="C6695" s="1" t="str">
        <f ca="1">IFERROR(INDIRECT(ADDRESS(MATCH(A6695,'contribution par jour-semaine'!A:A,0),MATCH(B6695,'contribution par jour-semaine'!$1:$1,0),4,1,"contribution par jour-semaine")),"")</f>
        <v/>
      </c>
      <c r="D6695" s="4" t="str">
        <f>VLOOKUP(A6695,predictions!A:B,2,FALSE)</f>
        <v>22/06/2020</v>
      </c>
      <c r="E6695" s="4">
        <f t="shared" si="26"/>
        <v>44004</v>
      </c>
    </row>
    <row r="6696" spans="3:5" ht="13" x14ac:dyDescent="0.15">
      <c r="C6696" s="1" t="str">
        <f ca="1">IFERROR(INDIRECT(ADDRESS(MATCH(A6696,'contribution par jour-semaine'!A:A,0),MATCH(B6696,'contribution par jour-semaine'!$1:$1,0),4,1,"contribution par jour-semaine")),"")</f>
        <v/>
      </c>
      <c r="D6696" s="4" t="str">
        <f>VLOOKUP(A6696,predictions!A:B,2,FALSE)</f>
        <v>22/06/2020</v>
      </c>
      <c r="E6696" s="4">
        <f t="shared" si="26"/>
        <v>44004</v>
      </c>
    </row>
    <row r="6697" spans="3:5" ht="13" x14ac:dyDescent="0.15">
      <c r="C6697" s="1" t="str">
        <f ca="1">IFERROR(INDIRECT(ADDRESS(MATCH(A6697,'contribution par jour-semaine'!A:A,0),MATCH(B6697,'contribution par jour-semaine'!$1:$1,0),4,1,"contribution par jour-semaine")),"")</f>
        <v/>
      </c>
      <c r="D6697" s="4" t="str">
        <f>VLOOKUP(A6697,predictions!A:B,2,FALSE)</f>
        <v>22/06/2020</v>
      </c>
      <c r="E6697" s="4">
        <f t="shared" si="26"/>
        <v>44004</v>
      </c>
    </row>
    <row r="6698" spans="3:5" ht="13" x14ac:dyDescent="0.15">
      <c r="C6698" s="1" t="str">
        <f ca="1">IFERROR(INDIRECT(ADDRESS(MATCH(A6698,'contribution par jour-semaine'!A:A,0),MATCH(B6698,'contribution par jour-semaine'!$1:$1,0),4,1,"contribution par jour-semaine")),"")</f>
        <v/>
      </c>
      <c r="D6698" s="4" t="str">
        <f>VLOOKUP(A6698,predictions!A:B,2,FALSE)</f>
        <v>22/06/2020</v>
      </c>
      <c r="E6698" s="4">
        <f t="shared" si="26"/>
        <v>44004</v>
      </c>
    </row>
    <row r="6699" spans="3:5" ht="13" x14ac:dyDescent="0.15">
      <c r="C6699" s="1" t="str">
        <f ca="1">IFERROR(INDIRECT(ADDRESS(MATCH(A6699,'contribution par jour-semaine'!A:A,0),MATCH(B6699,'contribution par jour-semaine'!$1:$1,0),4,1,"contribution par jour-semaine")),"")</f>
        <v/>
      </c>
      <c r="D6699" s="4" t="str">
        <f>VLOOKUP(A6699,predictions!A:B,2,FALSE)</f>
        <v>22/06/2020</v>
      </c>
      <c r="E6699" s="4">
        <f t="shared" si="26"/>
        <v>44004</v>
      </c>
    </row>
    <row r="6700" spans="3:5" ht="13" x14ac:dyDescent="0.15">
      <c r="C6700" s="1" t="str">
        <f ca="1">IFERROR(INDIRECT(ADDRESS(MATCH(A6700,'contribution par jour-semaine'!A:A,0),MATCH(B6700,'contribution par jour-semaine'!$1:$1,0),4,1,"contribution par jour-semaine")),"")</f>
        <v/>
      </c>
      <c r="D6700" s="4" t="str">
        <f>VLOOKUP(A6700,predictions!A:B,2,FALSE)</f>
        <v>22/06/2020</v>
      </c>
      <c r="E6700" s="4">
        <f t="shared" si="26"/>
        <v>44004</v>
      </c>
    </row>
    <row r="6701" spans="3:5" ht="13" x14ac:dyDescent="0.15">
      <c r="C6701" s="1" t="str">
        <f ca="1">IFERROR(INDIRECT(ADDRESS(MATCH(A6701,'contribution par jour-semaine'!A:A,0),MATCH(B6701,'contribution par jour-semaine'!$1:$1,0),4,1,"contribution par jour-semaine")),"")</f>
        <v/>
      </c>
      <c r="D6701" s="4" t="str">
        <f>VLOOKUP(A6701,predictions!A:B,2,FALSE)</f>
        <v>22/06/2020</v>
      </c>
      <c r="E6701" s="4">
        <f t="shared" si="26"/>
        <v>44004</v>
      </c>
    </row>
    <row r="6702" spans="3:5" ht="13" x14ac:dyDescent="0.15">
      <c r="C6702" s="1" t="str">
        <f ca="1">IFERROR(INDIRECT(ADDRESS(MATCH(A6702,'contribution par jour-semaine'!A:A,0),MATCH(B6702,'contribution par jour-semaine'!$1:$1,0),4,1,"contribution par jour-semaine")),"")</f>
        <v/>
      </c>
      <c r="D6702" s="4" t="str">
        <f>VLOOKUP(A6702,predictions!A:B,2,FALSE)</f>
        <v>22/06/2020</v>
      </c>
      <c r="E6702" s="4">
        <f t="shared" si="26"/>
        <v>44004</v>
      </c>
    </row>
    <row r="6703" spans="3:5" ht="13" x14ac:dyDescent="0.15">
      <c r="C6703" s="1" t="str">
        <f ca="1">IFERROR(INDIRECT(ADDRESS(MATCH(A6703,'contribution par jour-semaine'!A:A,0),MATCH(B6703,'contribution par jour-semaine'!$1:$1,0),4,1,"contribution par jour-semaine")),"")</f>
        <v/>
      </c>
      <c r="D6703" s="4" t="str">
        <f>VLOOKUP(A6703,predictions!A:B,2,FALSE)</f>
        <v>22/06/2020</v>
      </c>
      <c r="E6703" s="4">
        <f t="shared" si="26"/>
        <v>44004</v>
      </c>
    </row>
    <row r="6704" spans="3:5" ht="13" x14ac:dyDescent="0.15">
      <c r="C6704" s="1" t="str">
        <f ca="1">IFERROR(INDIRECT(ADDRESS(MATCH(A6704,'contribution par jour-semaine'!A:A,0),MATCH(B6704,'contribution par jour-semaine'!$1:$1,0),4,1,"contribution par jour-semaine")),"")</f>
        <v/>
      </c>
      <c r="D6704" s="4" t="str">
        <f>VLOOKUP(A6704,predictions!A:B,2,FALSE)</f>
        <v>22/06/2020</v>
      </c>
      <c r="E6704" s="4">
        <f t="shared" si="26"/>
        <v>44004</v>
      </c>
    </row>
    <row r="6705" spans="3:5" ht="13" x14ac:dyDescent="0.15">
      <c r="C6705" s="1" t="str">
        <f ca="1">IFERROR(INDIRECT(ADDRESS(MATCH(A6705,'contribution par jour-semaine'!A:A,0),MATCH(B6705,'contribution par jour-semaine'!$1:$1,0),4,1,"contribution par jour-semaine")),"")</f>
        <v/>
      </c>
      <c r="D6705" s="4" t="str">
        <f>VLOOKUP(A6705,predictions!A:B,2,FALSE)</f>
        <v>22/06/2020</v>
      </c>
      <c r="E6705" s="4">
        <f t="shared" si="26"/>
        <v>44004</v>
      </c>
    </row>
    <row r="6706" spans="3:5" ht="13" x14ac:dyDescent="0.15">
      <c r="C6706" s="1" t="str">
        <f ca="1">IFERROR(INDIRECT(ADDRESS(MATCH(A6706,'contribution par jour-semaine'!A:A,0),MATCH(B6706,'contribution par jour-semaine'!$1:$1,0),4,1,"contribution par jour-semaine")),"")</f>
        <v/>
      </c>
      <c r="D6706" s="4" t="str">
        <f>VLOOKUP(A6706,predictions!A:B,2,FALSE)</f>
        <v>22/06/2020</v>
      </c>
      <c r="E6706" s="4">
        <f t="shared" si="26"/>
        <v>44004</v>
      </c>
    </row>
    <row r="6707" spans="3:5" ht="13" x14ac:dyDescent="0.15">
      <c r="C6707" s="1" t="str">
        <f ca="1">IFERROR(INDIRECT(ADDRESS(MATCH(A6707,'contribution par jour-semaine'!A:A,0),MATCH(B6707,'contribution par jour-semaine'!$1:$1,0),4,1,"contribution par jour-semaine")),"")</f>
        <v/>
      </c>
      <c r="D6707" s="4" t="str">
        <f>VLOOKUP(A6707,predictions!A:B,2,FALSE)</f>
        <v>22/06/2020</v>
      </c>
      <c r="E6707" s="4">
        <f t="shared" si="26"/>
        <v>44004</v>
      </c>
    </row>
    <row r="6708" spans="3:5" ht="13" x14ac:dyDescent="0.15">
      <c r="C6708" s="1" t="str">
        <f ca="1">IFERROR(INDIRECT(ADDRESS(MATCH(A6708,'contribution par jour-semaine'!A:A,0),MATCH(B6708,'contribution par jour-semaine'!$1:$1,0),4,1,"contribution par jour-semaine")),"")</f>
        <v/>
      </c>
      <c r="D6708" s="4" t="str">
        <f>VLOOKUP(A6708,predictions!A:B,2,FALSE)</f>
        <v>22/06/2020</v>
      </c>
      <c r="E6708" s="4">
        <f t="shared" si="26"/>
        <v>44004</v>
      </c>
    </row>
    <row r="6709" spans="3:5" ht="13" x14ac:dyDescent="0.15">
      <c r="C6709" s="1" t="str">
        <f ca="1">IFERROR(INDIRECT(ADDRESS(MATCH(A6709,'contribution par jour-semaine'!A:A,0),MATCH(B6709,'contribution par jour-semaine'!$1:$1,0),4,1,"contribution par jour-semaine")),"")</f>
        <v/>
      </c>
      <c r="D6709" s="4" t="str">
        <f>VLOOKUP(A6709,predictions!A:B,2,FALSE)</f>
        <v>22/06/2020</v>
      </c>
      <c r="E6709" s="4">
        <f t="shared" si="26"/>
        <v>44004</v>
      </c>
    </row>
    <row r="6710" spans="3:5" ht="13" x14ac:dyDescent="0.15">
      <c r="C6710" s="1" t="str">
        <f ca="1">IFERROR(INDIRECT(ADDRESS(MATCH(A6710,'contribution par jour-semaine'!A:A,0),MATCH(B6710,'contribution par jour-semaine'!$1:$1,0),4,1,"contribution par jour-semaine")),"")</f>
        <v/>
      </c>
      <c r="D6710" s="4" t="str">
        <f>VLOOKUP(A6710,predictions!A:B,2,FALSE)</f>
        <v>22/06/2020</v>
      </c>
      <c r="E6710" s="4">
        <f t="shared" si="26"/>
        <v>44004</v>
      </c>
    </row>
    <row r="6711" spans="3:5" ht="13" x14ac:dyDescent="0.15">
      <c r="C6711" s="1" t="str">
        <f ca="1">IFERROR(INDIRECT(ADDRESS(MATCH(A6711,'contribution par jour-semaine'!A:A,0),MATCH(B6711,'contribution par jour-semaine'!$1:$1,0),4,1,"contribution par jour-semaine")),"")</f>
        <v/>
      </c>
      <c r="D6711" s="4" t="str">
        <f>VLOOKUP(A6711,predictions!A:B,2,FALSE)</f>
        <v>22/06/2020</v>
      </c>
      <c r="E6711" s="4">
        <f t="shared" si="26"/>
        <v>44004</v>
      </c>
    </row>
    <row r="6712" spans="3:5" ht="13" x14ac:dyDescent="0.15">
      <c r="C6712" s="1" t="str">
        <f ca="1">IFERROR(INDIRECT(ADDRESS(MATCH(A6712,'contribution par jour-semaine'!A:A,0),MATCH(B6712,'contribution par jour-semaine'!$1:$1,0),4,1,"contribution par jour-semaine")),"")</f>
        <v/>
      </c>
      <c r="D6712" s="4" t="str">
        <f>VLOOKUP(A6712,predictions!A:B,2,FALSE)</f>
        <v>22/06/2020</v>
      </c>
      <c r="E6712" s="4">
        <f t="shared" si="26"/>
        <v>44004</v>
      </c>
    </row>
    <row r="6713" spans="3:5" ht="13" x14ac:dyDescent="0.15">
      <c r="C6713" s="1" t="str">
        <f ca="1">IFERROR(INDIRECT(ADDRESS(MATCH(A6713,'contribution par jour-semaine'!A:A,0),MATCH(B6713,'contribution par jour-semaine'!$1:$1,0),4,1,"contribution par jour-semaine")),"")</f>
        <v/>
      </c>
      <c r="D6713" s="4" t="str">
        <f>VLOOKUP(A6713,predictions!A:B,2,FALSE)</f>
        <v>22/06/2020</v>
      </c>
      <c r="E6713" s="4">
        <f t="shared" si="26"/>
        <v>44004</v>
      </c>
    </row>
    <row r="6714" spans="3:5" ht="13" x14ac:dyDescent="0.15">
      <c r="C6714" s="1" t="str">
        <f ca="1">IFERROR(INDIRECT(ADDRESS(MATCH(A6714,'contribution par jour-semaine'!A:A,0),MATCH(B6714,'contribution par jour-semaine'!$1:$1,0),4,1,"contribution par jour-semaine")),"")</f>
        <v/>
      </c>
      <c r="D6714" s="4" t="str">
        <f>VLOOKUP(A6714,predictions!A:B,2,FALSE)</f>
        <v>22/06/2020</v>
      </c>
      <c r="E6714" s="4">
        <f t="shared" si="26"/>
        <v>44004</v>
      </c>
    </row>
    <row r="6715" spans="3:5" ht="13" x14ac:dyDescent="0.15">
      <c r="C6715" s="1" t="str">
        <f ca="1">IFERROR(INDIRECT(ADDRESS(MATCH(A6715,'contribution par jour-semaine'!A:A,0),MATCH(B6715,'contribution par jour-semaine'!$1:$1,0),4,1,"contribution par jour-semaine")),"")</f>
        <v/>
      </c>
      <c r="D6715" s="4" t="str">
        <f>VLOOKUP(A6715,predictions!A:B,2,FALSE)</f>
        <v>22/06/2020</v>
      </c>
      <c r="E6715" s="4">
        <f t="shared" si="26"/>
        <v>44004</v>
      </c>
    </row>
    <row r="6716" spans="3:5" ht="13" x14ac:dyDescent="0.15">
      <c r="C6716" s="1" t="str">
        <f ca="1">IFERROR(INDIRECT(ADDRESS(MATCH(A6716,'contribution par jour-semaine'!A:A,0),MATCH(B6716,'contribution par jour-semaine'!$1:$1,0),4,1,"contribution par jour-semaine")),"")</f>
        <v/>
      </c>
      <c r="D6716" s="4" t="str">
        <f>VLOOKUP(A6716,predictions!A:B,2,FALSE)</f>
        <v>22/06/2020</v>
      </c>
      <c r="E6716" s="4">
        <f t="shared" si="26"/>
        <v>44004</v>
      </c>
    </row>
    <row r="6717" spans="3:5" ht="13" x14ac:dyDescent="0.15">
      <c r="C6717" s="1" t="str">
        <f ca="1">IFERROR(INDIRECT(ADDRESS(MATCH(A6717,'contribution par jour-semaine'!A:A,0),MATCH(B6717,'contribution par jour-semaine'!$1:$1,0),4,1,"contribution par jour-semaine")),"")</f>
        <v/>
      </c>
      <c r="D6717" s="4" t="str">
        <f>VLOOKUP(A6717,predictions!A:B,2,FALSE)</f>
        <v>22/06/2020</v>
      </c>
      <c r="E6717" s="4">
        <f t="shared" si="26"/>
        <v>44004</v>
      </c>
    </row>
    <row r="6718" spans="3:5" ht="13" x14ac:dyDescent="0.15">
      <c r="C6718" s="1" t="str">
        <f ca="1">IFERROR(INDIRECT(ADDRESS(MATCH(A6718,'contribution par jour-semaine'!A:A,0),MATCH(B6718,'contribution par jour-semaine'!$1:$1,0),4,1,"contribution par jour-semaine")),"")</f>
        <v/>
      </c>
      <c r="D6718" s="4" t="str">
        <f>VLOOKUP(A6718,predictions!A:B,2,FALSE)</f>
        <v>22/06/2020</v>
      </c>
      <c r="E6718" s="4">
        <f t="shared" si="26"/>
        <v>44004</v>
      </c>
    </row>
    <row r="6719" spans="3:5" ht="13" x14ac:dyDescent="0.15">
      <c r="C6719" s="1" t="str">
        <f ca="1">IFERROR(INDIRECT(ADDRESS(MATCH(A6719,'contribution par jour-semaine'!A:A,0),MATCH(B6719,'contribution par jour-semaine'!$1:$1,0),4,1,"contribution par jour-semaine")),"")</f>
        <v/>
      </c>
      <c r="D6719" s="4" t="str">
        <f>VLOOKUP(A6719,predictions!A:B,2,FALSE)</f>
        <v>22/06/2020</v>
      </c>
      <c r="E6719" s="4">
        <f t="shared" si="26"/>
        <v>44004</v>
      </c>
    </row>
    <row r="6720" spans="3:5" ht="13" x14ac:dyDescent="0.15">
      <c r="C6720" s="1" t="str">
        <f ca="1">IFERROR(INDIRECT(ADDRESS(MATCH(A6720,'contribution par jour-semaine'!A:A,0),MATCH(B6720,'contribution par jour-semaine'!$1:$1,0),4,1,"contribution par jour-semaine")),"")</f>
        <v/>
      </c>
      <c r="D6720" s="4" t="str">
        <f>VLOOKUP(A6720,predictions!A:B,2,FALSE)</f>
        <v>22/06/2020</v>
      </c>
      <c r="E6720" s="4">
        <f t="shared" si="26"/>
        <v>44004</v>
      </c>
    </row>
    <row r="6721" spans="3:5" ht="13" x14ac:dyDescent="0.15">
      <c r="C6721" s="1" t="str">
        <f ca="1">IFERROR(INDIRECT(ADDRESS(MATCH(A6721,'contribution par jour-semaine'!A:A,0),MATCH(B6721,'contribution par jour-semaine'!$1:$1,0),4,1,"contribution par jour-semaine")),"")</f>
        <v/>
      </c>
      <c r="D6721" s="4" t="str">
        <f>VLOOKUP(A6721,predictions!A:B,2,FALSE)</f>
        <v>22/06/2020</v>
      </c>
      <c r="E6721" s="4">
        <f t="shared" si="26"/>
        <v>44004</v>
      </c>
    </row>
    <row r="6722" spans="3:5" ht="13" x14ac:dyDescent="0.15">
      <c r="C6722" s="1" t="str">
        <f ca="1">IFERROR(INDIRECT(ADDRESS(MATCH(A6722,'contribution par jour-semaine'!A:A,0),MATCH(B6722,'contribution par jour-semaine'!$1:$1,0),4,1,"contribution par jour-semaine")),"")</f>
        <v/>
      </c>
      <c r="D6722" s="4" t="str">
        <f>VLOOKUP(A6722,predictions!A:B,2,FALSE)</f>
        <v>22/06/2020</v>
      </c>
      <c r="E6722" s="4">
        <f t="shared" si="26"/>
        <v>44004</v>
      </c>
    </row>
    <row r="6723" spans="3:5" ht="13" x14ac:dyDescent="0.15">
      <c r="C6723" s="1" t="str">
        <f ca="1">IFERROR(INDIRECT(ADDRESS(MATCH(A6723,'contribution par jour-semaine'!A:A,0),MATCH(B6723,'contribution par jour-semaine'!$1:$1,0),4,1,"contribution par jour-semaine")),"")</f>
        <v/>
      </c>
      <c r="D6723" s="4" t="str">
        <f>VLOOKUP(A6723,predictions!A:B,2,FALSE)</f>
        <v>22/06/2020</v>
      </c>
      <c r="E6723" s="4">
        <f t="shared" si="26"/>
        <v>44004</v>
      </c>
    </row>
    <row r="6724" spans="3:5" ht="13" x14ac:dyDescent="0.15">
      <c r="C6724" s="1" t="str">
        <f ca="1">IFERROR(INDIRECT(ADDRESS(MATCH(A6724,'contribution par jour-semaine'!A:A,0),MATCH(B6724,'contribution par jour-semaine'!$1:$1,0),4,1,"contribution par jour-semaine")),"")</f>
        <v/>
      </c>
      <c r="D6724" s="4" t="str">
        <f>VLOOKUP(A6724,predictions!A:B,2,FALSE)</f>
        <v>22/06/2020</v>
      </c>
      <c r="E6724" s="4">
        <f t="shared" si="26"/>
        <v>44004</v>
      </c>
    </row>
    <row r="6725" spans="3:5" ht="13" x14ac:dyDescent="0.15">
      <c r="C6725" s="1" t="str">
        <f ca="1">IFERROR(INDIRECT(ADDRESS(MATCH(A6725,'contribution par jour-semaine'!A:A,0),MATCH(B6725,'contribution par jour-semaine'!$1:$1,0),4,1,"contribution par jour-semaine")),"")</f>
        <v/>
      </c>
      <c r="D6725" s="4" t="str">
        <f>VLOOKUP(A6725,predictions!A:B,2,FALSE)</f>
        <v>22/06/2020</v>
      </c>
      <c r="E6725" s="4">
        <f t="shared" si="26"/>
        <v>44004</v>
      </c>
    </row>
    <row r="6726" spans="3:5" ht="13" x14ac:dyDescent="0.15">
      <c r="C6726" s="1" t="str">
        <f ca="1">IFERROR(INDIRECT(ADDRESS(MATCH(A6726,'contribution par jour-semaine'!A:A,0),MATCH(B6726,'contribution par jour-semaine'!$1:$1,0),4,1,"contribution par jour-semaine")),"")</f>
        <v/>
      </c>
      <c r="D6726" s="4" t="str">
        <f>VLOOKUP(A6726,predictions!A:B,2,FALSE)</f>
        <v>22/06/2020</v>
      </c>
      <c r="E6726" s="4">
        <f t="shared" si="26"/>
        <v>44004</v>
      </c>
    </row>
    <row r="6727" spans="3:5" ht="13" x14ac:dyDescent="0.15">
      <c r="C6727" s="1" t="str">
        <f ca="1">IFERROR(INDIRECT(ADDRESS(MATCH(A6727,'contribution par jour-semaine'!A:A,0),MATCH(B6727,'contribution par jour-semaine'!$1:$1,0),4,1,"contribution par jour-semaine")),"")</f>
        <v/>
      </c>
      <c r="D6727" s="4" t="str">
        <f>VLOOKUP(A6727,predictions!A:B,2,FALSE)</f>
        <v>22/06/2020</v>
      </c>
      <c r="E6727" s="4">
        <f t="shared" si="26"/>
        <v>44004</v>
      </c>
    </row>
    <row r="6728" spans="3:5" ht="13" x14ac:dyDescent="0.15">
      <c r="C6728" s="1" t="str">
        <f ca="1">IFERROR(INDIRECT(ADDRESS(MATCH(A6728,'contribution par jour-semaine'!A:A,0),MATCH(B6728,'contribution par jour-semaine'!$1:$1,0),4,1,"contribution par jour-semaine")),"")</f>
        <v/>
      </c>
      <c r="D6728" s="4" t="str">
        <f>VLOOKUP(A6728,predictions!A:B,2,FALSE)</f>
        <v>22/06/2020</v>
      </c>
      <c r="E6728" s="4">
        <f t="shared" si="26"/>
        <v>44004</v>
      </c>
    </row>
    <row r="6729" spans="3:5" ht="13" x14ac:dyDescent="0.15">
      <c r="C6729" s="1" t="str">
        <f ca="1">IFERROR(INDIRECT(ADDRESS(MATCH(A6729,'contribution par jour-semaine'!A:A,0),MATCH(B6729,'contribution par jour-semaine'!$1:$1,0),4,1,"contribution par jour-semaine")),"")</f>
        <v/>
      </c>
      <c r="D6729" s="4" t="str">
        <f>VLOOKUP(A6729,predictions!A:B,2,FALSE)</f>
        <v>22/06/2020</v>
      </c>
      <c r="E6729" s="4">
        <f t="shared" si="26"/>
        <v>44004</v>
      </c>
    </row>
    <row r="6730" spans="3:5" ht="13" x14ac:dyDescent="0.15">
      <c r="C6730" s="1" t="str">
        <f ca="1">IFERROR(INDIRECT(ADDRESS(MATCH(A6730,'contribution par jour-semaine'!A:A,0),MATCH(B6730,'contribution par jour-semaine'!$1:$1,0),4,1,"contribution par jour-semaine")),"")</f>
        <v/>
      </c>
      <c r="D6730" s="4" t="str">
        <f>VLOOKUP(A6730,predictions!A:B,2,FALSE)</f>
        <v>22/06/2020</v>
      </c>
      <c r="E6730" s="4">
        <f t="shared" si="26"/>
        <v>44004</v>
      </c>
    </row>
    <row r="6731" spans="3:5" ht="13" x14ac:dyDescent="0.15">
      <c r="C6731" s="1" t="str">
        <f ca="1">IFERROR(INDIRECT(ADDRESS(MATCH(A6731,'contribution par jour-semaine'!A:A,0),MATCH(B6731,'contribution par jour-semaine'!$1:$1,0),4,1,"contribution par jour-semaine")),"")</f>
        <v/>
      </c>
      <c r="D6731" s="4" t="str">
        <f>VLOOKUP(A6731,predictions!A:B,2,FALSE)</f>
        <v>22/06/2020</v>
      </c>
      <c r="E6731" s="4">
        <f t="shared" si="26"/>
        <v>44004</v>
      </c>
    </row>
    <row r="6732" spans="3:5" ht="13" x14ac:dyDescent="0.15">
      <c r="C6732" s="1" t="str">
        <f ca="1">IFERROR(INDIRECT(ADDRESS(MATCH(A6732,'contribution par jour-semaine'!A:A,0),MATCH(B6732,'contribution par jour-semaine'!$1:$1,0),4,1,"contribution par jour-semaine")),"")</f>
        <v/>
      </c>
      <c r="D6732" s="4" t="str">
        <f>VLOOKUP(A6732,predictions!A:B,2,FALSE)</f>
        <v>22/06/2020</v>
      </c>
      <c r="E6732" s="4">
        <f t="shared" si="26"/>
        <v>44004</v>
      </c>
    </row>
    <row r="6733" spans="3:5" ht="13" x14ac:dyDescent="0.15">
      <c r="C6733" s="1" t="str">
        <f ca="1">IFERROR(INDIRECT(ADDRESS(MATCH(A6733,'contribution par jour-semaine'!A:A,0),MATCH(B6733,'contribution par jour-semaine'!$1:$1,0),4,1,"contribution par jour-semaine")),"")</f>
        <v/>
      </c>
      <c r="D6733" s="4" t="str">
        <f>VLOOKUP(A6733,predictions!A:B,2,FALSE)</f>
        <v>22/06/2020</v>
      </c>
      <c r="E6733" s="4">
        <f t="shared" si="26"/>
        <v>44004</v>
      </c>
    </row>
    <row r="6734" spans="3:5" ht="13" x14ac:dyDescent="0.15">
      <c r="C6734" s="1" t="str">
        <f ca="1">IFERROR(INDIRECT(ADDRESS(MATCH(A6734,'contribution par jour-semaine'!A:A,0),MATCH(B6734,'contribution par jour-semaine'!$1:$1,0),4,1,"contribution par jour-semaine")),"")</f>
        <v/>
      </c>
      <c r="D6734" s="4" t="str">
        <f>VLOOKUP(A6734,predictions!A:B,2,FALSE)</f>
        <v>22/06/2020</v>
      </c>
      <c r="E6734" s="4">
        <f t="shared" si="26"/>
        <v>44004</v>
      </c>
    </row>
    <row r="6735" spans="3:5" ht="13" x14ac:dyDescent="0.15">
      <c r="C6735" s="1" t="str">
        <f ca="1">IFERROR(INDIRECT(ADDRESS(MATCH(A6735,'contribution par jour-semaine'!A:A,0),MATCH(B6735,'contribution par jour-semaine'!$1:$1,0),4,1,"contribution par jour-semaine")),"")</f>
        <v/>
      </c>
      <c r="D6735" s="4" t="str">
        <f>VLOOKUP(A6735,predictions!A:B,2,FALSE)</f>
        <v>22/06/2020</v>
      </c>
      <c r="E6735" s="4">
        <f t="shared" si="26"/>
        <v>44004</v>
      </c>
    </row>
    <row r="6736" spans="3:5" ht="13" x14ac:dyDescent="0.15">
      <c r="C6736" s="1" t="str">
        <f ca="1">IFERROR(INDIRECT(ADDRESS(MATCH(A6736,'contribution par jour-semaine'!A:A,0),MATCH(B6736,'contribution par jour-semaine'!$1:$1,0),4,1,"contribution par jour-semaine")),"")</f>
        <v/>
      </c>
      <c r="D6736" s="4" t="str">
        <f>VLOOKUP(A6736,predictions!A:B,2,FALSE)</f>
        <v>22/06/2020</v>
      </c>
      <c r="E6736" s="4">
        <f t="shared" si="26"/>
        <v>44004</v>
      </c>
    </row>
    <row r="6737" spans="3:5" ht="13" x14ac:dyDescent="0.15">
      <c r="C6737" s="1" t="str">
        <f ca="1">IFERROR(INDIRECT(ADDRESS(MATCH(A6737,'contribution par jour-semaine'!A:A,0),MATCH(B6737,'contribution par jour-semaine'!$1:$1,0),4,1,"contribution par jour-semaine")),"")</f>
        <v/>
      </c>
      <c r="D6737" s="4" t="str">
        <f>VLOOKUP(A6737,predictions!A:B,2,FALSE)</f>
        <v>22/06/2020</v>
      </c>
      <c r="E6737" s="4">
        <f t="shared" si="26"/>
        <v>44004</v>
      </c>
    </row>
    <row r="6738" spans="3:5" ht="13" x14ac:dyDescent="0.15">
      <c r="C6738" s="1" t="str">
        <f ca="1">IFERROR(INDIRECT(ADDRESS(MATCH(A6738,'contribution par jour-semaine'!A:A,0),MATCH(B6738,'contribution par jour-semaine'!$1:$1,0),4,1,"contribution par jour-semaine")),"")</f>
        <v/>
      </c>
      <c r="D6738" s="4" t="str">
        <f>VLOOKUP(A6738,predictions!A:B,2,FALSE)</f>
        <v>22/06/2020</v>
      </c>
      <c r="E6738" s="4">
        <f t="shared" si="26"/>
        <v>44004</v>
      </c>
    </row>
    <row r="6739" spans="3:5" ht="13" x14ac:dyDescent="0.15">
      <c r="C6739" s="1" t="str">
        <f ca="1">IFERROR(INDIRECT(ADDRESS(MATCH(A6739,'contribution par jour-semaine'!A:A,0),MATCH(B6739,'contribution par jour-semaine'!$1:$1,0),4,1,"contribution par jour-semaine")),"")</f>
        <v/>
      </c>
      <c r="D6739" s="4" t="str">
        <f>VLOOKUP(A6739,predictions!A:B,2,FALSE)</f>
        <v>22/06/2020</v>
      </c>
      <c r="E6739" s="4">
        <f t="shared" si="26"/>
        <v>44004</v>
      </c>
    </row>
    <row r="6740" spans="3:5" ht="13" x14ac:dyDescent="0.15">
      <c r="C6740" s="1" t="str">
        <f ca="1">IFERROR(INDIRECT(ADDRESS(MATCH(A6740,'contribution par jour-semaine'!A:A,0),MATCH(B6740,'contribution par jour-semaine'!$1:$1,0),4,1,"contribution par jour-semaine")),"")</f>
        <v/>
      </c>
      <c r="D6740" s="4" t="str">
        <f>VLOOKUP(A6740,predictions!A:B,2,FALSE)</f>
        <v>22/06/2020</v>
      </c>
      <c r="E6740" s="4">
        <f t="shared" si="26"/>
        <v>44004</v>
      </c>
    </row>
    <row r="6741" spans="3:5" ht="13" x14ac:dyDescent="0.15">
      <c r="C6741" s="1" t="str">
        <f ca="1">IFERROR(INDIRECT(ADDRESS(MATCH(A6741,'contribution par jour-semaine'!A:A,0),MATCH(B6741,'contribution par jour-semaine'!$1:$1,0),4,1,"contribution par jour-semaine")),"")</f>
        <v/>
      </c>
      <c r="D6741" s="4" t="str">
        <f>VLOOKUP(A6741,predictions!A:B,2,FALSE)</f>
        <v>22/06/2020</v>
      </c>
      <c r="E6741" s="4">
        <f t="shared" si="26"/>
        <v>44004</v>
      </c>
    </row>
    <row r="6742" spans="3:5" ht="13" x14ac:dyDescent="0.15">
      <c r="C6742" s="1" t="str">
        <f ca="1">IFERROR(INDIRECT(ADDRESS(MATCH(A6742,'contribution par jour-semaine'!A:A,0),MATCH(B6742,'contribution par jour-semaine'!$1:$1,0),4,1,"contribution par jour-semaine")),"")</f>
        <v/>
      </c>
      <c r="D6742" s="4" t="str">
        <f>VLOOKUP(A6742,predictions!A:B,2,FALSE)</f>
        <v>22/06/2020</v>
      </c>
      <c r="E6742" s="4">
        <f t="shared" si="26"/>
        <v>44004</v>
      </c>
    </row>
    <row r="6743" spans="3:5" ht="13" x14ac:dyDescent="0.15">
      <c r="C6743" s="1" t="str">
        <f ca="1">IFERROR(INDIRECT(ADDRESS(MATCH(A6743,'contribution par jour-semaine'!A:A,0),MATCH(B6743,'contribution par jour-semaine'!$1:$1,0),4,1,"contribution par jour-semaine")),"")</f>
        <v/>
      </c>
      <c r="D6743" s="4" t="str">
        <f>VLOOKUP(A6743,predictions!A:B,2,FALSE)</f>
        <v>22/06/2020</v>
      </c>
      <c r="E6743" s="4">
        <f t="shared" si="26"/>
        <v>44004</v>
      </c>
    </row>
    <row r="6744" spans="3:5" ht="13" x14ac:dyDescent="0.15">
      <c r="C6744" s="1" t="str">
        <f ca="1">IFERROR(INDIRECT(ADDRESS(MATCH(A6744,'contribution par jour-semaine'!A:A,0),MATCH(B6744,'contribution par jour-semaine'!$1:$1,0),4,1,"contribution par jour-semaine")),"")</f>
        <v/>
      </c>
      <c r="D6744" s="4" t="str">
        <f>VLOOKUP(A6744,predictions!A:B,2,FALSE)</f>
        <v>22/06/2020</v>
      </c>
      <c r="E6744" s="4">
        <f t="shared" si="26"/>
        <v>44004</v>
      </c>
    </row>
    <row r="6745" spans="3:5" ht="13" x14ac:dyDescent="0.15">
      <c r="C6745" s="1" t="str">
        <f ca="1">IFERROR(INDIRECT(ADDRESS(MATCH(A6745,'contribution par jour-semaine'!A:A,0),MATCH(B6745,'contribution par jour-semaine'!$1:$1,0),4,1,"contribution par jour-semaine")),"")</f>
        <v/>
      </c>
      <c r="D6745" s="4" t="str">
        <f>VLOOKUP(A6745,predictions!A:B,2,FALSE)</f>
        <v>22/06/2020</v>
      </c>
      <c r="E6745" s="4">
        <f t="shared" si="26"/>
        <v>44004</v>
      </c>
    </row>
    <row r="6746" spans="3:5" ht="13" x14ac:dyDescent="0.15">
      <c r="C6746" s="1" t="str">
        <f ca="1">IFERROR(INDIRECT(ADDRESS(MATCH(A6746,'contribution par jour-semaine'!A:A,0),MATCH(B6746,'contribution par jour-semaine'!$1:$1,0),4,1,"contribution par jour-semaine")),"")</f>
        <v/>
      </c>
      <c r="D6746" s="4" t="str">
        <f>VLOOKUP(A6746,predictions!A:B,2,FALSE)</f>
        <v>22/06/2020</v>
      </c>
      <c r="E6746" s="4">
        <f t="shared" si="26"/>
        <v>44004</v>
      </c>
    </row>
    <row r="6747" spans="3:5" ht="13" x14ac:dyDescent="0.15">
      <c r="C6747" s="1" t="str">
        <f ca="1">IFERROR(INDIRECT(ADDRESS(MATCH(A6747,'contribution par jour-semaine'!A:A,0),MATCH(B6747,'contribution par jour-semaine'!$1:$1,0),4,1,"contribution par jour-semaine")),"")</f>
        <v/>
      </c>
      <c r="D6747" s="4" t="str">
        <f>VLOOKUP(A6747,predictions!A:B,2,FALSE)</f>
        <v>22/06/2020</v>
      </c>
      <c r="E6747" s="4">
        <f t="shared" si="26"/>
        <v>44004</v>
      </c>
    </row>
    <row r="6748" spans="3:5" ht="13" x14ac:dyDescent="0.15">
      <c r="C6748" s="1" t="str">
        <f ca="1">IFERROR(INDIRECT(ADDRESS(MATCH(A6748,'contribution par jour-semaine'!A:A,0),MATCH(B6748,'contribution par jour-semaine'!$1:$1,0),4,1,"contribution par jour-semaine")),"")</f>
        <v/>
      </c>
      <c r="D6748" s="4" t="str">
        <f>VLOOKUP(A6748,predictions!A:B,2,FALSE)</f>
        <v>22/06/2020</v>
      </c>
      <c r="E6748" s="4">
        <f t="shared" si="26"/>
        <v>44004</v>
      </c>
    </row>
    <row r="6749" spans="3:5" ht="13" x14ac:dyDescent="0.15">
      <c r="C6749" s="1" t="str">
        <f ca="1">IFERROR(INDIRECT(ADDRESS(MATCH(A6749,'contribution par jour-semaine'!A:A,0),MATCH(B6749,'contribution par jour-semaine'!$1:$1,0),4,1,"contribution par jour-semaine")),"")</f>
        <v/>
      </c>
      <c r="D6749" s="4" t="str">
        <f>VLOOKUP(A6749,predictions!A:B,2,FALSE)</f>
        <v>22/06/2020</v>
      </c>
      <c r="E6749" s="4">
        <f t="shared" si="26"/>
        <v>44004</v>
      </c>
    </row>
    <row r="6750" spans="3:5" ht="13" x14ac:dyDescent="0.15">
      <c r="C6750" s="1" t="str">
        <f ca="1">IFERROR(INDIRECT(ADDRESS(MATCH(A6750,'contribution par jour-semaine'!A:A,0),MATCH(B6750,'contribution par jour-semaine'!$1:$1,0),4,1,"contribution par jour-semaine")),"")</f>
        <v/>
      </c>
      <c r="D6750" s="4" t="str">
        <f>VLOOKUP(A6750,predictions!A:B,2,FALSE)</f>
        <v>22/06/2020</v>
      </c>
      <c r="E6750" s="4">
        <f t="shared" si="26"/>
        <v>44004</v>
      </c>
    </row>
    <row r="6751" spans="3:5" ht="13" x14ac:dyDescent="0.15">
      <c r="C6751" s="1" t="str">
        <f ca="1">IFERROR(INDIRECT(ADDRESS(MATCH(A6751,'contribution par jour-semaine'!A:A,0),MATCH(B6751,'contribution par jour-semaine'!$1:$1,0),4,1,"contribution par jour-semaine")),"")</f>
        <v/>
      </c>
      <c r="D6751" s="4" t="str">
        <f>VLOOKUP(A6751,predictions!A:B,2,FALSE)</f>
        <v>22/06/2020</v>
      </c>
      <c r="E6751" s="4">
        <f t="shared" si="26"/>
        <v>44004</v>
      </c>
    </row>
    <row r="6752" spans="3:5" ht="13" x14ac:dyDescent="0.15">
      <c r="C6752" s="1" t="str">
        <f ca="1">IFERROR(INDIRECT(ADDRESS(MATCH(A6752,'contribution par jour-semaine'!A:A,0),MATCH(B6752,'contribution par jour-semaine'!$1:$1,0),4,1,"contribution par jour-semaine")),"")</f>
        <v/>
      </c>
      <c r="D6752" s="4" t="str">
        <f>VLOOKUP(A6752,predictions!A:B,2,FALSE)</f>
        <v>22/06/2020</v>
      </c>
      <c r="E6752" s="4">
        <f t="shared" si="26"/>
        <v>44004</v>
      </c>
    </row>
    <row r="6753" spans="3:5" ht="13" x14ac:dyDescent="0.15">
      <c r="C6753" s="1" t="str">
        <f ca="1">IFERROR(INDIRECT(ADDRESS(MATCH(A6753,'contribution par jour-semaine'!A:A,0),MATCH(B6753,'contribution par jour-semaine'!$1:$1,0),4,1,"contribution par jour-semaine")),"")</f>
        <v/>
      </c>
      <c r="D6753" s="4" t="str">
        <f>VLOOKUP(A6753,predictions!A:B,2,FALSE)</f>
        <v>22/06/2020</v>
      </c>
      <c r="E6753" s="4">
        <f t="shared" si="26"/>
        <v>44004</v>
      </c>
    </row>
    <row r="6754" spans="3:5" ht="13" x14ac:dyDescent="0.15">
      <c r="C6754" s="1" t="str">
        <f ca="1">IFERROR(INDIRECT(ADDRESS(MATCH(A6754,'contribution par jour-semaine'!A:A,0),MATCH(B6754,'contribution par jour-semaine'!$1:$1,0),4,1,"contribution par jour-semaine")),"")</f>
        <v/>
      </c>
      <c r="D6754" s="4" t="str">
        <f>VLOOKUP(A6754,predictions!A:B,2,FALSE)</f>
        <v>22/06/2020</v>
      </c>
      <c r="E6754" s="4">
        <f t="shared" si="26"/>
        <v>44004</v>
      </c>
    </row>
    <row r="6755" spans="3:5" ht="13" x14ac:dyDescent="0.15">
      <c r="C6755" s="1" t="str">
        <f ca="1">IFERROR(INDIRECT(ADDRESS(MATCH(A6755,'contribution par jour-semaine'!A:A,0),MATCH(B6755,'contribution par jour-semaine'!$1:$1,0),4,1,"contribution par jour-semaine")),"")</f>
        <v/>
      </c>
      <c r="D6755" s="4" t="str">
        <f>VLOOKUP(A6755,predictions!A:B,2,FALSE)</f>
        <v>22/06/2020</v>
      </c>
      <c r="E6755" s="4">
        <f t="shared" si="26"/>
        <v>44004</v>
      </c>
    </row>
    <row r="6756" spans="3:5" ht="13" x14ac:dyDescent="0.15">
      <c r="C6756" s="1" t="str">
        <f ca="1">IFERROR(INDIRECT(ADDRESS(MATCH(A6756,'contribution par jour-semaine'!A:A,0),MATCH(B6756,'contribution par jour-semaine'!$1:$1,0),4,1,"contribution par jour-semaine")),"")</f>
        <v/>
      </c>
      <c r="D6756" s="4" t="str">
        <f>VLOOKUP(A6756,predictions!A:B,2,FALSE)</f>
        <v>22/06/2020</v>
      </c>
      <c r="E6756" s="4">
        <f t="shared" si="26"/>
        <v>44004</v>
      </c>
    </row>
    <row r="6757" spans="3:5" ht="13" x14ac:dyDescent="0.15">
      <c r="C6757" s="1" t="str">
        <f ca="1">IFERROR(INDIRECT(ADDRESS(MATCH(A6757,'contribution par jour-semaine'!A:A,0),MATCH(B6757,'contribution par jour-semaine'!$1:$1,0),4,1,"contribution par jour-semaine")),"")</f>
        <v/>
      </c>
      <c r="D6757" s="4" t="str">
        <f>VLOOKUP(A6757,predictions!A:B,2,FALSE)</f>
        <v>22/06/2020</v>
      </c>
      <c r="E6757" s="4">
        <f t="shared" si="26"/>
        <v>44004</v>
      </c>
    </row>
    <row r="6758" spans="3:5" ht="13" x14ac:dyDescent="0.15">
      <c r="C6758" s="1" t="str">
        <f ca="1">IFERROR(INDIRECT(ADDRESS(MATCH(A6758,'contribution par jour-semaine'!A:A,0),MATCH(B6758,'contribution par jour-semaine'!$1:$1,0),4,1,"contribution par jour-semaine")),"")</f>
        <v/>
      </c>
      <c r="D6758" s="4" t="str">
        <f>VLOOKUP(A6758,predictions!A:B,2,FALSE)</f>
        <v>22/06/2020</v>
      </c>
      <c r="E6758" s="4">
        <f t="shared" si="26"/>
        <v>44004</v>
      </c>
    </row>
    <row r="6759" spans="3:5" ht="13" x14ac:dyDescent="0.15">
      <c r="C6759" s="1" t="str">
        <f ca="1">IFERROR(INDIRECT(ADDRESS(MATCH(A6759,'contribution par jour-semaine'!A:A,0),MATCH(B6759,'contribution par jour-semaine'!$1:$1,0),4,1,"contribution par jour-semaine")),"")</f>
        <v/>
      </c>
      <c r="D6759" s="4" t="str">
        <f>VLOOKUP(A6759,predictions!A:B,2,FALSE)</f>
        <v>22/06/2020</v>
      </c>
      <c r="E6759" s="4">
        <f t="shared" si="26"/>
        <v>44004</v>
      </c>
    </row>
    <row r="6760" spans="3:5" ht="13" x14ac:dyDescent="0.15">
      <c r="C6760" s="1" t="str">
        <f ca="1">IFERROR(INDIRECT(ADDRESS(MATCH(A6760,'contribution par jour-semaine'!A:A,0),MATCH(B6760,'contribution par jour-semaine'!$1:$1,0),4,1,"contribution par jour-semaine")),"")</f>
        <v/>
      </c>
      <c r="D6760" s="4" t="str">
        <f>VLOOKUP(A6760,predictions!A:B,2,FALSE)</f>
        <v>22/06/2020</v>
      </c>
      <c r="E6760" s="4">
        <f t="shared" si="26"/>
        <v>44004</v>
      </c>
    </row>
    <row r="6761" spans="3:5" ht="13" x14ac:dyDescent="0.15">
      <c r="C6761" s="1" t="str">
        <f ca="1">IFERROR(INDIRECT(ADDRESS(MATCH(A6761,'contribution par jour-semaine'!A:A,0),MATCH(B6761,'contribution par jour-semaine'!$1:$1,0),4,1,"contribution par jour-semaine")),"")</f>
        <v/>
      </c>
      <c r="D6761" s="4" t="str">
        <f>VLOOKUP(A6761,predictions!A:B,2,FALSE)</f>
        <v>22/06/2020</v>
      </c>
      <c r="E6761" s="4">
        <f t="shared" si="26"/>
        <v>44004</v>
      </c>
    </row>
    <row r="6762" spans="3:5" ht="13" x14ac:dyDescent="0.15">
      <c r="C6762" s="1" t="str">
        <f ca="1">IFERROR(INDIRECT(ADDRESS(MATCH(A6762,'contribution par jour-semaine'!A:A,0),MATCH(B6762,'contribution par jour-semaine'!$1:$1,0),4,1,"contribution par jour-semaine")),"")</f>
        <v/>
      </c>
      <c r="D6762" s="4" t="str">
        <f>VLOOKUP(A6762,predictions!A:B,2,FALSE)</f>
        <v>22/06/2020</v>
      </c>
      <c r="E6762" s="4">
        <f t="shared" si="26"/>
        <v>44004</v>
      </c>
    </row>
    <row r="6763" spans="3:5" ht="13" x14ac:dyDescent="0.15">
      <c r="C6763" s="1" t="str">
        <f ca="1">IFERROR(INDIRECT(ADDRESS(MATCH(A6763,'contribution par jour-semaine'!A:A,0),MATCH(B6763,'contribution par jour-semaine'!$1:$1,0),4,1,"contribution par jour-semaine")),"")</f>
        <v/>
      </c>
      <c r="D6763" s="4" t="str">
        <f>VLOOKUP(A6763,predictions!A:B,2,FALSE)</f>
        <v>22/06/2020</v>
      </c>
      <c r="E6763" s="4">
        <f t="shared" si="26"/>
        <v>44004</v>
      </c>
    </row>
    <row r="6764" spans="3:5" ht="13" x14ac:dyDescent="0.15">
      <c r="C6764" s="1" t="str">
        <f ca="1">IFERROR(INDIRECT(ADDRESS(MATCH(A6764,'contribution par jour-semaine'!A:A,0),MATCH(B6764,'contribution par jour-semaine'!$1:$1,0),4,1,"contribution par jour-semaine")),"")</f>
        <v/>
      </c>
      <c r="D6764" s="4" t="str">
        <f>VLOOKUP(A6764,predictions!A:B,2,FALSE)</f>
        <v>22/06/2020</v>
      </c>
      <c r="E6764" s="4">
        <f t="shared" si="26"/>
        <v>44004</v>
      </c>
    </row>
    <row r="6765" spans="3:5" ht="13" x14ac:dyDescent="0.15">
      <c r="C6765" s="1" t="str">
        <f ca="1">IFERROR(INDIRECT(ADDRESS(MATCH(A6765,'contribution par jour-semaine'!A:A,0),MATCH(B6765,'contribution par jour-semaine'!$1:$1,0),4,1,"contribution par jour-semaine")),"")</f>
        <v/>
      </c>
      <c r="D6765" s="4" t="str">
        <f>VLOOKUP(A6765,predictions!A:B,2,FALSE)</f>
        <v>22/06/2020</v>
      </c>
      <c r="E6765" s="4">
        <f t="shared" si="26"/>
        <v>44004</v>
      </c>
    </row>
    <row r="6766" spans="3:5" ht="13" x14ac:dyDescent="0.15">
      <c r="C6766" s="1" t="str">
        <f ca="1">IFERROR(INDIRECT(ADDRESS(MATCH(A6766,'contribution par jour-semaine'!A:A,0),MATCH(B6766,'contribution par jour-semaine'!$1:$1,0),4,1,"contribution par jour-semaine")),"")</f>
        <v/>
      </c>
      <c r="D6766" s="4" t="str">
        <f>VLOOKUP(A6766,predictions!A:B,2,FALSE)</f>
        <v>22/06/2020</v>
      </c>
      <c r="E6766" s="4">
        <f t="shared" si="26"/>
        <v>44004</v>
      </c>
    </row>
    <row r="6767" spans="3:5" ht="13" x14ac:dyDescent="0.15">
      <c r="C6767" s="1" t="str">
        <f ca="1">IFERROR(INDIRECT(ADDRESS(MATCH(A6767,'contribution par jour-semaine'!A:A,0),MATCH(B6767,'contribution par jour-semaine'!$1:$1,0),4,1,"contribution par jour-semaine")),"")</f>
        <v/>
      </c>
      <c r="D6767" s="4" t="str">
        <f>VLOOKUP(A6767,predictions!A:B,2,FALSE)</f>
        <v>22/06/2020</v>
      </c>
      <c r="E6767" s="4">
        <f t="shared" si="26"/>
        <v>44004</v>
      </c>
    </row>
    <row r="6768" spans="3:5" ht="13" x14ac:dyDescent="0.15">
      <c r="C6768" s="1" t="str">
        <f ca="1">IFERROR(INDIRECT(ADDRESS(MATCH(A6768,'contribution par jour-semaine'!A:A,0),MATCH(B6768,'contribution par jour-semaine'!$1:$1,0),4,1,"contribution par jour-semaine")),"")</f>
        <v/>
      </c>
      <c r="D6768" s="4" t="str">
        <f>VLOOKUP(A6768,predictions!A:B,2,FALSE)</f>
        <v>22/06/2020</v>
      </c>
      <c r="E6768" s="4">
        <f t="shared" si="26"/>
        <v>44004</v>
      </c>
    </row>
    <row r="6769" spans="3:5" ht="13" x14ac:dyDescent="0.15">
      <c r="C6769" s="1" t="str">
        <f ca="1">IFERROR(INDIRECT(ADDRESS(MATCH(A6769,'contribution par jour-semaine'!A:A,0),MATCH(B6769,'contribution par jour-semaine'!$1:$1,0),4,1,"contribution par jour-semaine")),"")</f>
        <v/>
      </c>
      <c r="D6769" s="4" t="str">
        <f>VLOOKUP(A6769,predictions!A:B,2,FALSE)</f>
        <v>22/06/2020</v>
      </c>
      <c r="E6769" s="4">
        <f t="shared" si="26"/>
        <v>44004</v>
      </c>
    </row>
    <row r="6770" spans="3:5" ht="13" x14ac:dyDescent="0.15">
      <c r="C6770" s="1" t="str">
        <f ca="1">IFERROR(INDIRECT(ADDRESS(MATCH(A6770,'contribution par jour-semaine'!A:A,0),MATCH(B6770,'contribution par jour-semaine'!$1:$1,0),4,1,"contribution par jour-semaine")),"")</f>
        <v/>
      </c>
      <c r="D6770" s="4" t="str">
        <f>VLOOKUP(A6770,predictions!A:B,2,FALSE)</f>
        <v>22/06/2020</v>
      </c>
      <c r="E6770" s="4">
        <f t="shared" si="26"/>
        <v>44004</v>
      </c>
    </row>
    <row r="6771" spans="3:5" ht="13" x14ac:dyDescent="0.15">
      <c r="C6771" s="1" t="str">
        <f ca="1">IFERROR(INDIRECT(ADDRESS(MATCH(A6771,'contribution par jour-semaine'!A:A,0),MATCH(B6771,'contribution par jour-semaine'!$1:$1,0),4,1,"contribution par jour-semaine")),"")</f>
        <v/>
      </c>
      <c r="D6771" s="4" t="str">
        <f>VLOOKUP(A6771,predictions!A:B,2,FALSE)</f>
        <v>22/06/2020</v>
      </c>
      <c r="E6771" s="4">
        <f t="shared" si="26"/>
        <v>44004</v>
      </c>
    </row>
    <row r="6772" spans="3:5" ht="13" x14ac:dyDescent="0.15">
      <c r="C6772" s="1" t="str">
        <f ca="1">IFERROR(INDIRECT(ADDRESS(MATCH(A6772,'contribution par jour-semaine'!A:A,0),MATCH(B6772,'contribution par jour-semaine'!$1:$1,0),4,1,"contribution par jour-semaine")),"")</f>
        <v/>
      </c>
      <c r="D6772" s="4" t="str">
        <f>VLOOKUP(A6772,predictions!A:B,2,FALSE)</f>
        <v>22/06/2020</v>
      </c>
      <c r="E6772" s="4">
        <f t="shared" si="26"/>
        <v>44004</v>
      </c>
    </row>
    <row r="6773" spans="3:5" ht="13" x14ac:dyDescent="0.15">
      <c r="C6773" s="1" t="str">
        <f ca="1">IFERROR(INDIRECT(ADDRESS(MATCH(A6773,'contribution par jour-semaine'!A:A,0),MATCH(B6773,'contribution par jour-semaine'!$1:$1,0),4,1,"contribution par jour-semaine")),"")</f>
        <v/>
      </c>
      <c r="D6773" s="4" t="str">
        <f>VLOOKUP(A6773,predictions!A:B,2,FALSE)</f>
        <v>22/06/2020</v>
      </c>
      <c r="E6773" s="4">
        <f t="shared" si="26"/>
        <v>44004</v>
      </c>
    </row>
    <row r="6774" spans="3:5" ht="13" x14ac:dyDescent="0.15">
      <c r="C6774" s="1" t="str">
        <f ca="1">IFERROR(INDIRECT(ADDRESS(MATCH(A6774,'contribution par jour-semaine'!A:A,0),MATCH(B6774,'contribution par jour-semaine'!$1:$1,0),4,1,"contribution par jour-semaine")),"")</f>
        <v/>
      </c>
      <c r="D6774" s="4" t="str">
        <f>VLOOKUP(A6774,predictions!A:B,2,FALSE)</f>
        <v>22/06/2020</v>
      </c>
      <c r="E6774" s="4">
        <f t="shared" si="26"/>
        <v>44004</v>
      </c>
    </row>
    <row r="6775" spans="3:5" ht="13" x14ac:dyDescent="0.15">
      <c r="C6775" s="1" t="str">
        <f ca="1">IFERROR(INDIRECT(ADDRESS(MATCH(A6775,'contribution par jour-semaine'!A:A,0),MATCH(B6775,'contribution par jour-semaine'!$1:$1,0),4,1,"contribution par jour-semaine")),"")</f>
        <v/>
      </c>
      <c r="D6775" s="4" t="str">
        <f>VLOOKUP(A6775,predictions!A:B,2,FALSE)</f>
        <v>22/06/2020</v>
      </c>
      <c r="E6775" s="4">
        <f t="shared" si="26"/>
        <v>44004</v>
      </c>
    </row>
    <row r="6776" spans="3:5" ht="13" x14ac:dyDescent="0.15">
      <c r="C6776" s="1" t="str">
        <f ca="1">IFERROR(INDIRECT(ADDRESS(MATCH(A6776,'contribution par jour-semaine'!A:A,0),MATCH(B6776,'contribution par jour-semaine'!$1:$1,0),4,1,"contribution par jour-semaine")),"")</f>
        <v/>
      </c>
      <c r="D6776" s="4" t="str">
        <f>VLOOKUP(A6776,predictions!A:B,2,FALSE)</f>
        <v>22/06/2020</v>
      </c>
      <c r="E6776" s="4">
        <f t="shared" si="26"/>
        <v>44004</v>
      </c>
    </row>
    <row r="6777" spans="3:5" ht="13" x14ac:dyDescent="0.15">
      <c r="C6777" s="1" t="str">
        <f ca="1">IFERROR(INDIRECT(ADDRESS(MATCH(A6777,'contribution par jour-semaine'!A:A,0),MATCH(B6777,'contribution par jour-semaine'!$1:$1,0),4,1,"contribution par jour-semaine")),"")</f>
        <v/>
      </c>
      <c r="D6777" s="4" t="str">
        <f>VLOOKUP(A6777,predictions!A:B,2,FALSE)</f>
        <v>22/06/2020</v>
      </c>
      <c r="E6777" s="4">
        <f t="shared" si="26"/>
        <v>44004</v>
      </c>
    </row>
    <row r="6778" spans="3:5" ht="13" x14ac:dyDescent="0.15">
      <c r="C6778" s="1" t="str">
        <f ca="1">IFERROR(INDIRECT(ADDRESS(MATCH(A6778,'contribution par jour-semaine'!A:A,0),MATCH(B6778,'contribution par jour-semaine'!$1:$1,0),4,1,"contribution par jour-semaine")),"")</f>
        <v/>
      </c>
      <c r="D6778" s="4" t="str">
        <f>VLOOKUP(A6778,predictions!A:B,2,FALSE)</f>
        <v>22/06/2020</v>
      </c>
      <c r="E6778" s="4">
        <f t="shared" si="26"/>
        <v>44004</v>
      </c>
    </row>
    <row r="6779" spans="3:5" ht="13" x14ac:dyDescent="0.15">
      <c r="C6779" s="1" t="str">
        <f ca="1">IFERROR(INDIRECT(ADDRESS(MATCH(A6779,'contribution par jour-semaine'!A:A,0),MATCH(B6779,'contribution par jour-semaine'!$1:$1,0),4,1,"contribution par jour-semaine")),"")</f>
        <v/>
      </c>
      <c r="D6779" s="4" t="str">
        <f>VLOOKUP(A6779,predictions!A:B,2,FALSE)</f>
        <v>22/06/2020</v>
      </c>
      <c r="E6779" s="4">
        <f t="shared" si="26"/>
        <v>44004</v>
      </c>
    </row>
    <row r="6780" spans="3:5" ht="13" x14ac:dyDescent="0.15">
      <c r="C6780" s="1" t="str">
        <f ca="1">IFERROR(INDIRECT(ADDRESS(MATCH(A6780,'contribution par jour-semaine'!A:A,0),MATCH(B6780,'contribution par jour-semaine'!$1:$1,0),4,1,"contribution par jour-semaine")),"")</f>
        <v/>
      </c>
      <c r="D6780" s="4" t="str">
        <f>VLOOKUP(A6780,predictions!A:B,2,FALSE)</f>
        <v>22/06/2020</v>
      </c>
      <c r="E6780" s="4">
        <f t="shared" si="26"/>
        <v>44004</v>
      </c>
    </row>
    <row r="6781" spans="3:5" ht="13" x14ac:dyDescent="0.15">
      <c r="C6781" s="1" t="str">
        <f ca="1">IFERROR(INDIRECT(ADDRESS(MATCH(A6781,'contribution par jour-semaine'!A:A,0),MATCH(B6781,'contribution par jour-semaine'!$1:$1,0),4,1,"contribution par jour-semaine")),"")</f>
        <v/>
      </c>
      <c r="D6781" s="4" t="str">
        <f>VLOOKUP(A6781,predictions!A:B,2,FALSE)</f>
        <v>22/06/2020</v>
      </c>
      <c r="E6781" s="4">
        <f t="shared" si="26"/>
        <v>44004</v>
      </c>
    </row>
    <row r="6782" spans="3:5" ht="13" x14ac:dyDescent="0.15">
      <c r="C6782" s="1" t="str">
        <f ca="1">IFERROR(INDIRECT(ADDRESS(MATCH(A6782,'contribution par jour-semaine'!A:A,0),MATCH(B6782,'contribution par jour-semaine'!$1:$1,0),4,1,"contribution par jour-semaine")),"")</f>
        <v/>
      </c>
      <c r="D6782" s="4" t="str">
        <f>VLOOKUP(A6782,predictions!A:B,2,FALSE)</f>
        <v>22/06/2020</v>
      </c>
      <c r="E6782" s="4">
        <f t="shared" si="26"/>
        <v>44004</v>
      </c>
    </row>
    <row r="6783" spans="3:5" ht="13" x14ac:dyDescent="0.15">
      <c r="C6783" s="1" t="str">
        <f ca="1">IFERROR(INDIRECT(ADDRESS(MATCH(A6783,'contribution par jour-semaine'!A:A,0),MATCH(B6783,'contribution par jour-semaine'!$1:$1,0),4,1,"contribution par jour-semaine")),"")</f>
        <v/>
      </c>
      <c r="D6783" s="4" t="str">
        <f>VLOOKUP(A6783,predictions!A:B,2,FALSE)</f>
        <v>22/06/2020</v>
      </c>
      <c r="E6783" s="4">
        <f t="shared" si="26"/>
        <v>44004</v>
      </c>
    </row>
    <row r="6784" spans="3:5" ht="13" x14ac:dyDescent="0.15">
      <c r="C6784" s="1" t="str">
        <f ca="1">IFERROR(INDIRECT(ADDRESS(MATCH(A6784,'contribution par jour-semaine'!A:A,0),MATCH(B6784,'contribution par jour-semaine'!$1:$1,0),4,1,"contribution par jour-semaine")),"")</f>
        <v/>
      </c>
      <c r="D6784" s="4" t="str">
        <f>VLOOKUP(A6784,predictions!A:B,2,FALSE)</f>
        <v>22/06/2020</v>
      </c>
      <c r="E6784" s="4">
        <f t="shared" si="26"/>
        <v>44004</v>
      </c>
    </row>
    <row r="6785" spans="3:5" ht="13" x14ac:dyDescent="0.15">
      <c r="C6785" s="1" t="str">
        <f ca="1">IFERROR(INDIRECT(ADDRESS(MATCH(A6785,'contribution par jour-semaine'!A:A,0),MATCH(B6785,'contribution par jour-semaine'!$1:$1,0),4,1,"contribution par jour-semaine")),"")</f>
        <v/>
      </c>
      <c r="D6785" s="4" t="str">
        <f>VLOOKUP(A6785,predictions!A:B,2,FALSE)</f>
        <v>22/06/2020</v>
      </c>
      <c r="E6785" s="4">
        <f t="shared" si="26"/>
        <v>44004</v>
      </c>
    </row>
    <row r="6786" spans="3:5" ht="13" x14ac:dyDescent="0.15">
      <c r="C6786" s="1" t="str">
        <f ca="1">IFERROR(INDIRECT(ADDRESS(MATCH(A6786,'contribution par jour-semaine'!A:A,0),MATCH(B6786,'contribution par jour-semaine'!$1:$1,0),4,1,"contribution par jour-semaine")),"")</f>
        <v/>
      </c>
      <c r="D6786" s="4" t="str">
        <f>VLOOKUP(A6786,predictions!A:B,2,FALSE)</f>
        <v>22/06/2020</v>
      </c>
      <c r="E6786" s="4">
        <f t="shared" si="26"/>
        <v>44004</v>
      </c>
    </row>
    <row r="6787" spans="3:5" ht="13" x14ac:dyDescent="0.15">
      <c r="C6787" s="1" t="str">
        <f ca="1">IFERROR(INDIRECT(ADDRESS(MATCH(A6787,'contribution par jour-semaine'!A:A,0),MATCH(B6787,'contribution par jour-semaine'!$1:$1,0),4,1,"contribution par jour-semaine")),"")</f>
        <v/>
      </c>
      <c r="D6787" s="4" t="str">
        <f>VLOOKUP(A6787,predictions!A:B,2,FALSE)</f>
        <v>22/06/2020</v>
      </c>
      <c r="E6787" s="4">
        <f t="shared" si="26"/>
        <v>44004</v>
      </c>
    </row>
    <row r="6788" spans="3:5" ht="13" x14ac:dyDescent="0.15">
      <c r="C6788" s="1" t="str">
        <f ca="1">IFERROR(INDIRECT(ADDRESS(MATCH(A6788,'contribution par jour-semaine'!A:A,0),MATCH(B6788,'contribution par jour-semaine'!$1:$1,0),4,1,"contribution par jour-semaine")),"")</f>
        <v/>
      </c>
      <c r="D6788" s="4" t="str">
        <f>VLOOKUP(A6788,predictions!A:B,2,FALSE)</f>
        <v>22/06/2020</v>
      </c>
      <c r="E6788" s="4">
        <f t="shared" si="26"/>
        <v>44004</v>
      </c>
    </row>
    <row r="6789" spans="3:5" ht="13" x14ac:dyDescent="0.15">
      <c r="C6789" s="1" t="str">
        <f ca="1">IFERROR(INDIRECT(ADDRESS(MATCH(A6789,'contribution par jour-semaine'!A:A,0),MATCH(B6789,'contribution par jour-semaine'!$1:$1,0),4,1,"contribution par jour-semaine")),"")</f>
        <v/>
      </c>
      <c r="D6789" s="4" t="str">
        <f>VLOOKUP(A6789,predictions!A:B,2,FALSE)</f>
        <v>22/06/2020</v>
      </c>
      <c r="E6789" s="4">
        <f t="shared" si="26"/>
        <v>44004</v>
      </c>
    </row>
    <row r="6790" spans="3:5" ht="13" x14ac:dyDescent="0.15">
      <c r="C6790" s="1" t="str">
        <f ca="1">IFERROR(INDIRECT(ADDRESS(MATCH(A6790,'contribution par jour-semaine'!A:A,0),MATCH(B6790,'contribution par jour-semaine'!$1:$1,0),4,1,"contribution par jour-semaine")),"")</f>
        <v/>
      </c>
      <c r="D6790" s="4" t="str">
        <f>VLOOKUP(A6790,predictions!A:B,2,FALSE)</f>
        <v>22/06/2020</v>
      </c>
      <c r="E6790" s="4">
        <f t="shared" si="26"/>
        <v>44004</v>
      </c>
    </row>
    <row r="6791" spans="3:5" ht="13" x14ac:dyDescent="0.15">
      <c r="C6791" s="1" t="str">
        <f ca="1">IFERROR(INDIRECT(ADDRESS(MATCH(A6791,'contribution par jour-semaine'!A:A,0),MATCH(B6791,'contribution par jour-semaine'!$1:$1,0),4,1,"contribution par jour-semaine")),"")</f>
        <v/>
      </c>
      <c r="D6791" s="4" t="str">
        <f>VLOOKUP(A6791,predictions!A:B,2,FALSE)</f>
        <v>22/06/2020</v>
      </c>
      <c r="E6791" s="4">
        <f t="shared" si="26"/>
        <v>44004</v>
      </c>
    </row>
    <row r="6792" spans="3:5" ht="13" x14ac:dyDescent="0.15">
      <c r="C6792" s="1" t="str">
        <f ca="1">IFERROR(INDIRECT(ADDRESS(MATCH(A6792,'contribution par jour-semaine'!A:A,0),MATCH(B6792,'contribution par jour-semaine'!$1:$1,0),4,1,"contribution par jour-semaine")),"")</f>
        <v/>
      </c>
      <c r="D6792" s="4" t="str">
        <f>VLOOKUP(A6792,predictions!A:B,2,FALSE)</f>
        <v>22/06/2020</v>
      </c>
      <c r="E6792" s="4">
        <f t="shared" si="26"/>
        <v>44004</v>
      </c>
    </row>
    <row r="6793" spans="3:5" ht="13" x14ac:dyDescent="0.15">
      <c r="C6793" s="1" t="str">
        <f ca="1">IFERROR(INDIRECT(ADDRESS(MATCH(A6793,'contribution par jour-semaine'!A:A,0),MATCH(B6793,'contribution par jour-semaine'!$1:$1,0),4,1,"contribution par jour-semaine")),"")</f>
        <v/>
      </c>
      <c r="D6793" s="4" t="str">
        <f>VLOOKUP(A6793,predictions!A:B,2,FALSE)</f>
        <v>22/06/2020</v>
      </c>
      <c r="E6793" s="4">
        <f t="shared" si="26"/>
        <v>44004</v>
      </c>
    </row>
    <row r="6794" spans="3:5" ht="13" x14ac:dyDescent="0.15">
      <c r="C6794" s="1" t="str">
        <f ca="1">IFERROR(INDIRECT(ADDRESS(MATCH(A6794,'contribution par jour-semaine'!A:A,0),MATCH(B6794,'contribution par jour-semaine'!$1:$1,0),4,1,"contribution par jour-semaine")),"")</f>
        <v/>
      </c>
      <c r="D6794" s="4" t="str">
        <f>VLOOKUP(A6794,predictions!A:B,2,FALSE)</f>
        <v>22/06/2020</v>
      </c>
      <c r="E6794" s="4">
        <f t="shared" si="26"/>
        <v>44004</v>
      </c>
    </row>
    <row r="6795" spans="3:5" ht="13" x14ac:dyDescent="0.15">
      <c r="C6795" s="1" t="str">
        <f ca="1">IFERROR(INDIRECT(ADDRESS(MATCH(A6795,'contribution par jour-semaine'!A:A,0),MATCH(B6795,'contribution par jour-semaine'!$1:$1,0),4,1,"contribution par jour-semaine")),"")</f>
        <v/>
      </c>
      <c r="D6795" s="4" t="str">
        <f>VLOOKUP(A6795,predictions!A:B,2,FALSE)</f>
        <v>22/06/2020</v>
      </c>
      <c r="E6795" s="4">
        <f t="shared" si="26"/>
        <v>44004</v>
      </c>
    </row>
    <row r="6796" spans="3:5" ht="13" x14ac:dyDescent="0.15">
      <c r="C6796" s="1" t="str">
        <f ca="1">IFERROR(INDIRECT(ADDRESS(MATCH(A6796,'contribution par jour-semaine'!A:A,0),MATCH(B6796,'contribution par jour-semaine'!$1:$1,0),4,1,"contribution par jour-semaine")),"")</f>
        <v/>
      </c>
      <c r="D6796" s="4" t="str">
        <f>VLOOKUP(A6796,predictions!A:B,2,FALSE)</f>
        <v>22/06/2020</v>
      </c>
      <c r="E6796" s="4">
        <f t="shared" si="26"/>
        <v>44004</v>
      </c>
    </row>
    <row r="6797" spans="3:5" ht="13" x14ac:dyDescent="0.15">
      <c r="C6797" s="1" t="str">
        <f ca="1">IFERROR(INDIRECT(ADDRESS(MATCH(A6797,'contribution par jour-semaine'!A:A,0),MATCH(B6797,'contribution par jour-semaine'!$1:$1,0),4,1,"contribution par jour-semaine")),"")</f>
        <v/>
      </c>
      <c r="D6797" s="4" t="str">
        <f>VLOOKUP(A6797,predictions!A:B,2,FALSE)</f>
        <v>22/06/2020</v>
      </c>
      <c r="E6797" s="4">
        <f t="shared" si="26"/>
        <v>44004</v>
      </c>
    </row>
    <row r="6798" spans="3:5" ht="13" x14ac:dyDescent="0.15">
      <c r="C6798" s="1" t="str">
        <f ca="1">IFERROR(INDIRECT(ADDRESS(MATCH(A6798,'contribution par jour-semaine'!A:A,0),MATCH(B6798,'contribution par jour-semaine'!$1:$1,0),4,1,"contribution par jour-semaine")),"")</f>
        <v/>
      </c>
      <c r="D6798" s="4" t="str">
        <f>VLOOKUP(A6798,predictions!A:B,2,FALSE)</f>
        <v>22/06/2020</v>
      </c>
      <c r="E6798" s="4">
        <f t="shared" si="26"/>
        <v>44004</v>
      </c>
    </row>
    <row r="6799" spans="3:5" ht="13" x14ac:dyDescent="0.15">
      <c r="C6799" s="1" t="str">
        <f ca="1">IFERROR(INDIRECT(ADDRESS(MATCH(A6799,'contribution par jour-semaine'!A:A,0),MATCH(B6799,'contribution par jour-semaine'!$1:$1,0),4,1,"contribution par jour-semaine")),"")</f>
        <v/>
      </c>
      <c r="D6799" s="4" t="str">
        <f>VLOOKUP(A6799,predictions!A:B,2,FALSE)</f>
        <v>22/06/2020</v>
      </c>
      <c r="E6799" s="4">
        <f t="shared" si="26"/>
        <v>44004</v>
      </c>
    </row>
    <row r="6800" spans="3:5" ht="13" x14ac:dyDescent="0.15">
      <c r="C6800" s="1" t="str">
        <f ca="1">IFERROR(INDIRECT(ADDRESS(MATCH(A6800,'contribution par jour-semaine'!A:A,0),MATCH(B6800,'contribution par jour-semaine'!$1:$1,0),4,1,"contribution par jour-semaine")),"")</f>
        <v/>
      </c>
      <c r="D6800" s="4" t="str">
        <f>VLOOKUP(A6800,predictions!A:B,2,FALSE)</f>
        <v>22/06/2020</v>
      </c>
      <c r="E6800" s="4">
        <f t="shared" si="26"/>
        <v>44004</v>
      </c>
    </row>
    <row r="6801" spans="3:5" ht="13" x14ac:dyDescent="0.15">
      <c r="C6801" s="1" t="str">
        <f ca="1">IFERROR(INDIRECT(ADDRESS(MATCH(A6801,'contribution par jour-semaine'!A:A,0),MATCH(B6801,'contribution par jour-semaine'!$1:$1,0),4,1,"contribution par jour-semaine")),"")</f>
        <v/>
      </c>
      <c r="D6801" s="4" t="str">
        <f>VLOOKUP(A6801,predictions!A:B,2,FALSE)</f>
        <v>22/06/2020</v>
      </c>
      <c r="E6801" s="4">
        <f t="shared" si="26"/>
        <v>44004</v>
      </c>
    </row>
    <row r="6802" spans="3:5" ht="13" x14ac:dyDescent="0.15">
      <c r="C6802" s="1" t="str">
        <f ca="1">IFERROR(INDIRECT(ADDRESS(MATCH(A6802,'contribution par jour-semaine'!A:A,0),MATCH(B6802,'contribution par jour-semaine'!$1:$1,0),4,1,"contribution par jour-semaine")),"")</f>
        <v/>
      </c>
      <c r="D6802" s="4" t="str">
        <f>VLOOKUP(A6802,predictions!A:B,2,FALSE)</f>
        <v>22/06/2020</v>
      </c>
      <c r="E6802" s="4">
        <f t="shared" si="26"/>
        <v>44004</v>
      </c>
    </row>
    <row r="6803" spans="3:5" ht="13" x14ac:dyDescent="0.15">
      <c r="C6803" s="1" t="str">
        <f ca="1">IFERROR(INDIRECT(ADDRESS(MATCH(A6803,'contribution par jour-semaine'!A:A,0),MATCH(B6803,'contribution par jour-semaine'!$1:$1,0),4,1,"contribution par jour-semaine")),"")</f>
        <v/>
      </c>
      <c r="D6803" s="4" t="str">
        <f>VLOOKUP(A6803,predictions!A:B,2,FALSE)</f>
        <v>22/06/2020</v>
      </c>
      <c r="E6803" s="4">
        <f t="shared" si="26"/>
        <v>44004</v>
      </c>
    </row>
    <row r="6804" spans="3:5" ht="13" x14ac:dyDescent="0.15">
      <c r="C6804" s="1" t="str">
        <f ca="1">IFERROR(INDIRECT(ADDRESS(MATCH(A6804,'contribution par jour-semaine'!A:A,0),MATCH(B6804,'contribution par jour-semaine'!$1:$1,0),4,1,"contribution par jour-semaine")),"")</f>
        <v/>
      </c>
      <c r="D6804" s="4" t="str">
        <f>VLOOKUP(A6804,predictions!A:B,2,FALSE)</f>
        <v>22/06/2020</v>
      </c>
      <c r="E6804" s="4">
        <f t="shared" si="26"/>
        <v>44004</v>
      </c>
    </row>
    <row r="6805" spans="3:5" ht="13" x14ac:dyDescent="0.15">
      <c r="C6805" s="1" t="str">
        <f ca="1">IFERROR(INDIRECT(ADDRESS(MATCH(A6805,'contribution par jour-semaine'!A:A,0),MATCH(B6805,'contribution par jour-semaine'!$1:$1,0),4,1,"contribution par jour-semaine")),"")</f>
        <v/>
      </c>
      <c r="D6805" s="4" t="str">
        <f>VLOOKUP(A6805,predictions!A:B,2,FALSE)</f>
        <v>22/06/2020</v>
      </c>
      <c r="E6805" s="4">
        <f t="shared" si="26"/>
        <v>44004</v>
      </c>
    </row>
    <row r="6806" spans="3:5" ht="13" x14ac:dyDescent="0.15">
      <c r="C6806" s="1" t="str">
        <f ca="1">IFERROR(INDIRECT(ADDRESS(MATCH(A6806,'contribution par jour-semaine'!A:A,0),MATCH(B6806,'contribution par jour-semaine'!$1:$1,0),4,1,"contribution par jour-semaine")),"")</f>
        <v/>
      </c>
      <c r="D6806" s="4" t="str">
        <f>VLOOKUP(A6806,predictions!A:B,2,FALSE)</f>
        <v>22/06/2020</v>
      </c>
      <c r="E6806" s="4">
        <f t="shared" si="26"/>
        <v>44004</v>
      </c>
    </row>
    <row r="6807" spans="3:5" ht="13" x14ac:dyDescent="0.15">
      <c r="C6807" s="1" t="str">
        <f ca="1">IFERROR(INDIRECT(ADDRESS(MATCH(A6807,'contribution par jour-semaine'!A:A,0),MATCH(B6807,'contribution par jour-semaine'!$1:$1,0),4,1,"contribution par jour-semaine")),"")</f>
        <v/>
      </c>
      <c r="D6807" s="4" t="str">
        <f>VLOOKUP(A6807,predictions!A:B,2,FALSE)</f>
        <v>22/06/2020</v>
      </c>
      <c r="E6807" s="4">
        <f t="shared" si="26"/>
        <v>44004</v>
      </c>
    </row>
    <row r="6808" spans="3:5" ht="13" x14ac:dyDescent="0.15">
      <c r="C6808" s="1" t="str">
        <f ca="1">IFERROR(INDIRECT(ADDRESS(MATCH(A6808,'contribution par jour-semaine'!A:A,0),MATCH(B6808,'contribution par jour-semaine'!$1:$1,0),4,1,"contribution par jour-semaine")),"")</f>
        <v/>
      </c>
      <c r="D6808" s="4" t="str">
        <f>VLOOKUP(A6808,predictions!A:B,2,FALSE)</f>
        <v>22/06/2020</v>
      </c>
      <c r="E6808" s="4">
        <f t="shared" si="26"/>
        <v>44004</v>
      </c>
    </row>
    <row r="6809" spans="3:5" ht="13" x14ac:dyDescent="0.15">
      <c r="C6809" s="1" t="str">
        <f ca="1">IFERROR(INDIRECT(ADDRESS(MATCH(A6809,'contribution par jour-semaine'!A:A,0),MATCH(B6809,'contribution par jour-semaine'!$1:$1,0),4,1,"contribution par jour-semaine")),"")</f>
        <v/>
      </c>
      <c r="D6809" s="4" t="str">
        <f>VLOOKUP(A6809,predictions!A:B,2,FALSE)</f>
        <v>22/06/2020</v>
      </c>
      <c r="E6809" s="4">
        <f t="shared" si="26"/>
        <v>44004</v>
      </c>
    </row>
    <row r="6810" spans="3:5" ht="13" x14ac:dyDescent="0.15">
      <c r="C6810" s="1" t="str">
        <f ca="1">IFERROR(INDIRECT(ADDRESS(MATCH(A6810,'contribution par jour-semaine'!A:A,0),MATCH(B6810,'contribution par jour-semaine'!$1:$1,0),4,1,"contribution par jour-semaine")),"")</f>
        <v/>
      </c>
      <c r="D6810" s="4" t="str">
        <f>VLOOKUP(A6810,predictions!A:B,2,FALSE)</f>
        <v>22/06/2020</v>
      </c>
      <c r="E6810" s="4">
        <f t="shared" si="26"/>
        <v>44004</v>
      </c>
    </row>
    <row r="6811" spans="3:5" ht="13" x14ac:dyDescent="0.15">
      <c r="C6811" s="1" t="str">
        <f ca="1">IFERROR(INDIRECT(ADDRESS(MATCH(A6811,'contribution par jour-semaine'!A:A,0),MATCH(B6811,'contribution par jour-semaine'!$1:$1,0),4,1,"contribution par jour-semaine")),"")</f>
        <v/>
      </c>
      <c r="D6811" s="4" t="str">
        <f>VLOOKUP(A6811,predictions!A:B,2,FALSE)</f>
        <v>22/06/2020</v>
      </c>
      <c r="E6811" s="4">
        <f t="shared" si="26"/>
        <v>44004</v>
      </c>
    </row>
    <row r="6812" spans="3:5" ht="13" x14ac:dyDescent="0.15">
      <c r="C6812" s="1" t="str">
        <f ca="1">IFERROR(INDIRECT(ADDRESS(MATCH(A6812,'contribution par jour-semaine'!A:A,0),MATCH(B6812,'contribution par jour-semaine'!$1:$1,0),4,1,"contribution par jour-semaine")),"")</f>
        <v/>
      </c>
      <c r="D6812" s="4" t="str">
        <f>VLOOKUP(A6812,predictions!A:B,2,FALSE)</f>
        <v>22/06/2020</v>
      </c>
      <c r="E6812" s="4">
        <f t="shared" si="26"/>
        <v>44004</v>
      </c>
    </row>
    <row r="6813" spans="3:5" ht="13" x14ac:dyDescent="0.15">
      <c r="C6813" s="1" t="str">
        <f ca="1">IFERROR(INDIRECT(ADDRESS(MATCH(A6813,'contribution par jour-semaine'!A:A,0),MATCH(B6813,'contribution par jour-semaine'!$1:$1,0),4,1,"contribution par jour-semaine")),"")</f>
        <v/>
      </c>
      <c r="D6813" s="4" t="str">
        <f>VLOOKUP(A6813,predictions!A:B,2,FALSE)</f>
        <v>22/06/2020</v>
      </c>
      <c r="E6813" s="4">
        <f t="shared" si="26"/>
        <v>44004</v>
      </c>
    </row>
    <row r="6814" spans="3:5" ht="13" x14ac:dyDescent="0.15">
      <c r="C6814" s="1" t="str">
        <f ca="1">IFERROR(INDIRECT(ADDRESS(MATCH(A6814,'contribution par jour-semaine'!A:A,0),MATCH(B6814,'contribution par jour-semaine'!$1:$1,0),4,1,"contribution par jour-semaine")),"")</f>
        <v/>
      </c>
      <c r="D6814" s="4" t="str">
        <f>VLOOKUP(A6814,predictions!A:B,2,FALSE)</f>
        <v>22/06/2020</v>
      </c>
      <c r="E6814" s="4">
        <f t="shared" si="26"/>
        <v>44004</v>
      </c>
    </row>
    <row r="6815" spans="3:5" ht="13" x14ac:dyDescent="0.15">
      <c r="C6815" s="1" t="str">
        <f ca="1">IFERROR(INDIRECT(ADDRESS(MATCH(A6815,'contribution par jour-semaine'!A:A,0),MATCH(B6815,'contribution par jour-semaine'!$1:$1,0),4,1,"contribution par jour-semaine")),"")</f>
        <v/>
      </c>
      <c r="D6815" s="4" t="str">
        <f>VLOOKUP(A6815,predictions!A:B,2,FALSE)</f>
        <v>22/06/2020</v>
      </c>
      <c r="E6815" s="4">
        <f t="shared" si="26"/>
        <v>44004</v>
      </c>
    </row>
    <row r="6816" spans="3:5" ht="13" x14ac:dyDescent="0.15">
      <c r="C6816" s="1" t="str">
        <f ca="1">IFERROR(INDIRECT(ADDRESS(MATCH(A6816,'contribution par jour-semaine'!A:A,0),MATCH(B6816,'contribution par jour-semaine'!$1:$1,0),4,1,"contribution par jour-semaine")),"")</f>
        <v/>
      </c>
      <c r="D6816" s="4" t="str">
        <f>VLOOKUP(A6816,predictions!A:B,2,FALSE)</f>
        <v>22/06/2020</v>
      </c>
      <c r="E6816" s="4">
        <f t="shared" si="26"/>
        <v>44004</v>
      </c>
    </row>
    <row r="6817" spans="3:5" ht="13" x14ac:dyDescent="0.15">
      <c r="C6817" s="1" t="str">
        <f ca="1">IFERROR(INDIRECT(ADDRESS(MATCH(A6817,'contribution par jour-semaine'!A:A,0),MATCH(B6817,'contribution par jour-semaine'!$1:$1,0),4,1,"contribution par jour-semaine")),"")</f>
        <v/>
      </c>
      <c r="D6817" s="4" t="str">
        <f>VLOOKUP(A6817,predictions!A:B,2,FALSE)</f>
        <v>22/06/2020</v>
      </c>
      <c r="E6817" s="4">
        <f t="shared" si="26"/>
        <v>44004</v>
      </c>
    </row>
    <row r="6818" spans="3:5" ht="13" x14ac:dyDescent="0.15">
      <c r="C6818" s="1" t="str">
        <f ca="1">IFERROR(INDIRECT(ADDRESS(MATCH(A6818,'contribution par jour-semaine'!A:A,0),MATCH(B6818,'contribution par jour-semaine'!$1:$1,0),4,1,"contribution par jour-semaine")),"")</f>
        <v/>
      </c>
      <c r="D6818" s="4" t="str">
        <f>VLOOKUP(A6818,predictions!A:B,2,FALSE)</f>
        <v>22/06/2020</v>
      </c>
      <c r="E6818" s="4">
        <f t="shared" si="26"/>
        <v>44004</v>
      </c>
    </row>
    <row r="6819" spans="3:5" ht="13" x14ac:dyDescent="0.15">
      <c r="C6819" s="1" t="str">
        <f ca="1">IFERROR(INDIRECT(ADDRESS(MATCH(A6819,'contribution par jour-semaine'!A:A,0),MATCH(B6819,'contribution par jour-semaine'!$1:$1,0),4,1,"contribution par jour-semaine")),"")</f>
        <v/>
      </c>
      <c r="D6819" s="4" t="str">
        <f>VLOOKUP(A6819,predictions!A:B,2,FALSE)</f>
        <v>22/06/2020</v>
      </c>
      <c r="E6819" s="4">
        <f t="shared" si="26"/>
        <v>44004</v>
      </c>
    </row>
    <row r="6820" spans="3:5" ht="13" x14ac:dyDescent="0.15">
      <c r="C6820" s="1" t="str">
        <f ca="1">IFERROR(INDIRECT(ADDRESS(MATCH(A6820,'contribution par jour-semaine'!A:A,0),MATCH(B6820,'contribution par jour-semaine'!$1:$1,0),4,1,"contribution par jour-semaine")),"")</f>
        <v/>
      </c>
      <c r="D6820" s="4" t="str">
        <f>VLOOKUP(A6820,predictions!A:B,2,FALSE)</f>
        <v>22/06/2020</v>
      </c>
      <c r="E6820" s="4">
        <f t="shared" si="26"/>
        <v>44004</v>
      </c>
    </row>
    <row r="6821" spans="3:5" ht="13" x14ac:dyDescent="0.15">
      <c r="C6821" s="1" t="str">
        <f ca="1">IFERROR(INDIRECT(ADDRESS(MATCH(A6821,'contribution par jour-semaine'!A:A,0),MATCH(B6821,'contribution par jour-semaine'!$1:$1,0),4,1,"contribution par jour-semaine")),"")</f>
        <v/>
      </c>
      <c r="D6821" s="4" t="str">
        <f>VLOOKUP(A6821,predictions!A:B,2,FALSE)</f>
        <v>22/06/2020</v>
      </c>
      <c r="E6821" s="4">
        <f t="shared" si="26"/>
        <v>44004</v>
      </c>
    </row>
    <row r="6822" spans="3:5" ht="13" x14ac:dyDescent="0.15">
      <c r="C6822" s="1" t="str">
        <f ca="1">IFERROR(INDIRECT(ADDRESS(MATCH(A6822,'contribution par jour-semaine'!A:A,0),MATCH(B6822,'contribution par jour-semaine'!$1:$1,0),4,1,"contribution par jour-semaine")),"")</f>
        <v/>
      </c>
      <c r="D6822" s="4" t="str">
        <f>VLOOKUP(A6822,predictions!A:B,2,FALSE)</f>
        <v>22/06/2020</v>
      </c>
      <c r="E6822" s="4">
        <f t="shared" si="26"/>
        <v>44004</v>
      </c>
    </row>
    <row r="6823" spans="3:5" ht="13" x14ac:dyDescent="0.15">
      <c r="C6823" s="1" t="str">
        <f ca="1">IFERROR(INDIRECT(ADDRESS(MATCH(A6823,'contribution par jour-semaine'!A:A,0),MATCH(B6823,'contribution par jour-semaine'!$1:$1,0),4,1,"contribution par jour-semaine")),"")</f>
        <v/>
      </c>
      <c r="D6823" s="4" t="str">
        <f>VLOOKUP(A6823,predictions!A:B,2,FALSE)</f>
        <v>22/06/2020</v>
      </c>
      <c r="E6823" s="4">
        <f t="shared" si="26"/>
        <v>44004</v>
      </c>
    </row>
    <row r="6824" spans="3:5" ht="13" x14ac:dyDescent="0.15">
      <c r="C6824" s="1" t="str">
        <f ca="1">IFERROR(INDIRECT(ADDRESS(MATCH(A6824,'contribution par jour-semaine'!A:A,0),MATCH(B6824,'contribution par jour-semaine'!$1:$1,0),4,1,"contribution par jour-semaine")),"")</f>
        <v/>
      </c>
      <c r="D6824" s="4" t="str">
        <f>VLOOKUP(A6824,predictions!A:B,2,FALSE)</f>
        <v>22/06/2020</v>
      </c>
      <c r="E6824" s="4">
        <f t="shared" si="26"/>
        <v>44004</v>
      </c>
    </row>
    <row r="6825" spans="3:5" ht="13" x14ac:dyDescent="0.15">
      <c r="C6825" s="1" t="str">
        <f ca="1">IFERROR(INDIRECT(ADDRESS(MATCH(A6825,'contribution par jour-semaine'!A:A,0),MATCH(B6825,'contribution par jour-semaine'!$1:$1,0),4,1,"contribution par jour-semaine")),"")</f>
        <v/>
      </c>
      <c r="D6825" s="4" t="str">
        <f>VLOOKUP(A6825,predictions!A:B,2,FALSE)</f>
        <v>22/06/2020</v>
      </c>
      <c r="E6825" s="4">
        <f t="shared" si="26"/>
        <v>44004</v>
      </c>
    </row>
    <row r="6826" spans="3:5" ht="13" x14ac:dyDescent="0.15">
      <c r="C6826" s="1" t="str">
        <f ca="1">IFERROR(INDIRECT(ADDRESS(MATCH(A6826,'contribution par jour-semaine'!A:A,0),MATCH(B6826,'contribution par jour-semaine'!$1:$1,0),4,1,"contribution par jour-semaine")),"")</f>
        <v/>
      </c>
      <c r="D6826" s="4" t="str">
        <f>VLOOKUP(A6826,predictions!A:B,2,FALSE)</f>
        <v>22/06/2020</v>
      </c>
      <c r="E6826" s="4">
        <f t="shared" si="26"/>
        <v>44004</v>
      </c>
    </row>
    <row r="6827" spans="3:5" ht="13" x14ac:dyDescent="0.15">
      <c r="C6827" s="1" t="str">
        <f ca="1">IFERROR(INDIRECT(ADDRESS(MATCH(A6827,'contribution par jour-semaine'!A:A,0),MATCH(B6827,'contribution par jour-semaine'!$1:$1,0),4,1,"contribution par jour-semaine")),"")</f>
        <v/>
      </c>
      <c r="D6827" s="4" t="str">
        <f>VLOOKUP(A6827,predictions!A:B,2,FALSE)</f>
        <v>22/06/2020</v>
      </c>
      <c r="E6827" s="4">
        <f t="shared" si="26"/>
        <v>44004</v>
      </c>
    </row>
    <row r="6828" spans="3:5" ht="13" x14ac:dyDescent="0.15">
      <c r="C6828" s="1" t="str">
        <f ca="1">IFERROR(INDIRECT(ADDRESS(MATCH(A6828,'contribution par jour-semaine'!A:A,0),MATCH(B6828,'contribution par jour-semaine'!$1:$1,0),4,1,"contribution par jour-semaine")),"")</f>
        <v/>
      </c>
      <c r="D6828" s="4" t="str">
        <f>VLOOKUP(A6828,predictions!A:B,2,FALSE)</f>
        <v>22/06/2020</v>
      </c>
      <c r="E6828" s="4">
        <f t="shared" si="26"/>
        <v>44004</v>
      </c>
    </row>
    <row r="6829" spans="3:5" ht="13" x14ac:dyDescent="0.15">
      <c r="C6829" s="1" t="str">
        <f ca="1">IFERROR(INDIRECT(ADDRESS(MATCH(A6829,'contribution par jour-semaine'!A:A,0),MATCH(B6829,'contribution par jour-semaine'!$1:$1,0),4,1,"contribution par jour-semaine")),"")</f>
        <v/>
      </c>
      <c r="D6829" s="4" t="str">
        <f>VLOOKUP(A6829,predictions!A:B,2,FALSE)</f>
        <v>22/06/2020</v>
      </c>
      <c r="E6829" s="4">
        <f t="shared" si="26"/>
        <v>44004</v>
      </c>
    </row>
    <row r="6830" spans="3:5" ht="13" x14ac:dyDescent="0.15">
      <c r="C6830" s="1" t="str">
        <f ca="1">IFERROR(INDIRECT(ADDRESS(MATCH(A6830,'contribution par jour-semaine'!A:A,0),MATCH(B6830,'contribution par jour-semaine'!$1:$1,0),4,1,"contribution par jour-semaine")),"")</f>
        <v/>
      </c>
      <c r="D6830" s="4" t="str">
        <f>VLOOKUP(A6830,predictions!A:B,2,FALSE)</f>
        <v>22/06/2020</v>
      </c>
      <c r="E6830" s="4">
        <f t="shared" si="26"/>
        <v>44004</v>
      </c>
    </row>
    <row r="6831" spans="3:5" ht="13" x14ac:dyDescent="0.15">
      <c r="C6831" s="1" t="str">
        <f ca="1">IFERROR(INDIRECT(ADDRESS(MATCH(A6831,'contribution par jour-semaine'!A:A,0),MATCH(B6831,'contribution par jour-semaine'!$1:$1,0),4,1,"contribution par jour-semaine")),"")</f>
        <v/>
      </c>
      <c r="D6831" s="4" t="str">
        <f>VLOOKUP(A6831,predictions!A:B,2,FALSE)</f>
        <v>22/06/2020</v>
      </c>
      <c r="E6831" s="4">
        <f t="shared" si="26"/>
        <v>44004</v>
      </c>
    </row>
    <row r="6832" spans="3:5" ht="13" x14ac:dyDescent="0.15">
      <c r="C6832" s="1" t="str">
        <f ca="1">IFERROR(INDIRECT(ADDRESS(MATCH(A6832,'contribution par jour-semaine'!A:A,0),MATCH(B6832,'contribution par jour-semaine'!$1:$1,0),4,1,"contribution par jour-semaine")),"")</f>
        <v/>
      </c>
      <c r="D6832" s="4" t="str">
        <f>VLOOKUP(A6832,predictions!A:B,2,FALSE)</f>
        <v>22/06/2020</v>
      </c>
      <c r="E6832" s="4">
        <f t="shared" si="26"/>
        <v>44004</v>
      </c>
    </row>
    <row r="6833" spans="3:5" ht="13" x14ac:dyDescent="0.15">
      <c r="C6833" s="1" t="str">
        <f ca="1">IFERROR(INDIRECT(ADDRESS(MATCH(A6833,'contribution par jour-semaine'!A:A,0),MATCH(B6833,'contribution par jour-semaine'!$1:$1,0),4,1,"contribution par jour-semaine")),"")</f>
        <v/>
      </c>
      <c r="D6833" s="4" t="str">
        <f>VLOOKUP(A6833,predictions!A:B,2,FALSE)</f>
        <v>22/06/2020</v>
      </c>
      <c r="E6833" s="4">
        <f t="shared" si="26"/>
        <v>44004</v>
      </c>
    </row>
    <row r="6834" spans="3:5" ht="13" x14ac:dyDescent="0.15">
      <c r="C6834" s="1" t="str">
        <f ca="1">IFERROR(INDIRECT(ADDRESS(MATCH(A6834,'contribution par jour-semaine'!A:A,0),MATCH(B6834,'contribution par jour-semaine'!$1:$1,0),4,1,"contribution par jour-semaine")),"")</f>
        <v/>
      </c>
      <c r="D6834" s="4" t="str">
        <f>VLOOKUP(A6834,predictions!A:B,2,FALSE)</f>
        <v>22/06/2020</v>
      </c>
      <c r="E6834" s="4">
        <f t="shared" si="26"/>
        <v>44004</v>
      </c>
    </row>
    <row r="6835" spans="3:5" ht="13" x14ac:dyDescent="0.15">
      <c r="C6835" s="1" t="str">
        <f ca="1">IFERROR(INDIRECT(ADDRESS(MATCH(A6835,'contribution par jour-semaine'!A:A,0),MATCH(B6835,'contribution par jour-semaine'!$1:$1,0),4,1,"contribution par jour-semaine")),"")</f>
        <v/>
      </c>
      <c r="D6835" s="4" t="str">
        <f>VLOOKUP(A6835,predictions!A:B,2,FALSE)</f>
        <v>22/06/2020</v>
      </c>
      <c r="E6835" s="4">
        <f t="shared" si="26"/>
        <v>44004</v>
      </c>
    </row>
    <row r="6836" spans="3:5" ht="13" x14ac:dyDescent="0.15">
      <c r="C6836" s="1" t="str">
        <f ca="1">IFERROR(INDIRECT(ADDRESS(MATCH(A6836,'contribution par jour-semaine'!A:A,0),MATCH(B6836,'contribution par jour-semaine'!$1:$1,0),4,1,"contribution par jour-semaine")),"")</f>
        <v/>
      </c>
      <c r="D6836" s="4" t="str">
        <f>VLOOKUP(A6836,predictions!A:B,2,FALSE)</f>
        <v>22/06/2020</v>
      </c>
      <c r="E6836" s="4">
        <f t="shared" si="26"/>
        <v>44004</v>
      </c>
    </row>
    <row r="6837" spans="3:5" ht="13" x14ac:dyDescent="0.15">
      <c r="C6837" s="1" t="str">
        <f ca="1">IFERROR(INDIRECT(ADDRESS(MATCH(A6837,'contribution par jour-semaine'!A:A,0),MATCH(B6837,'contribution par jour-semaine'!$1:$1,0),4,1,"contribution par jour-semaine")),"")</f>
        <v/>
      </c>
      <c r="D6837" s="4" t="str">
        <f>VLOOKUP(A6837,predictions!A:B,2,FALSE)</f>
        <v>22/06/2020</v>
      </c>
      <c r="E6837" s="4">
        <f t="shared" si="26"/>
        <v>44004</v>
      </c>
    </row>
    <row r="6838" spans="3:5" ht="13" x14ac:dyDescent="0.15">
      <c r="C6838" s="1" t="str">
        <f ca="1">IFERROR(INDIRECT(ADDRESS(MATCH(A6838,'contribution par jour-semaine'!A:A,0),MATCH(B6838,'contribution par jour-semaine'!$1:$1,0),4,1,"contribution par jour-semaine")),"")</f>
        <v/>
      </c>
      <c r="D6838" s="4" t="str">
        <f>VLOOKUP(A6838,predictions!A:B,2,FALSE)</f>
        <v>22/06/2020</v>
      </c>
      <c r="E6838" s="4">
        <f t="shared" si="26"/>
        <v>44004</v>
      </c>
    </row>
    <row r="6839" spans="3:5" ht="13" x14ac:dyDescent="0.15">
      <c r="C6839" s="1" t="str">
        <f ca="1">IFERROR(INDIRECT(ADDRESS(MATCH(A6839,'contribution par jour-semaine'!A:A,0),MATCH(B6839,'contribution par jour-semaine'!$1:$1,0),4,1,"contribution par jour-semaine")),"")</f>
        <v/>
      </c>
      <c r="D6839" s="4" t="str">
        <f>VLOOKUP(A6839,predictions!A:B,2,FALSE)</f>
        <v>22/06/2020</v>
      </c>
      <c r="E6839" s="4">
        <f t="shared" si="26"/>
        <v>44004</v>
      </c>
    </row>
    <row r="6840" spans="3:5" ht="13" x14ac:dyDescent="0.15">
      <c r="C6840" s="1" t="str">
        <f ca="1">IFERROR(INDIRECT(ADDRESS(MATCH(A6840,'contribution par jour-semaine'!A:A,0),MATCH(B6840,'contribution par jour-semaine'!$1:$1,0),4,1,"contribution par jour-semaine")),"")</f>
        <v/>
      </c>
      <c r="D6840" s="4" t="str">
        <f>VLOOKUP(A6840,predictions!A:B,2,FALSE)</f>
        <v>22/06/2020</v>
      </c>
      <c r="E6840" s="4">
        <f t="shared" si="26"/>
        <v>44004</v>
      </c>
    </row>
    <row r="6841" spans="3:5" ht="13" x14ac:dyDescent="0.15">
      <c r="C6841" s="1" t="str">
        <f ca="1">IFERROR(INDIRECT(ADDRESS(MATCH(A6841,'contribution par jour-semaine'!A:A,0),MATCH(B6841,'contribution par jour-semaine'!$1:$1,0),4,1,"contribution par jour-semaine")),"")</f>
        <v/>
      </c>
      <c r="D6841" s="4" t="str">
        <f>VLOOKUP(A6841,predictions!A:B,2,FALSE)</f>
        <v>22/06/2020</v>
      </c>
      <c r="E6841" s="4">
        <f t="shared" si="26"/>
        <v>44004</v>
      </c>
    </row>
    <row r="6842" spans="3:5" ht="13" x14ac:dyDescent="0.15">
      <c r="C6842" s="1" t="str">
        <f ca="1">IFERROR(INDIRECT(ADDRESS(MATCH(A6842,'contribution par jour-semaine'!A:A,0),MATCH(B6842,'contribution par jour-semaine'!$1:$1,0),4,1,"contribution par jour-semaine")),"")</f>
        <v/>
      </c>
      <c r="D6842" s="4" t="str">
        <f>VLOOKUP(A6842,predictions!A:B,2,FALSE)</f>
        <v>22/06/2020</v>
      </c>
      <c r="E6842" s="4">
        <f t="shared" si="26"/>
        <v>44004</v>
      </c>
    </row>
    <row r="6843" spans="3:5" ht="13" x14ac:dyDescent="0.15">
      <c r="C6843" s="1" t="str">
        <f ca="1">IFERROR(INDIRECT(ADDRESS(MATCH(A6843,'contribution par jour-semaine'!A:A,0),MATCH(B6843,'contribution par jour-semaine'!$1:$1,0),4,1,"contribution par jour-semaine")),"")</f>
        <v/>
      </c>
      <c r="D6843" s="4" t="str">
        <f>VLOOKUP(A6843,predictions!A:B,2,FALSE)</f>
        <v>22/06/2020</v>
      </c>
      <c r="E6843" s="4">
        <f t="shared" si="26"/>
        <v>44004</v>
      </c>
    </row>
    <row r="6844" spans="3:5" ht="13" x14ac:dyDescent="0.15">
      <c r="C6844" s="1" t="str">
        <f ca="1">IFERROR(INDIRECT(ADDRESS(MATCH(A6844,'contribution par jour-semaine'!A:A,0),MATCH(B6844,'contribution par jour-semaine'!$1:$1,0),4,1,"contribution par jour-semaine")),"")</f>
        <v/>
      </c>
      <c r="D6844" s="4" t="str">
        <f>VLOOKUP(A6844,predictions!A:B,2,FALSE)</f>
        <v>22/06/2020</v>
      </c>
      <c r="E6844" s="4">
        <f t="shared" si="26"/>
        <v>44004</v>
      </c>
    </row>
    <row r="6845" spans="3:5" ht="13" x14ac:dyDescent="0.15">
      <c r="C6845" s="1" t="str">
        <f ca="1">IFERROR(INDIRECT(ADDRESS(MATCH(A6845,'contribution par jour-semaine'!A:A,0),MATCH(B6845,'contribution par jour-semaine'!$1:$1,0),4,1,"contribution par jour-semaine")),"")</f>
        <v/>
      </c>
      <c r="D6845" s="4" t="str">
        <f>VLOOKUP(A6845,predictions!A:B,2,FALSE)</f>
        <v>22/06/2020</v>
      </c>
      <c r="E6845" s="4">
        <f t="shared" si="26"/>
        <v>44004</v>
      </c>
    </row>
    <row r="6846" spans="3:5" ht="13" x14ac:dyDescent="0.15">
      <c r="C6846" s="1" t="str">
        <f ca="1">IFERROR(INDIRECT(ADDRESS(MATCH(A6846,'contribution par jour-semaine'!A:A,0),MATCH(B6846,'contribution par jour-semaine'!$1:$1,0),4,1,"contribution par jour-semaine")),"")</f>
        <v/>
      </c>
      <c r="D6846" s="4" t="str">
        <f>VLOOKUP(A6846,predictions!A:B,2,FALSE)</f>
        <v>22/06/2020</v>
      </c>
      <c r="E6846" s="4">
        <f t="shared" si="26"/>
        <v>44004</v>
      </c>
    </row>
    <row r="6847" spans="3:5" ht="13" x14ac:dyDescent="0.15">
      <c r="C6847" s="1" t="str">
        <f ca="1">IFERROR(INDIRECT(ADDRESS(MATCH(A6847,'contribution par jour-semaine'!A:A,0),MATCH(B6847,'contribution par jour-semaine'!$1:$1,0),4,1,"contribution par jour-semaine")),"")</f>
        <v/>
      </c>
      <c r="D6847" s="4" t="str">
        <f>VLOOKUP(A6847,predictions!A:B,2,FALSE)</f>
        <v>22/06/2020</v>
      </c>
      <c r="E6847" s="4">
        <f t="shared" si="26"/>
        <v>44004</v>
      </c>
    </row>
    <row r="6848" spans="3:5" ht="13" x14ac:dyDescent="0.15">
      <c r="C6848" s="1" t="str">
        <f ca="1">IFERROR(INDIRECT(ADDRESS(MATCH(A6848,'contribution par jour-semaine'!A:A,0),MATCH(B6848,'contribution par jour-semaine'!$1:$1,0),4,1,"contribution par jour-semaine")),"")</f>
        <v/>
      </c>
      <c r="D6848" s="4" t="str">
        <f>VLOOKUP(A6848,predictions!A:B,2,FALSE)</f>
        <v>22/06/2020</v>
      </c>
      <c r="E6848" s="4">
        <f t="shared" si="26"/>
        <v>44004</v>
      </c>
    </row>
    <row r="6849" spans="3:5" ht="13" x14ac:dyDescent="0.15">
      <c r="C6849" s="1" t="str">
        <f ca="1">IFERROR(INDIRECT(ADDRESS(MATCH(A6849,'contribution par jour-semaine'!A:A,0),MATCH(B6849,'contribution par jour-semaine'!$1:$1,0),4,1,"contribution par jour-semaine")),"")</f>
        <v/>
      </c>
      <c r="D6849" s="4" t="str">
        <f>VLOOKUP(A6849,predictions!A:B,2,FALSE)</f>
        <v>22/06/2020</v>
      </c>
      <c r="E6849" s="4">
        <f t="shared" si="26"/>
        <v>44004</v>
      </c>
    </row>
    <row r="6850" spans="3:5" ht="13" x14ac:dyDescent="0.15">
      <c r="C6850" s="1" t="str">
        <f ca="1">IFERROR(INDIRECT(ADDRESS(MATCH(A6850,'contribution par jour-semaine'!A:A,0),MATCH(B6850,'contribution par jour-semaine'!$1:$1,0),4,1,"contribution par jour-semaine")),"")</f>
        <v/>
      </c>
      <c r="D6850" s="4" t="str">
        <f>VLOOKUP(A6850,predictions!A:B,2,FALSE)</f>
        <v>22/06/2020</v>
      </c>
      <c r="E6850" s="4">
        <f t="shared" si="26"/>
        <v>44004</v>
      </c>
    </row>
    <row r="6851" spans="3:5" ht="13" x14ac:dyDescent="0.15">
      <c r="C6851" s="1" t="str">
        <f ca="1">IFERROR(INDIRECT(ADDRESS(MATCH(A6851,'contribution par jour-semaine'!A:A,0),MATCH(B6851,'contribution par jour-semaine'!$1:$1,0),4,1,"contribution par jour-semaine")),"")</f>
        <v/>
      </c>
      <c r="D6851" s="4" t="str">
        <f>VLOOKUP(A6851,predictions!A:B,2,FALSE)</f>
        <v>22/06/2020</v>
      </c>
      <c r="E6851" s="4">
        <f t="shared" si="26"/>
        <v>44004</v>
      </c>
    </row>
    <row r="6852" spans="3:5" ht="13" x14ac:dyDescent="0.15">
      <c r="C6852" s="1" t="str">
        <f ca="1">IFERROR(INDIRECT(ADDRESS(MATCH(A6852,'contribution par jour-semaine'!A:A,0),MATCH(B6852,'contribution par jour-semaine'!$1:$1,0),4,1,"contribution par jour-semaine")),"")</f>
        <v/>
      </c>
      <c r="D6852" s="4" t="str">
        <f>VLOOKUP(A6852,predictions!A:B,2,FALSE)</f>
        <v>22/06/2020</v>
      </c>
      <c r="E6852" s="4">
        <f t="shared" si="26"/>
        <v>44004</v>
      </c>
    </row>
    <row r="6853" spans="3:5" ht="13" x14ac:dyDescent="0.15">
      <c r="C6853" s="1" t="str">
        <f ca="1">IFERROR(INDIRECT(ADDRESS(MATCH(A6853,'contribution par jour-semaine'!A:A,0),MATCH(B6853,'contribution par jour-semaine'!$1:$1,0),4,1,"contribution par jour-semaine")),"")</f>
        <v/>
      </c>
      <c r="D6853" s="4" t="str">
        <f>VLOOKUP(A6853,predictions!A:B,2,FALSE)</f>
        <v>22/06/2020</v>
      </c>
      <c r="E6853" s="4">
        <f t="shared" si="26"/>
        <v>44004</v>
      </c>
    </row>
    <row r="6854" spans="3:5" ht="13" x14ac:dyDescent="0.15">
      <c r="C6854" s="1" t="str">
        <f ca="1">IFERROR(INDIRECT(ADDRESS(MATCH(A6854,'contribution par jour-semaine'!A:A,0),MATCH(B6854,'contribution par jour-semaine'!$1:$1,0),4,1,"contribution par jour-semaine")),"")</f>
        <v/>
      </c>
      <c r="D6854" s="4" t="str">
        <f>VLOOKUP(A6854,predictions!A:B,2,FALSE)</f>
        <v>22/06/2020</v>
      </c>
      <c r="E6854" s="4">
        <f t="shared" si="26"/>
        <v>44004</v>
      </c>
    </row>
    <row r="6855" spans="3:5" ht="13" x14ac:dyDescent="0.15">
      <c r="C6855" s="1" t="str">
        <f ca="1">IFERROR(INDIRECT(ADDRESS(MATCH(A6855,'contribution par jour-semaine'!A:A,0),MATCH(B6855,'contribution par jour-semaine'!$1:$1,0),4,1,"contribution par jour-semaine")),"")</f>
        <v/>
      </c>
      <c r="D6855" s="4" t="str">
        <f>VLOOKUP(A6855,predictions!A:B,2,FALSE)</f>
        <v>22/06/2020</v>
      </c>
      <c r="E6855" s="4">
        <f t="shared" si="26"/>
        <v>44004</v>
      </c>
    </row>
    <row r="6856" spans="3:5" ht="13" x14ac:dyDescent="0.15">
      <c r="C6856" s="1" t="str">
        <f ca="1">IFERROR(INDIRECT(ADDRESS(MATCH(A6856,'contribution par jour-semaine'!A:A,0),MATCH(B6856,'contribution par jour-semaine'!$1:$1,0),4,1,"contribution par jour-semaine")),"")</f>
        <v/>
      </c>
      <c r="D6856" s="4" t="str">
        <f>VLOOKUP(A6856,predictions!A:B,2,FALSE)</f>
        <v>22/06/2020</v>
      </c>
      <c r="E6856" s="4">
        <f t="shared" si="26"/>
        <v>44004</v>
      </c>
    </row>
    <row r="6857" spans="3:5" ht="13" x14ac:dyDescent="0.15">
      <c r="C6857" s="1" t="str">
        <f ca="1">IFERROR(INDIRECT(ADDRESS(MATCH(A6857,'contribution par jour-semaine'!A:A,0),MATCH(B6857,'contribution par jour-semaine'!$1:$1,0),4,1,"contribution par jour-semaine")),"")</f>
        <v/>
      </c>
      <c r="D6857" s="4" t="str">
        <f>VLOOKUP(A6857,predictions!A:B,2,FALSE)</f>
        <v>22/06/2020</v>
      </c>
      <c r="E6857" s="4">
        <f t="shared" si="26"/>
        <v>44004</v>
      </c>
    </row>
    <row r="6858" spans="3:5" ht="13" x14ac:dyDescent="0.15">
      <c r="C6858" s="1" t="str">
        <f ca="1">IFERROR(INDIRECT(ADDRESS(MATCH(A6858,'contribution par jour-semaine'!A:A,0),MATCH(B6858,'contribution par jour-semaine'!$1:$1,0),4,1,"contribution par jour-semaine")),"")</f>
        <v/>
      </c>
      <c r="D6858" s="4" t="str">
        <f>VLOOKUP(A6858,predictions!A:B,2,FALSE)</f>
        <v>22/06/2020</v>
      </c>
      <c r="E6858" s="4">
        <f t="shared" si="26"/>
        <v>44004</v>
      </c>
    </row>
    <row r="6859" spans="3:5" ht="13" x14ac:dyDescent="0.15">
      <c r="C6859" s="1" t="str">
        <f ca="1">IFERROR(INDIRECT(ADDRESS(MATCH(A6859,'contribution par jour-semaine'!A:A,0),MATCH(B6859,'contribution par jour-semaine'!$1:$1,0),4,1,"contribution par jour-semaine")),"")</f>
        <v/>
      </c>
      <c r="D6859" s="4" t="str">
        <f>VLOOKUP(A6859,predictions!A:B,2,FALSE)</f>
        <v>22/06/2020</v>
      </c>
      <c r="E6859" s="4">
        <f t="shared" si="26"/>
        <v>44004</v>
      </c>
    </row>
    <row r="6860" spans="3:5" ht="13" x14ac:dyDescent="0.15">
      <c r="C6860" s="1" t="str">
        <f ca="1">IFERROR(INDIRECT(ADDRESS(MATCH(A6860,'contribution par jour-semaine'!A:A,0),MATCH(B6860,'contribution par jour-semaine'!$1:$1,0),4,1,"contribution par jour-semaine")),"")</f>
        <v/>
      </c>
      <c r="D6860" s="4" t="str">
        <f>VLOOKUP(A6860,predictions!A:B,2,FALSE)</f>
        <v>22/06/2020</v>
      </c>
      <c r="E6860" s="4">
        <f t="shared" si="26"/>
        <v>44004</v>
      </c>
    </row>
    <row r="6861" spans="3:5" ht="13" x14ac:dyDescent="0.15">
      <c r="C6861" s="1" t="str">
        <f ca="1">IFERROR(INDIRECT(ADDRESS(MATCH(A6861,'contribution par jour-semaine'!A:A,0),MATCH(B6861,'contribution par jour-semaine'!$1:$1,0),4,1,"contribution par jour-semaine")),"")</f>
        <v/>
      </c>
      <c r="D6861" s="4" t="str">
        <f>VLOOKUP(A6861,predictions!A:B,2,FALSE)</f>
        <v>22/06/2020</v>
      </c>
      <c r="E6861" s="4">
        <f t="shared" si="26"/>
        <v>44004</v>
      </c>
    </row>
    <row r="6862" spans="3:5" ht="13" x14ac:dyDescent="0.15">
      <c r="C6862" s="1" t="str">
        <f ca="1">IFERROR(INDIRECT(ADDRESS(MATCH(A6862,'contribution par jour-semaine'!A:A,0),MATCH(B6862,'contribution par jour-semaine'!$1:$1,0),4,1,"contribution par jour-semaine")),"")</f>
        <v/>
      </c>
      <c r="D6862" s="4" t="str">
        <f>VLOOKUP(A6862,predictions!A:B,2,FALSE)</f>
        <v>22/06/2020</v>
      </c>
      <c r="E6862" s="4">
        <f t="shared" si="26"/>
        <v>44004</v>
      </c>
    </row>
    <row r="6863" spans="3:5" ht="13" x14ac:dyDescent="0.15">
      <c r="C6863" s="1" t="str">
        <f ca="1">IFERROR(INDIRECT(ADDRESS(MATCH(A6863,'contribution par jour-semaine'!A:A,0),MATCH(B6863,'contribution par jour-semaine'!$1:$1,0),4,1,"contribution par jour-semaine")),"")</f>
        <v/>
      </c>
      <c r="D6863" s="4" t="str">
        <f>VLOOKUP(A6863,predictions!A:B,2,FALSE)</f>
        <v>22/06/2020</v>
      </c>
      <c r="E6863" s="4">
        <f t="shared" si="26"/>
        <v>44004</v>
      </c>
    </row>
    <row r="6864" spans="3:5" ht="13" x14ac:dyDescent="0.15">
      <c r="C6864" s="1" t="str">
        <f ca="1">IFERROR(INDIRECT(ADDRESS(MATCH(A6864,'contribution par jour-semaine'!A:A,0),MATCH(B6864,'contribution par jour-semaine'!$1:$1,0),4,1,"contribution par jour-semaine")),"")</f>
        <v/>
      </c>
      <c r="D6864" s="4" t="str">
        <f>VLOOKUP(A6864,predictions!A:B,2,FALSE)</f>
        <v>22/06/2020</v>
      </c>
      <c r="E6864" s="4">
        <f t="shared" si="26"/>
        <v>44004</v>
      </c>
    </row>
    <row r="6865" spans="3:5" ht="13" x14ac:dyDescent="0.15">
      <c r="C6865" s="1" t="str">
        <f ca="1">IFERROR(INDIRECT(ADDRESS(MATCH(A6865,'contribution par jour-semaine'!A:A,0),MATCH(B6865,'contribution par jour-semaine'!$1:$1,0),4,1,"contribution par jour-semaine")),"")</f>
        <v/>
      </c>
      <c r="D6865" s="4" t="str">
        <f>VLOOKUP(A6865,predictions!A:B,2,FALSE)</f>
        <v>22/06/2020</v>
      </c>
      <c r="E6865" s="4">
        <f t="shared" si="26"/>
        <v>44004</v>
      </c>
    </row>
    <row r="6866" spans="3:5" ht="13" x14ac:dyDescent="0.15">
      <c r="C6866" s="1" t="str">
        <f ca="1">IFERROR(INDIRECT(ADDRESS(MATCH(A6866,'contribution par jour-semaine'!A:A,0),MATCH(B6866,'contribution par jour-semaine'!$1:$1,0),4,1,"contribution par jour-semaine")),"")</f>
        <v/>
      </c>
      <c r="D6866" s="4" t="str">
        <f>VLOOKUP(A6866,predictions!A:B,2,FALSE)</f>
        <v>22/06/2020</v>
      </c>
      <c r="E6866" s="4">
        <f t="shared" si="26"/>
        <v>44004</v>
      </c>
    </row>
    <row r="6867" spans="3:5" ht="13" x14ac:dyDescent="0.15">
      <c r="C6867" s="1" t="str">
        <f ca="1">IFERROR(INDIRECT(ADDRESS(MATCH(A6867,'contribution par jour-semaine'!A:A,0),MATCH(B6867,'contribution par jour-semaine'!$1:$1,0),4,1,"contribution par jour-semaine")),"")</f>
        <v/>
      </c>
      <c r="D6867" s="4" t="str">
        <f>VLOOKUP(A6867,predictions!A:B,2,FALSE)</f>
        <v>22/06/2020</v>
      </c>
      <c r="E6867" s="4">
        <f t="shared" si="26"/>
        <v>44004</v>
      </c>
    </row>
    <row r="6868" spans="3:5" ht="13" x14ac:dyDescent="0.15">
      <c r="C6868" s="1" t="str">
        <f ca="1">IFERROR(INDIRECT(ADDRESS(MATCH(A6868,'contribution par jour-semaine'!A:A,0),MATCH(B6868,'contribution par jour-semaine'!$1:$1,0),4,1,"contribution par jour-semaine")),"")</f>
        <v/>
      </c>
      <c r="D6868" s="4" t="str">
        <f>VLOOKUP(A6868,predictions!A:B,2,FALSE)</f>
        <v>22/06/2020</v>
      </c>
      <c r="E6868" s="4">
        <f t="shared" si="26"/>
        <v>44004</v>
      </c>
    </row>
    <row r="6869" spans="3:5" ht="13" x14ac:dyDescent="0.15">
      <c r="C6869" s="1" t="str">
        <f ca="1">IFERROR(INDIRECT(ADDRESS(MATCH(A6869,'contribution par jour-semaine'!A:A,0),MATCH(B6869,'contribution par jour-semaine'!$1:$1,0),4,1,"contribution par jour-semaine")),"")</f>
        <v/>
      </c>
      <c r="D6869" s="4" t="str">
        <f>VLOOKUP(A6869,predictions!A:B,2,FALSE)</f>
        <v>22/06/2020</v>
      </c>
      <c r="E6869" s="4">
        <f t="shared" si="26"/>
        <v>44004</v>
      </c>
    </row>
    <row r="6870" spans="3:5" ht="13" x14ac:dyDescent="0.15">
      <c r="C6870" s="1" t="str">
        <f ca="1">IFERROR(INDIRECT(ADDRESS(MATCH(A6870,'contribution par jour-semaine'!A:A,0),MATCH(B6870,'contribution par jour-semaine'!$1:$1,0),4,1,"contribution par jour-semaine")),"")</f>
        <v/>
      </c>
      <c r="D6870" s="4" t="str">
        <f>VLOOKUP(A6870,predictions!A:B,2,FALSE)</f>
        <v>22/06/2020</v>
      </c>
      <c r="E6870" s="4">
        <f t="shared" si="26"/>
        <v>44004</v>
      </c>
    </row>
    <row r="6871" spans="3:5" ht="13" x14ac:dyDescent="0.15">
      <c r="C6871" s="1" t="str">
        <f ca="1">IFERROR(INDIRECT(ADDRESS(MATCH(A6871,'contribution par jour-semaine'!A:A,0),MATCH(B6871,'contribution par jour-semaine'!$1:$1,0),4,1,"contribution par jour-semaine")),"")</f>
        <v/>
      </c>
      <c r="D6871" s="4" t="str">
        <f>VLOOKUP(A6871,predictions!A:B,2,FALSE)</f>
        <v>22/06/2020</v>
      </c>
      <c r="E6871" s="4">
        <f t="shared" si="26"/>
        <v>44004</v>
      </c>
    </row>
    <row r="6872" spans="3:5" ht="13" x14ac:dyDescent="0.15">
      <c r="C6872" s="1" t="str">
        <f ca="1">IFERROR(INDIRECT(ADDRESS(MATCH(A6872,'contribution par jour-semaine'!A:A,0),MATCH(B6872,'contribution par jour-semaine'!$1:$1,0),4,1,"contribution par jour-semaine")),"")</f>
        <v/>
      </c>
      <c r="D6872" s="4" t="str">
        <f>VLOOKUP(A6872,predictions!A:B,2,FALSE)</f>
        <v>22/06/2020</v>
      </c>
      <c r="E6872" s="4">
        <f t="shared" si="26"/>
        <v>44004</v>
      </c>
    </row>
    <row r="6873" spans="3:5" ht="13" x14ac:dyDescent="0.15">
      <c r="C6873" s="1" t="str">
        <f ca="1">IFERROR(INDIRECT(ADDRESS(MATCH(A6873,'contribution par jour-semaine'!A:A,0),MATCH(B6873,'contribution par jour-semaine'!$1:$1,0),4,1,"contribution par jour-semaine")),"")</f>
        <v/>
      </c>
      <c r="D6873" s="4" t="str">
        <f>VLOOKUP(A6873,predictions!A:B,2,FALSE)</f>
        <v>22/06/2020</v>
      </c>
      <c r="E6873" s="4">
        <f t="shared" si="26"/>
        <v>44004</v>
      </c>
    </row>
    <row r="6874" spans="3:5" ht="13" x14ac:dyDescent="0.15">
      <c r="C6874" s="1" t="str">
        <f ca="1">IFERROR(INDIRECT(ADDRESS(MATCH(A6874,'contribution par jour-semaine'!A:A,0),MATCH(B6874,'contribution par jour-semaine'!$1:$1,0),4,1,"contribution par jour-semaine")),"")</f>
        <v/>
      </c>
      <c r="D6874" s="4" t="str">
        <f>VLOOKUP(A6874,predictions!A:B,2,FALSE)</f>
        <v>22/06/2020</v>
      </c>
      <c r="E6874" s="4">
        <f t="shared" si="26"/>
        <v>44004</v>
      </c>
    </row>
    <row r="6875" spans="3:5" ht="13" x14ac:dyDescent="0.15">
      <c r="C6875" s="1" t="str">
        <f ca="1">IFERROR(INDIRECT(ADDRESS(MATCH(A6875,'contribution par jour-semaine'!A:A,0),MATCH(B6875,'contribution par jour-semaine'!$1:$1,0),4,1,"contribution par jour-semaine")),"")</f>
        <v/>
      </c>
      <c r="D6875" s="4" t="str">
        <f>VLOOKUP(A6875,predictions!A:B,2,FALSE)</f>
        <v>22/06/2020</v>
      </c>
      <c r="E6875" s="4">
        <f t="shared" si="26"/>
        <v>44004</v>
      </c>
    </row>
    <row r="6876" spans="3:5" ht="13" x14ac:dyDescent="0.15">
      <c r="C6876" s="1" t="str">
        <f ca="1">IFERROR(INDIRECT(ADDRESS(MATCH(A6876,'contribution par jour-semaine'!A:A,0),MATCH(B6876,'contribution par jour-semaine'!$1:$1,0),4,1,"contribution par jour-semaine")),"")</f>
        <v/>
      </c>
      <c r="D6876" s="4" t="str">
        <f>VLOOKUP(A6876,predictions!A:B,2,FALSE)</f>
        <v>22/06/2020</v>
      </c>
      <c r="E6876" s="4">
        <f t="shared" si="26"/>
        <v>44004</v>
      </c>
    </row>
    <row r="6877" spans="3:5" ht="13" x14ac:dyDescent="0.15">
      <c r="C6877" s="1" t="str">
        <f ca="1">IFERROR(INDIRECT(ADDRESS(MATCH(A6877,'contribution par jour-semaine'!A:A,0),MATCH(B6877,'contribution par jour-semaine'!$1:$1,0),4,1,"contribution par jour-semaine")),"")</f>
        <v/>
      </c>
      <c r="D6877" s="4" t="str">
        <f>VLOOKUP(A6877,predictions!A:B,2,FALSE)</f>
        <v>22/06/2020</v>
      </c>
      <c r="E6877" s="4">
        <f t="shared" si="26"/>
        <v>44004</v>
      </c>
    </row>
    <row r="6878" spans="3:5" ht="13" x14ac:dyDescent="0.15">
      <c r="C6878" s="1" t="str">
        <f ca="1">IFERROR(INDIRECT(ADDRESS(MATCH(A6878,'contribution par jour-semaine'!A:A,0),MATCH(B6878,'contribution par jour-semaine'!$1:$1,0),4,1,"contribution par jour-semaine")),"")</f>
        <v/>
      </c>
      <c r="D6878" s="4" t="str">
        <f>VLOOKUP(A6878,predictions!A:B,2,FALSE)</f>
        <v>22/06/2020</v>
      </c>
      <c r="E6878" s="4">
        <f t="shared" si="26"/>
        <v>44004</v>
      </c>
    </row>
    <row r="6879" spans="3:5" ht="13" x14ac:dyDescent="0.15">
      <c r="C6879" s="1" t="str">
        <f ca="1">IFERROR(INDIRECT(ADDRESS(MATCH(A6879,'contribution par jour-semaine'!A:A,0),MATCH(B6879,'contribution par jour-semaine'!$1:$1,0),4,1,"contribution par jour-semaine")),"")</f>
        <v/>
      </c>
      <c r="D6879" s="4" t="str">
        <f>VLOOKUP(A6879,predictions!A:B,2,FALSE)</f>
        <v>22/06/2020</v>
      </c>
      <c r="E6879" s="4">
        <f t="shared" si="26"/>
        <v>44004</v>
      </c>
    </row>
    <row r="6880" spans="3:5" ht="13" x14ac:dyDescent="0.15">
      <c r="C6880" s="1" t="str">
        <f ca="1">IFERROR(INDIRECT(ADDRESS(MATCH(A6880,'contribution par jour-semaine'!A:A,0),MATCH(B6880,'contribution par jour-semaine'!$1:$1,0),4,1,"contribution par jour-semaine")),"")</f>
        <v/>
      </c>
      <c r="D6880" s="4" t="str">
        <f>VLOOKUP(A6880,predictions!A:B,2,FALSE)</f>
        <v>22/06/2020</v>
      </c>
      <c r="E6880" s="4">
        <f t="shared" si="26"/>
        <v>44004</v>
      </c>
    </row>
    <row r="6881" spans="3:5" ht="13" x14ac:dyDescent="0.15">
      <c r="C6881" s="1" t="str">
        <f ca="1">IFERROR(INDIRECT(ADDRESS(MATCH(A6881,'contribution par jour-semaine'!A:A,0),MATCH(B6881,'contribution par jour-semaine'!$1:$1,0),4,1,"contribution par jour-semaine")),"")</f>
        <v/>
      </c>
      <c r="D6881" s="4" t="str">
        <f>VLOOKUP(A6881,predictions!A:B,2,FALSE)</f>
        <v>22/06/2020</v>
      </c>
      <c r="E6881" s="4">
        <f t="shared" si="26"/>
        <v>44004</v>
      </c>
    </row>
    <row r="6882" spans="3:5" ht="13" x14ac:dyDescent="0.15">
      <c r="C6882" s="1" t="str">
        <f ca="1">IFERROR(INDIRECT(ADDRESS(MATCH(A6882,'contribution par jour-semaine'!A:A,0),MATCH(B6882,'contribution par jour-semaine'!$1:$1,0),4,1,"contribution par jour-semaine")),"")</f>
        <v/>
      </c>
      <c r="D6882" s="4" t="str">
        <f>VLOOKUP(A6882,predictions!A:B,2,FALSE)</f>
        <v>22/06/2020</v>
      </c>
      <c r="E6882" s="4">
        <f t="shared" si="26"/>
        <v>44004</v>
      </c>
    </row>
    <row r="6883" spans="3:5" ht="13" x14ac:dyDescent="0.15">
      <c r="C6883" s="1" t="str">
        <f ca="1">IFERROR(INDIRECT(ADDRESS(MATCH(A6883,'contribution par jour-semaine'!A:A,0),MATCH(B6883,'contribution par jour-semaine'!$1:$1,0),4,1,"contribution par jour-semaine")),"")</f>
        <v/>
      </c>
      <c r="D6883" s="4" t="str">
        <f>VLOOKUP(A6883,predictions!A:B,2,FALSE)</f>
        <v>22/06/2020</v>
      </c>
      <c r="E6883" s="4">
        <f t="shared" si="26"/>
        <v>44004</v>
      </c>
    </row>
    <row r="6884" spans="3:5" ht="13" x14ac:dyDescent="0.15">
      <c r="C6884" s="1" t="str">
        <f ca="1">IFERROR(INDIRECT(ADDRESS(MATCH(A6884,'contribution par jour-semaine'!A:A,0),MATCH(B6884,'contribution par jour-semaine'!$1:$1,0),4,1,"contribution par jour-semaine")),"")</f>
        <v/>
      </c>
      <c r="D6884" s="4" t="str">
        <f>VLOOKUP(A6884,predictions!A:B,2,FALSE)</f>
        <v>22/06/2020</v>
      </c>
      <c r="E6884" s="4">
        <f t="shared" si="26"/>
        <v>44004</v>
      </c>
    </row>
    <row r="6885" spans="3:5" ht="13" x14ac:dyDescent="0.15">
      <c r="C6885" s="1" t="str">
        <f ca="1">IFERROR(INDIRECT(ADDRESS(MATCH(A6885,'contribution par jour-semaine'!A:A,0),MATCH(B6885,'contribution par jour-semaine'!$1:$1,0),4,1,"contribution par jour-semaine")),"")</f>
        <v/>
      </c>
      <c r="D6885" s="4" t="str">
        <f>VLOOKUP(A6885,predictions!A:B,2,FALSE)</f>
        <v>22/06/2020</v>
      </c>
      <c r="E6885" s="4">
        <f t="shared" si="26"/>
        <v>44004</v>
      </c>
    </row>
    <row r="6886" spans="3:5" ht="13" x14ac:dyDescent="0.15">
      <c r="C6886" s="1" t="str">
        <f ca="1">IFERROR(INDIRECT(ADDRESS(MATCH(A6886,'contribution par jour-semaine'!A:A,0),MATCH(B6886,'contribution par jour-semaine'!$1:$1,0),4,1,"contribution par jour-semaine")),"")</f>
        <v/>
      </c>
      <c r="D6886" s="4" t="str">
        <f>VLOOKUP(A6886,predictions!A:B,2,FALSE)</f>
        <v>22/06/2020</v>
      </c>
      <c r="E6886" s="4">
        <f t="shared" si="26"/>
        <v>44004</v>
      </c>
    </row>
    <row r="6887" spans="3:5" ht="13" x14ac:dyDescent="0.15">
      <c r="C6887" s="1" t="str">
        <f ca="1">IFERROR(INDIRECT(ADDRESS(MATCH(A6887,'contribution par jour-semaine'!A:A,0),MATCH(B6887,'contribution par jour-semaine'!$1:$1,0),4,1,"contribution par jour-semaine")),"")</f>
        <v/>
      </c>
      <c r="D6887" s="4" t="str">
        <f>VLOOKUP(A6887,predictions!A:B,2,FALSE)</f>
        <v>22/06/2020</v>
      </c>
      <c r="E6887" s="4">
        <f t="shared" ref="E6887:E7141" si="27">DATE(RIGHT(D6887,4),MID(D6887,4,2),LEFT(D6887,2))</f>
        <v>44004</v>
      </c>
    </row>
    <row r="6888" spans="3:5" ht="13" x14ac:dyDescent="0.15">
      <c r="C6888" s="1" t="str">
        <f ca="1">IFERROR(INDIRECT(ADDRESS(MATCH(A6888,'contribution par jour-semaine'!A:A,0),MATCH(B6888,'contribution par jour-semaine'!$1:$1,0),4,1,"contribution par jour-semaine")),"")</f>
        <v/>
      </c>
      <c r="D6888" s="4" t="str">
        <f>VLOOKUP(A6888,predictions!A:B,2,FALSE)</f>
        <v>22/06/2020</v>
      </c>
      <c r="E6888" s="4">
        <f t="shared" si="27"/>
        <v>44004</v>
      </c>
    </row>
    <row r="6889" spans="3:5" ht="13" x14ac:dyDescent="0.15">
      <c r="C6889" s="1" t="str">
        <f ca="1">IFERROR(INDIRECT(ADDRESS(MATCH(A6889,'contribution par jour-semaine'!A:A,0),MATCH(B6889,'contribution par jour-semaine'!$1:$1,0),4,1,"contribution par jour-semaine")),"")</f>
        <v/>
      </c>
      <c r="D6889" s="4" t="str">
        <f>VLOOKUP(A6889,predictions!A:B,2,FALSE)</f>
        <v>22/06/2020</v>
      </c>
      <c r="E6889" s="4">
        <f t="shared" si="27"/>
        <v>44004</v>
      </c>
    </row>
    <row r="6890" spans="3:5" ht="13" x14ac:dyDescent="0.15">
      <c r="C6890" s="1" t="str">
        <f ca="1">IFERROR(INDIRECT(ADDRESS(MATCH(A6890,'contribution par jour-semaine'!A:A,0),MATCH(B6890,'contribution par jour-semaine'!$1:$1,0),4,1,"contribution par jour-semaine")),"")</f>
        <v/>
      </c>
      <c r="D6890" s="4" t="str">
        <f>VLOOKUP(A6890,predictions!A:B,2,FALSE)</f>
        <v>22/06/2020</v>
      </c>
      <c r="E6890" s="4">
        <f t="shared" si="27"/>
        <v>44004</v>
      </c>
    </row>
    <row r="6891" spans="3:5" ht="13" x14ac:dyDescent="0.15">
      <c r="C6891" s="1" t="str">
        <f ca="1">IFERROR(INDIRECT(ADDRESS(MATCH(A6891,'contribution par jour-semaine'!A:A,0),MATCH(B6891,'contribution par jour-semaine'!$1:$1,0),4,1,"contribution par jour-semaine")),"")</f>
        <v/>
      </c>
      <c r="D6891" s="4" t="str">
        <f>VLOOKUP(A6891,predictions!A:B,2,FALSE)</f>
        <v>22/06/2020</v>
      </c>
      <c r="E6891" s="4">
        <f t="shared" si="27"/>
        <v>44004</v>
      </c>
    </row>
    <row r="6892" spans="3:5" ht="13" x14ac:dyDescent="0.15">
      <c r="C6892" s="1" t="str">
        <f ca="1">IFERROR(INDIRECT(ADDRESS(MATCH(A6892,'contribution par jour-semaine'!A:A,0),MATCH(B6892,'contribution par jour-semaine'!$1:$1,0),4,1,"contribution par jour-semaine")),"")</f>
        <v/>
      </c>
      <c r="D6892" s="4" t="str">
        <f>VLOOKUP(A6892,predictions!A:B,2,FALSE)</f>
        <v>22/06/2020</v>
      </c>
      <c r="E6892" s="4">
        <f t="shared" si="27"/>
        <v>44004</v>
      </c>
    </row>
    <row r="6893" spans="3:5" ht="13" x14ac:dyDescent="0.15">
      <c r="C6893" s="1" t="str">
        <f ca="1">IFERROR(INDIRECT(ADDRESS(MATCH(A6893,'contribution par jour-semaine'!A:A,0),MATCH(B6893,'contribution par jour-semaine'!$1:$1,0),4,1,"contribution par jour-semaine")),"")</f>
        <v/>
      </c>
      <c r="D6893" s="4" t="str">
        <f>VLOOKUP(A6893,predictions!A:B,2,FALSE)</f>
        <v>22/06/2020</v>
      </c>
      <c r="E6893" s="4">
        <f t="shared" si="27"/>
        <v>44004</v>
      </c>
    </row>
    <row r="6894" spans="3:5" ht="13" x14ac:dyDescent="0.15">
      <c r="C6894" s="1" t="str">
        <f ca="1">IFERROR(INDIRECT(ADDRESS(MATCH(A6894,'contribution par jour-semaine'!A:A,0),MATCH(B6894,'contribution par jour-semaine'!$1:$1,0),4,1,"contribution par jour-semaine")),"")</f>
        <v/>
      </c>
      <c r="D6894" s="4" t="str">
        <f>VLOOKUP(A6894,predictions!A:B,2,FALSE)</f>
        <v>22/06/2020</v>
      </c>
      <c r="E6894" s="4">
        <f t="shared" si="27"/>
        <v>44004</v>
      </c>
    </row>
    <row r="6895" spans="3:5" ht="13" x14ac:dyDescent="0.15">
      <c r="C6895" s="1" t="str">
        <f ca="1">IFERROR(INDIRECT(ADDRESS(MATCH(A6895,'contribution par jour-semaine'!A:A,0),MATCH(B6895,'contribution par jour-semaine'!$1:$1,0),4,1,"contribution par jour-semaine")),"")</f>
        <v/>
      </c>
      <c r="D6895" s="4" t="str">
        <f>VLOOKUP(A6895,predictions!A:B,2,FALSE)</f>
        <v>22/06/2020</v>
      </c>
      <c r="E6895" s="4">
        <f t="shared" si="27"/>
        <v>44004</v>
      </c>
    </row>
    <row r="6896" spans="3:5" ht="13" x14ac:dyDescent="0.15">
      <c r="C6896" s="1" t="str">
        <f ca="1">IFERROR(INDIRECT(ADDRESS(MATCH(A6896,'contribution par jour-semaine'!A:A,0),MATCH(B6896,'contribution par jour-semaine'!$1:$1,0),4,1,"contribution par jour-semaine")),"")</f>
        <v/>
      </c>
      <c r="D6896" s="4" t="str">
        <f>VLOOKUP(A6896,predictions!A:B,2,FALSE)</f>
        <v>22/06/2020</v>
      </c>
      <c r="E6896" s="4">
        <f t="shared" si="27"/>
        <v>44004</v>
      </c>
    </row>
    <row r="6897" spans="3:5" ht="13" x14ac:dyDescent="0.15">
      <c r="C6897" s="1" t="str">
        <f ca="1">IFERROR(INDIRECT(ADDRESS(MATCH(A6897,'contribution par jour-semaine'!A:A,0),MATCH(B6897,'contribution par jour-semaine'!$1:$1,0),4,1,"contribution par jour-semaine")),"")</f>
        <v/>
      </c>
      <c r="D6897" s="4" t="str">
        <f>VLOOKUP(A6897,predictions!A:B,2,FALSE)</f>
        <v>22/06/2020</v>
      </c>
      <c r="E6897" s="4">
        <f t="shared" si="27"/>
        <v>44004</v>
      </c>
    </row>
    <row r="6898" spans="3:5" ht="13" x14ac:dyDescent="0.15">
      <c r="C6898" s="1" t="str">
        <f ca="1">IFERROR(INDIRECT(ADDRESS(MATCH(A6898,'contribution par jour-semaine'!A:A,0),MATCH(B6898,'contribution par jour-semaine'!$1:$1,0),4,1,"contribution par jour-semaine")),"")</f>
        <v/>
      </c>
      <c r="D6898" s="4" t="str">
        <f>VLOOKUP(A6898,predictions!A:B,2,FALSE)</f>
        <v>22/06/2020</v>
      </c>
      <c r="E6898" s="4">
        <f t="shared" si="27"/>
        <v>44004</v>
      </c>
    </row>
    <row r="6899" spans="3:5" ht="13" x14ac:dyDescent="0.15">
      <c r="C6899" s="1" t="str">
        <f ca="1">IFERROR(INDIRECT(ADDRESS(MATCH(A6899,'contribution par jour-semaine'!A:A,0),MATCH(B6899,'contribution par jour-semaine'!$1:$1,0),4,1,"contribution par jour-semaine")),"")</f>
        <v/>
      </c>
      <c r="D6899" s="4" t="str">
        <f>VLOOKUP(A6899,predictions!A:B,2,FALSE)</f>
        <v>22/06/2020</v>
      </c>
      <c r="E6899" s="4">
        <f t="shared" si="27"/>
        <v>44004</v>
      </c>
    </row>
    <row r="6900" spans="3:5" ht="13" x14ac:dyDescent="0.15">
      <c r="C6900" s="1" t="str">
        <f ca="1">IFERROR(INDIRECT(ADDRESS(MATCH(A6900,'contribution par jour-semaine'!A:A,0),MATCH(B6900,'contribution par jour-semaine'!$1:$1,0),4,1,"contribution par jour-semaine")),"")</f>
        <v/>
      </c>
      <c r="D6900" s="4" t="str">
        <f>VLOOKUP(A6900,predictions!A:B,2,FALSE)</f>
        <v>22/06/2020</v>
      </c>
      <c r="E6900" s="4">
        <f t="shared" si="27"/>
        <v>44004</v>
      </c>
    </row>
    <row r="6901" spans="3:5" ht="13" x14ac:dyDescent="0.15">
      <c r="C6901" s="1" t="str">
        <f ca="1">IFERROR(INDIRECT(ADDRESS(MATCH(A6901,'contribution par jour-semaine'!A:A,0),MATCH(B6901,'contribution par jour-semaine'!$1:$1,0),4,1,"contribution par jour-semaine")),"")</f>
        <v/>
      </c>
      <c r="D6901" s="4" t="str">
        <f>VLOOKUP(A6901,predictions!A:B,2,FALSE)</f>
        <v>22/06/2020</v>
      </c>
      <c r="E6901" s="4">
        <f t="shared" si="27"/>
        <v>44004</v>
      </c>
    </row>
    <row r="6902" spans="3:5" ht="13" x14ac:dyDescent="0.15">
      <c r="C6902" s="1" t="str">
        <f ca="1">IFERROR(INDIRECT(ADDRESS(MATCH(A6902,'contribution par jour-semaine'!A:A,0),MATCH(B6902,'contribution par jour-semaine'!$1:$1,0),4,1,"contribution par jour-semaine")),"")</f>
        <v/>
      </c>
      <c r="D6902" s="4" t="str">
        <f>VLOOKUP(A6902,predictions!A:B,2,FALSE)</f>
        <v>22/06/2020</v>
      </c>
      <c r="E6902" s="4">
        <f t="shared" si="27"/>
        <v>44004</v>
      </c>
    </row>
    <row r="6903" spans="3:5" ht="13" x14ac:dyDescent="0.15">
      <c r="C6903" s="1" t="str">
        <f ca="1">IFERROR(INDIRECT(ADDRESS(MATCH(A6903,'contribution par jour-semaine'!A:A,0),MATCH(B6903,'contribution par jour-semaine'!$1:$1,0),4,1,"contribution par jour-semaine")),"")</f>
        <v/>
      </c>
      <c r="D6903" s="4" t="str">
        <f>VLOOKUP(A6903,predictions!A:B,2,FALSE)</f>
        <v>22/06/2020</v>
      </c>
      <c r="E6903" s="4">
        <f t="shared" si="27"/>
        <v>44004</v>
      </c>
    </row>
    <row r="6904" spans="3:5" ht="13" x14ac:dyDescent="0.15">
      <c r="C6904" s="1" t="str">
        <f ca="1">IFERROR(INDIRECT(ADDRESS(MATCH(A6904,'contribution par jour-semaine'!A:A,0),MATCH(B6904,'contribution par jour-semaine'!$1:$1,0),4,1,"contribution par jour-semaine")),"")</f>
        <v/>
      </c>
      <c r="D6904" s="4" t="str">
        <f>VLOOKUP(A6904,predictions!A:B,2,FALSE)</f>
        <v>22/06/2020</v>
      </c>
      <c r="E6904" s="4">
        <f t="shared" si="27"/>
        <v>44004</v>
      </c>
    </row>
    <row r="6905" spans="3:5" ht="13" x14ac:dyDescent="0.15">
      <c r="C6905" s="1" t="str">
        <f ca="1">IFERROR(INDIRECT(ADDRESS(MATCH(A6905,'contribution par jour-semaine'!A:A,0),MATCH(B6905,'contribution par jour-semaine'!$1:$1,0),4,1,"contribution par jour-semaine")),"")</f>
        <v/>
      </c>
      <c r="D6905" s="4" t="str">
        <f>VLOOKUP(A6905,predictions!A:B,2,FALSE)</f>
        <v>22/06/2020</v>
      </c>
      <c r="E6905" s="4">
        <f t="shared" si="27"/>
        <v>44004</v>
      </c>
    </row>
    <row r="6906" spans="3:5" ht="13" x14ac:dyDescent="0.15">
      <c r="C6906" s="1" t="str">
        <f ca="1">IFERROR(INDIRECT(ADDRESS(MATCH(A6906,'contribution par jour-semaine'!A:A,0),MATCH(B6906,'contribution par jour-semaine'!$1:$1,0),4,1,"contribution par jour-semaine")),"")</f>
        <v/>
      </c>
      <c r="D6906" s="4" t="str">
        <f>VLOOKUP(A6906,predictions!A:B,2,FALSE)</f>
        <v>22/06/2020</v>
      </c>
      <c r="E6906" s="4">
        <f t="shared" si="27"/>
        <v>44004</v>
      </c>
    </row>
    <row r="6907" spans="3:5" ht="13" x14ac:dyDescent="0.15">
      <c r="C6907" s="1" t="str">
        <f ca="1">IFERROR(INDIRECT(ADDRESS(MATCH(A6907,'contribution par jour-semaine'!A:A,0),MATCH(B6907,'contribution par jour-semaine'!$1:$1,0),4,1,"contribution par jour-semaine")),"")</f>
        <v/>
      </c>
      <c r="D6907" s="4" t="str">
        <f>VLOOKUP(A6907,predictions!A:B,2,FALSE)</f>
        <v>22/06/2020</v>
      </c>
      <c r="E6907" s="4">
        <f t="shared" si="27"/>
        <v>44004</v>
      </c>
    </row>
    <row r="6908" spans="3:5" ht="13" x14ac:dyDescent="0.15">
      <c r="C6908" s="1" t="str">
        <f ca="1">IFERROR(INDIRECT(ADDRESS(MATCH(A6908,'contribution par jour-semaine'!A:A,0),MATCH(B6908,'contribution par jour-semaine'!$1:$1,0),4,1,"contribution par jour-semaine")),"")</f>
        <v/>
      </c>
      <c r="D6908" s="4" t="str">
        <f>VLOOKUP(A6908,predictions!A:B,2,FALSE)</f>
        <v>22/06/2020</v>
      </c>
      <c r="E6908" s="4">
        <f t="shared" si="27"/>
        <v>44004</v>
      </c>
    </row>
    <row r="6909" spans="3:5" ht="13" x14ac:dyDescent="0.15">
      <c r="C6909" s="1" t="str">
        <f ca="1">IFERROR(INDIRECT(ADDRESS(MATCH(A6909,'contribution par jour-semaine'!A:A,0),MATCH(B6909,'contribution par jour-semaine'!$1:$1,0),4,1,"contribution par jour-semaine")),"")</f>
        <v/>
      </c>
      <c r="D6909" s="4" t="str">
        <f>VLOOKUP(A6909,predictions!A:B,2,FALSE)</f>
        <v>22/06/2020</v>
      </c>
      <c r="E6909" s="4">
        <f t="shared" si="27"/>
        <v>44004</v>
      </c>
    </row>
    <row r="6910" spans="3:5" ht="13" x14ac:dyDescent="0.15">
      <c r="C6910" s="1" t="str">
        <f ca="1">IFERROR(INDIRECT(ADDRESS(MATCH(A6910,'contribution par jour-semaine'!A:A,0),MATCH(B6910,'contribution par jour-semaine'!$1:$1,0),4,1,"contribution par jour-semaine")),"")</f>
        <v/>
      </c>
      <c r="D6910" s="4" t="str">
        <f>VLOOKUP(A6910,predictions!A:B,2,FALSE)</f>
        <v>22/06/2020</v>
      </c>
      <c r="E6910" s="4">
        <f t="shared" si="27"/>
        <v>44004</v>
      </c>
    </row>
    <row r="6911" spans="3:5" ht="13" x14ac:dyDescent="0.15">
      <c r="C6911" s="1" t="str">
        <f ca="1">IFERROR(INDIRECT(ADDRESS(MATCH(A6911,'contribution par jour-semaine'!A:A,0),MATCH(B6911,'contribution par jour-semaine'!$1:$1,0),4,1,"contribution par jour-semaine")),"")</f>
        <v/>
      </c>
      <c r="D6911" s="4" t="str">
        <f>VLOOKUP(A6911,predictions!A:B,2,FALSE)</f>
        <v>22/06/2020</v>
      </c>
      <c r="E6911" s="4">
        <f t="shared" si="27"/>
        <v>44004</v>
      </c>
    </row>
    <row r="6912" spans="3:5" ht="13" x14ac:dyDescent="0.15">
      <c r="C6912" s="1" t="str">
        <f ca="1">IFERROR(INDIRECT(ADDRESS(MATCH(A6912,'contribution par jour-semaine'!A:A,0),MATCH(B6912,'contribution par jour-semaine'!$1:$1,0),4,1,"contribution par jour-semaine")),"")</f>
        <v/>
      </c>
      <c r="D6912" s="4" t="str">
        <f>VLOOKUP(A6912,predictions!A:B,2,FALSE)</f>
        <v>22/06/2020</v>
      </c>
      <c r="E6912" s="4">
        <f t="shared" si="27"/>
        <v>44004</v>
      </c>
    </row>
    <row r="6913" spans="3:5" ht="13" x14ac:dyDescent="0.15">
      <c r="C6913" s="1" t="str">
        <f ca="1">IFERROR(INDIRECT(ADDRESS(MATCH(A6913,'contribution par jour-semaine'!A:A,0),MATCH(B6913,'contribution par jour-semaine'!$1:$1,0),4,1,"contribution par jour-semaine")),"")</f>
        <v/>
      </c>
      <c r="D6913" s="4" t="str">
        <f>VLOOKUP(A6913,predictions!A:B,2,FALSE)</f>
        <v>22/06/2020</v>
      </c>
      <c r="E6913" s="4">
        <f t="shared" si="27"/>
        <v>44004</v>
      </c>
    </row>
    <row r="6914" spans="3:5" ht="13" x14ac:dyDescent="0.15">
      <c r="C6914" s="1" t="str">
        <f ca="1">IFERROR(INDIRECT(ADDRESS(MATCH(A6914,'contribution par jour-semaine'!A:A,0),MATCH(B6914,'contribution par jour-semaine'!$1:$1,0),4,1,"contribution par jour-semaine")),"")</f>
        <v/>
      </c>
      <c r="D6914" s="4" t="str">
        <f>VLOOKUP(A6914,predictions!A:B,2,FALSE)</f>
        <v>22/06/2020</v>
      </c>
      <c r="E6914" s="4">
        <f t="shared" si="27"/>
        <v>44004</v>
      </c>
    </row>
    <row r="6915" spans="3:5" ht="13" x14ac:dyDescent="0.15">
      <c r="C6915" s="1" t="str">
        <f ca="1">IFERROR(INDIRECT(ADDRESS(MATCH(A6915,'contribution par jour-semaine'!A:A,0),MATCH(B6915,'contribution par jour-semaine'!$1:$1,0),4,1,"contribution par jour-semaine")),"")</f>
        <v/>
      </c>
      <c r="D6915" s="4" t="str">
        <f>VLOOKUP(A6915,predictions!A:B,2,FALSE)</f>
        <v>22/06/2020</v>
      </c>
      <c r="E6915" s="4">
        <f t="shared" si="27"/>
        <v>44004</v>
      </c>
    </row>
    <row r="6916" spans="3:5" ht="13" x14ac:dyDescent="0.15">
      <c r="C6916" s="1" t="str">
        <f ca="1">IFERROR(INDIRECT(ADDRESS(MATCH(A6916,'contribution par jour-semaine'!A:A,0),MATCH(B6916,'contribution par jour-semaine'!$1:$1,0),4,1,"contribution par jour-semaine")),"")</f>
        <v/>
      </c>
      <c r="D6916" s="4" t="str">
        <f>VLOOKUP(A6916,predictions!A:B,2,FALSE)</f>
        <v>22/06/2020</v>
      </c>
      <c r="E6916" s="4">
        <f t="shared" si="27"/>
        <v>44004</v>
      </c>
    </row>
    <row r="6917" spans="3:5" ht="13" x14ac:dyDescent="0.15">
      <c r="C6917" s="1" t="str">
        <f ca="1">IFERROR(INDIRECT(ADDRESS(MATCH(A6917,'contribution par jour-semaine'!A:A,0),MATCH(B6917,'contribution par jour-semaine'!$1:$1,0),4,1,"contribution par jour-semaine")),"")</f>
        <v/>
      </c>
      <c r="D6917" s="4" t="str">
        <f>VLOOKUP(A6917,predictions!A:B,2,FALSE)</f>
        <v>22/06/2020</v>
      </c>
      <c r="E6917" s="4">
        <f t="shared" si="27"/>
        <v>44004</v>
      </c>
    </row>
    <row r="6918" spans="3:5" ht="13" x14ac:dyDescent="0.15">
      <c r="C6918" s="1" t="str">
        <f ca="1">IFERROR(INDIRECT(ADDRESS(MATCH(A6918,'contribution par jour-semaine'!A:A,0),MATCH(B6918,'contribution par jour-semaine'!$1:$1,0),4,1,"contribution par jour-semaine")),"")</f>
        <v/>
      </c>
      <c r="D6918" s="4" t="str">
        <f>VLOOKUP(A6918,predictions!A:B,2,FALSE)</f>
        <v>22/06/2020</v>
      </c>
      <c r="E6918" s="4">
        <f t="shared" si="27"/>
        <v>44004</v>
      </c>
    </row>
    <row r="6919" spans="3:5" ht="13" x14ac:dyDescent="0.15">
      <c r="C6919" s="1" t="str">
        <f ca="1">IFERROR(INDIRECT(ADDRESS(MATCH(A6919,'contribution par jour-semaine'!A:A,0),MATCH(B6919,'contribution par jour-semaine'!$1:$1,0),4,1,"contribution par jour-semaine")),"")</f>
        <v/>
      </c>
      <c r="D6919" s="4" t="str">
        <f>VLOOKUP(A6919,predictions!A:B,2,FALSE)</f>
        <v>22/06/2020</v>
      </c>
      <c r="E6919" s="4">
        <f t="shared" si="27"/>
        <v>44004</v>
      </c>
    </row>
    <row r="6920" spans="3:5" ht="13" x14ac:dyDescent="0.15">
      <c r="C6920" s="1" t="str">
        <f ca="1">IFERROR(INDIRECT(ADDRESS(MATCH(A6920,'contribution par jour-semaine'!A:A,0),MATCH(B6920,'contribution par jour-semaine'!$1:$1,0),4,1,"contribution par jour-semaine")),"")</f>
        <v/>
      </c>
      <c r="D6920" s="4" t="str">
        <f>VLOOKUP(A6920,predictions!A:B,2,FALSE)</f>
        <v>22/06/2020</v>
      </c>
      <c r="E6920" s="4">
        <f t="shared" si="27"/>
        <v>44004</v>
      </c>
    </row>
    <row r="6921" spans="3:5" ht="13" x14ac:dyDescent="0.15">
      <c r="C6921" s="1" t="str">
        <f ca="1">IFERROR(INDIRECT(ADDRESS(MATCH(A6921,'contribution par jour-semaine'!A:A,0),MATCH(B6921,'contribution par jour-semaine'!$1:$1,0),4,1,"contribution par jour-semaine")),"")</f>
        <v/>
      </c>
      <c r="D6921" s="4" t="str">
        <f>VLOOKUP(A6921,predictions!A:B,2,FALSE)</f>
        <v>22/06/2020</v>
      </c>
      <c r="E6921" s="4">
        <f t="shared" si="27"/>
        <v>44004</v>
      </c>
    </row>
    <row r="6922" spans="3:5" ht="13" x14ac:dyDescent="0.15">
      <c r="C6922" s="1" t="str">
        <f ca="1">IFERROR(INDIRECT(ADDRESS(MATCH(A6922,'contribution par jour-semaine'!A:A,0),MATCH(B6922,'contribution par jour-semaine'!$1:$1,0),4,1,"contribution par jour-semaine")),"")</f>
        <v/>
      </c>
      <c r="D6922" s="4" t="str">
        <f>VLOOKUP(A6922,predictions!A:B,2,FALSE)</f>
        <v>22/06/2020</v>
      </c>
      <c r="E6922" s="4">
        <f t="shared" si="27"/>
        <v>44004</v>
      </c>
    </row>
    <row r="6923" spans="3:5" ht="13" x14ac:dyDescent="0.15">
      <c r="C6923" s="1" t="str">
        <f ca="1">IFERROR(INDIRECT(ADDRESS(MATCH(A6923,'contribution par jour-semaine'!A:A,0),MATCH(B6923,'contribution par jour-semaine'!$1:$1,0),4,1,"contribution par jour-semaine")),"")</f>
        <v/>
      </c>
      <c r="D6923" s="4" t="str">
        <f>VLOOKUP(A6923,predictions!A:B,2,FALSE)</f>
        <v>22/06/2020</v>
      </c>
      <c r="E6923" s="4">
        <f t="shared" si="27"/>
        <v>44004</v>
      </c>
    </row>
    <row r="6924" spans="3:5" ht="13" x14ac:dyDescent="0.15">
      <c r="C6924" s="1" t="str">
        <f ca="1">IFERROR(INDIRECT(ADDRESS(MATCH(A6924,'contribution par jour-semaine'!A:A,0),MATCH(B6924,'contribution par jour-semaine'!$1:$1,0),4,1,"contribution par jour-semaine")),"")</f>
        <v/>
      </c>
      <c r="D6924" s="4" t="str">
        <f>VLOOKUP(A6924,predictions!A:B,2,FALSE)</f>
        <v>22/06/2020</v>
      </c>
      <c r="E6924" s="4">
        <f t="shared" si="27"/>
        <v>44004</v>
      </c>
    </row>
    <row r="6925" spans="3:5" ht="13" x14ac:dyDescent="0.15">
      <c r="C6925" s="1" t="str">
        <f ca="1">IFERROR(INDIRECT(ADDRESS(MATCH(A6925,'contribution par jour-semaine'!A:A,0),MATCH(B6925,'contribution par jour-semaine'!$1:$1,0),4,1,"contribution par jour-semaine")),"")</f>
        <v/>
      </c>
      <c r="D6925" s="4" t="str">
        <f>VLOOKUP(A6925,predictions!A:B,2,FALSE)</f>
        <v>22/06/2020</v>
      </c>
      <c r="E6925" s="4">
        <f t="shared" si="27"/>
        <v>44004</v>
      </c>
    </row>
    <row r="6926" spans="3:5" ht="13" x14ac:dyDescent="0.15">
      <c r="C6926" s="1" t="str">
        <f ca="1">IFERROR(INDIRECT(ADDRESS(MATCH(A6926,'contribution par jour-semaine'!A:A,0),MATCH(B6926,'contribution par jour-semaine'!$1:$1,0),4,1,"contribution par jour-semaine")),"")</f>
        <v/>
      </c>
      <c r="D6926" s="4" t="str">
        <f>VLOOKUP(A6926,predictions!A:B,2,FALSE)</f>
        <v>22/06/2020</v>
      </c>
      <c r="E6926" s="4">
        <f t="shared" si="27"/>
        <v>44004</v>
      </c>
    </row>
    <row r="6927" spans="3:5" ht="13" x14ac:dyDescent="0.15">
      <c r="C6927" s="1" t="str">
        <f ca="1">IFERROR(INDIRECT(ADDRESS(MATCH(A6927,'contribution par jour-semaine'!A:A,0),MATCH(B6927,'contribution par jour-semaine'!$1:$1,0),4,1,"contribution par jour-semaine")),"")</f>
        <v/>
      </c>
      <c r="D6927" s="4" t="str">
        <f>VLOOKUP(A6927,predictions!A:B,2,FALSE)</f>
        <v>22/06/2020</v>
      </c>
      <c r="E6927" s="4">
        <f t="shared" si="27"/>
        <v>44004</v>
      </c>
    </row>
    <row r="6928" spans="3:5" ht="13" x14ac:dyDescent="0.15">
      <c r="C6928" s="1" t="str">
        <f ca="1">IFERROR(INDIRECT(ADDRESS(MATCH(A6928,'contribution par jour-semaine'!A:A,0),MATCH(B6928,'contribution par jour-semaine'!$1:$1,0),4,1,"contribution par jour-semaine")),"")</f>
        <v/>
      </c>
      <c r="D6928" s="4" t="str">
        <f>VLOOKUP(A6928,predictions!A:B,2,FALSE)</f>
        <v>22/06/2020</v>
      </c>
      <c r="E6928" s="4">
        <f t="shared" si="27"/>
        <v>44004</v>
      </c>
    </row>
    <row r="6929" spans="3:5" ht="13" x14ac:dyDescent="0.15">
      <c r="C6929" s="1" t="str">
        <f ca="1">IFERROR(INDIRECT(ADDRESS(MATCH(A6929,'contribution par jour-semaine'!A:A,0),MATCH(B6929,'contribution par jour-semaine'!$1:$1,0),4,1,"contribution par jour-semaine")),"")</f>
        <v/>
      </c>
      <c r="D6929" s="4" t="str">
        <f>VLOOKUP(A6929,predictions!A:B,2,FALSE)</f>
        <v>22/06/2020</v>
      </c>
      <c r="E6929" s="4">
        <f t="shared" si="27"/>
        <v>44004</v>
      </c>
    </row>
    <row r="6930" spans="3:5" ht="13" x14ac:dyDescent="0.15">
      <c r="C6930" s="1" t="str">
        <f ca="1">IFERROR(INDIRECT(ADDRESS(MATCH(A6930,'contribution par jour-semaine'!A:A,0),MATCH(B6930,'contribution par jour-semaine'!$1:$1,0),4,1,"contribution par jour-semaine")),"")</f>
        <v/>
      </c>
      <c r="D6930" s="4" t="str">
        <f>VLOOKUP(A6930,predictions!A:B,2,FALSE)</f>
        <v>22/06/2020</v>
      </c>
      <c r="E6930" s="4">
        <f t="shared" si="27"/>
        <v>44004</v>
      </c>
    </row>
    <row r="6931" spans="3:5" ht="13" x14ac:dyDescent="0.15">
      <c r="C6931" s="1" t="str">
        <f ca="1">IFERROR(INDIRECT(ADDRESS(MATCH(A6931,'contribution par jour-semaine'!A:A,0),MATCH(B6931,'contribution par jour-semaine'!$1:$1,0),4,1,"contribution par jour-semaine")),"")</f>
        <v/>
      </c>
      <c r="D6931" s="4" t="str">
        <f>VLOOKUP(A6931,predictions!A:B,2,FALSE)</f>
        <v>22/06/2020</v>
      </c>
      <c r="E6931" s="4">
        <f t="shared" si="27"/>
        <v>44004</v>
      </c>
    </row>
    <row r="6932" spans="3:5" ht="13" x14ac:dyDescent="0.15">
      <c r="C6932" s="1" t="str">
        <f ca="1">IFERROR(INDIRECT(ADDRESS(MATCH(A6932,'contribution par jour-semaine'!A:A,0),MATCH(B6932,'contribution par jour-semaine'!$1:$1,0),4,1,"contribution par jour-semaine")),"")</f>
        <v/>
      </c>
      <c r="D6932" s="4" t="str">
        <f>VLOOKUP(A6932,predictions!A:B,2,FALSE)</f>
        <v>22/06/2020</v>
      </c>
      <c r="E6932" s="4">
        <f t="shared" si="27"/>
        <v>44004</v>
      </c>
    </row>
    <row r="6933" spans="3:5" ht="13" x14ac:dyDescent="0.15">
      <c r="C6933" s="1" t="str">
        <f ca="1">IFERROR(INDIRECT(ADDRESS(MATCH(A6933,'contribution par jour-semaine'!A:A,0),MATCH(B6933,'contribution par jour-semaine'!$1:$1,0),4,1,"contribution par jour-semaine")),"")</f>
        <v/>
      </c>
      <c r="D6933" s="4" t="str">
        <f>VLOOKUP(A6933,predictions!A:B,2,FALSE)</f>
        <v>22/06/2020</v>
      </c>
      <c r="E6933" s="4">
        <f t="shared" si="27"/>
        <v>44004</v>
      </c>
    </row>
    <row r="6934" spans="3:5" ht="13" x14ac:dyDescent="0.15">
      <c r="C6934" s="1" t="str">
        <f ca="1">IFERROR(INDIRECT(ADDRESS(MATCH(A6934,'contribution par jour-semaine'!A:A,0),MATCH(B6934,'contribution par jour-semaine'!$1:$1,0),4,1,"contribution par jour-semaine")),"")</f>
        <v/>
      </c>
      <c r="D6934" s="4" t="str">
        <f>VLOOKUP(A6934,predictions!A:B,2,FALSE)</f>
        <v>22/06/2020</v>
      </c>
      <c r="E6934" s="4">
        <f t="shared" si="27"/>
        <v>44004</v>
      </c>
    </row>
    <row r="6935" spans="3:5" ht="13" x14ac:dyDescent="0.15">
      <c r="C6935" s="1" t="str">
        <f ca="1">IFERROR(INDIRECT(ADDRESS(MATCH(A6935,'contribution par jour-semaine'!A:A,0),MATCH(B6935,'contribution par jour-semaine'!$1:$1,0),4,1,"contribution par jour-semaine")),"")</f>
        <v/>
      </c>
      <c r="D6935" s="4" t="str">
        <f>VLOOKUP(A6935,predictions!A:B,2,FALSE)</f>
        <v>22/06/2020</v>
      </c>
      <c r="E6935" s="4">
        <f t="shared" si="27"/>
        <v>44004</v>
      </c>
    </row>
    <row r="6936" spans="3:5" ht="13" x14ac:dyDescent="0.15">
      <c r="C6936" s="1" t="str">
        <f ca="1">IFERROR(INDIRECT(ADDRESS(MATCH(A6936,'contribution par jour-semaine'!A:A,0),MATCH(B6936,'contribution par jour-semaine'!$1:$1,0),4,1,"contribution par jour-semaine")),"")</f>
        <v/>
      </c>
      <c r="D6936" s="4" t="str">
        <f>VLOOKUP(A6936,predictions!A:B,2,FALSE)</f>
        <v>22/06/2020</v>
      </c>
      <c r="E6936" s="4">
        <f t="shared" si="27"/>
        <v>44004</v>
      </c>
    </row>
    <row r="6937" spans="3:5" ht="13" x14ac:dyDescent="0.15">
      <c r="C6937" s="1" t="str">
        <f ca="1">IFERROR(INDIRECT(ADDRESS(MATCH(A6937,'contribution par jour-semaine'!A:A,0),MATCH(B6937,'contribution par jour-semaine'!$1:$1,0),4,1,"contribution par jour-semaine")),"")</f>
        <v/>
      </c>
      <c r="D6937" s="4" t="str">
        <f>VLOOKUP(A6937,predictions!A:B,2,FALSE)</f>
        <v>22/06/2020</v>
      </c>
      <c r="E6937" s="4">
        <f t="shared" si="27"/>
        <v>44004</v>
      </c>
    </row>
    <row r="6938" spans="3:5" ht="13" x14ac:dyDescent="0.15">
      <c r="C6938" s="1" t="str">
        <f ca="1">IFERROR(INDIRECT(ADDRESS(MATCH(A6938,'contribution par jour-semaine'!A:A,0),MATCH(B6938,'contribution par jour-semaine'!$1:$1,0),4,1,"contribution par jour-semaine")),"")</f>
        <v/>
      </c>
      <c r="D6938" s="4" t="str">
        <f>VLOOKUP(A6938,predictions!A:B,2,FALSE)</f>
        <v>22/06/2020</v>
      </c>
      <c r="E6938" s="4">
        <f t="shared" si="27"/>
        <v>44004</v>
      </c>
    </row>
    <row r="6939" spans="3:5" ht="13" x14ac:dyDescent="0.15">
      <c r="C6939" s="1" t="str">
        <f ca="1">IFERROR(INDIRECT(ADDRESS(MATCH(A6939,'contribution par jour-semaine'!A:A,0),MATCH(B6939,'contribution par jour-semaine'!$1:$1,0),4,1,"contribution par jour-semaine")),"")</f>
        <v/>
      </c>
      <c r="D6939" s="4" t="str">
        <f>VLOOKUP(A6939,predictions!A:B,2,FALSE)</f>
        <v>22/06/2020</v>
      </c>
      <c r="E6939" s="4">
        <f t="shared" si="27"/>
        <v>44004</v>
      </c>
    </row>
    <row r="6940" spans="3:5" ht="13" x14ac:dyDescent="0.15">
      <c r="C6940" s="1" t="str">
        <f ca="1">IFERROR(INDIRECT(ADDRESS(MATCH(A6940,'contribution par jour-semaine'!A:A,0),MATCH(B6940,'contribution par jour-semaine'!$1:$1,0),4,1,"contribution par jour-semaine")),"")</f>
        <v/>
      </c>
      <c r="D6940" s="4" t="str">
        <f>VLOOKUP(A6940,predictions!A:B,2,FALSE)</f>
        <v>22/06/2020</v>
      </c>
      <c r="E6940" s="4">
        <f t="shared" si="27"/>
        <v>44004</v>
      </c>
    </row>
    <row r="6941" spans="3:5" ht="13" x14ac:dyDescent="0.15">
      <c r="C6941" s="1" t="str">
        <f ca="1">IFERROR(INDIRECT(ADDRESS(MATCH(A6941,'contribution par jour-semaine'!A:A,0),MATCH(B6941,'contribution par jour-semaine'!$1:$1,0),4,1,"contribution par jour-semaine")),"")</f>
        <v/>
      </c>
      <c r="D6941" s="4" t="str">
        <f>VLOOKUP(A6941,predictions!A:B,2,FALSE)</f>
        <v>22/06/2020</v>
      </c>
      <c r="E6941" s="4">
        <f t="shared" si="27"/>
        <v>44004</v>
      </c>
    </row>
    <row r="6942" spans="3:5" ht="13" x14ac:dyDescent="0.15">
      <c r="C6942" s="1" t="str">
        <f ca="1">IFERROR(INDIRECT(ADDRESS(MATCH(A6942,'contribution par jour-semaine'!A:A,0),MATCH(B6942,'contribution par jour-semaine'!$1:$1,0),4,1,"contribution par jour-semaine")),"")</f>
        <v/>
      </c>
      <c r="D6942" s="4" t="str">
        <f>VLOOKUP(A6942,predictions!A:B,2,FALSE)</f>
        <v>22/06/2020</v>
      </c>
      <c r="E6942" s="4">
        <f t="shared" si="27"/>
        <v>44004</v>
      </c>
    </row>
    <row r="6943" spans="3:5" ht="13" x14ac:dyDescent="0.15">
      <c r="C6943" s="1" t="str">
        <f ca="1">IFERROR(INDIRECT(ADDRESS(MATCH(A6943,'contribution par jour-semaine'!A:A,0),MATCH(B6943,'contribution par jour-semaine'!$1:$1,0),4,1,"contribution par jour-semaine")),"")</f>
        <v/>
      </c>
      <c r="D6943" s="4" t="str">
        <f>VLOOKUP(A6943,predictions!A:B,2,FALSE)</f>
        <v>22/06/2020</v>
      </c>
      <c r="E6943" s="4">
        <f t="shared" si="27"/>
        <v>44004</v>
      </c>
    </row>
    <row r="6944" spans="3:5" ht="13" x14ac:dyDescent="0.15">
      <c r="C6944" s="1" t="str">
        <f ca="1">IFERROR(INDIRECT(ADDRESS(MATCH(A6944,'contribution par jour-semaine'!A:A,0),MATCH(B6944,'contribution par jour-semaine'!$1:$1,0),4,1,"contribution par jour-semaine")),"")</f>
        <v/>
      </c>
      <c r="D6944" s="4" t="str">
        <f>VLOOKUP(A6944,predictions!A:B,2,FALSE)</f>
        <v>22/06/2020</v>
      </c>
      <c r="E6944" s="4">
        <f t="shared" si="27"/>
        <v>44004</v>
      </c>
    </row>
    <row r="6945" spans="3:5" ht="13" x14ac:dyDescent="0.15">
      <c r="C6945" s="1" t="str">
        <f ca="1">IFERROR(INDIRECT(ADDRESS(MATCH(A6945,'contribution par jour-semaine'!A:A,0),MATCH(B6945,'contribution par jour-semaine'!$1:$1,0),4,1,"contribution par jour-semaine")),"")</f>
        <v/>
      </c>
      <c r="D6945" s="4" t="str">
        <f>VLOOKUP(A6945,predictions!A:B,2,FALSE)</f>
        <v>22/06/2020</v>
      </c>
      <c r="E6945" s="4">
        <f t="shared" si="27"/>
        <v>44004</v>
      </c>
    </row>
    <row r="6946" spans="3:5" ht="13" x14ac:dyDescent="0.15">
      <c r="C6946" s="1" t="str">
        <f ca="1">IFERROR(INDIRECT(ADDRESS(MATCH(A6946,'contribution par jour-semaine'!A:A,0),MATCH(B6946,'contribution par jour-semaine'!$1:$1,0),4,1,"contribution par jour-semaine")),"")</f>
        <v/>
      </c>
      <c r="D6946" s="4" t="str">
        <f>VLOOKUP(A6946,predictions!A:B,2,FALSE)</f>
        <v>22/06/2020</v>
      </c>
      <c r="E6946" s="4">
        <f t="shared" si="27"/>
        <v>44004</v>
      </c>
    </row>
    <row r="6947" spans="3:5" ht="13" x14ac:dyDescent="0.15">
      <c r="C6947" s="1" t="str">
        <f ca="1">IFERROR(INDIRECT(ADDRESS(MATCH(A6947,'contribution par jour-semaine'!A:A,0),MATCH(B6947,'contribution par jour-semaine'!$1:$1,0),4,1,"contribution par jour-semaine")),"")</f>
        <v/>
      </c>
      <c r="D6947" s="4" t="str">
        <f>VLOOKUP(A6947,predictions!A:B,2,FALSE)</f>
        <v>22/06/2020</v>
      </c>
      <c r="E6947" s="4">
        <f t="shared" si="27"/>
        <v>44004</v>
      </c>
    </row>
    <row r="6948" spans="3:5" ht="13" x14ac:dyDescent="0.15">
      <c r="C6948" s="1" t="str">
        <f ca="1">IFERROR(INDIRECT(ADDRESS(MATCH(A6948,'contribution par jour-semaine'!A:A,0),MATCH(B6948,'contribution par jour-semaine'!$1:$1,0),4,1,"contribution par jour-semaine")),"")</f>
        <v/>
      </c>
      <c r="D6948" s="4" t="str">
        <f>VLOOKUP(A6948,predictions!A:B,2,FALSE)</f>
        <v>22/06/2020</v>
      </c>
      <c r="E6948" s="4">
        <f t="shared" si="27"/>
        <v>44004</v>
      </c>
    </row>
    <row r="6949" spans="3:5" ht="13" x14ac:dyDescent="0.15">
      <c r="C6949" s="1" t="str">
        <f ca="1">IFERROR(INDIRECT(ADDRESS(MATCH(A6949,'contribution par jour-semaine'!A:A,0),MATCH(B6949,'contribution par jour-semaine'!$1:$1,0),4,1,"contribution par jour-semaine")),"")</f>
        <v/>
      </c>
      <c r="D6949" s="4" t="str">
        <f>VLOOKUP(A6949,predictions!A:B,2,FALSE)</f>
        <v>22/06/2020</v>
      </c>
      <c r="E6949" s="4">
        <f t="shared" si="27"/>
        <v>44004</v>
      </c>
    </row>
    <row r="6950" spans="3:5" ht="13" x14ac:dyDescent="0.15">
      <c r="C6950" s="1" t="str">
        <f ca="1">IFERROR(INDIRECT(ADDRESS(MATCH(A6950,'contribution par jour-semaine'!A:A,0),MATCH(B6950,'contribution par jour-semaine'!$1:$1,0),4,1,"contribution par jour-semaine")),"")</f>
        <v/>
      </c>
      <c r="D6950" s="4" t="str">
        <f>VLOOKUP(A6950,predictions!A:B,2,FALSE)</f>
        <v>22/06/2020</v>
      </c>
      <c r="E6950" s="4">
        <f t="shared" si="27"/>
        <v>44004</v>
      </c>
    </row>
    <row r="6951" spans="3:5" ht="13" x14ac:dyDescent="0.15">
      <c r="C6951" s="1" t="str">
        <f ca="1">IFERROR(INDIRECT(ADDRESS(MATCH(A6951,'contribution par jour-semaine'!A:A,0),MATCH(B6951,'contribution par jour-semaine'!$1:$1,0),4,1,"contribution par jour-semaine")),"")</f>
        <v/>
      </c>
      <c r="D6951" s="4" t="str">
        <f>VLOOKUP(A6951,predictions!A:B,2,FALSE)</f>
        <v>22/06/2020</v>
      </c>
      <c r="E6951" s="4">
        <f t="shared" si="27"/>
        <v>44004</v>
      </c>
    </row>
    <row r="6952" spans="3:5" ht="13" x14ac:dyDescent="0.15">
      <c r="C6952" s="1" t="str">
        <f ca="1">IFERROR(INDIRECT(ADDRESS(MATCH(A6952,'contribution par jour-semaine'!A:A,0),MATCH(B6952,'contribution par jour-semaine'!$1:$1,0),4,1,"contribution par jour-semaine")),"")</f>
        <v/>
      </c>
      <c r="D6952" s="4" t="str">
        <f>VLOOKUP(A6952,predictions!A:B,2,FALSE)</f>
        <v>22/06/2020</v>
      </c>
      <c r="E6952" s="4">
        <f t="shared" si="27"/>
        <v>44004</v>
      </c>
    </row>
    <row r="6953" spans="3:5" ht="13" x14ac:dyDescent="0.15">
      <c r="C6953" s="1" t="str">
        <f ca="1">IFERROR(INDIRECT(ADDRESS(MATCH(A6953,'contribution par jour-semaine'!A:A,0),MATCH(B6953,'contribution par jour-semaine'!$1:$1,0),4,1,"contribution par jour-semaine")),"")</f>
        <v/>
      </c>
      <c r="D6953" s="4" t="str">
        <f>VLOOKUP(A6953,predictions!A:B,2,FALSE)</f>
        <v>22/06/2020</v>
      </c>
      <c r="E6953" s="4">
        <f t="shared" si="27"/>
        <v>44004</v>
      </c>
    </row>
    <row r="6954" spans="3:5" ht="13" x14ac:dyDescent="0.15">
      <c r="C6954" s="1" t="str">
        <f ca="1">IFERROR(INDIRECT(ADDRESS(MATCH(A6954,'contribution par jour-semaine'!A:A,0),MATCH(B6954,'contribution par jour-semaine'!$1:$1,0),4,1,"contribution par jour-semaine")),"")</f>
        <v/>
      </c>
      <c r="D6954" s="4" t="str">
        <f>VLOOKUP(A6954,predictions!A:B,2,FALSE)</f>
        <v>22/06/2020</v>
      </c>
      <c r="E6954" s="4">
        <f t="shared" si="27"/>
        <v>44004</v>
      </c>
    </row>
    <row r="6955" spans="3:5" ht="13" x14ac:dyDescent="0.15">
      <c r="C6955" s="1" t="str">
        <f ca="1">IFERROR(INDIRECT(ADDRESS(MATCH(A6955,'contribution par jour-semaine'!A:A,0),MATCH(B6955,'contribution par jour-semaine'!$1:$1,0),4,1,"contribution par jour-semaine")),"")</f>
        <v/>
      </c>
      <c r="D6955" s="4" t="str">
        <f>VLOOKUP(A6955,predictions!A:B,2,FALSE)</f>
        <v>22/06/2020</v>
      </c>
      <c r="E6955" s="4">
        <f t="shared" si="27"/>
        <v>44004</v>
      </c>
    </row>
    <row r="6956" spans="3:5" ht="13" x14ac:dyDescent="0.15">
      <c r="C6956" s="1" t="str">
        <f ca="1">IFERROR(INDIRECT(ADDRESS(MATCH(A6956,'contribution par jour-semaine'!A:A,0),MATCH(B6956,'contribution par jour-semaine'!$1:$1,0),4,1,"contribution par jour-semaine")),"")</f>
        <v/>
      </c>
      <c r="D6956" s="4" t="str">
        <f>VLOOKUP(A6956,predictions!A:B,2,FALSE)</f>
        <v>22/06/2020</v>
      </c>
      <c r="E6956" s="4">
        <f t="shared" si="27"/>
        <v>44004</v>
      </c>
    </row>
    <row r="6957" spans="3:5" ht="13" x14ac:dyDescent="0.15">
      <c r="C6957" s="1" t="str">
        <f ca="1">IFERROR(INDIRECT(ADDRESS(MATCH(A6957,'contribution par jour-semaine'!A:A,0),MATCH(B6957,'contribution par jour-semaine'!$1:$1,0),4,1,"contribution par jour-semaine")),"")</f>
        <v/>
      </c>
      <c r="D6957" s="4" t="str">
        <f>VLOOKUP(A6957,predictions!A:B,2,FALSE)</f>
        <v>22/06/2020</v>
      </c>
      <c r="E6957" s="4">
        <f t="shared" si="27"/>
        <v>44004</v>
      </c>
    </row>
    <row r="6958" spans="3:5" ht="13" x14ac:dyDescent="0.15">
      <c r="C6958" s="1" t="str">
        <f ca="1">IFERROR(INDIRECT(ADDRESS(MATCH(A6958,'contribution par jour-semaine'!A:A,0),MATCH(B6958,'contribution par jour-semaine'!$1:$1,0),4,1,"contribution par jour-semaine")),"")</f>
        <v/>
      </c>
      <c r="D6958" s="4" t="str">
        <f>VLOOKUP(A6958,predictions!A:B,2,FALSE)</f>
        <v>22/06/2020</v>
      </c>
      <c r="E6958" s="4">
        <f t="shared" si="27"/>
        <v>44004</v>
      </c>
    </row>
    <row r="6959" spans="3:5" ht="13" x14ac:dyDescent="0.15">
      <c r="C6959" s="1" t="str">
        <f ca="1">IFERROR(INDIRECT(ADDRESS(MATCH(A6959,'contribution par jour-semaine'!A:A,0),MATCH(B6959,'contribution par jour-semaine'!$1:$1,0),4,1,"contribution par jour-semaine")),"")</f>
        <v/>
      </c>
      <c r="D6959" s="4" t="str">
        <f>VLOOKUP(A6959,predictions!A:B,2,FALSE)</f>
        <v>22/06/2020</v>
      </c>
      <c r="E6959" s="4">
        <f t="shared" si="27"/>
        <v>44004</v>
      </c>
    </row>
    <row r="6960" spans="3:5" ht="13" x14ac:dyDescent="0.15">
      <c r="C6960" s="1" t="str">
        <f ca="1">IFERROR(INDIRECT(ADDRESS(MATCH(A6960,'contribution par jour-semaine'!A:A,0),MATCH(B6960,'contribution par jour-semaine'!$1:$1,0),4,1,"contribution par jour-semaine")),"")</f>
        <v/>
      </c>
      <c r="D6960" s="4" t="str">
        <f>VLOOKUP(A6960,predictions!A:B,2,FALSE)</f>
        <v>22/06/2020</v>
      </c>
      <c r="E6960" s="4">
        <f t="shared" si="27"/>
        <v>44004</v>
      </c>
    </row>
    <row r="6961" spans="3:5" ht="13" x14ac:dyDescent="0.15">
      <c r="C6961" s="1" t="str">
        <f ca="1">IFERROR(INDIRECT(ADDRESS(MATCH(A6961,'contribution par jour-semaine'!A:A,0),MATCH(B6961,'contribution par jour-semaine'!$1:$1,0),4,1,"contribution par jour-semaine")),"")</f>
        <v/>
      </c>
      <c r="D6961" s="4" t="str">
        <f>VLOOKUP(A6961,predictions!A:B,2,FALSE)</f>
        <v>22/06/2020</v>
      </c>
      <c r="E6961" s="4">
        <f t="shared" si="27"/>
        <v>44004</v>
      </c>
    </row>
    <row r="6962" spans="3:5" ht="13" x14ac:dyDescent="0.15">
      <c r="C6962" s="1" t="str">
        <f ca="1">IFERROR(INDIRECT(ADDRESS(MATCH(A6962,'contribution par jour-semaine'!A:A,0),MATCH(B6962,'contribution par jour-semaine'!$1:$1,0),4,1,"contribution par jour-semaine")),"")</f>
        <v/>
      </c>
      <c r="D6962" s="4" t="str">
        <f>VLOOKUP(A6962,predictions!A:B,2,FALSE)</f>
        <v>22/06/2020</v>
      </c>
      <c r="E6962" s="4">
        <f t="shared" si="27"/>
        <v>44004</v>
      </c>
    </row>
    <row r="6963" spans="3:5" ht="13" x14ac:dyDescent="0.15">
      <c r="C6963" s="1" t="str">
        <f ca="1">IFERROR(INDIRECT(ADDRESS(MATCH(A6963,'contribution par jour-semaine'!A:A,0),MATCH(B6963,'contribution par jour-semaine'!$1:$1,0),4,1,"contribution par jour-semaine")),"")</f>
        <v/>
      </c>
      <c r="D6963" s="4" t="str">
        <f>VLOOKUP(A6963,predictions!A:B,2,FALSE)</f>
        <v>22/06/2020</v>
      </c>
      <c r="E6963" s="4">
        <f t="shared" si="27"/>
        <v>44004</v>
      </c>
    </row>
    <row r="6964" spans="3:5" ht="13" x14ac:dyDescent="0.15">
      <c r="C6964" s="1" t="str">
        <f ca="1">IFERROR(INDIRECT(ADDRESS(MATCH(A6964,'contribution par jour-semaine'!A:A,0),MATCH(B6964,'contribution par jour-semaine'!$1:$1,0),4,1,"contribution par jour-semaine")),"")</f>
        <v/>
      </c>
      <c r="D6964" s="4" t="str">
        <f>VLOOKUP(A6964,predictions!A:B,2,FALSE)</f>
        <v>22/06/2020</v>
      </c>
      <c r="E6964" s="4">
        <f t="shared" si="27"/>
        <v>44004</v>
      </c>
    </row>
    <row r="6965" spans="3:5" ht="13" x14ac:dyDescent="0.15">
      <c r="C6965" s="1" t="str">
        <f ca="1">IFERROR(INDIRECT(ADDRESS(MATCH(A6965,'contribution par jour-semaine'!A:A,0),MATCH(B6965,'contribution par jour-semaine'!$1:$1,0),4,1,"contribution par jour-semaine")),"")</f>
        <v/>
      </c>
      <c r="D6965" s="4" t="str">
        <f>VLOOKUP(A6965,predictions!A:B,2,FALSE)</f>
        <v>22/06/2020</v>
      </c>
      <c r="E6965" s="4">
        <f t="shared" si="27"/>
        <v>44004</v>
      </c>
    </row>
    <row r="6966" spans="3:5" ht="13" x14ac:dyDescent="0.15">
      <c r="C6966" s="1" t="str">
        <f ca="1">IFERROR(INDIRECT(ADDRESS(MATCH(A6966,'contribution par jour-semaine'!A:A,0),MATCH(B6966,'contribution par jour-semaine'!$1:$1,0),4,1,"contribution par jour-semaine")),"")</f>
        <v/>
      </c>
      <c r="D6966" s="4" t="str">
        <f>VLOOKUP(A6966,predictions!A:B,2,FALSE)</f>
        <v>22/06/2020</v>
      </c>
      <c r="E6966" s="4">
        <f t="shared" si="27"/>
        <v>44004</v>
      </c>
    </row>
    <row r="6967" spans="3:5" ht="13" x14ac:dyDescent="0.15">
      <c r="C6967" s="1" t="str">
        <f ca="1">IFERROR(INDIRECT(ADDRESS(MATCH(A6967,'contribution par jour-semaine'!A:A,0),MATCH(B6967,'contribution par jour-semaine'!$1:$1,0),4,1,"contribution par jour-semaine")),"")</f>
        <v/>
      </c>
      <c r="D6967" s="4" t="str">
        <f>VLOOKUP(A6967,predictions!A:B,2,FALSE)</f>
        <v>22/06/2020</v>
      </c>
      <c r="E6967" s="4">
        <f t="shared" si="27"/>
        <v>44004</v>
      </c>
    </row>
    <row r="6968" spans="3:5" ht="13" x14ac:dyDescent="0.15">
      <c r="C6968" s="1" t="str">
        <f ca="1">IFERROR(INDIRECT(ADDRESS(MATCH(A6968,'contribution par jour-semaine'!A:A,0),MATCH(B6968,'contribution par jour-semaine'!$1:$1,0),4,1,"contribution par jour-semaine")),"")</f>
        <v/>
      </c>
      <c r="D6968" s="4" t="str">
        <f>VLOOKUP(A6968,predictions!A:B,2,FALSE)</f>
        <v>22/06/2020</v>
      </c>
      <c r="E6968" s="4">
        <f t="shared" si="27"/>
        <v>44004</v>
      </c>
    </row>
    <row r="6969" spans="3:5" ht="13" x14ac:dyDescent="0.15">
      <c r="C6969" s="1" t="str">
        <f ca="1">IFERROR(INDIRECT(ADDRESS(MATCH(A6969,'contribution par jour-semaine'!A:A,0),MATCH(B6969,'contribution par jour-semaine'!$1:$1,0),4,1,"contribution par jour-semaine")),"")</f>
        <v/>
      </c>
      <c r="D6969" s="4" t="str">
        <f>VLOOKUP(A6969,predictions!A:B,2,FALSE)</f>
        <v>22/06/2020</v>
      </c>
      <c r="E6969" s="4">
        <f t="shared" si="27"/>
        <v>44004</v>
      </c>
    </row>
    <row r="6970" spans="3:5" ht="13" x14ac:dyDescent="0.15">
      <c r="C6970" s="1" t="str">
        <f ca="1">IFERROR(INDIRECT(ADDRESS(MATCH(A6970,'contribution par jour-semaine'!A:A,0),MATCH(B6970,'contribution par jour-semaine'!$1:$1,0),4,1,"contribution par jour-semaine")),"")</f>
        <v/>
      </c>
      <c r="D6970" s="4" t="str">
        <f>VLOOKUP(A6970,predictions!A:B,2,FALSE)</f>
        <v>22/06/2020</v>
      </c>
      <c r="E6970" s="4">
        <f t="shared" si="27"/>
        <v>44004</v>
      </c>
    </row>
    <row r="6971" spans="3:5" ht="13" x14ac:dyDescent="0.15">
      <c r="C6971" s="1" t="str">
        <f ca="1">IFERROR(INDIRECT(ADDRESS(MATCH(A6971,'contribution par jour-semaine'!A:A,0),MATCH(B6971,'contribution par jour-semaine'!$1:$1,0),4,1,"contribution par jour-semaine")),"")</f>
        <v/>
      </c>
      <c r="D6971" s="4" t="str">
        <f>VLOOKUP(A6971,predictions!A:B,2,FALSE)</f>
        <v>22/06/2020</v>
      </c>
      <c r="E6971" s="4">
        <f t="shared" si="27"/>
        <v>44004</v>
      </c>
    </row>
    <row r="6972" spans="3:5" ht="13" x14ac:dyDescent="0.15">
      <c r="C6972" s="1" t="str">
        <f ca="1">IFERROR(INDIRECT(ADDRESS(MATCH(A6972,'contribution par jour-semaine'!A:A,0),MATCH(B6972,'contribution par jour-semaine'!$1:$1,0),4,1,"contribution par jour-semaine")),"")</f>
        <v/>
      </c>
      <c r="D6972" s="4" t="str">
        <f>VLOOKUP(A6972,predictions!A:B,2,FALSE)</f>
        <v>22/06/2020</v>
      </c>
      <c r="E6972" s="4">
        <f t="shared" si="27"/>
        <v>44004</v>
      </c>
    </row>
    <row r="6973" spans="3:5" ht="13" x14ac:dyDescent="0.15">
      <c r="C6973" s="1" t="str">
        <f ca="1">IFERROR(INDIRECT(ADDRESS(MATCH(A6973,'contribution par jour-semaine'!A:A,0),MATCH(B6973,'contribution par jour-semaine'!$1:$1,0),4,1,"contribution par jour-semaine")),"")</f>
        <v/>
      </c>
      <c r="D6973" s="4" t="str">
        <f>VLOOKUP(A6973,predictions!A:B,2,FALSE)</f>
        <v>22/06/2020</v>
      </c>
      <c r="E6973" s="4">
        <f t="shared" si="27"/>
        <v>44004</v>
      </c>
    </row>
    <row r="6974" spans="3:5" ht="13" x14ac:dyDescent="0.15">
      <c r="C6974" s="1" t="str">
        <f ca="1">IFERROR(INDIRECT(ADDRESS(MATCH(A6974,'contribution par jour-semaine'!A:A,0),MATCH(B6974,'contribution par jour-semaine'!$1:$1,0),4,1,"contribution par jour-semaine")),"")</f>
        <v/>
      </c>
      <c r="D6974" s="4" t="str">
        <f>VLOOKUP(A6974,predictions!A:B,2,FALSE)</f>
        <v>22/06/2020</v>
      </c>
      <c r="E6974" s="4">
        <f t="shared" si="27"/>
        <v>44004</v>
      </c>
    </row>
    <row r="6975" spans="3:5" ht="13" x14ac:dyDescent="0.15">
      <c r="C6975" s="1" t="str">
        <f ca="1">IFERROR(INDIRECT(ADDRESS(MATCH(A6975,'contribution par jour-semaine'!A:A,0),MATCH(B6975,'contribution par jour-semaine'!$1:$1,0),4,1,"contribution par jour-semaine")),"")</f>
        <v/>
      </c>
      <c r="D6975" s="4" t="str">
        <f>VLOOKUP(A6975,predictions!A:B,2,FALSE)</f>
        <v>22/06/2020</v>
      </c>
      <c r="E6975" s="4">
        <f t="shared" si="27"/>
        <v>44004</v>
      </c>
    </row>
    <row r="6976" spans="3:5" ht="13" x14ac:dyDescent="0.15">
      <c r="C6976" s="1" t="str">
        <f ca="1">IFERROR(INDIRECT(ADDRESS(MATCH(A6976,'contribution par jour-semaine'!A:A,0),MATCH(B6976,'contribution par jour-semaine'!$1:$1,0),4,1,"contribution par jour-semaine")),"")</f>
        <v/>
      </c>
      <c r="D6976" s="4" t="str">
        <f>VLOOKUP(A6976,predictions!A:B,2,FALSE)</f>
        <v>22/06/2020</v>
      </c>
      <c r="E6976" s="4">
        <f t="shared" si="27"/>
        <v>44004</v>
      </c>
    </row>
    <row r="6977" spans="3:5" ht="13" x14ac:dyDescent="0.15">
      <c r="C6977" s="1" t="str">
        <f ca="1">IFERROR(INDIRECT(ADDRESS(MATCH(A6977,'contribution par jour-semaine'!A:A,0),MATCH(B6977,'contribution par jour-semaine'!$1:$1,0),4,1,"contribution par jour-semaine")),"")</f>
        <v/>
      </c>
      <c r="D6977" s="4" t="str">
        <f>VLOOKUP(A6977,predictions!A:B,2,FALSE)</f>
        <v>22/06/2020</v>
      </c>
      <c r="E6977" s="4">
        <f t="shared" si="27"/>
        <v>44004</v>
      </c>
    </row>
    <row r="6978" spans="3:5" ht="13" x14ac:dyDescent="0.15">
      <c r="C6978" s="1" t="str">
        <f ca="1">IFERROR(INDIRECT(ADDRESS(MATCH(A6978,'contribution par jour-semaine'!A:A,0),MATCH(B6978,'contribution par jour-semaine'!$1:$1,0),4,1,"contribution par jour-semaine")),"")</f>
        <v/>
      </c>
      <c r="D6978" s="4" t="str">
        <f>VLOOKUP(A6978,predictions!A:B,2,FALSE)</f>
        <v>22/06/2020</v>
      </c>
      <c r="E6978" s="4">
        <f t="shared" si="27"/>
        <v>44004</v>
      </c>
    </row>
    <row r="6979" spans="3:5" ht="13" x14ac:dyDescent="0.15">
      <c r="C6979" s="1" t="str">
        <f ca="1">IFERROR(INDIRECT(ADDRESS(MATCH(A6979,'contribution par jour-semaine'!A:A,0),MATCH(B6979,'contribution par jour-semaine'!$1:$1,0),4,1,"contribution par jour-semaine")),"")</f>
        <v/>
      </c>
      <c r="D6979" s="4" t="str">
        <f>VLOOKUP(A6979,predictions!A:B,2,FALSE)</f>
        <v>22/06/2020</v>
      </c>
      <c r="E6979" s="4">
        <f t="shared" si="27"/>
        <v>44004</v>
      </c>
    </row>
    <row r="6980" spans="3:5" ht="13" x14ac:dyDescent="0.15">
      <c r="C6980" s="1" t="str">
        <f ca="1">IFERROR(INDIRECT(ADDRESS(MATCH(A6980,'contribution par jour-semaine'!A:A,0),MATCH(B6980,'contribution par jour-semaine'!$1:$1,0),4,1,"contribution par jour-semaine")),"")</f>
        <v/>
      </c>
      <c r="D6980" s="4" t="str">
        <f>VLOOKUP(A6980,predictions!A:B,2,FALSE)</f>
        <v>22/06/2020</v>
      </c>
      <c r="E6980" s="4">
        <f t="shared" si="27"/>
        <v>44004</v>
      </c>
    </row>
    <row r="6981" spans="3:5" ht="13" x14ac:dyDescent="0.15">
      <c r="C6981" s="1" t="str">
        <f ca="1">IFERROR(INDIRECT(ADDRESS(MATCH(A6981,'contribution par jour-semaine'!A:A,0),MATCH(B6981,'contribution par jour-semaine'!$1:$1,0),4,1,"contribution par jour-semaine")),"")</f>
        <v/>
      </c>
      <c r="D6981" s="4" t="str">
        <f>VLOOKUP(A6981,predictions!A:B,2,FALSE)</f>
        <v>22/06/2020</v>
      </c>
      <c r="E6981" s="4">
        <f t="shared" si="27"/>
        <v>44004</v>
      </c>
    </row>
    <row r="6982" spans="3:5" ht="13" x14ac:dyDescent="0.15">
      <c r="C6982" s="1" t="str">
        <f ca="1">IFERROR(INDIRECT(ADDRESS(MATCH(A6982,'contribution par jour-semaine'!A:A,0),MATCH(B6982,'contribution par jour-semaine'!$1:$1,0),4,1,"contribution par jour-semaine")),"")</f>
        <v/>
      </c>
      <c r="D6982" s="4" t="str">
        <f>VLOOKUP(A6982,predictions!A:B,2,FALSE)</f>
        <v>22/06/2020</v>
      </c>
      <c r="E6982" s="4">
        <f t="shared" si="27"/>
        <v>44004</v>
      </c>
    </row>
    <row r="6983" spans="3:5" ht="13" x14ac:dyDescent="0.15">
      <c r="C6983" s="1" t="str">
        <f ca="1">IFERROR(INDIRECT(ADDRESS(MATCH(A6983,'contribution par jour-semaine'!A:A,0),MATCH(B6983,'contribution par jour-semaine'!$1:$1,0),4,1,"contribution par jour-semaine")),"")</f>
        <v/>
      </c>
      <c r="D6983" s="4" t="str">
        <f>VLOOKUP(A6983,predictions!A:B,2,FALSE)</f>
        <v>22/06/2020</v>
      </c>
      <c r="E6983" s="4">
        <f t="shared" si="27"/>
        <v>44004</v>
      </c>
    </row>
    <row r="6984" spans="3:5" ht="13" x14ac:dyDescent="0.15">
      <c r="C6984" s="1" t="str">
        <f ca="1">IFERROR(INDIRECT(ADDRESS(MATCH(A6984,'contribution par jour-semaine'!A:A,0),MATCH(B6984,'contribution par jour-semaine'!$1:$1,0),4,1,"contribution par jour-semaine")),"")</f>
        <v/>
      </c>
      <c r="D6984" s="4" t="str">
        <f>VLOOKUP(A6984,predictions!A:B,2,FALSE)</f>
        <v>22/06/2020</v>
      </c>
      <c r="E6984" s="4">
        <f t="shared" si="27"/>
        <v>44004</v>
      </c>
    </row>
    <row r="6985" spans="3:5" ht="13" x14ac:dyDescent="0.15">
      <c r="C6985" s="1" t="str">
        <f ca="1">IFERROR(INDIRECT(ADDRESS(MATCH(A6985,'contribution par jour-semaine'!A:A,0),MATCH(B6985,'contribution par jour-semaine'!$1:$1,0),4,1,"contribution par jour-semaine")),"")</f>
        <v/>
      </c>
      <c r="D6985" s="4" t="str">
        <f>VLOOKUP(A6985,predictions!A:B,2,FALSE)</f>
        <v>22/06/2020</v>
      </c>
      <c r="E6985" s="4">
        <f t="shared" si="27"/>
        <v>44004</v>
      </c>
    </row>
    <row r="6986" spans="3:5" ht="13" x14ac:dyDescent="0.15">
      <c r="C6986" s="1" t="str">
        <f ca="1">IFERROR(INDIRECT(ADDRESS(MATCH(A6986,'contribution par jour-semaine'!A:A,0),MATCH(B6986,'contribution par jour-semaine'!$1:$1,0),4,1,"contribution par jour-semaine")),"")</f>
        <v/>
      </c>
      <c r="D6986" s="4" t="str">
        <f>VLOOKUP(A6986,predictions!A:B,2,FALSE)</f>
        <v>22/06/2020</v>
      </c>
      <c r="E6986" s="4">
        <f t="shared" si="27"/>
        <v>44004</v>
      </c>
    </row>
    <row r="6987" spans="3:5" ht="13" x14ac:dyDescent="0.15">
      <c r="C6987" s="1" t="str">
        <f ca="1">IFERROR(INDIRECT(ADDRESS(MATCH(A6987,'contribution par jour-semaine'!A:A,0),MATCH(B6987,'contribution par jour-semaine'!$1:$1,0),4,1,"contribution par jour-semaine")),"")</f>
        <v/>
      </c>
      <c r="D6987" s="4" t="str">
        <f>VLOOKUP(A6987,predictions!A:B,2,FALSE)</f>
        <v>22/06/2020</v>
      </c>
      <c r="E6987" s="4">
        <f t="shared" si="27"/>
        <v>44004</v>
      </c>
    </row>
    <row r="6988" spans="3:5" ht="13" x14ac:dyDescent="0.15">
      <c r="C6988" s="1" t="str">
        <f ca="1">IFERROR(INDIRECT(ADDRESS(MATCH(A6988,'contribution par jour-semaine'!A:A,0),MATCH(B6988,'contribution par jour-semaine'!$1:$1,0),4,1,"contribution par jour-semaine")),"")</f>
        <v/>
      </c>
      <c r="D6988" s="4" t="str">
        <f>VLOOKUP(A6988,predictions!A:B,2,FALSE)</f>
        <v>22/06/2020</v>
      </c>
      <c r="E6988" s="4">
        <f t="shared" si="27"/>
        <v>44004</v>
      </c>
    </row>
    <row r="6989" spans="3:5" ht="13" x14ac:dyDescent="0.15">
      <c r="C6989" s="1" t="str">
        <f ca="1">IFERROR(INDIRECT(ADDRESS(MATCH(A6989,'contribution par jour-semaine'!A:A,0),MATCH(B6989,'contribution par jour-semaine'!$1:$1,0),4,1,"contribution par jour-semaine")),"")</f>
        <v/>
      </c>
      <c r="D6989" s="4" t="str">
        <f>VLOOKUP(A6989,predictions!A:B,2,FALSE)</f>
        <v>22/06/2020</v>
      </c>
      <c r="E6989" s="4">
        <f t="shared" si="27"/>
        <v>44004</v>
      </c>
    </row>
    <row r="6990" spans="3:5" ht="13" x14ac:dyDescent="0.15">
      <c r="C6990" s="1" t="str">
        <f ca="1">IFERROR(INDIRECT(ADDRESS(MATCH(A6990,'contribution par jour-semaine'!A:A,0),MATCH(B6990,'contribution par jour-semaine'!$1:$1,0),4,1,"contribution par jour-semaine")),"")</f>
        <v/>
      </c>
      <c r="D6990" s="4" t="str">
        <f>VLOOKUP(A6990,predictions!A:B,2,FALSE)</f>
        <v>22/06/2020</v>
      </c>
      <c r="E6990" s="4">
        <f t="shared" si="27"/>
        <v>44004</v>
      </c>
    </row>
    <row r="6991" spans="3:5" ht="13" x14ac:dyDescent="0.15">
      <c r="C6991" s="1" t="str">
        <f ca="1">IFERROR(INDIRECT(ADDRESS(MATCH(A6991,'contribution par jour-semaine'!A:A,0),MATCH(B6991,'contribution par jour-semaine'!$1:$1,0),4,1,"contribution par jour-semaine")),"")</f>
        <v/>
      </c>
      <c r="D6991" s="4" t="str">
        <f>VLOOKUP(A6991,predictions!A:B,2,FALSE)</f>
        <v>22/06/2020</v>
      </c>
      <c r="E6991" s="4">
        <f t="shared" si="27"/>
        <v>44004</v>
      </c>
    </row>
    <row r="6992" spans="3:5" ht="13" x14ac:dyDescent="0.15">
      <c r="C6992" s="1" t="str">
        <f ca="1">IFERROR(INDIRECT(ADDRESS(MATCH(A6992,'contribution par jour-semaine'!A:A,0),MATCH(B6992,'contribution par jour-semaine'!$1:$1,0),4,1,"contribution par jour-semaine")),"")</f>
        <v/>
      </c>
      <c r="D6992" s="4" t="str">
        <f>VLOOKUP(A6992,predictions!A:B,2,FALSE)</f>
        <v>22/06/2020</v>
      </c>
      <c r="E6992" s="4">
        <f t="shared" si="27"/>
        <v>44004</v>
      </c>
    </row>
    <row r="6993" spans="3:5" ht="13" x14ac:dyDescent="0.15">
      <c r="C6993" s="1" t="str">
        <f ca="1">IFERROR(INDIRECT(ADDRESS(MATCH(A6993,'contribution par jour-semaine'!A:A,0),MATCH(B6993,'contribution par jour-semaine'!$1:$1,0),4,1,"contribution par jour-semaine")),"")</f>
        <v/>
      </c>
      <c r="D6993" s="4" t="str">
        <f>VLOOKUP(A6993,predictions!A:B,2,FALSE)</f>
        <v>22/06/2020</v>
      </c>
      <c r="E6993" s="4">
        <f t="shared" si="27"/>
        <v>44004</v>
      </c>
    </row>
    <row r="6994" spans="3:5" ht="13" x14ac:dyDescent="0.15">
      <c r="C6994" s="1" t="str">
        <f ca="1">IFERROR(INDIRECT(ADDRESS(MATCH(A6994,'contribution par jour-semaine'!A:A,0),MATCH(B6994,'contribution par jour-semaine'!$1:$1,0),4,1,"contribution par jour-semaine")),"")</f>
        <v/>
      </c>
      <c r="D6994" s="4" t="str">
        <f>VLOOKUP(A6994,predictions!A:B,2,FALSE)</f>
        <v>22/06/2020</v>
      </c>
      <c r="E6994" s="4">
        <f t="shared" si="27"/>
        <v>44004</v>
      </c>
    </row>
    <row r="6995" spans="3:5" ht="13" x14ac:dyDescent="0.15">
      <c r="C6995" s="1" t="str">
        <f ca="1">IFERROR(INDIRECT(ADDRESS(MATCH(A6995,'contribution par jour-semaine'!A:A,0),MATCH(B6995,'contribution par jour-semaine'!$1:$1,0),4,1,"contribution par jour-semaine")),"")</f>
        <v/>
      </c>
      <c r="D6995" s="4" t="str">
        <f>VLOOKUP(A6995,predictions!A:B,2,FALSE)</f>
        <v>22/06/2020</v>
      </c>
      <c r="E6995" s="4">
        <f t="shared" si="27"/>
        <v>44004</v>
      </c>
    </row>
    <row r="6996" spans="3:5" ht="13" x14ac:dyDescent="0.15">
      <c r="C6996" s="1" t="str">
        <f ca="1">IFERROR(INDIRECT(ADDRESS(MATCH(A6996,'contribution par jour-semaine'!A:A,0),MATCH(B6996,'contribution par jour-semaine'!$1:$1,0),4,1,"contribution par jour-semaine")),"")</f>
        <v/>
      </c>
      <c r="D6996" s="4" t="str">
        <f>VLOOKUP(A6996,predictions!A:B,2,FALSE)</f>
        <v>22/06/2020</v>
      </c>
      <c r="E6996" s="4">
        <f t="shared" si="27"/>
        <v>44004</v>
      </c>
    </row>
    <row r="6997" spans="3:5" ht="13" x14ac:dyDescent="0.15">
      <c r="C6997" s="1" t="str">
        <f ca="1">IFERROR(INDIRECT(ADDRESS(MATCH(A6997,'contribution par jour-semaine'!A:A,0),MATCH(B6997,'contribution par jour-semaine'!$1:$1,0),4,1,"contribution par jour-semaine")),"")</f>
        <v/>
      </c>
      <c r="D6997" s="4" t="str">
        <f>VLOOKUP(A6997,predictions!A:B,2,FALSE)</f>
        <v>22/06/2020</v>
      </c>
      <c r="E6997" s="4">
        <f t="shared" si="27"/>
        <v>44004</v>
      </c>
    </row>
    <row r="6998" spans="3:5" ht="13" x14ac:dyDescent="0.15">
      <c r="C6998" s="1" t="str">
        <f ca="1">IFERROR(INDIRECT(ADDRESS(MATCH(A6998,'contribution par jour-semaine'!A:A,0),MATCH(B6998,'contribution par jour-semaine'!$1:$1,0),4,1,"contribution par jour-semaine")),"")</f>
        <v/>
      </c>
      <c r="D6998" s="4" t="str">
        <f>VLOOKUP(A6998,predictions!A:B,2,FALSE)</f>
        <v>22/06/2020</v>
      </c>
      <c r="E6998" s="4">
        <f t="shared" si="27"/>
        <v>44004</v>
      </c>
    </row>
    <row r="6999" spans="3:5" ht="13" x14ac:dyDescent="0.15">
      <c r="C6999" s="1" t="str">
        <f ca="1">IFERROR(INDIRECT(ADDRESS(MATCH(A6999,'contribution par jour-semaine'!A:A,0),MATCH(B6999,'contribution par jour-semaine'!$1:$1,0),4,1,"contribution par jour-semaine")),"")</f>
        <v/>
      </c>
      <c r="D6999" s="4" t="str">
        <f>VLOOKUP(A6999,predictions!A:B,2,FALSE)</f>
        <v>22/06/2020</v>
      </c>
      <c r="E6999" s="4">
        <f t="shared" si="27"/>
        <v>44004</v>
      </c>
    </row>
    <row r="7000" spans="3:5" ht="13" x14ac:dyDescent="0.15">
      <c r="C7000" s="1" t="str">
        <f ca="1">IFERROR(INDIRECT(ADDRESS(MATCH(A7000,'contribution par jour-semaine'!A:A,0),MATCH(B7000,'contribution par jour-semaine'!$1:$1,0),4,1,"contribution par jour-semaine")),"")</f>
        <v/>
      </c>
      <c r="D7000" s="4" t="str">
        <f>VLOOKUP(A7000,predictions!A:B,2,FALSE)</f>
        <v>22/06/2020</v>
      </c>
      <c r="E7000" s="4">
        <f t="shared" si="27"/>
        <v>44004</v>
      </c>
    </row>
    <row r="7001" spans="3:5" ht="13" x14ac:dyDescent="0.15">
      <c r="C7001" s="1" t="str">
        <f ca="1">IFERROR(INDIRECT(ADDRESS(MATCH(A7001,'contribution par jour-semaine'!A:A,0),MATCH(B7001,'contribution par jour-semaine'!$1:$1,0),4,1,"contribution par jour-semaine")),"")</f>
        <v/>
      </c>
      <c r="D7001" s="4" t="str">
        <f>VLOOKUP(A7001,predictions!A:B,2,FALSE)</f>
        <v>22/06/2020</v>
      </c>
      <c r="E7001" s="4">
        <f t="shared" si="27"/>
        <v>44004</v>
      </c>
    </row>
    <row r="7002" spans="3:5" ht="13" x14ac:dyDescent="0.15">
      <c r="C7002" s="1" t="str">
        <f ca="1">IFERROR(INDIRECT(ADDRESS(MATCH(A7002,'contribution par jour-semaine'!A:A,0),MATCH(B7002,'contribution par jour-semaine'!$1:$1,0),4,1,"contribution par jour-semaine")),"")</f>
        <v/>
      </c>
      <c r="D7002" s="4" t="str">
        <f>VLOOKUP(A7002,predictions!A:B,2,FALSE)</f>
        <v>22/06/2020</v>
      </c>
      <c r="E7002" s="4">
        <f t="shared" si="27"/>
        <v>44004</v>
      </c>
    </row>
    <row r="7003" spans="3:5" ht="13" x14ac:dyDescent="0.15">
      <c r="C7003" s="1" t="str">
        <f ca="1">IFERROR(INDIRECT(ADDRESS(MATCH(A7003,'contribution par jour-semaine'!A:A,0),MATCH(B7003,'contribution par jour-semaine'!$1:$1,0),4,1,"contribution par jour-semaine")),"")</f>
        <v/>
      </c>
      <c r="D7003" s="4" t="str">
        <f>VLOOKUP(A7003,predictions!A:B,2,FALSE)</f>
        <v>22/06/2020</v>
      </c>
      <c r="E7003" s="4">
        <f t="shared" si="27"/>
        <v>44004</v>
      </c>
    </row>
    <row r="7004" spans="3:5" ht="13" x14ac:dyDescent="0.15">
      <c r="C7004" s="1" t="str">
        <f ca="1">IFERROR(INDIRECT(ADDRESS(MATCH(A7004,'contribution par jour-semaine'!A:A,0),MATCH(B7004,'contribution par jour-semaine'!$1:$1,0),4,1,"contribution par jour-semaine")),"")</f>
        <v/>
      </c>
      <c r="D7004" s="4" t="str">
        <f>VLOOKUP(A7004,predictions!A:B,2,FALSE)</f>
        <v>22/06/2020</v>
      </c>
      <c r="E7004" s="4">
        <f t="shared" si="27"/>
        <v>44004</v>
      </c>
    </row>
    <row r="7005" spans="3:5" ht="13" x14ac:dyDescent="0.15">
      <c r="C7005" s="1" t="str">
        <f ca="1">IFERROR(INDIRECT(ADDRESS(MATCH(A7005,'contribution par jour-semaine'!A:A,0),MATCH(B7005,'contribution par jour-semaine'!$1:$1,0),4,1,"contribution par jour-semaine")),"")</f>
        <v/>
      </c>
      <c r="D7005" s="4" t="str">
        <f>VLOOKUP(A7005,predictions!A:B,2,FALSE)</f>
        <v>22/06/2020</v>
      </c>
      <c r="E7005" s="4">
        <f t="shared" si="27"/>
        <v>44004</v>
      </c>
    </row>
    <row r="7006" spans="3:5" ht="13" x14ac:dyDescent="0.15">
      <c r="C7006" s="1" t="str">
        <f ca="1">IFERROR(INDIRECT(ADDRESS(MATCH(A7006,'contribution par jour-semaine'!A:A,0),MATCH(B7006,'contribution par jour-semaine'!$1:$1,0),4,1,"contribution par jour-semaine")),"")</f>
        <v/>
      </c>
      <c r="D7006" s="4" t="str">
        <f>VLOOKUP(A7006,predictions!A:B,2,FALSE)</f>
        <v>22/06/2020</v>
      </c>
      <c r="E7006" s="4">
        <f t="shared" si="27"/>
        <v>44004</v>
      </c>
    </row>
    <row r="7007" spans="3:5" ht="13" x14ac:dyDescent="0.15">
      <c r="C7007" s="1" t="str">
        <f ca="1">IFERROR(INDIRECT(ADDRESS(MATCH(A7007,'contribution par jour-semaine'!A:A,0),MATCH(B7007,'contribution par jour-semaine'!$1:$1,0),4,1,"contribution par jour-semaine")),"")</f>
        <v/>
      </c>
      <c r="D7007" s="4" t="str">
        <f>VLOOKUP(A7007,predictions!A:B,2,FALSE)</f>
        <v>22/06/2020</v>
      </c>
      <c r="E7007" s="4">
        <f t="shared" si="27"/>
        <v>44004</v>
      </c>
    </row>
    <row r="7008" spans="3:5" ht="13" x14ac:dyDescent="0.15">
      <c r="C7008" s="1" t="str">
        <f ca="1">IFERROR(INDIRECT(ADDRESS(MATCH(A7008,'contribution par jour-semaine'!A:A,0),MATCH(B7008,'contribution par jour-semaine'!$1:$1,0),4,1,"contribution par jour-semaine")),"")</f>
        <v/>
      </c>
      <c r="D7008" s="4" t="str">
        <f>VLOOKUP(A7008,predictions!A:B,2,FALSE)</f>
        <v>22/06/2020</v>
      </c>
      <c r="E7008" s="4">
        <f t="shared" si="27"/>
        <v>44004</v>
      </c>
    </row>
    <row r="7009" spans="3:5" ht="13" x14ac:dyDescent="0.15">
      <c r="C7009" s="1" t="str">
        <f ca="1">IFERROR(INDIRECT(ADDRESS(MATCH(A7009,'contribution par jour-semaine'!A:A,0),MATCH(B7009,'contribution par jour-semaine'!$1:$1,0),4,1,"contribution par jour-semaine")),"")</f>
        <v/>
      </c>
      <c r="D7009" s="4" t="str">
        <f>VLOOKUP(A7009,predictions!A:B,2,FALSE)</f>
        <v>22/06/2020</v>
      </c>
      <c r="E7009" s="4">
        <f t="shared" si="27"/>
        <v>44004</v>
      </c>
    </row>
    <row r="7010" spans="3:5" ht="13" x14ac:dyDescent="0.15">
      <c r="C7010" s="1" t="str">
        <f ca="1">IFERROR(INDIRECT(ADDRESS(MATCH(A7010,'contribution par jour-semaine'!A:A,0),MATCH(B7010,'contribution par jour-semaine'!$1:$1,0),4,1,"contribution par jour-semaine")),"")</f>
        <v/>
      </c>
      <c r="D7010" s="4" t="str">
        <f>VLOOKUP(A7010,predictions!A:B,2,FALSE)</f>
        <v>22/06/2020</v>
      </c>
      <c r="E7010" s="4">
        <f t="shared" si="27"/>
        <v>44004</v>
      </c>
    </row>
    <row r="7011" spans="3:5" ht="13" x14ac:dyDescent="0.15">
      <c r="C7011" s="1" t="str">
        <f ca="1">IFERROR(INDIRECT(ADDRESS(MATCH(A7011,'contribution par jour-semaine'!A:A,0),MATCH(B7011,'contribution par jour-semaine'!$1:$1,0),4,1,"contribution par jour-semaine")),"")</f>
        <v/>
      </c>
      <c r="D7011" s="4" t="str">
        <f>VLOOKUP(A7011,predictions!A:B,2,FALSE)</f>
        <v>22/06/2020</v>
      </c>
      <c r="E7011" s="4">
        <f t="shared" si="27"/>
        <v>44004</v>
      </c>
    </row>
    <row r="7012" spans="3:5" ht="13" x14ac:dyDescent="0.15">
      <c r="C7012" s="1" t="str">
        <f ca="1">IFERROR(INDIRECT(ADDRESS(MATCH(A7012,'contribution par jour-semaine'!A:A,0),MATCH(B7012,'contribution par jour-semaine'!$1:$1,0),4,1,"contribution par jour-semaine")),"")</f>
        <v/>
      </c>
      <c r="D7012" s="4" t="str">
        <f>VLOOKUP(A7012,predictions!A:B,2,FALSE)</f>
        <v>22/06/2020</v>
      </c>
      <c r="E7012" s="4">
        <f t="shared" si="27"/>
        <v>44004</v>
      </c>
    </row>
    <row r="7013" spans="3:5" ht="13" x14ac:dyDescent="0.15">
      <c r="C7013" s="1" t="str">
        <f ca="1">IFERROR(INDIRECT(ADDRESS(MATCH(A7013,'contribution par jour-semaine'!A:A,0),MATCH(B7013,'contribution par jour-semaine'!$1:$1,0),4,1,"contribution par jour-semaine")),"")</f>
        <v/>
      </c>
      <c r="D7013" s="4" t="str">
        <f>VLOOKUP(A7013,predictions!A:B,2,FALSE)</f>
        <v>22/06/2020</v>
      </c>
      <c r="E7013" s="4">
        <f t="shared" si="27"/>
        <v>44004</v>
      </c>
    </row>
    <row r="7014" spans="3:5" ht="13" x14ac:dyDescent="0.15">
      <c r="C7014" s="1" t="str">
        <f ca="1">IFERROR(INDIRECT(ADDRESS(MATCH(A7014,'contribution par jour-semaine'!A:A,0),MATCH(B7014,'contribution par jour-semaine'!$1:$1,0),4,1,"contribution par jour-semaine")),"")</f>
        <v/>
      </c>
      <c r="D7014" s="4" t="str">
        <f>VLOOKUP(A7014,predictions!A:B,2,FALSE)</f>
        <v>22/06/2020</v>
      </c>
      <c r="E7014" s="4">
        <f t="shared" si="27"/>
        <v>44004</v>
      </c>
    </row>
    <row r="7015" spans="3:5" ht="13" x14ac:dyDescent="0.15">
      <c r="C7015" s="1" t="str">
        <f ca="1">IFERROR(INDIRECT(ADDRESS(MATCH(A7015,'contribution par jour-semaine'!A:A,0),MATCH(B7015,'contribution par jour-semaine'!$1:$1,0),4,1,"contribution par jour-semaine")),"")</f>
        <v/>
      </c>
      <c r="D7015" s="4" t="str">
        <f>VLOOKUP(A7015,predictions!A:B,2,FALSE)</f>
        <v>22/06/2020</v>
      </c>
      <c r="E7015" s="4">
        <f t="shared" si="27"/>
        <v>44004</v>
      </c>
    </row>
    <row r="7016" spans="3:5" ht="13" x14ac:dyDescent="0.15">
      <c r="C7016" s="1" t="str">
        <f ca="1">IFERROR(INDIRECT(ADDRESS(MATCH(A7016,'contribution par jour-semaine'!A:A,0),MATCH(B7016,'contribution par jour-semaine'!$1:$1,0),4,1,"contribution par jour-semaine")),"")</f>
        <v/>
      </c>
      <c r="D7016" s="4" t="str">
        <f>VLOOKUP(A7016,predictions!A:B,2,FALSE)</f>
        <v>22/06/2020</v>
      </c>
      <c r="E7016" s="4">
        <f t="shared" si="27"/>
        <v>44004</v>
      </c>
    </row>
    <row r="7017" spans="3:5" ht="13" x14ac:dyDescent="0.15">
      <c r="C7017" s="1" t="str">
        <f ca="1">IFERROR(INDIRECT(ADDRESS(MATCH(A7017,'contribution par jour-semaine'!A:A,0),MATCH(B7017,'contribution par jour-semaine'!$1:$1,0),4,1,"contribution par jour-semaine")),"")</f>
        <v/>
      </c>
      <c r="D7017" s="4" t="str">
        <f>VLOOKUP(A7017,predictions!A:B,2,FALSE)</f>
        <v>22/06/2020</v>
      </c>
      <c r="E7017" s="4">
        <f t="shared" si="27"/>
        <v>44004</v>
      </c>
    </row>
    <row r="7018" spans="3:5" ht="13" x14ac:dyDescent="0.15">
      <c r="C7018" s="1" t="str">
        <f ca="1">IFERROR(INDIRECT(ADDRESS(MATCH(A7018,'contribution par jour-semaine'!A:A,0),MATCH(B7018,'contribution par jour-semaine'!$1:$1,0),4,1,"contribution par jour-semaine")),"")</f>
        <v/>
      </c>
      <c r="D7018" s="4" t="str">
        <f>VLOOKUP(A7018,predictions!A:B,2,FALSE)</f>
        <v>22/06/2020</v>
      </c>
      <c r="E7018" s="4">
        <f t="shared" si="27"/>
        <v>44004</v>
      </c>
    </row>
    <row r="7019" spans="3:5" ht="13" x14ac:dyDescent="0.15">
      <c r="C7019" s="1" t="str">
        <f ca="1">IFERROR(INDIRECT(ADDRESS(MATCH(A7019,'contribution par jour-semaine'!A:A,0),MATCH(B7019,'contribution par jour-semaine'!$1:$1,0),4,1,"contribution par jour-semaine")),"")</f>
        <v/>
      </c>
      <c r="D7019" s="4" t="str">
        <f>VLOOKUP(A7019,predictions!A:B,2,FALSE)</f>
        <v>22/06/2020</v>
      </c>
      <c r="E7019" s="4">
        <f t="shared" si="27"/>
        <v>44004</v>
      </c>
    </row>
    <row r="7020" spans="3:5" ht="13" x14ac:dyDescent="0.15">
      <c r="C7020" s="1" t="str">
        <f ca="1">IFERROR(INDIRECT(ADDRESS(MATCH(A7020,'contribution par jour-semaine'!A:A,0),MATCH(B7020,'contribution par jour-semaine'!$1:$1,0),4,1,"contribution par jour-semaine")),"")</f>
        <v/>
      </c>
      <c r="D7020" s="4" t="str">
        <f>VLOOKUP(A7020,predictions!A:B,2,FALSE)</f>
        <v>22/06/2020</v>
      </c>
      <c r="E7020" s="4">
        <f t="shared" si="27"/>
        <v>44004</v>
      </c>
    </row>
    <row r="7021" spans="3:5" ht="13" x14ac:dyDescent="0.15">
      <c r="C7021" s="1" t="str">
        <f ca="1">IFERROR(INDIRECT(ADDRESS(MATCH(A7021,'contribution par jour-semaine'!A:A,0),MATCH(B7021,'contribution par jour-semaine'!$1:$1,0),4,1,"contribution par jour-semaine")),"")</f>
        <v/>
      </c>
      <c r="D7021" s="4" t="str">
        <f>VLOOKUP(A7021,predictions!A:B,2,FALSE)</f>
        <v>22/06/2020</v>
      </c>
      <c r="E7021" s="4">
        <f t="shared" si="27"/>
        <v>44004</v>
      </c>
    </row>
    <row r="7022" spans="3:5" ht="13" x14ac:dyDescent="0.15">
      <c r="C7022" s="1" t="str">
        <f ca="1">IFERROR(INDIRECT(ADDRESS(MATCH(A7022,'contribution par jour-semaine'!A:A,0),MATCH(B7022,'contribution par jour-semaine'!$1:$1,0),4,1,"contribution par jour-semaine")),"")</f>
        <v/>
      </c>
      <c r="D7022" s="4" t="str">
        <f>VLOOKUP(A7022,predictions!A:B,2,FALSE)</f>
        <v>22/06/2020</v>
      </c>
      <c r="E7022" s="4">
        <f t="shared" si="27"/>
        <v>44004</v>
      </c>
    </row>
    <row r="7023" spans="3:5" ht="13" x14ac:dyDescent="0.15">
      <c r="C7023" s="1" t="str">
        <f ca="1">IFERROR(INDIRECT(ADDRESS(MATCH(A7023,'contribution par jour-semaine'!A:A,0),MATCH(B7023,'contribution par jour-semaine'!$1:$1,0),4,1,"contribution par jour-semaine")),"")</f>
        <v/>
      </c>
      <c r="D7023" s="4" t="str">
        <f>VLOOKUP(A7023,predictions!A:B,2,FALSE)</f>
        <v>22/06/2020</v>
      </c>
      <c r="E7023" s="4">
        <f t="shared" si="27"/>
        <v>44004</v>
      </c>
    </row>
    <row r="7024" spans="3:5" ht="13" x14ac:dyDescent="0.15">
      <c r="C7024" s="1" t="str">
        <f ca="1">IFERROR(INDIRECT(ADDRESS(MATCH(A7024,'contribution par jour-semaine'!A:A,0),MATCH(B7024,'contribution par jour-semaine'!$1:$1,0),4,1,"contribution par jour-semaine")),"")</f>
        <v/>
      </c>
      <c r="D7024" s="4" t="str">
        <f>VLOOKUP(A7024,predictions!A:B,2,FALSE)</f>
        <v>22/06/2020</v>
      </c>
      <c r="E7024" s="4">
        <f t="shared" si="27"/>
        <v>44004</v>
      </c>
    </row>
    <row r="7025" spans="3:5" ht="13" x14ac:dyDescent="0.15">
      <c r="C7025" s="1" t="str">
        <f ca="1">IFERROR(INDIRECT(ADDRESS(MATCH(A7025,'contribution par jour-semaine'!A:A,0),MATCH(B7025,'contribution par jour-semaine'!$1:$1,0),4,1,"contribution par jour-semaine")),"")</f>
        <v/>
      </c>
      <c r="D7025" s="4" t="str">
        <f>VLOOKUP(A7025,predictions!A:B,2,FALSE)</f>
        <v>22/06/2020</v>
      </c>
      <c r="E7025" s="4">
        <f t="shared" si="27"/>
        <v>44004</v>
      </c>
    </row>
    <row r="7026" spans="3:5" ht="13" x14ac:dyDescent="0.15">
      <c r="C7026" s="1" t="str">
        <f ca="1">IFERROR(INDIRECT(ADDRESS(MATCH(A7026,'contribution par jour-semaine'!A:A,0),MATCH(B7026,'contribution par jour-semaine'!$1:$1,0),4,1,"contribution par jour-semaine")),"")</f>
        <v/>
      </c>
      <c r="D7026" s="4" t="str">
        <f>VLOOKUP(A7026,predictions!A:B,2,FALSE)</f>
        <v>22/06/2020</v>
      </c>
      <c r="E7026" s="4">
        <f t="shared" si="27"/>
        <v>44004</v>
      </c>
    </row>
    <row r="7027" spans="3:5" ht="13" x14ac:dyDescent="0.15">
      <c r="C7027" s="1" t="str">
        <f ca="1">IFERROR(INDIRECT(ADDRESS(MATCH(A7027,'contribution par jour-semaine'!A:A,0),MATCH(B7027,'contribution par jour-semaine'!$1:$1,0),4,1,"contribution par jour-semaine")),"")</f>
        <v/>
      </c>
      <c r="D7027" s="4" t="str">
        <f>VLOOKUP(A7027,predictions!A:B,2,FALSE)</f>
        <v>22/06/2020</v>
      </c>
      <c r="E7027" s="4">
        <f t="shared" si="27"/>
        <v>44004</v>
      </c>
    </row>
    <row r="7028" spans="3:5" ht="13" x14ac:dyDescent="0.15">
      <c r="C7028" s="1" t="str">
        <f ca="1">IFERROR(INDIRECT(ADDRESS(MATCH(A7028,'contribution par jour-semaine'!A:A,0),MATCH(B7028,'contribution par jour-semaine'!$1:$1,0),4,1,"contribution par jour-semaine")),"")</f>
        <v/>
      </c>
      <c r="D7028" s="4" t="str">
        <f>VLOOKUP(A7028,predictions!A:B,2,FALSE)</f>
        <v>22/06/2020</v>
      </c>
      <c r="E7028" s="4">
        <f t="shared" si="27"/>
        <v>44004</v>
      </c>
    </row>
    <row r="7029" spans="3:5" ht="13" x14ac:dyDescent="0.15">
      <c r="C7029" s="1" t="str">
        <f ca="1">IFERROR(INDIRECT(ADDRESS(MATCH(A7029,'contribution par jour-semaine'!A:A,0),MATCH(B7029,'contribution par jour-semaine'!$1:$1,0),4,1,"contribution par jour-semaine")),"")</f>
        <v/>
      </c>
      <c r="D7029" s="4" t="str">
        <f>VLOOKUP(A7029,predictions!A:B,2,FALSE)</f>
        <v>22/06/2020</v>
      </c>
      <c r="E7029" s="4">
        <f t="shared" si="27"/>
        <v>44004</v>
      </c>
    </row>
    <row r="7030" spans="3:5" ht="13" x14ac:dyDescent="0.15">
      <c r="C7030" s="1" t="str">
        <f ca="1">IFERROR(INDIRECT(ADDRESS(MATCH(A7030,'contribution par jour-semaine'!A:A,0),MATCH(B7030,'contribution par jour-semaine'!$1:$1,0),4,1,"contribution par jour-semaine")),"")</f>
        <v/>
      </c>
      <c r="D7030" s="4" t="str">
        <f>VLOOKUP(A7030,predictions!A:B,2,FALSE)</f>
        <v>22/06/2020</v>
      </c>
      <c r="E7030" s="4">
        <f t="shared" si="27"/>
        <v>44004</v>
      </c>
    </row>
    <row r="7031" spans="3:5" ht="13" x14ac:dyDescent="0.15">
      <c r="C7031" s="1" t="str">
        <f ca="1">IFERROR(INDIRECT(ADDRESS(MATCH(A7031,'contribution par jour-semaine'!A:A,0),MATCH(B7031,'contribution par jour-semaine'!$1:$1,0),4,1,"contribution par jour-semaine")),"")</f>
        <v/>
      </c>
      <c r="D7031" s="4" t="str">
        <f>VLOOKUP(A7031,predictions!A:B,2,FALSE)</f>
        <v>22/06/2020</v>
      </c>
      <c r="E7031" s="4">
        <f t="shared" si="27"/>
        <v>44004</v>
      </c>
    </row>
    <row r="7032" spans="3:5" ht="13" x14ac:dyDescent="0.15">
      <c r="C7032" s="1" t="str">
        <f ca="1">IFERROR(INDIRECT(ADDRESS(MATCH(A7032,'contribution par jour-semaine'!A:A,0),MATCH(B7032,'contribution par jour-semaine'!$1:$1,0),4,1,"contribution par jour-semaine")),"")</f>
        <v/>
      </c>
      <c r="D7032" s="4" t="str">
        <f>VLOOKUP(A7032,predictions!A:B,2,FALSE)</f>
        <v>22/06/2020</v>
      </c>
      <c r="E7032" s="4">
        <f t="shared" si="27"/>
        <v>44004</v>
      </c>
    </row>
    <row r="7033" spans="3:5" ht="13" x14ac:dyDescent="0.15">
      <c r="C7033" s="1" t="str">
        <f ca="1">IFERROR(INDIRECT(ADDRESS(MATCH(A7033,'contribution par jour-semaine'!A:A,0),MATCH(B7033,'contribution par jour-semaine'!$1:$1,0),4,1,"contribution par jour-semaine")),"")</f>
        <v/>
      </c>
      <c r="D7033" s="4" t="str">
        <f>VLOOKUP(A7033,predictions!A:B,2,FALSE)</f>
        <v>22/06/2020</v>
      </c>
      <c r="E7033" s="4">
        <f t="shared" si="27"/>
        <v>44004</v>
      </c>
    </row>
    <row r="7034" spans="3:5" ht="13" x14ac:dyDescent="0.15">
      <c r="C7034" s="1" t="str">
        <f ca="1">IFERROR(INDIRECT(ADDRESS(MATCH(A7034,'contribution par jour-semaine'!A:A,0),MATCH(B7034,'contribution par jour-semaine'!$1:$1,0),4,1,"contribution par jour-semaine")),"")</f>
        <v/>
      </c>
      <c r="D7034" s="4" t="str">
        <f>VLOOKUP(A7034,predictions!A:B,2,FALSE)</f>
        <v>22/06/2020</v>
      </c>
      <c r="E7034" s="4">
        <f t="shared" si="27"/>
        <v>44004</v>
      </c>
    </row>
    <row r="7035" spans="3:5" ht="13" x14ac:dyDescent="0.15">
      <c r="C7035" s="1" t="str">
        <f ca="1">IFERROR(INDIRECT(ADDRESS(MATCH(A7035,'contribution par jour-semaine'!A:A,0),MATCH(B7035,'contribution par jour-semaine'!$1:$1,0),4,1,"contribution par jour-semaine")),"")</f>
        <v/>
      </c>
      <c r="D7035" s="4" t="str">
        <f>VLOOKUP(A7035,predictions!A:B,2,FALSE)</f>
        <v>22/06/2020</v>
      </c>
      <c r="E7035" s="4">
        <f t="shared" si="27"/>
        <v>44004</v>
      </c>
    </row>
    <row r="7036" spans="3:5" ht="13" x14ac:dyDescent="0.15">
      <c r="C7036" s="1" t="str">
        <f ca="1">IFERROR(INDIRECT(ADDRESS(MATCH(A7036,'contribution par jour-semaine'!A:A,0),MATCH(B7036,'contribution par jour-semaine'!$1:$1,0),4,1,"contribution par jour-semaine")),"")</f>
        <v/>
      </c>
      <c r="D7036" s="4" t="str">
        <f>VLOOKUP(A7036,predictions!A:B,2,FALSE)</f>
        <v>22/06/2020</v>
      </c>
      <c r="E7036" s="4">
        <f t="shared" si="27"/>
        <v>44004</v>
      </c>
    </row>
    <row r="7037" spans="3:5" ht="13" x14ac:dyDescent="0.15">
      <c r="C7037" s="1" t="str">
        <f ca="1">IFERROR(INDIRECT(ADDRESS(MATCH(A7037,'contribution par jour-semaine'!A:A,0),MATCH(B7037,'contribution par jour-semaine'!$1:$1,0),4,1,"contribution par jour-semaine")),"")</f>
        <v/>
      </c>
      <c r="D7037" s="4" t="str">
        <f>VLOOKUP(A7037,predictions!A:B,2,FALSE)</f>
        <v>22/06/2020</v>
      </c>
      <c r="E7037" s="4">
        <f t="shared" si="27"/>
        <v>44004</v>
      </c>
    </row>
    <row r="7038" spans="3:5" ht="13" x14ac:dyDescent="0.15">
      <c r="C7038" s="1" t="str">
        <f ca="1">IFERROR(INDIRECT(ADDRESS(MATCH(A7038,'contribution par jour-semaine'!A:A,0),MATCH(B7038,'contribution par jour-semaine'!$1:$1,0),4,1,"contribution par jour-semaine")),"")</f>
        <v/>
      </c>
      <c r="D7038" s="4" t="str">
        <f>VLOOKUP(A7038,predictions!A:B,2,FALSE)</f>
        <v>22/06/2020</v>
      </c>
      <c r="E7038" s="4">
        <f t="shared" si="27"/>
        <v>44004</v>
      </c>
    </row>
    <row r="7039" spans="3:5" ht="13" x14ac:dyDescent="0.15">
      <c r="C7039" s="1" t="str">
        <f ca="1">IFERROR(INDIRECT(ADDRESS(MATCH(A7039,'contribution par jour-semaine'!A:A,0),MATCH(B7039,'contribution par jour-semaine'!$1:$1,0),4,1,"contribution par jour-semaine")),"")</f>
        <v/>
      </c>
      <c r="D7039" s="4" t="str">
        <f>VLOOKUP(A7039,predictions!A:B,2,FALSE)</f>
        <v>22/06/2020</v>
      </c>
      <c r="E7039" s="4">
        <f t="shared" si="27"/>
        <v>44004</v>
      </c>
    </row>
    <row r="7040" spans="3:5" ht="13" x14ac:dyDescent="0.15">
      <c r="C7040" s="1" t="str">
        <f ca="1">IFERROR(INDIRECT(ADDRESS(MATCH(A7040,'contribution par jour-semaine'!A:A,0),MATCH(B7040,'contribution par jour-semaine'!$1:$1,0),4,1,"contribution par jour-semaine")),"")</f>
        <v/>
      </c>
      <c r="D7040" s="4" t="str">
        <f>VLOOKUP(A7040,predictions!A:B,2,FALSE)</f>
        <v>22/06/2020</v>
      </c>
      <c r="E7040" s="4">
        <f t="shared" si="27"/>
        <v>44004</v>
      </c>
    </row>
    <row r="7041" spans="3:5" ht="13" x14ac:dyDescent="0.15">
      <c r="C7041" s="1" t="str">
        <f ca="1">IFERROR(INDIRECT(ADDRESS(MATCH(A7041,'contribution par jour-semaine'!A:A,0),MATCH(B7041,'contribution par jour-semaine'!$1:$1,0),4,1,"contribution par jour-semaine")),"")</f>
        <v/>
      </c>
      <c r="D7041" s="4" t="str">
        <f>VLOOKUP(A7041,predictions!A:B,2,FALSE)</f>
        <v>22/06/2020</v>
      </c>
      <c r="E7041" s="4">
        <f t="shared" si="27"/>
        <v>44004</v>
      </c>
    </row>
    <row r="7042" spans="3:5" ht="13" x14ac:dyDescent="0.15">
      <c r="C7042" s="1" t="str">
        <f ca="1">IFERROR(INDIRECT(ADDRESS(MATCH(A7042,'contribution par jour-semaine'!A:A,0),MATCH(B7042,'contribution par jour-semaine'!$1:$1,0),4,1,"contribution par jour-semaine")),"")</f>
        <v/>
      </c>
      <c r="D7042" s="4" t="str">
        <f>VLOOKUP(A7042,predictions!A:B,2,FALSE)</f>
        <v>22/06/2020</v>
      </c>
      <c r="E7042" s="4">
        <f t="shared" si="27"/>
        <v>44004</v>
      </c>
    </row>
    <row r="7043" spans="3:5" ht="13" x14ac:dyDescent="0.15">
      <c r="C7043" s="1" t="str">
        <f ca="1">IFERROR(INDIRECT(ADDRESS(MATCH(A7043,'contribution par jour-semaine'!A:A,0),MATCH(B7043,'contribution par jour-semaine'!$1:$1,0),4,1,"contribution par jour-semaine")),"")</f>
        <v/>
      </c>
      <c r="D7043" s="4" t="str">
        <f>VLOOKUP(A7043,predictions!A:B,2,FALSE)</f>
        <v>22/06/2020</v>
      </c>
      <c r="E7043" s="4">
        <f t="shared" si="27"/>
        <v>44004</v>
      </c>
    </row>
    <row r="7044" spans="3:5" ht="13" x14ac:dyDescent="0.15">
      <c r="C7044" s="1" t="str">
        <f ca="1">IFERROR(INDIRECT(ADDRESS(MATCH(A7044,'contribution par jour-semaine'!A:A,0),MATCH(B7044,'contribution par jour-semaine'!$1:$1,0),4,1,"contribution par jour-semaine")),"")</f>
        <v/>
      </c>
      <c r="D7044" s="4" t="str">
        <f>VLOOKUP(A7044,predictions!A:B,2,FALSE)</f>
        <v>22/06/2020</v>
      </c>
      <c r="E7044" s="4">
        <f t="shared" si="27"/>
        <v>44004</v>
      </c>
    </row>
    <row r="7045" spans="3:5" ht="13" x14ac:dyDescent="0.15">
      <c r="C7045" s="1" t="str">
        <f ca="1">IFERROR(INDIRECT(ADDRESS(MATCH(A7045,'contribution par jour-semaine'!A:A,0),MATCH(B7045,'contribution par jour-semaine'!$1:$1,0),4,1,"contribution par jour-semaine")),"")</f>
        <v/>
      </c>
      <c r="D7045" s="4" t="str">
        <f>VLOOKUP(A7045,predictions!A:B,2,FALSE)</f>
        <v>22/06/2020</v>
      </c>
      <c r="E7045" s="4">
        <f t="shared" si="27"/>
        <v>44004</v>
      </c>
    </row>
    <row r="7046" spans="3:5" ht="13" x14ac:dyDescent="0.15">
      <c r="C7046" s="1" t="str">
        <f ca="1">IFERROR(INDIRECT(ADDRESS(MATCH(A7046,'contribution par jour-semaine'!A:A,0),MATCH(B7046,'contribution par jour-semaine'!$1:$1,0),4,1,"contribution par jour-semaine")),"")</f>
        <v/>
      </c>
      <c r="D7046" s="4" t="str">
        <f>VLOOKUP(A7046,predictions!A:B,2,FALSE)</f>
        <v>22/06/2020</v>
      </c>
      <c r="E7046" s="4">
        <f t="shared" si="27"/>
        <v>44004</v>
      </c>
    </row>
    <row r="7047" spans="3:5" ht="13" x14ac:dyDescent="0.15">
      <c r="C7047" s="1" t="str">
        <f ca="1">IFERROR(INDIRECT(ADDRESS(MATCH(A7047,'contribution par jour-semaine'!A:A,0),MATCH(B7047,'contribution par jour-semaine'!$1:$1,0),4,1,"contribution par jour-semaine")),"")</f>
        <v/>
      </c>
      <c r="D7047" s="4" t="str">
        <f>VLOOKUP(A7047,predictions!A:B,2,FALSE)</f>
        <v>22/06/2020</v>
      </c>
      <c r="E7047" s="4">
        <f t="shared" si="27"/>
        <v>44004</v>
      </c>
    </row>
    <row r="7048" spans="3:5" ht="13" x14ac:dyDescent="0.15">
      <c r="C7048" s="1" t="str">
        <f ca="1">IFERROR(INDIRECT(ADDRESS(MATCH(A7048,'contribution par jour-semaine'!A:A,0),MATCH(B7048,'contribution par jour-semaine'!$1:$1,0),4,1,"contribution par jour-semaine")),"")</f>
        <v/>
      </c>
      <c r="D7048" s="4" t="str">
        <f>VLOOKUP(A7048,predictions!A:B,2,FALSE)</f>
        <v>22/06/2020</v>
      </c>
      <c r="E7048" s="4">
        <f t="shared" si="27"/>
        <v>44004</v>
      </c>
    </row>
    <row r="7049" spans="3:5" ht="13" x14ac:dyDescent="0.15">
      <c r="C7049" s="1" t="str">
        <f ca="1">IFERROR(INDIRECT(ADDRESS(MATCH(A7049,'contribution par jour-semaine'!A:A,0),MATCH(B7049,'contribution par jour-semaine'!$1:$1,0),4,1,"contribution par jour-semaine")),"")</f>
        <v/>
      </c>
      <c r="D7049" s="4" t="str">
        <f>VLOOKUP(A7049,predictions!A:B,2,FALSE)</f>
        <v>22/06/2020</v>
      </c>
      <c r="E7049" s="4">
        <f t="shared" si="27"/>
        <v>44004</v>
      </c>
    </row>
    <row r="7050" spans="3:5" ht="13" x14ac:dyDescent="0.15">
      <c r="C7050" s="1" t="str">
        <f ca="1">IFERROR(INDIRECT(ADDRESS(MATCH(A7050,'contribution par jour-semaine'!A:A,0),MATCH(B7050,'contribution par jour-semaine'!$1:$1,0),4,1,"contribution par jour-semaine")),"")</f>
        <v/>
      </c>
      <c r="D7050" s="4" t="str">
        <f>VLOOKUP(A7050,predictions!A:B,2,FALSE)</f>
        <v>22/06/2020</v>
      </c>
      <c r="E7050" s="4">
        <f t="shared" si="27"/>
        <v>44004</v>
      </c>
    </row>
    <row r="7051" spans="3:5" ht="13" x14ac:dyDescent="0.15">
      <c r="C7051" s="1" t="str">
        <f ca="1">IFERROR(INDIRECT(ADDRESS(MATCH(A7051,'contribution par jour-semaine'!A:A,0),MATCH(B7051,'contribution par jour-semaine'!$1:$1,0),4,1,"contribution par jour-semaine")),"")</f>
        <v/>
      </c>
      <c r="D7051" s="4" t="str">
        <f>VLOOKUP(A7051,predictions!A:B,2,FALSE)</f>
        <v>22/06/2020</v>
      </c>
      <c r="E7051" s="4">
        <f t="shared" si="27"/>
        <v>44004</v>
      </c>
    </row>
    <row r="7052" spans="3:5" ht="13" x14ac:dyDescent="0.15">
      <c r="C7052" s="1" t="str">
        <f ca="1">IFERROR(INDIRECT(ADDRESS(MATCH(A7052,'contribution par jour-semaine'!A:A,0),MATCH(B7052,'contribution par jour-semaine'!$1:$1,0),4,1,"contribution par jour-semaine")),"")</f>
        <v/>
      </c>
      <c r="D7052" s="4" t="str">
        <f>VLOOKUP(A7052,predictions!A:B,2,FALSE)</f>
        <v>22/06/2020</v>
      </c>
      <c r="E7052" s="4">
        <f t="shared" si="27"/>
        <v>44004</v>
      </c>
    </row>
    <row r="7053" spans="3:5" ht="13" x14ac:dyDescent="0.15">
      <c r="C7053" s="1" t="str">
        <f ca="1">IFERROR(INDIRECT(ADDRESS(MATCH(A7053,'contribution par jour-semaine'!A:A,0),MATCH(B7053,'contribution par jour-semaine'!$1:$1,0),4,1,"contribution par jour-semaine")),"")</f>
        <v/>
      </c>
      <c r="D7053" s="4" t="str">
        <f>VLOOKUP(A7053,predictions!A:B,2,FALSE)</f>
        <v>22/06/2020</v>
      </c>
      <c r="E7053" s="4">
        <f t="shared" si="27"/>
        <v>44004</v>
      </c>
    </row>
    <row r="7054" spans="3:5" ht="13" x14ac:dyDescent="0.15">
      <c r="C7054" s="1" t="str">
        <f ca="1">IFERROR(INDIRECT(ADDRESS(MATCH(A7054,'contribution par jour-semaine'!A:A,0),MATCH(B7054,'contribution par jour-semaine'!$1:$1,0),4,1,"contribution par jour-semaine")),"")</f>
        <v/>
      </c>
      <c r="D7054" s="4" t="str">
        <f>VLOOKUP(A7054,predictions!A:B,2,FALSE)</f>
        <v>22/06/2020</v>
      </c>
      <c r="E7054" s="4">
        <f t="shared" si="27"/>
        <v>44004</v>
      </c>
    </row>
    <row r="7055" spans="3:5" ht="13" x14ac:dyDescent="0.15">
      <c r="C7055" s="1" t="str">
        <f ca="1">IFERROR(INDIRECT(ADDRESS(MATCH(A7055,'contribution par jour-semaine'!A:A,0),MATCH(B7055,'contribution par jour-semaine'!$1:$1,0),4,1,"contribution par jour-semaine")),"")</f>
        <v/>
      </c>
      <c r="D7055" s="4" t="str">
        <f>VLOOKUP(A7055,predictions!A:B,2,FALSE)</f>
        <v>22/06/2020</v>
      </c>
      <c r="E7055" s="4">
        <f t="shared" si="27"/>
        <v>44004</v>
      </c>
    </row>
    <row r="7056" spans="3:5" ht="13" x14ac:dyDescent="0.15">
      <c r="C7056" s="1" t="str">
        <f ca="1">IFERROR(INDIRECT(ADDRESS(MATCH(A7056,'contribution par jour-semaine'!A:A,0),MATCH(B7056,'contribution par jour-semaine'!$1:$1,0),4,1,"contribution par jour-semaine")),"")</f>
        <v/>
      </c>
      <c r="D7056" s="4" t="str">
        <f>VLOOKUP(A7056,predictions!A:B,2,FALSE)</f>
        <v>22/06/2020</v>
      </c>
      <c r="E7056" s="4">
        <f t="shared" si="27"/>
        <v>44004</v>
      </c>
    </row>
    <row r="7057" spans="3:5" ht="13" x14ac:dyDescent="0.15">
      <c r="C7057" s="1" t="str">
        <f ca="1">IFERROR(INDIRECT(ADDRESS(MATCH(A7057,'contribution par jour-semaine'!A:A,0),MATCH(B7057,'contribution par jour-semaine'!$1:$1,0),4,1,"contribution par jour-semaine")),"")</f>
        <v/>
      </c>
      <c r="D7057" s="4" t="str">
        <f>VLOOKUP(A7057,predictions!A:B,2,FALSE)</f>
        <v>22/06/2020</v>
      </c>
      <c r="E7057" s="4">
        <f t="shared" si="27"/>
        <v>44004</v>
      </c>
    </row>
    <row r="7058" spans="3:5" ht="13" x14ac:dyDescent="0.15">
      <c r="C7058" s="1" t="str">
        <f ca="1">IFERROR(INDIRECT(ADDRESS(MATCH(A7058,'contribution par jour-semaine'!A:A,0),MATCH(B7058,'contribution par jour-semaine'!$1:$1,0),4,1,"contribution par jour-semaine")),"")</f>
        <v/>
      </c>
      <c r="D7058" s="4" t="str">
        <f>VLOOKUP(A7058,predictions!A:B,2,FALSE)</f>
        <v>22/06/2020</v>
      </c>
      <c r="E7058" s="4">
        <f t="shared" si="27"/>
        <v>44004</v>
      </c>
    </row>
    <row r="7059" spans="3:5" ht="13" x14ac:dyDescent="0.15">
      <c r="C7059" s="1" t="str">
        <f ca="1">IFERROR(INDIRECT(ADDRESS(MATCH(A7059,'contribution par jour-semaine'!A:A,0),MATCH(B7059,'contribution par jour-semaine'!$1:$1,0),4,1,"contribution par jour-semaine")),"")</f>
        <v/>
      </c>
      <c r="D7059" s="4" t="str">
        <f>VLOOKUP(A7059,predictions!A:B,2,FALSE)</f>
        <v>22/06/2020</v>
      </c>
      <c r="E7059" s="4">
        <f t="shared" si="27"/>
        <v>44004</v>
      </c>
    </row>
    <row r="7060" spans="3:5" ht="13" x14ac:dyDescent="0.15">
      <c r="C7060" s="1" t="str">
        <f ca="1">IFERROR(INDIRECT(ADDRESS(MATCH(A7060,'contribution par jour-semaine'!A:A,0),MATCH(B7060,'contribution par jour-semaine'!$1:$1,0),4,1,"contribution par jour-semaine")),"")</f>
        <v/>
      </c>
      <c r="D7060" s="4" t="str">
        <f>VLOOKUP(A7060,predictions!A:B,2,FALSE)</f>
        <v>22/06/2020</v>
      </c>
      <c r="E7060" s="4">
        <f t="shared" si="27"/>
        <v>44004</v>
      </c>
    </row>
    <row r="7061" spans="3:5" ht="13" x14ac:dyDescent="0.15">
      <c r="C7061" s="1" t="str">
        <f ca="1">IFERROR(INDIRECT(ADDRESS(MATCH(A7061,'contribution par jour-semaine'!A:A,0),MATCH(B7061,'contribution par jour-semaine'!$1:$1,0),4,1,"contribution par jour-semaine")),"")</f>
        <v/>
      </c>
      <c r="D7061" s="4" t="str">
        <f>VLOOKUP(A7061,predictions!A:B,2,FALSE)</f>
        <v>22/06/2020</v>
      </c>
      <c r="E7061" s="4">
        <f t="shared" si="27"/>
        <v>44004</v>
      </c>
    </row>
    <row r="7062" spans="3:5" ht="13" x14ac:dyDescent="0.15">
      <c r="C7062" s="1" t="str">
        <f ca="1">IFERROR(INDIRECT(ADDRESS(MATCH(A7062,'contribution par jour-semaine'!A:A,0),MATCH(B7062,'contribution par jour-semaine'!$1:$1,0),4,1,"contribution par jour-semaine")),"")</f>
        <v/>
      </c>
      <c r="D7062" s="4" t="str">
        <f>VLOOKUP(A7062,predictions!A:B,2,FALSE)</f>
        <v>22/06/2020</v>
      </c>
      <c r="E7062" s="4">
        <f t="shared" si="27"/>
        <v>44004</v>
      </c>
    </row>
    <row r="7063" spans="3:5" ht="13" x14ac:dyDescent="0.15">
      <c r="C7063" s="1" t="str">
        <f ca="1">IFERROR(INDIRECT(ADDRESS(MATCH(A7063,'contribution par jour-semaine'!A:A,0),MATCH(B7063,'contribution par jour-semaine'!$1:$1,0),4,1,"contribution par jour-semaine")),"")</f>
        <v/>
      </c>
      <c r="D7063" s="4" t="str">
        <f>VLOOKUP(A7063,predictions!A:B,2,FALSE)</f>
        <v>22/06/2020</v>
      </c>
      <c r="E7063" s="4">
        <f t="shared" si="27"/>
        <v>44004</v>
      </c>
    </row>
    <row r="7064" spans="3:5" ht="13" x14ac:dyDescent="0.15">
      <c r="C7064" s="1" t="str">
        <f ca="1">IFERROR(INDIRECT(ADDRESS(MATCH(A7064,'contribution par jour-semaine'!A:A,0),MATCH(B7064,'contribution par jour-semaine'!$1:$1,0),4,1,"contribution par jour-semaine")),"")</f>
        <v/>
      </c>
      <c r="D7064" s="4" t="str">
        <f>VLOOKUP(A7064,predictions!A:B,2,FALSE)</f>
        <v>22/06/2020</v>
      </c>
      <c r="E7064" s="4">
        <f t="shared" si="27"/>
        <v>44004</v>
      </c>
    </row>
    <row r="7065" spans="3:5" ht="13" x14ac:dyDescent="0.15">
      <c r="C7065" s="1" t="str">
        <f ca="1">IFERROR(INDIRECT(ADDRESS(MATCH(A7065,'contribution par jour-semaine'!A:A,0),MATCH(B7065,'contribution par jour-semaine'!$1:$1,0),4,1,"contribution par jour-semaine")),"")</f>
        <v/>
      </c>
      <c r="D7065" s="4" t="str">
        <f>VLOOKUP(A7065,predictions!A:B,2,FALSE)</f>
        <v>22/06/2020</v>
      </c>
      <c r="E7065" s="4">
        <f t="shared" si="27"/>
        <v>44004</v>
      </c>
    </row>
    <row r="7066" spans="3:5" ht="13" x14ac:dyDescent="0.15">
      <c r="C7066" s="1" t="str">
        <f ca="1">IFERROR(INDIRECT(ADDRESS(MATCH(A7066,'contribution par jour-semaine'!A:A,0),MATCH(B7066,'contribution par jour-semaine'!$1:$1,0),4,1,"contribution par jour-semaine")),"")</f>
        <v/>
      </c>
      <c r="D7066" s="4" t="str">
        <f>VLOOKUP(A7066,predictions!A:B,2,FALSE)</f>
        <v>22/06/2020</v>
      </c>
      <c r="E7066" s="4">
        <f t="shared" si="27"/>
        <v>44004</v>
      </c>
    </row>
    <row r="7067" spans="3:5" ht="13" x14ac:dyDescent="0.15">
      <c r="C7067" s="1" t="str">
        <f ca="1">IFERROR(INDIRECT(ADDRESS(MATCH(A7067,'contribution par jour-semaine'!A:A,0),MATCH(B7067,'contribution par jour-semaine'!$1:$1,0),4,1,"contribution par jour-semaine")),"")</f>
        <v/>
      </c>
      <c r="D7067" s="4" t="str">
        <f>VLOOKUP(A7067,predictions!A:B,2,FALSE)</f>
        <v>22/06/2020</v>
      </c>
      <c r="E7067" s="4">
        <f t="shared" si="27"/>
        <v>44004</v>
      </c>
    </row>
    <row r="7068" spans="3:5" ht="13" x14ac:dyDescent="0.15">
      <c r="C7068" s="1" t="str">
        <f ca="1">IFERROR(INDIRECT(ADDRESS(MATCH(A7068,'contribution par jour-semaine'!A:A,0),MATCH(B7068,'contribution par jour-semaine'!$1:$1,0),4,1,"contribution par jour-semaine")),"")</f>
        <v/>
      </c>
      <c r="D7068" s="4" t="str">
        <f>VLOOKUP(A7068,predictions!A:B,2,FALSE)</f>
        <v>22/06/2020</v>
      </c>
      <c r="E7068" s="4">
        <f t="shared" si="27"/>
        <v>44004</v>
      </c>
    </row>
    <row r="7069" spans="3:5" ht="13" x14ac:dyDescent="0.15">
      <c r="C7069" s="1" t="str">
        <f ca="1">IFERROR(INDIRECT(ADDRESS(MATCH(A7069,'contribution par jour-semaine'!A:A,0),MATCH(B7069,'contribution par jour-semaine'!$1:$1,0),4,1,"contribution par jour-semaine")),"")</f>
        <v/>
      </c>
      <c r="D7069" s="4" t="str">
        <f>VLOOKUP(A7069,predictions!A:B,2,FALSE)</f>
        <v>22/06/2020</v>
      </c>
      <c r="E7069" s="4">
        <f t="shared" si="27"/>
        <v>44004</v>
      </c>
    </row>
    <row r="7070" spans="3:5" ht="13" x14ac:dyDescent="0.15">
      <c r="C7070" s="1" t="str">
        <f ca="1">IFERROR(INDIRECT(ADDRESS(MATCH(A7070,'contribution par jour-semaine'!A:A,0),MATCH(B7070,'contribution par jour-semaine'!$1:$1,0),4,1,"contribution par jour-semaine")),"")</f>
        <v/>
      </c>
      <c r="D7070" s="4" t="str">
        <f>VLOOKUP(A7070,predictions!A:B,2,FALSE)</f>
        <v>22/06/2020</v>
      </c>
      <c r="E7070" s="4">
        <f t="shared" si="27"/>
        <v>44004</v>
      </c>
    </row>
    <row r="7071" spans="3:5" ht="13" x14ac:dyDescent="0.15">
      <c r="C7071" s="1" t="str">
        <f ca="1">IFERROR(INDIRECT(ADDRESS(MATCH(A7071,'contribution par jour-semaine'!A:A,0),MATCH(B7071,'contribution par jour-semaine'!$1:$1,0),4,1,"contribution par jour-semaine")),"")</f>
        <v/>
      </c>
      <c r="D7071" s="4" t="str">
        <f>VLOOKUP(A7071,predictions!A:B,2,FALSE)</f>
        <v>22/06/2020</v>
      </c>
      <c r="E7071" s="4">
        <f t="shared" si="27"/>
        <v>44004</v>
      </c>
    </row>
    <row r="7072" spans="3:5" ht="13" x14ac:dyDescent="0.15">
      <c r="C7072" s="1" t="str">
        <f ca="1">IFERROR(INDIRECT(ADDRESS(MATCH(A7072,'contribution par jour-semaine'!A:A,0),MATCH(B7072,'contribution par jour-semaine'!$1:$1,0),4,1,"contribution par jour-semaine")),"")</f>
        <v/>
      </c>
      <c r="D7072" s="4" t="str">
        <f>VLOOKUP(A7072,predictions!A:B,2,FALSE)</f>
        <v>22/06/2020</v>
      </c>
      <c r="E7072" s="4">
        <f t="shared" si="27"/>
        <v>44004</v>
      </c>
    </row>
    <row r="7073" spans="3:5" ht="13" x14ac:dyDescent="0.15">
      <c r="C7073" s="1" t="str">
        <f ca="1">IFERROR(INDIRECT(ADDRESS(MATCH(A7073,'contribution par jour-semaine'!A:A,0),MATCH(B7073,'contribution par jour-semaine'!$1:$1,0),4,1,"contribution par jour-semaine")),"")</f>
        <v/>
      </c>
      <c r="D7073" s="4" t="str">
        <f>VLOOKUP(A7073,predictions!A:B,2,FALSE)</f>
        <v>22/06/2020</v>
      </c>
      <c r="E7073" s="4">
        <f t="shared" si="27"/>
        <v>44004</v>
      </c>
    </row>
    <row r="7074" spans="3:5" ht="13" x14ac:dyDescent="0.15">
      <c r="C7074" s="1" t="str">
        <f ca="1">IFERROR(INDIRECT(ADDRESS(MATCH(A7074,'contribution par jour-semaine'!A:A,0),MATCH(B7074,'contribution par jour-semaine'!$1:$1,0),4,1,"contribution par jour-semaine")),"")</f>
        <v/>
      </c>
      <c r="D7074" s="4" t="str">
        <f>VLOOKUP(A7074,predictions!A:B,2,FALSE)</f>
        <v>22/06/2020</v>
      </c>
      <c r="E7074" s="4">
        <f t="shared" si="27"/>
        <v>44004</v>
      </c>
    </row>
    <row r="7075" spans="3:5" ht="13" x14ac:dyDescent="0.15">
      <c r="C7075" s="1" t="str">
        <f ca="1">IFERROR(INDIRECT(ADDRESS(MATCH(A7075,'contribution par jour-semaine'!A:A,0),MATCH(B7075,'contribution par jour-semaine'!$1:$1,0),4,1,"contribution par jour-semaine")),"")</f>
        <v/>
      </c>
      <c r="D7075" s="4" t="str">
        <f>VLOOKUP(A7075,predictions!A:B,2,FALSE)</f>
        <v>22/06/2020</v>
      </c>
      <c r="E7075" s="4">
        <f t="shared" si="27"/>
        <v>44004</v>
      </c>
    </row>
    <row r="7076" spans="3:5" ht="13" x14ac:dyDescent="0.15">
      <c r="C7076" s="1" t="str">
        <f ca="1">IFERROR(INDIRECT(ADDRESS(MATCH(A7076,'contribution par jour-semaine'!A:A,0),MATCH(B7076,'contribution par jour-semaine'!$1:$1,0),4,1,"contribution par jour-semaine")),"")</f>
        <v/>
      </c>
      <c r="D7076" s="4" t="str">
        <f>VLOOKUP(A7076,predictions!A:B,2,FALSE)</f>
        <v>22/06/2020</v>
      </c>
      <c r="E7076" s="4">
        <f t="shared" si="27"/>
        <v>44004</v>
      </c>
    </row>
    <row r="7077" spans="3:5" ht="13" x14ac:dyDescent="0.15">
      <c r="C7077" s="1" t="str">
        <f ca="1">IFERROR(INDIRECT(ADDRESS(MATCH(A7077,'contribution par jour-semaine'!A:A,0),MATCH(B7077,'contribution par jour-semaine'!$1:$1,0),4,1,"contribution par jour-semaine")),"")</f>
        <v/>
      </c>
      <c r="D7077" s="4" t="str">
        <f>VLOOKUP(A7077,predictions!A:B,2,FALSE)</f>
        <v>22/06/2020</v>
      </c>
      <c r="E7077" s="4">
        <f t="shared" si="27"/>
        <v>44004</v>
      </c>
    </row>
    <row r="7078" spans="3:5" ht="13" x14ac:dyDescent="0.15">
      <c r="C7078" s="1" t="str">
        <f ca="1">IFERROR(INDIRECT(ADDRESS(MATCH(A7078,'contribution par jour-semaine'!A:A,0),MATCH(B7078,'contribution par jour-semaine'!$1:$1,0),4,1,"contribution par jour-semaine")),"")</f>
        <v/>
      </c>
      <c r="D7078" s="4" t="str">
        <f>VLOOKUP(A7078,predictions!A:B,2,FALSE)</f>
        <v>22/06/2020</v>
      </c>
      <c r="E7078" s="4">
        <f t="shared" si="27"/>
        <v>44004</v>
      </c>
    </row>
    <row r="7079" spans="3:5" ht="13" x14ac:dyDescent="0.15">
      <c r="C7079" s="1" t="str">
        <f ca="1">IFERROR(INDIRECT(ADDRESS(MATCH(A7079,'contribution par jour-semaine'!A:A,0),MATCH(B7079,'contribution par jour-semaine'!$1:$1,0),4,1,"contribution par jour-semaine")),"")</f>
        <v/>
      </c>
      <c r="D7079" s="4" t="str">
        <f>VLOOKUP(A7079,predictions!A:B,2,FALSE)</f>
        <v>22/06/2020</v>
      </c>
      <c r="E7079" s="4">
        <f t="shared" si="27"/>
        <v>44004</v>
      </c>
    </row>
    <row r="7080" spans="3:5" ht="13" x14ac:dyDescent="0.15">
      <c r="C7080" s="1" t="str">
        <f ca="1">IFERROR(INDIRECT(ADDRESS(MATCH(A7080,'contribution par jour-semaine'!A:A,0),MATCH(B7080,'contribution par jour-semaine'!$1:$1,0),4,1,"contribution par jour-semaine")),"")</f>
        <v/>
      </c>
      <c r="D7080" s="4" t="str">
        <f>VLOOKUP(A7080,predictions!A:B,2,FALSE)</f>
        <v>22/06/2020</v>
      </c>
      <c r="E7080" s="4">
        <f t="shared" si="27"/>
        <v>44004</v>
      </c>
    </row>
    <row r="7081" spans="3:5" ht="13" x14ac:dyDescent="0.15">
      <c r="C7081" s="1" t="str">
        <f ca="1">IFERROR(INDIRECT(ADDRESS(MATCH(A7081,'contribution par jour-semaine'!A:A,0),MATCH(B7081,'contribution par jour-semaine'!$1:$1,0),4,1,"contribution par jour-semaine")),"")</f>
        <v/>
      </c>
      <c r="D7081" s="4" t="str">
        <f>VLOOKUP(A7081,predictions!A:B,2,FALSE)</f>
        <v>22/06/2020</v>
      </c>
      <c r="E7081" s="4">
        <f t="shared" si="27"/>
        <v>44004</v>
      </c>
    </row>
    <row r="7082" spans="3:5" ht="13" x14ac:dyDescent="0.15">
      <c r="C7082" s="1" t="str">
        <f ca="1">IFERROR(INDIRECT(ADDRESS(MATCH(A7082,'contribution par jour-semaine'!A:A,0),MATCH(B7082,'contribution par jour-semaine'!$1:$1,0),4,1,"contribution par jour-semaine")),"")</f>
        <v/>
      </c>
      <c r="D7082" s="4" t="str">
        <f>VLOOKUP(A7082,predictions!A:B,2,FALSE)</f>
        <v>22/06/2020</v>
      </c>
      <c r="E7082" s="4">
        <f t="shared" si="27"/>
        <v>44004</v>
      </c>
    </row>
    <row r="7083" spans="3:5" ht="13" x14ac:dyDescent="0.15">
      <c r="C7083" s="1" t="str">
        <f ca="1">IFERROR(INDIRECT(ADDRESS(MATCH(A7083,'contribution par jour-semaine'!A:A,0),MATCH(B7083,'contribution par jour-semaine'!$1:$1,0),4,1,"contribution par jour-semaine")),"")</f>
        <v/>
      </c>
      <c r="D7083" s="4" t="str">
        <f>VLOOKUP(A7083,predictions!A:B,2,FALSE)</f>
        <v>22/06/2020</v>
      </c>
      <c r="E7083" s="4">
        <f t="shared" si="27"/>
        <v>44004</v>
      </c>
    </row>
    <row r="7084" spans="3:5" ht="13" x14ac:dyDescent="0.15">
      <c r="C7084" s="1" t="str">
        <f ca="1">IFERROR(INDIRECT(ADDRESS(MATCH(A7084,'contribution par jour-semaine'!A:A,0),MATCH(B7084,'contribution par jour-semaine'!$1:$1,0),4,1,"contribution par jour-semaine")),"")</f>
        <v/>
      </c>
      <c r="D7084" s="4" t="str">
        <f>VLOOKUP(A7084,predictions!A:B,2,FALSE)</f>
        <v>22/06/2020</v>
      </c>
      <c r="E7084" s="4">
        <f t="shared" si="27"/>
        <v>44004</v>
      </c>
    </row>
    <row r="7085" spans="3:5" ht="13" x14ac:dyDescent="0.15">
      <c r="C7085" s="1" t="str">
        <f ca="1">IFERROR(INDIRECT(ADDRESS(MATCH(A7085,'contribution par jour-semaine'!A:A,0),MATCH(B7085,'contribution par jour-semaine'!$1:$1,0),4,1,"contribution par jour-semaine")),"")</f>
        <v/>
      </c>
      <c r="D7085" s="4" t="str">
        <f>VLOOKUP(A7085,predictions!A:B,2,FALSE)</f>
        <v>22/06/2020</v>
      </c>
      <c r="E7085" s="4">
        <f t="shared" si="27"/>
        <v>44004</v>
      </c>
    </row>
    <row r="7086" spans="3:5" ht="13" x14ac:dyDescent="0.15">
      <c r="C7086" s="1" t="str">
        <f ca="1">IFERROR(INDIRECT(ADDRESS(MATCH(A7086,'contribution par jour-semaine'!A:A,0),MATCH(B7086,'contribution par jour-semaine'!$1:$1,0),4,1,"contribution par jour-semaine")),"")</f>
        <v/>
      </c>
      <c r="D7086" s="4" t="str">
        <f>VLOOKUP(A7086,predictions!A:B,2,FALSE)</f>
        <v>22/06/2020</v>
      </c>
      <c r="E7086" s="4">
        <f t="shared" si="27"/>
        <v>44004</v>
      </c>
    </row>
    <row r="7087" spans="3:5" ht="13" x14ac:dyDescent="0.15">
      <c r="C7087" s="1" t="str">
        <f ca="1">IFERROR(INDIRECT(ADDRESS(MATCH(A7087,'contribution par jour-semaine'!A:A,0),MATCH(B7087,'contribution par jour-semaine'!$1:$1,0),4,1,"contribution par jour-semaine")),"")</f>
        <v/>
      </c>
      <c r="D7087" s="4" t="str">
        <f>VLOOKUP(A7087,predictions!A:B,2,FALSE)</f>
        <v>22/06/2020</v>
      </c>
      <c r="E7087" s="4">
        <f t="shared" si="27"/>
        <v>44004</v>
      </c>
    </row>
    <row r="7088" spans="3:5" ht="13" x14ac:dyDescent="0.15">
      <c r="C7088" s="1" t="str">
        <f ca="1">IFERROR(INDIRECT(ADDRESS(MATCH(A7088,'contribution par jour-semaine'!A:A,0),MATCH(B7088,'contribution par jour-semaine'!$1:$1,0),4,1,"contribution par jour-semaine")),"")</f>
        <v/>
      </c>
      <c r="D7088" s="4" t="str">
        <f>VLOOKUP(A7088,predictions!A:B,2,FALSE)</f>
        <v>22/06/2020</v>
      </c>
      <c r="E7088" s="4">
        <f t="shared" si="27"/>
        <v>44004</v>
      </c>
    </row>
    <row r="7089" spans="3:5" ht="13" x14ac:dyDescent="0.15">
      <c r="C7089" s="1" t="str">
        <f ca="1">IFERROR(INDIRECT(ADDRESS(MATCH(A7089,'contribution par jour-semaine'!A:A,0),MATCH(B7089,'contribution par jour-semaine'!$1:$1,0),4,1,"contribution par jour-semaine")),"")</f>
        <v/>
      </c>
      <c r="D7089" s="4" t="str">
        <f>VLOOKUP(A7089,predictions!A:B,2,FALSE)</f>
        <v>22/06/2020</v>
      </c>
      <c r="E7089" s="4">
        <f t="shared" si="27"/>
        <v>44004</v>
      </c>
    </row>
    <row r="7090" spans="3:5" ht="13" x14ac:dyDescent="0.15">
      <c r="C7090" s="1" t="str">
        <f ca="1">IFERROR(INDIRECT(ADDRESS(MATCH(A7090,'contribution par jour-semaine'!A:A,0),MATCH(B7090,'contribution par jour-semaine'!$1:$1,0),4,1,"contribution par jour-semaine")),"")</f>
        <v/>
      </c>
      <c r="D7090" s="4" t="str">
        <f>VLOOKUP(A7090,predictions!A:B,2,FALSE)</f>
        <v>22/06/2020</v>
      </c>
      <c r="E7090" s="4">
        <f t="shared" si="27"/>
        <v>44004</v>
      </c>
    </row>
    <row r="7091" spans="3:5" ht="13" x14ac:dyDescent="0.15">
      <c r="C7091" s="1" t="str">
        <f ca="1">IFERROR(INDIRECT(ADDRESS(MATCH(A7091,'contribution par jour-semaine'!A:A,0),MATCH(B7091,'contribution par jour-semaine'!$1:$1,0),4,1,"contribution par jour-semaine")),"")</f>
        <v/>
      </c>
      <c r="D7091" s="4" t="str">
        <f>VLOOKUP(A7091,predictions!A:B,2,FALSE)</f>
        <v>22/06/2020</v>
      </c>
      <c r="E7091" s="4">
        <f t="shared" si="27"/>
        <v>44004</v>
      </c>
    </row>
    <row r="7092" spans="3:5" ht="13" x14ac:dyDescent="0.15">
      <c r="C7092" s="1" t="str">
        <f ca="1">IFERROR(INDIRECT(ADDRESS(MATCH(A7092,'contribution par jour-semaine'!A:A,0),MATCH(B7092,'contribution par jour-semaine'!$1:$1,0),4,1,"contribution par jour-semaine")),"")</f>
        <v/>
      </c>
      <c r="D7092" s="4" t="str">
        <f>VLOOKUP(A7092,predictions!A:B,2,FALSE)</f>
        <v>22/06/2020</v>
      </c>
      <c r="E7092" s="4">
        <f t="shared" si="27"/>
        <v>44004</v>
      </c>
    </row>
    <row r="7093" spans="3:5" ht="13" x14ac:dyDescent="0.15">
      <c r="C7093" s="1" t="str">
        <f ca="1">IFERROR(INDIRECT(ADDRESS(MATCH(A7093,'contribution par jour-semaine'!A:A,0),MATCH(B7093,'contribution par jour-semaine'!$1:$1,0),4,1,"contribution par jour-semaine")),"")</f>
        <v/>
      </c>
      <c r="D7093" s="4" t="str">
        <f>VLOOKUP(A7093,predictions!A:B,2,FALSE)</f>
        <v>22/06/2020</v>
      </c>
      <c r="E7093" s="4">
        <f t="shared" si="27"/>
        <v>44004</v>
      </c>
    </row>
    <row r="7094" spans="3:5" ht="13" x14ac:dyDescent="0.15">
      <c r="C7094" s="1" t="str">
        <f ca="1">IFERROR(INDIRECT(ADDRESS(MATCH(A7094,'contribution par jour-semaine'!A:A,0),MATCH(B7094,'contribution par jour-semaine'!$1:$1,0),4,1,"contribution par jour-semaine")),"")</f>
        <v/>
      </c>
      <c r="D7094" s="4" t="str">
        <f>VLOOKUP(A7094,predictions!A:B,2,FALSE)</f>
        <v>22/06/2020</v>
      </c>
      <c r="E7094" s="4">
        <f t="shared" si="27"/>
        <v>44004</v>
      </c>
    </row>
    <row r="7095" spans="3:5" ht="13" x14ac:dyDescent="0.15">
      <c r="C7095" s="1" t="str">
        <f ca="1">IFERROR(INDIRECT(ADDRESS(MATCH(A7095,'contribution par jour-semaine'!A:A,0),MATCH(B7095,'contribution par jour-semaine'!$1:$1,0),4,1,"contribution par jour-semaine")),"")</f>
        <v/>
      </c>
      <c r="D7095" s="4" t="str">
        <f>VLOOKUP(A7095,predictions!A:B,2,FALSE)</f>
        <v>22/06/2020</v>
      </c>
      <c r="E7095" s="4">
        <f t="shared" si="27"/>
        <v>44004</v>
      </c>
    </row>
    <row r="7096" spans="3:5" ht="13" x14ac:dyDescent="0.15">
      <c r="C7096" s="1" t="str">
        <f ca="1">IFERROR(INDIRECT(ADDRESS(MATCH(A7096,'contribution par jour-semaine'!A:A,0),MATCH(B7096,'contribution par jour-semaine'!$1:$1,0),4,1,"contribution par jour-semaine")),"")</f>
        <v/>
      </c>
      <c r="D7096" s="4" t="str">
        <f>VLOOKUP(A7096,predictions!A:B,2,FALSE)</f>
        <v>22/06/2020</v>
      </c>
      <c r="E7096" s="4">
        <f t="shared" si="27"/>
        <v>44004</v>
      </c>
    </row>
    <row r="7097" spans="3:5" ht="13" x14ac:dyDescent="0.15">
      <c r="C7097" s="1" t="str">
        <f ca="1">IFERROR(INDIRECT(ADDRESS(MATCH(A7097,'contribution par jour-semaine'!A:A,0),MATCH(B7097,'contribution par jour-semaine'!$1:$1,0),4,1,"contribution par jour-semaine")),"")</f>
        <v/>
      </c>
      <c r="D7097" s="4" t="str">
        <f>VLOOKUP(A7097,predictions!A:B,2,FALSE)</f>
        <v>22/06/2020</v>
      </c>
      <c r="E7097" s="4">
        <f t="shared" si="27"/>
        <v>44004</v>
      </c>
    </row>
    <row r="7098" spans="3:5" ht="13" x14ac:dyDescent="0.15">
      <c r="C7098" s="1" t="str">
        <f ca="1">IFERROR(INDIRECT(ADDRESS(MATCH(A7098,'contribution par jour-semaine'!A:A,0),MATCH(B7098,'contribution par jour-semaine'!$1:$1,0),4,1,"contribution par jour-semaine")),"")</f>
        <v/>
      </c>
      <c r="D7098" s="4" t="str">
        <f>VLOOKUP(A7098,predictions!A:B,2,FALSE)</f>
        <v>22/06/2020</v>
      </c>
      <c r="E7098" s="4">
        <f t="shared" si="27"/>
        <v>44004</v>
      </c>
    </row>
    <row r="7099" spans="3:5" ht="13" x14ac:dyDescent="0.15">
      <c r="C7099" s="1" t="str">
        <f ca="1">IFERROR(INDIRECT(ADDRESS(MATCH(A7099,'contribution par jour-semaine'!A:A,0),MATCH(B7099,'contribution par jour-semaine'!$1:$1,0),4,1,"contribution par jour-semaine")),"")</f>
        <v/>
      </c>
      <c r="D7099" s="4" t="str">
        <f>VLOOKUP(A7099,predictions!A:B,2,FALSE)</f>
        <v>22/06/2020</v>
      </c>
      <c r="E7099" s="4">
        <f t="shared" si="27"/>
        <v>44004</v>
      </c>
    </row>
    <row r="7100" spans="3:5" ht="13" x14ac:dyDescent="0.15">
      <c r="C7100" s="1" t="str">
        <f ca="1">IFERROR(INDIRECT(ADDRESS(MATCH(A7100,'contribution par jour-semaine'!A:A,0),MATCH(B7100,'contribution par jour-semaine'!$1:$1,0),4,1,"contribution par jour-semaine")),"")</f>
        <v/>
      </c>
      <c r="D7100" s="4" t="str">
        <f>VLOOKUP(A7100,predictions!A:B,2,FALSE)</f>
        <v>22/06/2020</v>
      </c>
      <c r="E7100" s="4">
        <f t="shared" si="27"/>
        <v>44004</v>
      </c>
    </row>
    <row r="7101" spans="3:5" ht="13" x14ac:dyDescent="0.15">
      <c r="C7101" s="1" t="str">
        <f ca="1">IFERROR(INDIRECT(ADDRESS(MATCH(A7101,'contribution par jour-semaine'!A:A,0),MATCH(B7101,'contribution par jour-semaine'!$1:$1,0),4,1,"contribution par jour-semaine")),"")</f>
        <v/>
      </c>
      <c r="D7101" s="4" t="str">
        <f>VLOOKUP(A7101,predictions!A:B,2,FALSE)</f>
        <v>22/06/2020</v>
      </c>
      <c r="E7101" s="4">
        <f t="shared" si="27"/>
        <v>44004</v>
      </c>
    </row>
    <row r="7102" spans="3:5" ht="13" x14ac:dyDescent="0.15">
      <c r="C7102" s="1" t="str">
        <f ca="1">IFERROR(INDIRECT(ADDRESS(MATCH(A7102,'contribution par jour-semaine'!A:A,0),MATCH(B7102,'contribution par jour-semaine'!$1:$1,0),4,1,"contribution par jour-semaine")),"")</f>
        <v/>
      </c>
      <c r="D7102" s="4" t="str">
        <f>VLOOKUP(A7102,predictions!A:B,2,FALSE)</f>
        <v>22/06/2020</v>
      </c>
      <c r="E7102" s="4">
        <f t="shared" si="27"/>
        <v>44004</v>
      </c>
    </row>
    <row r="7103" spans="3:5" ht="13" x14ac:dyDescent="0.15">
      <c r="C7103" s="1" t="str">
        <f ca="1">IFERROR(INDIRECT(ADDRESS(MATCH(A7103,'contribution par jour-semaine'!A:A,0),MATCH(B7103,'contribution par jour-semaine'!$1:$1,0),4,1,"contribution par jour-semaine")),"")</f>
        <v/>
      </c>
      <c r="D7103" s="4" t="str">
        <f>VLOOKUP(A7103,predictions!A:B,2,FALSE)</f>
        <v>22/06/2020</v>
      </c>
      <c r="E7103" s="4">
        <f t="shared" si="27"/>
        <v>44004</v>
      </c>
    </row>
    <row r="7104" spans="3:5" ht="13" x14ac:dyDescent="0.15">
      <c r="C7104" s="1" t="str">
        <f ca="1">IFERROR(INDIRECT(ADDRESS(MATCH(A7104,'contribution par jour-semaine'!A:A,0),MATCH(B7104,'contribution par jour-semaine'!$1:$1,0),4,1,"contribution par jour-semaine")),"")</f>
        <v/>
      </c>
      <c r="D7104" s="4" t="str">
        <f>VLOOKUP(A7104,predictions!A:B,2,FALSE)</f>
        <v>22/06/2020</v>
      </c>
      <c r="E7104" s="4">
        <f t="shared" si="27"/>
        <v>44004</v>
      </c>
    </row>
    <row r="7105" spans="3:5" ht="13" x14ac:dyDescent="0.15">
      <c r="C7105" s="1" t="str">
        <f ca="1">IFERROR(INDIRECT(ADDRESS(MATCH(A7105,'contribution par jour-semaine'!A:A,0),MATCH(B7105,'contribution par jour-semaine'!$1:$1,0),4,1,"contribution par jour-semaine")),"")</f>
        <v/>
      </c>
      <c r="D7105" s="4" t="str">
        <f>VLOOKUP(A7105,predictions!A:B,2,FALSE)</f>
        <v>22/06/2020</v>
      </c>
      <c r="E7105" s="4">
        <f t="shared" si="27"/>
        <v>44004</v>
      </c>
    </row>
    <row r="7106" spans="3:5" ht="13" x14ac:dyDescent="0.15">
      <c r="C7106" s="1" t="str">
        <f ca="1">IFERROR(INDIRECT(ADDRESS(MATCH(A7106,'contribution par jour-semaine'!A:A,0),MATCH(B7106,'contribution par jour-semaine'!$1:$1,0),4,1,"contribution par jour-semaine")),"")</f>
        <v/>
      </c>
      <c r="D7106" s="4" t="str">
        <f>VLOOKUP(A7106,predictions!A:B,2,FALSE)</f>
        <v>22/06/2020</v>
      </c>
      <c r="E7106" s="4">
        <f t="shared" si="27"/>
        <v>44004</v>
      </c>
    </row>
    <row r="7107" spans="3:5" ht="13" x14ac:dyDescent="0.15">
      <c r="C7107" s="1" t="str">
        <f ca="1">IFERROR(INDIRECT(ADDRESS(MATCH(A7107,'contribution par jour-semaine'!A:A,0),MATCH(B7107,'contribution par jour-semaine'!$1:$1,0),4,1,"contribution par jour-semaine")),"")</f>
        <v/>
      </c>
      <c r="D7107" s="4" t="str">
        <f>VLOOKUP(A7107,predictions!A:B,2,FALSE)</f>
        <v>22/06/2020</v>
      </c>
      <c r="E7107" s="4">
        <f t="shared" si="27"/>
        <v>44004</v>
      </c>
    </row>
    <row r="7108" spans="3:5" ht="13" x14ac:dyDescent="0.15">
      <c r="C7108" s="1" t="str">
        <f ca="1">IFERROR(INDIRECT(ADDRESS(MATCH(A7108,'contribution par jour-semaine'!A:A,0),MATCH(B7108,'contribution par jour-semaine'!$1:$1,0),4,1,"contribution par jour-semaine")),"")</f>
        <v/>
      </c>
      <c r="D7108" s="4" t="str">
        <f>VLOOKUP(A7108,predictions!A:B,2,FALSE)</f>
        <v>22/06/2020</v>
      </c>
      <c r="E7108" s="4">
        <f t="shared" si="27"/>
        <v>44004</v>
      </c>
    </row>
    <row r="7109" spans="3:5" ht="13" x14ac:dyDescent="0.15">
      <c r="C7109" s="1" t="str">
        <f ca="1">IFERROR(INDIRECT(ADDRESS(MATCH(A7109,'contribution par jour-semaine'!A:A,0),MATCH(B7109,'contribution par jour-semaine'!$1:$1,0),4,1,"contribution par jour-semaine")),"")</f>
        <v/>
      </c>
      <c r="D7109" s="4" t="str">
        <f>VLOOKUP(A7109,predictions!A:B,2,FALSE)</f>
        <v>22/06/2020</v>
      </c>
      <c r="E7109" s="4">
        <f t="shared" si="27"/>
        <v>44004</v>
      </c>
    </row>
    <row r="7110" spans="3:5" ht="13" x14ac:dyDescent="0.15">
      <c r="C7110" s="1" t="str">
        <f ca="1">IFERROR(INDIRECT(ADDRESS(MATCH(A7110,'contribution par jour-semaine'!A:A,0),MATCH(B7110,'contribution par jour-semaine'!$1:$1,0),4,1,"contribution par jour-semaine")),"")</f>
        <v/>
      </c>
      <c r="D7110" s="4" t="str">
        <f>VLOOKUP(A7110,predictions!A:B,2,FALSE)</f>
        <v>22/06/2020</v>
      </c>
      <c r="E7110" s="4">
        <f t="shared" si="27"/>
        <v>44004</v>
      </c>
    </row>
    <row r="7111" spans="3:5" ht="13" x14ac:dyDescent="0.15">
      <c r="C7111" s="1" t="str">
        <f ca="1">IFERROR(INDIRECT(ADDRESS(MATCH(A7111,'contribution par jour-semaine'!A:A,0),MATCH(B7111,'contribution par jour-semaine'!$1:$1,0),4,1,"contribution par jour-semaine")),"")</f>
        <v/>
      </c>
      <c r="D7111" s="4" t="str">
        <f>VLOOKUP(A7111,predictions!A:B,2,FALSE)</f>
        <v>22/06/2020</v>
      </c>
      <c r="E7111" s="4">
        <f t="shared" si="27"/>
        <v>44004</v>
      </c>
    </row>
    <row r="7112" spans="3:5" ht="13" x14ac:dyDescent="0.15">
      <c r="C7112" s="1" t="str">
        <f ca="1">IFERROR(INDIRECT(ADDRESS(MATCH(A7112,'contribution par jour-semaine'!A:A,0),MATCH(B7112,'contribution par jour-semaine'!$1:$1,0),4,1,"contribution par jour-semaine")),"")</f>
        <v/>
      </c>
      <c r="D7112" s="4" t="str">
        <f>VLOOKUP(A7112,predictions!A:B,2,FALSE)</f>
        <v>22/06/2020</v>
      </c>
      <c r="E7112" s="4">
        <f t="shared" si="27"/>
        <v>44004</v>
      </c>
    </row>
    <row r="7113" spans="3:5" ht="13" x14ac:dyDescent="0.15">
      <c r="C7113" s="1" t="str">
        <f ca="1">IFERROR(INDIRECT(ADDRESS(MATCH(A7113,'contribution par jour-semaine'!A:A,0),MATCH(B7113,'contribution par jour-semaine'!$1:$1,0),4,1,"contribution par jour-semaine")),"")</f>
        <v/>
      </c>
      <c r="D7113" s="4" t="str">
        <f>VLOOKUP(A7113,predictions!A:B,2,FALSE)</f>
        <v>22/06/2020</v>
      </c>
      <c r="E7113" s="4">
        <f t="shared" si="27"/>
        <v>44004</v>
      </c>
    </row>
    <row r="7114" spans="3:5" ht="13" x14ac:dyDescent="0.15">
      <c r="C7114" s="1" t="str">
        <f ca="1">IFERROR(INDIRECT(ADDRESS(MATCH(A7114,'contribution par jour-semaine'!A:A,0),MATCH(B7114,'contribution par jour-semaine'!$1:$1,0),4,1,"contribution par jour-semaine")),"")</f>
        <v/>
      </c>
      <c r="D7114" s="4" t="str">
        <f>VLOOKUP(A7114,predictions!A:B,2,FALSE)</f>
        <v>22/06/2020</v>
      </c>
      <c r="E7114" s="4">
        <f t="shared" si="27"/>
        <v>44004</v>
      </c>
    </row>
    <row r="7115" spans="3:5" ht="13" x14ac:dyDescent="0.15">
      <c r="C7115" s="1" t="str">
        <f ca="1">IFERROR(INDIRECT(ADDRESS(MATCH(A7115,'contribution par jour-semaine'!A:A,0),MATCH(B7115,'contribution par jour-semaine'!$1:$1,0),4,1,"contribution par jour-semaine")),"")</f>
        <v/>
      </c>
      <c r="D7115" s="4" t="str">
        <f>VLOOKUP(A7115,predictions!A:B,2,FALSE)</f>
        <v>22/06/2020</v>
      </c>
      <c r="E7115" s="4">
        <f t="shared" si="27"/>
        <v>44004</v>
      </c>
    </row>
    <row r="7116" spans="3:5" ht="13" x14ac:dyDescent="0.15">
      <c r="C7116" s="1" t="str">
        <f ca="1">IFERROR(INDIRECT(ADDRESS(MATCH(A7116,'contribution par jour-semaine'!A:A,0),MATCH(B7116,'contribution par jour-semaine'!$1:$1,0),4,1,"contribution par jour-semaine")),"")</f>
        <v/>
      </c>
      <c r="D7116" s="4" t="str">
        <f>VLOOKUP(A7116,predictions!A:B,2,FALSE)</f>
        <v>22/06/2020</v>
      </c>
      <c r="E7116" s="4">
        <f t="shared" si="27"/>
        <v>44004</v>
      </c>
    </row>
    <row r="7117" spans="3:5" ht="13" x14ac:dyDescent="0.15">
      <c r="C7117" s="1" t="str">
        <f ca="1">IFERROR(INDIRECT(ADDRESS(MATCH(A7117,'contribution par jour-semaine'!A:A,0),MATCH(B7117,'contribution par jour-semaine'!$1:$1,0),4,1,"contribution par jour-semaine")),"")</f>
        <v/>
      </c>
      <c r="D7117" s="4" t="str">
        <f>VLOOKUP(A7117,predictions!A:B,2,FALSE)</f>
        <v>22/06/2020</v>
      </c>
      <c r="E7117" s="4">
        <f t="shared" si="27"/>
        <v>44004</v>
      </c>
    </row>
    <row r="7118" spans="3:5" ht="13" x14ac:dyDescent="0.15">
      <c r="C7118" s="1" t="str">
        <f ca="1">IFERROR(INDIRECT(ADDRESS(MATCH(A7118,'contribution par jour-semaine'!A:A,0),MATCH(B7118,'contribution par jour-semaine'!$1:$1,0),4,1,"contribution par jour-semaine")),"")</f>
        <v/>
      </c>
      <c r="D7118" s="4" t="str">
        <f>VLOOKUP(A7118,predictions!A:B,2,FALSE)</f>
        <v>22/06/2020</v>
      </c>
      <c r="E7118" s="4">
        <f t="shared" si="27"/>
        <v>44004</v>
      </c>
    </row>
    <row r="7119" spans="3:5" ht="13" x14ac:dyDescent="0.15">
      <c r="C7119" s="1" t="str">
        <f ca="1">IFERROR(INDIRECT(ADDRESS(MATCH(A7119,'contribution par jour-semaine'!A:A,0),MATCH(B7119,'contribution par jour-semaine'!$1:$1,0),4,1,"contribution par jour-semaine")),"")</f>
        <v/>
      </c>
      <c r="D7119" s="4" t="str">
        <f>VLOOKUP(A7119,predictions!A:B,2,FALSE)</f>
        <v>22/06/2020</v>
      </c>
      <c r="E7119" s="4">
        <f t="shared" si="27"/>
        <v>44004</v>
      </c>
    </row>
    <row r="7120" spans="3:5" ht="13" x14ac:dyDescent="0.15">
      <c r="C7120" s="1" t="str">
        <f ca="1">IFERROR(INDIRECT(ADDRESS(MATCH(A7120,'contribution par jour-semaine'!A:A,0),MATCH(B7120,'contribution par jour-semaine'!$1:$1,0),4,1,"contribution par jour-semaine")),"")</f>
        <v/>
      </c>
      <c r="D7120" s="4" t="str">
        <f>VLOOKUP(A7120,predictions!A:B,2,FALSE)</f>
        <v>22/06/2020</v>
      </c>
      <c r="E7120" s="4">
        <f t="shared" si="27"/>
        <v>44004</v>
      </c>
    </row>
    <row r="7121" spans="3:5" ht="13" x14ac:dyDescent="0.15">
      <c r="C7121" s="1" t="str">
        <f ca="1">IFERROR(INDIRECT(ADDRESS(MATCH(A7121,'contribution par jour-semaine'!A:A,0),MATCH(B7121,'contribution par jour-semaine'!$1:$1,0),4,1,"contribution par jour-semaine")),"")</f>
        <v/>
      </c>
      <c r="D7121" s="4" t="str">
        <f>VLOOKUP(A7121,predictions!A:B,2,FALSE)</f>
        <v>22/06/2020</v>
      </c>
      <c r="E7121" s="4">
        <f t="shared" si="27"/>
        <v>44004</v>
      </c>
    </row>
    <row r="7122" spans="3:5" ht="13" x14ac:dyDescent="0.15">
      <c r="C7122" s="1" t="str">
        <f ca="1">IFERROR(INDIRECT(ADDRESS(MATCH(A7122,'contribution par jour-semaine'!A:A,0),MATCH(B7122,'contribution par jour-semaine'!$1:$1,0),4,1,"contribution par jour-semaine")),"")</f>
        <v/>
      </c>
      <c r="D7122" s="4" t="str">
        <f>VLOOKUP(A7122,predictions!A:B,2,FALSE)</f>
        <v>22/06/2020</v>
      </c>
      <c r="E7122" s="4">
        <f t="shared" si="27"/>
        <v>44004</v>
      </c>
    </row>
    <row r="7123" spans="3:5" ht="13" x14ac:dyDescent="0.15">
      <c r="C7123" s="1" t="str">
        <f ca="1">IFERROR(INDIRECT(ADDRESS(MATCH(A7123,'contribution par jour-semaine'!A:A,0),MATCH(B7123,'contribution par jour-semaine'!$1:$1,0),4,1,"contribution par jour-semaine")),"")</f>
        <v/>
      </c>
      <c r="D7123" s="4" t="str">
        <f>VLOOKUP(A7123,predictions!A:B,2,FALSE)</f>
        <v>22/06/2020</v>
      </c>
      <c r="E7123" s="4">
        <f t="shared" si="27"/>
        <v>44004</v>
      </c>
    </row>
    <row r="7124" spans="3:5" ht="13" x14ac:dyDescent="0.15">
      <c r="C7124" s="1" t="str">
        <f ca="1">IFERROR(INDIRECT(ADDRESS(MATCH(A7124,'contribution par jour-semaine'!A:A,0),MATCH(B7124,'contribution par jour-semaine'!$1:$1,0),4,1,"contribution par jour-semaine")),"")</f>
        <v/>
      </c>
      <c r="D7124" s="4" t="str">
        <f>VLOOKUP(A7124,predictions!A:B,2,FALSE)</f>
        <v>22/06/2020</v>
      </c>
      <c r="E7124" s="4">
        <f t="shared" si="27"/>
        <v>44004</v>
      </c>
    </row>
    <row r="7125" spans="3:5" ht="13" x14ac:dyDescent="0.15">
      <c r="C7125" s="1" t="str">
        <f ca="1">IFERROR(INDIRECT(ADDRESS(MATCH(A7125,'contribution par jour-semaine'!A:A,0),MATCH(B7125,'contribution par jour-semaine'!$1:$1,0),4,1,"contribution par jour-semaine")),"")</f>
        <v/>
      </c>
      <c r="D7125" s="4" t="str">
        <f>VLOOKUP(A7125,predictions!A:B,2,FALSE)</f>
        <v>22/06/2020</v>
      </c>
      <c r="E7125" s="4">
        <f t="shared" si="27"/>
        <v>44004</v>
      </c>
    </row>
    <row r="7126" spans="3:5" ht="13" x14ac:dyDescent="0.15">
      <c r="C7126" s="1" t="str">
        <f ca="1">IFERROR(INDIRECT(ADDRESS(MATCH(A7126,'contribution par jour-semaine'!A:A,0),MATCH(B7126,'contribution par jour-semaine'!$1:$1,0),4,1,"contribution par jour-semaine")),"")</f>
        <v/>
      </c>
      <c r="D7126" s="4" t="str">
        <f>VLOOKUP(A7126,predictions!A:B,2,FALSE)</f>
        <v>22/06/2020</v>
      </c>
      <c r="E7126" s="4">
        <f t="shared" si="27"/>
        <v>44004</v>
      </c>
    </row>
    <row r="7127" spans="3:5" ht="13" x14ac:dyDescent="0.15">
      <c r="C7127" s="1" t="str">
        <f ca="1">IFERROR(INDIRECT(ADDRESS(MATCH(A7127,'contribution par jour-semaine'!A:A,0),MATCH(B7127,'contribution par jour-semaine'!$1:$1,0),4,1,"contribution par jour-semaine")),"")</f>
        <v/>
      </c>
      <c r="D7127" s="4" t="str">
        <f>VLOOKUP(A7127,predictions!A:B,2,FALSE)</f>
        <v>22/06/2020</v>
      </c>
      <c r="E7127" s="4">
        <f t="shared" si="27"/>
        <v>44004</v>
      </c>
    </row>
    <row r="7128" spans="3:5" ht="13" x14ac:dyDescent="0.15">
      <c r="C7128" s="1" t="str">
        <f ca="1">IFERROR(INDIRECT(ADDRESS(MATCH(A7128,'contribution par jour-semaine'!A:A,0),MATCH(B7128,'contribution par jour-semaine'!$1:$1,0),4,1,"contribution par jour-semaine")),"")</f>
        <v/>
      </c>
      <c r="D7128" s="4" t="str">
        <f>VLOOKUP(A7128,predictions!A:B,2,FALSE)</f>
        <v>22/06/2020</v>
      </c>
      <c r="E7128" s="4">
        <f t="shared" si="27"/>
        <v>44004</v>
      </c>
    </row>
    <row r="7129" spans="3:5" ht="13" x14ac:dyDescent="0.15">
      <c r="C7129" s="1" t="str">
        <f ca="1">IFERROR(INDIRECT(ADDRESS(MATCH(A7129,'contribution par jour-semaine'!A:A,0),MATCH(B7129,'contribution par jour-semaine'!$1:$1,0),4,1,"contribution par jour-semaine")),"")</f>
        <v/>
      </c>
      <c r="D7129" s="4" t="str">
        <f>VLOOKUP(A7129,predictions!A:B,2,FALSE)</f>
        <v>22/06/2020</v>
      </c>
      <c r="E7129" s="4">
        <f t="shared" si="27"/>
        <v>44004</v>
      </c>
    </row>
    <row r="7130" spans="3:5" ht="13" x14ac:dyDescent="0.15">
      <c r="C7130" s="1" t="str">
        <f ca="1">IFERROR(INDIRECT(ADDRESS(MATCH(A7130,'contribution par jour-semaine'!A:A,0),MATCH(B7130,'contribution par jour-semaine'!$1:$1,0),4,1,"contribution par jour-semaine")),"")</f>
        <v/>
      </c>
      <c r="D7130" s="4" t="str">
        <f>VLOOKUP(A7130,predictions!A:B,2,FALSE)</f>
        <v>22/06/2020</v>
      </c>
      <c r="E7130" s="4">
        <f t="shared" si="27"/>
        <v>44004</v>
      </c>
    </row>
    <row r="7131" spans="3:5" ht="13" x14ac:dyDescent="0.15">
      <c r="C7131" s="1" t="str">
        <f ca="1">IFERROR(INDIRECT(ADDRESS(MATCH(A7131,'contribution par jour-semaine'!A:A,0),MATCH(B7131,'contribution par jour-semaine'!$1:$1,0),4,1,"contribution par jour-semaine")),"")</f>
        <v/>
      </c>
      <c r="D7131" s="4" t="str">
        <f>VLOOKUP(A7131,predictions!A:B,2,FALSE)</f>
        <v>22/06/2020</v>
      </c>
      <c r="E7131" s="4">
        <f t="shared" si="27"/>
        <v>44004</v>
      </c>
    </row>
    <row r="7132" spans="3:5" ht="13" x14ac:dyDescent="0.15">
      <c r="C7132" s="1" t="str">
        <f ca="1">IFERROR(INDIRECT(ADDRESS(MATCH(A7132,'contribution par jour-semaine'!A:A,0),MATCH(B7132,'contribution par jour-semaine'!$1:$1,0),4,1,"contribution par jour-semaine")),"")</f>
        <v/>
      </c>
      <c r="D7132" s="4" t="str">
        <f>VLOOKUP(A7132,predictions!A:B,2,FALSE)</f>
        <v>22/06/2020</v>
      </c>
      <c r="E7132" s="4">
        <f t="shared" si="27"/>
        <v>44004</v>
      </c>
    </row>
    <row r="7133" spans="3:5" ht="13" x14ac:dyDescent="0.15">
      <c r="C7133" s="1" t="str">
        <f ca="1">IFERROR(INDIRECT(ADDRESS(MATCH(A7133,'contribution par jour-semaine'!A:A,0),MATCH(B7133,'contribution par jour-semaine'!$1:$1,0),4,1,"contribution par jour-semaine")),"")</f>
        <v/>
      </c>
      <c r="D7133" s="4" t="str">
        <f>VLOOKUP(A7133,predictions!A:B,2,FALSE)</f>
        <v>22/06/2020</v>
      </c>
      <c r="E7133" s="4">
        <f t="shared" si="27"/>
        <v>44004</v>
      </c>
    </row>
    <row r="7134" spans="3:5" ht="13" x14ac:dyDescent="0.15">
      <c r="C7134" s="1" t="str">
        <f ca="1">IFERROR(INDIRECT(ADDRESS(MATCH(A7134,'contribution par jour-semaine'!A:A,0),MATCH(B7134,'contribution par jour-semaine'!$1:$1,0),4,1,"contribution par jour-semaine")),"")</f>
        <v/>
      </c>
      <c r="D7134" s="4" t="str">
        <f>VLOOKUP(A7134,predictions!A:B,2,FALSE)</f>
        <v>22/06/2020</v>
      </c>
      <c r="E7134" s="4">
        <f t="shared" si="27"/>
        <v>44004</v>
      </c>
    </row>
    <row r="7135" spans="3:5" ht="13" x14ac:dyDescent="0.15">
      <c r="C7135" s="1" t="str">
        <f ca="1">IFERROR(INDIRECT(ADDRESS(MATCH(A7135,'contribution par jour-semaine'!A:A,0),MATCH(B7135,'contribution par jour-semaine'!$1:$1,0),4,1,"contribution par jour-semaine")),"")</f>
        <v/>
      </c>
      <c r="D7135" s="4" t="str">
        <f>VLOOKUP(A7135,predictions!A:B,2,FALSE)</f>
        <v>22/06/2020</v>
      </c>
      <c r="E7135" s="4">
        <f t="shared" si="27"/>
        <v>44004</v>
      </c>
    </row>
    <row r="7136" spans="3:5" ht="13" x14ac:dyDescent="0.15">
      <c r="C7136" s="1" t="str">
        <f ca="1">IFERROR(INDIRECT(ADDRESS(MATCH(A7136,'contribution par jour-semaine'!A:A,0),MATCH(B7136,'contribution par jour-semaine'!$1:$1,0),4,1,"contribution par jour-semaine")),"")</f>
        <v/>
      </c>
      <c r="D7136" s="4" t="str">
        <f>VLOOKUP(A7136,predictions!A:B,2,FALSE)</f>
        <v>22/06/2020</v>
      </c>
      <c r="E7136" s="4">
        <f t="shared" si="27"/>
        <v>44004</v>
      </c>
    </row>
    <row r="7137" spans="3:5" ht="13" x14ac:dyDescent="0.15">
      <c r="C7137" s="1" t="str">
        <f ca="1">IFERROR(INDIRECT(ADDRESS(MATCH(A7137,'contribution par jour-semaine'!A:A,0),MATCH(B7137,'contribution par jour-semaine'!$1:$1,0),4,1,"contribution par jour-semaine")),"")</f>
        <v/>
      </c>
      <c r="D7137" s="4" t="str">
        <f>VLOOKUP(A7137,predictions!A:B,2,FALSE)</f>
        <v>22/06/2020</v>
      </c>
      <c r="E7137" s="4">
        <f t="shared" si="27"/>
        <v>44004</v>
      </c>
    </row>
    <row r="7138" spans="3:5" ht="13" x14ac:dyDescent="0.15">
      <c r="C7138" s="1" t="str">
        <f ca="1">IFERROR(INDIRECT(ADDRESS(MATCH(A7138,'contribution par jour-semaine'!A:A,0),MATCH(B7138,'contribution par jour-semaine'!$1:$1,0),4,1,"contribution par jour-semaine")),"")</f>
        <v/>
      </c>
      <c r="D7138" s="4" t="str">
        <f>VLOOKUP(A7138,predictions!A:B,2,FALSE)</f>
        <v>22/06/2020</v>
      </c>
      <c r="E7138" s="4">
        <f t="shared" si="27"/>
        <v>44004</v>
      </c>
    </row>
    <row r="7139" spans="3:5" ht="13" x14ac:dyDescent="0.15">
      <c r="C7139" s="1" t="str">
        <f ca="1">IFERROR(INDIRECT(ADDRESS(MATCH(A7139,'contribution par jour-semaine'!A:A,0),MATCH(B7139,'contribution par jour-semaine'!$1:$1,0),4,1,"contribution par jour-semaine")),"")</f>
        <v/>
      </c>
      <c r="D7139" s="4" t="str">
        <f>VLOOKUP(A7139,predictions!A:B,2,FALSE)</f>
        <v>22/06/2020</v>
      </c>
      <c r="E7139" s="4">
        <f t="shared" si="27"/>
        <v>44004</v>
      </c>
    </row>
    <row r="7140" spans="3:5" ht="13" x14ac:dyDescent="0.15">
      <c r="C7140" s="1" t="str">
        <f ca="1">IFERROR(INDIRECT(ADDRESS(MATCH(A7140,'contribution par jour-semaine'!A:A,0),MATCH(B7140,'contribution par jour-semaine'!$1:$1,0),4,1,"contribution par jour-semaine")),"")</f>
        <v/>
      </c>
      <c r="D7140" s="4" t="str">
        <f>VLOOKUP(A7140,predictions!A:B,2,FALSE)</f>
        <v>22/06/2020</v>
      </c>
      <c r="E7140" s="4">
        <f t="shared" si="27"/>
        <v>44004</v>
      </c>
    </row>
    <row r="7141" spans="3:5" ht="13" x14ac:dyDescent="0.15">
      <c r="C7141" s="1" t="str">
        <f ca="1">IFERROR(INDIRECT(ADDRESS(MATCH(A7141,'contribution par jour-semaine'!A:A,0),MATCH(B7141,'contribution par jour-semaine'!$1:$1,0),4,1,"contribution par jour-semaine")),"")</f>
        <v/>
      </c>
      <c r="D7141" s="4" t="str">
        <f>VLOOKUP(A7141,predictions!A:B,2,FALSE)</f>
        <v>22/06/2020</v>
      </c>
      <c r="E7141" s="4">
        <f t="shared" si="27"/>
        <v>44004</v>
      </c>
    </row>
    <row r="7142" spans="3:5" ht="13" x14ac:dyDescent="0.15">
      <c r="C7142" s="1" t="str">
        <f ca="1">IFERROR(INDIRECT(ADDRESS(MATCH(A7142,'contribution par jour-semaine'!A:A,0),MATCH(B7142,'contribution par jour-semaine'!$1:$1,0),4,1,"contribution par jour-semaine")),"")</f>
        <v/>
      </c>
      <c r="D7142" s="4" t="str">
        <f>VLOOKUP(A7142,predictions!A:B,2,FALSE)</f>
        <v>22/06/2020</v>
      </c>
      <c r="E7142" s="4">
        <f t="shared" ref="E7142:E7396" si="28">DATE(RIGHT(D7142,4),MID(D7142,4,2),LEFT(D7142,2))</f>
        <v>44004</v>
      </c>
    </row>
    <row r="7143" spans="3:5" ht="13" x14ac:dyDescent="0.15">
      <c r="C7143" s="1" t="str">
        <f ca="1">IFERROR(INDIRECT(ADDRESS(MATCH(A7143,'contribution par jour-semaine'!A:A,0),MATCH(B7143,'contribution par jour-semaine'!$1:$1,0),4,1,"contribution par jour-semaine")),"")</f>
        <v/>
      </c>
      <c r="D7143" s="4" t="str">
        <f>VLOOKUP(A7143,predictions!A:B,2,FALSE)</f>
        <v>22/06/2020</v>
      </c>
      <c r="E7143" s="4">
        <f t="shared" si="28"/>
        <v>44004</v>
      </c>
    </row>
    <row r="7144" spans="3:5" ht="13" x14ac:dyDescent="0.15">
      <c r="C7144" s="1" t="str">
        <f ca="1">IFERROR(INDIRECT(ADDRESS(MATCH(A7144,'contribution par jour-semaine'!A:A,0),MATCH(B7144,'contribution par jour-semaine'!$1:$1,0),4,1,"contribution par jour-semaine")),"")</f>
        <v/>
      </c>
      <c r="D7144" s="4" t="str">
        <f>VLOOKUP(A7144,predictions!A:B,2,FALSE)</f>
        <v>22/06/2020</v>
      </c>
      <c r="E7144" s="4">
        <f t="shared" si="28"/>
        <v>44004</v>
      </c>
    </row>
    <row r="7145" spans="3:5" ht="13" x14ac:dyDescent="0.15">
      <c r="C7145" s="1" t="str">
        <f ca="1">IFERROR(INDIRECT(ADDRESS(MATCH(A7145,'contribution par jour-semaine'!A:A,0),MATCH(B7145,'contribution par jour-semaine'!$1:$1,0),4,1,"contribution par jour-semaine")),"")</f>
        <v/>
      </c>
      <c r="D7145" s="4" t="str">
        <f>VLOOKUP(A7145,predictions!A:B,2,FALSE)</f>
        <v>22/06/2020</v>
      </c>
      <c r="E7145" s="4">
        <f t="shared" si="28"/>
        <v>44004</v>
      </c>
    </row>
    <row r="7146" spans="3:5" ht="13" x14ac:dyDescent="0.15">
      <c r="C7146" s="1" t="str">
        <f ca="1">IFERROR(INDIRECT(ADDRESS(MATCH(A7146,'contribution par jour-semaine'!A:A,0),MATCH(B7146,'contribution par jour-semaine'!$1:$1,0),4,1,"contribution par jour-semaine")),"")</f>
        <v/>
      </c>
      <c r="D7146" s="4" t="str">
        <f>VLOOKUP(A7146,predictions!A:B,2,FALSE)</f>
        <v>22/06/2020</v>
      </c>
      <c r="E7146" s="4">
        <f t="shared" si="28"/>
        <v>44004</v>
      </c>
    </row>
    <row r="7147" spans="3:5" ht="13" x14ac:dyDescent="0.15">
      <c r="C7147" s="1" t="str">
        <f ca="1">IFERROR(INDIRECT(ADDRESS(MATCH(A7147,'contribution par jour-semaine'!A:A,0),MATCH(B7147,'contribution par jour-semaine'!$1:$1,0),4,1,"contribution par jour-semaine")),"")</f>
        <v/>
      </c>
      <c r="D7147" s="4" t="str">
        <f>VLOOKUP(A7147,predictions!A:B,2,FALSE)</f>
        <v>22/06/2020</v>
      </c>
      <c r="E7147" s="4">
        <f t="shared" si="28"/>
        <v>44004</v>
      </c>
    </row>
    <row r="7148" spans="3:5" ht="13" x14ac:dyDescent="0.15">
      <c r="C7148" s="1" t="str">
        <f ca="1">IFERROR(INDIRECT(ADDRESS(MATCH(A7148,'contribution par jour-semaine'!A:A,0),MATCH(B7148,'contribution par jour-semaine'!$1:$1,0),4,1,"contribution par jour-semaine")),"")</f>
        <v/>
      </c>
      <c r="D7148" s="4" t="str">
        <f>VLOOKUP(A7148,predictions!A:B,2,FALSE)</f>
        <v>22/06/2020</v>
      </c>
      <c r="E7148" s="4">
        <f t="shared" si="28"/>
        <v>44004</v>
      </c>
    </row>
    <row r="7149" spans="3:5" ht="13" x14ac:dyDescent="0.15">
      <c r="C7149" s="1" t="str">
        <f ca="1">IFERROR(INDIRECT(ADDRESS(MATCH(A7149,'contribution par jour-semaine'!A:A,0),MATCH(B7149,'contribution par jour-semaine'!$1:$1,0),4,1,"contribution par jour-semaine")),"")</f>
        <v/>
      </c>
      <c r="D7149" s="4" t="str">
        <f>VLOOKUP(A7149,predictions!A:B,2,FALSE)</f>
        <v>22/06/2020</v>
      </c>
      <c r="E7149" s="4">
        <f t="shared" si="28"/>
        <v>44004</v>
      </c>
    </row>
    <row r="7150" spans="3:5" ht="13" x14ac:dyDescent="0.15">
      <c r="C7150" s="1" t="str">
        <f ca="1">IFERROR(INDIRECT(ADDRESS(MATCH(A7150,'contribution par jour-semaine'!A:A,0),MATCH(B7150,'contribution par jour-semaine'!$1:$1,0),4,1,"contribution par jour-semaine")),"")</f>
        <v/>
      </c>
      <c r="D7150" s="4" t="str">
        <f>VLOOKUP(A7150,predictions!A:B,2,FALSE)</f>
        <v>22/06/2020</v>
      </c>
      <c r="E7150" s="4">
        <f t="shared" si="28"/>
        <v>44004</v>
      </c>
    </row>
    <row r="7151" spans="3:5" ht="13" x14ac:dyDescent="0.15">
      <c r="C7151" s="1" t="str">
        <f ca="1">IFERROR(INDIRECT(ADDRESS(MATCH(A7151,'contribution par jour-semaine'!A:A,0),MATCH(B7151,'contribution par jour-semaine'!$1:$1,0),4,1,"contribution par jour-semaine")),"")</f>
        <v/>
      </c>
      <c r="D7151" s="4" t="str">
        <f>VLOOKUP(A7151,predictions!A:B,2,FALSE)</f>
        <v>22/06/2020</v>
      </c>
      <c r="E7151" s="4">
        <f t="shared" si="28"/>
        <v>44004</v>
      </c>
    </row>
    <row r="7152" spans="3:5" ht="13" x14ac:dyDescent="0.15">
      <c r="C7152" s="1" t="str">
        <f ca="1">IFERROR(INDIRECT(ADDRESS(MATCH(A7152,'contribution par jour-semaine'!A:A,0),MATCH(B7152,'contribution par jour-semaine'!$1:$1,0),4,1,"contribution par jour-semaine")),"")</f>
        <v/>
      </c>
      <c r="D7152" s="4" t="str">
        <f>VLOOKUP(A7152,predictions!A:B,2,FALSE)</f>
        <v>22/06/2020</v>
      </c>
      <c r="E7152" s="4">
        <f t="shared" si="28"/>
        <v>44004</v>
      </c>
    </row>
    <row r="7153" spans="3:5" ht="13" x14ac:dyDescent="0.15">
      <c r="C7153" s="1" t="str">
        <f ca="1">IFERROR(INDIRECT(ADDRESS(MATCH(A7153,'contribution par jour-semaine'!A:A,0),MATCH(B7153,'contribution par jour-semaine'!$1:$1,0),4,1,"contribution par jour-semaine")),"")</f>
        <v/>
      </c>
      <c r="D7153" s="4" t="str">
        <f>VLOOKUP(A7153,predictions!A:B,2,FALSE)</f>
        <v>22/06/2020</v>
      </c>
      <c r="E7153" s="4">
        <f t="shared" si="28"/>
        <v>44004</v>
      </c>
    </row>
    <row r="7154" spans="3:5" ht="13" x14ac:dyDescent="0.15">
      <c r="C7154" s="1" t="str">
        <f ca="1">IFERROR(INDIRECT(ADDRESS(MATCH(A7154,'contribution par jour-semaine'!A:A,0),MATCH(B7154,'contribution par jour-semaine'!$1:$1,0),4,1,"contribution par jour-semaine")),"")</f>
        <v/>
      </c>
      <c r="D7154" s="4" t="str">
        <f>VLOOKUP(A7154,predictions!A:B,2,FALSE)</f>
        <v>22/06/2020</v>
      </c>
      <c r="E7154" s="4">
        <f t="shared" si="28"/>
        <v>44004</v>
      </c>
    </row>
    <row r="7155" spans="3:5" ht="13" x14ac:dyDescent="0.15">
      <c r="C7155" s="1" t="str">
        <f ca="1">IFERROR(INDIRECT(ADDRESS(MATCH(A7155,'contribution par jour-semaine'!A:A,0),MATCH(B7155,'contribution par jour-semaine'!$1:$1,0),4,1,"contribution par jour-semaine")),"")</f>
        <v/>
      </c>
      <c r="D7155" s="4" t="str">
        <f>VLOOKUP(A7155,predictions!A:B,2,FALSE)</f>
        <v>22/06/2020</v>
      </c>
      <c r="E7155" s="4">
        <f t="shared" si="28"/>
        <v>44004</v>
      </c>
    </row>
    <row r="7156" spans="3:5" ht="13" x14ac:dyDescent="0.15">
      <c r="C7156" s="1" t="str">
        <f ca="1">IFERROR(INDIRECT(ADDRESS(MATCH(A7156,'contribution par jour-semaine'!A:A,0),MATCH(B7156,'contribution par jour-semaine'!$1:$1,0),4,1,"contribution par jour-semaine")),"")</f>
        <v/>
      </c>
      <c r="D7156" s="4" t="str">
        <f>VLOOKUP(A7156,predictions!A:B,2,FALSE)</f>
        <v>22/06/2020</v>
      </c>
      <c r="E7156" s="4">
        <f t="shared" si="28"/>
        <v>44004</v>
      </c>
    </row>
    <row r="7157" spans="3:5" ht="13" x14ac:dyDescent="0.15">
      <c r="C7157" s="1" t="str">
        <f ca="1">IFERROR(INDIRECT(ADDRESS(MATCH(A7157,'contribution par jour-semaine'!A:A,0),MATCH(B7157,'contribution par jour-semaine'!$1:$1,0),4,1,"contribution par jour-semaine")),"")</f>
        <v/>
      </c>
      <c r="D7157" s="4" t="str">
        <f>VLOOKUP(A7157,predictions!A:B,2,FALSE)</f>
        <v>22/06/2020</v>
      </c>
      <c r="E7157" s="4">
        <f t="shared" si="28"/>
        <v>44004</v>
      </c>
    </row>
    <row r="7158" spans="3:5" ht="13" x14ac:dyDescent="0.15">
      <c r="C7158" s="1" t="str">
        <f ca="1">IFERROR(INDIRECT(ADDRESS(MATCH(A7158,'contribution par jour-semaine'!A:A,0),MATCH(B7158,'contribution par jour-semaine'!$1:$1,0),4,1,"contribution par jour-semaine")),"")</f>
        <v/>
      </c>
      <c r="D7158" s="4" t="str">
        <f>VLOOKUP(A7158,predictions!A:B,2,FALSE)</f>
        <v>22/06/2020</v>
      </c>
      <c r="E7158" s="4">
        <f t="shared" si="28"/>
        <v>44004</v>
      </c>
    </row>
    <row r="7159" spans="3:5" ht="13" x14ac:dyDescent="0.15">
      <c r="C7159" s="1" t="str">
        <f ca="1">IFERROR(INDIRECT(ADDRESS(MATCH(A7159,'contribution par jour-semaine'!A:A,0),MATCH(B7159,'contribution par jour-semaine'!$1:$1,0),4,1,"contribution par jour-semaine")),"")</f>
        <v/>
      </c>
      <c r="D7159" s="4" t="str">
        <f>VLOOKUP(A7159,predictions!A:B,2,FALSE)</f>
        <v>22/06/2020</v>
      </c>
      <c r="E7159" s="4">
        <f t="shared" si="28"/>
        <v>44004</v>
      </c>
    </row>
    <row r="7160" spans="3:5" ht="13" x14ac:dyDescent="0.15">
      <c r="C7160" s="1" t="str">
        <f ca="1">IFERROR(INDIRECT(ADDRESS(MATCH(A7160,'contribution par jour-semaine'!A:A,0),MATCH(B7160,'contribution par jour-semaine'!$1:$1,0),4,1,"contribution par jour-semaine")),"")</f>
        <v/>
      </c>
      <c r="D7160" s="4" t="str">
        <f>VLOOKUP(A7160,predictions!A:B,2,FALSE)</f>
        <v>22/06/2020</v>
      </c>
      <c r="E7160" s="4">
        <f t="shared" si="28"/>
        <v>44004</v>
      </c>
    </row>
    <row r="7161" spans="3:5" ht="13" x14ac:dyDescent="0.15">
      <c r="C7161" s="1" t="str">
        <f ca="1">IFERROR(INDIRECT(ADDRESS(MATCH(A7161,'contribution par jour-semaine'!A:A,0),MATCH(B7161,'contribution par jour-semaine'!$1:$1,0),4,1,"contribution par jour-semaine")),"")</f>
        <v/>
      </c>
      <c r="D7161" s="4" t="str">
        <f>VLOOKUP(A7161,predictions!A:B,2,FALSE)</f>
        <v>22/06/2020</v>
      </c>
      <c r="E7161" s="4">
        <f t="shared" si="28"/>
        <v>44004</v>
      </c>
    </row>
    <row r="7162" spans="3:5" ht="13" x14ac:dyDescent="0.15">
      <c r="C7162" s="1" t="str">
        <f ca="1">IFERROR(INDIRECT(ADDRESS(MATCH(A7162,'contribution par jour-semaine'!A:A,0),MATCH(B7162,'contribution par jour-semaine'!$1:$1,0),4,1,"contribution par jour-semaine")),"")</f>
        <v/>
      </c>
      <c r="D7162" s="4" t="str">
        <f>VLOOKUP(A7162,predictions!A:B,2,FALSE)</f>
        <v>22/06/2020</v>
      </c>
      <c r="E7162" s="4">
        <f t="shared" si="28"/>
        <v>44004</v>
      </c>
    </row>
    <row r="7163" spans="3:5" ht="13" x14ac:dyDescent="0.15">
      <c r="C7163" s="1" t="str">
        <f ca="1">IFERROR(INDIRECT(ADDRESS(MATCH(A7163,'contribution par jour-semaine'!A:A,0),MATCH(B7163,'contribution par jour-semaine'!$1:$1,0),4,1,"contribution par jour-semaine")),"")</f>
        <v/>
      </c>
      <c r="D7163" s="4" t="str">
        <f>VLOOKUP(A7163,predictions!A:B,2,FALSE)</f>
        <v>22/06/2020</v>
      </c>
      <c r="E7163" s="4">
        <f t="shared" si="28"/>
        <v>44004</v>
      </c>
    </row>
    <row r="7164" spans="3:5" ht="13" x14ac:dyDescent="0.15">
      <c r="C7164" s="1" t="str">
        <f ca="1">IFERROR(INDIRECT(ADDRESS(MATCH(A7164,'contribution par jour-semaine'!A:A,0),MATCH(B7164,'contribution par jour-semaine'!$1:$1,0),4,1,"contribution par jour-semaine")),"")</f>
        <v/>
      </c>
      <c r="D7164" s="4" t="str">
        <f>VLOOKUP(A7164,predictions!A:B,2,FALSE)</f>
        <v>22/06/2020</v>
      </c>
      <c r="E7164" s="4">
        <f t="shared" si="28"/>
        <v>44004</v>
      </c>
    </row>
    <row r="7165" spans="3:5" ht="13" x14ac:dyDescent="0.15">
      <c r="C7165" s="1" t="str">
        <f ca="1">IFERROR(INDIRECT(ADDRESS(MATCH(A7165,'contribution par jour-semaine'!A:A,0),MATCH(B7165,'contribution par jour-semaine'!$1:$1,0),4,1,"contribution par jour-semaine")),"")</f>
        <v/>
      </c>
      <c r="D7165" s="4" t="str">
        <f>VLOOKUP(A7165,predictions!A:B,2,FALSE)</f>
        <v>22/06/2020</v>
      </c>
      <c r="E7165" s="4">
        <f t="shared" si="28"/>
        <v>44004</v>
      </c>
    </row>
    <row r="7166" spans="3:5" ht="13" x14ac:dyDescent="0.15">
      <c r="C7166" s="1" t="str">
        <f ca="1">IFERROR(INDIRECT(ADDRESS(MATCH(A7166,'contribution par jour-semaine'!A:A,0),MATCH(B7166,'contribution par jour-semaine'!$1:$1,0),4,1,"contribution par jour-semaine")),"")</f>
        <v/>
      </c>
      <c r="D7166" s="4" t="str">
        <f>VLOOKUP(A7166,predictions!A:B,2,FALSE)</f>
        <v>22/06/2020</v>
      </c>
      <c r="E7166" s="4">
        <f t="shared" si="28"/>
        <v>44004</v>
      </c>
    </row>
    <row r="7167" spans="3:5" ht="13" x14ac:dyDescent="0.15">
      <c r="C7167" s="1" t="str">
        <f ca="1">IFERROR(INDIRECT(ADDRESS(MATCH(A7167,'contribution par jour-semaine'!A:A,0),MATCH(B7167,'contribution par jour-semaine'!$1:$1,0),4,1,"contribution par jour-semaine")),"")</f>
        <v/>
      </c>
      <c r="D7167" s="4" t="str">
        <f>VLOOKUP(A7167,predictions!A:B,2,FALSE)</f>
        <v>22/06/2020</v>
      </c>
      <c r="E7167" s="4">
        <f t="shared" si="28"/>
        <v>44004</v>
      </c>
    </row>
    <row r="7168" spans="3:5" ht="13" x14ac:dyDescent="0.15">
      <c r="C7168" s="1" t="str">
        <f ca="1">IFERROR(INDIRECT(ADDRESS(MATCH(A7168,'contribution par jour-semaine'!A:A,0),MATCH(B7168,'contribution par jour-semaine'!$1:$1,0),4,1,"contribution par jour-semaine")),"")</f>
        <v/>
      </c>
      <c r="D7168" s="4" t="str">
        <f>VLOOKUP(A7168,predictions!A:B,2,FALSE)</f>
        <v>22/06/2020</v>
      </c>
      <c r="E7168" s="4">
        <f t="shared" si="28"/>
        <v>44004</v>
      </c>
    </row>
    <row r="7169" spans="3:5" ht="13" x14ac:dyDescent="0.15">
      <c r="C7169" s="1" t="str">
        <f ca="1">IFERROR(INDIRECT(ADDRESS(MATCH(A7169,'contribution par jour-semaine'!A:A,0),MATCH(B7169,'contribution par jour-semaine'!$1:$1,0),4,1,"contribution par jour-semaine")),"")</f>
        <v/>
      </c>
      <c r="D7169" s="4" t="str">
        <f>VLOOKUP(A7169,predictions!A:B,2,FALSE)</f>
        <v>22/06/2020</v>
      </c>
      <c r="E7169" s="4">
        <f t="shared" si="28"/>
        <v>44004</v>
      </c>
    </row>
    <row r="7170" spans="3:5" ht="13" x14ac:dyDescent="0.15">
      <c r="C7170" s="1" t="str">
        <f ca="1">IFERROR(INDIRECT(ADDRESS(MATCH(A7170,'contribution par jour-semaine'!A:A,0),MATCH(B7170,'contribution par jour-semaine'!$1:$1,0),4,1,"contribution par jour-semaine")),"")</f>
        <v/>
      </c>
      <c r="D7170" s="4" t="str">
        <f>VLOOKUP(A7170,predictions!A:B,2,FALSE)</f>
        <v>22/06/2020</v>
      </c>
      <c r="E7170" s="4">
        <f t="shared" si="28"/>
        <v>44004</v>
      </c>
    </row>
    <row r="7171" spans="3:5" ht="13" x14ac:dyDescent="0.15">
      <c r="C7171" s="1" t="str">
        <f ca="1">IFERROR(INDIRECT(ADDRESS(MATCH(A7171,'contribution par jour-semaine'!A:A,0),MATCH(B7171,'contribution par jour-semaine'!$1:$1,0),4,1,"contribution par jour-semaine")),"")</f>
        <v/>
      </c>
      <c r="D7171" s="4" t="str">
        <f>VLOOKUP(A7171,predictions!A:B,2,FALSE)</f>
        <v>22/06/2020</v>
      </c>
      <c r="E7171" s="4">
        <f t="shared" si="28"/>
        <v>44004</v>
      </c>
    </row>
    <row r="7172" spans="3:5" ht="13" x14ac:dyDescent="0.15">
      <c r="C7172" s="1" t="str">
        <f ca="1">IFERROR(INDIRECT(ADDRESS(MATCH(A7172,'contribution par jour-semaine'!A:A,0),MATCH(B7172,'contribution par jour-semaine'!$1:$1,0),4,1,"contribution par jour-semaine")),"")</f>
        <v/>
      </c>
      <c r="D7172" s="4" t="str">
        <f>VLOOKUP(A7172,predictions!A:B,2,FALSE)</f>
        <v>22/06/2020</v>
      </c>
      <c r="E7172" s="4">
        <f t="shared" si="28"/>
        <v>44004</v>
      </c>
    </row>
    <row r="7173" spans="3:5" ht="13" x14ac:dyDescent="0.15">
      <c r="C7173" s="1" t="str">
        <f ca="1">IFERROR(INDIRECT(ADDRESS(MATCH(A7173,'contribution par jour-semaine'!A:A,0),MATCH(B7173,'contribution par jour-semaine'!$1:$1,0),4,1,"contribution par jour-semaine")),"")</f>
        <v/>
      </c>
      <c r="D7173" s="4" t="str">
        <f>VLOOKUP(A7173,predictions!A:B,2,FALSE)</f>
        <v>22/06/2020</v>
      </c>
      <c r="E7173" s="4">
        <f t="shared" si="28"/>
        <v>44004</v>
      </c>
    </row>
    <row r="7174" spans="3:5" ht="13" x14ac:dyDescent="0.15">
      <c r="C7174" s="1" t="str">
        <f ca="1">IFERROR(INDIRECT(ADDRESS(MATCH(A7174,'contribution par jour-semaine'!A:A,0),MATCH(B7174,'contribution par jour-semaine'!$1:$1,0),4,1,"contribution par jour-semaine")),"")</f>
        <v/>
      </c>
      <c r="D7174" s="4" t="str">
        <f>VLOOKUP(A7174,predictions!A:B,2,FALSE)</f>
        <v>22/06/2020</v>
      </c>
      <c r="E7174" s="4">
        <f t="shared" si="28"/>
        <v>44004</v>
      </c>
    </row>
    <row r="7175" spans="3:5" ht="13" x14ac:dyDescent="0.15">
      <c r="C7175" s="1" t="str">
        <f ca="1">IFERROR(INDIRECT(ADDRESS(MATCH(A7175,'contribution par jour-semaine'!A:A,0),MATCH(B7175,'contribution par jour-semaine'!$1:$1,0),4,1,"contribution par jour-semaine")),"")</f>
        <v/>
      </c>
      <c r="D7175" s="4" t="str">
        <f>VLOOKUP(A7175,predictions!A:B,2,FALSE)</f>
        <v>22/06/2020</v>
      </c>
      <c r="E7175" s="4">
        <f t="shared" si="28"/>
        <v>44004</v>
      </c>
    </row>
    <row r="7176" spans="3:5" ht="13" x14ac:dyDescent="0.15">
      <c r="C7176" s="1" t="str">
        <f ca="1">IFERROR(INDIRECT(ADDRESS(MATCH(A7176,'contribution par jour-semaine'!A:A,0),MATCH(B7176,'contribution par jour-semaine'!$1:$1,0),4,1,"contribution par jour-semaine")),"")</f>
        <v/>
      </c>
      <c r="D7176" s="4" t="str">
        <f>VLOOKUP(A7176,predictions!A:B,2,FALSE)</f>
        <v>22/06/2020</v>
      </c>
      <c r="E7176" s="4">
        <f t="shared" si="28"/>
        <v>44004</v>
      </c>
    </row>
    <row r="7177" spans="3:5" ht="13" x14ac:dyDescent="0.15">
      <c r="C7177" s="1" t="str">
        <f ca="1">IFERROR(INDIRECT(ADDRESS(MATCH(A7177,'contribution par jour-semaine'!A:A,0),MATCH(B7177,'contribution par jour-semaine'!$1:$1,0),4,1,"contribution par jour-semaine")),"")</f>
        <v/>
      </c>
      <c r="D7177" s="4" t="str">
        <f>VLOOKUP(A7177,predictions!A:B,2,FALSE)</f>
        <v>22/06/2020</v>
      </c>
      <c r="E7177" s="4">
        <f t="shared" si="28"/>
        <v>44004</v>
      </c>
    </row>
    <row r="7178" spans="3:5" ht="13" x14ac:dyDescent="0.15">
      <c r="C7178" s="1" t="str">
        <f ca="1">IFERROR(INDIRECT(ADDRESS(MATCH(A7178,'contribution par jour-semaine'!A:A,0),MATCH(B7178,'contribution par jour-semaine'!$1:$1,0),4,1,"contribution par jour-semaine")),"")</f>
        <v/>
      </c>
      <c r="D7178" s="4" t="str">
        <f>VLOOKUP(A7178,predictions!A:B,2,FALSE)</f>
        <v>22/06/2020</v>
      </c>
      <c r="E7178" s="4">
        <f t="shared" si="28"/>
        <v>44004</v>
      </c>
    </row>
    <row r="7179" spans="3:5" ht="13" x14ac:dyDescent="0.15">
      <c r="C7179" s="1" t="str">
        <f ca="1">IFERROR(INDIRECT(ADDRESS(MATCH(A7179,'contribution par jour-semaine'!A:A,0),MATCH(B7179,'contribution par jour-semaine'!$1:$1,0),4,1,"contribution par jour-semaine")),"")</f>
        <v/>
      </c>
      <c r="D7179" s="4" t="str">
        <f>VLOOKUP(A7179,predictions!A:B,2,FALSE)</f>
        <v>22/06/2020</v>
      </c>
      <c r="E7179" s="4">
        <f t="shared" si="28"/>
        <v>44004</v>
      </c>
    </row>
    <row r="7180" spans="3:5" ht="13" x14ac:dyDescent="0.15">
      <c r="C7180" s="1" t="str">
        <f ca="1">IFERROR(INDIRECT(ADDRESS(MATCH(A7180,'contribution par jour-semaine'!A:A,0),MATCH(B7180,'contribution par jour-semaine'!$1:$1,0),4,1,"contribution par jour-semaine")),"")</f>
        <v/>
      </c>
      <c r="D7180" s="4" t="str">
        <f>VLOOKUP(A7180,predictions!A:B,2,FALSE)</f>
        <v>22/06/2020</v>
      </c>
      <c r="E7180" s="4">
        <f t="shared" si="28"/>
        <v>44004</v>
      </c>
    </row>
    <row r="7181" spans="3:5" ht="13" x14ac:dyDescent="0.15">
      <c r="C7181" s="1" t="str">
        <f ca="1">IFERROR(INDIRECT(ADDRESS(MATCH(A7181,'contribution par jour-semaine'!A:A,0),MATCH(B7181,'contribution par jour-semaine'!$1:$1,0),4,1,"contribution par jour-semaine")),"")</f>
        <v/>
      </c>
      <c r="D7181" s="4" t="str">
        <f>VLOOKUP(A7181,predictions!A:B,2,FALSE)</f>
        <v>22/06/2020</v>
      </c>
      <c r="E7181" s="4">
        <f t="shared" si="28"/>
        <v>44004</v>
      </c>
    </row>
    <row r="7182" spans="3:5" ht="13" x14ac:dyDescent="0.15">
      <c r="C7182" s="1" t="str">
        <f ca="1">IFERROR(INDIRECT(ADDRESS(MATCH(A7182,'contribution par jour-semaine'!A:A,0),MATCH(B7182,'contribution par jour-semaine'!$1:$1,0),4,1,"contribution par jour-semaine")),"")</f>
        <v/>
      </c>
      <c r="D7182" s="4" t="str">
        <f>VLOOKUP(A7182,predictions!A:B,2,FALSE)</f>
        <v>22/06/2020</v>
      </c>
      <c r="E7182" s="4">
        <f t="shared" si="28"/>
        <v>44004</v>
      </c>
    </row>
    <row r="7183" spans="3:5" ht="13" x14ac:dyDescent="0.15">
      <c r="C7183" s="1" t="str">
        <f ca="1">IFERROR(INDIRECT(ADDRESS(MATCH(A7183,'contribution par jour-semaine'!A:A,0),MATCH(B7183,'contribution par jour-semaine'!$1:$1,0),4,1,"contribution par jour-semaine")),"")</f>
        <v/>
      </c>
      <c r="D7183" s="4" t="str">
        <f>VLOOKUP(A7183,predictions!A:B,2,FALSE)</f>
        <v>22/06/2020</v>
      </c>
      <c r="E7183" s="4">
        <f t="shared" si="28"/>
        <v>44004</v>
      </c>
    </row>
    <row r="7184" spans="3:5" ht="13" x14ac:dyDescent="0.15">
      <c r="C7184" s="1" t="str">
        <f ca="1">IFERROR(INDIRECT(ADDRESS(MATCH(A7184,'contribution par jour-semaine'!A:A,0),MATCH(B7184,'contribution par jour-semaine'!$1:$1,0),4,1,"contribution par jour-semaine")),"")</f>
        <v/>
      </c>
      <c r="D7184" s="4" t="str">
        <f>VLOOKUP(A7184,predictions!A:B,2,FALSE)</f>
        <v>22/06/2020</v>
      </c>
      <c r="E7184" s="4">
        <f t="shared" si="28"/>
        <v>44004</v>
      </c>
    </row>
    <row r="7185" spans="3:5" ht="13" x14ac:dyDescent="0.15">
      <c r="C7185" s="1" t="str">
        <f ca="1">IFERROR(INDIRECT(ADDRESS(MATCH(A7185,'contribution par jour-semaine'!A:A,0),MATCH(B7185,'contribution par jour-semaine'!$1:$1,0),4,1,"contribution par jour-semaine")),"")</f>
        <v/>
      </c>
      <c r="D7185" s="4" t="str">
        <f>VLOOKUP(A7185,predictions!A:B,2,FALSE)</f>
        <v>22/06/2020</v>
      </c>
      <c r="E7185" s="4">
        <f t="shared" si="28"/>
        <v>44004</v>
      </c>
    </row>
    <row r="7186" spans="3:5" ht="13" x14ac:dyDescent="0.15">
      <c r="C7186" s="1" t="str">
        <f ca="1">IFERROR(INDIRECT(ADDRESS(MATCH(A7186,'contribution par jour-semaine'!A:A,0),MATCH(B7186,'contribution par jour-semaine'!$1:$1,0),4,1,"contribution par jour-semaine")),"")</f>
        <v/>
      </c>
      <c r="D7186" s="4" t="str">
        <f>VLOOKUP(A7186,predictions!A:B,2,FALSE)</f>
        <v>22/06/2020</v>
      </c>
      <c r="E7186" s="4">
        <f t="shared" si="28"/>
        <v>44004</v>
      </c>
    </row>
    <row r="7187" spans="3:5" ht="13" x14ac:dyDescent="0.15">
      <c r="C7187" s="1" t="str">
        <f ca="1">IFERROR(INDIRECT(ADDRESS(MATCH(A7187,'contribution par jour-semaine'!A:A,0),MATCH(B7187,'contribution par jour-semaine'!$1:$1,0),4,1,"contribution par jour-semaine")),"")</f>
        <v/>
      </c>
      <c r="D7187" s="4" t="str">
        <f>VLOOKUP(A7187,predictions!A:B,2,FALSE)</f>
        <v>22/06/2020</v>
      </c>
      <c r="E7187" s="4">
        <f t="shared" si="28"/>
        <v>44004</v>
      </c>
    </row>
    <row r="7188" spans="3:5" ht="13" x14ac:dyDescent="0.15">
      <c r="C7188" s="1" t="str">
        <f ca="1">IFERROR(INDIRECT(ADDRESS(MATCH(A7188,'contribution par jour-semaine'!A:A,0),MATCH(B7188,'contribution par jour-semaine'!$1:$1,0),4,1,"contribution par jour-semaine")),"")</f>
        <v/>
      </c>
      <c r="D7188" s="4" t="str">
        <f>VLOOKUP(A7188,predictions!A:B,2,FALSE)</f>
        <v>22/06/2020</v>
      </c>
      <c r="E7188" s="4">
        <f t="shared" si="28"/>
        <v>44004</v>
      </c>
    </row>
    <row r="7189" spans="3:5" ht="13" x14ac:dyDescent="0.15">
      <c r="C7189" s="1" t="str">
        <f ca="1">IFERROR(INDIRECT(ADDRESS(MATCH(A7189,'contribution par jour-semaine'!A:A,0),MATCH(B7189,'contribution par jour-semaine'!$1:$1,0),4,1,"contribution par jour-semaine")),"")</f>
        <v/>
      </c>
      <c r="D7189" s="4" t="str">
        <f>VLOOKUP(A7189,predictions!A:B,2,FALSE)</f>
        <v>22/06/2020</v>
      </c>
      <c r="E7189" s="4">
        <f t="shared" si="28"/>
        <v>44004</v>
      </c>
    </row>
    <row r="7190" spans="3:5" ht="13" x14ac:dyDescent="0.15">
      <c r="C7190" s="1" t="str">
        <f ca="1">IFERROR(INDIRECT(ADDRESS(MATCH(A7190,'contribution par jour-semaine'!A:A,0),MATCH(B7190,'contribution par jour-semaine'!$1:$1,0),4,1,"contribution par jour-semaine")),"")</f>
        <v/>
      </c>
      <c r="D7190" s="4" t="str">
        <f>VLOOKUP(A7190,predictions!A:B,2,FALSE)</f>
        <v>22/06/2020</v>
      </c>
      <c r="E7190" s="4">
        <f t="shared" si="28"/>
        <v>44004</v>
      </c>
    </row>
    <row r="7191" spans="3:5" ht="13" x14ac:dyDescent="0.15">
      <c r="C7191" s="1" t="str">
        <f ca="1">IFERROR(INDIRECT(ADDRESS(MATCH(A7191,'contribution par jour-semaine'!A:A,0),MATCH(B7191,'contribution par jour-semaine'!$1:$1,0),4,1,"contribution par jour-semaine")),"")</f>
        <v/>
      </c>
      <c r="D7191" s="4" t="str">
        <f>VLOOKUP(A7191,predictions!A:B,2,FALSE)</f>
        <v>22/06/2020</v>
      </c>
      <c r="E7191" s="4">
        <f t="shared" si="28"/>
        <v>44004</v>
      </c>
    </row>
    <row r="7192" spans="3:5" ht="13" x14ac:dyDescent="0.15">
      <c r="C7192" s="1" t="str">
        <f ca="1">IFERROR(INDIRECT(ADDRESS(MATCH(A7192,'contribution par jour-semaine'!A:A,0),MATCH(B7192,'contribution par jour-semaine'!$1:$1,0),4,1,"contribution par jour-semaine")),"")</f>
        <v/>
      </c>
      <c r="D7192" s="4" t="str">
        <f>VLOOKUP(A7192,predictions!A:B,2,FALSE)</f>
        <v>22/06/2020</v>
      </c>
      <c r="E7192" s="4">
        <f t="shared" si="28"/>
        <v>44004</v>
      </c>
    </row>
    <row r="7193" spans="3:5" ht="13" x14ac:dyDescent="0.15">
      <c r="C7193" s="1" t="str">
        <f ca="1">IFERROR(INDIRECT(ADDRESS(MATCH(A7193,'contribution par jour-semaine'!A:A,0),MATCH(B7193,'contribution par jour-semaine'!$1:$1,0),4,1,"contribution par jour-semaine")),"")</f>
        <v/>
      </c>
      <c r="D7193" s="4" t="str">
        <f>VLOOKUP(A7193,predictions!A:B,2,FALSE)</f>
        <v>22/06/2020</v>
      </c>
      <c r="E7193" s="4">
        <f t="shared" si="28"/>
        <v>44004</v>
      </c>
    </row>
    <row r="7194" spans="3:5" ht="13" x14ac:dyDescent="0.15">
      <c r="C7194" s="1" t="str">
        <f ca="1">IFERROR(INDIRECT(ADDRESS(MATCH(A7194,'contribution par jour-semaine'!A:A,0),MATCH(B7194,'contribution par jour-semaine'!$1:$1,0),4,1,"contribution par jour-semaine")),"")</f>
        <v/>
      </c>
      <c r="D7194" s="4" t="str">
        <f>VLOOKUP(A7194,predictions!A:B,2,FALSE)</f>
        <v>22/06/2020</v>
      </c>
      <c r="E7194" s="4">
        <f t="shared" si="28"/>
        <v>44004</v>
      </c>
    </row>
    <row r="7195" spans="3:5" ht="13" x14ac:dyDescent="0.15">
      <c r="C7195" s="1" t="str">
        <f ca="1">IFERROR(INDIRECT(ADDRESS(MATCH(A7195,'contribution par jour-semaine'!A:A,0),MATCH(B7195,'contribution par jour-semaine'!$1:$1,0),4,1,"contribution par jour-semaine")),"")</f>
        <v/>
      </c>
      <c r="D7195" s="4" t="str">
        <f>VLOOKUP(A7195,predictions!A:B,2,FALSE)</f>
        <v>22/06/2020</v>
      </c>
      <c r="E7195" s="4">
        <f t="shared" si="28"/>
        <v>44004</v>
      </c>
    </row>
    <row r="7196" spans="3:5" ht="13" x14ac:dyDescent="0.15">
      <c r="C7196" s="1" t="str">
        <f ca="1">IFERROR(INDIRECT(ADDRESS(MATCH(A7196,'contribution par jour-semaine'!A:A,0),MATCH(B7196,'contribution par jour-semaine'!$1:$1,0),4,1,"contribution par jour-semaine")),"")</f>
        <v/>
      </c>
      <c r="D7196" s="4" t="str">
        <f>VLOOKUP(A7196,predictions!A:B,2,FALSE)</f>
        <v>22/06/2020</v>
      </c>
      <c r="E7196" s="4">
        <f t="shared" si="28"/>
        <v>44004</v>
      </c>
    </row>
    <row r="7197" spans="3:5" ht="13" x14ac:dyDescent="0.15">
      <c r="C7197" s="1" t="str">
        <f ca="1">IFERROR(INDIRECT(ADDRESS(MATCH(A7197,'contribution par jour-semaine'!A:A,0),MATCH(B7197,'contribution par jour-semaine'!$1:$1,0),4,1,"contribution par jour-semaine")),"")</f>
        <v/>
      </c>
      <c r="D7197" s="4" t="str">
        <f>VLOOKUP(A7197,predictions!A:B,2,FALSE)</f>
        <v>22/06/2020</v>
      </c>
      <c r="E7197" s="4">
        <f t="shared" si="28"/>
        <v>44004</v>
      </c>
    </row>
    <row r="7198" spans="3:5" ht="13" x14ac:dyDescent="0.15">
      <c r="C7198" s="1" t="str">
        <f ca="1">IFERROR(INDIRECT(ADDRESS(MATCH(A7198,'contribution par jour-semaine'!A:A,0),MATCH(B7198,'contribution par jour-semaine'!$1:$1,0),4,1,"contribution par jour-semaine")),"")</f>
        <v/>
      </c>
      <c r="D7198" s="4" t="str">
        <f>VLOOKUP(A7198,predictions!A:B,2,FALSE)</f>
        <v>22/06/2020</v>
      </c>
      <c r="E7198" s="4">
        <f t="shared" si="28"/>
        <v>44004</v>
      </c>
    </row>
    <row r="7199" spans="3:5" ht="13" x14ac:dyDescent="0.15">
      <c r="C7199" s="1" t="str">
        <f ca="1">IFERROR(INDIRECT(ADDRESS(MATCH(A7199,'contribution par jour-semaine'!A:A,0),MATCH(B7199,'contribution par jour-semaine'!$1:$1,0),4,1,"contribution par jour-semaine")),"")</f>
        <v/>
      </c>
      <c r="D7199" s="4" t="str">
        <f>VLOOKUP(A7199,predictions!A:B,2,FALSE)</f>
        <v>22/06/2020</v>
      </c>
      <c r="E7199" s="4">
        <f t="shared" si="28"/>
        <v>44004</v>
      </c>
    </row>
    <row r="7200" spans="3:5" ht="13" x14ac:dyDescent="0.15">
      <c r="C7200" s="1" t="str">
        <f ca="1">IFERROR(INDIRECT(ADDRESS(MATCH(A7200,'contribution par jour-semaine'!A:A,0),MATCH(B7200,'contribution par jour-semaine'!$1:$1,0),4,1,"contribution par jour-semaine")),"")</f>
        <v/>
      </c>
      <c r="D7200" s="4" t="str">
        <f>VLOOKUP(A7200,predictions!A:B,2,FALSE)</f>
        <v>22/06/2020</v>
      </c>
      <c r="E7200" s="4">
        <f t="shared" si="28"/>
        <v>44004</v>
      </c>
    </row>
    <row r="7201" spans="3:5" ht="13" x14ac:dyDescent="0.15">
      <c r="C7201" s="1" t="str">
        <f ca="1">IFERROR(INDIRECT(ADDRESS(MATCH(A7201,'contribution par jour-semaine'!A:A,0),MATCH(B7201,'contribution par jour-semaine'!$1:$1,0),4,1,"contribution par jour-semaine")),"")</f>
        <v/>
      </c>
      <c r="D7201" s="4" t="str">
        <f>VLOOKUP(A7201,predictions!A:B,2,FALSE)</f>
        <v>22/06/2020</v>
      </c>
      <c r="E7201" s="4">
        <f t="shared" si="28"/>
        <v>44004</v>
      </c>
    </row>
    <row r="7202" spans="3:5" ht="13" x14ac:dyDescent="0.15">
      <c r="C7202" s="1" t="str">
        <f ca="1">IFERROR(INDIRECT(ADDRESS(MATCH(A7202,'contribution par jour-semaine'!A:A,0),MATCH(B7202,'contribution par jour-semaine'!$1:$1,0),4,1,"contribution par jour-semaine")),"")</f>
        <v/>
      </c>
      <c r="D7202" s="4" t="str">
        <f>VLOOKUP(A7202,predictions!A:B,2,FALSE)</f>
        <v>22/06/2020</v>
      </c>
      <c r="E7202" s="4">
        <f t="shared" si="28"/>
        <v>44004</v>
      </c>
    </row>
    <row r="7203" spans="3:5" ht="13" x14ac:dyDescent="0.15">
      <c r="C7203" s="1" t="str">
        <f ca="1">IFERROR(INDIRECT(ADDRESS(MATCH(A7203,'contribution par jour-semaine'!A:A,0),MATCH(B7203,'contribution par jour-semaine'!$1:$1,0),4,1,"contribution par jour-semaine")),"")</f>
        <v/>
      </c>
      <c r="D7203" s="4" t="str">
        <f>VLOOKUP(A7203,predictions!A:B,2,FALSE)</f>
        <v>22/06/2020</v>
      </c>
      <c r="E7203" s="4">
        <f t="shared" si="28"/>
        <v>44004</v>
      </c>
    </row>
    <row r="7204" spans="3:5" ht="13" x14ac:dyDescent="0.15">
      <c r="C7204" s="1" t="str">
        <f ca="1">IFERROR(INDIRECT(ADDRESS(MATCH(A7204,'contribution par jour-semaine'!A:A,0),MATCH(B7204,'contribution par jour-semaine'!$1:$1,0),4,1,"contribution par jour-semaine")),"")</f>
        <v/>
      </c>
      <c r="D7204" s="4" t="str">
        <f>VLOOKUP(A7204,predictions!A:B,2,FALSE)</f>
        <v>22/06/2020</v>
      </c>
      <c r="E7204" s="4">
        <f t="shared" si="28"/>
        <v>44004</v>
      </c>
    </row>
    <row r="7205" spans="3:5" ht="13" x14ac:dyDescent="0.15">
      <c r="C7205" s="1" t="str">
        <f ca="1">IFERROR(INDIRECT(ADDRESS(MATCH(A7205,'contribution par jour-semaine'!A:A,0),MATCH(B7205,'contribution par jour-semaine'!$1:$1,0),4,1,"contribution par jour-semaine")),"")</f>
        <v/>
      </c>
      <c r="D7205" s="4" t="str">
        <f>VLOOKUP(A7205,predictions!A:B,2,FALSE)</f>
        <v>22/06/2020</v>
      </c>
      <c r="E7205" s="4">
        <f t="shared" si="28"/>
        <v>44004</v>
      </c>
    </row>
    <row r="7206" spans="3:5" ht="13" x14ac:dyDescent="0.15">
      <c r="C7206" s="1" t="str">
        <f ca="1">IFERROR(INDIRECT(ADDRESS(MATCH(A7206,'contribution par jour-semaine'!A:A,0),MATCH(B7206,'contribution par jour-semaine'!$1:$1,0),4,1,"contribution par jour-semaine")),"")</f>
        <v/>
      </c>
      <c r="D7206" s="4" t="str">
        <f>VLOOKUP(A7206,predictions!A:B,2,FALSE)</f>
        <v>22/06/2020</v>
      </c>
      <c r="E7206" s="4">
        <f t="shared" si="28"/>
        <v>44004</v>
      </c>
    </row>
    <row r="7207" spans="3:5" ht="13" x14ac:dyDescent="0.15">
      <c r="C7207" s="1" t="str">
        <f ca="1">IFERROR(INDIRECT(ADDRESS(MATCH(A7207,'contribution par jour-semaine'!A:A,0),MATCH(B7207,'contribution par jour-semaine'!$1:$1,0),4,1,"contribution par jour-semaine")),"")</f>
        <v/>
      </c>
      <c r="D7207" s="4" t="str">
        <f>VLOOKUP(A7207,predictions!A:B,2,FALSE)</f>
        <v>22/06/2020</v>
      </c>
      <c r="E7207" s="4">
        <f t="shared" si="28"/>
        <v>44004</v>
      </c>
    </row>
    <row r="7208" spans="3:5" ht="13" x14ac:dyDescent="0.15">
      <c r="C7208" s="1" t="str">
        <f ca="1">IFERROR(INDIRECT(ADDRESS(MATCH(A7208,'contribution par jour-semaine'!A:A,0),MATCH(B7208,'contribution par jour-semaine'!$1:$1,0),4,1,"contribution par jour-semaine")),"")</f>
        <v/>
      </c>
      <c r="D7208" s="4" t="str">
        <f>VLOOKUP(A7208,predictions!A:B,2,FALSE)</f>
        <v>22/06/2020</v>
      </c>
      <c r="E7208" s="4">
        <f t="shared" si="28"/>
        <v>44004</v>
      </c>
    </row>
    <row r="7209" spans="3:5" ht="13" x14ac:dyDescent="0.15">
      <c r="C7209" s="1" t="str">
        <f ca="1">IFERROR(INDIRECT(ADDRESS(MATCH(A7209,'contribution par jour-semaine'!A:A,0),MATCH(B7209,'contribution par jour-semaine'!$1:$1,0),4,1,"contribution par jour-semaine")),"")</f>
        <v/>
      </c>
      <c r="D7209" s="4" t="str">
        <f>VLOOKUP(A7209,predictions!A:B,2,FALSE)</f>
        <v>22/06/2020</v>
      </c>
      <c r="E7209" s="4">
        <f t="shared" si="28"/>
        <v>44004</v>
      </c>
    </row>
    <row r="7210" spans="3:5" ht="13" x14ac:dyDescent="0.15">
      <c r="C7210" s="1" t="str">
        <f ca="1">IFERROR(INDIRECT(ADDRESS(MATCH(A7210,'contribution par jour-semaine'!A:A,0),MATCH(B7210,'contribution par jour-semaine'!$1:$1,0),4,1,"contribution par jour-semaine")),"")</f>
        <v/>
      </c>
      <c r="D7210" s="4" t="str">
        <f>VLOOKUP(A7210,predictions!A:B,2,FALSE)</f>
        <v>22/06/2020</v>
      </c>
      <c r="E7210" s="4">
        <f t="shared" si="28"/>
        <v>44004</v>
      </c>
    </row>
    <row r="7211" spans="3:5" ht="13" x14ac:dyDescent="0.15">
      <c r="C7211" s="1" t="str">
        <f ca="1">IFERROR(INDIRECT(ADDRESS(MATCH(A7211,'contribution par jour-semaine'!A:A,0),MATCH(B7211,'contribution par jour-semaine'!$1:$1,0),4,1,"contribution par jour-semaine")),"")</f>
        <v/>
      </c>
      <c r="D7211" s="4" t="str">
        <f>VLOOKUP(A7211,predictions!A:B,2,FALSE)</f>
        <v>22/06/2020</v>
      </c>
      <c r="E7211" s="4">
        <f t="shared" si="28"/>
        <v>44004</v>
      </c>
    </row>
    <row r="7212" spans="3:5" ht="13" x14ac:dyDescent="0.15">
      <c r="C7212" s="1" t="str">
        <f ca="1">IFERROR(INDIRECT(ADDRESS(MATCH(A7212,'contribution par jour-semaine'!A:A,0),MATCH(B7212,'contribution par jour-semaine'!$1:$1,0),4,1,"contribution par jour-semaine")),"")</f>
        <v/>
      </c>
      <c r="D7212" s="4" t="str">
        <f>VLOOKUP(A7212,predictions!A:B,2,FALSE)</f>
        <v>22/06/2020</v>
      </c>
      <c r="E7212" s="4">
        <f t="shared" si="28"/>
        <v>44004</v>
      </c>
    </row>
    <row r="7213" spans="3:5" ht="13" x14ac:dyDescent="0.15">
      <c r="C7213" s="1" t="str">
        <f ca="1">IFERROR(INDIRECT(ADDRESS(MATCH(A7213,'contribution par jour-semaine'!A:A,0),MATCH(B7213,'contribution par jour-semaine'!$1:$1,0),4,1,"contribution par jour-semaine")),"")</f>
        <v/>
      </c>
      <c r="D7213" s="4" t="str">
        <f>VLOOKUP(A7213,predictions!A:B,2,FALSE)</f>
        <v>22/06/2020</v>
      </c>
      <c r="E7213" s="4">
        <f t="shared" si="28"/>
        <v>44004</v>
      </c>
    </row>
    <row r="7214" spans="3:5" ht="13" x14ac:dyDescent="0.15">
      <c r="C7214" s="1" t="str">
        <f ca="1">IFERROR(INDIRECT(ADDRESS(MATCH(A7214,'contribution par jour-semaine'!A:A,0),MATCH(B7214,'contribution par jour-semaine'!$1:$1,0),4,1,"contribution par jour-semaine")),"")</f>
        <v/>
      </c>
      <c r="D7214" s="4" t="str">
        <f>VLOOKUP(A7214,predictions!A:B,2,FALSE)</f>
        <v>22/06/2020</v>
      </c>
      <c r="E7214" s="4">
        <f t="shared" si="28"/>
        <v>44004</v>
      </c>
    </row>
    <row r="7215" spans="3:5" ht="13" x14ac:dyDescent="0.15">
      <c r="C7215" s="1" t="str">
        <f ca="1">IFERROR(INDIRECT(ADDRESS(MATCH(A7215,'contribution par jour-semaine'!A:A,0),MATCH(B7215,'contribution par jour-semaine'!$1:$1,0),4,1,"contribution par jour-semaine")),"")</f>
        <v/>
      </c>
      <c r="D7215" s="4" t="str">
        <f>VLOOKUP(A7215,predictions!A:B,2,FALSE)</f>
        <v>22/06/2020</v>
      </c>
      <c r="E7215" s="4">
        <f t="shared" si="28"/>
        <v>44004</v>
      </c>
    </row>
    <row r="7216" spans="3:5" ht="13" x14ac:dyDescent="0.15">
      <c r="C7216" s="1" t="str">
        <f ca="1">IFERROR(INDIRECT(ADDRESS(MATCH(A7216,'contribution par jour-semaine'!A:A,0),MATCH(B7216,'contribution par jour-semaine'!$1:$1,0),4,1,"contribution par jour-semaine")),"")</f>
        <v/>
      </c>
      <c r="D7216" s="4" t="str">
        <f>VLOOKUP(A7216,predictions!A:B,2,FALSE)</f>
        <v>22/06/2020</v>
      </c>
      <c r="E7216" s="4">
        <f t="shared" si="28"/>
        <v>44004</v>
      </c>
    </row>
    <row r="7217" spans="3:5" ht="13" x14ac:dyDescent="0.15">
      <c r="C7217" s="1" t="str">
        <f ca="1">IFERROR(INDIRECT(ADDRESS(MATCH(A7217,'contribution par jour-semaine'!A:A,0),MATCH(B7217,'contribution par jour-semaine'!$1:$1,0),4,1,"contribution par jour-semaine")),"")</f>
        <v/>
      </c>
      <c r="D7217" s="4" t="str">
        <f>VLOOKUP(A7217,predictions!A:B,2,FALSE)</f>
        <v>22/06/2020</v>
      </c>
      <c r="E7217" s="4">
        <f t="shared" si="28"/>
        <v>44004</v>
      </c>
    </row>
    <row r="7218" spans="3:5" ht="13" x14ac:dyDescent="0.15">
      <c r="C7218" s="1" t="str">
        <f ca="1">IFERROR(INDIRECT(ADDRESS(MATCH(A7218,'contribution par jour-semaine'!A:A,0),MATCH(B7218,'contribution par jour-semaine'!$1:$1,0),4,1,"contribution par jour-semaine")),"")</f>
        <v/>
      </c>
      <c r="D7218" s="4" t="str">
        <f>VLOOKUP(A7218,predictions!A:B,2,FALSE)</f>
        <v>22/06/2020</v>
      </c>
      <c r="E7218" s="4">
        <f t="shared" si="28"/>
        <v>44004</v>
      </c>
    </row>
    <row r="7219" spans="3:5" ht="13" x14ac:dyDescent="0.15">
      <c r="C7219" s="1" t="str">
        <f ca="1">IFERROR(INDIRECT(ADDRESS(MATCH(A7219,'contribution par jour-semaine'!A:A,0),MATCH(B7219,'contribution par jour-semaine'!$1:$1,0),4,1,"contribution par jour-semaine")),"")</f>
        <v/>
      </c>
      <c r="D7219" s="4" t="str">
        <f>VLOOKUP(A7219,predictions!A:B,2,FALSE)</f>
        <v>22/06/2020</v>
      </c>
      <c r="E7219" s="4">
        <f t="shared" si="28"/>
        <v>44004</v>
      </c>
    </row>
    <row r="7220" spans="3:5" ht="13" x14ac:dyDescent="0.15">
      <c r="C7220" s="1" t="str">
        <f ca="1">IFERROR(INDIRECT(ADDRESS(MATCH(A7220,'contribution par jour-semaine'!A:A,0),MATCH(B7220,'contribution par jour-semaine'!$1:$1,0),4,1,"contribution par jour-semaine")),"")</f>
        <v/>
      </c>
      <c r="D7220" s="4" t="str">
        <f>VLOOKUP(A7220,predictions!A:B,2,FALSE)</f>
        <v>22/06/2020</v>
      </c>
      <c r="E7220" s="4">
        <f t="shared" si="28"/>
        <v>44004</v>
      </c>
    </row>
    <row r="7221" spans="3:5" ht="13" x14ac:dyDescent="0.15">
      <c r="C7221" s="1" t="str">
        <f ca="1">IFERROR(INDIRECT(ADDRESS(MATCH(A7221,'contribution par jour-semaine'!A:A,0),MATCH(B7221,'contribution par jour-semaine'!$1:$1,0),4,1,"contribution par jour-semaine")),"")</f>
        <v/>
      </c>
      <c r="D7221" s="4" t="str">
        <f>VLOOKUP(A7221,predictions!A:B,2,FALSE)</f>
        <v>22/06/2020</v>
      </c>
      <c r="E7221" s="4">
        <f t="shared" si="28"/>
        <v>44004</v>
      </c>
    </row>
    <row r="7222" spans="3:5" ht="13" x14ac:dyDescent="0.15">
      <c r="C7222" s="1" t="str">
        <f ca="1">IFERROR(INDIRECT(ADDRESS(MATCH(A7222,'contribution par jour-semaine'!A:A,0),MATCH(B7222,'contribution par jour-semaine'!$1:$1,0),4,1,"contribution par jour-semaine")),"")</f>
        <v/>
      </c>
      <c r="D7222" s="4" t="str">
        <f>VLOOKUP(A7222,predictions!A:B,2,FALSE)</f>
        <v>22/06/2020</v>
      </c>
      <c r="E7222" s="4">
        <f t="shared" si="28"/>
        <v>44004</v>
      </c>
    </row>
    <row r="7223" spans="3:5" ht="13" x14ac:dyDescent="0.15">
      <c r="C7223" s="1" t="str">
        <f ca="1">IFERROR(INDIRECT(ADDRESS(MATCH(A7223,'contribution par jour-semaine'!A:A,0),MATCH(B7223,'contribution par jour-semaine'!$1:$1,0),4,1,"contribution par jour-semaine")),"")</f>
        <v/>
      </c>
      <c r="D7223" s="4" t="str">
        <f>VLOOKUP(A7223,predictions!A:B,2,FALSE)</f>
        <v>22/06/2020</v>
      </c>
      <c r="E7223" s="4">
        <f t="shared" si="28"/>
        <v>44004</v>
      </c>
    </row>
    <row r="7224" spans="3:5" ht="13" x14ac:dyDescent="0.15">
      <c r="C7224" s="1" t="str">
        <f ca="1">IFERROR(INDIRECT(ADDRESS(MATCH(A7224,'contribution par jour-semaine'!A:A,0),MATCH(B7224,'contribution par jour-semaine'!$1:$1,0),4,1,"contribution par jour-semaine")),"")</f>
        <v/>
      </c>
      <c r="D7224" s="4" t="str">
        <f>VLOOKUP(A7224,predictions!A:B,2,FALSE)</f>
        <v>22/06/2020</v>
      </c>
      <c r="E7224" s="4">
        <f t="shared" si="28"/>
        <v>44004</v>
      </c>
    </row>
    <row r="7225" spans="3:5" ht="13" x14ac:dyDescent="0.15">
      <c r="C7225" s="1" t="str">
        <f ca="1">IFERROR(INDIRECT(ADDRESS(MATCH(A7225,'contribution par jour-semaine'!A:A,0),MATCH(B7225,'contribution par jour-semaine'!$1:$1,0),4,1,"contribution par jour-semaine")),"")</f>
        <v/>
      </c>
      <c r="D7225" s="4" t="str">
        <f>VLOOKUP(A7225,predictions!A:B,2,FALSE)</f>
        <v>22/06/2020</v>
      </c>
      <c r="E7225" s="4">
        <f t="shared" si="28"/>
        <v>44004</v>
      </c>
    </row>
    <row r="7226" spans="3:5" ht="13" x14ac:dyDescent="0.15">
      <c r="C7226" s="1" t="str">
        <f ca="1">IFERROR(INDIRECT(ADDRESS(MATCH(A7226,'contribution par jour-semaine'!A:A,0),MATCH(B7226,'contribution par jour-semaine'!$1:$1,0),4,1,"contribution par jour-semaine")),"")</f>
        <v/>
      </c>
      <c r="D7226" s="4" t="str">
        <f>VLOOKUP(A7226,predictions!A:B,2,FALSE)</f>
        <v>22/06/2020</v>
      </c>
      <c r="E7226" s="4">
        <f t="shared" si="28"/>
        <v>44004</v>
      </c>
    </row>
    <row r="7227" spans="3:5" ht="13" x14ac:dyDescent="0.15">
      <c r="C7227" s="1" t="str">
        <f ca="1">IFERROR(INDIRECT(ADDRESS(MATCH(A7227,'contribution par jour-semaine'!A:A,0),MATCH(B7227,'contribution par jour-semaine'!$1:$1,0),4,1,"contribution par jour-semaine")),"")</f>
        <v/>
      </c>
      <c r="D7227" s="4" t="str">
        <f>VLOOKUP(A7227,predictions!A:B,2,FALSE)</f>
        <v>22/06/2020</v>
      </c>
      <c r="E7227" s="4">
        <f t="shared" si="28"/>
        <v>44004</v>
      </c>
    </row>
    <row r="7228" spans="3:5" ht="13" x14ac:dyDescent="0.15">
      <c r="C7228" s="1" t="str">
        <f ca="1">IFERROR(INDIRECT(ADDRESS(MATCH(A7228,'contribution par jour-semaine'!A:A,0),MATCH(B7228,'contribution par jour-semaine'!$1:$1,0),4,1,"contribution par jour-semaine")),"")</f>
        <v/>
      </c>
      <c r="D7228" s="4" t="str">
        <f>VLOOKUP(A7228,predictions!A:B,2,FALSE)</f>
        <v>22/06/2020</v>
      </c>
      <c r="E7228" s="4">
        <f t="shared" si="28"/>
        <v>44004</v>
      </c>
    </row>
    <row r="7229" spans="3:5" ht="13" x14ac:dyDescent="0.15">
      <c r="C7229" s="1" t="str">
        <f ca="1">IFERROR(INDIRECT(ADDRESS(MATCH(A7229,'contribution par jour-semaine'!A:A,0),MATCH(B7229,'contribution par jour-semaine'!$1:$1,0),4,1,"contribution par jour-semaine")),"")</f>
        <v/>
      </c>
      <c r="D7229" s="4" t="str">
        <f>VLOOKUP(A7229,predictions!A:B,2,FALSE)</f>
        <v>22/06/2020</v>
      </c>
      <c r="E7229" s="4">
        <f t="shared" si="28"/>
        <v>44004</v>
      </c>
    </row>
    <row r="7230" spans="3:5" ht="13" x14ac:dyDescent="0.15">
      <c r="C7230" s="1" t="str">
        <f ca="1">IFERROR(INDIRECT(ADDRESS(MATCH(A7230,'contribution par jour-semaine'!A:A,0),MATCH(B7230,'contribution par jour-semaine'!$1:$1,0),4,1,"contribution par jour-semaine")),"")</f>
        <v/>
      </c>
      <c r="D7230" s="4" t="str">
        <f>VLOOKUP(A7230,predictions!A:B,2,FALSE)</f>
        <v>22/06/2020</v>
      </c>
      <c r="E7230" s="4">
        <f t="shared" si="28"/>
        <v>44004</v>
      </c>
    </row>
    <row r="7231" spans="3:5" ht="13" x14ac:dyDescent="0.15">
      <c r="C7231" s="1" t="str">
        <f ca="1">IFERROR(INDIRECT(ADDRESS(MATCH(A7231,'contribution par jour-semaine'!A:A,0),MATCH(B7231,'contribution par jour-semaine'!$1:$1,0),4,1,"contribution par jour-semaine")),"")</f>
        <v/>
      </c>
      <c r="D7231" s="4" t="str">
        <f>VLOOKUP(A7231,predictions!A:B,2,FALSE)</f>
        <v>22/06/2020</v>
      </c>
      <c r="E7231" s="4">
        <f t="shared" si="28"/>
        <v>44004</v>
      </c>
    </row>
    <row r="7232" spans="3:5" ht="13" x14ac:dyDescent="0.15">
      <c r="C7232" s="1" t="str">
        <f ca="1">IFERROR(INDIRECT(ADDRESS(MATCH(A7232,'contribution par jour-semaine'!A:A,0),MATCH(B7232,'contribution par jour-semaine'!$1:$1,0),4,1,"contribution par jour-semaine")),"")</f>
        <v/>
      </c>
      <c r="D7232" s="4" t="str">
        <f>VLOOKUP(A7232,predictions!A:B,2,FALSE)</f>
        <v>22/06/2020</v>
      </c>
      <c r="E7232" s="4">
        <f t="shared" si="28"/>
        <v>44004</v>
      </c>
    </row>
    <row r="7233" spans="3:5" ht="13" x14ac:dyDescent="0.15">
      <c r="C7233" s="1" t="str">
        <f ca="1">IFERROR(INDIRECT(ADDRESS(MATCH(A7233,'contribution par jour-semaine'!A:A,0),MATCH(B7233,'contribution par jour-semaine'!$1:$1,0),4,1,"contribution par jour-semaine")),"")</f>
        <v/>
      </c>
      <c r="D7233" s="4" t="str">
        <f>VLOOKUP(A7233,predictions!A:B,2,FALSE)</f>
        <v>22/06/2020</v>
      </c>
      <c r="E7233" s="4">
        <f t="shared" si="28"/>
        <v>44004</v>
      </c>
    </row>
    <row r="7234" spans="3:5" ht="13" x14ac:dyDescent="0.15">
      <c r="C7234" s="1" t="str">
        <f ca="1">IFERROR(INDIRECT(ADDRESS(MATCH(A7234,'contribution par jour-semaine'!A:A,0),MATCH(B7234,'contribution par jour-semaine'!$1:$1,0),4,1,"contribution par jour-semaine")),"")</f>
        <v/>
      </c>
      <c r="D7234" s="4" t="str">
        <f>VLOOKUP(A7234,predictions!A:B,2,FALSE)</f>
        <v>22/06/2020</v>
      </c>
      <c r="E7234" s="4">
        <f t="shared" si="28"/>
        <v>44004</v>
      </c>
    </row>
    <row r="7235" spans="3:5" ht="13" x14ac:dyDescent="0.15">
      <c r="C7235" s="1" t="str">
        <f ca="1">IFERROR(INDIRECT(ADDRESS(MATCH(A7235,'contribution par jour-semaine'!A:A,0),MATCH(B7235,'contribution par jour-semaine'!$1:$1,0),4,1,"contribution par jour-semaine")),"")</f>
        <v/>
      </c>
      <c r="D7235" s="4" t="str">
        <f>VLOOKUP(A7235,predictions!A:B,2,FALSE)</f>
        <v>22/06/2020</v>
      </c>
      <c r="E7235" s="4">
        <f t="shared" si="28"/>
        <v>44004</v>
      </c>
    </row>
    <row r="7236" spans="3:5" ht="13" x14ac:dyDescent="0.15">
      <c r="C7236" s="1" t="str">
        <f ca="1">IFERROR(INDIRECT(ADDRESS(MATCH(A7236,'contribution par jour-semaine'!A:A,0),MATCH(B7236,'contribution par jour-semaine'!$1:$1,0),4,1,"contribution par jour-semaine")),"")</f>
        <v/>
      </c>
      <c r="D7236" s="4" t="str">
        <f>VLOOKUP(A7236,predictions!A:B,2,FALSE)</f>
        <v>22/06/2020</v>
      </c>
      <c r="E7236" s="4">
        <f t="shared" si="28"/>
        <v>44004</v>
      </c>
    </row>
    <row r="7237" spans="3:5" ht="13" x14ac:dyDescent="0.15">
      <c r="C7237" s="1" t="str">
        <f ca="1">IFERROR(INDIRECT(ADDRESS(MATCH(A7237,'contribution par jour-semaine'!A:A,0),MATCH(B7237,'contribution par jour-semaine'!$1:$1,0),4,1,"contribution par jour-semaine")),"")</f>
        <v/>
      </c>
      <c r="D7237" s="4" t="str">
        <f>VLOOKUP(A7237,predictions!A:B,2,FALSE)</f>
        <v>22/06/2020</v>
      </c>
      <c r="E7237" s="4">
        <f t="shared" si="28"/>
        <v>44004</v>
      </c>
    </row>
    <row r="7238" spans="3:5" ht="13" x14ac:dyDescent="0.15">
      <c r="C7238" s="1" t="str">
        <f ca="1">IFERROR(INDIRECT(ADDRESS(MATCH(A7238,'contribution par jour-semaine'!A:A,0),MATCH(B7238,'contribution par jour-semaine'!$1:$1,0),4,1,"contribution par jour-semaine")),"")</f>
        <v/>
      </c>
      <c r="D7238" s="4" t="str">
        <f>VLOOKUP(A7238,predictions!A:B,2,FALSE)</f>
        <v>22/06/2020</v>
      </c>
      <c r="E7238" s="4">
        <f t="shared" si="28"/>
        <v>44004</v>
      </c>
    </row>
    <row r="7239" spans="3:5" ht="13" x14ac:dyDescent="0.15">
      <c r="C7239" s="1" t="str">
        <f ca="1">IFERROR(INDIRECT(ADDRESS(MATCH(A7239,'contribution par jour-semaine'!A:A,0),MATCH(B7239,'contribution par jour-semaine'!$1:$1,0),4,1,"contribution par jour-semaine")),"")</f>
        <v/>
      </c>
      <c r="D7239" s="4" t="str">
        <f>VLOOKUP(A7239,predictions!A:B,2,FALSE)</f>
        <v>22/06/2020</v>
      </c>
      <c r="E7239" s="4">
        <f t="shared" si="28"/>
        <v>44004</v>
      </c>
    </row>
    <row r="7240" spans="3:5" ht="13" x14ac:dyDescent="0.15">
      <c r="C7240" s="1" t="str">
        <f ca="1">IFERROR(INDIRECT(ADDRESS(MATCH(A7240,'contribution par jour-semaine'!A:A,0),MATCH(B7240,'contribution par jour-semaine'!$1:$1,0),4,1,"contribution par jour-semaine")),"")</f>
        <v/>
      </c>
      <c r="D7240" s="4" t="str">
        <f>VLOOKUP(A7240,predictions!A:B,2,FALSE)</f>
        <v>22/06/2020</v>
      </c>
      <c r="E7240" s="4">
        <f t="shared" si="28"/>
        <v>44004</v>
      </c>
    </row>
    <row r="7241" spans="3:5" ht="13" x14ac:dyDescent="0.15">
      <c r="C7241" s="1" t="str">
        <f ca="1">IFERROR(INDIRECT(ADDRESS(MATCH(A7241,'contribution par jour-semaine'!A:A,0),MATCH(B7241,'contribution par jour-semaine'!$1:$1,0),4,1,"contribution par jour-semaine")),"")</f>
        <v/>
      </c>
      <c r="D7241" s="4" t="str">
        <f>VLOOKUP(A7241,predictions!A:B,2,FALSE)</f>
        <v>22/06/2020</v>
      </c>
      <c r="E7241" s="4">
        <f t="shared" si="28"/>
        <v>44004</v>
      </c>
    </row>
    <row r="7242" spans="3:5" ht="13" x14ac:dyDescent="0.15">
      <c r="C7242" s="1" t="str">
        <f ca="1">IFERROR(INDIRECT(ADDRESS(MATCH(A7242,'contribution par jour-semaine'!A:A,0),MATCH(B7242,'contribution par jour-semaine'!$1:$1,0),4,1,"contribution par jour-semaine")),"")</f>
        <v/>
      </c>
      <c r="D7242" s="4" t="str">
        <f>VLOOKUP(A7242,predictions!A:B,2,FALSE)</f>
        <v>22/06/2020</v>
      </c>
      <c r="E7242" s="4">
        <f t="shared" si="28"/>
        <v>44004</v>
      </c>
    </row>
    <row r="7243" spans="3:5" ht="13" x14ac:dyDescent="0.15">
      <c r="C7243" s="1" t="str">
        <f ca="1">IFERROR(INDIRECT(ADDRESS(MATCH(A7243,'contribution par jour-semaine'!A:A,0),MATCH(B7243,'contribution par jour-semaine'!$1:$1,0),4,1,"contribution par jour-semaine")),"")</f>
        <v/>
      </c>
      <c r="D7243" s="4" t="str">
        <f>VLOOKUP(A7243,predictions!A:B,2,FALSE)</f>
        <v>22/06/2020</v>
      </c>
      <c r="E7243" s="4">
        <f t="shared" si="28"/>
        <v>44004</v>
      </c>
    </row>
    <row r="7244" spans="3:5" ht="13" x14ac:dyDescent="0.15">
      <c r="C7244" s="1" t="str">
        <f ca="1">IFERROR(INDIRECT(ADDRESS(MATCH(A7244,'contribution par jour-semaine'!A:A,0),MATCH(B7244,'contribution par jour-semaine'!$1:$1,0),4,1,"contribution par jour-semaine")),"")</f>
        <v/>
      </c>
      <c r="D7244" s="4" t="str">
        <f>VLOOKUP(A7244,predictions!A:B,2,FALSE)</f>
        <v>22/06/2020</v>
      </c>
      <c r="E7244" s="4">
        <f t="shared" si="28"/>
        <v>44004</v>
      </c>
    </row>
    <row r="7245" spans="3:5" ht="13" x14ac:dyDescent="0.15">
      <c r="C7245" s="1" t="str">
        <f ca="1">IFERROR(INDIRECT(ADDRESS(MATCH(A7245,'contribution par jour-semaine'!A:A,0),MATCH(B7245,'contribution par jour-semaine'!$1:$1,0),4,1,"contribution par jour-semaine")),"")</f>
        <v/>
      </c>
      <c r="D7245" s="4" t="str">
        <f>VLOOKUP(A7245,predictions!A:B,2,FALSE)</f>
        <v>22/06/2020</v>
      </c>
      <c r="E7245" s="4">
        <f t="shared" si="28"/>
        <v>44004</v>
      </c>
    </row>
    <row r="7246" spans="3:5" ht="13" x14ac:dyDescent="0.15">
      <c r="C7246" s="1" t="str">
        <f ca="1">IFERROR(INDIRECT(ADDRESS(MATCH(A7246,'contribution par jour-semaine'!A:A,0),MATCH(B7246,'contribution par jour-semaine'!$1:$1,0),4,1,"contribution par jour-semaine")),"")</f>
        <v/>
      </c>
      <c r="D7246" s="4" t="str">
        <f>VLOOKUP(A7246,predictions!A:B,2,FALSE)</f>
        <v>22/06/2020</v>
      </c>
      <c r="E7246" s="4">
        <f t="shared" si="28"/>
        <v>44004</v>
      </c>
    </row>
    <row r="7247" spans="3:5" ht="13" x14ac:dyDescent="0.15">
      <c r="C7247" s="1" t="str">
        <f ca="1">IFERROR(INDIRECT(ADDRESS(MATCH(A7247,'contribution par jour-semaine'!A:A,0),MATCH(B7247,'contribution par jour-semaine'!$1:$1,0),4,1,"contribution par jour-semaine")),"")</f>
        <v/>
      </c>
      <c r="D7247" s="4" t="str">
        <f>VLOOKUP(A7247,predictions!A:B,2,FALSE)</f>
        <v>22/06/2020</v>
      </c>
      <c r="E7247" s="4">
        <f t="shared" si="28"/>
        <v>44004</v>
      </c>
    </row>
    <row r="7248" spans="3:5" ht="13" x14ac:dyDescent="0.15">
      <c r="C7248" s="1" t="str">
        <f ca="1">IFERROR(INDIRECT(ADDRESS(MATCH(A7248,'contribution par jour-semaine'!A:A,0),MATCH(B7248,'contribution par jour-semaine'!$1:$1,0),4,1,"contribution par jour-semaine")),"")</f>
        <v/>
      </c>
      <c r="D7248" s="4" t="str">
        <f>VLOOKUP(A7248,predictions!A:B,2,FALSE)</f>
        <v>22/06/2020</v>
      </c>
      <c r="E7248" s="4">
        <f t="shared" si="28"/>
        <v>44004</v>
      </c>
    </row>
    <row r="7249" spans="3:5" ht="13" x14ac:dyDescent="0.15">
      <c r="C7249" s="1" t="str">
        <f ca="1">IFERROR(INDIRECT(ADDRESS(MATCH(A7249,'contribution par jour-semaine'!A:A,0),MATCH(B7249,'contribution par jour-semaine'!$1:$1,0),4,1,"contribution par jour-semaine")),"")</f>
        <v/>
      </c>
      <c r="D7249" s="4" t="str">
        <f>VLOOKUP(A7249,predictions!A:B,2,FALSE)</f>
        <v>22/06/2020</v>
      </c>
      <c r="E7249" s="4">
        <f t="shared" si="28"/>
        <v>44004</v>
      </c>
    </row>
    <row r="7250" spans="3:5" ht="13" x14ac:dyDescent="0.15">
      <c r="C7250" s="1" t="str">
        <f ca="1">IFERROR(INDIRECT(ADDRESS(MATCH(A7250,'contribution par jour-semaine'!A:A,0),MATCH(B7250,'contribution par jour-semaine'!$1:$1,0),4,1,"contribution par jour-semaine")),"")</f>
        <v/>
      </c>
      <c r="D7250" s="4" t="str">
        <f>VLOOKUP(A7250,predictions!A:B,2,FALSE)</f>
        <v>22/06/2020</v>
      </c>
      <c r="E7250" s="4">
        <f t="shared" si="28"/>
        <v>44004</v>
      </c>
    </row>
    <row r="7251" spans="3:5" ht="13" x14ac:dyDescent="0.15">
      <c r="C7251" s="1" t="str">
        <f ca="1">IFERROR(INDIRECT(ADDRESS(MATCH(A7251,'contribution par jour-semaine'!A:A,0),MATCH(B7251,'contribution par jour-semaine'!$1:$1,0),4,1,"contribution par jour-semaine")),"")</f>
        <v/>
      </c>
      <c r="D7251" s="4" t="str">
        <f>VLOOKUP(A7251,predictions!A:B,2,FALSE)</f>
        <v>22/06/2020</v>
      </c>
      <c r="E7251" s="4">
        <f t="shared" si="28"/>
        <v>44004</v>
      </c>
    </row>
    <row r="7252" spans="3:5" ht="13" x14ac:dyDescent="0.15">
      <c r="C7252" s="1" t="str">
        <f ca="1">IFERROR(INDIRECT(ADDRESS(MATCH(A7252,'contribution par jour-semaine'!A:A,0),MATCH(B7252,'contribution par jour-semaine'!$1:$1,0),4,1,"contribution par jour-semaine")),"")</f>
        <v/>
      </c>
      <c r="D7252" s="4" t="str">
        <f>VLOOKUP(A7252,predictions!A:B,2,FALSE)</f>
        <v>22/06/2020</v>
      </c>
      <c r="E7252" s="4">
        <f t="shared" si="28"/>
        <v>44004</v>
      </c>
    </row>
    <row r="7253" spans="3:5" ht="13" x14ac:dyDescent="0.15">
      <c r="C7253" s="1" t="str">
        <f ca="1">IFERROR(INDIRECT(ADDRESS(MATCH(A7253,'contribution par jour-semaine'!A:A,0),MATCH(B7253,'contribution par jour-semaine'!$1:$1,0),4,1,"contribution par jour-semaine")),"")</f>
        <v/>
      </c>
      <c r="D7253" s="4" t="str">
        <f>VLOOKUP(A7253,predictions!A:B,2,FALSE)</f>
        <v>22/06/2020</v>
      </c>
      <c r="E7253" s="4">
        <f t="shared" si="28"/>
        <v>44004</v>
      </c>
    </row>
    <row r="7254" spans="3:5" ht="13" x14ac:dyDescent="0.15">
      <c r="C7254" s="1" t="str">
        <f ca="1">IFERROR(INDIRECT(ADDRESS(MATCH(A7254,'contribution par jour-semaine'!A:A,0),MATCH(B7254,'contribution par jour-semaine'!$1:$1,0),4,1,"contribution par jour-semaine")),"")</f>
        <v/>
      </c>
      <c r="D7254" s="4" t="str">
        <f>VLOOKUP(A7254,predictions!A:B,2,FALSE)</f>
        <v>22/06/2020</v>
      </c>
      <c r="E7254" s="4">
        <f t="shared" si="28"/>
        <v>44004</v>
      </c>
    </row>
    <row r="7255" spans="3:5" ht="13" x14ac:dyDescent="0.15">
      <c r="C7255" s="1" t="str">
        <f ca="1">IFERROR(INDIRECT(ADDRESS(MATCH(A7255,'contribution par jour-semaine'!A:A,0),MATCH(B7255,'contribution par jour-semaine'!$1:$1,0),4,1,"contribution par jour-semaine")),"")</f>
        <v/>
      </c>
      <c r="D7255" s="4" t="str">
        <f>VLOOKUP(A7255,predictions!A:B,2,FALSE)</f>
        <v>22/06/2020</v>
      </c>
      <c r="E7255" s="4">
        <f t="shared" si="28"/>
        <v>44004</v>
      </c>
    </row>
    <row r="7256" spans="3:5" ht="13" x14ac:dyDescent="0.15">
      <c r="C7256" s="1" t="str">
        <f ca="1">IFERROR(INDIRECT(ADDRESS(MATCH(A7256,'contribution par jour-semaine'!A:A,0),MATCH(B7256,'contribution par jour-semaine'!$1:$1,0),4,1,"contribution par jour-semaine")),"")</f>
        <v/>
      </c>
      <c r="D7256" s="4" t="str">
        <f>VLOOKUP(A7256,predictions!A:B,2,FALSE)</f>
        <v>22/06/2020</v>
      </c>
      <c r="E7256" s="4">
        <f t="shared" si="28"/>
        <v>44004</v>
      </c>
    </row>
    <row r="7257" spans="3:5" ht="13" x14ac:dyDescent="0.15">
      <c r="C7257" s="1" t="str">
        <f ca="1">IFERROR(INDIRECT(ADDRESS(MATCH(A7257,'contribution par jour-semaine'!A:A,0),MATCH(B7257,'contribution par jour-semaine'!$1:$1,0),4,1,"contribution par jour-semaine")),"")</f>
        <v/>
      </c>
      <c r="D7257" s="4" t="str">
        <f>VLOOKUP(A7257,predictions!A:B,2,FALSE)</f>
        <v>22/06/2020</v>
      </c>
      <c r="E7257" s="4">
        <f t="shared" si="28"/>
        <v>44004</v>
      </c>
    </row>
    <row r="7258" spans="3:5" ht="13" x14ac:dyDescent="0.15">
      <c r="C7258" s="1" t="str">
        <f ca="1">IFERROR(INDIRECT(ADDRESS(MATCH(A7258,'contribution par jour-semaine'!A:A,0),MATCH(B7258,'contribution par jour-semaine'!$1:$1,0),4,1,"contribution par jour-semaine")),"")</f>
        <v/>
      </c>
      <c r="D7258" s="4" t="str">
        <f>VLOOKUP(A7258,predictions!A:B,2,FALSE)</f>
        <v>22/06/2020</v>
      </c>
      <c r="E7258" s="4">
        <f t="shared" si="28"/>
        <v>44004</v>
      </c>
    </row>
    <row r="7259" spans="3:5" ht="13" x14ac:dyDescent="0.15">
      <c r="C7259" s="1" t="str">
        <f ca="1">IFERROR(INDIRECT(ADDRESS(MATCH(A7259,'contribution par jour-semaine'!A:A,0),MATCH(B7259,'contribution par jour-semaine'!$1:$1,0),4,1,"contribution par jour-semaine")),"")</f>
        <v/>
      </c>
      <c r="D7259" s="4" t="str">
        <f>VLOOKUP(A7259,predictions!A:B,2,FALSE)</f>
        <v>22/06/2020</v>
      </c>
      <c r="E7259" s="4">
        <f t="shared" si="28"/>
        <v>44004</v>
      </c>
    </row>
    <row r="7260" spans="3:5" ht="13" x14ac:dyDescent="0.15">
      <c r="C7260" s="1" t="str">
        <f ca="1">IFERROR(INDIRECT(ADDRESS(MATCH(A7260,'contribution par jour-semaine'!A:A,0),MATCH(B7260,'contribution par jour-semaine'!$1:$1,0),4,1,"contribution par jour-semaine")),"")</f>
        <v/>
      </c>
      <c r="D7260" s="4" t="str">
        <f>VLOOKUP(A7260,predictions!A:B,2,FALSE)</f>
        <v>22/06/2020</v>
      </c>
      <c r="E7260" s="4">
        <f t="shared" si="28"/>
        <v>44004</v>
      </c>
    </row>
    <row r="7261" spans="3:5" ht="13" x14ac:dyDescent="0.15">
      <c r="C7261" s="1" t="str">
        <f ca="1">IFERROR(INDIRECT(ADDRESS(MATCH(A7261,'contribution par jour-semaine'!A:A,0),MATCH(B7261,'contribution par jour-semaine'!$1:$1,0),4,1,"contribution par jour-semaine")),"")</f>
        <v/>
      </c>
      <c r="D7261" s="4" t="str">
        <f>VLOOKUP(A7261,predictions!A:B,2,FALSE)</f>
        <v>22/06/2020</v>
      </c>
      <c r="E7261" s="4">
        <f t="shared" si="28"/>
        <v>44004</v>
      </c>
    </row>
    <row r="7262" spans="3:5" ht="13" x14ac:dyDescent="0.15">
      <c r="C7262" s="1" t="str">
        <f ca="1">IFERROR(INDIRECT(ADDRESS(MATCH(A7262,'contribution par jour-semaine'!A:A,0),MATCH(B7262,'contribution par jour-semaine'!$1:$1,0),4,1,"contribution par jour-semaine")),"")</f>
        <v/>
      </c>
      <c r="D7262" s="4" t="str">
        <f>VLOOKUP(A7262,predictions!A:B,2,FALSE)</f>
        <v>22/06/2020</v>
      </c>
      <c r="E7262" s="4">
        <f t="shared" si="28"/>
        <v>44004</v>
      </c>
    </row>
    <row r="7263" spans="3:5" ht="13" x14ac:dyDescent="0.15">
      <c r="C7263" s="1" t="str">
        <f ca="1">IFERROR(INDIRECT(ADDRESS(MATCH(A7263,'contribution par jour-semaine'!A:A,0),MATCH(B7263,'contribution par jour-semaine'!$1:$1,0),4,1,"contribution par jour-semaine")),"")</f>
        <v/>
      </c>
      <c r="D7263" s="4" t="str">
        <f>VLOOKUP(A7263,predictions!A:B,2,FALSE)</f>
        <v>22/06/2020</v>
      </c>
      <c r="E7263" s="4">
        <f t="shared" si="28"/>
        <v>44004</v>
      </c>
    </row>
    <row r="7264" spans="3:5" ht="13" x14ac:dyDescent="0.15">
      <c r="C7264" s="1" t="str">
        <f ca="1">IFERROR(INDIRECT(ADDRESS(MATCH(A7264,'contribution par jour-semaine'!A:A,0),MATCH(B7264,'contribution par jour-semaine'!$1:$1,0),4,1,"contribution par jour-semaine")),"")</f>
        <v/>
      </c>
      <c r="D7264" s="4" t="str">
        <f>VLOOKUP(A7264,predictions!A:B,2,FALSE)</f>
        <v>22/06/2020</v>
      </c>
      <c r="E7264" s="4">
        <f t="shared" si="28"/>
        <v>44004</v>
      </c>
    </row>
    <row r="7265" spans="3:5" ht="13" x14ac:dyDescent="0.15">
      <c r="C7265" s="1" t="str">
        <f ca="1">IFERROR(INDIRECT(ADDRESS(MATCH(A7265,'contribution par jour-semaine'!A:A,0),MATCH(B7265,'contribution par jour-semaine'!$1:$1,0),4,1,"contribution par jour-semaine")),"")</f>
        <v/>
      </c>
      <c r="D7265" s="4" t="str">
        <f>VLOOKUP(A7265,predictions!A:B,2,FALSE)</f>
        <v>22/06/2020</v>
      </c>
      <c r="E7265" s="4">
        <f t="shared" si="28"/>
        <v>44004</v>
      </c>
    </row>
    <row r="7266" spans="3:5" ht="13" x14ac:dyDescent="0.15">
      <c r="C7266" s="1" t="str">
        <f ca="1">IFERROR(INDIRECT(ADDRESS(MATCH(A7266,'contribution par jour-semaine'!A:A,0),MATCH(B7266,'contribution par jour-semaine'!$1:$1,0),4,1,"contribution par jour-semaine")),"")</f>
        <v/>
      </c>
      <c r="D7266" s="4" t="str">
        <f>VLOOKUP(A7266,predictions!A:B,2,FALSE)</f>
        <v>22/06/2020</v>
      </c>
      <c r="E7266" s="4">
        <f t="shared" si="28"/>
        <v>44004</v>
      </c>
    </row>
    <row r="7267" spans="3:5" ht="13" x14ac:dyDescent="0.15">
      <c r="C7267" s="1" t="str">
        <f ca="1">IFERROR(INDIRECT(ADDRESS(MATCH(A7267,'contribution par jour-semaine'!A:A,0),MATCH(B7267,'contribution par jour-semaine'!$1:$1,0),4,1,"contribution par jour-semaine")),"")</f>
        <v/>
      </c>
      <c r="D7267" s="4" t="str">
        <f>VLOOKUP(A7267,predictions!A:B,2,FALSE)</f>
        <v>22/06/2020</v>
      </c>
      <c r="E7267" s="4">
        <f t="shared" si="28"/>
        <v>44004</v>
      </c>
    </row>
    <row r="7268" spans="3:5" ht="13" x14ac:dyDescent="0.15">
      <c r="C7268" s="1" t="str">
        <f ca="1">IFERROR(INDIRECT(ADDRESS(MATCH(A7268,'contribution par jour-semaine'!A:A,0),MATCH(B7268,'contribution par jour-semaine'!$1:$1,0),4,1,"contribution par jour-semaine")),"")</f>
        <v/>
      </c>
      <c r="D7268" s="4" t="str">
        <f>VLOOKUP(A7268,predictions!A:B,2,FALSE)</f>
        <v>22/06/2020</v>
      </c>
      <c r="E7268" s="4">
        <f t="shared" si="28"/>
        <v>44004</v>
      </c>
    </row>
    <row r="7269" spans="3:5" ht="13" x14ac:dyDescent="0.15">
      <c r="C7269" s="1" t="str">
        <f ca="1">IFERROR(INDIRECT(ADDRESS(MATCH(A7269,'contribution par jour-semaine'!A:A,0),MATCH(B7269,'contribution par jour-semaine'!$1:$1,0),4,1,"contribution par jour-semaine")),"")</f>
        <v/>
      </c>
      <c r="D7269" s="4" t="str">
        <f>VLOOKUP(A7269,predictions!A:B,2,FALSE)</f>
        <v>22/06/2020</v>
      </c>
      <c r="E7269" s="4">
        <f t="shared" si="28"/>
        <v>44004</v>
      </c>
    </row>
    <row r="7270" spans="3:5" ht="13" x14ac:dyDescent="0.15">
      <c r="C7270" s="1" t="str">
        <f ca="1">IFERROR(INDIRECT(ADDRESS(MATCH(A7270,'contribution par jour-semaine'!A:A,0),MATCH(B7270,'contribution par jour-semaine'!$1:$1,0),4,1,"contribution par jour-semaine")),"")</f>
        <v/>
      </c>
      <c r="D7270" s="4" t="str">
        <f>VLOOKUP(A7270,predictions!A:B,2,FALSE)</f>
        <v>22/06/2020</v>
      </c>
      <c r="E7270" s="4">
        <f t="shared" si="28"/>
        <v>44004</v>
      </c>
    </row>
    <row r="7271" spans="3:5" ht="13" x14ac:dyDescent="0.15">
      <c r="C7271" s="1" t="str">
        <f ca="1">IFERROR(INDIRECT(ADDRESS(MATCH(A7271,'contribution par jour-semaine'!A:A,0),MATCH(B7271,'contribution par jour-semaine'!$1:$1,0),4,1,"contribution par jour-semaine")),"")</f>
        <v/>
      </c>
      <c r="D7271" s="4" t="str">
        <f>VLOOKUP(A7271,predictions!A:B,2,FALSE)</f>
        <v>22/06/2020</v>
      </c>
      <c r="E7271" s="4">
        <f t="shared" si="28"/>
        <v>44004</v>
      </c>
    </row>
    <row r="7272" spans="3:5" ht="13" x14ac:dyDescent="0.15">
      <c r="C7272" s="1" t="str">
        <f ca="1">IFERROR(INDIRECT(ADDRESS(MATCH(A7272,'contribution par jour-semaine'!A:A,0),MATCH(B7272,'contribution par jour-semaine'!$1:$1,0),4,1,"contribution par jour-semaine")),"")</f>
        <v/>
      </c>
      <c r="D7272" s="4" t="str">
        <f>VLOOKUP(A7272,predictions!A:B,2,FALSE)</f>
        <v>22/06/2020</v>
      </c>
      <c r="E7272" s="4">
        <f t="shared" si="28"/>
        <v>44004</v>
      </c>
    </row>
    <row r="7273" spans="3:5" ht="13" x14ac:dyDescent="0.15">
      <c r="C7273" s="1" t="str">
        <f ca="1">IFERROR(INDIRECT(ADDRESS(MATCH(A7273,'contribution par jour-semaine'!A:A,0),MATCH(B7273,'contribution par jour-semaine'!$1:$1,0),4,1,"contribution par jour-semaine")),"")</f>
        <v/>
      </c>
      <c r="D7273" s="4" t="str">
        <f>VLOOKUP(A7273,predictions!A:B,2,FALSE)</f>
        <v>22/06/2020</v>
      </c>
      <c r="E7273" s="4">
        <f t="shared" si="28"/>
        <v>44004</v>
      </c>
    </row>
    <row r="7274" spans="3:5" ht="13" x14ac:dyDescent="0.15">
      <c r="C7274" s="1" t="str">
        <f ca="1">IFERROR(INDIRECT(ADDRESS(MATCH(A7274,'contribution par jour-semaine'!A:A,0),MATCH(B7274,'contribution par jour-semaine'!$1:$1,0),4,1,"contribution par jour-semaine")),"")</f>
        <v/>
      </c>
      <c r="D7274" s="4" t="str">
        <f>VLOOKUP(A7274,predictions!A:B,2,FALSE)</f>
        <v>22/06/2020</v>
      </c>
      <c r="E7274" s="4">
        <f t="shared" si="28"/>
        <v>44004</v>
      </c>
    </row>
    <row r="7275" spans="3:5" ht="13" x14ac:dyDescent="0.15">
      <c r="C7275" s="1" t="str">
        <f ca="1">IFERROR(INDIRECT(ADDRESS(MATCH(A7275,'contribution par jour-semaine'!A:A,0),MATCH(B7275,'contribution par jour-semaine'!$1:$1,0),4,1,"contribution par jour-semaine")),"")</f>
        <v/>
      </c>
      <c r="D7275" s="4" t="str">
        <f>VLOOKUP(A7275,predictions!A:B,2,FALSE)</f>
        <v>22/06/2020</v>
      </c>
      <c r="E7275" s="4">
        <f t="shared" si="28"/>
        <v>44004</v>
      </c>
    </row>
    <row r="7276" spans="3:5" ht="13" x14ac:dyDescent="0.15">
      <c r="C7276" s="1" t="str">
        <f ca="1">IFERROR(INDIRECT(ADDRESS(MATCH(A7276,'contribution par jour-semaine'!A:A,0),MATCH(B7276,'contribution par jour-semaine'!$1:$1,0),4,1,"contribution par jour-semaine")),"")</f>
        <v/>
      </c>
      <c r="D7276" s="4" t="str">
        <f>VLOOKUP(A7276,predictions!A:B,2,FALSE)</f>
        <v>22/06/2020</v>
      </c>
      <c r="E7276" s="4">
        <f t="shared" si="28"/>
        <v>44004</v>
      </c>
    </row>
    <row r="7277" spans="3:5" ht="13" x14ac:dyDescent="0.15">
      <c r="C7277" s="1" t="str">
        <f ca="1">IFERROR(INDIRECT(ADDRESS(MATCH(A7277,'contribution par jour-semaine'!A:A,0),MATCH(B7277,'contribution par jour-semaine'!$1:$1,0),4,1,"contribution par jour-semaine")),"")</f>
        <v/>
      </c>
      <c r="D7277" s="4" t="str">
        <f>VLOOKUP(A7277,predictions!A:B,2,FALSE)</f>
        <v>22/06/2020</v>
      </c>
      <c r="E7277" s="4">
        <f t="shared" si="28"/>
        <v>44004</v>
      </c>
    </row>
    <row r="7278" spans="3:5" ht="13" x14ac:dyDescent="0.15">
      <c r="C7278" s="1" t="str">
        <f ca="1">IFERROR(INDIRECT(ADDRESS(MATCH(A7278,'contribution par jour-semaine'!A:A,0),MATCH(B7278,'contribution par jour-semaine'!$1:$1,0),4,1,"contribution par jour-semaine")),"")</f>
        <v/>
      </c>
      <c r="D7278" s="4" t="str">
        <f>VLOOKUP(A7278,predictions!A:B,2,FALSE)</f>
        <v>22/06/2020</v>
      </c>
      <c r="E7278" s="4">
        <f t="shared" si="28"/>
        <v>44004</v>
      </c>
    </row>
    <row r="7279" spans="3:5" ht="13" x14ac:dyDescent="0.15">
      <c r="C7279" s="1" t="str">
        <f ca="1">IFERROR(INDIRECT(ADDRESS(MATCH(A7279,'contribution par jour-semaine'!A:A,0),MATCH(B7279,'contribution par jour-semaine'!$1:$1,0),4,1,"contribution par jour-semaine")),"")</f>
        <v/>
      </c>
      <c r="D7279" s="4" t="str">
        <f>VLOOKUP(A7279,predictions!A:B,2,FALSE)</f>
        <v>22/06/2020</v>
      </c>
      <c r="E7279" s="4">
        <f t="shared" si="28"/>
        <v>44004</v>
      </c>
    </row>
    <row r="7280" spans="3:5" ht="13" x14ac:dyDescent="0.15">
      <c r="C7280" s="1" t="str">
        <f ca="1">IFERROR(INDIRECT(ADDRESS(MATCH(A7280,'contribution par jour-semaine'!A:A,0),MATCH(B7280,'contribution par jour-semaine'!$1:$1,0),4,1,"contribution par jour-semaine")),"")</f>
        <v/>
      </c>
      <c r="D7280" s="4" t="str">
        <f>VLOOKUP(A7280,predictions!A:B,2,FALSE)</f>
        <v>22/06/2020</v>
      </c>
      <c r="E7280" s="4">
        <f t="shared" si="28"/>
        <v>44004</v>
      </c>
    </row>
    <row r="7281" spans="3:5" ht="13" x14ac:dyDescent="0.15">
      <c r="C7281" s="1" t="str">
        <f ca="1">IFERROR(INDIRECT(ADDRESS(MATCH(A7281,'contribution par jour-semaine'!A:A,0),MATCH(B7281,'contribution par jour-semaine'!$1:$1,0),4,1,"contribution par jour-semaine")),"")</f>
        <v/>
      </c>
      <c r="D7281" s="4" t="str">
        <f>VLOOKUP(A7281,predictions!A:B,2,FALSE)</f>
        <v>22/06/2020</v>
      </c>
      <c r="E7281" s="4">
        <f t="shared" si="28"/>
        <v>44004</v>
      </c>
    </row>
    <row r="7282" spans="3:5" ht="13" x14ac:dyDescent="0.15">
      <c r="C7282" s="1" t="str">
        <f ca="1">IFERROR(INDIRECT(ADDRESS(MATCH(A7282,'contribution par jour-semaine'!A:A,0),MATCH(B7282,'contribution par jour-semaine'!$1:$1,0),4,1,"contribution par jour-semaine")),"")</f>
        <v/>
      </c>
      <c r="D7282" s="4" t="str">
        <f>VLOOKUP(A7282,predictions!A:B,2,FALSE)</f>
        <v>22/06/2020</v>
      </c>
      <c r="E7282" s="4">
        <f t="shared" si="28"/>
        <v>44004</v>
      </c>
    </row>
    <row r="7283" spans="3:5" ht="13" x14ac:dyDescent="0.15">
      <c r="C7283" s="1" t="str">
        <f ca="1">IFERROR(INDIRECT(ADDRESS(MATCH(A7283,'contribution par jour-semaine'!A:A,0),MATCH(B7283,'contribution par jour-semaine'!$1:$1,0),4,1,"contribution par jour-semaine")),"")</f>
        <v/>
      </c>
      <c r="D7283" s="4" t="str">
        <f>VLOOKUP(A7283,predictions!A:B,2,FALSE)</f>
        <v>22/06/2020</v>
      </c>
      <c r="E7283" s="4">
        <f t="shared" si="28"/>
        <v>44004</v>
      </c>
    </row>
    <row r="7284" spans="3:5" ht="13" x14ac:dyDescent="0.15">
      <c r="C7284" s="1" t="str">
        <f ca="1">IFERROR(INDIRECT(ADDRESS(MATCH(A7284,'contribution par jour-semaine'!A:A,0),MATCH(B7284,'contribution par jour-semaine'!$1:$1,0),4,1,"contribution par jour-semaine")),"")</f>
        <v/>
      </c>
      <c r="D7284" s="4" t="str">
        <f>VLOOKUP(A7284,predictions!A:B,2,FALSE)</f>
        <v>22/06/2020</v>
      </c>
      <c r="E7284" s="4">
        <f t="shared" si="28"/>
        <v>44004</v>
      </c>
    </row>
    <row r="7285" spans="3:5" ht="13" x14ac:dyDescent="0.15">
      <c r="C7285" s="1" t="str">
        <f ca="1">IFERROR(INDIRECT(ADDRESS(MATCH(A7285,'contribution par jour-semaine'!A:A,0),MATCH(B7285,'contribution par jour-semaine'!$1:$1,0),4,1,"contribution par jour-semaine")),"")</f>
        <v/>
      </c>
      <c r="D7285" s="4" t="str">
        <f>VLOOKUP(A7285,predictions!A:B,2,FALSE)</f>
        <v>22/06/2020</v>
      </c>
      <c r="E7285" s="4">
        <f t="shared" si="28"/>
        <v>44004</v>
      </c>
    </row>
    <row r="7286" spans="3:5" ht="13" x14ac:dyDescent="0.15">
      <c r="C7286" s="1" t="str">
        <f ca="1">IFERROR(INDIRECT(ADDRESS(MATCH(A7286,'contribution par jour-semaine'!A:A,0),MATCH(B7286,'contribution par jour-semaine'!$1:$1,0),4,1,"contribution par jour-semaine")),"")</f>
        <v/>
      </c>
      <c r="D7286" s="4" t="str">
        <f>VLOOKUP(A7286,predictions!A:B,2,FALSE)</f>
        <v>22/06/2020</v>
      </c>
      <c r="E7286" s="4">
        <f t="shared" si="28"/>
        <v>44004</v>
      </c>
    </row>
    <row r="7287" spans="3:5" ht="13" x14ac:dyDescent="0.15">
      <c r="C7287" s="1" t="str">
        <f ca="1">IFERROR(INDIRECT(ADDRESS(MATCH(A7287,'contribution par jour-semaine'!A:A,0),MATCH(B7287,'contribution par jour-semaine'!$1:$1,0),4,1,"contribution par jour-semaine")),"")</f>
        <v/>
      </c>
      <c r="D7287" s="4" t="str">
        <f>VLOOKUP(A7287,predictions!A:B,2,FALSE)</f>
        <v>22/06/2020</v>
      </c>
      <c r="E7287" s="4">
        <f t="shared" si="28"/>
        <v>44004</v>
      </c>
    </row>
    <row r="7288" spans="3:5" ht="13" x14ac:dyDescent="0.15">
      <c r="C7288" s="1" t="str">
        <f ca="1">IFERROR(INDIRECT(ADDRESS(MATCH(A7288,'contribution par jour-semaine'!A:A,0),MATCH(B7288,'contribution par jour-semaine'!$1:$1,0),4,1,"contribution par jour-semaine")),"")</f>
        <v/>
      </c>
      <c r="D7288" s="4" t="str">
        <f>VLOOKUP(A7288,predictions!A:B,2,FALSE)</f>
        <v>22/06/2020</v>
      </c>
      <c r="E7288" s="4">
        <f t="shared" si="28"/>
        <v>44004</v>
      </c>
    </row>
    <row r="7289" spans="3:5" ht="13" x14ac:dyDescent="0.15">
      <c r="C7289" s="1" t="str">
        <f ca="1">IFERROR(INDIRECT(ADDRESS(MATCH(A7289,'contribution par jour-semaine'!A:A,0),MATCH(B7289,'contribution par jour-semaine'!$1:$1,0),4,1,"contribution par jour-semaine")),"")</f>
        <v/>
      </c>
      <c r="D7289" s="4" t="str">
        <f>VLOOKUP(A7289,predictions!A:B,2,FALSE)</f>
        <v>22/06/2020</v>
      </c>
      <c r="E7289" s="4">
        <f t="shared" si="28"/>
        <v>44004</v>
      </c>
    </row>
    <row r="7290" spans="3:5" ht="13" x14ac:dyDescent="0.15">
      <c r="C7290" s="1" t="str">
        <f ca="1">IFERROR(INDIRECT(ADDRESS(MATCH(A7290,'contribution par jour-semaine'!A:A,0),MATCH(B7290,'contribution par jour-semaine'!$1:$1,0),4,1,"contribution par jour-semaine")),"")</f>
        <v/>
      </c>
      <c r="D7290" s="4" t="str">
        <f>VLOOKUP(A7290,predictions!A:B,2,FALSE)</f>
        <v>22/06/2020</v>
      </c>
      <c r="E7290" s="4">
        <f t="shared" si="28"/>
        <v>44004</v>
      </c>
    </row>
    <row r="7291" spans="3:5" ht="13" x14ac:dyDescent="0.15">
      <c r="C7291" s="1" t="str">
        <f ca="1">IFERROR(INDIRECT(ADDRESS(MATCH(A7291,'contribution par jour-semaine'!A:A,0),MATCH(B7291,'contribution par jour-semaine'!$1:$1,0),4,1,"contribution par jour-semaine")),"")</f>
        <v/>
      </c>
      <c r="D7291" s="4" t="str">
        <f>VLOOKUP(A7291,predictions!A:B,2,FALSE)</f>
        <v>22/06/2020</v>
      </c>
      <c r="E7291" s="4">
        <f t="shared" si="28"/>
        <v>44004</v>
      </c>
    </row>
    <row r="7292" spans="3:5" ht="13" x14ac:dyDescent="0.15">
      <c r="C7292" s="1" t="str">
        <f ca="1">IFERROR(INDIRECT(ADDRESS(MATCH(A7292,'contribution par jour-semaine'!A:A,0),MATCH(B7292,'contribution par jour-semaine'!$1:$1,0),4,1,"contribution par jour-semaine")),"")</f>
        <v/>
      </c>
      <c r="D7292" s="4" t="str">
        <f>VLOOKUP(A7292,predictions!A:B,2,FALSE)</f>
        <v>22/06/2020</v>
      </c>
      <c r="E7292" s="4">
        <f t="shared" si="28"/>
        <v>44004</v>
      </c>
    </row>
    <row r="7293" spans="3:5" ht="13" x14ac:dyDescent="0.15">
      <c r="C7293" s="1" t="str">
        <f ca="1">IFERROR(INDIRECT(ADDRESS(MATCH(A7293,'contribution par jour-semaine'!A:A,0),MATCH(B7293,'contribution par jour-semaine'!$1:$1,0),4,1,"contribution par jour-semaine")),"")</f>
        <v/>
      </c>
      <c r="D7293" s="4" t="str">
        <f>VLOOKUP(A7293,predictions!A:B,2,FALSE)</f>
        <v>22/06/2020</v>
      </c>
      <c r="E7293" s="4">
        <f t="shared" si="28"/>
        <v>44004</v>
      </c>
    </row>
    <row r="7294" spans="3:5" ht="13" x14ac:dyDescent="0.15">
      <c r="C7294" s="1" t="str">
        <f ca="1">IFERROR(INDIRECT(ADDRESS(MATCH(A7294,'contribution par jour-semaine'!A:A,0),MATCH(B7294,'contribution par jour-semaine'!$1:$1,0),4,1,"contribution par jour-semaine")),"")</f>
        <v/>
      </c>
      <c r="D7294" s="4" t="str">
        <f>VLOOKUP(A7294,predictions!A:B,2,FALSE)</f>
        <v>22/06/2020</v>
      </c>
      <c r="E7294" s="4">
        <f t="shared" si="28"/>
        <v>44004</v>
      </c>
    </row>
    <row r="7295" spans="3:5" ht="13" x14ac:dyDescent="0.15">
      <c r="C7295" s="1" t="str">
        <f ca="1">IFERROR(INDIRECT(ADDRESS(MATCH(A7295,'contribution par jour-semaine'!A:A,0),MATCH(B7295,'contribution par jour-semaine'!$1:$1,0),4,1,"contribution par jour-semaine")),"")</f>
        <v/>
      </c>
      <c r="D7295" s="4" t="str">
        <f>VLOOKUP(A7295,predictions!A:B,2,FALSE)</f>
        <v>22/06/2020</v>
      </c>
      <c r="E7295" s="4">
        <f t="shared" si="28"/>
        <v>44004</v>
      </c>
    </row>
    <row r="7296" spans="3:5" ht="13" x14ac:dyDescent="0.15">
      <c r="C7296" s="1" t="str">
        <f ca="1">IFERROR(INDIRECT(ADDRESS(MATCH(A7296,'contribution par jour-semaine'!A:A,0),MATCH(B7296,'contribution par jour-semaine'!$1:$1,0),4,1,"contribution par jour-semaine")),"")</f>
        <v/>
      </c>
      <c r="D7296" s="4" t="str">
        <f>VLOOKUP(A7296,predictions!A:B,2,FALSE)</f>
        <v>22/06/2020</v>
      </c>
      <c r="E7296" s="4">
        <f t="shared" si="28"/>
        <v>44004</v>
      </c>
    </row>
    <row r="7297" spans="3:5" ht="13" x14ac:dyDescent="0.15">
      <c r="C7297" s="1" t="str">
        <f ca="1">IFERROR(INDIRECT(ADDRESS(MATCH(A7297,'contribution par jour-semaine'!A:A,0),MATCH(B7297,'contribution par jour-semaine'!$1:$1,0),4,1,"contribution par jour-semaine")),"")</f>
        <v/>
      </c>
      <c r="D7297" s="4" t="str">
        <f>VLOOKUP(A7297,predictions!A:B,2,FALSE)</f>
        <v>22/06/2020</v>
      </c>
      <c r="E7297" s="4">
        <f t="shared" si="28"/>
        <v>44004</v>
      </c>
    </row>
    <row r="7298" spans="3:5" ht="13" x14ac:dyDescent="0.15">
      <c r="C7298" s="1" t="str">
        <f ca="1">IFERROR(INDIRECT(ADDRESS(MATCH(A7298,'contribution par jour-semaine'!A:A,0),MATCH(B7298,'contribution par jour-semaine'!$1:$1,0),4,1,"contribution par jour-semaine")),"")</f>
        <v/>
      </c>
      <c r="D7298" s="4" t="str">
        <f>VLOOKUP(A7298,predictions!A:B,2,FALSE)</f>
        <v>22/06/2020</v>
      </c>
      <c r="E7298" s="4">
        <f t="shared" si="28"/>
        <v>44004</v>
      </c>
    </row>
    <row r="7299" spans="3:5" ht="13" x14ac:dyDescent="0.15">
      <c r="C7299" s="1" t="str">
        <f ca="1">IFERROR(INDIRECT(ADDRESS(MATCH(A7299,'contribution par jour-semaine'!A:A,0),MATCH(B7299,'contribution par jour-semaine'!$1:$1,0),4,1,"contribution par jour-semaine")),"")</f>
        <v/>
      </c>
      <c r="D7299" s="4" t="str">
        <f>VLOOKUP(A7299,predictions!A:B,2,FALSE)</f>
        <v>22/06/2020</v>
      </c>
      <c r="E7299" s="4">
        <f t="shared" si="28"/>
        <v>44004</v>
      </c>
    </row>
    <row r="7300" spans="3:5" ht="13" x14ac:dyDescent="0.15">
      <c r="C7300" s="1" t="str">
        <f ca="1">IFERROR(INDIRECT(ADDRESS(MATCH(A7300,'contribution par jour-semaine'!A:A,0),MATCH(B7300,'contribution par jour-semaine'!$1:$1,0),4,1,"contribution par jour-semaine")),"")</f>
        <v/>
      </c>
      <c r="D7300" s="4" t="str">
        <f>VLOOKUP(A7300,predictions!A:B,2,FALSE)</f>
        <v>22/06/2020</v>
      </c>
      <c r="E7300" s="4">
        <f t="shared" si="28"/>
        <v>44004</v>
      </c>
    </row>
    <row r="7301" spans="3:5" ht="13" x14ac:dyDescent="0.15">
      <c r="C7301" s="1" t="str">
        <f ca="1">IFERROR(INDIRECT(ADDRESS(MATCH(A7301,'contribution par jour-semaine'!A:A,0),MATCH(B7301,'contribution par jour-semaine'!$1:$1,0),4,1,"contribution par jour-semaine")),"")</f>
        <v/>
      </c>
      <c r="D7301" s="4" t="str">
        <f>VLOOKUP(A7301,predictions!A:B,2,FALSE)</f>
        <v>22/06/2020</v>
      </c>
      <c r="E7301" s="4">
        <f t="shared" si="28"/>
        <v>44004</v>
      </c>
    </row>
    <row r="7302" spans="3:5" ht="13" x14ac:dyDescent="0.15">
      <c r="C7302" s="1" t="str">
        <f ca="1">IFERROR(INDIRECT(ADDRESS(MATCH(A7302,'contribution par jour-semaine'!A:A,0),MATCH(B7302,'contribution par jour-semaine'!$1:$1,0),4,1,"contribution par jour-semaine")),"")</f>
        <v/>
      </c>
      <c r="D7302" s="4" t="str">
        <f>VLOOKUP(A7302,predictions!A:B,2,FALSE)</f>
        <v>22/06/2020</v>
      </c>
      <c r="E7302" s="4">
        <f t="shared" si="28"/>
        <v>44004</v>
      </c>
    </row>
    <row r="7303" spans="3:5" ht="13" x14ac:dyDescent="0.15">
      <c r="C7303" s="1" t="str">
        <f ca="1">IFERROR(INDIRECT(ADDRESS(MATCH(A7303,'contribution par jour-semaine'!A:A,0),MATCH(B7303,'contribution par jour-semaine'!$1:$1,0),4,1,"contribution par jour-semaine")),"")</f>
        <v/>
      </c>
      <c r="D7303" s="4" t="str">
        <f>VLOOKUP(A7303,predictions!A:B,2,FALSE)</f>
        <v>22/06/2020</v>
      </c>
      <c r="E7303" s="4">
        <f t="shared" si="28"/>
        <v>44004</v>
      </c>
    </row>
    <row r="7304" spans="3:5" ht="13" x14ac:dyDescent="0.15">
      <c r="C7304" s="1" t="str">
        <f ca="1">IFERROR(INDIRECT(ADDRESS(MATCH(A7304,'contribution par jour-semaine'!A:A,0),MATCH(B7304,'contribution par jour-semaine'!$1:$1,0),4,1,"contribution par jour-semaine")),"")</f>
        <v/>
      </c>
      <c r="D7304" s="4" t="str">
        <f>VLOOKUP(A7304,predictions!A:B,2,FALSE)</f>
        <v>22/06/2020</v>
      </c>
      <c r="E7304" s="4">
        <f t="shared" si="28"/>
        <v>44004</v>
      </c>
    </row>
    <row r="7305" spans="3:5" ht="13" x14ac:dyDescent="0.15">
      <c r="C7305" s="1" t="str">
        <f ca="1">IFERROR(INDIRECT(ADDRESS(MATCH(A7305,'contribution par jour-semaine'!A:A,0),MATCH(B7305,'contribution par jour-semaine'!$1:$1,0),4,1,"contribution par jour-semaine")),"")</f>
        <v/>
      </c>
      <c r="D7305" s="4" t="str">
        <f>VLOOKUP(A7305,predictions!A:B,2,FALSE)</f>
        <v>22/06/2020</v>
      </c>
      <c r="E7305" s="4">
        <f t="shared" si="28"/>
        <v>44004</v>
      </c>
    </row>
    <row r="7306" spans="3:5" ht="13" x14ac:dyDescent="0.15">
      <c r="C7306" s="1" t="str">
        <f ca="1">IFERROR(INDIRECT(ADDRESS(MATCH(A7306,'contribution par jour-semaine'!A:A,0),MATCH(B7306,'contribution par jour-semaine'!$1:$1,0),4,1,"contribution par jour-semaine")),"")</f>
        <v/>
      </c>
      <c r="D7306" s="4" t="str">
        <f>VLOOKUP(A7306,predictions!A:B,2,FALSE)</f>
        <v>22/06/2020</v>
      </c>
      <c r="E7306" s="4">
        <f t="shared" si="28"/>
        <v>44004</v>
      </c>
    </row>
    <row r="7307" spans="3:5" ht="13" x14ac:dyDescent="0.15">
      <c r="C7307" s="1" t="str">
        <f ca="1">IFERROR(INDIRECT(ADDRESS(MATCH(A7307,'contribution par jour-semaine'!A:A,0),MATCH(B7307,'contribution par jour-semaine'!$1:$1,0),4,1,"contribution par jour-semaine")),"")</f>
        <v/>
      </c>
      <c r="D7307" s="4" t="str">
        <f>VLOOKUP(A7307,predictions!A:B,2,FALSE)</f>
        <v>22/06/2020</v>
      </c>
      <c r="E7307" s="4">
        <f t="shared" si="28"/>
        <v>44004</v>
      </c>
    </row>
    <row r="7308" spans="3:5" ht="13" x14ac:dyDescent="0.15">
      <c r="C7308" s="1" t="str">
        <f ca="1">IFERROR(INDIRECT(ADDRESS(MATCH(A7308,'contribution par jour-semaine'!A:A,0),MATCH(B7308,'contribution par jour-semaine'!$1:$1,0),4,1,"contribution par jour-semaine")),"")</f>
        <v/>
      </c>
      <c r="D7308" s="4" t="str">
        <f>VLOOKUP(A7308,predictions!A:B,2,FALSE)</f>
        <v>22/06/2020</v>
      </c>
      <c r="E7308" s="4">
        <f t="shared" si="28"/>
        <v>44004</v>
      </c>
    </row>
    <row r="7309" spans="3:5" ht="13" x14ac:dyDescent="0.15">
      <c r="C7309" s="1" t="str">
        <f ca="1">IFERROR(INDIRECT(ADDRESS(MATCH(A7309,'contribution par jour-semaine'!A:A,0),MATCH(B7309,'contribution par jour-semaine'!$1:$1,0),4,1,"contribution par jour-semaine")),"")</f>
        <v/>
      </c>
      <c r="D7309" s="4" t="str">
        <f>VLOOKUP(A7309,predictions!A:B,2,FALSE)</f>
        <v>22/06/2020</v>
      </c>
      <c r="E7309" s="4">
        <f t="shared" si="28"/>
        <v>44004</v>
      </c>
    </row>
    <row r="7310" spans="3:5" ht="13" x14ac:dyDescent="0.15">
      <c r="C7310" s="1" t="str">
        <f ca="1">IFERROR(INDIRECT(ADDRESS(MATCH(A7310,'contribution par jour-semaine'!A:A,0),MATCH(B7310,'contribution par jour-semaine'!$1:$1,0),4,1,"contribution par jour-semaine")),"")</f>
        <v/>
      </c>
      <c r="D7310" s="4" t="str">
        <f>VLOOKUP(A7310,predictions!A:B,2,FALSE)</f>
        <v>22/06/2020</v>
      </c>
      <c r="E7310" s="4">
        <f t="shared" si="28"/>
        <v>44004</v>
      </c>
    </row>
    <row r="7311" spans="3:5" ht="13" x14ac:dyDescent="0.15">
      <c r="C7311" s="1" t="str">
        <f ca="1">IFERROR(INDIRECT(ADDRESS(MATCH(A7311,'contribution par jour-semaine'!A:A,0),MATCH(B7311,'contribution par jour-semaine'!$1:$1,0),4,1,"contribution par jour-semaine")),"")</f>
        <v/>
      </c>
      <c r="D7311" s="4" t="str">
        <f>VLOOKUP(A7311,predictions!A:B,2,FALSE)</f>
        <v>22/06/2020</v>
      </c>
      <c r="E7311" s="4">
        <f t="shared" si="28"/>
        <v>44004</v>
      </c>
    </row>
    <row r="7312" spans="3:5" ht="13" x14ac:dyDescent="0.15">
      <c r="C7312" s="1" t="str">
        <f ca="1">IFERROR(INDIRECT(ADDRESS(MATCH(A7312,'contribution par jour-semaine'!A:A,0),MATCH(B7312,'contribution par jour-semaine'!$1:$1,0),4,1,"contribution par jour-semaine")),"")</f>
        <v/>
      </c>
      <c r="D7312" s="4" t="str">
        <f>VLOOKUP(A7312,predictions!A:B,2,FALSE)</f>
        <v>22/06/2020</v>
      </c>
      <c r="E7312" s="4">
        <f t="shared" si="28"/>
        <v>44004</v>
      </c>
    </row>
    <row r="7313" spans="3:5" ht="13" x14ac:dyDescent="0.15">
      <c r="C7313" s="1" t="str">
        <f ca="1">IFERROR(INDIRECT(ADDRESS(MATCH(A7313,'contribution par jour-semaine'!A:A,0),MATCH(B7313,'contribution par jour-semaine'!$1:$1,0),4,1,"contribution par jour-semaine")),"")</f>
        <v/>
      </c>
      <c r="D7313" s="4" t="str">
        <f>VLOOKUP(A7313,predictions!A:B,2,FALSE)</f>
        <v>22/06/2020</v>
      </c>
      <c r="E7313" s="4">
        <f t="shared" si="28"/>
        <v>44004</v>
      </c>
    </row>
    <row r="7314" spans="3:5" ht="13" x14ac:dyDescent="0.15">
      <c r="C7314" s="1" t="str">
        <f ca="1">IFERROR(INDIRECT(ADDRESS(MATCH(A7314,'contribution par jour-semaine'!A:A,0),MATCH(B7314,'contribution par jour-semaine'!$1:$1,0),4,1,"contribution par jour-semaine")),"")</f>
        <v/>
      </c>
      <c r="D7314" s="4" t="str">
        <f>VLOOKUP(A7314,predictions!A:B,2,FALSE)</f>
        <v>22/06/2020</v>
      </c>
      <c r="E7314" s="4">
        <f t="shared" si="28"/>
        <v>44004</v>
      </c>
    </row>
    <row r="7315" spans="3:5" ht="13" x14ac:dyDescent="0.15">
      <c r="C7315" s="1" t="str">
        <f ca="1">IFERROR(INDIRECT(ADDRESS(MATCH(A7315,'contribution par jour-semaine'!A:A,0),MATCH(B7315,'contribution par jour-semaine'!$1:$1,0),4,1,"contribution par jour-semaine")),"")</f>
        <v/>
      </c>
      <c r="D7315" s="4" t="str">
        <f>VLOOKUP(A7315,predictions!A:B,2,FALSE)</f>
        <v>22/06/2020</v>
      </c>
      <c r="E7315" s="4">
        <f t="shared" si="28"/>
        <v>44004</v>
      </c>
    </row>
    <row r="7316" spans="3:5" ht="13" x14ac:dyDescent="0.15">
      <c r="C7316" s="1" t="str">
        <f ca="1">IFERROR(INDIRECT(ADDRESS(MATCH(A7316,'contribution par jour-semaine'!A:A,0),MATCH(B7316,'contribution par jour-semaine'!$1:$1,0),4,1,"contribution par jour-semaine")),"")</f>
        <v/>
      </c>
      <c r="D7316" s="4" t="str">
        <f>VLOOKUP(A7316,predictions!A:B,2,FALSE)</f>
        <v>22/06/2020</v>
      </c>
      <c r="E7316" s="4">
        <f t="shared" si="28"/>
        <v>44004</v>
      </c>
    </row>
    <row r="7317" spans="3:5" ht="13" x14ac:dyDescent="0.15">
      <c r="C7317" s="1" t="str">
        <f ca="1">IFERROR(INDIRECT(ADDRESS(MATCH(A7317,'contribution par jour-semaine'!A:A,0),MATCH(B7317,'contribution par jour-semaine'!$1:$1,0),4,1,"contribution par jour-semaine")),"")</f>
        <v/>
      </c>
      <c r="D7317" s="4" t="str">
        <f>VLOOKUP(A7317,predictions!A:B,2,FALSE)</f>
        <v>22/06/2020</v>
      </c>
      <c r="E7317" s="4">
        <f t="shared" si="28"/>
        <v>44004</v>
      </c>
    </row>
    <row r="7318" spans="3:5" ht="13" x14ac:dyDescent="0.15">
      <c r="C7318" s="1" t="str">
        <f ca="1">IFERROR(INDIRECT(ADDRESS(MATCH(A7318,'contribution par jour-semaine'!A:A,0),MATCH(B7318,'contribution par jour-semaine'!$1:$1,0),4,1,"contribution par jour-semaine")),"")</f>
        <v/>
      </c>
      <c r="D7318" s="4" t="str">
        <f>VLOOKUP(A7318,predictions!A:B,2,FALSE)</f>
        <v>22/06/2020</v>
      </c>
      <c r="E7318" s="4">
        <f t="shared" si="28"/>
        <v>44004</v>
      </c>
    </row>
    <row r="7319" spans="3:5" ht="13" x14ac:dyDescent="0.15">
      <c r="C7319" s="1" t="str">
        <f ca="1">IFERROR(INDIRECT(ADDRESS(MATCH(A7319,'contribution par jour-semaine'!A:A,0),MATCH(B7319,'contribution par jour-semaine'!$1:$1,0),4,1,"contribution par jour-semaine")),"")</f>
        <v/>
      </c>
      <c r="D7319" s="4" t="str">
        <f>VLOOKUP(A7319,predictions!A:B,2,FALSE)</f>
        <v>22/06/2020</v>
      </c>
      <c r="E7319" s="4">
        <f t="shared" si="28"/>
        <v>44004</v>
      </c>
    </row>
    <row r="7320" spans="3:5" ht="13" x14ac:dyDescent="0.15">
      <c r="C7320" s="1" t="str">
        <f ca="1">IFERROR(INDIRECT(ADDRESS(MATCH(A7320,'contribution par jour-semaine'!A:A,0),MATCH(B7320,'contribution par jour-semaine'!$1:$1,0),4,1,"contribution par jour-semaine")),"")</f>
        <v/>
      </c>
      <c r="D7320" s="4" t="str">
        <f>VLOOKUP(A7320,predictions!A:B,2,FALSE)</f>
        <v>22/06/2020</v>
      </c>
      <c r="E7320" s="4">
        <f t="shared" si="28"/>
        <v>44004</v>
      </c>
    </row>
    <row r="7321" spans="3:5" ht="13" x14ac:dyDescent="0.15">
      <c r="C7321" s="1" t="str">
        <f ca="1">IFERROR(INDIRECT(ADDRESS(MATCH(A7321,'contribution par jour-semaine'!A:A,0),MATCH(B7321,'contribution par jour-semaine'!$1:$1,0),4,1,"contribution par jour-semaine")),"")</f>
        <v/>
      </c>
      <c r="D7321" s="4" t="str">
        <f>VLOOKUP(A7321,predictions!A:B,2,FALSE)</f>
        <v>22/06/2020</v>
      </c>
      <c r="E7321" s="4">
        <f t="shared" si="28"/>
        <v>44004</v>
      </c>
    </row>
    <row r="7322" spans="3:5" ht="13" x14ac:dyDescent="0.15">
      <c r="C7322" s="1" t="str">
        <f ca="1">IFERROR(INDIRECT(ADDRESS(MATCH(A7322,'contribution par jour-semaine'!A:A,0),MATCH(B7322,'contribution par jour-semaine'!$1:$1,0),4,1,"contribution par jour-semaine")),"")</f>
        <v/>
      </c>
      <c r="D7322" s="4" t="str">
        <f>VLOOKUP(A7322,predictions!A:B,2,FALSE)</f>
        <v>22/06/2020</v>
      </c>
      <c r="E7322" s="4">
        <f t="shared" si="28"/>
        <v>44004</v>
      </c>
    </row>
    <row r="7323" spans="3:5" ht="13" x14ac:dyDescent="0.15">
      <c r="C7323" s="1" t="str">
        <f ca="1">IFERROR(INDIRECT(ADDRESS(MATCH(A7323,'contribution par jour-semaine'!A:A,0),MATCH(B7323,'contribution par jour-semaine'!$1:$1,0),4,1,"contribution par jour-semaine")),"")</f>
        <v/>
      </c>
      <c r="D7323" s="4" t="str">
        <f>VLOOKUP(A7323,predictions!A:B,2,FALSE)</f>
        <v>22/06/2020</v>
      </c>
      <c r="E7323" s="4">
        <f t="shared" si="28"/>
        <v>44004</v>
      </c>
    </row>
    <row r="7324" spans="3:5" ht="13" x14ac:dyDescent="0.15">
      <c r="C7324" s="1" t="str">
        <f ca="1">IFERROR(INDIRECT(ADDRESS(MATCH(A7324,'contribution par jour-semaine'!A:A,0),MATCH(B7324,'contribution par jour-semaine'!$1:$1,0),4,1,"contribution par jour-semaine")),"")</f>
        <v/>
      </c>
      <c r="D7324" s="4" t="str">
        <f>VLOOKUP(A7324,predictions!A:B,2,FALSE)</f>
        <v>22/06/2020</v>
      </c>
      <c r="E7324" s="4">
        <f t="shared" si="28"/>
        <v>44004</v>
      </c>
    </row>
    <row r="7325" spans="3:5" ht="13" x14ac:dyDescent="0.15">
      <c r="C7325" s="1" t="str">
        <f ca="1">IFERROR(INDIRECT(ADDRESS(MATCH(A7325,'contribution par jour-semaine'!A:A,0),MATCH(B7325,'contribution par jour-semaine'!$1:$1,0),4,1,"contribution par jour-semaine")),"")</f>
        <v/>
      </c>
      <c r="D7325" s="4" t="str">
        <f>VLOOKUP(A7325,predictions!A:B,2,FALSE)</f>
        <v>22/06/2020</v>
      </c>
      <c r="E7325" s="4">
        <f t="shared" si="28"/>
        <v>44004</v>
      </c>
    </row>
    <row r="7326" spans="3:5" ht="13" x14ac:dyDescent="0.15">
      <c r="C7326" s="1" t="str">
        <f ca="1">IFERROR(INDIRECT(ADDRESS(MATCH(A7326,'contribution par jour-semaine'!A:A,0),MATCH(B7326,'contribution par jour-semaine'!$1:$1,0),4,1,"contribution par jour-semaine")),"")</f>
        <v/>
      </c>
      <c r="D7326" s="4" t="str">
        <f>VLOOKUP(A7326,predictions!A:B,2,FALSE)</f>
        <v>22/06/2020</v>
      </c>
      <c r="E7326" s="4">
        <f t="shared" si="28"/>
        <v>44004</v>
      </c>
    </row>
    <row r="7327" spans="3:5" ht="13" x14ac:dyDescent="0.15">
      <c r="C7327" s="1" t="str">
        <f ca="1">IFERROR(INDIRECT(ADDRESS(MATCH(A7327,'contribution par jour-semaine'!A:A,0),MATCH(B7327,'contribution par jour-semaine'!$1:$1,0),4,1,"contribution par jour-semaine")),"")</f>
        <v/>
      </c>
      <c r="D7327" s="4" t="str">
        <f>VLOOKUP(A7327,predictions!A:B,2,FALSE)</f>
        <v>22/06/2020</v>
      </c>
      <c r="E7327" s="4">
        <f t="shared" si="28"/>
        <v>44004</v>
      </c>
    </row>
    <row r="7328" spans="3:5" ht="13" x14ac:dyDescent="0.15">
      <c r="C7328" s="1" t="str">
        <f ca="1">IFERROR(INDIRECT(ADDRESS(MATCH(A7328,'contribution par jour-semaine'!A:A,0),MATCH(B7328,'contribution par jour-semaine'!$1:$1,0),4,1,"contribution par jour-semaine")),"")</f>
        <v/>
      </c>
      <c r="D7328" s="4" t="str">
        <f>VLOOKUP(A7328,predictions!A:B,2,FALSE)</f>
        <v>22/06/2020</v>
      </c>
      <c r="E7328" s="4">
        <f t="shared" si="28"/>
        <v>44004</v>
      </c>
    </row>
    <row r="7329" spans="3:5" ht="13" x14ac:dyDescent="0.15">
      <c r="C7329" s="1" t="str">
        <f ca="1">IFERROR(INDIRECT(ADDRESS(MATCH(A7329,'contribution par jour-semaine'!A:A,0),MATCH(B7329,'contribution par jour-semaine'!$1:$1,0),4,1,"contribution par jour-semaine")),"")</f>
        <v/>
      </c>
      <c r="D7329" s="4" t="str">
        <f>VLOOKUP(A7329,predictions!A:B,2,FALSE)</f>
        <v>22/06/2020</v>
      </c>
      <c r="E7329" s="4">
        <f t="shared" si="28"/>
        <v>44004</v>
      </c>
    </row>
    <row r="7330" spans="3:5" ht="13" x14ac:dyDescent="0.15">
      <c r="C7330" s="1" t="str">
        <f ca="1">IFERROR(INDIRECT(ADDRESS(MATCH(A7330,'contribution par jour-semaine'!A:A,0),MATCH(B7330,'contribution par jour-semaine'!$1:$1,0),4,1,"contribution par jour-semaine")),"")</f>
        <v/>
      </c>
      <c r="D7330" s="4" t="str">
        <f>VLOOKUP(A7330,predictions!A:B,2,FALSE)</f>
        <v>22/06/2020</v>
      </c>
      <c r="E7330" s="4">
        <f t="shared" si="28"/>
        <v>44004</v>
      </c>
    </row>
    <row r="7331" spans="3:5" ht="13" x14ac:dyDescent="0.15">
      <c r="C7331" s="1" t="str">
        <f ca="1">IFERROR(INDIRECT(ADDRESS(MATCH(A7331,'contribution par jour-semaine'!A:A,0),MATCH(B7331,'contribution par jour-semaine'!$1:$1,0),4,1,"contribution par jour-semaine")),"")</f>
        <v/>
      </c>
      <c r="D7331" s="4" t="str">
        <f>VLOOKUP(A7331,predictions!A:B,2,FALSE)</f>
        <v>22/06/2020</v>
      </c>
      <c r="E7331" s="4">
        <f t="shared" si="28"/>
        <v>44004</v>
      </c>
    </row>
    <row r="7332" spans="3:5" ht="13" x14ac:dyDescent="0.15">
      <c r="C7332" s="1" t="str">
        <f ca="1">IFERROR(INDIRECT(ADDRESS(MATCH(A7332,'contribution par jour-semaine'!A:A,0),MATCH(B7332,'contribution par jour-semaine'!$1:$1,0),4,1,"contribution par jour-semaine")),"")</f>
        <v/>
      </c>
      <c r="D7332" s="4" t="str">
        <f>VLOOKUP(A7332,predictions!A:B,2,FALSE)</f>
        <v>22/06/2020</v>
      </c>
      <c r="E7332" s="4">
        <f t="shared" si="28"/>
        <v>44004</v>
      </c>
    </row>
    <row r="7333" spans="3:5" ht="13" x14ac:dyDescent="0.15">
      <c r="C7333" s="1" t="str">
        <f ca="1">IFERROR(INDIRECT(ADDRESS(MATCH(A7333,'contribution par jour-semaine'!A:A,0),MATCH(B7333,'contribution par jour-semaine'!$1:$1,0),4,1,"contribution par jour-semaine")),"")</f>
        <v/>
      </c>
      <c r="D7333" s="4" t="str">
        <f>VLOOKUP(A7333,predictions!A:B,2,FALSE)</f>
        <v>22/06/2020</v>
      </c>
      <c r="E7333" s="4">
        <f t="shared" si="28"/>
        <v>44004</v>
      </c>
    </row>
    <row r="7334" spans="3:5" ht="13" x14ac:dyDescent="0.15">
      <c r="C7334" s="1" t="str">
        <f ca="1">IFERROR(INDIRECT(ADDRESS(MATCH(A7334,'contribution par jour-semaine'!A:A,0),MATCH(B7334,'contribution par jour-semaine'!$1:$1,0),4,1,"contribution par jour-semaine")),"")</f>
        <v/>
      </c>
      <c r="D7334" s="4" t="str">
        <f>VLOOKUP(A7334,predictions!A:B,2,FALSE)</f>
        <v>22/06/2020</v>
      </c>
      <c r="E7334" s="4">
        <f t="shared" si="28"/>
        <v>44004</v>
      </c>
    </row>
    <row r="7335" spans="3:5" ht="13" x14ac:dyDescent="0.15">
      <c r="C7335" s="1" t="str">
        <f ca="1">IFERROR(INDIRECT(ADDRESS(MATCH(A7335,'contribution par jour-semaine'!A:A,0),MATCH(B7335,'contribution par jour-semaine'!$1:$1,0),4,1,"contribution par jour-semaine")),"")</f>
        <v/>
      </c>
      <c r="D7335" s="4" t="str">
        <f>VLOOKUP(A7335,predictions!A:B,2,FALSE)</f>
        <v>22/06/2020</v>
      </c>
      <c r="E7335" s="4">
        <f t="shared" si="28"/>
        <v>44004</v>
      </c>
    </row>
    <row r="7336" spans="3:5" ht="13" x14ac:dyDescent="0.15">
      <c r="C7336" s="1" t="str">
        <f ca="1">IFERROR(INDIRECT(ADDRESS(MATCH(A7336,'contribution par jour-semaine'!A:A,0),MATCH(B7336,'contribution par jour-semaine'!$1:$1,0),4,1,"contribution par jour-semaine")),"")</f>
        <v/>
      </c>
      <c r="D7336" s="4" t="str">
        <f>VLOOKUP(A7336,predictions!A:B,2,FALSE)</f>
        <v>22/06/2020</v>
      </c>
      <c r="E7336" s="4">
        <f t="shared" si="28"/>
        <v>44004</v>
      </c>
    </row>
    <row r="7337" spans="3:5" ht="13" x14ac:dyDescent="0.15">
      <c r="C7337" s="1" t="str">
        <f ca="1">IFERROR(INDIRECT(ADDRESS(MATCH(A7337,'contribution par jour-semaine'!A:A,0),MATCH(B7337,'contribution par jour-semaine'!$1:$1,0),4,1,"contribution par jour-semaine")),"")</f>
        <v/>
      </c>
      <c r="D7337" s="4" t="str">
        <f>VLOOKUP(A7337,predictions!A:B,2,FALSE)</f>
        <v>22/06/2020</v>
      </c>
      <c r="E7337" s="4">
        <f t="shared" si="28"/>
        <v>44004</v>
      </c>
    </row>
    <row r="7338" spans="3:5" ht="13" x14ac:dyDescent="0.15">
      <c r="C7338" s="1" t="str">
        <f ca="1">IFERROR(INDIRECT(ADDRESS(MATCH(A7338,'contribution par jour-semaine'!A:A,0),MATCH(B7338,'contribution par jour-semaine'!$1:$1,0),4,1,"contribution par jour-semaine")),"")</f>
        <v/>
      </c>
      <c r="D7338" s="4" t="str">
        <f>VLOOKUP(A7338,predictions!A:B,2,FALSE)</f>
        <v>22/06/2020</v>
      </c>
      <c r="E7338" s="4">
        <f t="shared" si="28"/>
        <v>44004</v>
      </c>
    </row>
    <row r="7339" spans="3:5" ht="13" x14ac:dyDescent="0.15">
      <c r="C7339" s="1" t="str">
        <f ca="1">IFERROR(INDIRECT(ADDRESS(MATCH(A7339,'contribution par jour-semaine'!A:A,0),MATCH(B7339,'contribution par jour-semaine'!$1:$1,0),4,1,"contribution par jour-semaine")),"")</f>
        <v/>
      </c>
      <c r="D7339" s="4" t="str">
        <f>VLOOKUP(A7339,predictions!A:B,2,FALSE)</f>
        <v>22/06/2020</v>
      </c>
      <c r="E7339" s="4">
        <f t="shared" si="28"/>
        <v>44004</v>
      </c>
    </row>
    <row r="7340" spans="3:5" ht="13" x14ac:dyDescent="0.15">
      <c r="C7340" s="1" t="str">
        <f ca="1">IFERROR(INDIRECT(ADDRESS(MATCH(A7340,'contribution par jour-semaine'!A:A,0),MATCH(B7340,'contribution par jour-semaine'!$1:$1,0),4,1,"contribution par jour-semaine")),"")</f>
        <v/>
      </c>
      <c r="D7340" s="4" t="str">
        <f>VLOOKUP(A7340,predictions!A:B,2,FALSE)</f>
        <v>22/06/2020</v>
      </c>
      <c r="E7340" s="4">
        <f t="shared" si="28"/>
        <v>44004</v>
      </c>
    </row>
    <row r="7341" spans="3:5" ht="13" x14ac:dyDescent="0.15">
      <c r="C7341" s="1" t="str">
        <f ca="1">IFERROR(INDIRECT(ADDRESS(MATCH(A7341,'contribution par jour-semaine'!A:A,0),MATCH(B7341,'contribution par jour-semaine'!$1:$1,0),4,1,"contribution par jour-semaine")),"")</f>
        <v/>
      </c>
      <c r="D7341" s="4" t="str">
        <f>VLOOKUP(A7341,predictions!A:B,2,FALSE)</f>
        <v>22/06/2020</v>
      </c>
      <c r="E7341" s="4">
        <f t="shared" si="28"/>
        <v>44004</v>
      </c>
    </row>
    <row r="7342" spans="3:5" ht="13" x14ac:dyDescent="0.15">
      <c r="C7342" s="1" t="str">
        <f ca="1">IFERROR(INDIRECT(ADDRESS(MATCH(A7342,'contribution par jour-semaine'!A:A,0),MATCH(B7342,'contribution par jour-semaine'!$1:$1,0),4,1,"contribution par jour-semaine")),"")</f>
        <v/>
      </c>
      <c r="D7342" s="4" t="str">
        <f>VLOOKUP(A7342,predictions!A:B,2,FALSE)</f>
        <v>22/06/2020</v>
      </c>
      <c r="E7342" s="4">
        <f t="shared" si="28"/>
        <v>44004</v>
      </c>
    </row>
    <row r="7343" spans="3:5" ht="13" x14ac:dyDescent="0.15">
      <c r="C7343" s="1" t="str">
        <f ca="1">IFERROR(INDIRECT(ADDRESS(MATCH(A7343,'contribution par jour-semaine'!A:A,0),MATCH(B7343,'contribution par jour-semaine'!$1:$1,0),4,1,"contribution par jour-semaine")),"")</f>
        <v/>
      </c>
      <c r="D7343" s="4" t="str">
        <f>VLOOKUP(A7343,predictions!A:B,2,FALSE)</f>
        <v>22/06/2020</v>
      </c>
      <c r="E7343" s="4">
        <f t="shared" si="28"/>
        <v>44004</v>
      </c>
    </row>
    <row r="7344" spans="3:5" ht="13" x14ac:dyDescent="0.15">
      <c r="C7344" s="1" t="str">
        <f ca="1">IFERROR(INDIRECT(ADDRESS(MATCH(A7344,'contribution par jour-semaine'!A:A,0),MATCH(B7344,'contribution par jour-semaine'!$1:$1,0),4,1,"contribution par jour-semaine")),"")</f>
        <v/>
      </c>
      <c r="D7344" s="4" t="str">
        <f>VLOOKUP(A7344,predictions!A:B,2,FALSE)</f>
        <v>22/06/2020</v>
      </c>
      <c r="E7344" s="4">
        <f t="shared" si="28"/>
        <v>44004</v>
      </c>
    </row>
    <row r="7345" spans="3:5" ht="13" x14ac:dyDescent="0.15">
      <c r="C7345" s="1" t="str">
        <f ca="1">IFERROR(INDIRECT(ADDRESS(MATCH(A7345,'contribution par jour-semaine'!A:A,0),MATCH(B7345,'contribution par jour-semaine'!$1:$1,0),4,1,"contribution par jour-semaine")),"")</f>
        <v/>
      </c>
      <c r="D7345" s="4" t="str">
        <f>VLOOKUP(A7345,predictions!A:B,2,FALSE)</f>
        <v>22/06/2020</v>
      </c>
      <c r="E7345" s="4">
        <f t="shared" si="28"/>
        <v>44004</v>
      </c>
    </row>
    <row r="7346" spans="3:5" ht="13" x14ac:dyDescent="0.15">
      <c r="C7346" s="1" t="str">
        <f ca="1">IFERROR(INDIRECT(ADDRESS(MATCH(A7346,'contribution par jour-semaine'!A:A,0),MATCH(B7346,'contribution par jour-semaine'!$1:$1,0),4,1,"contribution par jour-semaine")),"")</f>
        <v/>
      </c>
      <c r="D7346" s="4" t="str">
        <f>VLOOKUP(A7346,predictions!A:B,2,FALSE)</f>
        <v>22/06/2020</v>
      </c>
      <c r="E7346" s="4">
        <f t="shared" si="28"/>
        <v>44004</v>
      </c>
    </row>
    <row r="7347" spans="3:5" ht="13" x14ac:dyDescent="0.15">
      <c r="C7347" s="1" t="str">
        <f ca="1">IFERROR(INDIRECT(ADDRESS(MATCH(A7347,'contribution par jour-semaine'!A:A,0),MATCH(B7347,'contribution par jour-semaine'!$1:$1,0),4,1,"contribution par jour-semaine")),"")</f>
        <v/>
      </c>
      <c r="D7347" s="4" t="str">
        <f>VLOOKUP(A7347,predictions!A:B,2,FALSE)</f>
        <v>22/06/2020</v>
      </c>
      <c r="E7347" s="4">
        <f t="shared" si="28"/>
        <v>44004</v>
      </c>
    </row>
    <row r="7348" spans="3:5" ht="13" x14ac:dyDescent="0.15">
      <c r="C7348" s="1" t="str">
        <f ca="1">IFERROR(INDIRECT(ADDRESS(MATCH(A7348,'contribution par jour-semaine'!A:A,0),MATCH(B7348,'contribution par jour-semaine'!$1:$1,0),4,1,"contribution par jour-semaine")),"")</f>
        <v/>
      </c>
      <c r="D7348" s="4" t="str">
        <f>VLOOKUP(A7348,predictions!A:B,2,FALSE)</f>
        <v>22/06/2020</v>
      </c>
      <c r="E7348" s="4">
        <f t="shared" si="28"/>
        <v>44004</v>
      </c>
    </row>
    <row r="7349" spans="3:5" ht="13" x14ac:dyDescent="0.15">
      <c r="C7349" s="1" t="str">
        <f ca="1">IFERROR(INDIRECT(ADDRESS(MATCH(A7349,'contribution par jour-semaine'!A:A,0),MATCH(B7349,'contribution par jour-semaine'!$1:$1,0),4,1,"contribution par jour-semaine")),"")</f>
        <v/>
      </c>
      <c r="D7349" s="4" t="str">
        <f>VLOOKUP(A7349,predictions!A:B,2,FALSE)</f>
        <v>22/06/2020</v>
      </c>
      <c r="E7349" s="4">
        <f t="shared" si="28"/>
        <v>44004</v>
      </c>
    </row>
    <row r="7350" spans="3:5" ht="13" x14ac:dyDescent="0.15">
      <c r="C7350" s="1" t="str">
        <f ca="1">IFERROR(INDIRECT(ADDRESS(MATCH(A7350,'contribution par jour-semaine'!A:A,0),MATCH(B7350,'contribution par jour-semaine'!$1:$1,0),4,1,"contribution par jour-semaine")),"")</f>
        <v/>
      </c>
      <c r="D7350" s="4" t="str">
        <f>VLOOKUP(A7350,predictions!A:B,2,FALSE)</f>
        <v>22/06/2020</v>
      </c>
      <c r="E7350" s="4">
        <f t="shared" si="28"/>
        <v>44004</v>
      </c>
    </row>
    <row r="7351" spans="3:5" ht="13" x14ac:dyDescent="0.15">
      <c r="C7351" s="1" t="str">
        <f ca="1">IFERROR(INDIRECT(ADDRESS(MATCH(A7351,'contribution par jour-semaine'!A:A,0),MATCH(B7351,'contribution par jour-semaine'!$1:$1,0),4,1,"contribution par jour-semaine")),"")</f>
        <v/>
      </c>
      <c r="D7351" s="4" t="str">
        <f>VLOOKUP(A7351,predictions!A:B,2,FALSE)</f>
        <v>22/06/2020</v>
      </c>
      <c r="E7351" s="4">
        <f t="shared" si="28"/>
        <v>44004</v>
      </c>
    </row>
    <row r="7352" spans="3:5" ht="13" x14ac:dyDescent="0.15">
      <c r="C7352" s="1" t="str">
        <f ca="1">IFERROR(INDIRECT(ADDRESS(MATCH(A7352,'contribution par jour-semaine'!A:A,0),MATCH(B7352,'contribution par jour-semaine'!$1:$1,0),4,1,"contribution par jour-semaine")),"")</f>
        <v/>
      </c>
      <c r="D7352" s="4" t="str">
        <f>VLOOKUP(A7352,predictions!A:B,2,FALSE)</f>
        <v>22/06/2020</v>
      </c>
      <c r="E7352" s="4">
        <f t="shared" si="28"/>
        <v>44004</v>
      </c>
    </row>
    <row r="7353" spans="3:5" ht="13" x14ac:dyDescent="0.15">
      <c r="C7353" s="1" t="str">
        <f ca="1">IFERROR(INDIRECT(ADDRESS(MATCH(A7353,'contribution par jour-semaine'!A:A,0),MATCH(B7353,'contribution par jour-semaine'!$1:$1,0),4,1,"contribution par jour-semaine")),"")</f>
        <v/>
      </c>
      <c r="D7353" s="4" t="str">
        <f>VLOOKUP(A7353,predictions!A:B,2,FALSE)</f>
        <v>22/06/2020</v>
      </c>
      <c r="E7353" s="4">
        <f t="shared" si="28"/>
        <v>44004</v>
      </c>
    </row>
    <row r="7354" spans="3:5" ht="13" x14ac:dyDescent="0.15">
      <c r="C7354" s="1" t="str">
        <f ca="1">IFERROR(INDIRECT(ADDRESS(MATCH(A7354,'contribution par jour-semaine'!A:A,0),MATCH(B7354,'contribution par jour-semaine'!$1:$1,0),4,1,"contribution par jour-semaine")),"")</f>
        <v/>
      </c>
      <c r="D7354" s="4" t="str">
        <f>VLOOKUP(A7354,predictions!A:B,2,FALSE)</f>
        <v>22/06/2020</v>
      </c>
      <c r="E7354" s="4">
        <f t="shared" si="28"/>
        <v>44004</v>
      </c>
    </row>
    <row r="7355" spans="3:5" ht="13" x14ac:dyDescent="0.15">
      <c r="C7355" s="1" t="str">
        <f ca="1">IFERROR(INDIRECT(ADDRESS(MATCH(A7355,'contribution par jour-semaine'!A:A,0),MATCH(B7355,'contribution par jour-semaine'!$1:$1,0),4,1,"contribution par jour-semaine")),"")</f>
        <v/>
      </c>
      <c r="D7355" s="4" t="str">
        <f>VLOOKUP(A7355,predictions!A:B,2,FALSE)</f>
        <v>22/06/2020</v>
      </c>
      <c r="E7355" s="4">
        <f t="shared" si="28"/>
        <v>44004</v>
      </c>
    </row>
    <row r="7356" spans="3:5" ht="13" x14ac:dyDescent="0.15">
      <c r="C7356" s="1" t="str">
        <f ca="1">IFERROR(INDIRECT(ADDRESS(MATCH(A7356,'contribution par jour-semaine'!A:A,0),MATCH(B7356,'contribution par jour-semaine'!$1:$1,0),4,1,"contribution par jour-semaine")),"")</f>
        <v/>
      </c>
      <c r="D7356" s="4" t="str">
        <f>VLOOKUP(A7356,predictions!A:B,2,FALSE)</f>
        <v>22/06/2020</v>
      </c>
      <c r="E7356" s="4">
        <f t="shared" si="28"/>
        <v>44004</v>
      </c>
    </row>
    <row r="7357" spans="3:5" ht="13" x14ac:dyDescent="0.15">
      <c r="C7357" s="1" t="str">
        <f ca="1">IFERROR(INDIRECT(ADDRESS(MATCH(A7357,'contribution par jour-semaine'!A:A,0),MATCH(B7357,'contribution par jour-semaine'!$1:$1,0),4,1,"contribution par jour-semaine")),"")</f>
        <v/>
      </c>
      <c r="D7357" s="4" t="str">
        <f>VLOOKUP(A7357,predictions!A:B,2,FALSE)</f>
        <v>22/06/2020</v>
      </c>
      <c r="E7357" s="4">
        <f t="shared" si="28"/>
        <v>44004</v>
      </c>
    </row>
    <row r="7358" spans="3:5" ht="13" x14ac:dyDescent="0.15">
      <c r="C7358" s="1" t="str">
        <f ca="1">IFERROR(INDIRECT(ADDRESS(MATCH(A7358,'contribution par jour-semaine'!A:A,0),MATCH(B7358,'contribution par jour-semaine'!$1:$1,0),4,1,"contribution par jour-semaine")),"")</f>
        <v/>
      </c>
      <c r="D7358" s="4" t="str">
        <f>VLOOKUP(A7358,predictions!A:B,2,FALSE)</f>
        <v>22/06/2020</v>
      </c>
      <c r="E7358" s="4">
        <f t="shared" si="28"/>
        <v>44004</v>
      </c>
    </row>
    <row r="7359" spans="3:5" ht="13" x14ac:dyDescent="0.15">
      <c r="C7359" s="1" t="str">
        <f ca="1">IFERROR(INDIRECT(ADDRESS(MATCH(A7359,'contribution par jour-semaine'!A:A,0),MATCH(B7359,'contribution par jour-semaine'!$1:$1,0),4,1,"contribution par jour-semaine")),"")</f>
        <v/>
      </c>
      <c r="D7359" s="4" t="str">
        <f>VLOOKUP(A7359,predictions!A:B,2,FALSE)</f>
        <v>22/06/2020</v>
      </c>
      <c r="E7359" s="4">
        <f t="shared" si="28"/>
        <v>44004</v>
      </c>
    </row>
    <row r="7360" spans="3:5" ht="13" x14ac:dyDescent="0.15">
      <c r="C7360" s="1" t="str">
        <f ca="1">IFERROR(INDIRECT(ADDRESS(MATCH(A7360,'contribution par jour-semaine'!A:A,0),MATCH(B7360,'contribution par jour-semaine'!$1:$1,0),4,1,"contribution par jour-semaine")),"")</f>
        <v/>
      </c>
      <c r="D7360" s="4" t="str">
        <f>VLOOKUP(A7360,predictions!A:B,2,FALSE)</f>
        <v>22/06/2020</v>
      </c>
      <c r="E7360" s="4">
        <f t="shared" si="28"/>
        <v>44004</v>
      </c>
    </row>
    <row r="7361" spans="3:5" ht="13" x14ac:dyDescent="0.15">
      <c r="C7361" s="1" t="str">
        <f ca="1">IFERROR(INDIRECT(ADDRESS(MATCH(A7361,'contribution par jour-semaine'!A:A,0),MATCH(B7361,'contribution par jour-semaine'!$1:$1,0),4,1,"contribution par jour-semaine")),"")</f>
        <v/>
      </c>
      <c r="D7361" s="4" t="str">
        <f>VLOOKUP(A7361,predictions!A:B,2,FALSE)</f>
        <v>22/06/2020</v>
      </c>
      <c r="E7361" s="4">
        <f t="shared" si="28"/>
        <v>44004</v>
      </c>
    </row>
    <row r="7362" spans="3:5" ht="13" x14ac:dyDescent="0.15">
      <c r="C7362" s="1" t="str">
        <f ca="1">IFERROR(INDIRECT(ADDRESS(MATCH(A7362,'contribution par jour-semaine'!A:A,0),MATCH(B7362,'contribution par jour-semaine'!$1:$1,0),4,1,"contribution par jour-semaine")),"")</f>
        <v/>
      </c>
      <c r="D7362" s="4" t="str">
        <f>VLOOKUP(A7362,predictions!A:B,2,FALSE)</f>
        <v>22/06/2020</v>
      </c>
      <c r="E7362" s="4">
        <f t="shared" si="28"/>
        <v>44004</v>
      </c>
    </row>
    <row r="7363" spans="3:5" ht="13" x14ac:dyDescent="0.15">
      <c r="C7363" s="1" t="str">
        <f ca="1">IFERROR(INDIRECT(ADDRESS(MATCH(A7363,'contribution par jour-semaine'!A:A,0),MATCH(B7363,'contribution par jour-semaine'!$1:$1,0),4,1,"contribution par jour-semaine")),"")</f>
        <v/>
      </c>
      <c r="D7363" s="4" t="str">
        <f>VLOOKUP(A7363,predictions!A:B,2,FALSE)</f>
        <v>22/06/2020</v>
      </c>
      <c r="E7363" s="4">
        <f t="shared" si="28"/>
        <v>44004</v>
      </c>
    </row>
    <row r="7364" spans="3:5" ht="13" x14ac:dyDescent="0.15">
      <c r="C7364" s="1" t="str">
        <f ca="1">IFERROR(INDIRECT(ADDRESS(MATCH(A7364,'contribution par jour-semaine'!A:A,0),MATCH(B7364,'contribution par jour-semaine'!$1:$1,0),4,1,"contribution par jour-semaine")),"")</f>
        <v/>
      </c>
      <c r="D7364" s="4" t="str">
        <f>VLOOKUP(A7364,predictions!A:B,2,FALSE)</f>
        <v>22/06/2020</v>
      </c>
      <c r="E7364" s="4">
        <f t="shared" si="28"/>
        <v>44004</v>
      </c>
    </row>
    <row r="7365" spans="3:5" ht="13" x14ac:dyDescent="0.15">
      <c r="C7365" s="1" t="str">
        <f ca="1">IFERROR(INDIRECT(ADDRESS(MATCH(A7365,'contribution par jour-semaine'!A:A,0),MATCH(B7365,'contribution par jour-semaine'!$1:$1,0),4,1,"contribution par jour-semaine")),"")</f>
        <v/>
      </c>
      <c r="D7365" s="4" t="str">
        <f>VLOOKUP(A7365,predictions!A:B,2,FALSE)</f>
        <v>22/06/2020</v>
      </c>
      <c r="E7365" s="4">
        <f t="shared" si="28"/>
        <v>44004</v>
      </c>
    </row>
    <row r="7366" spans="3:5" ht="13" x14ac:dyDescent="0.15">
      <c r="C7366" s="1" t="str">
        <f ca="1">IFERROR(INDIRECT(ADDRESS(MATCH(A7366,'contribution par jour-semaine'!A:A,0),MATCH(B7366,'contribution par jour-semaine'!$1:$1,0),4,1,"contribution par jour-semaine")),"")</f>
        <v/>
      </c>
      <c r="D7366" s="4" t="str">
        <f>VLOOKUP(A7366,predictions!A:B,2,FALSE)</f>
        <v>22/06/2020</v>
      </c>
      <c r="E7366" s="4">
        <f t="shared" si="28"/>
        <v>44004</v>
      </c>
    </row>
    <row r="7367" spans="3:5" ht="13" x14ac:dyDescent="0.15">
      <c r="C7367" s="1" t="str">
        <f ca="1">IFERROR(INDIRECT(ADDRESS(MATCH(A7367,'contribution par jour-semaine'!A:A,0),MATCH(B7367,'contribution par jour-semaine'!$1:$1,0),4,1,"contribution par jour-semaine")),"")</f>
        <v/>
      </c>
      <c r="D7367" s="4" t="str">
        <f>VLOOKUP(A7367,predictions!A:B,2,FALSE)</f>
        <v>22/06/2020</v>
      </c>
      <c r="E7367" s="4">
        <f t="shared" si="28"/>
        <v>44004</v>
      </c>
    </row>
    <row r="7368" spans="3:5" ht="13" x14ac:dyDescent="0.15">
      <c r="C7368" s="1" t="str">
        <f ca="1">IFERROR(INDIRECT(ADDRESS(MATCH(A7368,'contribution par jour-semaine'!A:A,0),MATCH(B7368,'contribution par jour-semaine'!$1:$1,0),4,1,"contribution par jour-semaine")),"")</f>
        <v/>
      </c>
      <c r="D7368" s="4" t="str">
        <f>VLOOKUP(A7368,predictions!A:B,2,FALSE)</f>
        <v>22/06/2020</v>
      </c>
      <c r="E7368" s="4">
        <f t="shared" si="28"/>
        <v>44004</v>
      </c>
    </row>
    <row r="7369" spans="3:5" ht="13" x14ac:dyDescent="0.15">
      <c r="C7369" s="1" t="str">
        <f ca="1">IFERROR(INDIRECT(ADDRESS(MATCH(A7369,'contribution par jour-semaine'!A:A,0),MATCH(B7369,'contribution par jour-semaine'!$1:$1,0),4,1,"contribution par jour-semaine")),"")</f>
        <v/>
      </c>
      <c r="D7369" s="4" t="str">
        <f>VLOOKUP(A7369,predictions!A:B,2,FALSE)</f>
        <v>22/06/2020</v>
      </c>
      <c r="E7369" s="4">
        <f t="shared" si="28"/>
        <v>44004</v>
      </c>
    </row>
    <row r="7370" spans="3:5" ht="13" x14ac:dyDescent="0.15">
      <c r="C7370" s="1" t="str">
        <f ca="1">IFERROR(INDIRECT(ADDRESS(MATCH(A7370,'contribution par jour-semaine'!A:A,0),MATCH(B7370,'contribution par jour-semaine'!$1:$1,0),4,1,"contribution par jour-semaine")),"")</f>
        <v/>
      </c>
      <c r="D7370" s="4" t="str">
        <f>VLOOKUP(A7370,predictions!A:B,2,FALSE)</f>
        <v>22/06/2020</v>
      </c>
      <c r="E7370" s="4">
        <f t="shared" si="28"/>
        <v>44004</v>
      </c>
    </row>
    <row r="7371" spans="3:5" ht="13" x14ac:dyDescent="0.15">
      <c r="C7371" s="1" t="str">
        <f ca="1">IFERROR(INDIRECT(ADDRESS(MATCH(A7371,'contribution par jour-semaine'!A:A,0),MATCH(B7371,'contribution par jour-semaine'!$1:$1,0),4,1,"contribution par jour-semaine")),"")</f>
        <v/>
      </c>
      <c r="D7371" s="4" t="str">
        <f>VLOOKUP(A7371,predictions!A:B,2,FALSE)</f>
        <v>22/06/2020</v>
      </c>
      <c r="E7371" s="4">
        <f t="shared" si="28"/>
        <v>44004</v>
      </c>
    </row>
    <row r="7372" spans="3:5" ht="13" x14ac:dyDescent="0.15">
      <c r="C7372" s="1" t="str">
        <f ca="1">IFERROR(INDIRECT(ADDRESS(MATCH(A7372,'contribution par jour-semaine'!A:A,0),MATCH(B7372,'contribution par jour-semaine'!$1:$1,0),4,1,"contribution par jour-semaine")),"")</f>
        <v/>
      </c>
      <c r="D7372" s="4" t="str">
        <f>VLOOKUP(A7372,predictions!A:B,2,FALSE)</f>
        <v>22/06/2020</v>
      </c>
      <c r="E7372" s="4">
        <f t="shared" si="28"/>
        <v>44004</v>
      </c>
    </row>
    <row r="7373" spans="3:5" ht="13" x14ac:dyDescent="0.15">
      <c r="C7373" s="1" t="str">
        <f ca="1">IFERROR(INDIRECT(ADDRESS(MATCH(A7373,'contribution par jour-semaine'!A:A,0),MATCH(B7373,'contribution par jour-semaine'!$1:$1,0),4,1,"contribution par jour-semaine")),"")</f>
        <v/>
      </c>
      <c r="D7373" s="4" t="str">
        <f>VLOOKUP(A7373,predictions!A:B,2,FALSE)</f>
        <v>22/06/2020</v>
      </c>
      <c r="E7373" s="4">
        <f t="shared" si="28"/>
        <v>44004</v>
      </c>
    </row>
    <row r="7374" spans="3:5" ht="13" x14ac:dyDescent="0.15">
      <c r="C7374" s="1" t="str">
        <f ca="1">IFERROR(INDIRECT(ADDRESS(MATCH(A7374,'contribution par jour-semaine'!A:A,0),MATCH(B7374,'contribution par jour-semaine'!$1:$1,0),4,1,"contribution par jour-semaine")),"")</f>
        <v/>
      </c>
      <c r="D7374" s="4" t="str">
        <f>VLOOKUP(A7374,predictions!A:B,2,FALSE)</f>
        <v>22/06/2020</v>
      </c>
      <c r="E7374" s="4">
        <f t="shared" si="28"/>
        <v>44004</v>
      </c>
    </row>
    <row r="7375" spans="3:5" ht="13" x14ac:dyDescent="0.15">
      <c r="C7375" s="1" t="str">
        <f ca="1">IFERROR(INDIRECT(ADDRESS(MATCH(A7375,'contribution par jour-semaine'!A:A,0),MATCH(B7375,'contribution par jour-semaine'!$1:$1,0),4,1,"contribution par jour-semaine")),"")</f>
        <v/>
      </c>
      <c r="D7375" s="4" t="str">
        <f>VLOOKUP(A7375,predictions!A:B,2,FALSE)</f>
        <v>22/06/2020</v>
      </c>
      <c r="E7375" s="4">
        <f t="shared" si="28"/>
        <v>44004</v>
      </c>
    </row>
    <row r="7376" spans="3:5" ht="13" x14ac:dyDescent="0.15">
      <c r="C7376" s="1" t="str">
        <f ca="1">IFERROR(INDIRECT(ADDRESS(MATCH(A7376,'contribution par jour-semaine'!A:A,0),MATCH(B7376,'contribution par jour-semaine'!$1:$1,0),4,1,"contribution par jour-semaine")),"")</f>
        <v/>
      </c>
      <c r="D7376" s="4" t="str">
        <f>VLOOKUP(A7376,predictions!A:B,2,FALSE)</f>
        <v>22/06/2020</v>
      </c>
      <c r="E7376" s="4">
        <f t="shared" si="28"/>
        <v>44004</v>
      </c>
    </row>
    <row r="7377" spans="3:5" ht="13" x14ac:dyDescent="0.15">
      <c r="C7377" s="1" t="str">
        <f ca="1">IFERROR(INDIRECT(ADDRESS(MATCH(A7377,'contribution par jour-semaine'!A:A,0),MATCH(B7377,'contribution par jour-semaine'!$1:$1,0),4,1,"contribution par jour-semaine")),"")</f>
        <v/>
      </c>
      <c r="D7377" s="4" t="str">
        <f>VLOOKUP(A7377,predictions!A:B,2,FALSE)</f>
        <v>22/06/2020</v>
      </c>
      <c r="E7377" s="4">
        <f t="shared" si="28"/>
        <v>44004</v>
      </c>
    </row>
    <row r="7378" spans="3:5" ht="13" x14ac:dyDescent="0.15">
      <c r="C7378" s="1" t="str">
        <f ca="1">IFERROR(INDIRECT(ADDRESS(MATCH(A7378,'contribution par jour-semaine'!A:A,0),MATCH(B7378,'contribution par jour-semaine'!$1:$1,0),4,1,"contribution par jour-semaine")),"")</f>
        <v/>
      </c>
      <c r="D7378" s="4" t="str">
        <f>VLOOKUP(A7378,predictions!A:B,2,FALSE)</f>
        <v>22/06/2020</v>
      </c>
      <c r="E7378" s="4">
        <f t="shared" si="28"/>
        <v>44004</v>
      </c>
    </row>
    <row r="7379" spans="3:5" ht="13" x14ac:dyDescent="0.15">
      <c r="C7379" s="1" t="str">
        <f ca="1">IFERROR(INDIRECT(ADDRESS(MATCH(A7379,'contribution par jour-semaine'!A:A,0),MATCH(B7379,'contribution par jour-semaine'!$1:$1,0),4,1,"contribution par jour-semaine")),"")</f>
        <v/>
      </c>
      <c r="D7379" s="4" t="str">
        <f>VLOOKUP(A7379,predictions!A:B,2,FALSE)</f>
        <v>22/06/2020</v>
      </c>
      <c r="E7379" s="4">
        <f t="shared" si="28"/>
        <v>44004</v>
      </c>
    </row>
    <row r="7380" spans="3:5" ht="13" x14ac:dyDescent="0.15">
      <c r="C7380" s="1" t="str">
        <f ca="1">IFERROR(INDIRECT(ADDRESS(MATCH(A7380,'contribution par jour-semaine'!A:A,0),MATCH(B7380,'contribution par jour-semaine'!$1:$1,0),4,1,"contribution par jour-semaine")),"")</f>
        <v/>
      </c>
      <c r="D7380" s="4" t="str">
        <f>VLOOKUP(A7380,predictions!A:B,2,FALSE)</f>
        <v>22/06/2020</v>
      </c>
      <c r="E7380" s="4">
        <f t="shared" si="28"/>
        <v>44004</v>
      </c>
    </row>
    <row r="7381" spans="3:5" ht="13" x14ac:dyDescent="0.15">
      <c r="C7381" s="1" t="str">
        <f ca="1">IFERROR(INDIRECT(ADDRESS(MATCH(A7381,'contribution par jour-semaine'!A:A,0),MATCH(B7381,'contribution par jour-semaine'!$1:$1,0),4,1,"contribution par jour-semaine")),"")</f>
        <v/>
      </c>
      <c r="D7381" s="4" t="str">
        <f>VLOOKUP(A7381,predictions!A:B,2,FALSE)</f>
        <v>22/06/2020</v>
      </c>
      <c r="E7381" s="4">
        <f t="shared" si="28"/>
        <v>44004</v>
      </c>
    </row>
    <row r="7382" spans="3:5" ht="13" x14ac:dyDescent="0.15">
      <c r="C7382" s="1" t="str">
        <f ca="1">IFERROR(INDIRECT(ADDRESS(MATCH(A7382,'contribution par jour-semaine'!A:A,0),MATCH(B7382,'contribution par jour-semaine'!$1:$1,0),4,1,"contribution par jour-semaine")),"")</f>
        <v/>
      </c>
      <c r="D7382" s="4" t="str">
        <f>VLOOKUP(A7382,predictions!A:B,2,FALSE)</f>
        <v>22/06/2020</v>
      </c>
      <c r="E7382" s="4">
        <f t="shared" si="28"/>
        <v>44004</v>
      </c>
    </row>
    <row r="7383" spans="3:5" ht="13" x14ac:dyDescent="0.15">
      <c r="C7383" s="1" t="str">
        <f ca="1">IFERROR(INDIRECT(ADDRESS(MATCH(A7383,'contribution par jour-semaine'!A:A,0),MATCH(B7383,'contribution par jour-semaine'!$1:$1,0),4,1,"contribution par jour-semaine")),"")</f>
        <v/>
      </c>
      <c r="D7383" s="4" t="str">
        <f>VLOOKUP(A7383,predictions!A:B,2,FALSE)</f>
        <v>22/06/2020</v>
      </c>
      <c r="E7383" s="4">
        <f t="shared" si="28"/>
        <v>44004</v>
      </c>
    </row>
    <row r="7384" spans="3:5" ht="13" x14ac:dyDescent="0.15">
      <c r="C7384" s="1" t="str">
        <f ca="1">IFERROR(INDIRECT(ADDRESS(MATCH(A7384,'contribution par jour-semaine'!A:A,0),MATCH(B7384,'contribution par jour-semaine'!$1:$1,0),4,1,"contribution par jour-semaine")),"")</f>
        <v/>
      </c>
      <c r="D7384" s="4" t="str">
        <f>VLOOKUP(A7384,predictions!A:B,2,FALSE)</f>
        <v>22/06/2020</v>
      </c>
      <c r="E7384" s="4">
        <f t="shared" si="28"/>
        <v>44004</v>
      </c>
    </row>
    <row r="7385" spans="3:5" ht="13" x14ac:dyDescent="0.15">
      <c r="C7385" s="1" t="str">
        <f ca="1">IFERROR(INDIRECT(ADDRESS(MATCH(A7385,'contribution par jour-semaine'!A:A,0),MATCH(B7385,'contribution par jour-semaine'!$1:$1,0),4,1,"contribution par jour-semaine")),"")</f>
        <v/>
      </c>
      <c r="D7385" s="4" t="str">
        <f>VLOOKUP(A7385,predictions!A:B,2,FALSE)</f>
        <v>22/06/2020</v>
      </c>
      <c r="E7385" s="4">
        <f t="shared" si="28"/>
        <v>44004</v>
      </c>
    </row>
    <row r="7386" spans="3:5" ht="13" x14ac:dyDescent="0.15">
      <c r="C7386" s="1" t="str">
        <f ca="1">IFERROR(INDIRECT(ADDRESS(MATCH(A7386,'contribution par jour-semaine'!A:A,0),MATCH(B7386,'contribution par jour-semaine'!$1:$1,0),4,1,"contribution par jour-semaine")),"")</f>
        <v/>
      </c>
      <c r="D7386" s="4" t="str">
        <f>VLOOKUP(A7386,predictions!A:B,2,FALSE)</f>
        <v>22/06/2020</v>
      </c>
      <c r="E7386" s="4">
        <f t="shared" si="28"/>
        <v>44004</v>
      </c>
    </row>
    <row r="7387" spans="3:5" ht="13" x14ac:dyDescent="0.15">
      <c r="C7387" s="1" t="str">
        <f ca="1">IFERROR(INDIRECT(ADDRESS(MATCH(A7387,'contribution par jour-semaine'!A:A,0),MATCH(B7387,'contribution par jour-semaine'!$1:$1,0),4,1,"contribution par jour-semaine")),"")</f>
        <v/>
      </c>
      <c r="D7387" s="4" t="str">
        <f>VLOOKUP(A7387,predictions!A:B,2,FALSE)</f>
        <v>22/06/2020</v>
      </c>
      <c r="E7387" s="4">
        <f t="shared" si="28"/>
        <v>44004</v>
      </c>
    </row>
    <row r="7388" spans="3:5" ht="13" x14ac:dyDescent="0.15">
      <c r="C7388" s="1" t="str">
        <f ca="1">IFERROR(INDIRECT(ADDRESS(MATCH(A7388,'contribution par jour-semaine'!A:A,0),MATCH(B7388,'contribution par jour-semaine'!$1:$1,0),4,1,"contribution par jour-semaine")),"")</f>
        <v/>
      </c>
      <c r="D7388" s="4" t="str">
        <f>VLOOKUP(A7388,predictions!A:B,2,FALSE)</f>
        <v>22/06/2020</v>
      </c>
      <c r="E7388" s="4">
        <f t="shared" si="28"/>
        <v>44004</v>
      </c>
    </row>
    <row r="7389" spans="3:5" ht="13" x14ac:dyDescent="0.15">
      <c r="C7389" s="1" t="str">
        <f ca="1">IFERROR(INDIRECT(ADDRESS(MATCH(A7389,'contribution par jour-semaine'!A:A,0),MATCH(B7389,'contribution par jour-semaine'!$1:$1,0),4,1,"contribution par jour-semaine")),"")</f>
        <v/>
      </c>
      <c r="D7389" s="4" t="str">
        <f>VLOOKUP(A7389,predictions!A:B,2,FALSE)</f>
        <v>22/06/2020</v>
      </c>
      <c r="E7389" s="4">
        <f t="shared" si="28"/>
        <v>44004</v>
      </c>
    </row>
    <row r="7390" spans="3:5" ht="13" x14ac:dyDescent="0.15">
      <c r="C7390" s="1" t="str">
        <f ca="1">IFERROR(INDIRECT(ADDRESS(MATCH(A7390,'contribution par jour-semaine'!A:A,0),MATCH(B7390,'contribution par jour-semaine'!$1:$1,0),4,1,"contribution par jour-semaine")),"")</f>
        <v/>
      </c>
      <c r="D7390" s="4" t="str">
        <f>VLOOKUP(A7390,predictions!A:B,2,FALSE)</f>
        <v>22/06/2020</v>
      </c>
      <c r="E7390" s="4">
        <f t="shared" si="28"/>
        <v>44004</v>
      </c>
    </row>
    <row r="7391" spans="3:5" ht="13" x14ac:dyDescent="0.15">
      <c r="C7391" s="1" t="str">
        <f ca="1">IFERROR(INDIRECT(ADDRESS(MATCH(A7391,'contribution par jour-semaine'!A:A,0),MATCH(B7391,'contribution par jour-semaine'!$1:$1,0),4,1,"contribution par jour-semaine")),"")</f>
        <v/>
      </c>
      <c r="D7391" s="4" t="str">
        <f>VLOOKUP(A7391,predictions!A:B,2,FALSE)</f>
        <v>22/06/2020</v>
      </c>
      <c r="E7391" s="4">
        <f t="shared" si="28"/>
        <v>44004</v>
      </c>
    </row>
    <row r="7392" spans="3:5" ht="13" x14ac:dyDescent="0.15">
      <c r="C7392" s="1" t="str">
        <f ca="1">IFERROR(INDIRECT(ADDRESS(MATCH(A7392,'contribution par jour-semaine'!A:A,0),MATCH(B7392,'contribution par jour-semaine'!$1:$1,0),4,1,"contribution par jour-semaine")),"")</f>
        <v/>
      </c>
      <c r="D7392" s="4" t="str">
        <f>VLOOKUP(A7392,predictions!A:B,2,FALSE)</f>
        <v>22/06/2020</v>
      </c>
      <c r="E7392" s="4">
        <f t="shared" si="28"/>
        <v>44004</v>
      </c>
    </row>
    <row r="7393" spans="3:5" ht="13" x14ac:dyDescent="0.15">
      <c r="C7393" s="1" t="str">
        <f ca="1">IFERROR(INDIRECT(ADDRESS(MATCH(A7393,'contribution par jour-semaine'!A:A,0),MATCH(B7393,'contribution par jour-semaine'!$1:$1,0),4,1,"contribution par jour-semaine")),"")</f>
        <v/>
      </c>
      <c r="D7393" s="4" t="str">
        <f>VLOOKUP(A7393,predictions!A:B,2,FALSE)</f>
        <v>22/06/2020</v>
      </c>
      <c r="E7393" s="4">
        <f t="shared" si="28"/>
        <v>44004</v>
      </c>
    </row>
    <row r="7394" spans="3:5" ht="13" x14ac:dyDescent="0.15">
      <c r="C7394" s="1" t="str">
        <f ca="1">IFERROR(INDIRECT(ADDRESS(MATCH(A7394,'contribution par jour-semaine'!A:A,0),MATCH(B7394,'contribution par jour-semaine'!$1:$1,0),4,1,"contribution par jour-semaine")),"")</f>
        <v/>
      </c>
      <c r="D7394" s="4" t="str">
        <f>VLOOKUP(A7394,predictions!A:B,2,FALSE)</f>
        <v>22/06/2020</v>
      </c>
      <c r="E7394" s="4">
        <f t="shared" si="28"/>
        <v>44004</v>
      </c>
    </row>
    <row r="7395" spans="3:5" ht="13" x14ac:dyDescent="0.15">
      <c r="C7395" s="1" t="str">
        <f ca="1">IFERROR(INDIRECT(ADDRESS(MATCH(A7395,'contribution par jour-semaine'!A:A,0),MATCH(B7395,'contribution par jour-semaine'!$1:$1,0),4,1,"contribution par jour-semaine")),"")</f>
        <v/>
      </c>
      <c r="D7395" s="4" t="str">
        <f>VLOOKUP(A7395,predictions!A:B,2,FALSE)</f>
        <v>22/06/2020</v>
      </c>
      <c r="E7395" s="4">
        <f t="shared" si="28"/>
        <v>44004</v>
      </c>
    </row>
    <row r="7396" spans="3:5" ht="13" x14ac:dyDescent="0.15">
      <c r="C7396" s="1" t="str">
        <f ca="1">IFERROR(INDIRECT(ADDRESS(MATCH(A7396,'contribution par jour-semaine'!A:A,0),MATCH(B7396,'contribution par jour-semaine'!$1:$1,0),4,1,"contribution par jour-semaine")),"")</f>
        <v/>
      </c>
      <c r="D7396" s="4" t="str">
        <f>VLOOKUP(A7396,predictions!A:B,2,FALSE)</f>
        <v>22/06/2020</v>
      </c>
      <c r="E7396" s="4">
        <f t="shared" si="28"/>
        <v>44004</v>
      </c>
    </row>
    <row r="7397" spans="3:5" ht="13" x14ac:dyDescent="0.15">
      <c r="C7397" s="1" t="str">
        <f ca="1">IFERROR(INDIRECT(ADDRESS(MATCH(A7397,'contribution par jour-semaine'!A:A,0),MATCH(B7397,'contribution par jour-semaine'!$1:$1,0),4,1,"contribution par jour-semaine")),"")</f>
        <v/>
      </c>
      <c r="D7397" s="4" t="str">
        <f>VLOOKUP(A7397,predictions!A:B,2,FALSE)</f>
        <v>22/06/2020</v>
      </c>
      <c r="E7397" s="4">
        <f t="shared" ref="E7397:E7651" si="29">DATE(RIGHT(D7397,4),MID(D7397,4,2),LEFT(D7397,2))</f>
        <v>44004</v>
      </c>
    </row>
    <row r="7398" spans="3:5" ht="13" x14ac:dyDescent="0.15">
      <c r="C7398" s="1" t="str">
        <f ca="1">IFERROR(INDIRECT(ADDRESS(MATCH(A7398,'contribution par jour-semaine'!A:A,0),MATCH(B7398,'contribution par jour-semaine'!$1:$1,0),4,1,"contribution par jour-semaine")),"")</f>
        <v/>
      </c>
      <c r="D7398" s="4" t="str">
        <f>VLOOKUP(A7398,predictions!A:B,2,FALSE)</f>
        <v>22/06/2020</v>
      </c>
      <c r="E7398" s="4">
        <f t="shared" si="29"/>
        <v>44004</v>
      </c>
    </row>
    <row r="7399" spans="3:5" ht="13" x14ac:dyDescent="0.15">
      <c r="C7399" s="1" t="str">
        <f ca="1">IFERROR(INDIRECT(ADDRESS(MATCH(A7399,'contribution par jour-semaine'!A:A,0),MATCH(B7399,'contribution par jour-semaine'!$1:$1,0),4,1,"contribution par jour-semaine")),"")</f>
        <v/>
      </c>
      <c r="D7399" s="4" t="str">
        <f>VLOOKUP(A7399,predictions!A:B,2,FALSE)</f>
        <v>22/06/2020</v>
      </c>
      <c r="E7399" s="4">
        <f t="shared" si="29"/>
        <v>44004</v>
      </c>
    </row>
    <row r="7400" spans="3:5" ht="13" x14ac:dyDescent="0.15">
      <c r="C7400" s="1" t="str">
        <f ca="1">IFERROR(INDIRECT(ADDRESS(MATCH(A7400,'contribution par jour-semaine'!A:A,0),MATCH(B7400,'contribution par jour-semaine'!$1:$1,0),4,1,"contribution par jour-semaine")),"")</f>
        <v/>
      </c>
      <c r="D7400" s="4" t="str">
        <f>VLOOKUP(A7400,predictions!A:B,2,FALSE)</f>
        <v>22/06/2020</v>
      </c>
      <c r="E7400" s="4">
        <f t="shared" si="29"/>
        <v>44004</v>
      </c>
    </row>
    <row r="7401" spans="3:5" ht="13" x14ac:dyDescent="0.15">
      <c r="C7401" s="1" t="str">
        <f ca="1">IFERROR(INDIRECT(ADDRESS(MATCH(A7401,'contribution par jour-semaine'!A:A,0),MATCH(B7401,'contribution par jour-semaine'!$1:$1,0),4,1,"contribution par jour-semaine")),"")</f>
        <v/>
      </c>
      <c r="D7401" s="4" t="str">
        <f>VLOOKUP(A7401,predictions!A:B,2,FALSE)</f>
        <v>22/06/2020</v>
      </c>
      <c r="E7401" s="4">
        <f t="shared" si="29"/>
        <v>44004</v>
      </c>
    </row>
    <row r="7402" spans="3:5" ht="13" x14ac:dyDescent="0.15">
      <c r="C7402" s="1" t="str">
        <f ca="1">IFERROR(INDIRECT(ADDRESS(MATCH(A7402,'contribution par jour-semaine'!A:A,0),MATCH(B7402,'contribution par jour-semaine'!$1:$1,0),4,1,"contribution par jour-semaine")),"")</f>
        <v/>
      </c>
      <c r="D7402" s="4" t="str">
        <f>VLOOKUP(A7402,predictions!A:B,2,FALSE)</f>
        <v>22/06/2020</v>
      </c>
      <c r="E7402" s="4">
        <f t="shared" si="29"/>
        <v>44004</v>
      </c>
    </row>
    <row r="7403" spans="3:5" ht="13" x14ac:dyDescent="0.15">
      <c r="C7403" s="1" t="str">
        <f ca="1">IFERROR(INDIRECT(ADDRESS(MATCH(A7403,'contribution par jour-semaine'!A:A,0),MATCH(B7403,'contribution par jour-semaine'!$1:$1,0),4,1,"contribution par jour-semaine")),"")</f>
        <v/>
      </c>
      <c r="D7403" s="4" t="str">
        <f>VLOOKUP(A7403,predictions!A:B,2,FALSE)</f>
        <v>22/06/2020</v>
      </c>
      <c r="E7403" s="4">
        <f t="shared" si="29"/>
        <v>44004</v>
      </c>
    </row>
    <row r="7404" spans="3:5" ht="13" x14ac:dyDescent="0.15">
      <c r="C7404" s="1" t="str">
        <f ca="1">IFERROR(INDIRECT(ADDRESS(MATCH(A7404,'contribution par jour-semaine'!A:A,0),MATCH(B7404,'contribution par jour-semaine'!$1:$1,0),4,1,"contribution par jour-semaine")),"")</f>
        <v/>
      </c>
      <c r="D7404" s="4" t="str">
        <f>VLOOKUP(A7404,predictions!A:B,2,FALSE)</f>
        <v>22/06/2020</v>
      </c>
      <c r="E7404" s="4">
        <f t="shared" si="29"/>
        <v>44004</v>
      </c>
    </row>
    <row r="7405" spans="3:5" ht="13" x14ac:dyDescent="0.15">
      <c r="C7405" s="1" t="str">
        <f ca="1">IFERROR(INDIRECT(ADDRESS(MATCH(A7405,'contribution par jour-semaine'!A:A,0),MATCH(B7405,'contribution par jour-semaine'!$1:$1,0),4,1,"contribution par jour-semaine")),"")</f>
        <v/>
      </c>
      <c r="D7405" s="4" t="str">
        <f>VLOOKUP(A7405,predictions!A:B,2,FALSE)</f>
        <v>22/06/2020</v>
      </c>
      <c r="E7405" s="4">
        <f t="shared" si="29"/>
        <v>44004</v>
      </c>
    </row>
    <row r="7406" spans="3:5" ht="13" x14ac:dyDescent="0.15">
      <c r="C7406" s="1" t="str">
        <f ca="1">IFERROR(INDIRECT(ADDRESS(MATCH(A7406,'contribution par jour-semaine'!A:A,0),MATCH(B7406,'contribution par jour-semaine'!$1:$1,0),4,1,"contribution par jour-semaine")),"")</f>
        <v/>
      </c>
      <c r="D7406" s="4" t="str">
        <f>VLOOKUP(A7406,predictions!A:B,2,FALSE)</f>
        <v>22/06/2020</v>
      </c>
      <c r="E7406" s="4">
        <f t="shared" si="29"/>
        <v>44004</v>
      </c>
    </row>
    <row r="7407" spans="3:5" ht="13" x14ac:dyDescent="0.15">
      <c r="C7407" s="1" t="str">
        <f ca="1">IFERROR(INDIRECT(ADDRESS(MATCH(A7407,'contribution par jour-semaine'!A:A,0),MATCH(B7407,'contribution par jour-semaine'!$1:$1,0),4,1,"contribution par jour-semaine")),"")</f>
        <v/>
      </c>
      <c r="D7407" s="4" t="str">
        <f>VLOOKUP(A7407,predictions!A:B,2,FALSE)</f>
        <v>22/06/2020</v>
      </c>
      <c r="E7407" s="4">
        <f t="shared" si="29"/>
        <v>44004</v>
      </c>
    </row>
    <row r="7408" spans="3:5" ht="13" x14ac:dyDescent="0.15">
      <c r="C7408" s="1" t="str">
        <f ca="1">IFERROR(INDIRECT(ADDRESS(MATCH(A7408,'contribution par jour-semaine'!A:A,0),MATCH(B7408,'contribution par jour-semaine'!$1:$1,0),4,1,"contribution par jour-semaine")),"")</f>
        <v/>
      </c>
      <c r="D7408" s="4" t="str">
        <f>VLOOKUP(A7408,predictions!A:B,2,FALSE)</f>
        <v>22/06/2020</v>
      </c>
      <c r="E7408" s="4">
        <f t="shared" si="29"/>
        <v>44004</v>
      </c>
    </row>
    <row r="7409" spans="3:5" ht="13" x14ac:dyDescent="0.15">
      <c r="C7409" s="1" t="str">
        <f ca="1">IFERROR(INDIRECT(ADDRESS(MATCH(A7409,'contribution par jour-semaine'!A:A,0),MATCH(B7409,'contribution par jour-semaine'!$1:$1,0),4,1,"contribution par jour-semaine")),"")</f>
        <v/>
      </c>
      <c r="D7409" s="4" t="str">
        <f>VLOOKUP(A7409,predictions!A:B,2,FALSE)</f>
        <v>22/06/2020</v>
      </c>
      <c r="E7409" s="4">
        <f t="shared" si="29"/>
        <v>44004</v>
      </c>
    </row>
    <row r="7410" spans="3:5" ht="13" x14ac:dyDescent="0.15">
      <c r="C7410" s="1" t="str">
        <f ca="1">IFERROR(INDIRECT(ADDRESS(MATCH(A7410,'contribution par jour-semaine'!A:A,0),MATCH(B7410,'contribution par jour-semaine'!$1:$1,0),4,1,"contribution par jour-semaine")),"")</f>
        <v/>
      </c>
      <c r="D7410" s="4" t="str">
        <f>VLOOKUP(A7410,predictions!A:B,2,FALSE)</f>
        <v>22/06/2020</v>
      </c>
      <c r="E7410" s="4">
        <f t="shared" si="29"/>
        <v>44004</v>
      </c>
    </row>
    <row r="7411" spans="3:5" ht="13" x14ac:dyDescent="0.15">
      <c r="C7411" s="1" t="str">
        <f ca="1">IFERROR(INDIRECT(ADDRESS(MATCH(A7411,'contribution par jour-semaine'!A:A,0),MATCH(B7411,'contribution par jour-semaine'!$1:$1,0),4,1,"contribution par jour-semaine")),"")</f>
        <v/>
      </c>
      <c r="D7411" s="4" t="str">
        <f>VLOOKUP(A7411,predictions!A:B,2,FALSE)</f>
        <v>22/06/2020</v>
      </c>
      <c r="E7411" s="4">
        <f t="shared" si="29"/>
        <v>44004</v>
      </c>
    </row>
    <row r="7412" spans="3:5" ht="13" x14ac:dyDescent="0.15">
      <c r="C7412" s="1" t="str">
        <f ca="1">IFERROR(INDIRECT(ADDRESS(MATCH(A7412,'contribution par jour-semaine'!A:A,0),MATCH(B7412,'contribution par jour-semaine'!$1:$1,0),4,1,"contribution par jour-semaine")),"")</f>
        <v/>
      </c>
      <c r="D7412" s="4" t="str">
        <f>VLOOKUP(A7412,predictions!A:B,2,FALSE)</f>
        <v>22/06/2020</v>
      </c>
      <c r="E7412" s="4">
        <f t="shared" si="29"/>
        <v>44004</v>
      </c>
    </row>
    <row r="7413" spans="3:5" ht="13" x14ac:dyDescent="0.15">
      <c r="C7413" s="1" t="str">
        <f ca="1">IFERROR(INDIRECT(ADDRESS(MATCH(A7413,'contribution par jour-semaine'!A:A,0),MATCH(B7413,'contribution par jour-semaine'!$1:$1,0),4,1,"contribution par jour-semaine")),"")</f>
        <v/>
      </c>
      <c r="D7413" s="4" t="str">
        <f>VLOOKUP(A7413,predictions!A:B,2,FALSE)</f>
        <v>22/06/2020</v>
      </c>
      <c r="E7413" s="4">
        <f t="shared" si="29"/>
        <v>44004</v>
      </c>
    </row>
    <row r="7414" spans="3:5" ht="13" x14ac:dyDescent="0.15">
      <c r="C7414" s="1" t="str">
        <f ca="1">IFERROR(INDIRECT(ADDRESS(MATCH(A7414,'contribution par jour-semaine'!A:A,0),MATCH(B7414,'contribution par jour-semaine'!$1:$1,0),4,1,"contribution par jour-semaine")),"")</f>
        <v/>
      </c>
      <c r="D7414" s="4" t="str">
        <f>VLOOKUP(A7414,predictions!A:B,2,FALSE)</f>
        <v>22/06/2020</v>
      </c>
      <c r="E7414" s="4">
        <f t="shared" si="29"/>
        <v>44004</v>
      </c>
    </row>
    <row r="7415" spans="3:5" ht="13" x14ac:dyDescent="0.15">
      <c r="C7415" s="1" t="str">
        <f ca="1">IFERROR(INDIRECT(ADDRESS(MATCH(A7415,'contribution par jour-semaine'!A:A,0),MATCH(B7415,'contribution par jour-semaine'!$1:$1,0),4,1,"contribution par jour-semaine")),"")</f>
        <v/>
      </c>
      <c r="D7415" s="4" t="str">
        <f>VLOOKUP(A7415,predictions!A:B,2,FALSE)</f>
        <v>22/06/2020</v>
      </c>
      <c r="E7415" s="4">
        <f t="shared" si="29"/>
        <v>44004</v>
      </c>
    </row>
    <row r="7416" spans="3:5" ht="13" x14ac:dyDescent="0.15">
      <c r="C7416" s="1" t="str">
        <f ca="1">IFERROR(INDIRECT(ADDRESS(MATCH(A7416,'contribution par jour-semaine'!A:A,0),MATCH(B7416,'contribution par jour-semaine'!$1:$1,0),4,1,"contribution par jour-semaine")),"")</f>
        <v/>
      </c>
      <c r="D7416" s="4" t="str">
        <f>VLOOKUP(A7416,predictions!A:B,2,FALSE)</f>
        <v>22/06/2020</v>
      </c>
      <c r="E7416" s="4">
        <f t="shared" si="29"/>
        <v>44004</v>
      </c>
    </row>
    <row r="7417" spans="3:5" ht="13" x14ac:dyDescent="0.15">
      <c r="C7417" s="1" t="str">
        <f ca="1">IFERROR(INDIRECT(ADDRESS(MATCH(A7417,'contribution par jour-semaine'!A:A,0),MATCH(B7417,'contribution par jour-semaine'!$1:$1,0),4,1,"contribution par jour-semaine")),"")</f>
        <v/>
      </c>
      <c r="D7417" s="4" t="str">
        <f>VLOOKUP(A7417,predictions!A:B,2,FALSE)</f>
        <v>22/06/2020</v>
      </c>
      <c r="E7417" s="4">
        <f t="shared" si="29"/>
        <v>44004</v>
      </c>
    </row>
    <row r="7418" spans="3:5" ht="13" x14ac:dyDescent="0.15">
      <c r="C7418" s="1" t="str">
        <f ca="1">IFERROR(INDIRECT(ADDRESS(MATCH(A7418,'contribution par jour-semaine'!A:A,0),MATCH(B7418,'contribution par jour-semaine'!$1:$1,0),4,1,"contribution par jour-semaine")),"")</f>
        <v/>
      </c>
      <c r="D7418" s="4" t="str">
        <f>VLOOKUP(A7418,predictions!A:B,2,FALSE)</f>
        <v>22/06/2020</v>
      </c>
      <c r="E7418" s="4">
        <f t="shared" si="29"/>
        <v>44004</v>
      </c>
    </row>
    <row r="7419" spans="3:5" ht="13" x14ac:dyDescent="0.15">
      <c r="C7419" s="1" t="str">
        <f ca="1">IFERROR(INDIRECT(ADDRESS(MATCH(A7419,'contribution par jour-semaine'!A:A,0),MATCH(B7419,'contribution par jour-semaine'!$1:$1,0),4,1,"contribution par jour-semaine")),"")</f>
        <v/>
      </c>
      <c r="D7419" s="4" t="str">
        <f>VLOOKUP(A7419,predictions!A:B,2,FALSE)</f>
        <v>22/06/2020</v>
      </c>
      <c r="E7419" s="4">
        <f t="shared" si="29"/>
        <v>44004</v>
      </c>
    </row>
    <row r="7420" spans="3:5" ht="13" x14ac:dyDescent="0.15">
      <c r="C7420" s="1" t="str">
        <f ca="1">IFERROR(INDIRECT(ADDRESS(MATCH(A7420,'contribution par jour-semaine'!A:A,0),MATCH(B7420,'contribution par jour-semaine'!$1:$1,0),4,1,"contribution par jour-semaine")),"")</f>
        <v/>
      </c>
      <c r="D7420" s="4" t="str">
        <f>VLOOKUP(A7420,predictions!A:B,2,FALSE)</f>
        <v>22/06/2020</v>
      </c>
      <c r="E7420" s="4">
        <f t="shared" si="29"/>
        <v>44004</v>
      </c>
    </row>
    <row r="7421" spans="3:5" ht="13" x14ac:dyDescent="0.15">
      <c r="C7421" s="1" t="str">
        <f ca="1">IFERROR(INDIRECT(ADDRESS(MATCH(A7421,'contribution par jour-semaine'!A:A,0),MATCH(B7421,'contribution par jour-semaine'!$1:$1,0),4,1,"contribution par jour-semaine")),"")</f>
        <v/>
      </c>
      <c r="D7421" s="4" t="str">
        <f>VLOOKUP(A7421,predictions!A:B,2,FALSE)</f>
        <v>22/06/2020</v>
      </c>
      <c r="E7421" s="4">
        <f t="shared" si="29"/>
        <v>44004</v>
      </c>
    </row>
    <row r="7422" spans="3:5" ht="13" x14ac:dyDescent="0.15">
      <c r="C7422" s="1" t="str">
        <f ca="1">IFERROR(INDIRECT(ADDRESS(MATCH(A7422,'contribution par jour-semaine'!A:A,0),MATCH(B7422,'contribution par jour-semaine'!$1:$1,0),4,1,"contribution par jour-semaine")),"")</f>
        <v/>
      </c>
      <c r="D7422" s="4" t="str">
        <f>VLOOKUP(A7422,predictions!A:B,2,FALSE)</f>
        <v>22/06/2020</v>
      </c>
      <c r="E7422" s="4">
        <f t="shared" si="29"/>
        <v>44004</v>
      </c>
    </row>
    <row r="7423" spans="3:5" ht="13" x14ac:dyDescent="0.15">
      <c r="C7423" s="1" t="str">
        <f ca="1">IFERROR(INDIRECT(ADDRESS(MATCH(A7423,'contribution par jour-semaine'!A:A,0),MATCH(B7423,'contribution par jour-semaine'!$1:$1,0),4,1,"contribution par jour-semaine")),"")</f>
        <v/>
      </c>
      <c r="D7423" s="4" t="str">
        <f>VLOOKUP(A7423,predictions!A:B,2,FALSE)</f>
        <v>22/06/2020</v>
      </c>
      <c r="E7423" s="4">
        <f t="shared" si="29"/>
        <v>44004</v>
      </c>
    </row>
    <row r="7424" spans="3:5" ht="13" x14ac:dyDescent="0.15">
      <c r="C7424" s="1" t="str">
        <f ca="1">IFERROR(INDIRECT(ADDRESS(MATCH(A7424,'contribution par jour-semaine'!A:A,0),MATCH(B7424,'contribution par jour-semaine'!$1:$1,0),4,1,"contribution par jour-semaine")),"")</f>
        <v/>
      </c>
      <c r="D7424" s="4" t="str">
        <f>VLOOKUP(A7424,predictions!A:B,2,FALSE)</f>
        <v>22/06/2020</v>
      </c>
      <c r="E7424" s="4">
        <f t="shared" si="29"/>
        <v>44004</v>
      </c>
    </row>
    <row r="7425" spans="3:5" ht="13" x14ac:dyDescent="0.15">
      <c r="C7425" s="1" t="str">
        <f ca="1">IFERROR(INDIRECT(ADDRESS(MATCH(A7425,'contribution par jour-semaine'!A:A,0),MATCH(B7425,'contribution par jour-semaine'!$1:$1,0),4,1,"contribution par jour-semaine")),"")</f>
        <v/>
      </c>
      <c r="D7425" s="4" t="str">
        <f>VLOOKUP(A7425,predictions!A:B,2,FALSE)</f>
        <v>22/06/2020</v>
      </c>
      <c r="E7425" s="4">
        <f t="shared" si="29"/>
        <v>44004</v>
      </c>
    </row>
    <row r="7426" spans="3:5" ht="13" x14ac:dyDescent="0.15">
      <c r="C7426" s="1" t="str">
        <f ca="1">IFERROR(INDIRECT(ADDRESS(MATCH(A7426,'contribution par jour-semaine'!A:A,0),MATCH(B7426,'contribution par jour-semaine'!$1:$1,0),4,1,"contribution par jour-semaine")),"")</f>
        <v/>
      </c>
      <c r="D7426" s="4" t="str">
        <f>VLOOKUP(A7426,predictions!A:B,2,FALSE)</f>
        <v>22/06/2020</v>
      </c>
      <c r="E7426" s="4">
        <f t="shared" si="29"/>
        <v>44004</v>
      </c>
    </row>
    <row r="7427" spans="3:5" ht="13" x14ac:dyDescent="0.15">
      <c r="C7427" s="1" t="str">
        <f ca="1">IFERROR(INDIRECT(ADDRESS(MATCH(A7427,'contribution par jour-semaine'!A:A,0),MATCH(B7427,'contribution par jour-semaine'!$1:$1,0),4,1,"contribution par jour-semaine")),"")</f>
        <v/>
      </c>
      <c r="D7427" s="4" t="str">
        <f>VLOOKUP(A7427,predictions!A:B,2,FALSE)</f>
        <v>22/06/2020</v>
      </c>
      <c r="E7427" s="4">
        <f t="shared" si="29"/>
        <v>44004</v>
      </c>
    </row>
    <row r="7428" spans="3:5" ht="13" x14ac:dyDescent="0.15">
      <c r="C7428" s="1" t="str">
        <f ca="1">IFERROR(INDIRECT(ADDRESS(MATCH(A7428,'contribution par jour-semaine'!A:A,0),MATCH(B7428,'contribution par jour-semaine'!$1:$1,0),4,1,"contribution par jour-semaine")),"")</f>
        <v/>
      </c>
      <c r="D7428" s="4" t="str">
        <f>VLOOKUP(A7428,predictions!A:B,2,FALSE)</f>
        <v>22/06/2020</v>
      </c>
      <c r="E7428" s="4">
        <f t="shared" si="29"/>
        <v>44004</v>
      </c>
    </row>
    <row r="7429" spans="3:5" ht="13" x14ac:dyDescent="0.15">
      <c r="C7429" s="1" t="str">
        <f ca="1">IFERROR(INDIRECT(ADDRESS(MATCH(A7429,'contribution par jour-semaine'!A:A,0),MATCH(B7429,'contribution par jour-semaine'!$1:$1,0),4,1,"contribution par jour-semaine")),"")</f>
        <v/>
      </c>
      <c r="D7429" s="4" t="str">
        <f>VLOOKUP(A7429,predictions!A:B,2,FALSE)</f>
        <v>22/06/2020</v>
      </c>
      <c r="E7429" s="4">
        <f t="shared" si="29"/>
        <v>44004</v>
      </c>
    </row>
    <row r="7430" spans="3:5" ht="13" x14ac:dyDescent="0.15">
      <c r="C7430" s="1" t="str">
        <f ca="1">IFERROR(INDIRECT(ADDRESS(MATCH(A7430,'contribution par jour-semaine'!A:A,0),MATCH(B7430,'contribution par jour-semaine'!$1:$1,0),4,1,"contribution par jour-semaine")),"")</f>
        <v/>
      </c>
      <c r="D7430" s="4" t="str">
        <f>VLOOKUP(A7430,predictions!A:B,2,FALSE)</f>
        <v>22/06/2020</v>
      </c>
      <c r="E7430" s="4">
        <f t="shared" si="29"/>
        <v>44004</v>
      </c>
    </row>
    <row r="7431" spans="3:5" ht="13" x14ac:dyDescent="0.15">
      <c r="C7431" s="1" t="str">
        <f ca="1">IFERROR(INDIRECT(ADDRESS(MATCH(A7431,'contribution par jour-semaine'!A:A,0),MATCH(B7431,'contribution par jour-semaine'!$1:$1,0),4,1,"contribution par jour-semaine")),"")</f>
        <v/>
      </c>
      <c r="D7431" s="4" t="str">
        <f>VLOOKUP(A7431,predictions!A:B,2,FALSE)</f>
        <v>22/06/2020</v>
      </c>
      <c r="E7431" s="4">
        <f t="shared" si="29"/>
        <v>44004</v>
      </c>
    </row>
    <row r="7432" spans="3:5" ht="13" x14ac:dyDescent="0.15">
      <c r="C7432" s="1" t="str">
        <f ca="1">IFERROR(INDIRECT(ADDRESS(MATCH(A7432,'contribution par jour-semaine'!A:A,0),MATCH(B7432,'contribution par jour-semaine'!$1:$1,0),4,1,"contribution par jour-semaine")),"")</f>
        <v/>
      </c>
      <c r="D7432" s="4" t="str">
        <f>VLOOKUP(A7432,predictions!A:B,2,FALSE)</f>
        <v>22/06/2020</v>
      </c>
      <c r="E7432" s="4">
        <f t="shared" si="29"/>
        <v>44004</v>
      </c>
    </row>
    <row r="7433" spans="3:5" ht="13" x14ac:dyDescent="0.15">
      <c r="C7433" s="1" t="str">
        <f ca="1">IFERROR(INDIRECT(ADDRESS(MATCH(A7433,'contribution par jour-semaine'!A:A,0),MATCH(B7433,'contribution par jour-semaine'!$1:$1,0),4,1,"contribution par jour-semaine")),"")</f>
        <v/>
      </c>
      <c r="D7433" s="4" t="str">
        <f>VLOOKUP(A7433,predictions!A:B,2,FALSE)</f>
        <v>22/06/2020</v>
      </c>
      <c r="E7433" s="4">
        <f t="shared" si="29"/>
        <v>44004</v>
      </c>
    </row>
    <row r="7434" spans="3:5" ht="13" x14ac:dyDescent="0.15">
      <c r="C7434" s="1" t="str">
        <f ca="1">IFERROR(INDIRECT(ADDRESS(MATCH(A7434,'contribution par jour-semaine'!A:A,0),MATCH(B7434,'contribution par jour-semaine'!$1:$1,0),4,1,"contribution par jour-semaine")),"")</f>
        <v/>
      </c>
      <c r="D7434" s="4" t="str">
        <f>VLOOKUP(A7434,predictions!A:B,2,FALSE)</f>
        <v>22/06/2020</v>
      </c>
      <c r="E7434" s="4">
        <f t="shared" si="29"/>
        <v>44004</v>
      </c>
    </row>
    <row r="7435" spans="3:5" ht="13" x14ac:dyDescent="0.15">
      <c r="C7435" s="1" t="str">
        <f ca="1">IFERROR(INDIRECT(ADDRESS(MATCH(A7435,'contribution par jour-semaine'!A:A,0),MATCH(B7435,'contribution par jour-semaine'!$1:$1,0),4,1,"contribution par jour-semaine")),"")</f>
        <v/>
      </c>
      <c r="D7435" s="4" t="str">
        <f>VLOOKUP(A7435,predictions!A:B,2,FALSE)</f>
        <v>22/06/2020</v>
      </c>
      <c r="E7435" s="4">
        <f t="shared" si="29"/>
        <v>44004</v>
      </c>
    </row>
    <row r="7436" spans="3:5" ht="13" x14ac:dyDescent="0.15">
      <c r="C7436" s="1" t="str">
        <f ca="1">IFERROR(INDIRECT(ADDRESS(MATCH(A7436,'contribution par jour-semaine'!A:A,0),MATCH(B7436,'contribution par jour-semaine'!$1:$1,0),4,1,"contribution par jour-semaine")),"")</f>
        <v/>
      </c>
      <c r="D7436" s="4" t="str">
        <f>VLOOKUP(A7436,predictions!A:B,2,FALSE)</f>
        <v>22/06/2020</v>
      </c>
      <c r="E7436" s="4">
        <f t="shared" si="29"/>
        <v>44004</v>
      </c>
    </row>
    <row r="7437" spans="3:5" ht="13" x14ac:dyDescent="0.15">
      <c r="C7437" s="1" t="str">
        <f ca="1">IFERROR(INDIRECT(ADDRESS(MATCH(A7437,'contribution par jour-semaine'!A:A,0),MATCH(B7437,'contribution par jour-semaine'!$1:$1,0),4,1,"contribution par jour-semaine")),"")</f>
        <v/>
      </c>
      <c r="D7437" s="4" t="str">
        <f>VLOOKUP(A7437,predictions!A:B,2,FALSE)</f>
        <v>22/06/2020</v>
      </c>
      <c r="E7437" s="4">
        <f t="shared" si="29"/>
        <v>44004</v>
      </c>
    </row>
    <row r="7438" spans="3:5" ht="13" x14ac:dyDescent="0.15">
      <c r="C7438" s="1" t="str">
        <f ca="1">IFERROR(INDIRECT(ADDRESS(MATCH(A7438,'contribution par jour-semaine'!A:A,0),MATCH(B7438,'contribution par jour-semaine'!$1:$1,0),4,1,"contribution par jour-semaine")),"")</f>
        <v/>
      </c>
      <c r="D7438" s="4" t="str">
        <f>VLOOKUP(A7438,predictions!A:B,2,FALSE)</f>
        <v>22/06/2020</v>
      </c>
      <c r="E7438" s="4">
        <f t="shared" si="29"/>
        <v>44004</v>
      </c>
    </row>
    <row r="7439" spans="3:5" ht="13" x14ac:dyDescent="0.15">
      <c r="C7439" s="1" t="str">
        <f ca="1">IFERROR(INDIRECT(ADDRESS(MATCH(A7439,'contribution par jour-semaine'!A:A,0),MATCH(B7439,'contribution par jour-semaine'!$1:$1,0),4,1,"contribution par jour-semaine")),"")</f>
        <v/>
      </c>
      <c r="D7439" s="4" t="str">
        <f>VLOOKUP(A7439,predictions!A:B,2,FALSE)</f>
        <v>22/06/2020</v>
      </c>
      <c r="E7439" s="4">
        <f t="shared" si="29"/>
        <v>44004</v>
      </c>
    </row>
    <row r="7440" spans="3:5" ht="13" x14ac:dyDescent="0.15">
      <c r="C7440" s="1" t="str">
        <f ca="1">IFERROR(INDIRECT(ADDRESS(MATCH(A7440,'contribution par jour-semaine'!A:A,0),MATCH(B7440,'contribution par jour-semaine'!$1:$1,0),4,1,"contribution par jour-semaine")),"")</f>
        <v/>
      </c>
      <c r="D7440" s="4" t="str">
        <f>VLOOKUP(A7440,predictions!A:B,2,FALSE)</f>
        <v>22/06/2020</v>
      </c>
      <c r="E7440" s="4">
        <f t="shared" si="29"/>
        <v>44004</v>
      </c>
    </row>
    <row r="7441" spans="3:5" ht="13" x14ac:dyDescent="0.15">
      <c r="C7441" s="1" t="str">
        <f ca="1">IFERROR(INDIRECT(ADDRESS(MATCH(A7441,'contribution par jour-semaine'!A:A,0),MATCH(B7441,'contribution par jour-semaine'!$1:$1,0),4,1,"contribution par jour-semaine")),"")</f>
        <v/>
      </c>
      <c r="D7441" s="4" t="str">
        <f>VLOOKUP(A7441,predictions!A:B,2,FALSE)</f>
        <v>22/06/2020</v>
      </c>
      <c r="E7441" s="4">
        <f t="shared" si="29"/>
        <v>44004</v>
      </c>
    </row>
    <row r="7442" spans="3:5" ht="13" x14ac:dyDescent="0.15">
      <c r="C7442" s="1" t="str">
        <f ca="1">IFERROR(INDIRECT(ADDRESS(MATCH(A7442,'contribution par jour-semaine'!A:A,0),MATCH(B7442,'contribution par jour-semaine'!$1:$1,0),4,1,"contribution par jour-semaine")),"")</f>
        <v/>
      </c>
      <c r="D7442" s="4" t="str">
        <f>VLOOKUP(A7442,predictions!A:B,2,FALSE)</f>
        <v>22/06/2020</v>
      </c>
      <c r="E7442" s="4">
        <f t="shared" si="29"/>
        <v>44004</v>
      </c>
    </row>
    <row r="7443" spans="3:5" ht="13" x14ac:dyDescent="0.15">
      <c r="C7443" s="1" t="str">
        <f ca="1">IFERROR(INDIRECT(ADDRESS(MATCH(A7443,'contribution par jour-semaine'!A:A,0),MATCH(B7443,'contribution par jour-semaine'!$1:$1,0),4,1,"contribution par jour-semaine")),"")</f>
        <v/>
      </c>
      <c r="D7443" s="4" t="str">
        <f>VLOOKUP(A7443,predictions!A:B,2,FALSE)</f>
        <v>22/06/2020</v>
      </c>
      <c r="E7443" s="4">
        <f t="shared" si="29"/>
        <v>44004</v>
      </c>
    </row>
    <row r="7444" spans="3:5" ht="13" x14ac:dyDescent="0.15">
      <c r="C7444" s="1" t="str">
        <f ca="1">IFERROR(INDIRECT(ADDRESS(MATCH(A7444,'contribution par jour-semaine'!A:A,0),MATCH(B7444,'contribution par jour-semaine'!$1:$1,0),4,1,"contribution par jour-semaine")),"")</f>
        <v/>
      </c>
      <c r="D7444" s="4" t="str">
        <f>VLOOKUP(A7444,predictions!A:B,2,FALSE)</f>
        <v>22/06/2020</v>
      </c>
      <c r="E7444" s="4">
        <f t="shared" si="29"/>
        <v>44004</v>
      </c>
    </row>
    <row r="7445" spans="3:5" ht="13" x14ac:dyDescent="0.15">
      <c r="C7445" s="1" t="str">
        <f ca="1">IFERROR(INDIRECT(ADDRESS(MATCH(A7445,'contribution par jour-semaine'!A:A,0),MATCH(B7445,'contribution par jour-semaine'!$1:$1,0),4,1,"contribution par jour-semaine")),"")</f>
        <v/>
      </c>
      <c r="D7445" s="4" t="str">
        <f>VLOOKUP(A7445,predictions!A:B,2,FALSE)</f>
        <v>22/06/2020</v>
      </c>
      <c r="E7445" s="4">
        <f t="shared" si="29"/>
        <v>44004</v>
      </c>
    </row>
    <row r="7446" spans="3:5" ht="13" x14ac:dyDescent="0.15">
      <c r="C7446" s="1" t="str">
        <f ca="1">IFERROR(INDIRECT(ADDRESS(MATCH(A7446,'contribution par jour-semaine'!A:A,0),MATCH(B7446,'contribution par jour-semaine'!$1:$1,0),4,1,"contribution par jour-semaine")),"")</f>
        <v/>
      </c>
      <c r="D7446" s="4" t="str">
        <f>VLOOKUP(A7446,predictions!A:B,2,FALSE)</f>
        <v>22/06/2020</v>
      </c>
      <c r="E7446" s="4">
        <f t="shared" si="29"/>
        <v>44004</v>
      </c>
    </row>
    <row r="7447" spans="3:5" ht="13" x14ac:dyDescent="0.15">
      <c r="C7447" s="1" t="str">
        <f ca="1">IFERROR(INDIRECT(ADDRESS(MATCH(A7447,'contribution par jour-semaine'!A:A,0),MATCH(B7447,'contribution par jour-semaine'!$1:$1,0),4,1,"contribution par jour-semaine")),"")</f>
        <v/>
      </c>
      <c r="D7447" s="4" t="str">
        <f>VLOOKUP(A7447,predictions!A:B,2,FALSE)</f>
        <v>22/06/2020</v>
      </c>
      <c r="E7447" s="4">
        <f t="shared" si="29"/>
        <v>44004</v>
      </c>
    </row>
    <row r="7448" spans="3:5" ht="13" x14ac:dyDescent="0.15">
      <c r="C7448" s="1" t="str">
        <f ca="1">IFERROR(INDIRECT(ADDRESS(MATCH(A7448,'contribution par jour-semaine'!A:A,0),MATCH(B7448,'contribution par jour-semaine'!$1:$1,0),4,1,"contribution par jour-semaine")),"")</f>
        <v/>
      </c>
      <c r="D7448" s="4" t="str">
        <f>VLOOKUP(A7448,predictions!A:B,2,FALSE)</f>
        <v>22/06/2020</v>
      </c>
      <c r="E7448" s="4">
        <f t="shared" si="29"/>
        <v>44004</v>
      </c>
    </row>
    <row r="7449" spans="3:5" ht="13" x14ac:dyDescent="0.15">
      <c r="C7449" s="1" t="str">
        <f ca="1">IFERROR(INDIRECT(ADDRESS(MATCH(A7449,'contribution par jour-semaine'!A:A,0),MATCH(B7449,'contribution par jour-semaine'!$1:$1,0),4,1,"contribution par jour-semaine")),"")</f>
        <v/>
      </c>
      <c r="D7449" s="4" t="str">
        <f>VLOOKUP(A7449,predictions!A:B,2,FALSE)</f>
        <v>22/06/2020</v>
      </c>
      <c r="E7449" s="4">
        <f t="shared" si="29"/>
        <v>44004</v>
      </c>
    </row>
    <row r="7450" spans="3:5" ht="13" x14ac:dyDescent="0.15">
      <c r="C7450" s="1" t="str">
        <f ca="1">IFERROR(INDIRECT(ADDRESS(MATCH(A7450,'contribution par jour-semaine'!A:A,0),MATCH(B7450,'contribution par jour-semaine'!$1:$1,0),4,1,"contribution par jour-semaine")),"")</f>
        <v/>
      </c>
      <c r="D7450" s="4" t="str">
        <f>VLOOKUP(A7450,predictions!A:B,2,FALSE)</f>
        <v>22/06/2020</v>
      </c>
      <c r="E7450" s="4">
        <f t="shared" si="29"/>
        <v>44004</v>
      </c>
    </row>
    <row r="7451" spans="3:5" ht="13" x14ac:dyDescent="0.15">
      <c r="C7451" s="1" t="str">
        <f ca="1">IFERROR(INDIRECT(ADDRESS(MATCH(A7451,'contribution par jour-semaine'!A:A,0),MATCH(B7451,'contribution par jour-semaine'!$1:$1,0),4,1,"contribution par jour-semaine")),"")</f>
        <v/>
      </c>
      <c r="D7451" s="4" t="str">
        <f>VLOOKUP(A7451,predictions!A:B,2,FALSE)</f>
        <v>22/06/2020</v>
      </c>
      <c r="E7451" s="4">
        <f t="shared" si="29"/>
        <v>44004</v>
      </c>
    </row>
    <row r="7452" spans="3:5" ht="13" x14ac:dyDescent="0.15">
      <c r="C7452" s="1" t="str">
        <f ca="1">IFERROR(INDIRECT(ADDRESS(MATCH(A7452,'contribution par jour-semaine'!A:A,0),MATCH(B7452,'contribution par jour-semaine'!$1:$1,0),4,1,"contribution par jour-semaine")),"")</f>
        <v/>
      </c>
      <c r="D7452" s="4" t="str">
        <f>VLOOKUP(A7452,predictions!A:B,2,FALSE)</f>
        <v>22/06/2020</v>
      </c>
      <c r="E7452" s="4">
        <f t="shared" si="29"/>
        <v>44004</v>
      </c>
    </row>
    <row r="7453" spans="3:5" ht="13" x14ac:dyDescent="0.15">
      <c r="C7453" s="1" t="str">
        <f ca="1">IFERROR(INDIRECT(ADDRESS(MATCH(A7453,'contribution par jour-semaine'!A:A,0),MATCH(B7453,'contribution par jour-semaine'!$1:$1,0),4,1,"contribution par jour-semaine")),"")</f>
        <v/>
      </c>
      <c r="D7453" s="4" t="str">
        <f>VLOOKUP(A7453,predictions!A:B,2,FALSE)</f>
        <v>22/06/2020</v>
      </c>
      <c r="E7453" s="4">
        <f t="shared" si="29"/>
        <v>44004</v>
      </c>
    </row>
    <row r="7454" spans="3:5" ht="13" x14ac:dyDescent="0.15">
      <c r="C7454" s="1" t="str">
        <f ca="1">IFERROR(INDIRECT(ADDRESS(MATCH(A7454,'contribution par jour-semaine'!A:A,0),MATCH(B7454,'contribution par jour-semaine'!$1:$1,0),4,1,"contribution par jour-semaine")),"")</f>
        <v/>
      </c>
      <c r="D7454" s="4" t="str">
        <f>VLOOKUP(A7454,predictions!A:B,2,FALSE)</f>
        <v>22/06/2020</v>
      </c>
      <c r="E7454" s="4">
        <f t="shared" si="29"/>
        <v>44004</v>
      </c>
    </row>
    <row r="7455" spans="3:5" ht="13" x14ac:dyDescent="0.15">
      <c r="C7455" s="1" t="str">
        <f ca="1">IFERROR(INDIRECT(ADDRESS(MATCH(A7455,'contribution par jour-semaine'!A:A,0),MATCH(B7455,'contribution par jour-semaine'!$1:$1,0),4,1,"contribution par jour-semaine")),"")</f>
        <v/>
      </c>
      <c r="D7455" s="4" t="str">
        <f>VLOOKUP(A7455,predictions!A:B,2,FALSE)</f>
        <v>22/06/2020</v>
      </c>
      <c r="E7455" s="4">
        <f t="shared" si="29"/>
        <v>44004</v>
      </c>
    </row>
    <row r="7456" spans="3:5" ht="13" x14ac:dyDescent="0.15">
      <c r="C7456" s="1" t="str">
        <f ca="1">IFERROR(INDIRECT(ADDRESS(MATCH(A7456,'contribution par jour-semaine'!A:A,0),MATCH(B7456,'contribution par jour-semaine'!$1:$1,0),4,1,"contribution par jour-semaine")),"")</f>
        <v/>
      </c>
      <c r="D7456" s="4" t="str">
        <f>VLOOKUP(A7456,predictions!A:B,2,FALSE)</f>
        <v>22/06/2020</v>
      </c>
      <c r="E7456" s="4">
        <f t="shared" si="29"/>
        <v>44004</v>
      </c>
    </row>
    <row r="7457" spans="3:5" ht="13" x14ac:dyDescent="0.15">
      <c r="C7457" s="1" t="str">
        <f ca="1">IFERROR(INDIRECT(ADDRESS(MATCH(A7457,'contribution par jour-semaine'!A:A,0),MATCH(B7457,'contribution par jour-semaine'!$1:$1,0),4,1,"contribution par jour-semaine")),"")</f>
        <v/>
      </c>
      <c r="D7457" s="4" t="str">
        <f>VLOOKUP(A7457,predictions!A:B,2,FALSE)</f>
        <v>22/06/2020</v>
      </c>
      <c r="E7457" s="4">
        <f t="shared" si="29"/>
        <v>44004</v>
      </c>
    </row>
    <row r="7458" spans="3:5" ht="13" x14ac:dyDescent="0.15">
      <c r="C7458" s="1" t="str">
        <f ca="1">IFERROR(INDIRECT(ADDRESS(MATCH(A7458,'contribution par jour-semaine'!A:A,0),MATCH(B7458,'contribution par jour-semaine'!$1:$1,0),4,1,"contribution par jour-semaine")),"")</f>
        <v/>
      </c>
      <c r="D7458" s="4" t="str">
        <f>VLOOKUP(A7458,predictions!A:B,2,FALSE)</f>
        <v>22/06/2020</v>
      </c>
      <c r="E7458" s="4">
        <f t="shared" si="29"/>
        <v>44004</v>
      </c>
    </row>
    <row r="7459" spans="3:5" ht="13" x14ac:dyDescent="0.15">
      <c r="C7459" s="1" t="str">
        <f ca="1">IFERROR(INDIRECT(ADDRESS(MATCH(A7459,'contribution par jour-semaine'!A:A,0),MATCH(B7459,'contribution par jour-semaine'!$1:$1,0),4,1,"contribution par jour-semaine")),"")</f>
        <v/>
      </c>
      <c r="D7459" s="4" t="str">
        <f>VLOOKUP(A7459,predictions!A:B,2,FALSE)</f>
        <v>22/06/2020</v>
      </c>
      <c r="E7459" s="4">
        <f t="shared" si="29"/>
        <v>44004</v>
      </c>
    </row>
    <row r="7460" spans="3:5" ht="13" x14ac:dyDescent="0.15">
      <c r="C7460" s="1" t="str">
        <f ca="1">IFERROR(INDIRECT(ADDRESS(MATCH(A7460,'contribution par jour-semaine'!A:A,0),MATCH(B7460,'contribution par jour-semaine'!$1:$1,0),4,1,"contribution par jour-semaine")),"")</f>
        <v/>
      </c>
      <c r="D7460" s="4" t="str">
        <f>VLOOKUP(A7460,predictions!A:B,2,FALSE)</f>
        <v>22/06/2020</v>
      </c>
      <c r="E7460" s="4">
        <f t="shared" si="29"/>
        <v>44004</v>
      </c>
    </row>
    <row r="7461" spans="3:5" ht="13" x14ac:dyDescent="0.15">
      <c r="C7461" s="1" t="str">
        <f ca="1">IFERROR(INDIRECT(ADDRESS(MATCH(A7461,'contribution par jour-semaine'!A:A,0),MATCH(B7461,'contribution par jour-semaine'!$1:$1,0),4,1,"contribution par jour-semaine")),"")</f>
        <v/>
      </c>
      <c r="D7461" s="4" t="str">
        <f>VLOOKUP(A7461,predictions!A:B,2,FALSE)</f>
        <v>22/06/2020</v>
      </c>
      <c r="E7461" s="4">
        <f t="shared" si="29"/>
        <v>44004</v>
      </c>
    </row>
    <row r="7462" spans="3:5" ht="13" x14ac:dyDescent="0.15">
      <c r="C7462" s="1" t="str">
        <f ca="1">IFERROR(INDIRECT(ADDRESS(MATCH(A7462,'contribution par jour-semaine'!A:A,0),MATCH(B7462,'contribution par jour-semaine'!$1:$1,0),4,1,"contribution par jour-semaine")),"")</f>
        <v/>
      </c>
      <c r="D7462" s="4" t="str">
        <f>VLOOKUP(A7462,predictions!A:B,2,FALSE)</f>
        <v>22/06/2020</v>
      </c>
      <c r="E7462" s="4">
        <f t="shared" si="29"/>
        <v>44004</v>
      </c>
    </row>
    <row r="7463" spans="3:5" ht="13" x14ac:dyDescent="0.15">
      <c r="C7463" s="1" t="str">
        <f ca="1">IFERROR(INDIRECT(ADDRESS(MATCH(A7463,'contribution par jour-semaine'!A:A,0),MATCH(B7463,'contribution par jour-semaine'!$1:$1,0),4,1,"contribution par jour-semaine")),"")</f>
        <v/>
      </c>
      <c r="D7463" s="4" t="str">
        <f>VLOOKUP(A7463,predictions!A:B,2,FALSE)</f>
        <v>22/06/2020</v>
      </c>
      <c r="E7463" s="4">
        <f t="shared" si="29"/>
        <v>44004</v>
      </c>
    </row>
    <row r="7464" spans="3:5" ht="13" x14ac:dyDescent="0.15">
      <c r="C7464" s="1" t="str">
        <f ca="1">IFERROR(INDIRECT(ADDRESS(MATCH(A7464,'contribution par jour-semaine'!A:A,0),MATCH(B7464,'contribution par jour-semaine'!$1:$1,0),4,1,"contribution par jour-semaine")),"")</f>
        <v/>
      </c>
      <c r="D7464" s="4" t="str">
        <f>VLOOKUP(A7464,predictions!A:B,2,FALSE)</f>
        <v>22/06/2020</v>
      </c>
      <c r="E7464" s="4">
        <f t="shared" si="29"/>
        <v>44004</v>
      </c>
    </row>
    <row r="7465" spans="3:5" ht="13" x14ac:dyDescent="0.15">
      <c r="C7465" s="1" t="str">
        <f ca="1">IFERROR(INDIRECT(ADDRESS(MATCH(A7465,'contribution par jour-semaine'!A:A,0),MATCH(B7465,'contribution par jour-semaine'!$1:$1,0),4,1,"contribution par jour-semaine")),"")</f>
        <v/>
      </c>
      <c r="D7465" s="4" t="str">
        <f>VLOOKUP(A7465,predictions!A:B,2,FALSE)</f>
        <v>22/06/2020</v>
      </c>
      <c r="E7465" s="4">
        <f t="shared" si="29"/>
        <v>44004</v>
      </c>
    </row>
    <row r="7466" spans="3:5" ht="13" x14ac:dyDescent="0.15">
      <c r="C7466" s="1" t="str">
        <f ca="1">IFERROR(INDIRECT(ADDRESS(MATCH(A7466,'contribution par jour-semaine'!A:A,0),MATCH(B7466,'contribution par jour-semaine'!$1:$1,0),4,1,"contribution par jour-semaine")),"")</f>
        <v/>
      </c>
      <c r="D7466" s="4" t="str">
        <f>VLOOKUP(A7466,predictions!A:B,2,FALSE)</f>
        <v>22/06/2020</v>
      </c>
      <c r="E7466" s="4">
        <f t="shared" si="29"/>
        <v>44004</v>
      </c>
    </row>
    <row r="7467" spans="3:5" ht="13" x14ac:dyDescent="0.15">
      <c r="C7467" s="1" t="str">
        <f ca="1">IFERROR(INDIRECT(ADDRESS(MATCH(A7467,'contribution par jour-semaine'!A:A,0),MATCH(B7467,'contribution par jour-semaine'!$1:$1,0),4,1,"contribution par jour-semaine")),"")</f>
        <v/>
      </c>
      <c r="D7467" s="4" t="str">
        <f>VLOOKUP(A7467,predictions!A:B,2,FALSE)</f>
        <v>22/06/2020</v>
      </c>
      <c r="E7467" s="4">
        <f t="shared" si="29"/>
        <v>44004</v>
      </c>
    </row>
    <row r="7468" spans="3:5" ht="13" x14ac:dyDescent="0.15">
      <c r="C7468" s="1" t="str">
        <f ca="1">IFERROR(INDIRECT(ADDRESS(MATCH(A7468,'contribution par jour-semaine'!A:A,0),MATCH(B7468,'contribution par jour-semaine'!$1:$1,0),4,1,"contribution par jour-semaine")),"")</f>
        <v/>
      </c>
      <c r="D7468" s="4" t="str">
        <f>VLOOKUP(A7468,predictions!A:B,2,FALSE)</f>
        <v>22/06/2020</v>
      </c>
      <c r="E7468" s="4">
        <f t="shared" si="29"/>
        <v>44004</v>
      </c>
    </row>
    <row r="7469" spans="3:5" ht="13" x14ac:dyDescent="0.15">
      <c r="C7469" s="1" t="str">
        <f ca="1">IFERROR(INDIRECT(ADDRESS(MATCH(A7469,'contribution par jour-semaine'!A:A,0),MATCH(B7469,'contribution par jour-semaine'!$1:$1,0),4,1,"contribution par jour-semaine")),"")</f>
        <v/>
      </c>
      <c r="D7469" s="4" t="str">
        <f>VLOOKUP(A7469,predictions!A:B,2,FALSE)</f>
        <v>22/06/2020</v>
      </c>
      <c r="E7469" s="4">
        <f t="shared" si="29"/>
        <v>44004</v>
      </c>
    </row>
    <row r="7470" spans="3:5" ht="13" x14ac:dyDescent="0.15">
      <c r="C7470" s="1" t="str">
        <f ca="1">IFERROR(INDIRECT(ADDRESS(MATCH(A7470,'contribution par jour-semaine'!A:A,0),MATCH(B7470,'contribution par jour-semaine'!$1:$1,0),4,1,"contribution par jour-semaine")),"")</f>
        <v/>
      </c>
      <c r="D7470" s="4" t="str">
        <f>VLOOKUP(A7470,predictions!A:B,2,FALSE)</f>
        <v>22/06/2020</v>
      </c>
      <c r="E7470" s="4">
        <f t="shared" si="29"/>
        <v>44004</v>
      </c>
    </row>
    <row r="7471" spans="3:5" ht="13" x14ac:dyDescent="0.15">
      <c r="C7471" s="1" t="str">
        <f ca="1">IFERROR(INDIRECT(ADDRESS(MATCH(A7471,'contribution par jour-semaine'!A:A,0),MATCH(B7471,'contribution par jour-semaine'!$1:$1,0),4,1,"contribution par jour-semaine")),"")</f>
        <v/>
      </c>
      <c r="D7471" s="4" t="str">
        <f>VLOOKUP(A7471,predictions!A:B,2,FALSE)</f>
        <v>22/06/2020</v>
      </c>
      <c r="E7471" s="4">
        <f t="shared" si="29"/>
        <v>44004</v>
      </c>
    </row>
    <row r="7472" spans="3:5" ht="13" x14ac:dyDescent="0.15">
      <c r="C7472" s="1" t="str">
        <f ca="1">IFERROR(INDIRECT(ADDRESS(MATCH(A7472,'contribution par jour-semaine'!A:A,0),MATCH(B7472,'contribution par jour-semaine'!$1:$1,0),4,1,"contribution par jour-semaine")),"")</f>
        <v/>
      </c>
      <c r="D7472" s="4" t="str">
        <f>VLOOKUP(A7472,predictions!A:B,2,FALSE)</f>
        <v>22/06/2020</v>
      </c>
      <c r="E7472" s="4">
        <f t="shared" si="29"/>
        <v>44004</v>
      </c>
    </row>
    <row r="7473" spans="3:5" ht="13" x14ac:dyDescent="0.15">
      <c r="C7473" s="1" t="str">
        <f ca="1">IFERROR(INDIRECT(ADDRESS(MATCH(A7473,'contribution par jour-semaine'!A:A,0),MATCH(B7473,'contribution par jour-semaine'!$1:$1,0),4,1,"contribution par jour-semaine")),"")</f>
        <v/>
      </c>
      <c r="D7473" s="4" t="str">
        <f>VLOOKUP(A7473,predictions!A:B,2,FALSE)</f>
        <v>22/06/2020</v>
      </c>
      <c r="E7473" s="4">
        <f t="shared" si="29"/>
        <v>44004</v>
      </c>
    </row>
    <row r="7474" spans="3:5" ht="13" x14ac:dyDescent="0.15">
      <c r="C7474" s="1" t="str">
        <f ca="1">IFERROR(INDIRECT(ADDRESS(MATCH(A7474,'contribution par jour-semaine'!A:A,0),MATCH(B7474,'contribution par jour-semaine'!$1:$1,0),4,1,"contribution par jour-semaine")),"")</f>
        <v/>
      </c>
      <c r="D7474" s="4" t="str">
        <f>VLOOKUP(A7474,predictions!A:B,2,FALSE)</f>
        <v>22/06/2020</v>
      </c>
      <c r="E7474" s="4">
        <f t="shared" si="29"/>
        <v>44004</v>
      </c>
    </row>
    <row r="7475" spans="3:5" ht="13" x14ac:dyDescent="0.15">
      <c r="C7475" s="1" t="str">
        <f ca="1">IFERROR(INDIRECT(ADDRESS(MATCH(A7475,'contribution par jour-semaine'!A:A,0),MATCH(B7475,'contribution par jour-semaine'!$1:$1,0),4,1,"contribution par jour-semaine")),"")</f>
        <v/>
      </c>
      <c r="D7475" s="4" t="str">
        <f>VLOOKUP(A7475,predictions!A:B,2,FALSE)</f>
        <v>22/06/2020</v>
      </c>
      <c r="E7475" s="4">
        <f t="shared" si="29"/>
        <v>44004</v>
      </c>
    </row>
    <row r="7476" spans="3:5" ht="13" x14ac:dyDescent="0.15">
      <c r="C7476" s="1" t="str">
        <f ca="1">IFERROR(INDIRECT(ADDRESS(MATCH(A7476,'contribution par jour-semaine'!A:A,0),MATCH(B7476,'contribution par jour-semaine'!$1:$1,0),4,1,"contribution par jour-semaine")),"")</f>
        <v/>
      </c>
      <c r="D7476" s="4" t="str">
        <f>VLOOKUP(A7476,predictions!A:B,2,FALSE)</f>
        <v>22/06/2020</v>
      </c>
      <c r="E7476" s="4">
        <f t="shared" si="29"/>
        <v>44004</v>
      </c>
    </row>
    <row r="7477" spans="3:5" ht="13" x14ac:dyDescent="0.15">
      <c r="C7477" s="1" t="str">
        <f ca="1">IFERROR(INDIRECT(ADDRESS(MATCH(A7477,'contribution par jour-semaine'!A:A,0),MATCH(B7477,'contribution par jour-semaine'!$1:$1,0),4,1,"contribution par jour-semaine")),"")</f>
        <v/>
      </c>
      <c r="D7477" s="4" t="str">
        <f>VLOOKUP(A7477,predictions!A:B,2,FALSE)</f>
        <v>22/06/2020</v>
      </c>
      <c r="E7477" s="4">
        <f t="shared" si="29"/>
        <v>44004</v>
      </c>
    </row>
    <row r="7478" spans="3:5" ht="13" x14ac:dyDescent="0.15">
      <c r="C7478" s="1" t="str">
        <f ca="1">IFERROR(INDIRECT(ADDRESS(MATCH(A7478,'contribution par jour-semaine'!A:A,0),MATCH(B7478,'contribution par jour-semaine'!$1:$1,0),4,1,"contribution par jour-semaine")),"")</f>
        <v/>
      </c>
      <c r="D7478" s="4" t="str">
        <f>VLOOKUP(A7478,predictions!A:B,2,FALSE)</f>
        <v>22/06/2020</v>
      </c>
      <c r="E7478" s="4">
        <f t="shared" si="29"/>
        <v>44004</v>
      </c>
    </row>
    <row r="7479" spans="3:5" ht="13" x14ac:dyDescent="0.15">
      <c r="C7479" s="1" t="str">
        <f ca="1">IFERROR(INDIRECT(ADDRESS(MATCH(A7479,'contribution par jour-semaine'!A:A,0),MATCH(B7479,'contribution par jour-semaine'!$1:$1,0),4,1,"contribution par jour-semaine")),"")</f>
        <v/>
      </c>
      <c r="D7479" s="4" t="str">
        <f>VLOOKUP(A7479,predictions!A:B,2,FALSE)</f>
        <v>22/06/2020</v>
      </c>
      <c r="E7479" s="4">
        <f t="shared" si="29"/>
        <v>44004</v>
      </c>
    </row>
    <row r="7480" spans="3:5" ht="13" x14ac:dyDescent="0.15">
      <c r="C7480" s="1" t="str">
        <f ca="1">IFERROR(INDIRECT(ADDRESS(MATCH(A7480,'contribution par jour-semaine'!A:A,0),MATCH(B7480,'contribution par jour-semaine'!$1:$1,0),4,1,"contribution par jour-semaine")),"")</f>
        <v/>
      </c>
      <c r="D7480" s="4" t="str">
        <f>VLOOKUP(A7480,predictions!A:B,2,FALSE)</f>
        <v>22/06/2020</v>
      </c>
      <c r="E7480" s="4">
        <f t="shared" si="29"/>
        <v>44004</v>
      </c>
    </row>
    <row r="7481" spans="3:5" ht="13" x14ac:dyDescent="0.15">
      <c r="C7481" s="1" t="str">
        <f ca="1">IFERROR(INDIRECT(ADDRESS(MATCH(A7481,'contribution par jour-semaine'!A:A,0),MATCH(B7481,'contribution par jour-semaine'!$1:$1,0),4,1,"contribution par jour-semaine")),"")</f>
        <v/>
      </c>
      <c r="D7481" s="4" t="str">
        <f>VLOOKUP(A7481,predictions!A:B,2,FALSE)</f>
        <v>22/06/2020</v>
      </c>
      <c r="E7481" s="4">
        <f t="shared" si="29"/>
        <v>44004</v>
      </c>
    </row>
    <row r="7482" spans="3:5" ht="13" x14ac:dyDescent="0.15">
      <c r="C7482" s="1" t="str">
        <f ca="1">IFERROR(INDIRECT(ADDRESS(MATCH(A7482,'contribution par jour-semaine'!A:A,0),MATCH(B7482,'contribution par jour-semaine'!$1:$1,0),4,1,"contribution par jour-semaine")),"")</f>
        <v/>
      </c>
      <c r="D7482" s="4" t="str">
        <f>VLOOKUP(A7482,predictions!A:B,2,FALSE)</f>
        <v>22/06/2020</v>
      </c>
      <c r="E7482" s="4">
        <f t="shared" si="29"/>
        <v>44004</v>
      </c>
    </row>
    <row r="7483" spans="3:5" ht="13" x14ac:dyDescent="0.15">
      <c r="C7483" s="1" t="str">
        <f ca="1">IFERROR(INDIRECT(ADDRESS(MATCH(A7483,'contribution par jour-semaine'!A:A,0),MATCH(B7483,'contribution par jour-semaine'!$1:$1,0),4,1,"contribution par jour-semaine")),"")</f>
        <v/>
      </c>
      <c r="D7483" s="4" t="str">
        <f>VLOOKUP(A7483,predictions!A:B,2,FALSE)</f>
        <v>22/06/2020</v>
      </c>
      <c r="E7483" s="4">
        <f t="shared" si="29"/>
        <v>44004</v>
      </c>
    </row>
    <row r="7484" spans="3:5" ht="13" x14ac:dyDescent="0.15">
      <c r="C7484" s="1" t="str">
        <f ca="1">IFERROR(INDIRECT(ADDRESS(MATCH(A7484,'contribution par jour-semaine'!A:A,0),MATCH(B7484,'contribution par jour-semaine'!$1:$1,0),4,1,"contribution par jour-semaine")),"")</f>
        <v/>
      </c>
      <c r="D7484" s="4" t="str">
        <f>VLOOKUP(A7484,predictions!A:B,2,FALSE)</f>
        <v>22/06/2020</v>
      </c>
      <c r="E7484" s="4">
        <f t="shared" si="29"/>
        <v>44004</v>
      </c>
    </row>
    <row r="7485" spans="3:5" ht="13" x14ac:dyDescent="0.15">
      <c r="C7485" s="1" t="str">
        <f ca="1">IFERROR(INDIRECT(ADDRESS(MATCH(A7485,'contribution par jour-semaine'!A:A,0),MATCH(B7485,'contribution par jour-semaine'!$1:$1,0),4,1,"contribution par jour-semaine")),"")</f>
        <v/>
      </c>
      <c r="D7485" s="4" t="str">
        <f>VLOOKUP(A7485,predictions!A:B,2,FALSE)</f>
        <v>22/06/2020</v>
      </c>
      <c r="E7485" s="4">
        <f t="shared" si="29"/>
        <v>44004</v>
      </c>
    </row>
    <row r="7486" spans="3:5" ht="13" x14ac:dyDescent="0.15">
      <c r="C7486" s="1" t="str">
        <f ca="1">IFERROR(INDIRECT(ADDRESS(MATCH(A7486,'contribution par jour-semaine'!A:A,0),MATCH(B7486,'contribution par jour-semaine'!$1:$1,0),4,1,"contribution par jour-semaine")),"")</f>
        <v/>
      </c>
      <c r="D7486" s="4" t="str">
        <f>VLOOKUP(A7486,predictions!A:B,2,FALSE)</f>
        <v>22/06/2020</v>
      </c>
      <c r="E7486" s="4">
        <f t="shared" si="29"/>
        <v>44004</v>
      </c>
    </row>
    <row r="7487" spans="3:5" ht="13" x14ac:dyDescent="0.15">
      <c r="C7487" s="1" t="str">
        <f ca="1">IFERROR(INDIRECT(ADDRESS(MATCH(A7487,'contribution par jour-semaine'!A:A,0),MATCH(B7487,'contribution par jour-semaine'!$1:$1,0),4,1,"contribution par jour-semaine")),"")</f>
        <v/>
      </c>
      <c r="D7487" s="4" t="str">
        <f>VLOOKUP(A7487,predictions!A:B,2,FALSE)</f>
        <v>22/06/2020</v>
      </c>
      <c r="E7487" s="4">
        <f t="shared" si="29"/>
        <v>44004</v>
      </c>
    </row>
    <row r="7488" spans="3:5" ht="13" x14ac:dyDescent="0.15">
      <c r="C7488" s="1" t="str">
        <f ca="1">IFERROR(INDIRECT(ADDRESS(MATCH(A7488,'contribution par jour-semaine'!A:A,0),MATCH(B7488,'contribution par jour-semaine'!$1:$1,0),4,1,"contribution par jour-semaine")),"")</f>
        <v/>
      </c>
      <c r="D7488" s="4" t="str">
        <f>VLOOKUP(A7488,predictions!A:B,2,FALSE)</f>
        <v>22/06/2020</v>
      </c>
      <c r="E7488" s="4">
        <f t="shared" si="29"/>
        <v>44004</v>
      </c>
    </row>
    <row r="7489" spans="3:5" ht="13" x14ac:dyDescent="0.15">
      <c r="C7489" s="1" t="str">
        <f ca="1">IFERROR(INDIRECT(ADDRESS(MATCH(A7489,'contribution par jour-semaine'!A:A,0),MATCH(B7489,'contribution par jour-semaine'!$1:$1,0),4,1,"contribution par jour-semaine")),"")</f>
        <v/>
      </c>
      <c r="D7489" s="4" t="str">
        <f>VLOOKUP(A7489,predictions!A:B,2,FALSE)</f>
        <v>22/06/2020</v>
      </c>
      <c r="E7489" s="4">
        <f t="shared" si="29"/>
        <v>44004</v>
      </c>
    </row>
    <row r="7490" spans="3:5" ht="13" x14ac:dyDescent="0.15">
      <c r="C7490" s="1" t="str">
        <f ca="1">IFERROR(INDIRECT(ADDRESS(MATCH(A7490,'contribution par jour-semaine'!A:A,0),MATCH(B7490,'contribution par jour-semaine'!$1:$1,0),4,1,"contribution par jour-semaine")),"")</f>
        <v/>
      </c>
      <c r="D7490" s="4" t="str">
        <f>VLOOKUP(A7490,predictions!A:B,2,FALSE)</f>
        <v>22/06/2020</v>
      </c>
      <c r="E7490" s="4">
        <f t="shared" si="29"/>
        <v>44004</v>
      </c>
    </row>
    <row r="7491" spans="3:5" ht="13" x14ac:dyDescent="0.15">
      <c r="C7491" s="1" t="str">
        <f ca="1">IFERROR(INDIRECT(ADDRESS(MATCH(A7491,'contribution par jour-semaine'!A:A,0),MATCH(B7491,'contribution par jour-semaine'!$1:$1,0),4,1,"contribution par jour-semaine")),"")</f>
        <v/>
      </c>
      <c r="D7491" s="4" t="str">
        <f>VLOOKUP(A7491,predictions!A:B,2,FALSE)</f>
        <v>22/06/2020</v>
      </c>
      <c r="E7491" s="4">
        <f t="shared" si="29"/>
        <v>44004</v>
      </c>
    </row>
    <row r="7492" spans="3:5" ht="13" x14ac:dyDescent="0.15">
      <c r="C7492" s="1" t="str">
        <f ca="1">IFERROR(INDIRECT(ADDRESS(MATCH(A7492,'contribution par jour-semaine'!A:A,0),MATCH(B7492,'contribution par jour-semaine'!$1:$1,0),4,1,"contribution par jour-semaine")),"")</f>
        <v/>
      </c>
      <c r="D7492" s="4" t="str">
        <f>VLOOKUP(A7492,predictions!A:B,2,FALSE)</f>
        <v>22/06/2020</v>
      </c>
      <c r="E7492" s="4">
        <f t="shared" si="29"/>
        <v>44004</v>
      </c>
    </row>
    <row r="7493" spans="3:5" ht="13" x14ac:dyDescent="0.15">
      <c r="C7493" s="1" t="str">
        <f ca="1">IFERROR(INDIRECT(ADDRESS(MATCH(A7493,'contribution par jour-semaine'!A:A,0),MATCH(B7493,'contribution par jour-semaine'!$1:$1,0),4,1,"contribution par jour-semaine")),"")</f>
        <v/>
      </c>
      <c r="D7493" s="4" t="str">
        <f>VLOOKUP(A7493,predictions!A:B,2,FALSE)</f>
        <v>22/06/2020</v>
      </c>
      <c r="E7493" s="4">
        <f t="shared" si="29"/>
        <v>44004</v>
      </c>
    </row>
    <row r="7494" spans="3:5" ht="13" x14ac:dyDescent="0.15">
      <c r="C7494" s="1" t="str">
        <f ca="1">IFERROR(INDIRECT(ADDRESS(MATCH(A7494,'contribution par jour-semaine'!A:A,0),MATCH(B7494,'contribution par jour-semaine'!$1:$1,0),4,1,"contribution par jour-semaine")),"")</f>
        <v/>
      </c>
      <c r="D7494" s="4" t="str">
        <f>VLOOKUP(A7494,predictions!A:B,2,FALSE)</f>
        <v>22/06/2020</v>
      </c>
      <c r="E7494" s="4">
        <f t="shared" si="29"/>
        <v>44004</v>
      </c>
    </row>
    <row r="7495" spans="3:5" ht="13" x14ac:dyDescent="0.15">
      <c r="C7495" s="1" t="str">
        <f ca="1">IFERROR(INDIRECT(ADDRESS(MATCH(A7495,'contribution par jour-semaine'!A:A,0),MATCH(B7495,'contribution par jour-semaine'!$1:$1,0),4,1,"contribution par jour-semaine")),"")</f>
        <v/>
      </c>
      <c r="D7495" s="4" t="str">
        <f>VLOOKUP(A7495,predictions!A:B,2,FALSE)</f>
        <v>22/06/2020</v>
      </c>
      <c r="E7495" s="4">
        <f t="shared" si="29"/>
        <v>44004</v>
      </c>
    </row>
    <row r="7496" spans="3:5" ht="13" x14ac:dyDescent="0.15">
      <c r="C7496" s="1" t="str">
        <f ca="1">IFERROR(INDIRECT(ADDRESS(MATCH(A7496,'contribution par jour-semaine'!A:A,0),MATCH(B7496,'contribution par jour-semaine'!$1:$1,0),4,1,"contribution par jour-semaine")),"")</f>
        <v/>
      </c>
      <c r="D7496" s="4" t="str">
        <f>VLOOKUP(A7496,predictions!A:B,2,FALSE)</f>
        <v>22/06/2020</v>
      </c>
      <c r="E7496" s="4">
        <f t="shared" si="29"/>
        <v>44004</v>
      </c>
    </row>
    <row r="7497" spans="3:5" ht="13" x14ac:dyDescent="0.15">
      <c r="C7497" s="1" t="str">
        <f ca="1">IFERROR(INDIRECT(ADDRESS(MATCH(A7497,'contribution par jour-semaine'!A:A,0),MATCH(B7497,'contribution par jour-semaine'!$1:$1,0),4,1,"contribution par jour-semaine")),"")</f>
        <v/>
      </c>
      <c r="D7497" s="4" t="str">
        <f>VLOOKUP(A7497,predictions!A:B,2,FALSE)</f>
        <v>22/06/2020</v>
      </c>
      <c r="E7497" s="4">
        <f t="shared" si="29"/>
        <v>44004</v>
      </c>
    </row>
    <row r="7498" spans="3:5" ht="13" x14ac:dyDescent="0.15">
      <c r="C7498" s="1" t="str">
        <f ca="1">IFERROR(INDIRECT(ADDRESS(MATCH(A7498,'contribution par jour-semaine'!A:A,0),MATCH(B7498,'contribution par jour-semaine'!$1:$1,0),4,1,"contribution par jour-semaine")),"")</f>
        <v/>
      </c>
      <c r="D7498" s="4" t="str">
        <f>VLOOKUP(A7498,predictions!A:B,2,FALSE)</f>
        <v>22/06/2020</v>
      </c>
      <c r="E7498" s="4">
        <f t="shared" si="29"/>
        <v>44004</v>
      </c>
    </row>
    <row r="7499" spans="3:5" ht="13" x14ac:dyDescent="0.15">
      <c r="C7499" s="1" t="str">
        <f ca="1">IFERROR(INDIRECT(ADDRESS(MATCH(A7499,'contribution par jour-semaine'!A:A,0),MATCH(B7499,'contribution par jour-semaine'!$1:$1,0),4,1,"contribution par jour-semaine")),"")</f>
        <v/>
      </c>
      <c r="D7499" s="4" t="str">
        <f>VLOOKUP(A7499,predictions!A:B,2,FALSE)</f>
        <v>22/06/2020</v>
      </c>
      <c r="E7499" s="4">
        <f t="shared" si="29"/>
        <v>44004</v>
      </c>
    </row>
    <row r="7500" spans="3:5" ht="13" x14ac:dyDescent="0.15">
      <c r="C7500" s="1" t="str">
        <f ca="1">IFERROR(INDIRECT(ADDRESS(MATCH(A7500,'contribution par jour-semaine'!A:A,0),MATCH(B7500,'contribution par jour-semaine'!$1:$1,0),4,1,"contribution par jour-semaine")),"")</f>
        <v/>
      </c>
      <c r="D7500" s="4" t="str">
        <f>VLOOKUP(A7500,predictions!A:B,2,FALSE)</f>
        <v>22/06/2020</v>
      </c>
      <c r="E7500" s="4">
        <f t="shared" si="29"/>
        <v>44004</v>
      </c>
    </row>
    <row r="7501" spans="3:5" ht="13" x14ac:dyDescent="0.15">
      <c r="C7501" s="1" t="str">
        <f ca="1">IFERROR(INDIRECT(ADDRESS(MATCH(A7501,'contribution par jour-semaine'!A:A,0),MATCH(B7501,'contribution par jour-semaine'!$1:$1,0),4,1,"contribution par jour-semaine")),"")</f>
        <v/>
      </c>
      <c r="D7501" s="4" t="str">
        <f>VLOOKUP(A7501,predictions!A:B,2,FALSE)</f>
        <v>22/06/2020</v>
      </c>
      <c r="E7501" s="4">
        <f t="shared" si="29"/>
        <v>44004</v>
      </c>
    </row>
    <row r="7502" spans="3:5" ht="13" x14ac:dyDescent="0.15">
      <c r="C7502" s="1" t="str">
        <f ca="1">IFERROR(INDIRECT(ADDRESS(MATCH(A7502,'contribution par jour-semaine'!A:A,0),MATCH(B7502,'contribution par jour-semaine'!$1:$1,0),4,1,"contribution par jour-semaine")),"")</f>
        <v/>
      </c>
      <c r="D7502" s="4" t="str">
        <f>VLOOKUP(A7502,predictions!A:B,2,FALSE)</f>
        <v>22/06/2020</v>
      </c>
      <c r="E7502" s="4">
        <f t="shared" si="29"/>
        <v>44004</v>
      </c>
    </row>
    <row r="7503" spans="3:5" ht="13" x14ac:dyDescent="0.15">
      <c r="C7503" s="1" t="str">
        <f ca="1">IFERROR(INDIRECT(ADDRESS(MATCH(A7503,'contribution par jour-semaine'!A:A,0),MATCH(B7503,'contribution par jour-semaine'!$1:$1,0),4,1,"contribution par jour-semaine")),"")</f>
        <v/>
      </c>
      <c r="D7503" s="4" t="str">
        <f>VLOOKUP(A7503,predictions!A:B,2,FALSE)</f>
        <v>22/06/2020</v>
      </c>
      <c r="E7503" s="4">
        <f t="shared" si="29"/>
        <v>44004</v>
      </c>
    </row>
    <row r="7504" spans="3:5" ht="13" x14ac:dyDescent="0.15">
      <c r="C7504" s="1" t="str">
        <f ca="1">IFERROR(INDIRECT(ADDRESS(MATCH(A7504,'contribution par jour-semaine'!A:A,0),MATCH(B7504,'contribution par jour-semaine'!$1:$1,0),4,1,"contribution par jour-semaine")),"")</f>
        <v/>
      </c>
      <c r="D7504" s="4" t="str">
        <f>VLOOKUP(A7504,predictions!A:B,2,FALSE)</f>
        <v>22/06/2020</v>
      </c>
      <c r="E7504" s="4">
        <f t="shared" si="29"/>
        <v>44004</v>
      </c>
    </row>
    <row r="7505" spans="3:5" ht="13" x14ac:dyDescent="0.15">
      <c r="C7505" s="1" t="str">
        <f ca="1">IFERROR(INDIRECT(ADDRESS(MATCH(A7505,'contribution par jour-semaine'!A:A,0),MATCH(B7505,'contribution par jour-semaine'!$1:$1,0),4,1,"contribution par jour-semaine")),"")</f>
        <v/>
      </c>
      <c r="D7505" s="4" t="str">
        <f>VLOOKUP(A7505,predictions!A:B,2,FALSE)</f>
        <v>22/06/2020</v>
      </c>
      <c r="E7505" s="4">
        <f t="shared" si="29"/>
        <v>44004</v>
      </c>
    </row>
    <row r="7506" spans="3:5" ht="13" x14ac:dyDescent="0.15">
      <c r="C7506" s="1" t="str">
        <f ca="1">IFERROR(INDIRECT(ADDRESS(MATCH(A7506,'contribution par jour-semaine'!A:A,0),MATCH(B7506,'contribution par jour-semaine'!$1:$1,0),4,1,"contribution par jour-semaine")),"")</f>
        <v/>
      </c>
      <c r="D7506" s="4" t="str">
        <f>VLOOKUP(A7506,predictions!A:B,2,FALSE)</f>
        <v>22/06/2020</v>
      </c>
      <c r="E7506" s="4">
        <f t="shared" si="29"/>
        <v>44004</v>
      </c>
    </row>
    <row r="7507" spans="3:5" ht="13" x14ac:dyDescent="0.15">
      <c r="C7507" s="1" t="str">
        <f ca="1">IFERROR(INDIRECT(ADDRESS(MATCH(A7507,'contribution par jour-semaine'!A:A,0),MATCH(B7507,'contribution par jour-semaine'!$1:$1,0),4,1,"contribution par jour-semaine")),"")</f>
        <v/>
      </c>
      <c r="D7507" s="4" t="str">
        <f>VLOOKUP(A7507,predictions!A:B,2,FALSE)</f>
        <v>22/06/2020</v>
      </c>
      <c r="E7507" s="4">
        <f t="shared" si="29"/>
        <v>44004</v>
      </c>
    </row>
    <row r="7508" spans="3:5" ht="13" x14ac:dyDescent="0.15">
      <c r="C7508" s="1" t="str">
        <f ca="1">IFERROR(INDIRECT(ADDRESS(MATCH(A7508,'contribution par jour-semaine'!A:A,0),MATCH(B7508,'contribution par jour-semaine'!$1:$1,0),4,1,"contribution par jour-semaine")),"")</f>
        <v/>
      </c>
      <c r="D7508" s="4" t="str">
        <f>VLOOKUP(A7508,predictions!A:B,2,FALSE)</f>
        <v>22/06/2020</v>
      </c>
      <c r="E7508" s="4">
        <f t="shared" si="29"/>
        <v>44004</v>
      </c>
    </row>
    <row r="7509" spans="3:5" ht="13" x14ac:dyDescent="0.15">
      <c r="C7509" s="1" t="str">
        <f ca="1">IFERROR(INDIRECT(ADDRESS(MATCH(A7509,'contribution par jour-semaine'!A:A,0),MATCH(B7509,'contribution par jour-semaine'!$1:$1,0),4,1,"contribution par jour-semaine")),"")</f>
        <v/>
      </c>
      <c r="D7509" s="4" t="str">
        <f>VLOOKUP(A7509,predictions!A:B,2,FALSE)</f>
        <v>22/06/2020</v>
      </c>
      <c r="E7509" s="4">
        <f t="shared" si="29"/>
        <v>44004</v>
      </c>
    </row>
    <row r="7510" spans="3:5" ht="13" x14ac:dyDescent="0.15">
      <c r="C7510" s="1" t="str">
        <f ca="1">IFERROR(INDIRECT(ADDRESS(MATCH(A7510,'contribution par jour-semaine'!A:A,0),MATCH(B7510,'contribution par jour-semaine'!$1:$1,0),4,1,"contribution par jour-semaine")),"")</f>
        <v/>
      </c>
      <c r="D7510" s="4" t="str">
        <f>VLOOKUP(A7510,predictions!A:B,2,FALSE)</f>
        <v>22/06/2020</v>
      </c>
      <c r="E7510" s="4">
        <f t="shared" si="29"/>
        <v>44004</v>
      </c>
    </row>
    <row r="7511" spans="3:5" ht="13" x14ac:dyDescent="0.15">
      <c r="C7511" s="1" t="str">
        <f ca="1">IFERROR(INDIRECT(ADDRESS(MATCH(A7511,'contribution par jour-semaine'!A:A,0),MATCH(B7511,'contribution par jour-semaine'!$1:$1,0),4,1,"contribution par jour-semaine")),"")</f>
        <v/>
      </c>
      <c r="D7511" s="4" t="str">
        <f>VLOOKUP(A7511,predictions!A:B,2,FALSE)</f>
        <v>22/06/2020</v>
      </c>
      <c r="E7511" s="4">
        <f t="shared" si="29"/>
        <v>44004</v>
      </c>
    </row>
    <row r="7512" spans="3:5" ht="13" x14ac:dyDescent="0.15">
      <c r="C7512" s="1" t="str">
        <f ca="1">IFERROR(INDIRECT(ADDRESS(MATCH(A7512,'contribution par jour-semaine'!A:A,0),MATCH(B7512,'contribution par jour-semaine'!$1:$1,0),4,1,"contribution par jour-semaine")),"")</f>
        <v/>
      </c>
      <c r="D7512" s="4" t="str">
        <f>VLOOKUP(A7512,predictions!A:B,2,FALSE)</f>
        <v>22/06/2020</v>
      </c>
      <c r="E7512" s="4">
        <f t="shared" si="29"/>
        <v>44004</v>
      </c>
    </row>
    <row r="7513" spans="3:5" ht="13" x14ac:dyDescent="0.15">
      <c r="C7513" s="1" t="str">
        <f ca="1">IFERROR(INDIRECT(ADDRESS(MATCH(A7513,'contribution par jour-semaine'!A:A,0),MATCH(B7513,'contribution par jour-semaine'!$1:$1,0),4,1,"contribution par jour-semaine")),"")</f>
        <v/>
      </c>
      <c r="D7513" s="4" t="str">
        <f>VLOOKUP(A7513,predictions!A:B,2,FALSE)</f>
        <v>22/06/2020</v>
      </c>
      <c r="E7513" s="4">
        <f t="shared" si="29"/>
        <v>44004</v>
      </c>
    </row>
    <row r="7514" spans="3:5" ht="13" x14ac:dyDescent="0.15">
      <c r="C7514" s="1" t="str">
        <f ca="1">IFERROR(INDIRECT(ADDRESS(MATCH(A7514,'contribution par jour-semaine'!A:A,0),MATCH(B7514,'contribution par jour-semaine'!$1:$1,0),4,1,"contribution par jour-semaine")),"")</f>
        <v/>
      </c>
      <c r="D7514" s="4" t="str">
        <f>VLOOKUP(A7514,predictions!A:B,2,FALSE)</f>
        <v>22/06/2020</v>
      </c>
      <c r="E7514" s="4">
        <f t="shared" si="29"/>
        <v>44004</v>
      </c>
    </row>
    <row r="7515" spans="3:5" ht="13" x14ac:dyDescent="0.15">
      <c r="C7515" s="1" t="str">
        <f ca="1">IFERROR(INDIRECT(ADDRESS(MATCH(A7515,'contribution par jour-semaine'!A:A,0),MATCH(B7515,'contribution par jour-semaine'!$1:$1,0),4,1,"contribution par jour-semaine")),"")</f>
        <v/>
      </c>
      <c r="D7515" s="4" t="str">
        <f>VLOOKUP(A7515,predictions!A:B,2,FALSE)</f>
        <v>22/06/2020</v>
      </c>
      <c r="E7515" s="4">
        <f t="shared" si="29"/>
        <v>44004</v>
      </c>
    </row>
    <row r="7516" spans="3:5" ht="13" x14ac:dyDescent="0.15">
      <c r="C7516" s="1" t="str">
        <f ca="1">IFERROR(INDIRECT(ADDRESS(MATCH(A7516,'contribution par jour-semaine'!A:A,0),MATCH(B7516,'contribution par jour-semaine'!$1:$1,0),4,1,"contribution par jour-semaine")),"")</f>
        <v/>
      </c>
      <c r="D7516" s="4" t="str">
        <f>VLOOKUP(A7516,predictions!A:B,2,FALSE)</f>
        <v>22/06/2020</v>
      </c>
      <c r="E7516" s="4">
        <f t="shared" si="29"/>
        <v>44004</v>
      </c>
    </row>
    <row r="7517" spans="3:5" ht="13" x14ac:dyDescent="0.15">
      <c r="C7517" s="1" t="str">
        <f ca="1">IFERROR(INDIRECT(ADDRESS(MATCH(A7517,'contribution par jour-semaine'!A:A,0),MATCH(B7517,'contribution par jour-semaine'!$1:$1,0),4,1,"contribution par jour-semaine")),"")</f>
        <v/>
      </c>
      <c r="D7517" s="4" t="str">
        <f>VLOOKUP(A7517,predictions!A:B,2,FALSE)</f>
        <v>22/06/2020</v>
      </c>
      <c r="E7517" s="4">
        <f t="shared" si="29"/>
        <v>44004</v>
      </c>
    </row>
    <row r="7518" spans="3:5" ht="13" x14ac:dyDescent="0.15">
      <c r="C7518" s="1" t="str">
        <f ca="1">IFERROR(INDIRECT(ADDRESS(MATCH(A7518,'contribution par jour-semaine'!A:A,0),MATCH(B7518,'contribution par jour-semaine'!$1:$1,0),4,1,"contribution par jour-semaine")),"")</f>
        <v/>
      </c>
      <c r="D7518" s="4" t="str">
        <f>VLOOKUP(A7518,predictions!A:B,2,FALSE)</f>
        <v>22/06/2020</v>
      </c>
      <c r="E7518" s="4">
        <f t="shared" si="29"/>
        <v>44004</v>
      </c>
    </row>
    <row r="7519" spans="3:5" ht="13" x14ac:dyDescent="0.15">
      <c r="C7519" s="1" t="str">
        <f ca="1">IFERROR(INDIRECT(ADDRESS(MATCH(A7519,'contribution par jour-semaine'!A:A,0),MATCH(B7519,'contribution par jour-semaine'!$1:$1,0),4,1,"contribution par jour-semaine")),"")</f>
        <v/>
      </c>
      <c r="D7519" s="4" t="str">
        <f>VLOOKUP(A7519,predictions!A:B,2,FALSE)</f>
        <v>22/06/2020</v>
      </c>
      <c r="E7519" s="4">
        <f t="shared" si="29"/>
        <v>44004</v>
      </c>
    </row>
    <row r="7520" spans="3:5" ht="13" x14ac:dyDescent="0.15">
      <c r="C7520" s="1" t="str">
        <f ca="1">IFERROR(INDIRECT(ADDRESS(MATCH(A7520,'contribution par jour-semaine'!A:A,0),MATCH(B7520,'contribution par jour-semaine'!$1:$1,0),4,1,"contribution par jour-semaine")),"")</f>
        <v/>
      </c>
      <c r="D7520" s="4" t="str">
        <f>VLOOKUP(A7520,predictions!A:B,2,FALSE)</f>
        <v>22/06/2020</v>
      </c>
      <c r="E7520" s="4">
        <f t="shared" si="29"/>
        <v>44004</v>
      </c>
    </row>
    <row r="7521" spans="3:5" ht="13" x14ac:dyDescent="0.15">
      <c r="C7521" s="1" t="str">
        <f ca="1">IFERROR(INDIRECT(ADDRESS(MATCH(A7521,'contribution par jour-semaine'!A:A,0),MATCH(B7521,'contribution par jour-semaine'!$1:$1,0),4,1,"contribution par jour-semaine")),"")</f>
        <v/>
      </c>
      <c r="D7521" s="4" t="str">
        <f>VLOOKUP(A7521,predictions!A:B,2,FALSE)</f>
        <v>22/06/2020</v>
      </c>
      <c r="E7521" s="4">
        <f t="shared" si="29"/>
        <v>44004</v>
      </c>
    </row>
    <row r="7522" spans="3:5" ht="13" x14ac:dyDescent="0.15">
      <c r="C7522" s="1" t="str">
        <f ca="1">IFERROR(INDIRECT(ADDRESS(MATCH(A7522,'contribution par jour-semaine'!A:A,0),MATCH(B7522,'contribution par jour-semaine'!$1:$1,0),4,1,"contribution par jour-semaine")),"")</f>
        <v/>
      </c>
      <c r="D7522" s="4" t="str">
        <f>VLOOKUP(A7522,predictions!A:B,2,FALSE)</f>
        <v>22/06/2020</v>
      </c>
      <c r="E7522" s="4">
        <f t="shared" si="29"/>
        <v>44004</v>
      </c>
    </row>
    <row r="7523" spans="3:5" ht="13" x14ac:dyDescent="0.15">
      <c r="C7523" s="1" t="str">
        <f ca="1">IFERROR(INDIRECT(ADDRESS(MATCH(A7523,'contribution par jour-semaine'!A:A,0),MATCH(B7523,'contribution par jour-semaine'!$1:$1,0),4,1,"contribution par jour-semaine")),"")</f>
        <v/>
      </c>
      <c r="D7523" s="4" t="str">
        <f>VLOOKUP(A7523,predictions!A:B,2,FALSE)</f>
        <v>22/06/2020</v>
      </c>
      <c r="E7523" s="4">
        <f t="shared" si="29"/>
        <v>44004</v>
      </c>
    </row>
    <row r="7524" spans="3:5" ht="13" x14ac:dyDescent="0.15">
      <c r="C7524" s="1" t="str">
        <f ca="1">IFERROR(INDIRECT(ADDRESS(MATCH(A7524,'contribution par jour-semaine'!A:A,0),MATCH(B7524,'contribution par jour-semaine'!$1:$1,0),4,1,"contribution par jour-semaine")),"")</f>
        <v/>
      </c>
      <c r="D7524" s="4" t="str">
        <f>VLOOKUP(A7524,predictions!A:B,2,FALSE)</f>
        <v>22/06/2020</v>
      </c>
      <c r="E7524" s="4">
        <f t="shared" si="29"/>
        <v>44004</v>
      </c>
    </row>
    <row r="7525" spans="3:5" ht="13" x14ac:dyDescent="0.15">
      <c r="C7525" s="1" t="str">
        <f ca="1">IFERROR(INDIRECT(ADDRESS(MATCH(A7525,'contribution par jour-semaine'!A:A,0),MATCH(B7525,'contribution par jour-semaine'!$1:$1,0),4,1,"contribution par jour-semaine")),"")</f>
        <v/>
      </c>
      <c r="D7525" s="4" t="str">
        <f>VLOOKUP(A7525,predictions!A:B,2,FALSE)</f>
        <v>22/06/2020</v>
      </c>
      <c r="E7525" s="4">
        <f t="shared" si="29"/>
        <v>44004</v>
      </c>
    </row>
    <row r="7526" spans="3:5" ht="13" x14ac:dyDescent="0.15">
      <c r="C7526" s="1" t="str">
        <f ca="1">IFERROR(INDIRECT(ADDRESS(MATCH(A7526,'contribution par jour-semaine'!A:A,0),MATCH(B7526,'contribution par jour-semaine'!$1:$1,0),4,1,"contribution par jour-semaine")),"")</f>
        <v/>
      </c>
      <c r="D7526" s="4" t="str">
        <f>VLOOKUP(A7526,predictions!A:B,2,FALSE)</f>
        <v>22/06/2020</v>
      </c>
      <c r="E7526" s="4">
        <f t="shared" si="29"/>
        <v>44004</v>
      </c>
    </row>
    <row r="7527" spans="3:5" ht="13" x14ac:dyDescent="0.15">
      <c r="C7527" s="1" t="str">
        <f ca="1">IFERROR(INDIRECT(ADDRESS(MATCH(A7527,'contribution par jour-semaine'!A:A,0),MATCH(B7527,'contribution par jour-semaine'!$1:$1,0),4,1,"contribution par jour-semaine")),"")</f>
        <v/>
      </c>
      <c r="D7527" s="4" t="str">
        <f>VLOOKUP(A7527,predictions!A:B,2,FALSE)</f>
        <v>22/06/2020</v>
      </c>
      <c r="E7527" s="4">
        <f t="shared" si="29"/>
        <v>44004</v>
      </c>
    </row>
    <row r="7528" spans="3:5" ht="13" x14ac:dyDescent="0.15">
      <c r="C7528" s="1" t="str">
        <f ca="1">IFERROR(INDIRECT(ADDRESS(MATCH(A7528,'contribution par jour-semaine'!A:A,0),MATCH(B7528,'contribution par jour-semaine'!$1:$1,0),4,1,"contribution par jour-semaine")),"")</f>
        <v/>
      </c>
      <c r="D7528" s="4" t="str">
        <f>VLOOKUP(A7528,predictions!A:B,2,FALSE)</f>
        <v>22/06/2020</v>
      </c>
      <c r="E7528" s="4">
        <f t="shared" si="29"/>
        <v>44004</v>
      </c>
    </row>
    <row r="7529" spans="3:5" ht="13" x14ac:dyDescent="0.15">
      <c r="C7529" s="1" t="str">
        <f ca="1">IFERROR(INDIRECT(ADDRESS(MATCH(A7529,'contribution par jour-semaine'!A:A,0),MATCH(B7529,'contribution par jour-semaine'!$1:$1,0),4,1,"contribution par jour-semaine")),"")</f>
        <v/>
      </c>
      <c r="D7529" s="4" t="str">
        <f>VLOOKUP(A7529,predictions!A:B,2,FALSE)</f>
        <v>22/06/2020</v>
      </c>
      <c r="E7529" s="4">
        <f t="shared" si="29"/>
        <v>44004</v>
      </c>
    </row>
    <row r="7530" spans="3:5" ht="13" x14ac:dyDescent="0.15">
      <c r="C7530" s="1" t="str">
        <f ca="1">IFERROR(INDIRECT(ADDRESS(MATCH(A7530,'contribution par jour-semaine'!A:A,0),MATCH(B7530,'contribution par jour-semaine'!$1:$1,0),4,1,"contribution par jour-semaine")),"")</f>
        <v/>
      </c>
      <c r="D7530" s="4" t="str">
        <f>VLOOKUP(A7530,predictions!A:B,2,FALSE)</f>
        <v>22/06/2020</v>
      </c>
      <c r="E7530" s="4">
        <f t="shared" si="29"/>
        <v>44004</v>
      </c>
    </row>
    <row r="7531" spans="3:5" ht="13" x14ac:dyDescent="0.15">
      <c r="C7531" s="1" t="str">
        <f ca="1">IFERROR(INDIRECT(ADDRESS(MATCH(A7531,'contribution par jour-semaine'!A:A,0),MATCH(B7531,'contribution par jour-semaine'!$1:$1,0),4,1,"contribution par jour-semaine")),"")</f>
        <v/>
      </c>
      <c r="D7531" s="4" t="str">
        <f>VLOOKUP(A7531,predictions!A:B,2,FALSE)</f>
        <v>22/06/2020</v>
      </c>
      <c r="E7531" s="4">
        <f t="shared" si="29"/>
        <v>44004</v>
      </c>
    </row>
    <row r="7532" spans="3:5" ht="13" x14ac:dyDescent="0.15">
      <c r="C7532" s="1" t="str">
        <f ca="1">IFERROR(INDIRECT(ADDRESS(MATCH(A7532,'contribution par jour-semaine'!A:A,0),MATCH(B7532,'contribution par jour-semaine'!$1:$1,0),4,1,"contribution par jour-semaine")),"")</f>
        <v/>
      </c>
      <c r="D7532" s="4" t="str">
        <f>VLOOKUP(A7532,predictions!A:B,2,FALSE)</f>
        <v>22/06/2020</v>
      </c>
      <c r="E7532" s="4">
        <f t="shared" si="29"/>
        <v>44004</v>
      </c>
    </row>
    <row r="7533" spans="3:5" ht="13" x14ac:dyDescent="0.15">
      <c r="C7533" s="1" t="str">
        <f ca="1">IFERROR(INDIRECT(ADDRESS(MATCH(A7533,'contribution par jour-semaine'!A:A,0),MATCH(B7533,'contribution par jour-semaine'!$1:$1,0),4,1,"contribution par jour-semaine")),"")</f>
        <v/>
      </c>
      <c r="D7533" s="4" t="str">
        <f>VLOOKUP(A7533,predictions!A:B,2,FALSE)</f>
        <v>22/06/2020</v>
      </c>
      <c r="E7533" s="4">
        <f t="shared" si="29"/>
        <v>44004</v>
      </c>
    </row>
    <row r="7534" spans="3:5" ht="13" x14ac:dyDescent="0.15">
      <c r="C7534" s="1" t="str">
        <f ca="1">IFERROR(INDIRECT(ADDRESS(MATCH(A7534,'contribution par jour-semaine'!A:A,0),MATCH(B7534,'contribution par jour-semaine'!$1:$1,0),4,1,"contribution par jour-semaine")),"")</f>
        <v/>
      </c>
      <c r="D7534" s="4" t="str">
        <f>VLOOKUP(A7534,predictions!A:B,2,FALSE)</f>
        <v>22/06/2020</v>
      </c>
      <c r="E7534" s="4">
        <f t="shared" si="29"/>
        <v>44004</v>
      </c>
    </row>
    <row r="7535" spans="3:5" ht="13" x14ac:dyDescent="0.15">
      <c r="C7535" s="1" t="str">
        <f ca="1">IFERROR(INDIRECT(ADDRESS(MATCH(A7535,'contribution par jour-semaine'!A:A,0),MATCH(B7535,'contribution par jour-semaine'!$1:$1,0),4,1,"contribution par jour-semaine")),"")</f>
        <v/>
      </c>
      <c r="D7535" s="4" t="str">
        <f>VLOOKUP(A7535,predictions!A:B,2,FALSE)</f>
        <v>22/06/2020</v>
      </c>
      <c r="E7535" s="4">
        <f t="shared" si="29"/>
        <v>44004</v>
      </c>
    </row>
    <row r="7536" spans="3:5" ht="13" x14ac:dyDescent="0.15">
      <c r="C7536" s="1" t="str">
        <f ca="1">IFERROR(INDIRECT(ADDRESS(MATCH(A7536,'contribution par jour-semaine'!A:A,0),MATCH(B7536,'contribution par jour-semaine'!$1:$1,0),4,1,"contribution par jour-semaine")),"")</f>
        <v/>
      </c>
      <c r="D7536" s="4" t="str">
        <f>VLOOKUP(A7536,predictions!A:B,2,FALSE)</f>
        <v>22/06/2020</v>
      </c>
      <c r="E7536" s="4">
        <f t="shared" si="29"/>
        <v>44004</v>
      </c>
    </row>
    <row r="7537" spans="3:5" ht="13" x14ac:dyDescent="0.15">
      <c r="C7537" s="1" t="str">
        <f ca="1">IFERROR(INDIRECT(ADDRESS(MATCH(A7537,'contribution par jour-semaine'!A:A,0),MATCH(B7537,'contribution par jour-semaine'!$1:$1,0),4,1,"contribution par jour-semaine")),"")</f>
        <v/>
      </c>
      <c r="D7537" s="4" t="str">
        <f>VLOOKUP(A7537,predictions!A:B,2,FALSE)</f>
        <v>22/06/2020</v>
      </c>
      <c r="E7537" s="4">
        <f t="shared" si="29"/>
        <v>44004</v>
      </c>
    </row>
    <row r="7538" spans="3:5" ht="13" x14ac:dyDescent="0.15">
      <c r="C7538" s="1" t="str">
        <f ca="1">IFERROR(INDIRECT(ADDRESS(MATCH(A7538,'contribution par jour-semaine'!A:A,0),MATCH(B7538,'contribution par jour-semaine'!$1:$1,0),4,1,"contribution par jour-semaine")),"")</f>
        <v/>
      </c>
      <c r="D7538" s="4" t="str">
        <f>VLOOKUP(A7538,predictions!A:B,2,FALSE)</f>
        <v>22/06/2020</v>
      </c>
      <c r="E7538" s="4">
        <f t="shared" si="29"/>
        <v>44004</v>
      </c>
    </row>
    <row r="7539" spans="3:5" ht="13" x14ac:dyDescent="0.15">
      <c r="C7539" s="1" t="str">
        <f ca="1">IFERROR(INDIRECT(ADDRESS(MATCH(A7539,'contribution par jour-semaine'!A:A,0),MATCH(B7539,'contribution par jour-semaine'!$1:$1,0),4,1,"contribution par jour-semaine")),"")</f>
        <v/>
      </c>
      <c r="D7539" s="4" t="str">
        <f>VLOOKUP(A7539,predictions!A:B,2,FALSE)</f>
        <v>22/06/2020</v>
      </c>
      <c r="E7539" s="4">
        <f t="shared" si="29"/>
        <v>44004</v>
      </c>
    </row>
    <row r="7540" spans="3:5" ht="13" x14ac:dyDescent="0.15">
      <c r="C7540" s="1" t="str">
        <f ca="1">IFERROR(INDIRECT(ADDRESS(MATCH(A7540,'contribution par jour-semaine'!A:A,0),MATCH(B7540,'contribution par jour-semaine'!$1:$1,0),4,1,"contribution par jour-semaine")),"")</f>
        <v/>
      </c>
      <c r="D7540" s="4" t="str">
        <f>VLOOKUP(A7540,predictions!A:B,2,FALSE)</f>
        <v>22/06/2020</v>
      </c>
      <c r="E7540" s="4">
        <f t="shared" si="29"/>
        <v>44004</v>
      </c>
    </row>
    <row r="7541" spans="3:5" ht="13" x14ac:dyDescent="0.15">
      <c r="C7541" s="1" t="str">
        <f ca="1">IFERROR(INDIRECT(ADDRESS(MATCH(A7541,'contribution par jour-semaine'!A:A,0),MATCH(B7541,'contribution par jour-semaine'!$1:$1,0),4,1,"contribution par jour-semaine")),"")</f>
        <v/>
      </c>
      <c r="D7541" s="4" t="str">
        <f>VLOOKUP(A7541,predictions!A:B,2,FALSE)</f>
        <v>22/06/2020</v>
      </c>
      <c r="E7541" s="4">
        <f t="shared" si="29"/>
        <v>44004</v>
      </c>
    </row>
    <row r="7542" spans="3:5" ht="13" x14ac:dyDescent="0.15">
      <c r="C7542" s="1" t="str">
        <f ca="1">IFERROR(INDIRECT(ADDRESS(MATCH(A7542,'contribution par jour-semaine'!A:A,0),MATCH(B7542,'contribution par jour-semaine'!$1:$1,0),4,1,"contribution par jour-semaine")),"")</f>
        <v/>
      </c>
      <c r="D7542" s="4" t="str">
        <f>VLOOKUP(A7542,predictions!A:B,2,FALSE)</f>
        <v>22/06/2020</v>
      </c>
      <c r="E7542" s="4">
        <f t="shared" si="29"/>
        <v>44004</v>
      </c>
    </row>
    <row r="7543" spans="3:5" ht="13" x14ac:dyDescent="0.15">
      <c r="C7543" s="1" t="str">
        <f ca="1">IFERROR(INDIRECT(ADDRESS(MATCH(A7543,'contribution par jour-semaine'!A:A,0),MATCH(B7543,'contribution par jour-semaine'!$1:$1,0),4,1,"contribution par jour-semaine")),"")</f>
        <v/>
      </c>
      <c r="D7543" s="4" t="str">
        <f>VLOOKUP(A7543,predictions!A:B,2,FALSE)</f>
        <v>22/06/2020</v>
      </c>
      <c r="E7543" s="4">
        <f t="shared" si="29"/>
        <v>44004</v>
      </c>
    </row>
    <row r="7544" spans="3:5" ht="13" x14ac:dyDescent="0.15">
      <c r="C7544" s="1" t="str">
        <f ca="1">IFERROR(INDIRECT(ADDRESS(MATCH(A7544,'contribution par jour-semaine'!A:A,0),MATCH(B7544,'contribution par jour-semaine'!$1:$1,0),4,1,"contribution par jour-semaine")),"")</f>
        <v/>
      </c>
      <c r="D7544" s="4" t="str">
        <f>VLOOKUP(A7544,predictions!A:B,2,FALSE)</f>
        <v>22/06/2020</v>
      </c>
      <c r="E7544" s="4">
        <f t="shared" si="29"/>
        <v>44004</v>
      </c>
    </row>
    <row r="7545" spans="3:5" ht="13" x14ac:dyDescent="0.15">
      <c r="C7545" s="1" t="str">
        <f ca="1">IFERROR(INDIRECT(ADDRESS(MATCH(A7545,'contribution par jour-semaine'!A:A,0),MATCH(B7545,'contribution par jour-semaine'!$1:$1,0),4,1,"contribution par jour-semaine")),"")</f>
        <v/>
      </c>
      <c r="D7545" s="4" t="str">
        <f>VLOOKUP(A7545,predictions!A:B,2,FALSE)</f>
        <v>22/06/2020</v>
      </c>
      <c r="E7545" s="4">
        <f t="shared" si="29"/>
        <v>44004</v>
      </c>
    </row>
    <row r="7546" spans="3:5" ht="13" x14ac:dyDescent="0.15">
      <c r="C7546" s="1" t="str">
        <f ca="1">IFERROR(INDIRECT(ADDRESS(MATCH(A7546,'contribution par jour-semaine'!A:A,0),MATCH(B7546,'contribution par jour-semaine'!$1:$1,0),4,1,"contribution par jour-semaine")),"")</f>
        <v/>
      </c>
      <c r="D7546" s="4" t="str">
        <f>VLOOKUP(A7546,predictions!A:B,2,FALSE)</f>
        <v>22/06/2020</v>
      </c>
      <c r="E7546" s="4">
        <f t="shared" si="29"/>
        <v>44004</v>
      </c>
    </row>
    <row r="7547" spans="3:5" ht="13" x14ac:dyDescent="0.15">
      <c r="C7547" s="1" t="str">
        <f ca="1">IFERROR(INDIRECT(ADDRESS(MATCH(A7547,'contribution par jour-semaine'!A:A,0),MATCH(B7547,'contribution par jour-semaine'!$1:$1,0),4,1,"contribution par jour-semaine")),"")</f>
        <v/>
      </c>
      <c r="D7547" s="4" t="str">
        <f>VLOOKUP(A7547,predictions!A:B,2,FALSE)</f>
        <v>22/06/2020</v>
      </c>
      <c r="E7547" s="4">
        <f t="shared" si="29"/>
        <v>44004</v>
      </c>
    </row>
    <row r="7548" spans="3:5" ht="13" x14ac:dyDescent="0.15">
      <c r="C7548" s="1" t="str">
        <f ca="1">IFERROR(INDIRECT(ADDRESS(MATCH(A7548,'contribution par jour-semaine'!A:A,0),MATCH(B7548,'contribution par jour-semaine'!$1:$1,0),4,1,"contribution par jour-semaine")),"")</f>
        <v/>
      </c>
      <c r="D7548" s="4" t="str">
        <f>VLOOKUP(A7548,predictions!A:B,2,FALSE)</f>
        <v>22/06/2020</v>
      </c>
      <c r="E7548" s="4">
        <f t="shared" si="29"/>
        <v>44004</v>
      </c>
    </row>
    <row r="7549" spans="3:5" ht="13" x14ac:dyDescent="0.15">
      <c r="C7549" s="1" t="str">
        <f ca="1">IFERROR(INDIRECT(ADDRESS(MATCH(A7549,'contribution par jour-semaine'!A:A,0),MATCH(B7549,'contribution par jour-semaine'!$1:$1,0),4,1,"contribution par jour-semaine")),"")</f>
        <v/>
      </c>
      <c r="D7549" s="4" t="str">
        <f>VLOOKUP(A7549,predictions!A:B,2,FALSE)</f>
        <v>22/06/2020</v>
      </c>
      <c r="E7549" s="4">
        <f t="shared" si="29"/>
        <v>44004</v>
      </c>
    </row>
    <row r="7550" spans="3:5" ht="13" x14ac:dyDescent="0.15">
      <c r="C7550" s="1" t="str">
        <f ca="1">IFERROR(INDIRECT(ADDRESS(MATCH(A7550,'contribution par jour-semaine'!A:A,0),MATCH(B7550,'contribution par jour-semaine'!$1:$1,0),4,1,"contribution par jour-semaine")),"")</f>
        <v/>
      </c>
      <c r="D7550" s="4" t="str">
        <f>VLOOKUP(A7550,predictions!A:B,2,FALSE)</f>
        <v>22/06/2020</v>
      </c>
      <c r="E7550" s="4">
        <f t="shared" si="29"/>
        <v>44004</v>
      </c>
    </row>
    <row r="7551" spans="3:5" ht="13" x14ac:dyDescent="0.15">
      <c r="C7551" s="1" t="str">
        <f ca="1">IFERROR(INDIRECT(ADDRESS(MATCH(A7551,'contribution par jour-semaine'!A:A,0),MATCH(B7551,'contribution par jour-semaine'!$1:$1,0),4,1,"contribution par jour-semaine")),"")</f>
        <v/>
      </c>
      <c r="D7551" s="4" t="str">
        <f>VLOOKUP(A7551,predictions!A:B,2,FALSE)</f>
        <v>22/06/2020</v>
      </c>
      <c r="E7551" s="4">
        <f t="shared" si="29"/>
        <v>44004</v>
      </c>
    </row>
    <row r="7552" spans="3:5" ht="13" x14ac:dyDescent="0.15">
      <c r="C7552" s="1" t="str">
        <f ca="1">IFERROR(INDIRECT(ADDRESS(MATCH(A7552,'contribution par jour-semaine'!A:A,0),MATCH(B7552,'contribution par jour-semaine'!$1:$1,0),4,1,"contribution par jour-semaine")),"")</f>
        <v/>
      </c>
      <c r="D7552" s="4" t="str">
        <f>VLOOKUP(A7552,predictions!A:B,2,FALSE)</f>
        <v>22/06/2020</v>
      </c>
      <c r="E7552" s="4">
        <f t="shared" si="29"/>
        <v>44004</v>
      </c>
    </row>
    <row r="7553" spans="3:5" ht="13" x14ac:dyDescent="0.15">
      <c r="C7553" s="1" t="str">
        <f ca="1">IFERROR(INDIRECT(ADDRESS(MATCH(A7553,'contribution par jour-semaine'!A:A,0),MATCH(B7553,'contribution par jour-semaine'!$1:$1,0),4,1,"contribution par jour-semaine")),"")</f>
        <v/>
      </c>
      <c r="D7553" s="4" t="str">
        <f>VLOOKUP(A7553,predictions!A:B,2,FALSE)</f>
        <v>22/06/2020</v>
      </c>
      <c r="E7553" s="4">
        <f t="shared" si="29"/>
        <v>44004</v>
      </c>
    </row>
    <row r="7554" spans="3:5" ht="13" x14ac:dyDescent="0.15">
      <c r="C7554" s="1" t="str">
        <f ca="1">IFERROR(INDIRECT(ADDRESS(MATCH(A7554,'contribution par jour-semaine'!A:A,0),MATCH(B7554,'contribution par jour-semaine'!$1:$1,0),4,1,"contribution par jour-semaine")),"")</f>
        <v/>
      </c>
      <c r="D7554" s="4" t="str">
        <f>VLOOKUP(A7554,predictions!A:B,2,FALSE)</f>
        <v>22/06/2020</v>
      </c>
      <c r="E7554" s="4">
        <f t="shared" si="29"/>
        <v>44004</v>
      </c>
    </row>
    <row r="7555" spans="3:5" ht="13" x14ac:dyDescent="0.15">
      <c r="C7555" s="1" t="str">
        <f ca="1">IFERROR(INDIRECT(ADDRESS(MATCH(A7555,'contribution par jour-semaine'!A:A,0),MATCH(B7555,'contribution par jour-semaine'!$1:$1,0),4,1,"contribution par jour-semaine")),"")</f>
        <v/>
      </c>
      <c r="D7555" s="4" t="str">
        <f>VLOOKUP(A7555,predictions!A:B,2,FALSE)</f>
        <v>22/06/2020</v>
      </c>
      <c r="E7555" s="4">
        <f t="shared" si="29"/>
        <v>44004</v>
      </c>
    </row>
    <row r="7556" spans="3:5" ht="13" x14ac:dyDescent="0.15">
      <c r="C7556" s="1" t="str">
        <f ca="1">IFERROR(INDIRECT(ADDRESS(MATCH(A7556,'contribution par jour-semaine'!A:A,0),MATCH(B7556,'contribution par jour-semaine'!$1:$1,0),4,1,"contribution par jour-semaine")),"")</f>
        <v/>
      </c>
      <c r="D7556" s="4" t="str">
        <f>VLOOKUP(A7556,predictions!A:B,2,FALSE)</f>
        <v>22/06/2020</v>
      </c>
      <c r="E7556" s="4">
        <f t="shared" si="29"/>
        <v>44004</v>
      </c>
    </row>
    <row r="7557" spans="3:5" ht="13" x14ac:dyDescent="0.15">
      <c r="C7557" s="1" t="str">
        <f ca="1">IFERROR(INDIRECT(ADDRESS(MATCH(A7557,'contribution par jour-semaine'!A:A,0),MATCH(B7557,'contribution par jour-semaine'!$1:$1,0),4,1,"contribution par jour-semaine")),"")</f>
        <v/>
      </c>
      <c r="D7557" s="4" t="str">
        <f>VLOOKUP(A7557,predictions!A:B,2,FALSE)</f>
        <v>22/06/2020</v>
      </c>
      <c r="E7557" s="4">
        <f t="shared" si="29"/>
        <v>44004</v>
      </c>
    </row>
    <row r="7558" spans="3:5" ht="13" x14ac:dyDescent="0.15">
      <c r="C7558" s="1" t="str">
        <f ca="1">IFERROR(INDIRECT(ADDRESS(MATCH(A7558,'contribution par jour-semaine'!A:A,0),MATCH(B7558,'contribution par jour-semaine'!$1:$1,0),4,1,"contribution par jour-semaine")),"")</f>
        <v/>
      </c>
      <c r="D7558" s="4" t="str">
        <f>VLOOKUP(A7558,predictions!A:B,2,FALSE)</f>
        <v>22/06/2020</v>
      </c>
      <c r="E7558" s="4">
        <f t="shared" si="29"/>
        <v>44004</v>
      </c>
    </row>
    <row r="7559" spans="3:5" ht="13" x14ac:dyDescent="0.15">
      <c r="C7559" s="1" t="str">
        <f ca="1">IFERROR(INDIRECT(ADDRESS(MATCH(A7559,'contribution par jour-semaine'!A:A,0),MATCH(B7559,'contribution par jour-semaine'!$1:$1,0),4,1,"contribution par jour-semaine")),"")</f>
        <v/>
      </c>
      <c r="D7559" s="4" t="str">
        <f>VLOOKUP(A7559,predictions!A:B,2,FALSE)</f>
        <v>22/06/2020</v>
      </c>
      <c r="E7559" s="4">
        <f t="shared" si="29"/>
        <v>44004</v>
      </c>
    </row>
    <row r="7560" spans="3:5" ht="13" x14ac:dyDescent="0.15">
      <c r="C7560" s="1" t="str">
        <f ca="1">IFERROR(INDIRECT(ADDRESS(MATCH(A7560,'contribution par jour-semaine'!A:A,0),MATCH(B7560,'contribution par jour-semaine'!$1:$1,0),4,1,"contribution par jour-semaine")),"")</f>
        <v/>
      </c>
      <c r="D7560" s="4" t="str">
        <f>VLOOKUP(A7560,predictions!A:B,2,FALSE)</f>
        <v>22/06/2020</v>
      </c>
      <c r="E7560" s="4">
        <f t="shared" si="29"/>
        <v>44004</v>
      </c>
    </row>
    <row r="7561" spans="3:5" ht="13" x14ac:dyDescent="0.15">
      <c r="C7561" s="1" t="str">
        <f ca="1">IFERROR(INDIRECT(ADDRESS(MATCH(A7561,'contribution par jour-semaine'!A:A,0),MATCH(B7561,'contribution par jour-semaine'!$1:$1,0),4,1,"contribution par jour-semaine")),"")</f>
        <v/>
      </c>
      <c r="D7561" s="4" t="str">
        <f>VLOOKUP(A7561,predictions!A:B,2,FALSE)</f>
        <v>22/06/2020</v>
      </c>
      <c r="E7561" s="4">
        <f t="shared" si="29"/>
        <v>44004</v>
      </c>
    </row>
    <row r="7562" spans="3:5" ht="13" x14ac:dyDescent="0.15">
      <c r="C7562" s="1" t="str">
        <f ca="1">IFERROR(INDIRECT(ADDRESS(MATCH(A7562,'contribution par jour-semaine'!A:A,0),MATCH(B7562,'contribution par jour-semaine'!$1:$1,0),4,1,"contribution par jour-semaine")),"")</f>
        <v/>
      </c>
      <c r="D7562" s="4" t="str">
        <f>VLOOKUP(A7562,predictions!A:B,2,FALSE)</f>
        <v>22/06/2020</v>
      </c>
      <c r="E7562" s="4">
        <f t="shared" si="29"/>
        <v>44004</v>
      </c>
    </row>
    <row r="7563" spans="3:5" ht="13" x14ac:dyDescent="0.15">
      <c r="C7563" s="1" t="str">
        <f ca="1">IFERROR(INDIRECT(ADDRESS(MATCH(A7563,'contribution par jour-semaine'!A:A,0),MATCH(B7563,'contribution par jour-semaine'!$1:$1,0),4,1,"contribution par jour-semaine")),"")</f>
        <v/>
      </c>
      <c r="D7563" s="4" t="str">
        <f>VLOOKUP(A7563,predictions!A:B,2,FALSE)</f>
        <v>22/06/2020</v>
      </c>
      <c r="E7563" s="4">
        <f t="shared" si="29"/>
        <v>44004</v>
      </c>
    </row>
    <row r="7564" spans="3:5" ht="13" x14ac:dyDescent="0.15">
      <c r="C7564" s="1" t="str">
        <f ca="1">IFERROR(INDIRECT(ADDRESS(MATCH(A7564,'contribution par jour-semaine'!A:A,0),MATCH(B7564,'contribution par jour-semaine'!$1:$1,0),4,1,"contribution par jour-semaine")),"")</f>
        <v/>
      </c>
      <c r="D7564" s="4" t="str">
        <f>VLOOKUP(A7564,predictions!A:B,2,FALSE)</f>
        <v>22/06/2020</v>
      </c>
      <c r="E7564" s="4">
        <f t="shared" si="29"/>
        <v>44004</v>
      </c>
    </row>
    <row r="7565" spans="3:5" ht="13" x14ac:dyDescent="0.15">
      <c r="C7565" s="1" t="str">
        <f ca="1">IFERROR(INDIRECT(ADDRESS(MATCH(A7565,'contribution par jour-semaine'!A:A,0),MATCH(B7565,'contribution par jour-semaine'!$1:$1,0),4,1,"contribution par jour-semaine")),"")</f>
        <v/>
      </c>
      <c r="D7565" s="4" t="str">
        <f>VLOOKUP(A7565,predictions!A:B,2,FALSE)</f>
        <v>22/06/2020</v>
      </c>
      <c r="E7565" s="4">
        <f t="shared" si="29"/>
        <v>44004</v>
      </c>
    </row>
    <row r="7566" spans="3:5" ht="13" x14ac:dyDescent="0.15">
      <c r="C7566" s="1" t="str">
        <f ca="1">IFERROR(INDIRECT(ADDRESS(MATCH(A7566,'contribution par jour-semaine'!A:A,0),MATCH(B7566,'contribution par jour-semaine'!$1:$1,0),4,1,"contribution par jour-semaine")),"")</f>
        <v/>
      </c>
      <c r="D7566" s="4" t="str">
        <f>VLOOKUP(A7566,predictions!A:B,2,FALSE)</f>
        <v>22/06/2020</v>
      </c>
      <c r="E7566" s="4">
        <f t="shared" si="29"/>
        <v>44004</v>
      </c>
    </row>
    <row r="7567" spans="3:5" ht="13" x14ac:dyDescent="0.15">
      <c r="C7567" s="1" t="str">
        <f ca="1">IFERROR(INDIRECT(ADDRESS(MATCH(A7567,'contribution par jour-semaine'!A:A,0),MATCH(B7567,'contribution par jour-semaine'!$1:$1,0),4,1,"contribution par jour-semaine")),"")</f>
        <v/>
      </c>
      <c r="D7567" s="4" t="str">
        <f>VLOOKUP(A7567,predictions!A:B,2,FALSE)</f>
        <v>22/06/2020</v>
      </c>
      <c r="E7567" s="4">
        <f t="shared" si="29"/>
        <v>44004</v>
      </c>
    </row>
    <row r="7568" spans="3:5" ht="13" x14ac:dyDescent="0.15">
      <c r="C7568" s="1" t="str">
        <f ca="1">IFERROR(INDIRECT(ADDRESS(MATCH(A7568,'contribution par jour-semaine'!A:A,0),MATCH(B7568,'contribution par jour-semaine'!$1:$1,0),4,1,"contribution par jour-semaine")),"")</f>
        <v/>
      </c>
      <c r="D7568" s="4" t="str">
        <f>VLOOKUP(A7568,predictions!A:B,2,FALSE)</f>
        <v>22/06/2020</v>
      </c>
      <c r="E7568" s="4">
        <f t="shared" si="29"/>
        <v>44004</v>
      </c>
    </row>
    <row r="7569" spans="3:5" ht="13" x14ac:dyDescent="0.15">
      <c r="C7569" s="1" t="str">
        <f ca="1">IFERROR(INDIRECT(ADDRESS(MATCH(A7569,'contribution par jour-semaine'!A:A,0),MATCH(B7569,'contribution par jour-semaine'!$1:$1,0),4,1,"contribution par jour-semaine")),"")</f>
        <v/>
      </c>
      <c r="D7569" s="4" t="str">
        <f>VLOOKUP(A7569,predictions!A:B,2,FALSE)</f>
        <v>22/06/2020</v>
      </c>
      <c r="E7569" s="4">
        <f t="shared" si="29"/>
        <v>44004</v>
      </c>
    </row>
    <row r="7570" spans="3:5" ht="13" x14ac:dyDescent="0.15">
      <c r="C7570" s="1" t="str">
        <f ca="1">IFERROR(INDIRECT(ADDRESS(MATCH(A7570,'contribution par jour-semaine'!A:A,0),MATCH(B7570,'contribution par jour-semaine'!$1:$1,0),4,1,"contribution par jour-semaine")),"")</f>
        <v/>
      </c>
      <c r="D7570" s="4" t="str">
        <f>VLOOKUP(A7570,predictions!A:B,2,FALSE)</f>
        <v>22/06/2020</v>
      </c>
      <c r="E7570" s="4">
        <f t="shared" si="29"/>
        <v>44004</v>
      </c>
    </row>
    <row r="7571" spans="3:5" ht="13" x14ac:dyDescent="0.15">
      <c r="C7571" s="1" t="str">
        <f ca="1">IFERROR(INDIRECT(ADDRESS(MATCH(A7571,'contribution par jour-semaine'!A:A,0),MATCH(B7571,'contribution par jour-semaine'!$1:$1,0),4,1,"contribution par jour-semaine")),"")</f>
        <v/>
      </c>
      <c r="D7571" s="4" t="str">
        <f>VLOOKUP(A7571,predictions!A:B,2,FALSE)</f>
        <v>22/06/2020</v>
      </c>
      <c r="E7571" s="4">
        <f t="shared" si="29"/>
        <v>44004</v>
      </c>
    </row>
    <row r="7572" spans="3:5" ht="13" x14ac:dyDescent="0.15">
      <c r="C7572" s="1" t="str">
        <f ca="1">IFERROR(INDIRECT(ADDRESS(MATCH(A7572,'contribution par jour-semaine'!A:A,0),MATCH(B7572,'contribution par jour-semaine'!$1:$1,0),4,1,"contribution par jour-semaine")),"")</f>
        <v/>
      </c>
      <c r="D7572" s="4" t="str">
        <f>VLOOKUP(A7572,predictions!A:B,2,FALSE)</f>
        <v>22/06/2020</v>
      </c>
      <c r="E7572" s="4">
        <f t="shared" si="29"/>
        <v>44004</v>
      </c>
    </row>
    <row r="7573" spans="3:5" ht="13" x14ac:dyDescent="0.15">
      <c r="C7573" s="1" t="str">
        <f ca="1">IFERROR(INDIRECT(ADDRESS(MATCH(A7573,'contribution par jour-semaine'!A:A,0),MATCH(B7573,'contribution par jour-semaine'!$1:$1,0),4,1,"contribution par jour-semaine")),"")</f>
        <v/>
      </c>
      <c r="D7573" s="4" t="str">
        <f>VLOOKUP(A7573,predictions!A:B,2,FALSE)</f>
        <v>22/06/2020</v>
      </c>
      <c r="E7573" s="4">
        <f t="shared" si="29"/>
        <v>44004</v>
      </c>
    </row>
    <row r="7574" spans="3:5" ht="13" x14ac:dyDescent="0.15">
      <c r="C7574" s="1" t="str">
        <f ca="1">IFERROR(INDIRECT(ADDRESS(MATCH(A7574,'contribution par jour-semaine'!A:A,0),MATCH(B7574,'contribution par jour-semaine'!$1:$1,0),4,1,"contribution par jour-semaine")),"")</f>
        <v/>
      </c>
      <c r="D7574" s="4" t="str">
        <f>VLOOKUP(A7574,predictions!A:B,2,FALSE)</f>
        <v>22/06/2020</v>
      </c>
      <c r="E7574" s="4">
        <f t="shared" si="29"/>
        <v>44004</v>
      </c>
    </row>
    <row r="7575" spans="3:5" ht="13" x14ac:dyDescent="0.15">
      <c r="C7575" s="1" t="str">
        <f ca="1">IFERROR(INDIRECT(ADDRESS(MATCH(A7575,'contribution par jour-semaine'!A:A,0),MATCH(B7575,'contribution par jour-semaine'!$1:$1,0),4,1,"contribution par jour-semaine")),"")</f>
        <v/>
      </c>
      <c r="D7575" s="4" t="str">
        <f>VLOOKUP(A7575,predictions!A:B,2,FALSE)</f>
        <v>22/06/2020</v>
      </c>
      <c r="E7575" s="4">
        <f t="shared" si="29"/>
        <v>44004</v>
      </c>
    </row>
    <row r="7576" spans="3:5" ht="13" x14ac:dyDescent="0.15">
      <c r="C7576" s="1" t="str">
        <f ca="1">IFERROR(INDIRECT(ADDRESS(MATCH(A7576,'contribution par jour-semaine'!A:A,0),MATCH(B7576,'contribution par jour-semaine'!$1:$1,0),4,1,"contribution par jour-semaine")),"")</f>
        <v/>
      </c>
      <c r="D7576" s="4" t="str">
        <f>VLOOKUP(A7576,predictions!A:B,2,FALSE)</f>
        <v>22/06/2020</v>
      </c>
      <c r="E7576" s="4">
        <f t="shared" si="29"/>
        <v>44004</v>
      </c>
    </row>
    <row r="7577" spans="3:5" ht="13" x14ac:dyDescent="0.15">
      <c r="C7577" s="1" t="str">
        <f ca="1">IFERROR(INDIRECT(ADDRESS(MATCH(A7577,'contribution par jour-semaine'!A:A,0),MATCH(B7577,'contribution par jour-semaine'!$1:$1,0),4,1,"contribution par jour-semaine")),"")</f>
        <v/>
      </c>
      <c r="D7577" s="4" t="str">
        <f>VLOOKUP(A7577,predictions!A:B,2,FALSE)</f>
        <v>22/06/2020</v>
      </c>
      <c r="E7577" s="4">
        <f t="shared" si="29"/>
        <v>44004</v>
      </c>
    </row>
    <row r="7578" spans="3:5" ht="13" x14ac:dyDescent="0.15">
      <c r="C7578" s="1" t="str">
        <f ca="1">IFERROR(INDIRECT(ADDRESS(MATCH(A7578,'contribution par jour-semaine'!A:A,0),MATCH(B7578,'contribution par jour-semaine'!$1:$1,0),4,1,"contribution par jour-semaine")),"")</f>
        <v/>
      </c>
      <c r="D7578" s="4" t="str">
        <f>VLOOKUP(A7578,predictions!A:B,2,FALSE)</f>
        <v>22/06/2020</v>
      </c>
      <c r="E7578" s="4">
        <f t="shared" si="29"/>
        <v>44004</v>
      </c>
    </row>
    <row r="7579" spans="3:5" ht="13" x14ac:dyDescent="0.15">
      <c r="C7579" s="1" t="str">
        <f ca="1">IFERROR(INDIRECT(ADDRESS(MATCH(A7579,'contribution par jour-semaine'!A:A,0),MATCH(B7579,'contribution par jour-semaine'!$1:$1,0),4,1,"contribution par jour-semaine")),"")</f>
        <v/>
      </c>
      <c r="D7579" s="4" t="str">
        <f>VLOOKUP(A7579,predictions!A:B,2,FALSE)</f>
        <v>22/06/2020</v>
      </c>
      <c r="E7579" s="4">
        <f t="shared" si="29"/>
        <v>44004</v>
      </c>
    </row>
    <row r="7580" spans="3:5" ht="13" x14ac:dyDescent="0.15">
      <c r="C7580" s="1" t="str">
        <f ca="1">IFERROR(INDIRECT(ADDRESS(MATCH(A7580,'contribution par jour-semaine'!A:A,0),MATCH(B7580,'contribution par jour-semaine'!$1:$1,0),4,1,"contribution par jour-semaine")),"")</f>
        <v/>
      </c>
      <c r="D7580" s="4" t="str">
        <f>VLOOKUP(A7580,predictions!A:B,2,FALSE)</f>
        <v>22/06/2020</v>
      </c>
      <c r="E7580" s="4">
        <f t="shared" si="29"/>
        <v>44004</v>
      </c>
    </row>
    <row r="7581" spans="3:5" ht="13" x14ac:dyDescent="0.15">
      <c r="C7581" s="1" t="str">
        <f ca="1">IFERROR(INDIRECT(ADDRESS(MATCH(A7581,'contribution par jour-semaine'!A:A,0),MATCH(B7581,'contribution par jour-semaine'!$1:$1,0),4,1,"contribution par jour-semaine")),"")</f>
        <v/>
      </c>
      <c r="D7581" s="4" t="str">
        <f>VLOOKUP(A7581,predictions!A:B,2,FALSE)</f>
        <v>22/06/2020</v>
      </c>
      <c r="E7581" s="4">
        <f t="shared" si="29"/>
        <v>44004</v>
      </c>
    </row>
    <row r="7582" spans="3:5" ht="13" x14ac:dyDescent="0.15">
      <c r="C7582" s="1" t="str">
        <f ca="1">IFERROR(INDIRECT(ADDRESS(MATCH(A7582,'contribution par jour-semaine'!A:A,0),MATCH(B7582,'contribution par jour-semaine'!$1:$1,0),4,1,"contribution par jour-semaine")),"")</f>
        <v/>
      </c>
      <c r="D7582" s="4" t="str">
        <f>VLOOKUP(A7582,predictions!A:B,2,FALSE)</f>
        <v>22/06/2020</v>
      </c>
      <c r="E7582" s="4">
        <f t="shared" si="29"/>
        <v>44004</v>
      </c>
    </row>
    <row r="7583" spans="3:5" ht="13" x14ac:dyDescent="0.15">
      <c r="C7583" s="1" t="str">
        <f ca="1">IFERROR(INDIRECT(ADDRESS(MATCH(A7583,'contribution par jour-semaine'!A:A,0),MATCH(B7583,'contribution par jour-semaine'!$1:$1,0),4,1,"contribution par jour-semaine")),"")</f>
        <v/>
      </c>
      <c r="D7583" s="4" t="str">
        <f>VLOOKUP(A7583,predictions!A:B,2,FALSE)</f>
        <v>22/06/2020</v>
      </c>
      <c r="E7583" s="4">
        <f t="shared" si="29"/>
        <v>44004</v>
      </c>
    </row>
    <row r="7584" spans="3:5" ht="13" x14ac:dyDescent="0.15">
      <c r="C7584" s="1" t="str">
        <f ca="1">IFERROR(INDIRECT(ADDRESS(MATCH(A7584,'contribution par jour-semaine'!A:A,0),MATCH(B7584,'contribution par jour-semaine'!$1:$1,0),4,1,"contribution par jour-semaine")),"")</f>
        <v/>
      </c>
      <c r="D7584" s="4" t="str">
        <f>VLOOKUP(A7584,predictions!A:B,2,FALSE)</f>
        <v>22/06/2020</v>
      </c>
      <c r="E7584" s="4">
        <f t="shared" si="29"/>
        <v>44004</v>
      </c>
    </row>
    <row r="7585" spans="3:5" ht="13" x14ac:dyDescent="0.15">
      <c r="C7585" s="1" t="str">
        <f ca="1">IFERROR(INDIRECT(ADDRESS(MATCH(A7585,'contribution par jour-semaine'!A:A,0),MATCH(B7585,'contribution par jour-semaine'!$1:$1,0),4,1,"contribution par jour-semaine")),"")</f>
        <v/>
      </c>
      <c r="D7585" s="4" t="str">
        <f>VLOOKUP(A7585,predictions!A:B,2,FALSE)</f>
        <v>22/06/2020</v>
      </c>
      <c r="E7585" s="4">
        <f t="shared" si="29"/>
        <v>44004</v>
      </c>
    </row>
    <row r="7586" spans="3:5" ht="13" x14ac:dyDescent="0.15">
      <c r="C7586" s="1" t="str">
        <f ca="1">IFERROR(INDIRECT(ADDRESS(MATCH(A7586,'contribution par jour-semaine'!A:A,0),MATCH(B7586,'contribution par jour-semaine'!$1:$1,0),4,1,"contribution par jour-semaine")),"")</f>
        <v/>
      </c>
      <c r="D7586" s="4" t="str">
        <f>VLOOKUP(A7586,predictions!A:B,2,FALSE)</f>
        <v>22/06/2020</v>
      </c>
      <c r="E7586" s="4">
        <f t="shared" si="29"/>
        <v>44004</v>
      </c>
    </row>
    <row r="7587" spans="3:5" ht="13" x14ac:dyDescent="0.15">
      <c r="C7587" s="1" t="str">
        <f ca="1">IFERROR(INDIRECT(ADDRESS(MATCH(A7587,'contribution par jour-semaine'!A:A,0),MATCH(B7587,'contribution par jour-semaine'!$1:$1,0),4,1,"contribution par jour-semaine")),"")</f>
        <v/>
      </c>
      <c r="D7587" s="4" t="str">
        <f>VLOOKUP(A7587,predictions!A:B,2,FALSE)</f>
        <v>22/06/2020</v>
      </c>
      <c r="E7587" s="4">
        <f t="shared" si="29"/>
        <v>44004</v>
      </c>
    </row>
    <row r="7588" spans="3:5" ht="13" x14ac:dyDescent="0.15">
      <c r="C7588" s="1" t="str">
        <f ca="1">IFERROR(INDIRECT(ADDRESS(MATCH(A7588,'contribution par jour-semaine'!A:A,0),MATCH(B7588,'contribution par jour-semaine'!$1:$1,0),4,1,"contribution par jour-semaine")),"")</f>
        <v/>
      </c>
      <c r="D7588" s="4" t="str">
        <f>VLOOKUP(A7588,predictions!A:B,2,FALSE)</f>
        <v>22/06/2020</v>
      </c>
      <c r="E7588" s="4">
        <f t="shared" si="29"/>
        <v>44004</v>
      </c>
    </row>
    <row r="7589" spans="3:5" ht="13" x14ac:dyDescent="0.15">
      <c r="C7589" s="1" t="str">
        <f ca="1">IFERROR(INDIRECT(ADDRESS(MATCH(A7589,'contribution par jour-semaine'!A:A,0),MATCH(B7589,'contribution par jour-semaine'!$1:$1,0),4,1,"contribution par jour-semaine")),"")</f>
        <v/>
      </c>
      <c r="D7589" s="4" t="str">
        <f>VLOOKUP(A7589,predictions!A:B,2,FALSE)</f>
        <v>22/06/2020</v>
      </c>
      <c r="E7589" s="4">
        <f t="shared" si="29"/>
        <v>44004</v>
      </c>
    </row>
    <row r="7590" spans="3:5" ht="13" x14ac:dyDescent="0.15">
      <c r="C7590" s="1" t="str">
        <f ca="1">IFERROR(INDIRECT(ADDRESS(MATCH(A7590,'contribution par jour-semaine'!A:A,0),MATCH(B7590,'contribution par jour-semaine'!$1:$1,0),4,1,"contribution par jour-semaine")),"")</f>
        <v/>
      </c>
      <c r="D7590" s="4" t="str">
        <f>VLOOKUP(A7590,predictions!A:B,2,FALSE)</f>
        <v>22/06/2020</v>
      </c>
      <c r="E7590" s="4">
        <f t="shared" si="29"/>
        <v>44004</v>
      </c>
    </row>
    <row r="7591" spans="3:5" ht="13" x14ac:dyDescent="0.15">
      <c r="C7591" s="1" t="str">
        <f ca="1">IFERROR(INDIRECT(ADDRESS(MATCH(A7591,'contribution par jour-semaine'!A:A,0),MATCH(B7591,'contribution par jour-semaine'!$1:$1,0),4,1,"contribution par jour-semaine")),"")</f>
        <v/>
      </c>
      <c r="D7591" s="4" t="str">
        <f>VLOOKUP(A7591,predictions!A:B,2,FALSE)</f>
        <v>22/06/2020</v>
      </c>
      <c r="E7591" s="4">
        <f t="shared" si="29"/>
        <v>44004</v>
      </c>
    </row>
    <row r="7592" spans="3:5" ht="13" x14ac:dyDescent="0.15">
      <c r="C7592" s="1" t="str">
        <f ca="1">IFERROR(INDIRECT(ADDRESS(MATCH(A7592,'contribution par jour-semaine'!A:A,0),MATCH(B7592,'contribution par jour-semaine'!$1:$1,0),4,1,"contribution par jour-semaine")),"")</f>
        <v/>
      </c>
      <c r="D7592" s="4" t="str">
        <f>VLOOKUP(A7592,predictions!A:B,2,FALSE)</f>
        <v>22/06/2020</v>
      </c>
      <c r="E7592" s="4">
        <f t="shared" si="29"/>
        <v>44004</v>
      </c>
    </row>
    <row r="7593" spans="3:5" ht="13" x14ac:dyDescent="0.15">
      <c r="C7593" s="1" t="str">
        <f ca="1">IFERROR(INDIRECT(ADDRESS(MATCH(A7593,'contribution par jour-semaine'!A:A,0),MATCH(B7593,'contribution par jour-semaine'!$1:$1,0),4,1,"contribution par jour-semaine")),"")</f>
        <v/>
      </c>
      <c r="D7593" s="4" t="str">
        <f>VLOOKUP(A7593,predictions!A:B,2,FALSE)</f>
        <v>22/06/2020</v>
      </c>
      <c r="E7593" s="4">
        <f t="shared" si="29"/>
        <v>44004</v>
      </c>
    </row>
    <row r="7594" spans="3:5" ht="13" x14ac:dyDescent="0.15">
      <c r="C7594" s="1" t="str">
        <f ca="1">IFERROR(INDIRECT(ADDRESS(MATCH(A7594,'contribution par jour-semaine'!A:A,0),MATCH(B7594,'contribution par jour-semaine'!$1:$1,0),4,1,"contribution par jour-semaine")),"")</f>
        <v/>
      </c>
      <c r="D7594" s="4" t="str">
        <f>VLOOKUP(A7594,predictions!A:B,2,FALSE)</f>
        <v>22/06/2020</v>
      </c>
      <c r="E7594" s="4">
        <f t="shared" si="29"/>
        <v>44004</v>
      </c>
    </row>
    <row r="7595" spans="3:5" ht="13" x14ac:dyDescent="0.15">
      <c r="C7595" s="1" t="str">
        <f ca="1">IFERROR(INDIRECT(ADDRESS(MATCH(A7595,'contribution par jour-semaine'!A:A,0),MATCH(B7595,'contribution par jour-semaine'!$1:$1,0),4,1,"contribution par jour-semaine")),"")</f>
        <v/>
      </c>
      <c r="D7595" s="4" t="str">
        <f>VLOOKUP(A7595,predictions!A:B,2,FALSE)</f>
        <v>22/06/2020</v>
      </c>
      <c r="E7595" s="4">
        <f t="shared" si="29"/>
        <v>44004</v>
      </c>
    </row>
    <row r="7596" spans="3:5" ht="13" x14ac:dyDescent="0.15">
      <c r="C7596" s="1" t="str">
        <f ca="1">IFERROR(INDIRECT(ADDRESS(MATCH(A7596,'contribution par jour-semaine'!A:A,0),MATCH(B7596,'contribution par jour-semaine'!$1:$1,0),4,1,"contribution par jour-semaine")),"")</f>
        <v/>
      </c>
      <c r="D7596" s="4" t="str">
        <f>VLOOKUP(A7596,predictions!A:B,2,FALSE)</f>
        <v>22/06/2020</v>
      </c>
      <c r="E7596" s="4">
        <f t="shared" si="29"/>
        <v>44004</v>
      </c>
    </row>
    <row r="7597" spans="3:5" ht="13" x14ac:dyDescent="0.15">
      <c r="C7597" s="1" t="str">
        <f ca="1">IFERROR(INDIRECT(ADDRESS(MATCH(A7597,'contribution par jour-semaine'!A:A,0),MATCH(B7597,'contribution par jour-semaine'!$1:$1,0),4,1,"contribution par jour-semaine")),"")</f>
        <v/>
      </c>
      <c r="D7597" s="4" t="str">
        <f>VLOOKUP(A7597,predictions!A:B,2,FALSE)</f>
        <v>22/06/2020</v>
      </c>
      <c r="E7597" s="4">
        <f t="shared" si="29"/>
        <v>44004</v>
      </c>
    </row>
    <row r="7598" spans="3:5" ht="13" x14ac:dyDescent="0.15">
      <c r="C7598" s="1" t="str">
        <f ca="1">IFERROR(INDIRECT(ADDRESS(MATCH(A7598,'contribution par jour-semaine'!A:A,0),MATCH(B7598,'contribution par jour-semaine'!$1:$1,0),4,1,"contribution par jour-semaine")),"")</f>
        <v/>
      </c>
      <c r="D7598" s="4" t="str">
        <f>VLOOKUP(A7598,predictions!A:B,2,FALSE)</f>
        <v>22/06/2020</v>
      </c>
      <c r="E7598" s="4">
        <f t="shared" si="29"/>
        <v>44004</v>
      </c>
    </row>
    <row r="7599" spans="3:5" ht="13" x14ac:dyDescent="0.15">
      <c r="C7599" s="1" t="str">
        <f ca="1">IFERROR(INDIRECT(ADDRESS(MATCH(A7599,'contribution par jour-semaine'!A:A,0),MATCH(B7599,'contribution par jour-semaine'!$1:$1,0),4,1,"contribution par jour-semaine")),"")</f>
        <v/>
      </c>
      <c r="D7599" s="4" t="str">
        <f>VLOOKUP(A7599,predictions!A:B,2,FALSE)</f>
        <v>22/06/2020</v>
      </c>
      <c r="E7599" s="4">
        <f t="shared" si="29"/>
        <v>44004</v>
      </c>
    </row>
    <row r="7600" spans="3:5" ht="13" x14ac:dyDescent="0.15">
      <c r="C7600" s="1" t="str">
        <f ca="1">IFERROR(INDIRECT(ADDRESS(MATCH(A7600,'contribution par jour-semaine'!A:A,0),MATCH(B7600,'contribution par jour-semaine'!$1:$1,0),4,1,"contribution par jour-semaine")),"")</f>
        <v/>
      </c>
      <c r="D7600" s="4" t="str">
        <f>VLOOKUP(A7600,predictions!A:B,2,FALSE)</f>
        <v>22/06/2020</v>
      </c>
      <c r="E7600" s="4">
        <f t="shared" si="29"/>
        <v>44004</v>
      </c>
    </row>
    <row r="7601" spans="3:5" ht="13" x14ac:dyDescent="0.15">
      <c r="C7601" s="1" t="str">
        <f ca="1">IFERROR(INDIRECT(ADDRESS(MATCH(A7601,'contribution par jour-semaine'!A:A,0),MATCH(B7601,'contribution par jour-semaine'!$1:$1,0),4,1,"contribution par jour-semaine")),"")</f>
        <v/>
      </c>
      <c r="D7601" s="4" t="str">
        <f>VLOOKUP(A7601,predictions!A:B,2,FALSE)</f>
        <v>22/06/2020</v>
      </c>
      <c r="E7601" s="4">
        <f t="shared" si="29"/>
        <v>44004</v>
      </c>
    </row>
    <row r="7602" spans="3:5" ht="13" x14ac:dyDescent="0.15">
      <c r="C7602" s="1" t="str">
        <f ca="1">IFERROR(INDIRECT(ADDRESS(MATCH(A7602,'contribution par jour-semaine'!A:A,0),MATCH(B7602,'contribution par jour-semaine'!$1:$1,0),4,1,"contribution par jour-semaine")),"")</f>
        <v/>
      </c>
      <c r="D7602" s="4" t="str">
        <f>VLOOKUP(A7602,predictions!A:B,2,FALSE)</f>
        <v>22/06/2020</v>
      </c>
      <c r="E7602" s="4">
        <f t="shared" si="29"/>
        <v>44004</v>
      </c>
    </row>
    <row r="7603" spans="3:5" ht="13" x14ac:dyDescent="0.15">
      <c r="C7603" s="1" t="str">
        <f ca="1">IFERROR(INDIRECT(ADDRESS(MATCH(A7603,'contribution par jour-semaine'!A:A,0),MATCH(B7603,'contribution par jour-semaine'!$1:$1,0),4,1,"contribution par jour-semaine")),"")</f>
        <v/>
      </c>
      <c r="D7603" s="4" t="str">
        <f>VLOOKUP(A7603,predictions!A:B,2,FALSE)</f>
        <v>22/06/2020</v>
      </c>
      <c r="E7603" s="4">
        <f t="shared" si="29"/>
        <v>44004</v>
      </c>
    </row>
    <row r="7604" spans="3:5" ht="13" x14ac:dyDescent="0.15">
      <c r="C7604" s="1" t="str">
        <f ca="1">IFERROR(INDIRECT(ADDRESS(MATCH(A7604,'contribution par jour-semaine'!A:A,0),MATCH(B7604,'contribution par jour-semaine'!$1:$1,0),4,1,"contribution par jour-semaine")),"")</f>
        <v/>
      </c>
      <c r="D7604" s="4" t="str">
        <f>VLOOKUP(A7604,predictions!A:B,2,FALSE)</f>
        <v>22/06/2020</v>
      </c>
      <c r="E7604" s="4">
        <f t="shared" si="29"/>
        <v>44004</v>
      </c>
    </row>
    <row r="7605" spans="3:5" ht="13" x14ac:dyDescent="0.15">
      <c r="C7605" s="1" t="str">
        <f ca="1">IFERROR(INDIRECT(ADDRESS(MATCH(A7605,'contribution par jour-semaine'!A:A,0),MATCH(B7605,'contribution par jour-semaine'!$1:$1,0),4,1,"contribution par jour-semaine")),"")</f>
        <v/>
      </c>
      <c r="D7605" s="4" t="str">
        <f>VLOOKUP(A7605,predictions!A:B,2,FALSE)</f>
        <v>22/06/2020</v>
      </c>
      <c r="E7605" s="4">
        <f t="shared" si="29"/>
        <v>44004</v>
      </c>
    </row>
    <row r="7606" spans="3:5" ht="13" x14ac:dyDescent="0.15">
      <c r="C7606" s="1" t="str">
        <f ca="1">IFERROR(INDIRECT(ADDRESS(MATCH(A7606,'contribution par jour-semaine'!A:A,0),MATCH(B7606,'contribution par jour-semaine'!$1:$1,0),4,1,"contribution par jour-semaine")),"")</f>
        <v/>
      </c>
      <c r="D7606" s="4" t="str">
        <f>VLOOKUP(A7606,predictions!A:B,2,FALSE)</f>
        <v>22/06/2020</v>
      </c>
      <c r="E7606" s="4">
        <f t="shared" si="29"/>
        <v>44004</v>
      </c>
    </row>
    <row r="7607" spans="3:5" ht="13" x14ac:dyDescent="0.15">
      <c r="C7607" s="1" t="str">
        <f ca="1">IFERROR(INDIRECT(ADDRESS(MATCH(A7607,'contribution par jour-semaine'!A:A,0),MATCH(B7607,'contribution par jour-semaine'!$1:$1,0),4,1,"contribution par jour-semaine")),"")</f>
        <v/>
      </c>
      <c r="D7607" s="4" t="str">
        <f>VLOOKUP(A7607,predictions!A:B,2,FALSE)</f>
        <v>22/06/2020</v>
      </c>
      <c r="E7607" s="4">
        <f t="shared" si="29"/>
        <v>44004</v>
      </c>
    </row>
    <row r="7608" spans="3:5" ht="13" x14ac:dyDescent="0.15">
      <c r="C7608" s="1" t="str">
        <f ca="1">IFERROR(INDIRECT(ADDRESS(MATCH(A7608,'contribution par jour-semaine'!A:A,0),MATCH(B7608,'contribution par jour-semaine'!$1:$1,0),4,1,"contribution par jour-semaine")),"")</f>
        <v/>
      </c>
      <c r="D7608" s="4" t="str">
        <f>VLOOKUP(A7608,predictions!A:B,2,FALSE)</f>
        <v>22/06/2020</v>
      </c>
      <c r="E7608" s="4">
        <f t="shared" si="29"/>
        <v>44004</v>
      </c>
    </row>
    <row r="7609" spans="3:5" ht="13" x14ac:dyDescent="0.15">
      <c r="C7609" s="1" t="str">
        <f ca="1">IFERROR(INDIRECT(ADDRESS(MATCH(A7609,'contribution par jour-semaine'!A:A,0),MATCH(B7609,'contribution par jour-semaine'!$1:$1,0),4,1,"contribution par jour-semaine")),"")</f>
        <v/>
      </c>
      <c r="D7609" s="4" t="str">
        <f>VLOOKUP(A7609,predictions!A:B,2,FALSE)</f>
        <v>22/06/2020</v>
      </c>
      <c r="E7609" s="4">
        <f t="shared" si="29"/>
        <v>44004</v>
      </c>
    </row>
    <row r="7610" spans="3:5" ht="13" x14ac:dyDescent="0.15">
      <c r="C7610" s="1" t="str">
        <f ca="1">IFERROR(INDIRECT(ADDRESS(MATCH(A7610,'contribution par jour-semaine'!A:A,0),MATCH(B7610,'contribution par jour-semaine'!$1:$1,0),4,1,"contribution par jour-semaine")),"")</f>
        <v/>
      </c>
      <c r="D7610" s="4" t="str">
        <f>VLOOKUP(A7610,predictions!A:B,2,FALSE)</f>
        <v>22/06/2020</v>
      </c>
      <c r="E7610" s="4">
        <f t="shared" si="29"/>
        <v>44004</v>
      </c>
    </row>
    <row r="7611" spans="3:5" ht="13" x14ac:dyDescent="0.15">
      <c r="C7611" s="1" t="str">
        <f ca="1">IFERROR(INDIRECT(ADDRESS(MATCH(A7611,'contribution par jour-semaine'!A:A,0),MATCH(B7611,'contribution par jour-semaine'!$1:$1,0),4,1,"contribution par jour-semaine")),"")</f>
        <v/>
      </c>
      <c r="D7611" s="4" t="str">
        <f>VLOOKUP(A7611,predictions!A:B,2,FALSE)</f>
        <v>22/06/2020</v>
      </c>
      <c r="E7611" s="4">
        <f t="shared" si="29"/>
        <v>44004</v>
      </c>
    </row>
    <row r="7612" spans="3:5" ht="13" x14ac:dyDescent="0.15">
      <c r="C7612" s="1" t="str">
        <f ca="1">IFERROR(INDIRECT(ADDRESS(MATCH(A7612,'contribution par jour-semaine'!A:A,0),MATCH(B7612,'contribution par jour-semaine'!$1:$1,0),4,1,"contribution par jour-semaine")),"")</f>
        <v/>
      </c>
      <c r="D7612" s="4" t="str">
        <f>VLOOKUP(A7612,predictions!A:B,2,FALSE)</f>
        <v>22/06/2020</v>
      </c>
      <c r="E7612" s="4">
        <f t="shared" si="29"/>
        <v>44004</v>
      </c>
    </row>
    <row r="7613" spans="3:5" ht="13" x14ac:dyDescent="0.15">
      <c r="C7613" s="1" t="str">
        <f ca="1">IFERROR(INDIRECT(ADDRESS(MATCH(A7613,'contribution par jour-semaine'!A:A,0),MATCH(B7613,'contribution par jour-semaine'!$1:$1,0),4,1,"contribution par jour-semaine")),"")</f>
        <v/>
      </c>
      <c r="D7613" s="4" t="str">
        <f>VLOOKUP(A7613,predictions!A:B,2,FALSE)</f>
        <v>22/06/2020</v>
      </c>
      <c r="E7613" s="4">
        <f t="shared" si="29"/>
        <v>44004</v>
      </c>
    </row>
    <row r="7614" spans="3:5" ht="13" x14ac:dyDescent="0.15">
      <c r="C7614" s="1" t="str">
        <f ca="1">IFERROR(INDIRECT(ADDRESS(MATCH(A7614,'contribution par jour-semaine'!A:A,0),MATCH(B7614,'contribution par jour-semaine'!$1:$1,0),4,1,"contribution par jour-semaine")),"")</f>
        <v/>
      </c>
      <c r="D7614" s="4" t="str">
        <f>VLOOKUP(A7614,predictions!A:B,2,FALSE)</f>
        <v>22/06/2020</v>
      </c>
      <c r="E7614" s="4">
        <f t="shared" si="29"/>
        <v>44004</v>
      </c>
    </row>
    <row r="7615" spans="3:5" ht="13" x14ac:dyDescent="0.15">
      <c r="C7615" s="1" t="str">
        <f ca="1">IFERROR(INDIRECT(ADDRESS(MATCH(A7615,'contribution par jour-semaine'!A:A,0),MATCH(B7615,'contribution par jour-semaine'!$1:$1,0),4,1,"contribution par jour-semaine")),"")</f>
        <v/>
      </c>
      <c r="D7615" s="4" t="str">
        <f>VLOOKUP(A7615,predictions!A:B,2,FALSE)</f>
        <v>22/06/2020</v>
      </c>
      <c r="E7615" s="4">
        <f t="shared" si="29"/>
        <v>44004</v>
      </c>
    </row>
    <row r="7616" spans="3:5" ht="13" x14ac:dyDescent="0.15">
      <c r="C7616" s="1" t="str">
        <f ca="1">IFERROR(INDIRECT(ADDRESS(MATCH(A7616,'contribution par jour-semaine'!A:A,0),MATCH(B7616,'contribution par jour-semaine'!$1:$1,0),4,1,"contribution par jour-semaine")),"")</f>
        <v/>
      </c>
      <c r="D7616" s="4" t="str">
        <f>VLOOKUP(A7616,predictions!A:B,2,FALSE)</f>
        <v>22/06/2020</v>
      </c>
      <c r="E7616" s="4">
        <f t="shared" si="29"/>
        <v>44004</v>
      </c>
    </row>
    <row r="7617" spans="3:5" ht="13" x14ac:dyDescent="0.15">
      <c r="C7617" s="1" t="str">
        <f ca="1">IFERROR(INDIRECT(ADDRESS(MATCH(A7617,'contribution par jour-semaine'!A:A,0),MATCH(B7617,'contribution par jour-semaine'!$1:$1,0),4,1,"contribution par jour-semaine")),"")</f>
        <v/>
      </c>
      <c r="D7617" s="4" t="str">
        <f>VLOOKUP(A7617,predictions!A:B,2,FALSE)</f>
        <v>22/06/2020</v>
      </c>
      <c r="E7617" s="4">
        <f t="shared" si="29"/>
        <v>44004</v>
      </c>
    </row>
    <row r="7618" spans="3:5" ht="13" x14ac:dyDescent="0.15">
      <c r="C7618" s="1" t="str">
        <f ca="1">IFERROR(INDIRECT(ADDRESS(MATCH(A7618,'contribution par jour-semaine'!A:A,0),MATCH(B7618,'contribution par jour-semaine'!$1:$1,0),4,1,"contribution par jour-semaine")),"")</f>
        <v/>
      </c>
      <c r="D7618" s="4" t="str">
        <f>VLOOKUP(A7618,predictions!A:B,2,FALSE)</f>
        <v>22/06/2020</v>
      </c>
      <c r="E7618" s="4">
        <f t="shared" si="29"/>
        <v>44004</v>
      </c>
    </row>
    <row r="7619" spans="3:5" ht="13" x14ac:dyDescent="0.15">
      <c r="C7619" s="1" t="str">
        <f ca="1">IFERROR(INDIRECT(ADDRESS(MATCH(A7619,'contribution par jour-semaine'!A:A,0),MATCH(B7619,'contribution par jour-semaine'!$1:$1,0),4,1,"contribution par jour-semaine")),"")</f>
        <v/>
      </c>
      <c r="D7619" s="4" t="str">
        <f>VLOOKUP(A7619,predictions!A:B,2,FALSE)</f>
        <v>22/06/2020</v>
      </c>
      <c r="E7619" s="4">
        <f t="shared" si="29"/>
        <v>44004</v>
      </c>
    </row>
    <row r="7620" spans="3:5" ht="13" x14ac:dyDescent="0.15">
      <c r="C7620" s="1" t="str">
        <f ca="1">IFERROR(INDIRECT(ADDRESS(MATCH(A7620,'contribution par jour-semaine'!A:A,0),MATCH(B7620,'contribution par jour-semaine'!$1:$1,0),4,1,"contribution par jour-semaine")),"")</f>
        <v/>
      </c>
      <c r="D7620" s="4" t="str">
        <f>VLOOKUP(A7620,predictions!A:B,2,FALSE)</f>
        <v>22/06/2020</v>
      </c>
      <c r="E7620" s="4">
        <f t="shared" si="29"/>
        <v>44004</v>
      </c>
    </row>
    <row r="7621" spans="3:5" ht="13" x14ac:dyDescent="0.15">
      <c r="C7621" s="1" t="str">
        <f ca="1">IFERROR(INDIRECT(ADDRESS(MATCH(A7621,'contribution par jour-semaine'!A:A,0),MATCH(B7621,'contribution par jour-semaine'!$1:$1,0),4,1,"contribution par jour-semaine")),"")</f>
        <v/>
      </c>
      <c r="D7621" s="4" t="str">
        <f>VLOOKUP(A7621,predictions!A:B,2,FALSE)</f>
        <v>22/06/2020</v>
      </c>
      <c r="E7621" s="4">
        <f t="shared" si="29"/>
        <v>44004</v>
      </c>
    </row>
    <row r="7622" spans="3:5" ht="13" x14ac:dyDescent="0.15">
      <c r="C7622" s="1" t="str">
        <f ca="1">IFERROR(INDIRECT(ADDRESS(MATCH(A7622,'contribution par jour-semaine'!A:A,0),MATCH(B7622,'contribution par jour-semaine'!$1:$1,0),4,1,"contribution par jour-semaine")),"")</f>
        <v/>
      </c>
      <c r="D7622" s="4" t="str">
        <f>VLOOKUP(A7622,predictions!A:B,2,FALSE)</f>
        <v>22/06/2020</v>
      </c>
      <c r="E7622" s="4">
        <f t="shared" si="29"/>
        <v>44004</v>
      </c>
    </row>
    <row r="7623" spans="3:5" ht="13" x14ac:dyDescent="0.15">
      <c r="C7623" s="1" t="str">
        <f ca="1">IFERROR(INDIRECT(ADDRESS(MATCH(A7623,'contribution par jour-semaine'!A:A,0),MATCH(B7623,'contribution par jour-semaine'!$1:$1,0),4,1,"contribution par jour-semaine")),"")</f>
        <v/>
      </c>
      <c r="D7623" s="4" t="str">
        <f>VLOOKUP(A7623,predictions!A:B,2,FALSE)</f>
        <v>22/06/2020</v>
      </c>
      <c r="E7623" s="4">
        <f t="shared" si="29"/>
        <v>44004</v>
      </c>
    </row>
    <row r="7624" spans="3:5" ht="13" x14ac:dyDescent="0.15">
      <c r="C7624" s="1" t="str">
        <f ca="1">IFERROR(INDIRECT(ADDRESS(MATCH(A7624,'contribution par jour-semaine'!A:A,0),MATCH(B7624,'contribution par jour-semaine'!$1:$1,0),4,1,"contribution par jour-semaine")),"")</f>
        <v/>
      </c>
      <c r="D7624" s="4" t="str">
        <f>VLOOKUP(A7624,predictions!A:B,2,FALSE)</f>
        <v>22/06/2020</v>
      </c>
      <c r="E7624" s="4">
        <f t="shared" si="29"/>
        <v>44004</v>
      </c>
    </row>
    <row r="7625" spans="3:5" ht="13" x14ac:dyDescent="0.15">
      <c r="C7625" s="1" t="str">
        <f ca="1">IFERROR(INDIRECT(ADDRESS(MATCH(A7625,'contribution par jour-semaine'!A:A,0),MATCH(B7625,'contribution par jour-semaine'!$1:$1,0),4,1,"contribution par jour-semaine")),"")</f>
        <v/>
      </c>
      <c r="D7625" s="4" t="str">
        <f>VLOOKUP(A7625,predictions!A:B,2,FALSE)</f>
        <v>22/06/2020</v>
      </c>
      <c r="E7625" s="4">
        <f t="shared" si="29"/>
        <v>44004</v>
      </c>
    </row>
    <row r="7626" spans="3:5" ht="13" x14ac:dyDescent="0.15">
      <c r="C7626" s="1" t="str">
        <f ca="1">IFERROR(INDIRECT(ADDRESS(MATCH(A7626,'contribution par jour-semaine'!A:A,0),MATCH(B7626,'contribution par jour-semaine'!$1:$1,0),4,1,"contribution par jour-semaine")),"")</f>
        <v/>
      </c>
      <c r="D7626" s="4" t="str">
        <f>VLOOKUP(A7626,predictions!A:B,2,FALSE)</f>
        <v>22/06/2020</v>
      </c>
      <c r="E7626" s="4">
        <f t="shared" si="29"/>
        <v>44004</v>
      </c>
    </row>
    <row r="7627" spans="3:5" ht="13" x14ac:dyDescent="0.15">
      <c r="C7627" s="1" t="str">
        <f ca="1">IFERROR(INDIRECT(ADDRESS(MATCH(A7627,'contribution par jour-semaine'!A:A,0),MATCH(B7627,'contribution par jour-semaine'!$1:$1,0),4,1,"contribution par jour-semaine")),"")</f>
        <v/>
      </c>
      <c r="D7627" s="4" t="str">
        <f>VLOOKUP(A7627,predictions!A:B,2,FALSE)</f>
        <v>22/06/2020</v>
      </c>
      <c r="E7627" s="4">
        <f t="shared" si="29"/>
        <v>44004</v>
      </c>
    </row>
    <row r="7628" spans="3:5" ht="13" x14ac:dyDescent="0.15">
      <c r="C7628" s="1" t="str">
        <f ca="1">IFERROR(INDIRECT(ADDRESS(MATCH(A7628,'contribution par jour-semaine'!A:A,0),MATCH(B7628,'contribution par jour-semaine'!$1:$1,0),4,1,"contribution par jour-semaine")),"")</f>
        <v/>
      </c>
      <c r="D7628" s="4" t="str">
        <f>VLOOKUP(A7628,predictions!A:B,2,FALSE)</f>
        <v>22/06/2020</v>
      </c>
      <c r="E7628" s="4">
        <f t="shared" si="29"/>
        <v>44004</v>
      </c>
    </row>
    <row r="7629" spans="3:5" ht="13" x14ac:dyDescent="0.15">
      <c r="C7629" s="1" t="str">
        <f ca="1">IFERROR(INDIRECT(ADDRESS(MATCH(A7629,'contribution par jour-semaine'!A:A,0),MATCH(B7629,'contribution par jour-semaine'!$1:$1,0),4,1,"contribution par jour-semaine")),"")</f>
        <v/>
      </c>
      <c r="D7629" s="4" t="str">
        <f>VLOOKUP(A7629,predictions!A:B,2,FALSE)</f>
        <v>22/06/2020</v>
      </c>
      <c r="E7629" s="4">
        <f t="shared" si="29"/>
        <v>44004</v>
      </c>
    </row>
    <row r="7630" spans="3:5" ht="13" x14ac:dyDescent="0.15">
      <c r="C7630" s="1" t="str">
        <f ca="1">IFERROR(INDIRECT(ADDRESS(MATCH(A7630,'contribution par jour-semaine'!A:A,0),MATCH(B7630,'contribution par jour-semaine'!$1:$1,0),4,1,"contribution par jour-semaine")),"")</f>
        <v/>
      </c>
      <c r="D7630" s="4" t="str">
        <f>VLOOKUP(A7630,predictions!A:B,2,FALSE)</f>
        <v>22/06/2020</v>
      </c>
      <c r="E7630" s="4">
        <f t="shared" si="29"/>
        <v>44004</v>
      </c>
    </row>
    <row r="7631" spans="3:5" ht="13" x14ac:dyDescent="0.15">
      <c r="C7631" s="1" t="str">
        <f ca="1">IFERROR(INDIRECT(ADDRESS(MATCH(A7631,'contribution par jour-semaine'!A:A,0),MATCH(B7631,'contribution par jour-semaine'!$1:$1,0),4,1,"contribution par jour-semaine")),"")</f>
        <v/>
      </c>
      <c r="D7631" s="4" t="str">
        <f>VLOOKUP(A7631,predictions!A:B,2,FALSE)</f>
        <v>22/06/2020</v>
      </c>
      <c r="E7631" s="4">
        <f t="shared" si="29"/>
        <v>44004</v>
      </c>
    </row>
    <row r="7632" spans="3:5" ht="13" x14ac:dyDescent="0.15">
      <c r="C7632" s="1" t="str">
        <f ca="1">IFERROR(INDIRECT(ADDRESS(MATCH(A7632,'contribution par jour-semaine'!A:A,0),MATCH(B7632,'contribution par jour-semaine'!$1:$1,0),4,1,"contribution par jour-semaine")),"")</f>
        <v/>
      </c>
      <c r="D7632" s="4" t="str">
        <f>VLOOKUP(A7632,predictions!A:B,2,FALSE)</f>
        <v>22/06/2020</v>
      </c>
      <c r="E7632" s="4">
        <f t="shared" si="29"/>
        <v>44004</v>
      </c>
    </row>
    <row r="7633" spans="3:5" ht="13" x14ac:dyDescent="0.15">
      <c r="C7633" s="1" t="str">
        <f ca="1">IFERROR(INDIRECT(ADDRESS(MATCH(A7633,'contribution par jour-semaine'!A:A,0),MATCH(B7633,'contribution par jour-semaine'!$1:$1,0),4,1,"contribution par jour-semaine")),"")</f>
        <v/>
      </c>
      <c r="D7633" s="4" t="str">
        <f>VLOOKUP(A7633,predictions!A:B,2,FALSE)</f>
        <v>22/06/2020</v>
      </c>
      <c r="E7633" s="4">
        <f t="shared" si="29"/>
        <v>44004</v>
      </c>
    </row>
    <row r="7634" spans="3:5" ht="13" x14ac:dyDescent="0.15">
      <c r="C7634" s="1" t="str">
        <f ca="1">IFERROR(INDIRECT(ADDRESS(MATCH(A7634,'contribution par jour-semaine'!A:A,0),MATCH(B7634,'contribution par jour-semaine'!$1:$1,0),4,1,"contribution par jour-semaine")),"")</f>
        <v/>
      </c>
      <c r="D7634" s="4" t="str">
        <f>VLOOKUP(A7634,predictions!A:B,2,FALSE)</f>
        <v>22/06/2020</v>
      </c>
      <c r="E7634" s="4">
        <f t="shared" si="29"/>
        <v>44004</v>
      </c>
    </row>
    <row r="7635" spans="3:5" ht="13" x14ac:dyDescent="0.15">
      <c r="C7635" s="1" t="str">
        <f ca="1">IFERROR(INDIRECT(ADDRESS(MATCH(A7635,'contribution par jour-semaine'!A:A,0),MATCH(B7635,'contribution par jour-semaine'!$1:$1,0),4,1,"contribution par jour-semaine")),"")</f>
        <v/>
      </c>
      <c r="D7635" s="4" t="str">
        <f>VLOOKUP(A7635,predictions!A:B,2,FALSE)</f>
        <v>22/06/2020</v>
      </c>
      <c r="E7635" s="4">
        <f t="shared" si="29"/>
        <v>44004</v>
      </c>
    </row>
    <row r="7636" spans="3:5" ht="13" x14ac:dyDescent="0.15">
      <c r="C7636" s="1" t="str">
        <f ca="1">IFERROR(INDIRECT(ADDRESS(MATCH(A7636,'contribution par jour-semaine'!A:A,0),MATCH(B7636,'contribution par jour-semaine'!$1:$1,0),4,1,"contribution par jour-semaine")),"")</f>
        <v/>
      </c>
      <c r="D7636" s="4" t="str">
        <f>VLOOKUP(A7636,predictions!A:B,2,FALSE)</f>
        <v>22/06/2020</v>
      </c>
      <c r="E7636" s="4">
        <f t="shared" si="29"/>
        <v>44004</v>
      </c>
    </row>
    <row r="7637" spans="3:5" ht="13" x14ac:dyDescent="0.15">
      <c r="C7637" s="1" t="str">
        <f ca="1">IFERROR(INDIRECT(ADDRESS(MATCH(A7637,'contribution par jour-semaine'!A:A,0),MATCH(B7637,'contribution par jour-semaine'!$1:$1,0),4,1,"contribution par jour-semaine")),"")</f>
        <v/>
      </c>
      <c r="D7637" s="4" t="str">
        <f>VLOOKUP(A7637,predictions!A:B,2,FALSE)</f>
        <v>22/06/2020</v>
      </c>
      <c r="E7637" s="4">
        <f t="shared" si="29"/>
        <v>44004</v>
      </c>
    </row>
    <row r="7638" spans="3:5" ht="13" x14ac:dyDescent="0.15">
      <c r="C7638" s="1" t="str">
        <f ca="1">IFERROR(INDIRECT(ADDRESS(MATCH(A7638,'contribution par jour-semaine'!A:A,0),MATCH(B7638,'contribution par jour-semaine'!$1:$1,0),4,1,"contribution par jour-semaine")),"")</f>
        <v/>
      </c>
      <c r="D7638" s="4" t="str">
        <f>VLOOKUP(A7638,predictions!A:B,2,FALSE)</f>
        <v>22/06/2020</v>
      </c>
      <c r="E7638" s="4">
        <f t="shared" si="29"/>
        <v>44004</v>
      </c>
    </row>
    <row r="7639" spans="3:5" ht="13" x14ac:dyDescent="0.15">
      <c r="C7639" s="1" t="str">
        <f ca="1">IFERROR(INDIRECT(ADDRESS(MATCH(A7639,'contribution par jour-semaine'!A:A,0),MATCH(B7639,'contribution par jour-semaine'!$1:$1,0),4,1,"contribution par jour-semaine")),"")</f>
        <v/>
      </c>
      <c r="D7639" s="4" t="str">
        <f>VLOOKUP(A7639,predictions!A:B,2,FALSE)</f>
        <v>22/06/2020</v>
      </c>
      <c r="E7639" s="4">
        <f t="shared" si="29"/>
        <v>44004</v>
      </c>
    </row>
    <row r="7640" spans="3:5" ht="13" x14ac:dyDescent="0.15">
      <c r="C7640" s="1" t="str">
        <f ca="1">IFERROR(INDIRECT(ADDRESS(MATCH(A7640,'contribution par jour-semaine'!A:A,0),MATCH(B7640,'contribution par jour-semaine'!$1:$1,0),4,1,"contribution par jour-semaine")),"")</f>
        <v/>
      </c>
      <c r="D7640" s="4" t="str">
        <f>VLOOKUP(A7640,predictions!A:B,2,FALSE)</f>
        <v>22/06/2020</v>
      </c>
      <c r="E7640" s="4">
        <f t="shared" si="29"/>
        <v>44004</v>
      </c>
    </row>
    <row r="7641" spans="3:5" ht="13" x14ac:dyDescent="0.15">
      <c r="C7641" s="1" t="str">
        <f ca="1">IFERROR(INDIRECT(ADDRESS(MATCH(A7641,'contribution par jour-semaine'!A:A,0),MATCH(B7641,'contribution par jour-semaine'!$1:$1,0),4,1,"contribution par jour-semaine")),"")</f>
        <v/>
      </c>
      <c r="D7641" s="4" t="str">
        <f>VLOOKUP(A7641,predictions!A:B,2,FALSE)</f>
        <v>22/06/2020</v>
      </c>
      <c r="E7641" s="4">
        <f t="shared" si="29"/>
        <v>44004</v>
      </c>
    </row>
    <row r="7642" spans="3:5" ht="13" x14ac:dyDescent="0.15">
      <c r="C7642" s="1" t="str">
        <f ca="1">IFERROR(INDIRECT(ADDRESS(MATCH(A7642,'contribution par jour-semaine'!A:A,0),MATCH(B7642,'contribution par jour-semaine'!$1:$1,0),4,1,"contribution par jour-semaine")),"")</f>
        <v/>
      </c>
      <c r="D7642" s="4" t="str">
        <f>VLOOKUP(A7642,predictions!A:B,2,FALSE)</f>
        <v>22/06/2020</v>
      </c>
      <c r="E7642" s="4">
        <f t="shared" si="29"/>
        <v>44004</v>
      </c>
    </row>
    <row r="7643" spans="3:5" ht="13" x14ac:dyDescent="0.15">
      <c r="C7643" s="1" t="str">
        <f ca="1">IFERROR(INDIRECT(ADDRESS(MATCH(A7643,'contribution par jour-semaine'!A:A,0),MATCH(B7643,'contribution par jour-semaine'!$1:$1,0),4,1,"contribution par jour-semaine")),"")</f>
        <v/>
      </c>
      <c r="D7643" s="4" t="str">
        <f>VLOOKUP(A7643,predictions!A:B,2,FALSE)</f>
        <v>22/06/2020</v>
      </c>
      <c r="E7643" s="4">
        <f t="shared" si="29"/>
        <v>44004</v>
      </c>
    </row>
    <row r="7644" spans="3:5" ht="13" x14ac:dyDescent="0.15">
      <c r="C7644" s="1" t="str">
        <f ca="1">IFERROR(INDIRECT(ADDRESS(MATCH(A7644,'contribution par jour-semaine'!A:A,0),MATCH(B7644,'contribution par jour-semaine'!$1:$1,0),4,1,"contribution par jour-semaine")),"")</f>
        <v/>
      </c>
      <c r="D7644" s="4" t="str">
        <f>VLOOKUP(A7644,predictions!A:B,2,FALSE)</f>
        <v>22/06/2020</v>
      </c>
      <c r="E7644" s="4">
        <f t="shared" si="29"/>
        <v>44004</v>
      </c>
    </row>
    <row r="7645" spans="3:5" ht="13" x14ac:dyDescent="0.15">
      <c r="C7645" s="1" t="str">
        <f ca="1">IFERROR(INDIRECT(ADDRESS(MATCH(A7645,'contribution par jour-semaine'!A:A,0),MATCH(B7645,'contribution par jour-semaine'!$1:$1,0),4,1,"contribution par jour-semaine")),"")</f>
        <v/>
      </c>
      <c r="D7645" s="4" t="str">
        <f>VLOOKUP(A7645,predictions!A:B,2,FALSE)</f>
        <v>22/06/2020</v>
      </c>
      <c r="E7645" s="4">
        <f t="shared" si="29"/>
        <v>44004</v>
      </c>
    </row>
    <row r="7646" spans="3:5" ht="13" x14ac:dyDescent="0.15">
      <c r="C7646" s="1" t="str">
        <f ca="1">IFERROR(INDIRECT(ADDRESS(MATCH(A7646,'contribution par jour-semaine'!A:A,0),MATCH(B7646,'contribution par jour-semaine'!$1:$1,0),4,1,"contribution par jour-semaine")),"")</f>
        <v/>
      </c>
      <c r="D7646" s="4" t="str">
        <f>VLOOKUP(A7646,predictions!A:B,2,FALSE)</f>
        <v>22/06/2020</v>
      </c>
      <c r="E7646" s="4">
        <f t="shared" si="29"/>
        <v>44004</v>
      </c>
    </row>
    <row r="7647" spans="3:5" ht="13" x14ac:dyDescent="0.15">
      <c r="C7647" s="1" t="str">
        <f ca="1">IFERROR(INDIRECT(ADDRESS(MATCH(A7647,'contribution par jour-semaine'!A:A,0),MATCH(B7647,'contribution par jour-semaine'!$1:$1,0),4,1,"contribution par jour-semaine")),"")</f>
        <v/>
      </c>
      <c r="D7647" s="4" t="str">
        <f>VLOOKUP(A7647,predictions!A:B,2,FALSE)</f>
        <v>22/06/2020</v>
      </c>
      <c r="E7647" s="4">
        <f t="shared" si="29"/>
        <v>44004</v>
      </c>
    </row>
    <row r="7648" spans="3:5" ht="13" x14ac:dyDescent="0.15">
      <c r="C7648" s="1" t="str">
        <f ca="1">IFERROR(INDIRECT(ADDRESS(MATCH(A7648,'contribution par jour-semaine'!A:A,0),MATCH(B7648,'contribution par jour-semaine'!$1:$1,0),4,1,"contribution par jour-semaine")),"")</f>
        <v/>
      </c>
      <c r="D7648" s="4" t="str">
        <f>VLOOKUP(A7648,predictions!A:B,2,FALSE)</f>
        <v>22/06/2020</v>
      </c>
      <c r="E7648" s="4">
        <f t="shared" si="29"/>
        <v>44004</v>
      </c>
    </row>
    <row r="7649" spans="3:5" ht="13" x14ac:dyDescent="0.15">
      <c r="C7649" s="1" t="str">
        <f ca="1">IFERROR(INDIRECT(ADDRESS(MATCH(A7649,'contribution par jour-semaine'!A:A,0),MATCH(B7649,'contribution par jour-semaine'!$1:$1,0),4,1,"contribution par jour-semaine")),"")</f>
        <v/>
      </c>
      <c r="D7649" s="4" t="str">
        <f>VLOOKUP(A7649,predictions!A:B,2,FALSE)</f>
        <v>22/06/2020</v>
      </c>
      <c r="E7649" s="4">
        <f t="shared" si="29"/>
        <v>44004</v>
      </c>
    </row>
    <row r="7650" spans="3:5" ht="13" x14ac:dyDescent="0.15">
      <c r="C7650" s="1" t="str">
        <f ca="1">IFERROR(INDIRECT(ADDRESS(MATCH(A7650,'contribution par jour-semaine'!A:A,0),MATCH(B7650,'contribution par jour-semaine'!$1:$1,0),4,1,"contribution par jour-semaine")),"")</f>
        <v/>
      </c>
      <c r="D7650" s="4" t="str">
        <f>VLOOKUP(A7650,predictions!A:B,2,FALSE)</f>
        <v>22/06/2020</v>
      </c>
      <c r="E7650" s="4">
        <f t="shared" si="29"/>
        <v>44004</v>
      </c>
    </row>
    <row r="7651" spans="3:5" ht="13" x14ac:dyDescent="0.15">
      <c r="C7651" s="1" t="str">
        <f ca="1">IFERROR(INDIRECT(ADDRESS(MATCH(A7651,'contribution par jour-semaine'!A:A,0),MATCH(B7651,'contribution par jour-semaine'!$1:$1,0),4,1,"contribution par jour-semaine")),"")</f>
        <v/>
      </c>
      <c r="D7651" s="4" t="str">
        <f>VLOOKUP(A7651,predictions!A:B,2,FALSE)</f>
        <v>22/06/2020</v>
      </c>
      <c r="E7651" s="4">
        <f t="shared" si="29"/>
        <v>44004</v>
      </c>
    </row>
    <row r="7652" spans="3:5" ht="13" x14ac:dyDescent="0.15">
      <c r="C7652" s="1" t="str">
        <f ca="1">IFERROR(INDIRECT(ADDRESS(MATCH(A7652,'contribution par jour-semaine'!A:A,0),MATCH(B7652,'contribution par jour-semaine'!$1:$1,0),4,1,"contribution par jour-semaine")),"")</f>
        <v/>
      </c>
      <c r="D7652" s="4" t="str">
        <f>VLOOKUP(A7652,predictions!A:B,2,FALSE)</f>
        <v>22/06/2020</v>
      </c>
      <c r="E7652" s="4">
        <f t="shared" ref="E7652:E7906" si="30">DATE(RIGHT(D7652,4),MID(D7652,4,2),LEFT(D7652,2))</f>
        <v>44004</v>
      </c>
    </row>
    <row r="7653" spans="3:5" ht="13" x14ac:dyDescent="0.15">
      <c r="C7653" s="1" t="str">
        <f ca="1">IFERROR(INDIRECT(ADDRESS(MATCH(A7653,'contribution par jour-semaine'!A:A,0),MATCH(B7653,'contribution par jour-semaine'!$1:$1,0),4,1,"contribution par jour-semaine")),"")</f>
        <v/>
      </c>
      <c r="D7653" s="4" t="str">
        <f>VLOOKUP(A7653,predictions!A:B,2,FALSE)</f>
        <v>22/06/2020</v>
      </c>
      <c r="E7653" s="4">
        <f t="shared" si="30"/>
        <v>44004</v>
      </c>
    </row>
    <row r="7654" spans="3:5" ht="13" x14ac:dyDescent="0.15">
      <c r="C7654" s="1" t="str">
        <f ca="1">IFERROR(INDIRECT(ADDRESS(MATCH(A7654,'contribution par jour-semaine'!A:A,0),MATCH(B7654,'contribution par jour-semaine'!$1:$1,0),4,1,"contribution par jour-semaine")),"")</f>
        <v/>
      </c>
      <c r="D7654" s="4" t="str">
        <f>VLOOKUP(A7654,predictions!A:B,2,FALSE)</f>
        <v>22/06/2020</v>
      </c>
      <c r="E7654" s="4">
        <f t="shared" si="30"/>
        <v>44004</v>
      </c>
    </row>
    <row r="7655" spans="3:5" ht="13" x14ac:dyDescent="0.15">
      <c r="C7655" s="1" t="str">
        <f ca="1">IFERROR(INDIRECT(ADDRESS(MATCH(A7655,'contribution par jour-semaine'!A:A,0),MATCH(B7655,'contribution par jour-semaine'!$1:$1,0),4,1,"contribution par jour-semaine")),"")</f>
        <v/>
      </c>
      <c r="D7655" s="4" t="str">
        <f>VLOOKUP(A7655,predictions!A:B,2,FALSE)</f>
        <v>22/06/2020</v>
      </c>
      <c r="E7655" s="4">
        <f t="shared" si="30"/>
        <v>44004</v>
      </c>
    </row>
    <row r="7656" spans="3:5" ht="13" x14ac:dyDescent="0.15">
      <c r="C7656" s="1" t="str">
        <f ca="1">IFERROR(INDIRECT(ADDRESS(MATCH(A7656,'contribution par jour-semaine'!A:A,0),MATCH(B7656,'contribution par jour-semaine'!$1:$1,0),4,1,"contribution par jour-semaine")),"")</f>
        <v/>
      </c>
      <c r="D7656" s="4" t="str">
        <f>VLOOKUP(A7656,predictions!A:B,2,FALSE)</f>
        <v>22/06/2020</v>
      </c>
      <c r="E7656" s="4">
        <f t="shared" si="30"/>
        <v>44004</v>
      </c>
    </row>
    <row r="7657" spans="3:5" ht="13" x14ac:dyDescent="0.15">
      <c r="C7657" s="1" t="str">
        <f ca="1">IFERROR(INDIRECT(ADDRESS(MATCH(A7657,'contribution par jour-semaine'!A:A,0),MATCH(B7657,'contribution par jour-semaine'!$1:$1,0),4,1,"contribution par jour-semaine")),"")</f>
        <v/>
      </c>
      <c r="D7657" s="4" t="str">
        <f>VLOOKUP(A7657,predictions!A:B,2,FALSE)</f>
        <v>22/06/2020</v>
      </c>
      <c r="E7657" s="4">
        <f t="shared" si="30"/>
        <v>44004</v>
      </c>
    </row>
    <row r="7658" spans="3:5" ht="13" x14ac:dyDescent="0.15">
      <c r="C7658" s="1" t="str">
        <f ca="1">IFERROR(INDIRECT(ADDRESS(MATCH(A7658,'contribution par jour-semaine'!A:A,0),MATCH(B7658,'contribution par jour-semaine'!$1:$1,0),4,1,"contribution par jour-semaine")),"")</f>
        <v/>
      </c>
      <c r="D7658" s="4" t="str">
        <f>VLOOKUP(A7658,predictions!A:B,2,FALSE)</f>
        <v>22/06/2020</v>
      </c>
      <c r="E7658" s="4">
        <f t="shared" si="30"/>
        <v>44004</v>
      </c>
    </row>
    <row r="7659" spans="3:5" ht="13" x14ac:dyDescent="0.15">
      <c r="C7659" s="1" t="str">
        <f ca="1">IFERROR(INDIRECT(ADDRESS(MATCH(A7659,'contribution par jour-semaine'!A:A,0),MATCH(B7659,'contribution par jour-semaine'!$1:$1,0),4,1,"contribution par jour-semaine")),"")</f>
        <v/>
      </c>
      <c r="D7659" s="4" t="str">
        <f>VLOOKUP(A7659,predictions!A:B,2,FALSE)</f>
        <v>22/06/2020</v>
      </c>
      <c r="E7659" s="4">
        <f t="shared" si="30"/>
        <v>44004</v>
      </c>
    </row>
    <row r="7660" spans="3:5" ht="13" x14ac:dyDescent="0.15">
      <c r="C7660" s="1" t="str">
        <f ca="1">IFERROR(INDIRECT(ADDRESS(MATCH(A7660,'contribution par jour-semaine'!A:A,0),MATCH(B7660,'contribution par jour-semaine'!$1:$1,0),4,1,"contribution par jour-semaine")),"")</f>
        <v/>
      </c>
      <c r="D7660" s="4" t="str">
        <f>VLOOKUP(A7660,predictions!A:B,2,FALSE)</f>
        <v>22/06/2020</v>
      </c>
      <c r="E7660" s="4">
        <f t="shared" si="30"/>
        <v>44004</v>
      </c>
    </row>
    <row r="7661" spans="3:5" ht="13" x14ac:dyDescent="0.15">
      <c r="C7661" s="1" t="str">
        <f ca="1">IFERROR(INDIRECT(ADDRESS(MATCH(A7661,'contribution par jour-semaine'!A:A,0),MATCH(B7661,'contribution par jour-semaine'!$1:$1,0),4,1,"contribution par jour-semaine")),"")</f>
        <v/>
      </c>
      <c r="D7661" s="4" t="str">
        <f>VLOOKUP(A7661,predictions!A:B,2,FALSE)</f>
        <v>22/06/2020</v>
      </c>
      <c r="E7661" s="4">
        <f t="shared" si="30"/>
        <v>44004</v>
      </c>
    </row>
    <row r="7662" spans="3:5" ht="13" x14ac:dyDescent="0.15">
      <c r="C7662" s="1" t="str">
        <f ca="1">IFERROR(INDIRECT(ADDRESS(MATCH(A7662,'contribution par jour-semaine'!A:A,0),MATCH(B7662,'contribution par jour-semaine'!$1:$1,0),4,1,"contribution par jour-semaine")),"")</f>
        <v/>
      </c>
      <c r="D7662" s="4" t="str">
        <f>VLOOKUP(A7662,predictions!A:B,2,FALSE)</f>
        <v>22/06/2020</v>
      </c>
      <c r="E7662" s="4">
        <f t="shared" si="30"/>
        <v>44004</v>
      </c>
    </row>
    <row r="7663" spans="3:5" ht="13" x14ac:dyDescent="0.15">
      <c r="C7663" s="1" t="str">
        <f ca="1">IFERROR(INDIRECT(ADDRESS(MATCH(A7663,'contribution par jour-semaine'!A:A,0),MATCH(B7663,'contribution par jour-semaine'!$1:$1,0),4,1,"contribution par jour-semaine")),"")</f>
        <v/>
      </c>
      <c r="D7663" s="4" t="str">
        <f>VLOOKUP(A7663,predictions!A:B,2,FALSE)</f>
        <v>22/06/2020</v>
      </c>
      <c r="E7663" s="4">
        <f t="shared" si="30"/>
        <v>44004</v>
      </c>
    </row>
    <row r="7664" spans="3:5" ht="13" x14ac:dyDescent="0.15">
      <c r="C7664" s="1" t="str">
        <f ca="1">IFERROR(INDIRECT(ADDRESS(MATCH(A7664,'contribution par jour-semaine'!A:A,0),MATCH(B7664,'contribution par jour-semaine'!$1:$1,0),4,1,"contribution par jour-semaine")),"")</f>
        <v/>
      </c>
      <c r="D7664" s="4" t="str">
        <f>VLOOKUP(A7664,predictions!A:B,2,FALSE)</f>
        <v>22/06/2020</v>
      </c>
      <c r="E7664" s="4">
        <f t="shared" si="30"/>
        <v>44004</v>
      </c>
    </row>
    <row r="7665" spans="3:5" ht="13" x14ac:dyDescent="0.15">
      <c r="C7665" s="1" t="str">
        <f ca="1">IFERROR(INDIRECT(ADDRESS(MATCH(A7665,'contribution par jour-semaine'!A:A,0),MATCH(B7665,'contribution par jour-semaine'!$1:$1,0),4,1,"contribution par jour-semaine")),"")</f>
        <v/>
      </c>
      <c r="D7665" s="4" t="str">
        <f>VLOOKUP(A7665,predictions!A:B,2,FALSE)</f>
        <v>22/06/2020</v>
      </c>
      <c r="E7665" s="4">
        <f t="shared" si="30"/>
        <v>44004</v>
      </c>
    </row>
    <row r="7666" spans="3:5" ht="13" x14ac:dyDescent="0.15">
      <c r="C7666" s="1" t="str">
        <f ca="1">IFERROR(INDIRECT(ADDRESS(MATCH(A7666,'contribution par jour-semaine'!A:A,0),MATCH(B7666,'contribution par jour-semaine'!$1:$1,0),4,1,"contribution par jour-semaine")),"")</f>
        <v/>
      </c>
      <c r="D7666" s="4" t="str">
        <f>VLOOKUP(A7666,predictions!A:B,2,FALSE)</f>
        <v>22/06/2020</v>
      </c>
      <c r="E7666" s="4">
        <f t="shared" si="30"/>
        <v>44004</v>
      </c>
    </row>
    <row r="7667" spans="3:5" ht="13" x14ac:dyDescent="0.15">
      <c r="C7667" s="1" t="str">
        <f ca="1">IFERROR(INDIRECT(ADDRESS(MATCH(A7667,'contribution par jour-semaine'!A:A,0),MATCH(B7667,'contribution par jour-semaine'!$1:$1,0),4,1,"contribution par jour-semaine")),"")</f>
        <v/>
      </c>
      <c r="D7667" s="4" t="str">
        <f>VLOOKUP(A7667,predictions!A:B,2,FALSE)</f>
        <v>22/06/2020</v>
      </c>
      <c r="E7667" s="4">
        <f t="shared" si="30"/>
        <v>44004</v>
      </c>
    </row>
    <row r="7668" spans="3:5" ht="13" x14ac:dyDescent="0.15">
      <c r="C7668" s="1" t="str">
        <f ca="1">IFERROR(INDIRECT(ADDRESS(MATCH(A7668,'contribution par jour-semaine'!A:A,0),MATCH(B7668,'contribution par jour-semaine'!$1:$1,0),4,1,"contribution par jour-semaine")),"")</f>
        <v/>
      </c>
      <c r="D7668" s="4" t="str">
        <f>VLOOKUP(A7668,predictions!A:B,2,FALSE)</f>
        <v>22/06/2020</v>
      </c>
      <c r="E7668" s="4">
        <f t="shared" si="30"/>
        <v>44004</v>
      </c>
    </row>
    <row r="7669" spans="3:5" ht="13" x14ac:dyDescent="0.15">
      <c r="C7669" s="1" t="str">
        <f ca="1">IFERROR(INDIRECT(ADDRESS(MATCH(A7669,'contribution par jour-semaine'!A:A,0),MATCH(B7669,'contribution par jour-semaine'!$1:$1,0),4,1,"contribution par jour-semaine")),"")</f>
        <v/>
      </c>
      <c r="D7669" s="4" t="str">
        <f>VLOOKUP(A7669,predictions!A:B,2,FALSE)</f>
        <v>22/06/2020</v>
      </c>
      <c r="E7669" s="4">
        <f t="shared" si="30"/>
        <v>44004</v>
      </c>
    </row>
    <row r="7670" spans="3:5" ht="13" x14ac:dyDescent="0.15">
      <c r="C7670" s="1" t="str">
        <f ca="1">IFERROR(INDIRECT(ADDRESS(MATCH(A7670,'contribution par jour-semaine'!A:A,0),MATCH(B7670,'contribution par jour-semaine'!$1:$1,0),4,1,"contribution par jour-semaine")),"")</f>
        <v/>
      </c>
      <c r="D7670" s="4" t="str">
        <f>VLOOKUP(A7670,predictions!A:B,2,FALSE)</f>
        <v>22/06/2020</v>
      </c>
      <c r="E7670" s="4">
        <f t="shared" si="30"/>
        <v>44004</v>
      </c>
    </row>
    <row r="7671" spans="3:5" ht="13" x14ac:dyDescent="0.15">
      <c r="C7671" s="1" t="str">
        <f ca="1">IFERROR(INDIRECT(ADDRESS(MATCH(A7671,'contribution par jour-semaine'!A:A,0),MATCH(B7671,'contribution par jour-semaine'!$1:$1,0),4,1,"contribution par jour-semaine")),"")</f>
        <v/>
      </c>
      <c r="D7671" s="4" t="str">
        <f>VLOOKUP(A7671,predictions!A:B,2,FALSE)</f>
        <v>22/06/2020</v>
      </c>
      <c r="E7671" s="4">
        <f t="shared" si="30"/>
        <v>44004</v>
      </c>
    </row>
    <row r="7672" spans="3:5" ht="13" x14ac:dyDescent="0.15">
      <c r="C7672" s="1" t="str">
        <f ca="1">IFERROR(INDIRECT(ADDRESS(MATCH(A7672,'contribution par jour-semaine'!A:A,0),MATCH(B7672,'contribution par jour-semaine'!$1:$1,0),4,1,"contribution par jour-semaine")),"")</f>
        <v/>
      </c>
      <c r="D7672" s="4" t="str">
        <f>VLOOKUP(A7672,predictions!A:B,2,FALSE)</f>
        <v>22/06/2020</v>
      </c>
      <c r="E7672" s="4">
        <f t="shared" si="30"/>
        <v>44004</v>
      </c>
    </row>
    <row r="7673" spans="3:5" ht="13" x14ac:dyDescent="0.15">
      <c r="C7673" s="1" t="str">
        <f ca="1">IFERROR(INDIRECT(ADDRESS(MATCH(A7673,'contribution par jour-semaine'!A:A,0),MATCH(B7673,'contribution par jour-semaine'!$1:$1,0),4,1,"contribution par jour-semaine")),"")</f>
        <v/>
      </c>
      <c r="D7673" s="4" t="str">
        <f>VLOOKUP(A7673,predictions!A:B,2,FALSE)</f>
        <v>22/06/2020</v>
      </c>
      <c r="E7673" s="4">
        <f t="shared" si="30"/>
        <v>44004</v>
      </c>
    </row>
    <row r="7674" spans="3:5" ht="13" x14ac:dyDescent="0.15">
      <c r="C7674" s="1" t="str">
        <f ca="1">IFERROR(INDIRECT(ADDRESS(MATCH(A7674,'contribution par jour-semaine'!A:A,0),MATCH(B7674,'contribution par jour-semaine'!$1:$1,0),4,1,"contribution par jour-semaine")),"")</f>
        <v/>
      </c>
      <c r="D7674" s="4" t="str">
        <f>VLOOKUP(A7674,predictions!A:B,2,FALSE)</f>
        <v>22/06/2020</v>
      </c>
      <c r="E7674" s="4">
        <f t="shared" si="30"/>
        <v>44004</v>
      </c>
    </row>
    <row r="7675" spans="3:5" ht="13" x14ac:dyDescent="0.15">
      <c r="C7675" s="1" t="str">
        <f ca="1">IFERROR(INDIRECT(ADDRESS(MATCH(A7675,'contribution par jour-semaine'!A:A,0),MATCH(B7675,'contribution par jour-semaine'!$1:$1,0),4,1,"contribution par jour-semaine")),"")</f>
        <v/>
      </c>
      <c r="D7675" s="4" t="str">
        <f>VLOOKUP(A7675,predictions!A:B,2,FALSE)</f>
        <v>22/06/2020</v>
      </c>
      <c r="E7675" s="4">
        <f t="shared" si="30"/>
        <v>44004</v>
      </c>
    </row>
    <row r="7676" spans="3:5" ht="13" x14ac:dyDescent="0.15">
      <c r="C7676" s="1" t="str">
        <f ca="1">IFERROR(INDIRECT(ADDRESS(MATCH(A7676,'contribution par jour-semaine'!A:A,0),MATCH(B7676,'contribution par jour-semaine'!$1:$1,0),4,1,"contribution par jour-semaine")),"")</f>
        <v/>
      </c>
      <c r="D7676" s="4" t="str">
        <f>VLOOKUP(A7676,predictions!A:B,2,FALSE)</f>
        <v>22/06/2020</v>
      </c>
      <c r="E7676" s="4">
        <f t="shared" si="30"/>
        <v>44004</v>
      </c>
    </row>
    <row r="7677" spans="3:5" ht="13" x14ac:dyDescent="0.15">
      <c r="C7677" s="1" t="str">
        <f ca="1">IFERROR(INDIRECT(ADDRESS(MATCH(A7677,'contribution par jour-semaine'!A:A,0),MATCH(B7677,'contribution par jour-semaine'!$1:$1,0),4,1,"contribution par jour-semaine")),"")</f>
        <v/>
      </c>
      <c r="D7677" s="4" t="str">
        <f>VLOOKUP(A7677,predictions!A:B,2,FALSE)</f>
        <v>22/06/2020</v>
      </c>
      <c r="E7677" s="4">
        <f t="shared" si="30"/>
        <v>44004</v>
      </c>
    </row>
    <row r="7678" spans="3:5" ht="13" x14ac:dyDescent="0.15">
      <c r="C7678" s="1" t="str">
        <f ca="1">IFERROR(INDIRECT(ADDRESS(MATCH(A7678,'contribution par jour-semaine'!A:A,0),MATCH(B7678,'contribution par jour-semaine'!$1:$1,0),4,1,"contribution par jour-semaine")),"")</f>
        <v/>
      </c>
      <c r="D7678" s="4" t="str">
        <f>VLOOKUP(A7678,predictions!A:B,2,FALSE)</f>
        <v>22/06/2020</v>
      </c>
      <c r="E7678" s="4">
        <f t="shared" si="30"/>
        <v>44004</v>
      </c>
    </row>
    <row r="7679" spans="3:5" ht="13" x14ac:dyDescent="0.15">
      <c r="C7679" s="1" t="str">
        <f ca="1">IFERROR(INDIRECT(ADDRESS(MATCH(A7679,'contribution par jour-semaine'!A:A,0),MATCH(B7679,'contribution par jour-semaine'!$1:$1,0),4,1,"contribution par jour-semaine")),"")</f>
        <v/>
      </c>
      <c r="D7679" s="4" t="str">
        <f>VLOOKUP(A7679,predictions!A:B,2,FALSE)</f>
        <v>22/06/2020</v>
      </c>
      <c r="E7679" s="4">
        <f t="shared" si="30"/>
        <v>44004</v>
      </c>
    </row>
    <row r="7680" spans="3:5" ht="13" x14ac:dyDescent="0.15">
      <c r="C7680" s="1" t="str">
        <f ca="1">IFERROR(INDIRECT(ADDRESS(MATCH(A7680,'contribution par jour-semaine'!A:A,0),MATCH(B7680,'contribution par jour-semaine'!$1:$1,0),4,1,"contribution par jour-semaine")),"")</f>
        <v/>
      </c>
      <c r="D7680" s="4" t="str">
        <f>VLOOKUP(A7680,predictions!A:B,2,FALSE)</f>
        <v>22/06/2020</v>
      </c>
      <c r="E7680" s="4">
        <f t="shared" si="30"/>
        <v>44004</v>
      </c>
    </row>
    <row r="7681" spans="3:5" ht="13" x14ac:dyDescent="0.15">
      <c r="C7681" s="1" t="str">
        <f ca="1">IFERROR(INDIRECT(ADDRESS(MATCH(A7681,'contribution par jour-semaine'!A:A,0),MATCH(B7681,'contribution par jour-semaine'!$1:$1,0),4,1,"contribution par jour-semaine")),"")</f>
        <v/>
      </c>
      <c r="D7681" s="4" t="str">
        <f>VLOOKUP(A7681,predictions!A:B,2,FALSE)</f>
        <v>22/06/2020</v>
      </c>
      <c r="E7681" s="4">
        <f t="shared" si="30"/>
        <v>44004</v>
      </c>
    </row>
    <row r="7682" spans="3:5" ht="13" x14ac:dyDescent="0.15">
      <c r="C7682" s="1" t="str">
        <f ca="1">IFERROR(INDIRECT(ADDRESS(MATCH(A7682,'contribution par jour-semaine'!A:A,0),MATCH(B7682,'contribution par jour-semaine'!$1:$1,0),4,1,"contribution par jour-semaine")),"")</f>
        <v/>
      </c>
      <c r="D7682" s="4" t="str">
        <f>VLOOKUP(A7682,predictions!A:B,2,FALSE)</f>
        <v>22/06/2020</v>
      </c>
      <c r="E7682" s="4">
        <f t="shared" si="30"/>
        <v>44004</v>
      </c>
    </row>
    <row r="7683" spans="3:5" ht="13" x14ac:dyDescent="0.15">
      <c r="C7683" s="1" t="str">
        <f ca="1">IFERROR(INDIRECT(ADDRESS(MATCH(A7683,'contribution par jour-semaine'!A:A,0),MATCH(B7683,'contribution par jour-semaine'!$1:$1,0),4,1,"contribution par jour-semaine")),"")</f>
        <v/>
      </c>
      <c r="D7683" s="4" t="str">
        <f>VLOOKUP(A7683,predictions!A:B,2,FALSE)</f>
        <v>22/06/2020</v>
      </c>
      <c r="E7683" s="4">
        <f t="shared" si="30"/>
        <v>44004</v>
      </c>
    </row>
    <row r="7684" spans="3:5" ht="13" x14ac:dyDescent="0.15">
      <c r="C7684" s="1" t="str">
        <f ca="1">IFERROR(INDIRECT(ADDRESS(MATCH(A7684,'contribution par jour-semaine'!A:A,0),MATCH(B7684,'contribution par jour-semaine'!$1:$1,0),4,1,"contribution par jour-semaine")),"")</f>
        <v/>
      </c>
      <c r="D7684" s="4" t="str">
        <f>VLOOKUP(A7684,predictions!A:B,2,FALSE)</f>
        <v>22/06/2020</v>
      </c>
      <c r="E7684" s="4">
        <f t="shared" si="30"/>
        <v>44004</v>
      </c>
    </row>
    <row r="7685" spans="3:5" ht="13" x14ac:dyDescent="0.15">
      <c r="C7685" s="1" t="str">
        <f ca="1">IFERROR(INDIRECT(ADDRESS(MATCH(A7685,'contribution par jour-semaine'!A:A,0),MATCH(B7685,'contribution par jour-semaine'!$1:$1,0),4,1,"contribution par jour-semaine")),"")</f>
        <v/>
      </c>
      <c r="D7685" s="4" t="str">
        <f>VLOOKUP(A7685,predictions!A:B,2,FALSE)</f>
        <v>22/06/2020</v>
      </c>
      <c r="E7685" s="4">
        <f t="shared" si="30"/>
        <v>44004</v>
      </c>
    </row>
    <row r="7686" spans="3:5" ht="13" x14ac:dyDescent="0.15">
      <c r="C7686" s="1" t="str">
        <f ca="1">IFERROR(INDIRECT(ADDRESS(MATCH(A7686,'contribution par jour-semaine'!A:A,0),MATCH(B7686,'contribution par jour-semaine'!$1:$1,0),4,1,"contribution par jour-semaine")),"")</f>
        <v/>
      </c>
      <c r="D7686" s="4" t="str">
        <f>VLOOKUP(A7686,predictions!A:B,2,FALSE)</f>
        <v>22/06/2020</v>
      </c>
      <c r="E7686" s="4">
        <f t="shared" si="30"/>
        <v>44004</v>
      </c>
    </row>
    <row r="7687" spans="3:5" ht="13" x14ac:dyDescent="0.15">
      <c r="C7687" s="1" t="str">
        <f ca="1">IFERROR(INDIRECT(ADDRESS(MATCH(A7687,'contribution par jour-semaine'!A:A,0),MATCH(B7687,'contribution par jour-semaine'!$1:$1,0),4,1,"contribution par jour-semaine")),"")</f>
        <v/>
      </c>
      <c r="D7687" s="4" t="str">
        <f>VLOOKUP(A7687,predictions!A:B,2,FALSE)</f>
        <v>22/06/2020</v>
      </c>
      <c r="E7687" s="4">
        <f t="shared" si="30"/>
        <v>44004</v>
      </c>
    </row>
    <row r="7688" spans="3:5" ht="13" x14ac:dyDescent="0.15">
      <c r="C7688" s="1" t="str">
        <f ca="1">IFERROR(INDIRECT(ADDRESS(MATCH(A7688,'contribution par jour-semaine'!A:A,0),MATCH(B7688,'contribution par jour-semaine'!$1:$1,0),4,1,"contribution par jour-semaine")),"")</f>
        <v/>
      </c>
      <c r="D7688" s="4" t="str">
        <f>VLOOKUP(A7688,predictions!A:B,2,FALSE)</f>
        <v>22/06/2020</v>
      </c>
      <c r="E7688" s="4">
        <f t="shared" si="30"/>
        <v>44004</v>
      </c>
    </row>
    <row r="7689" spans="3:5" ht="13" x14ac:dyDescent="0.15">
      <c r="C7689" s="1" t="str">
        <f ca="1">IFERROR(INDIRECT(ADDRESS(MATCH(A7689,'contribution par jour-semaine'!A:A,0),MATCH(B7689,'contribution par jour-semaine'!$1:$1,0),4,1,"contribution par jour-semaine")),"")</f>
        <v/>
      </c>
      <c r="D7689" s="4" t="str">
        <f>VLOOKUP(A7689,predictions!A:B,2,FALSE)</f>
        <v>22/06/2020</v>
      </c>
      <c r="E7689" s="4">
        <f t="shared" si="30"/>
        <v>44004</v>
      </c>
    </row>
    <row r="7690" spans="3:5" ht="13" x14ac:dyDescent="0.15">
      <c r="C7690" s="1" t="str">
        <f ca="1">IFERROR(INDIRECT(ADDRESS(MATCH(A7690,'contribution par jour-semaine'!A:A,0),MATCH(B7690,'contribution par jour-semaine'!$1:$1,0),4,1,"contribution par jour-semaine")),"")</f>
        <v/>
      </c>
      <c r="D7690" s="4" t="str">
        <f>VLOOKUP(A7690,predictions!A:B,2,FALSE)</f>
        <v>22/06/2020</v>
      </c>
      <c r="E7690" s="4">
        <f t="shared" si="30"/>
        <v>44004</v>
      </c>
    </row>
    <row r="7691" spans="3:5" ht="13" x14ac:dyDescent="0.15">
      <c r="C7691" s="1" t="str">
        <f ca="1">IFERROR(INDIRECT(ADDRESS(MATCH(A7691,'contribution par jour-semaine'!A:A,0),MATCH(B7691,'contribution par jour-semaine'!$1:$1,0),4,1,"contribution par jour-semaine")),"")</f>
        <v/>
      </c>
      <c r="D7691" s="4" t="str">
        <f>VLOOKUP(A7691,predictions!A:B,2,FALSE)</f>
        <v>22/06/2020</v>
      </c>
      <c r="E7691" s="4">
        <f t="shared" si="30"/>
        <v>44004</v>
      </c>
    </row>
    <row r="7692" spans="3:5" ht="13" x14ac:dyDescent="0.15">
      <c r="C7692" s="1" t="str">
        <f ca="1">IFERROR(INDIRECT(ADDRESS(MATCH(A7692,'contribution par jour-semaine'!A:A,0),MATCH(B7692,'contribution par jour-semaine'!$1:$1,0),4,1,"contribution par jour-semaine")),"")</f>
        <v/>
      </c>
      <c r="D7692" s="4" t="str">
        <f>VLOOKUP(A7692,predictions!A:B,2,FALSE)</f>
        <v>22/06/2020</v>
      </c>
      <c r="E7692" s="4">
        <f t="shared" si="30"/>
        <v>44004</v>
      </c>
    </row>
    <row r="7693" spans="3:5" ht="13" x14ac:dyDescent="0.15">
      <c r="C7693" s="1" t="str">
        <f ca="1">IFERROR(INDIRECT(ADDRESS(MATCH(A7693,'contribution par jour-semaine'!A:A,0),MATCH(B7693,'contribution par jour-semaine'!$1:$1,0),4,1,"contribution par jour-semaine")),"")</f>
        <v/>
      </c>
      <c r="D7693" s="4" t="str">
        <f>VLOOKUP(A7693,predictions!A:B,2,FALSE)</f>
        <v>22/06/2020</v>
      </c>
      <c r="E7693" s="4">
        <f t="shared" si="30"/>
        <v>44004</v>
      </c>
    </row>
    <row r="7694" spans="3:5" ht="13" x14ac:dyDescent="0.15">
      <c r="C7694" s="1" t="str">
        <f ca="1">IFERROR(INDIRECT(ADDRESS(MATCH(A7694,'contribution par jour-semaine'!A:A,0),MATCH(B7694,'contribution par jour-semaine'!$1:$1,0),4,1,"contribution par jour-semaine")),"")</f>
        <v/>
      </c>
      <c r="D7694" s="4" t="str">
        <f>VLOOKUP(A7694,predictions!A:B,2,FALSE)</f>
        <v>22/06/2020</v>
      </c>
      <c r="E7694" s="4">
        <f t="shared" si="30"/>
        <v>44004</v>
      </c>
    </row>
    <row r="7695" spans="3:5" ht="13" x14ac:dyDescent="0.15">
      <c r="C7695" s="1" t="str">
        <f ca="1">IFERROR(INDIRECT(ADDRESS(MATCH(A7695,'contribution par jour-semaine'!A:A,0),MATCH(B7695,'contribution par jour-semaine'!$1:$1,0),4,1,"contribution par jour-semaine")),"")</f>
        <v/>
      </c>
      <c r="D7695" s="4" t="str">
        <f>VLOOKUP(A7695,predictions!A:B,2,FALSE)</f>
        <v>22/06/2020</v>
      </c>
      <c r="E7695" s="4">
        <f t="shared" si="30"/>
        <v>44004</v>
      </c>
    </row>
    <row r="7696" spans="3:5" ht="13" x14ac:dyDescent="0.15">
      <c r="C7696" s="1" t="str">
        <f ca="1">IFERROR(INDIRECT(ADDRESS(MATCH(A7696,'contribution par jour-semaine'!A:A,0),MATCH(B7696,'contribution par jour-semaine'!$1:$1,0),4,1,"contribution par jour-semaine")),"")</f>
        <v/>
      </c>
      <c r="D7696" s="4" t="str">
        <f>VLOOKUP(A7696,predictions!A:B,2,FALSE)</f>
        <v>22/06/2020</v>
      </c>
      <c r="E7696" s="4">
        <f t="shared" si="30"/>
        <v>44004</v>
      </c>
    </row>
    <row r="7697" spans="3:5" ht="13" x14ac:dyDescent="0.15">
      <c r="C7697" s="1" t="str">
        <f ca="1">IFERROR(INDIRECT(ADDRESS(MATCH(A7697,'contribution par jour-semaine'!A:A,0),MATCH(B7697,'contribution par jour-semaine'!$1:$1,0),4,1,"contribution par jour-semaine")),"")</f>
        <v/>
      </c>
      <c r="D7697" s="4" t="str">
        <f>VLOOKUP(A7697,predictions!A:B,2,FALSE)</f>
        <v>22/06/2020</v>
      </c>
      <c r="E7697" s="4">
        <f t="shared" si="30"/>
        <v>44004</v>
      </c>
    </row>
    <row r="7698" spans="3:5" ht="13" x14ac:dyDescent="0.15">
      <c r="C7698" s="1" t="str">
        <f ca="1">IFERROR(INDIRECT(ADDRESS(MATCH(A7698,'contribution par jour-semaine'!A:A,0),MATCH(B7698,'contribution par jour-semaine'!$1:$1,0),4,1,"contribution par jour-semaine")),"")</f>
        <v/>
      </c>
      <c r="D7698" s="4" t="str">
        <f>VLOOKUP(A7698,predictions!A:B,2,FALSE)</f>
        <v>22/06/2020</v>
      </c>
      <c r="E7698" s="4">
        <f t="shared" si="30"/>
        <v>44004</v>
      </c>
    </row>
    <row r="7699" spans="3:5" ht="13" x14ac:dyDescent="0.15">
      <c r="C7699" s="1" t="str">
        <f ca="1">IFERROR(INDIRECT(ADDRESS(MATCH(A7699,'contribution par jour-semaine'!A:A,0),MATCH(B7699,'contribution par jour-semaine'!$1:$1,0),4,1,"contribution par jour-semaine")),"")</f>
        <v/>
      </c>
      <c r="D7699" s="4" t="str">
        <f>VLOOKUP(A7699,predictions!A:B,2,FALSE)</f>
        <v>22/06/2020</v>
      </c>
      <c r="E7699" s="4">
        <f t="shared" si="30"/>
        <v>44004</v>
      </c>
    </row>
    <row r="7700" spans="3:5" ht="13" x14ac:dyDescent="0.15">
      <c r="C7700" s="1" t="str">
        <f ca="1">IFERROR(INDIRECT(ADDRESS(MATCH(A7700,'contribution par jour-semaine'!A:A,0),MATCH(B7700,'contribution par jour-semaine'!$1:$1,0),4,1,"contribution par jour-semaine")),"")</f>
        <v/>
      </c>
      <c r="D7700" s="4" t="str">
        <f>VLOOKUP(A7700,predictions!A:B,2,FALSE)</f>
        <v>22/06/2020</v>
      </c>
      <c r="E7700" s="4">
        <f t="shared" si="30"/>
        <v>44004</v>
      </c>
    </row>
    <row r="7701" spans="3:5" ht="13" x14ac:dyDescent="0.15">
      <c r="C7701" s="1" t="str">
        <f ca="1">IFERROR(INDIRECT(ADDRESS(MATCH(A7701,'contribution par jour-semaine'!A:A,0),MATCH(B7701,'contribution par jour-semaine'!$1:$1,0),4,1,"contribution par jour-semaine")),"")</f>
        <v/>
      </c>
      <c r="D7701" s="4" t="str">
        <f>VLOOKUP(A7701,predictions!A:B,2,FALSE)</f>
        <v>22/06/2020</v>
      </c>
      <c r="E7701" s="4">
        <f t="shared" si="30"/>
        <v>44004</v>
      </c>
    </row>
    <row r="7702" spans="3:5" ht="13" x14ac:dyDescent="0.15">
      <c r="C7702" s="1" t="str">
        <f ca="1">IFERROR(INDIRECT(ADDRESS(MATCH(A7702,'contribution par jour-semaine'!A:A,0),MATCH(B7702,'contribution par jour-semaine'!$1:$1,0),4,1,"contribution par jour-semaine")),"")</f>
        <v/>
      </c>
      <c r="D7702" s="4" t="str">
        <f>VLOOKUP(A7702,predictions!A:B,2,FALSE)</f>
        <v>22/06/2020</v>
      </c>
      <c r="E7702" s="4">
        <f t="shared" si="30"/>
        <v>44004</v>
      </c>
    </row>
    <row r="7703" spans="3:5" ht="13" x14ac:dyDescent="0.15">
      <c r="C7703" s="1" t="str">
        <f ca="1">IFERROR(INDIRECT(ADDRESS(MATCH(A7703,'contribution par jour-semaine'!A:A,0),MATCH(B7703,'contribution par jour-semaine'!$1:$1,0),4,1,"contribution par jour-semaine")),"")</f>
        <v/>
      </c>
      <c r="D7703" s="4" t="str">
        <f>VLOOKUP(A7703,predictions!A:B,2,FALSE)</f>
        <v>22/06/2020</v>
      </c>
      <c r="E7703" s="4">
        <f t="shared" si="30"/>
        <v>44004</v>
      </c>
    </row>
    <row r="7704" spans="3:5" ht="13" x14ac:dyDescent="0.15">
      <c r="C7704" s="1" t="str">
        <f ca="1">IFERROR(INDIRECT(ADDRESS(MATCH(A7704,'contribution par jour-semaine'!A:A,0),MATCH(B7704,'contribution par jour-semaine'!$1:$1,0),4,1,"contribution par jour-semaine")),"")</f>
        <v/>
      </c>
      <c r="D7704" s="4" t="str">
        <f>VLOOKUP(A7704,predictions!A:B,2,FALSE)</f>
        <v>22/06/2020</v>
      </c>
      <c r="E7704" s="4">
        <f t="shared" si="30"/>
        <v>44004</v>
      </c>
    </row>
    <row r="7705" spans="3:5" ht="13" x14ac:dyDescent="0.15">
      <c r="C7705" s="1" t="str">
        <f ca="1">IFERROR(INDIRECT(ADDRESS(MATCH(A7705,'contribution par jour-semaine'!A:A,0),MATCH(B7705,'contribution par jour-semaine'!$1:$1,0),4,1,"contribution par jour-semaine")),"")</f>
        <v/>
      </c>
      <c r="D7705" s="4" t="str">
        <f>VLOOKUP(A7705,predictions!A:B,2,FALSE)</f>
        <v>22/06/2020</v>
      </c>
      <c r="E7705" s="4">
        <f t="shared" si="30"/>
        <v>44004</v>
      </c>
    </row>
    <row r="7706" spans="3:5" ht="13" x14ac:dyDescent="0.15">
      <c r="C7706" s="1" t="str">
        <f ca="1">IFERROR(INDIRECT(ADDRESS(MATCH(A7706,'contribution par jour-semaine'!A:A,0),MATCH(B7706,'contribution par jour-semaine'!$1:$1,0),4,1,"contribution par jour-semaine")),"")</f>
        <v/>
      </c>
      <c r="D7706" s="4" t="str">
        <f>VLOOKUP(A7706,predictions!A:B,2,FALSE)</f>
        <v>22/06/2020</v>
      </c>
      <c r="E7706" s="4">
        <f t="shared" si="30"/>
        <v>44004</v>
      </c>
    </row>
    <row r="7707" spans="3:5" ht="13" x14ac:dyDescent="0.15">
      <c r="C7707" s="1" t="str">
        <f ca="1">IFERROR(INDIRECT(ADDRESS(MATCH(A7707,'contribution par jour-semaine'!A:A,0),MATCH(B7707,'contribution par jour-semaine'!$1:$1,0),4,1,"contribution par jour-semaine")),"")</f>
        <v/>
      </c>
      <c r="D7707" s="4" t="str">
        <f>VLOOKUP(A7707,predictions!A:B,2,FALSE)</f>
        <v>22/06/2020</v>
      </c>
      <c r="E7707" s="4">
        <f t="shared" si="30"/>
        <v>44004</v>
      </c>
    </row>
    <row r="7708" spans="3:5" ht="13" x14ac:dyDescent="0.15">
      <c r="C7708" s="1" t="str">
        <f ca="1">IFERROR(INDIRECT(ADDRESS(MATCH(A7708,'contribution par jour-semaine'!A:A,0),MATCH(B7708,'contribution par jour-semaine'!$1:$1,0),4,1,"contribution par jour-semaine")),"")</f>
        <v/>
      </c>
      <c r="D7708" s="4" t="str">
        <f>VLOOKUP(A7708,predictions!A:B,2,FALSE)</f>
        <v>22/06/2020</v>
      </c>
      <c r="E7708" s="4">
        <f t="shared" si="30"/>
        <v>44004</v>
      </c>
    </row>
    <row r="7709" spans="3:5" ht="13" x14ac:dyDescent="0.15">
      <c r="C7709" s="1" t="str">
        <f ca="1">IFERROR(INDIRECT(ADDRESS(MATCH(A7709,'contribution par jour-semaine'!A:A,0),MATCH(B7709,'contribution par jour-semaine'!$1:$1,0),4,1,"contribution par jour-semaine")),"")</f>
        <v/>
      </c>
      <c r="D7709" s="4" t="str">
        <f>VLOOKUP(A7709,predictions!A:B,2,FALSE)</f>
        <v>22/06/2020</v>
      </c>
      <c r="E7709" s="4">
        <f t="shared" si="30"/>
        <v>44004</v>
      </c>
    </row>
    <row r="7710" spans="3:5" ht="13" x14ac:dyDescent="0.15">
      <c r="C7710" s="1" t="str">
        <f ca="1">IFERROR(INDIRECT(ADDRESS(MATCH(A7710,'contribution par jour-semaine'!A:A,0),MATCH(B7710,'contribution par jour-semaine'!$1:$1,0),4,1,"contribution par jour-semaine")),"")</f>
        <v/>
      </c>
      <c r="D7710" s="4" t="str">
        <f>VLOOKUP(A7710,predictions!A:B,2,FALSE)</f>
        <v>22/06/2020</v>
      </c>
      <c r="E7710" s="4">
        <f t="shared" si="30"/>
        <v>44004</v>
      </c>
    </row>
    <row r="7711" spans="3:5" ht="13" x14ac:dyDescent="0.15">
      <c r="C7711" s="1" t="str">
        <f ca="1">IFERROR(INDIRECT(ADDRESS(MATCH(A7711,'contribution par jour-semaine'!A:A,0),MATCH(B7711,'contribution par jour-semaine'!$1:$1,0),4,1,"contribution par jour-semaine")),"")</f>
        <v/>
      </c>
      <c r="D7711" s="4" t="str">
        <f>VLOOKUP(A7711,predictions!A:B,2,FALSE)</f>
        <v>22/06/2020</v>
      </c>
      <c r="E7711" s="4">
        <f t="shared" si="30"/>
        <v>44004</v>
      </c>
    </row>
    <row r="7712" spans="3:5" ht="13" x14ac:dyDescent="0.15">
      <c r="C7712" s="1" t="str">
        <f ca="1">IFERROR(INDIRECT(ADDRESS(MATCH(A7712,'contribution par jour-semaine'!A:A,0),MATCH(B7712,'contribution par jour-semaine'!$1:$1,0),4,1,"contribution par jour-semaine")),"")</f>
        <v/>
      </c>
      <c r="D7712" s="4" t="str">
        <f>VLOOKUP(A7712,predictions!A:B,2,FALSE)</f>
        <v>22/06/2020</v>
      </c>
      <c r="E7712" s="4">
        <f t="shared" si="30"/>
        <v>44004</v>
      </c>
    </row>
    <row r="7713" spans="3:5" ht="13" x14ac:dyDescent="0.15">
      <c r="C7713" s="1" t="str">
        <f ca="1">IFERROR(INDIRECT(ADDRESS(MATCH(A7713,'contribution par jour-semaine'!A:A,0),MATCH(B7713,'contribution par jour-semaine'!$1:$1,0),4,1,"contribution par jour-semaine")),"")</f>
        <v/>
      </c>
      <c r="D7713" s="4" t="str">
        <f>VLOOKUP(A7713,predictions!A:B,2,FALSE)</f>
        <v>22/06/2020</v>
      </c>
      <c r="E7713" s="4">
        <f t="shared" si="30"/>
        <v>44004</v>
      </c>
    </row>
    <row r="7714" spans="3:5" ht="13" x14ac:dyDescent="0.15">
      <c r="C7714" s="1" t="str">
        <f ca="1">IFERROR(INDIRECT(ADDRESS(MATCH(A7714,'contribution par jour-semaine'!A:A,0),MATCH(B7714,'contribution par jour-semaine'!$1:$1,0),4,1,"contribution par jour-semaine")),"")</f>
        <v/>
      </c>
      <c r="D7714" s="4" t="str">
        <f>VLOOKUP(A7714,predictions!A:B,2,FALSE)</f>
        <v>22/06/2020</v>
      </c>
      <c r="E7714" s="4">
        <f t="shared" si="30"/>
        <v>44004</v>
      </c>
    </row>
    <row r="7715" spans="3:5" ht="13" x14ac:dyDescent="0.15">
      <c r="C7715" s="1" t="str">
        <f ca="1">IFERROR(INDIRECT(ADDRESS(MATCH(A7715,'contribution par jour-semaine'!A:A,0),MATCH(B7715,'contribution par jour-semaine'!$1:$1,0),4,1,"contribution par jour-semaine")),"")</f>
        <v/>
      </c>
      <c r="D7715" s="4" t="str">
        <f>VLOOKUP(A7715,predictions!A:B,2,FALSE)</f>
        <v>22/06/2020</v>
      </c>
      <c r="E7715" s="4">
        <f t="shared" si="30"/>
        <v>44004</v>
      </c>
    </row>
    <row r="7716" spans="3:5" ht="13" x14ac:dyDescent="0.15">
      <c r="C7716" s="1" t="str">
        <f ca="1">IFERROR(INDIRECT(ADDRESS(MATCH(A7716,'contribution par jour-semaine'!A:A,0),MATCH(B7716,'contribution par jour-semaine'!$1:$1,0),4,1,"contribution par jour-semaine")),"")</f>
        <v/>
      </c>
      <c r="D7716" s="4" t="str">
        <f>VLOOKUP(A7716,predictions!A:B,2,FALSE)</f>
        <v>22/06/2020</v>
      </c>
      <c r="E7716" s="4">
        <f t="shared" si="30"/>
        <v>44004</v>
      </c>
    </row>
    <row r="7717" spans="3:5" ht="13" x14ac:dyDescent="0.15">
      <c r="C7717" s="1" t="str">
        <f ca="1">IFERROR(INDIRECT(ADDRESS(MATCH(A7717,'contribution par jour-semaine'!A:A,0),MATCH(B7717,'contribution par jour-semaine'!$1:$1,0),4,1,"contribution par jour-semaine")),"")</f>
        <v/>
      </c>
      <c r="D7717" s="4" t="str">
        <f>VLOOKUP(A7717,predictions!A:B,2,FALSE)</f>
        <v>22/06/2020</v>
      </c>
      <c r="E7717" s="4">
        <f t="shared" si="30"/>
        <v>44004</v>
      </c>
    </row>
    <row r="7718" spans="3:5" ht="13" x14ac:dyDescent="0.15">
      <c r="C7718" s="1" t="str">
        <f ca="1">IFERROR(INDIRECT(ADDRESS(MATCH(A7718,'contribution par jour-semaine'!A:A,0),MATCH(B7718,'contribution par jour-semaine'!$1:$1,0),4,1,"contribution par jour-semaine")),"")</f>
        <v/>
      </c>
      <c r="D7718" s="4" t="str">
        <f>VLOOKUP(A7718,predictions!A:B,2,FALSE)</f>
        <v>22/06/2020</v>
      </c>
      <c r="E7718" s="4">
        <f t="shared" si="30"/>
        <v>44004</v>
      </c>
    </row>
    <row r="7719" spans="3:5" ht="13" x14ac:dyDescent="0.15">
      <c r="C7719" s="1" t="str">
        <f ca="1">IFERROR(INDIRECT(ADDRESS(MATCH(A7719,'contribution par jour-semaine'!A:A,0),MATCH(B7719,'contribution par jour-semaine'!$1:$1,0),4,1,"contribution par jour-semaine")),"")</f>
        <v/>
      </c>
      <c r="D7719" s="4" t="str">
        <f>VLOOKUP(A7719,predictions!A:B,2,FALSE)</f>
        <v>22/06/2020</v>
      </c>
      <c r="E7719" s="4">
        <f t="shared" si="30"/>
        <v>44004</v>
      </c>
    </row>
    <row r="7720" spans="3:5" ht="13" x14ac:dyDescent="0.15">
      <c r="C7720" s="1" t="str">
        <f ca="1">IFERROR(INDIRECT(ADDRESS(MATCH(A7720,'contribution par jour-semaine'!A:A,0),MATCH(B7720,'contribution par jour-semaine'!$1:$1,0),4,1,"contribution par jour-semaine")),"")</f>
        <v/>
      </c>
      <c r="D7720" s="4" t="str">
        <f>VLOOKUP(A7720,predictions!A:B,2,FALSE)</f>
        <v>22/06/2020</v>
      </c>
      <c r="E7720" s="4">
        <f t="shared" si="30"/>
        <v>44004</v>
      </c>
    </row>
    <row r="7721" spans="3:5" ht="13" x14ac:dyDescent="0.15">
      <c r="C7721" s="1" t="str">
        <f ca="1">IFERROR(INDIRECT(ADDRESS(MATCH(A7721,'contribution par jour-semaine'!A:A,0),MATCH(B7721,'contribution par jour-semaine'!$1:$1,0),4,1,"contribution par jour-semaine")),"")</f>
        <v/>
      </c>
      <c r="D7721" s="4" t="str">
        <f>VLOOKUP(A7721,predictions!A:B,2,FALSE)</f>
        <v>22/06/2020</v>
      </c>
      <c r="E7721" s="4">
        <f t="shared" si="30"/>
        <v>44004</v>
      </c>
    </row>
    <row r="7722" spans="3:5" ht="13" x14ac:dyDescent="0.15">
      <c r="C7722" s="1" t="str">
        <f ca="1">IFERROR(INDIRECT(ADDRESS(MATCH(A7722,'contribution par jour-semaine'!A:A,0),MATCH(B7722,'contribution par jour-semaine'!$1:$1,0),4,1,"contribution par jour-semaine")),"")</f>
        <v/>
      </c>
      <c r="D7722" s="4" t="str">
        <f>VLOOKUP(A7722,predictions!A:B,2,FALSE)</f>
        <v>22/06/2020</v>
      </c>
      <c r="E7722" s="4">
        <f t="shared" si="30"/>
        <v>44004</v>
      </c>
    </row>
    <row r="7723" spans="3:5" ht="13" x14ac:dyDescent="0.15">
      <c r="C7723" s="1" t="str">
        <f ca="1">IFERROR(INDIRECT(ADDRESS(MATCH(A7723,'contribution par jour-semaine'!A:A,0),MATCH(B7723,'contribution par jour-semaine'!$1:$1,0),4,1,"contribution par jour-semaine")),"")</f>
        <v/>
      </c>
      <c r="D7723" s="4" t="str">
        <f>VLOOKUP(A7723,predictions!A:B,2,FALSE)</f>
        <v>22/06/2020</v>
      </c>
      <c r="E7723" s="4">
        <f t="shared" si="30"/>
        <v>44004</v>
      </c>
    </row>
    <row r="7724" spans="3:5" ht="13" x14ac:dyDescent="0.15">
      <c r="C7724" s="1" t="str">
        <f ca="1">IFERROR(INDIRECT(ADDRESS(MATCH(A7724,'contribution par jour-semaine'!A:A,0),MATCH(B7724,'contribution par jour-semaine'!$1:$1,0),4,1,"contribution par jour-semaine")),"")</f>
        <v/>
      </c>
      <c r="D7724" s="4" t="str">
        <f>VLOOKUP(A7724,predictions!A:B,2,FALSE)</f>
        <v>22/06/2020</v>
      </c>
      <c r="E7724" s="4">
        <f t="shared" si="30"/>
        <v>44004</v>
      </c>
    </row>
    <row r="7725" spans="3:5" ht="13" x14ac:dyDescent="0.15">
      <c r="C7725" s="1" t="str">
        <f ca="1">IFERROR(INDIRECT(ADDRESS(MATCH(A7725,'contribution par jour-semaine'!A:A,0),MATCH(B7725,'contribution par jour-semaine'!$1:$1,0),4,1,"contribution par jour-semaine")),"")</f>
        <v/>
      </c>
      <c r="D7725" s="4" t="str">
        <f>VLOOKUP(A7725,predictions!A:B,2,FALSE)</f>
        <v>22/06/2020</v>
      </c>
      <c r="E7725" s="4">
        <f t="shared" si="30"/>
        <v>44004</v>
      </c>
    </row>
    <row r="7726" spans="3:5" ht="13" x14ac:dyDescent="0.15">
      <c r="C7726" s="1" t="str">
        <f ca="1">IFERROR(INDIRECT(ADDRESS(MATCH(A7726,'contribution par jour-semaine'!A:A,0),MATCH(B7726,'contribution par jour-semaine'!$1:$1,0),4,1,"contribution par jour-semaine")),"")</f>
        <v/>
      </c>
      <c r="D7726" s="4" t="str">
        <f>VLOOKUP(A7726,predictions!A:B,2,FALSE)</f>
        <v>22/06/2020</v>
      </c>
      <c r="E7726" s="4">
        <f t="shared" si="30"/>
        <v>44004</v>
      </c>
    </row>
    <row r="7727" spans="3:5" ht="13" x14ac:dyDescent="0.15">
      <c r="C7727" s="1" t="str">
        <f ca="1">IFERROR(INDIRECT(ADDRESS(MATCH(A7727,'contribution par jour-semaine'!A:A,0),MATCH(B7727,'contribution par jour-semaine'!$1:$1,0),4,1,"contribution par jour-semaine")),"")</f>
        <v/>
      </c>
      <c r="D7727" s="4" t="str">
        <f>VLOOKUP(A7727,predictions!A:B,2,FALSE)</f>
        <v>22/06/2020</v>
      </c>
      <c r="E7727" s="4">
        <f t="shared" si="30"/>
        <v>44004</v>
      </c>
    </row>
    <row r="7728" spans="3:5" ht="13" x14ac:dyDescent="0.15">
      <c r="C7728" s="1" t="str">
        <f ca="1">IFERROR(INDIRECT(ADDRESS(MATCH(A7728,'contribution par jour-semaine'!A:A,0),MATCH(B7728,'contribution par jour-semaine'!$1:$1,0),4,1,"contribution par jour-semaine")),"")</f>
        <v/>
      </c>
      <c r="D7728" s="4" t="str">
        <f>VLOOKUP(A7728,predictions!A:B,2,FALSE)</f>
        <v>22/06/2020</v>
      </c>
      <c r="E7728" s="4">
        <f t="shared" si="30"/>
        <v>44004</v>
      </c>
    </row>
    <row r="7729" spans="3:5" ht="13" x14ac:dyDescent="0.15">
      <c r="C7729" s="1" t="str">
        <f ca="1">IFERROR(INDIRECT(ADDRESS(MATCH(A7729,'contribution par jour-semaine'!A:A,0),MATCH(B7729,'contribution par jour-semaine'!$1:$1,0),4,1,"contribution par jour-semaine")),"")</f>
        <v/>
      </c>
      <c r="D7729" s="4" t="str">
        <f>VLOOKUP(A7729,predictions!A:B,2,FALSE)</f>
        <v>22/06/2020</v>
      </c>
      <c r="E7729" s="4">
        <f t="shared" si="30"/>
        <v>44004</v>
      </c>
    </row>
    <row r="7730" spans="3:5" ht="13" x14ac:dyDescent="0.15">
      <c r="C7730" s="1" t="str">
        <f ca="1">IFERROR(INDIRECT(ADDRESS(MATCH(A7730,'contribution par jour-semaine'!A:A,0),MATCH(B7730,'contribution par jour-semaine'!$1:$1,0),4,1,"contribution par jour-semaine")),"")</f>
        <v/>
      </c>
      <c r="D7730" s="4" t="str">
        <f>VLOOKUP(A7730,predictions!A:B,2,FALSE)</f>
        <v>22/06/2020</v>
      </c>
      <c r="E7730" s="4">
        <f t="shared" si="30"/>
        <v>44004</v>
      </c>
    </row>
    <row r="7731" spans="3:5" ht="13" x14ac:dyDescent="0.15">
      <c r="C7731" s="1" t="str">
        <f ca="1">IFERROR(INDIRECT(ADDRESS(MATCH(A7731,'contribution par jour-semaine'!A:A,0),MATCH(B7731,'contribution par jour-semaine'!$1:$1,0),4,1,"contribution par jour-semaine")),"")</f>
        <v/>
      </c>
      <c r="D7731" s="4" t="str">
        <f>VLOOKUP(A7731,predictions!A:B,2,FALSE)</f>
        <v>22/06/2020</v>
      </c>
      <c r="E7731" s="4">
        <f t="shared" si="30"/>
        <v>44004</v>
      </c>
    </row>
    <row r="7732" spans="3:5" ht="13" x14ac:dyDescent="0.15">
      <c r="C7732" s="1" t="str">
        <f ca="1">IFERROR(INDIRECT(ADDRESS(MATCH(A7732,'contribution par jour-semaine'!A:A,0),MATCH(B7732,'contribution par jour-semaine'!$1:$1,0),4,1,"contribution par jour-semaine")),"")</f>
        <v/>
      </c>
      <c r="D7732" s="4" t="str">
        <f>VLOOKUP(A7732,predictions!A:B,2,FALSE)</f>
        <v>22/06/2020</v>
      </c>
      <c r="E7732" s="4">
        <f t="shared" si="30"/>
        <v>44004</v>
      </c>
    </row>
    <row r="7733" spans="3:5" ht="13" x14ac:dyDescent="0.15">
      <c r="C7733" s="1" t="str">
        <f ca="1">IFERROR(INDIRECT(ADDRESS(MATCH(A7733,'contribution par jour-semaine'!A:A,0),MATCH(B7733,'contribution par jour-semaine'!$1:$1,0),4,1,"contribution par jour-semaine")),"")</f>
        <v/>
      </c>
      <c r="D7733" s="4" t="str">
        <f>VLOOKUP(A7733,predictions!A:B,2,FALSE)</f>
        <v>22/06/2020</v>
      </c>
      <c r="E7733" s="4">
        <f t="shared" si="30"/>
        <v>44004</v>
      </c>
    </row>
    <row r="7734" spans="3:5" ht="13" x14ac:dyDescent="0.15">
      <c r="C7734" s="1" t="str">
        <f ca="1">IFERROR(INDIRECT(ADDRESS(MATCH(A7734,'contribution par jour-semaine'!A:A,0),MATCH(B7734,'contribution par jour-semaine'!$1:$1,0),4,1,"contribution par jour-semaine")),"")</f>
        <v/>
      </c>
      <c r="D7734" s="4" t="str">
        <f>VLOOKUP(A7734,predictions!A:B,2,FALSE)</f>
        <v>22/06/2020</v>
      </c>
      <c r="E7734" s="4">
        <f t="shared" si="30"/>
        <v>44004</v>
      </c>
    </row>
    <row r="7735" spans="3:5" ht="13" x14ac:dyDescent="0.15">
      <c r="C7735" s="1" t="str">
        <f ca="1">IFERROR(INDIRECT(ADDRESS(MATCH(A7735,'contribution par jour-semaine'!A:A,0),MATCH(B7735,'contribution par jour-semaine'!$1:$1,0),4,1,"contribution par jour-semaine")),"")</f>
        <v/>
      </c>
      <c r="D7735" s="4" t="str">
        <f>VLOOKUP(A7735,predictions!A:B,2,FALSE)</f>
        <v>22/06/2020</v>
      </c>
      <c r="E7735" s="4">
        <f t="shared" si="30"/>
        <v>44004</v>
      </c>
    </row>
    <row r="7736" spans="3:5" ht="13" x14ac:dyDescent="0.15">
      <c r="C7736" s="1" t="str">
        <f ca="1">IFERROR(INDIRECT(ADDRESS(MATCH(A7736,'contribution par jour-semaine'!A:A,0),MATCH(B7736,'contribution par jour-semaine'!$1:$1,0),4,1,"contribution par jour-semaine")),"")</f>
        <v/>
      </c>
      <c r="D7736" s="4" t="str">
        <f>VLOOKUP(A7736,predictions!A:B,2,FALSE)</f>
        <v>22/06/2020</v>
      </c>
      <c r="E7736" s="4">
        <f t="shared" si="30"/>
        <v>44004</v>
      </c>
    </row>
    <row r="7737" spans="3:5" ht="13" x14ac:dyDescent="0.15">
      <c r="C7737" s="1" t="str">
        <f ca="1">IFERROR(INDIRECT(ADDRESS(MATCH(A7737,'contribution par jour-semaine'!A:A,0),MATCH(B7737,'contribution par jour-semaine'!$1:$1,0),4,1,"contribution par jour-semaine")),"")</f>
        <v/>
      </c>
      <c r="D7737" s="4" t="str">
        <f>VLOOKUP(A7737,predictions!A:B,2,FALSE)</f>
        <v>22/06/2020</v>
      </c>
      <c r="E7737" s="4">
        <f t="shared" si="30"/>
        <v>44004</v>
      </c>
    </row>
    <row r="7738" spans="3:5" ht="13" x14ac:dyDescent="0.15">
      <c r="C7738" s="1" t="str">
        <f ca="1">IFERROR(INDIRECT(ADDRESS(MATCH(A7738,'contribution par jour-semaine'!A:A,0),MATCH(B7738,'contribution par jour-semaine'!$1:$1,0),4,1,"contribution par jour-semaine")),"")</f>
        <v/>
      </c>
      <c r="D7738" s="4" t="str">
        <f>VLOOKUP(A7738,predictions!A:B,2,FALSE)</f>
        <v>22/06/2020</v>
      </c>
      <c r="E7738" s="4">
        <f t="shared" si="30"/>
        <v>44004</v>
      </c>
    </row>
    <row r="7739" spans="3:5" ht="13" x14ac:dyDescent="0.15">
      <c r="C7739" s="1" t="str">
        <f ca="1">IFERROR(INDIRECT(ADDRESS(MATCH(A7739,'contribution par jour-semaine'!A:A,0),MATCH(B7739,'contribution par jour-semaine'!$1:$1,0),4,1,"contribution par jour-semaine")),"")</f>
        <v/>
      </c>
      <c r="D7739" s="4" t="str">
        <f>VLOOKUP(A7739,predictions!A:B,2,FALSE)</f>
        <v>22/06/2020</v>
      </c>
      <c r="E7739" s="4">
        <f t="shared" si="30"/>
        <v>44004</v>
      </c>
    </row>
    <row r="7740" spans="3:5" ht="13" x14ac:dyDescent="0.15">
      <c r="C7740" s="1" t="str">
        <f ca="1">IFERROR(INDIRECT(ADDRESS(MATCH(A7740,'contribution par jour-semaine'!A:A,0),MATCH(B7740,'contribution par jour-semaine'!$1:$1,0),4,1,"contribution par jour-semaine")),"")</f>
        <v/>
      </c>
      <c r="D7740" s="4" t="str">
        <f>VLOOKUP(A7740,predictions!A:B,2,FALSE)</f>
        <v>22/06/2020</v>
      </c>
      <c r="E7740" s="4">
        <f t="shared" si="30"/>
        <v>44004</v>
      </c>
    </row>
    <row r="7741" spans="3:5" ht="13" x14ac:dyDescent="0.15">
      <c r="C7741" s="1" t="str">
        <f ca="1">IFERROR(INDIRECT(ADDRESS(MATCH(A7741,'contribution par jour-semaine'!A:A,0),MATCH(B7741,'contribution par jour-semaine'!$1:$1,0),4,1,"contribution par jour-semaine")),"")</f>
        <v/>
      </c>
      <c r="D7741" s="4" t="str">
        <f>VLOOKUP(A7741,predictions!A:B,2,FALSE)</f>
        <v>22/06/2020</v>
      </c>
      <c r="E7741" s="4">
        <f t="shared" si="30"/>
        <v>44004</v>
      </c>
    </row>
    <row r="7742" spans="3:5" ht="13" x14ac:dyDescent="0.15">
      <c r="C7742" s="1" t="str">
        <f ca="1">IFERROR(INDIRECT(ADDRESS(MATCH(A7742,'contribution par jour-semaine'!A:A,0),MATCH(B7742,'contribution par jour-semaine'!$1:$1,0),4,1,"contribution par jour-semaine")),"")</f>
        <v/>
      </c>
      <c r="D7742" s="4" t="str">
        <f>VLOOKUP(A7742,predictions!A:B,2,FALSE)</f>
        <v>22/06/2020</v>
      </c>
      <c r="E7742" s="4">
        <f t="shared" si="30"/>
        <v>44004</v>
      </c>
    </row>
    <row r="7743" spans="3:5" ht="13" x14ac:dyDescent="0.15">
      <c r="C7743" s="1" t="str">
        <f ca="1">IFERROR(INDIRECT(ADDRESS(MATCH(A7743,'contribution par jour-semaine'!A:A,0),MATCH(B7743,'contribution par jour-semaine'!$1:$1,0),4,1,"contribution par jour-semaine")),"")</f>
        <v/>
      </c>
      <c r="D7743" s="4" t="str">
        <f>VLOOKUP(A7743,predictions!A:B,2,FALSE)</f>
        <v>22/06/2020</v>
      </c>
      <c r="E7743" s="4">
        <f t="shared" si="30"/>
        <v>44004</v>
      </c>
    </row>
    <row r="7744" spans="3:5" ht="13" x14ac:dyDescent="0.15">
      <c r="C7744" s="1" t="str">
        <f ca="1">IFERROR(INDIRECT(ADDRESS(MATCH(A7744,'contribution par jour-semaine'!A:A,0),MATCH(B7744,'contribution par jour-semaine'!$1:$1,0),4,1,"contribution par jour-semaine")),"")</f>
        <v/>
      </c>
      <c r="D7744" s="4" t="str">
        <f>VLOOKUP(A7744,predictions!A:B,2,FALSE)</f>
        <v>22/06/2020</v>
      </c>
      <c r="E7744" s="4">
        <f t="shared" si="30"/>
        <v>44004</v>
      </c>
    </row>
    <row r="7745" spans="3:5" ht="13" x14ac:dyDescent="0.15">
      <c r="C7745" s="1" t="str">
        <f ca="1">IFERROR(INDIRECT(ADDRESS(MATCH(A7745,'contribution par jour-semaine'!A:A,0),MATCH(B7745,'contribution par jour-semaine'!$1:$1,0),4,1,"contribution par jour-semaine")),"")</f>
        <v/>
      </c>
      <c r="D7745" s="4" t="str">
        <f>VLOOKUP(A7745,predictions!A:B,2,FALSE)</f>
        <v>22/06/2020</v>
      </c>
      <c r="E7745" s="4">
        <f t="shared" si="30"/>
        <v>44004</v>
      </c>
    </row>
    <row r="7746" spans="3:5" ht="13" x14ac:dyDescent="0.15">
      <c r="C7746" s="1" t="str">
        <f ca="1">IFERROR(INDIRECT(ADDRESS(MATCH(A7746,'contribution par jour-semaine'!A:A,0),MATCH(B7746,'contribution par jour-semaine'!$1:$1,0),4,1,"contribution par jour-semaine")),"")</f>
        <v/>
      </c>
      <c r="D7746" s="4" t="str">
        <f>VLOOKUP(A7746,predictions!A:B,2,FALSE)</f>
        <v>22/06/2020</v>
      </c>
      <c r="E7746" s="4">
        <f t="shared" si="30"/>
        <v>44004</v>
      </c>
    </row>
    <row r="7747" spans="3:5" ht="13" x14ac:dyDescent="0.15">
      <c r="C7747" s="1" t="str">
        <f ca="1">IFERROR(INDIRECT(ADDRESS(MATCH(A7747,'contribution par jour-semaine'!A:A,0),MATCH(B7747,'contribution par jour-semaine'!$1:$1,0),4,1,"contribution par jour-semaine")),"")</f>
        <v/>
      </c>
      <c r="D7747" s="4" t="str">
        <f>VLOOKUP(A7747,predictions!A:B,2,FALSE)</f>
        <v>22/06/2020</v>
      </c>
      <c r="E7747" s="4">
        <f t="shared" si="30"/>
        <v>44004</v>
      </c>
    </row>
    <row r="7748" spans="3:5" ht="13" x14ac:dyDescent="0.15">
      <c r="C7748" s="1" t="str">
        <f ca="1">IFERROR(INDIRECT(ADDRESS(MATCH(A7748,'contribution par jour-semaine'!A:A,0),MATCH(B7748,'contribution par jour-semaine'!$1:$1,0),4,1,"contribution par jour-semaine")),"")</f>
        <v/>
      </c>
      <c r="D7748" s="4" t="str">
        <f>VLOOKUP(A7748,predictions!A:B,2,FALSE)</f>
        <v>22/06/2020</v>
      </c>
      <c r="E7748" s="4">
        <f t="shared" si="30"/>
        <v>44004</v>
      </c>
    </row>
    <row r="7749" spans="3:5" ht="13" x14ac:dyDescent="0.15">
      <c r="C7749" s="1" t="str">
        <f ca="1">IFERROR(INDIRECT(ADDRESS(MATCH(A7749,'contribution par jour-semaine'!A:A,0),MATCH(B7749,'contribution par jour-semaine'!$1:$1,0),4,1,"contribution par jour-semaine")),"")</f>
        <v/>
      </c>
      <c r="D7749" s="4" t="str">
        <f>VLOOKUP(A7749,predictions!A:B,2,FALSE)</f>
        <v>22/06/2020</v>
      </c>
      <c r="E7749" s="4">
        <f t="shared" si="30"/>
        <v>44004</v>
      </c>
    </row>
    <row r="7750" spans="3:5" ht="13" x14ac:dyDescent="0.15">
      <c r="C7750" s="1" t="str">
        <f ca="1">IFERROR(INDIRECT(ADDRESS(MATCH(A7750,'contribution par jour-semaine'!A:A,0),MATCH(B7750,'contribution par jour-semaine'!$1:$1,0),4,1,"contribution par jour-semaine")),"")</f>
        <v/>
      </c>
      <c r="D7750" s="4" t="str">
        <f>VLOOKUP(A7750,predictions!A:B,2,FALSE)</f>
        <v>22/06/2020</v>
      </c>
      <c r="E7750" s="4">
        <f t="shared" si="30"/>
        <v>44004</v>
      </c>
    </row>
    <row r="7751" spans="3:5" ht="13" x14ac:dyDescent="0.15">
      <c r="C7751" s="1" t="str">
        <f ca="1">IFERROR(INDIRECT(ADDRESS(MATCH(A7751,'contribution par jour-semaine'!A:A,0),MATCH(B7751,'contribution par jour-semaine'!$1:$1,0),4,1,"contribution par jour-semaine")),"")</f>
        <v/>
      </c>
      <c r="D7751" s="4" t="str">
        <f>VLOOKUP(A7751,predictions!A:B,2,FALSE)</f>
        <v>22/06/2020</v>
      </c>
      <c r="E7751" s="4">
        <f t="shared" si="30"/>
        <v>44004</v>
      </c>
    </row>
    <row r="7752" spans="3:5" ht="13" x14ac:dyDescent="0.15">
      <c r="C7752" s="1" t="str">
        <f ca="1">IFERROR(INDIRECT(ADDRESS(MATCH(A7752,'contribution par jour-semaine'!A:A,0),MATCH(B7752,'contribution par jour-semaine'!$1:$1,0),4,1,"contribution par jour-semaine")),"")</f>
        <v/>
      </c>
      <c r="D7752" s="4" t="str">
        <f>VLOOKUP(A7752,predictions!A:B,2,FALSE)</f>
        <v>22/06/2020</v>
      </c>
      <c r="E7752" s="4">
        <f t="shared" si="30"/>
        <v>44004</v>
      </c>
    </row>
    <row r="7753" spans="3:5" ht="13" x14ac:dyDescent="0.15">
      <c r="C7753" s="1" t="str">
        <f ca="1">IFERROR(INDIRECT(ADDRESS(MATCH(A7753,'contribution par jour-semaine'!A:A,0),MATCH(B7753,'contribution par jour-semaine'!$1:$1,0),4,1,"contribution par jour-semaine")),"")</f>
        <v/>
      </c>
      <c r="D7753" s="4" t="str">
        <f>VLOOKUP(A7753,predictions!A:B,2,FALSE)</f>
        <v>22/06/2020</v>
      </c>
      <c r="E7753" s="4">
        <f t="shared" si="30"/>
        <v>44004</v>
      </c>
    </row>
    <row r="7754" spans="3:5" ht="13" x14ac:dyDescent="0.15">
      <c r="C7754" s="1" t="str">
        <f ca="1">IFERROR(INDIRECT(ADDRESS(MATCH(A7754,'contribution par jour-semaine'!A:A,0),MATCH(B7754,'contribution par jour-semaine'!$1:$1,0),4,1,"contribution par jour-semaine")),"")</f>
        <v/>
      </c>
      <c r="D7754" s="4" t="str">
        <f>VLOOKUP(A7754,predictions!A:B,2,FALSE)</f>
        <v>22/06/2020</v>
      </c>
      <c r="E7754" s="4">
        <f t="shared" si="30"/>
        <v>44004</v>
      </c>
    </row>
    <row r="7755" spans="3:5" ht="13" x14ac:dyDescent="0.15">
      <c r="C7755" s="1" t="str">
        <f ca="1">IFERROR(INDIRECT(ADDRESS(MATCH(A7755,'contribution par jour-semaine'!A:A,0),MATCH(B7755,'contribution par jour-semaine'!$1:$1,0),4,1,"contribution par jour-semaine")),"")</f>
        <v/>
      </c>
      <c r="D7755" s="4" t="str">
        <f>VLOOKUP(A7755,predictions!A:B,2,FALSE)</f>
        <v>22/06/2020</v>
      </c>
      <c r="E7755" s="4">
        <f t="shared" si="30"/>
        <v>44004</v>
      </c>
    </row>
    <row r="7756" spans="3:5" ht="13" x14ac:dyDescent="0.15">
      <c r="C7756" s="1" t="str">
        <f ca="1">IFERROR(INDIRECT(ADDRESS(MATCH(A7756,'contribution par jour-semaine'!A:A,0),MATCH(B7756,'contribution par jour-semaine'!$1:$1,0),4,1,"contribution par jour-semaine")),"")</f>
        <v/>
      </c>
      <c r="D7756" s="4" t="str">
        <f>VLOOKUP(A7756,predictions!A:B,2,FALSE)</f>
        <v>22/06/2020</v>
      </c>
      <c r="E7756" s="4">
        <f t="shared" si="30"/>
        <v>44004</v>
      </c>
    </row>
    <row r="7757" spans="3:5" ht="13" x14ac:dyDescent="0.15">
      <c r="C7757" s="1" t="str">
        <f ca="1">IFERROR(INDIRECT(ADDRESS(MATCH(A7757,'contribution par jour-semaine'!A:A,0),MATCH(B7757,'contribution par jour-semaine'!$1:$1,0),4,1,"contribution par jour-semaine")),"")</f>
        <v/>
      </c>
      <c r="D7757" s="4" t="str">
        <f>VLOOKUP(A7757,predictions!A:B,2,FALSE)</f>
        <v>22/06/2020</v>
      </c>
      <c r="E7757" s="4">
        <f t="shared" si="30"/>
        <v>44004</v>
      </c>
    </row>
    <row r="7758" spans="3:5" ht="13" x14ac:dyDescent="0.15">
      <c r="C7758" s="1" t="str">
        <f ca="1">IFERROR(INDIRECT(ADDRESS(MATCH(A7758,'contribution par jour-semaine'!A:A,0),MATCH(B7758,'contribution par jour-semaine'!$1:$1,0),4,1,"contribution par jour-semaine")),"")</f>
        <v/>
      </c>
      <c r="D7758" s="4" t="str">
        <f>VLOOKUP(A7758,predictions!A:B,2,FALSE)</f>
        <v>22/06/2020</v>
      </c>
      <c r="E7758" s="4">
        <f t="shared" si="30"/>
        <v>44004</v>
      </c>
    </row>
    <row r="7759" spans="3:5" ht="13" x14ac:dyDescent="0.15">
      <c r="C7759" s="1" t="str">
        <f ca="1">IFERROR(INDIRECT(ADDRESS(MATCH(A7759,'contribution par jour-semaine'!A:A,0),MATCH(B7759,'contribution par jour-semaine'!$1:$1,0),4,1,"contribution par jour-semaine")),"")</f>
        <v/>
      </c>
      <c r="D7759" s="4" t="str">
        <f>VLOOKUP(A7759,predictions!A:B,2,FALSE)</f>
        <v>22/06/2020</v>
      </c>
      <c r="E7759" s="4">
        <f t="shared" si="30"/>
        <v>44004</v>
      </c>
    </row>
    <row r="7760" spans="3:5" ht="13" x14ac:dyDescent="0.15">
      <c r="C7760" s="1" t="str">
        <f ca="1">IFERROR(INDIRECT(ADDRESS(MATCH(A7760,'contribution par jour-semaine'!A:A,0),MATCH(B7760,'contribution par jour-semaine'!$1:$1,0),4,1,"contribution par jour-semaine")),"")</f>
        <v/>
      </c>
      <c r="D7760" s="4" t="str">
        <f>VLOOKUP(A7760,predictions!A:B,2,FALSE)</f>
        <v>22/06/2020</v>
      </c>
      <c r="E7760" s="4">
        <f t="shared" si="30"/>
        <v>44004</v>
      </c>
    </row>
    <row r="7761" spans="3:5" ht="13" x14ac:dyDescent="0.15">
      <c r="C7761" s="1" t="str">
        <f ca="1">IFERROR(INDIRECT(ADDRESS(MATCH(A7761,'contribution par jour-semaine'!A:A,0),MATCH(B7761,'contribution par jour-semaine'!$1:$1,0),4,1,"contribution par jour-semaine")),"")</f>
        <v/>
      </c>
      <c r="D7761" s="4" t="str">
        <f>VLOOKUP(A7761,predictions!A:B,2,FALSE)</f>
        <v>22/06/2020</v>
      </c>
      <c r="E7761" s="4">
        <f t="shared" si="30"/>
        <v>44004</v>
      </c>
    </row>
    <row r="7762" spans="3:5" ht="13" x14ac:dyDescent="0.15">
      <c r="C7762" s="1" t="str">
        <f ca="1">IFERROR(INDIRECT(ADDRESS(MATCH(A7762,'contribution par jour-semaine'!A:A,0),MATCH(B7762,'contribution par jour-semaine'!$1:$1,0),4,1,"contribution par jour-semaine")),"")</f>
        <v/>
      </c>
      <c r="D7762" s="4" t="str">
        <f>VLOOKUP(A7762,predictions!A:B,2,FALSE)</f>
        <v>22/06/2020</v>
      </c>
      <c r="E7762" s="4">
        <f t="shared" si="30"/>
        <v>44004</v>
      </c>
    </row>
    <row r="7763" spans="3:5" ht="13" x14ac:dyDescent="0.15">
      <c r="C7763" s="1" t="str">
        <f ca="1">IFERROR(INDIRECT(ADDRESS(MATCH(A7763,'contribution par jour-semaine'!A:A,0),MATCH(B7763,'contribution par jour-semaine'!$1:$1,0),4,1,"contribution par jour-semaine")),"")</f>
        <v/>
      </c>
      <c r="D7763" s="4" t="str">
        <f>VLOOKUP(A7763,predictions!A:B,2,FALSE)</f>
        <v>22/06/2020</v>
      </c>
      <c r="E7763" s="4">
        <f t="shared" si="30"/>
        <v>44004</v>
      </c>
    </row>
    <row r="7764" spans="3:5" ht="13" x14ac:dyDescent="0.15">
      <c r="C7764" s="1" t="str">
        <f ca="1">IFERROR(INDIRECT(ADDRESS(MATCH(A7764,'contribution par jour-semaine'!A:A,0),MATCH(B7764,'contribution par jour-semaine'!$1:$1,0),4,1,"contribution par jour-semaine")),"")</f>
        <v/>
      </c>
      <c r="D7764" s="4" t="str">
        <f>VLOOKUP(A7764,predictions!A:B,2,FALSE)</f>
        <v>22/06/2020</v>
      </c>
      <c r="E7764" s="4">
        <f t="shared" si="30"/>
        <v>44004</v>
      </c>
    </row>
    <row r="7765" spans="3:5" ht="13" x14ac:dyDescent="0.15">
      <c r="C7765" s="1" t="str">
        <f ca="1">IFERROR(INDIRECT(ADDRESS(MATCH(A7765,'contribution par jour-semaine'!A:A,0),MATCH(B7765,'contribution par jour-semaine'!$1:$1,0),4,1,"contribution par jour-semaine")),"")</f>
        <v/>
      </c>
      <c r="D7765" s="4" t="str">
        <f>VLOOKUP(A7765,predictions!A:B,2,FALSE)</f>
        <v>22/06/2020</v>
      </c>
      <c r="E7765" s="4">
        <f t="shared" si="30"/>
        <v>44004</v>
      </c>
    </row>
    <row r="7766" spans="3:5" ht="13" x14ac:dyDescent="0.15">
      <c r="C7766" s="1" t="str">
        <f ca="1">IFERROR(INDIRECT(ADDRESS(MATCH(A7766,'contribution par jour-semaine'!A:A,0),MATCH(B7766,'contribution par jour-semaine'!$1:$1,0),4,1,"contribution par jour-semaine")),"")</f>
        <v/>
      </c>
      <c r="D7766" s="4" t="str">
        <f>VLOOKUP(A7766,predictions!A:B,2,FALSE)</f>
        <v>22/06/2020</v>
      </c>
      <c r="E7766" s="4">
        <f t="shared" si="30"/>
        <v>44004</v>
      </c>
    </row>
    <row r="7767" spans="3:5" ht="13" x14ac:dyDescent="0.15">
      <c r="C7767" s="1" t="str">
        <f ca="1">IFERROR(INDIRECT(ADDRESS(MATCH(A7767,'contribution par jour-semaine'!A:A,0),MATCH(B7767,'contribution par jour-semaine'!$1:$1,0),4,1,"contribution par jour-semaine")),"")</f>
        <v/>
      </c>
      <c r="D7767" s="4" t="str">
        <f>VLOOKUP(A7767,predictions!A:B,2,FALSE)</f>
        <v>22/06/2020</v>
      </c>
      <c r="E7767" s="4">
        <f t="shared" si="30"/>
        <v>44004</v>
      </c>
    </row>
    <row r="7768" spans="3:5" ht="13" x14ac:dyDescent="0.15">
      <c r="C7768" s="1" t="str">
        <f ca="1">IFERROR(INDIRECT(ADDRESS(MATCH(A7768,'contribution par jour-semaine'!A:A,0),MATCH(B7768,'contribution par jour-semaine'!$1:$1,0),4,1,"contribution par jour-semaine")),"")</f>
        <v/>
      </c>
      <c r="D7768" s="4" t="str">
        <f>VLOOKUP(A7768,predictions!A:B,2,FALSE)</f>
        <v>22/06/2020</v>
      </c>
      <c r="E7768" s="4">
        <f t="shared" si="30"/>
        <v>44004</v>
      </c>
    </row>
    <row r="7769" spans="3:5" ht="13" x14ac:dyDescent="0.15">
      <c r="C7769" s="1" t="str">
        <f ca="1">IFERROR(INDIRECT(ADDRESS(MATCH(A7769,'contribution par jour-semaine'!A:A,0),MATCH(B7769,'contribution par jour-semaine'!$1:$1,0),4,1,"contribution par jour-semaine")),"")</f>
        <v/>
      </c>
      <c r="D7769" s="4" t="str">
        <f>VLOOKUP(A7769,predictions!A:B,2,FALSE)</f>
        <v>22/06/2020</v>
      </c>
      <c r="E7769" s="4">
        <f t="shared" si="30"/>
        <v>44004</v>
      </c>
    </row>
    <row r="7770" spans="3:5" ht="13" x14ac:dyDescent="0.15">
      <c r="C7770" s="1" t="str">
        <f ca="1">IFERROR(INDIRECT(ADDRESS(MATCH(A7770,'contribution par jour-semaine'!A:A,0),MATCH(B7770,'contribution par jour-semaine'!$1:$1,0),4,1,"contribution par jour-semaine")),"")</f>
        <v/>
      </c>
      <c r="D7770" s="4" t="str">
        <f>VLOOKUP(A7770,predictions!A:B,2,FALSE)</f>
        <v>22/06/2020</v>
      </c>
      <c r="E7770" s="4">
        <f t="shared" si="30"/>
        <v>44004</v>
      </c>
    </row>
    <row r="7771" spans="3:5" ht="13" x14ac:dyDescent="0.15">
      <c r="C7771" s="1" t="str">
        <f ca="1">IFERROR(INDIRECT(ADDRESS(MATCH(A7771,'contribution par jour-semaine'!A:A,0),MATCH(B7771,'contribution par jour-semaine'!$1:$1,0),4,1,"contribution par jour-semaine")),"")</f>
        <v/>
      </c>
      <c r="D7771" s="4" t="str">
        <f>VLOOKUP(A7771,predictions!A:B,2,FALSE)</f>
        <v>22/06/2020</v>
      </c>
      <c r="E7771" s="4">
        <f t="shared" si="30"/>
        <v>44004</v>
      </c>
    </row>
    <row r="7772" spans="3:5" ht="13" x14ac:dyDescent="0.15">
      <c r="C7772" s="1" t="str">
        <f ca="1">IFERROR(INDIRECT(ADDRESS(MATCH(A7772,'contribution par jour-semaine'!A:A,0),MATCH(B7772,'contribution par jour-semaine'!$1:$1,0),4,1,"contribution par jour-semaine")),"")</f>
        <v/>
      </c>
      <c r="D7772" s="4" t="str">
        <f>VLOOKUP(A7772,predictions!A:B,2,FALSE)</f>
        <v>22/06/2020</v>
      </c>
      <c r="E7772" s="4">
        <f t="shared" si="30"/>
        <v>44004</v>
      </c>
    </row>
    <row r="7773" spans="3:5" ht="13" x14ac:dyDescent="0.15">
      <c r="C7773" s="1" t="str">
        <f ca="1">IFERROR(INDIRECT(ADDRESS(MATCH(A7773,'contribution par jour-semaine'!A:A,0),MATCH(B7773,'contribution par jour-semaine'!$1:$1,0),4,1,"contribution par jour-semaine")),"")</f>
        <v/>
      </c>
      <c r="D7773" s="4" t="str">
        <f>VLOOKUP(A7773,predictions!A:B,2,FALSE)</f>
        <v>22/06/2020</v>
      </c>
      <c r="E7773" s="4">
        <f t="shared" si="30"/>
        <v>44004</v>
      </c>
    </row>
    <row r="7774" spans="3:5" ht="13" x14ac:dyDescent="0.15">
      <c r="C7774" s="1" t="str">
        <f ca="1">IFERROR(INDIRECT(ADDRESS(MATCH(A7774,'contribution par jour-semaine'!A:A,0),MATCH(B7774,'contribution par jour-semaine'!$1:$1,0),4,1,"contribution par jour-semaine")),"")</f>
        <v/>
      </c>
      <c r="D7774" s="4" t="str">
        <f>VLOOKUP(A7774,predictions!A:B,2,FALSE)</f>
        <v>22/06/2020</v>
      </c>
      <c r="E7774" s="4">
        <f t="shared" si="30"/>
        <v>44004</v>
      </c>
    </row>
    <row r="7775" spans="3:5" ht="13" x14ac:dyDescent="0.15">
      <c r="C7775" s="1" t="str">
        <f ca="1">IFERROR(INDIRECT(ADDRESS(MATCH(A7775,'contribution par jour-semaine'!A:A,0),MATCH(B7775,'contribution par jour-semaine'!$1:$1,0),4,1,"contribution par jour-semaine")),"")</f>
        <v/>
      </c>
      <c r="D7775" s="4" t="str">
        <f>VLOOKUP(A7775,predictions!A:B,2,FALSE)</f>
        <v>22/06/2020</v>
      </c>
      <c r="E7775" s="4">
        <f t="shared" si="30"/>
        <v>44004</v>
      </c>
    </row>
    <row r="7776" spans="3:5" ht="13" x14ac:dyDescent="0.15">
      <c r="C7776" s="1" t="str">
        <f ca="1">IFERROR(INDIRECT(ADDRESS(MATCH(A7776,'contribution par jour-semaine'!A:A,0),MATCH(B7776,'contribution par jour-semaine'!$1:$1,0),4,1,"contribution par jour-semaine")),"")</f>
        <v/>
      </c>
      <c r="D7776" s="4" t="str">
        <f>VLOOKUP(A7776,predictions!A:B,2,FALSE)</f>
        <v>22/06/2020</v>
      </c>
      <c r="E7776" s="4">
        <f t="shared" si="30"/>
        <v>44004</v>
      </c>
    </row>
    <row r="7777" spans="3:5" ht="13" x14ac:dyDescent="0.15">
      <c r="C7777" s="1" t="str">
        <f ca="1">IFERROR(INDIRECT(ADDRESS(MATCH(A7777,'contribution par jour-semaine'!A:A,0),MATCH(B7777,'contribution par jour-semaine'!$1:$1,0),4,1,"contribution par jour-semaine")),"")</f>
        <v/>
      </c>
      <c r="D7777" s="4" t="str">
        <f>VLOOKUP(A7777,predictions!A:B,2,FALSE)</f>
        <v>22/06/2020</v>
      </c>
      <c r="E7777" s="4">
        <f t="shared" si="30"/>
        <v>44004</v>
      </c>
    </row>
    <row r="7778" spans="3:5" ht="13" x14ac:dyDescent="0.15">
      <c r="C7778" s="1" t="str">
        <f ca="1">IFERROR(INDIRECT(ADDRESS(MATCH(A7778,'contribution par jour-semaine'!A:A,0),MATCH(B7778,'contribution par jour-semaine'!$1:$1,0),4,1,"contribution par jour-semaine")),"")</f>
        <v/>
      </c>
      <c r="D7778" s="4" t="str">
        <f>VLOOKUP(A7778,predictions!A:B,2,FALSE)</f>
        <v>22/06/2020</v>
      </c>
      <c r="E7778" s="4">
        <f t="shared" si="30"/>
        <v>44004</v>
      </c>
    </row>
    <row r="7779" spans="3:5" ht="13" x14ac:dyDescent="0.15">
      <c r="C7779" s="1" t="str">
        <f ca="1">IFERROR(INDIRECT(ADDRESS(MATCH(A7779,'contribution par jour-semaine'!A:A,0),MATCH(B7779,'contribution par jour-semaine'!$1:$1,0),4,1,"contribution par jour-semaine")),"")</f>
        <v/>
      </c>
      <c r="D7779" s="4" t="str">
        <f>VLOOKUP(A7779,predictions!A:B,2,FALSE)</f>
        <v>22/06/2020</v>
      </c>
      <c r="E7779" s="4">
        <f t="shared" si="30"/>
        <v>44004</v>
      </c>
    </row>
    <row r="7780" spans="3:5" ht="13" x14ac:dyDescent="0.15">
      <c r="C7780" s="1" t="str">
        <f ca="1">IFERROR(INDIRECT(ADDRESS(MATCH(A7780,'contribution par jour-semaine'!A:A,0),MATCH(B7780,'contribution par jour-semaine'!$1:$1,0),4,1,"contribution par jour-semaine")),"")</f>
        <v/>
      </c>
      <c r="D7780" s="4" t="str">
        <f>VLOOKUP(A7780,predictions!A:B,2,FALSE)</f>
        <v>22/06/2020</v>
      </c>
      <c r="E7780" s="4">
        <f t="shared" si="30"/>
        <v>44004</v>
      </c>
    </row>
    <row r="7781" spans="3:5" ht="13" x14ac:dyDescent="0.15">
      <c r="C7781" s="1" t="str">
        <f ca="1">IFERROR(INDIRECT(ADDRESS(MATCH(A7781,'contribution par jour-semaine'!A:A,0),MATCH(B7781,'contribution par jour-semaine'!$1:$1,0),4,1,"contribution par jour-semaine")),"")</f>
        <v/>
      </c>
      <c r="D7781" s="4" t="str">
        <f>VLOOKUP(A7781,predictions!A:B,2,FALSE)</f>
        <v>22/06/2020</v>
      </c>
      <c r="E7781" s="4">
        <f t="shared" si="30"/>
        <v>44004</v>
      </c>
    </row>
    <row r="7782" spans="3:5" ht="13" x14ac:dyDescent="0.15">
      <c r="C7782" s="1" t="str">
        <f ca="1">IFERROR(INDIRECT(ADDRESS(MATCH(A7782,'contribution par jour-semaine'!A:A,0),MATCH(B7782,'contribution par jour-semaine'!$1:$1,0),4,1,"contribution par jour-semaine")),"")</f>
        <v/>
      </c>
      <c r="D7782" s="4" t="str">
        <f>VLOOKUP(A7782,predictions!A:B,2,FALSE)</f>
        <v>22/06/2020</v>
      </c>
      <c r="E7782" s="4">
        <f t="shared" si="30"/>
        <v>44004</v>
      </c>
    </row>
    <row r="7783" spans="3:5" ht="13" x14ac:dyDescent="0.15">
      <c r="C7783" s="1" t="str">
        <f ca="1">IFERROR(INDIRECT(ADDRESS(MATCH(A7783,'contribution par jour-semaine'!A:A,0),MATCH(B7783,'contribution par jour-semaine'!$1:$1,0),4,1,"contribution par jour-semaine")),"")</f>
        <v/>
      </c>
      <c r="D7783" s="4" t="str">
        <f>VLOOKUP(A7783,predictions!A:B,2,FALSE)</f>
        <v>22/06/2020</v>
      </c>
      <c r="E7783" s="4">
        <f t="shared" si="30"/>
        <v>44004</v>
      </c>
    </row>
    <row r="7784" spans="3:5" ht="13" x14ac:dyDescent="0.15">
      <c r="C7784" s="1" t="str">
        <f ca="1">IFERROR(INDIRECT(ADDRESS(MATCH(A7784,'contribution par jour-semaine'!A:A,0),MATCH(B7784,'contribution par jour-semaine'!$1:$1,0),4,1,"contribution par jour-semaine")),"")</f>
        <v/>
      </c>
      <c r="D7784" s="4" t="str">
        <f>VLOOKUP(A7784,predictions!A:B,2,FALSE)</f>
        <v>22/06/2020</v>
      </c>
      <c r="E7784" s="4">
        <f t="shared" si="30"/>
        <v>44004</v>
      </c>
    </row>
    <row r="7785" spans="3:5" ht="13" x14ac:dyDescent="0.15">
      <c r="C7785" s="1" t="str">
        <f ca="1">IFERROR(INDIRECT(ADDRESS(MATCH(A7785,'contribution par jour-semaine'!A:A,0),MATCH(B7785,'contribution par jour-semaine'!$1:$1,0),4,1,"contribution par jour-semaine")),"")</f>
        <v/>
      </c>
      <c r="D7785" s="4" t="str">
        <f>VLOOKUP(A7785,predictions!A:B,2,FALSE)</f>
        <v>22/06/2020</v>
      </c>
      <c r="E7785" s="4">
        <f t="shared" si="30"/>
        <v>44004</v>
      </c>
    </row>
    <row r="7786" spans="3:5" ht="13" x14ac:dyDescent="0.15">
      <c r="C7786" s="1" t="str">
        <f ca="1">IFERROR(INDIRECT(ADDRESS(MATCH(A7786,'contribution par jour-semaine'!A:A,0),MATCH(B7786,'contribution par jour-semaine'!$1:$1,0),4,1,"contribution par jour-semaine")),"")</f>
        <v/>
      </c>
      <c r="D7786" s="4" t="str">
        <f>VLOOKUP(A7786,predictions!A:B,2,FALSE)</f>
        <v>22/06/2020</v>
      </c>
      <c r="E7786" s="4">
        <f t="shared" si="30"/>
        <v>44004</v>
      </c>
    </row>
    <row r="7787" spans="3:5" ht="13" x14ac:dyDescent="0.15">
      <c r="C7787" s="1" t="str">
        <f ca="1">IFERROR(INDIRECT(ADDRESS(MATCH(A7787,'contribution par jour-semaine'!A:A,0),MATCH(B7787,'contribution par jour-semaine'!$1:$1,0),4,1,"contribution par jour-semaine")),"")</f>
        <v/>
      </c>
      <c r="D7787" s="4" t="str">
        <f>VLOOKUP(A7787,predictions!A:B,2,FALSE)</f>
        <v>22/06/2020</v>
      </c>
      <c r="E7787" s="4">
        <f t="shared" si="30"/>
        <v>44004</v>
      </c>
    </row>
    <row r="7788" spans="3:5" ht="13" x14ac:dyDescent="0.15">
      <c r="C7788" s="1" t="str">
        <f ca="1">IFERROR(INDIRECT(ADDRESS(MATCH(A7788,'contribution par jour-semaine'!A:A,0),MATCH(B7788,'contribution par jour-semaine'!$1:$1,0),4,1,"contribution par jour-semaine")),"")</f>
        <v/>
      </c>
      <c r="D7788" s="4" t="str">
        <f>VLOOKUP(A7788,predictions!A:B,2,FALSE)</f>
        <v>22/06/2020</v>
      </c>
      <c r="E7788" s="4">
        <f t="shared" si="30"/>
        <v>44004</v>
      </c>
    </row>
    <row r="7789" spans="3:5" ht="13" x14ac:dyDescent="0.15">
      <c r="C7789" s="1" t="str">
        <f ca="1">IFERROR(INDIRECT(ADDRESS(MATCH(A7789,'contribution par jour-semaine'!A:A,0),MATCH(B7789,'contribution par jour-semaine'!$1:$1,0),4,1,"contribution par jour-semaine")),"")</f>
        <v/>
      </c>
      <c r="D7789" s="4" t="str">
        <f>VLOOKUP(A7789,predictions!A:B,2,FALSE)</f>
        <v>22/06/2020</v>
      </c>
      <c r="E7789" s="4">
        <f t="shared" si="30"/>
        <v>44004</v>
      </c>
    </row>
    <row r="7790" spans="3:5" ht="13" x14ac:dyDescent="0.15">
      <c r="C7790" s="1" t="str">
        <f ca="1">IFERROR(INDIRECT(ADDRESS(MATCH(A7790,'contribution par jour-semaine'!A:A,0),MATCH(B7790,'contribution par jour-semaine'!$1:$1,0),4,1,"contribution par jour-semaine")),"")</f>
        <v/>
      </c>
      <c r="D7790" s="4" t="str">
        <f>VLOOKUP(A7790,predictions!A:B,2,FALSE)</f>
        <v>22/06/2020</v>
      </c>
      <c r="E7790" s="4">
        <f t="shared" si="30"/>
        <v>44004</v>
      </c>
    </row>
    <row r="7791" spans="3:5" ht="13" x14ac:dyDescent="0.15">
      <c r="C7791" s="1" t="str">
        <f ca="1">IFERROR(INDIRECT(ADDRESS(MATCH(A7791,'contribution par jour-semaine'!A:A,0),MATCH(B7791,'contribution par jour-semaine'!$1:$1,0),4,1,"contribution par jour-semaine")),"")</f>
        <v/>
      </c>
      <c r="D7791" s="4" t="str">
        <f>VLOOKUP(A7791,predictions!A:B,2,FALSE)</f>
        <v>22/06/2020</v>
      </c>
      <c r="E7791" s="4">
        <f t="shared" si="30"/>
        <v>44004</v>
      </c>
    </row>
    <row r="7792" spans="3:5" ht="13" x14ac:dyDescent="0.15">
      <c r="C7792" s="1" t="str">
        <f ca="1">IFERROR(INDIRECT(ADDRESS(MATCH(A7792,'contribution par jour-semaine'!A:A,0),MATCH(B7792,'contribution par jour-semaine'!$1:$1,0),4,1,"contribution par jour-semaine")),"")</f>
        <v/>
      </c>
      <c r="D7792" s="4" t="str">
        <f>VLOOKUP(A7792,predictions!A:B,2,FALSE)</f>
        <v>22/06/2020</v>
      </c>
      <c r="E7792" s="4">
        <f t="shared" si="30"/>
        <v>44004</v>
      </c>
    </row>
    <row r="7793" spans="3:5" ht="13" x14ac:dyDescent="0.15">
      <c r="C7793" s="1" t="str">
        <f ca="1">IFERROR(INDIRECT(ADDRESS(MATCH(A7793,'contribution par jour-semaine'!A:A,0),MATCH(B7793,'contribution par jour-semaine'!$1:$1,0),4,1,"contribution par jour-semaine")),"")</f>
        <v/>
      </c>
      <c r="D7793" s="4" t="str">
        <f>VLOOKUP(A7793,predictions!A:B,2,FALSE)</f>
        <v>22/06/2020</v>
      </c>
      <c r="E7793" s="4">
        <f t="shared" si="30"/>
        <v>44004</v>
      </c>
    </row>
    <row r="7794" spans="3:5" ht="13" x14ac:dyDescent="0.15">
      <c r="C7794" s="1" t="str">
        <f ca="1">IFERROR(INDIRECT(ADDRESS(MATCH(A7794,'contribution par jour-semaine'!A:A,0),MATCH(B7794,'contribution par jour-semaine'!$1:$1,0),4,1,"contribution par jour-semaine")),"")</f>
        <v/>
      </c>
      <c r="D7794" s="4" t="str">
        <f>VLOOKUP(A7794,predictions!A:B,2,FALSE)</f>
        <v>22/06/2020</v>
      </c>
      <c r="E7794" s="4">
        <f t="shared" si="30"/>
        <v>44004</v>
      </c>
    </row>
    <row r="7795" spans="3:5" ht="13" x14ac:dyDescent="0.15">
      <c r="C7795" s="1" t="str">
        <f ca="1">IFERROR(INDIRECT(ADDRESS(MATCH(A7795,'contribution par jour-semaine'!A:A,0),MATCH(B7795,'contribution par jour-semaine'!$1:$1,0),4,1,"contribution par jour-semaine")),"")</f>
        <v/>
      </c>
      <c r="D7795" s="4" t="str">
        <f>VLOOKUP(A7795,predictions!A:B,2,FALSE)</f>
        <v>22/06/2020</v>
      </c>
      <c r="E7795" s="4">
        <f t="shared" si="30"/>
        <v>44004</v>
      </c>
    </row>
    <row r="7796" spans="3:5" ht="13" x14ac:dyDescent="0.15">
      <c r="C7796" s="1" t="str">
        <f ca="1">IFERROR(INDIRECT(ADDRESS(MATCH(A7796,'contribution par jour-semaine'!A:A,0),MATCH(B7796,'contribution par jour-semaine'!$1:$1,0),4,1,"contribution par jour-semaine")),"")</f>
        <v/>
      </c>
      <c r="D7796" s="4" t="str">
        <f>VLOOKUP(A7796,predictions!A:B,2,FALSE)</f>
        <v>22/06/2020</v>
      </c>
      <c r="E7796" s="4">
        <f t="shared" si="30"/>
        <v>44004</v>
      </c>
    </row>
    <row r="7797" spans="3:5" ht="13" x14ac:dyDescent="0.15">
      <c r="C7797" s="1" t="str">
        <f ca="1">IFERROR(INDIRECT(ADDRESS(MATCH(A7797,'contribution par jour-semaine'!A:A,0),MATCH(B7797,'contribution par jour-semaine'!$1:$1,0),4,1,"contribution par jour-semaine")),"")</f>
        <v/>
      </c>
      <c r="D7797" s="4" t="str">
        <f>VLOOKUP(A7797,predictions!A:B,2,FALSE)</f>
        <v>22/06/2020</v>
      </c>
      <c r="E7797" s="4">
        <f t="shared" si="30"/>
        <v>44004</v>
      </c>
    </row>
    <row r="7798" spans="3:5" ht="13" x14ac:dyDescent="0.15">
      <c r="C7798" s="1" t="str">
        <f ca="1">IFERROR(INDIRECT(ADDRESS(MATCH(A7798,'contribution par jour-semaine'!A:A,0),MATCH(B7798,'contribution par jour-semaine'!$1:$1,0),4,1,"contribution par jour-semaine")),"")</f>
        <v/>
      </c>
      <c r="D7798" s="4" t="str">
        <f>VLOOKUP(A7798,predictions!A:B,2,FALSE)</f>
        <v>22/06/2020</v>
      </c>
      <c r="E7798" s="4">
        <f t="shared" si="30"/>
        <v>44004</v>
      </c>
    </row>
    <row r="7799" spans="3:5" ht="13" x14ac:dyDescent="0.15">
      <c r="C7799" s="1" t="str">
        <f ca="1">IFERROR(INDIRECT(ADDRESS(MATCH(A7799,'contribution par jour-semaine'!A:A,0),MATCH(B7799,'contribution par jour-semaine'!$1:$1,0),4,1,"contribution par jour-semaine")),"")</f>
        <v/>
      </c>
      <c r="D7799" s="4" t="str">
        <f>VLOOKUP(A7799,predictions!A:B,2,FALSE)</f>
        <v>22/06/2020</v>
      </c>
      <c r="E7799" s="4">
        <f t="shared" si="30"/>
        <v>44004</v>
      </c>
    </row>
    <row r="7800" spans="3:5" ht="13" x14ac:dyDescent="0.15">
      <c r="C7800" s="1" t="str">
        <f ca="1">IFERROR(INDIRECT(ADDRESS(MATCH(A7800,'contribution par jour-semaine'!A:A,0),MATCH(B7800,'contribution par jour-semaine'!$1:$1,0),4,1,"contribution par jour-semaine")),"")</f>
        <v/>
      </c>
      <c r="D7800" s="4" t="str">
        <f>VLOOKUP(A7800,predictions!A:B,2,FALSE)</f>
        <v>22/06/2020</v>
      </c>
      <c r="E7800" s="4">
        <f t="shared" si="30"/>
        <v>44004</v>
      </c>
    </row>
    <row r="7801" spans="3:5" ht="13" x14ac:dyDescent="0.15">
      <c r="C7801" s="1" t="str">
        <f ca="1">IFERROR(INDIRECT(ADDRESS(MATCH(A7801,'contribution par jour-semaine'!A:A,0),MATCH(B7801,'contribution par jour-semaine'!$1:$1,0),4,1,"contribution par jour-semaine")),"")</f>
        <v/>
      </c>
      <c r="D7801" s="4" t="str">
        <f>VLOOKUP(A7801,predictions!A:B,2,FALSE)</f>
        <v>22/06/2020</v>
      </c>
      <c r="E7801" s="4">
        <f t="shared" si="30"/>
        <v>44004</v>
      </c>
    </row>
    <row r="7802" spans="3:5" ht="13" x14ac:dyDescent="0.15">
      <c r="C7802" s="1" t="str">
        <f ca="1">IFERROR(INDIRECT(ADDRESS(MATCH(A7802,'contribution par jour-semaine'!A:A,0),MATCH(B7802,'contribution par jour-semaine'!$1:$1,0),4,1,"contribution par jour-semaine")),"")</f>
        <v/>
      </c>
      <c r="D7802" s="4" t="str">
        <f>VLOOKUP(A7802,predictions!A:B,2,FALSE)</f>
        <v>22/06/2020</v>
      </c>
      <c r="E7802" s="4">
        <f t="shared" si="30"/>
        <v>44004</v>
      </c>
    </row>
    <row r="7803" spans="3:5" ht="13" x14ac:dyDescent="0.15">
      <c r="C7803" s="1" t="str">
        <f ca="1">IFERROR(INDIRECT(ADDRESS(MATCH(A7803,'contribution par jour-semaine'!A:A,0),MATCH(B7803,'contribution par jour-semaine'!$1:$1,0),4,1,"contribution par jour-semaine")),"")</f>
        <v/>
      </c>
      <c r="D7803" s="4" t="str">
        <f>VLOOKUP(A7803,predictions!A:B,2,FALSE)</f>
        <v>22/06/2020</v>
      </c>
      <c r="E7803" s="4">
        <f t="shared" si="30"/>
        <v>44004</v>
      </c>
    </row>
    <row r="7804" spans="3:5" ht="13" x14ac:dyDescent="0.15">
      <c r="C7804" s="1" t="str">
        <f ca="1">IFERROR(INDIRECT(ADDRESS(MATCH(A7804,'contribution par jour-semaine'!A:A,0),MATCH(B7804,'contribution par jour-semaine'!$1:$1,0),4,1,"contribution par jour-semaine")),"")</f>
        <v/>
      </c>
      <c r="D7804" s="4" t="str">
        <f>VLOOKUP(A7804,predictions!A:B,2,FALSE)</f>
        <v>22/06/2020</v>
      </c>
      <c r="E7804" s="4">
        <f t="shared" si="30"/>
        <v>44004</v>
      </c>
    </row>
    <row r="7805" spans="3:5" ht="13" x14ac:dyDescent="0.15">
      <c r="C7805" s="1" t="str">
        <f ca="1">IFERROR(INDIRECT(ADDRESS(MATCH(A7805,'contribution par jour-semaine'!A:A,0),MATCH(B7805,'contribution par jour-semaine'!$1:$1,0),4,1,"contribution par jour-semaine")),"")</f>
        <v/>
      </c>
      <c r="D7805" s="4" t="str">
        <f>VLOOKUP(A7805,predictions!A:B,2,FALSE)</f>
        <v>22/06/2020</v>
      </c>
      <c r="E7805" s="4">
        <f t="shared" si="30"/>
        <v>44004</v>
      </c>
    </row>
    <row r="7806" spans="3:5" ht="13" x14ac:dyDescent="0.15">
      <c r="C7806" s="1" t="str">
        <f ca="1">IFERROR(INDIRECT(ADDRESS(MATCH(A7806,'contribution par jour-semaine'!A:A,0),MATCH(B7806,'contribution par jour-semaine'!$1:$1,0),4,1,"contribution par jour-semaine")),"")</f>
        <v/>
      </c>
      <c r="D7806" s="4" t="str">
        <f>VLOOKUP(A7806,predictions!A:B,2,FALSE)</f>
        <v>22/06/2020</v>
      </c>
      <c r="E7806" s="4">
        <f t="shared" si="30"/>
        <v>44004</v>
      </c>
    </row>
    <row r="7807" spans="3:5" ht="13" x14ac:dyDescent="0.15">
      <c r="C7807" s="1" t="str">
        <f ca="1">IFERROR(INDIRECT(ADDRESS(MATCH(A7807,'contribution par jour-semaine'!A:A,0),MATCH(B7807,'contribution par jour-semaine'!$1:$1,0),4,1,"contribution par jour-semaine")),"")</f>
        <v/>
      </c>
      <c r="D7807" s="4" t="str">
        <f>VLOOKUP(A7807,predictions!A:B,2,FALSE)</f>
        <v>22/06/2020</v>
      </c>
      <c r="E7807" s="4">
        <f t="shared" si="30"/>
        <v>44004</v>
      </c>
    </row>
    <row r="7808" spans="3:5" ht="13" x14ac:dyDescent="0.15">
      <c r="C7808" s="1" t="str">
        <f ca="1">IFERROR(INDIRECT(ADDRESS(MATCH(A7808,'contribution par jour-semaine'!A:A,0),MATCH(B7808,'contribution par jour-semaine'!$1:$1,0),4,1,"contribution par jour-semaine")),"")</f>
        <v/>
      </c>
      <c r="D7808" s="4" t="str">
        <f>VLOOKUP(A7808,predictions!A:B,2,FALSE)</f>
        <v>22/06/2020</v>
      </c>
      <c r="E7808" s="4">
        <f t="shared" si="30"/>
        <v>44004</v>
      </c>
    </row>
    <row r="7809" spans="3:5" ht="13" x14ac:dyDescent="0.15">
      <c r="C7809" s="1" t="str">
        <f ca="1">IFERROR(INDIRECT(ADDRESS(MATCH(A7809,'contribution par jour-semaine'!A:A,0),MATCH(B7809,'contribution par jour-semaine'!$1:$1,0),4,1,"contribution par jour-semaine")),"")</f>
        <v/>
      </c>
      <c r="D7809" s="4" t="str">
        <f>VLOOKUP(A7809,predictions!A:B,2,FALSE)</f>
        <v>22/06/2020</v>
      </c>
      <c r="E7809" s="4">
        <f t="shared" si="30"/>
        <v>44004</v>
      </c>
    </row>
    <row r="7810" spans="3:5" ht="13" x14ac:dyDescent="0.15">
      <c r="C7810" s="1" t="str">
        <f ca="1">IFERROR(INDIRECT(ADDRESS(MATCH(A7810,'contribution par jour-semaine'!A:A,0),MATCH(B7810,'contribution par jour-semaine'!$1:$1,0),4,1,"contribution par jour-semaine")),"")</f>
        <v/>
      </c>
      <c r="D7810" s="4" t="str">
        <f>VLOOKUP(A7810,predictions!A:B,2,FALSE)</f>
        <v>22/06/2020</v>
      </c>
      <c r="E7810" s="4">
        <f t="shared" si="30"/>
        <v>44004</v>
      </c>
    </row>
    <row r="7811" spans="3:5" ht="13" x14ac:dyDescent="0.15">
      <c r="C7811" s="1" t="str">
        <f ca="1">IFERROR(INDIRECT(ADDRESS(MATCH(A7811,'contribution par jour-semaine'!A:A,0),MATCH(B7811,'contribution par jour-semaine'!$1:$1,0),4,1,"contribution par jour-semaine")),"")</f>
        <v/>
      </c>
      <c r="D7811" s="4" t="str">
        <f>VLOOKUP(A7811,predictions!A:B,2,FALSE)</f>
        <v>22/06/2020</v>
      </c>
      <c r="E7811" s="4">
        <f t="shared" si="30"/>
        <v>44004</v>
      </c>
    </row>
    <row r="7812" spans="3:5" ht="13" x14ac:dyDescent="0.15">
      <c r="C7812" s="1" t="str">
        <f ca="1">IFERROR(INDIRECT(ADDRESS(MATCH(A7812,'contribution par jour-semaine'!A:A,0),MATCH(B7812,'contribution par jour-semaine'!$1:$1,0),4,1,"contribution par jour-semaine")),"")</f>
        <v/>
      </c>
      <c r="D7812" s="4" t="str">
        <f>VLOOKUP(A7812,predictions!A:B,2,FALSE)</f>
        <v>22/06/2020</v>
      </c>
      <c r="E7812" s="4">
        <f t="shared" si="30"/>
        <v>44004</v>
      </c>
    </row>
    <row r="7813" spans="3:5" ht="13" x14ac:dyDescent="0.15">
      <c r="C7813" s="1" t="str">
        <f ca="1">IFERROR(INDIRECT(ADDRESS(MATCH(A7813,'contribution par jour-semaine'!A:A,0),MATCH(B7813,'contribution par jour-semaine'!$1:$1,0),4,1,"contribution par jour-semaine")),"")</f>
        <v/>
      </c>
      <c r="D7813" s="4" t="str">
        <f>VLOOKUP(A7813,predictions!A:B,2,FALSE)</f>
        <v>22/06/2020</v>
      </c>
      <c r="E7813" s="4">
        <f t="shared" si="30"/>
        <v>44004</v>
      </c>
    </row>
    <row r="7814" spans="3:5" ht="13" x14ac:dyDescent="0.15">
      <c r="C7814" s="1" t="str">
        <f ca="1">IFERROR(INDIRECT(ADDRESS(MATCH(A7814,'contribution par jour-semaine'!A:A,0),MATCH(B7814,'contribution par jour-semaine'!$1:$1,0),4,1,"contribution par jour-semaine")),"")</f>
        <v/>
      </c>
      <c r="D7814" s="4" t="str">
        <f>VLOOKUP(A7814,predictions!A:B,2,FALSE)</f>
        <v>22/06/2020</v>
      </c>
      <c r="E7814" s="4">
        <f t="shared" si="30"/>
        <v>44004</v>
      </c>
    </row>
    <row r="7815" spans="3:5" ht="13" x14ac:dyDescent="0.15">
      <c r="C7815" s="1" t="str">
        <f ca="1">IFERROR(INDIRECT(ADDRESS(MATCH(A7815,'contribution par jour-semaine'!A:A,0),MATCH(B7815,'contribution par jour-semaine'!$1:$1,0),4,1,"contribution par jour-semaine")),"")</f>
        <v/>
      </c>
      <c r="D7815" s="4" t="str">
        <f>VLOOKUP(A7815,predictions!A:B,2,FALSE)</f>
        <v>22/06/2020</v>
      </c>
      <c r="E7815" s="4">
        <f t="shared" si="30"/>
        <v>44004</v>
      </c>
    </row>
    <row r="7816" spans="3:5" ht="13" x14ac:dyDescent="0.15">
      <c r="C7816" s="1" t="str">
        <f ca="1">IFERROR(INDIRECT(ADDRESS(MATCH(A7816,'contribution par jour-semaine'!A:A,0),MATCH(B7816,'contribution par jour-semaine'!$1:$1,0),4,1,"contribution par jour-semaine")),"")</f>
        <v/>
      </c>
      <c r="D7816" s="4" t="str">
        <f>VLOOKUP(A7816,predictions!A:B,2,FALSE)</f>
        <v>22/06/2020</v>
      </c>
      <c r="E7816" s="4">
        <f t="shared" si="30"/>
        <v>44004</v>
      </c>
    </row>
    <row r="7817" spans="3:5" ht="13" x14ac:dyDescent="0.15">
      <c r="C7817" s="1" t="str">
        <f ca="1">IFERROR(INDIRECT(ADDRESS(MATCH(A7817,'contribution par jour-semaine'!A:A,0),MATCH(B7817,'contribution par jour-semaine'!$1:$1,0),4,1,"contribution par jour-semaine")),"")</f>
        <v/>
      </c>
      <c r="D7817" s="4" t="str">
        <f>VLOOKUP(A7817,predictions!A:B,2,FALSE)</f>
        <v>22/06/2020</v>
      </c>
      <c r="E7817" s="4">
        <f t="shared" si="30"/>
        <v>44004</v>
      </c>
    </row>
    <row r="7818" spans="3:5" ht="13" x14ac:dyDescent="0.15">
      <c r="C7818" s="1" t="str">
        <f ca="1">IFERROR(INDIRECT(ADDRESS(MATCH(A7818,'contribution par jour-semaine'!A:A,0),MATCH(B7818,'contribution par jour-semaine'!$1:$1,0),4,1,"contribution par jour-semaine")),"")</f>
        <v/>
      </c>
      <c r="D7818" s="4" t="str">
        <f>VLOOKUP(A7818,predictions!A:B,2,FALSE)</f>
        <v>22/06/2020</v>
      </c>
      <c r="E7818" s="4">
        <f t="shared" si="30"/>
        <v>44004</v>
      </c>
    </row>
    <row r="7819" spans="3:5" ht="13" x14ac:dyDescent="0.15">
      <c r="C7819" s="1" t="str">
        <f ca="1">IFERROR(INDIRECT(ADDRESS(MATCH(A7819,'contribution par jour-semaine'!A:A,0),MATCH(B7819,'contribution par jour-semaine'!$1:$1,0),4,1,"contribution par jour-semaine")),"")</f>
        <v/>
      </c>
      <c r="D7819" s="4" t="str">
        <f>VLOOKUP(A7819,predictions!A:B,2,FALSE)</f>
        <v>22/06/2020</v>
      </c>
      <c r="E7819" s="4">
        <f t="shared" si="30"/>
        <v>44004</v>
      </c>
    </row>
    <row r="7820" spans="3:5" ht="13" x14ac:dyDescent="0.15">
      <c r="C7820" s="1" t="str">
        <f ca="1">IFERROR(INDIRECT(ADDRESS(MATCH(A7820,'contribution par jour-semaine'!A:A,0),MATCH(B7820,'contribution par jour-semaine'!$1:$1,0),4,1,"contribution par jour-semaine")),"")</f>
        <v/>
      </c>
      <c r="D7820" s="4" t="str">
        <f>VLOOKUP(A7820,predictions!A:B,2,FALSE)</f>
        <v>22/06/2020</v>
      </c>
      <c r="E7820" s="4">
        <f t="shared" si="30"/>
        <v>44004</v>
      </c>
    </row>
    <row r="7821" spans="3:5" ht="13" x14ac:dyDescent="0.15">
      <c r="C7821" s="1" t="str">
        <f ca="1">IFERROR(INDIRECT(ADDRESS(MATCH(A7821,'contribution par jour-semaine'!A:A,0),MATCH(B7821,'contribution par jour-semaine'!$1:$1,0),4,1,"contribution par jour-semaine")),"")</f>
        <v/>
      </c>
      <c r="D7821" s="4" t="str">
        <f>VLOOKUP(A7821,predictions!A:B,2,FALSE)</f>
        <v>22/06/2020</v>
      </c>
      <c r="E7821" s="4">
        <f t="shared" si="30"/>
        <v>44004</v>
      </c>
    </row>
    <row r="7822" spans="3:5" ht="13" x14ac:dyDescent="0.15">
      <c r="C7822" s="1" t="str">
        <f ca="1">IFERROR(INDIRECT(ADDRESS(MATCH(A7822,'contribution par jour-semaine'!A:A,0),MATCH(B7822,'contribution par jour-semaine'!$1:$1,0),4,1,"contribution par jour-semaine")),"")</f>
        <v/>
      </c>
      <c r="D7822" s="4" t="str">
        <f>VLOOKUP(A7822,predictions!A:B,2,FALSE)</f>
        <v>22/06/2020</v>
      </c>
      <c r="E7822" s="4">
        <f t="shared" si="30"/>
        <v>44004</v>
      </c>
    </row>
    <row r="7823" spans="3:5" ht="13" x14ac:dyDescent="0.15">
      <c r="C7823" s="1" t="str">
        <f ca="1">IFERROR(INDIRECT(ADDRESS(MATCH(A7823,'contribution par jour-semaine'!A:A,0),MATCH(B7823,'contribution par jour-semaine'!$1:$1,0),4,1,"contribution par jour-semaine")),"")</f>
        <v/>
      </c>
      <c r="D7823" s="4" t="str">
        <f>VLOOKUP(A7823,predictions!A:B,2,FALSE)</f>
        <v>22/06/2020</v>
      </c>
      <c r="E7823" s="4">
        <f t="shared" si="30"/>
        <v>44004</v>
      </c>
    </row>
    <row r="7824" spans="3:5" ht="13" x14ac:dyDescent="0.15">
      <c r="C7824" s="1" t="str">
        <f ca="1">IFERROR(INDIRECT(ADDRESS(MATCH(A7824,'contribution par jour-semaine'!A:A,0),MATCH(B7824,'contribution par jour-semaine'!$1:$1,0),4,1,"contribution par jour-semaine")),"")</f>
        <v/>
      </c>
      <c r="D7824" s="4" t="str">
        <f>VLOOKUP(A7824,predictions!A:B,2,FALSE)</f>
        <v>22/06/2020</v>
      </c>
      <c r="E7824" s="4">
        <f t="shared" si="30"/>
        <v>44004</v>
      </c>
    </row>
    <row r="7825" spans="3:5" ht="13" x14ac:dyDescent="0.15">
      <c r="C7825" s="1" t="str">
        <f ca="1">IFERROR(INDIRECT(ADDRESS(MATCH(A7825,'contribution par jour-semaine'!A:A,0),MATCH(B7825,'contribution par jour-semaine'!$1:$1,0),4,1,"contribution par jour-semaine")),"")</f>
        <v/>
      </c>
      <c r="D7825" s="4" t="str">
        <f>VLOOKUP(A7825,predictions!A:B,2,FALSE)</f>
        <v>22/06/2020</v>
      </c>
      <c r="E7825" s="4">
        <f t="shared" si="30"/>
        <v>44004</v>
      </c>
    </row>
    <row r="7826" spans="3:5" ht="13" x14ac:dyDescent="0.15">
      <c r="C7826" s="1" t="str">
        <f ca="1">IFERROR(INDIRECT(ADDRESS(MATCH(A7826,'contribution par jour-semaine'!A:A,0),MATCH(B7826,'contribution par jour-semaine'!$1:$1,0),4,1,"contribution par jour-semaine")),"")</f>
        <v/>
      </c>
      <c r="D7826" s="4" t="str">
        <f>VLOOKUP(A7826,predictions!A:B,2,FALSE)</f>
        <v>22/06/2020</v>
      </c>
      <c r="E7826" s="4">
        <f t="shared" si="30"/>
        <v>44004</v>
      </c>
    </row>
    <row r="7827" spans="3:5" ht="13" x14ac:dyDescent="0.15">
      <c r="C7827" s="1" t="str">
        <f ca="1">IFERROR(INDIRECT(ADDRESS(MATCH(A7827,'contribution par jour-semaine'!A:A,0),MATCH(B7827,'contribution par jour-semaine'!$1:$1,0),4,1,"contribution par jour-semaine")),"")</f>
        <v/>
      </c>
      <c r="D7827" s="4" t="str">
        <f>VLOOKUP(A7827,predictions!A:B,2,FALSE)</f>
        <v>22/06/2020</v>
      </c>
      <c r="E7827" s="4">
        <f t="shared" si="30"/>
        <v>44004</v>
      </c>
    </row>
    <row r="7828" spans="3:5" ht="13" x14ac:dyDescent="0.15">
      <c r="C7828" s="1" t="str">
        <f ca="1">IFERROR(INDIRECT(ADDRESS(MATCH(A7828,'contribution par jour-semaine'!A:A,0),MATCH(B7828,'contribution par jour-semaine'!$1:$1,0),4,1,"contribution par jour-semaine")),"")</f>
        <v/>
      </c>
      <c r="D7828" s="4" t="str">
        <f>VLOOKUP(A7828,predictions!A:B,2,FALSE)</f>
        <v>22/06/2020</v>
      </c>
      <c r="E7828" s="4">
        <f t="shared" si="30"/>
        <v>44004</v>
      </c>
    </row>
    <row r="7829" spans="3:5" ht="13" x14ac:dyDescent="0.15">
      <c r="C7829" s="1" t="str">
        <f ca="1">IFERROR(INDIRECT(ADDRESS(MATCH(A7829,'contribution par jour-semaine'!A:A,0),MATCH(B7829,'contribution par jour-semaine'!$1:$1,0),4,1,"contribution par jour-semaine")),"")</f>
        <v/>
      </c>
      <c r="D7829" s="4" t="str">
        <f>VLOOKUP(A7829,predictions!A:B,2,FALSE)</f>
        <v>22/06/2020</v>
      </c>
      <c r="E7829" s="4">
        <f t="shared" si="30"/>
        <v>44004</v>
      </c>
    </row>
    <row r="7830" spans="3:5" ht="13" x14ac:dyDescent="0.15">
      <c r="C7830" s="1" t="str">
        <f ca="1">IFERROR(INDIRECT(ADDRESS(MATCH(A7830,'contribution par jour-semaine'!A:A,0),MATCH(B7830,'contribution par jour-semaine'!$1:$1,0),4,1,"contribution par jour-semaine")),"")</f>
        <v/>
      </c>
      <c r="D7830" s="4" t="str">
        <f>VLOOKUP(A7830,predictions!A:B,2,FALSE)</f>
        <v>22/06/2020</v>
      </c>
      <c r="E7830" s="4">
        <f t="shared" si="30"/>
        <v>44004</v>
      </c>
    </row>
    <row r="7831" spans="3:5" ht="13" x14ac:dyDescent="0.15">
      <c r="C7831" s="1" t="str">
        <f ca="1">IFERROR(INDIRECT(ADDRESS(MATCH(A7831,'contribution par jour-semaine'!A:A,0),MATCH(B7831,'contribution par jour-semaine'!$1:$1,0),4,1,"contribution par jour-semaine")),"")</f>
        <v/>
      </c>
      <c r="D7831" s="4" t="str">
        <f>VLOOKUP(A7831,predictions!A:B,2,FALSE)</f>
        <v>22/06/2020</v>
      </c>
      <c r="E7831" s="4">
        <f t="shared" si="30"/>
        <v>44004</v>
      </c>
    </row>
    <row r="7832" spans="3:5" ht="13" x14ac:dyDescent="0.15">
      <c r="C7832" s="1" t="str">
        <f ca="1">IFERROR(INDIRECT(ADDRESS(MATCH(A7832,'contribution par jour-semaine'!A:A,0),MATCH(B7832,'contribution par jour-semaine'!$1:$1,0),4,1,"contribution par jour-semaine")),"")</f>
        <v/>
      </c>
      <c r="D7832" s="4" t="str">
        <f>VLOOKUP(A7832,predictions!A:B,2,FALSE)</f>
        <v>22/06/2020</v>
      </c>
      <c r="E7832" s="4">
        <f t="shared" si="30"/>
        <v>44004</v>
      </c>
    </row>
    <row r="7833" spans="3:5" ht="13" x14ac:dyDescent="0.15">
      <c r="C7833" s="1" t="str">
        <f ca="1">IFERROR(INDIRECT(ADDRESS(MATCH(A7833,'contribution par jour-semaine'!A:A,0),MATCH(B7833,'contribution par jour-semaine'!$1:$1,0),4,1,"contribution par jour-semaine")),"")</f>
        <v/>
      </c>
      <c r="D7833" s="4" t="str">
        <f>VLOOKUP(A7833,predictions!A:B,2,FALSE)</f>
        <v>22/06/2020</v>
      </c>
      <c r="E7833" s="4">
        <f t="shared" si="30"/>
        <v>44004</v>
      </c>
    </row>
    <row r="7834" spans="3:5" ht="13" x14ac:dyDescent="0.15">
      <c r="C7834" s="1" t="str">
        <f ca="1">IFERROR(INDIRECT(ADDRESS(MATCH(A7834,'contribution par jour-semaine'!A:A,0),MATCH(B7834,'contribution par jour-semaine'!$1:$1,0),4,1,"contribution par jour-semaine")),"")</f>
        <v/>
      </c>
      <c r="D7834" s="4" t="str">
        <f>VLOOKUP(A7834,predictions!A:B,2,FALSE)</f>
        <v>22/06/2020</v>
      </c>
      <c r="E7834" s="4">
        <f t="shared" si="30"/>
        <v>44004</v>
      </c>
    </row>
    <row r="7835" spans="3:5" ht="13" x14ac:dyDescent="0.15">
      <c r="C7835" s="1" t="str">
        <f ca="1">IFERROR(INDIRECT(ADDRESS(MATCH(A7835,'contribution par jour-semaine'!A:A,0),MATCH(B7835,'contribution par jour-semaine'!$1:$1,0),4,1,"contribution par jour-semaine")),"")</f>
        <v/>
      </c>
      <c r="D7835" s="4" t="str">
        <f>VLOOKUP(A7835,predictions!A:B,2,FALSE)</f>
        <v>22/06/2020</v>
      </c>
      <c r="E7835" s="4">
        <f t="shared" si="30"/>
        <v>44004</v>
      </c>
    </row>
    <row r="7836" spans="3:5" ht="13" x14ac:dyDescent="0.15">
      <c r="C7836" s="1" t="str">
        <f ca="1">IFERROR(INDIRECT(ADDRESS(MATCH(A7836,'contribution par jour-semaine'!A:A,0),MATCH(B7836,'contribution par jour-semaine'!$1:$1,0),4,1,"contribution par jour-semaine")),"")</f>
        <v/>
      </c>
      <c r="D7836" s="4" t="str">
        <f>VLOOKUP(A7836,predictions!A:B,2,FALSE)</f>
        <v>22/06/2020</v>
      </c>
      <c r="E7836" s="4">
        <f t="shared" si="30"/>
        <v>44004</v>
      </c>
    </row>
    <row r="7837" spans="3:5" ht="13" x14ac:dyDescent="0.15">
      <c r="C7837" s="1" t="str">
        <f ca="1">IFERROR(INDIRECT(ADDRESS(MATCH(A7837,'contribution par jour-semaine'!A:A,0),MATCH(B7837,'contribution par jour-semaine'!$1:$1,0),4,1,"contribution par jour-semaine")),"")</f>
        <v/>
      </c>
      <c r="D7837" s="4" t="str">
        <f>VLOOKUP(A7837,predictions!A:B,2,FALSE)</f>
        <v>22/06/2020</v>
      </c>
      <c r="E7837" s="4">
        <f t="shared" si="30"/>
        <v>44004</v>
      </c>
    </row>
    <row r="7838" spans="3:5" ht="13" x14ac:dyDescent="0.15">
      <c r="C7838" s="1" t="str">
        <f ca="1">IFERROR(INDIRECT(ADDRESS(MATCH(A7838,'contribution par jour-semaine'!A:A,0),MATCH(B7838,'contribution par jour-semaine'!$1:$1,0),4,1,"contribution par jour-semaine")),"")</f>
        <v/>
      </c>
      <c r="D7838" s="4" t="str">
        <f>VLOOKUP(A7838,predictions!A:B,2,FALSE)</f>
        <v>22/06/2020</v>
      </c>
      <c r="E7838" s="4">
        <f t="shared" si="30"/>
        <v>44004</v>
      </c>
    </row>
    <row r="7839" spans="3:5" ht="13" x14ac:dyDescent="0.15">
      <c r="C7839" s="1" t="str">
        <f ca="1">IFERROR(INDIRECT(ADDRESS(MATCH(A7839,'contribution par jour-semaine'!A:A,0),MATCH(B7839,'contribution par jour-semaine'!$1:$1,0),4,1,"contribution par jour-semaine")),"")</f>
        <v/>
      </c>
      <c r="D7839" s="4" t="str">
        <f>VLOOKUP(A7839,predictions!A:B,2,FALSE)</f>
        <v>22/06/2020</v>
      </c>
      <c r="E7839" s="4">
        <f t="shared" si="30"/>
        <v>44004</v>
      </c>
    </row>
    <row r="7840" spans="3:5" ht="13" x14ac:dyDescent="0.15">
      <c r="C7840" s="1" t="str">
        <f ca="1">IFERROR(INDIRECT(ADDRESS(MATCH(A7840,'contribution par jour-semaine'!A:A,0),MATCH(B7840,'contribution par jour-semaine'!$1:$1,0),4,1,"contribution par jour-semaine")),"")</f>
        <v/>
      </c>
      <c r="D7840" s="4" t="str">
        <f>VLOOKUP(A7840,predictions!A:B,2,FALSE)</f>
        <v>22/06/2020</v>
      </c>
      <c r="E7840" s="4">
        <f t="shared" si="30"/>
        <v>44004</v>
      </c>
    </row>
    <row r="7841" spans="3:5" ht="13" x14ac:dyDescent="0.15">
      <c r="C7841" s="1" t="str">
        <f ca="1">IFERROR(INDIRECT(ADDRESS(MATCH(A7841,'contribution par jour-semaine'!A:A,0),MATCH(B7841,'contribution par jour-semaine'!$1:$1,0),4,1,"contribution par jour-semaine")),"")</f>
        <v/>
      </c>
      <c r="D7841" s="4" t="str">
        <f>VLOOKUP(A7841,predictions!A:B,2,FALSE)</f>
        <v>22/06/2020</v>
      </c>
      <c r="E7841" s="4">
        <f t="shared" si="30"/>
        <v>44004</v>
      </c>
    </row>
    <row r="7842" spans="3:5" ht="13" x14ac:dyDescent="0.15">
      <c r="C7842" s="1" t="str">
        <f ca="1">IFERROR(INDIRECT(ADDRESS(MATCH(A7842,'contribution par jour-semaine'!A:A,0),MATCH(B7842,'contribution par jour-semaine'!$1:$1,0),4,1,"contribution par jour-semaine")),"")</f>
        <v/>
      </c>
      <c r="D7842" s="4" t="str">
        <f>VLOOKUP(A7842,predictions!A:B,2,FALSE)</f>
        <v>22/06/2020</v>
      </c>
      <c r="E7842" s="4">
        <f t="shared" si="30"/>
        <v>44004</v>
      </c>
    </row>
    <row r="7843" spans="3:5" ht="13" x14ac:dyDescent="0.15">
      <c r="C7843" s="1" t="str">
        <f ca="1">IFERROR(INDIRECT(ADDRESS(MATCH(A7843,'contribution par jour-semaine'!A:A,0),MATCH(B7843,'contribution par jour-semaine'!$1:$1,0),4,1,"contribution par jour-semaine")),"")</f>
        <v/>
      </c>
      <c r="D7843" s="4" t="str">
        <f>VLOOKUP(A7843,predictions!A:B,2,FALSE)</f>
        <v>22/06/2020</v>
      </c>
      <c r="E7843" s="4">
        <f t="shared" si="30"/>
        <v>44004</v>
      </c>
    </row>
    <row r="7844" spans="3:5" ht="13" x14ac:dyDescent="0.15">
      <c r="C7844" s="1" t="str">
        <f ca="1">IFERROR(INDIRECT(ADDRESS(MATCH(A7844,'contribution par jour-semaine'!A:A,0),MATCH(B7844,'contribution par jour-semaine'!$1:$1,0),4,1,"contribution par jour-semaine")),"")</f>
        <v/>
      </c>
      <c r="D7844" s="4" t="str">
        <f>VLOOKUP(A7844,predictions!A:B,2,FALSE)</f>
        <v>22/06/2020</v>
      </c>
      <c r="E7844" s="4">
        <f t="shared" si="30"/>
        <v>44004</v>
      </c>
    </row>
    <row r="7845" spans="3:5" ht="13" x14ac:dyDescent="0.15">
      <c r="C7845" s="1" t="str">
        <f ca="1">IFERROR(INDIRECT(ADDRESS(MATCH(A7845,'contribution par jour-semaine'!A:A,0),MATCH(B7845,'contribution par jour-semaine'!$1:$1,0),4,1,"contribution par jour-semaine")),"")</f>
        <v/>
      </c>
      <c r="D7845" s="4" t="str">
        <f>VLOOKUP(A7845,predictions!A:B,2,FALSE)</f>
        <v>22/06/2020</v>
      </c>
      <c r="E7845" s="4">
        <f t="shared" si="30"/>
        <v>44004</v>
      </c>
    </row>
    <row r="7846" spans="3:5" ht="13" x14ac:dyDescent="0.15">
      <c r="C7846" s="1" t="str">
        <f ca="1">IFERROR(INDIRECT(ADDRESS(MATCH(A7846,'contribution par jour-semaine'!A:A,0),MATCH(B7846,'contribution par jour-semaine'!$1:$1,0),4,1,"contribution par jour-semaine")),"")</f>
        <v/>
      </c>
      <c r="D7846" s="4" t="str">
        <f>VLOOKUP(A7846,predictions!A:B,2,FALSE)</f>
        <v>22/06/2020</v>
      </c>
      <c r="E7846" s="4">
        <f t="shared" si="30"/>
        <v>44004</v>
      </c>
    </row>
    <row r="7847" spans="3:5" ht="13" x14ac:dyDescent="0.15">
      <c r="C7847" s="1" t="str">
        <f ca="1">IFERROR(INDIRECT(ADDRESS(MATCH(A7847,'contribution par jour-semaine'!A:A,0),MATCH(B7847,'contribution par jour-semaine'!$1:$1,0),4,1,"contribution par jour-semaine")),"")</f>
        <v/>
      </c>
      <c r="D7847" s="4" t="str">
        <f>VLOOKUP(A7847,predictions!A:B,2,FALSE)</f>
        <v>22/06/2020</v>
      </c>
      <c r="E7847" s="4">
        <f t="shared" si="30"/>
        <v>44004</v>
      </c>
    </row>
    <row r="7848" spans="3:5" ht="13" x14ac:dyDescent="0.15">
      <c r="C7848" s="1" t="str">
        <f ca="1">IFERROR(INDIRECT(ADDRESS(MATCH(A7848,'contribution par jour-semaine'!A:A,0),MATCH(B7848,'contribution par jour-semaine'!$1:$1,0),4,1,"contribution par jour-semaine")),"")</f>
        <v/>
      </c>
      <c r="D7848" s="4" t="str">
        <f>VLOOKUP(A7848,predictions!A:B,2,FALSE)</f>
        <v>22/06/2020</v>
      </c>
      <c r="E7848" s="4">
        <f t="shared" si="30"/>
        <v>44004</v>
      </c>
    </row>
    <row r="7849" spans="3:5" ht="13" x14ac:dyDescent="0.15">
      <c r="C7849" s="1" t="str">
        <f ca="1">IFERROR(INDIRECT(ADDRESS(MATCH(A7849,'contribution par jour-semaine'!A:A,0),MATCH(B7849,'contribution par jour-semaine'!$1:$1,0),4,1,"contribution par jour-semaine")),"")</f>
        <v/>
      </c>
      <c r="D7849" s="4" t="str">
        <f>VLOOKUP(A7849,predictions!A:B,2,FALSE)</f>
        <v>22/06/2020</v>
      </c>
      <c r="E7849" s="4">
        <f t="shared" si="30"/>
        <v>44004</v>
      </c>
    </row>
    <row r="7850" spans="3:5" ht="13" x14ac:dyDescent="0.15">
      <c r="C7850" s="1" t="str">
        <f ca="1">IFERROR(INDIRECT(ADDRESS(MATCH(A7850,'contribution par jour-semaine'!A:A,0),MATCH(B7850,'contribution par jour-semaine'!$1:$1,0),4,1,"contribution par jour-semaine")),"")</f>
        <v/>
      </c>
      <c r="D7850" s="4" t="str">
        <f>VLOOKUP(A7850,predictions!A:B,2,FALSE)</f>
        <v>22/06/2020</v>
      </c>
      <c r="E7850" s="4">
        <f t="shared" si="30"/>
        <v>44004</v>
      </c>
    </row>
    <row r="7851" spans="3:5" ht="13" x14ac:dyDescent="0.15">
      <c r="C7851" s="1" t="str">
        <f ca="1">IFERROR(INDIRECT(ADDRESS(MATCH(A7851,'contribution par jour-semaine'!A:A,0),MATCH(B7851,'contribution par jour-semaine'!$1:$1,0),4,1,"contribution par jour-semaine")),"")</f>
        <v/>
      </c>
      <c r="D7851" s="4" t="str">
        <f>VLOOKUP(A7851,predictions!A:B,2,FALSE)</f>
        <v>22/06/2020</v>
      </c>
      <c r="E7851" s="4">
        <f t="shared" si="30"/>
        <v>44004</v>
      </c>
    </row>
    <row r="7852" spans="3:5" ht="13" x14ac:dyDescent="0.15">
      <c r="C7852" s="1" t="str">
        <f ca="1">IFERROR(INDIRECT(ADDRESS(MATCH(A7852,'contribution par jour-semaine'!A:A,0),MATCH(B7852,'contribution par jour-semaine'!$1:$1,0),4,1,"contribution par jour-semaine")),"")</f>
        <v/>
      </c>
      <c r="D7852" s="4" t="str">
        <f>VLOOKUP(A7852,predictions!A:B,2,FALSE)</f>
        <v>22/06/2020</v>
      </c>
      <c r="E7852" s="4">
        <f t="shared" si="30"/>
        <v>44004</v>
      </c>
    </row>
    <row r="7853" spans="3:5" ht="13" x14ac:dyDescent="0.15">
      <c r="C7853" s="1" t="str">
        <f ca="1">IFERROR(INDIRECT(ADDRESS(MATCH(A7853,'contribution par jour-semaine'!A:A,0),MATCH(B7853,'contribution par jour-semaine'!$1:$1,0),4,1,"contribution par jour-semaine")),"")</f>
        <v/>
      </c>
      <c r="D7853" s="4" t="str">
        <f>VLOOKUP(A7853,predictions!A:B,2,FALSE)</f>
        <v>22/06/2020</v>
      </c>
      <c r="E7853" s="4">
        <f t="shared" si="30"/>
        <v>44004</v>
      </c>
    </row>
    <row r="7854" spans="3:5" ht="13" x14ac:dyDescent="0.15">
      <c r="C7854" s="1" t="str">
        <f ca="1">IFERROR(INDIRECT(ADDRESS(MATCH(A7854,'contribution par jour-semaine'!A:A,0),MATCH(B7854,'contribution par jour-semaine'!$1:$1,0),4,1,"contribution par jour-semaine")),"")</f>
        <v/>
      </c>
      <c r="D7854" s="4" t="str">
        <f>VLOOKUP(A7854,predictions!A:B,2,FALSE)</f>
        <v>22/06/2020</v>
      </c>
      <c r="E7854" s="4">
        <f t="shared" si="30"/>
        <v>44004</v>
      </c>
    </row>
    <row r="7855" spans="3:5" ht="13" x14ac:dyDescent="0.15">
      <c r="C7855" s="1" t="str">
        <f ca="1">IFERROR(INDIRECT(ADDRESS(MATCH(A7855,'contribution par jour-semaine'!A:A,0),MATCH(B7855,'contribution par jour-semaine'!$1:$1,0),4,1,"contribution par jour-semaine")),"")</f>
        <v/>
      </c>
      <c r="D7855" s="4" t="str">
        <f>VLOOKUP(A7855,predictions!A:B,2,FALSE)</f>
        <v>22/06/2020</v>
      </c>
      <c r="E7855" s="4">
        <f t="shared" si="30"/>
        <v>44004</v>
      </c>
    </row>
    <row r="7856" spans="3:5" ht="13" x14ac:dyDescent="0.15">
      <c r="C7856" s="1" t="str">
        <f ca="1">IFERROR(INDIRECT(ADDRESS(MATCH(A7856,'contribution par jour-semaine'!A:A,0),MATCH(B7856,'contribution par jour-semaine'!$1:$1,0),4,1,"contribution par jour-semaine")),"")</f>
        <v/>
      </c>
      <c r="D7856" s="4" t="str">
        <f>VLOOKUP(A7856,predictions!A:B,2,FALSE)</f>
        <v>22/06/2020</v>
      </c>
      <c r="E7856" s="4">
        <f t="shared" si="30"/>
        <v>44004</v>
      </c>
    </row>
    <row r="7857" spans="3:5" ht="13" x14ac:dyDescent="0.15">
      <c r="C7857" s="1" t="str">
        <f ca="1">IFERROR(INDIRECT(ADDRESS(MATCH(A7857,'contribution par jour-semaine'!A:A,0),MATCH(B7857,'contribution par jour-semaine'!$1:$1,0),4,1,"contribution par jour-semaine")),"")</f>
        <v/>
      </c>
      <c r="D7857" s="4" t="str">
        <f>VLOOKUP(A7857,predictions!A:B,2,FALSE)</f>
        <v>22/06/2020</v>
      </c>
      <c r="E7857" s="4">
        <f t="shared" si="30"/>
        <v>44004</v>
      </c>
    </row>
    <row r="7858" spans="3:5" ht="13" x14ac:dyDescent="0.15">
      <c r="C7858" s="1" t="str">
        <f ca="1">IFERROR(INDIRECT(ADDRESS(MATCH(A7858,'contribution par jour-semaine'!A:A,0),MATCH(B7858,'contribution par jour-semaine'!$1:$1,0),4,1,"contribution par jour-semaine")),"")</f>
        <v/>
      </c>
      <c r="D7858" s="4" t="str">
        <f>VLOOKUP(A7858,predictions!A:B,2,FALSE)</f>
        <v>22/06/2020</v>
      </c>
      <c r="E7858" s="4">
        <f t="shared" si="30"/>
        <v>44004</v>
      </c>
    </row>
    <row r="7859" spans="3:5" ht="13" x14ac:dyDescent="0.15">
      <c r="C7859" s="1" t="str">
        <f ca="1">IFERROR(INDIRECT(ADDRESS(MATCH(A7859,'contribution par jour-semaine'!A:A,0),MATCH(B7859,'contribution par jour-semaine'!$1:$1,0),4,1,"contribution par jour-semaine")),"")</f>
        <v/>
      </c>
      <c r="D7859" s="4" t="str">
        <f>VLOOKUP(A7859,predictions!A:B,2,FALSE)</f>
        <v>22/06/2020</v>
      </c>
      <c r="E7859" s="4">
        <f t="shared" si="30"/>
        <v>44004</v>
      </c>
    </row>
    <row r="7860" spans="3:5" ht="13" x14ac:dyDescent="0.15">
      <c r="C7860" s="1" t="str">
        <f ca="1">IFERROR(INDIRECT(ADDRESS(MATCH(A7860,'contribution par jour-semaine'!A:A,0),MATCH(B7860,'contribution par jour-semaine'!$1:$1,0),4,1,"contribution par jour-semaine")),"")</f>
        <v/>
      </c>
      <c r="D7860" s="4" t="str">
        <f>VLOOKUP(A7860,predictions!A:B,2,FALSE)</f>
        <v>22/06/2020</v>
      </c>
      <c r="E7860" s="4">
        <f t="shared" si="30"/>
        <v>44004</v>
      </c>
    </row>
    <row r="7861" spans="3:5" ht="13" x14ac:dyDescent="0.15">
      <c r="C7861" s="1" t="str">
        <f ca="1">IFERROR(INDIRECT(ADDRESS(MATCH(A7861,'contribution par jour-semaine'!A:A,0),MATCH(B7861,'contribution par jour-semaine'!$1:$1,0),4,1,"contribution par jour-semaine")),"")</f>
        <v/>
      </c>
      <c r="D7861" s="4" t="str">
        <f>VLOOKUP(A7861,predictions!A:B,2,FALSE)</f>
        <v>22/06/2020</v>
      </c>
      <c r="E7861" s="4">
        <f t="shared" si="30"/>
        <v>44004</v>
      </c>
    </row>
    <row r="7862" spans="3:5" ht="13" x14ac:dyDescent="0.15">
      <c r="C7862" s="1" t="str">
        <f ca="1">IFERROR(INDIRECT(ADDRESS(MATCH(A7862,'contribution par jour-semaine'!A:A,0),MATCH(B7862,'contribution par jour-semaine'!$1:$1,0),4,1,"contribution par jour-semaine")),"")</f>
        <v/>
      </c>
      <c r="D7862" s="4" t="str">
        <f>VLOOKUP(A7862,predictions!A:B,2,FALSE)</f>
        <v>22/06/2020</v>
      </c>
      <c r="E7862" s="4">
        <f t="shared" si="30"/>
        <v>44004</v>
      </c>
    </row>
    <row r="7863" spans="3:5" ht="13" x14ac:dyDescent="0.15">
      <c r="C7863" s="1" t="str">
        <f ca="1">IFERROR(INDIRECT(ADDRESS(MATCH(A7863,'contribution par jour-semaine'!A:A,0),MATCH(B7863,'contribution par jour-semaine'!$1:$1,0),4,1,"contribution par jour-semaine")),"")</f>
        <v/>
      </c>
      <c r="D7863" s="4" t="str">
        <f>VLOOKUP(A7863,predictions!A:B,2,FALSE)</f>
        <v>22/06/2020</v>
      </c>
      <c r="E7863" s="4">
        <f t="shared" si="30"/>
        <v>44004</v>
      </c>
    </row>
    <row r="7864" spans="3:5" ht="13" x14ac:dyDescent="0.15">
      <c r="C7864" s="1" t="str">
        <f ca="1">IFERROR(INDIRECT(ADDRESS(MATCH(A7864,'contribution par jour-semaine'!A:A,0),MATCH(B7864,'contribution par jour-semaine'!$1:$1,0),4,1,"contribution par jour-semaine")),"")</f>
        <v/>
      </c>
      <c r="D7864" s="4" t="str">
        <f>VLOOKUP(A7864,predictions!A:B,2,FALSE)</f>
        <v>22/06/2020</v>
      </c>
      <c r="E7864" s="4">
        <f t="shared" si="30"/>
        <v>44004</v>
      </c>
    </row>
    <row r="7865" spans="3:5" ht="13" x14ac:dyDescent="0.15">
      <c r="C7865" s="1" t="str">
        <f ca="1">IFERROR(INDIRECT(ADDRESS(MATCH(A7865,'contribution par jour-semaine'!A:A,0),MATCH(B7865,'contribution par jour-semaine'!$1:$1,0),4,1,"contribution par jour-semaine")),"")</f>
        <v/>
      </c>
      <c r="D7865" s="4" t="str">
        <f>VLOOKUP(A7865,predictions!A:B,2,FALSE)</f>
        <v>22/06/2020</v>
      </c>
      <c r="E7865" s="4">
        <f t="shared" si="30"/>
        <v>44004</v>
      </c>
    </row>
    <row r="7866" spans="3:5" ht="13" x14ac:dyDescent="0.15">
      <c r="C7866" s="1" t="str">
        <f ca="1">IFERROR(INDIRECT(ADDRESS(MATCH(A7866,'contribution par jour-semaine'!A:A,0),MATCH(B7866,'contribution par jour-semaine'!$1:$1,0),4,1,"contribution par jour-semaine")),"")</f>
        <v/>
      </c>
      <c r="D7866" s="4" t="str">
        <f>VLOOKUP(A7866,predictions!A:B,2,FALSE)</f>
        <v>22/06/2020</v>
      </c>
      <c r="E7866" s="4">
        <f t="shared" si="30"/>
        <v>44004</v>
      </c>
    </row>
    <row r="7867" spans="3:5" ht="13" x14ac:dyDescent="0.15">
      <c r="C7867" s="1" t="str">
        <f ca="1">IFERROR(INDIRECT(ADDRESS(MATCH(A7867,'contribution par jour-semaine'!A:A,0),MATCH(B7867,'contribution par jour-semaine'!$1:$1,0),4,1,"contribution par jour-semaine")),"")</f>
        <v/>
      </c>
      <c r="D7867" s="4" t="str">
        <f>VLOOKUP(A7867,predictions!A:B,2,FALSE)</f>
        <v>22/06/2020</v>
      </c>
      <c r="E7867" s="4">
        <f t="shared" si="30"/>
        <v>44004</v>
      </c>
    </row>
    <row r="7868" spans="3:5" ht="13" x14ac:dyDescent="0.15">
      <c r="C7868" s="1" t="str">
        <f ca="1">IFERROR(INDIRECT(ADDRESS(MATCH(A7868,'contribution par jour-semaine'!A:A,0),MATCH(B7868,'contribution par jour-semaine'!$1:$1,0),4,1,"contribution par jour-semaine")),"")</f>
        <v/>
      </c>
      <c r="D7868" s="4" t="str">
        <f>VLOOKUP(A7868,predictions!A:B,2,FALSE)</f>
        <v>22/06/2020</v>
      </c>
      <c r="E7868" s="4">
        <f t="shared" si="30"/>
        <v>44004</v>
      </c>
    </row>
    <row r="7869" spans="3:5" ht="13" x14ac:dyDescent="0.15">
      <c r="C7869" s="1" t="str">
        <f ca="1">IFERROR(INDIRECT(ADDRESS(MATCH(A7869,'contribution par jour-semaine'!A:A,0),MATCH(B7869,'contribution par jour-semaine'!$1:$1,0),4,1,"contribution par jour-semaine")),"")</f>
        <v/>
      </c>
      <c r="D7869" s="4" t="str">
        <f>VLOOKUP(A7869,predictions!A:B,2,FALSE)</f>
        <v>22/06/2020</v>
      </c>
      <c r="E7869" s="4">
        <f t="shared" si="30"/>
        <v>44004</v>
      </c>
    </row>
    <row r="7870" spans="3:5" ht="13" x14ac:dyDescent="0.15">
      <c r="C7870" s="1" t="str">
        <f ca="1">IFERROR(INDIRECT(ADDRESS(MATCH(A7870,'contribution par jour-semaine'!A:A,0),MATCH(B7870,'contribution par jour-semaine'!$1:$1,0),4,1,"contribution par jour-semaine")),"")</f>
        <v/>
      </c>
      <c r="D7870" s="4" t="str">
        <f>VLOOKUP(A7870,predictions!A:B,2,FALSE)</f>
        <v>22/06/2020</v>
      </c>
      <c r="E7870" s="4">
        <f t="shared" si="30"/>
        <v>44004</v>
      </c>
    </row>
    <row r="7871" spans="3:5" ht="13" x14ac:dyDescent="0.15">
      <c r="C7871" s="1" t="str">
        <f ca="1">IFERROR(INDIRECT(ADDRESS(MATCH(A7871,'contribution par jour-semaine'!A:A,0),MATCH(B7871,'contribution par jour-semaine'!$1:$1,0),4,1,"contribution par jour-semaine")),"")</f>
        <v/>
      </c>
      <c r="D7871" s="4" t="str">
        <f>VLOOKUP(A7871,predictions!A:B,2,FALSE)</f>
        <v>22/06/2020</v>
      </c>
      <c r="E7871" s="4">
        <f t="shared" si="30"/>
        <v>44004</v>
      </c>
    </row>
    <row r="7872" spans="3:5" ht="13" x14ac:dyDescent="0.15">
      <c r="C7872" s="1" t="str">
        <f ca="1">IFERROR(INDIRECT(ADDRESS(MATCH(A7872,'contribution par jour-semaine'!A:A,0),MATCH(B7872,'contribution par jour-semaine'!$1:$1,0),4,1,"contribution par jour-semaine")),"")</f>
        <v/>
      </c>
      <c r="D7872" s="4" t="str">
        <f>VLOOKUP(A7872,predictions!A:B,2,FALSE)</f>
        <v>22/06/2020</v>
      </c>
      <c r="E7872" s="4">
        <f t="shared" si="30"/>
        <v>44004</v>
      </c>
    </row>
    <row r="7873" spans="3:5" ht="13" x14ac:dyDescent="0.15">
      <c r="C7873" s="1" t="str">
        <f ca="1">IFERROR(INDIRECT(ADDRESS(MATCH(A7873,'contribution par jour-semaine'!A:A,0),MATCH(B7873,'contribution par jour-semaine'!$1:$1,0),4,1,"contribution par jour-semaine")),"")</f>
        <v/>
      </c>
      <c r="D7873" s="4" t="str">
        <f>VLOOKUP(A7873,predictions!A:B,2,FALSE)</f>
        <v>22/06/2020</v>
      </c>
      <c r="E7873" s="4">
        <f t="shared" si="30"/>
        <v>44004</v>
      </c>
    </row>
    <row r="7874" spans="3:5" ht="13" x14ac:dyDescent="0.15">
      <c r="C7874" s="1" t="str">
        <f ca="1">IFERROR(INDIRECT(ADDRESS(MATCH(A7874,'contribution par jour-semaine'!A:A,0),MATCH(B7874,'contribution par jour-semaine'!$1:$1,0),4,1,"contribution par jour-semaine")),"")</f>
        <v/>
      </c>
      <c r="D7874" s="4" t="str">
        <f>VLOOKUP(A7874,predictions!A:B,2,FALSE)</f>
        <v>22/06/2020</v>
      </c>
      <c r="E7874" s="4">
        <f t="shared" si="30"/>
        <v>44004</v>
      </c>
    </row>
    <row r="7875" spans="3:5" ht="13" x14ac:dyDescent="0.15">
      <c r="C7875" s="1" t="str">
        <f ca="1">IFERROR(INDIRECT(ADDRESS(MATCH(A7875,'contribution par jour-semaine'!A:A,0),MATCH(B7875,'contribution par jour-semaine'!$1:$1,0),4,1,"contribution par jour-semaine")),"")</f>
        <v/>
      </c>
      <c r="D7875" s="4" t="str">
        <f>VLOOKUP(A7875,predictions!A:B,2,FALSE)</f>
        <v>22/06/2020</v>
      </c>
      <c r="E7875" s="4">
        <f t="shared" si="30"/>
        <v>44004</v>
      </c>
    </row>
    <row r="7876" spans="3:5" ht="13" x14ac:dyDescent="0.15">
      <c r="C7876" s="1" t="str">
        <f ca="1">IFERROR(INDIRECT(ADDRESS(MATCH(A7876,'contribution par jour-semaine'!A:A,0),MATCH(B7876,'contribution par jour-semaine'!$1:$1,0),4,1,"contribution par jour-semaine")),"")</f>
        <v/>
      </c>
      <c r="D7876" s="4" t="str">
        <f>VLOOKUP(A7876,predictions!A:B,2,FALSE)</f>
        <v>22/06/2020</v>
      </c>
      <c r="E7876" s="4">
        <f t="shared" si="30"/>
        <v>44004</v>
      </c>
    </row>
    <row r="7877" spans="3:5" ht="13" x14ac:dyDescent="0.15">
      <c r="C7877" s="1" t="str">
        <f ca="1">IFERROR(INDIRECT(ADDRESS(MATCH(A7877,'contribution par jour-semaine'!A:A,0),MATCH(B7877,'contribution par jour-semaine'!$1:$1,0),4,1,"contribution par jour-semaine")),"")</f>
        <v/>
      </c>
      <c r="D7877" s="4" t="str">
        <f>VLOOKUP(A7877,predictions!A:B,2,FALSE)</f>
        <v>22/06/2020</v>
      </c>
      <c r="E7877" s="4">
        <f t="shared" si="30"/>
        <v>44004</v>
      </c>
    </row>
    <row r="7878" spans="3:5" ht="13" x14ac:dyDescent="0.15">
      <c r="C7878" s="1" t="str">
        <f ca="1">IFERROR(INDIRECT(ADDRESS(MATCH(A7878,'contribution par jour-semaine'!A:A,0),MATCH(B7878,'contribution par jour-semaine'!$1:$1,0),4,1,"contribution par jour-semaine")),"")</f>
        <v/>
      </c>
      <c r="D7878" s="4" t="str">
        <f>VLOOKUP(A7878,predictions!A:B,2,FALSE)</f>
        <v>22/06/2020</v>
      </c>
      <c r="E7878" s="4">
        <f t="shared" si="30"/>
        <v>44004</v>
      </c>
    </row>
    <row r="7879" spans="3:5" ht="13" x14ac:dyDescent="0.15">
      <c r="C7879" s="1" t="str">
        <f ca="1">IFERROR(INDIRECT(ADDRESS(MATCH(A7879,'contribution par jour-semaine'!A:A,0),MATCH(B7879,'contribution par jour-semaine'!$1:$1,0),4,1,"contribution par jour-semaine")),"")</f>
        <v/>
      </c>
      <c r="D7879" s="4" t="str">
        <f>VLOOKUP(A7879,predictions!A:B,2,FALSE)</f>
        <v>22/06/2020</v>
      </c>
      <c r="E7879" s="4">
        <f t="shared" si="30"/>
        <v>44004</v>
      </c>
    </row>
    <row r="7880" spans="3:5" ht="13" x14ac:dyDescent="0.15">
      <c r="C7880" s="1" t="str">
        <f ca="1">IFERROR(INDIRECT(ADDRESS(MATCH(A7880,'contribution par jour-semaine'!A:A,0),MATCH(B7880,'contribution par jour-semaine'!$1:$1,0),4,1,"contribution par jour-semaine")),"")</f>
        <v/>
      </c>
      <c r="D7880" s="4" t="str">
        <f>VLOOKUP(A7880,predictions!A:B,2,FALSE)</f>
        <v>22/06/2020</v>
      </c>
      <c r="E7880" s="4">
        <f t="shared" si="30"/>
        <v>44004</v>
      </c>
    </row>
    <row r="7881" spans="3:5" ht="13" x14ac:dyDescent="0.15">
      <c r="C7881" s="1" t="str">
        <f ca="1">IFERROR(INDIRECT(ADDRESS(MATCH(A7881,'contribution par jour-semaine'!A:A,0),MATCH(B7881,'contribution par jour-semaine'!$1:$1,0),4,1,"contribution par jour-semaine")),"")</f>
        <v/>
      </c>
      <c r="D7881" s="4" t="str">
        <f>VLOOKUP(A7881,predictions!A:B,2,FALSE)</f>
        <v>22/06/2020</v>
      </c>
      <c r="E7881" s="4">
        <f t="shared" si="30"/>
        <v>44004</v>
      </c>
    </row>
    <row r="7882" spans="3:5" ht="13" x14ac:dyDescent="0.15">
      <c r="C7882" s="1" t="str">
        <f ca="1">IFERROR(INDIRECT(ADDRESS(MATCH(A7882,'contribution par jour-semaine'!A:A,0),MATCH(B7882,'contribution par jour-semaine'!$1:$1,0),4,1,"contribution par jour-semaine")),"")</f>
        <v/>
      </c>
      <c r="D7882" s="4" t="str">
        <f>VLOOKUP(A7882,predictions!A:B,2,FALSE)</f>
        <v>22/06/2020</v>
      </c>
      <c r="E7882" s="4">
        <f t="shared" si="30"/>
        <v>44004</v>
      </c>
    </row>
    <row r="7883" spans="3:5" ht="13" x14ac:dyDescent="0.15">
      <c r="C7883" s="1" t="str">
        <f ca="1">IFERROR(INDIRECT(ADDRESS(MATCH(A7883,'contribution par jour-semaine'!A:A,0),MATCH(B7883,'contribution par jour-semaine'!$1:$1,0),4,1,"contribution par jour-semaine")),"")</f>
        <v/>
      </c>
      <c r="D7883" s="4" t="str">
        <f>VLOOKUP(A7883,predictions!A:B,2,FALSE)</f>
        <v>22/06/2020</v>
      </c>
      <c r="E7883" s="4">
        <f t="shared" si="30"/>
        <v>44004</v>
      </c>
    </row>
    <row r="7884" spans="3:5" ht="13" x14ac:dyDescent="0.15">
      <c r="C7884" s="1" t="str">
        <f ca="1">IFERROR(INDIRECT(ADDRESS(MATCH(A7884,'contribution par jour-semaine'!A:A,0),MATCH(B7884,'contribution par jour-semaine'!$1:$1,0),4,1,"contribution par jour-semaine")),"")</f>
        <v/>
      </c>
      <c r="D7884" s="4" t="str">
        <f>VLOOKUP(A7884,predictions!A:B,2,FALSE)</f>
        <v>22/06/2020</v>
      </c>
      <c r="E7884" s="4">
        <f t="shared" si="30"/>
        <v>44004</v>
      </c>
    </row>
    <row r="7885" spans="3:5" ht="13" x14ac:dyDescent="0.15">
      <c r="C7885" s="1" t="str">
        <f ca="1">IFERROR(INDIRECT(ADDRESS(MATCH(A7885,'contribution par jour-semaine'!A:A,0),MATCH(B7885,'contribution par jour-semaine'!$1:$1,0),4,1,"contribution par jour-semaine")),"")</f>
        <v/>
      </c>
      <c r="D7885" s="4" t="str">
        <f>VLOOKUP(A7885,predictions!A:B,2,FALSE)</f>
        <v>22/06/2020</v>
      </c>
      <c r="E7885" s="4">
        <f t="shared" si="30"/>
        <v>44004</v>
      </c>
    </row>
    <row r="7886" spans="3:5" ht="13" x14ac:dyDescent="0.15">
      <c r="C7886" s="1" t="str">
        <f ca="1">IFERROR(INDIRECT(ADDRESS(MATCH(A7886,'contribution par jour-semaine'!A:A,0),MATCH(B7886,'contribution par jour-semaine'!$1:$1,0),4,1,"contribution par jour-semaine")),"")</f>
        <v/>
      </c>
      <c r="D7886" s="4" t="str">
        <f>VLOOKUP(A7886,predictions!A:B,2,FALSE)</f>
        <v>22/06/2020</v>
      </c>
      <c r="E7886" s="4">
        <f t="shared" si="30"/>
        <v>44004</v>
      </c>
    </row>
    <row r="7887" spans="3:5" ht="13" x14ac:dyDescent="0.15">
      <c r="C7887" s="1" t="str">
        <f ca="1">IFERROR(INDIRECT(ADDRESS(MATCH(A7887,'contribution par jour-semaine'!A:A,0),MATCH(B7887,'contribution par jour-semaine'!$1:$1,0),4,1,"contribution par jour-semaine")),"")</f>
        <v/>
      </c>
      <c r="D7887" s="4" t="str">
        <f>VLOOKUP(A7887,predictions!A:B,2,FALSE)</f>
        <v>22/06/2020</v>
      </c>
      <c r="E7887" s="4">
        <f t="shared" si="30"/>
        <v>44004</v>
      </c>
    </row>
    <row r="7888" spans="3:5" ht="13" x14ac:dyDescent="0.15">
      <c r="C7888" s="1" t="str">
        <f ca="1">IFERROR(INDIRECT(ADDRESS(MATCH(A7888,'contribution par jour-semaine'!A:A,0),MATCH(B7888,'contribution par jour-semaine'!$1:$1,0),4,1,"contribution par jour-semaine")),"")</f>
        <v/>
      </c>
      <c r="D7888" s="4" t="str">
        <f>VLOOKUP(A7888,predictions!A:B,2,FALSE)</f>
        <v>22/06/2020</v>
      </c>
      <c r="E7888" s="4">
        <f t="shared" si="30"/>
        <v>44004</v>
      </c>
    </row>
    <row r="7889" spans="3:5" ht="13" x14ac:dyDescent="0.15">
      <c r="C7889" s="1" t="str">
        <f ca="1">IFERROR(INDIRECT(ADDRESS(MATCH(A7889,'contribution par jour-semaine'!A:A,0),MATCH(B7889,'contribution par jour-semaine'!$1:$1,0),4,1,"contribution par jour-semaine")),"")</f>
        <v/>
      </c>
      <c r="D7889" s="4" t="str">
        <f>VLOOKUP(A7889,predictions!A:B,2,FALSE)</f>
        <v>22/06/2020</v>
      </c>
      <c r="E7889" s="4">
        <f t="shared" si="30"/>
        <v>44004</v>
      </c>
    </row>
    <row r="7890" spans="3:5" ht="13" x14ac:dyDescent="0.15">
      <c r="C7890" s="1" t="str">
        <f ca="1">IFERROR(INDIRECT(ADDRESS(MATCH(A7890,'contribution par jour-semaine'!A:A,0),MATCH(B7890,'contribution par jour-semaine'!$1:$1,0),4,1,"contribution par jour-semaine")),"")</f>
        <v/>
      </c>
      <c r="D7890" s="4" t="str">
        <f>VLOOKUP(A7890,predictions!A:B,2,FALSE)</f>
        <v>22/06/2020</v>
      </c>
      <c r="E7890" s="4">
        <f t="shared" si="30"/>
        <v>44004</v>
      </c>
    </row>
    <row r="7891" spans="3:5" ht="13" x14ac:dyDescent="0.15">
      <c r="C7891" s="1" t="str">
        <f ca="1">IFERROR(INDIRECT(ADDRESS(MATCH(A7891,'contribution par jour-semaine'!A:A,0),MATCH(B7891,'contribution par jour-semaine'!$1:$1,0),4,1,"contribution par jour-semaine")),"")</f>
        <v/>
      </c>
      <c r="D7891" s="4" t="str">
        <f>VLOOKUP(A7891,predictions!A:B,2,FALSE)</f>
        <v>22/06/2020</v>
      </c>
      <c r="E7891" s="4">
        <f t="shared" si="30"/>
        <v>44004</v>
      </c>
    </row>
    <row r="7892" spans="3:5" ht="13" x14ac:dyDescent="0.15">
      <c r="C7892" s="1" t="str">
        <f ca="1">IFERROR(INDIRECT(ADDRESS(MATCH(A7892,'contribution par jour-semaine'!A:A,0),MATCH(B7892,'contribution par jour-semaine'!$1:$1,0),4,1,"contribution par jour-semaine")),"")</f>
        <v/>
      </c>
      <c r="D7892" s="4" t="str">
        <f>VLOOKUP(A7892,predictions!A:B,2,FALSE)</f>
        <v>22/06/2020</v>
      </c>
      <c r="E7892" s="4">
        <f t="shared" si="30"/>
        <v>44004</v>
      </c>
    </row>
    <row r="7893" spans="3:5" ht="13" x14ac:dyDescent="0.15">
      <c r="C7893" s="1" t="str">
        <f ca="1">IFERROR(INDIRECT(ADDRESS(MATCH(A7893,'contribution par jour-semaine'!A:A,0),MATCH(B7893,'contribution par jour-semaine'!$1:$1,0),4,1,"contribution par jour-semaine")),"")</f>
        <v/>
      </c>
      <c r="D7893" s="4" t="str">
        <f>VLOOKUP(A7893,predictions!A:B,2,FALSE)</f>
        <v>22/06/2020</v>
      </c>
      <c r="E7893" s="4">
        <f t="shared" si="30"/>
        <v>44004</v>
      </c>
    </row>
    <row r="7894" spans="3:5" ht="13" x14ac:dyDescent="0.15">
      <c r="C7894" s="1" t="str">
        <f ca="1">IFERROR(INDIRECT(ADDRESS(MATCH(A7894,'contribution par jour-semaine'!A:A,0),MATCH(B7894,'contribution par jour-semaine'!$1:$1,0),4,1,"contribution par jour-semaine")),"")</f>
        <v/>
      </c>
      <c r="D7894" s="4" t="str">
        <f>VLOOKUP(A7894,predictions!A:B,2,FALSE)</f>
        <v>22/06/2020</v>
      </c>
      <c r="E7894" s="4">
        <f t="shared" si="30"/>
        <v>44004</v>
      </c>
    </row>
    <row r="7895" spans="3:5" ht="13" x14ac:dyDescent="0.15">
      <c r="C7895" s="1" t="str">
        <f ca="1">IFERROR(INDIRECT(ADDRESS(MATCH(A7895,'contribution par jour-semaine'!A:A,0),MATCH(B7895,'contribution par jour-semaine'!$1:$1,0),4,1,"contribution par jour-semaine")),"")</f>
        <v/>
      </c>
      <c r="D7895" s="4" t="str">
        <f>VLOOKUP(A7895,predictions!A:B,2,FALSE)</f>
        <v>22/06/2020</v>
      </c>
      <c r="E7895" s="4">
        <f t="shared" si="30"/>
        <v>44004</v>
      </c>
    </row>
    <row r="7896" spans="3:5" ht="13" x14ac:dyDescent="0.15">
      <c r="C7896" s="1" t="str">
        <f ca="1">IFERROR(INDIRECT(ADDRESS(MATCH(A7896,'contribution par jour-semaine'!A:A,0),MATCH(B7896,'contribution par jour-semaine'!$1:$1,0),4,1,"contribution par jour-semaine")),"")</f>
        <v/>
      </c>
      <c r="D7896" s="4" t="str">
        <f>VLOOKUP(A7896,predictions!A:B,2,FALSE)</f>
        <v>22/06/2020</v>
      </c>
      <c r="E7896" s="4">
        <f t="shared" si="30"/>
        <v>44004</v>
      </c>
    </row>
    <row r="7897" spans="3:5" ht="13" x14ac:dyDescent="0.15">
      <c r="C7897" s="1" t="str">
        <f ca="1">IFERROR(INDIRECT(ADDRESS(MATCH(A7897,'contribution par jour-semaine'!A:A,0),MATCH(B7897,'contribution par jour-semaine'!$1:$1,0),4,1,"contribution par jour-semaine")),"")</f>
        <v/>
      </c>
      <c r="D7897" s="4" t="str">
        <f>VLOOKUP(A7897,predictions!A:B,2,FALSE)</f>
        <v>22/06/2020</v>
      </c>
      <c r="E7897" s="4">
        <f t="shared" si="30"/>
        <v>44004</v>
      </c>
    </row>
    <row r="7898" spans="3:5" ht="13" x14ac:dyDescent="0.15">
      <c r="C7898" s="1" t="str">
        <f ca="1">IFERROR(INDIRECT(ADDRESS(MATCH(A7898,'contribution par jour-semaine'!A:A,0),MATCH(B7898,'contribution par jour-semaine'!$1:$1,0),4,1,"contribution par jour-semaine")),"")</f>
        <v/>
      </c>
      <c r="D7898" s="4" t="str">
        <f>VLOOKUP(A7898,predictions!A:B,2,FALSE)</f>
        <v>22/06/2020</v>
      </c>
      <c r="E7898" s="4">
        <f t="shared" si="30"/>
        <v>44004</v>
      </c>
    </row>
    <row r="7899" spans="3:5" ht="13" x14ac:dyDescent="0.15">
      <c r="C7899" s="1" t="str">
        <f ca="1">IFERROR(INDIRECT(ADDRESS(MATCH(A7899,'contribution par jour-semaine'!A:A,0),MATCH(B7899,'contribution par jour-semaine'!$1:$1,0),4,1,"contribution par jour-semaine")),"")</f>
        <v/>
      </c>
      <c r="D7899" s="4" t="str">
        <f>VLOOKUP(A7899,predictions!A:B,2,FALSE)</f>
        <v>22/06/2020</v>
      </c>
      <c r="E7899" s="4">
        <f t="shared" si="30"/>
        <v>44004</v>
      </c>
    </row>
    <row r="7900" spans="3:5" ht="13" x14ac:dyDescent="0.15">
      <c r="C7900" s="1" t="str">
        <f ca="1">IFERROR(INDIRECT(ADDRESS(MATCH(A7900,'contribution par jour-semaine'!A:A,0),MATCH(B7900,'contribution par jour-semaine'!$1:$1,0),4,1,"contribution par jour-semaine")),"")</f>
        <v/>
      </c>
      <c r="D7900" s="4" t="str">
        <f>VLOOKUP(A7900,predictions!A:B,2,FALSE)</f>
        <v>22/06/2020</v>
      </c>
      <c r="E7900" s="4">
        <f t="shared" si="30"/>
        <v>44004</v>
      </c>
    </row>
    <row r="7901" spans="3:5" ht="13" x14ac:dyDescent="0.15">
      <c r="C7901" s="1" t="str">
        <f ca="1">IFERROR(INDIRECT(ADDRESS(MATCH(A7901,'contribution par jour-semaine'!A:A,0),MATCH(B7901,'contribution par jour-semaine'!$1:$1,0),4,1,"contribution par jour-semaine")),"")</f>
        <v/>
      </c>
      <c r="D7901" s="4" t="str">
        <f>VLOOKUP(A7901,predictions!A:B,2,FALSE)</f>
        <v>22/06/2020</v>
      </c>
      <c r="E7901" s="4">
        <f t="shared" si="30"/>
        <v>44004</v>
      </c>
    </row>
    <row r="7902" spans="3:5" ht="13" x14ac:dyDescent="0.15">
      <c r="C7902" s="1" t="str">
        <f ca="1">IFERROR(INDIRECT(ADDRESS(MATCH(A7902,'contribution par jour-semaine'!A:A,0),MATCH(B7902,'contribution par jour-semaine'!$1:$1,0),4,1,"contribution par jour-semaine")),"")</f>
        <v/>
      </c>
      <c r="D7902" s="4" t="str">
        <f>VLOOKUP(A7902,predictions!A:B,2,FALSE)</f>
        <v>22/06/2020</v>
      </c>
      <c r="E7902" s="4">
        <f t="shared" si="30"/>
        <v>44004</v>
      </c>
    </row>
    <row r="7903" spans="3:5" ht="13" x14ac:dyDescent="0.15">
      <c r="C7903" s="1" t="str">
        <f ca="1">IFERROR(INDIRECT(ADDRESS(MATCH(A7903,'contribution par jour-semaine'!A:A,0),MATCH(B7903,'contribution par jour-semaine'!$1:$1,0),4,1,"contribution par jour-semaine")),"")</f>
        <v/>
      </c>
      <c r="D7903" s="4" t="str">
        <f>VLOOKUP(A7903,predictions!A:B,2,FALSE)</f>
        <v>22/06/2020</v>
      </c>
      <c r="E7903" s="4">
        <f t="shared" si="30"/>
        <v>44004</v>
      </c>
    </row>
    <row r="7904" spans="3:5" ht="13" x14ac:dyDescent="0.15">
      <c r="C7904" s="1" t="str">
        <f ca="1">IFERROR(INDIRECT(ADDRESS(MATCH(A7904,'contribution par jour-semaine'!A:A,0),MATCH(B7904,'contribution par jour-semaine'!$1:$1,0),4,1,"contribution par jour-semaine")),"")</f>
        <v/>
      </c>
      <c r="D7904" s="4" t="str">
        <f>VLOOKUP(A7904,predictions!A:B,2,FALSE)</f>
        <v>22/06/2020</v>
      </c>
      <c r="E7904" s="4">
        <f t="shared" si="30"/>
        <v>44004</v>
      </c>
    </row>
    <row r="7905" spans="3:5" ht="13" x14ac:dyDescent="0.15">
      <c r="C7905" s="1" t="str">
        <f ca="1">IFERROR(INDIRECT(ADDRESS(MATCH(A7905,'contribution par jour-semaine'!A:A,0),MATCH(B7905,'contribution par jour-semaine'!$1:$1,0),4,1,"contribution par jour-semaine")),"")</f>
        <v/>
      </c>
      <c r="D7905" s="4" t="str">
        <f>VLOOKUP(A7905,predictions!A:B,2,FALSE)</f>
        <v>22/06/2020</v>
      </c>
      <c r="E7905" s="4">
        <f t="shared" si="30"/>
        <v>44004</v>
      </c>
    </row>
    <row r="7906" spans="3:5" ht="13" x14ac:dyDescent="0.15">
      <c r="C7906" s="1" t="str">
        <f ca="1">IFERROR(INDIRECT(ADDRESS(MATCH(A7906,'contribution par jour-semaine'!A:A,0),MATCH(B7906,'contribution par jour-semaine'!$1:$1,0),4,1,"contribution par jour-semaine")),"")</f>
        <v/>
      </c>
      <c r="D7906" s="4" t="str">
        <f>VLOOKUP(A7906,predictions!A:B,2,FALSE)</f>
        <v>22/06/2020</v>
      </c>
      <c r="E7906" s="4">
        <f t="shared" si="30"/>
        <v>44004</v>
      </c>
    </row>
    <row r="7907" spans="3:5" ht="13" x14ac:dyDescent="0.15">
      <c r="C7907" s="1" t="str">
        <f ca="1">IFERROR(INDIRECT(ADDRESS(MATCH(A7907,'contribution par jour-semaine'!A:A,0),MATCH(B7907,'contribution par jour-semaine'!$1:$1,0),4,1,"contribution par jour-semaine")),"")</f>
        <v/>
      </c>
      <c r="D7907" s="4" t="str">
        <f>VLOOKUP(A7907,predictions!A:B,2,FALSE)</f>
        <v>22/06/2020</v>
      </c>
      <c r="E7907" s="4">
        <f t="shared" ref="E7907:E8161" si="31">DATE(RIGHT(D7907,4),MID(D7907,4,2),LEFT(D7907,2))</f>
        <v>44004</v>
      </c>
    </row>
    <row r="7908" spans="3:5" ht="13" x14ac:dyDescent="0.15">
      <c r="C7908" s="1" t="str">
        <f ca="1">IFERROR(INDIRECT(ADDRESS(MATCH(A7908,'contribution par jour-semaine'!A:A,0),MATCH(B7908,'contribution par jour-semaine'!$1:$1,0),4,1,"contribution par jour-semaine")),"")</f>
        <v/>
      </c>
      <c r="D7908" s="4" t="str">
        <f>VLOOKUP(A7908,predictions!A:B,2,FALSE)</f>
        <v>22/06/2020</v>
      </c>
      <c r="E7908" s="4">
        <f t="shared" si="31"/>
        <v>44004</v>
      </c>
    </row>
    <row r="7909" spans="3:5" ht="13" x14ac:dyDescent="0.15">
      <c r="C7909" s="1" t="str">
        <f ca="1">IFERROR(INDIRECT(ADDRESS(MATCH(A7909,'contribution par jour-semaine'!A:A,0),MATCH(B7909,'contribution par jour-semaine'!$1:$1,0),4,1,"contribution par jour-semaine")),"")</f>
        <v/>
      </c>
      <c r="D7909" s="4" t="str">
        <f>VLOOKUP(A7909,predictions!A:B,2,FALSE)</f>
        <v>22/06/2020</v>
      </c>
      <c r="E7909" s="4">
        <f t="shared" si="31"/>
        <v>44004</v>
      </c>
    </row>
    <row r="7910" spans="3:5" ht="13" x14ac:dyDescent="0.15">
      <c r="C7910" s="1" t="str">
        <f ca="1">IFERROR(INDIRECT(ADDRESS(MATCH(A7910,'contribution par jour-semaine'!A:A,0),MATCH(B7910,'contribution par jour-semaine'!$1:$1,0),4,1,"contribution par jour-semaine")),"")</f>
        <v/>
      </c>
      <c r="D7910" s="4" t="str">
        <f>VLOOKUP(A7910,predictions!A:B,2,FALSE)</f>
        <v>22/06/2020</v>
      </c>
      <c r="E7910" s="4">
        <f t="shared" si="31"/>
        <v>44004</v>
      </c>
    </row>
    <row r="7911" spans="3:5" ht="13" x14ac:dyDescent="0.15">
      <c r="C7911" s="1" t="str">
        <f ca="1">IFERROR(INDIRECT(ADDRESS(MATCH(A7911,'contribution par jour-semaine'!A:A,0),MATCH(B7911,'contribution par jour-semaine'!$1:$1,0),4,1,"contribution par jour-semaine")),"")</f>
        <v/>
      </c>
      <c r="D7911" s="4" t="str">
        <f>VLOOKUP(A7911,predictions!A:B,2,FALSE)</f>
        <v>22/06/2020</v>
      </c>
      <c r="E7911" s="4">
        <f t="shared" si="31"/>
        <v>44004</v>
      </c>
    </row>
    <row r="7912" spans="3:5" ht="13" x14ac:dyDescent="0.15">
      <c r="C7912" s="1" t="str">
        <f ca="1">IFERROR(INDIRECT(ADDRESS(MATCH(A7912,'contribution par jour-semaine'!A:A,0),MATCH(B7912,'contribution par jour-semaine'!$1:$1,0),4,1,"contribution par jour-semaine")),"")</f>
        <v/>
      </c>
      <c r="D7912" s="4" t="str">
        <f>VLOOKUP(A7912,predictions!A:B,2,FALSE)</f>
        <v>22/06/2020</v>
      </c>
      <c r="E7912" s="4">
        <f t="shared" si="31"/>
        <v>44004</v>
      </c>
    </row>
    <row r="7913" spans="3:5" ht="13" x14ac:dyDescent="0.15">
      <c r="C7913" s="1" t="str">
        <f ca="1">IFERROR(INDIRECT(ADDRESS(MATCH(A7913,'contribution par jour-semaine'!A:A,0),MATCH(B7913,'contribution par jour-semaine'!$1:$1,0),4,1,"contribution par jour-semaine")),"")</f>
        <v/>
      </c>
      <c r="D7913" s="4" t="str">
        <f>VLOOKUP(A7913,predictions!A:B,2,FALSE)</f>
        <v>22/06/2020</v>
      </c>
      <c r="E7913" s="4">
        <f t="shared" si="31"/>
        <v>44004</v>
      </c>
    </row>
    <row r="7914" spans="3:5" ht="13" x14ac:dyDescent="0.15">
      <c r="C7914" s="1" t="str">
        <f ca="1">IFERROR(INDIRECT(ADDRESS(MATCH(A7914,'contribution par jour-semaine'!A:A,0),MATCH(B7914,'contribution par jour-semaine'!$1:$1,0),4,1,"contribution par jour-semaine")),"")</f>
        <v/>
      </c>
      <c r="D7914" s="4" t="str">
        <f>VLOOKUP(A7914,predictions!A:B,2,FALSE)</f>
        <v>22/06/2020</v>
      </c>
      <c r="E7914" s="4">
        <f t="shared" si="31"/>
        <v>44004</v>
      </c>
    </row>
    <row r="7915" spans="3:5" ht="13" x14ac:dyDescent="0.15">
      <c r="C7915" s="1" t="str">
        <f ca="1">IFERROR(INDIRECT(ADDRESS(MATCH(A7915,'contribution par jour-semaine'!A:A,0),MATCH(B7915,'contribution par jour-semaine'!$1:$1,0),4,1,"contribution par jour-semaine")),"")</f>
        <v/>
      </c>
      <c r="D7915" s="4" t="str">
        <f>VLOOKUP(A7915,predictions!A:B,2,FALSE)</f>
        <v>22/06/2020</v>
      </c>
      <c r="E7915" s="4">
        <f t="shared" si="31"/>
        <v>44004</v>
      </c>
    </row>
    <row r="7916" spans="3:5" ht="13" x14ac:dyDescent="0.15">
      <c r="C7916" s="1" t="str">
        <f ca="1">IFERROR(INDIRECT(ADDRESS(MATCH(A7916,'contribution par jour-semaine'!A:A,0),MATCH(B7916,'contribution par jour-semaine'!$1:$1,0),4,1,"contribution par jour-semaine")),"")</f>
        <v/>
      </c>
      <c r="D7916" s="4" t="str">
        <f>VLOOKUP(A7916,predictions!A:B,2,FALSE)</f>
        <v>22/06/2020</v>
      </c>
      <c r="E7916" s="4">
        <f t="shared" si="31"/>
        <v>44004</v>
      </c>
    </row>
    <row r="7917" spans="3:5" ht="13" x14ac:dyDescent="0.15">
      <c r="C7917" s="1" t="str">
        <f ca="1">IFERROR(INDIRECT(ADDRESS(MATCH(A7917,'contribution par jour-semaine'!A:A,0),MATCH(B7917,'contribution par jour-semaine'!$1:$1,0),4,1,"contribution par jour-semaine")),"")</f>
        <v/>
      </c>
      <c r="D7917" s="4" t="str">
        <f>VLOOKUP(A7917,predictions!A:B,2,FALSE)</f>
        <v>22/06/2020</v>
      </c>
      <c r="E7917" s="4">
        <f t="shared" si="31"/>
        <v>44004</v>
      </c>
    </row>
    <row r="7918" spans="3:5" ht="13" x14ac:dyDescent="0.15">
      <c r="C7918" s="1" t="str">
        <f ca="1">IFERROR(INDIRECT(ADDRESS(MATCH(A7918,'contribution par jour-semaine'!A:A,0),MATCH(B7918,'contribution par jour-semaine'!$1:$1,0),4,1,"contribution par jour-semaine")),"")</f>
        <v/>
      </c>
      <c r="D7918" s="4" t="str">
        <f>VLOOKUP(A7918,predictions!A:B,2,FALSE)</f>
        <v>22/06/2020</v>
      </c>
      <c r="E7918" s="4">
        <f t="shared" si="31"/>
        <v>44004</v>
      </c>
    </row>
    <row r="7919" spans="3:5" ht="13" x14ac:dyDescent="0.15">
      <c r="C7919" s="1" t="str">
        <f ca="1">IFERROR(INDIRECT(ADDRESS(MATCH(A7919,'contribution par jour-semaine'!A:A,0),MATCH(B7919,'contribution par jour-semaine'!$1:$1,0),4,1,"contribution par jour-semaine")),"")</f>
        <v/>
      </c>
      <c r="D7919" s="4" t="str">
        <f>VLOOKUP(A7919,predictions!A:B,2,FALSE)</f>
        <v>22/06/2020</v>
      </c>
      <c r="E7919" s="4">
        <f t="shared" si="31"/>
        <v>44004</v>
      </c>
    </row>
    <row r="7920" spans="3:5" ht="13" x14ac:dyDescent="0.15">
      <c r="C7920" s="1" t="str">
        <f ca="1">IFERROR(INDIRECT(ADDRESS(MATCH(A7920,'contribution par jour-semaine'!A:A,0),MATCH(B7920,'contribution par jour-semaine'!$1:$1,0),4,1,"contribution par jour-semaine")),"")</f>
        <v/>
      </c>
      <c r="D7920" s="4" t="str">
        <f>VLOOKUP(A7920,predictions!A:B,2,FALSE)</f>
        <v>22/06/2020</v>
      </c>
      <c r="E7920" s="4">
        <f t="shared" si="31"/>
        <v>44004</v>
      </c>
    </row>
    <row r="7921" spans="3:5" ht="13" x14ac:dyDescent="0.15">
      <c r="C7921" s="1" t="str">
        <f ca="1">IFERROR(INDIRECT(ADDRESS(MATCH(A7921,'contribution par jour-semaine'!A:A,0),MATCH(B7921,'contribution par jour-semaine'!$1:$1,0),4,1,"contribution par jour-semaine")),"")</f>
        <v/>
      </c>
      <c r="D7921" s="4" t="str">
        <f>VLOOKUP(A7921,predictions!A:B,2,FALSE)</f>
        <v>22/06/2020</v>
      </c>
      <c r="E7921" s="4">
        <f t="shared" si="31"/>
        <v>44004</v>
      </c>
    </row>
    <row r="7922" spans="3:5" ht="13" x14ac:dyDescent="0.15">
      <c r="C7922" s="1" t="str">
        <f ca="1">IFERROR(INDIRECT(ADDRESS(MATCH(A7922,'contribution par jour-semaine'!A:A,0),MATCH(B7922,'contribution par jour-semaine'!$1:$1,0),4,1,"contribution par jour-semaine")),"")</f>
        <v/>
      </c>
      <c r="D7922" s="4" t="str">
        <f>VLOOKUP(A7922,predictions!A:B,2,FALSE)</f>
        <v>22/06/2020</v>
      </c>
      <c r="E7922" s="4">
        <f t="shared" si="31"/>
        <v>44004</v>
      </c>
    </row>
    <row r="7923" spans="3:5" ht="13" x14ac:dyDescent="0.15">
      <c r="C7923" s="1" t="str">
        <f ca="1">IFERROR(INDIRECT(ADDRESS(MATCH(A7923,'contribution par jour-semaine'!A:A,0),MATCH(B7923,'contribution par jour-semaine'!$1:$1,0),4,1,"contribution par jour-semaine")),"")</f>
        <v/>
      </c>
      <c r="D7923" s="4" t="str">
        <f>VLOOKUP(A7923,predictions!A:B,2,FALSE)</f>
        <v>22/06/2020</v>
      </c>
      <c r="E7923" s="4">
        <f t="shared" si="31"/>
        <v>44004</v>
      </c>
    </row>
    <row r="7924" spans="3:5" ht="13" x14ac:dyDescent="0.15">
      <c r="C7924" s="1" t="str">
        <f ca="1">IFERROR(INDIRECT(ADDRESS(MATCH(A7924,'contribution par jour-semaine'!A:A,0),MATCH(B7924,'contribution par jour-semaine'!$1:$1,0),4,1,"contribution par jour-semaine")),"")</f>
        <v/>
      </c>
      <c r="D7924" s="4" t="str">
        <f>VLOOKUP(A7924,predictions!A:B,2,FALSE)</f>
        <v>22/06/2020</v>
      </c>
      <c r="E7924" s="4">
        <f t="shared" si="31"/>
        <v>44004</v>
      </c>
    </row>
    <row r="7925" spans="3:5" ht="13" x14ac:dyDescent="0.15">
      <c r="C7925" s="1" t="str">
        <f ca="1">IFERROR(INDIRECT(ADDRESS(MATCH(A7925,'contribution par jour-semaine'!A:A,0),MATCH(B7925,'contribution par jour-semaine'!$1:$1,0),4,1,"contribution par jour-semaine")),"")</f>
        <v/>
      </c>
      <c r="D7925" s="4" t="str">
        <f>VLOOKUP(A7925,predictions!A:B,2,FALSE)</f>
        <v>22/06/2020</v>
      </c>
      <c r="E7925" s="4">
        <f t="shared" si="31"/>
        <v>44004</v>
      </c>
    </row>
    <row r="7926" spans="3:5" ht="13" x14ac:dyDescent="0.15">
      <c r="C7926" s="1" t="str">
        <f ca="1">IFERROR(INDIRECT(ADDRESS(MATCH(A7926,'contribution par jour-semaine'!A:A,0),MATCH(B7926,'contribution par jour-semaine'!$1:$1,0),4,1,"contribution par jour-semaine")),"")</f>
        <v/>
      </c>
      <c r="D7926" s="4" t="str">
        <f>VLOOKUP(A7926,predictions!A:B,2,FALSE)</f>
        <v>22/06/2020</v>
      </c>
      <c r="E7926" s="4">
        <f t="shared" si="31"/>
        <v>44004</v>
      </c>
    </row>
    <row r="7927" spans="3:5" ht="13" x14ac:dyDescent="0.15">
      <c r="C7927" s="1" t="str">
        <f ca="1">IFERROR(INDIRECT(ADDRESS(MATCH(A7927,'contribution par jour-semaine'!A:A,0),MATCH(B7927,'contribution par jour-semaine'!$1:$1,0),4,1,"contribution par jour-semaine")),"")</f>
        <v/>
      </c>
      <c r="D7927" s="4" t="str">
        <f>VLOOKUP(A7927,predictions!A:B,2,FALSE)</f>
        <v>22/06/2020</v>
      </c>
      <c r="E7927" s="4">
        <f t="shared" si="31"/>
        <v>44004</v>
      </c>
    </row>
    <row r="7928" spans="3:5" ht="13" x14ac:dyDescent="0.15">
      <c r="C7928" s="1" t="str">
        <f ca="1">IFERROR(INDIRECT(ADDRESS(MATCH(A7928,'contribution par jour-semaine'!A:A,0),MATCH(B7928,'contribution par jour-semaine'!$1:$1,0),4,1,"contribution par jour-semaine")),"")</f>
        <v/>
      </c>
      <c r="D7928" s="4" t="str">
        <f>VLOOKUP(A7928,predictions!A:B,2,FALSE)</f>
        <v>22/06/2020</v>
      </c>
      <c r="E7928" s="4">
        <f t="shared" si="31"/>
        <v>44004</v>
      </c>
    </row>
    <row r="7929" spans="3:5" ht="13" x14ac:dyDescent="0.15">
      <c r="C7929" s="1" t="str">
        <f ca="1">IFERROR(INDIRECT(ADDRESS(MATCH(A7929,'contribution par jour-semaine'!A:A,0),MATCH(B7929,'contribution par jour-semaine'!$1:$1,0),4,1,"contribution par jour-semaine")),"")</f>
        <v/>
      </c>
      <c r="D7929" s="4" t="str">
        <f>VLOOKUP(A7929,predictions!A:B,2,FALSE)</f>
        <v>22/06/2020</v>
      </c>
      <c r="E7929" s="4">
        <f t="shared" si="31"/>
        <v>44004</v>
      </c>
    </row>
    <row r="7930" spans="3:5" ht="13" x14ac:dyDescent="0.15">
      <c r="C7930" s="1" t="str">
        <f ca="1">IFERROR(INDIRECT(ADDRESS(MATCH(A7930,'contribution par jour-semaine'!A:A,0),MATCH(B7930,'contribution par jour-semaine'!$1:$1,0),4,1,"contribution par jour-semaine")),"")</f>
        <v/>
      </c>
      <c r="D7930" s="4" t="str">
        <f>VLOOKUP(A7930,predictions!A:B,2,FALSE)</f>
        <v>22/06/2020</v>
      </c>
      <c r="E7930" s="4">
        <f t="shared" si="31"/>
        <v>44004</v>
      </c>
    </row>
    <row r="7931" spans="3:5" ht="13" x14ac:dyDescent="0.15">
      <c r="C7931" s="1" t="str">
        <f ca="1">IFERROR(INDIRECT(ADDRESS(MATCH(A7931,'contribution par jour-semaine'!A:A,0),MATCH(B7931,'contribution par jour-semaine'!$1:$1,0),4,1,"contribution par jour-semaine")),"")</f>
        <v/>
      </c>
      <c r="D7931" s="4" t="str">
        <f>VLOOKUP(A7931,predictions!A:B,2,FALSE)</f>
        <v>22/06/2020</v>
      </c>
      <c r="E7931" s="4">
        <f t="shared" si="31"/>
        <v>44004</v>
      </c>
    </row>
    <row r="7932" spans="3:5" ht="13" x14ac:dyDescent="0.15">
      <c r="C7932" s="1" t="str">
        <f ca="1">IFERROR(INDIRECT(ADDRESS(MATCH(A7932,'contribution par jour-semaine'!A:A,0),MATCH(B7932,'contribution par jour-semaine'!$1:$1,0),4,1,"contribution par jour-semaine")),"")</f>
        <v/>
      </c>
      <c r="D7932" s="4" t="str">
        <f>VLOOKUP(A7932,predictions!A:B,2,FALSE)</f>
        <v>22/06/2020</v>
      </c>
      <c r="E7932" s="4">
        <f t="shared" si="31"/>
        <v>44004</v>
      </c>
    </row>
    <row r="7933" spans="3:5" ht="13" x14ac:dyDescent="0.15">
      <c r="C7933" s="1" t="str">
        <f ca="1">IFERROR(INDIRECT(ADDRESS(MATCH(A7933,'contribution par jour-semaine'!A:A,0),MATCH(B7933,'contribution par jour-semaine'!$1:$1,0),4,1,"contribution par jour-semaine")),"")</f>
        <v/>
      </c>
      <c r="D7933" s="4" t="str">
        <f>VLOOKUP(A7933,predictions!A:B,2,FALSE)</f>
        <v>22/06/2020</v>
      </c>
      <c r="E7933" s="4">
        <f t="shared" si="31"/>
        <v>44004</v>
      </c>
    </row>
    <row r="7934" spans="3:5" ht="13" x14ac:dyDescent="0.15">
      <c r="C7934" s="1" t="str">
        <f ca="1">IFERROR(INDIRECT(ADDRESS(MATCH(A7934,'contribution par jour-semaine'!A:A,0),MATCH(B7934,'contribution par jour-semaine'!$1:$1,0),4,1,"contribution par jour-semaine")),"")</f>
        <v/>
      </c>
      <c r="D7934" s="4" t="str">
        <f>VLOOKUP(A7934,predictions!A:B,2,FALSE)</f>
        <v>22/06/2020</v>
      </c>
      <c r="E7934" s="4">
        <f t="shared" si="31"/>
        <v>44004</v>
      </c>
    </row>
    <row r="7935" spans="3:5" ht="13" x14ac:dyDescent="0.15">
      <c r="C7935" s="1" t="str">
        <f ca="1">IFERROR(INDIRECT(ADDRESS(MATCH(A7935,'contribution par jour-semaine'!A:A,0),MATCH(B7935,'contribution par jour-semaine'!$1:$1,0),4,1,"contribution par jour-semaine")),"")</f>
        <v/>
      </c>
      <c r="D7935" s="4" t="str">
        <f>VLOOKUP(A7935,predictions!A:B,2,FALSE)</f>
        <v>22/06/2020</v>
      </c>
      <c r="E7935" s="4">
        <f t="shared" si="31"/>
        <v>44004</v>
      </c>
    </row>
    <row r="7936" spans="3:5" ht="13" x14ac:dyDescent="0.15">
      <c r="C7936" s="1" t="str">
        <f ca="1">IFERROR(INDIRECT(ADDRESS(MATCH(A7936,'contribution par jour-semaine'!A:A,0),MATCH(B7936,'contribution par jour-semaine'!$1:$1,0),4,1,"contribution par jour-semaine")),"")</f>
        <v/>
      </c>
      <c r="D7936" s="4" t="str">
        <f>VLOOKUP(A7936,predictions!A:B,2,FALSE)</f>
        <v>22/06/2020</v>
      </c>
      <c r="E7936" s="4">
        <f t="shared" si="31"/>
        <v>44004</v>
      </c>
    </row>
    <row r="7937" spans="3:5" ht="13" x14ac:dyDescent="0.15">
      <c r="C7937" s="1" t="str">
        <f ca="1">IFERROR(INDIRECT(ADDRESS(MATCH(A7937,'contribution par jour-semaine'!A:A,0),MATCH(B7937,'contribution par jour-semaine'!$1:$1,0),4,1,"contribution par jour-semaine")),"")</f>
        <v/>
      </c>
      <c r="D7937" s="4" t="str">
        <f>VLOOKUP(A7937,predictions!A:B,2,FALSE)</f>
        <v>22/06/2020</v>
      </c>
      <c r="E7937" s="4">
        <f t="shared" si="31"/>
        <v>44004</v>
      </c>
    </row>
    <row r="7938" spans="3:5" ht="13" x14ac:dyDescent="0.15">
      <c r="C7938" s="1" t="str">
        <f ca="1">IFERROR(INDIRECT(ADDRESS(MATCH(A7938,'contribution par jour-semaine'!A:A,0),MATCH(B7938,'contribution par jour-semaine'!$1:$1,0),4,1,"contribution par jour-semaine")),"")</f>
        <v/>
      </c>
      <c r="D7938" s="4" t="str">
        <f>VLOOKUP(A7938,predictions!A:B,2,FALSE)</f>
        <v>22/06/2020</v>
      </c>
      <c r="E7938" s="4">
        <f t="shared" si="31"/>
        <v>44004</v>
      </c>
    </row>
    <row r="7939" spans="3:5" ht="13" x14ac:dyDescent="0.15">
      <c r="C7939" s="1" t="str">
        <f ca="1">IFERROR(INDIRECT(ADDRESS(MATCH(A7939,'contribution par jour-semaine'!A:A,0),MATCH(B7939,'contribution par jour-semaine'!$1:$1,0),4,1,"contribution par jour-semaine")),"")</f>
        <v/>
      </c>
      <c r="D7939" s="4" t="str">
        <f>VLOOKUP(A7939,predictions!A:B,2,FALSE)</f>
        <v>22/06/2020</v>
      </c>
      <c r="E7939" s="4">
        <f t="shared" si="31"/>
        <v>44004</v>
      </c>
    </row>
    <row r="7940" spans="3:5" ht="13" x14ac:dyDescent="0.15">
      <c r="C7940" s="1" t="str">
        <f ca="1">IFERROR(INDIRECT(ADDRESS(MATCH(A7940,'contribution par jour-semaine'!A:A,0),MATCH(B7940,'contribution par jour-semaine'!$1:$1,0),4,1,"contribution par jour-semaine")),"")</f>
        <v/>
      </c>
      <c r="D7940" s="4" t="str">
        <f>VLOOKUP(A7940,predictions!A:B,2,FALSE)</f>
        <v>22/06/2020</v>
      </c>
      <c r="E7940" s="4">
        <f t="shared" si="31"/>
        <v>44004</v>
      </c>
    </row>
    <row r="7941" spans="3:5" ht="13" x14ac:dyDescent="0.15">
      <c r="C7941" s="1" t="str">
        <f ca="1">IFERROR(INDIRECT(ADDRESS(MATCH(A7941,'contribution par jour-semaine'!A:A,0),MATCH(B7941,'contribution par jour-semaine'!$1:$1,0),4,1,"contribution par jour-semaine")),"")</f>
        <v/>
      </c>
      <c r="D7941" s="4" t="str">
        <f>VLOOKUP(A7941,predictions!A:B,2,FALSE)</f>
        <v>22/06/2020</v>
      </c>
      <c r="E7941" s="4">
        <f t="shared" si="31"/>
        <v>44004</v>
      </c>
    </row>
    <row r="7942" spans="3:5" ht="13" x14ac:dyDescent="0.15">
      <c r="C7942" s="1" t="str">
        <f ca="1">IFERROR(INDIRECT(ADDRESS(MATCH(A7942,'contribution par jour-semaine'!A:A,0),MATCH(B7942,'contribution par jour-semaine'!$1:$1,0),4,1,"contribution par jour-semaine")),"")</f>
        <v/>
      </c>
      <c r="D7942" s="4" t="str">
        <f>VLOOKUP(A7942,predictions!A:B,2,FALSE)</f>
        <v>22/06/2020</v>
      </c>
      <c r="E7942" s="4">
        <f t="shared" si="31"/>
        <v>44004</v>
      </c>
    </row>
    <row r="7943" spans="3:5" ht="13" x14ac:dyDescent="0.15">
      <c r="C7943" s="1" t="str">
        <f ca="1">IFERROR(INDIRECT(ADDRESS(MATCH(A7943,'contribution par jour-semaine'!A:A,0),MATCH(B7943,'contribution par jour-semaine'!$1:$1,0),4,1,"contribution par jour-semaine")),"")</f>
        <v/>
      </c>
      <c r="D7943" s="4" t="str">
        <f>VLOOKUP(A7943,predictions!A:B,2,FALSE)</f>
        <v>22/06/2020</v>
      </c>
      <c r="E7943" s="4">
        <f t="shared" si="31"/>
        <v>44004</v>
      </c>
    </row>
    <row r="7944" spans="3:5" ht="13" x14ac:dyDescent="0.15">
      <c r="C7944" s="1" t="str">
        <f ca="1">IFERROR(INDIRECT(ADDRESS(MATCH(A7944,'contribution par jour-semaine'!A:A,0),MATCH(B7944,'contribution par jour-semaine'!$1:$1,0),4,1,"contribution par jour-semaine")),"")</f>
        <v/>
      </c>
      <c r="D7944" s="4" t="str">
        <f>VLOOKUP(A7944,predictions!A:B,2,FALSE)</f>
        <v>22/06/2020</v>
      </c>
      <c r="E7944" s="4">
        <f t="shared" si="31"/>
        <v>44004</v>
      </c>
    </row>
    <row r="7945" spans="3:5" ht="13" x14ac:dyDescent="0.15">
      <c r="C7945" s="1" t="str">
        <f ca="1">IFERROR(INDIRECT(ADDRESS(MATCH(A7945,'contribution par jour-semaine'!A:A,0),MATCH(B7945,'contribution par jour-semaine'!$1:$1,0),4,1,"contribution par jour-semaine")),"")</f>
        <v/>
      </c>
      <c r="D7945" s="4" t="str">
        <f>VLOOKUP(A7945,predictions!A:B,2,FALSE)</f>
        <v>22/06/2020</v>
      </c>
      <c r="E7945" s="4">
        <f t="shared" si="31"/>
        <v>44004</v>
      </c>
    </row>
    <row r="7946" spans="3:5" ht="13" x14ac:dyDescent="0.15">
      <c r="C7946" s="1" t="str">
        <f ca="1">IFERROR(INDIRECT(ADDRESS(MATCH(A7946,'contribution par jour-semaine'!A:A,0),MATCH(B7946,'contribution par jour-semaine'!$1:$1,0),4,1,"contribution par jour-semaine")),"")</f>
        <v/>
      </c>
      <c r="D7946" s="4" t="str">
        <f>VLOOKUP(A7946,predictions!A:B,2,FALSE)</f>
        <v>22/06/2020</v>
      </c>
      <c r="E7946" s="4">
        <f t="shared" si="31"/>
        <v>44004</v>
      </c>
    </row>
    <row r="7947" spans="3:5" ht="13" x14ac:dyDescent="0.15">
      <c r="C7947" s="1" t="str">
        <f ca="1">IFERROR(INDIRECT(ADDRESS(MATCH(A7947,'contribution par jour-semaine'!A:A,0),MATCH(B7947,'contribution par jour-semaine'!$1:$1,0),4,1,"contribution par jour-semaine")),"")</f>
        <v/>
      </c>
      <c r="D7947" s="4" t="str">
        <f>VLOOKUP(A7947,predictions!A:B,2,FALSE)</f>
        <v>22/06/2020</v>
      </c>
      <c r="E7947" s="4">
        <f t="shared" si="31"/>
        <v>44004</v>
      </c>
    </row>
    <row r="7948" spans="3:5" ht="13" x14ac:dyDescent="0.15">
      <c r="C7948" s="1" t="str">
        <f ca="1">IFERROR(INDIRECT(ADDRESS(MATCH(A7948,'contribution par jour-semaine'!A:A,0),MATCH(B7948,'contribution par jour-semaine'!$1:$1,0),4,1,"contribution par jour-semaine")),"")</f>
        <v/>
      </c>
      <c r="D7948" s="4" t="str">
        <f>VLOOKUP(A7948,predictions!A:B,2,FALSE)</f>
        <v>22/06/2020</v>
      </c>
      <c r="E7948" s="4">
        <f t="shared" si="31"/>
        <v>44004</v>
      </c>
    </row>
    <row r="7949" spans="3:5" ht="13" x14ac:dyDescent="0.15">
      <c r="C7949" s="1" t="str">
        <f ca="1">IFERROR(INDIRECT(ADDRESS(MATCH(A7949,'contribution par jour-semaine'!A:A,0),MATCH(B7949,'contribution par jour-semaine'!$1:$1,0),4,1,"contribution par jour-semaine")),"")</f>
        <v/>
      </c>
      <c r="D7949" s="4" t="str">
        <f>VLOOKUP(A7949,predictions!A:B,2,FALSE)</f>
        <v>22/06/2020</v>
      </c>
      <c r="E7949" s="4">
        <f t="shared" si="31"/>
        <v>44004</v>
      </c>
    </row>
    <row r="7950" spans="3:5" ht="13" x14ac:dyDescent="0.15">
      <c r="C7950" s="1" t="str">
        <f ca="1">IFERROR(INDIRECT(ADDRESS(MATCH(A7950,'contribution par jour-semaine'!A:A,0),MATCH(B7950,'contribution par jour-semaine'!$1:$1,0),4,1,"contribution par jour-semaine")),"")</f>
        <v/>
      </c>
      <c r="D7950" s="4" t="str">
        <f>VLOOKUP(A7950,predictions!A:B,2,FALSE)</f>
        <v>22/06/2020</v>
      </c>
      <c r="E7950" s="4">
        <f t="shared" si="31"/>
        <v>44004</v>
      </c>
    </row>
    <row r="7951" spans="3:5" ht="13" x14ac:dyDescent="0.15">
      <c r="C7951" s="1" t="str">
        <f ca="1">IFERROR(INDIRECT(ADDRESS(MATCH(A7951,'contribution par jour-semaine'!A:A,0),MATCH(B7951,'contribution par jour-semaine'!$1:$1,0),4,1,"contribution par jour-semaine")),"")</f>
        <v/>
      </c>
      <c r="D7951" s="4" t="str">
        <f>VLOOKUP(A7951,predictions!A:B,2,FALSE)</f>
        <v>22/06/2020</v>
      </c>
      <c r="E7951" s="4">
        <f t="shared" si="31"/>
        <v>44004</v>
      </c>
    </row>
    <row r="7952" spans="3:5" ht="13" x14ac:dyDescent="0.15">
      <c r="C7952" s="1" t="str">
        <f ca="1">IFERROR(INDIRECT(ADDRESS(MATCH(A7952,'contribution par jour-semaine'!A:A,0),MATCH(B7952,'contribution par jour-semaine'!$1:$1,0),4,1,"contribution par jour-semaine")),"")</f>
        <v/>
      </c>
      <c r="D7952" s="4" t="str">
        <f>VLOOKUP(A7952,predictions!A:B,2,FALSE)</f>
        <v>22/06/2020</v>
      </c>
      <c r="E7952" s="4">
        <f t="shared" si="31"/>
        <v>44004</v>
      </c>
    </row>
    <row r="7953" spans="3:5" ht="13" x14ac:dyDescent="0.15">
      <c r="C7953" s="1" t="str">
        <f ca="1">IFERROR(INDIRECT(ADDRESS(MATCH(A7953,'contribution par jour-semaine'!A:A,0),MATCH(B7953,'contribution par jour-semaine'!$1:$1,0),4,1,"contribution par jour-semaine")),"")</f>
        <v/>
      </c>
      <c r="D7953" s="4" t="str">
        <f>VLOOKUP(A7953,predictions!A:B,2,FALSE)</f>
        <v>22/06/2020</v>
      </c>
      <c r="E7953" s="4">
        <f t="shared" si="31"/>
        <v>44004</v>
      </c>
    </row>
    <row r="7954" spans="3:5" ht="13" x14ac:dyDescent="0.15">
      <c r="C7954" s="1" t="str">
        <f ca="1">IFERROR(INDIRECT(ADDRESS(MATCH(A7954,'contribution par jour-semaine'!A:A,0),MATCH(B7954,'contribution par jour-semaine'!$1:$1,0),4,1,"contribution par jour-semaine")),"")</f>
        <v/>
      </c>
      <c r="D7954" s="4" t="str">
        <f>VLOOKUP(A7954,predictions!A:B,2,FALSE)</f>
        <v>22/06/2020</v>
      </c>
      <c r="E7954" s="4">
        <f t="shared" si="31"/>
        <v>44004</v>
      </c>
    </row>
    <row r="7955" spans="3:5" ht="13" x14ac:dyDescent="0.15">
      <c r="C7955" s="1" t="str">
        <f ca="1">IFERROR(INDIRECT(ADDRESS(MATCH(A7955,'contribution par jour-semaine'!A:A,0),MATCH(B7955,'contribution par jour-semaine'!$1:$1,0),4,1,"contribution par jour-semaine")),"")</f>
        <v/>
      </c>
      <c r="D7955" s="4" t="str">
        <f>VLOOKUP(A7955,predictions!A:B,2,FALSE)</f>
        <v>22/06/2020</v>
      </c>
      <c r="E7955" s="4">
        <f t="shared" si="31"/>
        <v>44004</v>
      </c>
    </row>
    <row r="7956" spans="3:5" ht="13" x14ac:dyDescent="0.15">
      <c r="C7956" s="1" t="str">
        <f ca="1">IFERROR(INDIRECT(ADDRESS(MATCH(A7956,'contribution par jour-semaine'!A:A,0),MATCH(B7956,'contribution par jour-semaine'!$1:$1,0),4,1,"contribution par jour-semaine")),"")</f>
        <v/>
      </c>
      <c r="D7956" s="4" t="str">
        <f>VLOOKUP(A7956,predictions!A:B,2,FALSE)</f>
        <v>22/06/2020</v>
      </c>
      <c r="E7956" s="4">
        <f t="shared" si="31"/>
        <v>44004</v>
      </c>
    </row>
    <row r="7957" spans="3:5" ht="13" x14ac:dyDescent="0.15">
      <c r="C7957" s="1" t="str">
        <f ca="1">IFERROR(INDIRECT(ADDRESS(MATCH(A7957,'contribution par jour-semaine'!A:A,0),MATCH(B7957,'contribution par jour-semaine'!$1:$1,0),4,1,"contribution par jour-semaine")),"")</f>
        <v/>
      </c>
      <c r="D7957" s="4" t="str">
        <f>VLOOKUP(A7957,predictions!A:B,2,FALSE)</f>
        <v>22/06/2020</v>
      </c>
      <c r="E7957" s="4">
        <f t="shared" si="31"/>
        <v>44004</v>
      </c>
    </row>
    <row r="7958" spans="3:5" ht="13" x14ac:dyDescent="0.15">
      <c r="C7958" s="1" t="str">
        <f ca="1">IFERROR(INDIRECT(ADDRESS(MATCH(A7958,'contribution par jour-semaine'!A:A,0),MATCH(B7958,'contribution par jour-semaine'!$1:$1,0),4,1,"contribution par jour-semaine")),"")</f>
        <v/>
      </c>
      <c r="D7958" s="4" t="str">
        <f>VLOOKUP(A7958,predictions!A:B,2,FALSE)</f>
        <v>22/06/2020</v>
      </c>
      <c r="E7958" s="4">
        <f t="shared" si="31"/>
        <v>44004</v>
      </c>
    </row>
    <row r="7959" spans="3:5" ht="13" x14ac:dyDescent="0.15">
      <c r="C7959" s="1" t="str">
        <f ca="1">IFERROR(INDIRECT(ADDRESS(MATCH(A7959,'contribution par jour-semaine'!A:A,0),MATCH(B7959,'contribution par jour-semaine'!$1:$1,0),4,1,"contribution par jour-semaine")),"")</f>
        <v/>
      </c>
      <c r="D7959" s="4" t="str">
        <f>VLOOKUP(A7959,predictions!A:B,2,FALSE)</f>
        <v>22/06/2020</v>
      </c>
      <c r="E7959" s="4">
        <f t="shared" si="31"/>
        <v>44004</v>
      </c>
    </row>
    <row r="7960" spans="3:5" ht="13" x14ac:dyDescent="0.15">
      <c r="C7960" s="1" t="str">
        <f ca="1">IFERROR(INDIRECT(ADDRESS(MATCH(A7960,'contribution par jour-semaine'!A:A,0),MATCH(B7960,'contribution par jour-semaine'!$1:$1,0),4,1,"contribution par jour-semaine")),"")</f>
        <v/>
      </c>
      <c r="D7960" s="4" t="str">
        <f>VLOOKUP(A7960,predictions!A:B,2,FALSE)</f>
        <v>22/06/2020</v>
      </c>
      <c r="E7960" s="4">
        <f t="shared" si="31"/>
        <v>44004</v>
      </c>
    </row>
    <row r="7961" spans="3:5" ht="13" x14ac:dyDescent="0.15">
      <c r="C7961" s="1" t="str">
        <f ca="1">IFERROR(INDIRECT(ADDRESS(MATCH(A7961,'contribution par jour-semaine'!A:A,0),MATCH(B7961,'contribution par jour-semaine'!$1:$1,0),4,1,"contribution par jour-semaine")),"")</f>
        <v/>
      </c>
      <c r="D7961" s="4" t="str">
        <f>VLOOKUP(A7961,predictions!A:B,2,FALSE)</f>
        <v>22/06/2020</v>
      </c>
      <c r="E7961" s="4">
        <f t="shared" si="31"/>
        <v>44004</v>
      </c>
    </row>
    <row r="7962" spans="3:5" ht="13" x14ac:dyDescent="0.15">
      <c r="C7962" s="1" t="str">
        <f ca="1">IFERROR(INDIRECT(ADDRESS(MATCH(A7962,'contribution par jour-semaine'!A:A,0),MATCH(B7962,'contribution par jour-semaine'!$1:$1,0),4,1,"contribution par jour-semaine")),"")</f>
        <v/>
      </c>
      <c r="D7962" s="4" t="str">
        <f>VLOOKUP(A7962,predictions!A:B,2,FALSE)</f>
        <v>22/06/2020</v>
      </c>
      <c r="E7962" s="4">
        <f t="shared" si="31"/>
        <v>44004</v>
      </c>
    </row>
    <row r="7963" spans="3:5" ht="13" x14ac:dyDescent="0.15">
      <c r="C7963" s="1" t="str">
        <f ca="1">IFERROR(INDIRECT(ADDRESS(MATCH(A7963,'contribution par jour-semaine'!A:A,0),MATCH(B7963,'contribution par jour-semaine'!$1:$1,0),4,1,"contribution par jour-semaine")),"")</f>
        <v/>
      </c>
      <c r="D7963" s="4" t="str">
        <f>VLOOKUP(A7963,predictions!A:B,2,FALSE)</f>
        <v>22/06/2020</v>
      </c>
      <c r="E7963" s="4">
        <f t="shared" si="31"/>
        <v>44004</v>
      </c>
    </row>
    <row r="7964" spans="3:5" ht="13" x14ac:dyDescent="0.15">
      <c r="C7964" s="1" t="str">
        <f ca="1">IFERROR(INDIRECT(ADDRESS(MATCH(A7964,'contribution par jour-semaine'!A:A,0),MATCH(B7964,'contribution par jour-semaine'!$1:$1,0),4,1,"contribution par jour-semaine")),"")</f>
        <v/>
      </c>
      <c r="D7964" s="4" t="str">
        <f>VLOOKUP(A7964,predictions!A:B,2,FALSE)</f>
        <v>22/06/2020</v>
      </c>
      <c r="E7964" s="4">
        <f t="shared" si="31"/>
        <v>44004</v>
      </c>
    </row>
    <row r="7965" spans="3:5" ht="13" x14ac:dyDescent="0.15">
      <c r="C7965" s="1" t="str">
        <f ca="1">IFERROR(INDIRECT(ADDRESS(MATCH(A7965,'contribution par jour-semaine'!A:A,0),MATCH(B7965,'contribution par jour-semaine'!$1:$1,0),4,1,"contribution par jour-semaine")),"")</f>
        <v/>
      </c>
      <c r="D7965" s="4" t="str">
        <f>VLOOKUP(A7965,predictions!A:B,2,FALSE)</f>
        <v>22/06/2020</v>
      </c>
      <c r="E7965" s="4">
        <f t="shared" si="31"/>
        <v>44004</v>
      </c>
    </row>
    <row r="7966" spans="3:5" ht="13" x14ac:dyDescent="0.15">
      <c r="C7966" s="1" t="str">
        <f ca="1">IFERROR(INDIRECT(ADDRESS(MATCH(A7966,'contribution par jour-semaine'!A:A,0),MATCH(B7966,'contribution par jour-semaine'!$1:$1,0),4,1,"contribution par jour-semaine")),"")</f>
        <v/>
      </c>
      <c r="D7966" s="4" t="str">
        <f>VLOOKUP(A7966,predictions!A:B,2,FALSE)</f>
        <v>22/06/2020</v>
      </c>
      <c r="E7966" s="4">
        <f t="shared" si="31"/>
        <v>44004</v>
      </c>
    </row>
    <row r="7967" spans="3:5" ht="13" x14ac:dyDescent="0.15">
      <c r="C7967" s="1" t="str">
        <f ca="1">IFERROR(INDIRECT(ADDRESS(MATCH(A7967,'contribution par jour-semaine'!A:A,0),MATCH(B7967,'contribution par jour-semaine'!$1:$1,0),4,1,"contribution par jour-semaine")),"")</f>
        <v/>
      </c>
      <c r="D7967" s="4" t="str">
        <f>VLOOKUP(A7967,predictions!A:B,2,FALSE)</f>
        <v>22/06/2020</v>
      </c>
      <c r="E7967" s="4">
        <f t="shared" si="31"/>
        <v>44004</v>
      </c>
    </row>
    <row r="7968" spans="3:5" ht="13" x14ac:dyDescent="0.15">
      <c r="C7968" s="1" t="str">
        <f ca="1">IFERROR(INDIRECT(ADDRESS(MATCH(A7968,'contribution par jour-semaine'!A:A,0),MATCH(B7968,'contribution par jour-semaine'!$1:$1,0),4,1,"contribution par jour-semaine")),"")</f>
        <v/>
      </c>
      <c r="D7968" s="4" t="str">
        <f>VLOOKUP(A7968,predictions!A:B,2,FALSE)</f>
        <v>22/06/2020</v>
      </c>
      <c r="E7968" s="4">
        <f t="shared" si="31"/>
        <v>44004</v>
      </c>
    </row>
    <row r="7969" spans="3:5" ht="13" x14ac:dyDescent="0.15">
      <c r="C7969" s="1" t="str">
        <f ca="1">IFERROR(INDIRECT(ADDRESS(MATCH(A7969,'contribution par jour-semaine'!A:A,0),MATCH(B7969,'contribution par jour-semaine'!$1:$1,0),4,1,"contribution par jour-semaine")),"")</f>
        <v/>
      </c>
      <c r="D7969" s="4" t="str">
        <f>VLOOKUP(A7969,predictions!A:B,2,FALSE)</f>
        <v>22/06/2020</v>
      </c>
      <c r="E7969" s="4">
        <f t="shared" si="31"/>
        <v>44004</v>
      </c>
    </row>
    <row r="7970" spans="3:5" ht="13" x14ac:dyDescent="0.15">
      <c r="C7970" s="1" t="str">
        <f ca="1">IFERROR(INDIRECT(ADDRESS(MATCH(A7970,'contribution par jour-semaine'!A:A,0),MATCH(B7970,'contribution par jour-semaine'!$1:$1,0),4,1,"contribution par jour-semaine")),"")</f>
        <v/>
      </c>
      <c r="D7970" s="4" t="str">
        <f>VLOOKUP(A7970,predictions!A:B,2,FALSE)</f>
        <v>22/06/2020</v>
      </c>
      <c r="E7970" s="4">
        <f t="shared" si="31"/>
        <v>44004</v>
      </c>
    </row>
    <row r="7971" spans="3:5" ht="13" x14ac:dyDescent="0.15">
      <c r="C7971" s="1" t="str">
        <f ca="1">IFERROR(INDIRECT(ADDRESS(MATCH(A7971,'contribution par jour-semaine'!A:A,0),MATCH(B7971,'contribution par jour-semaine'!$1:$1,0),4,1,"contribution par jour-semaine")),"")</f>
        <v/>
      </c>
      <c r="D7971" s="4" t="str">
        <f>VLOOKUP(A7971,predictions!A:B,2,FALSE)</f>
        <v>22/06/2020</v>
      </c>
      <c r="E7971" s="4">
        <f t="shared" si="31"/>
        <v>44004</v>
      </c>
    </row>
    <row r="7972" spans="3:5" ht="13" x14ac:dyDescent="0.15">
      <c r="C7972" s="1" t="str">
        <f ca="1">IFERROR(INDIRECT(ADDRESS(MATCH(A7972,'contribution par jour-semaine'!A:A,0),MATCH(B7972,'contribution par jour-semaine'!$1:$1,0),4,1,"contribution par jour-semaine")),"")</f>
        <v/>
      </c>
      <c r="D7972" s="4" t="str">
        <f>VLOOKUP(A7972,predictions!A:B,2,FALSE)</f>
        <v>22/06/2020</v>
      </c>
      <c r="E7972" s="4">
        <f t="shared" si="31"/>
        <v>44004</v>
      </c>
    </row>
    <row r="7973" spans="3:5" ht="13" x14ac:dyDescent="0.15">
      <c r="C7973" s="1" t="str">
        <f ca="1">IFERROR(INDIRECT(ADDRESS(MATCH(A7973,'contribution par jour-semaine'!A:A,0),MATCH(B7973,'contribution par jour-semaine'!$1:$1,0),4,1,"contribution par jour-semaine")),"")</f>
        <v/>
      </c>
      <c r="D7973" s="4" t="str">
        <f>VLOOKUP(A7973,predictions!A:B,2,FALSE)</f>
        <v>22/06/2020</v>
      </c>
      <c r="E7973" s="4">
        <f t="shared" si="31"/>
        <v>44004</v>
      </c>
    </row>
    <row r="7974" spans="3:5" ht="13" x14ac:dyDescent="0.15">
      <c r="C7974" s="1" t="str">
        <f ca="1">IFERROR(INDIRECT(ADDRESS(MATCH(A7974,'contribution par jour-semaine'!A:A,0),MATCH(B7974,'contribution par jour-semaine'!$1:$1,0),4,1,"contribution par jour-semaine")),"")</f>
        <v/>
      </c>
      <c r="D7974" s="4" t="str">
        <f>VLOOKUP(A7974,predictions!A:B,2,FALSE)</f>
        <v>22/06/2020</v>
      </c>
      <c r="E7974" s="4">
        <f t="shared" si="31"/>
        <v>44004</v>
      </c>
    </row>
    <row r="7975" spans="3:5" ht="13" x14ac:dyDescent="0.15">
      <c r="C7975" s="1" t="str">
        <f ca="1">IFERROR(INDIRECT(ADDRESS(MATCH(A7975,'contribution par jour-semaine'!A:A,0),MATCH(B7975,'contribution par jour-semaine'!$1:$1,0),4,1,"contribution par jour-semaine")),"")</f>
        <v/>
      </c>
      <c r="D7975" s="4" t="str">
        <f>VLOOKUP(A7975,predictions!A:B,2,FALSE)</f>
        <v>22/06/2020</v>
      </c>
      <c r="E7975" s="4">
        <f t="shared" si="31"/>
        <v>44004</v>
      </c>
    </row>
    <row r="7976" spans="3:5" ht="13" x14ac:dyDescent="0.15">
      <c r="C7976" s="1" t="str">
        <f ca="1">IFERROR(INDIRECT(ADDRESS(MATCH(A7976,'contribution par jour-semaine'!A:A,0),MATCH(B7976,'contribution par jour-semaine'!$1:$1,0),4,1,"contribution par jour-semaine")),"")</f>
        <v/>
      </c>
      <c r="D7976" s="4" t="str">
        <f>VLOOKUP(A7976,predictions!A:B,2,FALSE)</f>
        <v>22/06/2020</v>
      </c>
      <c r="E7976" s="4">
        <f t="shared" si="31"/>
        <v>44004</v>
      </c>
    </row>
    <row r="7977" spans="3:5" ht="13" x14ac:dyDescent="0.15">
      <c r="C7977" s="1" t="str">
        <f ca="1">IFERROR(INDIRECT(ADDRESS(MATCH(A7977,'contribution par jour-semaine'!A:A,0),MATCH(B7977,'contribution par jour-semaine'!$1:$1,0),4,1,"contribution par jour-semaine")),"")</f>
        <v/>
      </c>
      <c r="D7977" s="4" t="str">
        <f>VLOOKUP(A7977,predictions!A:B,2,FALSE)</f>
        <v>22/06/2020</v>
      </c>
      <c r="E7977" s="4">
        <f t="shared" si="31"/>
        <v>44004</v>
      </c>
    </row>
    <row r="7978" spans="3:5" ht="13" x14ac:dyDescent="0.15">
      <c r="C7978" s="1" t="str">
        <f ca="1">IFERROR(INDIRECT(ADDRESS(MATCH(A7978,'contribution par jour-semaine'!A:A,0),MATCH(B7978,'contribution par jour-semaine'!$1:$1,0),4,1,"contribution par jour-semaine")),"")</f>
        <v/>
      </c>
      <c r="D7978" s="4" t="str">
        <f>VLOOKUP(A7978,predictions!A:B,2,FALSE)</f>
        <v>22/06/2020</v>
      </c>
      <c r="E7978" s="4">
        <f t="shared" si="31"/>
        <v>44004</v>
      </c>
    </row>
    <row r="7979" spans="3:5" ht="13" x14ac:dyDescent="0.15">
      <c r="C7979" s="1" t="str">
        <f ca="1">IFERROR(INDIRECT(ADDRESS(MATCH(A7979,'contribution par jour-semaine'!A:A,0),MATCH(B7979,'contribution par jour-semaine'!$1:$1,0),4,1,"contribution par jour-semaine")),"")</f>
        <v/>
      </c>
      <c r="D7979" s="4" t="str">
        <f>VLOOKUP(A7979,predictions!A:B,2,FALSE)</f>
        <v>22/06/2020</v>
      </c>
      <c r="E7979" s="4">
        <f t="shared" si="31"/>
        <v>44004</v>
      </c>
    </row>
    <row r="7980" spans="3:5" ht="13" x14ac:dyDescent="0.15">
      <c r="C7980" s="1" t="str">
        <f ca="1">IFERROR(INDIRECT(ADDRESS(MATCH(A7980,'contribution par jour-semaine'!A:A,0),MATCH(B7980,'contribution par jour-semaine'!$1:$1,0),4,1,"contribution par jour-semaine")),"")</f>
        <v/>
      </c>
      <c r="D7980" s="4" t="str">
        <f>VLOOKUP(A7980,predictions!A:B,2,FALSE)</f>
        <v>22/06/2020</v>
      </c>
      <c r="E7980" s="4">
        <f t="shared" si="31"/>
        <v>44004</v>
      </c>
    </row>
    <row r="7981" spans="3:5" ht="13" x14ac:dyDescent="0.15">
      <c r="C7981" s="1" t="str">
        <f ca="1">IFERROR(INDIRECT(ADDRESS(MATCH(A7981,'contribution par jour-semaine'!A:A,0),MATCH(B7981,'contribution par jour-semaine'!$1:$1,0),4,1,"contribution par jour-semaine")),"")</f>
        <v/>
      </c>
      <c r="D7981" s="4" t="str">
        <f>VLOOKUP(A7981,predictions!A:B,2,FALSE)</f>
        <v>22/06/2020</v>
      </c>
      <c r="E7981" s="4">
        <f t="shared" si="31"/>
        <v>44004</v>
      </c>
    </row>
    <row r="7982" spans="3:5" ht="13" x14ac:dyDescent="0.15">
      <c r="C7982" s="1" t="str">
        <f ca="1">IFERROR(INDIRECT(ADDRESS(MATCH(A7982,'contribution par jour-semaine'!A:A,0),MATCH(B7982,'contribution par jour-semaine'!$1:$1,0),4,1,"contribution par jour-semaine")),"")</f>
        <v/>
      </c>
      <c r="D7982" s="4" t="str">
        <f>VLOOKUP(A7982,predictions!A:B,2,FALSE)</f>
        <v>22/06/2020</v>
      </c>
      <c r="E7982" s="4">
        <f t="shared" si="31"/>
        <v>44004</v>
      </c>
    </row>
    <row r="7983" spans="3:5" ht="13" x14ac:dyDescent="0.15">
      <c r="C7983" s="1" t="str">
        <f ca="1">IFERROR(INDIRECT(ADDRESS(MATCH(A7983,'contribution par jour-semaine'!A:A,0),MATCH(B7983,'contribution par jour-semaine'!$1:$1,0),4,1,"contribution par jour-semaine")),"")</f>
        <v/>
      </c>
      <c r="D7983" s="4" t="str">
        <f>VLOOKUP(A7983,predictions!A:B,2,FALSE)</f>
        <v>22/06/2020</v>
      </c>
      <c r="E7983" s="4">
        <f t="shared" si="31"/>
        <v>44004</v>
      </c>
    </row>
    <row r="7984" spans="3:5" ht="13" x14ac:dyDescent="0.15">
      <c r="C7984" s="1" t="str">
        <f ca="1">IFERROR(INDIRECT(ADDRESS(MATCH(A7984,'contribution par jour-semaine'!A:A,0),MATCH(B7984,'contribution par jour-semaine'!$1:$1,0),4,1,"contribution par jour-semaine")),"")</f>
        <v/>
      </c>
      <c r="D7984" s="4" t="str">
        <f>VLOOKUP(A7984,predictions!A:B,2,FALSE)</f>
        <v>22/06/2020</v>
      </c>
      <c r="E7984" s="4">
        <f t="shared" si="31"/>
        <v>44004</v>
      </c>
    </row>
    <row r="7985" spans="3:5" ht="13" x14ac:dyDescent="0.15">
      <c r="C7985" s="1" t="str">
        <f ca="1">IFERROR(INDIRECT(ADDRESS(MATCH(A7985,'contribution par jour-semaine'!A:A,0),MATCH(B7985,'contribution par jour-semaine'!$1:$1,0),4,1,"contribution par jour-semaine")),"")</f>
        <v/>
      </c>
      <c r="D7985" s="4" t="str">
        <f>VLOOKUP(A7985,predictions!A:B,2,FALSE)</f>
        <v>22/06/2020</v>
      </c>
      <c r="E7985" s="4">
        <f t="shared" si="31"/>
        <v>44004</v>
      </c>
    </row>
    <row r="7986" spans="3:5" ht="13" x14ac:dyDescent="0.15">
      <c r="C7986" s="1" t="str">
        <f ca="1">IFERROR(INDIRECT(ADDRESS(MATCH(A7986,'contribution par jour-semaine'!A:A,0),MATCH(B7986,'contribution par jour-semaine'!$1:$1,0),4,1,"contribution par jour-semaine")),"")</f>
        <v/>
      </c>
      <c r="D7986" s="4" t="str">
        <f>VLOOKUP(A7986,predictions!A:B,2,FALSE)</f>
        <v>22/06/2020</v>
      </c>
      <c r="E7986" s="4">
        <f t="shared" si="31"/>
        <v>44004</v>
      </c>
    </row>
    <row r="7987" spans="3:5" ht="13" x14ac:dyDescent="0.15">
      <c r="C7987" s="1" t="str">
        <f ca="1">IFERROR(INDIRECT(ADDRESS(MATCH(A7987,'contribution par jour-semaine'!A:A,0),MATCH(B7987,'contribution par jour-semaine'!$1:$1,0),4,1,"contribution par jour-semaine")),"")</f>
        <v/>
      </c>
      <c r="D7987" s="4" t="str">
        <f>VLOOKUP(A7987,predictions!A:B,2,FALSE)</f>
        <v>22/06/2020</v>
      </c>
      <c r="E7987" s="4">
        <f t="shared" si="31"/>
        <v>44004</v>
      </c>
    </row>
    <row r="7988" spans="3:5" ht="13" x14ac:dyDescent="0.15">
      <c r="C7988" s="1" t="str">
        <f ca="1">IFERROR(INDIRECT(ADDRESS(MATCH(A7988,'contribution par jour-semaine'!A:A,0),MATCH(B7988,'contribution par jour-semaine'!$1:$1,0),4,1,"contribution par jour-semaine")),"")</f>
        <v/>
      </c>
      <c r="D7988" s="4" t="str">
        <f>VLOOKUP(A7988,predictions!A:B,2,FALSE)</f>
        <v>22/06/2020</v>
      </c>
      <c r="E7988" s="4">
        <f t="shared" si="31"/>
        <v>44004</v>
      </c>
    </row>
    <row r="7989" spans="3:5" ht="13" x14ac:dyDescent="0.15">
      <c r="C7989" s="1" t="str">
        <f ca="1">IFERROR(INDIRECT(ADDRESS(MATCH(A7989,'contribution par jour-semaine'!A:A,0),MATCH(B7989,'contribution par jour-semaine'!$1:$1,0),4,1,"contribution par jour-semaine")),"")</f>
        <v/>
      </c>
      <c r="D7989" s="4" t="str">
        <f>VLOOKUP(A7989,predictions!A:B,2,FALSE)</f>
        <v>22/06/2020</v>
      </c>
      <c r="E7989" s="4">
        <f t="shared" si="31"/>
        <v>44004</v>
      </c>
    </row>
    <row r="7990" spans="3:5" ht="13" x14ac:dyDescent="0.15">
      <c r="C7990" s="1" t="str">
        <f ca="1">IFERROR(INDIRECT(ADDRESS(MATCH(A7990,'contribution par jour-semaine'!A:A,0),MATCH(B7990,'contribution par jour-semaine'!$1:$1,0),4,1,"contribution par jour-semaine")),"")</f>
        <v/>
      </c>
      <c r="D7990" s="4" t="str">
        <f>VLOOKUP(A7990,predictions!A:B,2,FALSE)</f>
        <v>22/06/2020</v>
      </c>
      <c r="E7990" s="4">
        <f t="shared" si="31"/>
        <v>44004</v>
      </c>
    </row>
    <row r="7991" spans="3:5" ht="13" x14ac:dyDescent="0.15">
      <c r="C7991" s="1" t="str">
        <f ca="1">IFERROR(INDIRECT(ADDRESS(MATCH(A7991,'contribution par jour-semaine'!A:A,0),MATCH(B7991,'contribution par jour-semaine'!$1:$1,0),4,1,"contribution par jour-semaine")),"")</f>
        <v/>
      </c>
      <c r="D7991" s="4" t="str">
        <f>VLOOKUP(A7991,predictions!A:B,2,FALSE)</f>
        <v>22/06/2020</v>
      </c>
      <c r="E7991" s="4">
        <f t="shared" si="31"/>
        <v>44004</v>
      </c>
    </row>
    <row r="7992" spans="3:5" ht="13" x14ac:dyDescent="0.15">
      <c r="C7992" s="1" t="str">
        <f ca="1">IFERROR(INDIRECT(ADDRESS(MATCH(A7992,'contribution par jour-semaine'!A:A,0),MATCH(B7992,'contribution par jour-semaine'!$1:$1,0),4,1,"contribution par jour-semaine")),"")</f>
        <v/>
      </c>
      <c r="D7992" s="4" t="str">
        <f>VLOOKUP(A7992,predictions!A:B,2,FALSE)</f>
        <v>22/06/2020</v>
      </c>
      <c r="E7992" s="4">
        <f t="shared" si="31"/>
        <v>44004</v>
      </c>
    </row>
    <row r="7993" spans="3:5" ht="13" x14ac:dyDescent="0.15">
      <c r="C7993" s="1" t="str">
        <f ca="1">IFERROR(INDIRECT(ADDRESS(MATCH(A7993,'contribution par jour-semaine'!A:A,0),MATCH(B7993,'contribution par jour-semaine'!$1:$1,0),4,1,"contribution par jour-semaine")),"")</f>
        <v/>
      </c>
      <c r="D7993" s="4" t="str">
        <f>VLOOKUP(A7993,predictions!A:B,2,FALSE)</f>
        <v>22/06/2020</v>
      </c>
      <c r="E7993" s="4">
        <f t="shared" si="31"/>
        <v>44004</v>
      </c>
    </row>
    <row r="7994" spans="3:5" ht="13" x14ac:dyDescent="0.15">
      <c r="C7994" s="1" t="str">
        <f ca="1">IFERROR(INDIRECT(ADDRESS(MATCH(A7994,'contribution par jour-semaine'!A:A,0),MATCH(B7994,'contribution par jour-semaine'!$1:$1,0),4,1,"contribution par jour-semaine")),"")</f>
        <v/>
      </c>
      <c r="D7994" s="4" t="str">
        <f>VLOOKUP(A7994,predictions!A:B,2,FALSE)</f>
        <v>22/06/2020</v>
      </c>
      <c r="E7994" s="4">
        <f t="shared" si="31"/>
        <v>44004</v>
      </c>
    </row>
    <row r="7995" spans="3:5" ht="13" x14ac:dyDescent="0.15">
      <c r="C7995" s="1" t="str">
        <f ca="1">IFERROR(INDIRECT(ADDRESS(MATCH(A7995,'contribution par jour-semaine'!A:A,0),MATCH(B7995,'contribution par jour-semaine'!$1:$1,0),4,1,"contribution par jour-semaine")),"")</f>
        <v/>
      </c>
      <c r="D7995" s="4" t="str">
        <f>VLOOKUP(A7995,predictions!A:B,2,FALSE)</f>
        <v>22/06/2020</v>
      </c>
      <c r="E7995" s="4">
        <f t="shared" si="31"/>
        <v>44004</v>
      </c>
    </row>
    <row r="7996" spans="3:5" ht="13" x14ac:dyDescent="0.15">
      <c r="C7996" s="1" t="str">
        <f ca="1">IFERROR(INDIRECT(ADDRESS(MATCH(A7996,'contribution par jour-semaine'!A:A,0),MATCH(B7996,'contribution par jour-semaine'!$1:$1,0),4,1,"contribution par jour-semaine")),"")</f>
        <v/>
      </c>
      <c r="D7996" s="4" t="str">
        <f>VLOOKUP(A7996,predictions!A:B,2,FALSE)</f>
        <v>22/06/2020</v>
      </c>
      <c r="E7996" s="4">
        <f t="shared" si="31"/>
        <v>44004</v>
      </c>
    </row>
    <row r="7997" spans="3:5" ht="13" x14ac:dyDescent="0.15">
      <c r="C7997" s="1" t="str">
        <f ca="1">IFERROR(INDIRECT(ADDRESS(MATCH(A7997,'contribution par jour-semaine'!A:A,0),MATCH(B7997,'contribution par jour-semaine'!$1:$1,0),4,1,"contribution par jour-semaine")),"")</f>
        <v/>
      </c>
      <c r="D7997" s="4" t="str">
        <f>VLOOKUP(A7997,predictions!A:B,2,FALSE)</f>
        <v>22/06/2020</v>
      </c>
      <c r="E7997" s="4">
        <f t="shared" si="31"/>
        <v>44004</v>
      </c>
    </row>
    <row r="7998" spans="3:5" ht="13" x14ac:dyDescent="0.15">
      <c r="C7998" s="1" t="str">
        <f ca="1">IFERROR(INDIRECT(ADDRESS(MATCH(A7998,'contribution par jour-semaine'!A:A,0),MATCH(B7998,'contribution par jour-semaine'!$1:$1,0),4,1,"contribution par jour-semaine")),"")</f>
        <v/>
      </c>
      <c r="D7998" s="4" t="str">
        <f>VLOOKUP(A7998,predictions!A:B,2,FALSE)</f>
        <v>22/06/2020</v>
      </c>
      <c r="E7998" s="4">
        <f t="shared" si="31"/>
        <v>44004</v>
      </c>
    </row>
    <row r="7999" spans="3:5" ht="13" x14ac:dyDescent="0.15">
      <c r="C7999" s="1" t="str">
        <f ca="1">IFERROR(INDIRECT(ADDRESS(MATCH(A7999,'contribution par jour-semaine'!A:A,0),MATCH(B7999,'contribution par jour-semaine'!$1:$1,0),4,1,"contribution par jour-semaine")),"")</f>
        <v/>
      </c>
      <c r="D7999" s="4" t="str">
        <f>VLOOKUP(A7999,predictions!A:B,2,FALSE)</f>
        <v>22/06/2020</v>
      </c>
      <c r="E7999" s="4">
        <f t="shared" si="31"/>
        <v>44004</v>
      </c>
    </row>
    <row r="8000" spans="3:5" ht="13" x14ac:dyDescent="0.15">
      <c r="C8000" s="1" t="str">
        <f ca="1">IFERROR(INDIRECT(ADDRESS(MATCH(A8000,'contribution par jour-semaine'!A:A,0),MATCH(B8000,'contribution par jour-semaine'!$1:$1,0),4,1,"contribution par jour-semaine")),"")</f>
        <v/>
      </c>
      <c r="D8000" s="4" t="str">
        <f>VLOOKUP(A8000,predictions!A:B,2,FALSE)</f>
        <v>22/06/2020</v>
      </c>
      <c r="E8000" s="4">
        <f t="shared" si="31"/>
        <v>44004</v>
      </c>
    </row>
    <row r="8001" spans="3:5" ht="13" x14ac:dyDescent="0.15">
      <c r="C8001" s="1" t="str">
        <f ca="1">IFERROR(INDIRECT(ADDRESS(MATCH(A8001,'contribution par jour-semaine'!A:A,0),MATCH(B8001,'contribution par jour-semaine'!$1:$1,0),4,1,"contribution par jour-semaine")),"")</f>
        <v/>
      </c>
      <c r="D8001" s="4" t="str">
        <f>VLOOKUP(A8001,predictions!A:B,2,FALSE)</f>
        <v>22/06/2020</v>
      </c>
      <c r="E8001" s="4">
        <f t="shared" si="31"/>
        <v>44004</v>
      </c>
    </row>
    <row r="8002" spans="3:5" ht="13" x14ac:dyDescent="0.15">
      <c r="C8002" s="1" t="str">
        <f ca="1">IFERROR(INDIRECT(ADDRESS(MATCH(A8002,'contribution par jour-semaine'!A:A,0),MATCH(B8002,'contribution par jour-semaine'!$1:$1,0),4,1,"contribution par jour-semaine")),"")</f>
        <v/>
      </c>
      <c r="D8002" s="4" t="str">
        <f>VLOOKUP(A8002,predictions!A:B,2,FALSE)</f>
        <v>22/06/2020</v>
      </c>
      <c r="E8002" s="4">
        <f t="shared" si="31"/>
        <v>44004</v>
      </c>
    </row>
    <row r="8003" spans="3:5" ht="13" x14ac:dyDescent="0.15">
      <c r="C8003" s="1" t="str">
        <f ca="1">IFERROR(INDIRECT(ADDRESS(MATCH(A8003,'contribution par jour-semaine'!A:A,0),MATCH(B8003,'contribution par jour-semaine'!$1:$1,0),4,1,"contribution par jour-semaine")),"")</f>
        <v/>
      </c>
      <c r="D8003" s="4" t="str">
        <f>VLOOKUP(A8003,predictions!A:B,2,FALSE)</f>
        <v>22/06/2020</v>
      </c>
      <c r="E8003" s="4">
        <f t="shared" si="31"/>
        <v>44004</v>
      </c>
    </row>
    <row r="8004" spans="3:5" ht="13" x14ac:dyDescent="0.15">
      <c r="C8004" s="1" t="str">
        <f ca="1">IFERROR(INDIRECT(ADDRESS(MATCH(A8004,'contribution par jour-semaine'!A:A,0),MATCH(B8004,'contribution par jour-semaine'!$1:$1,0),4,1,"contribution par jour-semaine")),"")</f>
        <v/>
      </c>
      <c r="D8004" s="4" t="str">
        <f>VLOOKUP(A8004,predictions!A:B,2,FALSE)</f>
        <v>22/06/2020</v>
      </c>
      <c r="E8004" s="4">
        <f t="shared" si="31"/>
        <v>44004</v>
      </c>
    </row>
    <row r="8005" spans="3:5" ht="13" x14ac:dyDescent="0.15">
      <c r="C8005" s="1" t="str">
        <f ca="1">IFERROR(INDIRECT(ADDRESS(MATCH(A8005,'contribution par jour-semaine'!A:A,0),MATCH(B8005,'contribution par jour-semaine'!$1:$1,0),4,1,"contribution par jour-semaine")),"")</f>
        <v/>
      </c>
      <c r="D8005" s="4" t="str">
        <f>VLOOKUP(A8005,predictions!A:B,2,FALSE)</f>
        <v>22/06/2020</v>
      </c>
      <c r="E8005" s="4">
        <f t="shared" si="31"/>
        <v>44004</v>
      </c>
    </row>
    <row r="8006" spans="3:5" ht="13" x14ac:dyDescent="0.15">
      <c r="C8006" s="1" t="str">
        <f ca="1">IFERROR(INDIRECT(ADDRESS(MATCH(A8006,'contribution par jour-semaine'!A:A,0),MATCH(B8006,'contribution par jour-semaine'!$1:$1,0),4,1,"contribution par jour-semaine")),"")</f>
        <v/>
      </c>
      <c r="D8006" s="4" t="str">
        <f>VLOOKUP(A8006,predictions!A:B,2,FALSE)</f>
        <v>22/06/2020</v>
      </c>
      <c r="E8006" s="4">
        <f t="shared" si="31"/>
        <v>44004</v>
      </c>
    </row>
    <row r="8007" spans="3:5" ht="13" x14ac:dyDescent="0.15">
      <c r="C8007" s="1" t="str">
        <f ca="1">IFERROR(INDIRECT(ADDRESS(MATCH(A8007,'contribution par jour-semaine'!A:A,0),MATCH(B8007,'contribution par jour-semaine'!$1:$1,0),4,1,"contribution par jour-semaine")),"")</f>
        <v/>
      </c>
      <c r="D8007" s="4" t="str">
        <f>VLOOKUP(A8007,predictions!A:B,2,FALSE)</f>
        <v>22/06/2020</v>
      </c>
      <c r="E8007" s="4">
        <f t="shared" si="31"/>
        <v>44004</v>
      </c>
    </row>
    <row r="8008" spans="3:5" ht="13" x14ac:dyDescent="0.15">
      <c r="C8008" s="1" t="str">
        <f ca="1">IFERROR(INDIRECT(ADDRESS(MATCH(A8008,'contribution par jour-semaine'!A:A,0),MATCH(B8008,'contribution par jour-semaine'!$1:$1,0),4,1,"contribution par jour-semaine")),"")</f>
        <v/>
      </c>
      <c r="D8008" s="4" t="str">
        <f>VLOOKUP(A8008,predictions!A:B,2,FALSE)</f>
        <v>22/06/2020</v>
      </c>
      <c r="E8008" s="4">
        <f t="shared" si="31"/>
        <v>44004</v>
      </c>
    </row>
    <row r="8009" spans="3:5" ht="13" x14ac:dyDescent="0.15">
      <c r="C8009" s="1" t="str">
        <f ca="1">IFERROR(INDIRECT(ADDRESS(MATCH(A8009,'contribution par jour-semaine'!A:A,0),MATCH(B8009,'contribution par jour-semaine'!$1:$1,0),4,1,"contribution par jour-semaine")),"")</f>
        <v/>
      </c>
      <c r="D8009" s="4" t="str">
        <f>VLOOKUP(A8009,predictions!A:B,2,FALSE)</f>
        <v>22/06/2020</v>
      </c>
      <c r="E8009" s="4">
        <f t="shared" si="31"/>
        <v>44004</v>
      </c>
    </row>
    <row r="8010" spans="3:5" ht="13" x14ac:dyDescent="0.15">
      <c r="C8010" s="1" t="str">
        <f ca="1">IFERROR(INDIRECT(ADDRESS(MATCH(A8010,'contribution par jour-semaine'!A:A,0),MATCH(B8010,'contribution par jour-semaine'!$1:$1,0),4,1,"contribution par jour-semaine")),"")</f>
        <v/>
      </c>
      <c r="D8010" s="4" t="str">
        <f>VLOOKUP(A8010,predictions!A:B,2,FALSE)</f>
        <v>22/06/2020</v>
      </c>
      <c r="E8010" s="4">
        <f t="shared" si="31"/>
        <v>44004</v>
      </c>
    </row>
    <row r="8011" spans="3:5" ht="13" x14ac:dyDescent="0.15">
      <c r="C8011" s="1" t="str">
        <f ca="1">IFERROR(INDIRECT(ADDRESS(MATCH(A8011,'contribution par jour-semaine'!A:A,0),MATCH(B8011,'contribution par jour-semaine'!$1:$1,0),4,1,"contribution par jour-semaine")),"")</f>
        <v/>
      </c>
      <c r="D8011" s="4" t="str">
        <f>VLOOKUP(A8011,predictions!A:B,2,FALSE)</f>
        <v>22/06/2020</v>
      </c>
      <c r="E8011" s="4">
        <f t="shared" si="31"/>
        <v>44004</v>
      </c>
    </row>
    <row r="8012" spans="3:5" ht="13" x14ac:dyDescent="0.15">
      <c r="C8012" s="1" t="str">
        <f ca="1">IFERROR(INDIRECT(ADDRESS(MATCH(A8012,'contribution par jour-semaine'!A:A,0),MATCH(B8012,'contribution par jour-semaine'!$1:$1,0),4,1,"contribution par jour-semaine")),"")</f>
        <v/>
      </c>
      <c r="D8012" s="4" t="str">
        <f>VLOOKUP(A8012,predictions!A:B,2,FALSE)</f>
        <v>22/06/2020</v>
      </c>
      <c r="E8012" s="4">
        <f t="shared" si="31"/>
        <v>44004</v>
      </c>
    </row>
    <row r="8013" spans="3:5" ht="13" x14ac:dyDescent="0.15">
      <c r="C8013" s="1" t="str">
        <f ca="1">IFERROR(INDIRECT(ADDRESS(MATCH(A8013,'contribution par jour-semaine'!A:A,0),MATCH(B8013,'contribution par jour-semaine'!$1:$1,0),4,1,"contribution par jour-semaine")),"")</f>
        <v/>
      </c>
      <c r="D8013" s="4" t="str">
        <f>VLOOKUP(A8013,predictions!A:B,2,FALSE)</f>
        <v>22/06/2020</v>
      </c>
      <c r="E8013" s="4">
        <f t="shared" si="31"/>
        <v>44004</v>
      </c>
    </row>
    <row r="8014" spans="3:5" ht="13" x14ac:dyDescent="0.15">
      <c r="C8014" s="1" t="str">
        <f ca="1">IFERROR(INDIRECT(ADDRESS(MATCH(A8014,'contribution par jour-semaine'!A:A,0),MATCH(B8014,'contribution par jour-semaine'!$1:$1,0),4,1,"contribution par jour-semaine")),"")</f>
        <v/>
      </c>
      <c r="D8014" s="4" t="str">
        <f>VLOOKUP(A8014,predictions!A:B,2,FALSE)</f>
        <v>22/06/2020</v>
      </c>
      <c r="E8014" s="4">
        <f t="shared" si="31"/>
        <v>44004</v>
      </c>
    </row>
    <row r="8015" spans="3:5" ht="13" x14ac:dyDescent="0.15">
      <c r="C8015" s="1" t="str">
        <f ca="1">IFERROR(INDIRECT(ADDRESS(MATCH(A8015,'contribution par jour-semaine'!A:A,0),MATCH(B8015,'contribution par jour-semaine'!$1:$1,0),4,1,"contribution par jour-semaine")),"")</f>
        <v/>
      </c>
      <c r="D8015" s="4" t="str">
        <f>VLOOKUP(A8015,predictions!A:B,2,FALSE)</f>
        <v>22/06/2020</v>
      </c>
      <c r="E8015" s="4">
        <f t="shared" si="31"/>
        <v>44004</v>
      </c>
    </row>
    <row r="8016" spans="3:5" ht="13" x14ac:dyDescent="0.15">
      <c r="C8016" s="1" t="str">
        <f ca="1">IFERROR(INDIRECT(ADDRESS(MATCH(A8016,'contribution par jour-semaine'!A:A,0),MATCH(B8016,'contribution par jour-semaine'!$1:$1,0),4,1,"contribution par jour-semaine")),"")</f>
        <v/>
      </c>
      <c r="D8016" s="4" t="str">
        <f>VLOOKUP(A8016,predictions!A:B,2,FALSE)</f>
        <v>22/06/2020</v>
      </c>
      <c r="E8016" s="4">
        <f t="shared" si="31"/>
        <v>44004</v>
      </c>
    </row>
    <row r="8017" spans="3:5" ht="13" x14ac:dyDescent="0.15">
      <c r="C8017" s="1" t="str">
        <f ca="1">IFERROR(INDIRECT(ADDRESS(MATCH(A8017,'contribution par jour-semaine'!A:A,0),MATCH(B8017,'contribution par jour-semaine'!$1:$1,0),4,1,"contribution par jour-semaine")),"")</f>
        <v/>
      </c>
      <c r="D8017" s="4" t="str">
        <f>VLOOKUP(A8017,predictions!A:B,2,FALSE)</f>
        <v>22/06/2020</v>
      </c>
      <c r="E8017" s="4">
        <f t="shared" si="31"/>
        <v>44004</v>
      </c>
    </row>
    <row r="8018" spans="3:5" ht="13" x14ac:dyDescent="0.15">
      <c r="C8018" s="1" t="str">
        <f ca="1">IFERROR(INDIRECT(ADDRESS(MATCH(A8018,'contribution par jour-semaine'!A:A,0),MATCH(B8018,'contribution par jour-semaine'!$1:$1,0),4,1,"contribution par jour-semaine")),"")</f>
        <v/>
      </c>
      <c r="D8018" s="4" t="str">
        <f>VLOOKUP(A8018,predictions!A:B,2,FALSE)</f>
        <v>22/06/2020</v>
      </c>
      <c r="E8018" s="4">
        <f t="shared" si="31"/>
        <v>44004</v>
      </c>
    </row>
    <row r="8019" spans="3:5" ht="13" x14ac:dyDescent="0.15">
      <c r="C8019" s="1" t="str">
        <f ca="1">IFERROR(INDIRECT(ADDRESS(MATCH(A8019,'contribution par jour-semaine'!A:A,0),MATCH(B8019,'contribution par jour-semaine'!$1:$1,0),4,1,"contribution par jour-semaine")),"")</f>
        <v/>
      </c>
      <c r="D8019" s="4" t="str">
        <f>VLOOKUP(A8019,predictions!A:B,2,FALSE)</f>
        <v>22/06/2020</v>
      </c>
      <c r="E8019" s="4">
        <f t="shared" si="31"/>
        <v>44004</v>
      </c>
    </row>
    <row r="8020" spans="3:5" ht="13" x14ac:dyDescent="0.15">
      <c r="C8020" s="1" t="str">
        <f ca="1">IFERROR(INDIRECT(ADDRESS(MATCH(A8020,'contribution par jour-semaine'!A:A,0),MATCH(B8020,'contribution par jour-semaine'!$1:$1,0),4,1,"contribution par jour-semaine")),"")</f>
        <v/>
      </c>
      <c r="D8020" s="4" t="str">
        <f>VLOOKUP(A8020,predictions!A:B,2,FALSE)</f>
        <v>22/06/2020</v>
      </c>
      <c r="E8020" s="4">
        <f t="shared" si="31"/>
        <v>44004</v>
      </c>
    </row>
    <row r="8021" spans="3:5" ht="13" x14ac:dyDescent="0.15">
      <c r="C8021" s="1" t="str">
        <f ca="1">IFERROR(INDIRECT(ADDRESS(MATCH(A8021,'contribution par jour-semaine'!A:A,0),MATCH(B8021,'contribution par jour-semaine'!$1:$1,0),4,1,"contribution par jour-semaine")),"")</f>
        <v/>
      </c>
      <c r="D8021" s="4" t="str">
        <f>VLOOKUP(A8021,predictions!A:B,2,FALSE)</f>
        <v>22/06/2020</v>
      </c>
      <c r="E8021" s="4">
        <f t="shared" si="31"/>
        <v>44004</v>
      </c>
    </row>
    <row r="8022" spans="3:5" ht="13" x14ac:dyDescent="0.15">
      <c r="C8022" s="1" t="str">
        <f ca="1">IFERROR(INDIRECT(ADDRESS(MATCH(A8022,'contribution par jour-semaine'!A:A,0),MATCH(B8022,'contribution par jour-semaine'!$1:$1,0),4,1,"contribution par jour-semaine")),"")</f>
        <v/>
      </c>
      <c r="D8022" s="4" t="str">
        <f>VLOOKUP(A8022,predictions!A:B,2,FALSE)</f>
        <v>22/06/2020</v>
      </c>
      <c r="E8022" s="4">
        <f t="shared" si="31"/>
        <v>44004</v>
      </c>
    </row>
    <row r="8023" spans="3:5" ht="13" x14ac:dyDescent="0.15">
      <c r="C8023" s="1" t="str">
        <f ca="1">IFERROR(INDIRECT(ADDRESS(MATCH(A8023,'contribution par jour-semaine'!A:A,0),MATCH(B8023,'contribution par jour-semaine'!$1:$1,0),4,1,"contribution par jour-semaine")),"")</f>
        <v/>
      </c>
      <c r="D8023" s="4" t="str">
        <f>VLOOKUP(A8023,predictions!A:B,2,FALSE)</f>
        <v>22/06/2020</v>
      </c>
      <c r="E8023" s="4">
        <f t="shared" si="31"/>
        <v>44004</v>
      </c>
    </row>
    <row r="8024" spans="3:5" ht="13" x14ac:dyDescent="0.15">
      <c r="C8024" s="1" t="str">
        <f ca="1">IFERROR(INDIRECT(ADDRESS(MATCH(A8024,'contribution par jour-semaine'!A:A,0),MATCH(B8024,'contribution par jour-semaine'!$1:$1,0),4,1,"contribution par jour-semaine")),"")</f>
        <v/>
      </c>
      <c r="D8024" s="4" t="str">
        <f>VLOOKUP(A8024,predictions!A:B,2,FALSE)</f>
        <v>22/06/2020</v>
      </c>
      <c r="E8024" s="4">
        <f t="shared" si="31"/>
        <v>44004</v>
      </c>
    </row>
    <row r="8025" spans="3:5" ht="13" x14ac:dyDescent="0.15">
      <c r="C8025" s="1" t="str">
        <f ca="1">IFERROR(INDIRECT(ADDRESS(MATCH(A8025,'contribution par jour-semaine'!A:A,0),MATCH(B8025,'contribution par jour-semaine'!$1:$1,0),4,1,"contribution par jour-semaine")),"")</f>
        <v/>
      </c>
      <c r="D8025" s="4" t="str">
        <f>VLOOKUP(A8025,predictions!A:B,2,FALSE)</f>
        <v>22/06/2020</v>
      </c>
      <c r="E8025" s="4">
        <f t="shared" si="31"/>
        <v>44004</v>
      </c>
    </row>
    <row r="8026" spans="3:5" ht="13" x14ac:dyDescent="0.15">
      <c r="C8026" s="1" t="str">
        <f ca="1">IFERROR(INDIRECT(ADDRESS(MATCH(A8026,'contribution par jour-semaine'!A:A,0),MATCH(B8026,'contribution par jour-semaine'!$1:$1,0),4,1,"contribution par jour-semaine")),"")</f>
        <v/>
      </c>
      <c r="D8026" s="4" t="str">
        <f>VLOOKUP(A8026,predictions!A:B,2,FALSE)</f>
        <v>22/06/2020</v>
      </c>
      <c r="E8026" s="4">
        <f t="shared" si="31"/>
        <v>44004</v>
      </c>
    </row>
    <row r="8027" spans="3:5" ht="13" x14ac:dyDescent="0.15">
      <c r="C8027" s="1" t="str">
        <f ca="1">IFERROR(INDIRECT(ADDRESS(MATCH(A8027,'contribution par jour-semaine'!A:A,0),MATCH(B8027,'contribution par jour-semaine'!$1:$1,0),4,1,"contribution par jour-semaine")),"")</f>
        <v/>
      </c>
      <c r="D8027" s="4" t="str">
        <f>VLOOKUP(A8027,predictions!A:B,2,FALSE)</f>
        <v>22/06/2020</v>
      </c>
      <c r="E8027" s="4">
        <f t="shared" si="31"/>
        <v>44004</v>
      </c>
    </row>
    <row r="8028" spans="3:5" ht="13" x14ac:dyDescent="0.15">
      <c r="C8028" s="1" t="str">
        <f ca="1">IFERROR(INDIRECT(ADDRESS(MATCH(A8028,'contribution par jour-semaine'!A:A,0),MATCH(B8028,'contribution par jour-semaine'!$1:$1,0),4,1,"contribution par jour-semaine")),"")</f>
        <v/>
      </c>
      <c r="D8028" s="4" t="str">
        <f>VLOOKUP(A8028,predictions!A:B,2,FALSE)</f>
        <v>22/06/2020</v>
      </c>
      <c r="E8028" s="4">
        <f t="shared" si="31"/>
        <v>44004</v>
      </c>
    </row>
    <row r="8029" spans="3:5" ht="13" x14ac:dyDescent="0.15">
      <c r="C8029" s="1" t="str">
        <f ca="1">IFERROR(INDIRECT(ADDRESS(MATCH(A8029,'contribution par jour-semaine'!A:A,0),MATCH(B8029,'contribution par jour-semaine'!$1:$1,0),4,1,"contribution par jour-semaine")),"")</f>
        <v/>
      </c>
      <c r="D8029" s="4" t="str">
        <f>VLOOKUP(A8029,predictions!A:B,2,FALSE)</f>
        <v>22/06/2020</v>
      </c>
      <c r="E8029" s="4">
        <f t="shared" si="31"/>
        <v>44004</v>
      </c>
    </row>
    <row r="8030" spans="3:5" ht="13" x14ac:dyDescent="0.15">
      <c r="C8030" s="1" t="str">
        <f ca="1">IFERROR(INDIRECT(ADDRESS(MATCH(A8030,'contribution par jour-semaine'!A:A,0),MATCH(B8030,'contribution par jour-semaine'!$1:$1,0),4,1,"contribution par jour-semaine")),"")</f>
        <v/>
      </c>
      <c r="D8030" s="4" t="str">
        <f>VLOOKUP(A8030,predictions!A:B,2,FALSE)</f>
        <v>22/06/2020</v>
      </c>
      <c r="E8030" s="4">
        <f t="shared" si="31"/>
        <v>44004</v>
      </c>
    </row>
    <row r="8031" spans="3:5" ht="13" x14ac:dyDescent="0.15">
      <c r="C8031" s="1" t="str">
        <f ca="1">IFERROR(INDIRECT(ADDRESS(MATCH(A8031,'contribution par jour-semaine'!A:A,0),MATCH(B8031,'contribution par jour-semaine'!$1:$1,0),4,1,"contribution par jour-semaine")),"")</f>
        <v/>
      </c>
      <c r="D8031" s="4" t="str">
        <f>VLOOKUP(A8031,predictions!A:B,2,FALSE)</f>
        <v>22/06/2020</v>
      </c>
      <c r="E8031" s="4">
        <f t="shared" si="31"/>
        <v>44004</v>
      </c>
    </row>
    <row r="8032" spans="3:5" ht="13" x14ac:dyDescent="0.15">
      <c r="C8032" s="1" t="str">
        <f ca="1">IFERROR(INDIRECT(ADDRESS(MATCH(A8032,'contribution par jour-semaine'!A:A,0),MATCH(B8032,'contribution par jour-semaine'!$1:$1,0),4,1,"contribution par jour-semaine")),"")</f>
        <v/>
      </c>
      <c r="D8032" s="4" t="str">
        <f>VLOOKUP(A8032,predictions!A:B,2,FALSE)</f>
        <v>22/06/2020</v>
      </c>
      <c r="E8032" s="4">
        <f t="shared" si="31"/>
        <v>44004</v>
      </c>
    </row>
    <row r="8033" spans="3:5" ht="13" x14ac:dyDescent="0.15">
      <c r="C8033" s="1" t="str">
        <f ca="1">IFERROR(INDIRECT(ADDRESS(MATCH(A8033,'contribution par jour-semaine'!A:A,0),MATCH(B8033,'contribution par jour-semaine'!$1:$1,0),4,1,"contribution par jour-semaine")),"")</f>
        <v/>
      </c>
      <c r="D8033" s="4" t="str">
        <f>VLOOKUP(A8033,predictions!A:B,2,FALSE)</f>
        <v>22/06/2020</v>
      </c>
      <c r="E8033" s="4">
        <f t="shared" si="31"/>
        <v>44004</v>
      </c>
    </row>
    <row r="8034" spans="3:5" ht="13" x14ac:dyDescent="0.15">
      <c r="C8034" s="1" t="str">
        <f ca="1">IFERROR(INDIRECT(ADDRESS(MATCH(A8034,'contribution par jour-semaine'!A:A,0),MATCH(B8034,'contribution par jour-semaine'!$1:$1,0),4,1,"contribution par jour-semaine")),"")</f>
        <v/>
      </c>
      <c r="D8034" s="4" t="str">
        <f>VLOOKUP(A8034,predictions!A:B,2,FALSE)</f>
        <v>22/06/2020</v>
      </c>
      <c r="E8034" s="4">
        <f t="shared" si="31"/>
        <v>44004</v>
      </c>
    </row>
    <row r="8035" spans="3:5" ht="13" x14ac:dyDescent="0.15">
      <c r="C8035" s="1" t="str">
        <f ca="1">IFERROR(INDIRECT(ADDRESS(MATCH(A8035,'contribution par jour-semaine'!A:A,0),MATCH(B8035,'contribution par jour-semaine'!$1:$1,0),4,1,"contribution par jour-semaine")),"")</f>
        <v/>
      </c>
      <c r="D8035" s="4" t="str">
        <f>VLOOKUP(A8035,predictions!A:B,2,FALSE)</f>
        <v>22/06/2020</v>
      </c>
      <c r="E8035" s="4">
        <f t="shared" si="31"/>
        <v>44004</v>
      </c>
    </row>
    <row r="8036" spans="3:5" ht="13" x14ac:dyDescent="0.15">
      <c r="C8036" s="1" t="str">
        <f ca="1">IFERROR(INDIRECT(ADDRESS(MATCH(A8036,'contribution par jour-semaine'!A:A,0),MATCH(B8036,'contribution par jour-semaine'!$1:$1,0),4,1,"contribution par jour-semaine")),"")</f>
        <v/>
      </c>
      <c r="D8036" s="4" t="str">
        <f>VLOOKUP(A8036,predictions!A:B,2,FALSE)</f>
        <v>22/06/2020</v>
      </c>
      <c r="E8036" s="4">
        <f t="shared" si="31"/>
        <v>44004</v>
      </c>
    </row>
    <row r="8037" spans="3:5" ht="13" x14ac:dyDescent="0.15">
      <c r="C8037" s="1" t="str">
        <f ca="1">IFERROR(INDIRECT(ADDRESS(MATCH(A8037,'contribution par jour-semaine'!A:A,0),MATCH(B8037,'contribution par jour-semaine'!$1:$1,0),4,1,"contribution par jour-semaine")),"")</f>
        <v/>
      </c>
      <c r="D8037" s="4" t="str">
        <f>VLOOKUP(A8037,predictions!A:B,2,FALSE)</f>
        <v>22/06/2020</v>
      </c>
      <c r="E8037" s="4">
        <f t="shared" si="31"/>
        <v>44004</v>
      </c>
    </row>
    <row r="8038" spans="3:5" ht="13" x14ac:dyDescent="0.15">
      <c r="C8038" s="1" t="str">
        <f ca="1">IFERROR(INDIRECT(ADDRESS(MATCH(A8038,'contribution par jour-semaine'!A:A,0),MATCH(B8038,'contribution par jour-semaine'!$1:$1,0),4,1,"contribution par jour-semaine")),"")</f>
        <v/>
      </c>
      <c r="D8038" s="4" t="str">
        <f>VLOOKUP(A8038,predictions!A:B,2,FALSE)</f>
        <v>22/06/2020</v>
      </c>
      <c r="E8038" s="4">
        <f t="shared" si="31"/>
        <v>44004</v>
      </c>
    </row>
    <row r="8039" spans="3:5" ht="13" x14ac:dyDescent="0.15">
      <c r="C8039" s="1" t="str">
        <f ca="1">IFERROR(INDIRECT(ADDRESS(MATCH(A8039,'contribution par jour-semaine'!A:A,0),MATCH(B8039,'contribution par jour-semaine'!$1:$1,0),4,1,"contribution par jour-semaine")),"")</f>
        <v/>
      </c>
      <c r="D8039" s="4" t="str">
        <f>VLOOKUP(A8039,predictions!A:B,2,FALSE)</f>
        <v>22/06/2020</v>
      </c>
      <c r="E8039" s="4">
        <f t="shared" si="31"/>
        <v>44004</v>
      </c>
    </row>
    <row r="8040" spans="3:5" ht="13" x14ac:dyDescent="0.15">
      <c r="C8040" s="1" t="str">
        <f ca="1">IFERROR(INDIRECT(ADDRESS(MATCH(A8040,'contribution par jour-semaine'!A:A,0),MATCH(B8040,'contribution par jour-semaine'!$1:$1,0),4,1,"contribution par jour-semaine")),"")</f>
        <v/>
      </c>
      <c r="D8040" s="4" t="str">
        <f>VLOOKUP(A8040,predictions!A:B,2,FALSE)</f>
        <v>22/06/2020</v>
      </c>
      <c r="E8040" s="4">
        <f t="shared" si="31"/>
        <v>44004</v>
      </c>
    </row>
    <row r="8041" spans="3:5" ht="13" x14ac:dyDescent="0.15">
      <c r="C8041" s="1" t="str">
        <f ca="1">IFERROR(INDIRECT(ADDRESS(MATCH(A8041,'contribution par jour-semaine'!A:A,0),MATCH(B8041,'contribution par jour-semaine'!$1:$1,0),4,1,"contribution par jour-semaine")),"")</f>
        <v/>
      </c>
      <c r="D8041" s="4" t="str">
        <f>VLOOKUP(A8041,predictions!A:B,2,FALSE)</f>
        <v>22/06/2020</v>
      </c>
      <c r="E8041" s="4">
        <f t="shared" si="31"/>
        <v>44004</v>
      </c>
    </row>
    <row r="8042" spans="3:5" ht="13" x14ac:dyDescent="0.15">
      <c r="C8042" s="1" t="str">
        <f ca="1">IFERROR(INDIRECT(ADDRESS(MATCH(A8042,'contribution par jour-semaine'!A:A,0),MATCH(B8042,'contribution par jour-semaine'!$1:$1,0),4,1,"contribution par jour-semaine")),"")</f>
        <v/>
      </c>
      <c r="D8042" s="4" t="str">
        <f>VLOOKUP(A8042,predictions!A:B,2,FALSE)</f>
        <v>22/06/2020</v>
      </c>
      <c r="E8042" s="4">
        <f t="shared" si="31"/>
        <v>44004</v>
      </c>
    </row>
    <row r="8043" spans="3:5" ht="13" x14ac:dyDescent="0.15">
      <c r="C8043" s="1" t="str">
        <f ca="1">IFERROR(INDIRECT(ADDRESS(MATCH(A8043,'contribution par jour-semaine'!A:A,0),MATCH(B8043,'contribution par jour-semaine'!$1:$1,0),4,1,"contribution par jour-semaine")),"")</f>
        <v/>
      </c>
      <c r="D8043" s="4" t="str">
        <f>VLOOKUP(A8043,predictions!A:B,2,FALSE)</f>
        <v>22/06/2020</v>
      </c>
      <c r="E8043" s="4">
        <f t="shared" si="31"/>
        <v>44004</v>
      </c>
    </row>
    <row r="8044" spans="3:5" ht="13" x14ac:dyDescent="0.15">
      <c r="C8044" s="1" t="str">
        <f ca="1">IFERROR(INDIRECT(ADDRESS(MATCH(A8044,'contribution par jour-semaine'!A:A,0),MATCH(B8044,'contribution par jour-semaine'!$1:$1,0),4,1,"contribution par jour-semaine")),"")</f>
        <v/>
      </c>
      <c r="D8044" s="4" t="str">
        <f>VLOOKUP(A8044,predictions!A:B,2,FALSE)</f>
        <v>22/06/2020</v>
      </c>
      <c r="E8044" s="4">
        <f t="shared" si="31"/>
        <v>44004</v>
      </c>
    </row>
    <row r="8045" spans="3:5" ht="13" x14ac:dyDescent="0.15">
      <c r="C8045" s="1" t="str">
        <f ca="1">IFERROR(INDIRECT(ADDRESS(MATCH(A8045,'contribution par jour-semaine'!A:A,0),MATCH(B8045,'contribution par jour-semaine'!$1:$1,0),4,1,"contribution par jour-semaine")),"")</f>
        <v/>
      </c>
      <c r="D8045" s="4" t="str">
        <f>VLOOKUP(A8045,predictions!A:B,2,FALSE)</f>
        <v>22/06/2020</v>
      </c>
      <c r="E8045" s="4">
        <f t="shared" si="31"/>
        <v>44004</v>
      </c>
    </row>
    <row r="8046" spans="3:5" ht="13" x14ac:dyDescent="0.15">
      <c r="C8046" s="1" t="str">
        <f ca="1">IFERROR(INDIRECT(ADDRESS(MATCH(A8046,'contribution par jour-semaine'!A:A,0),MATCH(B8046,'contribution par jour-semaine'!$1:$1,0),4,1,"contribution par jour-semaine")),"")</f>
        <v/>
      </c>
      <c r="D8046" s="4" t="str">
        <f>VLOOKUP(A8046,predictions!A:B,2,FALSE)</f>
        <v>22/06/2020</v>
      </c>
      <c r="E8046" s="4">
        <f t="shared" si="31"/>
        <v>44004</v>
      </c>
    </row>
    <row r="8047" spans="3:5" ht="13" x14ac:dyDescent="0.15">
      <c r="C8047" s="1" t="str">
        <f ca="1">IFERROR(INDIRECT(ADDRESS(MATCH(A8047,'contribution par jour-semaine'!A:A,0),MATCH(B8047,'contribution par jour-semaine'!$1:$1,0),4,1,"contribution par jour-semaine")),"")</f>
        <v/>
      </c>
      <c r="D8047" s="4" t="str">
        <f>VLOOKUP(A8047,predictions!A:B,2,FALSE)</f>
        <v>22/06/2020</v>
      </c>
      <c r="E8047" s="4">
        <f t="shared" si="31"/>
        <v>44004</v>
      </c>
    </row>
    <row r="8048" spans="3:5" ht="13" x14ac:dyDescent="0.15">
      <c r="C8048" s="1" t="str">
        <f ca="1">IFERROR(INDIRECT(ADDRESS(MATCH(A8048,'contribution par jour-semaine'!A:A,0),MATCH(B8048,'contribution par jour-semaine'!$1:$1,0),4,1,"contribution par jour-semaine")),"")</f>
        <v/>
      </c>
      <c r="D8048" s="4" t="str">
        <f>VLOOKUP(A8048,predictions!A:B,2,FALSE)</f>
        <v>22/06/2020</v>
      </c>
      <c r="E8048" s="4">
        <f t="shared" si="31"/>
        <v>44004</v>
      </c>
    </row>
    <row r="8049" spans="3:5" ht="13" x14ac:dyDescent="0.15">
      <c r="C8049" s="1" t="str">
        <f ca="1">IFERROR(INDIRECT(ADDRESS(MATCH(A8049,'contribution par jour-semaine'!A:A,0),MATCH(B8049,'contribution par jour-semaine'!$1:$1,0),4,1,"contribution par jour-semaine")),"")</f>
        <v/>
      </c>
      <c r="D8049" s="4" t="str">
        <f>VLOOKUP(A8049,predictions!A:B,2,FALSE)</f>
        <v>22/06/2020</v>
      </c>
      <c r="E8049" s="4">
        <f t="shared" si="31"/>
        <v>44004</v>
      </c>
    </row>
    <row r="8050" spans="3:5" ht="13" x14ac:dyDescent="0.15">
      <c r="C8050" s="1" t="str">
        <f ca="1">IFERROR(INDIRECT(ADDRESS(MATCH(A8050,'contribution par jour-semaine'!A:A,0),MATCH(B8050,'contribution par jour-semaine'!$1:$1,0),4,1,"contribution par jour-semaine")),"")</f>
        <v/>
      </c>
      <c r="D8050" s="4" t="str">
        <f>VLOOKUP(A8050,predictions!A:B,2,FALSE)</f>
        <v>22/06/2020</v>
      </c>
      <c r="E8050" s="4">
        <f t="shared" si="31"/>
        <v>44004</v>
      </c>
    </row>
    <row r="8051" spans="3:5" ht="13" x14ac:dyDescent="0.15">
      <c r="C8051" s="1" t="str">
        <f ca="1">IFERROR(INDIRECT(ADDRESS(MATCH(A8051,'contribution par jour-semaine'!A:A,0),MATCH(B8051,'contribution par jour-semaine'!$1:$1,0),4,1,"contribution par jour-semaine")),"")</f>
        <v/>
      </c>
      <c r="D8051" s="4" t="str">
        <f>VLOOKUP(A8051,predictions!A:B,2,FALSE)</f>
        <v>22/06/2020</v>
      </c>
      <c r="E8051" s="4">
        <f t="shared" si="31"/>
        <v>44004</v>
      </c>
    </row>
    <row r="8052" spans="3:5" ht="13" x14ac:dyDescent="0.15">
      <c r="C8052" s="1" t="str">
        <f ca="1">IFERROR(INDIRECT(ADDRESS(MATCH(A8052,'contribution par jour-semaine'!A:A,0),MATCH(B8052,'contribution par jour-semaine'!$1:$1,0),4,1,"contribution par jour-semaine")),"")</f>
        <v/>
      </c>
      <c r="D8052" s="4" t="str">
        <f>VLOOKUP(A8052,predictions!A:B,2,FALSE)</f>
        <v>22/06/2020</v>
      </c>
      <c r="E8052" s="4">
        <f t="shared" si="31"/>
        <v>44004</v>
      </c>
    </row>
    <row r="8053" spans="3:5" ht="13" x14ac:dyDescent="0.15">
      <c r="C8053" s="1" t="str">
        <f ca="1">IFERROR(INDIRECT(ADDRESS(MATCH(A8053,'contribution par jour-semaine'!A:A,0),MATCH(B8053,'contribution par jour-semaine'!$1:$1,0),4,1,"contribution par jour-semaine")),"")</f>
        <v/>
      </c>
      <c r="D8053" s="4" t="str">
        <f>VLOOKUP(A8053,predictions!A:B,2,FALSE)</f>
        <v>22/06/2020</v>
      </c>
      <c r="E8053" s="4">
        <f t="shared" si="31"/>
        <v>44004</v>
      </c>
    </row>
    <row r="8054" spans="3:5" ht="13" x14ac:dyDescent="0.15">
      <c r="C8054" s="1" t="str">
        <f ca="1">IFERROR(INDIRECT(ADDRESS(MATCH(A8054,'contribution par jour-semaine'!A:A,0),MATCH(B8054,'contribution par jour-semaine'!$1:$1,0),4,1,"contribution par jour-semaine")),"")</f>
        <v/>
      </c>
      <c r="D8054" s="4" t="str">
        <f>VLOOKUP(A8054,predictions!A:B,2,FALSE)</f>
        <v>22/06/2020</v>
      </c>
      <c r="E8054" s="4">
        <f t="shared" si="31"/>
        <v>44004</v>
      </c>
    </row>
    <row r="8055" spans="3:5" ht="13" x14ac:dyDescent="0.15">
      <c r="C8055" s="1" t="str">
        <f ca="1">IFERROR(INDIRECT(ADDRESS(MATCH(A8055,'contribution par jour-semaine'!A:A,0),MATCH(B8055,'contribution par jour-semaine'!$1:$1,0),4,1,"contribution par jour-semaine")),"")</f>
        <v/>
      </c>
      <c r="D8055" s="4" t="str">
        <f>VLOOKUP(A8055,predictions!A:B,2,FALSE)</f>
        <v>22/06/2020</v>
      </c>
      <c r="E8055" s="4">
        <f t="shared" si="31"/>
        <v>44004</v>
      </c>
    </row>
    <row r="8056" spans="3:5" ht="13" x14ac:dyDescent="0.15">
      <c r="C8056" s="1" t="str">
        <f ca="1">IFERROR(INDIRECT(ADDRESS(MATCH(A8056,'contribution par jour-semaine'!A:A,0),MATCH(B8056,'contribution par jour-semaine'!$1:$1,0),4,1,"contribution par jour-semaine")),"")</f>
        <v/>
      </c>
      <c r="D8056" s="4" t="str">
        <f>VLOOKUP(A8056,predictions!A:B,2,FALSE)</f>
        <v>22/06/2020</v>
      </c>
      <c r="E8056" s="4">
        <f t="shared" si="31"/>
        <v>44004</v>
      </c>
    </row>
    <row r="8057" spans="3:5" ht="13" x14ac:dyDescent="0.15">
      <c r="C8057" s="1" t="str">
        <f ca="1">IFERROR(INDIRECT(ADDRESS(MATCH(A8057,'contribution par jour-semaine'!A:A,0),MATCH(B8057,'contribution par jour-semaine'!$1:$1,0),4,1,"contribution par jour-semaine")),"")</f>
        <v/>
      </c>
      <c r="D8057" s="4" t="str">
        <f>VLOOKUP(A8057,predictions!A:B,2,FALSE)</f>
        <v>22/06/2020</v>
      </c>
      <c r="E8057" s="4">
        <f t="shared" si="31"/>
        <v>44004</v>
      </c>
    </row>
    <row r="8058" spans="3:5" ht="13" x14ac:dyDescent="0.15">
      <c r="C8058" s="1" t="str">
        <f ca="1">IFERROR(INDIRECT(ADDRESS(MATCH(A8058,'contribution par jour-semaine'!A:A,0),MATCH(B8058,'contribution par jour-semaine'!$1:$1,0),4,1,"contribution par jour-semaine")),"")</f>
        <v/>
      </c>
      <c r="D8058" s="4" t="str">
        <f>VLOOKUP(A8058,predictions!A:B,2,FALSE)</f>
        <v>22/06/2020</v>
      </c>
      <c r="E8058" s="4">
        <f t="shared" si="31"/>
        <v>44004</v>
      </c>
    </row>
    <row r="8059" spans="3:5" ht="13" x14ac:dyDescent="0.15">
      <c r="C8059" s="1" t="str">
        <f ca="1">IFERROR(INDIRECT(ADDRESS(MATCH(A8059,'contribution par jour-semaine'!A:A,0),MATCH(B8059,'contribution par jour-semaine'!$1:$1,0),4,1,"contribution par jour-semaine")),"")</f>
        <v/>
      </c>
      <c r="D8059" s="4" t="str">
        <f>VLOOKUP(A8059,predictions!A:B,2,FALSE)</f>
        <v>22/06/2020</v>
      </c>
      <c r="E8059" s="4">
        <f t="shared" si="31"/>
        <v>44004</v>
      </c>
    </row>
    <row r="8060" spans="3:5" ht="13" x14ac:dyDescent="0.15">
      <c r="C8060" s="1" t="str">
        <f ca="1">IFERROR(INDIRECT(ADDRESS(MATCH(A8060,'contribution par jour-semaine'!A:A,0),MATCH(B8060,'contribution par jour-semaine'!$1:$1,0),4,1,"contribution par jour-semaine")),"")</f>
        <v/>
      </c>
      <c r="D8060" s="4" t="str">
        <f>VLOOKUP(A8060,predictions!A:B,2,FALSE)</f>
        <v>22/06/2020</v>
      </c>
      <c r="E8060" s="4">
        <f t="shared" si="31"/>
        <v>44004</v>
      </c>
    </row>
    <row r="8061" spans="3:5" ht="13" x14ac:dyDescent="0.15">
      <c r="C8061" s="1" t="str">
        <f ca="1">IFERROR(INDIRECT(ADDRESS(MATCH(A8061,'contribution par jour-semaine'!A:A,0),MATCH(B8061,'contribution par jour-semaine'!$1:$1,0),4,1,"contribution par jour-semaine")),"")</f>
        <v/>
      </c>
      <c r="D8061" s="4" t="str">
        <f>VLOOKUP(A8061,predictions!A:B,2,FALSE)</f>
        <v>22/06/2020</v>
      </c>
      <c r="E8061" s="4">
        <f t="shared" si="31"/>
        <v>44004</v>
      </c>
    </row>
    <row r="8062" spans="3:5" ht="13" x14ac:dyDescent="0.15">
      <c r="C8062" s="1" t="str">
        <f ca="1">IFERROR(INDIRECT(ADDRESS(MATCH(A8062,'contribution par jour-semaine'!A:A,0),MATCH(B8062,'contribution par jour-semaine'!$1:$1,0),4,1,"contribution par jour-semaine")),"")</f>
        <v/>
      </c>
      <c r="D8062" s="4" t="str">
        <f>VLOOKUP(A8062,predictions!A:B,2,FALSE)</f>
        <v>22/06/2020</v>
      </c>
      <c r="E8062" s="4">
        <f t="shared" si="31"/>
        <v>44004</v>
      </c>
    </row>
    <row r="8063" spans="3:5" ht="13" x14ac:dyDescent="0.15">
      <c r="C8063" s="1" t="str">
        <f ca="1">IFERROR(INDIRECT(ADDRESS(MATCH(A8063,'contribution par jour-semaine'!A:A,0),MATCH(B8063,'contribution par jour-semaine'!$1:$1,0),4,1,"contribution par jour-semaine")),"")</f>
        <v/>
      </c>
      <c r="D8063" s="4" t="str">
        <f>VLOOKUP(A8063,predictions!A:B,2,FALSE)</f>
        <v>22/06/2020</v>
      </c>
      <c r="E8063" s="4">
        <f t="shared" si="31"/>
        <v>44004</v>
      </c>
    </row>
    <row r="8064" spans="3:5" ht="13" x14ac:dyDescent="0.15">
      <c r="C8064" s="1" t="str">
        <f ca="1">IFERROR(INDIRECT(ADDRESS(MATCH(A8064,'contribution par jour-semaine'!A:A,0),MATCH(B8064,'contribution par jour-semaine'!$1:$1,0),4,1,"contribution par jour-semaine")),"")</f>
        <v/>
      </c>
      <c r="D8064" s="4" t="str">
        <f>VLOOKUP(A8064,predictions!A:B,2,FALSE)</f>
        <v>22/06/2020</v>
      </c>
      <c r="E8064" s="4">
        <f t="shared" si="31"/>
        <v>44004</v>
      </c>
    </row>
    <row r="8065" spans="3:5" ht="13" x14ac:dyDescent="0.15">
      <c r="C8065" s="1" t="str">
        <f ca="1">IFERROR(INDIRECT(ADDRESS(MATCH(A8065,'contribution par jour-semaine'!A:A,0),MATCH(B8065,'contribution par jour-semaine'!$1:$1,0),4,1,"contribution par jour-semaine")),"")</f>
        <v/>
      </c>
      <c r="D8065" s="4" t="str">
        <f>VLOOKUP(A8065,predictions!A:B,2,FALSE)</f>
        <v>22/06/2020</v>
      </c>
      <c r="E8065" s="4">
        <f t="shared" si="31"/>
        <v>44004</v>
      </c>
    </row>
    <row r="8066" spans="3:5" ht="13" x14ac:dyDescent="0.15">
      <c r="C8066" s="1" t="str">
        <f ca="1">IFERROR(INDIRECT(ADDRESS(MATCH(A8066,'contribution par jour-semaine'!A:A,0),MATCH(B8066,'contribution par jour-semaine'!$1:$1,0),4,1,"contribution par jour-semaine")),"")</f>
        <v/>
      </c>
      <c r="D8066" s="4" t="str">
        <f>VLOOKUP(A8066,predictions!A:B,2,FALSE)</f>
        <v>22/06/2020</v>
      </c>
      <c r="E8066" s="4">
        <f t="shared" si="31"/>
        <v>44004</v>
      </c>
    </row>
    <row r="8067" spans="3:5" ht="13" x14ac:dyDescent="0.15">
      <c r="C8067" s="1" t="str">
        <f ca="1">IFERROR(INDIRECT(ADDRESS(MATCH(A8067,'contribution par jour-semaine'!A:A,0),MATCH(B8067,'contribution par jour-semaine'!$1:$1,0),4,1,"contribution par jour-semaine")),"")</f>
        <v/>
      </c>
      <c r="D8067" s="4" t="str">
        <f>VLOOKUP(A8067,predictions!A:B,2,FALSE)</f>
        <v>22/06/2020</v>
      </c>
      <c r="E8067" s="4">
        <f t="shared" si="31"/>
        <v>44004</v>
      </c>
    </row>
    <row r="8068" spans="3:5" ht="13" x14ac:dyDescent="0.15">
      <c r="C8068" s="1" t="str">
        <f ca="1">IFERROR(INDIRECT(ADDRESS(MATCH(A8068,'contribution par jour-semaine'!A:A,0),MATCH(B8068,'contribution par jour-semaine'!$1:$1,0),4,1,"contribution par jour-semaine")),"")</f>
        <v/>
      </c>
      <c r="D8068" s="4" t="str">
        <f>VLOOKUP(A8068,predictions!A:B,2,FALSE)</f>
        <v>22/06/2020</v>
      </c>
      <c r="E8068" s="4">
        <f t="shared" si="31"/>
        <v>44004</v>
      </c>
    </row>
    <row r="8069" spans="3:5" ht="13" x14ac:dyDescent="0.15">
      <c r="C8069" s="1" t="str">
        <f ca="1">IFERROR(INDIRECT(ADDRESS(MATCH(A8069,'contribution par jour-semaine'!A:A,0),MATCH(B8069,'contribution par jour-semaine'!$1:$1,0),4,1,"contribution par jour-semaine")),"")</f>
        <v/>
      </c>
      <c r="D8069" s="4" t="str">
        <f>VLOOKUP(A8069,predictions!A:B,2,FALSE)</f>
        <v>22/06/2020</v>
      </c>
      <c r="E8069" s="4">
        <f t="shared" si="31"/>
        <v>44004</v>
      </c>
    </row>
    <row r="8070" spans="3:5" ht="13" x14ac:dyDescent="0.15">
      <c r="C8070" s="1" t="str">
        <f ca="1">IFERROR(INDIRECT(ADDRESS(MATCH(A8070,'contribution par jour-semaine'!A:A,0),MATCH(B8070,'contribution par jour-semaine'!$1:$1,0),4,1,"contribution par jour-semaine")),"")</f>
        <v/>
      </c>
      <c r="D8070" s="4" t="str">
        <f>VLOOKUP(A8070,predictions!A:B,2,FALSE)</f>
        <v>22/06/2020</v>
      </c>
      <c r="E8070" s="4">
        <f t="shared" si="31"/>
        <v>44004</v>
      </c>
    </row>
    <row r="8071" spans="3:5" ht="13" x14ac:dyDescent="0.15">
      <c r="C8071" s="1" t="str">
        <f ca="1">IFERROR(INDIRECT(ADDRESS(MATCH(A8071,'contribution par jour-semaine'!A:A,0),MATCH(B8071,'contribution par jour-semaine'!$1:$1,0),4,1,"contribution par jour-semaine")),"")</f>
        <v/>
      </c>
      <c r="D8071" s="4" t="str">
        <f>VLOOKUP(A8071,predictions!A:B,2,FALSE)</f>
        <v>22/06/2020</v>
      </c>
      <c r="E8071" s="4">
        <f t="shared" si="31"/>
        <v>44004</v>
      </c>
    </row>
    <row r="8072" spans="3:5" ht="13" x14ac:dyDescent="0.15">
      <c r="C8072" s="1" t="str">
        <f ca="1">IFERROR(INDIRECT(ADDRESS(MATCH(A8072,'contribution par jour-semaine'!A:A,0),MATCH(B8072,'contribution par jour-semaine'!$1:$1,0),4,1,"contribution par jour-semaine")),"")</f>
        <v/>
      </c>
      <c r="D8072" s="4" t="str">
        <f>VLOOKUP(A8072,predictions!A:B,2,FALSE)</f>
        <v>22/06/2020</v>
      </c>
      <c r="E8072" s="4">
        <f t="shared" si="31"/>
        <v>44004</v>
      </c>
    </row>
    <row r="8073" spans="3:5" ht="13" x14ac:dyDescent="0.15">
      <c r="C8073" s="1" t="str">
        <f ca="1">IFERROR(INDIRECT(ADDRESS(MATCH(A8073,'contribution par jour-semaine'!A:A,0),MATCH(B8073,'contribution par jour-semaine'!$1:$1,0),4,1,"contribution par jour-semaine")),"")</f>
        <v/>
      </c>
      <c r="D8073" s="4" t="str">
        <f>VLOOKUP(A8073,predictions!A:B,2,FALSE)</f>
        <v>22/06/2020</v>
      </c>
      <c r="E8073" s="4">
        <f t="shared" si="31"/>
        <v>44004</v>
      </c>
    </row>
    <row r="8074" spans="3:5" ht="13" x14ac:dyDescent="0.15">
      <c r="C8074" s="1" t="str">
        <f ca="1">IFERROR(INDIRECT(ADDRESS(MATCH(A8074,'contribution par jour-semaine'!A:A,0),MATCH(B8074,'contribution par jour-semaine'!$1:$1,0),4,1,"contribution par jour-semaine")),"")</f>
        <v/>
      </c>
      <c r="D8074" s="4" t="str">
        <f>VLOOKUP(A8074,predictions!A:B,2,FALSE)</f>
        <v>22/06/2020</v>
      </c>
      <c r="E8074" s="4">
        <f t="shared" si="31"/>
        <v>44004</v>
      </c>
    </row>
    <row r="8075" spans="3:5" ht="13" x14ac:dyDescent="0.15">
      <c r="C8075" s="1" t="str">
        <f ca="1">IFERROR(INDIRECT(ADDRESS(MATCH(A8075,'contribution par jour-semaine'!A:A,0),MATCH(B8075,'contribution par jour-semaine'!$1:$1,0),4,1,"contribution par jour-semaine")),"")</f>
        <v/>
      </c>
      <c r="D8075" s="4" t="str">
        <f>VLOOKUP(A8075,predictions!A:B,2,FALSE)</f>
        <v>22/06/2020</v>
      </c>
      <c r="E8075" s="4">
        <f t="shared" si="31"/>
        <v>44004</v>
      </c>
    </row>
    <row r="8076" spans="3:5" ht="13" x14ac:dyDescent="0.15">
      <c r="C8076" s="1" t="str">
        <f ca="1">IFERROR(INDIRECT(ADDRESS(MATCH(A8076,'contribution par jour-semaine'!A:A,0),MATCH(B8076,'contribution par jour-semaine'!$1:$1,0),4,1,"contribution par jour-semaine")),"")</f>
        <v/>
      </c>
      <c r="D8076" s="4" t="str">
        <f>VLOOKUP(A8076,predictions!A:B,2,FALSE)</f>
        <v>22/06/2020</v>
      </c>
      <c r="E8076" s="4">
        <f t="shared" si="31"/>
        <v>44004</v>
      </c>
    </row>
    <row r="8077" spans="3:5" ht="13" x14ac:dyDescent="0.15">
      <c r="C8077" s="1" t="str">
        <f ca="1">IFERROR(INDIRECT(ADDRESS(MATCH(A8077,'contribution par jour-semaine'!A:A,0),MATCH(B8077,'contribution par jour-semaine'!$1:$1,0),4,1,"contribution par jour-semaine")),"")</f>
        <v/>
      </c>
      <c r="D8077" s="4" t="str">
        <f>VLOOKUP(A8077,predictions!A:B,2,FALSE)</f>
        <v>22/06/2020</v>
      </c>
      <c r="E8077" s="4">
        <f t="shared" si="31"/>
        <v>44004</v>
      </c>
    </row>
    <row r="8078" spans="3:5" ht="13" x14ac:dyDescent="0.15">
      <c r="C8078" s="1" t="str">
        <f ca="1">IFERROR(INDIRECT(ADDRESS(MATCH(A8078,'contribution par jour-semaine'!A:A,0),MATCH(B8078,'contribution par jour-semaine'!$1:$1,0),4,1,"contribution par jour-semaine")),"")</f>
        <v/>
      </c>
      <c r="D8078" s="4" t="str">
        <f>VLOOKUP(A8078,predictions!A:B,2,FALSE)</f>
        <v>22/06/2020</v>
      </c>
      <c r="E8078" s="4">
        <f t="shared" si="31"/>
        <v>44004</v>
      </c>
    </row>
    <row r="8079" spans="3:5" ht="13" x14ac:dyDescent="0.15">
      <c r="C8079" s="1" t="str">
        <f ca="1">IFERROR(INDIRECT(ADDRESS(MATCH(A8079,'contribution par jour-semaine'!A:A,0),MATCH(B8079,'contribution par jour-semaine'!$1:$1,0),4,1,"contribution par jour-semaine")),"")</f>
        <v/>
      </c>
      <c r="D8079" s="4" t="str">
        <f>VLOOKUP(A8079,predictions!A:B,2,FALSE)</f>
        <v>22/06/2020</v>
      </c>
      <c r="E8079" s="4">
        <f t="shared" si="31"/>
        <v>44004</v>
      </c>
    </row>
    <row r="8080" spans="3:5" ht="13" x14ac:dyDescent="0.15">
      <c r="C8080" s="1" t="str">
        <f ca="1">IFERROR(INDIRECT(ADDRESS(MATCH(A8080,'contribution par jour-semaine'!A:A,0),MATCH(B8080,'contribution par jour-semaine'!$1:$1,0),4,1,"contribution par jour-semaine")),"")</f>
        <v/>
      </c>
      <c r="D8080" s="4" t="str">
        <f>VLOOKUP(A8080,predictions!A:B,2,FALSE)</f>
        <v>22/06/2020</v>
      </c>
      <c r="E8080" s="4">
        <f t="shared" si="31"/>
        <v>44004</v>
      </c>
    </row>
    <row r="8081" spans="3:5" ht="13" x14ac:dyDescent="0.15">
      <c r="C8081" s="1" t="str">
        <f ca="1">IFERROR(INDIRECT(ADDRESS(MATCH(A8081,'contribution par jour-semaine'!A:A,0),MATCH(B8081,'contribution par jour-semaine'!$1:$1,0),4,1,"contribution par jour-semaine")),"")</f>
        <v/>
      </c>
      <c r="D8081" s="4" t="str">
        <f>VLOOKUP(A8081,predictions!A:B,2,FALSE)</f>
        <v>22/06/2020</v>
      </c>
      <c r="E8081" s="4">
        <f t="shared" si="31"/>
        <v>44004</v>
      </c>
    </row>
    <row r="8082" spans="3:5" ht="13" x14ac:dyDescent="0.15">
      <c r="C8082" s="1" t="str">
        <f ca="1">IFERROR(INDIRECT(ADDRESS(MATCH(A8082,'contribution par jour-semaine'!A:A,0),MATCH(B8082,'contribution par jour-semaine'!$1:$1,0),4,1,"contribution par jour-semaine")),"")</f>
        <v/>
      </c>
      <c r="D8082" s="4" t="str">
        <f>VLOOKUP(A8082,predictions!A:B,2,FALSE)</f>
        <v>22/06/2020</v>
      </c>
      <c r="E8082" s="4">
        <f t="shared" si="31"/>
        <v>44004</v>
      </c>
    </row>
    <row r="8083" spans="3:5" ht="13" x14ac:dyDescent="0.15">
      <c r="C8083" s="1" t="str">
        <f ca="1">IFERROR(INDIRECT(ADDRESS(MATCH(A8083,'contribution par jour-semaine'!A:A,0),MATCH(B8083,'contribution par jour-semaine'!$1:$1,0),4,1,"contribution par jour-semaine")),"")</f>
        <v/>
      </c>
      <c r="D8083" s="4" t="str">
        <f>VLOOKUP(A8083,predictions!A:B,2,FALSE)</f>
        <v>22/06/2020</v>
      </c>
      <c r="E8083" s="4">
        <f t="shared" si="31"/>
        <v>44004</v>
      </c>
    </row>
    <row r="8084" spans="3:5" ht="13" x14ac:dyDescent="0.15">
      <c r="C8084" s="1" t="str">
        <f ca="1">IFERROR(INDIRECT(ADDRESS(MATCH(A8084,'contribution par jour-semaine'!A:A,0),MATCH(B8084,'contribution par jour-semaine'!$1:$1,0),4,1,"contribution par jour-semaine")),"")</f>
        <v/>
      </c>
      <c r="D8084" s="4" t="str">
        <f>VLOOKUP(A8084,predictions!A:B,2,FALSE)</f>
        <v>22/06/2020</v>
      </c>
      <c r="E8084" s="4">
        <f t="shared" si="31"/>
        <v>44004</v>
      </c>
    </row>
    <row r="8085" spans="3:5" ht="13" x14ac:dyDescent="0.15">
      <c r="C8085" s="1" t="str">
        <f ca="1">IFERROR(INDIRECT(ADDRESS(MATCH(A8085,'contribution par jour-semaine'!A:A,0),MATCH(B8085,'contribution par jour-semaine'!$1:$1,0),4,1,"contribution par jour-semaine")),"")</f>
        <v/>
      </c>
      <c r="D8085" s="4" t="str">
        <f>VLOOKUP(A8085,predictions!A:B,2,FALSE)</f>
        <v>22/06/2020</v>
      </c>
      <c r="E8085" s="4">
        <f t="shared" si="31"/>
        <v>44004</v>
      </c>
    </row>
    <row r="8086" spans="3:5" ht="13" x14ac:dyDescent="0.15">
      <c r="C8086" s="1" t="str">
        <f ca="1">IFERROR(INDIRECT(ADDRESS(MATCH(A8086,'contribution par jour-semaine'!A:A,0),MATCH(B8086,'contribution par jour-semaine'!$1:$1,0),4,1,"contribution par jour-semaine")),"")</f>
        <v/>
      </c>
      <c r="D8086" s="4" t="str">
        <f>VLOOKUP(A8086,predictions!A:B,2,FALSE)</f>
        <v>22/06/2020</v>
      </c>
      <c r="E8086" s="4">
        <f t="shared" si="31"/>
        <v>44004</v>
      </c>
    </row>
    <row r="8087" spans="3:5" ht="13" x14ac:dyDescent="0.15">
      <c r="C8087" s="1" t="str">
        <f ca="1">IFERROR(INDIRECT(ADDRESS(MATCH(A8087,'contribution par jour-semaine'!A:A,0),MATCH(B8087,'contribution par jour-semaine'!$1:$1,0),4,1,"contribution par jour-semaine")),"")</f>
        <v/>
      </c>
      <c r="D8087" s="4" t="str">
        <f>VLOOKUP(A8087,predictions!A:B,2,FALSE)</f>
        <v>22/06/2020</v>
      </c>
      <c r="E8087" s="4">
        <f t="shared" si="31"/>
        <v>44004</v>
      </c>
    </row>
    <row r="8088" spans="3:5" ht="13" x14ac:dyDescent="0.15">
      <c r="C8088" s="1" t="str">
        <f ca="1">IFERROR(INDIRECT(ADDRESS(MATCH(A8088,'contribution par jour-semaine'!A:A,0),MATCH(B8088,'contribution par jour-semaine'!$1:$1,0),4,1,"contribution par jour-semaine")),"")</f>
        <v/>
      </c>
      <c r="D8088" s="4" t="str">
        <f>VLOOKUP(A8088,predictions!A:B,2,FALSE)</f>
        <v>22/06/2020</v>
      </c>
      <c r="E8088" s="4">
        <f t="shared" si="31"/>
        <v>44004</v>
      </c>
    </row>
    <row r="8089" spans="3:5" ht="13" x14ac:dyDescent="0.15">
      <c r="C8089" s="1" t="str">
        <f ca="1">IFERROR(INDIRECT(ADDRESS(MATCH(A8089,'contribution par jour-semaine'!A:A,0),MATCH(B8089,'contribution par jour-semaine'!$1:$1,0),4,1,"contribution par jour-semaine")),"")</f>
        <v/>
      </c>
      <c r="D8089" s="4" t="str">
        <f>VLOOKUP(A8089,predictions!A:B,2,FALSE)</f>
        <v>22/06/2020</v>
      </c>
      <c r="E8089" s="4">
        <f t="shared" si="31"/>
        <v>44004</v>
      </c>
    </row>
    <row r="8090" spans="3:5" ht="13" x14ac:dyDescent="0.15">
      <c r="C8090" s="1" t="str">
        <f ca="1">IFERROR(INDIRECT(ADDRESS(MATCH(A8090,'contribution par jour-semaine'!A:A,0),MATCH(B8090,'contribution par jour-semaine'!$1:$1,0),4,1,"contribution par jour-semaine")),"")</f>
        <v/>
      </c>
      <c r="D8090" s="4" t="str">
        <f>VLOOKUP(A8090,predictions!A:B,2,FALSE)</f>
        <v>22/06/2020</v>
      </c>
      <c r="E8090" s="4">
        <f t="shared" si="31"/>
        <v>44004</v>
      </c>
    </row>
    <row r="8091" spans="3:5" ht="13" x14ac:dyDescent="0.15">
      <c r="C8091" s="1" t="str">
        <f ca="1">IFERROR(INDIRECT(ADDRESS(MATCH(A8091,'contribution par jour-semaine'!A:A,0),MATCH(B8091,'contribution par jour-semaine'!$1:$1,0),4,1,"contribution par jour-semaine")),"")</f>
        <v/>
      </c>
      <c r="D8091" s="4" t="str">
        <f>VLOOKUP(A8091,predictions!A:B,2,FALSE)</f>
        <v>22/06/2020</v>
      </c>
      <c r="E8091" s="4">
        <f t="shared" si="31"/>
        <v>44004</v>
      </c>
    </row>
    <row r="8092" spans="3:5" ht="13" x14ac:dyDescent="0.15">
      <c r="C8092" s="1" t="str">
        <f ca="1">IFERROR(INDIRECT(ADDRESS(MATCH(A8092,'contribution par jour-semaine'!A:A,0),MATCH(B8092,'contribution par jour-semaine'!$1:$1,0),4,1,"contribution par jour-semaine")),"")</f>
        <v/>
      </c>
      <c r="D8092" s="4" t="str">
        <f>VLOOKUP(A8092,predictions!A:B,2,FALSE)</f>
        <v>22/06/2020</v>
      </c>
      <c r="E8092" s="4">
        <f t="shared" si="31"/>
        <v>44004</v>
      </c>
    </row>
    <row r="8093" spans="3:5" ht="13" x14ac:dyDescent="0.15">
      <c r="C8093" s="1" t="str">
        <f ca="1">IFERROR(INDIRECT(ADDRESS(MATCH(A8093,'contribution par jour-semaine'!A:A,0),MATCH(B8093,'contribution par jour-semaine'!$1:$1,0),4,1,"contribution par jour-semaine")),"")</f>
        <v/>
      </c>
      <c r="D8093" s="4" t="str">
        <f>VLOOKUP(A8093,predictions!A:B,2,FALSE)</f>
        <v>22/06/2020</v>
      </c>
      <c r="E8093" s="4">
        <f t="shared" si="31"/>
        <v>44004</v>
      </c>
    </row>
    <row r="8094" spans="3:5" ht="13" x14ac:dyDescent="0.15">
      <c r="C8094" s="1" t="str">
        <f ca="1">IFERROR(INDIRECT(ADDRESS(MATCH(A8094,'contribution par jour-semaine'!A:A,0),MATCH(B8094,'contribution par jour-semaine'!$1:$1,0),4,1,"contribution par jour-semaine")),"")</f>
        <v/>
      </c>
      <c r="D8094" s="4" t="str">
        <f>VLOOKUP(A8094,predictions!A:B,2,FALSE)</f>
        <v>22/06/2020</v>
      </c>
      <c r="E8094" s="4">
        <f t="shared" si="31"/>
        <v>44004</v>
      </c>
    </row>
    <row r="8095" spans="3:5" ht="13" x14ac:dyDescent="0.15">
      <c r="C8095" s="1" t="str">
        <f ca="1">IFERROR(INDIRECT(ADDRESS(MATCH(A8095,'contribution par jour-semaine'!A:A,0),MATCH(B8095,'contribution par jour-semaine'!$1:$1,0),4,1,"contribution par jour-semaine")),"")</f>
        <v/>
      </c>
      <c r="D8095" s="4" t="str">
        <f>VLOOKUP(A8095,predictions!A:B,2,FALSE)</f>
        <v>22/06/2020</v>
      </c>
      <c r="E8095" s="4">
        <f t="shared" si="31"/>
        <v>44004</v>
      </c>
    </row>
    <row r="8096" spans="3:5" ht="13" x14ac:dyDescent="0.15">
      <c r="C8096" s="1" t="str">
        <f ca="1">IFERROR(INDIRECT(ADDRESS(MATCH(A8096,'contribution par jour-semaine'!A:A,0),MATCH(B8096,'contribution par jour-semaine'!$1:$1,0),4,1,"contribution par jour-semaine")),"")</f>
        <v/>
      </c>
      <c r="D8096" s="4" t="str">
        <f>VLOOKUP(A8096,predictions!A:B,2,FALSE)</f>
        <v>22/06/2020</v>
      </c>
      <c r="E8096" s="4">
        <f t="shared" si="31"/>
        <v>44004</v>
      </c>
    </row>
    <row r="8097" spans="3:5" ht="13" x14ac:dyDescent="0.15">
      <c r="C8097" s="1" t="str">
        <f ca="1">IFERROR(INDIRECT(ADDRESS(MATCH(A8097,'contribution par jour-semaine'!A:A,0),MATCH(B8097,'contribution par jour-semaine'!$1:$1,0),4,1,"contribution par jour-semaine")),"")</f>
        <v/>
      </c>
      <c r="D8097" s="4" t="str">
        <f>VLOOKUP(A8097,predictions!A:B,2,FALSE)</f>
        <v>22/06/2020</v>
      </c>
      <c r="E8097" s="4">
        <f t="shared" si="31"/>
        <v>44004</v>
      </c>
    </row>
    <row r="8098" spans="3:5" ht="13" x14ac:dyDescent="0.15">
      <c r="C8098" s="1" t="str">
        <f ca="1">IFERROR(INDIRECT(ADDRESS(MATCH(A8098,'contribution par jour-semaine'!A:A,0),MATCH(B8098,'contribution par jour-semaine'!$1:$1,0),4,1,"contribution par jour-semaine")),"")</f>
        <v/>
      </c>
      <c r="D8098" s="4" t="str">
        <f>VLOOKUP(A8098,predictions!A:B,2,FALSE)</f>
        <v>22/06/2020</v>
      </c>
      <c r="E8098" s="4">
        <f t="shared" si="31"/>
        <v>44004</v>
      </c>
    </row>
    <row r="8099" spans="3:5" ht="13" x14ac:dyDescent="0.15">
      <c r="C8099" s="1" t="str">
        <f ca="1">IFERROR(INDIRECT(ADDRESS(MATCH(A8099,'contribution par jour-semaine'!A:A,0),MATCH(B8099,'contribution par jour-semaine'!$1:$1,0),4,1,"contribution par jour-semaine")),"")</f>
        <v/>
      </c>
      <c r="D8099" s="4" t="str">
        <f>VLOOKUP(A8099,predictions!A:B,2,FALSE)</f>
        <v>22/06/2020</v>
      </c>
      <c r="E8099" s="4">
        <f t="shared" si="31"/>
        <v>44004</v>
      </c>
    </row>
    <row r="8100" spans="3:5" ht="13" x14ac:dyDescent="0.15">
      <c r="C8100" s="1" t="str">
        <f ca="1">IFERROR(INDIRECT(ADDRESS(MATCH(A8100,'contribution par jour-semaine'!A:A,0),MATCH(B8100,'contribution par jour-semaine'!$1:$1,0),4,1,"contribution par jour-semaine")),"")</f>
        <v/>
      </c>
      <c r="D8100" s="4" t="str">
        <f>VLOOKUP(A8100,predictions!A:B,2,FALSE)</f>
        <v>22/06/2020</v>
      </c>
      <c r="E8100" s="4">
        <f t="shared" si="31"/>
        <v>44004</v>
      </c>
    </row>
    <row r="8101" spans="3:5" ht="13" x14ac:dyDescent="0.15">
      <c r="C8101" s="1" t="str">
        <f ca="1">IFERROR(INDIRECT(ADDRESS(MATCH(A8101,'contribution par jour-semaine'!A:A,0),MATCH(B8101,'contribution par jour-semaine'!$1:$1,0),4,1,"contribution par jour-semaine")),"")</f>
        <v/>
      </c>
      <c r="D8101" s="4" t="str">
        <f>VLOOKUP(A8101,predictions!A:B,2,FALSE)</f>
        <v>22/06/2020</v>
      </c>
      <c r="E8101" s="4">
        <f t="shared" si="31"/>
        <v>44004</v>
      </c>
    </row>
    <row r="8102" spans="3:5" ht="13" x14ac:dyDescent="0.15">
      <c r="C8102" s="1" t="str">
        <f ca="1">IFERROR(INDIRECT(ADDRESS(MATCH(A8102,'contribution par jour-semaine'!A:A,0),MATCH(B8102,'contribution par jour-semaine'!$1:$1,0),4,1,"contribution par jour-semaine")),"")</f>
        <v/>
      </c>
      <c r="D8102" s="4" t="str">
        <f>VLOOKUP(A8102,predictions!A:B,2,FALSE)</f>
        <v>22/06/2020</v>
      </c>
      <c r="E8102" s="4">
        <f t="shared" si="31"/>
        <v>44004</v>
      </c>
    </row>
    <row r="8103" spans="3:5" ht="13" x14ac:dyDescent="0.15">
      <c r="C8103" s="1" t="str">
        <f ca="1">IFERROR(INDIRECT(ADDRESS(MATCH(A8103,'contribution par jour-semaine'!A:A,0),MATCH(B8103,'contribution par jour-semaine'!$1:$1,0),4,1,"contribution par jour-semaine")),"")</f>
        <v/>
      </c>
      <c r="D8103" s="4" t="str">
        <f>VLOOKUP(A8103,predictions!A:B,2,FALSE)</f>
        <v>22/06/2020</v>
      </c>
      <c r="E8103" s="4">
        <f t="shared" si="31"/>
        <v>44004</v>
      </c>
    </row>
    <row r="8104" spans="3:5" ht="13" x14ac:dyDescent="0.15">
      <c r="C8104" s="1" t="str">
        <f ca="1">IFERROR(INDIRECT(ADDRESS(MATCH(A8104,'contribution par jour-semaine'!A:A,0),MATCH(B8104,'contribution par jour-semaine'!$1:$1,0),4,1,"contribution par jour-semaine")),"")</f>
        <v/>
      </c>
      <c r="D8104" s="4" t="str">
        <f>VLOOKUP(A8104,predictions!A:B,2,FALSE)</f>
        <v>22/06/2020</v>
      </c>
      <c r="E8104" s="4">
        <f t="shared" si="31"/>
        <v>44004</v>
      </c>
    </row>
    <row r="8105" spans="3:5" ht="13" x14ac:dyDescent="0.15">
      <c r="C8105" s="1" t="str">
        <f ca="1">IFERROR(INDIRECT(ADDRESS(MATCH(A8105,'contribution par jour-semaine'!A:A,0),MATCH(B8105,'contribution par jour-semaine'!$1:$1,0),4,1,"contribution par jour-semaine")),"")</f>
        <v/>
      </c>
      <c r="D8105" s="4" t="str">
        <f>VLOOKUP(A8105,predictions!A:B,2,FALSE)</f>
        <v>22/06/2020</v>
      </c>
      <c r="E8105" s="4">
        <f t="shared" si="31"/>
        <v>44004</v>
      </c>
    </row>
    <row r="8106" spans="3:5" ht="13" x14ac:dyDescent="0.15">
      <c r="C8106" s="1" t="str">
        <f ca="1">IFERROR(INDIRECT(ADDRESS(MATCH(A8106,'contribution par jour-semaine'!A:A,0),MATCH(B8106,'contribution par jour-semaine'!$1:$1,0),4,1,"contribution par jour-semaine")),"")</f>
        <v/>
      </c>
      <c r="D8106" s="4" t="str">
        <f>VLOOKUP(A8106,predictions!A:B,2,FALSE)</f>
        <v>22/06/2020</v>
      </c>
      <c r="E8106" s="4">
        <f t="shared" si="31"/>
        <v>44004</v>
      </c>
    </row>
    <row r="8107" spans="3:5" ht="13" x14ac:dyDescent="0.15">
      <c r="C8107" s="1" t="str">
        <f ca="1">IFERROR(INDIRECT(ADDRESS(MATCH(A8107,'contribution par jour-semaine'!A:A,0),MATCH(B8107,'contribution par jour-semaine'!$1:$1,0),4,1,"contribution par jour-semaine")),"")</f>
        <v/>
      </c>
      <c r="D8107" s="4" t="str">
        <f>VLOOKUP(A8107,predictions!A:B,2,FALSE)</f>
        <v>22/06/2020</v>
      </c>
      <c r="E8107" s="4">
        <f t="shared" si="31"/>
        <v>44004</v>
      </c>
    </row>
    <row r="8108" spans="3:5" ht="13" x14ac:dyDescent="0.15">
      <c r="C8108" s="1" t="str">
        <f ca="1">IFERROR(INDIRECT(ADDRESS(MATCH(A8108,'contribution par jour-semaine'!A:A,0),MATCH(B8108,'contribution par jour-semaine'!$1:$1,0),4,1,"contribution par jour-semaine")),"")</f>
        <v/>
      </c>
      <c r="D8108" s="4" t="str">
        <f>VLOOKUP(A8108,predictions!A:B,2,FALSE)</f>
        <v>22/06/2020</v>
      </c>
      <c r="E8108" s="4">
        <f t="shared" si="31"/>
        <v>44004</v>
      </c>
    </row>
    <row r="8109" spans="3:5" ht="13" x14ac:dyDescent="0.15">
      <c r="C8109" s="1" t="str">
        <f ca="1">IFERROR(INDIRECT(ADDRESS(MATCH(A8109,'contribution par jour-semaine'!A:A,0),MATCH(B8109,'contribution par jour-semaine'!$1:$1,0),4,1,"contribution par jour-semaine")),"")</f>
        <v/>
      </c>
      <c r="D8109" s="4" t="str">
        <f>VLOOKUP(A8109,predictions!A:B,2,FALSE)</f>
        <v>22/06/2020</v>
      </c>
      <c r="E8109" s="4">
        <f t="shared" si="31"/>
        <v>44004</v>
      </c>
    </row>
    <row r="8110" spans="3:5" ht="13" x14ac:dyDescent="0.15">
      <c r="C8110" s="1" t="str">
        <f ca="1">IFERROR(INDIRECT(ADDRESS(MATCH(A8110,'contribution par jour-semaine'!A:A,0),MATCH(B8110,'contribution par jour-semaine'!$1:$1,0),4,1,"contribution par jour-semaine")),"")</f>
        <v/>
      </c>
      <c r="D8110" s="4" t="str">
        <f>VLOOKUP(A8110,predictions!A:B,2,FALSE)</f>
        <v>22/06/2020</v>
      </c>
      <c r="E8110" s="4">
        <f t="shared" si="31"/>
        <v>44004</v>
      </c>
    </row>
    <row r="8111" spans="3:5" ht="13" x14ac:dyDescent="0.15">
      <c r="C8111" s="1" t="str">
        <f ca="1">IFERROR(INDIRECT(ADDRESS(MATCH(A8111,'contribution par jour-semaine'!A:A,0),MATCH(B8111,'contribution par jour-semaine'!$1:$1,0),4,1,"contribution par jour-semaine")),"")</f>
        <v/>
      </c>
      <c r="D8111" s="4" t="str">
        <f>VLOOKUP(A8111,predictions!A:B,2,FALSE)</f>
        <v>22/06/2020</v>
      </c>
      <c r="E8111" s="4">
        <f t="shared" si="31"/>
        <v>44004</v>
      </c>
    </row>
    <row r="8112" spans="3:5" ht="13" x14ac:dyDescent="0.15">
      <c r="C8112" s="1" t="str">
        <f ca="1">IFERROR(INDIRECT(ADDRESS(MATCH(A8112,'contribution par jour-semaine'!A:A,0),MATCH(B8112,'contribution par jour-semaine'!$1:$1,0),4,1,"contribution par jour-semaine")),"")</f>
        <v/>
      </c>
      <c r="D8112" s="4" t="str">
        <f>VLOOKUP(A8112,predictions!A:B,2,FALSE)</f>
        <v>22/06/2020</v>
      </c>
      <c r="E8112" s="4">
        <f t="shared" si="31"/>
        <v>44004</v>
      </c>
    </row>
    <row r="8113" spans="3:5" ht="13" x14ac:dyDescent="0.15">
      <c r="C8113" s="1" t="str">
        <f ca="1">IFERROR(INDIRECT(ADDRESS(MATCH(A8113,'contribution par jour-semaine'!A:A,0),MATCH(B8113,'contribution par jour-semaine'!$1:$1,0),4,1,"contribution par jour-semaine")),"")</f>
        <v/>
      </c>
      <c r="D8113" s="4" t="str">
        <f>VLOOKUP(A8113,predictions!A:B,2,FALSE)</f>
        <v>22/06/2020</v>
      </c>
      <c r="E8113" s="4">
        <f t="shared" si="31"/>
        <v>44004</v>
      </c>
    </row>
    <row r="8114" spans="3:5" ht="13" x14ac:dyDescent="0.15">
      <c r="C8114" s="1" t="str">
        <f ca="1">IFERROR(INDIRECT(ADDRESS(MATCH(A8114,'contribution par jour-semaine'!A:A,0),MATCH(B8114,'contribution par jour-semaine'!$1:$1,0),4,1,"contribution par jour-semaine")),"")</f>
        <v/>
      </c>
      <c r="D8114" s="4" t="str">
        <f>VLOOKUP(A8114,predictions!A:B,2,FALSE)</f>
        <v>22/06/2020</v>
      </c>
      <c r="E8114" s="4">
        <f t="shared" si="31"/>
        <v>44004</v>
      </c>
    </row>
    <row r="8115" spans="3:5" ht="13" x14ac:dyDescent="0.15">
      <c r="C8115" s="1" t="str">
        <f ca="1">IFERROR(INDIRECT(ADDRESS(MATCH(A8115,'contribution par jour-semaine'!A:A,0),MATCH(B8115,'contribution par jour-semaine'!$1:$1,0),4,1,"contribution par jour-semaine")),"")</f>
        <v/>
      </c>
      <c r="D8115" s="4" t="str">
        <f>VLOOKUP(A8115,predictions!A:B,2,FALSE)</f>
        <v>22/06/2020</v>
      </c>
      <c r="E8115" s="4">
        <f t="shared" si="31"/>
        <v>44004</v>
      </c>
    </row>
    <row r="8116" spans="3:5" ht="13" x14ac:dyDescent="0.15">
      <c r="C8116" s="1" t="str">
        <f ca="1">IFERROR(INDIRECT(ADDRESS(MATCH(A8116,'contribution par jour-semaine'!A:A,0),MATCH(B8116,'contribution par jour-semaine'!$1:$1,0),4,1,"contribution par jour-semaine")),"")</f>
        <v/>
      </c>
      <c r="D8116" s="4" t="str">
        <f>VLOOKUP(A8116,predictions!A:B,2,FALSE)</f>
        <v>22/06/2020</v>
      </c>
      <c r="E8116" s="4">
        <f t="shared" si="31"/>
        <v>44004</v>
      </c>
    </row>
    <row r="8117" spans="3:5" ht="13" x14ac:dyDescent="0.15">
      <c r="C8117" s="1" t="str">
        <f ca="1">IFERROR(INDIRECT(ADDRESS(MATCH(A8117,'contribution par jour-semaine'!A:A,0),MATCH(B8117,'contribution par jour-semaine'!$1:$1,0),4,1,"contribution par jour-semaine")),"")</f>
        <v/>
      </c>
      <c r="D8117" s="4" t="str">
        <f>VLOOKUP(A8117,predictions!A:B,2,FALSE)</f>
        <v>22/06/2020</v>
      </c>
      <c r="E8117" s="4">
        <f t="shared" si="31"/>
        <v>44004</v>
      </c>
    </row>
    <row r="8118" spans="3:5" ht="13" x14ac:dyDescent="0.15">
      <c r="C8118" s="1" t="str">
        <f ca="1">IFERROR(INDIRECT(ADDRESS(MATCH(A8118,'contribution par jour-semaine'!A:A,0),MATCH(B8118,'contribution par jour-semaine'!$1:$1,0),4,1,"contribution par jour-semaine")),"")</f>
        <v/>
      </c>
      <c r="D8118" s="4" t="str">
        <f>VLOOKUP(A8118,predictions!A:B,2,FALSE)</f>
        <v>22/06/2020</v>
      </c>
      <c r="E8118" s="4">
        <f t="shared" si="31"/>
        <v>44004</v>
      </c>
    </row>
    <row r="8119" spans="3:5" ht="13" x14ac:dyDescent="0.15">
      <c r="C8119" s="1" t="str">
        <f ca="1">IFERROR(INDIRECT(ADDRESS(MATCH(A8119,'contribution par jour-semaine'!A:A,0),MATCH(B8119,'contribution par jour-semaine'!$1:$1,0),4,1,"contribution par jour-semaine")),"")</f>
        <v/>
      </c>
      <c r="D8119" s="4" t="str">
        <f>VLOOKUP(A8119,predictions!A:B,2,FALSE)</f>
        <v>22/06/2020</v>
      </c>
      <c r="E8119" s="4">
        <f t="shared" si="31"/>
        <v>44004</v>
      </c>
    </row>
    <row r="8120" spans="3:5" ht="13" x14ac:dyDescent="0.15">
      <c r="C8120" s="1" t="str">
        <f ca="1">IFERROR(INDIRECT(ADDRESS(MATCH(A8120,'contribution par jour-semaine'!A:A,0),MATCH(B8120,'contribution par jour-semaine'!$1:$1,0),4,1,"contribution par jour-semaine")),"")</f>
        <v/>
      </c>
      <c r="D8120" s="4" t="str">
        <f>VLOOKUP(A8120,predictions!A:B,2,FALSE)</f>
        <v>22/06/2020</v>
      </c>
      <c r="E8120" s="4">
        <f t="shared" si="31"/>
        <v>44004</v>
      </c>
    </row>
    <row r="8121" spans="3:5" ht="13" x14ac:dyDescent="0.15">
      <c r="C8121" s="1" t="str">
        <f ca="1">IFERROR(INDIRECT(ADDRESS(MATCH(A8121,'contribution par jour-semaine'!A:A,0),MATCH(B8121,'contribution par jour-semaine'!$1:$1,0),4,1,"contribution par jour-semaine")),"")</f>
        <v/>
      </c>
      <c r="D8121" s="4" t="str">
        <f>VLOOKUP(A8121,predictions!A:B,2,FALSE)</f>
        <v>22/06/2020</v>
      </c>
      <c r="E8121" s="4">
        <f t="shared" si="31"/>
        <v>44004</v>
      </c>
    </row>
    <row r="8122" spans="3:5" ht="13" x14ac:dyDescent="0.15">
      <c r="C8122" s="1" t="str">
        <f ca="1">IFERROR(INDIRECT(ADDRESS(MATCH(A8122,'contribution par jour-semaine'!A:A,0),MATCH(B8122,'contribution par jour-semaine'!$1:$1,0),4,1,"contribution par jour-semaine")),"")</f>
        <v/>
      </c>
      <c r="D8122" s="4" t="str">
        <f>VLOOKUP(A8122,predictions!A:B,2,FALSE)</f>
        <v>22/06/2020</v>
      </c>
      <c r="E8122" s="4">
        <f t="shared" si="31"/>
        <v>44004</v>
      </c>
    </row>
    <row r="8123" spans="3:5" ht="13" x14ac:dyDescent="0.15">
      <c r="C8123" s="1" t="str">
        <f ca="1">IFERROR(INDIRECT(ADDRESS(MATCH(A8123,'contribution par jour-semaine'!A:A,0),MATCH(B8123,'contribution par jour-semaine'!$1:$1,0),4,1,"contribution par jour-semaine")),"")</f>
        <v/>
      </c>
      <c r="D8123" s="4" t="str">
        <f>VLOOKUP(A8123,predictions!A:B,2,FALSE)</f>
        <v>22/06/2020</v>
      </c>
      <c r="E8123" s="4">
        <f t="shared" si="31"/>
        <v>44004</v>
      </c>
    </row>
    <row r="8124" spans="3:5" ht="13" x14ac:dyDescent="0.15">
      <c r="C8124" s="1" t="str">
        <f ca="1">IFERROR(INDIRECT(ADDRESS(MATCH(A8124,'contribution par jour-semaine'!A:A,0),MATCH(B8124,'contribution par jour-semaine'!$1:$1,0),4,1,"contribution par jour-semaine")),"")</f>
        <v/>
      </c>
      <c r="D8124" s="4" t="str">
        <f>VLOOKUP(A8124,predictions!A:B,2,FALSE)</f>
        <v>22/06/2020</v>
      </c>
      <c r="E8124" s="4">
        <f t="shared" si="31"/>
        <v>44004</v>
      </c>
    </row>
    <row r="8125" spans="3:5" ht="13" x14ac:dyDescent="0.15">
      <c r="C8125" s="1" t="str">
        <f ca="1">IFERROR(INDIRECT(ADDRESS(MATCH(A8125,'contribution par jour-semaine'!A:A,0),MATCH(B8125,'contribution par jour-semaine'!$1:$1,0),4,1,"contribution par jour-semaine")),"")</f>
        <v/>
      </c>
      <c r="D8125" s="4" t="str">
        <f>VLOOKUP(A8125,predictions!A:B,2,FALSE)</f>
        <v>22/06/2020</v>
      </c>
      <c r="E8125" s="4">
        <f t="shared" si="31"/>
        <v>44004</v>
      </c>
    </row>
    <row r="8126" spans="3:5" ht="13" x14ac:dyDescent="0.15">
      <c r="C8126" s="1" t="str">
        <f ca="1">IFERROR(INDIRECT(ADDRESS(MATCH(A8126,'contribution par jour-semaine'!A:A,0),MATCH(B8126,'contribution par jour-semaine'!$1:$1,0),4,1,"contribution par jour-semaine")),"")</f>
        <v/>
      </c>
      <c r="D8126" s="4" t="str">
        <f>VLOOKUP(A8126,predictions!A:B,2,FALSE)</f>
        <v>22/06/2020</v>
      </c>
      <c r="E8126" s="4">
        <f t="shared" si="31"/>
        <v>44004</v>
      </c>
    </row>
    <row r="8127" spans="3:5" ht="13" x14ac:dyDescent="0.15">
      <c r="C8127" s="1" t="str">
        <f ca="1">IFERROR(INDIRECT(ADDRESS(MATCH(A8127,'contribution par jour-semaine'!A:A,0),MATCH(B8127,'contribution par jour-semaine'!$1:$1,0),4,1,"contribution par jour-semaine")),"")</f>
        <v/>
      </c>
      <c r="D8127" s="4" t="str">
        <f>VLOOKUP(A8127,predictions!A:B,2,FALSE)</f>
        <v>22/06/2020</v>
      </c>
      <c r="E8127" s="4">
        <f t="shared" si="31"/>
        <v>44004</v>
      </c>
    </row>
    <row r="8128" spans="3:5" ht="13" x14ac:dyDescent="0.15">
      <c r="C8128" s="1" t="str">
        <f ca="1">IFERROR(INDIRECT(ADDRESS(MATCH(A8128,'contribution par jour-semaine'!A:A,0),MATCH(B8128,'contribution par jour-semaine'!$1:$1,0),4,1,"contribution par jour-semaine")),"")</f>
        <v/>
      </c>
      <c r="D8128" s="4" t="str">
        <f>VLOOKUP(A8128,predictions!A:B,2,FALSE)</f>
        <v>22/06/2020</v>
      </c>
      <c r="E8128" s="4">
        <f t="shared" si="31"/>
        <v>44004</v>
      </c>
    </row>
    <row r="8129" spans="3:5" ht="13" x14ac:dyDescent="0.15">
      <c r="C8129" s="1" t="str">
        <f ca="1">IFERROR(INDIRECT(ADDRESS(MATCH(A8129,'contribution par jour-semaine'!A:A,0),MATCH(B8129,'contribution par jour-semaine'!$1:$1,0),4,1,"contribution par jour-semaine")),"")</f>
        <v/>
      </c>
      <c r="D8129" s="4" t="str">
        <f>VLOOKUP(A8129,predictions!A:B,2,FALSE)</f>
        <v>22/06/2020</v>
      </c>
      <c r="E8129" s="4">
        <f t="shared" si="31"/>
        <v>44004</v>
      </c>
    </row>
    <row r="8130" spans="3:5" ht="13" x14ac:dyDescent="0.15">
      <c r="C8130" s="1" t="str">
        <f ca="1">IFERROR(INDIRECT(ADDRESS(MATCH(A8130,'contribution par jour-semaine'!A:A,0),MATCH(B8130,'contribution par jour-semaine'!$1:$1,0),4,1,"contribution par jour-semaine")),"")</f>
        <v/>
      </c>
      <c r="D8130" s="4" t="str">
        <f>VLOOKUP(A8130,predictions!A:B,2,FALSE)</f>
        <v>22/06/2020</v>
      </c>
      <c r="E8130" s="4">
        <f t="shared" si="31"/>
        <v>44004</v>
      </c>
    </row>
    <row r="8131" spans="3:5" ht="13" x14ac:dyDescent="0.15">
      <c r="C8131" s="1" t="str">
        <f ca="1">IFERROR(INDIRECT(ADDRESS(MATCH(A8131,'contribution par jour-semaine'!A:A,0),MATCH(B8131,'contribution par jour-semaine'!$1:$1,0),4,1,"contribution par jour-semaine")),"")</f>
        <v/>
      </c>
      <c r="D8131" s="4" t="str">
        <f>VLOOKUP(A8131,predictions!A:B,2,FALSE)</f>
        <v>22/06/2020</v>
      </c>
      <c r="E8131" s="4">
        <f t="shared" si="31"/>
        <v>44004</v>
      </c>
    </row>
    <row r="8132" spans="3:5" ht="13" x14ac:dyDescent="0.15">
      <c r="C8132" s="1" t="str">
        <f ca="1">IFERROR(INDIRECT(ADDRESS(MATCH(A8132,'contribution par jour-semaine'!A:A,0),MATCH(B8132,'contribution par jour-semaine'!$1:$1,0),4,1,"contribution par jour-semaine")),"")</f>
        <v/>
      </c>
      <c r="D8132" s="4" t="str">
        <f>VLOOKUP(A8132,predictions!A:B,2,FALSE)</f>
        <v>22/06/2020</v>
      </c>
      <c r="E8132" s="4">
        <f t="shared" si="31"/>
        <v>44004</v>
      </c>
    </row>
    <row r="8133" spans="3:5" ht="13" x14ac:dyDescent="0.15">
      <c r="C8133" s="1" t="str">
        <f ca="1">IFERROR(INDIRECT(ADDRESS(MATCH(A8133,'contribution par jour-semaine'!A:A,0),MATCH(B8133,'contribution par jour-semaine'!$1:$1,0),4,1,"contribution par jour-semaine")),"")</f>
        <v/>
      </c>
      <c r="D8133" s="4" t="str">
        <f>VLOOKUP(A8133,predictions!A:B,2,FALSE)</f>
        <v>22/06/2020</v>
      </c>
      <c r="E8133" s="4">
        <f t="shared" si="31"/>
        <v>44004</v>
      </c>
    </row>
    <row r="8134" spans="3:5" ht="13" x14ac:dyDescent="0.15">
      <c r="C8134" s="1" t="str">
        <f ca="1">IFERROR(INDIRECT(ADDRESS(MATCH(A8134,'contribution par jour-semaine'!A:A,0),MATCH(B8134,'contribution par jour-semaine'!$1:$1,0),4,1,"contribution par jour-semaine")),"")</f>
        <v/>
      </c>
      <c r="D8134" s="4" t="str">
        <f>VLOOKUP(A8134,predictions!A:B,2,FALSE)</f>
        <v>22/06/2020</v>
      </c>
      <c r="E8134" s="4">
        <f t="shared" si="31"/>
        <v>44004</v>
      </c>
    </row>
    <row r="8135" spans="3:5" ht="13" x14ac:dyDescent="0.15">
      <c r="C8135" s="1" t="str">
        <f ca="1">IFERROR(INDIRECT(ADDRESS(MATCH(A8135,'contribution par jour-semaine'!A:A,0),MATCH(B8135,'contribution par jour-semaine'!$1:$1,0),4,1,"contribution par jour-semaine")),"")</f>
        <v/>
      </c>
      <c r="D8135" s="4" t="str">
        <f>VLOOKUP(A8135,predictions!A:B,2,FALSE)</f>
        <v>22/06/2020</v>
      </c>
      <c r="E8135" s="4">
        <f t="shared" si="31"/>
        <v>44004</v>
      </c>
    </row>
    <row r="8136" spans="3:5" ht="13" x14ac:dyDescent="0.15">
      <c r="C8136" s="1" t="str">
        <f ca="1">IFERROR(INDIRECT(ADDRESS(MATCH(A8136,'contribution par jour-semaine'!A:A,0),MATCH(B8136,'contribution par jour-semaine'!$1:$1,0),4,1,"contribution par jour-semaine")),"")</f>
        <v/>
      </c>
      <c r="D8136" s="4" t="str">
        <f>VLOOKUP(A8136,predictions!A:B,2,FALSE)</f>
        <v>22/06/2020</v>
      </c>
      <c r="E8136" s="4">
        <f t="shared" si="31"/>
        <v>44004</v>
      </c>
    </row>
    <row r="8137" spans="3:5" ht="13" x14ac:dyDescent="0.15">
      <c r="C8137" s="1" t="str">
        <f ca="1">IFERROR(INDIRECT(ADDRESS(MATCH(A8137,'contribution par jour-semaine'!A:A,0),MATCH(B8137,'contribution par jour-semaine'!$1:$1,0),4,1,"contribution par jour-semaine")),"")</f>
        <v/>
      </c>
      <c r="D8137" s="4" t="str">
        <f>VLOOKUP(A8137,predictions!A:B,2,FALSE)</f>
        <v>22/06/2020</v>
      </c>
      <c r="E8137" s="4">
        <f t="shared" si="31"/>
        <v>44004</v>
      </c>
    </row>
    <row r="8138" spans="3:5" ht="13" x14ac:dyDescent="0.15">
      <c r="C8138" s="1" t="str">
        <f ca="1">IFERROR(INDIRECT(ADDRESS(MATCH(A8138,'contribution par jour-semaine'!A:A,0),MATCH(B8138,'contribution par jour-semaine'!$1:$1,0),4,1,"contribution par jour-semaine")),"")</f>
        <v/>
      </c>
      <c r="D8138" s="4" t="str">
        <f>VLOOKUP(A8138,predictions!A:B,2,FALSE)</f>
        <v>22/06/2020</v>
      </c>
      <c r="E8138" s="4">
        <f t="shared" si="31"/>
        <v>44004</v>
      </c>
    </row>
    <row r="8139" spans="3:5" ht="13" x14ac:dyDescent="0.15">
      <c r="C8139" s="1" t="str">
        <f ca="1">IFERROR(INDIRECT(ADDRESS(MATCH(A8139,'contribution par jour-semaine'!A:A,0),MATCH(B8139,'contribution par jour-semaine'!$1:$1,0),4,1,"contribution par jour-semaine")),"")</f>
        <v/>
      </c>
      <c r="D8139" s="4" t="str">
        <f>VLOOKUP(A8139,predictions!A:B,2,FALSE)</f>
        <v>22/06/2020</v>
      </c>
      <c r="E8139" s="4">
        <f t="shared" si="31"/>
        <v>44004</v>
      </c>
    </row>
    <row r="8140" spans="3:5" ht="13" x14ac:dyDescent="0.15">
      <c r="C8140" s="1" t="str">
        <f ca="1">IFERROR(INDIRECT(ADDRESS(MATCH(A8140,'contribution par jour-semaine'!A:A,0),MATCH(B8140,'contribution par jour-semaine'!$1:$1,0),4,1,"contribution par jour-semaine")),"")</f>
        <v/>
      </c>
      <c r="D8140" s="4" t="str">
        <f>VLOOKUP(A8140,predictions!A:B,2,FALSE)</f>
        <v>22/06/2020</v>
      </c>
      <c r="E8140" s="4">
        <f t="shared" si="31"/>
        <v>44004</v>
      </c>
    </row>
    <row r="8141" spans="3:5" ht="13" x14ac:dyDescent="0.15">
      <c r="C8141" s="1" t="str">
        <f ca="1">IFERROR(INDIRECT(ADDRESS(MATCH(A8141,'contribution par jour-semaine'!A:A,0),MATCH(B8141,'contribution par jour-semaine'!$1:$1,0),4,1,"contribution par jour-semaine")),"")</f>
        <v/>
      </c>
      <c r="D8141" s="4" t="str">
        <f>VLOOKUP(A8141,predictions!A:B,2,FALSE)</f>
        <v>22/06/2020</v>
      </c>
      <c r="E8141" s="4">
        <f t="shared" si="31"/>
        <v>44004</v>
      </c>
    </row>
    <row r="8142" spans="3:5" ht="13" x14ac:dyDescent="0.15">
      <c r="C8142" s="1" t="str">
        <f ca="1">IFERROR(INDIRECT(ADDRESS(MATCH(A8142,'contribution par jour-semaine'!A:A,0),MATCH(B8142,'contribution par jour-semaine'!$1:$1,0),4,1,"contribution par jour-semaine")),"")</f>
        <v/>
      </c>
      <c r="D8142" s="4" t="str">
        <f>VLOOKUP(A8142,predictions!A:B,2,FALSE)</f>
        <v>22/06/2020</v>
      </c>
      <c r="E8142" s="4">
        <f t="shared" si="31"/>
        <v>44004</v>
      </c>
    </row>
    <row r="8143" spans="3:5" ht="13" x14ac:dyDescent="0.15">
      <c r="C8143" s="1" t="str">
        <f ca="1">IFERROR(INDIRECT(ADDRESS(MATCH(A8143,'contribution par jour-semaine'!A:A,0),MATCH(B8143,'contribution par jour-semaine'!$1:$1,0),4,1,"contribution par jour-semaine")),"")</f>
        <v/>
      </c>
      <c r="D8143" s="4" t="str">
        <f>VLOOKUP(A8143,predictions!A:B,2,FALSE)</f>
        <v>22/06/2020</v>
      </c>
      <c r="E8143" s="4">
        <f t="shared" si="31"/>
        <v>44004</v>
      </c>
    </row>
    <row r="8144" spans="3:5" ht="13" x14ac:dyDescent="0.15">
      <c r="C8144" s="1" t="str">
        <f ca="1">IFERROR(INDIRECT(ADDRESS(MATCH(A8144,'contribution par jour-semaine'!A:A,0),MATCH(B8144,'contribution par jour-semaine'!$1:$1,0),4,1,"contribution par jour-semaine")),"")</f>
        <v/>
      </c>
      <c r="D8144" s="4" t="str">
        <f>VLOOKUP(A8144,predictions!A:B,2,FALSE)</f>
        <v>22/06/2020</v>
      </c>
      <c r="E8144" s="4">
        <f t="shared" si="31"/>
        <v>44004</v>
      </c>
    </row>
    <row r="8145" spans="3:5" ht="13" x14ac:dyDescent="0.15">
      <c r="C8145" s="1" t="str">
        <f ca="1">IFERROR(INDIRECT(ADDRESS(MATCH(A8145,'contribution par jour-semaine'!A:A,0),MATCH(B8145,'contribution par jour-semaine'!$1:$1,0),4,1,"contribution par jour-semaine")),"")</f>
        <v/>
      </c>
      <c r="D8145" s="4" t="str">
        <f>VLOOKUP(A8145,predictions!A:B,2,FALSE)</f>
        <v>22/06/2020</v>
      </c>
      <c r="E8145" s="4">
        <f t="shared" si="31"/>
        <v>44004</v>
      </c>
    </row>
    <row r="8146" spans="3:5" ht="13" x14ac:dyDescent="0.15">
      <c r="C8146" s="1" t="str">
        <f ca="1">IFERROR(INDIRECT(ADDRESS(MATCH(A8146,'contribution par jour-semaine'!A:A,0),MATCH(B8146,'contribution par jour-semaine'!$1:$1,0),4,1,"contribution par jour-semaine")),"")</f>
        <v/>
      </c>
      <c r="D8146" s="4" t="str">
        <f>VLOOKUP(A8146,predictions!A:B,2,FALSE)</f>
        <v>22/06/2020</v>
      </c>
      <c r="E8146" s="4">
        <f t="shared" si="31"/>
        <v>44004</v>
      </c>
    </row>
    <row r="8147" spans="3:5" ht="13" x14ac:dyDescent="0.15">
      <c r="C8147" s="1" t="str">
        <f ca="1">IFERROR(INDIRECT(ADDRESS(MATCH(A8147,'contribution par jour-semaine'!A:A,0),MATCH(B8147,'contribution par jour-semaine'!$1:$1,0),4,1,"contribution par jour-semaine")),"")</f>
        <v/>
      </c>
      <c r="D8147" s="4" t="str">
        <f>VLOOKUP(A8147,predictions!A:B,2,FALSE)</f>
        <v>22/06/2020</v>
      </c>
      <c r="E8147" s="4">
        <f t="shared" si="31"/>
        <v>44004</v>
      </c>
    </row>
    <row r="8148" spans="3:5" ht="13" x14ac:dyDescent="0.15">
      <c r="C8148" s="1" t="str">
        <f ca="1">IFERROR(INDIRECT(ADDRESS(MATCH(A8148,'contribution par jour-semaine'!A:A,0),MATCH(B8148,'contribution par jour-semaine'!$1:$1,0),4,1,"contribution par jour-semaine")),"")</f>
        <v/>
      </c>
      <c r="D8148" s="4" t="str">
        <f>VLOOKUP(A8148,predictions!A:B,2,FALSE)</f>
        <v>22/06/2020</v>
      </c>
      <c r="E8148" s="4">
        <f t="shared" si="31"/>
        <v>44004</v>
      </c>
    </row>
    <row r="8149" spans="3:5" ht="13" x14ac:dyDescent="0.15">
      <c r="C8149" s="1" t="str">
        <f ca="1">IFERROR(INDIRECT(ADDRESS(MATCH(A8149,'contribution par jour-semaine'!A:A,0),MATCH(B8149,'contribution par jour-semaine'!$1:$1,0),4,1,"contribution par jour-semaine")),"")</f>
        <v/>
      </c>
      <c r="D8149" s="4" t="str">
        <f>VLOOKUP(A8149,predictions!A:B,2,FALSE)</f>
        <v>22/06/2020</v>
      </c>
      <c r="E8149" s="4">
        <f t="shared" si="31"/>
        <v>44004</v>
      </c>
    </row>
    <row r="8150" spans="3:5" ht="13" x14ac:dyDescent="0.15">
      <c r="C8150" s="1" t="str">
        <f ca="1">IFERROR(INDIRECT(ADDRESS(MATCH(A8150,'contribution par jour-semaine'!A:A,0),MATCH(B8150,'contribution par jour-semaine'!$1:$1,0),4,1,"contribution par jour-semaine")),"")</f>
        <v/>
      </c>
      <c r="D8150" s="4" t="str">
        <f>VLOOKUP(A8150,predictions!A:B,2,FALSE)</f>
        <v>22/06/2020</v>
      </c>
      <c r="E8150" s="4">
        <f t="shared" si="31"/>
        <v>44004</v>
      </c>
    </row>
    <row r="8151" spans="3:5" ht="13" x14ac:dyDescent="0.15">
      <c r="C8151" s="1" t="str">
        <f ca="1">IFERROR(INDIRECT(ADDRESS(MATCH(A8151,'contribution par jour-semaine'!A:A,0),MATCH(B8151,'contribution par jour-semaine'!$1:$1,0),4,1,"contribution par jour-semaine")),"")</f>
        <v/>
      </c>
      <c r="D8151" s="4" t="str">
        <f>VLOOKUP(A8151,predictions!A:B,2,FALSE)</f>
        <v>22/06/2020</v>
      </c>
      <c r="E8151" s="4">
        <f t="shared" si="31"/>
        <v>44004</v>
      </c>
    </row>
    <row r="8152" spans="3:5" ht="13" x14ac:dyDescent="0.15">
      <c r="C8152" s="1" t="str">
        <f ca="1">IFERROR(INDIRECT(ADDRESS(MATCH(A8152,'contribution par jour-semaine'!A:A,0),MATCH(B8152,'contribution par jour-semaine'!$1:$1,0),4,1,"contribution par jour-semaine")),"")</f>
        <v/>
      </c>
      <c r="D8152" s="4" t="str">
        <f>VLOOKUP(A8152,predictions!A:B,2,FALSE)</f>
        <v>22/06/2020</v>
      </c>
      <c r="E8152" s="4">
        <f t="shared" si="31"/>
        <v>44004</v>
      </c>
    </row>
    <row r="8153" spans="3:5" ht="13" x14ac:dyDescent="0.15">
      <c r="C8153" s="1" t="str">
        <f ca="1">IFERROR(INDIRECT(ADDRESS(MATCH(A8153,'contribution par jour-semaine'!A:A,0),MATCH(B8153,'contribution par jour-semaine'!$1:$1,0),4,1,"contribution par jour-semaine")),"")</f>
        <v/>
      </c>
      <c r="D8153" s="4" t="str">
        <f>VLOOKUP(A8153,predictions!A:B,2,FALSE)</f>
        <v>22/06/2020</v>
      </c>
      <c r="E8153" s="4">
        <f t="shared" si="31"/>
        <v>44004</v>
      </c>
    </row>
    <row r="8154" spans="3:5" ht="13" x14ac:dyDescent="0.15">
      <c r="C8154" s="1" t="str">
        <f ca="1">IFERROR(INDIRECT(ADDRESS(MATCH(A8154,'contribution par jour-semaine'!A:A,0),MATCH(B8154,'contribution par jour-semaine'!$1:$1,0),4,1,"contribution par jour-semaine")),"")</f>
        <v/>
      </c>
      <c r="D8154" s="4" t="str">
        <f>VLOOKUP(A8154,predictions!A:B,2,FALSE)</f>
        <v>22/06/2020</v>
      </c>
      <c r="E8154" s="4">
        <f t="shared" si="31"/>
        <v>44004</v>
      </c>
    </row>
    <row r="8155" spans="3:5" ht="13" x14ac:dyDescent="0.15">
      <c r="C8155" s="1" t="str">
        <f ca="1">IFERROR(INDIRECT(ADDRESS(MATCH(A8155,'contribution par jour-semaine'!A:A,0),MATCH(B8155,'contribution par jour-semaine'!$1:$1,0),4,1,"contribution par jour-semaine")),"")</f>
        <v/>
      </c>
      <c r="D8155" s="4" t="str">
        <f>VLOOKUP(A8155,predictions!A:B,2,FALSE)</f>
        <v>22/06/2020</v>
      </c>
      <c r="E8155" s="4">
        <f t="shared" si="31"/>
        <v>44004</v>
      </c>
    </row>
    <row r="8156" spans="3:5" ht="13" x14ac:dyDescent="0.15">
      <c r="C8156" s="1" t="str">
        <f ca="1">IFERROR(INDIRECT(ADDRESS(MATCH(A8156,'contribution par jour-semaine'!A:A,0),MATCH(B8156,'contribution par jour-semaine'!$1:$1,0),4,1,"contribution par jour-semaine")),"")</f>
        <v/>
      </c>
      <c r="D8156" s="4" t="str">
        <f>VLOOKUP(A8156,predictions!A:B,2,FALSE)</f>
        <v>22/06/2020</v>
      </c>
      <c r="E8156" s="4">
        <f t="shared" si="31"/>
        <v>44004</v>
      </c>
    </row>
    <row r="8157" spans="3:5" ht="13" x14ac:dyDescent="0.15">
      <c r="C8157" s="1" t="str">
        <f ca="1">IFERROR(INDIRECT(ADDRESS(MATCH(A8157,'contribution par jour-semaine'!A:A,0),MATCH(B8157,'contribution par jour-semaine'!$1:$1,0),4,1,"contribution par jour-semaine")),"")</f>
        <v/>
      </c>
      <c r="D8157" s="4" t="str">
        <f>VLOOKUP(A8157,predictions!A:B,2,FALSE)</f>
        <v>22/06/2020</v>
      </c>
      <c r="E8157" s="4">
        <f t="shared" si="31"/>
        <v>44004</v>
      </c>
    </row>
    <row r="8158" spans="3:5" ht="13" x14ac:dyDescent="0.15">
      <c r="C8158" s="1" t="str">
        <f ca="1">IFERROR(INDIRECT(ADDRESS(MATCH(A8158,'contribution par jour-semaine'!A:A,0),MATCH(B8158,'contribution par jour-semaine'!$1:$1,0),4,1,"contribution par jour-semaine")),"")</f>
        <v/>
      </c>
      <c r="D8158" s="4" t="str">
        <f>VLOOKUP(A8158,predictions!A:B,2,FALSE)</f>
        <v>22/06/2020</v>
      </c>
      <c r="E8158" s="4">
        <f t="shared" si="31"/>
        <v>44004</v>
      </c>
    </row>
    <row r="8159" spans="3:5" ht="13" x14ac:dyDescent="0.15">
      <c r="C8159" s="1" t="str">
        <f ca="1">IFERROR(INDIRECT(ADDRESS(MATCH(A8159,'contribution par jour-semaine'!A:A,0),MATCH(B8159,'contribution par jour-semaine'!$1:$1,0),4,1,"contribution par jour-semaine")),"")</f>
        <v/>
      </c>
      <c r="D8159" s="4" t="str">
        <f>VLOOKUP(A8159,predictions!A:B,2,FALSE)</f>
        <v>22/06/2020</v>
      </c>
      <c r="E8159" s="4">
        <f t="shared" si="31"/>
        <v>44004</v>
      </c>
    </row>
    <row r="8160" spans="3:5" ht="13" x14ac:dyDescent="0.15">
      <c r="C8160" s="1" t="str">
        <f ca="1">IFERROR(INDIRECT(ADDRESS(MATCH(A8160,'contribution par jour-semaine'!A:A,0),MATCH(B8160,'contribution par jour-semaine'!$1:$1,0),4,1,"contribution par jour-semaine")),"")</f>
        <v/>
      </c>
      <c r="D8160" s="4" t="str">
        <f>VLOOKUP(A8160,predictions!A:B,2,FALSE)</f>
        <v>22/06/2020</v>
      </c>
      <c r="E8160" s="4">
        <f t="shared" si="31"/>
        <v>44004</v>
      </c>
    </row>
    <row r="8161" spans="3:5" ht="13" x14ac:dyDescent="0.15">
      <c r="C8161" s="1" t="str">
        <f ca="1">IFERROR(INDIRECT(ADDRESS(MATCH(A8161,'contribution par jour-semaine'!A:A,0),MATCH(B8161,'contribution par jour-semaine'!$1:$1,0),4,1,"contribution par jour-semaine")),"")</f>
        <v/>
      </c>
      <c r="D8161" s="4" t="str">
        <f>VLOOKUP(A8161,predictions!A:B,2,FALSE)</f>
        <v>22/06/2020</v>
      </c>
      <c r="E8161" s="4">
        <f t="shared" si="31"/>
        <v>44004</v>
      </c>
    </row>
    <row r="8162" spans="3:5" ht="13" x14ac:dyDescent="0.15">
      <c r="C8162" s="1" t="str">
        <f ca="1">IFERROR(INDIRECT(ADDRESS(MATCH(A8162,'contribution par jour-semaine'!A:A,0),MATCH(B8162,'contribution par jour-semaine'!$1:$1,0),4,1,"contribution par jour-semaine")),"")</f>
        <v/>
      </c>
      <c r="D8162" s="4" t="str">
        <f>VLOOKUP(A8162,predictions!A:B,2,FALSE)</f>
        <v>22/06/2020</v>
      </c>
      <c r="E8162" s="4">
        <f t="shared" ref="E8162:E8416" si="32">DATE(RIGHT(D8162,4),MID(D8162,4,2),LEFT(D8162,2))</f>
        <v>44004</v>
      </c>
    </row>
    <row r="8163" spans="3:5" ht="13" x14ac:dyDescent="0.15">
      <c r="C8163" s="1" t="str">
        <f ca="1">IFERROR(INDIRECT(ADDRESS(MATCH(A8163,'contribution par jour-semaine'!A:A,0),MATCH(B8163,'contribution par jour-semaine'!$1:$1,0),4,1,"contribution par jour-semaine")),"")</f>
        <v/>
      </c>
      <c r="D8163" s="4" t="str">
        <f>VLOOKUP(A8163,predictions!A:B,2,FALSE)</f>
        <v>22/06/2020</v>
      </c>
      <c r="E8163" s="4">
        <f t="shared" si="32"/>
        <v>44004</v>
      </c>
    </row>
    <row r="8164" spans="3:5" ht="13" x14ac:dyDescent="0.15">
      <c r="C8164" s="1" t="str">
        <f ca="1">IFERROR(INDIRECT(ADDRESS(MATCH(A8164,'contribution par jour-semaine'!A:A,0),MATCH(B8164,'contribution par jour-semaine'!$1:$1,0),4,1,"contribution par jour-semaine")),"")</f>
        <v/>
      </c>
      <c r="D8164" s="4" t="str">
        <f>VLOOKUP(A8164,predictions!A:B,2,FALSE)</f>
        <v>22/06/2020</v>
      </c>
      <c r="E8164" s="4">
        <f t="shared" si="32"/>
        <v>44004</v>
      </c>
    </row>
    <row r="8165" spans="3:5" ht="13" x14ac:dyDescent="0.15">
      <c r="C8165" s="1" t="str">
        <f ca="1">IFERROR(INDIRECT(ADDRESS(MATCH(A8165,'contribution par jour-semaine'!A:A,0),MATCH(B8165,'contribution par jour-semaine'!$1:$1,0),4,1,"contribution par jour-semaine")),"")</f>
        <v/>
      </c>
      <c r="D8165" s="4" t="str">
        <f>VLOOKUP(A8165,predictions!A:B,2,FALSE)</f>
        <v>22/06/2020</v>
      </c>
      <c r="E8165" s="4">
        <f t="shared" si="32"/>
        <v>44004</v>
      </c>
    </row>
    <row r="8166" spans="3:5" ht="13" x14ac:dyDescent="0.15">
      <c r="C8166" s="1" t="str">
        <f ca="1">IFERROR(INDIRECT(ADDRESS(MATCH(A8166,'contribution par jour-semaine'!A:A,0),MATCH(B8166,'contribution par jour-semaine'!$1:$1,0),4,1,"contribution par jour-semaine")),"")</f>
        <v/>
      </c>
      <c r="D8166" s="4" t="str">
        <f>VLOOKUP(A8166,predictions!A:B,2,FALSE)</f>
        <v>22/06/2020</v>
      </c>
      <c r="E8166" s="4">
        <f t="shared" si="32"/>
        <v>44004</v>
      </c>
    </row>
    <row r="8167" spans="3:5" ht="13" x14ac:dyDescent="0.15">
      <c r="C8167" s="1" t="str">
        <f ca="1">IFERROR(INDIRECT(ADDRESS(MATCH(A8167,'contribution par jour-semaine'!A:A,0),MATCH(B8167,'contribution par jour-semaine'!$1:$1,0),4,1,"contribution par jour-semaine")),"")</f>
        <v/>
      </c>
      <c r="D8167" s="4" t="str">
        <f>VLOOKUP(A8167,predictions!A:B,2,FALSE)</f>
        <v>22/06/2020</v>
      </c>
      <c r="E8167" s="4">
        <f t="shared" si="32"/>
        <v>44004</v>
      </c>
    </row>
    <row r="8168" spans="3:5" ht="13" x14ac:dyDescent="0.15">
      <c r="C8168" s="1" t="str">
        <f ca="1">IFERROR(INDIRECT(ADDRESS(MATCH(A8168,'contribution par jour-semaine'!A:A,0),MATCH(B8168,'contribution par jour-semaine'!$1:$1,0),4,1,"contribution par jour-semaine")),"")</f>
        <v/>
      </c>
      <c r="D8168" s="4" t="str">
        <f>VLOOKUP(A8168,predictions!A:B,2,FALSE)</f>
        <v>22/06/2020</v>
      </c>
      <c r="E8168" s="4">
        <f t="shared" si="32"/>
        <v>44004</v>
      </c>
    </row>
    <row r="8169" spans="3:5" ht="13" x14ac:dyDescent="0.15">
      <c r="C8169" s="1" t="str">
        <f ca="1">IFERROR(INDIRECT(ADDRESS(MATCH(A8169,'contribution par jour-semaine'!A:A,0),MATCH(B8169,'contribution par jour-semaine'!$1:$1,0),4,1,"contribution par jour-semaine")),"")</f>
        <v/>
      </c>
      <c r="D8169" s="4" t="str">
        <f>VLOOKUP(A8169,predictions!A:B,2,FALSE)</f>
        <v>22/06/2020</v>
      </c>
      <c r="E8169" s="4">
        <f t="shared" si="32"/>
        <v>44004</v>
      </c>
    </row>
    <row r="8170" spans="3:5" ht="13" x14ac:dyDescent="0.15">
      <c r="C8170" s="1" t="str">
        <f ca="1">IFERROR(INDIRECT(ADDRESS(MATCH(A8170,'contribution par jour-semaine'!A:A,0),MATCH(B8170,'contribution par jour-semaine'!$1:$1,0),4,1,"contribution par jour-semaine")),"")</f>
        <v/>
      </c>
      <c r="D8170" s="4" t="str">
        <f>VLOOKUP(A8170,predictions!A:B,2,FALSE)</f>
        <v>22/06/2020</v>
      </c>
      <c r="E8170" s="4">
        <f t="shared" si="32"/>
        <v>44004</v>
      </c>
    </row>
    <row r="8171" spans="3:5" ht="13" x14ac:dyDescent="0.15">
      <c r="C8171" s="1" t="str">
        <f ca="1">IFERROR(INDIRECT(ADDRESS(MATCH(A8171,'contribution par jour-semaine'!A:A,0),MATCH(B8171,'contribution par jour-semaine'!$1:$1,0),4,1,"contribution par jour-semaine")),"")</f>
        <v/>
      </c>
      <c r="D8171" s="4" t="str">
        <f>VLOOKUP(A8171,predictions!A:B,2,FALSE)</f>
        <v>22/06/2020</v>
      </c>
      <c r="E8171" s="4">
        <f t="shared" si="32"/>
        <v>44004</v>
      </c>
    </row>
    <row r="8172" spans="3:5" ht="13" x14ac:dyDescent="0.15">
      <c r="C8172" s="1" t="str">
        <f ca="1">IFERROR(INDIRECT(ADDRESS(MATCH(A8172,'contribution par jour-semaine'!A:A,0),MATCH(B8172,'contribution par jour-semaine'!$1:$1,0),4,1,"contribution par jour-semaine")),"")</f>
        <v/>
      </c>
      <c r="D8172" s="4" t="str">
        <f>VLOOKUP(A8172,predictions!A:B,2,FALSE)</f>
        <v>22/06/2020</v>
      </c>
      <c r="E8172" s="4">
        <f t="shared" si="32"/>
        <v>44004</v>
      </c>
    </row>
    <row r="8173" spans="3:5" ht="13" x14ac:dyDescent="0.15">
      <c r="C8173" s="1" t="str">
        <f ca="1">IFERROR(INDIRECT(ADDRESS(MATCH(A8173,'contribution par jour-semaine'!A:A,0),MATCH(B8173,'contribution par jour-semaine'!$1:$1,0),4,1,"contribution par jour-semaine")),"")</f>
        <v/>
      </c>
      <c r="D8173" s="4" t="str">
        <f>VLOOKUP(A8173,predictions!A:B,2,FALSE)</f>
        <v>22/06/2020</v>
      </c>
      <c r="E8173" s="4">
        <f t="shared" si="32"/>
        <v>44004</v>
      </c>
    </row>
    <row r="8174" spans="3:5" ht="13" x14ac:dyDescent="0.15">
      <c r="C8174" s="1" t="str">
        <f ca="1">IFERROR(INDIRECT(ADDRESS(MATCH(A8174,'contribution par jour-semaine'!A:A,0),MATCH(B8174,'contribution par jour-semaine'!$1:$1,0),4,1,"contribution par jour-semaine")),"")</f>
        <v/>
      </c>
      <c r="D8174" s="4" t="str">
        <f>VLOOKUP(A8174,predictions!A:B,2,FALSE)</f>
        <v>22/06/2020</v>
      </c>
      <c r="E8174" s="4">
        <f t="shared" si="32"/>
        <v>44004</v>
      </c>
    </row>
    <row r="8175" spans="3:5" ht="13" x14ac:dyDescent="0.15">
      <c r="C8175" s="1" t="str">
        <f ca="1">IFERROR(INDIRECT(ADDRESS(MATCH(A8175,'contribution par jour-semaine'!A:A,0),MATCH(B8175,'contribution par jour-semaine'!$1:$1,0),4,1,"contribution par jour-semaine")),"")</f>
        <v/>
      </c>
      <c r="D8175" s="4" t="str">
        <f>VLOOKUP(A8175,predictions!A:B,2,FALSE)</f>
        <v>22/06/2020</v>
      </c>
      <c r="E8175" s="4">
        <f t="shared" si="32"/>
        <v>44004</v>
      </c>
    </row>
    <row r="8176" spans="3:5" ht="13" x14ac:dyDescent="0.15">
      <c r="C8176" s="1" t="str">
        <f ca="1">IFERROR(INDIRECT(ADDRESS(MATCH(A8176,'contribution par jour-semaine'!A:A,0),MATCH(B8176,'contribution par jour-semaine'!$1:$1,0),4,1,"contribution par jour-semaine")),"")</f>
        <v/>
      </c>
      <c r="D8176" s="4" t="str">
        <f>VLOOKUP(A8176,predictions!A:B,2,FALSE)</f>
        <v>22/06/2020</v>
      </c>
      <c r="E8176" s="4">
        <f t="shared" si="32"/>
        <v>44004</v>
      </c>
    </row>
    <row r="8177" spans="3:5" ht="13" x14ac:dyDescent="0.15">
      <c r="C8177" s="1" t="str">
        <f ca="1">IFERROR(INDIRECT(ADDRESS(MATCH(A8177,'contribution par jour-semaine'!A:A,0),MATCH(B8177,'contribution par jour-semaine'!$1:$1,0),4,1,"contribution par jour-semaine")),"")</f>
        <v/>
      </c>
      <c r="D8177" s="4" t="str">
        <f>VLOOKUP(A8177,predictions!A:B,2,FALSE)</f>
        <v>22/06/2020</v>
      </c>
      <c r="E8177" s="4">
        <f t="shared" si="32"/>
        <v>44004</v>
      </c>
    </row>
    <row r="8178" spans="3:5" ht="13" x14ac:dyDescent="0.15">
      <c r="C8178" s="1" t="str">
        <f ca="1">IFERROR(INDIRECT(ADDRESS(MATCH(A8178,'contribution par jour-semaine'!A:A,0),MATCH(B8178,'contribution par jour-semaine'!$1:$1,0),4,1,"contribution par jour-semaine")),"")</f>
        <v/>
      </c>
      <c r="D8178" s="4" t="str">
        <f>VLOOKUP(A8178,predictions!A:B,2,FALSE)</f>
        <v>22/06/2020</v>
      </c>
      <c r="E8178" s="4">
        <f t="shared" si="32"/>
        <v>44004</v>
      </c>
    </row>
    <row r="8179" spans="3:5" ht="13" x14ac:dyDescent="0.15">
      <c r="C8179" s="1" t="str">
        <f ca="1">IFERROR(INDIRECT(ADDRESS(MATCH(A8179,'contribution par jour-semaine'!A:A,0),MATCH(B8179,'contribution par jour-semaine'!$1:$1,0),4,1,"contribution par jour-semaine")),"")</f>
        <v/>
      </c>
      <c r="D8179" s="4" t="str">
        <f>VLOOKUP(A8179,predictions!A:B,2,FALSE)</f>
        <v>22/06/2020</v>
      </c>
      <c r="E8179" s="4">
        <f t="shared" si="32"/>
        <v>44004</v>
      </c>
    </row>
    <row r="8180" spans="3:5" ht="13" x14ac:dyDescent="0.15">
      <c r="C8180" s="1" t="str">
        <f ca="1">IFERROR(INDIRECT(ADDRESS(MATCH(A8180,'contribution par jour-semaine'!A:A,0),MATCH(B8180,'contribution par jour-semaine'!$1:$1,0),4,1,"contribution par jour-semaine")),"")</f>
        <v/>
      </c>
      <c r="D8180" s="4" t="str">
        <f>VLOOKUP(A8180,predictions!A:B,2,FALSE)</f>
        <v>22/06/2020</v>
      </c>
      <c r="E8180" s="4">
        <f t="shared" si="32"/>
        <v>44004</v>
      </c>
    </row>
    <row r="8181" spans="3:5" ht="13" x14ac:dyDescent="0.15">
      <c r="C8181" s="1" t="str">
        <f ca="1">IFERROR(INDIRECT(ADDRESS(MATCH(A8181,'contribution par jour-semaine'!A:A,0),MATCH(B8181,'contribution par jour-semaine'!$1:$1,0),4,1,"contribution par jour-semaine")),"")</f>
        <v/>
      </c>
      <c r="D8181" s="4" t="str">
        <f>VLOOKUP(A8181,predictions!A:B,2,FALSE)</f>
        <v>22/06/2020</v>
      </c>
      <c r="E8181" s="4">
        <f t="shared" si="32"/>
        <v>44004</v>
      </c>
    </row>
    <row r="8182" spans="3:5" ht="13" x14ac:dyDescent="0.15">
      <c r="C8182" s="1" t="str">
        <f ca="1">IFERROR(INDIRECT(ADDRESS(MATCH(A8182,'contribution par jour-semaine'!A:A,0),MATCH(B8182,'contribution par jour-semaine'!$1:$1,0),4,1,"contribution par jour-semaine")),"")</f>
        <v/>
      </c>
      <c r="D8182" s="4" t="str">
        <f>VLOOKUP(A8182,predictions!A:B,2,FALSE)</f>
        <v>22/06/2020</v>
      </c>
      <c r="E8182" s="4">
        <f t="shared" si="32"/>
        <v>44004</v>
      </c>
    </row>
    <row r="8183" spans="3:5" ht="13" x14ac:dyDescent="0.15">
      <c r="C8183" s="1" t="str">
        <f ca="1">IFERROR(INDIRECT(ADDRESS(MATCH(A8183,'contribution par jour-semaine'!A:A,0),MATCH(B8183,'contribution par jour-semaine'!$1:$1,0),4,1,"contribution par jour-semaine")),"")</f>
        <v/>
      </c>
      <c r="D8183" s="4" t="str">
        <f>VLOOKUP(A8183,predictions!A:B,2,FALSE)</f>
        <v>22/06/2020</v>
      </c>
      <c r="E8183" s="4">
        <f t="shared" si="32"/>
        <v>44004</v>
      </c>
    </row>
    <row r="8184" spans="3:5" ht="13" x14ac:dyDescent="0.15">
      <c r="C8184" s="1" t="str">
        <f ca="1">IFERROR(INDIRECT(ADDRESS(MATCH(A8184,'contribution par jour-semaine'!A:A,0),MATCH(B8184,'contribution par jour-semaine'!$1:$1,0),4,1,"contribution par jour-semaine")),"")</f>
        <v/>
      </c>
      <c r="D8184" s="4" t="str">
        <f>VLOOKUP(A8184,predictions!A:B,2,FALSE)</f>
        <v>22/06/2020</v>
      </c>
      <c r="E8184" s="4">
        <f t="shared" si="32"/>
        <v>44004</v>
      </c>
    </row>
    <row r="8185" spans="3:5" ht="13" x14ac:dyDescent="0.15">
      <c r="C8185" s="1" t="str">
        <f ca="1">IFERROR(INDIRECT(ADDRESS(MATCH(A8185,'contribution par jour-semaine'!A:A,0),MATCH(B8185,'contribution par jour-semaine'!$1:$1,0),4,1,"contribution par jour-semaine")),"")</f>
        <v/>
      </c>
      <c r="D8185" s="4" t="str">
        <f>VLOOKUP(A8185,predictions!A:B,2,FALSE)</f>
        <v>22/06/2020</v>
      </c>
      <c r="E8185" s="4">
        <f t="shared" si="32"/>
        <v>44004</v>
      </c>
    </row>
    <row r="8186" spans="3:5" ht="13" x14ac:dyDescent="0.15">
      <c r="C8186" s="1" t="str">
        <f ca="1">IFERROR(INDIRECT(ADDRESS(MATCH(A8186,'contribution par jour-semaine'!A:A,0),MATCH(B8186,'contribution par jour-semaine'!$1:$1,0),4,1,"contribution par jour-semaine")),"")</f>
        <v/>
      </c>
      <c r="D8186" s="4" t="str">
        <f>VLOOKUP(A8186,predictions!A:B,2,FALSE)</f>
        <v>22/06/2020</v>
      </c>
      <c r="E8186" s="4">
        <f t="shared" si="32"/>
        <v>44004</v>
      </c>
    </row>
    <row r="8187" spans="3:5" ht="13" x14ac:dyDescent="0.15">
      <c r="C8187" s="1" t="str">
        <f ca="1">IFERROR(INDIRECT(ADDRESS(MATCH(A8187,'contribution par jour-semaine'!A:A,0),MATCH(B8187,'contribution par jour-semaine'!$1:$1,0),4,1,"contribution par jour-semaine")),"")</f>
        <v/>
      </c>
      <c r="D8187" s="4" t="str">
        <f>VLOOKUP(A8187,predictions!A:B,2,FALSE)</f>
        <v>22/06/2020</v>
      </c>
      <c r="E8187" s="4">
        <f t="shared" si="32"/>
        <v>44004</v>
      </c>
    </row>
    <row r="8188" spans="3:5" ht="13" x14ac:dyDescent="0.15">
      <c r="C8188" s="1" t="str">
        <f ca="1">IFERROR(INDIRECT(ADDRESS(MATCH(A8188,'contribution par jour-semaine'!A:A,0),MATCH(B8188,'contribution par jour-semaine'!$1:$1,0),4,1,"contribution par jour-semaine")),"")</f>
        <v/>
      </c>
      <c r="D8188" s="4" t="str">
        <f>VLOOKUP(A8188,predictions!A:B,2,FALSE)</f>
        <v>22/06/2020</v>
      </c>
      <c r="E8188" s="4">
        <f t="shared" si="32"/>
        <v>44004</v>
      </c>
    </row>
    <row r="8189" spans="3:5" ht="13" x14ac:dyDescent="0.15">
      <c r="C8189" s="1" t="str">
        <f ca="1">IFERROR(INDIRECT(ADDRESS(MATCH(A8189,'contribution par jour-semaine'!A:A,0),MATCH(B8189,'contribution par jour-semaine'!$1:$1,0),4,1,"contribution par jour-semaine")),"")</f>
        <v/>
      </c>
      <c r="D8189" s="4" t="str">
        <f>VLOOKUP(A8189,predictions!A:B,2,FALSE)</f>
        <v>22/06/2020</v>
      </c>
      <c r="E8189" s="4">
        <f t="shared" si="32"/>
        <v>44004</v>
      </c>
    </row>
    <row r="8190" spans="3:5" ht="13" x14ac:dyDescent="0.15">
      <c r="C8190" s="1" t="str">
        <f ca="1">IFERROR(INDIRECT(ADDRESS(MATCH(A8190,'contribution par jour-semaine'!A:A,0),MATCH(B8190,'contribution par jour-semaine'!$1:$1,0),4,1,"contribution par jour-semaine")),"")</f>
        <v/>
      </c>
      <c r="D8190" s="4" t="str">
        <f>VLOOKUP(A8190,predictions!A:B,2,FALSE)</f>
        <v>22/06/2020</v>
      </c>
      <c r="E8190" s="4">
        <f t="shared" si="32"/>
        <v>44004</v>
      </c>
    </row>
    <row r="8191" spans="3:5" ht="13" x14ac:dyDescent="0.15">
      <c r="C8191" s="1" t="str">
        <f ca="1">IFERROR(INDIRECT(ADDRESS(MATCH(A8191,'contribution par jour-semaine'!A:A,0),MATCH(B8191,'contribution par jour-semaine'!$1:$1,0),4,1,"contribution par jour-semaine")),"")</f>
        <v/>
      </c>
      <c r="D8191" s="4" t="str">
        <f>VLOOKUP(A8191,predictions!A:B,2,FALSE)</f>
        <v>22/06/2020</v>
      </c>
      <c r="E8191" s="4">
        <f t="shared" si="32"/>
        <v>44004</v>
      </c>
    </row>
    <row r="8192" spans="3:5" ht="13" x14ac:dyDescent="0.15">
      <c r="C8192" s="1" t="str">
        <f ca="1">IFERROR(INDIRECT(ADDRESS(MATCH(A8192,'contribution par jour-semaine'!A:A,0),MATCH(B8192,'contribution par jour-semaine'!$1:$1,0),4,1,"contribution par jour-semaine")),"")</f>
        <v/>
      </c>
      <c r="D8192" s="4" t="str">
        <f>VLOOKUP(A8192,predictions!A:B,2,FALSE)</f>
        <v>22/06/2020</v>
      </c>
      <c r="E8192" s="4">
        <f t="shared" si="32"/>
        <v>44004</v>
      </c>
    </row>
    <row r="8193" spans="3:5" ht="13" x14ac:dyDescent="0.15">
      <c r="C8193" s="1" t="str">
        <f ca="1">IFERROR(INDIRECT(ADDRESS(MATCH(A8193,'contribution par jour-semaine'!A:A,0),MATCH(B8193,'contribution par jour-semaine'!$1:$1,0),4,1,"contribution par jour-semaine")),"")</f>
        <v/>
      </c>
      <c r="D8193" s="4" t="str">
        <f>VLOOKUP(A8193,predictions!A:B,2,FALSE)</f>
        <v>22/06/2020</v>
      </c>
      <c r="E8193" s="4">
        <f t="shared" si="32"/>
        <v>44004</v>
      </c>
    </row>
    <row r="8194" spans="3:5" ht="13" x14ac:dyDescent="0.15">
      <c r="C8194" s="1" t="str">
        <f ca="1">IFERROR(INDIRECT(ADDRESS(MATCH(A8194,'contribution par jour-semaine'!A:A,0),MATCH(B8194,'contribution par jour-semaine'!$1:$1,0),4,1,"contribution par jour-semaine")),"")</f>
        <v/>
      </c>
      <c r="D8194" s="4" t="str">
        <f>VLOOKUP(A8194,predictions!A:B,2,FALSE)</f>
        <v>22/06/2020</v>
      </c>
      <c r="E8194" s="4">
        <f t="shared" si="32"/>
        <v>44004</v>
      </c>
    </row>
    <row r="8195" spans="3:5" ht="13" x14ac:dyDescent="0.15">
      <c r="C8195" s="1" t="str">
        <f ca="1">IFERROR(INDIRECT(ADDRESS(MATCH(A8195,'contribution par jour-semaine'!A:A,0),MATCH(B8195,'contribution par jour-semaine'!$1:$1,0),4,1,"contribution par jour-semaine")),"")</f>
        <v/>
      </c>
      <c r="D8195" s="4" t="str">
        <f>VLOOKUP(A8195,predictions!A:B,2,FALSE)</f>
        <v>22/06/2020</v>
      </c>
      <c r="E8195" s="4">
        <f t="shared" si="32"/>
        <v>44004</v>
      </c>
    </row>
    <row r="8196" spans="3:5" ht="13" x14ac:dyDescent="0.15">
      <c r="C8196" s="1" t="str">
        <f ca="1">IFERROR(INDIRECT(ADDRESS(MATCH(A8196,'contribution par jour-semaine'!A:A,0),MATCH(B8196,'contribution par jour-semaine'!$1:$1,0),4,1,"contribution par jour-semaine")),"")</f>
        <v/>
      </c>
      <c r="D8196" s="4" t="str">
        <f>VLOOKUP(A8196,predictions!A:B,2,FALSE)</f>
        <v>22/06/2020</v>
      </c>
      <c r="E8196" s="4">
        <f t="shared" si="32"/>
        <v>44004</v>
      </c>
    </row>
    <row r="8197" spans="3:5" ht="13" x14ac:dyDescent="0.15">
      <c r="C8197" s="1" t="str">
        <f ca="1">IFERROR(INDIRECT(ADDRESS(MATCH(A8197,'contribution par jour-semaine'!A:A,0),MATCH(B8197,'contribution par jour-semaine'!$1:$1,0),4,1,"contribution par jour-semaine")),"")</f>
        <v/>
      </c>
      <c r="D8197" s="4" t="str">
        <f>VLOOKUP(A8197,predictions!A:B,2,FALSE)</f>
        <v>22/06/2020</v>
      </c>
      <c r="E8197" s="4">
        <f t="shared" si="32"/>
        <v>44004</v>
      </c>
    </row>
    <row r="8198" spans="3:5" ht="13" x14ac:dyDescent="0.15">
      <c r="C8198" s="1" t="str">
        <f ca="1">IFERROR(INDIRECT(ADDRESS(MATCH(A8198,'contribution par jour-semaine'!A:A,0),MATCH(B8198,'contribution par jour-semaine'!$1:$1,0),4,1,"contribution par jour-semaine")),"")</f>
        <v/>
      </c>
      <c r="D8198" s="4" t="str">
        <f>VLOOKUP(A8198,predictions!A:B,2,FALSE)</f>
        <v>22/06/2020</v>
      </c>
      <c r="E8198" s="4">
        <f t="shared" si="32"/>
        <v>44004</v>
      </c>
    </row>
    <row r="8199" spans="3:5" ht="13" x14ac:dyDescent="0.15">
      <c r="C8199" s="1" t="str">
        <f ca="1">IFERROR(INDIRECT(ADDRESS(MATCH(A8199,'contribution par jour-semaine'!A:A,0),MATCH(B8199,'contribution par jour-semaine'!$1:$1,0),4,1,"contribution par jour-semaine")),"")</f>
        <v/>
      </c>
      <c r="D8199" s="4" t="str">
        <f>VLOOKUP(A8199,predictions!A:B,2,FALSE)</f>
        <v>22/06/2020</v>
      </c>
      <c r="E8199" s="4">
        <f t="shared" si="32"/>
        <v>44004</v>
      </c>
    </row>
    <row r="8200" spans="3:5" ht="13" x14ac:dyDescent="0.15">
      <c r="C8200" s="1" t="str">
        <f ca="1">IFERROR(INDIRECT(ADDRESS(MATCH(A8200,'contribution par jour-semaine'!A:A,0),MATCH(B8200,'contribution par jour-semaine'!$1:$1,0),4,1,"contribution par jour-semaine")),"")</f>
        <v/>
      </c>
      <c r="D8200" s="4" t="str">
        <f>VLOOKUP(A8200,predictions!A:B,2,FALSE)</f>
        <v>22/06/2020</v>
      </c>
      <c r="E8200" s="4">
        <f t="shared" si="32"/>
        <v>44004</v>
      </c>
    </row>
    <row r="8201" spans="3:5" ht="13" x14ac:dyDescent="0.15">
      <c r="C8201" s="1" t="str">
        <f ca="1">IFERROR(INDIRECT(ADDRESS(MATCH(A8201,'contribution par jour-semaine'!A:A,0),MATCH(B8201,'contribution par jour-semaine'!$1:$1,0),4,1,"contribution par jour-semaine")),"")</f>
        <v/>
      </c>
      <c r="D8201" s="4" t="str">
        <f>VLOOKUP(A8201,predictions!A:B,2,FALSE)</f>
        <v>22/06/2020</v>
      </c>
      <c r="E8201" s="4">
        <f t="shared" si="32"/>
        <v>44004</v>
      </c>
    </row>
    <row r="8202" spans="3:5" ht="13" x14ac:dyDescent="0.15">
      <c r="C8202" s="1" t="str">
        <f ca="1">IFERROR(INDIRECT(ADDRESS(MATCH(A8202,'contribution par jour-semaine'!A:A,0),MATCH(B8202,'contribution par jour-semaine'!$1:$1,0),4,1,"contribution par jour-semaine")),"")</f>
        <v/>
      </c>
      <c r="D8202" s="4" t="str">
        <f>VLOOKUP(A8202,predictions!A:B,2,FALSE)</f>
        <v>22/06/2020</v>
      </c>
      <c r="E8202" s="4">
        <f t="shared" si="32"/>
        <v>44004</v>
      </c>
    </row>
    <row r="8203" spans="3:5" ht="13" x14ac:dyDescent="0.15">
      <c r="C8203" s="1" t="str">
        <f ca="1">IFERROR(INDIRECT(ADDRESS(MATCH(A8203,'contribution par jour-semaine'!A:A,0),MATCH(B8203,'contribution par jour-semaine'!$1:$1,0),4,1,"contribution par jour-semaine")),"")</f>
        <v/>
      </c>
      <c r="D8203" s="4" t="str">
        <f>VLOOKUP(A8203,predictions!A:B,2,FALSE)</f>
        <v>22/06/2020</v>
      </c>
      <c r="E8203" s="4">
        <f t="shared" si="32"/>
        <v>44004</v>
      </c>
    </row>
    <row r="8204" spans="3:5" ht="13" x14ac:dyDescent="0.15">
      <c r="C8204" s="1" t="str">
        <f ca="1">IFERROR(INDIRECT(ADDRESS(MATCH(A8204,'contribution par jour-semaine'!A:A,0),MATCH(B8204,'contribution par jour-semaine'!$1:$1,0),4,1,"contribution par jour-semaine")),"")</f>
        <v/>
      </c>
      <c r="D8204" s="4" t="str">
        <f>VLOOKUP(A8204,predictions!A:B,2,FALSE)</f>
        <v>22/06/2020</v>
      </c>
      <c r="E8204" s="4">
        <f t="shared" si="32"/>
        <v>44004</v>
      </c>
    </row>
    <row r="8205" spans="3:5" ht="13" x14ac:dyDescent="0.15">
      <c r="C8205" s="1" t="str">
        <f ca="1">IFERROR(INDIRECT(ADDRESS(MATCH(A8205,'contribution par jour-semaine'!A:A,0),MATCH(B8205,'contribution par jour-semaine'!$1:$1,0),4,1,"contribution par jour-semaine")),"")</f>
        <v/>
      </c>
      <c r="D8205" s="4" t="str">
        <f>VLOOKUP(A8205,predictions!A:B,2,FALSE)</f>
        <v>22/06/2020</v>
      </c>
      <c r="E8205" s="4">
        <f t="shared" si="32"/>
        <v>44004</v>
      </c>
    </row>
    <row r="8206" spans="3:5" ht="13" x14ac:dyDescent="0.15">
      <c r="C8206" s="1" t="str">
        <f ca="1">IFERROR(INDIRECT(ADDRESS(MATCH(A8206,'contribution par jour-semaine'!A:A,0),MATCH(B8206,'contribution par jour-semaine'!$1:$1,0),4,1,"contribution par jour-semaine")),"")</f>
        <v/>
      </c>
      <c r="D8206" s="4" t="str">
        <f>VLOOKUP(A8206,predictions!A:B,2,FALSE)</f>
        <v>22/06/2020</v>
      </c>
      <c r="E8206" s="4">
        <f t="shared" si="32"/>
        <v>44004</v>
      </c>
    </row>
    <row r="8207" spans="3:5" ht="13" x14ac:dyDescent="0.15">
      <c r="C8207" s="1" t="str">
        <f ca="1">IFERROR(INDIRECT(ADDRESS(MATCH(A8207,'contribution par jour-semaine'!A:A,0),MATCH(B8207,'contribution par jour-semaine'!$1:$1,0),4,1,"contribution par jour-semaine")),"")</f>
        <v/>
      </c>
      <c r="D8207" s="4" t="str">
        <f>VLOOKUP(A8207,predictions!A:B,2,FALSE)</f>
        <v>22/06/2020</v>
      </c>
      <c r="E8207" s="4">
        <f t="shared" si="32"/>
        <v>44004</v>
      </c>
    </row>
    <row r="8208" spans="3:5" ht="13" x14ac:dyDescent="0.15">
      <c r="C8208" s="1" t="str">
        <f ca="1">IFERROR(INDIRECT(ADDRESS(MATCH(A8208,'contribution par jour-semaine'!A:A,0),MATCH(B8208,'contribution par jour-semaine'!$1:$1,0),4,1,"contribution par jour-semaine")),"")</f>
        <v/>
      </c>
      <c r="D8208" s="4" t="str">
        <f>VLOOKUP(A8208,predictions!A:B,2,FALSE)</f>
        <v>22/06/2020</v>
      </c>
      <c r="E8208" s="4">
        <f t="shared" si="32"/>
        <v>44004</v>
      </c>
    </row>
    <row r="8209" spans="3:5" ht="13" x14ac:dyDescent="0.15">
      <c r="C8209" s="1" t="str">
        <f ca="1">IFERROR(INDIRECT(ADDRESS(MATCH(A8209,'contribution par jour-semaine'!A:A,0),MATCH(B8209,'contribution par jour-semaine'!$1:$1,0),4,1,"contribution par jour-semaine")),"")</f>
        <v/>
      </c>
      <c r="D8209" s="4" t="str">
        <f>VLOOKUP(A8209,predictions!A:B,2,FALSE)</f>
        <v>22/06/2020</v>
      </c>
      <c r="E8209" s="4">
        <f t="shared" si="32"/>
        <v>44004</v>
      </c>
    </row>
    <row r="8210" spans="3:5" ht="13" x14ac:dyDescent="0.15">
      <c r="C8210" s="1" t="str">
        <f ca="1">IFERROR(INDIRECT(ADDRESS(MATCH(A8210,'contribution par jour-semaine'!A:A,0),MATCH(B8210,'contribution par jour-semaine'!$1:$1,0),4,1,"contribution par jour-semaine")),"")</f>
        <v/>
      </c>
      <c r="D8210" s="4" t="str">
        <f>VLOOKUP(A8210,predictions!A:B,2,FALSE)</f>
        <v>22/06/2020</v>
      </c>
      <c r="E8210" s="4">
        <f t="shared" si="32"/>
        <v>44004</v>
      </c>
    </row>
    <row r="8211" spans="3:5" ht="13" x14ac:dyDescent="0.15">
      <c r="C8211" s="1" t="str">
        <f ca="1">IFERROR(INDIRECT(ADDRESS(MATCH(A8211,'contribution par jour-semaine'!A:A,0),MATCH(B8211,'contribution par jour-semaine'!$1:$1,0),4,1,"contribution par jour-semaine")),"")</f>
        <v/>
      </c>
      <c r="D8211" s="4" t="str">
        <f>VLOOKUP(A8211,predictions!A:B,2,FALSE)</f>
        <v>22/06/2020</v>
      </c>
      <c r="E8211" s="4">
        <f t="shared" si="32"/>
        <v>44004</v>
      </c>
    </row>
    <row r="8212" spans="3:5" ht="13" x14ac:dyDescent="0.15">
      <c r="C8212" s="1" t="str">
        <f ca="1">IFERROR(INDIRECT(ADDRESS(MATCH(A8212,'contribution par jour-semaine'!A:A,0),MATCH(B8212,'contribution par jour-semaine'!$1:$1,0),4,1,"contribution par jour-semaine")),"")</f>
        <v/>
      </c>
      <c r="D8212" s="4" t="str">
        <f>VLOOKUP(A8212,predictions!A:B,2,FALSE)</f>
        <v>22/06/2020</v>
      </c>
      <c r="E8212" s="4">
        <f t="shared" si="32"/>
        <v>44004</v>
      </c>
    </row>
    <row r="8213" spans="3:5" ht="13" x14ac:dyDescent="0.15">
      <c r="C8213" s="1" t="str">
        <f ca="1">IFERROR(INDIRECT(ADDRESS(MATCH(A8213,'contribution par jour-semaine'!A:A,0),MATCH(B8213,'contribution par jour-semaine'!$1:$1,0),4,1,"contribution par jour-semaine")),"")</f>
        <v/>
      </c>
      <c r="D8213" s="4" t="str">
        <f>VLOOKUP(A8213,predictions!A:B,2,FALSE)</f>
        <v>22/06/2020</v>
      </c>
      <c r="E8213" s="4">
        <f t="shared" si="32"/>
        <v>44004</v>
      </c>
    </row>
    <row r="8214" spans="3:5" ht="13" x14ac:dyDescent="0.15">
      <c r="C8214" s="1" t="str">
        <f ca="1">IFERROR(INDIRECT(ADDRESS(MATCH(A8214,'contribution par jour-semaine'!A:A,0),MATCH(B8214,'contribution par jour-semaine'!$1:$1,0),4,1,"contribution par jour-semaine")),"")</f>
        <v/>
      </c>
      <c r="D8214" s="4" t="str">
        <f>VLOOKUP(A8214,predictions!A:B,2,FALSE)</f>
        <v>22/06/2020</v>
      </c>
      <c r="E8214" s="4">
        <f t="shared" si="32"/>
        <v>44004</v>
      </c>
    </row>
    <row r="8215" spans="3:5" ht="13" x14ac:dyDescent="0.15">
      <c r="C8215" s="1" t="str">
        <f ca="1">IFERROR(INDIRECT(ADDRESS(MATCH(A8215,'contribution par jour-semaine'!A:A,0),MATCH(B8215,'contribution par jour-semaine'!$1:$1,0),4,1,"contribution par jour-semaine")),"")</f>
        <v/>
      </c>
      <c r="D8215" s="4" t="str">
        <f>VLOOKUP(A8215,predictions!A:B,2,FALSE)</f>
        <v>22/06/2020</v>
      </c>
      <c r="E8215" s="4">
        <f t="shared" si="32"/>
        <v>44004</v>
      </c>
    </row>
    <row r="8216" spans="3:5" ht="13" x14ac:dyDescent="0.15">
      <c r="C8216" s="1" t="str">
        <f ca="1">IFERROR(INDIRECT(ADDRESS(MATCH(A8216,'contribution par jour-semaine'!A:A,0),MATCH(B8216,'contribution par jour-semaine'!$1:$1,0),4,1,"contribution par jour-semaine")),"")</f>
        <v/>
      </c>
      <c r="D8216" s="4" t="str">
        <f>VLOOKUP(A8216,predictions!A:B,2,FALSE)</f>
        <v>22/06/2020</v>
      </c>
      <c r="E8216" s="4">
        <f t="shared" si="32"/>
        <v>44004</v>
      </c>
    </row>
    <row r="8217" spans="3:5" ht="13" x14ac:dyDescent="0.15">
      <c r="C8217" s="1" t="str">
        <f ca="1">IFERROR(INDIRECT(ADDRESS(MATCH(A8217,'contribution par jour-semaine'!A:A,0),MATCH(B8217,'contribution par jour-semaine'!$1:$1,0),4,1,"contribution par jour-semaine")),"")</f>
        <v/>
      </c>
      <c r="D8217" s="4" t="str">
        <f>VLOOKUP(A8217,predictions!A:B,2,FALSE)</f>
        <v>22/06/2020</v>
      </c>
      <c r="E8217" s="4">
        <f t="shared" si="32"/>
        <v>44004</v>
      </c>
    </row>
    <row r="8218" spans="3:5" ht="13" x14ac:dyDescent="0.15">
      <c r="C8218" s="1" t="str">
        <f ca="1">IFERROR(INDIRECT(ADDRESS(MATCH(A8218,'contribution par jour-semaine'!A:A,0),MATCH(B8218,'contribution par jour-semaine'!$1:$1,0),4,1,"contribution par jour-semaine")),"")</f>
        <v/>
      </c>
      <c r="D8218" s="4" t="str">
        <f>VLOOKUP(A8218,predictions!A:B,2,FALSE)</f>
        <v>22/06/2020</v>
      </c>
      <c r="E8218" s="4">
        <f t="shared" si="32"/>
        <v>44004</v>
      </c>
    </row>
    <row r="8219" spans="3:5" ht="13" x14ac:dyDescent="0.15">
      <c r="C8219" s="1" t="str">
        <f ca="1">IFERROR(INDIRECT(ADDRESS(MATCH(A8219,'contribution par jour-semaine'!A:A,0),MATCH(B8219,'contribution par jour-semaine'!$1:$1,0),4,1,"contribution par jour-semaine")),"")</f>
        <v/>
      </c>
      <c r="D8219" s="4" t="str">
        <f>VLOOKUP(A8219,predictions!A:B,2,FALSE)</f>
        <v>22/06/2020</v>
      </c>
      <c r="E8219" s="4">
        <f t="shared" si="32"/>
        <v>44004</v>
      </c>
    </row>
    <row r="8220" spans="3:5" ht="13" x14ac:dyDescent="0.15">
      <c r="C8220" s="1" t="str">
        <f ca="1">IFERROR(INDIRECT(ADDRESS(MATCH(A8220,'contribution par jour-semaine'!A:A,0),MATCH(B8220,'contribution par jour-semaine'!$1:$1,0),4,1,"contribution par jour-semaine")),"")</f>
        <v/>
      </c>
      <c r="D8220" s="4" t="str">
        <f>VLOOKUP(A8220,predictions!A:B,2,FALSE)</f>
        <v>22/06/2020</v>
      </c>
      <c r="E8220" s="4">
        <f t="shared" si="32"/>
        <v>44004</v>
      </c>
    </row>
    <row r="8221" spans="3:5" ht="13" x14ac:dyDescent="0.15">
      <c r="C8221" s="1" t="str">
        <f ca="1">IFERROR(INDIRECT(ADDRESS(MATCH(A8221,'contribution par jour-semaine'!A:A,0),MATCH(B8221,'contribution par jour-semaine'!$1:$1,0),4,1,"contribution par jour-semaine")),"")</f>
        <v/>
      </c>
      <c r="D8221" s="4" t="str">
        <f>VLOOKUP(A8221,predictions!A:B,2,FALSE)</f>
        <v>22/06/2020</v>
      </c>
      <c r="E8221" s="4">
        <f t="shared" si="32"/>
        <v>44004</v>
      </c>
    </row>
    <row r="8222" spans="3:5" ht="13" x14ac:dyDescent="0.15">
      <c r="C8222" s="1" t="str">
        <f ca="1">IFERROR(INDIRECT(ADDRESS(MATCH(A8222,'contribution par jour-semaine'!A:A,0),MATCH(B8222,'contribution par jour-semaine'!$1:$1,0),4,1,"contribution par jour-semaine")),"")</f>
        <v/>
      </c>
      <c r="D8222" s="4" t="str">
        <f>VLOOKUP(A8222,predictions!A:B,2,FALSE)</f>
        <v>22/06/2020</v>
      </c>
      <c r="E8222" s="4">
        <f t="shared" si="32"/>
        <v>44004</v>
      </c>
    </row>
    <row r="8223" spans="3:5" ht="13" x14ac:dyDescent="0.15">
      <c r="C8223" s="1" t="str">
        <f ca="1">IFERROR(INDIRECT(ADDRESS(MATCH(A8223,'contribution par jour-semaine'!A:A,0),MATCH(B8223,'contribution par jour-semaine'!$1:$1,0),4,1,"contribution par jour-semaine")),"")</f>
        <v/>
      </c>
      <c r="D8223" s="4" t="str">
        <f>VLOOKUP(A8223,predictions!A:B,2,FALSE)</f>
        <v>22/06/2020</v>
      </c>
      <c r="E8223" s="4">
        <f t="shared" si="32"/>
        <v>44004</v>
      </c>
    </row>
    <row r="8224" spans="3:5" ht="13" x14ac:dyDescent="0.15">
      <c r="C8224" s="1" t="str">
        <f ca="1">IFERROR(INDIRECT(ADDRESS(MATCH(A8224,'contribution par jour-semaine'!A:A,0),MATCH(B8224,'contribution par jour-semaine'!$1:$1,0),4,1,"contribution par jour-semaine")),"")</f>
        <v/>
      </c>
      <c r="D8224" s="4" t="str">
        <f>VLOOKUP(A8224,predictions!A:B,2,FALSE)</f>
        <v>22/06/2020</v>
      </c>
      <c r="E8224" s="4">
        <f t="shared" si="32"/>
        <v>44004</v>
      </c>
    </row>
    <row r="8225" spans="3:5" ht="13" x14ac:dyDescent="0.15">
      <c r="C8225" s="1" t="str">
        <f ca="1">IFERROR(INDIRECT(ADDRESS(MATCH(A8225,'contribution par jour-semaine'!A:A,0),MATCH(B8225,'contribution par jour-semaine'!$1:$1,0),4,1,"contribution par jour-semaine")),"")</f>
        <v/>
      </c>
      <c r="D8225" s="4" t="str">
        <f>VLOOKUP(A8225,predictions!A:B,2,FALSE)</f>
        <v>22/06/2020</v>
      </c>
      <c r="E8225" s="4">
        <f t="shared" si="32"/>
        <v>44004</v>
      </c>
    </row>
    <row r="8226" spans="3:5" ht="13" x14ac:dyDescent="0.15">
      <c r="C8226" s="1" t="str">
        <f ca="1">IFERROR(INDIRECT(ADDRESS(MATCH(A8226,'contribution par jour-semaine'!A:A,0),MATCH(B8226,'contribution par jour-semaine'!$1:$1,0),4,1,"contribution par jour-semaine")),"")</f>
        <v/>
      </c>
      <c r="D8226" s="4" t="str">
        <f>VLOOKUP(A8226,predictions!A:B,2,FALSE)</f>
        <v>22/06/2020</v>
      </c>
      <c r="E8226" s="4">
        <f t="shared" si="32"/>
        <v>44004</v>
      </c>
    </row>
    <row r="8227" spans="3:5" ht="13" x14ac:dyDescent="0.15">
      <c r="C8227" s="1" t="str">
        <f ca="1">IFERROR(INDIRECT(ADDRESS(MATCH(A8227,'contribution par jour-semaine'!A:A,0),MATCH(B8227,'contribution par jour-semaine'!$1:$1,0),4,1,"contribution par jour-semaine")),"")</f>
        <v/>
      </c>
      <c r="D8227" s="4" t="str">
        <f>VLOOKUP(A8227,predictions!A:B,2,FALSE)</f>
        <v>22/06/2020</v>
      </c>
      <c r="E8227" s="4">
        <f t="shared" si="32"/>
        <v>44004</v>
      </c>
    </row>
    <row r="8228" spans="3:5" ht="13" x14ac:dyDescent="0.15">
      <c r="C8228" s="1" t="str">
        <f ca="1">IFERROR(INDIRECT(ADDRESS(MATCH(A8228,'contribution par jour-semaine'!A:A,0),MATCH(B8228,'contribution par jour-semaine'!$1:$1,0),4,1,"contribution par jour-semaine")),"")</f>
        <v/>
      </c>
      <c r="D8228" s="4" t="str">
        <f>VLOOKUP(A8228,predictions!A:B,2,FALSE)</f>
        <v>22/06/2020</v>
      </c>
      <c r="E8228" s="4">
        <f t="shared" si="32"/>
        <v>44004</v>
      </c>
    </row>
    <row r="8229" spans="3:5" ht="13" x14ac:dyDescent="0.15">
      <c r="C8229" s="1" t="str">
        <f ca="1">IFERROR(INDIRECT(ADDRESS(MATCH(A8229,'contribution par jour-semaine'!A:A,0),MATCH(B8229,'contribution par jour-semaine'!$1:$1,0),4,1,"contribution par jour-semaine")),"")</f>
        <v/>
      </c>
      <c r="D8229" s="4" t="str">
        <f>VLOOKUP(A8229,predictions!A:B,2,FALSE)</f>
        <v>22/06/2020</v>
      </c>
      <c r="E8229" s="4">
        <f t="shared" si="32"/>
        <v>44004</v>
      </c>
    </row>
    <row r="8230" spans="3:5" ht="13" x14ac:dyDescent="0.15">
      <c r="C8230" s="1" t="str">
        <f ca="1">IFERROR(INDIRECT(ADDRESS(MATCH(A8230,'contribution par jour-semaine'!A:A,0),MATCH(B8230,'contribution par jour-semaine'!$1:$1,0),4,1,"contribution par jour-semaine")),"")</f>
        <v/>
      </c>
      <c r="D8230" s="4" t="str">
        <f>VLOOKUP(A8230,predictions!A:B,2,FALSE)</f>
        <v>22/06/2020</v>
      </c>
      <c r="E8230" s="4">
        <f t="shared" si="32"/>
        <v>44004</v>
      </c>
    </row>
    <row r="8231" spans="3:5" ht="13" x14ac:dyDescent="0.15">
      <c r="C8231" s="1" t="str">
        <f ca="1">IFERROR(INDIRECT(ADDRESS(MATCH(A8231,'contribution par jour-semaine'!A:A,0),MATCH(B8231,'contribution par jour-semaine'!$1:$1,0),4,1,"contribution par jour-semaine")),"")</f>
        <v/>
      </c>
      <c r="D8231" s="4" t="str">
        <f>VLOOKUP(A8231,predictions!A:B,2,FALSE)</f>
        <v>22/06/2020</v>
      </c>
      <c r="E8231" s="4">
        <f t="shared" si="32"/>
        <v>44004</v>
      </c>
    </row>
    <row r="8232" spans="3:5" ht="13" x14ac:dyDescent="0.15">
      <c r="C8232" s="1" t="str">
        <f ca="1">IFERROR(INDIRECT(ADDRESS(MATCH(A8232,'contribution par jour-semaine'!A:A,0),MATCH(B8232,'contribution par jour-semaine'!$1:$1,0),4,1,"contribution par jour-semaine")),"")</f>
        <v/>
      </c>
      <c r="D8232" s="4" t="str">
        <f>VLOOKUP(A8232,predictions!A:B,2,FALSE)</f>
        <v>22/06/2020</v>
      </c>
      <c r="E8232" s="4">
        <f t="shared" si="32"/>
        <v>44004</v>
      </c>
    </row>
    <row r="8233" spans="3:5" ht="13" x14ac:dyDescent="0.15">
      <c r="C8233" s="1" t="str">
        <f ca="1">IFERROR(INDIRECT(ADDRESS(MATCH(A8233,'contribution par jour-semaine'!A:A,0),MATCH(B8233,'contribution par jour-semaine'!$1:$1,0),4,1,"contribution par jour-semaine")),"")</f>
        <v/>
      </c>
      <c r="D8233" s="4" t="str">
        <f>VLOOKUP(A8233,predictions!A:B,2,FALSE)</f>
        <v>22/06/2020</v>
      </c>
      <c r="E8233" s="4">
        <f t="shared" si="32"/>
        <v>44004</v>
      </c>
    </row>
    <row r="8234" spans="3:5" ht="13" x14ac:dyDescent="0.15">
      <c r="C8234" s="1" t="str">
        <f ca="1">IFERROR(INDIRECT(ADDRESS(MATCH(A8234,'contribution par jour-semaine'!A:A,0),MATCH(B8234,'contribution par jour-semaine'!$1:$1,0),4,1,"contribution par jour-semaine")),"")</f>
        <v/>
      </c>
      <c r="D8234" s="4" t="str">
        <f>VLOOKUP(A8234,predictions!A:B,2,FALSE)</f>
        <v>22/06/2020</v>
      </c>
      <c r="E8234" s="4">
        <f t="shared" si="32"/>
        <v>44004</v>
      </c>
    </row>
    <row r="8235" spans="3:5" ht="13" x14ac:dyDescent="0.15">
      <c r="C8235" s="1" t="str">
        <f ca="1">IFERROR(INDIRECT(ADDRESS(MATCH(A8235,'contribution par jour-semaine'!A:A,0),MATCH(B8235,'contribution par jour-semaine'!$1:$1,0),4,1,"contribution par jour-semaine")),"")</f>
        <v/>
      </c>
      <c r="D8235" s="4" t="str">
        <f>VLOOKUP(A8235,predictions!A:B,2,FALSE)</f>
        <v>22/06/2020</v>
      </c>
      <c r="E8235" s="4">
        <f t="shared" si="32"/>
        <v>44004</v>
      </c>
    </row>
    <row r="8236" spans="3:5" ht="13" x14ac:dyDescent="0.15">
      <c r="C8236" s="1" t="str">
        <f ca="1">IFERROR(INDIRECT(ADDRESS(MATCH(A8236,'contribution par jour-semaine'!A:A,0),MATCH(B8236,'contribution par jour-semaine'!$1:$1,0),4,1,"contribution par jour-semaine")),"")</f>
        <v/>
      </c>
      <c r="D8236" s="4" t="str">
        <f>VLOOKUP(A8236,predictions!A:B,2,FALSE)</f>
        <v>22/06/2020</v>
      </c>
      <c r="E8236" s="4">
        <f t="shared" si="32"/>
        <v>44004</v>
      </c>
    </row>
    <row r="8237" spans="3:5" ht="13" x14ac:dyDescent="0.15">
      <c r="C8237" s="1" t="str">
        <f ca="1">IFERROR(INDIRECT(ADDRESS(MATCH(A8237,'contribution par jour-semaine'!A:A,0),MATCH(B8237,'contribution par jour-semaine'!$1:$1,0),4,1,"contribution par jour-semaine")),"")</f>
        <v/>
      </c>
      <c r="D8237" s="4" t="str">
        <f>VLOOKUP(A8237,predictions!A:B,2,FALSE)</f>
        <v>22/06/2020</v>
      </c>
      <c r="E8237" s="4">
        <f t="shared" si="32"/>
        <v>44004</v>
      </c>
    </row>
    <row r="8238" spans="3:5" ht="13" x14ac:dyDescent="0.15">
      <c r="C8238" s="1" t="str">
        <f ca="1">IFERROR(INDIRECT(ADDRESS(MATCH(A8238,'contribution par jour-semaine'!A:A,0),MATCH(B8238,'contribution par jour-semaine'!$1:$1,0),4,1,"contribution par jour-semaine")),"")</f>
        <v/>
      </c>
      <c r="D8238" s="4" t="str">
        <f>VLOOKUP(A8238,predictions!A:B,2,FALSE)</f>
        <v>22/06/2020</v>
      </c>
      <c r="E8238" s="4">
        <f t="shared" si="32"/>
        <v>44004</v>
      </c>
    </row>
    <row r="8239" spans="3:5" ht="13" x14ac:dyDescent="0.15">
      <c r="C8239" s="1" t="str">
        <f ca="1">IFERROR(INDIRECT(ADDRESS(MATCH(A8239,'contribution par jour-semaine'!A:A,0),MATCH(B8239,'contribution par jour-semaine'!$1:$1,0),4,1,"contribution par jour-semaine")),"")</f>
        <v/>
      </c>
      <c r="D8239" s="4" t="str">
        <f>VLOOKUP(A8239,predictions!A:B,2,FALSE)</f>
        <v>22/06/2020</v>
      </c>
      <c r="E8239" s="4">
        <f t="shared" si="32"/>
        <v>44004</v>
      </c>
    </row>
    <row r="8240" spans="3:5" ht="13" x14ac:dyDescent="0.15">
      <c r="C8240" s="1" t="str">
        <f ca="1">IFERROR(INDIRECT(ADDRESS(MATCH(A8240,'contribution par jour-semaine'!A:A,0),MATCH(B8240,'contribution par jour-semaine'!$1:$1,0),4,1,"contribution par jour-semaine")),"")</f>
        <v/>
      </c>
      <c r="D8240" s="4" t="str">
        <f>VLOOKUP(A8240,predictions!A:B,2,FALSE)</f>
        <v>22/06/2020</v>
      </c>
      <c r="E8240" s="4">
        <f t="shared" si="32"/>
        <v>44004</v>
      </c>
    </row>
    <row r="8241" spans="3:5" ht="13" x14ac:dyDescent="0.15">
      <c r="C8241" s="1" t="str">
        <f ca="1">IFERROR(INDIRECT(ADDRESS(MATCH(A8241,'contribution par jour-semaine'!A:A,0),MATCH(B8241,'contribution par jour-semaine'!$1:$1,0),4,1,"contribution par jour-semaine")),"")</f>
        <v/>
      </c>
      <c r="D8241" s="4" t="str">
        <f>VLOOKUP(A8241,predictions!A:B,2,FALSE)</f>
        <v>22/06/2020</v>
      </c>
      <c r="E8241" s="4">
        <f t="shared" si="32"/>
        <v>44004</v>
      </c>
    </row>
    <row r="8242" spans="3:5" ht="13" x14ac:dyDescent="0.15">
      <c r="C8242" s="1" t="str">
        <f ca="1">IFERROR(INDIRECT(ADDRESS(MATCH(A8242,'contribution par jour-semaine'!A:A,0),MATCH(B8242,'contribution par jour-semaine'!$1:$1,0),4,1,"contribution par jour-semaine")),"")</f>
        <v/>
      </c>
      <c r="D8242" s="4" t="str">
        <f>VLOOKUP(A8242,predictions!A:B,2,FALSE)</f>
        <v>22/06/2020</v>
      </c>
      <c r="E8242" s="4">
        <f t="shared" si="32"/>
        <v>44004</v>
      </c>
    </row>
    <row r="8243" spans="3:5" ht="13" x14ac:dyDescent="0.15">
      <c r="C8243" s="1" t="str">
        <f ca="1">IFERROR(INDIRECT(ADDRESS(MATCH(A8243,'contribution par jour-semaine'!A:A,0),MATCH(B8243,'contribution par jour-semaine'!$1:$1,0),4,1,"contribution par jour-semaine")),"")</f>
        <v/>
      </c>
      <c r="D8243" s="4" t="str">
        <f>VLOOKUP(A8243,predictions!A:B,2,FALSE)</f>
        <v>22/06/2020</v>
      </c>
      <c r="E8243" s="4">
        <f t="shared" si="32"/>
        <v>44004</v>
      </c>
    </row>
    <row r="8244" spans="3:5" ht="13" x14ac:dyDescent="0.15">
      <c r="C8244" s="1" t="str">
        <f ca="1">IFERROR(INDIRECT(ADDRESS(MATCH(A8244,'contribution par jour-semaine'!A:A,0),MATCH(B8244,'contribution par jour-semaine'!$1:$1,0),4,1,"contribution par jour-semaine")),"")</f>
        <v/>
      </c>
      <c r="D8244" s="4" t="str">
        <f>VLOOKUP(A8244,predictions!A:B,2,FALSE)</f>
        <v>22/06/2020</v>
      </c>
      <c r="E8244" s="4">
        <f t="shared" si="32"/>
        <v>44004</v>
      </c>
    </row>
    <row r="8245" spans="3:5" ht="13" x14ac:dyDescent="0.15">
      <c r="C8245" s="1" t="str">
        <f ca="1">IFERROR(INDIRECT(ADDRESS(MATCH(A8245,'contribution par jour-semaine'!A:A,0),MATCH(B8245,'contribution par jour-semaine'!$1:$1,0),4,1,"contribution par jour-semaine")),"")</f>
        <v/>
      </c>
      <c r="D8245" s="4" t="str">
        <f>VLOOKUP(A8245,predictions!A:B,2,FALSE)</f>
        <v>22/06/2020</v>
      </c>
      <c r="E8245" s="4">
        <f t="shared" si="32"/>
        <v>44004</v>
      </c>
    </row>
    <row r="8246" spans="3:5" ht="13" x14ac:dyDescent="0.15">
      <c r="C8246" s="1" t="str">
        <f ca="1">IFERROR(INDIRECT(ADDRESS(MATCH(A8246,'contribution par jour-semaine'!A:A,0),MATCH(B8246,'contribution par jour-semaine'!$1:$1,0),4,1,"contribution par jour-semaine")),"")</f>
        <v/>
      </c>
      <c r="D8246" s="4" t="str">
        <f>VLOOKUP(A8246,predictions!A:B,2,FALSE)</f>
        <v>22/06/2020</v>
      </c>
      <c r="E8246" s="4">
        <f t="shared" si="32"/>
        <v>44004</v>
      </c>
    </row>
    <row r="8247" spans="3:5" ht="13" x14ac:dyDescent="0.15">
      <c r="C8247" s="1" t="str">
        <f ca="1">IFERROR(INDIRECT(ADDRESS(MATCH(A8247,'contribution par jour-semaine'!A:A,0),MATCH(B8247,'contribution par jour-semaine'!$1:$1,0),4,1,"contribution par jour-semaine")),"")</f>
        <v/>
      </c>
      <c r="D8247" s="4" t="str">
        <f>VLOOKUP(A8247,predictions!A:B,2,FALSE)</f>
        <v>22/06/2020</v>
      </c>
      <c r="E8247" s="4">
        <f t="shared" si="32"/>
        <v>44004</v>
      </c>
    </row>
    <row r="8248" spans="3:5" ht="13" x14ac:dyDescent="0.15">
      <c r="C8248" s="1" t="str">
        <f ca="1">IFERROR(INDIRECT(ADDRESS(MATCH(A8248,'contribution par jour-semaine'!A:A,0),MATCH(B8248,'contribution par jour-semaine'!$1:$1,0),4,1,"contribution par jour-semaine")),"")</f>
        <v/>
      </c>
      <c r="D8248" s="4" t="str">
        <f>VLOOKUP(A8248,predictions!A:B,2,FALSE)</f>
        <v>22/06/2020</v>
      </c>
      <c r="E8248" s="4">
        <f t="shared" si="32"/>
        <v>44004</v>
      </c>
    </row>
    <row r="8249" spans="3:5" ht="13" x14ac:dyDescent="0.15">
      <c r="C8249" s="1" t="str">
        <f ca="1">IFERROR(INDIRECT(ADDRESS(MATCH(A8249,'contribution par jour-semaine'!A:A,0),MATCH(B8249,'contribution par jour-semaine'!$1:$1,0),4,1,"contribution par jour-semaine")),"")</f>
        <v/>
      </c>
      <c r="D8249" s="4" t="str">
        <f>VLOOKUP(A8249,predictions!A:B,2,FALSE)</f>
        <v>22/06/2020</v>
      </c>
      <c r="E8249" s="4">
        <f t="shared" si="32"/>
        <v>44004</v>
      </c>
    </row>
    <row r="8250" spans="3:5" ht="13" x14ac:dyDescent="0.15">
      <c r="C8250" s="1" t="str">
        <f ca="1">IFERROR(INDIRECT(ADDRESS(MATCH(A8250,'contribution par jour-semaine'!A:A,0),MATCH(B8250,'contribution par jour-semaine'!$1:$1,0),4,1,"contribution par jour-semaine")),"")</f>
        <v/>
      </c>
      <c r="D8250" s="4" t="str">
        <f>VLOOKUP(A8250,predictions!A:B,2,FALSE)</f>
        <v>22/06/2020</v>
      </c>
      <c r="E8250" s="4">
        <f t="shared" si="32"/>
        <v>44004</v>
      </c>
    </row>
    <row r="8251" spans="3:5" ht="13" x14ac:dyDescent="0.15">
      <c r="C8251" s="1" t="str">
        <f ca="1">IFERROR(INDIRECT(ADDRESS(MATCH(A8251,'contribution par jour-semaine'!A:A,0),MATCH(B8251,'contribution par jour-semaine'!$1:$1,0),4,1,"contribution par jour-semaine")),"")</f>
        <v/>
      </c>
      <c r="D8251" s="4" t="str">
        <f>VLOOKUP(A8251,predictions!A:B,2,FALSE)</f>
        <v>22/06/2020</v>
      </c>
      <c r="E8251" s="4">
        <f t="shared" si="32"/>
        <v>44004</v>
      </c>
    </row>
    <row r="8252" spans="3:5" ht="13" x14ac:dyDescent="0.15">
      <c r="C8252" s="1" t="str">
        <f ca="1">IFERROR(INDIRECT(ADDRESS(MATCH(A8252,'contribution par jour-semaine'!A:A,0),MATCH(B8252,'contribution par jour-semaine'!$1:$1,0),4,1,"contribution par jour-semaine")),"")</f>
        <v/>
      </c>
      <c r="D8252" s="4" t="str">
        <f>VLOOKUP(A8252,predictions!A:B,2,FALSE)</f>
        <v>22/06/2020</v>
      </c>
      <c r="E8252" s="4">
        <f t="shared" si="32"/>
        <v>44004</v>
      </c>
    </row>
    <row r="8253" spans="3:5" ht="13" x14ac:dyDescent="0.15">
      <c r="C8253" s="1" t="str">
        <f ca="1">IFERROR(INDIRECT(ADDRESS(MATCH(A8253,'contribution par jour-semaine'!A:A,0),MATCH(B8253,'contribution par jour-semaine'!$1:$1,0),4,1,"contribution par jour-semaine")),"")</f>
        <v/>
      </c>
      <c r="D8253" s="4" t="str">
        <f>VLOOKUP(A8253,predictions!A:B,2,FALSE)</f>
        <v>22/06/2020</v>
      </c>
      <c r="E8253" s="4">
        <f t="shared" si="32"/>
        <v>44004</v>
      </c>
    </row>
    <row r="8254" spans="3:5" ht="13" x14ac:dyDescent="0.15">
      <c r="C8254" s="1" t="str">
        <f ca="1">IFERROR(INDIRECT(ADDRESS(MATCH(A8254,'contribution par jour-semaine'!A:A,0),MATCH(B8254,'contribution par jour-semaine'!$1:$1,0),4,1,"contribution par jour-semaine")),"")</f>
        <v/>
      </c>
      <c r="D8254" s="4" t="str">
        <f>VLOOKUP(A8254,predictions!A:B,2,FALSE)</f>
        <v>22/06/2020</v>
      </c>
      <c r="E8254" s="4">
        <f t="shared" si="32"/>
        <v>44004</v>
      </c>
    </row>
    <row r="8255" spans="3:5" ht="13" x14ac:dyDescent="0.15">
      <c r="C8255" s="1" t="str">
        <f ca="1">IFERROR(INDIRECT(ADDRESS(MATCH(A8255,'contribution par jour-semaine'!A:A,0),MATCH(B8255,'contribution par jour-semaine'!$1:$1,0),4,1,"contribution par jour-semaine")),"")</f>
        <v/>
      </c>
      <c r="D8255" s="4" t="str">
        <f>VLOOKUP(A8255,predictions!A:B,2,FALSE)</f>
        <v>22/06/2020</v>
      </c>
      <c r="E8255" s="4">
        <f t="shared" si="32"/>
        <v>44004</v>
      </c>
    </row>
    <row r="8256" spans="3:5" ht="13" x14ac:dyDescent="0.15">
      <c r="C8256" s="1" t="str">
        <f ca="1">IFERROR(INDIRECT(ADDRESS(MATCH(A8256,'contribution par jour-semaine'!A:A,0),MATCH(B8256,'contribution par jour-semaine'!$1:$1,0),4,1,"contribution par jour-semaine")),"")</f>
        <v/>
      </c>
      <c r="D8256" s="4" t="str">
        <f>VLOOKUP(A8256,predictions!A:B,2,FALSE)</f>
        <v>22/06/2020</v>
      </c>
      <c r="E8256" s="4">
        <f t="shared" si="32"/>
        <v>44004</v>
      </c>
    </row>
    <row r="8257" spans="3:5" ht="13" x14ac:dyDescent="0.15">
      <c r="C8257" s="1" t="str">
        <f ca="1">IFERROR(INDIRECT(ADDRESS(MATCH(A8257,'contribution par jour-semaine'!A:A,0),MATCH(B8257,'contribution par jour-semaine'!$1:$1,0),4,1,"contribution par jour-semaine")),"")</f>
        <v/>
      </c>
      <c r="D8257" s="4" t="str">
        <f>VLOOKUP(A8257,predictions!A:B,2,FALSE)</f>
        <v>22/06/2020</v>
      </c>
      <c r="E8257" s="4">
        <f t="shared" si="32"/>
        <v>44004</v>
      </c>
    </row>
    <row r="8258" spans="3:5" ht="13" x14ac:dyDescent="0.15">
      <c r="C8258" s="1" t="str">
        <f ca="1">IFERROR(INDIRECT(ADDRESS(MATCH(A8258,'contribution par jour-semaine'!A:A,0),MATCH(B8258,'contribution par jour-semaine'!$1:$1,0),4,1,"contribution par jour-semaine")),"")</f>
        <v/>
      </c>
      <c r="D8258" s="4" t="str">
        <f>VLOOKUP(A8258,predictions!A:B,2,FALSE)</f>
        <v>22/06/2020</v>
      </c>
      <c r="E8258" s="4">
        <f t="shared" si="32"/>
        <v>44004</v>
      </c>
    </row>
    <row r="8259" spans="3:5" ht="13" x14ac:dyDescent="0.15">
      <c r="C8259" s="1" t="str">
        <f ca="1">IFERROR(INDIRECT(ADDRESS(MATCH(A8259,'contribution par jour-semaine'!A:A,0),MATCH(B8259,'contribution par jour-semaine'!$1:$1,0),4,1,"contribution par jour-semaine")),"")</f>
        <v/>
      </c>
      <c r="D8259" s="4" t="str">
        <f>VLOOKUP(A8259,predictions!A:B,2,FALSE)</f>
        <v>22/06/2020</v>
      </c>
      <c r="E8259" s="4">
        <f t="shared" si="32"/>
        <v>44004</v>
      </c>
    </row>
    <row r="8260" spans="3:5" ht="13" x14ac:dyDescent="0.15">
      <c r="C8260" s="1" t="str">
        <f ca="1">IFERROR(INDIRECT(ADDRESS(MATCH(A8260,'contribution par jour-semaine'!A:A,0),MATCH(B8260,'contribution par jour-semaine'!$1:$1,0),4,1,"contribution par jour-semaine")),"")</f>
        <v/>
      </c>
      <c r="D8260" s="4" t="str">
        <f>VLOOKUP(A8260,predictions!A:B,2,FALSE)</f>
        <v>22/06/2020</v>
      </c>
      <c r="E8260" s="4">
        <f t="shared" si="32"/>
        <v>44004</v>
      </c>
    </row>
    <row r="8261" spans="3:5" ht="13" x14ac:dyDescent="0.15">
      <c r="C8261" s="1" t="str">
        <f ca="1">IFERROR(INDIRECT(ADDRESS(MATCH(A8261,'contribution par jour-semaine'!A:A,0),MATCH(B8261,'contribution par jour-semaine'!$1:$1,0),4,1,"contribution par jour-semaine")),"")</f>
        <v/>
      </c>
      <c r="D8261" s="4" t="str">
        <f>VLOOKUP(A8261,predictions!A:B,2,FALSE)</f>
        <v>22/06/2020</v>
      </c>
      <c r="E8261" s="4">
        <f t="shared" si="32"/>
        <v>44004</v>
      </c>
    </row>
    <row r="8262" spans="3:5" ht="13" x14ac:dyDescent="0.15">
      <c r="C8262" s="1" t="str">
        <f ca="1">IFERROR(INDIRECT(ADDRESS(MATCH(A8262,'contribution par jour-semaine'!A:A,0),MATCH(B8262,'contribution par jour-semaine'!$1:$1,0),4,1,"contribution par jour-semaine")),"")</f>
        <v/>
      </c>
      <c r="D8262" s="4" t="str">
        <f>VLOOKUP(A8262,predictions!A:B,2,FALSE)</f>
        <v>22/06/2020</v>
      </c>
      <c r="E8262" s="4">
        <f t="shared" si="32"/>
        <v>44004</v>
      </c>
    </row>
    <row r="8263" spans="3:5" ht="13" x14ac:dyDescent="0.15">
      <c r="C8263" s="1" t="str">
        <f ca="1">IFERROR(INDIRECT(ADDRESS(MATCH(A8263,'contribution par jour-semaine'!A:A,0),MATCH(B8263,'contribution par jour-semaine'!$1:$1,0),4,1,"contribution par jour-semaine")),"")</f>
        <v/>
      </c>
      <c r="D8263" s="4" t="str">
        <f>VLOOKUP(A8263,predictions!A:B,2,FALSE)</f>
        <v>22/06/2020</v>
      </c>
      <c r="E8263" s="4">
        <f t="shared" si="32"/>
        <v>44004</v>
      </c>
    </row>
    <row r="8264" spans="3:5" ht="13" x14ac:dyDescent="0.15">
      <c r="C8264" s="1" t="str">
        <f ca="1">IFERROR(INDIRECT(ADDRESS(MATCH(A8264,'contribution par jour-semaine'!A:A,0),MATCH(B8264,'contribution par jour-semaine'!$1:$1,0),4,1,"contribution par jour-semaine")),"")</f>
        <v/>
      </c>
      <c r="D8264" s="4" t="str">
        <f>VLOOKUP(A8264,predictions!A:B,2,FALSE)</f>
        <v>22/06/2020</v>
      </c>
      <c r="E8264" s="4">
        <f t="shared" si="32"/>
        <v>44004</v>
      </c>
    </row>
    <row r="8265" spans="3:5" ht="13" x14ac:dyDescent="0.15">
      <c r="C8265" s="1" t="str">
        <f ca="1">IFERROR(INDIRECT(ADDRESS(MATCH(A8265,'contribution par jour-semaine'!A:A,0),MATCH(B8265,'contribution par jour-semaine'!$1:$1,0),4,1,"contribution par jour-semaine")),"")</f>
        <v/>
      </c>
      <c r="D8265" s="4" t="str">
        <f>VLOOKUP(A8265,predictions!A:B,2,FALSE)</f>
        <v>22/06/2020</v>
      </c>
      <c r="E8265" s="4">
        <f t="shared" si="32"/>
        <v>44004</v>
      </c>
    </row>
    <row r="8266" spans="3:5" ht="13" x14ac:dyDescent="0.15">
      <c r="C8266" s="1" t="str">
        <f ca="1">IFERROR(INDIRECT(ADDRESS(MATCH(A8266,'contribution par jour-semaine'!A:A,0),MATCH(B8266,'contribution par jour-semaine'!$1:$1,0),4,1,"contribution par jour-semaine")),"")</f>
        <v/>
      </c>
      <c r="D8266" s="4" t="str">
        <f>VLOOKUP(A8266,predictions!A:B,2,FALSE)</f>
        <v>22/06/2020</v>
      </c>
      <c r="E8266" s="4">
        <f t="shared" si="32"/>
        <v>44004</v>
      </c>
    </row>
    <row r="8267" spans="3:5" ht="13" x14ac:dyDescent="0.15">
      <c r="C8267" s="1" t="str">
        <f ca="1">IFERROR(INDIRECT(ADDRESS(MATCH(A8267,'contribution par jour-semaine'!A:A,0),MATCH(B8267,'contribution par jour-semaine'!$1:$1,0),4,1,"contribution par jour-semaine")),"")</f>
        <v/>
      </c>
      <c r="D8267" s="4" t="str">
        <f>VLOOKUP(A8267,predictions!A:B,2,FALSE)</f>
        <v>22/06/2020</v>
      </c>
      <c r="E8267" s="4">
        <f t="shared" si="32"/>
        <v>44004</v>
      </c>
    </row>
    <row r="8268" spans="3:5" ht="13" x14ac:dyDescent="0.15">
      <c r="C8268" s="1" t="str">
        <f ca="1">IFERROR(INDIRECT(ADDRESS(MATCH(A8268,'contribution par jour-semaine'!A:A,0),MATCH(B8268,'contribution par jour-semaine'!$1:$1,0),4,1,"contribution par jour-semaine")),"")</f>
        <v/>
      </c>
      <c r="D8268" s="4" t="str">
        <f>VLOOKUP(A8268,predictions!A:B,2,FALSE)</f>
        <v>22/06/2020</v>
      </c>
      <c r="E8268" s="4">
        <f t="shared" si="32"/>
        <v>44004</v>
      </c>
    </row>
    <row r="8269" spans="3:5" ht="13" x14ac:dyDescent="0.15">
      <c r="C8269" s="1" t="str">
        <f ca="1">IFERROR(INDIRECT(ADDRESS(MATCH(A8269,'contribution par jour-semaine'!A:A,0),MATCH(B8269,'contribution par jour-semaine'!$1:$1,0),4,1,"contribution par jour-semaine")),"")</f>
        <v/>
      </c>
      <c r="D8269" s="4" t="str">
        <f>VLOOKUP(A8269,predictions!A:B,2,FALSE)</f>
        <v>22/06/2020</v>
      </c>
      <c r="E8269" s="4">
        <f t="shared" si="32"/>
        <v>44004</v>
      </c>
    </row>
    <row r="8270" spans="3:5" ht="13" x14ac:dyDescent="0.15">
      <c r="C8270" s="1" t="str">
        <f ca="1">IFERROR(INDIRECT(ADDRESS(MATCH(A8270,'contribution par jour-semaine'!A:A,0),MATCH(B8270,'contribution par jour-semaine'!$1:$1,0),4,1,"contribution par jour-semaine")),"")</f>
        <v/>
      </c>
      <c r="D8270" s="4" t="str">
        <f>VLOOKUP(A8270,predictions!A:B,2,FALSE)</f>
        <v>22/06/2020</v>
      </c>
      <c r="E8270" s="4">
        <f t="shared" si="32"/>
        <v>44004</v>
      </c>
    </row>
    <row r="8271" spans="3:5" ht="13" x14ac:dyDescent="0.15">
      <c r="C8271" s="1" t="str">
        <f ca="1">IFERROR(INDIRECT(ADDRESS(MATCH(A8271,'contribution par jour-semaine'!A:A,0),MATCH(B8271,'contribution par jour-semaine'!$1:$1,0),4,1,"contribution par jour-semaine")),"")</f>
        <v/>
      </c>
      <c r="D8271" s="4" t="str">
        <f>VLOOKUP(A8271,predictions!A:B,2,FALSE)</f>
        <v>22/06/2020</v>
      </c>
      <c r="E8271" s="4">
        <f t="shared" si="32"/>
        <v>44004</v>
      </c>
    </row>
    <row r="8272" spans="3:5" ht="13" x14ac:dyDescent="0.15">
      <c r="C8272" s="1" t="str">
        <f ca="1">IFERROR(INDIRECT(ADDRESS(MATCH(A8272,'contribution par jour-semaine'!A:A,0),MATCH(B8272,'contribution par jour-semaine'!$1:$1,0),4,1,"contribution par jour-semaine")),"")</f>
        <v/>
      </c>
      <c r="D8272" s="4" t="str">
        <f>VLOOKUP(A8272,predictions!A:B,2,FALSE)</f>
        <v>22/06/2020</v>
      </c>
      <c r="E8272" s="4">
        <f t="shared" si="32"/>
        <v>44004</v>
      </c>
    </row>
    <row r="8273" spans="3:5" ht="13" x14ac:dyDescent="0.15">
      <c r="C8273" s="1" t="str">
        <f ca="1">IFERROR(INDIRECT(ADDRESS(MATCH(A8273,'contribution par jour-semaine'!A:A,0),MATCH(B8273,'contribution par jour-semaine'!$1:$1,0),4,1,"contribution par jour-semaine")),"")</f>
        <v/>
      </c>
      <c r="D8273" s="4" t="str">
        <f>VLOOKUP(A8273,predictions!A:B,2,FALSE)</f>
        <v>22/06/2020</v>
      </c>
      <c r="E8273" s="4">
        <f t="shared" si="32"/>
        <v>44004</v>
      </c>
    </row>
    <row r="8274" spans="3:5" ht="13" x14ac:dyDescent="0.15">
      <c r="C8274" s="1" t="str">
        <f ca="1">IFERROR(INDIRECT(ADDRESS(MATCH(A8274,'contribution par jour-semaine'!A:A,0),MATCH(B8274,'contribution par jour-semaine'!$1:$1,0),4,1,"contribution par jour-semaine")),"")</f>
        <v/>
      </c>
      <c r="D8274" s="4" t="str">
        <f>VLOOKUP(A8274,predictions!A:B,2,FALSE)</f>
        <v>22/06/2020</v>
      </c>
      <c r="E8274" s="4">
        <f t="shared" si="32"/>
        <v>44004</v>
      </c>
    </row>
    <row r="8275" spans="3:5" ht="13" x14ac:dyDescent="0.15">
      <c r="C8275" s="1" t="str">
        <f ca="1">IFERROR(INDIRECT(ADDRESS(MATCH(A8275,'contribution par jour-semaine'!A:A,0),MATCH(B8275,'contribution par jour-semaine'!$1:$1,0),4,1,"contribution par jour-semaine")),"")</f>
        <v/>
      </c>
      <c r="D8275" s="4" t="str">
        <f>VLOOKUP(A8275,predictions!A:B,2,FALSE)</f>
        <v>22/06/2020</v>
      </c>
      <c r="E8275" s="4">
        <f t="shared" si="32"/>
        <v>44004</v>
      </c>
    </row>
    <row r="8276" spans="3:5" ht="13" x14ac:dyDescent="0.15">
      <c r="C8276" s="1" t="str">
        <f ca="1">IFERROR(INDIRECT(ADDRESS(MATCH(A8276,'contribution par jour-semaine'!A:A,0),MATCH(B8276,'contribution par jour-semaine'!$1:$1,0),4,1,"contribution par jour-semaine")),"")</f>
        <v/>
      </c>
      <c r="D8276" s="4" t="str">
        <f>VLOOKUP(A8276,predictions!A:B,2,FALSE)</f>
        <v>22/06/2020</v>
      </c>
      <c r="E8276" s="4">
        <f t="shared" si="32"/>
        <v>44004</v>
      </c>
    </row>
    <row r="8277" spans="3:5" ht="13" x14ac:dyDescent="0.15">
      <c r="C8277" s="1" t="str">
        <f ca="1">IFERROR(INDIRECT(ADDRESS(MATCH(A8277,'contribution par jour-semaine'!A:A,0),MATCH(B8277,'contribution par jour-semaine'!$1:$1,0),4,1,"contribution par jour-semaine")),"")</f>
        <v/>
      </c>
      <c r="D8277" s="4" t="str">
        <f>VLOOKUP(A8277,predictions!A:B,2,FALSE)</f>
        <v>22/06/2020</v>
      </c>
      <c r="E8277" s="4">
        <f t="shared" si="32"/>
        <v>44004</v>
      </c>
    </row>
    <row r="8278" spans="3:5" ht="13" x14ac:dyDescent="0.15">
      <c r="C8278" s="1" t="str">
        <f ca="1">IFERROR(INDIRECT(ADDRESS(MATCH(A8278,'contribution par jour-semaine'!A:A,0),MATCH(B8278,'contribution par jour-semaine'!$1:$1,0),4,1,"contribution par jour-semaine")),"")</f>
        <v/>
      </c>
      <c r="D8278" s="4" t="str">
        <f>VLOOKUP(A8278,predictions!A:B,2,FALSE)</f>
        <v>22/06/2020</v>
      </c>
      <c r="E8278" s="4">
        <f t="shared" si="32"/>
        <v>44004</v>
      </c>
    </row>
    <row r="8279" spans="3:5" ht="13" x14ac:dyDescent="0.15">
      <c r="C8279" s="1" t="str">
        <f ca="1">IFERROR(INDIRECT(ADDRESS(MATCH(A8279,'contribution par jour-semaine'!A:A,0),MATCH(B8279,'contribution par jour-semaine'!$1:$1,0),4,1,"contribution par jour-semaine")),"")</f>
        <v/>
      </c>
      <c r="D8279" s="4" t="str">
        <f>VLOOKUP(A8279,predictions!A:B,2,FALSE)</f>
        <v>22/06/2020</v>
      </c>
      <c r="E8279" s="4">
        <f t="shared" si="32"/>
        <v>44004</v>
      </c>
    </row>
    <row r="8280" spans="3:5" ht="13" x14ac:dyDescent="0.15">
      <c r="C8280" s="1" t="str">
        <f ca="1">IFERROR(INDIRECT(ADDRESS(MATCH(A8280,'contribution par jour-semaine'!A:A,0),MATCH(B8280,'contribution par jour-semaine'!$1:$1,0),4,1,"contribution par jour-semaine")),"")</f>
        <v/>
      </c>
      <c r="D8280" s="4" t="str">
        <f>VLOOKUP(A8280,predictions!A:B,2,FALSE)</f>
        <v>22/06/2020</v>
      </c>
      <c r="E8280" s="4">
        <f t="shared" si="32"/>
        <v>44004</v>
      </c>
    </row>
    <row r="8281" spans="3:5" ht="13" x14ac:dyDescent="0.15">
      <c r="C8281" s="1" t="str">
        <f ca="1">IFERROR(INDIRECT(ADDRESS(MATCH(A8281,'contribution par jour-semaine'!A:A,0),MATCH(B8281,'contribution par jour-semaine'!$1:$1,0),4,1,"contribution par jour-semaine")),"")</f>
        <v/>
      </c>
      <c r="D8281" s="4" t="str">
        <f>VLOOKUP(A8281,predictions!A:B,2,FALSE)</f>
        <v>22/06/2020</v>
      </c>
      <c r="E8281" s="4">
        <f t="shared" si="32"/>
        <v>44004</v>
      </c>
    </row>
    <row r="8282" spans="3:5" ht="13" x14ac:dyDescent="0.15">
      <c r="C8282" s="1" t="str">
        <f ca="1">IFERROR(INDIRECT(ADDRESS(MATCH(A8282,'contribution par jour-semaine'!A:A,0),MATCH(B8282,'contribution par jour-semaine'!$1:$1,0),4,1,"contribution par jour-semaine")),"")</f>
        <v/>
      </c>
      <c r="D8282" s="4" t="str">
        <f>VLOOKUP(A8282,predictions!A:B,2,FALSE)</f>
        <v>22/06/2020</v>
      </c>
      <c r="E8282" s="4">
        <f t="shared" si="32"/>
        <v>44004</v>
      </c>
    </row>
    <row r="8283" spans="3:5" ht="13" x14ac:dyDescent="0.15">
      <c r="C8283" s="1" t="str">
        <f ca="1">IFERROR(INDIRECT(ADDRESS(MATCH(A8283,'contribution par jour-semaine'!A:A,0),MATCH(B8283,'contribution par jour-semaine'!$1:$1,0),4,1,"contribution par jour-semaine")),"")</f>
        <v/>
      </c>
      <c r="D8283" s="4" t="str">
        <f>VLOOKUP(A8283,predictions!A:B,2,FALSE)</f>
        <v>22/06/2020</v>
      </c>
      <c r="E8283" s="4">
        <f t="shared" si="32"/>
        <v>44004</v>
      </c>
    </row>
    <row r="8284" spans="3:5" ht="13" x14ac:dyDescent="0.15">
      <c r="C8284" s="1" t="str">
        <f ca="1">IFERROR(INDIRECT(ADDRESS(MATCH(A8284,'contribution par jour-semaine'!A:A,0),MATCH(B8284,'contribution par jour-semaine'!$1:$1,0),4,1,"contribution par jour-semaine")),"")</f>
        <v/>
      </c>
      <c r="D8284" s="4" t="str">
        <f>VLOOKUP(A8284,predictions!A:B,2,FALSE)</f>
        <v>22/06/2020</v>
      </c>
      <c r="E8284" s="4">
        <f t="shared" si="32"/>
        <v>44004</v>
      </c>
    </row>
    <row r="8285" spans="3:5" ht="13" x14ac:dyDescent="0.15">
      <c r="C8285" s="1" t="str">
        <f ca="1">IFERROR(INDIRECT(ADDRESS(MATCH(A8285,'contribution par jour-semaine'!A:A,0),MATCH(B8285,'contribution par jour-semaine'!$1:$1,0),4,1,"contribution par jour-semaine")),"")</f>
        <v/>
      </c>
      <c r="D8285" s="4" t="str">
        <f>VLOOKUP(A8285,predictions!A:B,2,FALSE)</f>
        <v>22/06/2020</v>
      </c>
      <c r="E8285" s="4">
        <f t="shared" si="32"/>
        <v>44004</v>
      </c>
    </row>
    <row r="8286" spans="3:5" ht="13" x14ac:dyDescent="0.15">
      <c r="C8286" s="1" t="str">
        <f ca="1">IFERROR(INDIRECT(ADDRESS(MATCH(A8286,'contribution par jour-semaine'!A:A,0),MATCH(B8286,'contribution par jour-semaine'!$1:$1,0),4,1,"contribution par jour-semaine")),"")</f>
        <v/>
      </c>
      <c r="D8286" s="4" t="str">
        <f>VLOOKUP(A8286,predictions!A:B,2,FALSE)</f>
        <v>22/06/2020</v>
      </c>
      <c r="E8286" s="4">
        <f t="shared" si="32"/>
        <v>44004</v>
      </c>
    </row>
    <row r="8287" spans="3:5" ht="13" x14ac:dyDescent="0.15">
      <c r="C8287" s="1" t="str">
        <f ca="1">IFERROR(INDIRECT(ADDRESS(MATCH(A8287,'contribution par jour-semaine'!A:A,0),MATCH(B8287,'contribution par jour-semaine'!$1:$1,0),4,1,"contribution par jour-semaine")),"")</f>
        <v/>
      </c>
      <c r="D8287" s="4" t="str">
        <f>VLOOKUP(A8287,predictions!A:B,2,FALSE)</f>
        <v>22/06/2020</v>
      </c>
      <c r="E8287" s="4">
        <f t="shared" si="32"/>
        <v>44004</v>
      </c>
    </row>
    <row r="8288" spans="3:5" ht="13" x14ac:dyDescent="0.15">
      <c r="C8288" s="1" t="str">
        <f ca="1">IFERROR(INDIRECT(ADDRESS(MATCH(A8288,'contribution par jour-semaine'!A:A,0),MATCH(B8288,'contribution par jour-semaine'!$1:$1,0),4,1,"contribution par jour-semaine")),"")</f>
        <v/>
      </c>
      <c r="D8288" s="4" t="str">
        <f>VLOOKUP(A8288,predictions!A:B,2,FALSE)</f>
        <v>22/06/2020</v>
      </c>
      <c r="E8288" s="4">
        <f t="shared" si="32"/>
        <v>44004</v>
      </c>
    </row>
    <row r="8289" spans="3:5" ht="13" x14ac:dyDescent="0.15">
      <c r="C8289" s="1" t="str">
        <f ca="1">IFERROR(INDIRECT(ADDRESS(MATCH(A8289,'contribution par jour-semaine'!A:A,0),MATCH(B8289,'contribution par jour-semaine'!$1:$1,0),4,1,"contribution par jour-semaine")),"")</f>
        <v/>
      </c>
      <c r="D8289" s="4" t="str">
        <f>VLOOKUP(A8289,predictions!A:B,2,FALSE)</f>
        <v>22/06/2020</v>
      </c>
      <c r="E8289" s="4">
        <f t="shared" si="32"/>
        <v>44004</v>
      </c>
    </row>
    <row r="8290" spans="3:5" ht="13" x14ac:dyDescent="0.15">
      <c r="C8290" s="1" t="str">
        <f ca="1">IFERROR(INDIRECT(ADDRESS(MATCH(A8290,'contribution par jour-semaine'!A:A,0),MATCH(B8290,'contribution par jour-semaine'!$1:$1,0),4,1,"contribution par jour-semaine")),"")</f>
        <v/>
      </c>
      <c r="D8290" s="4" t="str">
        <f>VLOOKUP(A8290,predictions!A:B,2,FALSE)</f>
        <v>22/06/2020</v>
      </c>
      <c r="E8290" s="4">
        <f t="shared" si="32"/>
        <v>44004</v>
      </c>
    </row>
    <row r="8291" spans="3:5" ht="13" x14ac:dyDescent="0.15">
      <c r="C8291" s="1" t="str">
        <f ca="1">IFERROR(INDIRECT(ADDRESS(MATCH(A8291,'contribution par jour-semaine'!A:A,0),MATCH(B8291,'contribution par jour-semaine'!$1:$1,0),4,1,"contribution par jour-semaine")),"")</f>
        <v/>
      </c>
      <c r="D8291" s="4" t="str">
        <f>VLOOKUP(A8291,predictions!A:B,2,FALSE)</f>
        <v>22/06/2020</v>
      </c>
      <c r="E8291" s="4">
        <f t="shared" si="32"/>
        <v>44004</v>
      </c>
    </row>
    <row r="8292" spans="3:5" ht="13" x14ac:dyDescent="0.15">
      <c r="C8292" s="1" t="str">
        <f ca="1">IFERROR(INDIRECT(ADDRESS(MATCH(A8292,'contribution par jour-semaine'!A:A,0),MATCH(B8292,'contribution par jour-semaine'!$1:$1,0),4,1,"contribution par jour-semaine")),"")</f>
        <v/>
      </c>
      <c r="D8292" s="4" t="str">
        <f>VLOOKUP(A8292,predictions!A:B,2,FALSE)</f>
        <v>22/06/2020</v>
      </c>
      <c r="E8292" s="4">
        <f t="shared" si="32"/>
        <v>44004</v>
      </c>
    </row>
    <row r="8293" spans="3:5" ht="13" x14ac:dyDescent="0.15">
      <c r="C8293" s="1" t="str">
        <f ca="1">IFERROR(INDIRECT(ADDRESS(MATCH(A8293,'contribution par jour-semaine'!A:A,0),MATCH(B8293,'contribution par jour-semaine'!$1:$1,0),4,1,"contribution par jour-semaine")),"")</f>
        <v/>
      </c>
      <c r="D8293" s="4" t="str">
        <f>VLOOKUP(A8293,predictions!A:B,2,FALSE)</f>
        <v>22/06/2020</v>
      </c>
      <c r="E8293" s="4">
        <f t="shared" si="32"/>
        <v>44004</v>
      </c>
    </row>
    <row r="8294" spans="3:5" ht="13" x14ac:dyDescent="0.15">
      <c r="C8294" s="1" t="str">
        <f ca="1">IFERROR(INDIRECT(ADDRESS(MATCH(A8294,'contribution par jour-semaine'!A:A,0),MATCH(B8294,'contribution par jour-semaine'!$1:$1,0),4,1,"contribution par jour-semaine")),"")</f>
        <v/>
      </c>
      <c r="D8294" s="4" t="str">
        <f>VLOOKUP(A8294,predictions!A:B,2,FALSE)</f>
        <v>22/06/2020</v>
      </c>
      <c r="E8294" s="4">
        <f t="shared" si="32"/>
        <v>44004</v>
      </c>
    </row>
    <row r="8295" spans="3:5" ht="13" x14ac:dyDescent="0.15">
      <c r="C8295" s="1" t="str">
        <f ca="1">IFERROR(INDIRECT(ADDRESS(MATCH(A8295,'contribution par jour-semaine'!A:A,0),MATCH(B8295,'contribution par jour-semaine'!$1:$1,0),4,1,"contribution par jour-semaine")),"")</f>
        <v/>
      </c>
      <c r="D8295" s="4" t="str">
        <f>VLOOKUP(A8295,predictions!A:B,2,FALSE)</f>
        <v>22/06/2020</v>
      </c>
      <c r="E8295" s="4">
        <f t="shared" si="32"/>
        <v>44004</v>
      </c>
    </row>
    <row r="8296" spans="3:5" ht="13" x14ac:dyDescent="0.15">
      <c r="C8296" s="1" t="str">
        <f ca="1">IFERROR(INDIRECT(ADDRESS(MATCH(A8296,'contribution par jour-semaine'!A:A,0),MATCH(B8296,'contribution par jour-semaine'!$1:$1,0),4,1,"contribution par jour-semaine")),"")</f>
        <v/>
      </c>
      <c r="D8296" s="4" t="str">
        <f>VLOOKUP(A8296,predictions!A:B,2,FALSE)</f>
        <v>22/06/2020</v>
      </c>
      <c r="E8296" s="4">
        <f t="shared" si="32"/>
        <v>44004</v>
      </c>
    </row>
    <row r="8297" spans="3:5" ht="13" x14ac:dyDescent="0.15">
      <c r="C8297" s="1" t="str">
        <f ca="1">IFERROR(INDIRECT(ADDRESS(MATCH(A8297,'contribution par jour-semaine'!A:A,0),MATCH(B8297,'contribution par jour-semaine'!$1:$1,0),4,1,"contribution par jour-semaine")),"")</f>
        <v/>
      </c>
      <c r="D8297" s="4" t="str">
        <f>VLOOKUP(A8297,predictions!A:B,2,FALSE)</f>
        <v>22/06/2020</v>
      </c>
      <c r="E8297" s="4">
        <f t="shared" si="32"/>
        <v>44004</v>
      </c>
    </row>
    <row r="8298" spans="3:5" ht="13" x14ac:dyDescent="0.15">
      <c r="C8298" s="1" t="str">
        <f ca="1">IFERROR(INDIRECT(ADDRESS(MATCH(A8298,'contribution par jour-semaine'!A:A,0),MATCH(B8298,'contribution par jour-semaine'!$1:$1,0),4,1,"contribution par jour-semaine")),"")</f>
        <v/>
      </c>
      <c r="D8298" s="4" t="str">
        <f>VLOOKUP(A8298,predictions!A:B,2,FALSE)</f>
        <v>22/06/2020</v>
      </c>
      <c r="E8298" s="4">
        <f t="shared" si="32"/>
        <v>44004</v>
      </c>
    </row>
    <row r="8299" spans="3:5" ht="13" x14ac:dyDescent="0.15">
      <c r="C8299" s="1" t="str">
        <f ca="1">IFERROR(INDIRECT(ADDRESS(MATCH(A8299,'contribution par jour-semaine'!A:A,0),MATCH(B8299,'contribution par jour-semaine'!$1:$1,0),4,1,"contribution par jour-semaine")),"")</f>
        <v/>
      </c>
      <c r="D8299" s="4" t="str">
        <f>VLOOKUP(A8299,predictions!A:B,2,FALSE)</f>
        <v>22/06/2020</v>
      </c>
      <c r="E8299" s="4">
        <f t="shared" si="32"/>
        <v>44004</v>
      </c>
    </row>
    <row r="8300" spans="3:5" ht="13" x14ac:dyDescent="0.15">
      <c r="C8300" s="1" t="str">
        <f ca="1">IFERROR(INDIRECT(ADDRESS(MATCH(A8300,'contribution par jour-semaine'!A:A,0),MATCH(B8300,'contribution par jour-semaine'!$1:$1,0),4,1,"contribution par jour-semaine")),"")</f>
        <v/>
      </c>
      <c r="D8300" s="4" t="str">
        <f>VLOOKUP(A8300,predictions!A:B,2,FALSE)</f>
        <v>22/06/2020</v>
      </c>
      <c r="E8300" s="4">
        <f t="shared" si="32"/>
        <v>44004</v>
      </c>
    </row>
    <row r="8301" spans="3:5" ht="13" x14ac:dyDescent="0.15">
      <c r="C8301" s="1" t="str">
        <f ca="1">IFERROR(INDIRECT(ADDRESS(MATCH(A8301,'contribution par jour-semaine'!A:A,0),MATCH(B8301,'contribution par jour-semaine'!$1:$1,0),4,1,"contribution par jour-semaine")),"")</f>
        <v/>
      </c>
      <c r="D8301" s="4" t="str">
        <f>VLOOKUP(A8301,predictions!A:B,2,FALSE)</f>
        <v>22/06/2020</v>
      </c>
      <c r="E8301" s="4">
        <f t="shared" si="32"/>
        <v>44004</v>
      </c>
    </row>
    <row r="8302" spans="3:5" ht="13" x14ac:dyDescent="0.15">
      <c r="C8302" s="1" t="str">
        <f ca="1">IFERROR(INDIRECT(ADDRESS(MATCH(A8302,'contribution par jour-semaine'!A:A,0),MATCH(B8302,'contribution par jour-semaine'!$1:$1,0),4,1,"contribution par jour-semaine")),"")</f>
        <v/>
      </c>
      <c r="D8302" s="4" t="str">
        <f>VLOOKUP(A8302,predictions!A:B,2,FALSE)</f>
        <v>22/06/2020</v>
      </c>
      <c r="E8302" s="4">
        <f t="shared" si="32"/>
        <v>44004</v>
      </c>
    </row>
    <row r="8303" spans="3:5" ht="13" x14ac:dyDescent="0.15">
      <c r="C8303" s="1" t="str">
        <f ca="1">IFERROR(INDIRECT(ADDRESS(MATCH(A8303,'contribution par jour-semaine'!A:A,0),MATCH(B8303,'contribution par jour-semaine'!$1:$1,0),4,1,"contribution par jour-semaine")),"")</f>
        <v/>
      </c>
      <c r="D8303" s="4" t="str">
        <f>VLOOKUP(A8303,predictions!A:B,2,FALSE)</f>
        <v>22/06/2020</v>
      </c>
      <c r="E8303" s="4">
        <f t="shared" si="32"/>
        <v>44004</v>
      </c>
    </row>
    <row r="8304" spans="3:5" ht="13" x14ac:dyDescent="0.15">
      <c r="C8304" s="1" t="str">
        <f ca="1">IFERROR(INDIRECT(ADDRESS(MATCH(A8304,'contribution par jour-semaine'!A:A,0),MATCH(B8304,'contribution par jour-semaine'!$1:$1,0),4,1,"contribution par jour-semaine")),"")</f>
        <v/>
      </c>
      <c r="D8304" s="4" t="str">
        <f>VLOOKUP(A8304,predictions!A:B,2,FALSE)</f>
        <v>22/06/2020</v>
      </c>
      <c r="E8304" s="4">
        <f t="shared" si="32"/>
        <v>44004</v>
      </c>
    </row>
    <row r="8305" spans="3:5" ht="13" x14ac:dyDescent="0.15">
      <c r="C8305" s="1" t="str">
        <f ca="1">IFERROR(INDIRECT(ADDRESS(MATCH(A8305,'contribution par jour-semaine'!A:A,0),MATCH(B8305,'contribution par jour-semaine'!$1:$1,0),4,1,"contribution par jour-semaine")),"")</f>
        <v/>
      </c>
      <c r="D8305" s="4" t="str">
        <f>VLOOKUP(A8305,predictions!A:B,2,FALSE)</f>
        <v>22/06/2020</v>
      </c>
      <c r="E8305" s="4">
        <f t="shared" si="32"/>
        <v>44004</v>
      </c>
    </row>
    <row r="8306" spans="3:5" ht="13" x14ac:dyDescent="0.15">
      <c r="C8306" s="1" t="str">
        <f ca="1">IFERROR(INDIRECT(ADDRESS(MATCH(A8306,'contribution par jour-semaine'!A:A,0),MATCH(B8306,'contribution par jour-semaine'!$1:$1,0),4,1,"contribution par jour-semaine")),"")</f>
        <v/>
      </c>
      <c r="D8306" s="4" t="str">
        <f>VLOOKUP(A8306,predictions!A:B,2,FALSE)</f>
        <v>22/06/2020</v>
      </c>
      <c r="E8306" s="4">
        <f t="shared" si="32"/>
        <v>44004</v>
      </c>
    </row>
    <row r="8307" spans="3:5" ht="13" x14ac:dyDescent="0.15">
      <c r="C8307" s="1" t="str">
        <f ca="1">IFERROR(INDIRECT(ADDRESS(MATCH(A8307,'contribution par jour-semaine'!A:A,0),MATCH(B8307,'contribution par jour-semaine'!$1:$1,0),4,1,"contribution par jour-semaine")),"")</f>
        <v/>
      </c>
      <c r="D8307" s="4" t="str">
        <f>VLOOKUP(A8307,predictions!A:B,2,FALSE)</f>
        <v>22/06/2020</v>
      </c>
      <c r="E8307" s="4">
        <f t="shared" si="32"/>
        <v>44004</v>
      </c>
    </row>
    <row r="8308" spans="3:5" ht="13" x14ac:dyDescent="0.15">
      <c r="C8308" s="1" t="str">
        <f ca="1">IFERROR(INDIRECT(ADDRESS(MATCH(A8308,'contribution par jour-semaine'!A:A,0),MATCH(B8308,'contribution par jour-semaine'!$1:$1,0),4,1,"contribution par jour-semaine")),"")</f>
        <v/>
      </c>
      <c r="D8308" s="4" t="str">
        <f>VLOOKUP(A8308,predictions!A:B,2,FALSE)</f>
        <v>22/06/2020</v>
      </c>
      <c r="E8308" s="4">
        <f t="shared" si="32"/>
        <v>44004</v>
      </c>
    </row>
    <row r="8309" spans="3:5" ht="13" x14ac:dyDescent="0.15">
      <c r="C8309" s="1" t="str">
        <f ca="1">IFERROR(INDIRECT(ADDRESS(MATCH(A8309,'contribution par jour-semaine'!A:A,0),MATCH(B8309,'contribution par jour-semaine'!$1:$1,0),4,1,"contribution par jour-semaine")),"")</f>
        <v/>
      </c>
      <c r="D8309" s="4" t="str">
        <f>VLOOKUP(A8309,predictions!A:B,2,FALSE)</f>
        <v>22/06/2020</v>
      </c>
      <c r="E8309" s="4">
        <f t="shared" si="32"/>
        <v>44004</v>
      </c>
    </row>
    <row r="8310" spans="3:5" ht="13" x14ac:dyDescent="0.15">
      <c r="C8310" s="1" t="str">
        <f ca="1">IFERROR(INDIRECT(ADDRESS(MATCH(A8310,'contribution par jour-semaine'!A:A,0),MATCH(B8310,'contribution par jour-semaine'!$1:$1,0),4,1,"contribution par jour-semaine")),"")</f>
        <v/>
      </c>
      <c r="D8310" s="4" t="str">
        <f>VLOOKUP(A8310,predictions!A:B,2,FALSE)</f>
        <v>22/06/2020</v>
      </c>
      <c r="E8310" s="4">
        <f t="shared" si="32"/>
        <v>44004</v>
      </c>
    </row>
    <row r="8311" spans="3:5" ht="13" x14ac:dyDescent="0.15">
      <c r="C8311" s="1" t="str">
        <f ca="1">IFERROR(INDIRECT(ADDRESS(MATCH(A8311,'contribution par jour-semaine'!A:A,0),MATCH(B8311,'contribution par jour-semaine'!$1:$1,0),4,1,"contribution par jour-semaine")),"")</f>
        <v/>
      </c>
      <c r="D8311" s="4" t="str">
        <f>VLOOKUP(A8311,predictions!A:B,2,FALSE)</f>
        <v>22/06/2020</v>
      </c>
      <c r="E8311" s="4">
        <f t="shared" si="32"/>
        <v>44004</v>
      </c>
    </row>
    <row r="8312" spans="3:5" ht="13" x14ac:dyDescent="0.15">
      <c r="C8312" s="1" t="str">
        <f ca="1">IFERROR(INDIRECT(ADDRESS(MATCH(A8312,'contribution par jour-semaine'!A:A,0),MATCH(B8312,'contribution par jour-semaine'!$1:$1,0),4,1,"contribution par jour-semaine")),"")</f>
        <v/>
      </c>
      <c r="D8312" s="4" t="str">
        <f>VLOOKUP(A8312,predictions!A:B,2,FALSE)</f>
        <v>22/06/2020</v>
      </c>
      <c r="E8312" s="4">
        <f t="shared" si="32"/>
        <v>44004</v>
      </c>
    </row>
    <row r="8313" spans="3:5" ht="13" x14ac:dyDescent="0.15">
      <c r="C8313" s="1" t="str">
        <f ca="1">IFERROR(INDIRECT(ADDRESS(MATCH(A8313,'contribution par jour-semaine'!A:A,0),MATCH(B8313,'contribution par jour-semaine'!$1:$1,0),4,1,"contribution par jour-semaine")),"")</f>
        <v/>
      </c>
      <c r="D8313" s="4" t="str">
        <f>VLOOKUP(A8313,predictions!A:B,2,FALSE)</f>
        <v>22/06/2020</v>
      </c>
      <c r="E8313" s="4">
        <f t="shared" si="32"/>
        <v>44004</v>
      </c>
    </row>
    <row r="8314" spans="3:5" ht="13" x14ac:dyDescent="0.15">
      <c r="C8314" s="1" t="str">
        <f ca="1">IFERROR(INDIRECT(ADDRESS(MATCH(A8314,'contribution par jour-semaine'!A:A,0),MATCH(B8314,'contribution par jour-semaine'!$1:$1,0),4,1,"contribution par jour-semaine")),"")</f>
        <v/>
      </c>
      <c r="D8314" s="4" t="str">
        <f>VLOOKUP(A8314,predictions!A:B,2,FALSE)</f>
        <v>22/06/2020</v>
      </c>
      <c r="E8314" s="4">
        <f t="shared" si="32"/>
        <v>44004</v>
      </c>
    </row>
    <row r="8315" spans="3:5" ht="13" x14ac:dyDescent="0.15">
      <c r="C8315" s="1" t="str">
        <f ca="1">IFERROR(INDIRECT(ADDRESS(MATCH(A8315,'contribution par jour-semaine'!A:A,0),MATCH(B8315,'contribution par jour-semaine'!$1:$1,0),4,1,"contribution par jour-semaine")),"")</f>
        <v/>
      </c>
      <c r="D8315" s="4" t="str">
        <f>VLOOKUP(A8315,predictions!A:B,2,FALSE)</f>
        <v>22/06/2020</v>
      </c>
      <c r="E8315" s="4">
        <f t="shared" si="32"/>
        <v>44004</v>
      </c>
    </row>
    <row r="8316" spans="3:5" ht="13" x14ac:dyDescent="0.15">
      <c r="C8316" s="1" t="str">
        <f ca="1">IFERROR(INDIRECT(ADDRESS(MATCH(A8316,'contribution par jour-semaine'!A:A,0),MATCH(B8316,'contribution par jour-semaine'!$1:$1,0),4,1,"contribution par jour-semaine")),"")</f>
        <v/>
      </c>
      <c r="D8316" s="4" t="str">
        <f>VLOOKUP(A8316,predictions!A:B,2,FALSE)</f>
        <v>22/06/2020</v>
      </c>
      <c r="E8316" s="4">
        <f t="shared" si="32"/>
        <v>44004</v>
      </c>
    </row>
    <row r="8317" spans="3:5" ht="13" x14ac:dyDescent="0.15">
      <c r="C8317" s="1" t="str">
        <f ca="1">IFERROR(INDIRECT(ADDRESS(MATCH(A8317,'contribution par jour-semaine'!A:A,0),MATCH(B8317,'contribution par jour-semaine'!$1:$1,0),4,1,"contribution par jour-semaine")),"")</f>
        <v/>
      </c>
      <c r="D8317" s="4" t="str">
        <f>VLOOKUP(A8317,predictions!A:B,2,FALSE)</f>
        <v>22/06/2020</v>
      </c>
      <c r="E8317" s="4">
        <f t="shared" si="32"/>
        <v>44004</v>
      </c>
    </row>
    <row r="8318" spans="3:5" ht="13" x14ac:dyDescent="0.15">
      <c r="C8318" s="1" t="str">
        <f ca="1">IFERROR(INDIRECT(ADDRESS(MATCH(A8318,'contribution par jour-semaine'!A:A,0),MATCH(B8318,'contribution par jour-semaine'!$1:$1,0),4,1,"contribution par jour-semaine")),"")</f>
        <v/>
      </c>
      <c r="D8318" s="4" t="str">
        <f>VLOOKUP(A8318,predictions!A:B,2,FALSE)</f>
        <v>22/06/2020</v>
      </c>
      <c r="E8318" s="4">
        <f t="shared" si="32"/>
        <v>44004</v>
      </c>
    </row>
    <row r="8319" spans="3:5" ht="13" x14ac:dyDescent="0.15">
      <c r="C8319" s="1" t="str">
        <f ca="1">IFERROR(INDIRECT(ADDRESS(MATCH(A8319,'contribution par jour-semaine'!A:A,0),MATCH(B8319,'contribution par jour-semaine'!$1:$1,0),4,1,"contribution par jour-semaine")),"")</f>
        <v/>
      </c>
      <c r="D8319" s="4" t="str">
        <f>VLOOKUP(A8319,predictions!A:B,2,FALSE)</f>
        <v>22/06/2020</v>
      </c>
      <c r="E8319" s="4">
        <f t="shared" si="32"/>
        <v>44004</v>
      </c>
    </row>
    <row r="8320" spans="3:5" ht="13" x14ac:dyDescent="0.15">
      <c r="C8320" s="1" t="str">
        <f ca="1">IFERROR(INDIRECT(ADDRESS(MATCH(A8320,'contribution par jour-semaine'!A:A,0),MATCH(B8320,'contribution par jour-semaine'!$1:$1,0),4,1,"contribution par jour-semaine")),"")</f>
        <v/>
      </c>
      <c r="D8320" s="4" t="str">
        <f>VLOOKUP(A8320,predictions!A:B,2,FALSE)</f>
        <v>22/06/2020</v>
      </c>
      <c r="E8320" s="4">
        <f t="shared" si="32"/>
        <v>44004</v>
      </c>
    </row>
    <row r="8321" spans="3:5" ht="13" x14ac:dyDescent="0.15">
      <c r="C8321" s="1" t="str">
        <f ca="1">IFERROR(INDIRECT(ADDRESS(MATCH(A8321,'contribution par jour-semaine'!A:A,0),MATCH(B8321,'contribution par jour-semaine'!$1:$1,0),4,1,"contribution par jour-semaine")),"")</f>
        <v/>
      </c>
      <c r="D8321" s="4" t="str">
        <f>VLOOKUP(A8321,predictions!A:B,2,FALSE)</f>
        <v>22/06/2020</v>
      </c>
      <c r="E8321" s="4">
        <f t="shared" si="32"/>
        <v>44004</v>
      </c>
    </row>
    <row r="8322" spans="3:5" ht="13" x14ac:dyDescent="0.15">
      <c r="C8322" s="1" t="str">
        <f ca="1">IFERROR(INDIRECT(ADDRESS(MATCH(A8322,'contribution par jour-semaine'!A:A,0),MATCH(B8322,'contribution par jour-semaine'!$1:$1,0),4,1,"contribution par jour-semaine")),"")</f>
        <v/>
      </c>
      <c r="D8322" s="4" t="str">
        <f>VLOOKUP(A8322,predictions!A:B,2,FALSE)</f>
        <v>22/06/2020</v>
      </c>
      <c r="E8322" s="4">
        <f t="shared" si="32"/>
        <v>44004</v>
      </c>
    </row>
    <row r="8323" spans="3:5" ht="13" x14ac:dyDescent="0.15">
      <c r="C8323" s="1" t="str">
        <f ca="1">IFERROR(INDIRECT(ADDRESS(MATCH(A8323,'contribution par jour-semaine'!A:A,0),MATCH(B8323,'contribution par jour-semaine'!$1:$1,0),4,1,"contribution par jour-semaine")),"")</f>
        <v/>
      </c>
      <c r="D8323" s="4" t="str">
        <f>VLOOKUP(A8323,predictions!A:B,2,FALSE)</f>
        <v>22/06/2020</v>
      </c>
      <c r="E8323" s="4">
        <f t="shared" si="32"/>
        <v>44004</v>
      </c>
    </row>
    <row r="8324" spans="3:5" ht="13" x14ac:dyDescent="0.15">
      <c r="C8324" s="1" t="str">
        <f ca="1">IFERROR(INDIRECT(ADDRESS(MATCH(A8324,'contribution par jour-semaine'!A:A,0),MATCH(B8324,'contribution par jour-semaine'!$1:$1,0),4,1,"contribution par jour-semaine")),"")</f>
        <v/>
      </c>
      <c r="D8324" s="4" t="str">
        <f>VLOOKUP(A8324,predictions!A:B,2,FALSE)</f>
        <v>22/06/2020</v>
      </c>
      <c r="E8324" s="4">
        <f t="shared" si="32"/>
        <v>44004</v>
      </c>
    </row>
    <row r="8325" spans="3:5" ht="13" x14ac:dyDescent="0.15">
      <c r="C8325" s="1" t="str">
        <f ca="1">IFERROR(INDIRECT(ADDRESS(MATCH(A8325,'contribution par jour-semaine'!A:A,0),MATCH(B8325,'contribution par jour-semaine'!$1:$1,0),4,1,"contribution par jour-semaine")),"")</f>
        <v/>
      </c>
      <c r="D8325" s="4" t="str">
        <f>VLOOKUP(A8325,predictions!A:B,2,FALSE)</f>
        <v>22/06/2020</v>
      </c>
      <c r="E8325" s="4">
        <f t="shared" si="32"/>
        <v>44004</v>
      </c>
    </row>
    <row r="8326" spans="3:5" ht="13" x14ac:dyDescent="0.15">
      <c r="C8326" s="1" t="str">
        <f ca="1">IFERROR(INDIRECT(ADDRESS(MATCH(A8326,'contribution par jour-semaine'!A:A,0),MATCH(B8326,'contribution par jour-semaine'!$1:$1,0),4,1,"contribution par jour-semaine")),"")</f>
        <v/>
      </c>
      <c r="D8326" s="4" t="str">
        <f>VLOOKUP(A8326,predictions!A:B,2,FALSE)</f>
        <v>22/06/2020</v>
      </c>
      <c r="E8326" s="4">
        <f t="shared" si="32"/>
        <v>44004</v>
      </c>
    </row>
    <row r="8327" spans="3:5" ht="13" x14ac:dyDescent="0.15">
      <c r="C8327" s="1" t="str">
        <f ca="1">IFERROR(INDIRECT(ADDRESS(MATCH(A8327,'contribution par jour-semaine'!A:A,0),MATCH(B8327,'contribution par jour-semaine'!$1:$1,0),4,1,"contribution par jour-semaine")),"")</f>
        <v/>
      </c>
      <c r="D8327" s="4" t="str">
        <f>VLOOKUP(A8327,predictions!A:B,2,FALSE)</f>
        <v>22/06/2020</v>
      </c>
      <c r="E8327" s="4">
        <f t="shared" si="32"/>
        <v>44004</v>
      </c>
    </row>
    <row r="8328" spans="3:5" ht="13" x14ac:dyDescent="0.15">
      <c r="C8328" s="1" t="str">
        <f ca="1">IFERROR(INDIRECT(ADDRESS(MATCH(A8328,'contribution par jour-semaine'!A:A,0),MATCH(B8328,'contribution par jour-semaine'!$1:$1,0),4,1,"contribution par jour-semaine")),"")</f>
        <v/>
      </c>
      <c r="D8328" s="4" t="str">
        <f>VLOOKUP(A8328,predictions!A:B,2,FALSE)</f>
        <v>22/06/2020</v>
      </c>
      <c r="E8328" s="4">
        <f t="shared" si="32"/>
        <v>44004</v>
      </c>
    </row>
    <row r="8329" spans="3:5" ht="13" x14ac:dyDescent="0.15">
      <c r="C8329" s="1" t="str">
        <f ca="1">IFERROR(INDIRECT(ADDRESS(MATCH(A8329,'contribution par jour-semaine'!A:A,0),MATCH(B8329,'contribution par jour-semaine'!$1:$1,0),4,1,"contribution par jour-semaine")),"")</f>
        <v/>
      </c>
      <c r="D8329" s="4" t="str">
        <f>VLOOKUP(A8329,predictions!A:B,2,FALSE)</f>
        <v>22/06/2020</v>
      </c>
      <c r="E8329" s="4">
        <f t="shared" si="32"/>
        <v>44004</v>
      </c>
    </row>
    <row r="8330" spans="3:5" ht="13" x14ac:dyDescent="0.15">
      <c r="C8330" s="1" t="str">
        <f ca="1">IFERROR(INDIRECT(ADDRESS(MATCH(A8330,'contribution par jour-semaine'!A:A,0),MATCH(B8330,'contribution par jour-semaine'!$1:$1,0),4,1,"contribution par jour-semaine")),"")</f>
        <v/>
      </c>
      <c r="D8330" s="4" t="str">
        <f>VLOOKUP(A8330,predictions!A:B,2,FALSE)</f>
        <v>22/06/2020</v>
      </c>
      <c r="E8330" s="4">
        <f t="shared" si="32"/>
        <v>44004</v>
      </c>
    </row>
    <row r="8331" spans="3:5" ht="13" x14ac:dyDescent="0.15">
      <c r="C8331" s="1" t="str">
        <f ca="1">IFERROR(INDIRECT(ADDRESS(MATCH(A8331,'contribution par jour-semaine'!A:A,0),MATCH(B8331,'contribution par jour-semaine'!$1:$1,0),4,1,"contribution par jour-semaine")),"")</f>
        <v/>
      </c>
      <c r="D8331" s="4" t="str">
        <f>VLOOKUP(A8331,predictions!A:B,2,FALSE)</f>
        <v>22/06/2020</v>
      </c>
      <c r="E8331" s="4">
        <f t="shared" si="32"/>
        <v>44004</v>
      </c>
    </row>
    <row r="8332" spans="3:5" ht="13" x14ac:dyDescent="0.15">
      <c r="C8332" s="1" t="str">
        <f ca="1">IFERROR(INDIRECT(ADDRESS(MATCH(A8332,'contribution par jour-semaine'!A:A,0),MATCH(B8332,'contribution par jour-semaine'!$1:$1,0),4,1,"contribution par jour-semaine")),"")</f>
        <v/>
      </c>
      <c r="D8332" s="4" t="str">
        <f>VLOOKUP(A8332,predictions!A:B,2,FALSE)</f>
        <v>22/06/2020</v>
      </c>
      <c r="E8332" s="4">
        <f t="shared" si="32"/>
        <v>44004</v>
      </c>
    </row>
    <row r="8333" spans="3:5" ht="13" x14ac:dyDescent="0.15">
      <c r="C8333" s="1" t="str">
        <f ca="1">IFERROR(INDIRECT(ADDRESS(MATCH(A8333,'contribution par jour-semaine'!A:A,0),MATCH(B8333,'contribution par jour-semaine'!$1:$1,0),4,1,"contribution par jour-semaine")),"")</f>
        <v/>
      </c>
      <c r="D8333" s="4" t="str">
        <f>VLOOKUP(A8333,predictions!A:B,2,FALSE)</f>
        <v>22/06/2020</v>
      </c>
      <c r="E8333" s="4">
        <f t="shared" si="32"/>
        <v>44004</v>
      </c>
    </row>
    <row r="8334" spans="3:5" ht="13" x14ac:dyDescent="0.15">
      <c r="C8334" s="1" t="str">
        <f ca="1">IFERROR(INDIRECT(ADDRESS(MATCH(A8334,'contribution par jour-semaine'!A:A,0),MATCH(B8334,'contribution par jour-semaine'!$1:$1,0),4,1,"contribution par jour-semaine")),"")</f>
        <v/>
      </c>
      <c r="D8334" s="4" t="str">
        <f>VLOOKUP(A8334,predictions!A:B,2,FALSE)</f>
        <v>22/06/2020</v>
      </c>
      <c r="E8334" s="4">
        <f t="shared" si="32"/>
        <v>44004</v>
      </c>
    </row>
    <row r="8335" spans="3:5" ht="13" x14ac:dyDescent="0.15">
      <c r="C8335" s="1" t="str">
        <f ca="1">IFERROR(INDIRECT(ADDRESS(MATCH(A8335,'contribution par jour-semaine'!A:A,0),MATCH(B8335,'contribution par jour-semaine'!$1:$1,0),4,1,"contribution par jour-semaine")),"")</f>
        <v/>
      </c>
      <c r="D8335" s="4" t="str">
        <f>VLOOKUP(A8335,predictions!A:B,2,FALSE)</f>
        <v>22/06/2020</v>
      </c>
      <c r="E8335" s="4">
        <f t="shared" si="32"/>
        <v>44004</v>
      </c>
    </row>
    <row r="8336" spans="3:5" ht="13" x14ac:dyDescent="0.15">
      <c r="C8336" s="1" t="str">
        <f ca="1">IFERROR(INDIRECT(ADDRESS(MATCH(A8336,'contribution par jour-semaine'!A:A,0),MATCH(B8336,'contribution par jour-semaine'!$1:$1,0),4,1,"contribution par jour-semaine")),"")</f>
        <v/>
      </c>
      <c r="D8336" s="4" t="str">
        <f>VLOOKUP(A8336,predictions!A:B,2,FALSE)</f>
        <v>22/06/2020</v>
      </c>
      <c r="E8336" s="4">
        <f t="shared" si="32"/>
        <v>44004</v>
      </c>
    </row>
    <row r="8337" spans="3:5" ht="13" x14ac:dyDescent="0.15">
      <c r="C8337" s="1" t="str">
        <f ca="1">IFERROR(INDIRECT(ADDRESS(MATCH(A8337,'contribution par jour-semaine'!A:A,0),MATCH(B8337,'contribution par jour-semaine'!$1:$1,0),4,1,"contribution par jour-semaine")),"")</f>
        <v/>
      </c>
      <c r="D8337" s="4" t="str">
        <f>VLOOKUP(A8337,predictions!A:B,2,FALSE)</f>
        <v>22/06/2020</v>
      </c>
      <c r="E8337" s="4">
        <f t="shared" si="32"/>
        <v>44004</v>
      </c>
    </row>
    <row r="8338" spans="3:5" ht="13" x14ac:dyDescent="0.15">
      <c r="C8338" s="1" t="str">
        <f ca="1">IFERROR(INDIRECT(ADDRESS(MATCH(A8338,'contribution par jour-semaine'!A:A,0),MATCH(B8338,'contribution par jour-semaine'!$1:$1,0),4,1,"contribution par jour-semaine")),"")</f>
        <v/>
      </c>
      <c r="D8338" s="4" t="str">
        <f>VLOOKUP(A8338,predictions!A:B,2,FALSE)</f>
        <v>22/06/2020</v>
      </c>
      <c r="E8338" s="4">
        <f t="shared" si="32"/>
        <v>44004</v>
      </c>
    </row>
    <row r="8339" spans="3:5" ht="13" x14ac:dyDescent="0.15">
      <c r="C8339" s="1" t="str">
        <f ca="1">IFERROR(INDIRECT(ADDRESS(MATCH(A8339,'contribution par jour-semaine'!A:A,0),MATCH(B8339,'contribution par jour-semaine'!$1:$1,0),4,1,"contribution par jour-semaine")),"")</f>
        <v/>
      </c>
      <c r="D8339" s="4" t="str">
        <f>VLOOKUP(A8339,predictions!A:B,2,FALSE)</f>
        <v>22/06/2020</v>
      </c>
      <c r="E8339" s="4">
        <f t="shared" si="32"/>
        <v>44004</v>
      </c>
    </row>
    <row r="8340" spans="3:5" ht="13" x14ac:dyDescent="0.15">
      <c r="C8340" s="1" t="str">
        <f ca="1">IFERROR(INDIRECT(ADDRESS(MATCH(A8340,'contribution par jour-semaine'!A:A,0),MATCH(B8340,'contribution par jour-semaine'!$1:$1,0),4,1,"contribution par jour-semaine")),"")</f>
        <v/>
      </c>
      <c r="D8340" s="4" t="str">
        <f>VLOOKUP(A8340,predictions!A:B,2,FALSE)</f>
        <v>22/06/2020</v>
      </c>
      <c r="E8340" s="4">
        <f t="shared" si="32"/>
        <v>44004</v>
      </c>
    </row>
    <row r="8341" spans="3:5" ht="13" x14ac:dyDescent="0.15">
      <c r="C8341" s="1" t="str">
        <f ca="1">IFERROR(INDIRECT(ADDRESS(MATCH(A8341,'contribution par jour-semaine'!A:A,0),MATCH(B8341,'contribution par jour-semaine'!$1:$1,0),4,1,"contribution par jour-semaine")),"")</f>
        <v/>
      </c>
      <c r="D8341" s="4" t="str">
        <f>VLOOKUP(A8341,predictions!A:B,2,FALSE)</f>
        <v>22/06/2020</v>
      </c>
      <c r="E8341" s="4">
        <f t="shared" si="32"/>
        <v>44004</v>
      </c>
    </row>
    <row r="8342" spans="3:5" ht="13" x14ac:dyDescent="0.15">
      <c r="C8342" s="1" t="str">
        <f ca="1">IFERROR(INDIRECT(ADDRESS(MATCH(A8342,'contribution par jour-semaine'!A:A,0),MATCH(B8342,'contribution par jour-semaine'!$1:$1,0),4,1,"contribution par jour-semaine")),"")</f>
        <v/>
      </c>
      <c r="D8342" s="4" t="str">
        <f>VLOOKUP(A8342,predictions!A:B,2,FALSE)</f>
        <v>22/06/2020</v>
      </c>
      <c r="E8342" s="4">
        <f t="shared" si="32"/>
        <v>44004</v>
      </c>
    </row>
    <row r="8343" spans="3:5" ht="13" x14ac:dyDescent="0.15">
      <c r="C8343" s="1" t="str">
        <f ca="1">IFERROR(INDIRECT(ADDRESS(MATCH(A8343,'contribution par jour-semaine'!A:A,0),MATCH(B8343,'contribution par jour-semaine'!$1:$1,0),4,1,"contribution par jour-semaine")),"")</f>
        <v/>
      </c>
      <c r="D8343" s="4" t="str">
        <f>VLOOKUP(A8343,predictions!A:B,2,FALSE)</f>
        <v>22/06/2020</v>
      </c>
      <c r="E8343" s="4">
        <f t="shared" si="32"/>
        <v>44004</v>
      </c>
    </row>
    <row r="8344" spans="3:5" ht="13" x14ac:dyDescent="0.15">
      <c r="C8344" s="1" t="str">
        <f ca="1">IFERROR(INDIRECT(ADDRESS(MATCH(A8344,'contribution par jour-semaine'!A:A,0),MATCH(B8344,'contribution par jour-semaine'!$1:$1,0),4,1,"contribution par jour-semaine")),"")</f>
        <v/>
      </c>
      <c r="D8344" s="4" t="str">
        <f>VLOOKUP(A8344,predictions!A:B,2,FALSE)</f>
        <v>22/06/2020</v>
      </c>
      <c r="E8344" s="4">
        <f t="shared" si="32"/>
        <v>44004</v>
      </c>
    </row>
    <row r="8345" spans="3:5" ht="13" x14ac:dyDescent="0.15">
      <c r="C8345" s="1" t="str">
        <f ca="1">IFERROR(INDIRECT(ADDRESS(MATCH(A8345,'contribution par jour-semaine'!A:A,0),MATCH(B8345,'contribution par jour-semaine'!$1:$1,0),4,1,"contribution par jour-semaine")),"")</f>
        <v/>
      </c>
      <c r="D8345" s="4" t="str">
        <f>VLOOKUP(A8345,predictions!A:B,2,FALSE)</f>
        <v>22/06/2020</v>
      </c>
      <c r="E8345" s="4">
        <f t="shared" si="32"/>
        <v>44004</v>
      </c>
    </row>
    <row r="8346" spans="3:5" ht="13" x14ac:dyDescent="0.15">
      <c r="C8346" s="1" t="str">
        <f ca="1">IFERROR(INDIRECT(ADDRESS(MATCH(A8346,'contribution par jour-semaine'!A:A,0),MATCH(B8346,'contribution par jour-semaine'!$1:$1,0),4,1,"contribution par jour-semaine")),"")</f>
        <v/>
      </c>
      <c r="D8346" s="4" t="str">
        <f>VLOOKUP(A8346,predictions!A:B,2,FALSE)</f>
        <v>22/06/2020</v>
      </c>
      <c r="E8346" s="4">
        <f t="shared" si="32"/>
        <v>44004</v>
      </c>
    </row>
    <row r="8347" spans="3:5" ht="13" x14ac:dyDescent="0.15">
      <c r="C8347" s="1" t="str">
        <f ca="1">IFERROR(INDIRECT(ADDRESS(MATCH(A8347,'contribution par jour-semaine'!A:A,0),MATCH(B8347,'contribution par jour-semaine'!$1:$1,0),4,1,"contribution par jour-semaine")),"")</f>
        <v/>
      </c>
      <c r="D8347" s="4" t="str">
        <f>VLOOKUP(A8347,predictions!A:B,2,FALSE)</f>
        <v>22/06/2020</v>
      </c>
      <c r="E8347" s="4">
        <f t="shared" si="32"/>
        <v>44004</v>
      </c>
    </row>
    <row r="8348" spans="3:5" ht="13" x14ac:dyDescent="0.15">
      <c r="C8348" s="1" t="str">
        <f ca="1">IFERROR(INDIRECT(ADDRESS(MATCH(A8348,'contribution par jour-semaine'!A:A,0),MATCH(B8348,'contribution par jour-semaine'!$1:$1,0),4,1,"contribution par jour-semaine")),"")</f>
        <v/>
      </c>
      <c r="D8348" s="4" t="str">
        <f>VLOOKUP(A8348,predictions!A:B,2,FALSE)</f>
        <v>22/06/2020</v>
      </c>
      <c r="E8348" s="4">
        <f t="shared" si="32"/>
        <v>44004</v>
      </c>
    </row>
    <row r="8349" spans="3:5" ht="13" x14ac:dyDescent="0.15">
      <c r="C8349" s="1" t="str">
        <f ca="1">IFERROR(INDIRECT(ADDRESS(MATCH(A8349,'contribution par jour-semaine'!A:A,0),MATCH(B8349,'contribution par jour-semaine'!$1:$1,0),4,1,"contribution par jour-semaine")),"")</f>
        <v/>
      </c>
      <c r="D8349" s="4" t="str">
        <f>VLOOKUP(A8349,predictions!A:B,2,FALSE)</f>
        <v>22/06/2020</v>
      </c>
      <c r="E8349" s="4">
        <f t="shared" si="32"/>
        <v>44004</v>
      </c>
    </row>
    <row r="8350" spans="3:5" ht="13" x14ac:dyDescent="0.15">
      <c r="C8350" s="1" t="str">
        <f ca="1">IFERROR(INDIRECT(ADDRESS(MATCH(A8350,'contribution par jour-semaine'!A:A,0),MATCH(B8350,'contribution par jour-semaine'!$1:$1,0),4,1,"contribution par jour-semaine")),"")</f>
        <v/>
      </c>
      <c r="D8350" s="4" t="str">
        <f>VLOOKUP(A8350,predictions!A:B,2,FALSE)</f>
        <v>22/06/2020</v>
      </c>
      <c r="E8350" s="4">
        <f t="shared" si="32"/>
        <v>44004</v>
      </c>
    </row>
    <row r="8351" spans="3:5" ht="13" x14ac:dyDescent="0.15">
      <c r="C8351" s="1" t="str">
        <f ca="1">IFERROR(INDIRECT(ADDRESS(MATCH(A8351,'contribution par jour-semaine'!A:A,0),MATCH(B8351,'contribution par jour-semaine'!$1:$1,0),4,1,"contribution par jour-semaine")),"")</f>
        <v/>
      </c>
      <c r="D8351" s="4" t="str">
        <f>VLOOKUP(A8351,predictions!A:B,2,FALSE)</f>
        <v>22/06/2020</v>
      </c>
      <c r="E8351" s="4">
        <f t="shared" si="32"/>
        <v>44004</v>
      </c>
    </row>
    <row r="8352" spans="3:5" ht="13" x14ac:dyDescent="0.15">
      <c r="C8352" s="1" t="str">
        <f ca="1">IFERROR(INDIRECT(ADDRESS(MATCH(A8352,'contribution par jour-semaine'!A:A,0),MATCH(B8352,'contribution par jour-semaine'!$1:$1,0),4,1,"contribution par jour-semaine")),"")</f>
        <v/>
      </c>
      <c r="D8352" s="4" t="str">
        <f>VLOOKUP(A8352,predictions!A:B,2,FALSE)</f>
        <v>22/06/2020</v>
      </c>
      <c r="E8352" s="4">
        <f t="shared" si="32"/>
        <v>44004</v>
      </c>
    </row>
    <row r="8353" spans="3:5" ht="13" x14ac:dyDescent="0.15">
      <c r="C8353" s="1" t="str">
        <f ca="1">IFERROR(INDIRECT(ADDRESS(MATCH(A8353,'contribution par jour-semaine'!A:A,0),MATCH(B8353,'contribution par jour-semaine'!$1:$1,0),4,1,"contribution par jour-semaine")),"")</f>
        <v/>
      </c>
      <c r="D8353" s="4" t="str">
        <f>VLOOKUP(A8353,predictions!A:B,2,FALSE)</f>
        <v>22/06/2020</v>
      </c>
      <c r="E8353" s="4">
        <f t="shared" si="32"/>
        <v>44004</v>
      </c>
    </row>
    <row r="8354" spans="3:5" ht="13" x14ac:dyDescent="0.15">
      <c r="C8354" s="1" t="str">
        <f ca="1">IFERROR(INDIRECT(ADDRESS(MATCH(A8354,'contribution par jour-semaine'!A:A,0),MATCH(B8354,'contribution par jour-semaine'!$1:$1,0),4,1,"contribution par jour-semaine")),"")</f>
        <v/>
      </c>
      <c r="D8354" s="4" t="str">
        <f>VLOOKUP(A8354,predictions!A:B,2,FALSE)</f>
        <v>22/06/2020</v>
      </c>
      <c r="E8354" s="4">
        <f t="shared" si="32"/>
        <v>44004</v>
      </c>
    </row>
    <row r="8355" spans="3:5" ht="13" x14ac:dyDescent="0.15">
      <c r="C8355" s="1" t="str">
        <f ca="1">IFERROR(INDIRECT(ADDRESS(MATCH(A8355,'contribution par jour-semaine'!A:A,0),MATCH(B8355,'contribution par jour-semaine'!$1:$1,0),4,1,"contribution par jour-semaine")),"")</f>
        <v/>
      </c>
      <c r="D8355" s="4" t="str">
        <f>VLOOKUP(A8355,predictions!A:B,2,FALSE)</f>
        <v>22/06/2020</v>
      </c>
      <c r="E8355" s="4">
        <f t="shared" si="32"/>
        <v>44004</v>
      </c>
    </row>
    <row r="8356" spans="3:5" ht="13" x14ac:dyDescent="0.15">
      <c r="C8356" s="1" t="str">
        <f ca="1">IFERROR(INDIRECT(ADDRESS(MATCH(A8356,'contribution par jour-semaine'!A:A,0),MATCH(B8356,'contribution par jour-semaine'!$1:$1,0),4,1,"contribution par jour-semaine")),"")</f>
        <v/>
      </c>
      <c r="D8356" s="4" t="str">
        <f>VLOOKUP(A8356,predictions!A:B,2,FALSE)</f>
        <v>22/06/2020</v>
      </c>
      <c r="E8356" s="4">
        <f t="shared" si="32"/>
        <v>44004</v>
      </c>
    </row>
    <row r="8357" spans="3:5" ht="13" x14ac:dyDescent="0.15">
      <c r="C8357" s="1" t="str">
        <f ca="1">IFERROR(INDIRECT(ADDRESS(MATCH(A8357,'contribution par jour-semaine'!A:A,0),MATCH(B8357,'contribution par jour-semaine'!$1:$1,0),4,1,"contribution par jour-semaine")),"")</f>
        <v/>
      </c>
      <c r="D8357" s="4" t="str">
        <f>VLOOKUP(A8357,predictions!A:B,2,FALSE)</f>
        <v>22/06/2020</v>
      </c>
      <c r="E8357" s="4">
        <f t="shared" si="32"/>
        <v>44004</v>
      </c>
    </row>
    <row r="8358" spans="3:5" ht="13" x14ac:dyDescent="0.15">
      <c r="C8358" s="1" t="str">
        <f ca="1">IFERROR(INDIRECT(ADDRESS(MATCH(A8358,'contribution par jour-semaine'!A:A,0),MATCH(B8358,'contribution par jour-semaine'!$1:$1,0),4,1,"contribution par jour-semaine")),"")</f>
        <v/>
      </c>
      <c r="D8358" s="4" t="str">
        <f>VLOOKUP(A8358,predictions!A:B,2,FALSE)</f>
        <v>22/06/2020</v>
      </c>
      <c r="E8358" s="4">
        <f t="shared" si="32"/>
        <v>44004</v>
      </c>
    </row>
    <row r="8359" spans="3:5" ht="13" x14ac:dyDescent="0.15">
      <c r="C8359" s="1" t="str">
        <f ca="1">IFERROR(INDIRECT(ADDRESS(MATCH(A8359,'contribution par jour-semaine'!A:A,0),MATCH(B8359,'contribution par jour-semaine'!$1:$1,0),4,1,"contribution par jour-semaine")),"")</f>
        <v/>
      </c>
      <c r="D8359" s="4" t="str">
        <f>VLOOKUP(A8359,predictions!A:B,2,FALSE)</f>
        <v>22/06/2020</v>
      </c>
      <c r="E8359" s="4">
        <f t="shared" si="32"/>
        <v>44004</v>
      </c>
    </row>
    <row r="8360" spans="3:5" ht="13" x14ac:dyDescent="0.15">
      <c r="C8360" s="1" t="str">
        <f ca="1">IFERROR(INDIRECT(ADDRESS(MATCH(A8360,'contribution par jour-semaine'!A:A,0),MATCH(B8360,'contribution par jour-semaine'!$1:$1,0),4,1,"contribution par jour-semaine")),"")</f>
        <v/>
      </c>
      <c r="D8360" s="4" t="str">
        <f>VLOOKUP(A8360,predictions!A:B,2,FALSE)</f>
        <v>22/06/2020</v>
      </c>
      <c r="E8360" s="4">
        <f t="shared" si="32"/>
        <v>44004</v>
      </c>
    </row>
    <row r="8361" spans="3:5" ht="13" x14ac:dyDescent="0.15">
      <c r="C8361" s="1" t="str">
        <f ca="1">IFERROR(INDIRECT(ADDRESS(MATCH(A8361,'contribution par jour-semaine'!A:A,0),MATCH(B8361,'contribution par jour-semaine'!$1:$1,0),4,1,"contribution par jour-semaine")),"")</f>
        <v/>
      </c>
      <c r="D8361" s="4" t="str">
        <f>VLOOKUP(A8361,predictions!A:B,2,FALSE)</f>
        <v>22/06/2020</v>
      </c>
      <c r="E8361" s="4">
        <f t="shared" si="32"/>
        <v>44004</v>
      </c>
    </row>
    <row r="8362" spans="3:5" ht="13" x14ac:dyDescent="0.15">
      <c r="C8362" s="1" t="str">
        <f ca="1">IFERROR(INDIRECT(ADDRESS(MATCH(A8362,'contribution par jour-semaine'!A:A,0),MATCH(B8362,'contribution par jour-semaine'!$1:$1,0),4,1,"contribution par jour-semaine")),"")</f>
        <v/>
      </c>
      <c r="D8362" s="4" t="str">
        <f>VLOOKUP(A8362,predictions!A:B,2,FALSE)</f>
        <v>22/06/2020</v>
      </c>
      <c r="E8362" s="4">
        <f t="shared" si="32"/>
        <v>44004</v>
      </c>
    </row>
    <row r="8363" spans="3:5" ht="13" x14ac:dyDescent="0.15">
      <c r="C8363" s="1" t="str">
        <f ca="1">IFERROR(INDIRECT(ADDRESS(MATCH(A8363,'contribution par jour-semaine'!A:A,0),MATCH(B8363,'contribution par jour-semaine'!$1:$1,0),4,1,"contribution par jour-semaine")),"")</f>
        <v/>
      </c>
      <c r="D8363" s="4" t="str">
        <f>VLOOKUP(A8363,predictions!A:B,2,FALSE)</f>
        <v>22/06/2020</v>
      </c>
      <c r="E8363" s="4">
        <f t="shared" si="32"/>
        <v>44004</v>
      </c>
    </row>
    <row r="8364" spans="3:5" ht="13" x14ac:dyDescent="0.15">
      <c r="C8364" s="1" t="str">
        <f ca="1">IFERROR(INDIRECT(ADDRESS(MATCH(A8364,'contribution par jour-semaine'!A:A,0),MATCH(B8364,'contribution par jour-semaine'!$1:$1,0),4,1,"contribution par jour-semaine")),"")</f>
        <v/>
      </c>
      <c r="D8364" s="4" t="str">
        <f>VLOOKUP(A8364,predictions!A:B,2,FALSE)</f>
        <v>22/06/2020</v>
      </c>
      <c r="E8364" s="4">
        <f t="shared" si="32"/>
        <v>44004</v>
      </c>
    </row>
    <row r="8365" spans="3:5" ht="13" x14ac:dyDescent="0.15">
      <c r="C8365" s="1" t="str">
        <f ca="1">IFERROR(INDIRECT(ADDRESS(MATCH(A8365,'contribution par jour-semaine'!A:A,0),MATCH(B8365,'contribution par jour-semaine'!$1:$1,0),4,1,"contribution par jour-semaine")),"")</f>
        <v/>
      </c>
      <c r="D8365" s="4" t="str">
        <f>VLOOKUP(A8365,predictions!A:B,2,FALSE)</f>
        <v>22/06/2020</v>
      </c>
      <c r="E8365" s="4">
        <f t="shared" si="32"/>
        <v>44004</v>
      </c>
    </row>
    <row r="8366" spans="3:5" ht="13" x14ac:dyDescent="0.15">
      <c r="C8366" s="1" t="str">
        <f ca="1">IFERROR(INDIRECT(ADDRESS(MATCH(A8366,'contribution par jour-semaine'!A:A,0),MATCH(B8366,'contribution par jour-semaine'!$1:$1,0),4,1,"contribution par jour-semaine")),"")</f>
        <v/>
      </c>
      <c r="D8366" s="4" t="str">
        <f>VLOOKUP(A8366,predictions!A:B,2,FALSE)</f>
        <v>22/06/2020</v>
      </c>
      <c r="E8366" s="4">
        <f t="shared" si="32"/>
        <v>44004</v>
      </c>
    </row>
    <row r="8367" spans="3:5" ht="13" x14ac:dyDescent="0.15">
      <c r="C8367" s="1" t="str">
        <f ca="1">IFERROR(INDIRECT(ADDRESS(MATCH(A8367,'contribution par jour-semaine'!A:A,0),MATCH(B8367,'contribution par jour-semaine'!$1:$1,0),4,1,"contribution par jour-semaine")),"")</f>
        <v/>
      </c>
      <c r="D8367" s="4" t="str">
        <f>VLOOKUP(A8367,predictions!A:B,2,FALSE)</f>
        <v>22/06/2020</v>
      </c>
      <c r="E8367" s="4">
        <f t="shared" si="32"/>
        <v>44004</v>
      </c>
    </row>
    <row r="8368" spans="3:5" ht="13" x14ac:dyDescent="0.15">
      <c r="C8368" s="1" t="str">
        <f ca="1">IFERROR(INDIRECT(ADDRESS(MATCH(A8368,'contribution par jour-semaine'!A:A,0),MATCH(B8368,'contribution par jour-semaine'!$1:$1,0),4,1,"contribution par jour-semaine")),"")</f>
        <v/>
      </c>
      <c r="D8368" s="4" t="str">
        <f>VLOOKUP(A8368,predictions!A:B,2,FALSE)</f>
        <v>22/06/2020</v>
      </c>
      <c r="E8368" s="4">
        <f t="shared" si="32"/>
        <v>44004</v>
      </c>
    </row>
    <row r="8369" spans="3:5" ht="13" x14ac:dyDescent="0.15">
      <c r="C8369" s="1" t="str">
        <f ca="1">IFERROR(INDIRECT(ADDRESS(MATCH(A8369,'contribution par jour-semaine'!A:A,0),MATCH(B8369,'contribution par jour-semaine'!$1:$1,0),4,1,"contribution par jour-semaine")),"")</f>
        <v/>
      </c>
      <c r="D8369" s="4" t="str">
        <f>VLOOKUP(A8369,predictions!A:B,2,FALSE)</f>
        <v>22/06/2020</v>
      </c>
      <c r="E8369" s="4">
        <f t="shared" si="32"/>
        <v>44004</v>
      </c>
    </row>
    <row r="8370" spans="3:5" ht="13" x14ac:dyDescent="0.15">
      <c r="C8370" s="1" t="str">
        <f ca="1">IFERROR(INDIRECT(ADDRESS(MATCH(A8370,'contribution par jour-semaine'!A:A,0),MATCH(B8370,'contribution par jour-semaine'!$1:$1,0),4,1,"contribution par jour-semaine")),"")</f>
        <v/>
      </c>
      <c r="D8370" s="4" t="str">
        <f>VLOOKUP(A8370,predictions!A:B,2,FALSE)</f>
        <v>22/06/2020</v>
      </c>
      <c r="E8370" s="4">
        <f t="shared" si="32"/>
        <v>44004</v>
      </c>
    </row>
    <row r="8371" spans="3:5" ht="13" x14ac:dyDescent="0.15">
      <c r="C8371" s="1" t="str">
        <f ca="1">IFERROR(INDIRECT(ADDRESS(MATCH(A8371,'contribution par jour-semaine'!A:A,0),MATCH(B8371,'contribution par jour-semaine'!$1:$1,0),4,1,"contribution par jour-semaine")),"")</f>
        <v/>
      </c>
      <c r="D8371" s="4" t="str">
        <f>VLOOKUP(A8371,predictions!A:B,2,FALSE)</f>
        <v>22/06/2020</v>
      </c>
      <c r="E8371" s="4">
        <f t="shared" si="32"/>
        <v>44004</v>
      </c>
    </row>
    <row r="8372" spans="3:5" ht="13" x14ac:dyDescent="0.15">
      <c r="C8372" s="1" t="str">
        <f ca="1">IFERROR(INDIRECT(ADDRESS(MATCH(A8372,'contribution par jour-semaine'!A:A,0),MATCH(B8372,'contribution par jour-semaine'!$1:$1,0),4,1,"contribution par jour-semaine")),"")</f>
        <v/>
      </c>
      <c r="D8372" s="4" t="str">
        <f>VLOOKUP(A8372,predictions!A:B,2,FALSE)</f>
        <v>22/06/2020</v>
      </c>
      <c r="E8372" s="4">
        <f t="shared" si="32"/>
        <v>44004</v>
      </c>
    </row>
    <row r="8373" spans="3:5" ht="13" x14ac:dyDescent="0.15">
      <c r="C8373" s="1" t="str">
        <f ca="1">IFERROR(INDIRECT(ADDRESS(MATCH(A8373,'contribution par jour-semaine'!A:A,0),MATCH(B8373,'contribution par jour-semaine'!$1:$1,0),4,1,"contribution par jour-semaine")),"")</f>
        <v/>
      </c>
      <c r="D8373" s="4" t="str">
        <f>VLOOKUP(A8373,predictions!A:B,2,FALSE)</f>
        <v>22/06/2020</v>
      </c>
      <c r="E8373" s="4">
        <f t="shared" si="32"/>
        <v>44004</v>
      </c>
    </row>
    <row r="8374" spans="3:5" ht="13" x14ac:dyDescent="0.15">
      <c r="C8374" s="1" t="str">
        <f ca="1">IFERROR(INDIRECT(ADDRESS(MATCH(A8374,'contribution par jour-semaine'!A:A,0),MATCH(B8374,'contribution par jour-semaine'!$1:$1,0),4,1,"contribution par jour-semaine")),"")</f>
        <v/>
      </c>
      <c r="D8374" s="4" t="str">
        <f>VLOOKUP(A8374,predictions!A:B,2,FALSE)</f>
        <v>22/06/2020</v>
      </c>
      <c r="E8374" s="4">
        <f t="shared" si="32"/>
        <v>44004</v>
      </c>
    </row>
    <row r="8375" spans="3:5" ht="13" x14ac:dyDescent="0.15">
      <c r="C8375" s="1" t="str">
        <f ca="1">IFERROR(INDIRECT(ADDRESS(MATCH(A8375,'contribution par jour-semaine'!A:A,0),MATCH(B8375,'contribution par jour-semaine'!$1:$1,0),4,1,"contribution par jour-semaine")),"")</f>
        <v/>
      </c>
      <c r="D8375" s="4" t="str">
        <f>VLOOKUP(A8375,predictions!A:B,2,FALSE)</f>
        <v>22/06/2020</v>
      </c>
      <c r="E8375" s="4">
        <f t="shared" si="32"/>
        <v>44004</v>
      </c>
    </row>
    <row r="8376" spans="3:5" ht="13" x14ac:dyDescent="0.15">
      <c r="C8376" s="1" t="str">
        <f ca="1">IFERROR(INDIRECT(ADDRESS(MATCH(A8376,'contribution par jour-semaine'!A:A,0),MATCH(B8376,'contribution par jour-semaine'!$1:$1,0),4,1,"contribution par jour-semaine")),"")</f>
        <v/>
      </c>
      <c r="D8376" s="4" t="str">
        <f>VLOOKUP(A8376,predictions!A:B,2,FALSE)</f>
        <v>22/06/2020</v>
      </c>
      <c r="E8376" s="4">
        <f t="shared" si="32"/>
        <v>44004</v>
      </c>
    </row>
    <row r="8377" spans="3:5" ht="13" x14ac:dyDescent="0.15">
      <c r="C8377" s="1" t="str">
        <f ca="1">IFERROR(INDIRECT(ADDRESS(MATCH(A8377,'contribution par jour-semaine'!A:A,0),MATCH(B8377,'contribution par jour-semaine'!$1:$1,0),4,1,"contribution par jour-semaine")),"")</f>
        <v/>
      </c>
      <c r="D8377" s="4" t="str">
        <f>VLOOKUP(A8377,predictions!A:B,2,FALSE)</f>
        <v>22/06/2020</v>
      </c>
      <c r="E8377" s="4">
        <f t="shared" si="32"/>
        <v>44004</v>
      </c>
    </row>
    <row r="8378" spans="3:5" ht="13" x14ac:dyDescent="0.15">
      <c r="C8378" s="1" t="str">
        <f ca="1">IFERROR(INDIRECT(ADDRESS(MATCH(A8378,'contribution par jour-semaine'!A:A,0),MATCH(B8378,'contribution par jour-semaine'!$1:$1,0),4,1,"contribution par jour-semaine")),"")</f>
        <v/>
      </c>
      <c r="D8378" s="4" t="str">
        <f>VLOOKUP(A8378,predictions!A:B,2,FALSE)</f>
        <v>22/06/2020</v>
      </c>
      <c r="E8378" s="4">
        <f t="shared" si="32"/>
        <v>44004</v>
      </c>
    </row>
    <row r="8379" spans="3:5" ht="13" x14ac:dyDescent="0.15">
      <c r="C8379" s="1" t="str">
        <f ca="1">IFERROR(INDIRECT(ADDRESS(MATCH(A8379,'contribution par jour-semaine'!A:A,0),MATCH(B8379,'contribution par jour-semaine'!$1:$1,0),4,1,"contribution par jour-semaine")),"")</f>
        <v/>
      </c>
      <c r="D8379" s="4" t="str">
        <f>VLOOKUP(A8379,predictions!A:B,2,FALSE)</f>
        <v>22/06/2020</v>
      </c>
      <c r="E8379" s="4">
        <f t="shared" si="32"/>
        <v>44004</v>
      </c>
    </row>
    <row r="8380" spans="3:5" ht="13" x14ac:dyDescent="0.15">
      <c r="C8380" s="1" t="str">
        <f ca="1">IFERROR(INDIRECT(ADDRESS(MATCH(A8380,'contribution par jour-semaine'!A:A,0),MATCH(B8380,'contribution par jour-semaine'!$1:$1,0),4,1,"contribution par jour-semaine")),"")</f>
        <v/>
      </c>
      <c r="D8380" s="4" t="str">
        <f>VLOOKUP(A8380,predictions!A:B,2,FALSE)</f>
        <v>22/06/2020</v>
      </c>
      <c r="E8380" s="4">
        <f t="shared" si="32"/>
        <v>44004</v>
      </c>
    </row>
    <row r="8381" spans="3:5" ht="13" x14ac:dyDescent="0.15">
      <c r="C8381" s="1" t="str">
        <f ca="1">IFERROR(INDIRECT(ADDRESS(MATCH(A8381,'contribution par jour-semaine'!A:A,0),MATCH(B8381,'contribution par jour-semaine'!$1:$1,0),4,1,"contribution par jour-semaine")),"")</f>
        <v/>
      </c>
      <c r="D8381" s="4" t="str">
        <f>VLOOKUP(A8381,predictions!A:B,2,FALSE)</f>
        <v>22/06/2020</v>
      </c>
      <c r="E8381" s="4">
        <f t="shared" si="32"/>
        <v>44004</v>
      </c>
    </row>
    <row r="8382" spans="3:5" ht="13" x14ac:dyDescent="0.15">
      <c r="C8382" s="1" t="str">
        <f ca="1">IFERROR(INDIRECT(ADDRESS(MATCH(A8382,'contribution par jour-semaine'!A:A,0),MATCH(B8382,'contribution par jour-semaine'!$1:$1,0),4,1,"contribution par jour-semaine")),"")</f>
        <v/>
      </c>
      <c r="D8382" s="4" t="str">
        <f>VLOOKUP(A8382,predictions!A:B,2,FALSE)</f>
        <v>22/06/2020</v>
      </c>
      <c r="E8382" s="4">
        <f t="shared" si="32"/>
        <v>44004</v>
      </c>
    </row>
    <row r="8383" spans="3:5" ht="13" x14ac:dyDescent="0.15">
      <c r="C8383" s="1" t="str">
        <f ca="1">IFERROR(INDIRECT(ADDRESS(MATCH(A8383,'contribution par jour-semaine'!A:A,0),MATCH(B8383,'contribution par jour-semaine'!$1:$1,0),4,1,"contribution par jour-semaine")),"")</f>
        <v/>
      </c>
      <c r="D8383" s="4" t="str">
        <f>VLOOKUP(A8383,predictions!A:B,2,FALSE)</f>
        <v>22/06/2020</v>
      </c>
      <c r="E8383" s="4">
        <f t="shared" si="32"/>
        <v>44004</v>
      </c>
    </row>
    <row r="8384" spans="3:5" ht="13" x14ac:dyDescent="0.15">
      <c r="C8384" s="1" t="str">
        <f ca="1">IFERROR(INDIRECT(ADDRESS(MATCH(A8384,'contribution par jour-semaine'!A:A,0),MATCH(B8384,'contribution par jour-semaine'!$1:$1,0),4,1,"contribution par jour-semaine")),"")</f>
        <v/>
      </c>
      <c r="D8384" s="4" t="str">
        <f>VLOOKUP(A8384,predictions!A:B,2,FALSE)</f>
        <v>22/06/2020</v>
      </c>
      <c r="E8384" s="4">
        <f t="shared" si="32"/>
        <v>44004</v>
      </c>
    </row>
    <row r="8385" spans="3:5" ht="13" x14ac:dyDescent="0.15">
      <c r="C8385" s="1" t="str">
        <f ca="1">IFERROR(INDIRECT(ADDRESS(MATCH(A8385,'contribution par jour-semaine'!A:A,0),MATCH(B8385,'contribution par jour-semaine'!$1:$1,0),4,1,"contribution par jour-semaine")),"")</f>
        <v/>
      </c>
      <c r="D8385" s="4" t="str">
        <f>VLOOKUP(A8385,predictions!A:B,2,FALSE)</f>
        <v>22/06/2020</v>
      </c>
      <c r="E8385" s="4">
        <f t="shared" si="32"/>
        <v>44004</v>
      </c>
    </row>
    <row r="8386" spans="3:5" ht="13" x14ac:dyDescent="0.15">
      <c r="C8386" s="1" t="str">
        <f ca="1">IFERROR(INDIRECT(ADDRESS(MATCH(A8386,'contribution par jour-semaine'!A:A,0),MATCH(B8386,'contribution par jour-semaine'!$1:$1,0),4,1,"contribution par jour-semaine")),"")</f>
        <v/>
      </c>
      <c r="D8386" s="4" t="str">
        <f>VLOOKUP(A8386,predictions!A:B,2,FALSE)</f>
        <v>22/06/2020</v>
      </c>
      <c r="E8386" s="4">
        <f t="shared" si="32"/>
        <v>44004</v>
      </c>
    </row>
    <row r="8387" spans="3:5" ht="13" x14ac:dyDescent="0.15">
      <c r="C8387" s="1" t="str">
        <f ca="1">IFERROR(INDIRECT(ADDRESS(MATCH(A8387,'contribution par jour-semaine'!A:A,0),MATCH(B8387,'contribution par jour-semaine'!$1:$1,0),4,1,"contribution par jour-semaine")),"")</f>
        <v/>
      </c>
      <c r="D8387" s="4" t="str">
        <f>VLOOKUP(A8387,predictions!A:B,2,FALSE)</f>
        <v>22/06/2020</v>
      </c>
      <c r="E8387" s="4">
        <f t="shared" si="32"/>
        <v>44004</v>
      </c>
    </row>
    <row r="8388" spans="3:5" ht="13" x14ac:dyDescent="0.15">
      <c r="C8388" s="1" t="str">
        <f ca="1">IFERROR(INDIRECT(ADDRESS(MATCH(A8388,'contribution par jour-semaine'!A:A,0),MATCH(B8388,'contribution par jour-semaine'!$1:$1,0),4,1,"contribution par jour-semaine")),"")</f>
        <v/>
      </c>
      <c r="D8388" s="4" t="str">
        <f>VLOOKUP(A8388,predictions!A:B,2,FALSE)</f>
        <v>22/06/2020</v>
      </c>
      <c r="E8388" s="4">
        <f t="shared" si="32"/>
        <v>44004</v>
      </c>
    </row>
    <row r="8389" spans="3:5" ht="13" x14ac:dyDescent="0.15">
      <c r="C8389" s="1" t="str">
        <f ca="1">IFERROR(INDIRECT(ADDRESS(MATCH(A8389,'contribution par jour-semaine'!A:A,0),MATCH(B8389,'contribution par jour-semaine'!$1:$1,0),4,1,"contribution par jour-semaine")),"")</f>
        <v/>
      </c>
      <c r="D8389" s="4" t="str">
        <f>VLOOKUP(A8389,predictions!A:B,2,FALSE)</f>
        <v>22/06/2020</v>
      </c>
      <c r="E8389" s="4">
        <f t="shared" si="32"/>
        <v>44004</v>
      </c>
    </row>
    <row r="8390" spans="3:5" ht="13" x14ac:dyDescent="0.15">
      <c r="C8390" s="1" t="str">
        <f ca="1">IFERROR(INDIRECT(ADDRESS(MATCH(A8390,'contribution par jour-semaine'!A:A,0),MATCH(B8390,'contribution par jour-semaine'!$1:$1,0),4,1,"contribution par jour-semaine")),"")</f>
        <v/>
      </c>
      <c r="D8390" s="4" t="str">
        <f>VLOOKUP(A8390,predictions!A:B,2,FALSE)</f>
        <v>22/06/2020</v>
      </c>
      <c r="E8390" s="4">
        <f t="shared" si="32"/>
        <v>44004</v>
      </c>
    </row>
    <row r="8391" spans="3:5" ht="13" x14ac:dyDescent="0.15">
      <c r="C8391" s="1" t="str">
        <f ca="1">IFERROR(INDIRECT(ADDRESS(MATCH(A8391,'contribution par jour-semaine'!A:A,0),MATCH(B8391,'contribution par jour-semaine'!$1:$1,0),4,1,"contribution par jour-semaine")),"")</f>
        <v/>
      </c>
      <c r="D8391" s="4" t="str">
        <f>VLOOKUP(A8391,predictions!A:B,2,FALSE)</f>
        <v>22/06/2020</v>
      </c>
      <c r="E8391" s="4">
        <f t="shared" si="32"/>
        <v>44004</v>
      </c>
    </row>
    <row r="8392" spans="3:5" ht="13" x14ac:dyDescent="0.15">
      <c r="C8392" s="1" t="str">
        <f ca="1">IFERROR(INDIRECT(ADDRESS(MATCH(A8392,'contribution par jour-semaine'!A:A,0),MATCH(B8392,'contribution par jour-semaine'!$1:$1,0),4,1,"contribution par jour-semaine")),"")</f>
        <v/>
      </c>
      <c r="D8392" s="4" t="str">
        <f>VLOOKUP(A8392,predictions!A:B,2,FALSE)</f>
        <v>22/06/2020</v>
      </c>
      <c r="E8392" s="4">
        <f t="shared" si="32"/>
        <v>44004</v>
      </c>
    </row>
    <row r="8393" spans="3:5" ht="13" x14ac:dyDescent="0.15">
      <c r="C8393" s="1" t="str">
        <f ca="1">IFERROR(INDIRECT(ADDRESS(MATCH(A8393,'contribution par jour-semaine'!A:A,0),MATCH(B8393,'contribution par jour-semaine'!$1:$1,0),4,1,"contribution par jour-semaine")),"")</f>
        <v/>
      </c>
      <c r="D8393" s="4" t="str">
        <f>VLOOKUP(A8393,predictions!A:B,2,FALSE)</f>
        <v>22/06/2020</v>
      </c>
      <c r="E8393" s="4">
        <f t="shared" si="32"/>
        <v>44004</v>
      </c>
    </row>
    <row r="8394" spans="3:5" ht="13" x14ac:dyDescent="0.15">
      <c r="C8394" s="1" t="str">
        <f ca="1">IFERROR(INDIRECT(ADDRESS(MATCH(A8394,'contribution par jour-semaine'!A:A,0),MATCH(B8394,'contribution par jour-semaine'!$1:$1,0),4,1,"contribution par jour-semaine")),"")</f>
        <v/>
      </c>
      <c r="D8394" s="4" t="str">
        <f>VLOOKUP(A8394,predictions!A:B,2,FALSE)</f>
        <v>22/06/2020</v>
      </c>
      <c r="E8394" s="4">
        <f t="shared" si="32"/>
        <v>44004</v>
      </c>
    </row>
    <row r="8395" spans="3:5" ht="13" x14ac:dyDescent="0.15">
      <c r="C8395" s="1" t="str">
        <f ca="1">IFERROR(INDIRECT(ADDRESS(MATCH(A8395,'contribution par jour-semaine'!A:A,0),MATCH(B8395,'contribution par jour-semaine'!$1:$1,0),4,1,"contribution par jour-semaine")),"")</f>
        <v/>
      </c>
      <c r="D8395" s="4" t="str">
        <f>VLOOKUP(A8395,predictions!A:B,2,FALSE)</f>
        <v>22/06/2020</v>
      </c>
      <c r="E8395" s="4">
        <f t="shared" si="32"/>
        <v>44004</v>
      </c>
    </row>
    <row r="8396" spans="3:5" ht="13" x14ac:dyDescent="0.15">
      <c r="C8396" s="1" t="str">
        <f ca="1">IFERROR(INDIRECT(ADDRESS(MATCH(A8396,'contribution par jour-semaine'!A:A,0),MATCH(B8396,'contribution par jour-semaine'!$1:$1,0),4,1,"contribution par jour-semaine")),"")</f>
        <v/>
      </c>
      <c r="D8396" s="4" t="str">
        <f>VLOOKUP(A8396,predictions!A:B,2,FALSE)</f>
        <v>22/06/2020</v>
      </c>
      <c r="E8396" s="4">
        <f t="shared" si="32"/>
        <v>44004</v>
      </c>
    </row>
    <row r="8397" spans="3:5" ht="13" x14ac:dyDescent="0.15">
      <c r="C8397" s="1" t="str">
        <f ca="1">IFERROR(INDIRECT(ADDRESS(MATCH(A8397,'contribution par jour-semaine'!A:A,0),MATCH(B8397,'contribution par jour-semaine'!$1:$1,0),4,1,"contribution par jour-semaine")),"")</f>
        <v/>
      </c>
      <c r="D8397" s="4" t="str">
        <f>VLOOKUP(A8397,predictions!A:B,2,FALSE)</f>
        <v>22/06/2020</v>
      </c>
      <c r="E8397" s="4">
        <f t="shared" si="32"/>
        <v>44004</v>
      </c>
    </row>
    <row r="8398" spans="3:5" ht="13" x14ac:dyDescent="0.15">
      <c r="C8398" s="1" t="str">
        <f ca="1">IFERROR(INDIRECT(ADDRESS(MATCH(A8398,'contribution par jour-semaine'!A:A,0),MATCH(B8398,'contribution par jour-semaine'!$1:$1,0),4,1,"contribution par jour-semaine")),"")</f>
        <v/>
      </c>
      <c r="D8398" s="4" t="str">
        <f>VLOOKUP(A8398,predictions!A:B,2,FALSE)</f>
        <v>22/06/2020</v>
      </c>
      <c r="E8398" s="4">
        <f t="shared" si="32"/>
        <v>44004</v>
      </c>
    </row>
    <row r="8399" spans="3:5" ht="13" x14ac:dyDescent="0.15">
      <c r="C8399" s="1" t="str">
        <f ca="1">IFERROR(INDIRECT(ADDRESS(MATCH(A8399,'contribution par jour-semaine'!A:A,0),MATCH(B8399,'contribution par jour-semaine'!$1:$1,0),4,1,"contribution par jour-semaine")),"")</f>
        <v/>
      </c>
      <c r="D8399" s="4" t="str">
        <f>VLOOKUP(A8399,predictions!A:B,2,FALSE)</f>
        <v>22/06/2020</v>
      </c>
      <c r="E8399" s="4">
        <f t="shared" si="32"/>
        <v>44004</v>
      </c>
    </row>
    <row r="8400" spans="3:5" ht="13" x14ac:dyDescent="0.15">
      <c r="C8400" s="1" t="str">
        <f ca="1">IFERROR(INDIRECT(ADDRESS(MATCH(A8400,'contribution par jour-semaine'!A:A,0),MATCH(B8400,'contribution par jour-semaine'!$1:$1,0),4,1,"contribution par jour-semaine")),"")</f>
        <v/>
      </c>
      <c r="D8400" s="4" t="str">
        <f>VLOOKUP(A8400,predictions!A:B,2,FALSE)</f>
        <v>22/06/2020</v>
      </c>
      <c r="E8400" s="4">
        <f t="shared" si="32"/>
        <v>44004</v>
      </c>
    </row>
    <row r="8401" spans="3:5" ht="13" x14ac:dyDescent="0.15">
      <c r="C8401" s="1" t="str">
        <f ca="1">IFERROR(INDIRECT(ADDRESS(MATCH(A8401,'contribution par jour-semaine'!A:A,0),MATCH(B8401,'contribution par jour-semaine'!$1:$1,0),4,1,"contribution par jour-semaine")),"")</f>
        <v/>
      </c>
      <c r="D8401" s="4" t="str">
        <f>VLOOKUP(A8401,predictions!A:B,2,FALSE)</f>
        <v>22/06/2020</v>
      </c>
      <c r="E8401" s="4">
        <f t="shared" si="32"/>
        <v>44004</v>
      </c>
    </row>
    <row r="8402" spans="3:5" ht="13" x14ac:dyDescent="0.15">
      <c r="C8402" s="1" t="str">
        <f ca="1">IFERROR(INDIRECT(ADDRESS(MATCH(A8402,'contribution par jour-semaine'!A:A,0),MATCH(B8402,'contribution par jour-semaine'!$1:$1,0),4,1,"contribution par jour-semaine")),"")</f>
        <v/>
      </c>
      <c r="D8402" s="4" t="str">
        <f>VLOOKUP(A8402,predictions!A:B,2,FALSE)</f>
        <v>22/06/2020</v>
      </c>
      <c r="E8402" s="4">
        <f t="shared" si="32"/>
        <v>44004</v>
      </c>
    </row>
    <row r="8403" spans="3:5" ht="13" x14ac:dyDescent="0.15">
      <c r="C8403" s="1" t="str">
        <f ca="1">IFERROR(INDIRECT(ADDRESS(MATCH(A8403,'contribution par jour-semaine'!A:A,0),MATCH(B8403,'contribution par jour-semaine'!$1:$1,0),4,1,"contribution par jour-semaine")),"")</f>
        <v/>
      </c>
      <c r="D8403" s="4" t="str">
        <f>VLOOKUP(A8403,predictions!A:B,2,FALSE)</f>
        <v>22/06/2020</v>
      </c>
      <c r="E8403" s="4">
        <f t="shared" si="32"/>
        <v>44004</v>
      </c>
    </row>
    <row r="8404" spans="3:5" ht="13" x14ac:dyDescent="0.15">
      <c r="C8404" s="1" t="str">
        <f ca="1">IFERROR(INDIRECT(ADDRESS(MATCH(A8404,'contribution par jour-semaine'!A:A,0),MATCH(B8404,'contribution par jour-semaine'!$1:$1,0),4,1,"contribution par jour-semaine")),"")</f>
        <v/>
      </c>
      <c r="D8404" s="4" t="str">
        <f>VLOOKUP(A8404,predictions!A:B,2,FALSE)</f>
        <v>22/06/2020</v>
      </c>
      <c r="E8404" s="4">
        <f t="shared" si="32"/>
        <v>44004</v>
      </c>
    </row>
    <row r="8405" spans="3:5" ht="13" x14ac:dyDescent="0.15">
      <c r="C8405" s="1" t="str">
        <f ca="1">IFERROR(INDIRECT(ADDRESS(MATCH(A8405,'contribution par jour-semaine'!A:A,0),MATCH(B8405,'contribution par jour-semaine'!$1:$1,0),4,1,"contribution par jour-semaine")),"")</f>
        <v/>
      </c>
      <c r="D8405" s="4" t="str">
        <f>VLOOKUP(A8405,predictions!A:B,2,FALSE)</f>
        <v>22/06/2020</v>
      </c>
      <c r="E8405" s="4">
        <f t="shared" si="32"/>
        <v>44004</v>
      </c>
    </row>
    <row r="8406" spans="3:5" ht="13" x14ac:dyDescent="0.15">
      <c r="C8406" s="1" t="str">
        <f ca="1">IFERROR(INDIRECT(ADDRESS(MATCH(A8406,'contribution par jour-semaine'!A:A,0),MATCH(B8406,'contribution par jour-semaine'!$1:$1,0),4,1,"contribution par jour-semaine")),"")</f>
        <v/>
      </c>
      <c r="D8406" s="4" t="str">
        <f>VLOOKUP(A8406,predictions!A:B,2,FALSE)</f>
        <v>22/06/2020</v>
      </c>
      <c r="E8406" s="4">
        <f t="shared" si="32"/>
        <v>44004</v>
      </c>
    </row>
    <row r="8407" spans="3:5" ht="13" x14ac:dyDescent="0.15">
      <c r="C8407" s="1" t="str">
        <f ca="1">IFERROR(INDIRECT(ADDRESS(MATCH(A8407,'contribution par jour-semaine'!A:A,0),MATCH(B8407,'contribution par jour-semaine'!$1:$1,0),4,1,"contribution par jour-semaine")),"")</f>
        <v/>
      </c>
      <c r="D8407" s="4" t="str">
        <f>VLOOKUP(A8407,predictions!A:B,2,FALSE)</f>
        <v>22/06/2020</v>
      </c>
      <c r="E8407" s="4">
        <f t="shared" si="32"/>
        <v>44004</v>
      </c>
    </row>
    <row r="8408" spans="3:5" ht="13" x14ac:dyDescent="0.15">
      <c r="C8408" s="1" t="str">
        <f ca="1">IFERROR(INDIRECT(ADDRESS(MATCH(A8408,'contribution par jour-semaine'!A:A,0),MATCH(B8408,'contribution par jour-semaine'!$1:$1,0),4,1,"contribution par jour-semaine")),"")</f>
        <v/>
      </c>
      <c r="D8408" s="4" t="str">
        <f>VLOOKUP(A8408,predictions!A:B,2,FALSE)</f>
        <v>22/06/2020</v>
      </c>
      <c r="E8408" s="4">
        <f t="shared" si="32"/>
        <v>44004</v>
      </c>
    </row>
    <row r="8409" spans="3:5" ht="13" x14ac:dyDescent="0.15">
      <c r="C8409" s="1" t="str">
        <f ca="1">IFERROR(INDIRECT(ADDRESS(MATCH(A8409,'contribution par jour-semaine'!A:A,0),MATCH(B8409,'contribution par jour-semaine'!$1:$1,0),4,1,"contribution par jour-semaine")),"")</f>
        <v/>
      </c>
      <c r="D8409" s="4" t="str">
        <f>VLOOKUP(A8409,predictions!A:B,2,FALSE)</f>
        <v>22/06/2020</v>
      </c>
      <c r="E8409" s="4">
        <f t="shared" si="32"/>
        <v>44004</v>
      </c>
    </row>
    <row r="8410" spans="3:5" ht="13" x14ac:dyDescent="0.15">
      <c r="C8410" s="1" t="str">
        <f ca="1">IFERROR(INDIRECT(ADDRESS(MATCH(A8410,'contribution par jour-semaine'!A:A,0),MATCH(B8410,'contribution par jour-semaine'!$1:$1,0),4,1,"contribution par jour-semaine")),"")</f>
        <v/>
      </c>
      <c r="D8410" s="4" t="str">
        <f>VLOOKUP(A8410,predictions!A:B,2,FALSE)</f>
        <v>22/06/2020</v>
      </c>
      <c r="E8410" s="4">
        <f t="shared" si="32"/>
        <v>44004</v>
      </c>
    </row>
    <row r="8411" spans="3:5" ht="13" x14ac:dyDescent="0.15">
      <c r="C8411" s="1" t="str">
        <f ca="1">IFERROR(INDIRECT(ADDRESS(MATCH(A8411,'contribution par jour-semaine'!A:A,0),MATCH(B8411,'contribution par jour-semaine'!$1:$1,0),4,1,"contribution par jour-semaine")),"")</f>
        <v/>
      </c>
      <c r="D8411" s="4" t="str">
        <f>VLOOKUP(A8411,predictions!A:B,2,FALSE)</f>
        <v>22/06/2020</v>
      </c>
      <c r="E8411" s="4">
        <f t="shared" si="32"/>
        <v>44004</v>
      </c>
    </row>
    <row r="8412" spans="3:5" ht="13" x14ac:dyDescent="0.15">
      <c r="C8412" s="1" t="str">
        <f ca="1">IFERROR(INDIRECT(ADDRESS(MATCH(A8412,'contribution par jour-semaine'!A:A,0),MATCH(B8412,'contribution par jour-semaine'!$1:$1,0),4,1,"contribution par jour-semaine")),"")</f>
        <v/>
      </c>
      <c r="D8412" s="4" t="str">
        <f>VLOOKUP(A8412,predictions!A:B,2,FALSE)</f>
        <v>22/06/2020</v>
      </c>
      <c r="E8412" s="4">
        <f t="shared" si="32"/>
        <v>44004</v>
      </c>
    </row>
    <row r="8413" spans="3:5" ht="13" x14ac:dyDescent="0.15">
      <c r="C8413" s="1" t="str">
        <f ca="1">IFERROR(INDIRECT(ADDRESS(MATCH(A8413,'contribution par jour-semaine'!A:A,0),MATCH(B8413,'contribution par jour-semaine'!$1:$1,0),4,1,"contribution par jour-semaine")),"")</f>
        <v/>
      </c>
      <c r="D8413" s="4" t="str">
        <f>VLOOKUP(A8413,predictions!A:B,2,FALSE)</f>
        <v>22/06/2020</v>
      </c>
      <c r="E8413" s="4">
        <f t="shared" si="32"/>
        <v>44004</v>
      </c>
    </row>
    <row r="8414" spans="3:5" ht="13" x14ac:dyDescent="0.15">
      <c r="C8414" s="1" t="str">
        <f ca="1">IFERROR(INDIRECT(ADDRESS(MATCH(A8414,'contribution par jour-semaine'!A:A,0),MATCH(B8414,'contribution par jour-semaine'!$1:$1,0),4,1,"contribution par jour-semaine")),"")</f>
        <v/>
      </c>
      <c r="D8414" s="4" t="str">
        <f>VLOOKUP(A8414,predictions!A:B,2,FALSE)</f>
        <v>22/06/2020</v>
      </c>
      <c r="E8414" s="4">
        <f t="shared" si="32"/>
        <v>44004</v>
      </c>
    </row>
    <row r="8415" spans="3:5" ht="13" x14ac:dyDescent="0.15">
      <c r="C8415" s="1" t="str">
        <f ca="1">IFERROR(INDIRECT(ADDRESS(MATCH(A8415,'contribution par jour-semaine'!A:A,0),MATCH(B8415,'contribution par jour-semaine'!$1:$1,0),4,1,"contribution par jour-semaine")),"")</f>
        <v/>
      </c>
      <c r="D8415" s="4" t="str">
        <f>VLOOKUP(A8415,predictions!A:B,2,FALSE)</f>
        <v>22/06/2020</v>
      </c>
      <c r="E8415" s="4">
        <f t="shared" si="32"/>
        <v>44004</v>
      </c>
    </row>
    <row r="8416" spans="3:5" ht="13" x14ac:dyDescent="0.15">
      <c r="C8416" s="1" t="str">
        <f ca="1">IFERROR(INDIRECT(ADDRESS(MATCH(A8416,'contribution par jour-semaine'!A:A,0),MATCH(B8416,'contribution par jour-semaine'!$1:$1,0),4,1,"contribution par jour-semaine")),"")</f>
        <v/>
      </c>
      <c r="D8416" s="4" t="str">
        <f>VLOOKUP(A8416,predictions!A:B,2,FALSE)</f>
        <v>22/06/2020</v>
      </c>
      <c r="E8416" s="4">
        <f t="shared" si="32"/>
        <v>44004</v>
      </c>
    </row>
    <row r="8417" spans="3:5" ht="13" x14ac:dyDescent="0.15">
      <c r="C8417" s="1" t="str">
        <f ca="1">IFERROR(INDIRECT(ADDRESS(MATCH(A8417,'contribution par jour-semaine'!A:A,0),MATCH(B8417,'contribution par jour-semaine'!$1:$1,0),4,1,"contribution par jour-semaine")),"")</f>
        <v/>
      </c>
      <c r="D8417" s="4" t="str">
        <f>VLOOKUP(A8417,predictions!A:B,2,FALSE)</f>
        <v>22/06/2020</v>
      </c>
      <c r="E8417" s="4">
        <f t="shared" ref="E8417:E8671" si="33">DATE(RIGHT(D8417,4),MID(D8417,4,2),LEFT(D8417,2))</f>
        <v>44004</v>
      </c>
    </row>
    <row r="8418" spans="3:5" ht="13" x14ac:dyDescent="0.15">
      <c r="C8418" s="1" t="str">
        <f ca="1">IFERROR(INDIRECT(ADDRESS(MATCH(A8418,'contribution par jour-semaine'!A:A,0),MATCH(B8418,'contribution par jour-semaine'!$1:$1,0),4,1,"contribution par jour-semaine")),"")</f>
        <v/>
      </c>
      <c r="D8418" s="4" t="str">
        <f>VLOOKUP(A8418,predictions!A:B,2,FALSE)</f>
        <v>22/06/2020</v>
      </c>
      <c r="E8418" s="4">
        <f t="shared" si="33"/>
        <v>44004</v>
      </c>
    </row>
    <row r="8419" spans="3:5" ht="13" x14ac:dyDescent="0.15">
      <c r="C8419" s="1" t="str">
        <f ca="1">IFERROR(INDIRECT(ADDRESS(MATCH(A8419,'contribution par jour-semaine'!A:A,0),MATCH(B8419,'contribution par jour-semaine'!$1:$1,0),4,1,"contribution par jour-semaine")),"")</f>
        <v/>
      </c>
      <c r="D8419" s="4" t="str">
        <f>VLOOKUP(A8419,predictions!A:B,2,FALSE)</f>
        <v>22/06/2020</v>
      </c>
      <c r="E8419" s="4">
        <f t="shared" si="33"/>
        <v>44004</v>
      </c>
    </row>
    <row r="8420" spans="3:5" ht="13" x14ac:dyDescent="0.15">
      <c r="C8420" s="1" t="str">
        <f ca="1">IFERROR(INDIRECT(ADDRESS(MATCH(A8420,'contribution par jour-semaine'!A:A,0),MATCH(B8420,'contribution par jour-semaine'!$1:$1,0),4,1,"contribution par jour-semaine")),"")</f>
        <v/>
      </c>
      <c r="D8420" s="4" t="str">
        <f>VLOOKUP(A8420,predictions!A:B,2,FALSE)</f>
        <v>22/06/2020</v>
      </c>
      <c r="E8420" s="4">
        <f t="shared" si="33"/>
        <v>44004</v>
      </c>
    </row>
    <row r="8421" spans="3:5" ht="13" x14ac:dyDescent="0.15">
      <c r="C8421" s="1" t="str">
        <f ca="1">IFERROR(INDIRECT(ADDRESS(MATCH(A8421,'contribution par jour-semaine'!A:A,0),MATCH(B8421,'contribution par jour-semaine'!$1:$1,0),4,1,"contribution par jour-semaine")),"")</f>
        <v/>
      </c>
      <c r="D8421" s="4" t="str">
        <f>VLOOKUP(A8421,predictions!A:B,2,FALSE)</f>
        <v>22/06/2020</v>
      </c>
      <c r="E8421" s="4">
        <f t="shared" si="33"/>
        <v>44004</v>
      </c>
    </row>
    <row r="8422" spans="3:5" ht="13" x14ac:dyDescent="0.15">
      <c r="C8422" s="1" t="str">
        <f ca="1">IFERROR(INDIRECT(ADDRESS(MATCH(A8422,'contribution par jour-semaine'!A:A,0),MATCH(B8422,'contribution par jour-semaine'!$1:$1,0),4,1,"contribution par jour-semaine")),"")</f>
        <v/>
      </c>
      <c r="D8422" s="4" t="str">
        <f>VLOOKUP(A8422,predictions!A:B,2,FALSE)</f>
        <v>22/06/2020</v>
      </c>
      <c r="E8422" s="4">
        <f t="shared" si="33"/>
        <v>44004</v>
      </c>
    </row>
    <row r="8423" spans="3:5" ht="13" x14ac:dyDescent="0.15">
      <c r="C8423" s="1" t="str">
        <f ca="1">IFERROR(INDIRECT(ADDRESS(MATCH(A8423,'contribution par jour-semaine'!A:A,0),MATCH(B8423,'contribution par jour-semaine'!$1:$1,0),4,1,"contribution par jour-semaine")),"")</f>
        <v/>
      </c>
      <c r="D8423" s="4" t="str">
        <f>VLOOKUP(A8423,predictions!A:B,2,FALSE)</f>
        <v>22/06/2020</v>
      </c>
      <c r="E8423" s="4">
        <f t="shared" si="33"/>
        <v>44004</v>
      </c>
    </row>
    <row r="8424" spans="3:5" ht="13" x14ac:dyDescent="0.15">
      <c r="C8424" s="1" t="str">
        <f ca="1">IFERROR(INDIRECT(ADDRESS(MATCH(A8424,'contribution par jour-semaine'!A:A,0),MATCH(B8424,'contribution par jour-semaine'!$1:$1,0),4,1,"contribution par jour-semaine")),"")</f>
        <v/>
      </c>
      <c r="D8424" s="4" t="str">
        <f>VLOOKUP(A8424,predictions!A:B,2,FALSE)</f>
        <v>22/06/2020</v>
      </c>
      <c r="E8424" s="4">
        <f t="shared" si="33"/>
        <v>44004</v>
      </c>
    </row>
    <row r="8425" spans="3:5" ht="13" x14ac:dyDescent="0.15">
      <c r="C8425" s="1" t="str">
        <f ca="1">IFERROR(INDIRECT(ADDRESS(MATCH(A8425,'contribution par jour-semaine'!A:A,0),MATCH(B8425,'contribution par jour-semaine'!$1:$1,0),4,1,"contribution par jour-semaine")),"")</f>
        <v/>
      </c>
      <c r="D8425" s="4" t="str">
        <f>VLOOKUP(A8425,predictions!A:B,2,FALSE)</f>
        <v>22/06/2020</v>
      </c>
      <c r="E8425" s="4">
        <f t="shared" si="33"/>
        <v>44004</v>
      </c>
    </row>
    <row r="8426" spans="3:5" ht="13" x14ac:dyDescent="0.15">
      <c r="C8426" s="1" t="str">
        <f ca="1">IFERROR(INDIRECT(ADDRESS(MATCH(A8426,'contribution par jour-semaine'!A:A,0),MATCH(B8426,'contribution par jour-semaine'!$1:$1,0),4,1,"contribution par jour-semaine")),"")</f>
        <v/>
      </c>
      <c r="D8426" s="4" t="str">
        <f>VLOOKUP(A8426,predictions!A:B,2,FALSE)</f>
        <v>22/06/2020</v>
      </c>
      <c r="E8426" s="4">
        <f t="shared" si="33"/>
        <v>44004</v>
      </c>
    </row>
    <row r="8427" spans="3:5" ht="13" x14ac:dyDescent="0.15">
      <c r="C8427" s="1" t="str">
        <f ca="1">IFERROR(INDIRECT(ADDRESS(MATCH(A8427,'contribution par jour-semaine'!A:A,0),MATCH(B8427,'contribution par jour-semaine'!$1:$1,0),4,1,"contribution par jour-semaine")),"")</f>
        <v/>
      </c>
      <c r="D8427" s="4" t="str">
        <f>VLOOKUP(A8427,predictions!A:B,2,FALSE)</f>
        <v>22/06/2020</v>
      </c>
      <c r="E8427" s="4">
        <f t="shared" si="33"/>
        <v>44004</v>
      </c>
    </row>
    <row r="8428" spans="3:5" ht="13" x14ac:dyDescent="0.15">
      <c r="C8428" s="1" t="str">
        <f ca="1">IFERROR(INDIRECT(ADDRESS(MATCH(A8428,'contribution par jour-semaine'!A:A,0),MATCH(B8428,'contribution par jour-semaine'!$1:$1,0),4,1,"contribution par jour-semaine")),"")</f>
        <v/>
      </c>
      <c r="D8428" s="4" t="str">
        <f>VLOOKUP(A8428,predictions!A:B,2,FALSE)</f>
        <v>22/06/2020</v>
      </c>
      <c r="E8428" s="4">
        <f t="shared" si="33"/>
        <v>44004</v>
      </c>
    </row>
    <row r="8429" spans="3:5" ht="13" x14ac:dyDescent="0.15">
      <c r="C8429" s="1" t="str">
        <f ca="1">IFERROR(INDIRECT(ADDRESS(MATCH(A8429,'contribution par jour-semaine'!A:A,0),MATCH(B8429,'contribution par jour-semaine'!$1:$1,0),4,1,"contribution par jour-semaine")),"")</f>
        <v/>
      </c>
      <c r="D8429" s="4" t="str">
        <f>VLOOKUP(A8429,predictions!A:B,2,FALSE)</f>
        <v>22/06/2020</v>
      </c>
      <c r="E8429" s="4">
        <f t="shared" si="33"/>
        <v>44004</v>
      </c>
    </row>
    <row r="8430" spans="3:5" ht="13" x14ac:dyDescent="0.15">
      <c r="C8430" s="1" t="str">
        <f ca="1">IFERROR(INDIRECT(ADDRESS(MATCH(A8430,'contribution par jour-semaine'!A:A,0),MATCH(B8430,'contribution par jour-semaine'!$1:$1,0),4,1,"contribution par jour-semaine")),"")</f>
        <v/>
      </c>
      <c r="D8430" s="4" t="str">
        <f>VLOOKUP(A8430,predictions!A:B,2,FALSE)</f>
        <v>22/06/2020</v>
      </c>
      <c r="E8430" s="4">
        <f t="shared" si="33"/>
        <v>44004</v>
      </c>
    </row>
    <row r="8431" spans="3:5" ht="13" x14ac:dyDescent="0.15">
      <c r="C8431" s="1" t="str">
        <f ca="1">IFERROR(INDIRECT(ADDRESS(MATCH(A8431,'contribution par jour-semaine'!A:A,0),MATCH(B8431,'contribution par jour-semaine'!$1:$1,0),4,1,"contribution par jour-semaine")),"")</f>
        <v/>
      </c>
      <c r="D8431" s="4" t="str">
        <f>VLOOKUP(A8431,predictions!A:B,2,FALSE)</f>
        <v>22/06/2020</v>
      </c>
      <c r="E8431" s="4">
        <f t="shared" si="33"/>
        <v>44004</v>
      </c>
    </row>
    <row r="8432" spans="3:5" ht="13" x14ac:dyDescent="0.15">
      <c r="C8432" s="1" t="str">
        <f ca="1">IFERROR(INDIRECT(ADDRESS(MATCH(A8432,'contribution par jour-semaine'!A:A,0),MATCH(B8432,'contribution par jour-semaine'!$1:$1,0),4,1,"contribution par jour-semaine")),"")</f>
        <v/>
      </c>
      <c r="D8432" s="4" t="str">
        <f>VLOOKUP(A8432,predictions!A:B,2,FALSE)</f>
        <v>22/06/2020</v>
      </c>
      <c r="E8432" s="4">
        <f t="shared" si="33"/>
        <v>44004</v>
      </c>
    </row>
    <row r="8433" spans="3:5" ht="13" x14ac:dyDescent="0.15">
      <c r="C8433" s="1" t="str">
        <f ca="1">IFERROR(INDIRECT(ADDRESS(MATCH(A8433,'contribution par jour-semaine'!A:A,0),MATCH(B8433,'contribution par jour-semaine'!$1:$1,0),4,1,"contribution par jour-semaine")),"")</f>
        <v/>
      </c>
      <c r="D8433" s="4" t="str">
        <f>VLOOKUP(A8433,predictions!A:B,2,FALSE)</f>
        <v>22/06/2020</v>
      </c>
      <c r="E8433" s="4">
        <f t="shared" si="33"/>
        <v>44004</v>
      </c>
    </row>
    <row r="8434" spans="3:5" ht="13" x14ac:dyDescent="0.15">
      <c r="C8434" s="1" t="str">
        <f ca="1">IFERROR(INDIRECT(ADDRESS(MATCH(A8434,'contribution par jour-semaine'!A:A,0),MATCH(B8434,'contribution par jour-semaine'!$1:$1,0),4,1,"contribution par jour-semaine")),"")</f>
        <v/>
      </c>
      <c r="D8434" s="4" t="str">
        <f>VLOOKUP(A8434,predictions!A:B,2,FALSE)</f>
        <v>22/06/2020</v>
      </c>
      <c r="E8434" s="4">
        <f t="shared" si="33"/>
        <v>44004</v>
      </c>
    </row>
    <row r="8435" spans="3:5" ht="13" x14ac:dyDescent="0.15">
      <c r="C8435" s="1" t="str">
        <f ca="1">IFERROR(INDIRECT(ADDRESS(MATCH(A8435,'contribution par jour-semaine'!A:A,0),MATCH(B8435,'contribution par jour-semaine'!$1:$1,0),4,1,"contribution par jour-semaine")),"")</f>
        <v/>
      </c>
      <c r="D8435" s="4" t="str">
        <f>VLOOKUP(A8435,predictions!A:B,2,FALSE)</f>
        <v>22/06/2020</v>
      </c>
      <c r="E8435" s="4">
        <f t="shared" si="33"/>
        <v>44004</v>
      </c>
    </row>
    <row r="8436" spans="3:5" ht="13" x14ac:dyDescent="0.15">
      <c r="C8436" s="1" t="str">
        <f ca="1">IFERROR(INDIRECT(ADDRESS(MATCH(A8436,'contribution par jour-semaine'!A:A,0),MATCH(B8436,'contribution par jour-semaine'!$1:$1,0),4,1,"contribution par jour-semaine")),"")</f>
        <v/>
      </c>
      <c r="D8436" s="4" t="str">
        <f>VLOOKUP(A8436,predictions!A:B,2,FALSE)</f>
        <v>22/06/2020</v>
      </c>
      <c r="E8436" s="4">
        <f t="shared" si="33"/>
        <v>44004</v>
      </c>
    </row>
    <row r="8437" spans="3:5" ht="13" x14ac:dyDescent="0.15">
      <c r="C8437" s="1" t="str">
        <f ca="1">IFERROR(INDIRECT(ADDRESS(MATCH(A8437,'contribution par jour-semaine'!A:A,0),MATCH(B8437,'contribution par jour-semaine'!$1:$1,0),4,1,"contribution par jour-semaine")),"")</f>
        <v/>
      </c>
      <c r="D8437" s="4" t="str">
        <f>VLOOKUP(A8437,predictions!A:B,2,FALSE)</f>
        <v>22/06/2020</v>
      </c>
      <c r="E8437" s="4">
        <f t="shared" si="33"/>
        <v>44004</v>
      </c>
    </row>
    <row r="8438" spans="3:5" ht="13" x14ac:dyDescent="0.15">
      <c r="C8438" s="1" t="str">
        <f ca="1">IFERROR(INDIRECT(ADDRESS(MATCH(A8438,'contribution par jour-semaine'!A:A,0),MATCH(B8438,'contribution par jour-semaine'!$1:$1,0),4,1,"contribution par jour-semaine")),"")</f>
        <v/>
      </c>
      <c r="D8438" s="4" t="str">
        <f>VLOOKUP(A8438,predictions!A:B,2,FALSE)</f>
        <v>22/06/2020</v>
      </c>
      <c r="E8438" s="4">
        <f t="shared" si="33"/>
        <v>44004</v>
      </c>
    </row>
    <row r="8439" spans="3:5" ht="13" x14ac:dyDescent="0.15">
      <c r="C8439" s="1" t="str">
        <f ca="1">IFERROR(INDIRECT(ADDRESS(MATCH(A8439,'contribution par jour-semaine'!A:A,0),MATCH(B8439,'contribution par jour-semaine'!$1:$1,0),4,1,"contribution par jour-semaine")),"")</f>
        <v/>
      </c>
      <c r="D8439" s="4" t="str">
        <f>VLOOKUP(A8439,predictions!A:B,2,FALSE)</f>
        <v>22/06/2020</v>
      </c>
      <c r="E8439" s="4">
        <f t="shared" si="33"/>
        <v>44004</v>
      </c>
    </row>
    <row r="8440" spans="3:5" ht="13" x14ac:dyDescent="0.15">
      <c r="C8440" s="1" t="str">
        <f ca="1">IFERROR(INDIRECT(ADDRESS(MATCH(A8440,'contribution par jour-semaine'!A:A,0),MATCH(B8440,'contribution par jour-semaine'!$1:$1,0),4,1,"contribution par jour-semaine")),"")</f>
        <v/>
      </c>
      <c r="D8440" s="4" t="str">
        <f>VLOOKUP(A8440,predictions!A:B,2,FALSE)</f>
        <v>22/06/2020</v>
      </c>
      <c r="E8440" s="4">
        <f t="shared" si="33"/>
        <v>44004</v>
      </c>
    </row>
    <row r="8441" spans="3:5" ht="13" x14ac:dyDescent="0.15">
      <c r="C8441" s="1" t="str">
        <f ca="1">IFERROR(INDIRECT(ADDRESS(MATCH(A8441,'contribution par jour-semaine'!A:A,0),MATCH(B8441,'contribution par jour-semaine'!$1:$1,0),4,1,"contribution par jour-semaine")),"")</f>
        <v/>
      </c>
      <c r="D8441" s="4" t="str">
        <f>VLOOKUP(A8441,predictions!A:B,2,FALSE)</f>
        <v>22/06/2020</v>
      </c>
      <c r="E8441" s="4">
        <f t="shared" si="33"/>
        <v>44004</v>
      </c>
    </row>
    <row r="8442" spans="3:5" ht="13" x14ac:dyDescent="0.15">
      <c r="C8442" s="1" t="str">
        <f ca="1">IFERROR(INDIRECT(ADDRESS(MATCH(A8442,'contribution par jour-semaine'!A:A,0),MATCH(B8442,'contribution par jour-semaine'!$1:$1,0),4,1,"contribution par jour-semaine")),"")</f>
        <v/>
      </c>
      <c r="D8442" s="4" t="str">
        <f>VLOOKUP(A8442,predictions!A:B,2,FALSE)</f>
        <v>22/06/2020</v>
      </c>
      <c r="E8442" s="4">
        <f t="shared" si="33"/>
        <v>44004</v>
      </c>
    </row>
    <row r="8443" spans="3:5" ht="13" x14ac:dyDescent="0.15">
      <c r="C8443" s="1" t="str">
        <f ca="1">IFERROR(INDIRECT(ADDRESS(MATCH(A8443,'contribution par jour-semaine'!A:A,0),MATCH(B8443,'contribution par jour-semaine'!$1:$1,0),4,1,"contribution par jour-semaine")),"")</f>
        <v/>
      </c>
      <c r="D8443" s="4" t="str">
        <f>VLOOKUP(A8443,predictions!A:B,2,FALSE)</f>
        <v>22/06/2020</v>
      </c>
      <c r="E8443" s="4">
        <f t="shared" si="33"/>
        <v>44004</v>
      </c>
    </row>
    <row r="8444" spans="3:5" ht="13" x14ac:dyDescent="0.15">
      <c r="C8444" s="1" t="str">
        <f ca="1">IFERROR(INDIRECT(ADDRESS(MATCH(A8444,'contribution par jour-semaine'!A:A,0),MATCH(B8444,'contribution par jour-semaine'!$1:$1,0),4,1,"contribution par jour-semaine")),"")</f>
        <v/>
      </c>
      <c r="D8444" s="4" t="str">
        <f>VLOOKUP(A8444,predictions!A:B,2,FALSE)</f>
        <v>22/06/2020</v>
      </c>
      <c r="E8444" s="4">
        <f t="shared" si="33"/>
        <v>44004</v>
      </c>
    </row>
    <row r="8445" spans="3:5" ht="13" x14ac:dyDescent="0.15">
      <c r="C8445" s="1" t="str">
        <f ca="1">IFERROR(INDIRECT(ADDRESS(MATCH(A8445,'contribution par jour-semaine'!A:A,0),MATCH(B8445,'contribution par jour-semaine'!$1:$1,0),4,1,"contribution par jour-semaine")),"")</f>
        <v/>
      </c>
      <c r="D8445" s="4" t="str">
        <f>VLOOKUP(A8445,predictions!A:B,2,FALSE)</f>
        <v>22/06/2020</v>
      </c>
      <c r="E8445" s="4">
        <f t="shared" si="33"/>
        <v>44004</v>
      </c>
    </row>
    <row r="8446" spans="3:5" ht="13" x14ac:dyDescent="0.15">
      <c r="C8446" s="1" t="str">
        <f ca="1">IFERROR(INDIRECT(ADDRESS(MATCH(A8446,'contribution par jour-semaine'!A:A,0),MATCH(B8446,'contribution par jour-semaine'!$1:$1,0),4,1,"contribution par jour-semaine")),"")</f>
        <v/>
      </c>
      <c r="D8446" s="4" t="str">
        <f>VLOOKUP(A8446,predictions!A:B,2,FALSE)</f>
        <v>22/06/2020</v>
      </c>
      <c r="E8446" s="4">
        <f t="shared" si="33"/>
        <v>44004</v>
      </c>
    </row>
    <row r="8447" spans="3:5" ht="13" x14ac:dyDescent="0.15">
      <c r="C8447" s="1" t="str">
        <f ca="1">IFERROR(INDIRECT(ADDRESS(MATCH(A8447,'contribution par jour-semaine'!A:A,0),MATCH(B8447,'contribution par jour-semaine'!$1:$1,0),4,1,"contribution par jour-semaine")),"")</f>
        <v/>
      </c>
      <c r="D8447" s="4" t="str">
        <f>VLOOKUP(A8447,predictions!A:B,2,FALSE)</f>
        <v>22/06/2020</v>
      </c>
      <c r="E8447" s="4">
        <f t="shared" si="33"/>
        <v>44004</v>
      </c>
    </row>
    <row r="8448" spans="3:5" ht="13" x14ac:dyDescent="0.15">
      <c r="C8448" s="1" t="str">
        <f ca="1">IFERROR(INDIRECT(ADDRESS(MATCH(A8448,'contribution par jour-semaine'!A:A,0),MATCH(B8448,'contribution par jour-semaine'!$1:$1,0),4,1,"contribution par jour-semaine")),"")</f>
        <v/>
      </c>
      <c r="D8448" s="4" t="str">
        <f>VLOOKUP(A8448,predictions!A:B,2,FALSE)</f>
        <v>22/06/2020</v>
      </c>
      <c r="E8448" s="4">
        <f t="shared" si="33"/>
        <v>44004</v>
      </c>
    </row>
    <row r="8449" spans="3:5" ht="13" x14ac:dyDescent="0.15">
      <c r="C8449" s="1" t="str">
        <f ca="1">IFERROR(INDIRECT(ADDRESS(MATCH(A8449,'contribution par jour-semaine'!A:A,0),MATCH(B8449,'contribution par jour-semaine'!$1:$1,0),4,1,"contribution par jour-semaine")),"")</f>
        <v/>
      </c>
      <c r="D8449" s="4" t="str">
        <f>VLOOKUP(A8449,predictions!A:B,2,FALSE)</f>
        <v>22/06/2020</v>
      </c>
      <c r="E8449" s="4">
        <f t="shared" si="33"/>
        <v>44004</v>
      </c>
    </row>
    <row r="8450" spans="3:5" ht="13" x14ac:dyDescent="0.15">
      <c r="C8450" s="1" t="str">
        <f ca="1">IFERROR(INDIRECT(ADDRESS(MATCH(A8450,'contribution par jour-semaine'!A:A,0),MATCH(B8450,'contribution par jour-semaine'!$1:$1,0),4,1,"contribution par jour-semaine")),"")</f>
        <v/>
      </c>
      <c r="D8450" s="4" t="str">
        <f>VLOOKUP(A8450,predictions!A:B,2,FALSE)</f>
        <v>22/06/2020</v>
      </c>
      <c r="E8450" s="4">
        <f t="shared" si="33"/>
        <v>44004</v>
      </c>
    </row>
    <row r="8451" spans="3:5" ht="13" x14ac:dyDescent="0.15">
      <c r="C8451" s="1" t="str">
        <f ca="1">IFERROR(INDIRECT(ADDRESS(MATCH(A8451,'contribution par jour-semaine'!A:A,0),MATCH(B8451,'contribution par jour-semaine'!$1:$1,0),4,1,"contribution par jour-semaine")),"")</f>
        <v/>
      </c>
      <c r="D8451" s="4" t="str">
        <f>VLOOKUP(A8451,predictions!A:B,2,FALSE)</f>
        <v>22/06/2020</v>
      </c>
      <c r="E8451" s="4">
        <f t="shared" si="33"/>
        <v>44004</v>
      </c>
    </row>
    <row r="8452" spans="3:5" ht="13" x14ac:dyDescent="0.15">
      <c r="C8452" s="1" t="str">
        <f ca="1">IFERROR(INDIRECT(ADDRESS(MATCH(A8452,'contribution par jour-semaine'!A:A,0),MATCH(B8452,'contribution par jour-semaine'!$1:$1,0),4,1,"contribution par jour-semaine")),"")</f>
        <v/>
      </c>
      <c r="D8452" s="4" t="str">
        <f>VLOOKUP(A8452,predictions!A:B,2,FALSE)</f>
        <v>22/06/2020</v>
      </c>
      <c r="E8452" s="4">
        <f t="shared" si="33"/>
        <v>44004</v>
      </c>
    </row>
    <row r="8453" spans="3:5" ht="13" x14ac:dyDescent="0.15">
      <c r="C8453" s="1" t="str">
        <f ca="1">IFERROR(INDIRECT(ADDRESS(MATCH(A8453,'contribution par jour-semaine'!A:A,0),MATCH(B8453,'contribution par jour-semaine'!$1:$1,0),4,1,"contribution par jour-semaine")),"")</f>
        <v/>
      </c>
      <c r="D8453" s="4" t="str">
        <f>VLOOKUP(A8453,predictions!A:B,2,FALSE)</f>
        <v>22/06/2020</v>
      </c>
      <c r="E8453" s="4">
        <f t="shared" si="33"/>
        <v>44004</v>
      </c>
    </row>
    <row r="8454" spans="3:5" ht="13" x14ac:dyDescent="0.15">
      <c r="C8454" s="1" t="str">
        <f ca="1">IFERROR(INDIRECT(ADDRESS(MATCH(A8454,'contribution par jour-semaine'!A:A,0),MATCH(B8454,'contribution par jour-semaine'!$1:$1,0),4,1,"contribution par jour-semaine")),"")</f>
        <v/>
      </c>
      <c r="D8454" s="4" t="str">
        <f>VLOOKUP(A8454,predictions!A:B,2,FALSE)</f>
        <v>22/06/2020</v>
      </c>
      <c r="E8454" s="4">
        <f t="shared" si="33"/>
        <v>44004</v>
      </c>
    </row>
    <row r="8455" spans="3:5" ht="13" x14ac:dyDescent="0.15">
      <c r="C8455" s="1" t="str">
        <f ca="1">IFERROR(INDIRECT(ADDRESS(MATCH(A8455,'contribution par jour-semaine'!A:A,0),MATCH(B8455,'contribution par jour-semaine'!$1:$1,0),4,1,"contribution par jour-semaine")),"")</f>
        <v/>
      </c>
      <c r="D8455" s="4" t="str">
        <f>VLOOKUP(A8455,predictions!A:B,2,FALSE)</f>
        <v>22/06/2020</v>
      </c>
      <c r="E8455" s="4">
        <f t="shared" si="33"/>
        <v>44004</v>
      </c>
    </row>
    <row r="8456" spans="3:5" ht="13" x14ac:dyDescent="0.15">
      <c r="C8456" s="1" t="str">
        <f ca="1">IFERROR(INDIRECT(ADDRESS(MATCH(A8456,'contribution par jour-semaine'!A:A,0),MATCH(B8456,'contribution par jour-semaine'!$1:$1,0),4,1,"contribution par jour-semaine")),"")</f>
        <v/>
      </c>
      <c r="D8456" s="4" t="str">
        <f>VLOOKUP(A8456,predictions!A:B,2,FALSE)</f>
        <v>22/06/2020</v>
      </c>
      <c r="E8456" s="4">
        <f t="shared" si="33"/>
        <v>44004</v>
      </c>
    </row>
    <row r="8457" spans="3:5" ht="13" x14ac:dyDescent="0.15">
      <c r="C8457" s="1" t="str">
        <f ca="1">IFERROR(INDIRECT(ADDRESS(MATCH(A8457,'contribution par jour-semaine'!A:A,0),MATCH(B8457,'contribution par jour-semaine'!$1:$1,0),4,1,"contribution par jour-semaine")),"")</f>
        <v/>
      </c>
      <c r="D8457" s="4" t="str">
        <f>VLOOKUP(A8457,predictions!A:B,2,FALSE)</f>
        <v>22/06/2020</v>
      </c>
      <c r="E8457" s="4">
        <f t="shared" si="33"/>
        <v>44004</v>
      </c>
    </row>
    <row r="8458" spans="3:5" ht="13" x14ac:dyDescent="0.15">
      <c r="C8458" s="1" t="str">
        <f ca="1">IFERROR(INDIRECT(ADDRESS(MATCH(A8458,'contribution par jour-semaine'!A:A,0),MATCH(B8458,'contribution par jour-semaine'!$1:$1,0),4,1,"contribution par jour-semaine")),"")</f>
        <v/>
      </c>
      <c r="D8458" s="4" t="str">
        <f>VLOOKUP(A8458,predictions!A:B,2,FALSE)</f>
        <v>22/06/2020</v>
      </c>
      <c r="E8458" s="4">
        <f t="shared" si="33"/>
        <v>44004</v>
      </c>
    </row>
    <row r="8459" spans="3:5" ht="13" x14ac:dyDescent="0.15">
      <c r="C8459" s="1" t="str">
        <f ca="1">IFERROR(INDIRECT(ADDRESS(MATCH(A8459,'contribution par jour-semaine'!A:A,0),MATCH(B8459,'contribution par jour-semaine'!$1:$1,0),4,1,"contribution par jour-semaine")),"")</f>
        <v/>
      </c>
      <c r="D8459" s="4" t="str">
        <f>VLOOKUP(A8459,predictions!A:B,2,FALSE)</f>
        <v>22/06/2020</v>
      </c>
      <c r="E8459" s="4">
        <f t="shared" si="33"/>
        <v>44004</v>
      </c>
    </row>
    <row r="8460" spans="3:5" ht="13" x14ac:dyDescent="0.15">
      <c r="C8460" s="1" t="str">
        <f ca="1">IFERROR(INDIRECT(ADDRESS(MATCH(A8460,'contribution par jour-semaine'!A:A,0),MATCH(B8460,'contribution par jour-semaine'!$1:$1,0),4,1,"contribution par jour-semaine")),"")</f>
        <v/>
      </c>
      <c r="D8460" s="4" t="str">
        <f>VLOOKUP(A8460,predictions!A:B,2,FALSE)</f>
        <v>22/06/2020</v>
      </c>
      <c r="E8460" s="4">
        <f t="shared" si="33"/>
        <v>44004</v>
      </c>
    </row>
    <row r="8461" spans="3:5" ht="13" x14ac:dyDescent="0.15">
      <c r="C8461" s="1" t="str">
        <f ca="1">IFERROR(INDIRECT(ADDRESS(MATCH(A8461,'contribution par jour-semaine'!A:A,0),MATCH(B8461,'contribution par jour-semaine'!$1:$1,0),4,1,"contribution par jour-semaine")),"")</f>
        <v/>
      </c>
      <c r="D8461" s="4" t="str">
        <f>VLOOKUP(A8461,predictions!A:B,2,FALSE)</f>
        <v>22/06/2020</v>
      </c>
      <c r="E8461" s="4">
        <f t="shared" si="33"/>
        <v>44004</v>
      </c>
    </row>
    <row r="8462" spans="3:5" ht="13" x14ac:dyDescent="0.15">
      <c r="C8462" s="1" t="str">
        <f ca="1">IFERROR(INDIRECT(ADDRESS(MATCH(A8462,'contribution par jour-semaine'!A:A,0),MATCH(B8462,'contribution par jour-semaine'!$1:$1,0),4,1,"contribution par jour-semaine")),"")</f>
        <v/>
      </c>
      <c r="D8462" s="4" t="str">
        <f>VLOOKUP(A8462,predictions!A:B,2,FALSE)</f>
        <v>22/06/2020</v>
      </c>
      <c r="E8462" s="4">
        <f t="shared" si="33"/>
        <v>44004</v>
      </c>
    </row>
    <row r="8463" spans="3:5" ht="13" x14ac:dyDescent="0.15">
      <c r="C8463" s="1" t="str">
        <f ca="1">IFERROR(INDIRECT(ADDRESS(MATCH(A8463,'contribution par jour-semaine'!A:A,0),MATCH(B8463,'contribution par jour-semaine'!$1:$1,0),4,1,"contribution par jour-semaine")),"")</f>
        <v/>
      </c>
      <c r="D8463" s="4" t="str">
        <f>VLOOKUP(A8463,predictions!A:B,2,FALSE)</f>
        <v>22/06/2020</v>
      </c>
      <c r="E8463" s="4">
        <f t="shared" si="33"/>
        <v>44004</v>
      </c>
    </row>
    <row r="8464" spans="3:5" ht="13" x14ac:dyDescent="0.15">
      <c r="C8464" s="1" t="str">
        <f ca="1">IFERROR(INDIRECT(ADDRESS(MATCH(A8464,'contribution par jour-semaine'!A:A,0),MATCH(B8464,'contribution par jour-semaine'!$1:$1,0),4,1,"contribution par jour-semaine")),"")</f>
        <v/>
      </c>
      <c r="D8464" s="4" t="str">
        <f>VLOOKUP(A8464,predictions!A:B,2,FALSE)</f>
        <v>22/06/2020</v>
      </c>
      <c r="E8464" s="4">
        <f t="shared" si="33"/>
        <v>44004</v>
      </c>
    </row>
    <row r="8465" spans="3:5" ht="13" x14ac:dyDescent="0.15">
      <c r="C8465" s="1" t="str">
        <f ca="1">IFERROR(INDIRECT(ADDRESS(MATCH(A8465,'contribution par jour-semaine'!A:A,0),MATCH(B8465,'contribution par jour-semaine'!$1:$1,0),4,1,"contribution par jour-semaine")),"")</f>
        <v/>
      </c>
      <c r="D8465" s="4" t="str">
        <f>VLOOKUP(A8465,predictions!A:B,2,FALSE)</f>
        <v>22/06/2020</v>
      </c>
      <c r="E8465" s="4">
        <f t="shared" si="33"/>
        <v>44004</v>
      </c>
    </row>
    <row r="8466" spans="3:5" ht="13" x14ac:dyDescent="0.15">
      <c r="C8466" s="1" t="str">
        <f ca="1">IFERROR(INDIRECT(ADDRESS(MATCH(A8466,'contribution par jour-semaine'!A:A,0),MATCH(B8466,'contribution par jour-semaine'!$1:$1,0),4,1,"contribution par jour-semaine")),"")</f>
        <v/>
      </c>
      <c r="D8466" s="4" t="str">
        <f>VLOOKUP(A8466,predictions!A:B,2,FALSE)</f>
        <v>22/06/2020</v>
      </c>
      <c r="E8466" s="4">
        <f t="shared" si="33"/>
        <v>44004</v>
      </c>
    </row>
    <row r="8467" spans="3:5" ht="13" x14ac:dyDescent="0.15">
      <c r="C8467" s="1" t="str">
        <f ca="1">IFERROR(INDIRECT(ADDRESS(MATCH(A8467,'contribution par jour-semaine'!A:A,0),MATCH(B8467,'contribution par jour-semaine'!$1:$1,0),4,1,"contribution par jour-semaine")),"")</f>
        <v/>
      </c>
      <c r="D8467" s="4" t="str">
        <f>VLOOKUP(A8467,predictions!A:B,2,FALSE)</f>
        <v>22/06/2020</v>
      </c>
      <c r="E8467" s="4">
        <f t="shared" si="33"/>
        <v>44004</v>
      </c>
    </row>
    <row r="8468" spans="3:5" ht="13" x14ac:dyDescent="0.15">
      <c r="C8468" s="1" t="str">
        <f ca="1">IFERROR(INDIRECT(ADDRESS(MATCH(A8468,'contribution par jour-semaine'!A:A,0),MATCH(B8468,'contribution par jour-semaine'!$1:$1,0),4,1,"contribution par jour-semaine")),"")</f>
        <v/>
      </c>
      <c r="D8468" s="4" t="str">
        <f>VLOOKUP(A8468,predictions!A:B,2,FALSE)</f>
        <v>22/06/2020</v>
      </c>
      <c r="E8468" s="4">
        <f t="shared" si="33"/>
        <v>44004</v>
      </c>
    </row>
    <row r="8469" spans="3:5" ht="13" x14ac:dyDescent="0.15">
      <c r="C8469" s="1" t="str">
        <f ca="1">IFERROR(INDIRECT(ADDRESS(MATCH(A8469,'contribution par jour-semaine'!A:A,0),MATCH(B8469,'contribution par jour-semaine'!$1:$1,0),4,1,"contribution par jour-semaine")),"")</f>
        <v/>
      </c>
      <c r="D8469" s="4" t="str">
        <f>VLOOKUP(A8469,predictions!A:B,2,FALSE)</f>
        <v>22/06/2020</v>
      </c>
      <c r="E8469" s="4">
        <f t="shared" si="33"/>
        <v>44004</v>
      </c>
    </row>
    <row r="8470" spans="3:5" ht="13" x14ac:dyDescent="0.15">
      <c r="C8470" s="1" t="str">
        <f ca="1">IFERROR(INDIRECT(ADDRESS(MATCH(A8470,'contribution par jour-semaine'!A:A,0),MATCH(B8470,'contribution par jour-semaine'!$1:$1,0),4,1,"contribution par jour-semaine")),"")</f>
        <v/>
      </c>
      <c r="D8470" s="4" t="str">
        <f>VLOOKUP(A8470,predictions!A:B,2,FALSE)</f>
        <v>22/06/2020</v>
      </c>
      <c r="E8470" s="4">
        <f t="shared" si="33"/>
        <v>44004</v>
      </c>
    </row>
    <row r="8471" spans="3:5" ht="13" x14ac:dyDescent="0.15">
      <c r="C8471" s="1" t="str">
        <f ca="1">IFERROR(INDIRECT(ADDRESS(MATCH(A8471,'contribution par jour-semaine'!A:A,0),MATCH(B8471,'contribution par jour-semaine'!$1:$1,0),4,1,"contribution par jour-semaine")),"")</f>
        <v/>
      </c>
      <c r="D8471" s="4" t="str">
        <f>VLOOKUP(A8471,predictions!A:B,2,FALSE)</f>
        <v>22/06/2020</v>
      </c>
      <c r="E8471" s="4">
        <f t="shared" si="33"/>
        <v>44004</v>
      </c>
    </row>
    <row r="8472" spans="3:5" ht="13" x14ac:dyDescent="0.15">
      <c r="C8472" s="1" t="str">
        <f ca="1">IFERROR(INDIRECT(ADDRESS(MATCH(A8472,'contribution par jour-semaine'!A:A,0),MATCH(B8472,'contribution par jour-semaine'!$1:$1,0),4,1,"contribution par jour-semaine")),"")</f>
        <v/>
      </c>
      <c r="D8472" s="4" t="str">
        <f>VLOOKUP(A8472,predictions!A:B,2,FALSE)</f>
        <v>22/06/2020</v>
      </c>
      <c r="E8472" s="4">
        <f t="shared" si="33"/>
        <v>44004</v>
      </c>
    </row>
    <row r="8473" spans="3:5" ht="13" x14ac:dyDescent="0.15">
      <c r="C8473" s="1" t="str">
        <f ca="1">IFERROR(INDIRECT(ADDRESS(MATCH(A8473,'contribution par jour-semaine'!A:A,0),MATCH(B8473,'contribution par jour-semaine'!$1:$1,0),4,1,"contribution par jour-semaine")),"")</f>
        <v/>
      </c>
      <c r="D8473" s="4" t="str">
        <f>VLOOKUP(A8473,predictions!A:B,2,FALSE)</f>
        <v>22/06/2020</v>
      </c>
      <c r="E8473" s="4">
        <f t="shared" si="33"/>
        <v>44004</v>
      </c>
    </row>
    <row r="8474" spans="3:5" ht="13" x14ac:dyDescent="0.15">
      <c r="C8474" s="1" t="str">
        <f ca="1">IFERROR(INDIRECT(ADDRESS(MATCH(A8474,'contribution par jour-semaine'!A:A,0),MATCH(B8474,'contribution par jour-semaine'!$1:$1,0),4,1,"contribution par jour-semaine")),"")</f>
        <v/>
      </c>
      <c r="D8474" s="4" t="str">
        <f>VLOOKUP(A8474,predictions!A:B,2,FALSE)</f>
        <v>22/06/2020</v>
      </c>
      <c r="E8474" s="4">
        <f t="shared" si="33"/>
        <v>44004</v>
      </c>
    </row>
    <row r="8475" spans="3:5" ht="13" x14ac:dyDescent="0.15">
      <c r="C8475" s="1" t="str">
        <f ca="1">IFERROR(INDIRECT(ADDRESS(MATCH(A8475,'contribution par jour-semaine'!A:A,0),MATCH(B8475,'contribution par jour-semaine'!$1:$1,0),4,1,"contribution par jour-semaine")),"")</f>
        <v/>
      </c>
      <c r="D8475" s="4" t="str">
        <f>VLOOKUP(A8475,predictions!A:B,2,FALSE)</f>
        <v>22/06/2020</v>
      </c>
      <c r="E8475" s="4">
        <f t="shared" si="33"/>
        <v>44004</v>
      </c>
    </row>
    <row r="8476" spans="3:5" ht="13" x14ac:dyDescent="0.15">
      <c r="C8476" s="1" t="str">
        <f ca="1">IFERROR(INDIRECT(ADDRESS(MATCH(A8476,'contribution par jour-semaine'!A:A,0),MATCH(B8476,'contribution par jour-semaine'!$1:$1,0),4,1,"contribution par jour-semaine")),"")</f>
        <v/>
      </c>
      <c r="D8476" s="4" t="str">
        <f>VLOOKUP(A8476,predictions!A:B,2,FALSE)</f>
        <v>22/06/2020</v>
      </c>
      <c r="E8476" s="4">
        <f t="shared" si="33"/>
        <v>44004</v>
      </c>
    </row>
    <row r="8477" spans="3:5" ht="13" x14ac:dyDescent="0.15">
      <c r="C8477" s="1" t="str">
        <f ca="1">IFERROR(INDIRECT(ADDRESS(MATCH(A8477,'contribution par jour-semaine'!A:A,0),MATCH(B8477,'contribution par jour-semaine'!$1:$1,0),4,1,"contribution par jour-semaine")),"")</f>
        <v/>
      </c>
      <c r="D8477" s="4" t="str">
        <f>VLOOKUP(A8477,predictions!A:B,2,FALSE)</f>
        <v>22/06/2020</v>
      </c>
      <c r="E8477" s="4">
        <f t="shared" si="33"/>
        <v>44004</v>
      </c>
    </row>
    <row r="8478" spans="3:5" ht="13" x14ac:dyDescent="0.15">
      <c r="C8478" s="1" t="str">
        <f ca="1">IFERROR(INDIRECT(ADDRESS(MATCH(A8478,'contribution par jour-semaine'!A:A,0),MATCH(B8478,'contribution par jour-semaine'!$1:$1,0),4,1,"contribution par jour-semaine")),"")</f>
        <v/>
      </c>
      <c r="D8478" s="4" t="str">
        <f>VLOOKUP(A8478,predictions!A:B,2,FALSE)</f>
        <v>22/06/2020</v>
      </c>
      <c r="E8478" s="4">
        <f t="shared" si="33"/>
        <v>44004</v>
      </c>
    </row>
    <row r="8479" spans="3:5" ht="13" x14ac:dyDescent="0.15">
      <c r="C8479" s="1" t="str">
        <f ca="1">IFERROR(INDIRECT(ADDRESS(MATCH(A8479,'contribution par jour-semaine'!A:A,0),MATCH(B8479,'contribution par jour-semaine'!$1:$1,0),4,1,"contribution par jour-semaine")),"")</f>
        <v/>
      </c>
      <c r="D8479" s="4" t="str">
        <f>VLOOKUP(A8479,predictions!A:B,2,FALSE)</f>
        <v>22/06/2020</v>
      </c>
      <c r="E8479" s="4">
        <f t="shared" si="33"/>
        <v>44004</v>
      </c>
    </row>
    <row r="8480" spans="3:5" ht="13" x14ac:dyDescent="0.15">
      <c r="C8480" s="1" t="str">
        <f ca="1">IFERROR(INDIRECT(ADDRESS(MATCH(A8480,'contribution par jour-semaine'!A:A,0),MATCH(B8480,'contribution par jour-semaine'!$1:$1,0),4,1,"contribution par jour-semaine")),"")</f>
        <v/>
      </c>
      <c r="D8480" s="4" t="str">
        <f>VLOOKUP(A8480,predictions!A:B,2,FALSE)</f>
        <v>22/06/2020</v>
      </c>
      <c r="E8480" s="4">
        <f t="shared" si="33"/>
        <v>44004</v>
      </c>
    </row>
    <row r="8481" spans="3:5" ht="13" x14ac:dyDescent="0.15">
      <c r="C8481" s="1" t="str">
        <f ca="1">IFERROR(INDIRECT(ADDRESS(MATCH(A8481,'contribution par jour-semaine'!A:A,0),MATCH(B8481,'contribution par jour-semaine'!$1:$1,0),4,1,"contribution par jour-semaine")),"")</f>
        <v/>
      </c>
      <c r="D8481" s="4" t="str">
        <f>VLOOKUP(A8481,predictions!A:B,2,FALSE)</f>
        <v>22/06/2020</v>
      </c>
      <c r="E8481" s="4">
        <f t="shared" si="33"/>
        <v>44004</v>
      </c>
    </row>
    <row r="8482" spans="3:5" ht="13" x14ac:dyDescent="0.15">
      <c r="C8482" s="1" t="str">
        <f ca="1">IFERROR(INDIRECT(ADDRESS(MATCH(A8482,'contribution par jour-semaine'!A:A,0),MATCH(B8482,'contribution par jour-semaine'!$1:$1,0),4,1,"contribution par jour-semaine")),"")</f>
        <v/>
      </c>
      <c r="D8482" s="4" t="str">
        <f>VLOOKUP(A8482,predictions!A:B,2,FALSE)</f>
        <v>22/06/2020</v>
      </c>
      <c r="E8482" s="4">
        <f t="shared" si="33"/>
        <v>44004</v>
      </c>
    </row>
    <row r="8483" spans="3:5" ht="13" x14ac:dyDescent="0.15">
      <c r="C8483" s="1" t="str">
        <f ca="1">IFERROR(INDIRECT(ADDRESS(MATCH(A8483,'contribution par jour-semaine'!A:A,0),MATCH(B8483,'contribution par jour-semaine'!$1:$1,0),4,1,"contribution par jour-semaine")),"")</f>
        <v/>
      </c>
      <c r="D8483" s="4" t="str">
        <f>VLOOKUP(A8483,predictions!A:B,2,FALSE)</f>
        <v>22/06/2020</v>
      </c>
      <c r="E8483" s="4">
        <f t="shared" si="33"/>
        <v>44004</v>
      </c>
    </row>
    <row r="8484" spans="3:5" ht="13" x14ac:dyDescent="0.15">
      <c r="C8484" s="1" t="str">
        <f ca="1">IFERROR(INDIRECT(ADDRESS(MATCH(A8484,'contribution par jour-semaine'!A:A,0),MATCH(B8484,'contribution par jour-semaine'!$1:$1,0),4,1,"contribution par jour-semaine")),"")</f>
        <v/>
      </c>
      <c r="D8484" s="4" t="str">
        <f>VLOOKUP(A8484,predictions!A:B,2,FALSE)</f>
        <v>22/06/2020</v>
      </c>
      <c r="E8484" s="4">
        <f t="shared" si="33"/>
        <v>44004</v>
      </c>
    </row>
    <row r="8485" spans="3:5" ht="13" x14ac:dyDescent="0.15">
      <c r="C8485" s="1" t="str">
        <f ca="1">IFERROR(INDIRECT(ADDRESS(MATCH(A8485,'contribution par jour-semaine'!A:A,0),MATCH(B8485,'contribution par jour-semaine'!$1:$1,0),4,1,"contribution par jour-semaine")),"")</f>
        <v/>
      </c>
      <c r="D8485" s="4" t="str">
        <f>VLOOKUP(A8485,predictions!A:B,2,FALSE)</f>
        <v>22/06/2020</v>
      </c>
      <c r="E8485" s="4">
        <f t="shared" si="33"/>
        <v>44004</v>
      </c>
    </row>
    <row r="8486" spans="3:5" ht="13" x14ac:dyDescent="0.15">
      <c r="C8486" s="1" t="str">
        <f ca="1">IFERROR(INDIRECT(ADDRESS(MATCH(A8486,'contribution par jour-semaine'!A:A,0),MATCH(B8486,'contribution par jour-semaine'!$1:$1,0),4,1,"contribution par jour-semaine")),"")</f>
        <v/>
      </c>
      <c r="D8486" s="4" t="str">
        <f>VLOOKUP(A8486,predictions!A:B,2,FALSE)</f>
        <v>22/06/2020</v>
      </c>
      <c r="E8486" s="4">
        <f t="shared" si="33"/>
        <v>44004</v>
      </c>
    </row>
    <row r="8487" spans="3:5" ht="13" x14ac:dyDescent="0.15">
      <c r="C8487" s="1" t="str">
        <f ca="1">IFERROR(INDIRECT(ADDRESS(MATCH(A8487,'contribution par jour-semaine'!A:A,0),MATCH(B8487,'contribution par jour-semaine'!$1:$1,0),4,1,"contribution par jour-semaine")),"")</f>
        <v/>
      </c>
      <c r="D8487" s="4" t="str">
        <f>VLOOKUP(A8487,predictions!A:B,2,FALSE)</f>
        <v>22/06/2020</v>
      </c>
      <c r="E8487" s="4">
        <f t="shared" si="33"/>
        <v>44004</v>
      </c>
    </row>
    <row r="8488" spans="3:5" ht="13" x14ac:dyDescent="0.15">
      <c r="C8488" s="1" t="str">
        <f ca="1">IFERROR(INDIRECT(ADDRESS(MATCH(A8488,'contribution par jour-semaine'!A:A,0),MATCH(B8488,'contribution par jour-semaine'!$1:$1,0),4,1,"contribution par jour-semaine")),"")</f>
        <v/>
      </c>
      <c r="D8488" s="4" t="str">
        <f>VLOOKUP(A8488,predictions!A:B,2,FALSE)</f>
        <v>22/06/2020</v>
      </c>
      <c r="E8488" s="4">
        <f t="shared" si="33"/>
        <v>44004</v>
      </c>
    </row>
    <row r="8489" spans="3:5" ht="13" x14ac:dyDescent="0.15">
      <c r="C8489" s="1" t="str">
        <f ca="1">IFERROR(INDIRECT(ADDRESS(MATCH(A8489,'contribution par jour-semaine'!A:A,0),MATCH(B8489,'contribution par jour-semaine'!$1:$1,0),4,1,"contribution par jour-semaine")),"")</f>
        <v/>
      </c>
      <c r="D8489" s="4" t="str">
        <f>VLOOKUP(A8489,predictions!A:B,2,FALSE)</f>
        <v>22/06/2020</v>
      </c>
      <c r="E8489" s="4">
        <f t="shared" si="33"/>
        <v>44004</v>
      </c>
    </row>
    <row r="8490" spans="3:5" ht="13" x14ac:dyDescent="0.15">
      <c r="C8490" s="1" t="str">
        <f ca="1">IFERROR(INDIRECT(ADDRESS(MATCH(A8490,'contribution par jour-semaine'!A:A,0),MATCH(B8490,'contribution par jour-semaine'!$1:$1,0),4,1,"contribution par jour-semaine")),"")</f>
        <v/>
      </c>
      <c r="D8490" s="4" t="str">
        <f>VLOOKUP(A8490,predictions!A:B,2,FALSE)</f>
        <v>22/06/2020</v>
      </c>
      <c r="E8490" s="4">
        <f t="shared" si="33"/>
        <v>44004</v>
      </c>
    </row>
    <row r="8491" spans="3:5" ht="13" x14ac:dyDescent="0.15">
      <c r="C8491" s="1" t="str">
        <f ca="1">IFERROR(INDIRECT(ADDRESS(MATCH(A8491,'contribution par jour-semaine'!A:A,0),MATCH(B8491,'contribution par jour-semaine'!$1:$1,0),4,1,"contribution par jour-semaine")),"")</f>
        <v/>
      </c>
      <c r="D8491" s="4" t="str">
        <f>VLOOKUP(A8491,predictions!A:B,2,FALSE)</f>
        <v>22/06/2020</v>
      </c>
      <c r="E8491" s="4">
        <f t="shared" si="33"/>
        <v>44004</v>
      </c>
    </row>
    <row r="8492" spans="3:5" ht="13" x14ac:dyDescent="0.15">
      <c r="C8492" s="1" t="str">
        <f ca="1">IFERROR(INDIRECT(ADDRESS(MATCH(A8492,'contribution par jour-semaine'!A:A,0),MATCH(B8492,'contribution par jour-semaine'!$1:$1,0),4,1,"contribution par jour-semaine")),"")</f>
        <v/>
      </c>
      <c r="D8492" s="4" t="str">
        <f>VLOOKUP(A8492,predictions!A:B,2,FALSE)</f>
        <v>22/06/2020</v>
      </c>
      <c r="E8492" s="4">
        <f t="shared" si="33"/>
        <v>44004</v>
      </c>
    </row>
    <row r="8493" spans="3:5" ht="13" x14ac:dyDescent="0.15">
      <c r="C8493" s="1" t="str">
        <f ca="1">IFERROR(INDIRECT(ADDRESS(MATCH(A8493,'contribution par jour-semaine'!A:A,0),MATCH(B8493,'contribution par jour-semaine'!$1:$1,0),4,1,"contribution par jour-semaine")),"")</f>
        <v/>
      </c>
      <c r="D8493" s="4" t="str">
        <f>VLOOKUP(A8493,predictions!A:B,2,FALSE)</f>
        <v>22/06/2020</v>
      </c>
      <c r="E8493" s="4">
        <f t="shared" si="33"/>
        <v>44004</v>
      </c>
    </row>
    <row r="8494" spans="3:5" ht="13" x14ac:dyDescent="0.15">
      <c r="C8494" s="1" t="str">
        <f ca="1">IFERROR(INDIRECT(ADDRESS(MATCH(A8494,'contribution par jour-semaine'!A:A,0),MATCH(B8494,'contribution par jour-semaine'!$1:$1,0),4,1,"contribution par jour-semaine")),"")</f>
        <v/>
      </c>
      <c r="D8494" s="4" t="str">
        <f>VLOOKUP(A8494,predictions!A:B,2,FALSE)</f>
        <v>22/06/2020</v>
      </c>
      <c r="E8494" s="4">
        <f t="shared" si="33"/>
        <v>44004</v>
      </c>
    </row>
    <row r="8495" spans="3:5" ht="13" x14ac:dyDescent="0.15">
      <c r="C8495" s="1" t="str">
        <f ca="1">IFERROR(INDIRECT(ADDRESS(MATCH(A8495,'contribution par jour-semaine'!A:A,0),MATCH(B8495,'contribution par jour-semaine'!$1:$1,0),4,1,"contribution par jour-semaine")),"")</f>
        <v/>
      </c>
      <c r="D8495" s="4" t="str">
        <f>VLOOKUP(A8495,predictions!A:B,2,FALSE)</f>
        <v>22/06/2020</v>
      </c>
      <c r="E8495" s="4">
        <f t="shared" si="33"/>
        <v>44004</v>
      </c>
    </row>
    <row r="8496" spans="3:5" ht="13" x14ac:dyDescent="0.15">
      <c r="C8496" s="1" t="str">
        <f ca="1">IFERROR(INDIRECT(ADDRESS(MATCH(A8496,'contribution par jour-semaine'!A:A,0),MATCH(B8496,'contribution par jour-semaine'!$1:$1,0),4,1,"contribution par jour-semaine")),"")</f>
        <v/>
      </c>
      <c r="D8496" s="4" t="str">
        <f>VLOOKUP(A8496,predictions!A:B,2,FALSE)</f>
        <v>22/06/2020</v>
      </c>
      <c r="E8496" s="4">
        <f t="shared" si="33"/>
        <v>44004</v>
      </c>
    </row>
    <row r="8497" spans="3:5" ht="13" x14ac:dyDescent="0.15">
      <c r="C8497" s="1" t="str">
        <f ca="1">IFERROR(INDIRECT(ADDRESS(MATCH(A8497,'contribution par jour-semaine'!A:A,0),MATCH(B8497,'contribution par jour-semaine'!$1:$1,0),4,1,"contribution par jour-semaine")),"")</f>
        <v/>
      </c>
      <c r="D8497" s="4" t="str">
        <f>VLOOKUP(A8497,predictions!A:B,2,FALSE)</f>
        <v>22/06/2020</v>
      </c>
      <c r="E8497" s="4">
        <f t="shared" si="33"/>
        <v>44004</v>
      </c>
    </row>
    <row r="8498" spans="3:5" ht="13" x14ac:dyDescent="0.15">
      <c r="C8498" s="1" t="str">
        <f ca="1">IFERROR(INDIRECT(ADDRESS(MATCH(A8498,'contribution par jour-semaine'!A:A,0),MATCH(B8498,'contribution par jour-semaine'!$1:$1,0),4,1,"contribution par jour-semaine")),"")</f>
        <v/>
      </c>
      <c r="D8498" s="4" t="str">
        <f>VLOOKUP(A8498,predictions!A:B,2,FALSE)</f>
        <v>22/06/2020</v>
      </c>
      <c r="E8498" s="4">
        <f t="shared" si="33"/>
        <v>44004</v>
      </c>
    </row>
    <row r="8499" spans="3:5" ht="13" x14ac:dyDescent="0.15">
      <c r="C8499" s="1" t="str">
        <f ca="1">IFERROR(INDIRECT(ADDRESS(MATCH(A8499,'contribution par jour-semaine'!A:A,0),MATCH(B8499,'contribution par jour-semaine'!$1:$1,0),4,1,"contribution par jour-semaine")),"")</f>
        <v/>
      </c>
      <c r="D8499" s="4" t="str">
        <f>VLOOKUP(A8499,predictions!A:B,2,FALSE)</f>
        <v>22/06/2020</v>
      </c>
      <c r="E8499" s="4">
        <f t="shared" si="33"/>
        <v>44004</v>
      </c>
    </row>
    <row r="8500" spans="3:5" ht="13" x14ac:dyDescent="0.15">
      <c r="C8500" s="1" t="str">
        <f ca="1">IFERROR(INDIRECT(ADDRESS(MATCH(A8500,'contribution par jour-semaine'!A:A,0),MATCH(B8500,'contribution par jour-semaine'!$1:$1,0),4,1,"contribution par jour-semaine")),"")</f>
        <v/>
      </c>
      <c r="D8500" s="4" t="str">
        <f>VLOOKUP(A8500,predictions!A:B,2,FALSE)</f>
        <v>22/06/2020</v>
      </c>
      <c r="E8500" s="4">
        <f t="shared" si="33"/>
        <v>44004</v>
      </c>
    </row>
    <row r="8501" spans="3:5" ht="13" x14ac:dyDescent="0.15">
      <c r="C8501" s="1" t="str">
        <f ca="1">IFERROR(INDIRECT(ADDRESS(MATCH(A8501,'contribution par jour-semaine'!A:A,0),MATCH(B8501,'contribution par jour-semaine'!$1:$1,0),4,1,"contribution par jour-semaine")),"")</f>
        <v/>
      </c>
      <c r="D8501" s="4" t="str">
        <f>VLOOKUP(A8501,predictions!A:B,2,FALSE)</f>
        <v>22/06/2020</v>
      </c>
      <c r="E8501" s="4">
        <f t="shared" si="33"/>
        <v>44004</v>
      </c>
    </row>
    <row r="8502" spans="3:5" ht="13" x14ac:dyDescent="0.15">
      <c r="C8502" s="1" t="str">
        <f ca="1">IFERROR(INDIRECT(ADDRESS(MATCH(A8502,'contribution par jour-semaine'!A:A,0),MATCH(B8502,'contribution par jour-semaine'!$1:$1,0),4,1,"contribution par jour-semaine")),"")</f>
        <v/>
      </c>
      <c r="D8502" s="4" t="str">
        <f>VLOOKUP(A8502,predictions!A:B,2,FALSE)</f>
        <v>22/06/2020</v>
      </c>
      <c r="E8502" s="4">
        <f t="shared" si="33"/>
        <v>44004</v>
      </c>
    </row>
    <row r="8503" spans="3:5" ht="13" x14ac:dyDescent="0.15">
      <c r="C8503" s="1" t="str">
        <f ca="1">IFERROR(INDIRECT(ADDRESS(MATCH(A8503,'contribution par jour-semaine'!A:A,0),MATCH(B8503,'contribution par jour-semaine'!$1:$1,0),4,1,"contribution par jour-semaine")),"")</f>
        <v/>
      </c>
      <c r="D8503" s="4" t="str">
        <f>VLOOKUP(A8503,predictions!A:B,2,FALSE)</f>
        <v>22/06/2020</v>
      </c>
      <c r="E8503" s="4">
        <f t="shared" si="33"/>
        <v>44004</v>
      </c>
    </row>
    <row r="8504" spans="3:5" ht="13" x14ac:dyDescent="0.15">
      <c r="C8504" s="1" t="str">
        <f ca="1">IFERROR(INDIRECT(ADDRESS(MATCH(A8504,'contribution par jour-semaine'!A:A,0),MATCH(B8504,'contribution par jour-semaine'!$1:$1,0),4,1,"contribution par jour-semaine")),"")</f>
        <v/>
      </c>
      <c r="D8504" s="4" t="str">
        <f>VLOOKUP(A8504,predictions!A:B,2,FALSE)</f>
        <v>22/06/2020</v>
      </c>
      <c r="E8504" s="4">
        <f t="shared" si="33"/>
        <v>44004</v>
      </c>
    </row>
    <row r="8505" spans="3:5" ht="13" x14ac:dyDescent="0.15">
      <c r="C8505" s="1" t="str">
        <f ca="1">IFERROR(INDIRECT(ADDRESS(MATCH(A8505,'contribution par jour-semaine'!A:A,0),MATCH(B8505,'contribution par jour-semaine'!$1:$1,0),4,1,"contribution par jour-semaine")),"")</f>
        <v/>
      </c>
      <c r="D8505" s="4" t="str">
        <f>VLOOKUP(A8505,predictions!A:B,2,FALSE)</f>
        <v>22/06/2020</v>
      </c>
      <c r="E8505" s="4">
        <f t="shared" si="33"/>
        <v>44004</v>
      </c>
    </row>
    <row r="8506" spans="3:5" ht="13" x14ac:dyDescent="0.15">
      <c r="C8506" s="1" t="str">
        <f ca="1">IFERROR(INDIRECT(ADDRESS(MATCH(A8506,'contribution par jour-semaine'!A:A,0),MATCH(B8506,'contribution par jour-semaine'!$1:$1,0),4,1,"contribution par jour-semaine")),"")</f>
        <v/>
      </c>
      <c r="D8506" s="4" t="str">
        <f>VLOOKUP(A8506,predictions!A:B,2,FALSE)</f>
        <v>22/06/2020</v>
      </c>
      <c r="E8506" s="4">
        <f t="shared" si="33"/>
        <v>44004</v>
      </c>
    </row>
    <row r="8507" spans="3:5" ht="13" x14ac:dyDescent="0.15">
      <c r="C8507" s="1" t="str">
        <f ca="1">IFERROR(INDIRECT(ADDRESS(MATCH(A8507,'contribution par jour-semaine'!A:A,0),MATCH(B8507,'contribution par jour-semaine'!$1:$1,0),4,1,"contribution par jour-semaine")),"")</f>
        <v/>
      </c>
      <c r="D8507" s="4" t="str">
        <f>VLOOKUP(A8507,predictions!A:B,2,FALSE)</f>
        <v>22/06/2020</v>
      </c>
      <c r="E8507" s="4">
        <f t="shared" si="33"/>
        <v>44004</v>
      </c>
    </row>
    <row r="8508" spans="3:5" ht="13" x14ac:dyDescent="0.15">
      <c r="C8508" s="1" t="str">
        <f ca="1">IFERROR(INDIRECT(ADDRESS(MATCH(A8508,'contribution par jour-semaine'!A:A,0),MATCH(B8508,'contribution par jour-semaine'!$1:$1,0),4,1,"contribution par jour-semaine")),"")</f>
        <v/>
      </c>
      <c r="D8508" s="4" t="str">
        <f>VLOOKUP(A8508,predictions!A:B,2,FALSE)</f>
        <v>22/06/2020</v>
      </c>
      <c r="E8508" s="4">
        <f t="shared" si="33"/>
        <v>44004</v>
      </c>
    </row>
    <row r="8509" spans="3:5" ht="13" x14ac:dyDescent="0.15">
      <c r="C8509" s="1" t="str">
        <f ca="1">IFERROR(INDIRECT(ADDRESS(MATCH(A8509,'contribution par jour-semaine'!A:A,0),MATCH(B8509,'contribution par jour-semaine'!$1:$1,0),4,1,"contribution par jour-semaine")),"")</f>
        <v/>
      </c>
      <c r="D8509" s="4" t="str">
        <f>VLOOKUP(A8509,predictions!A:B,2,FALSE)</f>
        <v>22/06/2020</v>
      </c>
      <c r="E8509" s="4">
        <f t="shared" si="33"/>
        <v>44004</v>
      </c>
    </row>
    <row r="8510" spans="3:5" ht="13" x14ac:dyDescent="0.15">
      <c r="C8510" s="1" t="str">
        <f ca="1">IFERROR(INDIRECT(ADDRESS(MATCH(A8510,'contribution par jour-semaine'!A:A,0),MATCH(B8510,'contribution par jour-semaine'!$1:$1,0),4,1,"contribution par jour-semaine")),"")</f>
        <v/>
      </c>
      <c r="D8510" s="4" t="str">
        <f>VLOOKUP(A8510,predictions!A:B,2,FALSE)</f>
        <v>22/06/2020</v>
      </c>
      <c r="E8510" s="4">
        <f t="shared" si="33"/>
        <v>44004</v>
      </c>
    </row>
    <row r="8511" spans="3:5" ht="13" x14ac:dyDescent="0.15">
      <c r="C8511" s="1" t="str">
        <f ca="1">IFERROR(INDIRECT(ADDRESS(MATCH(A8511,'contribution par jour-semaine'!A:A,0),MATCH(B8511,'contribution par jour-semaine'!$1:$1,0),4,1,"contribution par jour-semaine")),"")</f>
        <v/>
      </c>
      <c r="D8511" s="4" t="str">
        <f>VLOOKUP(A8511,predictions!A:B,2,FALSE)</f>
        <v>22/06/2020</v>
      </c>
      <c r="E8511" s="4">
        <f t="shared" si="33"/>
        <v>44004</v>
      </c>
    </row>
    <row r="8512" spans="3:5" ht="13" x14ac:dyDescent="0.15">
      <c r="C8512" s="1" t="str">
        <f ca="1">IFERROR(INDIRECT(ADDRESS(MATCH(A8512,'contribution par jour-semaine'!A:A,0),MATCH(B8512,'contribution par jour-semaine'!$1:$1,0),4,1,"contribution par jour-semaine")),"")</f>
        <v/>
      </c>
      <c r="D8512" s="4" t="str">
        <f>VLOOKUP(A8512,predictions!A:B,2,FALSE)</f>
        <v>22/06/2020</v>
      </c>
      <c r="E8512" s="4">
        <f t="shared" si="33"/>
        <v>44004</v>
      </c>
    </row>
    <row r="8513" spans="3:5" ht="13" x14ac:dyDescent="0.15">
      <c r="C8513" s="1" t="str">
        <f ca="1">IFERROR(INDIRECT(ADDRESS(MATCH(A8513,'contribution par jour-semaine'!A:A,0),MATCH(B8513,'contribution par jour-semaine'!$1:$1,0),4,1,"contribution par jour-semaine")),"")</f>
        <v/>
      </c>
      <c r="D8513" s="4" t="str">
        <f>VLOOKUP(A8513,predictions!A:B,2,FALSE)</f>
        <v>22/06/2020</v>
      </c>
      <c r="E8513" s="4">
        <f t="shared" si="33"/>
        <v>44004</v>
      </c>
    </row>
    <row r="8514" spans="3:5" ht="13" x14ac:dyDescent="0.15">
      <c r="C8514" s="1" t="str">
        <f ca="1">IFERROR(INDIRECT(ADDRESS(MATCH(A8514,'contribution par jour-semaine'!A:A,0),MATCH(B8514,'contribution par jour-semaine'!$1:$1,0),4,1,"contribution par jour-semaine")),"")</f>
        <v/>
      </c>
      <c r="D8514" s="4" t="str">
        <f>VLOOKUP(A8514,predictions!A:B,2,FALSE)</f>
        <v>22/06/2020</v>
      </c>
      <c r="E8514" s="4">
        <f t="shared" si="33"/>
        <v>44004</v>
      </c>
    </row>
    <row r="8515" spans="3:5" ht="13" x14ac:dyDescent="0.15">
      <c r="C8515" s="1" t="str">
        <f ca="1">IFERROR(INDIRECT(ADDRESS(MATCH(A8515,'contribution par jour-semaine'!A:A,0),MATCH(B8515,'contribution par jour-semaine'!$1:$1,0),4,1,"contribution par jour-semaine")),"")</f>
        <v/>
      </c>
      <c r="D8515" s="4" t="str">
        <f>VLOOKUP(A8515,predictions!A:B,2,FALSE)</f>
        <v>22/06/2020</v>
      </c>
      <c r="E8515" s="4">
        <f t="shared" si="33"/>
        <v>44004</v>
      </c>
    </row>
    <row r="8516" spans="3:5" ht="13" x14ac:dyDescent="0.15">
      <c r="C8516" s="1" t="str">
        <f ca="1">IFERROR(INDIRECT(ADDRESS(MATCH(A8516,'contribution par jour-semaine'!A:A,0),MATCH(B8516,'contribution par jour-semaine'!$1:$1,0),4,1,"contribution par jour-semaine")),"")</f>
        <v/>
      </c>
      <c r="D8516" s="4" t="str">
        <f>VLOOKUP(A8516,predictions!A:B,2,FALSE)</f>
        <v>22/06/2020</v>
      </c>
      <c r="E8516" s="4">
        <f t="shared" si="33"/>
        <v>44004</v>
      </c>
    </row>
    <row r="8517" spans="3:5" ht="13" x14ac:dyDescent="0.15">
      <c r="C8517" s="1" t="str">
        <f ca="1">IFERROR(INDIRECT(ADDRESS(MATCH(A8517,'contribution par jour-semaine'!A:A,0),MATCH(B8517,'contribution par jour-semaine'!$1:$1,0),4,1,"contribution par jour-semaine")),"")</f>
        <v/>
      </c>
      <c r="D8517" s="4" t="str">
        <f>VLOOKUP(A8517,predictions!A:B,2,FALSE)</f>
        <v>22/06/2020</v>
      </c>
      <c r="E8517" s="4">
        <f t="shared" si="33"/>
        <v>44004</v>
      </c>
    </row>
    <row r="8518" spans="3:5" ht="13" x14ac:dyDescent="0.15">
      <c r="C8518" s="1" t="str">
        <f ca="1">IFERROR(INDIRECT(ADDRESS(MATCH(A8518,'contribution par jour-semaine'!A:A,0),MATCH(B8518,'contribution par jour-semaine'!$1:$1,0),4,1,"contribution par jour-semaine")),"")</f>
        <v/>
      </c>
      <c r="D8518" s="4" t="str">
        <f>VLOOKUP(A8518,predictions!A:B,2,FALSE)</f>
        <v>22/06/2020</v>
      </c>
      <c r="E8518" s="4">
        <f t="shared" si="33"/>
        <v>44004</v>
      </c>
    </row>
    <row r="8519" spans="3:5" ht="13" x14ac:dyDescent="0.15">
      <c r="C8519" s="1" t="str">
        <f ca="1">IFERROR(INDIRECT(ADDRESS(MATCH(A8519,'contribution par jour-semaine'!A:A,0),MATCH(B8519,'contribution par jour-semaine'!$1:$1,0),4,1,"contribution par jour-semaine")),"")</f>
        <v/>
      </c>
      <c r="D8519" s="4" t="str">
        <f>VLOOKUP(A8519,predictions!A:B,2,FALSE)</f>
        <v>22/06/2020</v>
      </c>
      <c r="E8519" s="4">
        <f t="shared" si="33"/>
        <v>44004</v>
      </c>
    </row>
    <row r="8520" spans="3:5" ht="13" x14ac:dyDescent="0.15">
      <c r="C8520" s="1" t="str">
        <f ca="1">IFERROR(INDIRECT(ADDRESS(MATCH(A8520,'contribution par jour-semaine'!A:A,0),MATCH(B8520,'contribution par jour-semaine'!$1:$1,0),4,1,"contribution par jour-semaine")),"")</f>
        <v/>
      </c>
      <c r="D8520" s="4" t="str">
        <f>VLOOKUP(A8520,predictions!A:B,2,FALSE)</f>
        <v>22/06/2020</v>
      </c>
      <c r="E8520" s="4">
        <f t="shared" si="33"/>
        <v>44004</v>
      </c>
    </row>
    <row r="8521" spans="3:5" ht="13" x14ac:dyDescent="0.15">
      <c r="C8521" s="1" t="str">
        <f ca="1">IFERROR(INDIRECT(ADDRESS(MATCH(A8521,'contribution par jour-semaine'!A:A,0),MATCH(B8521,'contribution par jour-semaine'!$1:$1,0),4,1,"contribution par jour-semaine")),"")</f>
        <v/>
      </c>
      <c r="D8521" s="4" t="str">
        <f>VLOOKUP(A8521,predictions!A:B,2,FALSE)</f>
        <v>22/06/2020</v>
      </c>
      <c r="E8521" s="4">
        <f t="shared" si="33"/>
        <v>44004</v>
      </c>
    </row>
    <row r="8522" spans="3:5" ht="13" x14ac:dyDescent="0.15">
      <c r="C8522" s="1" t="str">
        <f ca="1">IFERROR(INDIRECT(ADDRESS(MATCH(A8522,'contribution par jour-semaine'!A:A,0),MATCH(B8522,'contribution par jour-semaine'!$1:$1,0),4,1,"contribution par jour-semaine")),"")</f>
        <v/>
      </c>
      <c r="D8522" s="4" t="str">
        <f>VLOOKUP(A8522,predictions!A:B,2,FALSE)</f>
        <v>22/06/2020</v>
      </c>
      <c r="E8522" s="4">
        <f t="shared" si="33"/>
        <v>44004</v>
      </c>
    </row>
    <row r="8523" spans="3:5" ht="13" x14ac:dyDescent="0.15">
      <c r="C8523" s="1" t="str">
        <f ca="1">IFERROR(INDIRECT(ADDRESS(MATCH(A8523,'contribution par jour-semaine'!A:A,0),MATCH(B8523,'contribution par jour-semaine'!$1:$1,0),4,1,"contribution par jour-semaine")),"")</f>
        <v/>
      </c>
      <c r="D8523" s="4" t="str">
        <f>VLOOKUP(A8523,predictions!A:B,2,FALSE)</f>
        <v>22/06/2020</v>
      </c>
      <c r="E8523" s="4">
        <f t="shared" si="33"/>
        <v>44004</v>
      </c>
    </row>
    <row r="8524" spans="3:5" ht="13" x14ac:dyDescent="0.15">
      <c r="C8524" s="1" t="str">
        <f ca="1">IFERROR(INDIRECT(ADDRESS(MATCH(A8524,'contribution par jour-semaine'!A:A,0),MATCH(B8524,'contribution par jour-semaine'!$1:$1,0),4,1,"contribution par jour-semaine")),"")</f>
        <v/>
      </c>
      <c r="D8524" s="4" t="str">
        <f>VLOOKUP(A8524,predictions!A:B,2,FALSE)</f>
        <v>22/06/2020</v>
      </c>
      <c r="E8524" s="4">
        <f t="shared" si="33"/>
        <v>44004</v>
      </c>
    </row>
    <row r="8525" spans="3:5" ht="13" x14ac:dyDescent="0.15">
      <c r="C8525" s="1" t="str">
        <f ca="1">IFERROR(INDIRECT(ADDRESS(MATCH(A8525,'contribution par jour-semaine'!A:A,0),MATCH(B8525,'contribution par jour-semaine'!$1:$1,0),4,1,"contribution par jour-semaine")),"")</f>
        <v/>
      </c>
      <c r="D8525" s="4" t="str">
        <f>VLOOKUP(A8525,predictions!A:B,2,FALSE)</f>
        <v>22/06/2020</v>
      </c>
      <c r="E8525" s="4">
        <f t="shared" si="33"/>
        <v>44004</v>
      </c>
    </row>
    <row r="8526" spans="3:5" ht="13" x14ac:dyDescent="0.15">
      <c r="C8526" s="1" t="str">
        <f ca="1">IFERROR(INDIRECT(ADDRESS(MATCH(A8526,'contribution par jour-semaine'!A:A,0),MATCH(B8526,'contribution par jour-semaine'!$1:$1,0),4,1,"contribution par jour-semaine")),"")</f>
        <v/>
      </c>
      <c r="D8526" s="4" t="str">
        <f>VLOOKUP(A8526,predictions!A:B,2,FALSE)</f>
        <v>22/06/2020</v>
      </c>
      <c r="E8526" s="4">
        <f t="shared" si="33"/>
        <v>44004</v>
      </c>
    </row>
    <row r="8527" spans="3:5" ht="13" x14ac:dyDescent="0.15">
      <c r="C8527" s="1" t="str">
        <f ca="1">IFERROR(INDIRECT(ADDRESS(MATCH(A8527,'contribution par jour-semaine'!A:A,0),MATCH(B8527,'contribution par jour-semaine'!$1:$1,0),4,1,"contribution par jour-semaine")),"")</f>
        <v/>
      </c>
      <c r="D8527" s="4" t="str">
        <f>VLOOKUP(A8527,predictions!A:B,2,FALSE)</f>
        <v>22/06/2020</v>
      </c>
      <c r="E8527" s="4">
        <f t="shared" si="33"/>
        <v>44004</v>
      </c>
    </row>
    <row r="8528" spans="3:5" ht="13" x14ac:dyDescent="0.15">
      <c r="C8528" s="1" t="str">
        <f ca="1">IFERROR(INDIRECT(ADDRESS(MATCH(A8528,'contribution par jour-semaine'!A:A,0),MATCH(B8528,'contribution par jour-semaine'!$1:$1,0),4,1,"contribution par jour-semaine")),"")</f>
        <v/>
      </c>
      <c r="D8528" s="4" t="str">
        <f>VLOOKUP(A8528,predictions!A:B,2,FALSE)</f>
        <v>22/06/2020</v>
      </c>
      <c r="E8528" s="4">
        <f t="shared" si="33"/>
        <v>44004</v>
      </c>
    </row>
    <row r="8529" spans="3:5" ht="13" x14ac:dyDescent="0.15">
      <c r="C8529" s="1" t="str">
        <f ca="1">IFERROR(INDIRECT(ADDRESS(MATCH(A8529,'contribution par jour-semaine'!A:A,0),MATCH(B8529,'contribution par jour-semaine'!$1:$1,0),4,1,"contribution par jour-semaine")),"")</f>
        <v/>
      </c>
      <c r="D8529" s="4" t="str">
        <f>VLOOKUP(A8529,predictions!A:B,2,FALSE)</f>
        <v>22/06/2020</v>
      </c>
      <c r="E8529" s="4">
        <f t="shared" si="33"/>
        <v>44004</v>
      </c>
    </row>
    <row r="8530" spans="3:5" ht="13" x14ac:dyDescent="0.15">
      <c r="C8530" s="1" t="str">
        <f ca="1">IFERROR(INDIRECT(ADDRESS(MATCH(A8530,'contribution par jour-semaine'!A:A,0),MATCH(B8530,'contribution par jour-semaine'!$1:$1,0),4,1,"contribution par jour-semaine")),"")</f>
        <v/>
      </c>
      <c r="D8530" s="4" t="str">
        <f>VLOOKUP(A8530,predictions!A:B,2,FALSE)</f>
        <v>22/06/2020</v>
      </c>
      <c r="E8530" s="4">
        <f t="shared" si="33"/>
        <v>44004</v>
      </c>
    </row>
    <row r="8531" spans="3:5" ht="13" x14ac:dyDescent="0.15">
      <c r="C8531" s="1" t="str">
        <f ca="1">IFERROR(INDIRECT(ADDRESS(MATCH(A8531,'contribution par jour-semaine'!A:A,0),MATCH(B8531,'contribution par jour-semaine'!$1:$1,0),4,1,"contribution par jour-semaine")),"")</f>
        <v/>
      </c>
      <c r="D8531" s="4" t="str">
        <f>VLOOKUP(A8531,predictions!A:B,2,FALSE)</f>
        <v>22/06/2020</v>
      </c>
      <c r="E8531" s="4">
        <f t="shared" si="33"/>
        <v>44004</v>
      </c>
    </row>
    <row r="8532" spans="3:5" ht="13" x14ac:dyDescent="0.15">
      <c r="C8532" s="1" t="str">
        <f ca="1">IFERROR(INDIRECT(ADDRESS(MATCH(A8532,'contribution par jour-semaine'!A:A,0),MATCH(B8532,'contribution par jour-semaine'!$1:$1,0),4,1,"contribution par jour-semaine")),"")</f>
        <v/>
      </c>
      <c r="D8532" s="4" t="str">
        <f>VLOOKUP(A8532,predictions!A:B,2,FALSE)</f>
        <v>22/06/2020</v>
      </c>
      <c r="E8532" s="4">
        <f t="shared" si="33"/>
        <v>44004</v>
      </c>
    </row>
    <row r="8533" spans="3:5" ht="13" x14ac:dyDescent="0.15">
      <c r="C8533" s="1" t="str">
        <f ca="1">IFERROR(INDIRECT(ADDRESS(MATCH(A8533,'contribution par jour-semaine'!A:A,0),MATCH(B8533,'contribution par jour-semaine'!$1:$1,0),4,1,"contribution par jour-semaine")),"")</f>
        <v/>
      </c>
      <c r="D8533" s="4" t="str">
        <f>VLOOKUP(A8533,predictions!A:B,2,FALSE)</f>
        <v>22/06/2020</v>
      </c>
      <c r="E8533" s="4">
        <f t="shared" si="33"/>
        <v>44004</v>
      </c>
    </row>
    <row r="8534" spans="3:5" ht="13" x14ac:dyDescent="0.15">
      <c r="C8534" s="1" t="str">
        <f ca="1">IFERROR(INDIRECT(ADDRESS(MATCH(A8534,'contribution par jour-semaine'!A:A,0),MATCH(B8534,'contribution par jour-semaine'!$1:$1,0),4,1,"contribution par jour-semaine")),"")</f>
        <v/>
      </c>
      <c r="D8534" s="4" t="str">
        <f>VLOOKUP(A8534,predictions!A:B,2,FALSE)</f>
        <v>22/06/2020</v>
      </c>
      <c r="E8534" s="4">
        <f t="shared" si="33"/>
        <v>44004</v>
      </c>
    </row>
    <row r="8535" spans="3:5" ht="13" x14ac:dyDescent="0.15">
      <c r="C8535" s="1" t="str">
        <f ca="1">IFERROR(INDIRECT(ADDRESS(MATCH(A8535,'contribution par jour-semaine'!A:A,0),MATCH(B8535,'contribution par jour-semaine'!$1:$1,0),4,1,"contribution par jour-semaine")),"")</f>
        <v/>
      </c>
      <c r="D8535" s="4" t="str">
        <f>VLOOKUP(A8535,predictions!A:B,2,FALSE)</f>
        <v>22/06/2020</v>
      </c>
      <c r="E8535" s="4">
        <f t="shared" si="33"/>
        <v>44004</v>
      </c>
    </row>
    <row r="8536" spans="3:5" ht="13" x14ac:dyDescent="0.15">
      <c r="C8536" s="1" t="str">
        <f ca="1">IFERROR(INDIRECT(ADDRESS(MATCH(A8536,'contribution par jour-semaine'!A:A,0),MATCH(B8536,'contribution par jour-semaine'!$1:$1,0),4,1,"contribution par jour-semaine")),"")</f>
        <v/>
      </c>
      <c r="D8536" s="4" t="str">
        <f>VLOOKUP(A8536,predictions!A:B,2,FALSE)</f>
        <v>22/06/2020</v>
      </c>
      <c r="E8536" s="4">
        <f t="shared" si="33"/>
        <v>44004</v>
      </c>
    </row>
    <row r="8537" spans="3:5" ht="13" x14ac:dyDescent="0.15">
      <c r="C8537" s="1" t="str">
        <f ca="1">IFERROR(INDIRECT(ADDRESS(MATCH(A8537,'contribution par jour-semaine'!A:A,0),MATCH(B8537,'contribution par jour-semaine'!$1:$1,0),4,1,"contribution par jour-semaine")),"")</f>
        <v/>
      </c>
      <c r="D8537" s="4" t="str">
        <f>VLOOKUP(A8537,predictions!A:B,2,FALSE)</f>
        <v>22/06/2020</v>
      </c>
      <c r="E8537" s="4">
        <f t="shared" si="33"/>
        <v>44004</v>
      </c>
    </row>
    <row r="8538" spans="3:5" ht="13" x14ac:dyDescent="0.15">
      <c r="C8538" s="1" t="str">
        <f ca="1">IFERROR(INDIRECT(ADDRESS(MATCH(A8538,'contribution par jour-semaine'!A:A,0),MATCH(B8538,'contribution par jour-semaine'!$1:$1,0),4,1,"contribution par jour-semaine")),"")</f>
        <v/>
      </c>
      <c r="D8538" s="4" t="str">
        <f>VLOOKUP(A8538,predictions!A:B,2,FALSE)</f>
        <v>22/06/2020</v>
      </c>
      <c r="E8538" s="4">
        <f t="shared" si="33"/>
        <v>44004</v>
      </c>
    </row>
    <row r="8539" spans="3:5" ht="13" x14ac:dyDescent="0.15">
      <c r="C8539" s="1" t="str">
        <f ca="1">IFERROR(INDIRECT(ADDRESS(MATCH(A8539,'contribution par jour-semaine'!A:A,0),MATCH(B8539,'contribution par jour-semaine'!$1:$1,0),4,1,"contribution par jour-semaine")),"")</f>
        <v/>
      </c>
      <c r="D8539" s="4" t="str">
        <f>VLOOKUP(A8539,predictions!A:B,2,FALSE)</f>
        <v>22/06/2020</v>
      </c>
      <c r="E8539" s="4">
        <f t="shared" si="33"/>
        <v>44004</v>
      </c>
    </row>
    <row r="8540" spans="3:5" ht="13" x14ac:dyDescent="0.15">
      <c r="C8540" s="1" t="str">
        <f ca="1">IFERROR(INDIRECT(ADDRESS(MATCH(A8540,'contribution par jour-semaine'!A:A,0),MATCH(B8540,'contribution par jour-semaine'!$1:$1,0),4,1,"contribution par jour-semaine")),"")</f>
        <v/>
      </c>
      <c r="D8540" s="4" t="str">
        <f>VLOOKUP(A8540,predictions!A:B,2,FALSE)</f>
        <v>22/06/2020</v>
      </c>
      <c r="E8540" s="4">
        <f t="shared" si="33"/>
        <v>44004</v>
      </c>
    </row>
    <row r="8541" spans="3:5" ht="13" x14ac:dyDescent="0.15">
      <c r="C8541" s="1" t="str">
        <f ca="1">IFERROR(INDIRECT(ADDRESS(MATCH(A8541,'contribution par jour-semaine'!A:A,0),MATCH(B8541,'contribution par jour-semaine'!$1:$1,0),4,1,"contribution par jour-semaine")),"")</f>
        <v/>
      </c>
      <c r="D8541" s="4" t="str">
        <f>VLOOKUP(A8541,predictions!A:B,2,FALSE)</f>
        <v>22/06/2020</v>
      </c>
      <c r="E8541" s="4">
        <f t="shared" si="33"/>
        <v>44004</v>
      </c>
    </row>
    <row r="8542" spans="3:5" ht="13" x14ac:dyDescent="0.15">
      <c r="C8542" s="1" t="str">
        <f ca="1">IFERROR(INDIRECT(ADDRESS(MATCH(A8542,'contribution par jour-semaine'!A:A,0),MATCH(B8542,'contribution par jour-semaine'!$1:$1,0),4,1,"contribution par jour-semaine")),"")</f>
        <v/>
      </c>
      <c r="D8542" s="4" t="str">
        <f>VLOOKUP(A8542,predictions!A:B,2,FALSE)</f>
        <v>22/06/2020</v>
      </c>
      <c r="E8542" s="4">
        <f t="shared" si="33"/>
        <v>44004</v>
      </c>
    </row>
    <row r="8543" spans="3:5" ht="13" x14ac:dyDescent="0.15">
      <c r="C8543" s="1" t="str">
        <f ca="1">IFERROR(INDIRECT(ADDRESS(MATCH(A8543,'contribution par jour-semaine'!A:A,0),MATCH(B8543,'contribution par jour-semaine'!$1:$1,0),4,1,"contribution par jour-semaine")),"")</f>
        <v/>
      </c>
      <c r="D8543" s="4" t="str">
        <f>VLOOKUP(A8543,predictions!A:B,2,FALSE)</f>
        <v>22/06/2020</v>
      </c>
      <c r="E8543" s="4">
        <f t="shared" si="33"/>
        <v>44004</v>
      </c>
    </row>
    <row r="8544" spans="3:5" ht="13" x14ac:dyDescent="0.15">
      <c r="C8544" s="1" t="str">
        <f ca="1">IFERROR(INDIRECT(ADDRESS(MATCH(A8544,'contribution par jour-semaine'!A:A,0),MATCH(B8544,'contribution par jour-semaine'!$1:$1,0),4,1,"contribution par jour-semaine")),"")</f>
        <v/>
      </c>
      <c r="D8544" s="4" t="str">
        <f>VLOOKUP(A8544,predictions!A:B,2,FALSE)</f>
        <v>22/06/2020</v>
      </c>
      <c r="E8544" s="4">
        <f t="shared" si="33"/>
        <v>44004</v>
      </c>
    </row>
    <row r="8545" spans="3:5" ht="13" x14ac:dyDescent="0.15">
      <c r="C8545" s="1" t="str">
        <f ca="1">IFERROR(INDIRECT(ADDRESS(MATCH(A8545,'contribution par jour-semaine'!A:A,0),MATCH(B8545,'contribution par jour-semaine'!$1:$1,0),4,1,"contribution par jour-semaine")),"")</f>
        <v/>
      </c>
      <c r="D8545" s="4" t="str">
        <f>VLOOKUP(A8545,predictions!A:B,2,FALSE)</f>
        <v>22/06/2020</v>
      </c>
      <c r="E8545" s="4">
        <f t="shared" si="33"/>
        <v>44004</v>
      </c>
    </row>
    <row r="8546" spans="3:5" ht="13" x14ac:dyDescent="0.15">
      <c r="C8546" s="1" t="str">
        <f ca="1">IFERROR(INDIRECT(ADDRESS(MATCH(A8546,'contribution par jour-semaine'!A:A,0),MATCH(B8546,'contribution par jour-semaine'!$1:$1,0),4,1,"contribution par jour-semaine")),"")</f>
        <v/>
      </c>
      <c r="D8546" s="4" t="str">
        <f>VLOOKUP(A8546,predictions!A:B,2,FALSE)</f>
        <v>22/06/2020</v>
      </c>
      <c r="E8546" s="4">
        <f t="shared" si="33"/>
        <v>44004</v>
      </c>
    </row>
    <row r="8547" spans="3:5" ht="13" x14ac:dyDescent="0.15">
      <c r="C8547" s="1" t="str">
        <f ca="1">IFERROR(INDIRECT(ADDRESS(MATCH(A8547,'contribution par jour-semaine'!A:A,0),MATCH(B8547,'contribution par jour-semaine'!$1:$1,0),4,1,"contribution par jour-semaine")),"")</f>
        <v/>
      </c>
      <c r="D8547" s="4" t="str">
        <f>VLOOKUP(A8547,predictions!A:B,2,FALSE)</f>
        <v>22/06/2020</v>
      </c>
      <c r="E8547" s="4">
        <f t="shared" si="33"/>
        <v>44004</v>
      </c>
    </row>
    <row r="8548" spans="3:5" ht="13" x14ac:dyDescent="0.15">
      <c r="C8548" s="1" t="str">
        <f ca="1">IFERROR(INDIRECT(ADDRESS(MATCH(A8548,'contribution par jour-semaine'!A:A,0),MATCH(B8548,'contribution par jour-semaine'!$1:$1,0),4,1,"contribution par jour-semaine")),"")</f>
        <v/>
      </c>
      <c r="D8548" s="4" t="str">
        <f>VLOOKUP(A8548,predictions!A:B,2,FALSE)</f>
        <v>22/06/2020</v>
      </c>
      <c r="E8548" s="4">
        <f t="shared" si="33"/>
        <v>44004</v>
      </c>
    </row>
    <row r="8549" spans="3:5" ht="13" x14ac:dyDescent="0.15">
      <c r="C8549" s="1" t="str">
        <f ca="1">IFERROR(INDIRECT(ADDRESS(MATCH(A8549,'contribution par jour-semaine'!A:A,0),MATCH(B8549,'contribution par jour-semaine'!$1:$1,0),4,1,"contribution par jour-semaine")),"")</f>
        <v/>
      </c>
      <c r="D8549" s="4" t="str">
        <f>VLOOKUP(A8549,predictions!A:B,2,FALSE)</f>
        <v>22/06/2020</v>
      </c>
      <c r="E8549" s="4">
        <f t="shared" si="33"/>
        <v>44004</v>
      </c>
    </row>
    <row r="8550" spans="3:5" ht="13" x14ac:dyDescent="0.15">
      <c r="C8550" s="1" t="str">
        <f ca="1">IFERROR(INDIRECT(ADDRESS(MATCH(A8550,'contribution par jour-semaine'!A:A,0),MATCH(B8550,'contribution par jour-semaine'!$1:$1,0),4,1,"contribution par jour-semaine")),"")</f>
        <v/>
      </c>
      <c r="D8550" s="4" t="str">
        <f>VLOOKUP(A8550,predictions!A:B,2,FALSE)</f>
        <v>22/06/2020</v>
      </c>
      <c r="E8550" s="4">
        <f t="shared" si="33"/>
        <v>44004</v>
      </c>
    </row>
    <row r="8551" spans="3:5" ht="13" x14ac:dyDescent="0.15">
      <c r="C8551" s="1" t="str">
        <f ca="1">IFERROR(INDIRECT(ADDRESS(MATCH(A8551,'contribution par jour-semaine'!A:A,0),MATCH(B8551,'contribution par jour-semaine'!$1:$1,0),4,1,"contribution par jour-semaine")),"")</f>
        <v/>
      </c>
      <c r="D8551" s="4" t="str">
        <f>VLOOKUP(A8551,predictions!A:B,2,FALSE)</f>
        <v>22/06/2020</v>
      </c>
      <c r="E8551" s="4">
        <f t="shared" si="33"/>
        <v>44004</v>
      </c>
    </row>
    <row r="8552" spans="3:5" ht="13" x14ac:dyDescent="0.15">
      <c r="C8552" s="1" t="str">
        <f ca="1">IFERROR(INDIRECT(ADDRESS(MATCH(A8552,'contribution par jour-semaine'!A:A,0),MATCH(B8552,'contribution par jour-semaine'!$1:$1,0),4,1,"contribution par jour-semaine")),"")</f>
        <v/>
      </c>
      <c r="D8552" s="4" t="str">
        <f>VLOOKUP(A8552,predictions!A:B,2,FALSE)</f>
        <v>22/06/2020</v>
      </c>
      <c r="E8552" s="4">
        <f t="shared" si="33"/>
        <v>44004</v>
      </c>
    </row>
    <row r="8553" spans="3:5" ht="13" x14ac:dyDescent="0.15">
      <c r="C8553" s="1" t="str">
        <f ca="1">IFERROR(INDIRECT(ADDRESS(MATCH(A8553,'contribution par jour-semaine'!A:A,0),MATCH(B8553,'contribution par jour-semaine'!$1:$1,0),4,1,"contribution par jour-semaine")),"")</f>
        <v/>
      </c>
      <c r="D8553" s="4" t="str">
        <f>VLOOKUP(A8553,predictions!A:B,2,FALSE)</f>
        <v>22/06/2020</v>
      </c>
      <c r="E8553" s="4">
        <f t="shared" si="33"/>
        <v>44004</v>
      </c>
    </row>
    <row r="8554" spans="3:5" ht="13" x14ac:dyDescent="0.15">
      <c r="C8554" s="1" t="str">
        <f ca="1">IFERROR(INDIRECT(ADDRESS(MATCH(A8554,'contribution par jour-semaine'!A:A,0),MATCH(B8554,'contribution par jour-semaine'!$1:$1,0),4,1,"contribution par jour-semaine")),"")</f>
        <v/>
      </c>
      <c r="D8554" s="4" t="str">
        <f>VLOOKUP(A8554,predictions!A:B,2,FALSE)</f>
        <v>22/06/2020</v>
      </c>
      <c r="E8554" s="4">
        <f t="shared" si="33"/>
        <v>44004</v>
      </c>
    </row>
    <row r="8555" spans="3:5" ht="13" x14ac:dyDescent="0.15">
      <c r="C8555" s="1" t="str">
        <f ca="1">IFERROR(INDIRECT(ADDRESS(MATCH(A8555,'contribution par jour-semaine'!A:A,0),MATCH(B8555,'contribution par jour-semaine'!$1:$1,0),4,1,"contribution par jour-semaine")),"")</f>
        <v/>
      </c>
      <c r="D8555" s="4" t="str">
        <f>VLOOKUP(A8555,predictions!A:B,2,FALSE)</f>
        <v>22/06/2020</v>
      </c>
      <c r="E8555" s="4">
        <f t="shared" si="33"/>
        <v>44004</v>
      </c>
    </row>
    <row r="8556" spans="3:5" ht="13" x14ac:dyDescent="0.15">
      <c r="C8556" s="1" t="str">
        <f ca="1">IFERROR(INDIRECT(ADDRESS(MATCH(A8556,'contribution par jour-semaine'!A:A,0),MATCH(B8556,'contribution par jour-semaine'!$1:$1,0),4,1,"contribution par jour-semaine")),"")</f>
        <v/>
      </c>
      <c r="D8556" s="4" t="str">
        <f>VLOOKUP(A8556,predictions!A:B,2,FALSE)</f>
        <v>22/06/2020</v>
      </c>
      <c r="E8556" s="4">
        <f t="shared" si="33"/>
        <v>44004</v>
      </c>
    </row>
    <row r="8557" spans="3:5" ht="13" x14ac:dyDescent="0.15">
      <c r="C8557" s="1" t="str">
        <f ca="1">IFERROR(INDIRECT(ADDRESS(MATCH(A8557,'contribution par jour-semaine'!A:A,0),MATCH(B8557,'contribution par jour-semaine'!$1:$1,0),4,1,"contribution par jour-semaine")),"")</f>
        <v/>
      </c>
      <c r="D8557" s="4" t="str">
        <f>VLOOKUP(A8557,predictions!A:B,2,FALSE)</f>
        <v>22/06/2020</v>
      </c>
      <c r="E8557" s="4">
        <f t="shared" si="33"/>
        <v>44004</v>
      </c>
    </row>
    <row r="8558" spans="3:5" ht="13" x14ac:dyDescent="0.15">
      <c r="C8558" s="1" t="str">
        <f ca="1">IFERROR(INDIRECT(ADDRESS(MATCH(A8558,'contribution par jour-semaine'!A:A,0),MATCH(B8558,'contribution par jour-semaine'!$1:$1,0),4,1,"contribution par jour-semaine")),"")</f>
        <v/>
      </c>
      <c r="D8558" s="4" t="str">
        <f>VLOOKUP(A8558,predictions!A:B,2,FALSE)</f>
        <v>22/06/2020</v>
      </c>
      <c r="E8558" s="4">
        <f t="shared" si="33"/>
        <v>44004</v>
      </c>
    </row>
    <row r="8559" spans="3:5" ht="13" x14ac:dyDescent="0.15">
      <c r="C8559" s="1" t="str">
        <f ca="1">IFERROR(INDIRECT(ADDRESS(MATCH(A8559,'contribution par jour-semaine'!A:A,0),MATCH(B8559,'contribution par jour-semaine'!$1:$1,0),4,1,"contribution par jour-semaine")),"")</f>
        <v/>
      </c>
      <c r="D8559" s="4" t="str">
        <f>VLOOKUP(A8559,predictions!A:B,2,FALSE)</f>
        <v>22/06/2020</v>
      </c>
      <c r="E8559" s="4">
        <f t="shared" si="33"/>
        <v>44004</v>
      </c>
    </row>
    <row r="8560" spans="3:5" ht="13" x14ac:dyDescent="0.15">
      <c r="C8560" s="1" t="str">
        <f ca="1">IFERROR(INDIRECT(ADDRESS(MATCH(A8560,'contribution par jour-semaine'!A:A,0),MATCH(B8560,'contribution par jour-semaine'!$1:$1,0),4,1,"contribution par jour-semaine")),"")</f>
        <v/>
      </c>
      <c r="D8560" s="4" t="str">
        <f>VLOOKUP(A8560,predictions!A:B,2,FALSE)</f>
        <v>22/06/2020</v>
      </c>
      <c r="E8560" s="4">
        <f t="shared" si="33"/>
        <v>44004</v>
      </c>
    </row>
    <row r="8561" spans="3:5" ht="13" x14ac:dyDescent="0.15">
      <c r="C8561" s="1" t="str">
        <f ca="1">IFERROR(INDIRECT(ADDRESS(MATCH(A8561,'contribution par jour-semaine'!A:A,0),MATCH(B8561,'contribution par jour-semaine'!$1:$1,0),4,1,"contribution par jour-semaine")),"")</f>
        <v/>
      </c>
      <c r="D8561" s="4" t="str">
        <f>VLOOKUP(A8561,predictions!A:B,2,FALSE)</f>
        <v>22/06/2020</v>
      </c>
      <c r="E8561" s="4">
        <f t="shared" si="33"/>
        <v>44004</v>
      </c>
    </row>
    <row r="8562" spans="3:5" ht="13" x14ac:dyDescent="0.15">
      <c r="C8562" s="1" t="str">
        <f ca="1">IFERROR(INDIRECT(ADDRESS(MATCH(A8562,'contribution par jour-semaine'!A:A,0),MATCH(B8562,'contribution par jour-semaine'!$1:$1,0),4,1,"contribution par jour-semaine")),"")</f>
        <v/>
      </c>
      <c r="D8562" s="4" t="str">
        <f>VLOOKUP(A8562,predictions!A:B,2,FALSE)</f>
        <v>22/06/2020</v>
      </c>
      <c r="E8562" s="4">
        <f t="shared" si="33"/>
        <v>44004</v>
      </c>
    </row>
    <row r="8563" spans="3:5" ht="13" x14ac:dyDescent="0.15">
      <c r="C8563" s="1" t="str">
        <f ca="1">IFERROR(INDIRECT(ADDRESS(MATCH(A8563,'contribution par jour-semaine'!A:A,0),MATCH(B8563,'contribution par jour-semaine'!$1:$1,0),4,1,"contribution par jour-semaine")),"")</f>
        <v/>
      </c>
      <c r="D8563" s="4" t="str">
        <f>VLOOKUP(A8563,predictions!A:B,2,FALSE)</f>
        <v>22/06/2020</v>
      </c>
      <c r="E8563" s="4">
        <f t="shared" si="33"/>
        <v>44004</v>
      </c>
    </row>
    <row r="8564" spans="3:5" ht="13" x14ac:dyDescent="0.15">
      <c r="C8564" s="1" t="str">
        <f ca="1">IFERROR(INDIRECT(ADDRESS(MATCH(A8564,'contribution par jour-semaine'!A:A,0),MATCH(B8564,'contribution par jour-semaine'!$1:$1,0),4,1,"contribution par jour-semaine")),"")</f>
        <v/>
      </c>
      <c r="D8564" s="4" t="str">
        <f>VLOOKUP(A8564,predictions!A:B,2,FALSE)</f>
        <v>22/06/2020</v>
      </c>
      <c r="E8564" s="4">
        <f t="shared" si="33"/>
        <v>44004</v>
      </c>
    </row>
    <row r="8565" spans="3:5" ht="13" x14ac:dyDescent="0.15">
      <c r="C8565" s="1" t="str">
        <f ca="1">IFERROR(INDIRECT(ADDRESS(MATCH(A8565,'contribution par jour-semaine'!A:A,0),MATCH(B8565,'contribution par jour-semaine'!$1:$1,0),4,1,"contribution par jour-semaine")),"")</f>
        <v/>
      </c>
      <c r="D8565" s="4" t="str">
        <f>VLOOKUP(A8565,predictions!A:B,2,FALSE)</f>
        <v>22/06/2020</v>
      </c>
      <c r="E8565" s="4">
        <f t="shared" si="33"/>
        <v>44004</v>
      </c>
    </row>
    <row r="8566" spans="3:5" ht="13" x14ac:dyDescent="0.15">
      <c r="C8566" s="1" t="str">
        <f ca="1">IFERROR(INDIRECT(ADDRESS(MATCH(A8566,'contribution par jour-semaine'!A:A,0),MATCH(B8566,'contribution par jour-semaine'!$1:$1,0),4,1,"contribution par jour-semaine")),"")</f>
        <v/>
      </c>
      <c r="D8566" s="4" t="str">
        <f>VLOOKUP(A8566,predictions!A:B,2,FALSE)</f>
        <v>22/06/2020</v>
      </c>
      <c r="E8566" s="4">
        <f t="shared" si="33"/>
        <v>44004</v>
      </c>
    </row>
    <row r="8567" spans="3:5" ht="13" x14ac:dyDescent="0.15">
      <c r="C8567" s="1" t="str">
        <f ca="1">IFERROR(INDIRECT(ADDRESS(MATCH(A8567,'contribution par jour-semaine'!A:A,0),MATCH(B8567,'contribution par jour-semaine'!$1:$1,0),4,1,"contribution par jour-semaine")),"")</f>
        <v/>
      </c>
      <c r="D8567" s="4" t="str">
        <f>VLOOKUP(A8567,predictions!A:B,2,FALSE)</f>
        <v>22/06/2020</v>
      </c>
      <c r="E8567" s="4">
        <f t="shared" si="33"/>
        <v>44004</v>
      </c>
    </row>
    <row r="8568" spans="3:5" ht="13" x14ac:dyDescent="0.15">
      <c r="C8568" s="1" t="str">
        <f ca="1">IFERROR(INDIRECT(ADDRESS(MATCH(A8568,'contribution par jour-semaine'!A:A,0),MATCH(B8568,'contribution par jour-semaine'!$1:$1,0),4,1,"contribution par jour-semaine")),"")</f>
        <v/>
      </c>
      <c r="D8568" s="4" t="str">
        <f>VLOOKUP(A8568,predictions!A:B,2,FALSE)</f>
        <v>22/06/2020</v>
      </c>
      <c r="E8568" s="4">
        <f t="shared" si="33"/>
        <v>44004</v>
      </c>
    </row>
    <row r="8569" spans="3:5" ht="13" x14ac:dyDescent="0.15">
      <c r="C8569" s="1" t="str">
        <f ca="1">IFERROR(INDIRECT(ADDRESS(MATCH(A8569,'contribution par jour-semaine'!A:A,0),MATCH(B8569,'contribution par jour-semaine'!$1:$1,0),4,1,"contribution par jour-semaine")),"")</f>
        <v/>
      </c>
      <c r="D8569" s="4" t="str">
        <f>VLOOKUP(A8569,predictions!A:B,2,FALSE)</f>
        <v>22/06/2020</v>
      </c>
      <c r="E8569" s="4">
        <f t="shared" si="33"/>
        <v>44004</v>
      </c>
    </row>
    <row r="8570" spans="3:5" ht="13" x14ac:dyDescent="0.15">
      <c r="C8570" s="1" t="str">
        <f ca="1">IFERROR(INDIRECT(ADDRESS(MATCH(A8570,'contribution par jour-semaine'!A:A,0),MATCH(B8570,'contribution par jour-semaine'!$1:$1,0),4,1,"contribution par jour-semaine")),"")</f>
        <v/>
      </c>
      <c r="D8570" s="4" t="str">
        <f>VLOOKUP(A8570,predictions!A:B,2,FALSE)</f>
        <v>22/06/2020</v>
      </c>
      <c r="E8570" s="4">
        <f t="shared" si="33"/>
        <v>44004</v>
      </c>
    </row>
    <row r="8571" spans="3:5" ht="13" x14ac:dyDescent="0.15">
      <c r="C8571" s="1" t="str">
        <f ca="1">IFERROR(INDIRECT(ADDRESS(MATCH(A8571,'contribution par jour-semaine'!A:A,0),MATCH(B8571,'contribution par jour-semaine'!$1:$1,0),4,1,"contribution par jour-semaine")),"")</f>
        <v/>
      </c>
      <c r="D8571" s="4" t="str">
        <f>VLOOKUP(A8571,predictions!A:B,2,FALSE)</f>
        <v>22/06/2020</v>
      </c>
      <c r="E8571" s="4">
        <f t="shared" si="33"/>
        <v>44004</v>
      </c>
    </row>
    <row r="8572" spans="3:5" ht="13" x14ac:dyDescent="0.15">
      <c r="C8572" s="1" t="str">
        <f ca="1">IFERROR(INDIRECT(ADDRESS(MATCH(A8572,'contribution par jour-semaine'!A:A,0),MATCH(B8572,'contribution par jour-semaine'!$1:$1,0),4,1,"contribution par jour-semaine")),"")</f>
        <v/>
      </c>
      <c r="D8572" s="4" t="str">
        <f>VLOOKUP(A8572,predictions!A:B,2,FALSE)</f>
        <v>22/06/2020</v>
      </c>
      <c r="E8572" s="4">
        <f t="shared" si="33"/>
        <v>44004</v>
      </c>
    </row>
    <row r="8573" spans="3:5" ht="13" x14ac:dyDescent="0.15">
      <c r="C8573" s="1" t="str">
        <f ca="1">IFERROR(INDIRECT(ADDRESS(MATCH(A8573,'contribution par jour-semaine'!A:A,0),MATCH(B8573,'contribution par jour-semaine'!$1:$1,0),4,1,"contribution par jour-semaine")),"")</f>
        <v/>
      </c>
      <c r="D8573" s="4" t="str">
        <f>VLOOKUP(A8573,predictions!A:B,2,FALSE)</f>
        <v>22/06/2020</v>
      </c>
      <c r="E8573" s="4">
        <f t="shared" si="33"/>
        <v>44004</v>
      </c>
    </row>
    <row r="8574" spans="3:5" ht="13" x14ac:dyDescent="0.15">
      <c r="C8574" s="1" t="str">
        <f ca="1">IFERROR(INDIRECT(ADDRESS(MATCH(A8574,'contribution par jour-semaine'!A:A,0),MATCH(B8574,'contribution par jour-semaine'!$1:$1,0),4,1,"contribution par jour-semaine")),"")</f>
        <v/>
      </c>
      <c r="D8574" s="4" t="str">
        <f>VLOOKUP(A8574,predictions!A:B,2,FALSE)</f>
        <v>22/06/2020</v>
      </c>
      <c r="E8574" s="4">
        <f t="shared" si="33"/>
        <v>44004</v>
      </c>
    </row>
    <row r="8575" spans="3:5" ht="13" x14ac:dyDescent="0.15">
      <c r="C8575" s="1" t="str">
        <f ca="1">IFERROR(INDIRECT(ADDRESS(MATCH(A8575,'contribution par jour-semaine'!A:A,0),MATCH(B8575,'contribution par jour-semaine'!$1:$1,0),4,1,"contribution par jour-semaine")),"")</f>
        <v/>
      </c>
      <c r="D8575" s="4" t="str">
        <f>VLOOKUP(A8575,predictions!A:B,2,FALSE)</f>
        <v>22/06/2020</v>
      </c>
      <c r="E8575" s="4">
        <f t="shared" si="33"/>
        <v>44004</v>
      </c>
    </row>
    <row r="8576" spans="3:5" ht="13" x14ac:dyDescent="0.15">
      <c r="C8576" s="1" t="str">
        <f ca="1">IFERROR(INDIRECT(ADDRESS(MATCH(A8576,'contribution par jour-semaine'!A:A,0),MATCH(B8576,'contribution par jour-semaine'!$1:$1,0),4,1,"contribution par jour-semaine")),"")</f>
        <v/>
      </c>
      <c r="D8576" s="4" t="str">
        <f>VLOOKUP(A8576,predictions!A:B,2,FALSE)</f>
        <v>22/06/2020</v>
      </c>
      <c r="E8576" s="4">
        <f t="shared" si="33"/>
        <v>44004</v>
      </c>
    </row>
    <row r="8577" spans="3:5" ht="13" x14ac:dyDescent="0.15">
      <c r="C8577" s="1" t="str">
        <f ca="1">IFERROR(INDIRECT(ADDRESS(MATCH(A8577,'contribution par jour-semaine'!A:A,0),MATCH(B8577,'contribution par jour-semaine'!$1:$1,0),4,1,"contribution par jour-semaine")),"")</f>
        <v/>
      </c>
      <c r="D8577" s="4" t="str">
        <f>VLOOKUP(A8577,predictions!A:B,2,FALSE)</f>
        <v>22/06/2020</v>
      </c>
      <c r="E8577" s="4">
        <f t="shared" si="33"/>
        <v>44004</v>
      </c>
    </row>
    <row r="8578" spans="3:5" ht="13" x14ac:dyDescent="0.15">
      <c r="C8578" s="1" t="str">
        <f ca="1">IFERROR(INDIRECT(ADDRESS(MATCH(A8578,'contribution par jour-semaine'!A:A,0),MATCH(B8578,'contribution par jour-semaine'!$1:$1,0),4,1,"contribution par jour-semaine")),"")</f>
        <v/>
      </c>
      <c r="D8578" s="4" t="str">
        <f>VLOOKUP(A8578,predictions!A:B,2,FALSE)</f>
        <v>22/06/2020</v>
      </c>
      <c r="E8578" s="4">
        <f t="shared" si="33"/>
        <v>44004</v>
      </c>
    </row>
    <row r="8579" spans="3:5" ht="13" x14ac:dyDescent="0.15">
      <c r="C8579" s="1" t="str">
        <f ca="1">IFERROR(INDIRECT(ADDRESS(MATCH(A8579,'contribution par jour-semaine'!A:A,0),MATCH(B8579,'contribution par jour-semaine'!$1:$1,0),4,1,"contribution par jour-semaine")),"")</f>
        <v/>
      </c>
      <c r="D8579" s="4" t="str">
        <f>VLOOKUP(A8579,predictions!A:B,2,FALSE)</f>
        <v>22/06/2020</v>
      </c>
      <c r="E8579" s="4">
        <f t="shared" si="33"/>
        <v>44004</v>
      </c>
    </row>
    <row r="8580" spans="3:5" ht="13" x14ac:dyDescent="0.15">
      <c r="C8580" s="1" t="str">
        <f ca="1">IFERROR(INDIRECT(ADDRESS(MATCH(A8580,'contribution par jour-semaine'!A:A,0),MATCH(B8580,'contribution par jour-semaine'!$1:$1,0),4,1,"contribution par jour-semaine")),"")</f>
        <v/>
      </c>
      <c r="D8580" s="4" t="str">
        <f>VLOOKUP(A8580,predictions!A:B,2,FALSE)</f>
        <v>22/06/2020</v>
      </c>
      <c r="E8580" s="4">
        <f t="shared" si="33"/>
        <v>44004</v>
      </c>
    </row>
    <row r="8581" spans="3:5" ht="13" x14ac:dyDescent="0.15">
      <c r="C8581" s="1" t="str">
        <f ca="1">IFERROR(INDIRECT(ADDRESS(MATCH(A8581,'contribution par jour-semaine'!A:A,0),MATCH(B8581,'contribution par jour-semaine'!$1:$1,0),4,1,"contribution par jour-semaine")),"")</f>
        <v/>
      </c>
      <c r="D8581" s="4" t="str">
        <f>VLOOKUP(A8581,predictions!A:B,2,FALSE)</f>
        <v>22/06/2020</v>
      </c>
      <c r="E8581" s="4">
        <f t="shared" si="33"/>
        <v>44004</v>
      </c>
    </row>
    <row r="8582" spans="3:5" ht="13" x14ac:dyDescent="0.15">
      <c r="C8582" s="1" t="str">
        <f ca="1">IFERROR(INDIRECT(ADDRESS(MATCH(A8582,'contribution par jour-semaine'!A:A,0),MATCH(B8582,'contribution par jour-semaine'!$1:$1,0),4,1,"contribution par jour-semaine")),"")</f>
        <v/>
      </c>
      <c r="D8582" s="4" t="str">
        <f>VLOOKUP(A8582,predictions!A:B,2,FALSE)</f>
        <v>22/06/2020</v>
      </c>
      <c r="E8582" s="4">
        <f t="shared" si="33"/>
        <v>44004</v>
      </c>
    </row>
    <row r="8583" spans="3:5" ht="13" x14ac:dyDescent="0.15">
      <c r="C8583" s="1" t="str">
        <f ca="1">IFERROR(INDIRECT(ADDRESS(MATCH(A8583,'contribution par jour-semaine'!A:A,0),MATCH(B8583,'contribution par jour-semaine'!$1:$1,0),4,1,"contribution par jour-semaine")),"")</f>
        <v/>
      </c>
      <c r="D8583" s="4" t="str">
        <f>VLOOKUP(A8583,predictions!A:B,2,FALSE)</f>
        <v>22/06/2020</v>
      </c>
      <c r="E8583" s="4">
        <f t="shared" si="33"/>
        <v>44004</v>
      </c>
    </row>
    <row r="8584" spans="3:5" ht="13" x14ac:dyDescent="0.15">
      <c r="C8584" s="1" t="str">
        <f ca="1">IFERROR(INDIRECT(ADDRESS(MATCH(A8584,'contribution par jour-semaine'!A:A,0),MATCH(B8584,'contribution par jour-semaine'!$1:$1,0),4,1,"contribution par jour-semaine")),"")</f>
        <v/>
      </c>
      <c r="D8584" s="4" t="str">
        <f>VLOOKUP(A8584,predictions!A:B,2,FALSE)</f>
        <v>22/06/2020</v>
      </c>
      <c r="E8584" s="4">
        <f t="shared" si="33"/>
        <v>44004</v>
      </c>
    </row>
    <row r="8585" spans="3:5" ht="13" x14ac:dyDescent="0.15">
      <c r="C8585" s="1" t="str">
        <f ca="1">IFERROR(INDIRECT(ADDRESS(MATCH(A8585,'contribution par jour-semaine'!A:A,0),MATCH(B8585,'contribution par jour-semaine'!$1:$1,0),4,1,"contribution par jour-semaine")),"")</f>
        <v/>
      </c>
      <c r="D8585" s="4" t="str">
        <f>VLOOKUP(A8585,predictions!A:B,2,FALSE)</f>
        <v>22/06/2020</v>
      </c>
      <c r="E8585" s="4">
        <f t="shared" si="33"/>
        <v>44004</v>
      </c>
    </row>
    <row r="8586" spans="3:5" ht="13" x14ac:dyDescent="0.15">
      <c r="C8586" s="1" t="str">
        <f ca="1">IFERROR(INDIRECT(ADDRESS(MATCH(A8586,'contribution par jour-semaine'!A:A,0),MATCH(B8586,'contribution par jour-semaine'!$1:$1,0),4,1,"contribution par jour-semaine")),"")</f>
        <v/>
      </c>
      <c r="D8586" s="4" t="str">
        <f>VLOOKUP(A8586,predictions!A:B,2,FALSE)</f>
        <v>22/06/2020</v>
      </c>
      <c r="E8586" s="4">
        <f t="shared" si="33"/>
        <v>44004</v>
      </c>
    </row>
    <row r="8587" spans="3:5" ht="13" x14ac:dyDescent="0.15">
      <c r="C8587" s="1" t="str">
        <f ca="1">IFERROR(INDIRECT(ADDRESS(MATCH(A8587,'contribution par jour-semaine'!A:A,0),MATCH(B8587,'contribution par jour-semaine'!$1:$1,0),4,1,"contribution par jour-semaine")),"")</f>
        <v/>
      </c>
      <c r="D8587" s="4" t="str">
        <f>VLOOKUP(A8587,predictions!A:B,2,FALSE)</f>
        <v>22/06/2020</v>
      </c>
      <c r="E8587" s="4">
        <f t="shared" si="33"/>
        <v>44004</v>
      </c>
    </row>
    <row r="8588" spans="3:5" ht="13" x14ac:dyDescent="0.15">
      <c r="C8588" s="1" t="str">
        <f ca="1">IFERROR(INDIRECT(ADDRESS(MATCH(A8588,'contribution par jour-semaine'!A:A,0),MATCH(B8588,'contribution par jour-semaine'!$1:$1,0),4,1,"contribution par jour-semaine")),"")</f>
        <v/>
      </c>
      <c r="D8588" s="4" t="str">
        <f>VLOOKUP(A8588,predictions!A:B,2,FALSE)</f>
        <v>22/06/2020</v>
      </c>
      <c r="E8588" s="4">
        <f t="shared" si="33"/>
        <v>44004</v>
      </c>
    </row>
    <row r="8589" spans="3:5" ht="13" x14ac:dyDescent="0.15">
      <c r="C8589" s="1" t="str">
        <f ca="1">IFERROR(INDIRECT(ADDRESS(MATCH(A8589,'contribution par jour-semaine'!A:A,0),MATCH(B8589,'contribution par jour-semaine'!$1:$1,0),4,1,"contribution par jour-semaine")),"")</f>
        <v/>
      </c>
      <c r="D8589" s="4" t="str">
        <f>VLOOKUP(A8589,predictions!A:B,2,FALSE)</f>
        <v>22/06/2020</v>
      </c>
      <c r="E8589" s="4">
        <f t="shared" si="33"/>
        <v>44004</v>
      </c>
    </row>
    <row r="8590" spans="3:5" ht="13" x14ac:dyDescent="0.15">
      <c r="C8590" s="1" t="str">
        <f ca="1">IFERROR(INDIRECT(ADDRESS(MATCH(A8590,'contribution par jour-semaine'!A:A,0),MATCH(B8590,'contribution par jour-semaine'!$1:$1,0),4,1,"contribution par jour-semaine")),"")</f>
        <v/>
      </c>
      <c r="D8590" s="4" t="str">
        <f>VLOOKUP(A8590,predictions!A:B,2,FALSE)</f>
        <v>22/06/2020</v>
      </c>
      <c r="E8590" s="4">
        <f t="shared" si="33"/>
        <v>44004</v>
      </c>
    </row>
    <row r="8591" spans="3:5" ht="13" x14ac:dyDescent="0.15">
      <c r="C8591" s="1" t="str">
        <f ca="1">IFERROR(INDIRECT(ADDRESS(MATCH(A8591,'contribution par jour-semaine'!A:A,0),MATCH(B8591,'contribution par jour-semaine'!$1:$1,0),4,1,"contribution par jour-semaine")),"")</f>
        <v/>
      </c>
      <c r="D8591" s="4" t="str">
        <f>VLOOKUP(A8591,predictions!A:B,2,FALSE)</f>
        <v>22/06/2020</v>
      </c>
      <c r="E8591" s="4">
        <f t="shared" si="33"/>
        <v>44004</v>
      </c>
    </row>
    <row r="8592" spans="3:5" ht="13" x14ac:dyDescent="0.15">
      <c r="C8592" s="1" t="str">
        <f ca="1">IFERROR(INDIRECT(ADDRESS(MATCH(A8592,'contribution par jour-semaine'!A:A,0),MATCH(B8592,'contribution par jour-semaine'!$1:$1,0),4,1,"contribution par jour-semaine")),"")</f>
        <v/>
      </c>
      <c r="D8592" s="4" t="str">
        <f>VLOOKUP(A8592,predictions!A:B,2,FALSE)</f>
        <v>22/06/2020</v>
      </c>
      <c r="E8592" s="4">
        <f t="shared" si="33"/>
        <v>44004</v>
      </c>
    </row>
    <row r="8593" spans="3:5" ht="13" x14ac:dyDescent="0.15">
      <c r="C8593" s="1" t="str">
        <f ca="1">IFERROR(INDIRECT(ADDRESS(MATCH(A8593,'contribution par jour-semaine'!A:A,0),MATCH(B8593,'contribution par jour-semaine'!$1:$1,0),4,1,"contribution par jour-semaine")),"")</f>
        <v/>
      </c>
      <c r="D8593" s="4" t="str">
        <f>VLOOKUP(A8593,predictions!A:B,2,FALSE)</f>
        <v>22/06/2020</v>
      </c>
      <c r="E8593" s="4">
        <f t="shared" si="33"/>
        <v>44004</v>
      </c>
    </row>
    <row r="8594" spans="3:5" ht="13" x14ac:dyDescent="0.15">
      <c r="C8594" s="1" t="str">
        <f ca="1">IFERROR(INDIRECT(ADDRESS(MATCH(A8594,'contribution par jour-semaine'!A:A,0),MATCH(B8594,'contribution par jour-semaine'!$1:$1,0),4,1,"contribution par jour-semaine")),"")</f>
        <v/>
      </c>
      <c r="D8594" s="4" t="str">
        <f>VLOOKUP(A8594,predictions!A:B,2,FALSE)</f>
        <v>22/06/2020</v>
      </c>
      <c r="E8594" s="4">
        <f t="shared" si="33"/>
        <v>44004</v>
      </c>
    </row>
    <row r="8595" spans="3:5" ht="13" x14ac:dyDescent="0.15">
      <c r="C8595" s="1" t="str">
        <f ca="1">IFERROR(INDIRECT(ADDRESS(MATCH(A8595,'contribution par jour-semaine'!A:A,0),MATCH(B8595,'contribution par jour-semaine'!$1:$1,0),4,1,"contribution par jour-semaine")),"")</f>
        <v/>
      </c>
      <c r="D8595" s="4" t="str">
        <f>VLOOKUP(A8595,predictions!A:B,2,FALSE)</f>
        <v>22/06/2020</v>
      </c>
      <c r="E8595" s="4">
        <f t="shared" si="33"/>
        <v>44004</v>
      </c>
    </row>
    <row r="8596" spans="3:5" ht="13" x14ac:dyDescent="0.15">
      <c r="C8596" s="1" t="str">
        <f ca="1">IFERROR(INDIRECT(ADDRESS(MATCH(A8596,'contribution par jour-semaine'!A:A,0),MATCH(B8596,'contribution par jour-semaine'!$1:$1,0),4,1,"contribution par jour-semaine")),"")</f>
        <v/>
      </c>
      <c r="D8596" s="4" t="str">
        <f>VLOOKUP(A8596,predictions!A:B,2,FALSE)</f>
        <v>22/06/2020</v>
      </c>
      <c r="E8596" s="4">
        <f t="shared" si="33"/>
        <v>44004</v>
      </c>
    </row>
    <row r="8597" spans="3:5" ht="13" x14ac:dyDescent="0.15">
      <c r="C8597" s="1" t="str">
        <f ca="1">IFERROR(INDIRECT(ADDRESS(MATCH(A8597,'contribution par jour-semaine'!A:A,0),MATCH(B8597,'contribution par jour-semaine'!$1:$1,0),4,1,"contribution par jour-semaine")),"")</f>
        <v/>
      </c>
      <c r="D8597" s="4" t="str">
        <f>VLOOKUP(A8597,predictions!A:B,2,FALSE)</f>
        <v>22/06/2020</v>
      </c>
      <c r="E8597" s="4">
        <f t="shared" si="33"/>
        <v>44004</v>
      </c>
    </row>
    <row r="8598" spans="3:5" ht="13" x14ac:dyDescent="0.15">
      <c r="C8598" s="1" t="str">
        <f ca="1">IFERROR(INDIRECT(ADDRESS(MATCH(A8598,'contribution par jour-semaine'!A:A,0),MATCH(B8598,'contribution par jour-semaine'!$1:$1,0),4,1,"contribution par jour-semaine")),"")</f>
        <v/>
      </c>
      <c r="D8598" s="4" t="str">
        <f>VLOOKUP(A8598,predictions!A:B,2,FALSE)</f>
        <v>22/06/2020</v>
      </c>
      <c r="E8598" s="4">
        <f t="shared" si="33"/>
        <v>44004</v>
      </c>
    </row>
    <row r="8599" spans="3:5" ht="13" x14ac:dyDescent="0.15">
      <c r="C8599" s="1" t="str">
        <f ca="1">IFERROR(INDIRECT(ADDRESS(MATCH(A8599,'contribution par jour-semaine'!A:A,0),MATCH(B8599,'contribution par jour-semaine'!$1:$1,0),4,1,"contribution par jour-semaine")),"")</f>
        <v/>
      </c>
      <c r="D8599" s="4" t="str">
        <f>VLOOKUP(A8599,predictions!A:B,2,FALSE)</f>
        <v>22/06/2020</v>
      </c>
      <c r="E8599" s="4">
        <f t="shared" si="33"/>
        <v>44004</v>
      </c>
    </row>
    <row r="8600" spans="3:5" ht="13" x14ac:dyDescent="0.15">
      <c r="C8600" s="1" t="str">
        <f ca="1">IFERROR(INDIRECT(ADDRESS(MATCH(A8600,'contribution par jour-semaine'!A:A,0),MATCH(B8600,'contribution par jour-semaine'!$1:$1,0),4,1,"contribution par jour-semaine")),"")</f>
        <v/>
      </c>
      <c r="D8600" s="4" t="str">
        <f>VLOOKUP(A8600,predictions!A:B,2,FALSE)</f>
        <v>22/06/2020</v>
      </c>
      <c r="E8600" s="4">
        <f t="shared" si="33"/>
        <v>44004</v>
      </c>
    </row>
    <row r="8601" spans="3:5" ht="13" x14ac:dyDescent="0.15">
      <c r="C8601" s="1" t="str">
        <f ca="1">IFERROR(INDIRECT(ADDRESS(MATCH(A8601,'contribution par jour-semaine'!A:A,0),MATCH(B8601,'contribution par jour-semaine'!$1:$1,0),4,1,"contribution par jour-semaine")),"")</f>
        <v/>
      </c>
      <c r="D8601" s="4" t="str">
        <f>VLOOKUP(A8601,predictions!A:B,2,FALSE)</f>
        <v>22/06/2020</v>
      </c>
      <c r="E8601" s="4">
        <f t="shared" si="33"/>
        <v>44004</v>
      </c>
    </row>
    <row r="8602" spans="3:5" ht="13" x14ac:dyDescent="0.15">
      <c r="C8602" s="1" t="str">
        <f ca="1">IFERROR(INDIRECT(ADDRESS(MATCH(A8602,'contribution par jour-semaine'!A:A,0),MATCH(B8602,'contribution par jour-semaine'!$1:$1,0),4,1,"contribution par jour-semaine")),"")</f>
        <v/>
      </c>
      <c r="D8602" s="4" t="str">
        <f>VLOOKUP(A8602,predictions!A:B,2,FALSE)</f>
        <v>22/06/2020</v>
      </c>
      <c r="E8602" s="4">
        <f t="shared" si="33"/>
        <v>44004</v>
      </c>
    </row>
    <row r="8603" spans="3:5" ht="13" x14ac:dyDescent="0.15">
      <c r="C8603" s="1" t="str">
        <f ca="1">IFERROR(INDIRECT(ADDRESS(MATCH(A8603,'contribution par jour-semaine'!A:A,0),MATCH(B8603,'contribution par jour-semaine'!$1:$1,0),4,1,"contribution par jour-semaine")),"")</f>
        <v/>
      </c>
      <c r="D8603" s="4" t="str">
        <f>VLOOKUP(A8603,predictions!A:B,2,FALSE)</f>
        <v>22/06/2020</v>
      </c>
      <c r="E8603" s="4">
        <f t="shared" si="33"/>
        <v>44004</v>
      </c>
    </row>
    <row r="8604" spans="3:5" ht="13" x14ac:dyDescent="0.15">
      <c r="C8604" s="1" t="str">
        <f ca="1">IFERROR(INDIRECT(ADDRESS(MATCH(A8604,'contribution par jour-semaine'!A:A,0),MATCH(B8604,'contribution par jour-semaine'!$1:$1,0),4,1,"contribution par jour-semaine")),"")</f>
        <v/>
      </c>
      <c r="D8604" s="4" t="str">
        <f>VLOOKUP(A8604,predictions!A:B,2,FALSE)</f>
        <v>22/06/2020</v>
      </c>
      <c r="E8604" s="4">
        <f t="shared" si="33"/>
        <v>44004</v>
      </c>
    </row>
    <row r="8605" spans="3:5" ht="13" x14ac:dyDescent="0.15">
      <c r="C8605" s="1" t="str">
        <f ca="1">IFERROR(INDIRECT(ADDRESS(MATCH(A8605,'contribution par jour-semaine'!A:A,0),MATCH(B8605,'contribution par jour-semaine'!$1:$1,0),4,1,"contribution par jour-semaine")),"")</f>
        <v/>
      </c>
      <c r="D8605" s="4" t="str">
        <f>VLOOKUP(A8605,predictions!A:B,2,FALSE)</f>
        <v>22/06/2020</v>
      </c>
      <c r="E8605" s="4">
        <f t="shared" si="33"/>
        <v>44004</v>
      </c>
    </row>
    <row r="8606" spans="3:5" ht="13" x14ac:dyDescent="0.15">
      <c r="C8606" s="1" t="str">
        <f ca="1">IFERROR(INDIRECT(ADDRESS(MATCH(A8606,'contribution par jour-semaine'!A:A,0),MATCH(B8606,'contribution par jour-semaine'!$1:$1,0),4,1,"contribution par jour-semaine")),"")</f>
        <v/>
      </c>
      <c r="D8606" s="4" t="str">
        <f>VLOOKUP(A8606,predictions!A:B,2,FALSE)</f>
        <v>22/06/2020</v>
      </c>
      <c r="E8606" s="4">
        <f t="shared" si="33"/>
        <v>44004</v>
      </c>
    </row>
    <row r="8607" spans="3:5" ht="13" x14ac:dyDescent="0.15">
      <c r="C8607" s="1" t="str">
        <f ca="1">IFERROR(INDIRECT(ADDRESS(MATCH(A8607,'contribution par jour-semaine'!A:A,0),MATCH(B8607,'contribution par jour-semaine'!$1:$1,0),4,1,"contribution par jour-semaine")),"")</f>
        <v/>
      </c>
      <c r="D8607" s="4" t="str">
        <f>VLOOKUP(A8607,predictions!A:B,2,FALSE)</f>
        <v>22/06/2020</v>
      </c>
      <c r="E8607" s="4">
        <f t="shared" si="33"/>
        <v>44004</v>
      </c>
    </row>
    <row r="8608" spans="3:5" ht="13" x14ac:dyDescent="0.15">
      <c r="C8608" s="1" t="str">
        <f ca="1">IFERROR(INDIRECT(ADDRESS(MATCH(A8608,'contribution par jour-semaine'!A:A,0),MATCH(B8608,'contribution par jour-semaine'!$1:$1,0),4,1,"contribution par jour-semaine")),"")</f>
        <v/>
      </c>
      <c r="D8608" s="4" t="str">
        <f>VLOOKUP(A8608,predictions!A:B,2,FALSE)</f>
        <v>22/06/2020</v>
      </c>
      <c r="E8608" s="4">
        <f t="shared" si="33"/>
        <v>44004</v>
      </c>
    </row>
    <row r="8609" spans="3:5" ht="13" x14ac:dyDescent="0.15">
      <c r="C8609" s="1" t="str">
        <f ca="1">IFERROR(INDIRECT(ADDRESS(MATCH(A8609,'contribution par jour-semaine'!A:A,0),MATCH(B8609,'contribution par jour-semaine'!$1:$1,0),4,1,"contribution par jour-semaine")),"")</f>
        <v/>
      </c>
      <c r="D8609" s="4" t="str">
        <f>VLOOKUP(A8609,predictions!A:B,2,FALSE)</f>
        <v>22/06/2020</v>
      </c>
      <c r="E8609" s="4">
        <f t="shared" si="33"/>
        <v>44004</v>
      </c>
    </row>
    <row r="8610" spans="3:5" ht="13" x14ac:dyDescent="0.15">
      <c r="C8610" s="1" t="str">
        <f ca="1">IFERROR(INDIRECT(ADDRESS(MATCH(A8610,'contribution par jour-semaine'!A:A,0),MATCH(B8610,'contribution par jour-semaine'!$1:$1,0),4,1,"contribution par jour-semaine")),"")</f>
        <v/>
      </c>
      <c r="D8610" s="4" t="str">
        <f>VLOOKUP(A8610,predictions!A:B,2,FALSE)</f>
        <v>22/06/2020</v>
      </c>
      <c r="E8610" s="4">
        <f t="shared" si="33"/>
        <v>44004</v>
      </c>
    </row>
    <row r="8611" spans="3:5" ht="13" x14ac:dyDescent="0.15">
      <c r="C8611" s="1" t="str">
        <f ca="1">IFERROR(INDIRECT(ADDRESS(MATCH(A8611,'contribution par jour-semaine'!A:A,0),MATCH(B8611,'contribution par jour-semaine'!$1:$1,0),4,1,"contribution par jour-semaine")),"")</f>
        <v/>
      </c>
      <c r="D8611" s="4" t="str">
        <f>VLOOKUP(A8611,predictions!A:B,2,FALSE)</f>
        <v>22/06/2020</v>
      </c>
      <c r="E8611" s="4">
        <f t="shared" si="33"/>
        <v>44004</v>
      </c>
    </row>
    <row r="8612" spans="3:5" ht="13" x14ac:dyDescent="0.15">
      <c r="C8612" s="1" t="str">
        <f ca="1">IFERROR(INDIRECT(ADDRESS(MATCH(A8612,'contribution par jour-semaine'!A:A,0),MATCH(B8612,'contribution par jour-semaine'!$1:$1,0),4,1,"contribution par jour-semaine")),"")</f>
        <v/>
      </c>
      <c r="D8612" s="4" t="str">
        <f>VLOOKUP(A8612,predictions!A:B,2,FALSE)</f>
        <v>22/06/2020</v>
      </c>
      <c r="E8612" s="4">
        <f t="shared" si="33"/>
        <v>44004</v>
      </c>
    </row>
    <row r="8613" spans="3:5" ht="13" x14ac:dyDescent="0.15">
      <c r="C8613" s="1" t="str">
        <f ca="1">IFERROR(INDIRECT(ADDRESS(MATCH(A8613,'contribution par jour-semaine'!A:A,0),MATCH(B8613,'contribution par jour-semaine'!$1:$1,0),4,1,"contribution par jour-semaine")),"")</f>
        <v/>
      </c>
      <c r="D8613" s="4" t="str">
        <f>VLOOKUP(A8613,predictions!A:B,2,FALSE)</f>
        <v>22/06/2020</v>
      </c>
      <c r="E8613" s="4">
        <f t="shared" si="33"/>
        <v>44004</v>
      </c>
    </row>
    <row r="8614" spans="3:5" ht="13" x14ac:dyDescent="0.15">
      <c r="C8614" s="1" t="str">
        <f ca="1">IFERROR(INDIRECT(ADDRESS(MATCH(A8614,'contribution par jour-semaine'!A:A,0),MATCH(B8614,'contribution par jour-semaine'!$1:$1,0),4,1,"contribution par jour-semaine")),"")</f>
        <v/>
      </c>
      <c r="D8614" s="4" t="str">
        <f>VLOOKUP(A8614,predictions!A:B,2,FALSE)</f>
        <v>22/06/2020</v>
      </c>
      <c r="E8614" s="4">
        <f t="shared" si="33"/>
        <v>44004</v>
      </c>
    </row>
    <row r="8615" spans="3:5" ht="13" x14ac:dyDescent="0.15">
      <c r="C8615" s="1" t="str">
        <f ca="1">IFERROR(INDIRECT(ADDRESS(MATCH(A8615,'contribution par jour-semaine'!A:A,0),MATCH(B8615,'contribution par jour-semaine'!$1:$1,0),4,1,"contribution par jour-semaine")),"")</f>
        <v/>
      </c>
      <c r="D8615" s="4" t="str">
        <f>VLOOKUP(A8615,predictions!A:B,2,FALSE)</f>
        <v>22/06/2020</v>
      </c>
      <c r="E8615" s="4">
        <f t="shared" si="33"/>
        <v>44004</v>
      </c>
    </row>
    <row r="8616" spans="3:5" ht="13" x14ac:dyDescent="0.15">
      <c r="C8616" s="1" t="str">
        <f ca="1">IFERROR(INDIRECT(ADDRESS(MATCH(A8616,'contribution par jour-semaine'!A:A,0),MATCH(B8616,'contribution par jour-semaine'!$1:$1,0),4,1,"contribution par jour-semaine")),"")</f>
        <v/>
      </c>
      <c r="D8616" s="4" t="str">
        <f>VLOOKUP(A8616,predictions!A:B,2,FALSE)</f>
        <v>22/06/2020</v>
      </c>
      <c r="E8616" s="4">
        <f t="shared" si="33"/>
        <v>44004</v>
      </c>
    </row>
    <row r="8617" spans="3:5" ht="13" x14ac:dyDescent="0.15">
      <c r="C8617" s="1" t="str">
        <f ca="1">IFERROR(INDIRECT(ADDRESS(MATCH(A8617,'contribution par jour-semaine'!A:A,0),MATCH(B8617,'contribution par jour-semaine'!$1:$1,0),4,1,"contribution par jour-semaine")),"")</f>
        <v/>
      </c>
      <c r="D8617" s="4" t="str">
        <f>VLOOKUP(A8617,predictions!A:B,2,FALSE)</f>
        <v>22/06/2020</v>
      </c>
      <c r="E8617" s="4">
        <f t="shared" si="33"/>
        <v>44004</v>
      </c>
    </row>
    <row r="8618" spans="3:5" ht="13" x14ac:dyDescent="0.15">
      <c r="C8618" s="1" t="str">
        <f ca="1">IFERROR(INDIRECT(ADDRESS(MATCH(A8618,'contribution par jour-semaine'!A:A,0),MATCH(B8618,'contribution par jour-semaine'!$1:$1,0),4,1,"contribution par jour-semaine")),"")</f>
        <v/>
      </c>
      <c r="D8618" s="4" t="str">
        <f>VLOOKUP(A8618,predictions!A:B,2,FALSE)</f>
        <v>22/06/2020</v>
      </c>
      <c r="E8618" s="4">
        <f t="shared" si="33"/>
        <v>44004</v>
      </c>
    </row>
    <row r="8619" spans="3:5" ht="13" x14ac:dyDescent="0.15">
      <c r="C8619" s="1" t="str">
        <f ca="1">IFERROR(INDIRECT(ADDRESS(MATCH(A8619,'contribution par jour-semaine'!A:A,0),MATCH(B8619,'contribution par jour-semaine'!$1:$1,0),4,1,"contribution par jour-semaine")),"")</f>
        <v/>
      </c>
      <c r="D8619" s="4" t="str">
        <f>VLOOKUP(A8619,predictions!A:B,2,FALSE)</f>
        <v>22/06/2020</v>
      </c>
      <c r="E8619" s="4">
        <f t="shared" si="33"/>
        <v>44004</v>
      </c>
    </row>
    <row r="8620" spans="3:5" ht="13" x14ac:dyDescent="0.15">
      <c r="C8620" s="1" t="str">
        <f ca="1">IFERROR(INDIRECT(ADDRESS(MATCH(A8620,'contribution par jour-semaine'!A:A,0),MATCH(B8620,'contribution par jour-semaine'!$1:$1,0),4,1,"contribution par jour-semaine")),"")</f>
        <v/>
      </c>
      <c r="D8620" s="4" t="str">
        <f>VLOOKUP(A8620,predictions!A:B,2,FALSE)</f>
        <v>22/06/2020</v>
      </c>
      <c r="E8620" s="4">
        <f t="shared" si="33"/>
        <v>44004</v>
      </c>
    </row>
    <row r="8621" spans="3:5" ht="13" x14ac:dyDescent="0.15">
      <c r="C8621" s="1" t="str">
        <f ca="1">IFERROR(INDIRECT(ADDRESS(MATCH(A8621,'contribution par jour-semaine'!A:A,0),MATCH(B8621,'contribution par jour-semaine'!$1:$1,0),4,1,"contribution par jour-semaine")),"")</f>
        <v/>
      </c>
      <c r="D8621" s="4" t="str">
        <f>VLOOKUP(A8621,predictions!A:B,2,FALSE)</f>
        <v>22/06/2020</v>
      </c>
      <c r="E8621" s="4">
        <f t="shared" si="33"/>
        <v>44004</v>
      </c>
    </row>
    <row r="8622" spans="3:5" ht="13" x14ac:dyDescent="0.15">
      <c r="C8622" s="1" t="str">
        <f ca="1">IFERROR(INDIRECT(ADDRESS(MATCH(A8622,'contribution par jour-semaine'!A:A,0),MATCH(B8622,'contribution par jour-semaine'!$1:$1,0),4,1,"contribution par jour-semaine")),"")</f>
        <v/>
      </c>
      <c r="D8622" s="4" t="str">
        <f>VLOOKUP(A8622,predictions!A:B,2,FALSE)</f>
        <v>22/06/2020</v>
      </c>
      <c r="E8622" s="4">
        <f t="shared" si="33"/>
        <v>44004</v>
      </c>
    </row>
    <row r="8623" spans="3:5" ht="13" x14ac:dyDescent="0.15">
      <c r="C8623" s="1" t="str">
        <f ca="1">IFERROR(INDIRECT(ADDRESS(MATCH(A8623,'contribution par jour-semaine'!A:A,0),MATCH(B8623,'contribution par jour-semaine'!$1:$1,0),4,1,"contribution par jour-semaine")),"")</f>
        <v/>
      </c>
      <c r="D8623" s="4" t="str">
        <f>VLOOKUP(A8623,predictions!A:B,2,FALSE)</f>
        <v>22/06/2020</v>
      </c>
      <c r="E8623" s="4">
        <f t="shared" si="33"/>
        <v>44004</v>
      </c>
    </row>
    <row r="8624" spans="3:5" ht="13" x14ac:dyDescent="0.15">
      <c r="C8624" s="1" t="str">
        <f ca="1">IFERROR(INDIRECT(ADDRESS(MATCH(A8624,'contribution par jour-semaine'!A:A,0),MATCH(B8624,'contribution par jour-semaine'!$1:$1,0),4,1,"contribution par jour-semaine")),"")</f>
        <v/>
      </c>
      <c r="D8624" s="4" t="str">
        <f>VLOOKUP(A8624,predictions!A:B,2,FALSE)</f>
        <v>22/06/2020</v>
      </c>
      <c r="E8624" s="4">
        <f t="shared" si="33"/>
        <v>44004</v>
      </c>
    </row>
    <row r="8625" spans="3:5" ht="13" x14ac:dyDescent="0.15">
      <c r="C8625" s="1" t="str">
        <f ca="1">IFERROR(INDIRECT(ADDRESS(MATCH(A8625,'contribution par jour-semaine'!A:A,0),MATCH(B8625,'contribution par jour-semaine'!$1:$1,0),4,1,"contribution par jour-semaine")),"")</f>
        <v/>
      </c>
      <c r="D8625" s="4" t="str">
        <f>VLOOKUP(A8625,predictions!A:B,2,FALSE)</f>
        <v>22/06/2020</v>
      </c>
      <c r="E8625" s="4">
        <f t="shared" si="33"/>
        <v>44004</v>
      </c>
    </row>
    <row r="8626" spans="3:5" ht="13" x14ac:dyDescent="0.15">
      <c r="C8626" s="1" t="str">
        <f ca="1">IFERROR(INDIRECT(ADDRESS(MATCH(A8626,'contribution par jour-semaine'!A:A,0),MATCH(B8626,'contribution par jour-semaine'!$1:$1,0),4,1,"contribution par jour-semaine")),"")</f>
        <v/>
      </c>
      <c r="D8626" s="4" t="str">
        <f>VLOOKUP(A8626,predictions!A:B,2,FALSE)</f>
        <v>22/06/2020</v>
      </c>
      <c r="E8626" s="4">
        <f t="shared" si="33"/>
        <v>44004</v>
      </c>
    </row>
    <row r="8627" spans="3:5" ht="13" x14ac:dyDescent="0.15">
      <c r="C8627" s="1" t="str">
        <f ca="1">IFERROR(INDIRECT(ADDRESS(MATCH(A8627,'contribution par jour-semaine'!A:A,0),MATCH(B8627,'contribution par jour-semaine'!$1:$1,0),4,1,"contribution par jour-semaine")),"")</f>
        <v/>
      </c>
      <c r="D8627" s="4" t="str">
        <f>VLOOKUP(A8627,predictions!A:B,2,FALSE)</f>
        <v>22/06/2020</v>
      </c>
      <c r="E8627" s="4">
        <f t="shared" si="33"/>
        <v>44004</v>
      </c>
    </row>
    <row r="8628" spans="3:5" ht="13" x14ac:dyDescent="0.15">
      <c r="C8628" s="1" t="str">
        <f ca="1">IFERROR(INDIRECT(ADDRESS(MATCH(A8628,'contribution par jour-semaine'!A:A,0),MATCH(B8628,'contribution par jour-semaine'!$1:$1,0),4,1,"contribution par jour-semaine")),"")</f>
        <v/>
      </c>
      <c r="D8628" s="4" t="str">
        <f>VLOOKUP(A8628,predictions!A:B,2,FALSE)</f>
        <v>22/06/2020</v>
      </c>
      <c r="E8628" s="4">
        <f t="shared" si="33"/>
        <v>44004</v>
      </c>
    </row>
    <row r="8629" spans="3:5" ht="13" x14ac:dyDescent="0.15">
      <c r="C8629" s="1" t="str">
        <f ca="1">IFERROR(INDIRECT(ADDRESS(MATCH(A8629,'contribution par jour-semaine'!A:A,0),MATCH(B8629,'contribution par jour-semaine'!$1:$1,0),4,1,"contribution par jour-semaine")),"")</f>
        <v/>
      </c>
      <c r="D8629" s="4" t="str">
        <f>VLOOKUP(A8629,predictions!A:B,2,FALSE)</f>
        <v>22/06/2020</v>
      </c>
      <c r="E8629" s="4">
        <f t="shared" si="33"/>
        <v>44004</v>
      </c>
    </row>
    <row r="8630" spans="3:5" ht="13" x14ac:dyDescent="0.15">
      <c r="C8630" s="1" t="str">
        <f ca="1">IFERROR(INDIRECT(ADDRESS(MATCH(A8630,'contribution par jour-semaine'!A:A,0),MATCH(B8630,'contribution par jour-semaine'!$1:$1,0),4,1,"contribution par jour-semaine")),"")</f>
        <v/>
      </c>
      <c r="D8630" s="4" t="str">
        <f>VLOOKUP(A8630,predictions!A:B,2,FALSE)</f>
        <v>22/06/2020</v>
      </c>
      <c r="E8630" s="4">
        <f t="shared" si="33"/>
        <v>44004</v>
      </c>
    </row>
    <row r="8631" spans="3:5" ht="13" x14ac:dyDescent="0.15">
      <c r="C8631" s="1" t="str">
        <f ca="1">IFERROR(INDIRECT(ADDRESS(MATCH(A8631,'contribution par jour-semaine'!A:A,0),MATCH(B8631,'contribution par jour-semaine'!$1:$1,0),4,1,"contribution par jour-semaine")),"")</f>
        <v/>
      </c>
      <c r="D8631" s="4" t="str">
        <f>VLOOKUP(A8631,predictions!A:B,2,FALSE)</f>
        <v>22/06/2020</v>
      </c>
      <c r="E8631" s="4">
        <f t="shared" si="33"/>
        <v>44004</v>
      </c>
    </row>
    <row r="8632" spans="3:5" ht="13" x14ac:dyDescent="0.15">
      <c r="C8632" s="1" t="str">
        <f ca="1">IFERROR(INDIRECT(ADDRESS(MATCH(A8632,'contribution par jour-semaine'!A:A,0),MATCH(B8632,'contribution par jour-semaine'!$1:$1,0),4,1,"contribution par jour-semaine")),"")</f>
        <v/>
      </c>
      <c r="D8632" s="4" t="str">
        <f>VLOOKUP(A8632,predictions!A:B,2,FALSE)</f>
        <v>22/06/2020</v>
      </c>
      <c r="E8632" s="4">
        <f t="shared" si="33"/>
        <v>44004</v>
      </c>
    </row>
    <row r="8633" spans="3:5" ht="13" x14ac:dyDescent="0.15">
      <c r="C8633" s="1" t="str">
        <f ca="1">IFERROR(INDIRECT(ADDRESS(MATCH(A8633,'contribution par jour-semaine'!A:A,0),MATCH(B8633,'contribution par jour-semaine'!$1:$1,0),4,1,"contribution par jour-semaine")),"")</f>
        <v/>
      </c>
      <c r="D8633" s="4" t="str">
        <f>VLOOKUP(A8633,predictions!A:B,2,FALSE)</f>
        <v>22/06/2020</v>
      </c>
      <c r="E8633" s="4">
        <f t="shared" si="33"/>
        <v>44004</v>
      </c>
    </row>
    <row r="8634" spans="3:5" ht="13" x14ac:dyDescent="0.15">
      <c r="C8634" s="1" t="str">
        <f ca="1">IFERROR(INDIRECT(ADDRESS(MATCH(A8634,'contribution par jour-semaine'!A:A,0),MATCH(B8634,'contribution par jour-semaine'!$1:$1,0),4,1,"contribution par jour-semaine")),"")</f>
        <v/>
      </c>
      <c r="D8634" s="4" t="str">
        <f>VLOOKUP(A8634,predictions!A:B,2,FALSE)</f>
        <v>22/06/2020</v>
      </c>
      <c r="E8634" s="4">
        <f t="shared" si="33"/>
        <v>44004</v>
      </c>
    </row>
    <row r="8635" spans="3:5" ht="13" x14ac:dyDescent="0.15">
      <c r="C8635" s="1" t="str">
        <f ca="1">IFERROR(INDIRECT(ADDRESS(MATCH(A8635,'contribution par jour-semaine'!A:A,0),MATCH(B8635,'contribution par jour-semaine'!$1:$1,0),4,1,"contribution par jour-semaine")),"")</f>
        <v/>
      </c>
      <c r="D8635" s="4" t="str">
        <f>VLOOKUP(A8635,predictions!A:B,2,FALSE)</f>
        <v>22/06/2020</v>
      </c>
      <c r="E8635" s="4">
        <f t="shared" si="33"/>
        <v>44004</v>
      </c>
    </row>
    <row r="8636" spans="3:5" ht="13" x14ac:dyDescent="0.15">
      <c r="C8636" s="1" t="str">
        <f ca="1">IFERROR(INDIRECT(ADDRESS(MATCH(A8636,'contribution par jour-semaine'!A:A,0),MATCH(B8636,'contribution par jour-semaine'!$1:$1,0),4,1,"contribution par jour-semaine")),"")</f>
        <v/>
      </c>
      <c r="D8636" s="4" t="str">
        <f>VLOOKUP(A8636,predictions!A:B,2,FALSE)</f>
        <v>22/06/2020</v>
      </c>
      <c r="E8636" s="4">
        <f t="shared" si="33"/>
        <v>44004</v>
      </c>
    </row>
    <row r="8637" spans="3:5" ht="13" x14ac:dyDescent="0.15">
      <c r="C8637" s="1" t="str">
        <f ca="1">IFERROR(INDIRECT(ADDRESS(MATCH(A8637,'contribution par jour-semaine'!A:A,0),MATCH(B8637,'contribution par jour-semaine'!$1:$1,0),4,1,"contribution par jour-semaine")),"")</f>
        <v/>
      </c>
      <c r="D8637" s="4" t="str">
        <f>VLOOKUP(A8637,predictions!A:B,2,FALSE)</f>
        <v>22/06/2020</v>
      </c>
      <c r="E8637" s="4">
        <f t="shared" si="33"/>
        <v>44004</v>
      </c>
    </row>
    <row r="8638" spans="3:5" ht="13" x14ac:dyDescent="0.15">
      <c r="C8638" s="1" t="str">
        <f ca="1">IFERROR(INDIRECT(ADDRESS(MATCH(A8638,'contribution par jour-semaine'!A:A,0),MATCH(B8638,'contribution par jour-semaine'!$1:$1,0),4,1,"contribution par jour-semaine")),"")</f>
        <v/>
      </c>
      <c r="D8638" s="4" t="str">
        <f>VLOOKUP(A8638,predictions!A:B,2,FALSE)</f>
        <v>22/06/2020</v>
      </c>
      <c r="E8638" s="4">
        <f t="shared" si="33"/>
        <v>44004</v>
      </c>
    </row>
    <row r="8639" spans="3:5" ht="13" x14ac:dyDescent="0.15">
      <c r="C8639" s="1" t="str">
        <f ca="1">IFERROR(INDIRECT(ADDRESS(MATCH(A8639,'contribution par jour-semaine'!A:A,0),MATCH(B8639,'contribution par jour-semaine'!$1:$1,0),4,1,"contribution par jour-semaine")),"")</f>
        <v/>
      </c>
      <c r="D8639" s="4" t="str">
        <f>VLOOKUP(A8639,predictions!A:B,2,FALSE)</f>
        <v>22/06/2020</v>
      </c>
      <c r="E8639" s="4">
        <f t="shared" si="33"/>
        <v>44004</v>
      </c>
    </row>
    <row r="8640" spans="3:5" ht="13" x14ac:dyDescent="0.15">
      <c r="C8640" s="1" t="str">
        <f ca="1">IFERROR(INDIRECT(ADDRESS(MATCH(A8640,'contribution par jour-semaine'!A:A,0),MATCH(B8640,'contribution par jour-semaine'!$1:$1,0),4,1,"contribution par jour-semaine")),"")</f>
        <v/>
      </c>
      <c r="D8640" s="4" t="str">
        <f>VLOOKUP(A8640,predictions!A:B,2,FALSE)</f>
        <v>22/06/2020</v>
      </c>
      <c r="E8640" s="4">
        <f t="shared" si="33"/>
        <v>44004</v>
      </c>
    </row>
    <row r="8641" spans="3:5" ht="13" x14ac:dyDescent="0.15">
      <c r="C8641" s="1" t="str">
        <f ca="1">IFERROR(INDIRECT(ADDRESS(MATCH(A8641,'contribution par jour-semaine'!A:A,0),MATCH(B8641,'contribution par jour-semaine'!$1:$1,0),4,1,"contribution par jour-semaine")),"")</f>
        <v/>
      </c>
      <c r="D8641" s="4" t="str">
        <f>VLOOKUP(A8641,predictions!A:B,2,FALSE)</f>
        <v>22/06/2020</v>
      </c>
      <c r="E8641" s="4">
        <f t="shared" si="33"/>
        <v>44004</v>
      </c>
    </row>
    <row r="8642" spans="3:5" ht="13" x14ac:dyDescent="0.15">
      <c r="C8642" s="1" t="str">
        <f ca="1">IFERROR(INDIRECT(ADDRESS(MATCH(A8642,'contribution par jour-semaine'!A:A,0),MATCH(B8642,'contribution par jour-semaine'!$1:$1,0),4,1,"contribution par jour-semaine")),"")</f>
        <v/>
      </c>
      <c r="D8642" s="4" t="str">
        <f>VLOOKUP(A8642,predictions!A:B,2,FALSE)</f>
        <v>22/06/2020</v>
      </c>
      <c r="E8642" s="4">
        <f t="shared" si="33"/>
        <v>44004</v>
      </c>
    </row>
    <row r="8643" spans="3:5" ht="13" x14ac:dyDescent="0.15">
      <c r="C8643" s="1" t="str">
        <f ca="1">IFERROR(INDIRECT(ADDRESS(MATCH(A8643,'contribution par jour-semaine'!A:A,0),MATCH(B8643,'contribution par jour-semaine'!$1:$1,0),4,1,"contribution par jour-semaine")),"")</f>
        <v/>
      </c>
      <c r="D8643" s="4" t="str">
        <f>VLOOKUP(A8643,predictions!A:B,2,FALSE)</f>
        <v>22/06/2020</v>
      </c>
      <c r="E8643" s="4">
        <f t="shared" si="33"/>
        <v>44004</v>
      </c>
    </row>
    <row r="8644" spans="3:5" ht="13" x14ac:dyDescent="0.15">
      <c r="C8644" s="1" t="str">
        <f ca="1">IFERROR(INDIRECT(ADDRESS(MATCH(A8644,'contribution par jour-semaine'!A:A,0),MATCH(B8644,'contribution par jour-semaine'!$1:$1,0),4,1,"contribution par jour-semaine")),"")</f>
        <v/>
      </c>
      <c r="D8644" s="4" t="str">
        <f>VLOOKUP(A8644,predictions!A:B,2,FALSE)</f>
        <v>22/06/2020</v>
      </c>
      <c r="E8644" s="4">
        <f t="shared" si="33"/>
        <v>44004</v>
      </c>
    </row>
    <row r="8645" spans="3:5" ht="13" x14ac:dyDescent="0.15">
      <c r="C8645" s="1" t="str">
        <f ca="1">IFERROR(INDIRECT(ADDRESS(MATCH(A8645,'contribution par jour-semaine'!A:A,0),MATCH(B8645,'contribution par jour-semaine'!$1:$1,0),4,1,"contribution par jour-semaine")),"")</f>
        <v/>
      </c>
      <c r="D8645" s="4" t="str">
        <f>VLOOKUP(A8645,predictions!A:B,2,FALSE)</f>
        <v>22/06/2020</v>
      </c>
      <c r="E8645" s="4">
        <f t="shared" si="33"/>
        <v>44004</v>
      </c>
    </row>
    <row r="8646" spans="3:5" ht="13" x14ac:dyDescent="0.15">
      <c r="C8646" s="1" t="str">
        <f ca="1">IFERROR(INDIRECT(ADDRESS(MATCH(A8646,'contribution par jour-semaine'!A:A,0),MATCH(B8646,'contribution par jour-semaine'!$1:$1,0),4,1,"contribution par jour-semaine")),"")</f>
        <v/>
      </c>
      <c r="D8646" s="4" t="str">
        <f>VLOOKUP(A8646,predictions!A:B,2,FALSE)</f>
        <v>22/06/2020</v>
      </c>
      <c r="E8646" s="4">
        <f t="shared" si="33"/>
        <v>44004</v>
      </c>
    </row>
    <row r="8647" spans="3:5" ht="13" x14ac:dyDescent="0.15">
      <c r="C8647" s="1" t="str">
        <f ca="1">IFERROR(INDIRECT(ADDRESS(MATCH(A8647,'contribution par jour-semaine'!A:A,0),MATCH(B8647,'contribution par jour-semaine'!$1:$1,0),4,1,"contribution par jour-semaine")),"")</f>
        <v/>
      </c>
      <c r="D8647" s="4" t="str">
        <f>VLOOKUP(A8647,predictions!A:B,2,FALSE)</f>
        <v>22/06/2020</v>
      </c>
      <c r="E8647" s="4">
        <f t="shared" si="33"/>
        <v>44004</v>
      </c>
    </row>
    <row r="8648" spans="3:5" ht="13" x14ac:dyDescent="0.15">
      <c r="C8648" s="1" t="str">
        <f ca="1">IFERROR(INDIRECT(ADDRESS(MATCH(A8648,'contribution par jour-semaine'!A:A,0),MATCH(B8648,'contribution par jour-semaine'!$1:$1,0),4,1,"contribution par jour-semaine")),"")</f>
        <v/>
      </c>
      <c r="D8648" s="4" t="str">
        <f>VLOOKUP(A8648,predictions!A:B,2,FALSE)</f>
        <v>22/06/2020</v>
      </c>
      <c r="E8648" s="4">
        <f t="shared" si="33"/>
        <v>44004</v>
      </c>
    </row>
    <row r="8649" spans="3:5" ht="13" x14ac:dyDescent="0.15">
      <c r="C8649" s="1" t="str">
        <f ca="1">IFERROR(INDIRECT(ADDRESS(MATCH(A8649,'contribution par jour-semaine'!A:A,0),MATCH(B8649,'contribution par jour-semaine'!$1:$1,0),4,1,"contribution par jour-semaine")),"")</f>
        <v/>
      </c>
      <c r="D8649" s="4" t="str">
        <f>VLOOKUP(A8649,predictions!A:B,2,FALSE)</f>
        <v>22/06/2020</v>
      </c>
      <c r="E8649" s="4">
        <f t="shared" si="33"/>
        <v>44004</v>
      </c>
    </row>
    <row r="8650" spans="3:5" ht="13" x14ac:dyDescent="0.15">
      <c r="C8650" s="1" t="str">
        <f ca="1">IFERROR(INDIRECT(ADDRESS(MATCH(A8650,'contribution par jour-semaine'!A:A,0),MATCH(B8650,'contribution par jour-semaine'!$1:$1,0),4,1,"contribution par jour-semaine")),"")</f>
        <v/>
      </c>
      <c r="D8650" s="4" t="str">
        <f>VLOOKUP(A8650,predictions!A:B,2,FALSE)</f>
        <v>22/06/2020</v>
      </c>
      <c r="E8650" s="4">
        <f t="shared" si="33"/>
        <v>44004</v>
      </c>
    </row>
    <row r="8651" spans="3:5" ht="13" x14ac:dyDescent="0.15">
      <c r="C8651" s="1" t="str">
        <f ca="1">IFERROR(INDIRECT(ADDRESS(MATCH(A8651,'contribution par jour-semaine'!A:A,0),MATCH(B8651,'contribution par jour-semaine'!$1:$1,0),4,1,"contribution par jour-semaine")),"")</f>
        <v/>
      </c>
      <c r="D8651" s="4" t="str">
        <f>VLOOKUP(A8651,predictions!A:B,2,FALSE)</f>
        <v>22/06/2020</v>
      </c>
      <c r="E8651" s="4">
        <f t="shared" si="33"/>
        <v>44004</v>
      </c>
    </row>
    <row r="8652" spans="3:5" ht="13" x14ac:dyDescent="0.15">
      <c r="C8652" s="1" t="str">
        <f ca="1">IFERROR(INDIRECT(ADDRESS(MATCH(A8652,'contribution par jour-semaine'!A:A,0),MATCH(B8652,'contribution par jour-semaine'!$1:$1,0),4,1,"contribution par jour-semaine")),"")</f>
        <v/>
      </c>
      <c r="D8652" s="4" t="str">
        <f>VLOOKUP(A8652,predictions!A:B,2,FALSE)</f>
        <v>22/06/2020</v>
      </c>
      <c r="E8652" s="4">
        <f t="shared" si="33"/>
        <v>44004</v>
      </c>
    </row>
    <row r="8653" spans="3:5" ht="13" x14ac:dyDescent="0.15">
      <c r="C8653" s="1" t="str">
        <f ca="1">IFERROR(INDIRECT(ADDRESS(MATCH(A8653,'contribution par jour-semaine'!A:A,0),MATCH(B8653,'contribution par jour-semaine'!$1:$1,0),4,1,"contribution par jour-semaine")),"")</f>
        <v/>
      </c>
      <c r="D8653" s="4" t="str">
        <f>VLOOKUP(A8653,predictions!A:B,2,FALSE)</f>
        <v>22/06/2020</v>
      </c>
      <c r="E8653" s="4">
        <f t="shared" si="33"/>
        <v>44004</v>
      </c>
    </row>
    <row r="8654" spans="3:5" ht="13" x14ac:dyDescent="0.15">
      <c r="C8654" s="1" t="str">
        <f ca="1">IFERROR(INDIRECT(ADDRESS(MATCH(A8654,'contribution par jour-semaine'!A:A,0),MATCH(B8654,'contribution par jour-semaine'!$1:$1,0),4,1,"contribution par jour-semaine")),"")</f>
        <v/>
      </c>
      <c r="D8654" s="4" t="str">
        <f>VLOOKUP(A8654,predictions!A:B,2,FALSE)</f>
        <v>22/06/2020</v>
      </c>
      <c r="E8654" s="4">
        <f t="shared" si="33"/>
        <v>44004</v>
      </c>
    </row>
    <row r="8655" spans="3:5" ht="13" x14ac:dyDescent="0.15">
      <c r="C8655" s="1" t="str">
        <f ca="1">IFERROR(INDIRECT(ADDRESS(MATCH(A8655,'contribution par jour-semaine'!A:A,0),MATCH(B8655,'contribution par jour-semaine'!$1:$1,0),4,1,"contribution par jour-semaine")),"")</f>
        <v/>
      </c>
      <c r="D8655" s="4" t="str">
        <f>VLOOKUP(A8655,predictions!A:B,2,FALSE)</f>
        <v>22/06/2020</v>
      </c>
      <c r="E8655" s="4">
        <f t="shared" si="33"/>
        <v>44004</v>
      </c>
    </row>
    <row r="8656" spans="3:5" ht="13" x14ac:dyDescent="0.15">
      <c r="C8656" s="1" t="str">
        <f ca="1">IFERROR(INDIRECT(ADDRESS(MATCH(A8656,'contribution par jour-semaine'!A:A,0),MATCH(B8656,'contribution par jour-semaine'!$1:$1,0),4,1,"contribution par jour-semaine")),"")</f>
        <v/>
      </c>
      <c r="D8656" s="4" t="str">
        <f>VLOOKUP(A8656,predictions!A:B,2,FALSE)</f>
        <v>22/06/2020</v>
      </c>
      <c r="E8656" s="4">
        <f t="shared" si="33"/>
        <v>44004</v>
      </c>
    </row>
    <row r="8657" spans="3:5" ht="13" x14ac:dyDescent="0.15">
      <c r="C8657" s="1" t="str">
        <f ca="1">IFERROR(INDIRECT(ADDRESS(MATCH(A8657,'contribution par jour-semaine'!A:A,0),MATCH(B8657,'contribution par jour-semaine'!$1:$1,0),4,1,"contribution par jour-semaine")),"")</f>
        <v/>
      </c>
      <c r="D8657" s="4" t="str">
        <f>VLOOKUP(A8657,predictions!A:B,2,FALSE)</f>
        <v>22/06/2020</v>
      </c>
      <c r="E8657" s="4">
        <f t="shared" si="33"/>
        <v>44004</v>
      </c>
    </row>
    <row r="8658" spans="3:5" ht="13" x14ac:dyDescent="0.15">
      <c r="C8658" s="1" t="str">
        <f ca="1">IFERROR(INDIRECT(ADDRESS(MATCH(A8658,'contribution par jour-semaine'!A:A,0),MATCH(B8658,'contribution par jour-semaine'!$1:$1,0),4,1,"contribution par jour-semaine")),"")</f>
        <v/>
      </c>
      <c r="D8658" s="4" t="str">
        <f>VLOOKUP(A8658,predictions!A:B,2,FALSE)</f>
        <v>22/06/2020</v>
      </c>
      <c r="E8658" s="4">
        <f t="shared" si="33"/>
        <v>44004</v>
      </c>
    </row>
    <row r="8659" spans="3:5" ht="13" x14ac:dyDescent="0.15">
      <c r="C8659" s="1" t="str">
        <f ca="1">IFERROR(INDIRECT(ADDRESS(MATCH(A8659,'contribution par jour-semaine'!A:A,0),MATCH(B8659,'contribution par jour-semaine'!$1:$1,0),4,1,"contribution par jour-semaine")),"")</f>
        <v/>
      </c>
      <c r="D8659" s="4" t="str">
        <f>VLOOKUP(A8659,predictions!A:B,2,FALSE)</f>
        <v>22/06/2020</v>
      </c>
      <c r="E8659" s="4">
        <f t="shared" si="33"/>
        <v>44004</v>
      </c>
    </row>
    <row r="8660" spans="3:5" ht="13" x14ac:dyDescent="0.15">
      <c r="C8660" s="1" t="str">
        <f ca="1">IFERROR(INDIRECT(ADDRESS(MATCH(A8660,'contribution par jour-semaine'!A:A,0),MATCH(B8660,'contribution par jour-semaine'!$1:$1,0),4,1,"contribution par jour-semaine")),"")</f>
        <v/>
      </c>
      <c r="D8660" s="4" t="str">
        <f>VLOOKUP(A8660,predictions!A:B,2,FALSE)</f>
        <v>22/06/2020</v>
      </c>
      <c r="E8660" s="4">
        <f t="shared" si="33"/>
        <v>44004</v>
      </c>
    </row>
    <row r="8661" spans="3:5" ht="13" x14ac:dyDescent="0.15">
      <c r="C8661" s="1" t="str">
        <f ca="1">IFERROR(INDIRECT(ADDRESS(MATCH(A8661,'contribution par jour-semaine'!A:A,0),MATCH(B8661,'contribution par jour-semaine'!$1:$1,0),4,1,"contribution par jour-semaine")),"")</f>
        <v/>
      </c>
      <c r="D8661" s="4" t="str">
        <f>VLOOKUP(A8661,predictions!A:B,2,FALSE)</f>
        <v>22/06/2020</v>
      </c>
      <c r="E8661" s="4">
        <f t="shared" si="33"/>
        <v>44004</v>
      </c>
    </row>
    <row r="8662" spans="3:5" ht="13" x14ac:dyDescent="0.15">
      <c r="C8662" s="1" t="str">
        <f ca="1">IFERROR(INDIRECT(ADDRESS(MATCH(A8662,'contribution par jour-semaine'!A:A,0),MATCH(B8662,'contribution par jour-semaine'!$1:$1,0),4,1,"contribution par jour-semaine")),"")</f>
        <v/>
      </c>
      <c r="D8662" s="4" t="str">
        <f>VLOOKUP(A8662,predictions!A:B,2,FALSE)</f>
        <v>22/06/2020</v>
      </c>
      <c r="E8662" s="4">
        <f t="shared" si="33"/>
        <v>44004</v>
      </c>
    </row>
    <row r="8663" spans="3:5" ht="13" x14ac:dyDescent="0.15">
      <c r="C8663" s="1" t="str">
        <f ca="1">IFERROR(INDIRECT(ADDRESS(MATCH(A8663,'contribution par jour-semaine'!A:A,0),MATCH(B8663,'contribution par jour-semaine'!$1:$1,0),4,1,"contribution par jour-semaine")),"")</f>
        <v/>
      </c>
      <c r="D8663" s="4" t="str">
        <f>VLOOKUP(A8663,predictions!A:B,2,FALSE)</f>
        <v>22/06/2020</v>
      </c>
      <c r="E8663" s="4">
        <f t="shared" si="33"/>
        <v>44004</v>
      </c>
    </row>
    <row r="8664" spans="3:5" ht="13" x14ac:dyDescent="0.15">
      <c r="C8664" s="1" t="str">
        <f ca="1">IFERROR(INDIRECT(ADDRESS(MATCH(A8664,'contribution par jour-semaine'!A:A,0),MATCH(B8664,'contribution par jour-semaine'!$1:$1,0),4,1,"contribution par jour-semaine")),"")</f>
        <v/>
      </c>
      <c r="D8664" s="4" t="str">
        <f>VLOOKUP(A8664,predictions!A:B,2,FALSE)</f>
        <v>22/06/2020</v>
      </c>
      <c r="E8664" s="4">
        <f t="shared" si="33"/>
        <v>44004</v>
      </c>
    </row>
    <row r="8665" spans="3:5" ht="13" x14ac:dyDescent="0.15">
      <c r="C8665" s="1" t="str">
        <f ca="1">IFERROR(INDIRECT(ADDRESS(MATCH(A8665,'contribution par jour-semaine'!A:A,0),MATCH(B8665,'contribution par jour-semaine'!$1:$1,0),4,1,"contribution par jour-semaine")),"")</f>
        <v/>
      </c>
      <c r="D8665" s="4" t="str">
        <f>VLOOKUP(A8665,predictions!A:B,2,FALSE)</f>
        <v>22/06/2020</v>
      </c>
      <c r="E8665" s="4">
        <f t="shared" si="33"/>
        <v>44004</v>
      </c>
    </row>
    <row r="8666" spans="3:5" ht="13" x14ac:dyDescent="0.15">
      <c r="C8666" s="1" t="str">
        <f ca="1">IFERROR(INDIRECT(ADDRESS(MATCH(A8666,'contribution par jour-semaine'!A:A,0),MATCH(B8666,'contribution par jour-semaine'!$1:$1,0),4,1,"contribution par jour-semaine")),"")</f>
        <v/>
      </c>
      <c r="D8666" s="4" t="str">
        <f>VLOOKUP(A8666,predictions!A:B,2,FALSE)</f>
        <v>22/06/2020</v>
      </c>
      <c r="E8666" s="4">
        <f t="shared" si="33"/>
        <v>44004</v>
      </c>
    </row>
    <row r="8667" spans="3:5" ht="13" x14ac:dyDescent="0.15">
      <c r="C8667" s="1" t="str">
        <f ca="1">IFERROR(INDIRECT(ADDRESS(MATCH(A8667,'contribution par jour-semaine'!A:A,0),MATCH(B8667,'contribution par jour-semaine'!$1:$1,0),4,1,"contribution par jour-semaine")),"")</f>
        <v/>
      </c>
      <c r="D8667" s="4" t="str">
        <f>VLOOKUP(A8667,predictions!A:B,2,FALSE)</f>
        <v>22/06/2020</v>
      </c>
      <c r="E8667" s="4">
        <f t="shared" si="33"/>
        <v>44004</v>
      </c>
    </row>
    <row r="8668" spans="3:5" ht="13" x14ac:dyDescent="0.15">
      <c r="C8668" s="1" t="str">
        <f ca="1">IFERROR(INDIRECT(ADDRESS(MATCH(A8668,'contribution par jour-semaine'!A:A,0),MATCH(B8668,'contribution par jour-semaine'!$1:$1,0),4,1,"contribution par jour-semaine")),"")</f>
        <v/>
      </c>
      <c r="D8668" s="4" t="str">
        <f>VLOOKUP(A8668,predictions!A:B,2,FALSE)</f>
        <v>22/06/2020</v>
      </c>
      <c r="E8668" s="4">
        <f t="shared" si="33"/>
        <v>44004</v>
      </c>
    </row>
    <row r="8669" spans="3:5" ht="13" x14ac:dyDescent="0.15">
      <c r="C8669" s="1" t="str">
        <f ca="1">IFERROR(INDIRECT(ADDRESS(MATCH(A8669,'contribution par jour-semaine'!A:A,0),MATCH(B8669,'contribution par jour-semaine'!$1:$1,0),4,1,"contribution par jour-semaine")),"")</f>
        <v/>
      </c>
      <c r="D8669" s="4" t="str">
        <f>VLOOKUP(A8669,predictions!A:B,2,FALSE)</f>
        <v>22/06/2020</v>
      </c>
      <c r="E8669" s="4">
        <f t="shared" si="33"/>
        <v>44004</v>
      </c>
    </row>
    <row r="8670" spans="3:5" ht="13" x14ac:dyDescent="0.15">
      <c r="C8670" s="1" t="str">
        <f ca="1">IFERROR(INDIRECT(ADDRESS(MATCH(A8670,'contribution par jour-semaine'!A:A,0),MATCH(B8670,'contribution par jour-semaine'!$1:$1,0),4,1,"contribution par jour-semaine")),"")</f>
        <v/>
      </c>
      <c r="D8670" s="4" t="str">
        <f>VLOOKUP(A8670,predictions!A:B,2,FALSE)</f>
        <v>22/06/2020</v>
      </c>
      <c r="E8670" s="4">
        <f t="shared" si="33"/>
        <v>44004</v>
      </c>
    </row>
    <row r="8671" spans="3:5" ht="13" x14ac:dyDescent="0.15">
      <c r="C8671" s="1" t="str">
        <f ca="1">IFERROR(INDIRECT(ADDRESS(MATCH(A8671,'contribution par jour-semaine'!A:A,0),MATCH(B8671,'contribution par jour-semaine'!$1:$1,0),4,1,"contribution par jour-semaine")),"")</f>
        <v/>
      </c>
      <c r="D8671" s="4" t="str">
        <f>VLOOKUP(A8671,predictions!A:B,2,FALSE)</f>
        <v>22/06/2020</v>
      </c>
      <c r="E8671" s="4">
        <f t="shared" si="33"/>
        <v>44004</v>
      </c>
    </row>
    <row r="8672" spans="3:5" ht="13" x14ac:dyDescent="0.15">
      <c r="C8672" s="1" t="str">
        <f ca="1">IFERROR(INDIRECT(ADDRESS(MATCH(A8672,'contribution par jour-semaine'!A:A,0),MATCH(B8672,'contribution par jour-semaine'!$1:$1,0),4,1,"contribution par jour-semaine")),"")</f>
        <v/>
      </c>
      <c r="D8672" s="4" t="str">
        <f>VLOOKUP(A8672,predictions!A:B,2,FALSE)</f>
        <v>22/06/2020</v>
      </c>
      <c r="E8672" s="4">
        <f t="shared" ref="E8672:E8926" si="34">DATE(RIGHT(D8672,4),MID(D8672,4,2),LEFT(D8672,2))</f>
        <v>44004</v>
      </c>
    </row>
    <row r="8673" spans="3:5" ht="13" x14ac:dyDescent="0.15">
      <c r="C8673" s="1" t="str">
        <f ca="1">IFERROR(INDIRECT(ADDRESS(MATCH(A8673,'contribution par jour-semaine'!A:A,0),MATCH(B8673,'contribution par jour-semaine'!$1:$1,0),4,1,"contribution par jour-semaine")),"")</f>
        <v/>
      </c>
      <c r="D8673" s="4" t="str">
        <f>VLOOKUP(A8673,predictions!A:B,2,FALSE)</f>
        <v>22/06/2020</v>
      </c>
      <c r="E8673" s="4">
        <f t="shared" si="34"/>
        <v>44004</v>
      </c>
    </row>
    <row r="8674" spans="3:5" ht="13" x14ac:dyDescent="0.15">
      <c r="C8674" s="1" t="str">
        <f ca="1">IFERROR(INDIRECT(ADDRESS(MATCH(A8674,'contribution par jour-semaine'!A:A,0),MATCH(B8674,'contribution par jour-semaine'!$1:$1,0),4,1,"contribution par jour-semaine")),"")</f>
        <v/>
      </c>
      <c r="D8674" s="4" t="str">
        <f>VLOOKUP(A8674,predictions!A:B,2,FALSE)</f>
        <v>22/06/2020</v>
      </c>
      <c r="E8674" s="4">
        <f t="shared" si="34"/>
        <v>44004</v>
      </c>
    </row>
    <row r="8675" spans="3:5" ht="13" x14ac:dyDescent="0.15">
      <c r="C8675" s="1" t="str">
        <f ca="1">IFERROR(INDIRECT(ADDRESS(MATCH(A8675,'contribution par jour-semaine'!A:A,0),MATCH(B8675,'contribution par jour-semaine'!$1:$1,0),4,1,"contribution par jour-semaine")),"")</f>
        <v/>
      </c>
      <c r="D8675" s="4" t="str">
        <f>VLOOKUP(A8675,predictions!A:B,2,FALSE)</f>
        <v>22/06/2020</v>
      </c>
      <c r="E8675" s="4">
        <f t="shared" si="34"/>
        <v>44004</v>
      </c>
    </row>
    <row r="8676" spans="3:5" ht="13" x14ac:dyDescent="0.15">
      <c r="C8676" s="1" t="str">
        <f ca="1">IFERROR(INDIRECT(ADDRESS(MATCH(A8676,'contribution par jour-semaine'!A:A,0),MATCH(B8676,'contribution par jour-semaine'!$1:$1,0),4,1,"contribution par jour-semaine")),"")</f>
        <v/>
      </c>
      <c r="D8676" s="4" t="str">
        <f>VLOOKUP(A8676,predictions!A:B,2,FALSE)</f>
        <v>22/06/2020</v>
      </c>
      <c r="E8676" s="4">
        <f t="shared" si="34"/>
        <v>44004</v>
      </c>
    </row>
    <row r="8677" spans="3:5" ht="13" x14ac:dyDescent="0.15">
      <c r="C8677" s="1" t="str">
        <f ca="1">IFERROR(INDIRECT(ADDRESS(MATCH(A8677,'contribution par jour-semaine'!A:A,0),MATCH(B8677,'contribution par jour-semaine'!$1:$1,0),4,1,"contribution par jour-semaine")),"")</f>
        <v/>
      </c>
      <c r="D8677" s="4" t="str">
        <f>VLOOKUP(A8677,predictions!A:B,2,FALSE)</f>
        <v>22/06/2020</v>
      </c>
      <c r="E8677" s="4">
        <f t="shared" si="34"/>
        <v>44004</v>
      </c>
    </row>
    <row r="8678" spans="3:5" ht="13" x14ac:dyDescent="0.15">
      <c r="C8678" s="1" t="str">
        <f ca="1">IFERROR(INDIRECT(ADDRESS(MATCH(A8678,'contribution par jour-semaine'!A:A,0),MATCH(B8678,'contribution par jour-semaine'!$1:$1,0),4,1,"contribution par jour-semaine")),"")</f>
        <v/>
      </c>
      <c r="D8678" s="4" t="str">
        <f>VLOOKUP(A8678,predictions!A:B,2,FALSE)</f>
        <v>22/06/2020</v>
      </c>
      <c r="E8678" s="4">
        <f t="shared" si="34"/>
        <v>44004</v>
      </c>
    </row>
    <row r="8679" spans="3:5" ht="13" x14ac:dyDescent="0.15">
      <c r="C8679" s="1" t="str">
        <f ca="1">IFERROR(INDIRECT(ADDRESS(MATCH(A8679,'contribution par jour-semaine'!A:A,0),MATCH(B8679,'contribution par jour-semaine'!$1:$1,0),4,1,"contribution par jour-semaine")),"")</f>
        <v/>
      </c>
      <c r="D8679" s="4" t="str">
        <f>VLOOKUP(A8679,predictions!A:B,2,FALSE)</f>
        <v>22/06/2020</v>
      </c>
      <c r="E8679" s="4">
        <f t="shared" si="34"/>
        <v>44004</v>
      </c>
    </row>
    <row r="8680" spans="3:5" ht="13" x14ac:dyDescent="0.15">
      <c r="C8680" s="1" t="str">
        <f ca="1">IFERROR(INDIRECT(ADDRESS(MATCH(A8680,'contribution par jour-semaine'!A:A,0),MATCH(B8680,'contribution par jour-semaine'!$1:$1,0),4,1,"contribution par jour-semaine")),"")</f>
        <v/>
      </c>
      <c r="D8680" s="4" t="str">
        <f>VLOOKUP(A8680,predictions!A:B,2,FALSE)</f>
        <v>22/06/2020</v>
      </c>
      <c r="E8680" s="4">
        <f t="shared" si="34"/>
        <v>44004</v>
      </c>
    </row>
    <row r="8681" spans="3:5" ht="13" x14ac:dyDescent="0.15">
      <c r="C8681" s="1" t="str">
        <f ca="1">IFERROR(INDIRECT(ADDRESS(MATCH(A8681,'contribution par jour-semaine'!A:A,0),MATCH(B8681,'contribution par jour-semaine'!$1:$1,0),4,1,"contribution par jour-semaine")),"")</f>
        <v/>
      </c>
      <c r="D8681" s="4" t="str">
        <f>VLOOKUP(A8681,predictions!A:B,2,FALSE)</f>
        <v>22/06/2020</v>
      </c>
      <c r="E8681" s="4">
        <f t="shared" si="34"/>
        <v>44004</v>
      </c>
    </row>
    <row r="8682" spans="3:5" ht="13" x14ac:dyDescent="0.15">
      <c r="C8682" s="1" t="str">
        <f ca="1">IFERROR(INDIRECT(ADDRESS(MATCH(A8682,'contribution par jour-semaine'!A:A,0),MATCH(B8682,'contribution par jour-semaine'!$1:$1,0),4,1,"contribution par jour-semaine")),"")</f>
        <v/>
      </c>
      <c r="D8682" s="4" t="str">
        <f>VLOOKUP(A8682,predictions!A:B,2,FALSE)</f>
        <v>22/06/2020</v>
      </c>
      <c r="E8682" s="4">
        <f t="shared" si="34"/>
        <v>44004</v>
      </c>
    </row>
    <row r="8683" spans="3:5" ht="13" x14ac:dyDescent="0.15">
      <c r="C8683" s="1" t="str">
        <f ca="1">IFERROR(INDIRECT(ADDRESS(MATCH(A8683,'contribution par jour-semaine'!A:A,0),MATCH(B8683,'contribution par jour-semaine'!$1:$1,0),4,1,"contribution par jour-semaine")),"")</f>
        <v/>
      </c>
      <c r="D8683" s="4" t="str">
        <f>VLOOKUP(A8683,predictions!A:B,2,FALSE)</f>
        <v>22/06/2020</v>
      </c>
      <c r="E8683" s="4">
        <f t="shared" si="34"/>
        <v>44004</v>
      </c>
    </row>
    <row r="8684" spans="3:5" ht="13" x14ac:dyDescent="0.15">
      <c r="C8684" s="1" t="str">
        <f ca="1">IFERROR(INDIRECT(ADDRESS(MATCH(A8684,'contribution par jour-semaine'!A:A,0),MATCH(B8684,'contribution par jour-semaine'!$1:$1,0),4,1,"contribution par jour-semaine")),"")</f>
        <v/>
      </c>
      <c r="D8684" s="4" t="str">
        <f>VLOOKUP(A8684,predictions!A:B,2,FALSE)</f>
        <v>22/06/2020</v>
      </c>
      <c r="E8684" s="4">
        <f t="shared" si="34"/>
        <v>44004</v>
      </c>
    </row>
    <row r="8685" spans="3:5" ht="13" x14ac:dyDescent="0.15">
      <c r="C8685" s="1" t="str">
        <f ca="1">IFERROR(INDIRECT(ADDRESS(MATCH(A8685,'contribution par jour-semaine'!A:A,0),MATCH(B8685,'contribution par jour-semaine'!$1:$1,0),4,1,"contribution par jour-semaine")),"")</f>
        <v/>
      </c>
      <c r="D8685" s="4" t="str">
        <f>VLOOKUP(A8685,predictions!A:B,2,FALSE)</f>
        <v>22/06/2020</v>
      </c>
      <c r="E8685" s="4">
        <f t="shared" si="34"/>
        <v>44004</v>
      </c>
    </row>
    <row r="8686" spans="3:5" ht="13" x14ac:dyDescent="0.15">
      <c r="C8686" s="1" t="str">
        <f ca="1">IFERROR(INDIRECT(ADDRESS(MATCH(A8686,'contribution par jour-semaine'!A:A,0),MATCH(B8686,'contribution par jour-semaine'!$1:$1,0),4,1,"contribution par jour-semaine")),"")</f>
        <v/>
      </c>
      <c r="D8686" s="4" t="str">
        <f>VLOOKUP(A8686,predictions!A:B,2,FALSE)</f>
        <v>22/06/2020</v>
      </c>
      <c r="E8686" s="4">
        <f t="shared" si="34"/>
        <v>44004</v>
      </c>
    </row>
    <row r="8687" spans="3:5" ht="13" x14ac:dyDescent="0.15">
      <c r="C8687" s="1" t="str">
        <f ca="1">IFERROR(INDIRECT(ADDRESS(MATCH(A8687,'contribution par jour-semaine'!A:A,0),MATCH(B8687,'contribution par jour-semaine'!$1:$1,0),4,1,"contribution par jour-semaine")),"")</f>
        <v/>
      </c>
      <c r="D8687" s="4" t="str">
        <f>VLOOKUP(A8687,predictions!A:B,2,FALSE)</f>
        <v>22/06/2020</v>
      </c>
      <c r="E8687" s="4">
        <f t="shared" si="34"/>
        <v>44004</v>
      </c>
    </row>
    <row r="8688" spans="3:5" ht="13" x14ac:dyDescent="0.15">
      <c r="C8688" s="1" t="str">
        <f ca="1">IFERROR(INDIRECT(ADDRESS(MATCH(A8688,'contribution par jour-semaine'!A:A,0),MATCH(B8688,'contribution par jour-semaine'!$1:$1,0),4,1,"contribution par jour-semaine")),"")</f>
        <v/>
      </c>
      <c r="D8688" s="4" t="str">
        <f>VLOOKUP(A8688,predictions!A:B,2,FALSE)</f>
        <v>22/06/2020</v>
      </c>
      <c r="E8688" s="4">
        <f t="shared" si="34"/>
        <v>44004</v>
      </c>
    </row>
    <row r="8689" spans="3:5" ht="13" x14ac:dyDescent="0.15">
      <c r="C8689" s="1" t="str">
        <f ca="1">IFERROR(INDIRECT(ADDRESS(MATCH(A8689,'contribution par jour-semaine'!A:A,0),MATCH(B8689,'contribution par jour-semaine'!$1:$1,0),4,1,"contribution par jour-semaine")),"")</f>
        <v/>
      </c>
      <c r="D8689" s="4" t="str">
        <f>VLOOKUP(A8689,predictions!A:B,2,FALSE)</f>
        <v>22/06/2020</v>
      </c>
      <c r="E8689" s="4">
        <f t="shared" si="34"/>
        <v>44004</v>
      </c>
    </row>
    <row r="8690" spans="3:5" ht="13" x14ac:dyDescent="0.15">
      <c r="C8690" s="1" t="str">
        <f ca="1">IFERROR(INDIRECT(ADDRESS(MATCH(A8690,'contribution par jour-semaine'!A:A,0),MATCH(B8690,'contribution par jour-semaine'!$1:$1,0),4,1,"contribution par jour-semaine")),"")</f>
        <v/>
      </c>
      <c r="D8690" s="4" t="str">
        <f>VLOOKUP(A8690,predictions!A:B,2,FALSE)</f>
        <v>22/06/2020</v>
      </c>
      <c r="E8690" s="4">
        <f t="shared" si="34"/>
        <v>44004</v>
      </c>
    </row>
    <row r="8691" spans="3:5" ht="13" x14ac:dyDescent="0.15">
      <c r="C8691" s="1" t="str">
        <f ca="1">IFERROR(INDIRECT(ADDRESS(MATCH(A8691,'contribution par jour-semaine'!A:A,0),MATCH(B8691,'contribution par jour-semaine'!$1:$1,0),4,1,"contribution par jour-semaine")),"")</f>
        <v/>
      </c>
      <c r="D8691" s="4" t="str">
        <f>VLOOKUP(A8691,predictions!A:B,2,FALSE)</f>
        <v>22/06/2020</v>
      </c>
      <c r="E8691" s="4">
        <f t="shared" si="34"/>
        <v>44004</v>
      </c>
    </row>
    <row r="8692" spans="3:5" ht="13" x14ac:dyDescent="0.15">
      <c r="C8692" s="1" t="str">
        <f ca="1">IFERROR(INDIRECT(ADDRESS(MATCH(A8692,'contribution par jour-semaine'!A:A,0),MATCH(B8692,'contribution par jour-semaine'!$1:$1,0),4,1,"contribution par jour-semaine")),"")</f>
        <v/>
      </c>
      <c r="D8692" s="4" t="str">
        <f>VLOOKUP(A8692,predictions!A:B,2,FALSE)</f>
        <v>22/06/2020</v>
      </c>
      <c r="E8692" s="4">
        <f t="shared" si="34"/>
        <v>44004</v>
      </c>
    </row>
    <row r="8693" spans="3:5" ht="13" x14ac:dyDescent="0.15">
      <c r="C8693" s="1" t="str">
        <f ca="1">IFERROR(INDIRECT(ADDRESS(MATCH(A8693,'contribution par jour-semaine'!A:A,0),MATCH(B8693,'contribution par jour-semaine'!$1:$1,0),4,1,"contribution par jour-semaine")),"")</f>
        <v/>
      </c>
      <c r="D8693" s="4" t="str">
        <f>VLOOKUP(A8693,predictions!A:B,2,FALSE)</f>
        <v>22/06/2020</v>
      </c>
      <c r="E8693" s="4">
        <f t="shared" si="34"/>
        <v>44004</v>
      </c>
    </row>
    <row r="8694" spans="3:5" ht="13" x14ac:dyDescent="0.15">
      <c r="C8694" s="1" t="str">
        <f ca="1">IFERROR(INDIRECT(ADDRESS(MATCH(A8694,'contribution par jour-semaine'!A:A,0),MATCH(B8694,'contribution par jour-semaine'!$1:$1,0),4,1,"contribution par jour-semaine")),"")</f>
        <v/>
      </c>
      <c r="D8694" s="4" t="str">
        <f>VLOOKUP(A8694,predictions!A:B,2,FALSE)</f>
        <v>22/06/2020</v>
      </c>
      <c r="E8694" s="4">
        <f t="shared" si="34"/>
        <v>44004</v>
      </c>
    </row>
    <row r="8695" spans="3:5" ht="13" x14ac:dyDescent="0.15">
      <c r="C8695" s="1" t="str">
        <f ca="1">IFERROR(INDIRECT(ADDRESS(MATCH(A8695,'contribution par jour-semaine'!A:A,0),MATCH(B8695,'contribution par jour-semaine'!$1:$1,0),4,1,"contribution par jour-semaine")),"")</f>
        <v/>
      </c>
      <c r="D8695" s="4" t="str">
        <f>VLOOKUP(A8695,predictions!A:B,2,FALSE)</f>
        <v>22/06/2020</v>
      </c>
      <c r="E8695" s="4">
        <f t="shared" si="34"/>
        <v>44004</v>
      </c>
    </row>
    <row r="8696" spans="3:5" ht="13" x14ac:dyDescent="0.15">
      <c r="C8696" s="1" t="str">
        <f ca="1">IFERROR(INDIRECT(ADDRESS(MATCH(A8696,'contribution par jour-semaine'!A:A,0),MATCH(B8696,'contribution par jour-semaine'!$1:$1,0),4,1,"contribution par jour-semaine")),"")</f>
        <v/>
      </c>
      <c r="D8696" s="4" t="str">
        <f>VLOOKUP(A8696,predictions!A:B,2,FALSE)</f>
        <v>22/06/2020</v>
      </c>
      <c r="E8696" s="4">
        <f t="shared" si="34"/>
        <v>44004</v>
      </c>
    </row>
    <row r="8697" spans="3:5" ht="13" x14ac:dyDescent="0.15">
      <c r="C8697" s="1" t="str">
        <f ca="1">IFERROR(INDIRECT(ADDRESS(MATCH(A8697,'contribution par jour-semaine'!A:A,0),MATCH(B8697,'contribution par jour-semaine'!$1:$1,0),4,1,"contribution par jour-semaine")),"")</f>
        <v/>
      </c>
      <c r="D8697" s="4" t="str">
        <f>VLOOKUP(A8697,predictions!A:B,2,FALSE)</f>
        <v>22/06/2020</v>
      </c>
      <c r="E8697" s="4">
        <f t="shared" si="34"/>
        <v>44004</v>
      </c>
    </row>
    <row r="8698" spans="3:5" ht="13" x14ac:dyDescent="0.15">
      <c r="C8698" s="1" t="str">
        <f ca="1">IFERROR(INDIRECT(ADDRESS(MATCH(A8698,'contribution par jour-semaine'!A:A,0),MATCH(B8698,'contribution par jour-semaine'!$1:$1,0),4,1,"contribution par jour-semaine")),"")</f>
        <v/>
      </c>
      <c r="D8698" s="4" t="str">
        <f>VLOOKUP(A8698,predictions!A:B,2,FALSE)</f>
        <v>22/06/2020</v>
      </c>
      <c r="E8698" s="4">
        <f t="shared" si="34"/>
        <v>44004</v>
      </c>
    </row>
    <row r="8699" spans="3:5" ht="13" x14ac:dyDescent="0.15">
      <c r="C8699" s="1" t="str">
        <f ca="1">IFERROR(INDIRECT(ADDRESS(MATCH(A8699,'contribution par jour-semaine'!A:A,0),MATCH(B8699,'contribution par jour-semaine'!$1:$1,0),4,1,"contribution par jour-semaine")),"")</f>
        <v/>
      </c>
      <c r="D8699" s="4" t="str">
        <f>VLOOKUP(A8699,predictions!A:B,2,FALSE)</f>
        <v>22/06/2020</v>
      </c>
      <c r="E8699" s="4">
        <f t="shared" si="34"/>
        <v>44004</v>
      </c>
    </row>
    <row r="8700" spans="3:5" ht="13" x14ac:dyDescent="0.15">
      <c r="C8700" s="1" t="str">
        <f ca="1">IFERROR(INDIRECT(ADDRESS(MATCH(A8700,'contribution par jour-semaine'!A:A,0),MATCH(B8700,'contribution par jour-semaine'!$1:$1,0),4,1,"contribution par jour-semaine")),"")</f>
        <v/>
      </c>
      <c r="D8700" s="4" t="str">
        <f>VLOOKUP(A8700,predictions!A:B,2,FALSE)</f>
        <v>22/06/2020</v>
      </c>
      <c r="E8700" s="4">
        <f t="shared" si="34"/>
        <v>44004</v>
      </c>
    </row>
    <row r="8701" spans="3:5" ht="13" x14ac:dyDescent="0.15">
      <c r="C8701" s="1" t="str">
        <f ca="1">IFERROR(INDIRECT(ADDRESS(MATCH(A8701,'contribution par jour-semaine'!A:A,0),MATCH(B8701,'contribution par jour-semaine'!$1:$1,0),4,1,"contribution par jour-semaine")),"")</f>
        <v/>
      </c>
      <c r="D8701" s="4" t="str">
        <f>VLOOKUP(A8701,predictions!A:B,2,FALSE)</f>
        <v>22/06/2020</v>
      </c>
      <c r="E8701" s="4">
        <f t="shared" si="34"/>
        <v>44004</v>
      </c>
    </row>
    <row r="8702" spans="3:5" ht="13" x14ac:dyDescent="0.15">
      <c r="C8702" s="1" t="str">
        <f ca="1">IFERROR(INDIRECT(ADDRESS(MATCH(A8702,'contribution par jour-semaine'!A:A,0),MATCH(B8702,'contribution par jour-semaine'!$1:$1,0),4,1,"contribution par jour-semaine")),"")</f>
        <v/>
      </c>
      <c r="D8702" s="4" t="str">
        <f>VLOOKUP(A8702,predictions!A:B,2,FALSE)</f>
        <v>22/06/2020</v>
      </c>
      <c r="E8702" s="4">
        <f t="shared" si="34"/>
        <v>44004</v>
      </c>
    </row>
    <row r="8703" spans="3:5" ht="13" x14ac:dyDescent="0.15">
      <c r="C8703" s="1" t="str">
        <f ca="1">IFERROR(INDIRECT(ADDRESS(MATCH(A8703,'contribution par jour-semaine'!A:A,0),MATCH(B8703,'contribution par jour-semaine'!$1:$1,0),4,1,"contribution par jour-semaine")),"")</f>
        <v/>
      </c>
      <c r="D8703" s="4" t="str">
        <f>VLOOKUP(A8703,predictions!A:B,2,FALSE)</f>
        <v>22/06/2020</v>
      </c>
      <c r="E8703" s="4">
        <f t="shared" si="34"/>
        <v>44004</v>
      </c>
    </row>
    <row r="8704" spans="3:5" ht="13" x14ac:dyDescent="0.15">
      <c r="C8704" s="1" t="str">
        <f ca="1">IFERROR(INDIRECT(ADDRESS(MATCH(A8704,'contribution par jour-semaine'!A:A,0),MATCH(B8704,'contribution par jour-semaine'!$1:$1,0),4,1,"contribution par jour-semaine")),"")</f>
        <v/>
      </c>
      <c r="D8704" s="4" t="str">
        <f>VLOOKUP(A8704,predictions!A:B,2,FALSE)</f>
        <v>22/06/2020</v>
      </c>
      <c r="E8704" s="4">
        <f t="shared" si="34"/>
        <v>44004</v>
      </c>
    </row>
    <row r="8705" spans="3:5" ht="13" x14ac:dyDescent="0.15">
      <c r="C8705" s="1" t="str">
        <f ca="1">IFERROR(INDIRECT(ADDRESS(MATCH(A8705,'contribution par jour-semaine'!A:A,0),MATCH(B8705,'contribution par jour-semaine'!$1:$1,0),4,1,"contribution par jour-semaine")),"")</f>
        <v/>
      </c>
      <c r="D8705" s="4" t="str">
        <f>VLOOKUP(A8705,predictions!A:B,2,FALSE)</f>
        <v>22/06/2020</v>
      </c>
      <c r="E8705" s="4">
        <f t="shared" si="34"/>
        <v>44004</v>
      </c>
    </row>
    <row r="8706" spans="3:5" ht="13" x14ac:dyDescent="0.15">
      <c r="C8706" s="1" t="str">
        <f ca="1">IFERROR(INDIRECT(ADDRESS(MATCH(A8706,'contribution par jour-semaine'!A:A,0),MATCH(B8706,'contribution par jour-semaine'!$1:$1,0),4,1,"contribution par jour-semaine")),"")</f>
        <v/>
      </c>
      <c r="D8706" s="4" t="str">
        <f>VLOOKUP(A8706,predictions!A:B,2,FALSE)</f>
        <v>22/06/2020</v>
      </c>
      <c r="E8706" s="4">
        <f t="shared" si="34"/>
        <v>44004</v>
      </c>
    </row>
    <row r="8707" spans="3:5" ht="13" x14ac:dyDescent="0.15">
      <c r="C8707" s="1" t="str">
        <f ca="1">IFERROR(INDIRECT(ADDRESS(MATCH(A8707,'contribution par jour-semaine'!A:A,0),MATCH(B8707,'contribution par jour-semaine'!$1:$1,0),4,1,"contribution par jour-semaine")),"")</f>
        <v/>
      </c>
      <c r="D8707" s="4" t="str">
        <f>VLOOKUP(A8707,predictions!A:B,2,FALSE)</f>
        <v>22/06/2020</v>
      </c>
      <c r="E8707" s="4">
        <f t="shared" si="34"/>
        <v>44004</v>
      </c>
    </row>
    <row r="8708" spans="3:5" ht="13" x14ac:dyDescent="0.15">
      <c r="C8708" s="1" t="str">
        <f ca="1">IFERROR(INDIRECT(ADDRESS(MATCH(A8708,'contribution par jour-semaine'!A:A,0),MATCH(B8708,'contribution par jour-semaine'!$1:$1,0),4,1,"contribution par jour-semaine")),"")</f>
        <v/>
      </c>
      <c r="D8708" s="4" t="str">
        <f>VLOOKUP(A8708,predictions!A:B,2,FALSE)</f>
        <v>22/06/2020</v>
      </c>
      <c r="E8708" s="4">
        <f t="shared" si="34"/>
        <v>44004</v>
      </c>
    </row>
    <row r="8709" spans="3:5" ht="13" x14ac:dyDescent="0.15">
      <c r="C8709" s="1" t="str">
        <f ca="1">IFERROR(INDIRECT(ADDRESS(MATCH(A8709,'contribution par jour-semaine'!A:A,0),MATCH(B8709,'contribution par jour-semaine'!$1:$1,0),4,1,"contribution par jour-semaine")),"")</f>
        <v/>
      </c>
      <c r="D8709" s="4" t="str">
        <f>VLOOKUP(A8709,predictions!A:B,2,FALSE)</f>
        <v>22/06/2020</v>
      </c>
      <c r="E8709" s="4">
        <f t="shared" si="34"/>
        <v>44004</v>
      </c>
    </row>
    <row r="8710" spans="3:5" ht="13" x14ac:dyDescent="0.15">
      <c r="C8710" s="1" t="str">
        <f ca="1">IFERROR(INDIRECT(ADDRESS(MATCH(A8710,'contribution par jour-semaine'!A:A,0),MATCH(B8710,'contribution par jour-semaine'!$1:$1,0),4,1,"contribution par jour-semaine")),"")</f>
        <v/>
      </c>
      <c r="D8710" s="4" t="str">
        <f>VLOOKUP(A8710,predictions!A:B,2,FALSE)</f>
        <v>22/06/2020</v>
      </c>
      <c r="E8710" s="4">
        <f t="shared" si="34"/>
        <v>44004</v>
      </c>
    </row>
    <row r="8711" spans="3:5" ht="13" x14ac:dyDescent="0.15">
      <c r="C8711" s="1" t="str">
        <f ca="1">IFERROR(INDIRECT(ADDRESS(MATCH(A8711,'contribution par jour-semaine'!A:A,0),MATCH(B8711,'contribution par jour-semaine'!$1:$1,0),4,1,"contribution par jour-semaine")),"")</f>
        <v/>
      </c>
      <c r="D8711" s="4" t="str">
        <f>VLOOKUP(A8711,predictions!A:B,2,FALSE)</f>
        <v>22/06/2020</v>
      </c>
      <c r="E8711" s="4">
        <f t="shared" si="34"/>
        <v>44004</v>
      </c>
    </row>
    <row r="8712" spans="3:5" ht="13" x14ac:dyDescent="0.15">
      <c r="C8712" s="1" t="str">
        <f ca="1">IFERROR(INDIRECT(ADDRESS(MATCH(A8712,'contribution par jour-semaine'!A:A,0),MATCH(B8712,'contribution par jour-semaine'!$1:$1,0),4,1,"contribution par jour-semaine")),"")</f>
        <v/>
      </c>
      <c r="D8712" s="4" t="str">
        <f>VLOOKUP(A8712,predictions!A:B,2,FALSE)</f>
        <v>22/06/2020</v>
      </c>
      <c r="E8712" s="4">
        <f t="shared" si="34"/>
        <v>44004</v>
      </c>
    </row>
    <row r="8713" spans="3:5" ht="13" x14ac:dyDescent="0.15">
      <c r="C8713" s="1" t="str">
        <f ca="1">IFERROR(INDIRECT(ADDRESS(MATCH(A8713,'contribution par jour-semaine'!A:A,0),MATCH(B8713,'contribution par jour-semaine'!$1:$1,0),4,1,"contribution par jour-semaine")),"")</f>
        <v/>
      </c>
      <c r="D8713" s="4" t="str">
        <f>VLOOKUP(A8713,predictions!A:B,2,FALSE)</f>
        <v>22/06/2020</v>
      </c>
      <c r="E8713" s="4">
        <f t="shared" si="34"/>
        <v>44004</v>
      </c>
    </row>
    <row r="8714" spans="3:5" ht="13" x14ac:dyDescent="0.15">
      <c r="C8714" s="1" t="str">
        <f ca="1">IFERROR(INDIRECT(ADDRESS(MATCH(A8714,'contribution par jour-semaine'!A:A,0),MATCH(B8714,'contribution par jour-semaine'!$1:$1,0),4,1,"contribution par jour-semaine")),"")</f>
        <v/>
      </c>
      <c r="D8714" s="4" t="str">
        <f>VLOOKUP(A8714,predictions!A:B,2,FALSE)</f>
        <v>22/06/2020</v>
      </c>
      <c r="E8714" s="4">
        <f t="shared" si="34"/>
        <v>44004</v>
      </c>
    </row>
    <row r="8715" spans="3:5" ht="13" x14ac:dyDescent="0.15">
      <c r="C8715" s="1" t="str">
        <f ca="1">IFERROR(INDIRECT(ADDRESS(MATCH(A8715,'contribution par jour-semaine'!A:A,0),MATCH(B8715,'contribution par jour-semaine'!$1:$1,0),4,1,"contribution par jour-semaine")),"")</f>
        <v/>
      </c>
      <c r="D8715" s="4" t="str">
        <f>VLOOKUP(A8715,predictions!A:B,2,FALSE)</f>
        <v>22/06/2020</v>
      </c>
      <c r="E8715" s="4">
        <f t="shared" si="34"/>
        <v>44004</v>
      </c>
    </row>
    <row r="8716" spans="3:5" ht="13" x14ac:dyDescent="0.15">
      <c r="C8716" s="1" t="str">
        <f ca="1">IFERROR(INDIRECT(ADDRESS(MATCH(A8716,'contribution par jour-semaine'!A:A,0),MATCH(B8716,'contribution par jour-semaine'!$1:$1,0),4,1,"contribution par jour-semaine")),"")</f>
        <v/>
      </c>
      <c r="D8716" s="4" t="str">
        <f>VLOOKUP(A8716,predictions!A:B,2,FALSE)</f>
        <v>22/06/2020</v>
      </c>
      <c r="E8716" s="4">
        <f t="shared" si="34"/>
        <v>44004</v>
      </c>
    </row>
    <row r="8717" spans="3:5" ht="13" x14ac:dyDescent="0.15">
      <c r="C8717" s="1" t="str">
        <f ca="1">IFERROR(INDIRECT(ADDRESS(MATCH(A8717,'contribution par jour-semaine'!A:A,0),MATCH(B8717,'contribution par jour-semaine'!$1:$1,0),4,1,"contribution par jour-semaine")),"")</f>
        <v/>
      </c>
      <c r="D8717" s="4" t="str">
        <f>VLOOKUP(A8717,predictions!A:B,2,FALSE)</f>
        <v>22/06/2020</v>
      </c>
      <c r="E8717" s="4">
        <f t="shared" si="34"/>
        <v>44004</v>
      </c>
    </row>
    <row r="8718" spans="3:5" ht="13" x14ac:dyDescent="0.15">
      <c r="C8718" s="1" t="str">
        <f ca="1">IFERROR(INDIRECT(ADDRESS(MATCH(A8718,'contribution par jour-semaine'!A:A,0),MATCH(B8718,'contribution par jour-semaine'!$1:$1,0),4,1,"contribution par jour-semaine")),"")</f>
        <v/>
      </c>
      <c r="D8718" s="4" t="str">
        <f>VLOOKUP(A8718,predictions!A:B,2,FALSE)</f>
        <v>22/06/2020</v>
      </c>
      <c r="E8718" s="4">
        <f t="shared" si="34"/>
        <v>44004</v>
      </c>
    </row>
    <row r="8719" spans="3:5" ht="13" x14ac:dyDescent="0.15">
      <c r="C8719" s="1" t="str">
        <f ca="1">IFERROR(INDIRECT(ADDRESS(MATCH(A8719,'contribution par jour-semaine'!A:A,0),MATCH(B8719,'contribution par jour-semaine'!$1:$1,0),4,1,"contribution par jour-semaine")),"")</f>
        <v/>
      </c>
      <c r="D8719" s="4" t="str">
        <f>VLOOKUP(A8719,predictions!A:B,2,FALSE)</f>
        <v>22/06/2020</v>
      </c>
      <c r="E8719" s="4">
        <f t="shared" si="34"/>
        <v>44004</v>
      </c>
    </row>
    <row r="8720" spans="3:5" ht="13" x14ac:dyDescent="0.15">
      <c r="C8720" s="1" t="str">
        <f ca="1">IFERROR(INDIRECT(ADDRESS(MATCH(A8720,'contribution par jour-semaine'!A:A,0),MATCH(B8720,'contribution par jour-semaine'!$1:$1,0),4,1,"contribution par jour-semaine")),"")</f>
        <v/>
      </c>
      <c r="D8720" s="4" t="str">
        <f>VLOOKUP(A8720,predictions!A:B,2,FALSE)</f>
        <v>22/06/2020</v>
      </c>
      <c r="E8720" s="4">
        <f t="shared" si="34"/>
        <v>44004</v>
      </c>
    </row>
    <row r="8721" spans="3:5" ht="13" x14ac:dyDescent="0.15">
      <c r="C8721" s="1" t="str">
        <f ca="1">IFERROR(INDIRECT(ADDRESS(MATCH(A8721,'contribution par jour-semaine'!A:A,0),MATCH(B8721,'contribution par jour-semaine'!$1:$1,0),4,1,"contribution par jour-semaine")),"")</f>
        <v/>
      </c>
      <c r="D8721" s="4" t="str">
        <f>VLOOKUP(A8721,predictions!A:B,2,FALSE)</f>
        <v>22/06/2020</v>
      </c>
      <c r="E8721" s="4">
        <f t="shared" si="34"/>
        <v>44004</v>
      </c>
    </row>
    <row r="8722" spans="3:5" ht="13" x14ac:dyDescent="0.15">
      <c r="C8722" s="1" t="str">
        <f ca="1">IFERROR(INDIRECT(ADDRESS(MATCH(A8722,'contribution par jour-semaine'!A:A,0),MATCH(B8722,'contribution par jour-semaine'!$1:$1,0),4,1,"contribution par jour-semaine")),"")</f>
        <v/>
      </c>
      <c r="D8722" s="4" t="str">
        <f>VLOOKUP(A8722,predictions!A:B,2,FALSE)</f>
        <v>22/06/2020</v>
      </c>
      <c r="E8722" s="4">
        <f t="shared" si="34"/>
        <v>44004</v>
      </c>
    </row>
    <row r="8723" spans="3:5" ht="13" x14ac:dyDescent="0.15">
      <c r="C8723" s="1" t="str">
        <f ca="1">IFERROR(INDIRECT(ADDRESS(MATCH(A8723,'contribution par jour-semaine'!A:A,0),MATCH(B8723,'contribution par jour-semaine'!$1:$1,0),4,1,"contribution par jour-semaine")),"")</f>
        <v/>
      </c>
      <c r="D8723" s="4" t="str">
        <f>VLOOKUP(A8723,predictions!A:B,2,FALSE)</f>
        <v>22/06/2020</v>
      </c>
      <c r="E8723" s="4">
        <f t="shared" si="34"/>
        <v>44004</v>
      </c>
    </row>
    <row r="8724" spans="3:5" ht="13" x14ac:dyDescent="0.15">
      <c r="C8724" s="1" t="str">
        <f ca="1">IFERROR(INDIRECT(ADDRESS(MATCH(A8724,'contribution par jour-semaine'!A:A,0),MATCH(B8724,'contribution par jour-semaine'!$1:$1,0),4,1,"contribution par jour-semaine")),"")</f>
        <v/>
      </c>
      <c r="D8724" s="4" t="str">
        <f>VLOOKUP(A8724,predictions!A:B,2,FALSE)</f>
        <v>22/06/2020</v>
      </c>
      <c r="E8724" s="4">
        <f t="shared" si="34"/>
        <v>44004</v>
      </c>
    </row>
    <row r="8725" spans="3:5" ht="13" x14ac:dyDescent="0.15">
      <c r="C8725" s="1" t="str">
        <f ca="1">IFERROR(INDIRECT(ADDRESS(MATCH(A8725,'contribution par jour-semaine'!A:A,0),MATCH(B8725,'contribution par jour-semaine'!$1:$1,0),4,1,"contribution par jour-semaine")),"")</f>
        <v/>
      </c>
      <c r="D8725" s="4" t="str">
        <f>VLOOKUP(A8725,predictions!A:B,2,FALSE)</f>
        <v>22/06/2020</v>
      </c>
      <c r="E8725" s="4">
        <f t="shared" si="34"/>
        <v>44004</v>
      </c>
    </row>
    <row r="8726" spans="3:5" ht="13" x14ac:dyDescent="0.15">
      <c r="C8726" s="1" t="str">
        <f ca="1">IFERROR(INDIRECT(ADDRESS(MATCH(A8726,'contribution par jour-semaine'!A:A,0),MATCH(B8726,'contribution par jour-semaine'!$1:$1,0),4,1,"contribution par jour-semaine")),"")</f>
        <v/>
      </c>
      <c r="D8726" s="4" t="str">
        <f>VLOOKUP(A8726,predictions!A:B,2,FALSE)</f>
        <v>22/06/2020</v>
      </c>
      <c r="E8726" s="4">
        <f t="shared" si="34"/>
        <v>44004</v>
      </c>
    </row>
    <row r="8727" spans="3:5" ht="13" x14ac:dyDescent="0.15">
      <c r="C8727" s="1" t="str">
        <f ca="1">IFERROR(INDIRECT(ADDRESS(MATCH(A8727,'contribution par jour-semaine'!A:A,0),MATCH(B8727,'contribution par jour-semaine'!$1:$1,0),4,1,"contribution par jour-semaine")),"")</f>
        <v/>
      </c>
      <c r="D8727" s="4" t="str">
        <f>VLOOKUP(A8727,predictions!A:B,2,FALSE)</f>
        <v>22/06/2020</v>
      </c>
      <c r="E8727" s="4">
        <f t="shared" si="34"/>
        <v>44004</v>
      </c>
    </row>
    <row r="8728" spans="3:5" ht="13" x14ac:dyDescent="0.15">
      <c r="C8728" s="1" t="str">
        <f ca="1">IFERROR(INDIRECT(ADDRESS(MATCH(A8728,'contribution par jour-semaine'!A:A,0),MATCH(B8728,'contribution par jour-semaine'!$1:$1,0),4,1,"contribution par jour-semaine")),"")</f>
        <v/>
      </c>
      <c r="D8728" s="4" t="str">
        <f>VLOOKUP(A8728,predictions!A:B,2,FALSE)</f>
        <v>22/06/2020</v>
      </c>
      <c r="E8728" s="4">
        <f t="shared" si="34"/>
        <v>44004</v>
      </c>
    </row>
    <row r="8729" spans="3:5" ht="13" x14ac:dyDescent="0.15">
      <c r="C8729" s="1" t="str">
        <f ca="1">IFERROR(INDIRECT(ADDRESS(MATCH(A8729,'contribution par jour-semaine'!A:A,0),MATCH(B8729,'contribution par jour-semaine'!$1:$1,0),4,1,"contribution par jour-semaine")),"")</f>
        <v/>
      </c>
      <c r="D8729" s="4" t="str">
        <f>VLOOKUP(A8729,predictions!A:B,2,FALSE)</f>
        <v>22/06/2020</v>
      </c>
      <c r="E8729" s="4">
        <f t="shared" si="34"/>
        <v>44004</v>
      </c>
    </row>
    <row r="8730" spans="3:5" ht="13" x14ac:dyDescent="0.15">
      <c r="C8730" s="1" t="str">
        <f ca="1">IFERROR(INDIRECT(ADDRESS(MATCH(A8730,'contribution par jour-semaine'!A:A,0),MATCH(B8730,'contribution par jour-semaine'!$1:$1,0),4,1,"contribution par jour-semaine")),"")</f>
        <v/>
      </c>
      <c r="D8730" s="4" t="str">
        <f>VLOOKUP(A8730,predictions!A:B,2,FALSE)</f>
        <v>22/06/2020</v>
      </c>
      <c r="E8730" s="4">
        <f t="shared" si="34"/>
        <v>44004</v>
      </c>
    </row>
    <row r="8731" spans="3:5" ht="13" x14ac:dyDescent="0.15">
      <c r="C8731" s="1" t="str">
        <f ca="1">IFERROR(INDIRECT(ADDRESS(MATCH(A8731,'contribution par jour-semaine'!A:A,0),MATCH(B8731,'contribution par jour-semaine'!$1:$1,0),4,1,"contribution par jour-semaine")),"")</f>
        <v/>
      </c>
      <c r="D8731" s="4" t="str">
        <f>VLOOKUP(A8731,predictions!A:B,2,FALSE)</f>
        <v>22/06/2020</v>
      </c>
      <c r="E8731" s="4">
        <f t="shared" si="34"/>
        <v>44004</v>
      </c>
    </row>
    <row r="8732" spans="3:5" ht="13" x14ac:dyDescent="0.15">
      <c r="C8732" s="1" t="str">
        <f ca="1">IFERROR(INDIRECT(ADDRESS(MATCH(A8732,'contribution par jour-semaine'!A:A,0),MATCH(B8732,'contribution par jour-semaine'!$1:$1,0),4,1,"contribution par jour-semaine")),"")</f>
        <v/>
      </c>
      <c r="D8732" s="4" t="str">
        <f>VLOOKUP(A8732,predictions!A:B,2,FALSE)</f>
        <v>22/06/2020</v>
      </c>
      <c r="E8732" s="4">
        <f t="shared" si="34"/>
        <v>44004</v>
      </c>
    </row>
    <row r="8733" spans="3:5" ht="13" x14ac:dyDescent="0.15">
      <c r="C8733" s="1" t="str">
        <f ca="1">IFERROR(INDIRECT(ADDRESS(MATCH(A8733,'contribution par jour-semaine'!A:A,0),MATCH(B8733,'contribution par jour-semaine'!$1:$1,0),4,1,"contribution par jour-semaine")),"")</f>
        <v/>
      </c>
      <c r="D8733" s="4" t="str">
        <f>VLOOKUP(A8733,predictions!A:B,2,FALSE)</f>
        <v>22/06/2020</v>
      </c>
      <c r="E8733" s="4">
        <f t="shared" si="34"/>
        <v>44004</v>
      </c>
    </row>
    <row r="8734" spans="3:5" ht="13" x14ac:dyDescent="0.15">
      <c r="C8734" s="1" t="str">
        <f ca="1">IFERROR(INDIRECT(ADDRESS(MATCH(A8734,'contribution par jour-semaine'!A:A,0),MATCH(B8734,'contribution par jour-semaine'!$1:$1,0),4,1,"contribution par jour-semaine")),"")</f>
        <v/>
      </c>
      <c r="D8734" s="4" t="str">
        <f>VLOOKUP(A8734,predictions!A:B,2,FALSE)</f>
        <v>22/06/2020</v>
      </c>
      <c r="E8734" s="4">
        <f t="shared" si="34"/>
        <v>44004</v>
      </c>
    </row>
    <row r="8735" spans="3:5" ht="13" x14ac:dyDescent="0.15">
      <c r="C8735" s="1" t="str">
        <f ca="1">IFERROR(INDIRECT(ADDRESS(MATCH(A8735,'contribution par jour-semaine'!A:A,0),MATCH(B8735,'contribution par jour-semaine'!$1:$1,0),4,1,"contribution par jour-semaine")),"")</f>
        <v/>
      </c>
      <c r="D8735" s="4" t="str">
        <f>VLOOKUP(A8735,predictions!A:B,2,FALSE)</f>
        <v>22/06/2020</v>
      </c>
      <c r="E8735" s="4">
        <f t="shared" si="34"/>
        <v>44004</v>
      </c>
    </row>
    <row r="8736" spans="3:5" ht="13" x14ac:dyDescent="0.15">
      <c r="C8736" s="1" t="str">
        <f ca="1">IFERROR(INDIRECT(ADDRESS(MATCH(A8736,'contribution par jour-semaine'!A:A,0),MATCH(B8736,'contribution par jour-semaine'!$1:$1,0),4,1,"contribution par jour-semaine")),"")</f>
        <v/>
      </c>
      <c r="D8736" s="4" t="str">
        <f>VLOOKUP(A8736,predictions!A:B,2,FALSE)</f>
        <v>22/06/2020</v>
      </c>
      <c r="E8736" s="4">
        <f t="shared" si="34"/>
        <v>44004</v>
      </c>
    </row>
    <row r="8737" spans="3:5" ht="13" x14ac:dyDescent="0.15">
      <c r="C8737" s="1" t="str">
        <f ca="1">IFERROR(INDIRECT(ADDRESS(MATCH(A8737,'contribution par jour-semaine'!A:A,0),MATCH(B8737,'contribution par jour-semaine'!$1:$1,0),4,1,"contribution par jour-semaine")),"")</f>
        <v/>
      </c>
      <c r="D8737" s="4" t="str">
        <f>VLOOKUP(A8737,predictions!A:B,2,FALSE)</f>
        <v>22/06/2020</v>
      </c>
      <c r="E8737" s="4">
        <f t="shared" si="34"/>
        <v>44004</v>
      </c>
    </row>
    <row r="8738" spans="3:5" ht="13" x14ac:dyDescent="0.15">
      <c r="C8738" s="1" t="str">
        <f ca="1">IFERROR(INDIRECT(ADDRESS(MATCH(A8738,'contribution par jour-semaine'!A:A,0),MATCH(B8738,'contribution par jour-semaine'!$1:$1,0),4,1,"contribution par jour-semaine")),"")</f>
        <v/>
      </c>
      <c r="D8738" s="4" t="str">
        <f>VLOOKUP(A8738,predictions!A:B,2,FALSE)</f>
        <v>22/06/2020</v>
      </c>
      <c r="E8738" s="4">
        <f t="shared" si="34"/>
        <v>44004</v>
      </c>
    </row>
    <row r="8739" spans="3:5" ht="13" x14ac:dyDescent="0.15">
      <c r="C8739" s="1" t="str">
        <f ca="1">IFERROR(INDIRECT(ADDRESS(MATCH(A8739,'contribution par jour-semaine'!A:A,0),MATCH(B8739,'contribution par jour-semaine'!$1:$1,0),4,1,"contribution par jour-semaine")),"")</f>
        <v/>
      </c>
      <c r="D8739" s="4" t="str">
        <f>VLOOKUP(A8739,predictions!A:B,2,FALSE)</f>
        <v>22/06/2020</v>
      </c>
      <c r="E8739" s="4">
        <f t="shared" si="34"/>
        <v>44004</v>
      </c>
    </row>
    <row r="8740" spans="3:5" ht="13" x14ac:dyDescent="0.15">
      <c r="C8740" s="1" t="str">
        <f ca="1">IFERROR(INDIRECT(ADDRESS(MATCH(A8740,'contribution par jour-semaine'!A:A,0),MATCH(B8740,'contribution par jour-semaine'!$1:$1,0),4,1,"contribution par jour-semaine")),"")</f>
        <v/>
      </c>
      <c r="D8740" s="4" t="str">
        <f>VLOOKUP(A8740,predictions!A:B,2,FALSE)</f>
        <v>22/06/2020</v>
      </c>
      <c r="E8740" s="4">
        <f t="shared" si="34"/>
        <v>44004</v>
      </c>
    </row>
    <row r="8741" spans="3:5" ht="13" x14ac:dyDescent="0.15">
      <c r="C8741" s="1" t="str">
        <f ca="1">IFERROR(INDIRECT(ADDRESS(MATCH(A8741,'contribution par jour-semaine'!A:A,0),MATCH(B8741,'contribution par jour-semaine'!$1:$1,0),4,1,"contribution par jour-semaine")),"")</f>
        <v/>
      </c>
      <c r="D8741" s="4" t="str">
        <f>VLOOKUP(A8741,predictions!A:B,2,FALSE)</f>
        <v>22/06/2020</v>
      </c>
      <c r="E8741" s="4">
        <f t="shared" si="34"/>
        <v>44004</v>
      </c>
    </row>
    <row r="8742" spans="3:5" ht="13" x14ac:dyDescent="0.15">
      <c r="C8742" s="1" t="str">
        <f ca="1">IFERROR(INDIRECT(ADDRESS(MATCH(A8742,'contribution par jour-semaine'!A:A,0),MATCH(B8742,'contribution par jour-semaine'!$1:$1,0),4,1,"contribution par jour-semaine")),"")</f>
        <v/>
      </c>
      <c r="D8742" s="4" t="str">
        <f>VLOOKUP(A8742,predictions!A:B,2,FALSE)</f>
        <v>22/06/2020</v>
      </c>
      <c r="E8742" s="4">
        <f t="shared" si="34"/>
        <v>44004</v>
      </c>
    </row>
    <row r="8743" spans="3:5" ht="13" x14ac:dyDescent="0.15">
      <c r="C8743" s="1" t="str">
        <f ca="1">IFERROR(INDIRECT(ADDRESS(MATCH(A8743,'contribution par jour-semaine'!A:A,0),MATCH(B8743,'contribution par jour-semaine'!$1:$1,0),4,1,"contribution par jour-semaine")),"")</f>
        <v/>
      </c>
      <c r="D8743" s="4" t="str">
        <f>VLOOKUP(A8743,predictions!A:B,2,FALSE)</f>
        <v>22/06/2020</v>
      </c>
      <c r="E8743" s="4">
        <f t="shared" si="34"/>
        <v>44004</v>
      </c>
    </row>
    <row r="8744" spans="3:5" ht="13" x14ac:dyDescent="0.15">
      <c r="C8744" s="1" t="str">
        <f ca="1">IFERROR(INDIRECT(ADDRESS(MATCH(A8744,'contribution par jour-semaine'!A:A,0),MATCH(B8744,'contribution par jour-semaine'!$1:$1,0),4,1,"contribution par jour-semaine")),"")</f>
        <v/>
      </c>
      <c r="D8744" s="4" t="str">
        <f>VLOOKUP(A8744,predictions!A:B,2,FALSE)</f>
        <v>22/06/2020</v>
      </c>
      <c r="E8744" s="4">
        <f t="shared" si="34"/>
        <v>44004</v>
      </c>
    </row>
    <row r="8745" spans="3:5" ht="13" x14ac:dyDescent="0.15">
      <c r="C8745" s="1" t="str">
        <f ca="1">IFERROR(INDIRECT(ADDRESS(MATCH(A8745,'contribution par jour-semaine'!A:A,0),MATCH(B8745,'contribution par jour-semaine'!$1:$1,0),4,1,"contribution par jour-semaine")),"")</f>
        <v/>
      </c>
      <c r="D8745" s="4" t="str">
        <f>VLOOKUP(A8745,predictions!A:B,2,FALSE)</f>
        <v>22/06/2020</v>
      </c>
      <c r="E8745" s="4">
        <f t="shared" si="34"/>
        <v>44004</v>
      </c>
    </row>
    <row r="8746" spans="3:5" ht="13" x14ac:dyDescent="0.15">
      <c r="C8746" s="1" t="str">
        <f ca="1">IFERROR(INDIRECT(ADDRESS(MATCH(A8746,'contribution par jour-semaine'!A:A,0),MATCH(B8746,'contribution par jour-semaine'!$1:$1,0),4,1,"contribution par jour-semaine")),"")</f>
        <v/>
      </c>
      <c r="D8746" s="4" t="str">
        <f>VLOOKUP(A8746,predictions!A:B,2,FALSE)</f>
        <v>22/06/2020</v>
      </c>
      <c r="E8746" s="4">
        <f t="shared" si="34"/>
        <v>44004</v>
      </c>
    </row>
    <row r="8747" spans="3:5" ht="13" x14ac:dyDescent="0.15">
      <c r="C8747" s="1" t="str">
        <f ca="1">IFERROR(INDIRECT(ADDRESS(MATCH(A8747,'contribution par jour-semaine'!A:A,0),MATCH(B8747,'contribution par jour-semaine'!$1:$1,0),4,1,"contribution par jour-semaine")),"")</f>
        <v/>
      </c>
      <c r="D8747" s="4" t="str">
        <f>VLOOKUP(A8747,predictions!A:B,2,FALSE)</f>
        <v>22/06/2020</v>
      </c>
      <c r="E8747" s="4">
        <f t="shared" si="34"/>
        <v>44004</v>
      </c>
    </row>
    <row r="8748" spans="3:5" ht="13" x14ac:dyDescent="0.15">
      <c r="C8748" s="1" t="str">
        <f ca="1">IFERROR(INDIRECT(ADDRESS(MATCH(A8748,'contribution par jour-semaine'!A:A,0),MATCH(B8748,'contribution par jour-semaine'!$1:$1,0),4,1,"contribution par jour-semaine")),"")</f>
        <v/>
      </c>
      <c r="D8748" s="4" t="str">
        <f>VLOOKUP(A8748,predictions!A:B,2,FALSE)</f>
        <v>22/06/2020</v>
      </c>
      <c r="E8748" s="4">
        <f t="shared" si="34"/>
        <v>44004</v>
      </c>
    </row>
    <row r="8749" spans="3:5" ht="13" x14ac:dyDescent="0.15">
      <c r="C8749" s="1" t="str">
        <f ca="1">IFERROR(INDIRECT(ADDRESS(MATCH(A8749,'contribution par jour-semaine'!A:A,0),MATCH(B8749,'contribution par jour-semaine'!$1:$1,0),4,1,"contribution par jour-semaine")),"")</f>
        <v/>
      </c>
      <c r="D8749" s="4" t="str">
        <f>VLOOKUP(A8749,predictions!A:B,2,FALSE)</f>
        <v>22/06/2020</v>
      </c>
      <c r="E8749" s="4">
        <f t="shared" si="34"/>
        <v>44004</v>
      </c>
    </row>
    <row r="8750" spans="3:5" ht="13" x14ac:dyDescent="0.15">
      <c r="C8750" s="1" t="str">
        <f ca="1">IFERROR(INDIRECT(ADDRESS(MATCH(A8750,'contribution par jour-semaine'!A:A,0),MATCH(B8750,'contribution par jour-semaine'!$1:$1,0),4,1,"contribution par jour-semaine")),"")</f>
        <v/>
      </c>
      <c r="D8750" s="4" t="str">
        <f>VLOOKUP(A8750,predictions!A:B,2,FALSE)</f>
        <v>22/06/2020</v>
      </c>
      <c r="E8750" s="4">
        <f t="shared" si="34"/>
        <v>44004</v>
      </c>
    </row>
    <row r="8751" spans="3:5" ht="13" x14ac:dyDescent="0.15">
      <c r="C8751" s="1" t="str">
        <f ca="1">IFERROR(INDIRECT(ADDRESS(MATCH(A8751,'contribution par jour-semaine'!A:A,0),MATCH(B8751,'contribution par jour-semaine'!$1:$1,0),4,1,"contribution par jour-semaine")),"")</f>
        <v/>
      </c>
      <c r="D8751" s="4" t="str">
        <f>VLOOKUP(A8751,predictions!A:B,2,FALSE)</f>
        <v>22/06/2020</v>
      </c>
      <c r="E8751" s="4">
        <f t="shared" si="34"/>
        <v>44004</v>
      </c>
    </row>
    <row r="8752" spans="3:5" ht="13" x14ac:dyDescent="0.15">
      <c r="C8752" s="1" t="str">
        <f ca="1">IFERROR(INDIRECT(ADDRESS(MATCH(A8752,'contribution par jour-semaine'!A:A,0),MATCH(B8752,'contribution par jour-semaine'!$1:$1,0),4,1,"contribution par jour-semaine")),"")</f>
        <v/>
      </c>
      <c r="D8752" s="4" t="str">
        <f>VLOOKUP(A8752,predictions!A:B,2,FALSE)</f>
        <v>22/06/2020</v>
      </c>
      <c r="E8752" s="4">
        <f t="shared" si="34"/>
        <v>44004</v>
      </c>
    </row>
    <row r="8753" spans="3:5" ht="13" x14ac:dyDescent="0.15">
      <c r="C8753" s="1" t="str">
        <f ca="1">IFERROR(INDIRECT(ADDRESS(MATCH(A8753,'contribution par jour-semaine'!A:A,0),MATCH(B8753,'contribution par jour-semaine'!$1:$1,0),4,1,"contribution par jour-semaine")),"")</f>
        <v/>
      </c>
      <c r="D8753" s="4" t="str">
        <f>VLOOKUP(A8753,predictions!A:B,2,FALSE)</f>
        <v>22/06/2020</v>
      </c>
      <c r="E8753" s="4">
        <f t="shared" si="34"/>
        <v>44004</v>
      </c>
    </row>
    <row r="8754" spans="3:5" ht="13" x14ac:dyDescent="0.15">
      <c r="C8754" s="1" t="str">
        <f ca="1">IFERROR(INDIRECT(ADDRESS(MATCH(A8754,'contribution par jour-semaine'!A:A,0),MATCH(B8754,'contribution par jour-semaine'!$1:$1,0),4,1,"contribution par jour-semaine")),"")</f>
        <v/>
      </c>
      <c r="D8754" s="4" t="str">
        <f>VLOOKUP(A8754,predictions!A:B,2,FALSE)</f>
        <v>22/06/2020</v>
      </c>
      <c r="E8754" s="4">
        <f t="shared" si="34"/>
        <v>44004</v>
      </c>
    </row>
    <row r="8755" spans="3:5" ht="13" x14ac:dyDescent="0.15">
      <c r="C8755" s="1" t="str">
        <f ca="1">IFERROR(INDIRECT(ADDRESS(MATCH(A8755,'contribution par jour-semaine'!A:A,0),MATCH(B8755,'contribution par jour-semaine'!$1:$1,0),4,1,"contribution par jour-semaine")),"")</f>
        <v/>
      </c>
      <c r="D8755" s="4" t="str">
        <f>VLOOKUP(A8755,predictions!A:B,2,FALSE)</f>
        <v>22/06/2020</v>
      </c>
      <c r="E8755" s="4">
        <f t="shared" si="34"/>
        <v>44004</v>
      </c>
    </row>
    <row r="8756" spans="3:5" ht="13" x14ac:dyDescent="0.15">
      <c r="C8756" s="1" t="str">
        <f ca="1">IFERROR(INDIRECT(ADDRESS(MATCH(A8756,'contribution par jour-semaine'!A:A,0),MATCH(B8756,'contribution par jour-semaine'!$1:$1,0),4,1,"contribution par jour-semaine")),"")</f>
        <v/>
      </c>
      <c r="D8756" s="4" t="str">
        <f>VLOOKUP(A8756,predictions!A:B,2,FALSE)</f>
        <v>22/06/2020</v>
      </c>
      <c r="E8756" s="4">
        <f t="shared" si="34"/>
        <v>44004</v>
      </c>
    </row>
    <row r="8757" spans="3:5" ht="13" x14ac:dyDescent="0.15">
      <c r="C8757" s="1" t="str">
        <f ca="1">IFERROR(INDIRECT(ADDRESS(MATCH(A8757,'contribution par jour-semaine'!A:A,0),MATCH(B8757,'contribution par jour-semaine'!$1:$1,0),4,1,"contribution par jour-semaine")),"")</f>
        <v/>
      </c>
      <c r="D8757" s="4" t="str">
        <f>VLOOKUP(A8757,predictions!A:B,2,FALSE)</f>
        <v>22/06/2020</v>
      </c>
      <c r="E8757" s="4">
        <f t="shared" si="34"/>
        <v>44004</v>
      </c>
    </row>
    <row r="8758" spans="3:5" ht="13" x14ac:dyDescent="0.15">
      <c r="C8758" s="1" t="str">
        <f ca="1">IFERROR(INDIRECT(ADDRESS(MATCH(A8758,'contribution par jour-semaine'!A:A,0),MATCH(B8758,'contribution par jour-semaine'!$1:$1,0),4,1,"contribution par jour-semaine")),"")</f>
        <v/>
      </c>
      <c r="D8758" s="4" t="str">
        <f>VLOOKUP(A8758,predictions!A:B,2,FALSE)</f>
        <v>22/06/2020</v>
      </c>
      <c r="E8758" s="4">
        <f t="shared" si="34"/>
        <v>44004</v>
      </c>
    </row>
    <row r="8759" spans="3:5" ht="13" x14ac:dyDescent="0.15">
      <c r="C8759" s="1" t="str">
        <f ca="1">IFERROR(INDIRECT(ADDRESS(MATCH(A8759,'contribution par jour-semaine'!A:A,0),MATCH(B8759,'contribution par jour-semaine'!$1:$1,0),4,1,"contribution par jour-semaine")),"")</f>
        <v/>
      </c>
      <c r="D8759" s="4" t="str">
        <f>VLOOKUP(A8759,predictions!A:B,2,FALSE)</f>
        <v>22/06/2020</v>
      </c>
      <c r="E8759" s="4">
        <f t="shared" si="34"/>
        <v>44004</v>
      </c>
    </row>
    <row r="8760" spans="3:5" ht="13" x14ac:dyDescent="0.15">
      <c r="C8760" s="1" t="str">
        <f ca="1">IFERROR(INDIRECT(ADDRESS(MATCH(A8760,'contribution par jour-semaine'!A:A,0),MATCH(B8760,'contribution par jour-semaine'!$1:$1,0),4,1,"contribution par jour-semaine")),"")</f>
        <v/>
      </c>
      <c r="D8760" s="4" t="str">
        <f>VLOOKUP(A8760,predictions!A:B,2,FALSE)</f>
        <v>22/06/2020</v>
      </c>
      <c r="E8760" s="4">
        <f t="shared" si="34"/>
        <v>44004</v>
      </c>
    </row>
    <row r="8761" spans="3:5" ht="13" x14ac:dyDescent="0.15">
      <c r="C8761" s="1" t="str">
        <f ca="1">IFERROR(INDIRECT(ADDRESS(MATCH(A8761,'contribution par jour-semaine'!A:A,0),MATCH(B8761,'contribution par jour-semaine'!$1:$1,0),4,1,"contribution par jour-semaine")),"")</f>
        <v/>
      </c>
      <c r="D8761" s="4" t="str">
        <f>VLOOKUP(A8761,predictions!A:B,2,FALSE)</f>
        <v>22/06/2020</v>
      </c>
      <c r="E8761" s="4">
        <f t="shared" si="34"/>
        <v>44004</v>
      </c>
    </row>
    <row r="8762" spans="3:5" ht="13" x14ac:dyDescent="0.15">
      <c r="C8762" s="1" t="str">
        <f ca="1">IFERROR(INDIRECT(ADDRESS(MATCH(A8762,'contribution par jour-semaine'!A:A,0),MATCH(B8762,'contribution par jour-semaine'!$1:$1,0),4,1,"contribution par jour-semaine")),"")</f>
        <v/>
      </c>
      <c r="D8762" s="4" t="str">
        <f>VLOOKUP(A8762,predictions!A:B,2,FALSE)</f>
        <v>22/06/2020</v>
      </c>
      <c r="E8762" s="4">
        <f t="shared" si="34"/>
        <v>44004</v>
      </c>
    </row>
    <row r="8763" spans="3:5" ht="13" x14ac:dyDescent="0.15">
      <c r="C8763" s="1" t="str">
        <f ca="1">IFERROR(INDIRECT(ADDRESS(MATCH(A8763,'contribution par jour-semaine'!A:A,0),MATCH(B8763,'contribution par jour-semaine'!$1:$1,0),4,1,"contribution par jour-semaine")),"")</f>
        <v/>
      </c>
      <c r="D8763" s="4" t="str">
        <f>VLOOKUP(A8763,predictions!A:B,2,FALSE)</f>
        <v>22/06/2020</v>
      </c>
      <c r="E8763" s="4">
        <f t="shared" si="34"/>
        <v>44004</v>
      </c>
    </row>
    <row r="8764" spans="3:5" ht="13" x14ac:dyDescent="0.15">
      <c r="C8764" s="1" t="str">
        <f ca="1">IFERROR(INDIRECT(ADDRESS(MATCH(A8764,'contribution par jour-semaine'!A:A,0),MATCH(B8764,'contribution par jour-semaine'!$1:$1,0),4,1,"contribution par jour-semaine")),"")</f>
        <v/>
      </c>
      <c r="D8764" s="4" t="str">
        <f>VLOOKUP(A8764,predictions!A:B,2,FALSE)</f>
        <v>22/06/2020</v>
      </c>
      <c r="E8764" s="4">
        <f t="shared" si="34"/>
        <v>44004</v>
      </c>
    </row>
    <row r="8765" spans="3:5" ht="13" x14ac:dyDescent="0.15">
      <c r="C8765" s="1" t="str">
        <f ca="1">IFERROR(INDIRECT(ADDRESS(MATCH(A8765,'contribution par jour-semaine'!A:A,0),MATCH(B8765,'contribution par jour-semaine'!$1:$1,0),4,1,"contribution par jour-semaine")),"")</f>
        <v/>
      </c>
      <c r="D8765" s="4" t="str">
        <f>VLOOKUP(A8765,predictions!A:B,2,FALSE)</f>
        <v>22/06/2020</v>
      </c>
      <c r="E8765" s="4">
        <f t="shared" si="34"/>
        <v>44004</v>
      </c>
    </row>
    <row r="8766" spans="3:5" ht="13" x14ac:dyDescent="0.15">
      <c r="C8766" s="1" t="str">
        <f ca="1">IFERROR(INDIRECT(ADDRESS(MATCH(A8766,'contribution par jour-semaine'!A:A,0),MATCH(B8766,'contribution par jour-semaine'!$1:$1,0),4,1,"contribution par jour-semaine")),"")</f>
        <v/>
      </c>
      <c r="D8766" s="4" t="str">
        <f>VLOOKUP(A8766,predictions!A:B,2,FALSE)</f>
        <v>22/06/2020</v>
      </c>
      <c r="E8766" s="4">
        <f t="shared" si="34"/>
        <v>44004</v>
      </c>
    </row>
    <row r="8767" spans="3:5" ht="13" x14ac:dyDescent="0.15">
      <c r="C8767" s="1" t="str">
        <f ca="1">IFERROR(INDIRECT(ADDRESS(MATCH(A8767,'contribution par jour-semaine'!A:A,0),MATCH(B8767,'contribution par jour-semaine'!$1:$1,0),4,1,"contribution par jour-semaine")),"")</f>
        <v/>
      </c>
      <c r="D8767" s="4" t="str">
        <f>VLOOKUP(A8767,predictions!A:B,2,FALSE)</f>
        <v>22/06/2020</v>
      </c>
      <c r="E8767" s="4">
        <f t="shared" si="34"/>
        <v>44004</v>
      </c>
    </row>
    <row r="8768" spans="3:5" ht="13" x14ac:dyDescent="0.15">
      <c r="C8768" s="1" t="str">
        <f ca="1">IFERROR(INDIRECT(ADDRESS(MATCH(A8768,'contribution par jour-semaine'!A:A,0),MATCH(B8768,'contribution par jour-semaine'!$1:$1,0),4,1,"contribution par jour-semaine")),"")</f>
        <v/>
      </c>
      <c r="D8768" s="4" t="str">
        <f>VLOOKUP(A8768,predictions!A:B,2,FALSE)</f>
        <v>22/06/2020</v>
      </c>
      <c r="E8768" s="4">
        <f t="shared" si="34"/>
        <v>44004</v>
      </c>
    </row>
    <row r="8769" spans="3:5" ht="13" x14ac:dyDescent="0.15">
      <c r="C8769" s="1" t="str">
        <f ca="1">IFERROR(INDIRECT(ADDRESS(MATCH(A8769,'contribution par jour-semaine'!A:A,0),MATCH(B8769,'contribution par jour-semaine'!$1:$1,0),4,1,"contribution par jour-semaine")),"")</f>
        <v/>
      </c>
      <c r="D8769" s="4" t="str">
        <f>VLOOKUP(A8769,predictions!A:B,2,FALSE)</f>
        <v>22/06/2020</v>
      </c>
      <c r="E8769" s="4">
        <f t="shared" si="34"/>
        <v>44004</v>
      </c>
    </row>
    <row r="8770" spans="3:5" ht="13" x14ac:dyDescent="0.15">
      <c r="C8770" s="1" t="str">
        <f ca="1">IFERROR(INDIRECT(ADDRESS(MATCH(A8770,'contribution par jour-semaine'!A:A,0),MATCH(B8770,'contribution par jour-semaine'!$1:$1,0),4,1,"contribution par jour-semaine")),"")</f>
        <v/>
      </c>
      <c r="D8770" s="4" t="str">
        <f>VLOOKUP(A8770,predictions!A:B,2,FALSE)</f>
        <v>22/06/2020</v>
      </c>
      <c r="E8770" s="4">
        <f t="shared" si="34"/>
        <v>44004</v>
      </c>
    </row>
    <row r="8771" spans="3:5" ht="13" x14ac:dyDescent="0.15">
      <c r="C8771" s="1" t="str">
        <f ca="1">IFERROR(INDIRECT(ADDRESS(MATCH(A8771,'contribution par jour-semaine'!A:A,0),MATCH(B8771,'contribution par jour-semaine'!$1:$1,0),4,1,"contribution par jour-semaine")),"")</f>
        <v/>
      </c>
      <c r="D8771" s="4" t="str">
        <f>VLOOKUP(A8771,predictions!A:B,2,FALSE)</f>
        <v>22/06/2020</v>
      </c>
      <c r="E8771" s="4">
        <f t="shared" si="34"/>
        <v>44004</v>
      </c>
    </row>
    <row r="8772" spans="3:5" ht="13" x14ac:dyDescent="0.15">
      <c r="C8772" s="1" t="str">
        <f ca="1">IFERROR(INDIRECT(ADDRESS(MATCH(A8772,'contribution par jour-semaine'!A:A,0),MATCH(B8772,'contribution par jour-semaine'!$1:$1,0),4,1,"contribution par jour-semaine")),"")</f>
        <v/>
      </c>
      <c r="D8772" s="4" t="str">
        <f>VLOOKUP(A8772,predictions!A:B,2,FALSE)</f>
        <v>22/06/2020</v>
      </c>
      <c r="E8772" s="4">
        <f t="shared" si="34"/>
        <v>44004</v>
      </c>
    </row>
    <row r="8773" spans="3:5" ht="13" x14ac:dyDescent="0.15">
      <c r="C8773" s="1" t="str">
        <f ca="1">IFERROR(INDIRECT(ADDRESS(MATCH(A8773,'contribution par jour-semaine'!A:A,0),MATCH(B8773,'contribution par jour-semaine'!$1:$1,0),4,1,"contribution par jour-semaine")),"")</f>
        <v/>
      </c>
      <c r="D8773" s="4" t="str">
        <f>VLOOKUP(A8773,predictions!A:B,2,FALSE)</f>
        <v>22/06/2020</v>
      </c>
      <c r="E8773" s="4">
        <f t="shared" si="34"/>
        <v>44004</v>
      </c>
    </row>
    <row r="8774" spans="3:5" ht="13" x14ac:dyDescent="0.15">
      <c r="C8774" s="1" t="str">
        <f ca="1">IFERROR(INDIRECT(ADDRESS(MATCH(A8774,'contribution par jour-semaine'!A:A,0),MATCH(B8774,'contribution par jour-semaine'!$1:$1,0),4,1,"contribution par jour-semaine")),"")</f>
        <v/>
      </c>
      <c r="D8774" s="4" t="str">
        <f>VLOOKUP(A8774,predictions!A:B,2,FALSE)</f>
        <v>22/06/2020</v>
      </c>
      <c r="E8774" s="4">
        <f t="shared" si="34"/>
        <v>44004</v>
      </c>
    </row>
    <row r="8775" spans="3:5" ht="13" x14ac:dyDescent="0.15">
      <c r="C8775" s="1" t="str">
        <f ca="1">IFERROR(INDIRECT(ADDRESS(MATCH(A8775,'contribution par jour-semaine'!A:A,0),MATCH(B8775,'contribution par jour-semaine'!$1:$1,0),4,1,"contribution par jour-semaine")),"")</f>
        <v/>
      </c>
      <c r="D8775" s="4" t="str">
        <f>VLOOKUP(A8775,predictions!A:B,2,FALSE)</f>
        <v>22/06/2020</v>
      </c>
      <c r="E8775" s="4">
        <f t="shared" si="34"/>
        <v>44004</v>
      </c>
    </row>
    <row r="8776" spans="3:5" ht="13" x14ac:dyDescent="0.15">
      <c r="C8776" s="1" t="str">
        <f ca="1">IFERROR(INDIRECT(ADDRESS(MATCH(A8776,'contribution par jour-semaine'!A:A,0),MATCH(B8776,'contribution par jour-semaine'!$1:$1,0),4,1,"contribution par jour-semaine")),"")</f>
        <v/>
      </c>
      <c r="D8776" s="4" t="str">
        <f>VLOOKUP(A8776,predictions!A:B,2,FALSE)</f>
        <v>22/06/2020</v>
      </c>
      <c r="E8776" s="4">
        <f t="shared" si="34"/>
        <v>44004</v>
      </c>
    </row>
    <row r="8777" spans="3:5" ht="13" x14ac:dyDescent="0.15">
      <c r="C8777" s="1" t="str">
        <f ca="1">IFERROR(INDIRECT(ADDRESS(MATCH(A8777,'contribution par jour-semaine'!A:A,0),MATCH(B8777,'contribution par jour-semaine'!$1:$1,0),4,1,"contribution par jour-semaine")),"")</f>
        <v/>
      </c>
      <c r="D8777" s="4" t="str">
        <f>VLOOKUP(A8777,predictions!A:B,2,FALSE)</f>
        <v>22/06/2020</v>
      </c>
      <c r="E8777" s="4">
        <f t="shared" si="34"/>
        <v>44004</v>
      </c>
    </row>
    <row r="8778" spans="3:5" ht="13" x14ac:dyDescent="0.15">
      <c r="C8778" s="1" t="str">
        <f ca="1">IFERROR(INDIRECT(ADDRESS(MATCH(A8778,'contribution par jour-semaine'!A:A,0),MATCH(B8778,'contribution par jour-semaine'!$1:$1,0),4,1,"contribution par jour-semaine")),"")</f>
        <v/>
      </c>
      <c r="D8778" s="4" t="str">
        <f>VLOOKUP(A8778,predictions!A:B,2,FALSE)</f>
        <v>22/06/2020</v>
      </c>
      <c r="E8778" s="4">
        <f t="shared" si="34"/>
        <v>44004</v>
      </c>
    </row>
    <row r="8779" spans="3:5" ht="13" x14ac:dyDescent="0.15">
      <c r="C8779" s="1" t="str">
        <f ca="1">IFERROR(INDIRECT(ADDRESS(MATCH(A8779,'contribution par jour-semaine'!A:A,0),MATCH(B8779,'contribution par jour-semaine'!$1:$1,0),4,1,"contribution par jour-semaine")),"")</f>
        <v/>
      </c>
      <c r="D8779" s="4" t="str">
        <f>VLOOKUP(A8779,predictions!A:B,2,FALSE)</f>
        <v>22/06/2020</v>
      </c>
      <c r="E8779" s="4">
        <f t="shared" si="34"/>
        <v>44004</v>
      </c>
    </row>
    <row r="8780" spans="3:5" ht="13" x14ac:dyDescent="0.15">
      <c r="C8780" s="1" t="str">
        <f ca="1">IFERROR(INDIRECT(ADDRESS(MATCH(A8780,'contribution par jour-semaine'!A:A,0),MATCH(B8780,'contribution par jour-semaine'!$1:$1,0),4,1,"contribution par jour-semaine")),"")</f>
        <v/>
      </c>
      <c r="D8780" s="4" t="str">
        <f>VLOOKUP(A8780,predictions!A:B,2,FALSE)</f>
        <v>22/06/2020</v>
      </c>
      <c r="E8780" s="4">
        <f t="shared" si="34"/>
        <v>44004</v>
      </c>
    </row>
    <row r="8781" spans="3:5" ht="13" x14ac:dyDescent="0.15">
      <c r="C8781" s="1" t="str">
        <f ca="1">IFERROR(INDIRECT(ADDRESS(MATCH(A8781,'contribution par jour-semaine'!A:A,0),MATCH(B8781,'contribution par jour-semaine'!$1:$1,0),4,1,"contribution par jour-semaine")),"")</f>
        <v/>
      </c>
      <c r="D8781" s="4" t="str">
        <f>VLOOKUP(A8781,predictions!A:B,2,FALSE)</f>
        <v>22/06/2020</v>
      </c>
      <c r="E8781" s="4">
        <f t="shared" si="34"/>
        <v>44004</v>
      </c>
    </row>
    <row r="8782" spans="3:5" ht="13" x14ac:dyDescent="0.15">
      <c r="C8782" s="1" t="str">
        <f ca="1">IFERROR(INDIRECT(ADDRESS(MATCH(A8782,'contribution par jour-semaine'!A:A,0),MATCH(B8782,'contribution par jour-semaine'!$1:$1,0),4,1,"contribution par jour-semaine")),"")</f>
        <v/>
      </c>
      <c r="D8782" s="4" t="str">
        <f>VLOOKUP(A8782,predictions!A:B,2,FALSE)</f>
        <v>22/06/2020</v>
      </c>
      <c r="E8782" s="4">
        <f t="shared" si="34"/>
        <v>44004</v>
      </c>
    </row>
    <row r="8783" spans="3:5" ht="13" x14ac:dyDescent="0.15">
      <c r="C8783" s="1" t="str">
        <f ca="1">IFERROR(INDIRECT(ADDRESS(MATCH(A8783,'contribution par jour-semaine'!A:A,0),MATCH(B8783,'contribution par jour-semaine'!$1:$1,0),4,1,"contribution par jour-semaine")),"")</f>
        <v/>
      </c>
      <c r="D8783" s="4" t="str">
        <f>VLOOKUP(A8783,predictions!A:B,2,FALSE)</f>
        <v>22/06/2020</v>
      </c>
      <c r="E8783" s="4">
        <f t="shared" si="34"/>
        <v>44004</v>
      </c>
    </row>
    <row r="8784" spans="3:5" ht="13" x14ac:dyDescent="0.15">
      <c r="C8784" s="1" t="str">
        <f ca="1">IFERROR(INDIRECT(ADDRESS(MATCH(A8784,'contribution par jour-semaine'!A:A,0),MATCH(B8784,'contribution par jour-semaine'!$1:$1,0),4,1,"contribution par jour-semaine")),"")</f>
        <v/>
      </c>
      <c r="D8784" s="4" t="str">
        <f>VLOOKUP(A8784,predictions!A:B,2,FALSE)</f>
        <v>22/06/2020</v>
      </c>
      <c r="E8784" s="4">
        <f t="shared" si="34"/>
        <v>44004</v>
      </c>
    </row>
    <row r="8785" spans="3:5" ht="13" x14ac:dyDescent="0.15">
      <c r="C8785" s="1" t="str">
        <f ca="1">IFERROR(INDIRECT(ADDRESS(MATCH(A8785,'contribution par jour-semaine'!A:A,0),MATCH(B8785,'contribution par jour-semaine'!$1:$1,0),4,1,"contribution par jour-semaine")),"")</f>
        <v/>
      </c>
      <c r="D8785" s="4" t="str">
        <f>VLOOKUP(A8785,predictions!A:B,2,FALSE)</f>
        <v>22/06/2020</v>
      </c>
      <c r="E8785" s="4">
        <f t="shared" si="34"/>
        <v>44004</v>
      </c>
    </row>
    <row r="8786" spans="3:5" ht="13" x14ac:dyDescent="0.15">
      <c r="C8786" s="1" t="str">
        <f ca="1">IFERROR(INDIRECT(ADDRESS(MATCH(A8786,'contribution par jour-semaine'!A:A,0),MATCH(B8786,'contribution par jour-semaine'!$1:$1,0),4,1,"contribution par jour-semaine")),"")</f>
        <v/>
      </c>
      <c r="D8786" s="4" t="str">
        <f>VLOOKUP(A8786,predictions!A:B,2,FALSE)</f>
        <v>22/06/2020</v>
      </c>
      <c r="E8786" s="4">
        <f t="shared" si="34"/>
        <v>44004</v>
      </c>
    </row>
    <row r="8787" spans="3:5" ht="13" x14ac:dyDescent="0.15">
      <c r="C8787" s="1" t="str">
        <f ca="1">IFERROR(INDIRECT(ADDRESS(MATCH(A8787,'contribution par jour-semaine'!A:A,0),MATCH(B8787,'contribution par jour-semaine'!$1:$1,0),4,1,"contribution par jour-semaine")),"")</f>
        <v/>
      </c>
      <c r="D8787" s="4" t="str">
        <f>VLOOKUP(A8787,predictions!A:B,2,FALSE)</f>
        <v>22/06/2020</v>
      </c>
      <c r="E8787" s="4">
        <f t="shared" si="34"/>
        <v>44004</v>
      </c>
    </row>
    <row r="8788" spans="3:5" ht="13" x14ac:dyDescent="0.15">
      <c r="C8788" s="1" t="str">
        <f ca="1">IFERROR(INDIRECT(ADDRESS(MATCH(A8788,'contribution par jour-semaine'!A:A,0),MATCH(B8788,'contribution par jour-semaine'!$1:$1,0),4,1,"contribution par jour-semaine")),"")</f>
        <v/>
      </c>
      <c r="D8788" s="4" t="str">
        <f>VLOOKUP(A8788,predictions!A:B,2,FALSE)</f>
        <v>22/06/2020</v>
      </c>
      <c r="E8788" s="4">
        <f t="shared" si="34"/>
        <v>44004</v>
      </c>
    </row>
    <row r="8789" spans="3:5" ht="13" x14ac:dyDescent="0.15">
      <c r="C8789" s="1" t="str">
        <f ca="1">IFERROR(INDIRECT(ADDRESS(MATCH(A8789,'contribution par jour-semaine'!A:A,0),MATCH(B8789,'contribution par jour-semaine'!$1:$1,0),4,1,"contribution par jour-semaine")),"")</f>
        <v/>
      </c>
      <c r="D8789" s="4" t="str">
        <f>VLOOKUP(A8789,predictions!A:B,2,FALSE)</f>
        <v>22/06/2020</v>
      </c>
      <c r="E8789" s="4">
        <f t="shared" si="34"/>
        <v>44004</v>
      </c>
    </row>
    <row r="8790" spans="3:5" ht="13" x14ac:dyDescent="0.15">
      <c r="C8790" s="1" t="str">
        <f ca="1">IFERROR(INDIRECT(ADDRESS(MATCH(A8790,'contribution par jour-semaine'!A:A,0),MATCH(B8790,'contribution par jour-semaine'!$1:$1,0),4,1,"contribution par jour-semaine")),"")</f>
        <v/>
      </c>
      <c r="D8790" s="4" t="str">
        <f>VLOOKUP(A8790,predictions!A:B,2,FALSE)</f>
        <v>22/06/2020</v>
      </c>
      <c r="E8790" s="4">
        <f t="shared" si="34"/>
        <v>44004</v>
      </c>
    </row>
    <row r="8791" spans="3:5" ht="13" x14ac:dyDescent="0.15">
      <c r="C8791" s="1" t="str">
        <f ca="1">IFERROR(INDIRECT(ADDRESS(MATCH(A8791,'contribution par jour-semaine'!A:A,0),MATCH(B8791,'contribution par jour-semaine'!$1:$1,0),4,1,"contribution par jour-semaine")),"")</f>
        <v/>
      </c>
      <c r="D8791" s="4" t="str">
        <f>VLOOKUP(A8791,predictions!A:B,2,FALSE)</f>
        <v>22/06/2020</v>
      </c>
      <c r="E8791" s="4">
        <f t="shared" si="34"/>
        <v>44004</v>
      </c>
    </row>
    <row r="8792" spans="3:5" ht="13" x14ac:dyDescent="0.15">
      <c r="C8792" s="1" t="str">
        <f ca="1">IFERROR(INDIRECT(ADDRESS(MATCH(A8792,'contribution par jour-semaine'!A:A,0),MATCH(B8792,'contribution par jour-semaine'!$1:$1,0),4,1,"contribution par jour-semaine")),"")</f>
        <v/>
      </c>
      <c r="D8792" s="4" t="str">
        <f>VLOOKUP(A8792,predictions!A:B,2,FALSE)</f>
        <v>22/06/2020</v>
      </c>
      <c r="E8792" s="4">
        <f t="shared" si="34"/>
        <v>44004</v>
      </c>
    </row>
    <row r="8793" spans="3:5" ht="13" x14ac:dyDescent="0.15">
      <c r="C8793" s="1" t="str">
        <f ca="1">IFERROR(INDIRECT(ADDRESS(MATCH(A8793,'contribution par jour-semaine'!A:A,0),MATCH(B8793,'contribution par jour-semaine'!$1:$1,0),4,1,"contribution par jour-semaine")),"")</f>
        <v/>
      </c>
      <c r="D8793" s="4" t="str">
        <f>VLOOKUP(A8793,predictions!A:B,2,FALSE)</f>
        <v>22/06/2020</v>
      </c>
      <c r="E8793" s="4">
        <f t="shared" si="34"/>
        <v>44004</v>
      </c>
    </row>
    <row r="8794" spans="3:5" ht="13" x14ac:dyDescent="0.15">
      <c r="C8794" s="1" t="str">
        <f ca="1">IFERROR(INDIRECT(ADDRESS(MATCH(A8794,'contribution par jour-semaine'!A:A,0),MATCH(B8794,'contribution par jour-semaine'!$1:$1,0),4,1,"contribution par jour-semaine")),"")</f>
        <v/>
      </c>
      <c r="D8794" s="4" t="str">
        <f>VLOOKUP(A8794,predictions!A:B,2,FALSE)</f>
        <v>22/06/2020</v>
      </c>
      <c r="E8794" s="4">
        <f t="shared" si="34"/>
        <v>44004</v>
      </c>
    </row>
    <row r="8795" spans="3:5" ht="13" x14ac:dyDescent="0.15">
      <c r="C8795" s="1" t="str">
        <f ca="1">IFERROR(INDIRECT(ADDRESS(MATCH(A8795,'contribution par jour-semaine'!A:A,0),MATCH(B8795,'contribution par jour-semaine'!$1:$1,0),4,1,"contribution par jour-semaine")),"")</f>
        <v/>
      </c>
      <c r="D8795" s="4" t="str">
        <f>VLOOKUP(A8795,predictions!A:B,2,FALSE)</f>
        <v>22/06/2020</v>
      </c>
      <c r="E8795" s="4">
        <f t="shared" si="34"/>
        <v>44004</v>
      </c>
    </row>
    <row r="8796" spans="3:5" ht="13" x14ac:dyDescent="0.15">
      <c r="C8796" s="1" t="str">
        <f ca="1">IFERROR(INDIRECT(ADDRESS(MATCH(A8796,'contribution par jour-semaine'!A:A,0),MATCH(B8796,'contribution par jour-semaine'!$1:$1,0),4,1,"contribution par jour-semaine")),"")</f>
        <v/>
      </c>
      <c r="D8796" s="4" t="str">
        <f>VLOOKUP(A8796,predictions!A:B,2,FALSE)</f>
        <v>22/06/2020</v>
      </c>
      <c r="E8796" s="4">
        <f t="shared" si="34"/>
        <v>44004</v>
      </c>
    </row>
    <row r="8797" spans="3:5" ht="13" x14ac:dyDescent="0.15">
      <c r="C8797" s="1" t="str">
        <f ca="1">IFERROR(INDIRECT(ADDRESS(MATCH(A8797,'contribution par jour-semaine'!A:A,0),MATCH(B8797,'contribution par jour-semaine'!$1:$1,0),4,1,"contribution par jour-semaine")),"")</f>
        <v/>
      </c>
      <c r="D8797" s="4" t="str">
        <f>VLOOKUP(A8797,predictions!A:B,2,FALSE)</f>
        <v>22/06/2020</v>
      </c>
      <c r="E8797" s="4">
        <f t="shared" si="34"/>
        <v>44004</v>
      </c>
    </row>
    <row r="8798" spans="3:5" ht="13" x14ac:dyDescent="0.15">
      <c r="C8798" s="1" t="str">
        <f ca="1">IFERROR(INDIRECT(ADDRESS(MATCH(A8798,'contribution par jour-semaine'!A:A,0),MATCH(B8798,'contribution par jour-semaine'!$1:$1,0),4,1,"contribution par jour-semaine")),"")</f>
        <v/>
      </c>
      <c r="D8798" s="4" t="str">
        <f>VLOOKUP(A8798,predictions!A:B,2,FALSE)</f>
        <v>22/06/2020</v>
      </c>
      <c r="E8798" s="4">
        <f t="shared" si="34"/>
        <v>44004</v>
      </c>
    </row>
    <row r="8799" spans="3:5" ht="13" x14ac:dyDescent="0.15">
      <c r="C8799" s="1" t="str">
        <f ca="1">IFERROR(INDIRECT(ADDRESS(MATCH(A8799,'contribution par jour-semaine'!A:A,0),MATCH(B8799,'contribution par jour-semaine'!$1:$1,0),4,1,"contribution par jour-semaine")),"")</f>
        <v/>
      </c>
      <c r="D8799" s="4" t="str">
        <f>VLOOKUP(A8799,predictions!A:B,2,FALSE)</f>
        <v>22/06/2020</v>
      </c>
      <c r="E8799" s="4">
        <f t="shared" si="34"/>
        <v>44004</v>
      </c>
    </row>
    <row r="8800" spans="3:5" ht="13" x14ac:dyDescent="0.15">
      <c r="C8800" s="1" t="str">
        <f ca="1">IFERROR(INDIRECT(ADDRESS(MATCH(A8800,'contribution par jour-semaine'!A:A,0),MATCH(B8800,'contribution par jour-semaine'!$1:$1,0),4,1,"contribution par jour-semaine")),"")</f>
        <v/>
      </c>
      <c r="D8800" s="4" t="str">
        <f>VLOOKUP(A8800,predictions!A:B,2,FALSE)</f>
        <v>22/06/2020</v>
      </c>
      <c r="E8800" s="4">
        <f t="shared" si="34"/>
        <v>44004</v>
      </c>
    </row>
    <row r="8801" spans="3:5" ht="13" x14ac:dyDescent="0.15">
      <c r="C8801" s="1" t="str">
        <f ca="1">IFERROR(INDIRECT(ADDRESS(MATCH(A8801,'contribution par jour-semaine'!A:A,0),MATCH(B8801,'contribution par jour-semaine'!$1:$1,0),4,1,"contribution par jour-semaine")),"")</f>
        <v/>
      </c>
      <c r="D8801" s="4" t="str">
        <f>VLOOKUP(A8801,predictions!A:B,2,FALSE)</f>
        <v>22/06/2020</v>
      </c>
      <c r="E8801" s="4">
        <f t="shared" si="34"/>
        <v>44004</v>
      </c>
    </row>
    <row r="8802" spans="3:5" ht="13" x14ac:dyDescent="0.15">
      <c r="C8802" s="1" t="str">
        <f ca="1">IFERROR(INDIRECT(ADDRESS(MATCH(A8802,'contribution par jour-semaine'!A:A,0),MATCH(B8802,'contribution par jour-semaine'!$1:$1,0),4,1,"contribution par jour-semaine")),"")</f>
        <v/>
      </c>
      <c r="D8802" s="4" t="str">
        <f>VLOOKUP(A8802,predictions!A:B,2,FALSE)</f>
        <v>22/06/2020</v>
      </c>
      <c r="E8802" s="4">
        <f t="shared" si="34"/>
        <v>44004</v>
      </c>
    </row>
    <row r="8803" spans="3:5" ht="13" x14ac:dyDescent="0.15">
      <c r="C8803" s="1" t="str">
        <f ca="1">IFERROR(INDIRECT(ADDRESS(MATCH(A8803,'contribution par jour-semaine'!A:A,0),MATCH(B8803,'contribution par jour-semaine'!$1:$1,0),4,1,"contribution par jour-semaine")),"")</f>
        <v/>
      </c>
      <c r="D8803" s="4" t="str">
        <f>VLOOKUP(A8803,predictions!A:B,2,FALSE)</f>
        <v>22/06/2020</v>
      </c>
      <c r="E8803" s="4">
        <f t="shared" si="34"/>
        <v>44004</v>
      </c>
    </row>
    <row r="8804" spans="3:5" ht="13" x14ac:dyDescent="0.15">
      <c r="C8804" s="1" t="str">
        <f ca="1">IFERROR(INDIRECT(ADDRESS(MATCH(A8804,'contribution par jour-semaine'!A:A,0),MATCH(B8804,'contribution par jour-semaine'!$1:$1,0),4,1,"contribution par jour-semaine")),"")</f>
        <v/>
      </c>
      <c r="D8804" s="4" t="str">
        <f>VLOOKUP(A8804,predictions!A:B,2,FALSE)</f>
        <v>22/06/2020</v>
      </c>
      <c r="E8804" s="4">
        <f t="shared" si="34"/>
        <v>44004</v>
      </c>
    </row>
    <row r="8805" spans="3:5" ht="13" x14ac:dyDescent="0.15">
      <c r="C8805" s="1" t="str">
        <f ca="1">IFERROR(INDIRECT(ADDRESS(MATCH(A8805,'contribution par jour-semaine'!A:A,0),MATCH(B8805,'contribution par jour-semaine'!$1:$1,0),4,1,"contribution par jour-semaine")),"")</f>
        <v/>
      </c>
      <c r="D8805" s="4" t="str">
        <f>VLOOKUP(A8805,predictions!A:B,2,FALSE)</f>
        <v>22/06/2020</v>
      </c>
      <c r="E8805" s="4">
        <f t="shared" si="34"/>
        <v>44004</v>
      </c>
    </row>
    <row r="8806" spans="3:5" ht="13" x14ac:dyDescent="0.15">
      <c r="C8806" s="1" t="str">
        <f ca="1">IFERROR(INDIRECT(ADDRESS(MATCH(A8806,'contribution par jour-semaine'!A:A,0),MATCH(B8806,'contribution par jour-semaine'!$1:$1,0),4,1,"contribution par jour-semaine")),"")</f>
        <v/>
      </c>
      <c r="D8806" s="4" t="str">
        <f>VLOOKUP(A8806,predictions!A:B,2,FALSE)</f>
        <v>22/06/2020</v>
      </c>
      <c r="E8806" s="4">
        <f t="shared" si="34"/>
        <v>44004</v>
      </c>
    </row>
    <row r="8807" spans="3:5" ht="13" x14ac:dyDescent="0.15">
      <c r="C8807" s="1" t="str">
        <f ca="1">IFERROR(INDIRECT(ADDRESS(MATCH(A8807,'contribution par jour-semaine'!A:A,0),MATCH(B8807,'contribution par jour-semaine'!$1:$1,0),4,1,"contribution par jour-semaine")),"")</f>
        <v/>
      </c>
      <c r="D8807" s="4" t="str">
        <f>VLOOKUP(A8807,predictions!A:B,2,FALSE)</f>
        <v>22/06/2020</v>
      </c>
      <c r="E8807" s="4">
        <f t="shared" si="34"/>
        <v>44004</v>
      </c>
    </row>
    <row r="8808" spans="3:5" ht="13" x14ac:dyDescent="0.15">
      <c r="C8808" s="1" t="str">
        <f ca="1">IFERROR(INDIRECT(ADDRESS(MATCH(A8808,'contribution par jour-semaine'!A:A,0),MATCH(B8808,'contribution par jour-semaine'!$1:$1,0),4,1,"contribution par jour-semaine")),"")</f>
        <v/>
      </c>
      <c r="D8808" s="4" t="str">
        <f>VLOOKUP(A8808,predictions!A:B,2,FALSE)</f>
        <v>22/06/2020</v>
      </c>
      <c r="E8808" s="4">
        <f t="shared" si="34"/>
        <v>44004</v>
      </c>
    </row>
    <row r="8809" spans="3:5" ht="13" x14ac:dyDescent="0.15">
      <c r="C8809" s="1" t="str">
        <f ca="1">IFERROR(INDIRECT(ADDRESS(MATCH(A8809,'contribution par jour-semaine'!A:A,0),MATCH(B8809,'contribution par jour-semaine'!$1:$1,0),4,1,"contribution par jour-semaine")),"")</f>
        <v/>
      </c>
      <c r="D8809" s="4" t="str">
        <f>VLOOKUP(A8809,predictions!A:B,2,FALSE)</f>
        <v>22/06/2020</v>
      </c>
      <c r="E8809" s="4">
        <f t="shared" si="34"/>
        <v>44004</v>
      </c>
    </row>
    <row r="8810" spans="3:5" ht="13" x14ac:dyDescent="0.15">
      <c r="C8810" s="1" t="str">
        <f ca="1">IFERROR(INDIRECT(ADDRESS(MATCH(A8810,'contribution par jour-semaine'!A:A,0),MATCH(B8810,'contribution par jour-semaine'!$1:$1,0),4,1,"contribution par jour-semaine")),"")</f>
        <v/>
      </c>
      <c r="D8810" s="4" t="str">
        <f>VLOOKUP(A8810,predictions!A:B,2,FALSE)</f>
        <v>22/06/2020</v>
      </c>
      <c r="E8810" s="4">
        <f t="shared" si="34"/>
        <v>44004</v>
      </c>
    </row>
    <row r="8811" spans="3:5" ht="13" x14ac:dyDescent="0.15">
      <c r="C8811" s="1" t="str">
        <f ca="1">IFERROR(INDIRECT(ADDRESS(MATCH(A8811,'contribution par jour-semaine'!A:A,0),MATCH(B8811,'contribution par jour-semaine'!$1:$1,0),4,1,"contribution par jour-semaine")),"")</f>
        <v/>
      </c>
      <c r="D8811" s="4" t="str">
        <f>VLOOKUP(A8811,predictions!A:B,2,FALSE)</f>
        <v>22/06/2020</v>
      </c>
      <c r="E8811" s="4">
        <f t="shared" si="34"/>
        <v>44004</v>
      </c>
    </row>
    <row r="8812" spans="3:5" ht="13" x14ac:dyDescent="0.15">
      <c r="C8812" s="1" t="str">
        <f ca="1">IFERROR(INDIRECT(ADDRESS(MATCH(A8812,'contribution par jour-semaine'!A:A,0),MATCH(B8812,'contribution par jour-semaine'!$1:$1,0),4,1,"contribution par jour-semaine")),"")</f>
        <v/>
      </c>
      <c r="D8812" s="4" t="str">
        <f>VLOOKUP(A8812,predictions!A:B,2,FALSE)</f>
        <v>22/06/2020</v>
      </c>
      <c r="E8812" s="4">
        <f t="shared" si="34"/>
        <v>44004</v>
      </c>
    </row>
    <row r="8813" spans="3:5" ht="13" x14ac:dyDescent="0.15">
      <c r="C8813" s="1" t="str">
        <f ca="1">IFERROR(INDIRECT(ADDRESS(MATCH(A8813,'contribution par jour-semaine'!A:A,0),MATCH(B8813,'contribution par jour-semaine'!$1:$1,0),4,1,"contribution par jour-semaine")),"")</f>
        <v/>
      </c>
      <c r="D8813" s="4" t="str">
        <f>VLOOKUP(A8813,predictions!A:B,2,FALSE)</f>
        <v>22/06/2020</v>
      </c>
      <c r="E8813" s="4">
        <f t="shared" si="34"/>
        <v>44004</v>
      </c>
    </row>
    <row r="8814" spans="3:5" ht="13" x14ac:dyDescent="0.15">
      <c r="C8814" s="1" t="str">
        <f ca="1">IFERROR(INDIRECT(ADDRESS(MATCH(A8814,'contribution par jour-semaine'!A:A,0),MATCH(B8814,'contribution par jour-semaine'!$1:$1,0),4,1,"contribution par jour-semaine")),"")</f>
        <v/>
      </c>
      <c r="D8814" s="4" t="str">
        <f>VLOOKUP(A8814,predictions!A:B,2,FALSE)</f>
        <v>22/06/2020</v>
      </c>
      <c r="E8814" s="4">
        <f t="shared" si="34"/>
        <v>44004</v>
      </c>
    </row>
    <row r="8815" spans="3:5" ht="13" x14ac:dyDescent="0.15">
      <c r="C8815" s="1" t="str">
        <f ca="1">IFERROR(INDIRECT(ADDRESS(MATCH(A8815,'contribution par jour-semaine'!A:A,0),MATCH(B8815,'contribution par jour-semaine'!$1:$1,0),4,1,"contribution par jour-semaine")),"")</f>
        <v/>
      </c>
      <c r="D8815" s="4" t="str">
        <f>VLOOKUP(A8815,predictions!A:B,2,FALSE)</f>
        <v>22/06/2020</v>
      </c>
      <c r="E8815" s="4">
        <f t="shared" si="34"/>
        <v>44004</v>
      </c>
    </row>
    <row r="8816" spans="3:5" ht="13" x14ac:dyDescent="0.15">
      <c r="C8816" s="1" t="str">
        <f ca="1">IFERROR(INDIRECT(ADDRESS(MATCH(A8816,'contribution par jour-semaine'!A:A,0),MATCH(B8816,'contribution par jour-semaine'!$1:$1,0),4,1,"contribution par jour-semaine")),"")</f>
        <v/>
      </c>
      <c r="D8816" s="4" t="str">
        <f>VLOOKUP(A8816,predictions!A:B,2,FALSE)</f>
        <v>22/06/2020</v>
      </c>
      <c r="E8816" s="4">
        <f t="shared" si="34"/>
        <v>44004</v>
      </c>
    </row>
    <row r="8817" spans="3:5" ht="13" x14ac:dyDescent="0.15">
      <c r="C8817" s="1" t="str">
        <f ca="1">IFERROR(INDIRECT(ADDRESS(MATCH(A8817,'contribution par jour-semaine'!A:A,0),MATCH(B8817,'contribution par jour-semaine'!$1:$1,0),4,1,"contribution par jour-semaine")),"")</f>
        <v/>
      </c>
      <c r="D8817" s="4" t="str">
        <f>VLOOKUP(A8817,predictions!A:B,2,FALSE)</f>
        <v>22/06/2020</v>
      </c>
      <c r="E8817" s="4">
        <f t="shared" si="34"/>
        <v>44004</v>
      </c>
    </row>
    <row r="8818" spans="3:5" ht="13" x14ac:dyDescent="0.15">
      <c r="C8818" s="1" t="str">
        <f ca="1">IFERROR(INDIRECT(ADDRESS(MATCH(A8818,'contribution par jour-semaine'!A:A,0),MATCH(B8818,'contribution par jour-semaine'!$1:$1,0),4,1,"contribution par jour-semaine")),"")</f>
        <v/>
      </c>
      <c r="D8818" s="4" t="str">
        <f>VLOOKUP(A8818,predictions!A:B,2,FALSE)</f>
        <v>22/06/2020</v>
      </c>
      <c r="E8818" s="4">
        <f t="shared" si="34"/>
        <v>44004</v>
      </c>
    </row>
    <row r="8819" spans="3:5" ht="13" x14ac:dyDescent="0.15">
      <c r="C8819" s="1" t="str">
        <f ca="1">IFERROR(INDIRECT(ADDRESS(MATCH(A8819,'contribution par jour-semaine'!A:A,0),MATCH(B8819,'contribution par jour-semaine'!$1:$1,0),4,1,"contribution par jour-semaine")),"")</f>
        <v/>
      </c>
      <c r="D8819" s="4" t="str">
        <f>VLOOKUP(A8819,predictions!A:B,2,FALSE)</f>
        <v>22/06/2020</v>
      </c>
      <c r="E8819" s="4">
        <f t="shared" si="34"/>
        <v>44004</v>
      </c>
    </row>
    <row r="8820" spans="3:5" ht="13" x14ac:dyDescent="0.15">
      <c r="C8820" s="1" t="str">
        <f ca="1">IFERROR(INDIRECT(ADDRESS(MATCH(A8820,'contribution par jour-semaine'!A:A,0),MATCH(B8820,'contribution par jour-semaine'!$1:$1,0),4,1,"contribution par jour-semaine")),"")</f>
        <v/>
      </c>
      <c r="D8820" s="4" t="str">
        <f>VLOOKUP(A8820,predictions!A:B,2,FALSE)</f>
        <v>22/06/2020</v>
      </c>
      <c r="E8820" s="4">
        <f t="shared" si="34"/>
        <v>44004</v>
      </c>
    </row>
    <row r="8821" spans="3:5" ht="13" x14ac:dyDescent="0.15">
      <c r="C8821" s="1" t="str">
        <f ca="1">IFERROR(INDIRECT(ADDRESS(MATCH(A8821,'contribution par jour-semaine'!A:A,0),MATCH(B8821,'contribution par jour-semaine'!$1:$1,0),4,1,"contribution par jour-semaine")),"")</f>
        <v/>
      </c>
      <c r="D8821" s="4" t="str">
        <f>VLOOKUP(A8821,predictions!A:B,2,FALSE)</f>
        <v>22/06/2020</v>
      </c>
      <c r="E8821" s="4">
        <f t="shared" si="34"/>
        <v>44004</v>
      </c>
    </row>
    <row r="8822" spans="3:5" ht="13" x14ac:dyDescent="0.15">
      <c r="C8822" s="1" t="str">
        <f ca="1">IFERROR(INDIRECT(ADDRESS(MATCH(A8822,'contribution par jour-semaine'!A:A,0),MATCH(B8822,'contribution par jour-semaine'!$1:$1,0),4,1,"contribution par jour-semaine")),"")</f>
        <v/>
      </c>
      <c r="D8822" s="4" t="str">
        <f>VLOOKUP(A8822,predictions!A:B,2,FALSE)</f>
        <v>22/06/2020</v>
      </c>
      <c r="E8822" s="4">
        <f t="shared" si="34"/>
        <v>44004</v>
      </c>
    </row>
    <row r="8823" spans="3:5" ht="13" x14ac:dyDescent="0.15">
      <c r="C8823" s="1" t="str">
        <f ca="1">IFERROR(INDIRECT(ADDRESS(MATCH(A8823,'contribution par jour-semaine'!A:A,0),MATCH(B8823,'contribution par jour-semaine'!$1:$1,0),4,1,"contribution par jour-semaine")),"")</f>
        <v/>
      </c>
      <c r="D8823" s="4" t="str">
        <f>VLOOKUP(A8823,predictions!A:B,2,FALSE)</f>
        <v>22/06/2020</v>
      </c>
      <c r="E8823" s="4">
        <f t="shared" si="34"/>
        <v>44004</v>
      </c>
    </row>
    <row r="8824" spans="3:5" ht="13" x14ac:dyDescent="0.15">
      <c r="C8824" s="1" t="str">
        <f ca="1">IFERROR(INDIRECT(ADDRESS(MATCH(A8824,'contribution par jour-semaine'!A:A,0),MATCH(B8824,'contribution par jour-semaine'!$1:$1,0),4,1,"contribution par jour-semaine")),"")</f>
        <v/>
      </c>
      <c r="D8824" s="4" t="str">
        <f>VLOOKUP(A8824,predictions!A:B,2,FALSE)</f>
        <v>22/06/2020</v>
      </c>
      <c r="E8824" s="4">
        <f t="shared" si="34"/>
        <v>44004</v>
      </c>
    </row>
    <row r="8825" spans="3:5" ht="13" x14ac:dyDescent="0.15">
      <c r="C8825" s="1" t="str">
        <f ca="1">IFERROR(INDIRECT(ADDRESS(MATCH(A8825,'contribution par jour-semaine'!A:A,0),MATCH(B8825,'contribution par jour-semaine'!$1:$1,0),4,1,"contribution par jour-semaine")),"")</f>
        <v/>
      </c>
      <c r="D8825" s="4" t="str">
        <f>VLOOKUP(A8825,predictions!A:B,2,FALSE)</f>
        <v>22/06/2020</v>
      </c>
      <c r="E8825" s="4">
        <f t="shared" si="34"/>
        <v>44004</v>
      </c>
    </row>
    <row r="8826" spans="3:5" ht="13" x14ac:dyDescent="0.15">
      <c r="C8826" s="1" t="str">
        <f ca="1">IFERROR(INDIRECT(ADDRESS(MATCH(A8826,'contribution par jour-semaine'!A:A,0),MATCH(B8826,'contribution par jour-semaine'!$1:$1,0),4,1,"contribution par jour-semaine")),"")</f>
        <v/>
      </c>
      <c r="D8826" s="4" t="str">
        <f>VLOOKUP(A8826,predictions!A:B,2,FALSE)</f>
        <v>22/06/2020</v>
      </c>
      <c r="E8826" s="4">
        <f t="shared" si="34"/>
        <v>44004</v>
      </c>
    </row>
    <row r="8827" spans="3:5" ht="13" x14ac:dyDescent="0.15">
      <c r="C8827" s="1" t="str">
        <f ca="1">IFERROR(INDIRECT(ADDRESS(MATCH(A8827,'contribution par jour-semaine'!A:A,0),MATCH(B8827,'contribution par jour-semaine'!$1:$1,0),4,1,"contribution par jour-semaine")),"")</f>
        <v/>
      </c>
      <c r="D8827" s="4" t="str">
        <f>VLOOKUP(A8827,predictions!A:B,2,FALSE)</f>
        <v>22/06/2020</v>
      </c>
      <c r="E8827" s="4">
        <f t="shared" si="34"/>
        <v>44004</v>
      </c>
    </row>
    <row r="8828" spans="3:5" ht="13" x14ac:dyDescent="0.15">
      <c r="C8828" s="1" t="str">
        <f ca="1">IFERROR(INDIRECT(ADDRESS(MATCH(A8828,'contribution par jour-semaine'!A:A,0),MATCH(B8828,'contribution par jour-semaine'!$1:$1,0),4,1,"contribution par jour-semaine")),"")</f>
        <v/>
      </c>
      <c r="D8828" s="4" t="str">
        <f>VLOOKUP(A8828,predictions!A:B,2,FALSE)</f>
        <v>22/06/2020</v>
      </c>
      <c r="E8828" s="4">
        <f t="shared" si="34"/>
        <v>44004</v>
      </c>
    </row>
    <row r="8829" spans="3:5" ht="13" x14ac:dyDescent="0.15">
      <c r="C8829" s="1" t="str">
        <f ca="1">IFERROR(INDIRECT(ADDRESS(MATCH(A8829,'contribution par jour-semaine'!A:A,0),MATCH(B8829,'contribution par jour-semaine'!$1:$1,0),4,1,"contribution par jour-semaine")),"")</f>
        <v/>
      </c>
      <c r="D8829" s="4" t="str">
        <f>VLOOKUP(A8829,predictions!A:B,2,FALSE)</f>
        <v>22/06/2020</v>
      </c>
      <c r="E8829" s="4">
        <f t="shared" si="34"/>
        <v>44004</v>
      </c>
    </row>
    <row r="8830" spans="3:5" ht="13" x14ac:dyDescent="0.15">
      <c r="C8830" s="1" t="str">
        <f ca="1">IFERROR(INDIRECT(ADDRESS(MATCH(A8830,'contribution par jour-semaine'!A:A,0),MATCH(B8830,'contribution par jour-semaine'!$1:$1,0),4,1,"contribution par jour-semaine")),"")</f>
        <v/>
      </c>
      <c r="D8830" s="4" t="str">
        <f>VLOOKUP(A8830,predictions!A:B,2,FALSE)</f>
        <v>22/06/2020</v>
      </c>
      <c r="E8830" s="4">
        <f t="shared" si="34"/>
        <v>44004</v>
      </c>
    </row>
    <row r="8831" spans="3:5" ht="13" x14ac:dyDescent="0.15">
      <c r="C8831" s="1" t="str">
        <f ca="1">IFERROR(INDIRECT(ADDRESS(MATCH(A8831,'contribution par jour-semaine'!A:A,0),MATCH(B8831,'contribution par jour-semaine'!$1:$1,0),4,1,"contribution par jour-semaine")),"")</f>
        <v/>
      </c>
      <c r="D8831" s="4" t="str">
        <f>VLOOKUP(A8831,predictions!A:B,2,FALSE)</f>
        <v>22/06/2020</v>
      </c>
      <c r="E8831" s="4">
        <f t="shared" si="34"/>
        <v>44004</v>
      </c>
    </row>
    <row r="8832" spans="3:5" ht="13" x14ac:dyDescent="0.15">
      <c r="C8832" s="1" t="str">
        <f ca="1">IFERROR(INDIRECT(ADDRESS(MATCH(A8832,'contribution par jour-semaine'!A:A,0),MATCH(B8832,'contribution par jour-semaine'!$1:$1,0),4,1,"contribution par jour-semaine")),"")</f>
        <v/>
      </c>
      <c r="D8832" s="4" t="str">
        <f>VLOOKUP(A8832,predictions!A:B,2,FALSE)</f>
        <v>22/06/2020</v>
      </c>
      <c r="E8832" s="4">
        <f t="shared" si="34"/>
        <v>44004</v>
      </c>
    </row>
    <row r="8833" spans="3:5" ht="13" x14ac:dyDescent="0.15">
      <c r="C8833" s="1" t="str">
        <f ca="1">IFERROR(INDIRECT(ADDRESS(MATCH(A8833,'contribution par jour-semaine'!A:A,0),MATCH(B8833,'contribution par jour-semaine'!$1:$1,0),4,1,"contribution par jour-semaine")),"")</f>
        <v/>
      </c>
      <c r="D8833" s="4" t="str">
        <f>VLOOKUP(A8833,predictions!A:B,2,FALSE)</f>
        <v>22/06/2020</v>
      </c>
      <c r="E8833" s="4">
        <f t="shared" si="34"/>
        <v>44004</v>
      </c>
    </row>
    <row r="8834" spans="3:5" ht="13" x14ac:dyDescent="0.15">
      <c r="C8834" s="1" t="str">
        <f ca="1">IFERROR(INDIRECT(ADDRESS(MATCH(A8834,'contribution par jour-semaine'!A:A,0),MATCH(B8834,'contribution par jour-semaine'!$1:$1,0),4,1,"contribution par jour-semaine")),"")</f>
        <v/>
      </c>
      <c r="D8834" s="4" t="str">
        <f>VLOOKUP(A8834,predictions!A:B,2,FALSE)</f>
        <v>22/06/2020</v>
      </c>
      <c r="E8834" s="4">
        <f t="shared" si="34"/>
        <v>44004</v>
      </c>
    </row>
    <row r="8835" spans="3:5" ht="13" x14ac:dyDescent="0.15">
      <c r="C8835" s="1" t="str">
        <f ca="1">IFERROR(INDIRECT(ADDRESS(MATCH(A8835,'contribution par jour-semaine'!A:A,0),MATCH(B8835,'contribution par jour-semaine'!$1:$1,0),4,1,"contribution par jour-semaine")),"")</f>
        <v/>
      </c>
      <c r="D8835" s="4" t="str">
        <f>VLOOKUP(A8835,predictions!A:B,2,FALSE)</f>
        <v>22/06/2020</v>
      </c>
      <c r="E8835" s="4">
        <f t="shared" si="34"/>
        <v>44004</v>
      </c>
    </row>
    <row r="8836" spans="3:5" ht="13" x14ac:dyDescent="0.15">
      <c r="C8836" s="1" t="str">
        <f ca="1">IFERROR(INDIRECT(ADDRESS(MATCH(A8836,'contribution par jour-semaine'!A:A,0),MATCH(B8836,'contribution par jour-semaine'!$1:$1,0),4,1,"contribution par jour-semaine")),"")</f>
        <v/>
      </c>
      <c r="D8836" s="4" t="str">
        <f>VLOOKUP(A8836,predictions!A:B,2,FALSE)</f>
        <v>22/06/2020</v>
      </c>
      <c r="E8836" s="4">
        <f t="shared" si="34"/>
        <v>44004</v>
      </c>
    </row>
    <row r="8837" spans="3:5" ht="13" x14ac:dyDescent="0.15">
      <c r="C8837" s="1" t="str">
        <f ca="1">IFERROR(INDIRECT(ADDRESS(MATCH(A8837,'contribution par jour-semaine'!A:A,0),MATCH(B8837,'contribution par jour-semaine'!$1:$1,0),4,1,"contribution par jour-semaine")),"")</f>
        <v/>
      </c>
      <c r="D8837" s="4" t="str">
        <f>VLOOKUP(A8837,predictions!A:B,2,FALSE)</f>
        <v>22/06/2020</v>
      </c>
      <c r="E8837" s="4">
        <f t="shared" si="34"/>
        <v>44004</v>
      </c>
    </row>
    <row r="8838" spans="3:5" ht="13" x14ac:dyDescent="0.15">
      <c r="C8838" s="1" t="str">
        <f ca="1">IFERROR(INDIRECT(ADDRESS(MATCH(A8838,'contribution par jour-semaine'!A:A,0),MATCH(B8838,'contribution par jour-semaine'!$1:$1,0),4,1,"contribution par jour-semaine")),"")</f>
        <v/>
      </c>
      <c r="D8838" s="4" t="str">
        <f>VLOOKUP(A8838,predictions!A:B,2,FALSE)</f>
        <v>22/06/2020</v>
      </c>
      <c r="E8838" s="4">
        <f t="shared" si="34"/>
        <v>44004</v>
      </c>
    </row>
    <row r="8839" spans="3:5" ht="13" x14ac:dyDescent="0.15">
      <c r="C8839" s="1" t="str">
        <f ca="1">IFERROR(INDIRECT(ADDRESS(MATCH(A8839,'contribution par jour-semaine'!A:A,0),MATCH(B8839,'contribution par jour-semaine'!$1:$1,0),4,1,"contribution par jour-semaine")),"")</f>
        <v/>
      </c>
      <c r="D8839" s="4" t="str">
        <f>VLOOKUP(A8839,predictions!A:B,2,FALSE)</f>
        <v>22/06/2020</v>
      </c>
      <c r="E8839" s="4">
        <f t="shared" si="34"/>
        <v>44004</v>
      </c>
    </row>
    <row r="8840" spans="3:5" ht="13" x14ac:dyDescent="0.15">
      <c r="C8840" s="1" t="str">
        <f ca="1">IFERROR(INDIRECT(ADDRESS(MATCH(A8840,'contribution par jour-semaine'!A:A,0),MATCH(B8840,'contribution par jour-semaine'!$1:$1,0),4,1,"contribution par jour-semaine")),"")</f>
        <v/>
      </c>
      <c r="D8840" s="4" t="str">
        <f>VLOOKUP(A8840,predictions!A:B,2,FALSE)</f>
        <v>22/06/2020</v>
      </c>
      <c r="E8840" s="4">
        <f t="shared" si="34"/>
        <v>44004</v>
      </c>
    </row>
    <row r="8841" spans="3:5" ht="13" x14ac:dyDescent="0.15">
      <c r="C8841" s="1" t="str">
        <f ca="1">IFERROR(INDIRECT(ADDRESS(MATCH(A8841,'contribution par jour-semaine'!A:A,0),MATCH(B8841,'contribution par jour-semaine'!$1:$1,0),4,1,"contribution par jour-semaine")),"")</f>
        <v/>
      </c>
      <c r="D8841" s="4" t="str">
        <f>VLOOKUP(A8841,predictions!A:B,2,FALSE)</f>
        <v>22/06/2020</v>
      </c>
      <c r="E8841" s="4">
        <f t="shared" si="34"/>
        <v>44004</v>
      </c>
    </row>
    <row r="8842" spans="3:5" ht="13" x14ac:dyDescent="0.15">
      <c r="C8842" s="1" t="str">
        <f ca="1">IFERROR(INDIRECT(ADDRESS(MATCH(A8842,'contribution par jour-semaine'!A:A,0),MATCH(B8842,'contribution par jour-semaine'!$1:$1,0),4,1,"contribution par jour-semaine")),"")</f>
        <v/>
      </c>
      <c r="D8842" s="4" t="str">
        <f>VLOOKUP(A8842,predictions!A:B,2,FALSE)</f>
        <v>22/06/2020</v>
      </c>
      <c r="E8842" s="4">
        <f t="shared" si="34"/>
        <v>44004</v>
      </c>
    </row>
    <row r="8843" spans="3:5" ht="13" x14ac:dyDescent="0.15">
      <c r="C8843" s="1" t="str">
        <f ca="1">IFERROR(INDIRECT(ADDRESS(MATCH(A8843,'contribution par jour-semaine'!A:A,0),MATCH(B8843,'contribution par jour-semaine'!$1:$1,0),4,1,"contribution par jour-semaine")),"")</f>
        <v/>
      </c>
      <c r="D8843" s="4" t="str">
        <f>VLOOKUP(A8843,predictions!A:B,2,FALSE)</f>
        <v>22/06/2020</v>
      </c>
      <c r="E8843" s="4">
        <f t="shared" si="34"/>
        <v>44004</v>
      </c>
    </row>
    <row r="8844" spans="3:5" ht="13" x14ac:dyDescent="0.15">
      <c r="C8844" s="1" t="str">
        <f ca="1">IFERROR(INDIRECT(ADDRESS(MATCH(A8844,'contribution par jour-semaine'!A:A,0),MATCH(B8844,'contribution par jour-semaine'!$1:$1,0),4,1,"contribution par jour-semaine")),"")</f>
        <v/>
      </c>
      <c r="D8844" s="4" t="str">
        <f>VLOOKUP(A8844,predictions!A:B,2,FALSE)</f>
        <v>22/06/2020</v>
      </c>
      <c r="E8844" s="4">
        <f t="shared" si="34"/>
        <v>44004</v>
      </c>
    </row>
    <row r="8845" spans="3:5" ht="13" x14ac:dyDescent="0.15">
      <c r="C8845" s="1" t="str">
        <f ca="1">IFERROR(INDIRECT(ADDRESS(MATCH(A8845,'contribution par jour-semaine'!A:A,0),MATCH(B8845,'contribution par jour-semaine'!$1:$1,0),4,1,"contribution par jour-semaine")),"")</f>
        <v/>
      </c>
      <c r="D8845" s="4" t="str">
        <f>VLOOKUP(A8845,predictions!A:B,2,FALSE)</f>
        <v>22/06/2020</v>
      </c>
      <c r="E8845" s="4">
        <f t="shared" si="34"/>
        <v>44004</v>
      </c>
    </row>
    <row r="8846" spans="3:5" ht="13" x14ac:dyDescent="0.15">
      <c r="C8846" s="1" t="str">
        <f ca="1">IFERROR(INDIRECT(ADDRESS(MATCH(A8846,'contribution par jour-semaine'!A:A,0),MATCH(B8846,'contribution par jour-semaine'!$1:$1,0),4,1,"contribution par jour-semaine")),"")</f>
        <v/>
      </c>
      <c r="D8846" s="4" t="str">
        <f>VLOOKUP(A8846,predictions!A:B,2,FALSE)</f>
        <v>22/06/2020</v>
      </c>
      <c r="E8846" s="4">
        <f t="shared" si="34"/>
        <v>44004</v>
      </c>
    </row>
    <row r="8847" spans="3:5" ht="13" x14ac:dyDescent="0.15">
      <c r="C8847" s="1" t="str">
        <f ca="1">IFERROR(INDIRECT(ADDRESS(MATCH(A8847,'contribution par jour-semaine'!A:A,0),MATCH(B8847,'contribution par jour-semaine'!$1:$1,0),4,1,"contribution par jour-semaine")),"")</f>
        <v/>
      </c>
      <c r="D8847" s="4" t="str">
        <f>VLOOKUP(A8847,predictions!A:B,2,FALSE)</f>
        <v>22/06/2020</v>
      </c>
      <c r="E8847" s="4">
        <f t="shared" si="34"/>
        <v>44004</v>
      </c>
    </row>
    <row r="8848" spans="3:5" ht="13" x14ac:dyDescent="0.15">
      <c r="C8848" s="1" t="str">
        <f ca="1">IFERROR(INDIRECT(ADDRESS(MATCH(A8848,'contribution par jour-semaine'!A:A,0),MATCH(B8848,'contribution par jour-semaine'!$1:$1,0),4,1,"contribution par jour-semaine")),"")</f>
        <v/>
      </c>
      <c r="D8848" s="4" t="str">
        <f>VLOOKUP(A8848,predictions!A:B,2,FALSE)</f>
        <v>22/06/2020</v>
      </c>
      <c r="E8848" s="4">
        <f t="shared" si="34"/>
        <v>44004</v>
      </c>
    </row>
    <row r="8849" spans="3:5" ht="13" x14ac:dyDescent="0.15">
      <c r="C8849" s="1" t="str">
        <f ca="1">IFERROR(INDIRECT(ADDRESS(MATCH(A8849,'contribution par jour-semaine'!A:A,0),MATCH(B8849,'contribution par jour-semaine'!$1:$1,0),4,1,"contribution par jour-semaine")),"")</f>
        <v/>
      </c>
      <c r="D8849" s="4" t="str">
        <f>VLOOKUP(A8849,predictions!A:B,2,FALSE)</f>
        <v>22/06/2020</v>
      </c>
      <c r="E8849" s="4">
        <f t="shared" si="34"/>
        <v>44004</v>
      </c>
    </row>
    <row r="8850" spans="3:5" ht="13" x14ac:dyDescent="0.15">
      <c r="C8850" s="1" t="str">
        <f ca="1">IFERROR(INDIRECT(ADDRESS(MATCH(A8850,'contribution par jour-semaine'!A:A,0),MATCH(B8850,'contribution par jour-semaine'!$1:$1,0),4,1,"contribution par jour-semaine")),"")</f>
        <v/>
      </c>
      <c r="D8850" s="4" t="str">
        <f>VLOOKUP(A8850,predictions!A:B,2,FALSE)</f>
        <v>22/06/2020</v>
      </c>
      <c r="E8850" s="4">
        <f t="shared" si="34"/>
        <v>44004</v>
      </c>
    </row>
    <row r="8851" spans="3:5" ht="13" x14ac:dyDescent="0.15">
      <c r="C8851" s="1" t="str">
        <f ca="1">IFERROR(INDIRECT(ADDRESS(MATCH(A8851,'contribution par jour-semaine'!A:A,0),MATCH(B8851,'contribution par jour-semaine'!$1:$1,0),4,1,"contribution par jour-semaine")),"")</f>
        <v/>
      </c>
      <c r="D8851" s="4" t="str">
        <f>VLOOKUP(A8851,predictions!A:B,2,FALSE)</f>
        <v>22/06/2020</v>
      </c>
      <c r="E8851" s="4">
        <f t="shared" si="34"/>
        <v>44004</v>
      </c>
    </row>
    <row r="8852" spans="3:5" ht="13" x14ac:dyDescent="0.15">
      <c r="C8852" s="1" t="str">
        <f ca="1">IFERROR(INDIRECT(ADDRESS(MATCH(A8852,'contribution par jour-semaine'!A:A,0),MATCH(B8852,'contribution par jour-semaine'!$1:$1,0),4,1,"contribution par jour-semaine")),"")</f>
        <v/>
      </c>
      <c r="D8852" s="4" t="str">
        <f>VLOOKUP(A8852,predictions!A:B,2,FALSE)</f>
        <v>22/06/2020</v>
      </c>
      <c r="E8852" s="4">
        <f t="shared" si="34"/>
        <v>44004</v>
      </c>
    </row>
    <row r="8853" spans="3:5" ht="13" x14ac:dyDescent="0.15">
      <c r="C8853" s="1" t="str">
        <f ca="1">IFERROR(INDIRECT(ADDRESS(MATCH(A8853,'contribution par jour-semaine'!A:A,0),MATCH(B8853,'contribution par jour-semaine'!$1:$1,0),4,1,"contribution par jour-semaine")),"")</f>
        <v/>
      </c>
      <c r="D8853" s="4" t="str">
        <f>VLOOKUP(A8853,predictions!A:B,2,FALSE)</f>
        <v>22/06/2020</v>
      </c>
      <c r="E8853" s="4">
        <f t="shared" si="34"/>
        <v>44004</v>
      </c>
    </row>
    <row r="8854" spans="3:5" ht="13" x14ac:dyDescent="0.15">
      <c r="C8854" s="1" t="str">
        <f ca="1">IFERROR(INDIRECT(ADDRESS(MATCH(A8854,'contribution par jour-semaine'!A:A,0),MATCH(B8854,'contribution par jour-semaine'!$1:$1,0),4,1,"contribution par jour-semaine")),"")</f>
        <v/>
      </c>
      <c r="D8854" s="4" t="str">
        <f>VLOOKUP(A8854,predictions!A:B,2,FALSE)</f>
        <v>22/06/2020</v>
      </c>
      <c r="E8854" s="4">
        <f t="shared" si="34"/>
        <v>44004</v>
      </c>
    </row>
    <row r="8855" spans="3:5" ht="13" x14ac:dyDescent="0.15">
      <c r="C8855" s="1" t="str">
        <f ca="1">IFERROR(INDIRECT(ADDRESS(MATCH(A8855,'contribution par jour-semaine'!A:A,0),MATCH(B8855,'contribution par jour-semaine'!$1:$1,0),4,1,"contribution par jour-semaine")),"")</f>
        <v/>
      </c>
      <c r="D8855" s="4" t="str">
        <f>VLOOKUP(A8855,predictions!A:B,2,FALSE)</f>
        <v>22/06/2020</v>
      </c>
      <c r="E8855" s="4">
        <f t="shared" si="34"/>
        <v>44004</v>
      </c>
    </row>
    <row r="8856" spans="3:5" ht="13" x14ac:dyDescent="0.15">
      <c r="C8856" s="1" t="str">
        <f ca="1">IFERROR(INDIRECT(ADDRESS(MATCH(A8856,'contribution par jour-semaine'!A:A,0),MATCH(B8856,'contribution par jour-semaine'!$1:$1,0),4,1,"contribution par jour-semaine")),"")</f>
        <v/>
      </c>
      <c r="D8856" s="4" t="str">
        <f>VLOOKUP(A8856,predictions!A:B,2,FALSE)</f>
        <v>22/06/2020</v>
      </c>
      <c r="E8856" s="4">
        <f t="shared" si="34"/>
        <v>44004</v>
      </c>
    </row>
    <row r="8857" spans="3:5" ht="13" x14ac:dyDescent="0.15">
      <c r="C8857" s="1" t="str">
        <f ca="1">IFERROR(INDIRECT(ADDRESS(MATCH(A8857,'contribution par jour-semaine'!A:A,0),MATCH(B8857,'contribution par jour-semaine'!$1:$1,0),4,1,"contribution par jour-semaine")),"")</f>
        <v/>
      </c>
      <c r="D8857" s="4" t="str">
        <f>VLOOKUP(A8857,predictions!A:B,2,FALSE)</f>
        <v>22/06/2020</v>
      </c>
      <c r="E8857" s="4">
        <f t="shared" si="34"/>
        <v>44004</v>
      </c>
    </row>
    <row r="8858" spans="3:5" ht="13" x14ac:dyDescent="0.15">
      <c r="C8858" s="1" t="str">
        <f ca="1">IFERROR(INDIRECT(ADDRESS(MATCH(A8858,'contribution par jour-semaine'!A:A,0),MATCH(B8858,'contribution par jour-semaine'!$1:$1,0),4,1,"contribution par jour-semaine")),"")</f>
        <v/>
      </c>
      <c r="D8858" s="4" t="str">
        <f>VLOOKUP(A8858,predictions!A:B,2,FALSE)</f>
        <v>22/06/2020</v>
      </c>
      <c r="E8858" s="4">
        <f t="shared" si="34"/>
        <v>44004</v>
      </c>
    </row>
    <row r="8859" spans="3:5" ht="13" x14ac:dyDescent="0.15">
      <c r="C8859" s="1" t="str">
        <f ca="1">IFERROR(INDIRECT(ADDRESS(MATCH(A8859,'contribution par jour-semaine'!A:A,0),MATCH(B8859,'contribution par jour-semaine'!$1:$1,0),4,1,"contribution par jour-semaine")),"")</f>
        <v/>
      </c>
      <c r="D8859" s="4" t="str">
        <f>VLOOKUP(A8859,predictions!A:B,2,FALSE)</f>
        <v>22/06/2020</v>
      </c>
      <c r="E8859" s="4">
        <f t="shared" si="34"/>
        <v>44004</v>
      </c>
    </row>
    <row r="8860" spans="3:5" ht="13" x14ac:dyDescent="0.15">
      <c r="C8860" s="1" t="str">
        <f ca="1">IFERROR(INDIRECT(ADDRESS(MATCH(A8860,'contribution par jour-semaine'!A:A,0),MATCH(B8860,'contribution par jour-semaine'!$1:$1,0),4,1,"contribution par jour-semaine")),"")</f>
        <v/>
      </c>
      <c r="D8860" s="4" t="str">
        <f>VLOOKUP(A8860,predictions!A:B,2,FALSE)</f>
        <v>22/06/2020</v>
      </c>
      <c r="E8860" s="4">
        <f t="shared" si="34"/>
        <v>44004</v>
      </c>
    </row>
    <row r="8861" spans="3:5" ht="13" x14ac:dyDescent="0.15">
      <c r="C8861" s="1" t="str">
        <f ca="1">IFERROR(INDIRECT(ADDRESS(MATCH(A8861,'contribution par jour-semaine'!A:A,0),MATCH(B8861,'contribution par jour-semaine'!$1:$1,0),4,1,"contribution par jour-semaine")),"")</f>
        <v/>
      </c>
      <c r="D8861" s="4" t="str">
        <f>VLOOKUP(A8861,predictions!A:B,2,FALSE)</f>
        <v>22/06/2020</v>
      </c>
      <c r="E8861" s="4">
        <f t="shared" si="34"/>
        <v>44004</v>
      </c>
    </row>
    <row r="8862" spans="3:5" ht="13" x14ac:dyDescent="0.15">
      <c r="C8862" s="1" t="str">
        <f ca="1">IFERROR(INDIRECT(ADDRESS(MATCH(A8862,'contribution par jour-semaine'!A:A,0),MATCH(B8862,'contribution par jour-semaine'!$1:$1,0),4,1,"contribution par jour-semaine")),"")</f>
        <v/>
      </c>
      <c r="D8862" s="4" t="str">
        <f>VLOOKUP(A8862,predictions!A:B,2,FALSE)</f>
        <v>22/06/2020</v>
      </c>
      <c r="E8862" s="4">
        <f t="shared" si="34"/>
        <v>44004</v>
      </c>
    </row>
    <row r="8863" spans="3:5" ht="13" x14ac:dyDescent="0.15">
      <c r="C8863" s="1" t="str">
        <f ca="1">IFERROR(INDIRECT(ADDRESS(MATCH(A8863,'contribution par jour-semaine'!A:A,0),MATCH(B8863,'contribution par jour-semaine'!$1:$1,0),4,1,"contribution par jour-semaine")),"")</f>
        <v/>
      </c>
      <c r="D8863" s="4" t="str">
        <f>VLOOKUP(A8863,predictions!A:B,2,FALSE)</f>
        <v>22/06/2020</v>
      </c>
      <c r="E8863" s="4">
        <f t="shared" si="34"/>
        <v>44004</v>
      </c>
    </row>
    <row r="8864" spans="3:5" ht="13" x14ac:dyDescent="0.15">
      <c r="C8864" s="1" t="str">
        <f ca="1">IFERROR(INDIRECT(ADDRESS(MATCH(A8864,'contribution par jour-semaine'!A:A,0),MATCH(B8864,'contribution par jour-semaine'!$1:$1,0),4,1,"contribution par jour-semaine")),"")</f>
        <v/>
      </c>
      <c r="D8864" s="4" t="str">
        <f>VLOOKUP(A8864,predictions!A:B,2,FALSE)</f>
        <v>22/06/2020</v>
      </c>
      <c r="E8864" s="4">
        <f t="shared" si="34"/>
        <v>44004</v>
      </c>
    </row>
    <row r="8865" spans="3:5" ht="13" x14ac:dyDescent="0.15">
      <c r="C8865" s="1" t="str">
        <f ca="1">IFERROR(INDIRECT(ADDRESS(MATCH(A8865,'contribution par jour-semaine'!A:A,0),MATCH(B8865,'contribution par jour-semaine'!$1:$1,0),4,1,"contribution par jour-semaine")),"")</f>
        <v/>
      </c>
      <c r="D8865" s="4" t="str">
        <f>VLOOKUP(A8865,predictions!A:B,2,FALSE)</f>
        <v>22/06/2020</v>
      </c>
      <c r="E8865" s="4">
        <f t="shared" si="34"/>
        <v>44004</v>
      </c>
    </row>
    <row r="8866" spans="3:5" ht="13" x14ac:dyDescent="0.15">
      <c r="C8866" s="1" t="str">
        <f ca="1">IFERROR(INDIRECT(ADDRESS(MATCH(A8866,'contribution par jour-semaine'!A:A,0),MATCH(B8866,'contribution par jour-semaine'!$1:$1,0),4,1,"contribution par jour-semaine")),"")</f>
        <v/>
      </c>
      <c r="D8866" s="4" t="str">
        <f>VLOOKUP(A8866,predictions!A:B,2,FALSE)</f>
        <v>22/06/2020</v>
      </c>
      <c r="E8866" s="4">
        <f t="shared" si="34"/>
        <v>44004</v>
      </c>
    </row>
    <row r="8867" spans="3:5" ht="13" x14ac:dyDescent="0.15">
      <c r="C8867" s="1" t="str">
        <f ca="1">IFERROR(INDIRECT(ADDRESS(MATCH(A8867,'contribution par jour-semaine'!A:A,0),MATCH(B8867,'contribution par jour-semaine'!$1:$1,0),4,1,"contribution par jour-semaine")),"")</f>
        <v/>
      </c>
      <c r="D8867" s="4" t="str">
        <f>VLOOKUP(A8867,predictions!A:B,2,FALSE)</f>
        <v>22/06/2020</v>
      </c>
      <c r="E8867" s="4">
        <f t="shared" si="34"/>
        <v>44004</v>
      </c>
    </row>
    <row r="8868" spans="3:5" ht="13" x14ac:dyDescent="0.15">
      <c r="C8868" s="1" t="str">
        <f ca="1">IFERROR(INDIRECT(ADDRESS(MATCH(A8868,'contribution par jour-semaine'!A:A,0),MATCH(B8868,'contribution par jour-semaine'!$1:$1,0),4,1,"contribution par jour-semaine")),"")</f>
        <v/>
      </c>
      <c r="D8868" s="4" t="str">
        <f>VLOOKUP(A8868,predictions!A:B,2,FALSE)</f>
        <v>22/06/2020</v>
      </c>
      <c r="E8868" s="4">
        <f t="shared" si="34"/>
        <v>44004</v>
      </c>
    </row>
    <row r="8869" spans="3:5" ht="13" x14ac:dyDescent="0.15">
      <c r="C8869" s="1" t="str">
        <f ca="1">IFERROR(INDIRECT(ADDRESS(MATCH(A8869,'contribution par jour-semaine'!A:A,0),MATCH(B8869,'contribution par jour-semaine'!$1:$1,0),4,1,"contribution par jour-semaine")),"")</f>
        <v/>
      </c>
      <c r="D8869" s="4" t="str">
        <f>VLOOKUP(A8869,predictions!A:B,2,FALSE)</f>
        <v>22/06/2020</v>
      </c>
      <c r="E8869" s="4">
        <f t="shared" si="34"/>
        <v>44004</v>
      </c>
    </row>
    <row r="8870" spans="3:5" ht="13" x14ac:dyDescent="0.15">
      <c r="C8870" s="1" t="str">
        <f ca="1">IFERROR(INDIRECT(ADDRESS(MATCH(A8870,'contribution par jour-semaine'!A:A,0),MATCH(B8870,'contribution par jour-semaine'!$1:$1,0),4,1,"contribution par jour-semaine")),"")</f>
        <v/>
      </c>
      <c r="D8870" s="4" t="str">
        <f>VLOOKUP(A8870,predictions!A:B,2,FALSE)</f>
        <v>22/06/2020</v>
      </c>
      <c r="E8870" s="4">
        <f t="shared" si="34"/>
        <v>44004</v>
      </c>
    </row>
    <row r="8871" spans="3:5" ht="13" x14ac:dyDescent="0.15">
      <c r="C8871" s="1" t="str">
        <f ca="1">IFERROR(INDIRECT(ADDRESS(MATCH(A8871,'contribution par jour-semaine'!A:A,0),MATCH(B8871,'contribution par jour-semaine'!$1:$1,0),4,1,"contribution par jour-semaine")),"")</f>
        <v/>
      </c>
      <c r="D8871" s="4" t="str">
        <f>VLOOKUP(A8871,predictions!A:B,2,FALSE)</f>
        <v>22/06/2020</v>
      </c>
      <c r="E8871" s="4">
        <f t="shared" si="34"/>
        <v>44004</v>
      </c>
    </row>
    <row r="8872" spans="3:5" ht="13" x14ac:dyDescent="0.15">
      <c r="C8872" s="1" t="str">
        <f ca="1">IFERROR(INDIRECT(ADDRESS(MATCH(A8872,'contribution par jour-semaine'!A:A,0),MATCH(B8872,'contribution par jour-semaine'!$1:$1,0),4,1,"contribution par jour-semaine")),"")</f>
        <v/>
      </c>
      <c r="D8872" s="4" t="str">
        <f>VLOOKUP(A8872,predictions!A:B,2,FALSE)</f>
        <v>22/06/2020</v>
      </c>
      <c r="E8872" s="4">
        <f t="shared" si="34"/>
        <v>44004</v>
      </c>
    </row>
    <row r="8873" spans="3:5" ht="13" x14ac:dyDescent="0.15">
      <c r="C8873" s="1" t="str">
        <f ca="1">IFERROR(INDIRECT(ADDRESS(MATCH(A8873,'contribution par jour-semaine'!A:A,0),MATCH(B8873,'contribution par jour-semaine'!$1:$1,0),4,1,"contribution par jour-semaine")),"")</f>
        <v/>
      </c>
      <c r="D8873" s="4" t="str">
        <f>VLOOKUP(A8873,predictions!A:B,2,FALSE)</f>
        <v>22/06/2020</v>
      </c>
      <c r="E8873" s="4">
        <f t="shared" si="34"/>
        <v>44004</v>
      </c>
    </row>
    <row r="8874" spans="3:5" ht="13" x14ac:dyDescent="0.15">
      <c r="C8874" s="1" t="str">
        <f ca="1">IFERROR(INDIRECT(ADDRESS(MATCH(A8874,'contribution par jour-semaine'!A:A,0),MATCH(B8874,'contribution par jour-semaine'!$1:$1,0),4,1,"contribution par jour-semaine")),"")</f>
        <v/>
      </c>
      <c r="D8874" s="4" t="str">
        <f>VLOOKUP(A8874,predictions!A:B,2,FALSE)</f>
        <v>22/06/2020</v>
      </c>
      <c r="E8874" s="4">
        <f t="shared" si="34"/>
        <v>44004</v>
      </c>
    </row>
    <row r="8875" spans="3:5" ht="13" x14ac:dyDescent="0.15">
      <c r="C8875" s="1" t="str">
        <f ca="1">IFERROR(INDIRECT(ADDRESS(MATCH(A8875,'contribution par jour-semaine'!A:A,0),MATCH(B8875,'contribution par jour-semaine'!$1:$1,0),4,1,"contribution par jour-semaine")),"")</f>
        <v/>
      </c>
      <c r="D8875" s="4" t="str">
        <f>VLOOKUP(A8875,predictions!A:B,2,FALSE)</f>
        <v>22/06/2020</v>
      </c>
      <c r="E8875" s="4">
        <f t="shared" si="34"/>
        <v>44004</v>
      </c>
    </row>
    <row r="8876" spans="3:5" ht="13" x14ac:dyDescent="0.15">
      <c r="C8876" s="1" t="str">
        <f ca="1">IFERROR(INDIRECT(ADDRESS(MATCH(A8876,'contribution par jour-semaine'!A:A,0),MATCH(B8876,'contribution par jour-semaine'!$1:$1,0),4,1,"contribution par jour-semaine")),"")</f>
        <v/>
      </c>
      <c r="D8876" s="4" t="str">
        <f>VLOOKUP(A8876,predictions!A:B,2,FALSE)</f>
        <v>22/06/2020</v>
      </c>
      <c r="E8876" s="4">
        <f t="shared" si="34"/>
        <v>44004</v>
      </c>
    </row>
    <row r="8877" spans="3:5" ht="13" x14ac:dyDescent="0.15">
      <c r="C8877" s="1" t="str">
        <f ca="1">IFERROR(INDIRECT(ADDRESS(MATCH(A8877,'contribution par jour-semaine'!A:A,0),MATCH(B8877,'contribution par jour-semaine'!$1:$1,0),4,1,"contribution par jour-semaine")),"")</f>
        <v/>
      </c>
      <c r="D8877" s="4" t="str">
        <f>VLOOKUP(A8877,predictions!A:B,2,FALSE)</f>
        <v>22/06/2020</v>
      </c>
      <c r="E8877" s="4">
        <f t="shared" si="34"/>
        <v>44004</v>
      </c>
    </row>
    <row r="8878" spans="3:5" ht="13" x14ac:dyDescent="0.15">
      <c r="C8878" s="1" t="str">
        <f ca="1">IFERROR(INDIRECT(ADDRESS(MATCH(A8878,'contribution par jour-semaine'!A:A,0),MATCH(B8878,'contribution par jour-semaine'!$1:$1,0),4,1,"contribution par jour-semaine")),"")</f>
        <v/>
      </c>
      <c r="D8878" s="4" t="str">
        <f>VLOOKUP(A8878,predictions!A:B,2,FALSE)</f>
        <v>22/06/2020</v>
      </c>
      <c r="E8878" s="4">
        <f t="shared" si="34"/>
        <v>44004</v>
      </c>
    </row>
    <row r="8879" spans="3:5" ht="13" x14ac:dyDescent="0.15">
      <c r="C8879" s="1" t="str">
        <f ca="1">IFERROR(INDIRECT(ADDRESS(MATCH(A8879,'contribution par jour-semaine'!A:A,0),MATCH(B8879,'contribution par jour-semaine'!$1:$1,0),4,1,"contribution par jour-semaine")),"")</f>
        <v/>
      </c>
      <c r="D8879" s="4" t="str">
        <f>VLOOKUP(A8879,predictions!A:B,2,FALSE)</f>
        <v>22/06/2020</v>
      </c>
      <c r="E8879" s="4">
        <f t="shared" si="34"/>
        <v>44004</v>
      </c>
    </row>
    <row r="8880" spans="3:5" ht="13" x14ac:dyDescent="0.15">
      <c r="C8880" s="1" t="str">
        <f ca="1">IFERROR(INDIRECT(ADDRESS(MATCH(A8880,'contribution par jour-semaine'!A:A,0),MATCH(B8880,'contribution par jour-semaine'!$1:$1,0),4,1,"contribution par jour-semaine")),"")</f>
        <v/>
      </c>
      <c r="D8880" s="4" t="str">
        <f>VLOOKUP(A8880,predictions!A:B,2,FALSE)</f>
        <v>22/06/2020</v>
      </c>
      <c r="E8880" s="4">
        <f t="shared" si="34"/>
        <v>44004</v>
      </c>
    </row>
    <row r="8881" spans="3:5" ht="13" x14ac:dyDescent="0.15">
      <c r="C8881" s="1" t="str">
        <f ca="1">IFERROR(INDIRECT(ADDRESS(MATCH(A8881,'contribution par jour-semaine'!A:A,0),MATCH(B8881,'contribution par jour-semaine'!$1:$1,0),4,1,"contribution par jour-semaine")),"")</f>
        <v/>
      </c>
      <c r="D8881" s="4" t="str">
        <f>VLOOKUP(A8881,predictions!A:B,2,FALSE)</f>
        <v>22/06/2020</v>
      </c>
      <c r="E8881" s="4">
        <f t="shared" si="34"/>
        <v>44004</v>
      </c>
    </row>
    <row r="8882" spans="3:5" ht="13" x14ac:dyDescent="0.15">
      <c r="C8882" s="1" t="str">
        <f ca="1">IFERROR(INDIRECT(ADDRESS(MATCH(A8882,'contribution par jour-semaine'!A:A,0),MATCH(B8882,'contribution par jour-semaine'!$1:$1,0),4,1,"contribution par jour-semaine")),"")</f>
        <v/>
      </c>
      <c r="D8882" s="4" t="str">
        <f>VLOOKUP(A8882,predictions!A:B,2,FALSE)</f>
        <v>22/06/2020</v>
      </c>
      <c r="E8882" s="4">
        <f t="shared" si="34"/>
        <v>44004</v>
      </c>
    </row>
    <row r="8883" spans="3:5" ht="13" x14ac:dyDescent="0.15">
      <c r="C8883" s="1" t="str">
        <f ca="1">IFERROR(INDIRECT(ADDRESS(MATCH(A8883,'contribution par jour-semaine'!A:A,0),MATCH(B8883,'contribution par jour-semaine'!$1:$1,0),4,1,"contribution par jour-semaine")),"")</f>
        <v/>
      </c>
      <c r="D8883" s="4" t="str">
        <f>VLOOKUP(A8883,predictions!A:B,2,FALSE)</f>
        <v>22/06/2020</v>
      </c>
      <c r="E8883" s="4">
        <f t="shared" si="34"/>
        <v>44004</v>
      </c>
    </row>
    <row r="8884" spans="3:5" ht="13" x14ac:dyDescent="0.15">
      <c r="C8884" s="1" t="str">
        <f ca="1">IFERROR(INDIRECT(ADDRESS(MATCH(A8884,'contribution par jour-semaine'!A:A,0),MATCH(B8884,'contribution par jour-semaine'!$1:$1,0),4,1,"contribution par jour-semaine")),"")</f>
        <v/>
      </c>
      <c r="D8884" s="4" t="str">
        <f>VLOOKUP(A8884,predictions!A:B,2,FALSE)</f>
        <v>22/06/2020</v>
      </c>
      <c r="E8884" s="4">
        <f t="shared" si="34"/>
        <v>44004</v>
      </c>
    </row>
    <row r="8885" spans="3:5" ht="13" x14ac:dyDescent="0.15">
      <c r="C8885" s="1" t="str">
        <f ca="1">IFERROR(INDIRECT(ADDRESS(MATCH(A8885,'contribution par jour-semaine'!A:A,0),MATCH(B8885,'contribution par jour-semaine'!$1:$1,0),4,1,"contribution par jour-semaine")),"")</f>
        <v/>
      </c>
      <c r="D8885" s="4" t="str">
        <f>VLOOKUP(A8885,predictions!A:B,2,FALSE)</f>
        <v>22/06/2020</v>
      </c>
      <c r="E8885" s="4">
        <f t="shared" si="34"/>
        <v>44004</v>
      </c>
    </row>
    <row r="8886" spans="3:5" ht="13" x14ac:dyDescent="0.15">
      <c r="C8886" s="1" t="str">
        <f ca="1">IFERROR(INDIRECT(ADDRESS(MATCH(A8886,'contribution par jour-semaine'!A:A,0),MATCH(B8886,'contribution par jour-semaine'!$1:$1,0),4,1,"contribution par jour-semaine")),"")</f>
        <v/>
      </c>
      <c r="D8886" s="4" t="str">
        <f>VLOOKUP(A8886,predictions!A:B,2,FALSE)</f>
        <v>22/06/2020</v>
      </c>
      <c r="E8886" s="4">
        <f t="shared" si="34"/>
        <v>44004</v>
      </c>
    </row>
    <row r="8887" spans="3:5" ht="13" x14ac:dyDescent="0.15">
      <c r="C8887" s="1" t="str">
        <f ca="1">IFERROR(INDIRECT(ADDRESS(MATCH(A8887,'contribution par jour-semaine'!A:A,0),MATCH(B8887,'contribution par jour-semaine'!$1:$1,0),4,1,"contribution par jour-semaine")),"")</f>
        <v/>
      </c>
      <c r="D8887" s="4" t="str">
        <f>VLOOKUP(A8887,predictions!A:B,2,FALSE)</f>
        <v>22/06/2020</v>
      </c>
      <c r="E8887" s="4">
        <f t="shared" si="34"/>
        <v>44004</v>
      </c>
    </row>
    <row r="8888" spans="3:5" ht="13" x14ac:dyDescent="0.15">
      <c r="C8888" s="1" t="str">
        <f ca="1">IFERROR(INDIRECT(ADDRESS(MATCH(A8888,'contribution par jour-semaine'!A:A,0),MATCH(B8888,'contribution par jour-semaine'!$1:$1,0),4,1,"contribution par jour-semaine")),"")</f>
        <v/>
      </c>
      <c r="D8888" s="4" t="str">
        <f>VLOOKUP(A8888,predictions!A:B,2,FALSE)</f>
        <v>22/06/2020</v>
      </c>
      <c r="E8888" s="4">
        <f t="shared" si="34"/>
        <v>44004</v>
      </c>
    </row>
    <row r="8889" spans="3:5" ht="13" x14ac:dyDescent="0.15">
      <c r="C8889" s="1" t="str">
        <f ca="1">IFERROR(INDIRECT(ADDRESS(MATCH(A8889,'contribution par jour-semaine'!A:A,0),MATCH(B8889,'contribution par jour-semaine'!$1:$1,0),4,1,"contribution par jour-semaine")),"")</f>
        <v/>
      </c>
      <c r="D8889" s="4" t="str">
        <f>VLOOKUP(A8889,predictions!A:B,2,FALSE)</f>
        <v>22/06/2020</v>
      </c>
      <c r="E8889" s="4">
        <f t="shared" si="34"/>
        <v>44004</v>
      </c>
    </row>
    <row r="8890" spans="3:5" ht="13" x14ac:dyDescent="0.15">
      <c r="C8890" s="1" t="str">
        <f ca="1">IFERROR(INDIRECT(ADDRESS(MATCH(A8890,'contribution par jour-semaine'!A:A,0),MATCH(B8890,'contribution par jour-semaine'!$1:$1,0),4,1,"contribution par jour-semaine")),"")</f>
        <v/>
      </c>
      <c r="D8890" s="4" t="str">
        <f>VLOOKUP(A8890,predictions!A:B,2,FALSE)</f>
        <v>22/06/2020</v>
      </c>
      <c r="E8890" s="4">
        <f t="shared" si="34"/>
        <v>44004</v>
      </c>
    </row>
    <row r="8891" spans="3:5" ht="13" x14ac:dyDescent="0.15">
      <c r="C8891" s="1" t="str">
        <f ca="1">IFERROR(INDIRECT(ADDRESS(MATCH(A8891,'contribution par jour-semaine'!A:A,0),MATCH(B8891,'contribution par jour-semaine'!$1:$1,0),4,1,"contribution par jour-semaine")),"")</f>
        <v/>
      </c>
      <c r="D8891" s="4" t="str">
        <f>VLOOKUP(A8891,predictions!A:B,2,FALSE)</f>
        <v>22/06/2020</v>
      </c>
      <c r="E8891" s="4">
        <f t="shared" si="34"/>
        <v>44004</v>
      </c>
    </row>
    <row r="8892" spans="3:5" ht="13" x14ac:dyDescent="0.15">
      <c r="C8892" s="1" t="str">
        <f ca="1">IFERROR(INDIRECT(ADDRESS(MATCH(A8892,'contribution par jour-semaine'!A:A,0),MATCH(B8892,'contribution par jour-semaine'!$1:$1,0),4,1,"contribution par jour-semaine")),"")</f>
        <v/>
      </c>
      <c r="D8892" s="4" t="str">
        <f>VLOOKUP(A8892,predictions!A:B,2,FALSE)</f>
        <v>22/06/2020</v>
      </c>
      <c r="E8892" s="4">
        <f t="shared" si="34"/>
        <v>44004</v>
      </c>
    </row>
    <row r="8893" spans="3:5" ht="13" x14ac:dyDescent="0.15">
      <c r="C8893" s="1" t="str">
        <f ca="1">IFERROR(INDIRECT(ADDRESS(MATCH(A8893,'contribution par jour-semaine'!A:A,0),MATCH(B8893,'contribution par jour-semaine'!$1:$1,0),4,1,"contribution par jour-semaine")),"")</f>
        <v/>
      </c>
      <c r="D8893" s="4" t="str">
        <f>VLOOKUP(A8893,predictions!A:B,2,FALSE)</f>
        <v>22/06/2020</v>
      </c>
      <c r="E8893" s="4">
        <f t="shared" si="34"/>
        <v>44004</v>
      </c>
    </row>
    <row r="8894" spans="3:5" ht="13" x14ac:dyDescent="0.15">
      <c r="C8894" s="1" t="str">
        <f ca="1">IFERROR(INDIRECT(ADDRESS(MATCH(A8894,'contribution par jour-semaine'!A:A,0),MATCH(B8894,'contribution par jour-semaine'!$1:$1,0),4,1,"contribution par jour-semaine")),"")</f>
        <v/>
      </c>
      <c r="D8894" s="4" t="str">
        <f>VLOOKUP(A8894,predictions!A:B,2,FALSE)</f>
        <v>22/06/2020</v>
      </c>
      <c r="E8894" s="4">
        <f t="shared" si="34"/>
        <v>44004</v>
      </c>
    </row>
    <row r="8895" spans="3:5" ht="13" x14ac:dyDescent="0.15">
      <c r="C8895" s="1" t="str">
        <f ca="1">IFERROR(INDIRECT(ADDRESS(MATCH(A8895,'contribution par jour-semaine'!A:A,0),MATCH(B8895,'contribution par jour-semaine'!$1:$1,0),4,1,"contribution par jour-semaine")),"")</f>
        <v/>
      </c>
      <c r="D8895" s="4" t="str">
        <f>VLOOKUP(A8895,predictions!A:B,2,FALSE)</f>
        <v>22/06/2020</v>
      </c>
      <c r="E8895" s="4">
        <f t="shared" si="34"/>
        <v>44004</v>
      </c>
    </row>
    <row r="8896" spans="3:5" ht="13" x14ac:dyDescent="0.15">
      <c r="C8896" s="1" t="str">
        <f ca="1">IFERROR(INDIRECT(ADDRESS(MATCH(A8896,'contribution par jour-semaine'!A:A,0),MATCH(B8896,'contribution par jour-semaine'!$1:$1,0),4,1,"contribution par jour-semaine")),"")</f>
        <v/>
      </c>
      <c r="D8896" s="4" t="str">
        <f>VLOOKUP(A8896,predictions!A:B,2,FALSE)</f>
        <v>22/06/2020</v>
      </c>
      <c r="E8896" s="4">
        <f t="shared" si="34"/>
        <v>44004</v>
      </c>
    </row>
    <row r="8897" spans="3:5" ht="13" x14ac:dyDescent="0.15">
      <c r="C8897" s="1" t="str">
        <f ca="1">IFERROR(INDIRECT(ADDRESS(MATCH(A8897,'contribution par jour-semaine'!A:A,0),MATCH(B8897,'contribution par jour-semaine'!$1:$1,0),4,1,"contribution par jour-semaine")),"")</f>
        <v/>
      </c>
      <c r="D8897" s="4" t="str">
        <f>VLOOKUP(A8897,predictions!A:B,2,FALSE)</f>
        <v>22/06/2020</v>
      </c>
      <c r="E8897" s="4">
        <f t="shared" si="34"/>
        <v>44004</v>
      </c>
    </row>
    <row r="8898" spans="3:5" ht="13" x14ac:dyDescent="0.15">
      <c r="C8898" s="1" t="str">
        <f ca="1">IFERROR(INDIRECT(ADDRESS(MATCH(A8898,'contribution par jour-semaine'!A:A,0),MATCH(B8898,'contribution par jour-semaine'!$1:$1,0),4,1,"contribution par jour-semaine")),"")</f>
        <v/>
      </c>
      <c r="D8898" s="4" t="str">
        <f>VLOOKUP(A8898,predictions!A:B,2,FALSE)</f>
        <v>22/06/2020</v>
      </c>
      <c r="E8898" s="4">
        <f t="shared" si="34"/>
        <v>44004</v>
      </c>
    </row>
    <row r="8899" spans="3:5" ht="13" x14ac:dyDescent="0.15">
      <c r="C8899" s="1" t="str">
        <f ca="1">IFERROR(INDIRECT(ADDRESS(MATCH(A8899,'contribution par jour-semaine'!A:A,0),MATCH(B8899,'contribution par jour-semaine'!$1:$1,0),4,1,"contribution par jour-semaine")),"")</f>
        <v/>
      </c>
      <c r="D8899" s="4" t="str">
        <f>VLOOKUP(A8899,predictions!A:B,2,FALSE)</f>
        <v>22/06/2020</v>
      </c>
      <c r="E8899" s="4">
        <f t="shared" si="34"/>
        <v>44004</v>
      </c>
    </row>
    <row r="8900" spans="3:5" ht="13" x14ac:dyDescent="0.15">
      <c r="C8900" s="1" t="str">
        <f ca="1">IFERROR(INDIRECT(ADDRESS(MATCH(A8900,'contribution par jour-semaine'!A:A,0),MATCH(B8900,'contribution par jour-semaine'!$1:$1,0),4,1,"contribution par jour-semaine")),"")</f>
        <v/>
      </c>
      <c r="D8900" s="4" t="str">
        <f>VLOOKUP(A8900,predictions!A:B,2,FALSE)</f>
        <v>22/06/2020</v>
      </c>
      <c r="E8900" s="4">
        <f t="shared" si="34"/>
        <v>44004</v>
      </c>
    </row>
    <row r="8901" spans="3:5" ht="13" x14ac:dyDescent="0.15">
      <c r="C8901" s="1" t="str">
        <f ca="1">IFERROR(INDIRECT(ADDRESS(MATCH(A8901,'contribution par jour-semaine'!A:A,0),MATCH(B8901,'contribution par jour-semaine'!$1:$1,0),4,1,"contribution par jour-semaine")),"")</f>
        <v/>
      </c>
      <c r="D8901" s="4" t="str">
        <f>VLOOKUP(A8901,predictions!A:B,2,FALSE)</f>
        <v>22/06/2020</v>
      </c>
      <c r="E8901" s="4">
        <f t="shared" si="34"/>
        <v>44004</v>
      </c>
    </row>
    <row r="8902" spans="3:5" ht="13" x14ac:dyDescent="0.15">
      <c r="C8902" s="1" t="str">
        <f ca="1">IFERROR(INDIRECT(ADDRESS(MATCH(A8902,'contribution par jour-semaine'!A:A,0),MATCH(B8902,'contribution par jour-semaine'!$1:$1,0),4,1,"contribution par jour-semaine")),"")</f>
        <v/>
      </c>
      <c r="D8902" s="4" t="str">
        <f>VLOOKUP(A8902,predictions!A:B,2,FALSE)</f>
        <v>22/06/2020</v>
      </c>
      <c r="E8902" s="4">
        <f t="shared" si="34"/>
        <v>44004</v>
      </c>
    </row>
    <row r="8903" spans="3:5" ht="13" x14ac:dyDescent="0.15">
      <c r="C8903" s="1" t="str">
        <f ca="1">IFERROR(INDIRECT(ADDRESS(MATCH(A8903,'contribution par jour-semaine'!A:A,0),MATCH(B8903,'contribution par jour-semaine'!$1:$1,0),4,1,"contribution par jour-semaine")),"")</f>
        <v/>
      </c>
      <c r="D8903" s="4" t="str">
        <f>VLOOKUP(A8903,predictions!A:B,2,FALSE)</f>
        <v>22/06/2020</v>
      </c>
      <c r="E8903" s="4">
        <f t="shared" si="34"/>
        <v>44004</v>
      </c>
    </row>
    <row r="8904" spans="3:5" ht="13" x14ac:dyDescent="0.15">
      <c r="C8904" s="1" t="str">
        <f ca="1">IFERROR(INDIRECT(ADDRESS(MATCH(A8904,'contribution par jour-semaine'!A:A,0),MATCH(B8904,'contribution par jour-semaine'!$1:$1,0),4,1,"contribution par jour-semaine")),"")</f>
        <v/>
      </c>
      <c r="D8904" s="4" t="str">
        <f>VLOOKUP(A8904,predictions!A:B,2,FALSE)</f>
        <v>22/06/2020</v>
      </c>
      <c r="E8904" s="4">
        <f t="shared" si="34"/>
        <v>44004</v>
      </c>
    </row>
    <row r="8905" spans="3:5" ht="13" x14ac:dyDescent="0.15">
      <c r="C8905" s="1" t="str">
        <f ca="1">IFERROR(INDIRECT(ADDRESS(MATCH(A8905,'contribution par jour-semaine'!A:A,0),MATCH(B8905,'contribution par jour-semaine'!$1:$1,0),4,1,"contribution par jour-semaine")),"")</f>
        <v/>
      </c>
      <c r="D8905" s="4" t="str">
        <f>VLOOKUP(A8905,predictions!A:B,2,FALSE)</f>
        <v>22/06/2020</v>
      </c>
      <c r="E8905" s="4">
        <f t="shared" si="34"/>
        <v>44004</v>
      </c>
    </row>
    <row r="8906" spans="3:5" ht="13" x14ac:dyDescent="0.15">
      <c r="C8906" s="1" t="str">
        <f ca="1">IFERROR(INDIRECT(ADDRESS(MATCH(A8906,'contribution par jour-semaine'!A:A,0),MATCH(B8906,'contribution par jour-semaine'!$1:$1,0),4,1,"contribution par jour-semaine")),"")</f>
        <v/>
      </c>
      <c r="D8906" s="4" t="str">
        <f>VLOOKUP(A8906,predictions!A:B,2,FALSE)</f>
        <v>22/06/2020</v>
      </c>
      <c r="E8906" s="4">
        <f t="shared" si="34"/>
        <v>44004</v>
      </c>
    </row>
    <row r="8907" spans="3:5" ht="13" x14ac:dyDescent="0.15">
      <c r="C8907" s="1" t="str">
        <f ca="1">IFERROR(INDIRECT(ADDRESS(MATCH(A8907,'contribution par jour-semaine'!A:A,0),MATCH(B8907,'contribution par jour-semaine'!$1:$1,0),4,1,"contribution par jour-semaine")),"")</f>
        <v/>
      </c>
      <c r="D8907" s="4" t="str">
        <f>VLOOKUP(A8907,predictions!A:B,2,FALSE)</f>
        <v>22/06/2020</v>
      </c>
      <c r="E8907" s="4">
        <f t="shared" si="34"/>
        <v>44004</v>
      </c>
    </row>
    <row r="8908" spans="3:5" ht="13" x14ac:dyDescent="0.15">
      <c r="C8908" s="1" t="str">
        <f ca="1">IFERROR(INDIRECT(ADDRESS(MATCH(A8908,'contribution par jour-semaine'!A:A,0),MATCH(B8908,'contribution par jour-semaine'!$1:$1,0),4,1,"contribution par jour-semaine")),"")</f>
        <v/>
      </c>
      <c r="D8908" s="4" t="str">
        <f>VLOOKUP(A8908,predictions!A:B,2,FALSE)</f>
        <v>22/06/2020</v>
      </c>
      <c r="E8908" s="4">
        <f t="shared" si="34"/>
        <v>44004</v>
      </c>
    </row>
    <row r="8909" spans="3:5" ht="13" x14ac:dyDescent="0.15">
      <c r="C8909" s="1" t="str">
        <f ca="1">IFERROR(INDIRECT(ADDRESS(MATCH(A8909,'contribution par jour-semaine'!A:A,0),MATCH(B8909,'contribution par jour-semaine'!$1:$1,0),4,1,"contribution par jour-semaine")),"")</f>
        <v/>
      </c>
      <c r="D8909" s="4" t="str">
        <f>VLOOKUP(A8909,predictions!A:B,2,FALSE)</f>
        <v>22/06/2020</v>
      </c>
      <c r="E8909" s="4">
        <f t="shared" si="34"/>
        <v>44004</v>
      </c>
    </row>
    <row r="8910" spans="3:5" ht="13" x14ac:dyDescent="0.15">
      <c r="C8910" s="1" t="str">
        <f ca="1">IFERROR(INDIRECT(ADDRESS(MATCH(A8910,'contribution par jour-semaine'!A:A,0),MATCH(B8910,'contribution par jour-semaine'!$1:$1,0),4,1,"contribution par jour-semaine")),"")</f>
        <v/>
      </c>
      <c r="D8910" s="4" t="str">
        <f>VLOOKUP(A8910,predictions!A:B,2,FALSE)</f>
        <v>22/06/2020</v>
      </c>
      <c r="E8910" s="4">
        <f t="shared" si="34"/>
        <v>44004</v>
      </c>
    </row>
    <row r="8911" spans="3:5" ht="13" x14ac:dyDescent="0.15">
      <c r="C8911" s="1" t="str">
        <f ca="1">IFERROR(INDIRECT(ADDRESS(MATCH(A8911,'contribution par jour-semaine'!A:A,0),MATCH(B8911,'contribution par jour-semaine'!$1:$1,0),4,1,"contribution par jour-semaine")),"")</f>
        <v/>
      </c>
      <c r="D8911" s="4" t="str">
        <f>VLOOKUP(A8911,predictions!A:B,2,FALSE)</f>
        <v>22/06/2020</v>
      </c>
      <c r="E8911" s="4">
        <f t="shared" si="34"/>
        <v>44004</v>
      </c>
    </row>
    <row r="8912" spans="3:5" ht="13" x14ac:dyDescent="0.15">
      <c r="C8912" s="1" t="str">
        <f ca="1">IFERROR(INDIRECT(ADDRESS(MATCH(A8912,'contribution par jour-semaine'!A:A,0),MATCH(B8912,'contribution par jour-semaine'!$1:$1,0),4,1,"contribution par jour-semaine")),"")</f>
        <v/>
      </c>
      <c r="D8912" s="4" t="str">
        <f>VLOOKUP(A8912,predictions!A:B,2,FALSE)</f>
        <v>22/06/2020</v>
      </c>
      <c r="E8912" s="4">
        <f t="shared" si="34"/>
        <v>44004</v>
      </c>
    </row>
    <row r="8913" spans="3:5" ht="13" x14ac:dyDescent="0.15">
      <c r="C8913" s="1" t="str">
        <f ca="1">IFERROR(INDIRECT(ADDRESS(MATCH(A8913,'contribution par jour-semaine'!A:A,0),MATCH(B8913,'contribution par jour-semaine'!$1:$1,0),4,1,"contribution par jour-semaine")),"")</f>
        <v/>
      </c>
      <c r="D8913" s="4" t="str">
        <f>VLOOKUP(A8913,predictions!A:B,2,FALSE)</f>
        <v>22/06/2020</v>
      </c>
      <c r="E8913" s="4">
        <f t="shared" si="34"/>
        <v>44004</v>
      </c>
    </row>
    <row r="8914" spans="3:5" ht="13" x14ac:dyDescent="0.15">
      <c r="C8914" s="1" t="str">
        <f ca="1">IFERROR(INDIRECT(ADDRESS(MATCH(A8914,'contribution par jour-semaine'!A:A,0),MATCH(B8914,'contribution par jour-semaine'!$1:$1,0),4,1,"contribution par jour-semaine")),"")</f>
        <v/>
      </c>
      <c r="D8914" s="4" t="str">
        <f>VLOOKUP(A8914,predictions!A:B,2,FALSE)</f>
        <v>22/06/2020</v>
      </c>
      <c r="E8914" s="4">
        <f t="shared" si="34"/>
        <v>44004</v>
      </c>
    </row>
    <row r="8915" spans="3:5" ht="13" x14ac:dyDescent="0.15">
      <c r="C8915" s="1" t="str">
        <f ca="1">IFERROR(INDIRECT(ADDRESS(MATCH(A8915,'contribution par jour-semaine'!A:A,0),MATCH(B8915,'contribution par jour-semaine'!$1:$1,0),4,1,"contribution par jour-semaine")),"")</f>
        <v/>
      </c>
      <c r="D8915" s="4" t="str">
        <f>VLOOKUP(A8915,predictions!A:B,2,FALSE)</f>
        <v>22/06/2020</v>
      </c>
      <c r="E8915" s="4">
        <f t="shared" si="34"/>
        <v>44004</v>
      </c>
    </row>
    <row r="8916" spans="3:5" ht="13" x14ac:dyDescent="0.15">
      <c r="C8916" s="1" t="str">
        <f ca="1">IFERROR(INDIRECT(ADDRESS(MATCH(A8916,'contribution par jour-semaine'!A:A,0),MATCH(B8916,'contribution par jour-semaine'!$1:$1,0),4,1,"contribution par jour-semaine")),"")</f>
        <v/>
      </c>
      <c r="D8916" s="4" t="str">
        <f>VLOOKUP(A8916,predictions!A:B,2,FALSE)</f>
        <v>22/06/2020</v>
      </c>
      <c r="E8916" s="4">
        <f t="shared" si="34"/>
        <v>44004</v>
      </c>
    </row>
    <row r="8917" spans="3:5" ht="13" x14ac:dyDescent="0.15">
      <c r="C8917" s="1" t="str">
        <f ca="1">IFERROR(INDIRECT(ADDRESS(MATCH(A8917,'contribution par jour-semaine'!A:A,0),MATCH(B8917,'contribution par jour-semaine'!$1:$1,0),4,1,"contribution par jour-semaine")),"")</f>
        <v/>
      </c>
      <c r="D8917" s="4" t="str">
        <f>VLOOKUP(A8917,predictions!A:B,2,FALSE)</f>
        <v>22/06/2020</v>
      </c>
      <c r="E8917" s="4">
        <f t="shared" si="34"/>
        <v>44004</v>
      </c>
    </row>
    <row r="8918" spans="3:5" ht="13" x14ac:dyDescent="0.15">
      <c r="C8918" s="1" t="str">
        <f ca="1">IFERROR(INDIRECT(ADDRESS(MATCH(A8918,'contribution par jour-semaine'!A:A,0),MATCH(B8918,'contribution par jour-semaine'!$1:$1,0),4,1,"contribution par jour-semaine")),"")</f>
        <v/>
      </c>
      <c r="D8918" s="4" t="str">
        <f>VLOOKUP(A8918,predictions!A:B,2,FALSE)</f>
        <v>22/06/2020</v>
      </c>
      <c r="E8918" s="4">
        <f t="shared" si="34"/>
        <v>44004</v>
      </c>
    </row>
    <row r="8919" spans="3:5" ht="13" x14ac:dyDescent="0.15">
      <c r="C8919" s="1" t="str">
        <f ca="1">IFERROR(INDIRECT(ADDRESS(MATCH(A8919,'contribution par jour-semaine'!A:A,0),MATCH(B8919,'contribution par jour-semaine'!$1:$1,0),4,1,"contribution par jour-semaine")),"")</f>
        <v/>
      </c>
      <c r="D8919" s="4" t="str">
        <f>VLOOKUP(A8919,predictions!A:B,2,FALSE)</f>
        <v>22/06/2020</v>
      </c>
      <c r="E8919" s="4">
        <f t="shared" si="34"/>
        <v>44004</v>
      </c>
    </row>
    <row r="8920" spans="3:5" ht="13" x14ac:dyDescent="0.15">
      <c r="C8920" s="1" t="str">
        <f ca="1">IFERROR(INDIRECT(ADDRESS(MATCH(A8920,'contribution par jour-semaine'!A:A,0),MATCH(B8920,'contribution par jour-semaine'!$1:$1,0),4,1,"contribution par jour-semaine")),"")</f>
        <v/>
      </c>
      <c r="D8920" s="4" t="str">
        <f>VLOOKUP(A8920,predictions!A:B,2,FALSE)</f>
        <v>22/06/2020</v>
      </c>
      <c r="E8920" s="4">
        <f t="shared" si="34"/>
        <v>44004</v>
      </c>
    </row>
    <row r="8921" spans="3:5" ht="13" x14ac:dyDescent="0.15">
      <c r="C8921" s="1" t="str">
        <f ca="1">IFERROR(INDIRECT(ADDRESS(MATCH(A8921,'contribution par jour-semaine'!A:A,0),MATCH(B8921,'contribution par jour-semaine'!$1:$1,0),4,1,"contribution par jour-semaine")),"")</f>
        <v/>
      </c>
      <c r="D8921" s="4" t="str">
        <f>VLOOKUP(A8921,predictions!A:B,2,FALSE)</f>
        <v>22/06/2020</v>
      </c>
      <c r="E8921" s="4">
        <f t="shared" si="34"/>
        <v>44004</v>
      </c>
    </row>
    <row r="8922" spans="3:5" ht="13" x14ac:dyDescent="0.15">
      <c r="C8922" s="1" t="str">
        <f ca="1">IFERROR(INDIRECT(ADDRESS(MATCH(A8922,'contribution par jour-semaine'!A:A,0),MATCH(B8922,'contribution par jour-semaine'!$1:$1,0),4,1,"contribution par jour-semaine")),"")</f>
        <v/>
      </c>
      <c r="D8922" s="4" t="str">
        <f>VLOOKUP(A8922,predictions!A:B,2,FALSE)</f>
        <v>22/06/2020</v>
      </c>
      <c r="E8922" s="4">
        <f t="shared" si="34"/>
        <v>44004</v>
      </c>
    </row>
    <row r="8923" spans="3:5" ht="13" x14ac:dyDescent="0.15">
      <c r="C8923" s="1" t="str">
        <f ca="1">IFERROR(INDIRECT(ADDRESS(MATCH(A8923,'contribution par jour-semaine'!A:A,0),MATCH(B8923,'contribution par jour-semaine'!$1:$1,0),4,1,"contribution par jour-semaine")),"")</f>
        <v/>
      </c>
      <c r="D8923" s="4" t="str">
        <f>VLOOKUP(A8923,predictions!A:B,2,FALSE)</f>
        <v>22/06/2020</v>
      </c>
      <c r="E8923" s="4">
        <f t="shared" si="34"/>
        <v>44004</v>
      </c>
    </row>
    <row r="8924" spans="3:5" ht="13" x14ac:dyDescent="0.15">
      <c r="C8924" s="1" t="str">
        <f ca="1">IFERROR(INDIRECT(ADDRESS(MATCH(A8924,'contribution par jour-semaine'!A:A,0),MATCH(B8924,'contribution par jour-semaine'!$1:$1,0),4,1,"contribution par jour-semaine")),"")</f>
        <v/>
      </c>
      <c r="D8924" s="4" t="str">
        <f>VLOOKUP(A8924,predictions!A:B,2,FALSE)</f>
        <v>22/06/2020</v>
      </c>
      <c r="E8924" s="4">
        <f t="shared" si="34"/>
        <v>44004</v>
      </c>
    </row>
    <row r="8925" spans="3:5" ht="13" x14ac:dyDescent="0.15">
      <c r="C8925" s="1" t="str">
        <f ca="1">IFERROR(INDIRECT(ADDRESS(MATCH(A8925,'contribution par jour-semaine'!A:A,0),MATCH(B8925,'contribution par jour-semaine'!$1:$1,0),4,1,"contribution par jour-semaine")),"")</f>
        <v/>
      </c>
      <c r="D8925" s="4" t="str">
        <f>VLOOKUP(A8925,predictions!A:B,2,FALSE)</f>
        <v>22/06/2020</v>
      </c>
      <c r="E8925" s="4">
        <f t="shared" si="34"/>
        <v>44004</v>
      </c>
    </row>
    <row r="8926" spans="3:5" ht="13" x14ac:dyDescent="0.15">
      <c r="C8926" s="1" t="str">
        <f ca="1">IFERROR(INDIRECT(ADDRESS(MATCH(A8926,'contribution par jour-semaine'!A:A,0),MATCH(B8926,'contribution par jour-semaine'!$1:$1,0),4,1,"contribution par jour-semaine")),"")</f>
        <v/>
      </c>
      <c r="D8926" s="4" t="str">
        <f>VLOOKUP(A8926,predictions!A:B,2,FALSE)</f>
        <v>22/06/2020</v>
      </c>
      <c r="E8926" s="4">
        <f t="shared" si="34"/>
        <v>44004</v>
      </c>
    </row>
    <row r="8927" spans="3:5" ht="13" x14ac:dyDescent="0.15">
      <c r="C8927" s="1" t="str">
        <f ca="1">IFERROR(INDIRECT(ADDRESS(MATCH(A8927,'contribution par jour-semaine'!A:A,0),MATCH(B8927,'contribution par jour-semaine'!$1:$1,0),4,1,"contribution par jour-semaine")),"")</f>
        <v/>
      </c>
      <c r="D8927" s="4" t="str">
        <f>VLOOKUP(A8927,predictions!A:B,2,FALSE)</f>
        <v>22/06/2020</v>
      </c>
      <c r="E8927" s="4">
        <f t="shared" ref="E8927:E9181" si="35">DATE(RIGHT(D8927,4),MID(D8927,4,2),LEFT(D8927,2))</f>
        <v>44004</v>
      </c>
    </row>
    <row r="8928" spans="3:5" ht="13" x14ac:dyDescent="0.15">
      <c r="C8928" s="1" t="str">
        <f ca="1">IFERROR(INDIRECT(ADDRESS(MATCH(A8928,'contribution par jour-semaine'!A:A,0),MATCH(B8928,'contribution par jour-semaine'!$1:$1,0),4,1,"contribution par jour-semaine")),"")</f>
        <v/>
      </c>
      <c r="D8928" s="4" t="str">
        <f>VLOOKUP(A8928,predictions!A:B,2,FALSE)</f>
        <v>22/06/2020</v>
      </c>
      <c r="E8928" s="4">
        <f t="shared" si="35"/>
        <v>44004</v>
      </c>
    </row>
    <row r="8929" spans="3:5" ht="13" x14ac:dyDescent="0.15">
      <c r="C8929" s="1" t="str">
        <f ca="1">IFERROR(INDIRECT(ADDRESS(MATCH(A8929,'contribution par jour-semaine'!A:A,0),MATCH(B8929,'contribution par jour-semaine'!$1:$1,0),4,1,"contribution par jour-semaine")),"")</f>
        <v/>
      </c>
      <c r="D8929" s="4" t="str">
        <f>VLOOKUP(A8929,predictions!A:B,2,FALSE)</f>
        <v>22/06/2020</v>
      </c>
      <c r="E8929" s="4">
        <f t="shared" si="35"/>
        <v>44004</v>
      </c>
    </row>
    <row r="8930" spans="3:5" ht="13" x14ac:dyDescent="0.15">
      <c r="C8930" s="1" t="str">
        <f ca="1">IFERROR(INDIRECT(ADDRESS(MATCH(A8930,'contribution par jour-semaine'!A:A,0),MATCH(B8930,'contribution par jour-semaine'!$1:$1,0),4,1,"contribution par jour-semaine")),"")</f>
        <v/>
      </c>
      <c r="D8930" s="4" t="str">
        <f>VLOOKUP(A8930,predictions!A:B,2,FALSE)</f>
        <v>22/06/2020</v>
      </c>
      <c r="E8930" s="4">
        <f t="shared" si="35"/>
        <v>44004</v>
      </c>
    </row>
    <row r="8931" spans="3:5" ht="13" x14ac:dyDescent="0.15">
      <c r="C8931" s="1" t="str">
        <f ca="1">IFERROR(INDIRECT(ADDRESS(MATCH(A8931,'contribution par jour-semaine'!A:A,0),MATCH(B8931,'contribution par jour-semaine'!$1:$1,0),4,1,"contribution par jour-semaine")),"")</f>
        <v/>
      </c>
      <c r="D8931" s="4" t="str">
        <f>VLOOKUP(A8931,predictions!A:B,2,FALSE)</f>
        <v>22/06/2020</v>
      </c>
      <c r="E8931" s="4">
        <f t="shared" si="35"/>
        <v>44004</v>
      </c>
    </row>
    <row r="8932" spans="3:5" ht="13" x14ac:dyDescent="0.15">
      <c r="C8932" s="1" t="str">
        <f ca="1">IFERROR(INDIRECT(ADDRESS(MATCH(A8932,'contribution par jour-semaine'!A:A,0),MATCH(B8932,'contribution par jour-semaine'!$1:$1,0),4,1,"contribution par jour-semaine")),"")</f>
        <v/>
      </c>
      <c r="D8932" s="4" t="str">
        <f>VLOOKUP(A8932,predictions!A:B,2,FALSE)</f>
        <v>22/06/2020</v>
      </c>
      <c r="E8932" s="4">
        <f t="shared" si="35"/>
        <v>44004</v>
      </c>
    </row>
    <row r="8933" spans="3:5" ht="13" x14ac:dyDescent="0.15">
      <c r="C8933" s="1" t="str">
        <f ca="1">IFERROR(INDIRECT(ADDRESS(MATCH(A8933,'contribution par jour-semaine'!A:A,0),MATCH(B8933,'contribution par jour-semaine'!$1:$1,0),4,1,"contribution par jour-semaine")),"")</f>
        <v/>
      </c>
      <c r="D8933" s="4" t="str">
        <f>VLOOKUP(A8933,predictions!A:B,2,FALSE)</f>
        <v>22/06/2020</v>
      </c>
      <c r="E8933" s="4">
        <f t="shared" si="35"/>
        <v>44004</v>
      </c>
    </row>
    <row r="8934" spans="3:5" ht="13" x14ac:dyDescent="0.15">
      <c r="C8934" s="1" t="str">
        <f ca="1">IFERROR(INDIRECT(ADDRESS(MATCH(A8934,'contribution par jour-semaine'!A:A,0),MATCH(B8934,'contribution par jour-semaine'!$1:$1,0),4,1,"contribution par jour-semaine")),"")</f>
        <v/>
      </c>
      <c r="D8934" s="4" t="str">
        <f>VLOOKUP(A8934,predictions!A:B,2,FALSE)</f>
        <v>22/06/2020</v>
      </c>
      <c r="E8934" s="4">
        <f t="shared" si="35"/>
        <v>44004</v>
      </c>
    </row>
    <row r="8935" spans="3:5" ht="13" x14ac:dyDescent="0.15">
      <c r="C8935" s="1" t="str">
        <f ca="1">IFERROR(INDIRECT(ADDRESS(MATCH(A8935,'contribution par jour-semaine'!A:A,0),MATCH(B8935,'contribution par jour-semaine'!$1:$1,0),4,1,"contribution par jour-semaine")),"")</f>
        <v/>
      </c>
      <c r="D8935" s="4" t="str">
        <f>VLOOKUP(A8935,predictions!A:B,2,FALSE)</f>
        <v>22/06/2020</v>
      </c>
      <c r="E8935" s="4">
        <f t="shared" si="35"/>
        <v>44004</v>
      </c>
    </row>
    <row r="8936" spans="3:5" ht="13" x14ac:dyDescent="0.15">
      <c r="C8936" s="1" t="str">
        <f ca="1">IFERROR(INDIRECT(ADDRESS(MATCH(A8936,'contribution par jour-semaine'!A:A,0),MATCH(B8936,'contribution par jour-semaine'!$1:$1,0),4,1,"contribution par jour-semaine")),"")</f>
        <v/>
      </c>
      <c r="D8936" s="4" t="str">
        <f>VLOOKUP(A8936,predictions!A:B,2,FALSE)</f>
        <v>22/06/2020</v>
      </c>
      <c r="E8936" s="4">
        <f t="shared" si="35"/>
        <v>44004</v>
      </c>
    </row>
    <row r="8937" spans="3:5" ht="13" x14ac:dyDescent="0.15">
      <c r="C8937" s="1" t="str">
        <f ca="1">IFERROR(INDIRECT(ADDRESS(MATCH(A8937,'contribution par jour-semaine'!A:A,0),MATCH(B8937,'contribution par jour-semaine'!$1:$1,0),4,1,"contribution par jour-semaine")),"")</f>
        <v/>
      </c>
      <c r="D8937" s="4" t="str">
        <f>VLOOKUP(A8937,predictions!A:B,2,FALSE)</f>
        <v>22/06/2020</v>
      </c>
      <c r="E8937" s="4">
        <f t="shared" si="35"/>
        <v>44004</v>
      </c>
    </row>
    <row r="8938" spans="3:5" ht="13" x14ac:dyDescent="0.15">
      <c r="C8938" s="1" t="str">
        <f ca="1">IFERROR(INDIRECT(ADDRESS(MATCH(A8938,'contribution par jour-semaine'!A:A,0),MATCH(B8938,'contribution par jour-semaine'!$1:$1,0),4,1,"contribution par jour-semaine")),"")</f>
        <v/>
      </c>
      <c r="D8938" s="4" t="str">
        <f>VLOOKUP(A8938,predictions!A:B,2,FALSE)</f>
        <v>22/06/2020</v>
      </c>
      <c r="E8938" s="4">
        <f t="shared" si="35"/>
        <v>44004</v>
      </c>
    </row>
    <row r="8939" spans="3:5" ht="13" x14ac:dyDescent="0.15">
      <c r="C8939" s="1" t="str">
        <f ca="1">IFERROR(INDIRECT(ADDRESS(MATCH(A8939,'contribution par jour-semaine'!A:A,0),MATCH(B8939,'contribution par jour-semaine'!$1:$1,0),4,1,"contribution par jour-semaine")),"")</f>
        <v/>
      </c>
      <c r="D8939" s="4" t="str">
        <f>VLOOKUP(A8939,predictions!A:B,2,FALSE)</f>
        <v>22/06/2020</v>
      </c>
      <c r="E8939" s="4">
        <f t="shared" si="35"/>
        <v>44004</v>
      </c>
    </row>
    <row r="8940" spans="3:5" ht="13" x14ac:dyDescent="0.15">
      <c r="C8940" s="1" t="str">
        <f ca="1">IFERROR(INDIRECT(ADDRESS(MATCH(A8940,'contribution par jour-semaine'!A:A,0),MATCH(B8940,'contribution par jour-semaine'!$1:$1,0),4,1,"contribution par jour-semaine")),"")</f>
        <v/>
      </c>
      <c r="D8940" s="4" t="str">
        <f>VLOOKUP(A8940,predictions!A:B,2,FALSE)</f>
        <v>22/06/2020</v>
      </c>
      <c r="E8940" s="4">
        <f t="shared" si="35"/>
        <v>44004</v>
      </c>
    </row>
    <row r="8941" spans="3:5" ht="13" x14ac:dyDescent="0.15">
      <c r="C8941" s="1" t="str">
        <f ca="1">IFERROR(INDIRECT(ADDRESS(MATCH(A8941,'contribution par jour-semaine'!A:A,0),MATCH(B8941,'contribution par jour-semaine'!$1:$1,0),4,1,"contribution par jour-semaine")),"")</f>
        <v/>
      </c>
      <c r="D8941" s="4" t="str">
        <f>VLOOKUP(A8941,predictions!A:B,2,FALSE)</f>
        <v>22/06/2020</v>
      </c>
      <c r="E8941" s="4">
        <f t="shared" si="35"/>
        <v>44004</v>
      </c>
    </row>
    <row r="8942" spans="3:5" ht="13" x14ac:dyDescent="0.15">
      <c r="C8942" s="1" t="str">
        <f ca="1">IFERROR(INDIRECT(ADDRESS(MATCH(A8942,'contribution par jour-semaine'!A:A,0),MATCH(B8942,'contribution par jour-semaine'!$1:$1,0),4,1,"contribution par jour-semaine")),"")</f>
        <v/>
      </c>
      <c r="D8942" s="4" t="str">
        <f>VLOOKUP(A8942,predictions!A:B,2,FALSE)</f>
        <v>22/06/2020</v>
      </c>
      <c r="E8942" s="4">
        <f t="shared" si="35"/>
        <v>44004</v>
      </c>
    </row>
    <row r="8943" spans="3:5" ht="13" x14ac:dyDescent="0.15">
      <c r="C8943" s="1" t="str">
        <f ca="1">IFERROR(INDIRECT(ADDRESS(MATCH(A8943,'contribution par jour-semaine'!A:A,0),MATCH(B8943,'contribution par jour-semaine'!$1:$1,0),4,1,"contribution par jour-semaine")),"")</f>
        <v/>
      </c>
      <c r="D8943" s="4" t="str">
        <f>VLOOKUP(A8943,predictions!A:B,2,FALSE)</f>
        <v>22/06/2020</v>
      </c>
      <c r="E8943" s="4">
        <f t="shared" si="35"/>
        <v>44004</v>
      </c>
    </row>
    <row r="8944" spans="3:5" ht="13" x14ac:dyDescent="0.15">
      <c r="C8944" s="1" t="str">
        <f ca="1">IFERROR(INDIRECT(ADDRESS(MATCH(A8944,'contribution par jour-semaine'!A:A,0),MATCH(B8944,'contribution par jour-semaine'!$1:$1,0),4,1,"contribution par jour-semaine")),"")</f>
        <v/>
      </c>
      <c r="D8944" s="4" t="str">
        <f>VLOOKUP(A8944,predictions!A:B,2,FALSE)</f>
        <v>22/06/2020</v>
      </c>
      <c r="E8944" s="4">
        <f t="shared" si="35"/>
        <v>44004</v>
      </c>
    </row>
    <row r="8945" spans="3:5" ht="13" x14ac:dyDescent="0.15">
      <c r="C8945" s="1" t="str">
        <f ca="1">IFERROR(INDIRECT(ADDRESS(MATCH(A8945,'contribution par jour-semaine'!A:A,0),MATCH(B8945,'contribution par jour-semaine'!$1:$1,0),4,1,"contribution par jour-semaine")),"")</f>
        <v/>
      </c>
      <c r="D8945" s="4" t="str">
        <f>VLOOKUP(A8945,predictions!A:B,2,FALSE)</f>
        <v>22/06/2020</v>
      </c>
      <c r="E8945" s="4">
        <f t="shared" si="35"/>
        <v>44004</v>
      </c>
    </row>
    <row r="8946" spans="3:5" ht="13" x14ac:dyDescent="0.15">
      <c r="C8946" s="1" t="str">
        <f ca="1">IFERROR(INDIRECT(ADDRESS(MATCH(A8946,'contribution par jour-semaine'!A:A,0),MATCH(B8946,'contribution par jour-semaine'!$1:$1,0),4,1,"contribution par jour-semaine")),"")</f>
        <v/>
      </c>
      <c r="D8946" s="4" t="str">
        <f>VLOOKUP(A8946,predictions!A:B,2,FALSE)</f>
        <v>22/06/2020</v>
      </c>
      <c r="E8946" s="4">
        <f t="shared" si="35"/>
        <v>44004</v>
      </c>
    </row>
    <row r="8947" spans="3:5" ht="13" x14ac:dyDescent="0.15">
      <c r="C8947" s="1" t="str">
        <f ca="1">IFERROR(INDIRECT(ADDRESS(MATCH(A8947,'contribution par jour-semaine'!A:A,0),MATCH(B8947,'contribution par jour-semaine'!$1:$1,0),4,1,"contribution par jour-semaine")),"")</f>
        <v/>
      </c>
      <c r="D8947" s="4" t="str">
        <f>VLOOKUP(A8947,predictions!A:B,2,FALSE)</f>
        <v>22/06/2020</v>
      </c>
      <c r="E8947" s="4">
        <f t="shared" si="35"/>
        <v>44004</v>
      </c>
    </row>
    <row r="8948" spans="3:5" ht="13" x14ac:dyDescent="0.15">
      <c r="C8948" s="1" t="str">
        <f ca="1">IFERROR(INDIRECT(ADDRESS(MATCH(A8948,'contribution par jour-semaine'!A:A,0),MATCH(B8948,'contribution par jour-semaine'!$1:$1,0),4,1,"contribution par jour-semaine")),"")</f>
        <v/>
      </c>
      <c r="D8948" s="4" t="str">
        <f>VLOOKUP(A8948,predictions!A:B,2,FALSE)</f>
        <v>22/06/2020</v>
      </c>
      <c r="E8948" s="4">
        <f t="shared" si="35"/>
        <v>44004</v>
      </c>
    </row>
    <row r="8949" spans="3:5" ht="13" x14ac:dyDescent="0.15">
      <c r="C8949" s="1" t="str">
        <f ca="1">IFERROR(INDIRECT(ADDRESS(MATCH(A8949,'contribution par jour-semaine'!A:A,0),MATCH(B8949,'contribution par jour-semaine'!$1:$1,0),4,1,"contribution par jour-semaine")),"")</f>
        <v/>
      </c>
      <c r="D8949" s="4" t="str">
        <f>VLOOKUP(A8949,predictions!A:B,2,FALSE)</f>
        <v>22/06/2020</v>
      </c>
      <c r="E8949" s="4">
        <f t="shared" si="35"/>
        <v>44004</v>
      </c>
    </row>
    <row r="8950" spans="3:5" ht="13" x14ac:dyDescent="0.15">
      <c r="C8950" s="1" t="str">
        <f ca="1">IFERROR(INDIRECT(ADDRESS(MATCH(A8950,'contribution par jour-semaine'!A:A,0),MATCH(B8950,'contribution par jour-semaine'!$1:$1,0),4,1,"contribution par jour-semaine")),"")</f>
        <v/>
      </c>
      <c r="D8950" s="4" t="str">
        <f>VLOOKUP(A8950,predictions!A:B,2,FALSE)</f>
        <v>22/06/2020</v>
      </c>
      <c r="E8950" s="4">
        <f t="shared" si="35"/>
        <v>44004</v>
      </c>
    </row>
    <row r="8951" spans="3:5" ht="13" x14ac:dyDescent="0.15">
      <c r="C8951" s="1" t="str">
        <f ca="1">IFERROR(INDIRECT(ADDRESS(MATCH(A8951,'contribution par jour-semaine'!A:A,0),MATCH(B8951,'contribution par jour-semaine'!$1:$1,0),4,1,"contribution par jour-semaine")),"")</f>
        <v/>
      </c>
      <c r="D8951" s="4" t="str">
        <f>VLOOKUP(A8951,predictions!A:B,2,FALSE)</f>
        <v>22/06/2020</v>
      </c>
      <c r="E8951" s="4">
        <f t="shared" si="35"/>
        <v>44004</v>
      </c>
    </row>
    <row r="8952" spans="3:5" ht="13" x14ac:dyDescent="0.15">
      <c r="C8952" s="1" t="str">
        <f ca="1">IFERROR(INDIRECT(ADDRESS(MATCH(A8952,'contribution par jour-semaine'!A:A,0),MATCH(B8952,'contribution par jour-semaine'!$1:$1,0),4,1,"contribution par jour-semaine")),"")</f>
        <v/>
      </c>
      <c r="D8952" s="4" t="str">
        <f>VLOOKUP(A8952,predictions!A:B,2,FALSE)</f>
        <v>22/06/2020</v>
      </c>
      <c r="E8952" s="4">
        <f t="shared" si="35"/>
        <v>44004</v>
      </c>
    </row>
    <row r="8953" spans="3:5" ht="13" x14ac:dyDescent="0.15">
      <c r="C8953" s="1" t="str">
        <f ca="1">IFERROR(INDIRECT(ADDRESS(MATCH(A8953,'contribution par jour-semaine'!A:A,0),MATCH(B8953,'contribution par jour-semaine'!$1:$1,0),4,1,"contribution par jour-semaine")),"")</f>
        <v/>
      </c>
      <c r="D8953" s="4" t="str">
        <f>VLOOKUP(A8953,predictions!A:B,2,FALSE)</f>
        <v>22/06/2020</v>
      </c>
      <c r="E8953" s="4">
        <f t="shared" si="35"/>
        <v>44004</v>
      </c>
    </row>
    <row r="8954" spans="3:5" ht="13" x14ac:dyDescent="0.15">
      <c r="C8954" s="1" t="str">
        <f ca="1">IFERROR(INDIRECT(ADDRESS(MATCH(A8954,'contribution par jour-semaine'!A:A,0),MATCH(B8954,'contribution par jour-semaine'!$1:$1,0),4,1,"contribution par jour-semaine")),"")</f>
        <v/>
      </c>
      <c r="D8954" s="4" t="str">
        <f>VLOOKUP(A8954,predictions!A:B,2,FALSE)</f>
        <v>22/06/2020</v>
      </c>
      <c r="E8954" s="4">
        <f t="shared" si="35"/>
        <v>44004</v>
      </c>
    </row>
    <row r="8955" spans="3:5" ht="13" x14ac:dyDescent="0.15">
      <c r="C8955" s="1" t="str">
        <f ca="1">IFERROR(INDIRECT(ADDRESS(MATCH(A8955,'contribution par jour-semaine'!A:A,0),MATCH(B8955,'contribution par jour-semaine'!$1:$1,0),4,1,"contribution par jour-semaine")),"")</f>
        <v/>
      </c>
      <c r="D8955" s="4" t="str">
        <f>VLOOKUP(A8955,predictions!A:B,2,FALSE)</f>
        <v>22/06/2020</v>
      </c>
      <c r="E8955" s="4">
        <f t="shared" si="35"/>
        <v>44004</v>
      </c>
    </row>
    <row r="8956" spans="3:5" ht="13" x14ac:dyDescent="0.15">
      <c r="C8956" s="1" t="str">
        <f ca="1">IFERROR(INDIRECT(ADDRESS(MATCH(A8956,'contribution par jour-semaine'!A:A,0),MATCH(B8956,'contribution par jour-semaine'!$1:$1,0),4,1,"contribution par jour-semaine")),"")</f>
        <v/>
      </c>
      <c r="D8956" s="4" t="str">
        <f>VLOOKUP(A8956,predictions!A:B,2,FALSE)</f>
        <v>22/06/2020</v>
      </c>
      <c r="E8956" s="4">
        <f t="shared" si="35"/>
        <v>44004</v>
      </c>
    </row>
    <row r="8957" spans="3:5" ht="13" x14ac:dyDescent="0.15">
      <c r="C8957" s="1" t="str">
        <f ca="1">IFERROR(INDIRECT(ADDRESS(MATCH(A8957,'contribution par jour-semaine'!A:A,0),MATCH(B8957,'contribution par jour-semaine'!$1:$1,0),4,1,"contribution par jour-semaine")),"")</f>
        <v/>
      </c>
      <c r="D8957" s="4" t="str">
        <f>VLOOKUP(A8957,predictions!A:B,2,FALSE)</f>
        <v>22/06/2020</v>
      </c>
      <c r="E8957" s="4">
        <f t="shared" si="35"/>
        <v>44004</v>
      </c>
    </row>
    <row r="8958" spans="3:5" ht="13" x14ac:dyDescent="0.15">
      <c r="C8958" s="1" t="str">
        <f ca="1">IFERROR(INDIRECT(ADDRESS(MATCH(A8958,'contribution par jour-semaine'!A:A,0),MATCH(B8958,'contribution par jour-semaine'!$1:$1,0),4,1,"contribution par jour-semaine")),"")</f>
        <v/>
      </c>
      <c r="D8958" s="4" t="str">
        <f>VLOOKUP(A8958,predictions!A:B,2,FALSE)</f>
        <v>22/06/2020</v>
      </c>
      <c r="E8958" s="4">
        <f t="shared" si="35"/>
        <v>44004</v>
      </c>
    </row>
    <row r="8959" spans="3:5" ht="13" x14ac:dyDescent="0.15">
      <c r="C8959" s="1" t="str">
        <f ca="1">IFERROR(INDIRECT(ADDRESS(MATCH(A8959,'contribution par jour-semaine'!A:A,0),MATCH(B8959,'contribution par jour-semaine'!$1:$1,0),4,1,"contribution par jour-semaine")),"")</f>
        <v/>
      </c>
      <c r="D8959" s="4" t="str">
        <f>VLOOKUP(A8959,predictions!A:B,2,FALSE)</f>
        <v>22/06/2020</v>
      </c>
      <c r="E8959" s="4">
        <f t="shared" si="35"/>
        <v>44004</v>
      </c>
    </row>
    <row r="8960" spans="3:5" ht="13" x14ac:dyDescent="0.15">
      <c r="C8960" s="1" t="str">
        <f ca="1">IFERROR(INDIRECT(ADDRESS(MATCH(A8960,'contribution par jour-semaine'!A:A,0),MATCH(B8960,'contribution par jour-semaine'!$1:$1,0),4,1,"contribution par jour-semaine")),"")</f>
        <v/>
      </c>
      <c r="D8960" s="4" t="str">
        <f>VLOOKUP(A8960,predictions!A:B,2,FALSE)</f>
        <v>22/06/2020</v>
      </c>
      <c r="E8960" s="4">
        <f t="shared" si="35"/>
        <v>44004</v>
      </c>
    </row>
    <row r="8961" spans="3:5" ht="13" x14ac:dyDescent="0.15">
      <c r="C8961" s="1" t="str">
        <f ca="1">IFERROR(INDIRECT(ADDRESS(MATCH(A8961,'contribution par jour-semaine'!A:A,0),MATCH(B8961,'contribution par jour-semaine'!$1:$1,0),4,1,"contribution par jour-semaine")),"")</f>
        <v/>
      </c>
      <c r="D8961" s="4" t="str">
        <f>VLOOKUP(A8961,predictions!A:B,2,FALSE)</f>
        <v>22/06/2020</v>
      </c>
      <c r="E8961" s="4">
        <f t="shared" si="35"/>
        <v>44004</v>
      </c>
    </row>
    <row r="8962" spans="3:5" ht="13" x14ac:dyDescent="0.15">
      <c r="C8962" s="1" t="str">
        <f ca="1">IFERROR(INDIRECT(ADDRESS(MATCH(A8962,'contribution par jour-semaine'!A:A,0),MATCH(B8962,'contribution par jour-semaine'!$1:$1,0),4,1,"contribution par jour-semaine")),"")</f>
        <v/>
      </c>
      <c r="D8962" s="4" t="str">
        <f>VLOOKUP(A8962,predictions!A:B,2,FALSE)</f>
        <v>22/06/2020</v>
      </c>
      <c r="E8962" s="4">
        <f t="shared" si="35"/>
        <v>44004</v>
      </c>
    </row>
    <row r="8963" spans="3:5" ht="13" x14ac:dyDescent="0.15">
      <c r="C8963" s="1" t="str">
        <f ca="1">IFERROR(INDIRECT(ADDRESS(MATCH(A8963,'contribution par jour-semaine'!A:A,0),MATCH(B8963,'contribution par jour-semaine'!$1:$1,0),4,1,"contribution par jour-semaine")),"")</f>
        <v/>
      </c>
      <c r="D8963" s="4" t="str">
        <f>VLOOKUP(A8963,predictions!A:B,2,FALSE)</f>
        <v>22/06/2020</v>
      </c>
      <c r="E8963" s="4">
        <f t="shared" si="35"/>
        <v>44004</v>
      </c>
    </row>
    <row r="8964" spans="3:5" ht="13" x14ac:dyDescent="0.15">
      <c r="C8964" s="1" t="str">
        <f ca="1">IFERROR(INDIRECT(ADDRESS(MATCH(A8964,'contribution par jour-semaine'!A:A,0),MATCH(B8964,'contribution par jour-semaine'!$1:$1,0),4,1,"contribution par jour-semaine")),"")</f>
        <v/>
      </c>
      <c r="D8964" s="4" t="str">
        <f>VLOOKUP(A8964,predictions!A:B,2,FALSE)</f>
        <v>22/06/2020</v>
      </c>
      <c r="E8964" s="4">
        <f t="shared" si="35"/>
        <v>44004</v>
      </c>
    </row>
    <row r="8965" spans="3:5" ht="13" x14ac:dyDescent="0.15">
      <c r="C8965" s="1" t="str">
        <f ca="1">IFERROR(INDIRECT(ADDRESS(MATCH(A8965,'contribution par jour-semaine'!A:A,0),MATCH(B8965,'contribution par jour-semaine'!$1:$1,0),4,1,"contribution par jour-semaine")),"")</f>
        <v/>
      </c>
      <c r="D8965" s="4" t="str">
        <f>VLOOKUP(A8965,predictions!A:B,2,FALSE)</f>
        <v>22/06/2020</v>
      </c>
      <c r="E8965" s="4">
        <f t="shared" si="35"/>
        <v>44004</v>
      </c>
    </row>
    <row r="8966" spans="3:5" ht="13" x14ac:dyDescent="0.15">
      <c r="C8966" s="1" t="str">
        <f ca="1">IFERROR(INDIRECT(ADDRESS(MATCH(A8966,'contribution par jour-semaine'!A:A,0),MATCH(B8966,'contribution par jour-semaine'!$1:$1,0),4,1,"contribution par jour-semaine")),"")</f>
        <v/>
      </c>
      <c r="D8966" s="4" t="str">
        <f>VLOOKUP(A8966,predictions!A:B,2,FALSE)</f>
        <v>22/06/2020</v>
      </c>
      <c r="E8966" s="4">
        <f t="shared" si="35"/>
        <v>44004</v>
      </c>
    </row>
    <row r="8967" spans="3:5" ht="13" x14ac:dyDescent="0.15">
      <c r="C8967" s="1" t="str">
        <f ca="1">IFERROR(INDIRECT(ADDRESS(MATCH(A8967,'contribution par jour-semaine'!A:A,0),MATCH(B8967,'contribution par jour-semaine'!$1:$1,0),4,1,"contribution par jour-semaine")),"")</f>
        <v/>
      </c>
      <c r="D8967" s="4" t="str">
        <f>VLOOKUP(A8967,predictions!A:B,2,FALSE)</f>
        <v>22/06/2020</v>
      </c>
      <c r="E8967" s="4">
        <f t="shared" si="35"/>
        <v>44004</v>
      </c>
    </row>
    <row r="8968" spans="3:5" ht="13" x14ac:dyDescent="0.15">
      <c r="C8968" s="1" t="str">
        <f ca="1">IFERROR(INDIRECT(ADDRESS(MATCH(A8968,'contribution par jour-semaine'!A:A,0),MATCH(B8968,'contribution par jour-semaine'!$1:$1,0),4,1,"contribution par jour-semaine")),"")</f>
        <v/>
      </c>
      <c r="D8968" s="4" t="str">
        <f>VLOOKUP(A8968,predictions!A:B,2,FALSE)</f>
        <v>22/06/2020</v>
      </c>
      <c r="E8968" s="4">
        <f t="shared" si="35"/>
        <v>44004</v>
      </c>
    </row>
    <row r="8969" spans="3:5" ht="13" x14ac:dyDescent="0.15">
      <c r="C8969" s="1" t="str">
        <f ca="1">IFERROR(INDIRECT(ADDRESS(MATCH(A8969,'contribution par jour-semaine'!A:A,0),MATCH(B8969,'contribution par jour-semaine'!$1:$1,0),4,1,"contribution par jour-semaine")),"")</f>
        <v/>
      </c>
      <c r="D8969" s="4" t="str">
        <f>VLOOKUP(A8969,predictions!A:B,2,FALSE)</f>
        <v>22/06/2020</v>
      </c>
      <c r="E8969" s="4">
        <f t="shared" si="35"/>
        <v>44004</v>
      </c>
    </row>
    <row r="8970" spans="3:5" ht="13" x14ac:dyDescent="0.15">
      <c r="C8970" s="1" t="str">
        <f ca="1">IFERROR(INDIRECT(ADDRESS(MATCH(A8970,'contribution par jour-semaine'!A:A,0),MATCH(B8970,'contribution par jour-semaine'!$1:$1,0),4,1,"contribution par jour-semaine")),"")</f>
        <v/>
      </c>
      <c r="D8970" s="4" t="str">
        <f>VLOOKUP(A8970,predictions!A:B,2,FALSE)</f>
        <v>22/06/2020</v>
      </c>
      <c r="E8970" s="4">
        <f t="shared" si="35"/>
        <v>44004</v>
      </c>
    </row>
    <row r="8971" spans="3:5" ht="13" x14ac:dyDescent="0.15">
      <c r="C8971" s="1" t="str">
        <f ca="1">IFERROR(INDIRECT(ADDRESS(MATCH(A8971,'contribution par jour-semaine'!A:A,0),MATCH(B8971,'contribution par jour-semaine'!$1:$1,0),4,1,"contribution par jour-semaine")),"")</f>
        <v/>
      </c>
      <c r="D8971" s="4" t="str">
        <f>VLOOKUP(A8971,predictions!A:B,2,FALSE)</f>
        <v>22/06/2020</v>
      </c>
      <c r="E8971" s="4">
        <f t="shared" si="35"/>
        <v>44004</v>
      </c>
    </row>
    <row r="8972" spans="3:5" ht="13" x14ac:dyDescent="0.15">
      <c r="C8972" s="1" t="str">
        <f ca="1">IFERROR(INDIRECT(ADDRESS(MATCH(A8972,'contribution par jour-semaine'!A:A,0),MATCH(B8972,'contribution par jour-semaine'!$1:$1,0),4,1,"contribution par jour-semaine")),"")</f>
        <v/>
      </c>
      <c r="D8972" s="4" t="str">
        <f>VLOOKUP(A8972,predictions!A:B,2,FALSE)</f>
        <v>22/06/2020</v>
      </c>
      <c r="E8972" s="4">
        <f t="shared" si="35"/>
        <v>44004</v>
      </c>
    </row>
    <row r="8973" spans="3:5" ht="13" x14ac:dyDescent="0.15">
      <c r="C8973" s="1" t="str">
        <f ca="1">IFERROR(INDIRECT(ADDRESS(MATCH(A8973,'contribution par jour-semaine'!A:A,0),MATCH(B8973,'contribution par jour-semaine'!$1:$1,0),4,1,"contribution par jour-semaine")),"")</f>
        <v/>
      </c>
      <c r="D8973" s="4" t="str">
        <f>VLOOKUP(A8973,predictions!A:B,2,FALSE)</f>
        <v>22/06/2020</v>
      </c>
      <c r="E8973" s="4">
        <f t="shared" si="35"/>
        <v>44004</v>
      </c>
    </row>
    <row r="8974" spans="3:5" ht="13" x14ac:dyDescent="0.15">
      <c r="C8974" s="1" t="str">
        <f ca="1">IFERROR(INDIRECT(ADDRESS(MATCH(A8974,'contribution par jour-semaine'!A:A,0),MATCH(B8974,'contribution par jour-semaine'!$1:$1,0),4,1,"contribution par jour-semaine")),"")</f>
        <v/>
      </c>
      <c r="D8974" s="4" t="str">
        <f>VLOOKUP(A8974,predictions!A:B,2,FALSE)</f>
        <v>22/06/2020</v>
      </c>
      <c r="E8974" s="4">
        <f t="shared" si="35"/>
        <v>44004</v>
      </c>
    </row>
    <row r="8975" spans="3:5" ht="13" x14ac:dyDescent="0.15">
      <c r="C8975" s="1" t="str">
        <f ca="1">IFERROR(INDIRECT(ADDRESS(MATCH(A8975,'contribution par jour-semaine'!A:A,0),MATCH(B8975,'contribution par jour-semaine'!$1:$1,0),4,1,"contribution par jour-semaine")),"")</f>
        <v/>
      </c>
      <c r="D8975" s="4" t="str">
        <f>VLOOKUP(A8975,predictions!A:B,2,FALSE)</f>
        <v>22/06/2020</v>
      </c>
      <c r="E8975" s="4">
        <f t="shared" si="35"/>
        <v>44004</v>
      </c>
    </row>
    <row r="8976" spans="3:5" ht="13" x14ac:dyDescent="0.15">
      <c r="C8976" s="1" t="str">
        <f ca="1">IFERROR(INDIRECT(ADDRESS(MATCH(A8976,'contribution par jour-semaine'!A:A,0),MATCH(B8976,'contribution par jour-semaine'!$1:$1,0),4,1,"contribution par jour-semaine")),"")</f>
        <v/>
      </c>
      <c r="D8976" s="4" t="str">
        <f>VLOOKUP(A8976,predictions!A:B,2,FALSE)</f>
        <v>22/06/2020</v>
      </c>
      <c r="E8976" s="4">
        <f t="shared" si="35"/>
        <v>44004</v>
      </c>
    </row>
    <row r="8977" spans="3:5" ht="13" x14ac:dyDescent="0.15">
      <c r="C8977" s="1" t="str">
        <f ca="1">IFERROR(INDIRECT(ADDRESS(MATCH(A8977,'contribution par jour-semaine'!A:A,0),MATCH(B8977,'contribution par jour-semaine'!$1:$1,0),4,1,"contribution par jour-semaine")),"")</f>
        <v/>
      </c>
      <c r="D8977" s="4" t="str">
        <f>VLOOKUP(A8977,predictions!A:B,2,FALSE)</f>
        <v>22/06/2020</v>
      </c>
      <c r="E8977" s="4">
        <f t="shared" si="35"/>
        <v>44004</v>
      </c>
    </row>
    <row r="8978" spans="3:5" ht="13" x14ac:dyDescent="0.15">
      <c r="C8978" s="1" t="str">
        <f ca="1">IFERROR(INDIRECT(ADDRESS(MATCH(A8978,'contribution par jour-semaine'!A:A,0),MATCH(B8978,'contribution par jour-semaine'!$1:$1,0),4,1,"contribution par jour-semaine")),"")</f>
        <v/>
      </c>
      <c r="D8978" s="4" t="str">
        <f>VLOOKUP(A8978,predictions!A:B,2,FALSE)</f>
        <v>22/06/2020</v>
      </c>
      <c r="E8978" s="4">
        <f t="shared" si="35"/>
        <v>44004</v>
      </c>
    </row>
    <row r="8979" spans="3:5" ht="13" x14ac:dyDescent="0.15">
      <c r="C8979" s="1" t="str">
        <f ca="1">IFERROR(INDIRECT(ADDRESS(MATCH(A8979,'contribution par jour-semaine'!A:A,0),MATCH(B8979,'contribution par jour-semaine'!$1:$1,0),4,1,"contribution par jour-semaine")),"")</f>
        <v/>
      </c>
      <c r="D8979" s="4" t="str">
        <f>VLOOKUP(A8979,predictions!A:B,2,FALSE)</f>
        <v>22/06/2020</v>
      </c>
      <c r="E8979" s="4">
        <f t="shared" si="35"/>
        <v>44004</v>
      </c>
    </row>
    <row r="8980" spans="3:5" ht="13" x14ac:dyDescent="0.15">
      <c r="C8980" s="1" t="str">
        <f ca="1">IFERROR(INDIRECT(ADDRESS(MATCH(A8980,'contribution par jour-semaine'!A:A,0),MATCH(B8980,'contribution par jour-semaine'!$1:$1,0),4,1,"contribution par jour-semaine")),"")</f>
        <v/>
      </c>
      <c r="D8980" s="4" t="str">
        <f>VLOOKUP(A8980,predictions!A:B,2,FALSE)</f>
        <v>22/06/2020</v>
      </c>
      <c r="E8980" s="4">
        <f t="shared" si="35"/>
        <v>44004</v>
      </c>
    </row>
    <row r="8981" spans="3:5" ht="13" x14ac:dyDescent="0.15">
      <c r="C8981" s="1" t="str">
        <f ca="1">IFERROR(INDIRECT(ADDRESS(MATCH(A8981,'contribution par jour-semaine'!A:A,0),MATCH(B8981,'contribution par jour-semaine'!$1:$1,0),4,1,"contribution par jour-semaine")),"")</f>
        <v/>
      </c>
      <c r="D8981" s="4" t="str">
        <f>VLOOKUP(A8981,predictions!A:B,2,FALSE)</f>
        <v>22/06/2020</v>
      </c>
      <c r="E8981" s="4">
        <f t="shared" si="35"/>
        <v>44004</v>
      </c>
    </row>
    <row r="8982" spans="3:5" ht="13" x14ac:dyDescent="0.15">
      <c r="C8982" s="1" t="str">
        <f ca="1">IFERROR(INDIRECT(ADDRESS(MATCH(A8982,'contribution par jour-semaine'!A:A,0),MATCH(B8982,'contribution par jour-semaine'!$1:$1,0),4,1,"contribution par jour-semaine")),"")</f>
        <v/>
      </c>
      <c r="D8982" s="4" t="str">
        <f>VLOOKUP(A8982,predictions!A:B,2,FALSE)</f>
        <v>22/06/2020</v>
      </c>
      <c r="E8982" s="4">
        <f t="shared" si="35"/>
        <v>44004</v>
      </c>
    </row>
    <row r="8983" spans="3:5" ht="13" x14ac:dyDescent="0.15">
      <c r="C8983" s="1" t="str">
        <f ca="1">IFERROR(INDIRECT(ADDRESS(MATCH(A8983,'contribution par jour-semaine'!A:A,0),MATCH(B8983,'contribution par jour-semaine'!$1:$1,0),4,1,"contribution par jour-semaine")),"")</f>
        <v/>
      </c>
      <c r="D8983" s="4" t="str">
        <f>VLOOKUP(A8983,predictions!A:B,2,FALSE)</f>
        <v>22/06/2020</v>
      </c>
      <c r="E8983" s="4">
        <f t="shared" si="35"/>
        <v>44004</v>
      </c>
    </row>
    <row r="8984" spans="3:5" ht="13" x14ac:dyDescent="0.15">
      <c r="C8984" s="1" t="str">
        <f ca="1">IFERROR(INDIRECT(ADDRESS(MATCH(A8984,'contribution par jour-semaine'!A:A,0),MATCH(B8984,'contribution par jour-semaine'!$1:$1,0),4,1,"contribution par jour-semaine")),"")</f>
        <v/>
      </c>
      <c r="D8984" s="4" t="str">
        <f>VLOOKUP(A8984,predictions!A:B,2,FALSE)</f>
        <v>22/06/2020</v>
      </c>
      <c r="E8984" s="4">
        <f t="shared" si="35"/>
        <v>44004</v>
      </c>
    </row>
    <row r="8985" spans="3:5" ht="13" x14ac:dyDescent="0.15">
      <c r="C8985" s="1" t="str">
        <f ca="1">IFERROR(INDIRECT(ADDRESS(MATCH(A8985,'contribution par jour-semaine'!A:A,0),MATCH(B8985,'contribution par jour-semaine'!$1:$1,0),4,1,"contribution par jour-semaine")),"")</f>
        <v/>
      </c>
      <c r="D8985" s="4" t="str">
        <f>VLOOKUP(A8985,predictions!A:B,2,FALSE)</f>
        <v>22/06/2020</v>
      </c>
      <c r="E8985" s="4">
        <f t="shared" si="35"/>
        <v>44004</v>
      </c>
    </row>
    <row r="8986" spans="3:5" ht="13" x14ac:dyDescent="0.15">
      <c r="C8986" s="1" t="str">
        <f ca="1">IFERROR(INDIRECT(ADDRESS(MATCH(A8986,'contribution par jour-semaine'!A:A,0),MATCH(B8986,'contribution par jour-semaine'!$1:$1,0),4,1,"contribution par jour-semaine")),"")</f>
        <v/>
      </c>
      <c r="D8986" s="4" t="str">
        <f>VLOOKUP(A8986,predictions!A:B,2,FALSE)</f>
        <v>22/06/2020</v>
      </c>
      <c r="E8986" s="4">
        <f t="shared" si="35"/>
        <v>44004</v>
      </c>
    </row>
    <row r="8987" spans="3:5" ht="13" x14ac:dyDescent="0.15">
      <c r="C8987" s="1" t="str">
        <f ca="1">IFERROR(INDIRECT(ADDRESS(MATCH(A8987,'contribution par jour-semaine'!A:A,0),MATCH(B8987,'contribution par jour-semaine'!$1:$1,0),4,1,"contribution par jour-semaine")),"")</f>
        <v/>
      </c>
      <c r="D8987" s="4" t="str">
        <f>VLOOKUP(A8987,predictions!A:B,2,FALSE)</f>
        <v>22/06/2020</v>
      </c>
      <c r="E8987" s="4">
        <f t="shared" si="35"/>
        <v>44004</v>
      </c>
    </row>
    <row r="8988" spans="3:5" ht="13" x14ac:dyDescent="0.15">
      <c r="C8988" s="1" t="str">
        <f ca="1">IFERROR(INDIRECT(ADDRESS(MATCH(A8988,'contribution par jour-semaine'!A:A,0),MATCH(B8988,'contribution par jour-semaine'!$1:$1,0),4,1,"contribution par jour-semaine")),"")</f>
        <v/>
      </c>
      <c r="D8988" s="4" t="str">
        <f>VLOOKUP(A8988,predictions!A:B,2,FALSE)</f>
        <v>22/06/2020</v>
      </c>
      <c r="E8988" s="4">
        <f t="shared" si="35"/>
        <v>44004</v>
      </c>
    </row>
    <row r="8989" spans="3:5" ht="13" x14ac:dyDescent="0.15">
      <c r="C8989" s="1" t="str">
        <f ca="1">IFERROR(INDIRECT(ADDRESS(MATCH(A8989,'contribution par jour-semaine'!A:A,0),MATCH(B8989,'contribution par jour-semaine'!$1:$1,0),4,1,"contribution par jour-semaine")),"")</f>
        <v/>
      </c>
      <c r="D8989" s="4" t="str">
        <f>VLOOKUP(A8989,predictions!A:B,2,FALSE)</f>
        <v>22/06/2020</v>
      </c>
      <c r="E8989" s="4">
        <f t="shared" si="35"/>
        <v>44004</v>
      </c>
    </row>
    <row r="8990" spans="3:5" ht="13" x14ac:dyDescent="0.15">
      <c r="C8990" s="1" t="str">
        <f ca="1">IFERROR(INDIRECT(ADDRESS(MATCH(A8990,'contribution par jour-semaine'!A:A,0),MATCH(B8990,'contribution par jour-semaine'!$1:$1,0),4,1,"contribution par jour-semaine")),"")</f>
        <v/>
      </c>
      <c r="D8990" s="4" t="str">
        <f>VLOOKUP(A8990,predictions!A:B,2,FALSE)</f>
        <v>22/06/2020</v>
      </c>
      <c r="E8990" s="4">
        <f t="shared" si="35"/>
        <v>44004</v>
      </c>
    </row>
    <row r="8991" spans="3:5" ht="13" x14ac:dyDescent="0.15">
      <c r="C8991" s="1" t="str">
        <f ca="1">IFERROR(INDIRECT(ADDRESS(MATCH(A8991,'contribution par jour-semaine'!A:A,0),MATCH(B8991,'contribution par jour-semaine'!$1:$1,0),4,1,"contribution par jour-semaine")),"")</f>
        <v/>
      </c>
      <c r="D8991" s="4" t="str">
        <f>VLOOKUP(A8991,predictions!A:B,2,FALSE)</f>
        <v>22/06/2020</v>
      </c>
      <c r="E8991" s="4">
        <f t="shared" si="35"/>
        <v>44004</v>
      </c>
    </row>
    <row r="8992" spans="3:5" ht="13" x14ac:dyDescent="0.15">
      <c r="C8992" s="1" t="str">
        <f ca="1">IFERROR(INDIRECT(ADDRESS(MATCH(A8992,'contribution par jour-semaine'!A:A,0),MATCH(B8992,'contribution par jour-semaine'!$1:$1,0),4,1,"contribution par jour-semaine")),"")</f>
        <v/>
      </c>
      <c r="D8992" s="4" t="str">
        <f>VLOOKUP(A8992,predictions!A:B,2,FALSE)</f>
        <v>22/06/2020</v>
      </c>
      <c r="E8992" s="4">
        <f t="shared" si="35"/>
        <v>44004</v>
      </c>
    </row>
    <row r="8993" spans="3:5" ht="13" x14ac:dyDescent="0.15">
      <c r="C8993" s="1" t="str">
        <f ca="1">IFERROR(INDIRECT(ADDRESS(MATCH(A8993,'contribution par jour-semaine'!A:A,0),MATCH(B8993,'contribution par jour-semaine'!$1:$1,0),4,1,"contribution par jour-semaine")),"")</f>
        <v/>
      </c>
      <c r="D8993" s="4" t="str">
        <f>VLOOKUP(A8993,predictions!A:B,2,FALSE)</f>
        <v>22/06/2020</v>
      </c>
      <c r="E8993" s="4">
        <f t="shared" si="35"/>
        <v>44004</v>
      </c>
    </row>
    <row r="8994" spans="3:5" ht="13" x14ac:dyDescent="0.15">
      <c r="C8994" s="1" t="str">
        <f ca="1">IFERROR(INDIRECT(ADDRESS(MATCH(A8994,'contribution par jour-semaine'!A:A,0),MATCH(B8994,'contribution par jour-semaine'!$1:$1,0),4,1,"contribution par jour-semaine")),"")</f>
        <v/>
      </c>
      <c r="D8994" s="4" t="str">
        <f>VLOOKUP(A8994,predictions!A:B,2,FALSE)</f>
        <v>22/06/2020</v>
      </c>
      <c r="E8994" s="4">
        <f t="shared" si="35"/>
        <v>44004</v>
      </c>
    </row>
    <row r="8995" spans="3:5" ht="13" x14ac:dyDescent="0.15">
      <c r="C8995" s="1" t="str">
        <f ca="1">IFERROR(INDIRECT(ADDRESS(MATCH(A8995,'contribution par jour-semaine'!A:A,0),MATCH(B8995,'contribution par jour-semaine'!$1:$1,0),4,1,"contribution par jour-semaine")),"")</f>
        <v/>
      </c>
      <c r="D8995" s="4" t="str">
        <f>VLOOKUP(A8995,predictions!A:B,2,FALSE)</f>
        <v>22/06/2020</v>
      </c>
      <c r="E8995" s="4">
        <f t="shared" si="35"/>
        <v>44004</v>
      </c>
    </row>
    <row r="8996" spans="3:5" ht="13" x14ac:dyDescent="0.15">
      <c r="C8996" s="1" t="str">
        <f ca="1">IFERROR(INDIRECT(ADDRESS(MATCH(A8996,'contribution par jour-semaine'!A:A,0),MATCH(B8996,'contribution par jour-semaine'!$1:$1,0),4,1,"contribution par jour-semaine")),"")</f>
        <v/>
      </c>
      <c r="D8996" s="4" t="str">
        <f>VLOOKUP(A8996,predictions!A:B,2,FALSE)</f>
        <v>22/06/2020</v>
      </c>
      <c r="E8996" s="4">
        <f t="shared" si="35"/>
        <v>44004</v>
      </c>
    </row>
    <row r="8997" spans="3:5" ht="13" x14ac:dyDescent="0.15">
      <c r="C8997" s="1" t="str">
        <f ca="1">IFERROR(INDIRECT(ADDRESS(MATCH(A8997,'contribution par jour-semaine'!A:A,0),MATCH(B8997,'contribution par jour-semaine'!$1:$1,0),4,1,"contribution par jour-semaine")),"")</f>
        <v/>
      </c>
      <c r="D8997" s="4" t="str">
        <f>VLOOKUP(A8997,predictions!A:B,2,FALSE)</f>
        <v>22/06/2020</v>
      </c>
      <c r="E8997" s="4">
        <f t="shared" si="35"/>
        <v>44004</v>
      </c>
    </row>
    <row r="8998" spans="3:5" ht="13" x14ac:dyDescent="0.15">
      <c r="C8998" s="1" t="str">
        <f ca="1">IFERROR(INDIRECT(ADDRESS(MATCH(A8998,'contribution par jour-semaine'!A:A,0),MATCH(B8998,'contribution par jour-semaine'!$1:$1,0),4,1,"contribution par jour-semaine")),"")</f>
        <v/>
      </c>
      <c r="D8998" s="4" t="str">
        <f>VLOOKUP(A8998,predictions!A:B,2,FALSE)</f>
        <v>22/06/2020</v>
      </c>
      <c r="E8998" s="4">
        <f t="shared" si="35"/>
        <v>44004</v>
      </c>
    </row>
    <row r="8999" spans="3:5" ht="13" x14ac:dyDescent="0.15">
      <c r="C8999" s="1" t="str">
        <f ca="1">IFERROR(INDIRECT(ADDRESS(MATCH(A8999,'contribution par jour-semaine'!A:A,0),MATCH(B8999,'contribution par jour-semaine'!$1:$1,0),4,1,"contribution par jour-semaine")),"")</f>
        <v/>
      </c>
      <c r="D8999" s="4" t="str">
        <f>VLOOKUP(A8999,predictions!A:B,2,FALSE)</f>
        <v>22/06/2020</v>
      </c>
      <c r="E8999" s="4">
        <f t="shared" si="35"/>
        <v>44004</v>
      </c>
    </row>
    <row r="9000" spans="3:5" ht="13" x14ac:dyDescent="0.15">
      <c r="C9000" s="1" t="str">
        <f ca="1">IFERROR(INDIRECT(ADDRESS(MATCH(A9000,'contribution par jour-semaine'!A:A,0),MATCH(B9000,'contribution par jour-semaine'!$1:$1,0),4,1,"contribution par jour-semaine")),"")</f>
        <v/>
      </c>
      <c r="D9000" s="4" t="str">
        <f>VLOOKUP(A9000,predictions!A:B,2,FALSE)</f>
        <v>22/06/2020</v>
      </c>
      <c r="E9000" s="4">
        <f t="shared" si="35"/>
        <v>44004</v>
      </c>
    </row>
    <row r="9001" spans="3:5" ht="13" x14ac:dyDescent="0.15">
      <c r="C9001" s="1" t="str">
        <f ca="1">IFERROR(INDIRECT(ADDRESS(MATCH(A9001,'contribution par jour-semaine'!A:A,0),MATCH(B9001,'contribution par jour-semaine'!$1:$1,0),4,1,"contribution par jour-semaine")),"")</f>
        <v/>
      </c>
      <c r="D9001" s="4" t="str">
        <f>VLOOKUP(A9001,predictions!A:B,2,FALSE)</f>
        <v>22/06/2020</v>
      </c>
      <c r="E9001" s="4">
        <f t="shared" si="35"/>
        <v>44004</v>
      </c>
    </row>
    <row r="9002" spans="3:5" ht="13" x14ac:dyDescent="0.15">
      <c r="C9002" s="1" t="str">
        <f ca="1">IFERROR(INDIRECT(ADDRESS(MATCH(A9002,'contribution par jour-semaine'!A:A,0),MATCH(B9002,'contribution par jour-semaine'!$1:$1,0),4,1,"contribution par jour-semaine")),"")</f>
        <v/>
      </c>
      <c r="D9002" s="4" t="str">
        <f>VLOOKUP(A9002,predictions!A:B,2,FALSE)</f>
        <v>22/06/2020</v>
      </c>
      <c r="E9002" s="4">
        <f t="shared" si="35"/>
        <v>44004</v>
      </c>
    </row>
    <row r="9003" spans="3:5" ht="13" x14ac:dyDescent="0.15">
      <c r="C9003" s="1" t="str">
        <f ca="1">IFERROR(INDIRECT(ADDRESS(MATCH(A9003,'contribution par jour-semaine'!A:A,0),MATCH(B9003,'contribution par jour-semaine'!$1:$1,0),4,1,"contribution par jour-semaine")),"")</f>
        <v/>
      </c>
      <c r="D9003" s="4" t="str">
        <f>VLOOKUP(A9003,predictions!A:B,2,FALSE)</f>
        <v>22/06/2020</v>
      </c>
      <c r="E9003" s="4">
        <f t="shared" si="35"/>
        <v>44004</v>
      </c>
    </row>
    <row r="9004" spans="3:5" ht="13" x14ac:dyDescent="0.15">
      <c r="C9004" s="1" t="str">
        <f ca="1">IFERROR(INDIRECT(ADDRESS(MATCH(A9004,'contribution par jour-semaine'!A:A,0),MATCH(B9004,'contribution par jour-semaine'!$1:$1,0),4,1,"contribution par jour-semaine")),"")</f>
        <v/>
      </c>
      <c r="D9004" s="4" t="str">
        <f>VLOOKUP(A9004,predictions!A:B,2,FALSE)</f>
        <v>22/06/2020</v>
      </c>
      <c r="E9004" s="4">
        <f t="shared" si="35"/>
        <v>44004</v>
      </c>
    </row>
    <row r="9005" spans="3:5" ht="13" x14ac:dyDescent="0.15">
      <c r="C9005" s="1" t="str">
        <f ca="1">IFERROR(INDIRECT(ADDRESS(MATCH(A9005,'contribution par jour-semaine'!A:A,0),MATCH(B9005,'contribution par jour-semaine'!$1:$1,0),4,1,"contribution par jour-semaine")),"")</f>
        <v/>
      </c>
      <c r="D9005" s="4" t="str">
        <f>VLOOKUP(A9005,predictions!A:B,2,FALSE)</f>
        <v>22/06/2020</v>
      </c>
      <c r="E9005" s="4">
        <f t="shared" si="35"/>
        <v>44004</v>
      </c>
    </row>
    <row r="9006" spans="3:5" ht="13" x14ac:dyDescent="0.15">
      <c r="C9006" s="1" t="str">
        <f ca="1">IFERROR(INDIRECT(ADDRESS(MATCH(A9006,'contribution par jour-semaine'!A:A,0),MATCH(B9006,'contribution par jour-semaine'!$1:$1,0),4,1,"contribution par jour-semaine")),"")</f>
        <v/>
      </c>
      <c r="D9006" s="4" t="str">
        <f>VLOOKUP(A9006,predictions!A:B,2,FALSE)</f>
        <v>22/06/2020</v>
      </c>
      <c r="E9006" s="4">
        <f t="shared" si="35"/>
        <v>44004</v>
      </c>
    </row>
    <row r="9007" spans="3:5" ht="13" x14ac:dyDescent="0.15">
      <c r="C9007" s="1" t="str">
        <f ca="1">IFERROR(INDIRECT(ADDRESS(MATCH(A9007,'contribution par jour-semaine'!A:A,0),MATCH(B9007,'contribution par jour-semaine'!$1:$1,0),4,1,"contribution par jour-semaine")),"")</f>
        <v/>
      </c>
      <c r="D9007" s="4" t="str">
        <f>VLOOKUP(A9007,predictions!A:B,2,FALSE)</f>
        <v>22/06/2020</v>
      </c>
      <c r="E9007" s="4">
        <f t="shared" si="35"/>
        <v>44004</v>
      </c>
    </row>
    <row r="9008" spans="3:5" ht="13" x14ac:dyDescent="0.15">
      <c r="C9008" s="1" t="str">
        <f ca="1">IFERROR(INDIRECT(ADDRESS(MATCH(A9008,'contribution par jour-semaine'!A:A,0),MATCH(B9008,'contribution par jour-semaine'!$1:$1,0),4,1,"contribution par jour-semaine")),"")</f>
        <v/>
      </c>
      <c r="D9008" s="4" t="str">
        <f>VLOOKUP(A9008,predictions!A:B,2,FALSE)</f>
        <v>22/06/2020</v>
      </c>
      <c r="E9008" s="4">
        <f t="shared" si="35"/>
        <v>44004</v>
      </c>
    </row>
    <row r="9009" spans="3:5" ht="13" x14ac:dyDescent="0.15">
      <c r="C9009" s="1" t="str">
        <f ca="1">IFERROR(INDIRECT(ADDRESS(MATCH(A9009,'contribution par jour-semaine'!A:A,0),MATCH(B9009,'contribution par jour-semaine'!$1:$1,0),4,1,"contribution par jour-semaine")),"")</f>
        <v/>
      </c>
      <c r="D9009" s="4" t="str">
        <f>VLOOKUP(A9009,predictions!A:B,2,FALSE)</f>
        <v>22/06/2020</v>
      </c>
      <c r="E9009" s="4">
        <f t="shared" si="35"/>
        <v>44004</v>
      </c>
    </row>
    <row r="9010" spans="3:5" ht="13" x14ac:dyDescent="0.15">
      <c r="C9010" s="1" t="str">
        <f ca="1">IFERROR(INDIRECT(ADDRESS(MATCH(A9010,'contribution par jour-semaine'!A:A,0),MATCH(B9010,'contribution par jour-semaine'!$1:$1,0),4,1,"contribution par jour-semaine")),"")</f>
        <v/>
      </c>
      <c r="D9010" s="4" t="str">
        <f>VLOOKUP(A9010,predictions!A:B,2,FALSE)</f>
        <v>22/06/2020</v>
      </c>
      <c r="E9010" s="4">
        <f t="shared" si="35"/>
        <v>44004</v>
      </c>
    </row>
    <row r="9011" spans="3:5" ht="13" x14ac:dyDescent="0.15">
      <c r="C9011" s="1" t="str">
        <f ca="1">IFERROR(INDIRECT(ADDRESS(MATCH(A9011,'contribution par jour-semaine'!A:A,0),MATCH(B9011,'contribution par jour-semaine'!$1:$1,0),4,1,"contribution par jour-semaine")),"")</f>
        <v/>
      </c>
      <c r="D9011" s="4" t="str">
        <f>VLOOKUP(A9011,predictions!A:B,2,FALSE)</f>
        <v>22/06/2020</v>
      </c>
      <c r="E9011" s="4">
        <f t="shared" si="35"/>
        <v>44004</v>
      </c>
    </row>
    <row r="9012" spans="3:5" ht="13" x14ac:dyDescent="0.15">
      <c r="C9012" s="1" t="str">
        <f ca="1">IFERROR(INDIRECT(ADDRESS(MATCH(A9012,'contribution par jour-semaine'!A:A,0),MATCH(B9012,'contribution par jour-semaine'!$1:$1,0),4,1,"contribution par jour-semaine")),"")</f>
        <v/>
      </c>
      <c r="D9012" s="4" t="str">
        <f>VLOOKUP(A9012,predictions!A:B,2,FALSE)</f>
        <v>22/06/2020</v>
      </c>
      <c r="E9012" s="4">
        <f t="shared" si="35"/>
        <v>44004</v>
      </c>
    </row>
    <row r="9013" spans="3:5" ht="13" x14ac:dyDescent="0.15">
      <c r="C9013" s="1" t="str">
        <f ca="1">IFERROR(INDIRECT(ADDRESS(MATCH(A9013,'contribution par jour-semaine'!A:A,0),MATCH(B9013,'contribution par jour-semaine'!$1:$1,0),4,1,"contribution par jour-semaine")),"")</f>
        <v/>
      </c>
      <c r="D9013" s="4" t="str">
        <f>VLOOKUP(A9013,predictions!A:B,2,FALSE)</f>
        <v>22/06/2020</v>
      </c>
      <c r="E9013" s="4">
        <f t="shared" si="35"/>
        <v>44004</v>
      </c>
    </row>
    <row r="9014" spans="3:5" ht="13" x14ac:dyDescent="0.15">
      <c r="C9014" s="1" t="str">
        <f ca="1">IFERROR(INDIRECT(ADDRESS(MATCH(A9014,'contribution par jour-semaine'!A:A,0),MATCH(B9014,'contribution par jour-semaine'!$1:$1,0),4,1,"contribution par jour-semaine")),"")</f>
        <v/>
      </c>
      <c r="D9014" s="4" t="str">
        <f>VLOOKUP(A9014,predictions!A:B,2,FALSE)</f>
        <v>22/06/2020</v>
      </c>
      <c r="E9014" s="4">
        <f t="shared" si="35"/>
        <v>44004</v>
      </c>
    </row>
    <row r="9015" spans="3:5" ht="13" x14ac:dyDescent="0.15">
      <c r="C9015" s="1" t="str">
        <f ca="1">IFERROR(INDIRECT(ADDRESS(MATCH(A9015,'contribution par jour-semaine'!A:A,0),MATCH(B9015,'contribution par jour-semaine'!$1:$1,0),4,1,"contribution par jour-semaine")),"")</f>
        <v/>
      </c>
      <c r="D9015" s="4" t="str">
        <f>VLOOKUP(A9015,predictions!A:B,2,FALSE)</f>
        <v>22/06/2020</v>
      </c>
      <c r="E9015" s="4">
        <f t="shared" si="35"/>
        <v>44004</v>
      </c>
    </row>
    <row r="9016" spans="3:5" ht="13" x14ac:dyDescent="0.15">
      <c r="C9016" s="1" t="str">
        <f ca="1">IFERROR(INDIRECT(ADDRESS(MATCH(A9016,'contribution par jour-semaine'!A:A,0),MATCH(B9016,'contribution par jour-semaine'!$1:$1,0),4,1,"contribution par jour-semaine")),"")</f>
        <v/>
      </c>
      <c r="D9016" s="4" t="str">
        <f>VLOOKUP(A9016,predictions!A:B,2,FALSE)</f>
        <v>22/06/2020</v>
      </c>
      <c r="E9016" s="4">
        <f t="shared" si="35"/>
        <v>44004</v>
      </c>
    </row>
    <row r="9017" spans="3:5" ht="13" x14ac:dyDescent="0.15">
      <c r="C9017" s="1" t="str">
        <f ca="1">IFERROR(INDIRECT(ADDRESS(MATCH(A9017,'contribution par jour-semaine'!A:A,0),MATCH(B9017,'contribution par jour-semaine'!$1:$1,0),4,1,"contribution par jour-semaine")),"")</f>
        <v/>
      </c>
      <c r="D9017" s="4" t="str">
        <f>VLOOKUP(A9017,predictions!A:B,2,FALSE)</f>
        <v>22/06/2020</v>
      </c>
      <c r="E9017" s="4">
        <f t="shared" si="35"/>
        <v>44004</v>
      </c>
    </row>
    <row r="9018" spans="3:5" ht="13" x14ac:dyDescent="0.15">
      <c r="C9018" s="1" t="str">
        <f ca="1">IFERROR(INDIRECT(ADDRESS(MATCH(A9018,'contribution par jour-semaine'!A:A,0),MATCH(B9018,'contribution par jour-semaine'!$1:$1,0),4,1,"contribution par jour-semaine")),"")</f>
        <v/>
      </c>
      <c r="D9018" s="4" t="str">
        <f>VLOOKUP(A9018,predictions!A:B,2,FALSE)</f>
        <v>22/06/2020</v>
      </c>
      <c r="E9018" s="4">
        <f t="shared" si="35"/>
        <v>44004</v>
      </c>
    </row>
    <row r="9019" spans="3:5" ht="13" x14ac:dyDescent="0.15">
      <c r="C9019" s="1" t="str">
        <f ca="1">IFERROR(INDIRECT(ADDRESS(MATCH(A9019,'contribution par jour-semaine'!A:A,0),MATCH(B9019,'contribution par jour-semaine'!$1:$1,0),4,1,"contribution par jour-semaine")),"")</f>
        <v/>
      </c>
      <c r="D9019" s="4" t="str">
        <f>VLOOKUP(A9019,predictions!A:B,2,FALSE)</f>
        <v>22/06/2020</v>
      </c>
      <c r="E9019" s="4">
        <f t="shared" si="35"/>
        <v>44004</v>
      </c>
    </row>
    <row r="9020" spans="3:5" ht="13" x14ac:dyDescent="0.15">
      <c r="C9020" s="1" t="str">
        <f ca="1">IFERROR(INDIRECT(ADDRESS(MATCH(A9020,'contribution par jour-semaine'!A:A,0),MATCH(B9020,'contribution par jour-semaine'!$1:$1,0),4,1,"contribution par jour-semaine")),"")</f>
        <v/>
      </c>
      <c r="D9020" s="4" t="str">
        <f>VLOOKUP(A9020,predictions!A:B,2,FALSE)</f>
        <v>22/06/2020</v>
      </c>
      <c r="E9020" s="4">
        <f t="shared" si="35"/>
        <v>44004</v>
      </c>
    </row>
    <row r="9021" spans="3:5" ht="13" x14ac:dyDescent="0.15">
      <c r="C9021" s="1" t="str">
        <f ca="1">IFERROR(INDIRECT(ADDRESS(MATCH(A9021,'contribution par jour-semaine'!A:A,0),MATCH(B9021,'contribution par jour-semaine'!$1:$1,0),4,1,"contribution par jour-semaine")),"")</f>
        <v/>
      </c>
      <c r="D9021" s="4" t="str">
        <f>VLOOKUP(A9021,predictions!A:B,2,FALSE)</f>
        <v>22/06/2020</v>
      </c>
      <c r="E9021" s="4">
        <f t="shared" si="35"/>
        <v>44004</v>
      </c>
    </row>
    <row r="9022" spans="3:5" ht="13" x14ac:dyDescent="0.15">
      <c r="C9022" s="1" t="str">
        <f ca="1">IFERROR(INDIRECT(ADDRESS(MATCH(A9022,'contribution par jour-semaine'!A:A,0),MATCH(B9022,'contribution par jour-semaine'!$1:$1,0),4,1,"contribution par jour-semaine")),"")</f>
        <v/>
      </c>
      <c r="D9022" s="4" t="str">
        <f>VLOOKUP(A9022,predictions!A:B,2,FALSE)</f>
        <v>22/06/2020</v>
      </c>
      <c r="E9022" s="4">
        <f t="shared" si="35"/>
        <v>44004</v>
      </c>
    </row>
    <row r="9023" spans="3:5" ht="13" x14ac:dyDescent="0.15">
      <c r="C9023" s="1" t="str">
        <f ca="1">IFERROR(INDIRECT(ADDRESS(MATCH(A9023,'contribution par jour-semaine'!A:A,0),MATCH(B9023,'contribution par jour-semaine'!$1:$1,0),4,1,"contribution par jour-semaine")),"")</f>
        <v/>
      </c>
      <c r="D9023" s="4" t="str">
        <f>VLOOKUP(A9023,predictions!A:B,2,FALSE)</f>
        <v>22/06/2020</v>
      </c>
      <c r="E9023" s="4">
        <f t="shared" si="35"/>
        <v>44004</v>
      </c>
    </row>
    <row r="9024" spans="3:5" ht="13" x14ac:dyDescent="0.15">
      <c r="C9024" s="1" t="str">
        <f ca="1">IFERROR(INDIRECT(ADDRESS(MATCH(A9024,'contribution par jour-semaine'!A:A,0),MATCH(B9024,'contribution par jour-semaine'!$1:$1,0),4,1,"contribution par jour-semaine")),"")</f>
        <v/>
      </c>
      <c r="D9024" s="4" t="str">
        <f>VLOOKUP(A9024,predictions!A:B,2,FALSE)</f>
        <v>22/06/2020</v>
      </c>
      <c r="E9024" s="4">
        <f t="shared" si="35"/>
        <v>44004</v>
      </c>
    </row>
    <row r="9025" spans="3:5" ht="13" x14ac:dyDescent="0.15">
      <c r="C9025" s="1" t="str">
        <f ca="1">IFERROR(INDIRECT(ADDRESS(MATCH(A9025,'contribution par jour-semaine'!A:A,0),MATCH(B9025,'contribution par jour-semaine'!$1:$1,0),4,1,"contribution par jour-semaine")),"")</f>
        <v/>
      </c>
      <c r="D9025" s="4" t="str">
        <f>VLOOKUP(A9025,predictions!A:B,2,FALSE)</f>
        <v>22/06/2020</v>
      </c>
      <c r="E9025" s="4">
        <f t="shared" si="35"/>
        <v>44004</v>
      </c>
    </row>
    <row r="9026" spans="3:5" ht="13" x14ac:dyDescent="0.15">
      <c r="C9026" s="1" t="str">
        <f ca="1">IFERROR(INDIRECT(ADDRESS(MATCH(A9026,'contribution par jour-semaine'!A:A,0),MATCH(B9026,'contribution par jour-semaine'!$1:$1,0),4,1,"contribution par jour-semaine")),"")</f>
        <v/>
      </c>
      <c r="D9026" s="4" t="str">
        <f>VLOOKUP(A9026,predictions!A:B,2,FALSE)</f>
        <v>22/06/2020</v>
      </c>
      <c r="E9026" s="4">
        <f t="shared" si="35"/>
        <v>44004</v>
      </c>
    </row>
    <row r="9027" spans="3:5" ht="13" x14ac:dyDescent="0.15">
      <c r="C9027" s="1" t="str">
        <f ca="1">IFERROR(INDIRECT(ADDRESS(MATCH(A9027,'contribution par jour-semaine'!A:A,0),MATCH(B9027,'contribution par jour-semaine'!$1:$1,0),4,1,"contribution par jour-semaine")),"")</f>
        <v/>
      </c>
      <c r="D9027" s="4" t="str">
        <f>VLOOKUP(A9027,predictions!A:B,2,FALSE)</f>
        <v>22/06/2020</v>
      </c>
      <c r="E9027" s="4">
        <f t="shared" si="35"/>
        <v>44004</v>
      </c>
    </row>
    <row r="9028" spans="3:5" ht="13" x14ac:dyDescent="0.15">
      <c r="C9028" s="1" t="str">
        <f ca="1">IFERROR(INDIRECT(ADDRESS(MATCH(A9028,'contribution par jour-semaine'!A:A,0),MATCH(B9028,'contribution par jour-semaine'!$1:$1,0),4,1,"contribution par jour-semaine")),"")</f>
        <v/>
      </c>
      <c r="D9028" s="4" t="str">
        <f>VLOOKUP(A9028,predictions!A:B,2,FALSE)</f>
        <v>22/06/2020</v>
      </c>
      <c r="E9028" s="4">
        <f t="shared" si="35"/>
        <v>44004</v>
      </c>
    </row>
    <row r="9029" spans="3:5" ht="13" x14ac:dyDescent="0.15">
      <c r="C9029" s="1" t="str">
        <f ca="1">IFERROR(INDIRECT(ADDRESS(MATCH(A9029,'contribution par jour-semaine'!A:A,0),MATCH(B9029,'contribution par jour-semaine'!$1:$1,0),4,1,"contribution par jour-semaine")),"")</f>
        <v/>
      </c>
      <c r="D9029" s="4" t="str">
        <f>VLOOKUP(A9029,predictions!A:B,2,FALSE)</f>
        <v>22/06/2020</v>
      </c>
      <c r="E9029" s="4">
        <f t="shared" si="35"/>
        <v>44004</v>
      </c>
    </row>
    <row r="9030" spans="3:5" ht="13" x14ac:dyDescent="0.15">
      <c r="C9030" s="1" t="str">
        <f ca="1">IFERROR(INDIRECT(ADDRESS(MATCH(A9030,'contribution par jour-semaine'!A:A,0),MATCH(B9030,'contribution par jour-semaine'!$1:$1,0),4,1,"contribution par jour-semaine")),"")</f>
        <v/>
      </c>
      <c r="D9030" s="4" t="str">
        <f>VLOOKUP(A9030,predictions!A:B,2,FALSE)</f>
        <v>22/06/2020</v>
      </c>
      <c r="E9030" s="4">
        <f t="shared" si="35"/>
        <v>44004</v>
      </c>
    </row>
    <row r="9031" spans="3:5" ht="13" x14ac:dyDescent="0.15">
      <c r="C9031" s="1" t="str">
        <f ca="1">IFERROR(INDIRECT(ADDRESS(MATCH(A9031,'contribution par jour-semaine'!A:A,0),MATCH(B9031,'contribution par jour-semaine'!$1:$1,0),4,1,"contribution par jour-semaine")),"")</f>
        <v/>
      </c>
      <c r="D9031" s="4" t="str">
        <f>VLOOKUP(A9031,predictions!A:B,2,FALSE)</f>
        <v>22/06/2020</v>
      </c>
      <c r="E9031" s="4">
        <f t="shared" si="35"/>
        <v>44004</v>
      </c>
    </row>
    <row r="9032" spans="3:5" ht="13" x14ac:dyDescent="0.15">
      <c r="C9032" s="1" t="str">
        <f ca="1">IFERROR(INDIRECT(ADDRESS(MATCH(A9032,'contribution par jour-semaine'!A:A,0),MATCH(B9032,'contribution par jour-semaine'!$1:$1,0),4,1,"contribution par jour-semaine")),"")</f>
        <v/>
      </c>
      <c r="D9032" s="4" t="str">
        <f>VLOOKUP(A9032,predictions!A:B,2,FALSE)</f>
        <v>22/06/2020</v>
      </c>
      <c r="E9032" s="4">
        <f t="shared" si="35"/>
        <v>44004</v>
      </c>
    </row>
    <row r="9033" spans="3:5" ht="13" x14ac:dyDescent="0.15">
      <c r="C9033" s="1" t="str">
        <f ca="1">IFERROR(INDIRECT(ADDRESS(MATCH(A9033,'contribution par jour-semaine'!A:A,0),MATCH(B9033,'contribution par jour-semaine'!$1:$1,0),4,1,"contribution par jour-semaine")),"")</f>
        <v/>
      </c>
      <c r="D9033" s="4" t="str">
        <f>VLOOKUP(A9033,predictions!A:B,2,FALSE)</f>
        <v>22/06/2020</v>
      </c>
      <c r="E9033" s="4">
        <f t="shared" si="35"/>
        <v>44004</v>
      </c>
    </row>
    <row r="9034" spans="3:5" ht="13" x14ac:dyDescent="0.15">
      <c r="C9034" s="1" t="str">
        <f ca="1">IFERROR(INDIRECT(ADDRESS(MATCH(A9034,'contribution par jour-semaine'!A:A,0),MATCH(B9034,'contribution par jour-semaine'!$1:$1,0),4,1,"contribution par jour-semaine")),"")</f>
        <v/>
      </c>
      <c r="D9034" s="4" t="str">
        <f>VLOOKUP(A9034,predictions!A:B,2,FALSE)</f>
        <v>22/06/2020</v>
      </c>
      <c r="E9034" s="4">
        <f t="shared" si="35"/>
        <v>44004</v>
      </c>
    </row>
    <row r="9035" spans="3:5" ht="13" x14ac:dyDescent="0.15">
      <c r="C9035" s="1" t="str">
        <f ca="1">IFERROR(INDIRECT(ADDRESS(MATCH(A9035,'contribution par jour-semaine'!A:A,0),MATCH(B9035,'contribution par jour-semaine'!$1:$1,0),4,1,"contribution par jour-semaine")),"")</f>
        <v/>
      </c>
      <c r="D9035" s="4" t="str">
        <f>VLOOKUP(A9035,predictions!A:B,2,FALSE)</f>
        <v>22/06/2020</v>
      </c>
      <c r="E9035" s="4">
        <f t="shared" si="35"/>
        <v>44004</v>
      </c>
    </row>
    <row r="9036" spans="3:5" ht="13" x14ac:dyDescent="0.15">
      <c r="C9036" s="1" t="str">
        <f ca="1">IFERROR(INDIRECT(ADDRESS(MATCH(A9036,'contribution par jour-semaine'!A:A,0),MATCH(B9036,'contribution par jour-semaine'!$1:$1,0),4,1,"contribution par jour-semaine")),"")</f>
        <v/>
      </c>
      <c r="D9036" s="4" t="str">
        <f>VLOOKUP(A9036,predictions!A:B,2,FALSE)</f>
        <v>22/06/2020</v>
      </c>
      <c r="E9036" s="4">
        <f t="shared" si="35"/>
        <v>44004</v>
      </c>
    </row>
    <row r="9037" spans="3:5" ht="13" x14ac:dyDescent="0.15">
      <c r="C9037" s="1" t="str">
        <f ca="1">IFERROR(INDIRECT(ADDRESS(MATCH(A9037,'contribution par jour-semaine'!A:A,0),MATCH(B9037,'contribution par jour-semaine'!$1:$1,0),4,1,"contribution par jour-semaine")),"")</f>
        <v/>
      </c>
      <c r="D9037" s="4" t="str">
        <f>VLOOKUP(A9037,predictions!A:B,2,FALSE)</f>
        <v>22/06/2020</v>
      </c>
      <c r="E9037" s="4">
        <f t="shared" si="35"/>
        <v>44004</v>
      </c>
    </row>
    <row r="9038" spans="3:5" ht="13" x14ac:dyDescent="0.15">
      <c r="C9038" s="1" t="str">
        <f ca="1">IFERROR(INDIRECT(ADDRESS(MATCH(A9038,'contribution par jour-semaine'!A:A,0),MATCH(B9038,'contribution par jour-semaine'!$1:$1,0),4,1,"contribution par jour-semaine")),"")</f>
        <v/>
      </c>
      <c r="D9038" s="4" t="str">
        <f>VLOOKUP(A9038,predictions!A:B,2,FALSE)</f>
        <v>22/06/2020</v>
      </c>
      <c r="E9038" s="4">
        <f t="shared" si="35"/>
        <v>44004</v>
      </c>
    </row>
    <row r="9039" spans="3:5" ht="13" x14ac:dyDescent="0.15">
      <c r="C9039" s="1" t="str">
        <f ca="1">IFERROR(INDIRECT(ADDRESS(MATCH(A9039,'contribution par jour-semaine'!A:A,0),MATCH(B9039,'contribution par jour-semaine'!$1:$1,0),4,1,"contribution par jour-semaine")),"")</f>
        <v/>
      </c>
      <c r="D9039" s="4" t="str">
        <f>VLOOKUP(A9039,predictions!A:B,2,FALSE)</f>
        <v>22/06/2020</v>
      </c>
      <c r="E9039" s="4">
        <f t="shared" si="35"/>
        <v>44004</v>
      </c>
    </row>
    <row r="9040" spans="3:5" ht="13" x14ac:dyDescent="0.15">
      <c r="C9040" s="1" t="str">
        <f ca="1">IFERROR(INDIRECT(ADDRESS(MATCH(A9040,'contribution par jour-semaine'!A:A,0),MATCH(B9040,'contribution par jour-semaine'!$1:$1,0),4,1,"contribution par jour-semaine")),"")</f>
        <v/>
      </c>
      <c r="D9040" s="4" t="str">
        <f>VLOOKUP(A9040,predictions!A:B,2,FALSE)</f>
        <v>22/06/2020</v>
      </c>
      <c r="E9040" s="4">
        <f t="shared" si="35"/>
        <v>44004</v>
      </c>
    </row>
    <row r="9041" spans="3:5" ht="13" x14ac:dyDescent="0.15">
      <c r="C9041" s="1" t="str">
        <f ca="1">IFERROR(INDIRECT(ADDRESS(MATCH(A9041,'contribution par jour-semaine'!A:A,0),MATCH(B9041,'contribution par jour-semaine'!$1:$1,0),4,1,"contribution par jour-semaine")),"")</f>
        <v/>
      </c>
      <c r="D9041" s="4" t="str">
        <f>VLOOKUP(A9041,predictions!A:B,2,FALSE)</f>
        <v>22/06/2020</v>
      </c>
      <c r="E9041" s="4">
        <f t="shared" si="35"/>
        <v>44004</v>
      </c>
    </row>
    <row r="9042" spans="3:5" ht="13" x14ac:dyDescent="0.15">
      <c r="C9042" s="1" t="str">
        <f ca="1">IFERROR(INDIRECT(ADDRESS(MATCH(A9042,'contribution par jour-semaine'!A:A,0),MATCH(B9042,'contribution par jour-semaine'!$1:$1,0),4,1,"contribution par jour-semaine")),"")</f>
        <v/>
      </c>
      <c r="D9042" s="4" t="str">
        <f>VLOOKUP(A9042,predictions!A:B,2,FALSE)</f>
        <v>22/06/2020</v>
      </c>
      <c r="E9042" s="4">
        <f t="shared" si="35"/>
        <v>44004</v>
      </c>
    </row>
    <row r="9043" spans="3:5" ht="13" x14ac:dyDescent="0.15">
      <c r="C9043" s="1" t="str">
        <f ca="1">IFERROR(INDIRECT(ADDRESS(MATCH(A9043,'contribution par jour-semaine'!A:A,0),MATCH(B9043,'contribution par jour-semaine'!$1:$1,0),4,1,"contribution par jour-semaine")),"")</f>
        <v/>
      </c>
      <c r="D9043" s="4" t="str">
        <f>VLOOKUP(A9043,predictions!A:B,2,FALSE)</f>
        <v>22/06/2020</v>
      </c>
      <c r="E9043" s="4">
        <f t="shared" si="35"/>
        <v>44004</v>
      </c>
    </row>
    <row r="9044" spans="3:5" ht="13" x14ac:dyDescent="0.15">
      <c r="C9044" s="1" t="str">
        <f ca="1">IFERROR(INDIRECT(ADDRESS(MATCH(A9044,'contribution par jour-semaine'!A:A,0),MATCH(B9044,'contribution par jour-semaine'!$1:$1,0),4,1,"contribution par jour-semaine")),"")</f>
        <v/>
      </c>
      <c r="D9044" s="4" t="str">
        <f>VLOOKUP(A9044,predictions!A:B,2,FALSE)</f>
        <v>22/06/2020</v>
      </c>
      <c r="E9044" s="4">
        <f t="shared" si="35"/>
        <v>44004</v>
      </c>
    </row>
    <row r="9045" spans="3:5" ht="13" x14ac:dyDescent="0.15">
      <c r="C9045" s="1" t="str">
        <f ca="1">IFERROR(INDIRECT(ADDRESS(MATCH(A9045,'contribution par jour-semaine'!A:A,0),MATCH(B9045,'contribution par jour-semaine'!$1:$1,0),4,1,"contribution par jour-semaine")),"")</f>
        <v/>
      </c>
      <c r="D9045" s="4" t="str">
        <f>VLOOKUP(A9045,predictions!A:B,2,FALSE)</f>
        <v>22/06/2020</v>
      </c>
      <c r="E9045" s="4">
        <f t="shared" si="35"/>
        <v>44004</v>
      </c>
    </row>
    <row r="9046" spans="3:5" ht="13" x14ac:dyDescent="0.15">
      <c r="C9046" s="1" t="str">
        <f ca="1">IFERROR(INDIRECT(ADDRESS(MATCH(A9046,'contribution par jour-semaine'!A:A,0),MATCH(B9046,'contribution par jour-semaine'!$1:$1,0),4,1,"contribution par jour-semaine")),"")</f>
        <v/>
      </c>
      <c r="D9046" s="4" t="str">
        <f>VLOOKUP(A9046,predictions!A:B,2,FALSE)</f>
        <v>22/06/2020</v>
      </c>
      <c r="E9046" s="4">
        <f t="shared" si="35"/>
        <v>44004</v>
      </c>
    </row>
    <row r="9047" spans="3:5" ht="13" x14ac:dyDescent="0.15">
      <c r="C9047" s="1" t="str">
        <f ca="1">IFERROR(INDIRECT(ADDRESS(MATCH(A9047,'contribution par jour-semaine'!A:A,0),MATCH(B9047,'contribution par jour-semaine'!$1:$1,0),4,1,"contribution par jour-semaine")),"")</f>
        <v/>
      </c>
      <c r="D9047" s="4" t="str">
        <f>VLOOKUP(A9047,predictions!A:B,2,FALSE)</f>
        <v>22/06/2020</v>
      </c>
      <c r="E9047" s="4">
        <f t="shared" si="35"/>
        <v>44004</v>
      </c>
    </row>
    <row r="9048" spans="3:5" ht="13" x14ac:dyDescent="0.15">
      <c r="C9048" s="1" t="str">
        <f ca="1">IFERROR(INDIRECT(ADDRESS(MATCH(A9048,'contribution par jour-semaine'!A:A,0),MATCH(B9048,'contribution par jour-semaine'!$1:$1,0),4,1,"contribution par jour-semaine")),"")</f>
        <v/>
      </c>
      <c r="D9048" s="4" t="str">
        <f>VLOOKUP(A9048,predictions!A:B,2,FALSE)</f>
        <v>22/06/2020</v>
      </c>
      <c r="E9048" s="4">
        <f t="shared" si="35"/>
        <v>44004</v>
      </c>
    </row>
    <row r="9049" spans="3:5" ht="13" x14ac:dyDescent="0.15">
      <c r="C9049" s="1" t="str">
        <f ca="1">IFERROR(INDIRECT(ADDRESS(MATCH(A9049,'contribution par jour-semaine'!A:A,0),MATCH(B9049,'contribution par jour-semaine'!$1:$1,0),4,1,"contribution par jour-semaine")),"")</f>
        <v/>
      </c>
      <c r="D9049" s="4" t="str">
        <f>VLOOKUP(A9049,predictions!A:B,2,FALSE)</f>
        <v>22/06/2020</v>
      </c>
      <c r="E9049" s="4">
        <f t="shared" si="35"/>
        <v>44004</v>
      </c>
    </row>
    <row r="9050" spans="3:5" ht="13" x14ac:dyDescent="0.15">
      <c r="C9050" s="1" t="str">
        <f ca="1">IFERROR(INDIRECT(ADDRESS(MATCH(A9050,'contribution par jour-semaine'!A:A,0),MATCH(B9050,'contribution par jour-semaine'!$1:$1,0),4,1,"contribution par jour-semaine")),"")</f>
        <v/>
      </c>
      <c r="D9050" s="4" t="str">
        <f>VLOOKUP(A9050,predictions!A:B,2,FALSE)</f>
        <v>22/06/2020</v>
      </c>
      <c r="E9050" s="4">
        <f t="shared" si="35"/>
        <v>44004</v>
      </c>
    </row>
    <row r="9051" spans="3:5" ht="13" x14ac:dyDescent="0.15">
      <c r="C9051" s="1" t="str">
        <f ca="1">IFERROR(INDIRECT(ADDRESS(MATCH(A9051,'contribution par jour-semaine'!A:A,0),MATCH(B9051,'contribution par jour-semaine'!$1:$1,0),4,1,"contribution par jour-semaine")),"")</f>
        <v/>
      </c>
      <c r="D9051" s="4" t="str">
        <f>VLOOKUP(A9051,predictions!A:B,2,FALSE)</f>
        <v>22/06/2020</v>
      </c>
      <c r="E9051" s="4">
        <f t="shared" si="35"/>
        <v>44004</v>
      </c>
    </row>
    <row r="9052" spans="3:5" ht="13" x14ac:dyDescent="0.15">
      <c r="C9052" s="1" t="str">
        <f ca="1">IFERROR(INDIRECT(ADDRESS(MATCH(A9052,'contribution par jour-semaine'!A:A,0),MATCH(B9052,'contribution par jour-semaine'!$1:$1,0),4,1,"contribution par jour-semaine")),"")</f>
        <v/>
      </c>
      <c r="D9052" s="4" t="str">
        <f>VLOOKUP(A9052,predictions!A:B,2,FALSE)</f>
        <v>22/06/2020</v>
      </c>
      <c r="E9052" s="4">
        <f t="shared" si="35"/>
        <v>44004</v>
      </c>
    </row>
    <row r="9053" spans="3:5" ht="13" x14ac:dyDescent="0.15">
      <c r="C9053" s="1" t="str">
        <f ca="1">IFERROR(INDIRECT(ADDRESS(MATCH(A9053,'contribution par jour-semaine'!A:A,0),MATCH(B9053,'contribution par jour-semaine'!$1:$1,0),4,1,"contribution par jour-semaine")),"")</f>
        <v/>
      </c>
      <c r="D9053" s="4" t="str">
        <f>VLOOKUP(A9053,predictions!A:B,2,FALSE)</f>
        <v>22/06/2020</v>
      </c>
      <c r="E9053" s="4">
        <f t="shared" si="35"/>
        <v>44004</v>
      </c>
    </row>
    <row r="9054" spans="3:5" ht="13" x14ac:dyDescent="0.15">
      <c r="C9054" s="1" t="str">
        <f ca="1">IFERROR(INDIRECT(ADDRESS(MATCH(A9054,'contribution par jour-semaine'!A:A,0),MATCH(B9054,'contribution par jour-semaine'!$1:$1,0),4,1,"contribution par jour-semaine")),"")</f>
        <v/>
      </c>
      <c r="D9054" s="4" t="str">
        <f>VLOOKUP(A9054,predictions!A:B,2,FALSE)</f>
        <v>22/06/2020</v>
      </c>
      <c r="E9054" s="4">
        <f t="shared" si="35"/>
        <v>44004</v>
      </c>
    </row>
    <row r="9055" spans="3:5" ht="13" x14ac:dyDescent="0.15">
      <c r="C9055" s="1" t="str">
        <f ca="1">IFERROR(INDIRECT(ADDRESS(MATCH(A9055,'contribution par jour-semaine'!A:A,0),MATCH(B9055,'contribution par jour-semaine'!$1:$1,0),4,1,"contribution par jour-semaine")),"")</f>
        <v/>
      </c>
      <c r="D9055" s="4" t="str">
        <f>VLOOKUP(A9055,predictions!A:B,2,FALSE)</f>
        <v>22/06/2020</v>
      </c>
      <c r="E9055" s="4">
        <f t="shared" si="35"/>
        <v>44004</v>
      </c>
    </row>
    <row r="9056" spans="3:5" ht="13" x14ac:dyDescent="0.15">
      <c r="C9056" s="1" t="str">
        <f ca="1">IFERROR(INDIRECT(ADDRESS(MATCH(A9056,'contribution par jour-semaine'!A:A,0),MATCH(B9056,'contribution par jour-semaine'!$1:$1,0),4,1,"contribution par jour-semaine")),"")</f>
        <v/>
      </c>
      <c r="D9056" s="4" t="str">
        <f>VLOOKUP(A9056,predictions!A:B,2,FALSE)</f>
        <v>22/06/2020</v>
      </c>
      <c r="E9056" s="4">
        <f t="shared" si="35"/>
        <v>44004</v>
      </c>
    </row>
    <row r="9057" spans="3:5" ht="13" x14ac:dyDescent="0.15">
      <c r="C9057" s="1" t="str">
        <f ca="1">IFERROR(INDIRECT(ADDRESS(MATCH(A9057,'contribution par jour-semaine'!A:A,0),MATCH(B9057,'contribution par jour-semaine'!$1:$1,0),4,1,"contribution par jour-semaine")),"")</f>
        <v/>
      </c>
      <c r="D9057" s="4" t="str">
        <f>VLOOKUP(A9057,predictions!A:B,2,FALSE)</f>
        <v>22/06/2020</v>
      </c>
      <c r="E9057" s="4">
        <f t="shared" si="35"/>
        <v>44004</v>
      </c>
    </row>
    <row r="9058" spans="3:5" ht="13" x14ac:dyDescent="0.15">
      <c r="C9058" s="1" t="str">
        <f ca="1">IFERROR(INDIRECT(ADDRESS(MATCH(A9058,'contribution par jour-semaine'!A:A,0),MATCH(B9058,'contribution par jour-semaine'!$1:$1,0),4,1,"contribution par jour-semaine")),"")</f>
        <v/>
      </c>
      <c r="D9058" s="4" t="str">
        <f>VLOOKUP(A9058,predictions!A:B,2,FALSE)</f>
        <v>22/06/2020</v>
      </c>
      <c r="E9058" s="4">
        <f t="shared" si="35"/>
        <v>44004</v>
      </c>
    </row>
    <row r="9059" spans="3:5" ht="13" x14ac:dyDescent="0.15">
      <c r="C9059" s="1" t="str">
        <f ca="1">IFERROR(INDIRECT(ADDRESS(MATCH(A9059,'contribution par jour-semaine'!A:A,0),MATCH(B9059,'contribution par jour-semaine'!$1:$1,0),4,1,"contribution par jour-semaine")),"")</f>
        <v/>
      </c>
      <c r="D9059" s="4" t="str">
        <f>VLOOKUP(A9059,predictions!A:B,2,FALSE)</f>
        <v>22/06/2020</v>
      </c>
      <c r="E9059" s="4">
        <f t="shared" si="35"/>
        <v>44004</v>
      </c>
    </row>
    <row r="9060" spans="3:5" ht="13" x14ac:dyDescent="0.15">
      <c r="C9060" s="1" t="str">
        <f ca="1">IFERROR(INDIRECT(ADDRESS(MATCH(A9060,'contribution par jour-semaine'!A:A,0),MATCH(B9060,'contribution par jour-semaine'!$1:$1,0),4,1,"contribution par jour-semaine")),"")</f>
        <v/>
      </c>
      <c r="D9060" s="4" t="str">
        <f>VLOOKUP(A9060,predictions!A:B,2,FALSE)</f>
        <v>22/06/2020</v>
      </c>
      <c r="E9060" s="4">
        <f t="shared" si="35"/>
        <v>44004</v>
      </c>
    </row>
    <row r="9061" spans="3:5" ht="13" x14ac:dyDescent="0.15">
      <c r="C9061" s="1" t="str">
        <f ca="1">IFERROR(INDIRECT(ADDRESS(MATCH(A9061,'contribution par jour-semaine'!A:A,0),MATCH(B9061,'contribution par jour-semaine'!$1:$1,0),4,1,"contribution par jour-semaine")),"")</f>
        <v/>
      </c>
      <c r="D9061" s="4" t="str">
        <f>VLOOKUP(A9061,predictions!A:B,2,FALSE)</f>
        <v>22/06/2020</v>
      </c>
      <c r="E9061" s="4">
        <f t="shared" si="35"/>
        <v>44004</v>
      </c>
    </row>
    <row r="9062" spans="3:5" ht="13" x14ac:dyDescent="0.15">
      <c r="C9062" s="1" t="str">
        <f ca="1">IFERROR(INDIRECT(ADDRESS(MATCH(A9062,'contribution par jour-semaine'!A:A,0),MATCH(B9062,'contribution par jour-semaine'!$1:$1,0),4,1,"contribution par jour-semaine")),"")</f>
        <v/>
      </c>
      <c r="D9062" s="4" t="str">
        <f>VLOOKUP(A9062,predictions!A:B,2,FALSE)</f>
        <v>22/06/2020</v>
      </c>
      <c r="E9062" s="4">
        <f t="shared" si="35"/>
        <v>44004</v>
      </c>
    </row>
    <row r="9063" spans="3:5" ht="13" x14ac:dyDescent="0.15">
      <c r="C9063" s="1" t="str">
        <f ca="1">IFERROR(INDIRECT(ADDRESS(MATCH(A9063,'contribution par jour-semaine'!A:A,0),MATCH(B9063,'contribution par jour-semaine'!$1:$1,0),4,1,"contribution par jour-semaine")),"")</f>
        <v/>
      </c>
      <c r="D9063" s="4" t="str">
        <f>VLOOKUP(A9063,predictions!A:B,2,FALSE)</f>
        <v>22/06/2020</v>
      </c>
      <c r="E9063" s="4">
        <f t="shared" si="35"/>
        <v>44004</v>
      </c>
    </row>
    <row r="9064" spans="3:5" ht="13" x14ac:dyDescent="0.15">
      <c r="C9064" s="1" t="str">
        <f ca="1">IFERROR(INDIRECT(ADDRESS(MATCH(A9064,'contribution par jour-semaine'!A:A,0),MATCH(B9064,'contribution par jour-semaine'!$1:$1,0),4,1,"contribution par jour-semaine")),"")</f>
        <v/>
      </c>
      <c r="D9064" s="4" t="str">
        <f>VLOOKUP(A9064,predictions!A:B,2,FALSE)</f>
        <v>22/06/2020</v>
      </c>
      <c r="E9064" s="4">
        <f t="shared" si="35"/>
        <v>44004</v>
      </c>
    </row>
    <row r="9065" spans="3:5" ht="13" x14ac:dyDescent="0.15">
      <c r="C9065" s="1" t="str">
        <f ca="1">IFERROR(INDIRECT(ADDRESS(MATCH(A9065,'contribution par jour-semaine'!A:A,0),MATCH(B9065,'contribution par jour-semaine'!$1:$1,0),4,1,"contribution par jour-semaine")),"")</f>
        <v/>
      </c>
      <c r="D9065" s="4" t="str">
        <f>VLOOKUP(A9065,predictions!A:B,2,FALSE)</f>
        <v>22/06/2020</v>
      </c>
      <c r="E9065" s="4">
        <f t="shared" si="35"/>
        <v>44004</v>
      </c>
    </row>
    <row r="9066" spans="3:5" ht="13" x14ac:dyDescent="0.15">
      <c r="C9066" s="1" t="str">
        <f ca="1">IFERROR(INDIRECT(ADDRESS(MATCH(A9066,'contribution par jour-semaine'!A:A,0),MATCH(B9066,'contribution par jour-semaine'!$1:$1,0),4,1,"contribution par jour-semaine")),"")</f>
        <v/>
      </c>
      <c r="D9066" s="4" t="str">
        <f>VLOOKUP(A9066,predictions!A:B,2,FALSE)</f>
        <v>22/06/2020</v>
      </c>
      <c r="E9066" s="4">
        <f t="shared" si="35"/>
        <v>44004</v>
      </c>
    </row>
    <row r="9067" spans="3:5" ht="13" x14ac:dyDescent="0.15">
      <c r="C9067" s="1" t="str">
        <f ca="1">IFERROR(INDIRECT(ADDRESS(MATCH(A9067,'contribution par jour-semaine'!A:A,0),MATCH(B9067,'contribution par jour-semaine'!$1:$1,0),4,1,"contribution par jour-semaine")),"")</f>
        <v/>
      </c>
      <c r="D9067" s="4" t="str">
        <f>VLOOKUP(A9067,predictions!A:B,2,FALSE)</f>
        <v>22/06/2020</v>
      </c>
      <c r="E9067" s="4">
        <f t="shared" si="35"/>
        <v>44004</v>
      </c>
    </row>
    <row r="9068" spans="3:5" ht="13" x14ac:dyDescent="0.15">
      <c r="C9068" s="1" t="str">
        <f ca="1">IFERROR(INDIRECT(ADDRESS(MATCH(A9068,'contribution par jour-semaine'!A:A,0),MATCH(B9068,'contribution par jour-semaine'!$1:$1,0),4,1,"contribution par jour-semaine")),"")</f>
        <v/>
      </c>
      <c r="D9068" s="4" t="str">
        <f>VLOOKUP(A9068,predictions!A:B,2,FALSE)</f>
        <v>22/06/2020</v>
      </c>
      <c r="E9068" s="4">
        <f t="shared" si="35"/>
        <v>44004</v>
      </c>
    </row>
    <row r="9069" spans="3:5" ht="13" x14ac:dyDescent="0.15">
      <c r="C9069" s="1" t="str">
        <f ca="1">IFERROR(INDIRECT(ADDRESS(MATCH(A9069,'contribution par jour-semaine'!A:A,0),MATCH(B9069,'contribution par jour-semaine'!$1:$1,0),4,1,"contribution par jour-semaine")),"")</f>
        <v/>
      </c>
      <c r="D9069" s="4" t="str">
        <f>VLOOKUP(A9069,predictions!A:B,2,FALSE)</f>
        <v>22/06/2020</v>
      </c>
      <c r="E9069" s="4">
        <f t="shared" si="35"/>
        <v>44004</v>
      </c>
    </row>
    <row r="9070" spans="3:5" ht="13" x14ac:dyDescent="0.15">
      <c r="C9070" s="1" t="str">
        <f ca="1">IFERROR(INDIRECT(ADDRESS(MATCH(A9070,'contribution par jour-semaine'!A:A,0),MATCH(B9070,'contribution par jour-semaine'!$1:$1,0),4,1,"contribution par jour-semaine")),"")</f>
        <v/>
      </c>
      <c r="D9070" s="4" t="str">
        <f>VLOOKUP(A9070,predictions!A:B,2,FALSE)</f>
        <v>22/06/2020</v>
      </c>
      <c r="E9070" s="4">
        <f t="shared" si="35"/>
        <v>44004</v>
      </c>
    </row>
    <row r="9071" spans="3:5" ht="13" x14ac:dyDescent="0.15">
      <c r="C9071" s="1" t="str">
        <f ca="1">IFERROR(INDIRECT(ADDRESS(MATCH(A9071,'contribution par jour-semaine'!A:A,0),MATCH(B9071,'contribution par jour-semaine'!$1:$1,0),4,1,"contribution par jour-semaine")),"")</f>
        <v/>
      </c>
      <c r="D9071" s="4" t="str">
        <f>VLOOKUP(A9071,predictions!A:B,2,FALSE)</f>
        <v>22/06/2020</v>
      </c>
      <c r="E9071" s="4">
        <f t="shared" si="35"/>
        <v>44004</v>
      </c>
    </row>
    <row r="9072" spans="3:5" ht="13" x14ac:dyDescent="0.15">
      <c r="C9072" s="1" t="str">
        <f ca="1">IFERROR(INDIRECT(ADDRESS(MATCH(A9072,'contribution par jour-semaine'!A:A,0),MATCH(B9072,'contribution par jour-semaine'!$1:$1,0),4,1,"contribution par jour-semaine")),"")</f>
        <v/>
      </c>
      <c r="D9072" s="4" t="str">
        <f>VLOOKUP(A9072,predictions!A:B,2,FALSE)</f>
        <v>22/06/2020</v>
      </c>
      <c r="E9072" s="4">
        <f t="shared" si="35"/>
        <v>44004</v>
      </c>
    </row>
    <row r="9073" spans="3:5" ht="13" x14ac:dyDescent="0.15">
      <c r="C9073" s="1" t="str">
        <f ca="1">IFERROR(INDIRECT(ADDRESS(MATCH(A9073,'contribution par jour-semaine'!A:A,0),MATCH(B9073,'contribution par jour-semaine'!$1:$1,0),4,1,"contribution par jour-semaine")),"")</f>
        <v/>
      </c>
      <c r="D9073" s="4" t="str">
        <f>VLOOKUP(A9073,predictions!A:B,2,FALSE)</f>
        <v>22/06/2020</v>
      </c>
      <c r="E9073" s="4">
        <f t="shared" si="35"/>
        <v>44004</v>
      </c>
    </row>
    <row r="9074" spans="3:5" ht="13" x14ac:dyDescent="0.15">
      <c r="C9074" s="1" t="str">
        <f ca="1">IFERROR(INDIRECT(ADDRESS(MATCH(A9074,'contribution par jour-semaine'!A:A,0),MATCH(B9074,'contribution par jour-semaine'!$1:$1,0),4,1,"contribution par jour-semaine")),"")</f>
        <v/>
      </c>
      <c r="D9074" s="4" t="str">
        <f>VLOOKUP(A9074,predictions!A:B,2,FALSE)</f>
        <v>22/06/2020</v>
      </c>
      <c r="E9074" s="4">
        <f t="shared" si="35"/>
        <v>44004</v>
      </c>
    </row>
    <row r="9075" spans="3:5" ht="13" x14ac:dyDescent="0.15">
      <c r="C9075" s="1" t="str">
        <f ca="1">IFERROR(INDIRECT(ADDRESS(MATCH(A9075,'contribution par jour-semaine'!A:A,0),MATCH(B9075,'contribution par jour-semaine'!$1:$1,0),4,1,"contribution par jour-semaine")),"")</f>
        <v/>
      </c>
      <c r="D9075" s="4" t="str">
        <f>VLOOKUP(A9075,predictions!A:B,2,FALSE)</f>
        <v>22/06/2020</v>
      </c>
      <c r="E9075" s="4">
        <f t="shared" si="35"/>
        <v>44004</v>
      </c>
    </row>
    <row r="9076" spans="3:5" ht="13" x14ac:dyDescent="0.15">
      <c r="C9076" s="1" t="str">
        <f ca="1">IFERROR(INDIRECT(ADDRESS(MATCH(A9076,'contribution par jour-semaine'!A:A,0),MATCH(B9076,'contribution par jour-semaine'!$1:$1,0),4,1,"contribution par jour-semaine")),"")</f>
        <v/>
      </c>
      <c r="D9076" s="4" t="str">
        <f>VLOOKUP(A9076,predictions!A:B,2,FALSE)</f>
        <v>22/06/2020</v>
      </c>
      <c r="E9076" s="4">
        <f t="shared" si="35"/>
        <v>44004</v>
      </c>
    </row>
    <row r="9077" spans="3:5" ht="13" x14ac:dyDescent="0.15">
      <c r="C9077" s="1" t="str">
        <f ca="1">IFERROR(INDIRECT(ADDRESS(MATCH(A9077,'contribution par jour-semaine'!A:A,0),MATCH(B9077,'contribution par jour-semaine'!$1:$1,0),4,1,"contribution par jour-semaine")),"")</f>
        <v/>
      </c>
      <c r="D9077" s="4" t="str">
        <f>VLOOKUP(A9077,predictions!A:B,2,FALSE)</f>
        <v>22/06/2020</v>
      </c>
      <c r="E9077" s="4">
        <f t="shared" si="35"/>
        <v>44004</v>
      </c>
    </row>
    <row r="9078" spans="3:5" ht="13" x14ac:dyDescent="0.15">
      <c r="C9078" s="1" t="str">
        <f ca="1">IFERROR(INDIRECT(ADDRESS(MATCH(A9078,'contribution par jour-semaine'!A:A,0),MATCH(B9078,'contribution par jour-semaine'!$1:$1,0),4,1,"contribution par jour-semaine")),"")</f>
        <v/>
      </c>
      <c r="D9078" s="4" t="str">
        <f>VLOOKUP(A9078,predictions!A:B,2,FALSE)</f>
        <v>22/06/2020</v>
      </c>
      <c r="E9078" s="4">
        <f t="shared" si="35"/>
        <v>44004</v>
      </c>
    </row>
    <row r="9079" spans="3:5" ht="13" x14ac:dyDescent="0.15">
      <c r="C9079" s="1" t="str">
        <f ca="1">IFERROR(INDIRECT(ADDRESS(MATCH(A9079,'contribution par jour-semaine'!A:A,0),MATCH(B9079,'contribution par jour-semaine'!$1:$1,0),4,1,"contribution par jour-semaine")),"")</f>
        <v/>
      </c>
      <c r="D9079" s="4" t="str">
        <f>VLOOKUP(A9079,predictions!A:B,2,FALSE)</f>
        <v>22/06/2020</v>
      </c>
      <c r="E9079" s="4">
        <f t="shared" si="35"/>
        <v>44004</v>
      </c>
    </row>
    <row r="9080" spans="3:5" ht="13" x14ac:dyDescent="0.15">
      <c r="C9080" s="1" t="str">
        <f ca="1">IFERROR(INDIRECT(ADDRESS(MATCH(A9080,'contribution par jour-semaine'!A:A,0),MATCH(B9080,'contribution par jour-semaine'!$1:$1,0),4,1,"contribution par jour-semaine")),"")</f>
        <v/>
      </c>
      <c r="D9080" s="4" t="str">
        <f>VLOOKUP(A9080,predictions!A:B,2,FALSE)</f>
        <v>22/06/2020</v>
      </c>
      <c r="E9080" s="4">
        <f t="shared" si="35"/>
        <v>44004</v>
      </c>
    </row>
    <row r="9081" spans="3:5" ht="13" x14ac:dyDescent="0.15">
      <c r="C9081" s="1" t="str">
        <f ca="1">IFERROR(INDIRECT(ADDRESS(MATCH(A9081,'contribution par jour-semaine'!A:A,0),MATCH(B9081,'contribution par jour-semaine'!$1:$1,0),4,1,"contribution par jour-semaine")),"")</f>
        <v/>
      </c>
      <c r="D9081" s="4" t="str">
        <f>VLOOKUP(A9081,predictions!A:B,2,FALSE)</f>
        <v>22/06/2020</v>
      </c>
      <c r="E9081" s="4">
        <f t="shared" si="35"/>
        <v>44004</v>
      </c>
    </row>
    <row r="9082" spans="3:5" ht="13" x14ac:dyDescent="0.15">
      <c r="C9082" s="1" t="str">
        <f ca="1">IFERROR(INDIRECT(ADDRESS(MATCH(A9082,'contribution par jour-semaine'!A:A,0),MATCH(B9082,'contribution par jour-semaine'!$1:$1,0),4,1,"contribution par jour-semaine")),"")</f>
        <v/>
      </c>
      <c r="D9082" s="4" t="str">
        <f>VLOOKUP(A9082,predictions!A:B,2,FALSE)</f>
        <v>22/06/2020</v>
      </c>
      <c r="E9082" s="4">
        <f t="shared" si="35"/>
        <v>44004</v>
      </c>
    </row>
    <row r="9083" spans="3:5" ht="13" x14ac:dyDescent="0.15">
      <c r="C9083" s="1" t="str">
        <f ca="1">IFERROR(INDIRECT(ADDRESS(MATCH(A9083,'contribution par jour-semaine'!A:A,0),MATCH(B9083,'contribution par jour-semaine'!$1:$1,0),4,1,"contribution par jour-semaine")),"")</f>
        <v/>
      </c>
      <c r="D9083" s="4" t="str">
        <f>VLOOKUP(A9083,predictions!A:B,2,FALSE)</f>
        <v>22/06/2020</v>
      </c>
      <c r="E9083" s="4">
        <f t="shared" si="35"/>
        <v>44004</v>
      </c>
    </row>
    <row r="9084" spans="3:5" ht="13" x14ac:dyDescent="0.15">
      <c r="C9084" s="1" t="str">
        <f ca="1">IFERROR(INDIRECT(ADDRESS(MATCH(A9084,'contribution par jour-semaine'!A:A,0),MATCH(B9084,'contribution par jour-semaine'!$1:$1,0),4,1,"contribution par jour-semaine")),"")</f>
        <v/>
      </c>
      <c r="D9084" s="4" t="str">
        <f>VLOOKUP(A9084,predictions!A:B,2,FALSE)</f>
        <v>22/06/2020</v>
      </c>
      <c r="E9084" s="4">
        <f t="shared" si="35"/>
        <v>44004</v>
      </c>
    </row>
    <row r="9085" spans="3:5" ht="13" x14ac:dyDescent="0.15">
      <c r="C9085" s="1" t="str">
        <f ca="1">IFERROR(INDIRECT(ADDRESS(MATCH(A9085,'contribution par jour-semaine'!A:A,0),MATCH(B9085,'contribution par jour-semaine'!$1:$1,0),4,1,"contribution par jour-semaine")),"")</f>
        <v/>
      </c>
      <c r="D9085" s="4" t="str">
        <f>VLOOKUP(A9085,predictions!A:B,2,FALSE)</f>
        <v>22/06/2020</v>
      </c>
      <c r="E9085" s="4">
        <f t="shared" si="35"/>
        <v>44004</v>
      </c>
    </row>
    <row r="9086" spans="3:5" ht="13" x14ac:dyDescent="0.15">
      <c r="C9086" s="1" t="str">
        <f ca="1">IFERROR(INDIRECT(ADDRESS(MATCH(A9086,'contribution par jour-semaine'!A:A,0),MATCH(B9086,'contribution par jour-semaine'!$1:$1,0),4,1,"contribution par jour-semaine")),"")</f>
        <v/>
      </c>
      <c r="D9086" s="4" t="str">
        <f>VLOOKUP(A9086,predictions!A:B,2,FALSE)</f>
        <v>22/06/2020</v>
      </c>
      <c r="E9086" s="4">
        <f t="shared" si="35"/>
        <v>44004</v>
      </c>
    </row>
    <row r="9087" spans="3:5" ht="13" x14ac:dyDescent="0.15">
      <c r="C9087" s="1" t="str">
        <f ca="1">IFERROR(INDIRECT(ADDRESS(MATCH(A9087,'contribution par jour-semaine'!A:A,0),MATCH(B9087,'contribution par jour-semaine'!$1:$1,0),4,1,"contribution par jour-semaine")),"")</f>
        <v/>
      </c>
      <c r="D9087" s="4" t="str">
        <f>VLOOKUP(A9087,predictions!A:B,2,FALSE)</f>
        <v>22/06/2020</v>
      </c>
      <c r="E9087" s="4">
        <f t="shared" si="35"/>
        <v>44004</v>
      </c>
    </row>
    <row r="9088" spans="3:5" ht="13" x14ac:dyDescent="0.15">
      <c r="C9088" s="1" t="str">
        <f ca="1">IFERROR(INDIRECT(ADDRESS(MATCH(A9088,'contribution par jour-semaine'!A:A,0),MATCH(B9088,'contribution par jour-semaine'!$1:$1,0),4,1,"contribution par jour-semaine")),"")</f>
        <v/>
      </c>
      <c r="D9088" s="4" t="str">
        <f>VLOOKUP(A9088,predictions!A:B,2,FALSE)</f>
        <v>22/06/2020</v>
      </c>
      <c r="E9088" s="4">
        <f t="shared" si="35"/>
        <v>44004</v>
      </c>
    </row>
    <row r="9089" spans="3:5" ht="13" x14ac:dyDescent="0.15">
      <c r="C9089" s="1" t="str">
        <f ca="1">IFERROR(INDIRECT(ADDRESS(MATCH(A9089,'contribution par jour-semaine'!A:A,0),MATCH(B9089,'contribution par jour-semaine'!$1:$1,0),4,1,"contribution par jour-semaine")),"")</f>
        <v/>
      </c>
      <c r="D9089" s="4" t="str">
        <f>VLOOKUP(A9089,predictions!A:B,2,FALSE)</f>
        <v>22/06/2020</v>
      </c>
      <c r="E9089" s="4">
        <f t="shared" si="35"/>
        <v>44004</v>
      </c>
    </row>
    <row r="9090" spans="3:5" ht="13" x14ac:dyDescent="0.15">
      <c r="C9090" s="1" t="str">
        <f ca="1">IFERROR(INDIRECT(ADDRESS(MATCH(A9090,'contribution par jour-semaine'!A:A,0),MATCH(B9090,'contribution par jour-semaine'!$1:$1,0),4,1,"contribution par jour-semaine")),"")</f>
        <v/>
      </c>
      <c r="D9090" s="4" t="str">
        <f>VLOOKUP(A9090,predictions!A:B,2,FALSE)</f>
        <v>22/06/2020</v>
      </c>
      <c r="E9090" s="4">
        <f t="shared" si="35"/>
        <v>44004</v>
      </c>
    </row>
    <row r="9091" spans="3:5" ht="13" x14ac:dyDescent="0.15">
      <c r="C9091" s="1" t="str">
        <f ca="1">IFERROR(INDIRECT(ADDRESS(MATCH(A9091,'contribution par jour-semaine'!A:A,0),MATCH(B9091,'contribution par jour-semaine'!$1:$1,0),4,1,"contribution par jour-semaine")),"")</f>
        <v/>
      </c>
      <c r="D9091" s="4" t="str">
        <f>VLOOKUP(A9091,predictions!A:B,2,FALSE)</f>
        <v>22/06/2020</v>
      </c>
      <c r="E9091" s="4">
        <f t="shared" si="35"/>
        <v>44004</v>
      </c>
    </row>
    <row r="9092" spans="3:5" ht="13" x14ac:dyDescent="0.15">
      <c r="C9092" s="1" t="str">
        <f ca="1">IFERROR(INDIRECT(ADDRESS(MATCH(A9092,'contribution par jour-semaine'!A:A,0),MATCH(B9092,'contribution par jour-semaine'!$1:$1,0),4,1,"contribution par jour-semaine")),"")</f>
        <v/>
      </c>
      <c r="D9092" s="4" t="str">
        <f>VLOOKUP(A9092,predictions!A:B,2,FALSE)</f>
        <v>22/06/2020</v>
      </c>
      <c r="E9092" s="4">
        <f t="shared" si="35"/>
        <v>44004</v>
      </c>
    </row>
    <row r="9093" spans="3:5" ht="13" x14ac:dyDescent="0.15">
      <c r="C9093" s="1" t="str">
        <f ca="1">IFERROR(INDIRECT(ADDRESS(MATCH(A9093,'contribution par jour-semaine'!A:A,0),MATCH(B9093,'contribution par jour-semaine'!$1:$1,0),4,1,"contribution par jour-semaine")),"")</f>
        <v/>
      </c>
      <c r="D9093" s="4" t="str">
        <f>VLOOKUP(A9093,predictions!A:B,2,FALSE)</f>
        <v>22/06/2020</v>
      </c>
      <c r="E9093" s="4">
        <f t="shared" si="35"/>
        <v>44004</v>
      </c>
    </row>
    <row r="9094" spans="3:5" ht="13" x14ac:dyDescent="0.15">
      <c r="C9094" s="1" t="str">
        <f ca="1">IFERROR(INDIRECT(ADDRESS(MATCH(A9094,'contribution par jour-semaine'!A:A,0),MATCH(B9094,'contribution par jour-semaine'!$1:$1,0),4,1,"contribution par jour-semaine")),"")</f>
        <v/>
      </c>
      <c r="D9094" s="4" t="str">
        <f>VLOOKUP(A9094,predictions!A:B,2,FALSE)</f>
        <v>22/06/2020</v>
      </c>
      <c r="E9094" s="4">
        <f t="shared" si="35"/>
        <v>44004</v>
      </c>
    </row>
    <row r="9095" spans="3:5" ht="13" x14ac:dyDescent="0.15">
      <c r="C9095" s="1" t="str">
        <f ca="1">IFERROR(INDIRECT(ADDRESS(MATCH(A9095,'contribution par jour-semaine'!A:A,0),MATCH(B9095,'contribution par jour-semaine'!$1:$1,0),4,1,"contribution par jour-semaine")),"")</f>
        <v/>
      </c>
      <c r="D9095" s="4" t="str">
        <f>VLOOKUP(A9095,predictions!A:B,2,FALSE)</f>
        <v>22/06/2020</v>
      </c>
      <c r="E9095" s="4">
        <f t="shared" si="35"/>
        <v>44004</v>
      </c>
    </row>
    <row r="9096" spans="3:5" ht="13" x14ac:dyDescent="0.15">
      <c r="C9096" s="1" t="str">
        <f ca="1">IFERROR(INDIRECT(ADDRESS(MATCH(A9096,'contribution par jour-semaine'!A:A,0),MATCH(B9096,'contribution par jour-semaine'!$1:$1,0),4,1,"contribution par jour-semaine")),"")</f>
        <v/>
      </c>
      <c r="D9096" s="4" t="str">
        <f>VLOOKUP(A9096,predictions!A:B,2,FALSE)</f>
        <v>22/06/2020</v>
      </c>
      <c r="E9096" s="4">
        <f t="shared" si="35"/>
        <v>44004</v>
      </c>
    </row>
    <row r="9097" spans="3:5" ht="13" x14ac:dyDescent="0.15">
      <c r="C9097" s="1" t="str">
        <f ca="1">IFERROR(INDIRECT(ADDRESS(MATCH(A9097,'contribution par jour-semaine'!A:A,0),MATCH(B9097,'contribution par jour-semaine'!$1:$1,0),4,1,"contribution par jour-semaine")),"")</f>
        <v/>
      </c>
      <c r="D9097" s="4" t="str">
        <f>VLOOKUP(A9097,predictions!A:B,2,FALSE)</f>
        <v>22/06/2020</v>
      </c>
      <c r="E9097" s="4">
        <f t="shared" si="35"/>
        <v>44004</v>
      </c>
    </row>
    <row r="9098" spans="3:5" ht="13" x14ac:dyDescent="0.15">
      <c r="C9098" s="1" t="str">
        <f ca="1">IFERROR(INDIRECT(ADDRESS(MATCH(A9098,'contribution par jour-semaine'!A:A,0),MATCH(B9098,'contribution par jour-semaine'!$1:$1,0),4,1,"contribution par jour-semaine")),"")</f>
        <v/>
      </c>
      <c r="D9098" s="4" t="str">
        <f>VLOOKUP(A9098,predictions!A:B,2,FALSE)</f>
        <v>22/06/2020</v>
      </c>
      <c r="E9098" s="4">
        <f t="shared" si="35"/>
        <v>44004</v>
      </c>
    </row>
    <row r="9099" spans="3:5" ht="13" x14ac:dyDescent="0.15">
      <c r="C9099" s="1" t="str">
        <f ca="1">IFERROR(INDIRECT(ADDRESS(MATCH(A9099,'contribution par jour-semaine'!A:A,0),MATCH(B9099,'contribution par jour-semaine'!$1:$1,0),4,1,"contribution par jour-semaine")),"")</f>
        <v/>
      </c>
      <c r="D9099" s="4" t="str">
        <f>VLOOKUP(A9099,predictions!A:B,2,FALSE)</f>
        <v>22/06/2020</v>
      </c>
      <c r="E9099" s="4">
        <f t="shared" si="35"/>
        <v>44004</v>
      </c>
    </row>
    <row r="9100" spans="3:5" ht="13" x14ac:dyDescent="0.15">
      <c r="C9100" s="1" t="str">
        <f ca="1">IFERROR(INDIRECT(ADDRESS(MATCH(A9100,'contribution par jour-semaine'!A:A,0),MATCH(B9100,'contribution par jour-semaine'!$1:$1,0),4,1,"contribution par jour-semaine")),"")</f>
        <v/>
      </c>
      <c r="D9100" s="4" t="str">
        <f>VLOOKUP(A9100,predictions!A:B,2,FALSE)</f>
        <v>22/06/2020</v>
      </c>
      <c r="E9100" s="4">
        <f t="shared" si="35"/>
        <v>44004</v>
      </c>
    </row>
    <row r="9101" spans="3:5" ht="13" x14ac:dyDescent="0.15">
      <c r="C9101" s="1" t="str">
        <f ca="1">IFERROR(INDIRECT(ADDRESS(MATCH(A9101,'contribution par jour-semaine'!A:A,0),MATCH(B9101,'contribution par jour-semaine'!$1:$1,0),4,1,"contribution par jour-semaine")),"")</f>
        <v/>
      </c>
      <c r="D9101" s="4" t="str">
        <f>VLOOKUP(A9101,predictions!A:B,2,FALSE)</f>
        <v>22/06/2020</v>
      </c>
      <c r="E9101" s="4">
        <f t="shared" si="35"/>
        <v>44004</v>
      </c>
    </row>
    <row r="9102" spans="3:5" ht="13" x14ac:dyDescent="0.15">
      <c r="C9102" s="1" t="str">
        <f ca="1">IFERROR(INDIRECT(ADDRESS(MATCH(A9102,'contribution par jour-semaine'!A:A,0),MATCH(B9102,'contribution par jour-semaine'!$1:$1,0),4,1,"contribution par jour-semaine")),"")</f>
        <v/>
      </c>
      <c r="D9102" s="4" t="str">
        <f>VLOOKUP(A9102,predictions!A:B,2,FALSE)</f>
        <v>22/06/2020</v>
      </c>
      <c r="E9102" s="4">
        <f t="shared" si="35"/>
        <v>44004</v>
      </c>
    </row>
    <row r="9103" spans="3:5" ht="13" x14ac:dyDescent="0.15">
      <c r="C9103" s="1" t="str">
        <f ca="1">IFERROR(INDIRECT(ADDRESS(MATCH(A9103,'contribution par jour-semaine'!A:A,0),MATCH(B9103,'contribution par jour-semaine'!$1:$1,0),4,1,"contribution par jour-semaine")),"")</f>
        <v/>
      </c>
      <c r="D9103" s="4" t="str">
        <f>VLOOKUP(A9103,predictions!A:B,2,FALSE)</f>
        <v>22/06/2020</v>
      </c>
      <c r="E9103" s="4">
        <f t="shared" si="35"/>
        <v>44004</v>
      </c>
    </row>
    <row r="9104" spans="3:5" ht="13" x14ac:dyDescent="0.15">
      <c r="C9104" s="1" t="str">
        <f ca="1">IFERROR(INDIRECT(ADDRESS(MATCH(A9104,'contribution par jour-semaine'!A:A,0),MATCH(B9104,'contribution par jour-semaine'!$1:$1,0),4,1,"contribution par jour-semaine")),"")</f>
        <v/>
      </c>
      <c r="D9104" s="4" t="str">
        <f>VLOOKUP(A9104,predictions!A:B,2,FALSE)</f>
        <v>22/06/2020</v>
      </c>
      <c r="E9104" s="4">
        <f t="shared" si="35"/>
        <v>44004</v>
      </c>
    </row>
    <row r="9105" spans="3:5" ht="13" x14ac:dyDescent="0.15">
      <c r="C9105" s="1" t="str">
        <f ca="1">IFERROR(INDIRECT(ADDRESS(MATCH(A9105,'contribution par jour-semaine'!A:A,0),MATCH(B9105,'contribution par jour-semaine'!$1:$1,0),4,1,"contribution par jour-semaine")),"")</f>
        <v/>
      </c>
      <c r="D9105" s="4" t="str">
        <f>VLOOKUP(A9105,predictions!A:B,2,FALSE)</f>
        <v>22/06/2020</v>
      </c>
      <c r="E9105" s="4">
        <f t="shared" si="35"/>
        <v>44004</v>
      </c>
    </row>
    <row r="9106" spans="3:5" ht="13" x14ac:dyDescent="0.15">
      <c r="C9106" s="1" t="str">
        <f ca="1">IFERROR(INDIRECT(ADDRESS(MATCH(A9106,'contribution par jour-semaine'!A:A,0),MATCH(B9106,'contribution par jour-semaine'!$1:$1,0),4,1,"contribution par jour-semaine")),"")</f>
        <v/>
      </c>
      <c r="D9106" s="4" t="str">
        <f>VLOOKUP(A9106,predictions!A:B,2,FALSE)</f>
        <v>22/06/2020</v>
      </c>
      <c r="E9106" s="4">
        <f t="shared" si="35"/>
        <v>44004</v>
      </c>
    </row>
    <row r="9107" spans="3:5" ht="13" x14ac:dyDescent="0.15">
      <c r="C9107" s="1" t="str">
        <f ca="1">IFERROR(INDIRECT(ADDRESS(MATCH(A9107,'contribution par jour-semaine'!A:A,0),MATCH(B9107,'contribution par jour-semaine'!$1:$1,0),4,1,"contribution par jour-semaine")),"")</f>
        <v/>
      </c>
      <c r="D9107" s="4" t="str">
        <f>VLOOKUP(A9107,predictions!A:B,2,FALSE)</f>
        <v>22/06/2020</v>
      </c>
      <c r="E9107" s="4">
        <f t="shared" si="35"/>
        <v>44004</v>
      </c>
    </row>
    <row r="9108" spans="3:5" ht="13" x14ac:dyDescent="0.15">
      <c r="C9108" s="1" t="str">
        <f ca="1">IFERROR(INDIRECT(ADDRESS(MATCH(A9108,'contribution par jour-semaine'!A:A,0),MATCH(B9108,'contribution par jour-semaine'!$1:$1,0),4,1,"contribution par jour-semaine")),"")</f>
        <v/>
      </c>
      <c r="D9108" s="4" t="str">
        <f>VLOOKUP(A9108,predictions!A:B,2,FALSE)</f>
        <v>22/06/2020</v>
      </c>
      <c r="E9108" s="4">
        <f t="shared" si="35"/>
        <v>44004</v>
      </c>
    </row>
    <row r="9109" spans="3:5" ht="13" x14ac:dyDescent="0.15">
      <c r="C9109" s="1" t="str">
        <f ca="1">IFERROR(INDIRECT(ADDRESS(MATCH(A9109,'contribution par jour-semaine'!A:A,0),MATCH(B9109,'contribution par jour-semaine'!$1:$1,0),4,1,"contribution par jour-semaine")),"")</f>
        <v/>
      </c>
      <c r="D9109" s="4" t="str">
        <f>VLOOKUP(A9109,predictions!A:B,2,FALSE)</f>
        <v>22/06/2020</v>
      </c>
      <c r="E9109" s="4">
        <f t="shared" si="35"/>
        <v>44004</v>
      </c>
    </row>
    <row r="9110" spans="3:5" ht="13" x14ac:dyDescent="0.15">
      <c r="C9110" s="1" t="str">
        <f ca="1">IFERROR(INDIRECT(ADDRESS(MATCH(A9110,'contribution par jour-semaine'!A:A,0),MATCH(B9110,'contribution par jour-semaine'!$1:$1,0),4,1,"contribution par jour-semaine")),"")</f>
        <v/>
      </c>
      <c r="D9110" s="4" t="str">
        <f>VLOOKUP(A9110,predictions!A:B,2,FALSE)</f>
        <v>22/06/2020</v>
      </c>
      <c r="E9110" s="4">
        <f t="shared" si="35"/>
        <v>44004</v>
      </c>
    </row>
    <row r="9111" spans="3:5" ht="13" x14ac:dyDescent="0.15">
      <c r="C9111" s="1" t="str">
        <f ca="1">IFERROR(INDIRECT(ADDRESS(MATCH(A9111,'contribution par jour-semaine'!A:A,0),MATCH(B9111,'contribution par jour-semaine'!$1:$1,0),4,1,"contribution par jour-semaine")),"")</f>
        <v/>
      </c>
      <c r="D9111" s="4" t="str">
        <f>VLOOKUP(A9111,predictions!A:B,2,FALSE)</f>
        <v>22/06/2020</v>
      </c>
      <c r="E9111" s="4">
        <f t="shared" si="35"/>
        <v>44004</v>
      </c>
    </row>
    <row r="9112" spans="3:5" ht="13" x14ac:dyDescent="0.15">
      <c r="C9112" s="1" t="str">
        <f ca="1">IFERROR(INDIRECT(ADDRESS(MATCH(A9112,'contribution par jour-semaine'!A:A,0),MATCH(B9112,'contribution par jour-semaine'!$1:$1,0),4,1,"contribution par jour-semaine")),"")</f>
        <v/>
      </c>
      <c r="D9112" s="4" t="str">
        <f>VLOOKUP(A9112,predictions!A:B,2,FALSE)</f>
        <v>22/06/2020</v>
      </c>
      <c r="E9112" s="4">
        <f t="shared" si="35"/>
        <v>44004</v>
      </c>
    </row>
    <row r="9113" spans="3:5" ht="13" x14ac:dyDescent="0.15">
      <c r="C9113" s="1" t="str">
        <f ca="1">IFERROR(INDIRECT(ADDRESS(MATCH(A9113,'contribution par jour-semaine'!A:A,0),MATCH(B9113,'contribution par jour-semaine'!$1:$1,0),4,1,"contribution par jour-semaine")),"")</f>
        <v/>
      </c>
      <c r="D9113" s="4" t="str">
        <f>VLOOKUP(A9113,predictions!A:B,2,FALSE)</f>
        <v>22/06/2020</v>
      </c>
      <c r="E9113" s="4">
        <f t="shared" si="35"/>
        <v>44004</v>
      </c>
    </row>
    <row r="9114" spans="3:5" ht="13" x14ac:dyDescent="0.15">
      <c r="C9114" s="1" t="str">
        <f ca="1">IFERROR(INDIRECT(ADDRESS(MATCH(A9114,'contribution par jour-semaine'!A:A,0),MATCH(B9114,'contribution par jour-semaine'!$1:$1,0),4,1,"contribution par jour-semaine")),"")</f>
        <v/>
      </c>
      <c r="D9114" s="4" t="str">
        <f>VLOOKUP(A9114,predictions!A:B,2,FALSE)</f>
        <v>22/06/2020</v>
      </c>
      <c r="E9114" s="4">
        <f t="shared" si="35"/>
        <v>44004</v>
      </c>
    </row>
    <row r="9115" spans="3:5" ht="13" x14ac:dyDescent="0.15">
      <c r="C9115" s="1" t="str">
        <f ca="1">IFERROR(INDIRECT(ADDRESS(MATCH(A9115,'contribution par jour-semaine'!A:A,0),MATCH(B9115,'contribution par jour-semaine'!$1:$1,0),4,1,"contribution par jour-semaine")),"")</f>
        <v/>
      </c>
      <c r="D9115" s="4" t="str">
        <f>VLOOKUP(A9115,predictions!A:B,2,FALSE)</f>
        <v>22/06/2020</v>
      </c>
      <c r="E9115" s="4">
        <f t="shared" si="35"/>
        <v>44004</v>
      </c>
    </row>
    <row r="9116" spans="3:5" ht="13" x14ac:dyDescent="0.15">
      <c r="C9116" s="1" t="str">
        <f ca="1">IFERROR(INDIRECT(ADDRESS(MATCH(A9116,'contribution par jour-semaine'!A:A,0),MATCH(B9116,'contribution par jour-semaine'!$1:$1,0),4,1,"contribution par jour-semaine")),"")</f>
        <v/>
      </c>
      <c r="D9116" s="4" t="str">
        <f>VLOOKUP(A9116,predictions!A:B,2,FALSE)</f>
        <v>22/06/2020</v>
      </c>
      <c r="E9116" s="4">
        <f t="shared" si="35"/>
        <v>44004</v>
      </c>
    </row>
    <row r="9117" spans="3:5" ht="13" x14ac:dyDescent="0.15">
      <c r="C9117" s="1" t="str">
        <f ca="1">IFERROR(INDIRECT(ADDRESS(MATCH(A9117,'contribution par jour-semaine'!A:A,0),MATCH(B9117,'contribution par jour-semaine'!$1:$1,0),4,1,"contribution par jour-semaine")),"")</f>
        <v/>
      </c>
      <c r="D9117" s="4" t="str">
        <f>VLOOKUP(A9117,predictions!A:B,2,FALSE)</f>
        <v>22/06/2020</v>
      </c>
      <c r="E9117" s="4">
        <f t="shared" si="35"/>
        <v>44004</v>
      </c>
    </row>
    <row r="9118" spans="3:5" ht="13" x14ac:dyDescent="0.15">
      <c r="C9118" s="1" t="str">
        <f ca="1">IFERROR(INDIRECT(ADDRESS(MATCH(A9118,'contribution par jour-semaine'!A:A,0),MATCH(B9118,'contribution par jour-semaine'!$1:$1,0),4,1,"contribution par jour-semaine")),"")</f>
        <v/>
      </c>
      <c r="D9118" s="4" t="str">
        <f>VLOOKUP(A9118,predictions!A:B,2,FALSE)</f>
        <v>22/06/2020</v>
      </c>
      <c r="E9118" s="4">
        <f t="shared" si="35"/>
        <v>44004</v>
      </c>
    </row>
    <row r="9119" spans="3:5" ht="13" x14ac:dyDescent="0.15">
      <c r="C9119" s="1" t="str">
        <f ca="1">IFERROR(INDIRECT(ADDRESS(MATCH(A9119,'contribution par jour-semaine'!A:A,0),MATCH(B9119,'contribution par jour-semaine'!$1:$1,0),4,1,"contribution par jour-semaine")),"")</f>
        <v/>
      </c>
      <c r="D9119" s="4" t="str">
        <f>VLOOKUP(A9119,predictions!A:B,2,FALSE)</f>
        <v>22/06/2020</v>
      </c>
      <c r="E9119" s="4">
        <f t="shared" si="35"/>
        <v>44004</v>
      </c>
    </row>
    <row r="9120" spans="3:5" ht="13" x14ac:dyDescent="0.15">
      <c r="C9120" s="1" t="str">
        <f ca="1">IFERROR(INDIRECT(ADDRESS(MATCH(A9120,'contribution par jour-semaine'!A:A,0),MATCH(B9120,'contribution par jour-semaine'!$1:$1,0),4,1,"contribution par jour-semaine")),"")</f>
        <v/>
      </c>
      <c r="D9120" s="4" t="str">
        <f>VLOOKUP(A9120,predictions!A:B,2,FALSE)</f>
        <v>22/06/2020</v>
      </c>
      <c r="E9120" s="4">
        <f t="shared" si="35"/>
        <v>44004</v>
      </c>
    </row>
    <row r="9121" spans="3:5" ht="13" x14ac:dyDescent="0.15">
      <c r="C9121" s="1" t="str">
        <f ca="1">IFERROR(INDIRECT(ADDRESS(MATCH(A9121,'contribution par jour-semaine'!A:A,0),MATCH(B9121,'contribution par jour-semaine'!$1:$1,0),4,1,"contribution par jour-semaine")),"")</f>
        <v/>
      </c>
      <c r="D9121" s="4" t="str">
        <f>VLOOKUP(A9121,predictions!A:B,2,FALSE)</f>
        <v>22/06/2020</v>
      </c>
      <c r="E9121" s="4">
        <f t="shared" si="35"/>
        <v>44004</v>
      </c>
    </row>
    <row r="9122" spans="3:5" ht="13" x14ac:dyDescent="0.15">
      <c r="C9122" s="1" t="str">
        <f ca="1">IFERROR(INDIRECT(ADDRESS(MATCH(A9122,'contribution par jour-semaine'!A:A,0),MATCH(B9122,'contribution par jour-semaine'!$1:$1,0),4,1,"contribution par jour-semaine")),"")</f>
        <v/>
      </c>
      <c r="D9122" s="4" t="str">
        <f>VLOOKUP(A9122,predictions!A:B,2,FALSE)</f>
        <v>22/06/2020</v>
      </c>
      <c r="E9122" s="4">
        <f t="shared" si="35"/>
        <v>44004</v>
      </c>
    </row>
    <row r="9123" spans="3:5" ht="13" x14ac:dyDescent="0.15">
      <c r="C9123" s="1" t="str">
        <f ca="1">IFERROR(INDIRECT(ADDRESS(MATCH(A9123,'contribution par jour-semaine'!A:A,0),MATCH(B9123,'contribution par jour-semaine'!$1:$1,0),4,1,"contribution par jour-semaine")),"")</f>
        <v/>
      </c>
      <c r="D9123" s="4" t="str">
        <f>VLOOKUP(A9123,predictions!A:B,2,FALSE)</f>
        <v>22/06/2020</v>
      </c>
      <c r="E9123" s="4">
        <f t="shared" si="35"/>
        <v>44004</v>
      </c>
    </row>
    <row r="9124" spans="3:5" ht="13" x14ac:dyDescent="0.15">
      <c r="C9124" s="1" t="str">
        <f ca="1">IFERROR(INDIRECT(ADDRESS(MATCH(A9124,'contribution par jour-semaine'!A:A,0),MATCH(B9124,'contribution par jour-semaine'!$1:$1,0),4,1,"contribution par jour-semaine")),"")</f>
        <v/>
      </c>
      <c r="D9124" s="4" t="str">
        <f>VLOOKUP(A9124,predictions!A:B,2,FALSE)</f>
        <v>22/06/2020</v>
      </c>
      <c r="E9124" s="4">
        <f t="shared" si="35"/>
        <v>44004</v>
      </c>
    </row>
    <row r="9125" spans="3:5" ht="13" x14ac:dyDescent="0.15">
      <c r="C9125" s="1" t="str">
        <f ca="1">IFERROR(INDIRECT(ADDRESS(MATCH(A9125,'contribution par jour-semaine'!A:A,0),MATCH(B9125,'contribution par jour-semaine'!$1:$1,0),4,1,"contribution par jour-semaine")),"")</f>
        <v/>
      </c>
      <c r="D9125" s="4" t="str">
        <f>VLOOKUP(A9125,predictions!A:B,2,FALSE)</f>
        <v>22/06/2020</v>
      </c>
      <c r="E9125" s="4">
        <f t="shared" si="35"/>
        <v>44004</v>
      </c>
    </row>
    <row r="9126" spans="3:5" ht="13" x14ac:dyDescent="0.15">
      <c r="C9126" s="1" t="str">
        <f ca="1">IFERROR(INDIRECT(ADDRESS(MATCH(A9126,'contribution par jour-semaine'!A:A,0),MATCH(B9126,'contribution par jour-semaine'!$1:$1,0),4,1,"contribution par jour-semaine")),"")</f>
        <v/>
      </c>
      <c r="D9126" s="4" t="str">
        <f>VLOOKUP(A9126,predictions!A:B,2,FALSE)</f>
        <v>22/06/2020</v>
      </c>
      <c r="E9126" s="4">
        <f t="shared" si="35"/>
        <v>44004</v>
      </c>
    </row>
    <row r="9127" spans="3:5" ht="13" x14ac:dyDescent="0.15">
      <c r="C9127" s="1" t="str">
        <f ca="1">IFERROR(INDIRECT(ADDRESS(MATCH(A9127,'contribution par jour-semaine'!A:A,0),MATCH(B9127,'contribution par jour-semaine'!$1:$1,0),4,1,"contribution par jour-semaine")),"")</f>
        <v/>
      </c>
      <c r="D9127" s="4" t="str">
        <f>VLOOKUP(A9127,predictions!A:B,2,FALSE)</f>
        <v>22/06/2020</v>
      </c>
      <c r="E9127" s="4">
        <f t="shared" si="35"/>
        <v>44004</v>
      </c>
    </row>
    <row r="9128" spans="3:5" ht="13" x14ac:dyDescent="0.15">
      <c r="C9128" s="1" t="str">
        <f ca="1">IFERROR(INDIRECT(ADDRESS(MATCH(A9128,'contribution par jour-semaine'!A:A,0),MATCH(B9128,'contribution par jour-semaine'!$1:$1,0),4,1,"contribution par jour-semaine")),"")</f>
        <v/>
      </c>
      <c r="D9128" s="4" t="str">
        <f>VLOOKUP(A9128,predictions!A:B,2,FALSE)</f>
        <v>22/06/2020</v>
      </c>
      <c r="E9128" s="4">
        <f t="shared" si="35"/>
        <v>44004</v>
      </c>
    </row>
    <row r="9129" spans="3:5" ht="13" x14ac:dyDescent="0.15">
      <c r="C9129" s="1" t="str">
        <f ca="1">IFERROR(INDIRECT(ADDRESS(MATCH(A9129,'contribution par jour-semaine'!A:A,0),MATCH(B9129,'contribution par jour-semaine'!$1:$1,0),4,1,"contribution par jour-semaine")),"")</f>
        <v/>
      </c>
      <c r="D9129" s="4" t="str">
        <f>VLOOKUP(A9129,predictions!A:B,2,FALSE)</f>
        <v>22/06/2020</v>
      </c>
      <c r="E9129" s="4">
        <f t="shared" si="35"/>
        <v>44004</v>
      </c>
    </row>
    <row r="9130" spans="3:5" ht="13" x14ac:dyDescent="0.15">
      <c r="C9130" s="1" t="str">
        <f ca="1">IFERROR(INDIRECT(ADDRESS(MATCH(A9130,'contribution par jour-semaine'!A:A,0),MATCH(B9130,'contribution par jour-semaine'!$1:$1,0),4,1,"contribution par jour-semaine")),"")</f>
        <v/>
      </c>
      <c r="D9130" s="4" t="str">
        <f>VLOOKUP(A9130,predictions!A:B,2,FALSE)</f>
        <v>22/06/2020</v>
      </c>
      <c r="E9130" s="4">
        <f t="shared" si="35"/>
        <v>44004</v>
      </c>
    </row>
    <row r="9131" spans="3:5" ht="13" x14ac:dyDescent="0.15">
      <c r="C9131" s="1" t="str">
        <f ca="1">IFERROR(INDIRECT(ADDRESS(MATCH(A9131,'contribution par jour-semaine'!A:A,0),MATCH(B9131,'contribution par jour-semaine'!$1:$1,0),4,1,"contribution par jour-semaine")),"")</f>
        <v/>
      </c>
      <c r="D9131" s="4" t="str">
        <f>VLOOKUP(A9131,predictions!A:B,2,FALSE)</f>
        <v>22/06/2020</v>
      </c>
      <c r="E9131" s="4">
        <f t="shared" si="35"/>
        <v>44004</v>
      </c>
    </row>
    <row r="9132" spans="3:5" ht="13" x14ac:dyDescent="0.15">
      <c r="C9132" s="1" t="str">
        <f ca="1">IFERROR(INDIRECT(ADDRESS(MATCH(A9132,'contribution par jour-semaine'!A:A,0),MATCH(B9132,'contribution par jour-semaine'!$1:$1,0),4,1,"contribution par jour-semaine")),"")</f>
        <v/>
      </c>
      <c r="D9132" s="4" t="str">
        <f>VLOOKUP(A9132,predictions!A:B,2,FALSE)</f>
        <v>22/06/2020</v>
      </c>
      <c r="E9132" s="4">
        <f t="shared" si="35"/>
        <v>44004</v>
      </c>
    </row>
    <row r="9133" spans="3:5" ht="13" x14ac:dyDescent="0.15">
      <c r="C9133" s="1" t="str">
        <f ca="1">IFERROR(INDIRECT(ADDRESS(MATCH(A9133,'contribution par jour-semaine'!A:A,0),MATCH(B9133,'contribution par jour-semaine'!$1:$1,0),4,1,"contribution par jour-semaine")),"")</f>
        <v/>
      </c>
      <c r="D9133" s="4" t="str">
        <f>VLOOKUP(A9133,predictions!A:B,2,FALSE)</f>
        <v>22/06/2020</v>
      </c>
      <c r="E9133" s="4">
        <f t="shared" si="35"/>
        <v>44004</v>
      </c>
    </row>
    <row r="9134" spans="3:5" ht="13" x14ac:dyDescent="0.15">
      <c r="C9134" s="1" t="str">
        <f ca="1">IFERROR(INDIRECT(ADDRESS(MATCH(A9134,'contribution par jour-semaine'!A:A,0),MATCH(B9134,'contribution par jour-semaine'!$1:$1,0),4,1,"contribution par jour-semaine")),"")</f>
        <v/>
      </c>
      <c r="D9134" s="4" t="str">
        <f>VLOOKUP(A9134,predictions!A:B,2,FALSE)</f>
        <v>22/06/2020</v>
      </c>
      <c r="E9134" s="4">
        <f t="shared" si="35"/>
        <v>44004</v>
      </c>
    </row>
    <row r="9135" spans="3:5" ht="13" x14ac:dyDescent="0.15">
      <c r="C9135" s="1" t="str">
        <f ca="1">IFERROR(INDIRECT(ADDRESS(MATCH(A9135,'contribution par jour-semaine'!A:A,0),MATCH(B9135,'contribution par jour-semaine'!$1:$1,0),4,1,"contribution par jour-semaine")),"")</f>
        <v/>
      </c>
      <c r="D9135" s="4" t="str">
        <f>VLOOKUP(A9135,predictions!A:B,2,FALSE)</f>
        <v>22/06/2020</v>
      </c>
      <c r="E9135" s="4">
        <f t="shared" si="35"/>
        <v>44004</v>
      </c>
    </row>
    <row r="9136" spans="3:5" ht="13" x14ac:dyDescent="0.15">
      <c r="C9136" s="1" t="str">
        <f ca="1">IFERROR(INDIRECT(ADDRESS(MATCH(A9136,'contribution par jour-semaine'!A:A,0),MATCH(B9136,'contribution par jour-semaine'!$1:$1,0),4,1,"contribution par jour-semaine")),"")</f>
        <v/>
      </c>
      <c r="D9136" s="4" t="str">
        <f>VLOOKUP(A9136,predictions!A:B,2,FALSE)</f>
        <v>22/06/2020</v>
      </c>
      <c r="E9136" s="4">
        <f t="shared" si="35"/>
        <v>44004</v>
      </c>
    </row>
    <row r="9137" spans="3:5" ht="13" x14ac:dyDescent="0.15">
      <c r="C9137" s="1" t="str">
        <f ca="1">IFERROR(INDIRECT(ADDRESS(MATCH(A9137,'contribution par jour-semaine'!A:A,0),MATCH(B9137,'contribution par jour-semaine'!$1:$1,0),4,1,"contribution par jour-semaine")),"")</f>
        <v/>
      </c>
      <c r="D9137" s="4" t="str">
        <f>VLOOKUP(A9137,predictions!A:B,2,FALSE)</f>
        <v>22/06/2020</v>
      </c>
      <c r="E9137" s="4">
        <f t="shared" si="35"/>
        <v>44004</v>
      </c>
    </row>
    <row r="9138" spans="3:5" ht="13" x14ac:dyDescent="0.15">
      <c r="C9138" s="1" t="str">
        <f ca="1">IFERROR(INDIRECT(ADDRESS(MATCH(A9138,'contribution par jour-semaine'!A:A,0),MATCH(B9138,'contribution par jour-semaine'!$1:$1,0),4,1,"contribution par jour-semaine")),"")</f>
        <v/>
      </c>
      <c r="D9138" s="4" t="str">
        <f>VLOOKUP(A9138,predictions!A:B,2,FALSE)</f>
        <v>22/06/2020</v>
      </c>
      <c r="E9138" s="4">
        <f t="shared" si="35"/>
        <v>44004</v>
      </c>
    </row>
    <row r="9139" spans="3:5" ht="13" x14ac:dyDescent="0.15">
      <c r="C9139" s="1" t="str">
        <f ca="1">IFERROR(INDIRECT(ADDRESS(MATCH(A9139,'contribution par jour-semaine'!A:A,0),MATCH(B9139,'contribution par jour-semaine'!$1:$1,0),4,1,"contribution par jour-semaine")),"")</f>
        <v/>
      </c>
      <c r="D9139" s="4" t="str">
        <f>VLOOKUP(A9139,predictions!A:B,2,FALSE)</f>
        <v>22/06/2020</v>
      </c>
      <c r="E9139" s="4">
        <f t="shared" si="35"/>
        <v>44004</v>
      </c>
    </row>
    <row r="9140" spans="3:5" ht="13" x14ac:dyDescent="0.15">
      <c r="C9140" s="1" t="str">
        <f ca="1">IFERROR(INDIRECT(ADDRESS(MATCH(A9140,'contribution par jour-semaine'!A:A,0),MATCH(B9140,'contribution par jour-semaine'!$1:$1,0),4,1,"contribution par jour-semaine")),"")</f>
        <v/>
      </c>
      <c r="D9140" s="4" t="str">
        <f>VLOOKUP(A9140,predictions!A:B,2,FALSE)</f>
        <v>22/06/2020</v>
      </c>
      <c r="E9140" s="4">
        <f t="shared" si="35"/>
        <v>44004</v>
      </c>
    </row>
    <row r="9141" spans="3:5" ht="13" x14ac:dyDescent="0.15">
      <c r="C9141" s="1" t="str">
        <f ca="1">IFERROR(INDIRECT(ADDRESS(MATCH(A9141,'contribution par jour-semaine'!A:A,0),MATCH(B9141,'contribution par jour-semaine'!$1:$1,0),4,1,"contribution par jour-semaine")),"")</f>
        <v/>
      </c>
      <c r="D9141" s="4" t="str">
        <f>VLOOKUP(A9141,predictions!A:B,2,FALSE)</f>
        <v>22/06/2020</v>
      </c>
      <c r="E9141" s="4">
        <f t="shared" si="35"/>
        <v>44004</v>
      </c>
    </row>
    <row r="9142" spans="3:5" ht="13" x14ac:dyDescent="0.15">
      <c r="C9142" s="1" t="str">
        <f ca="1">IFERROR(INDIRECT(ADDRESS(MATCH(A9142,'contribution par jour-semaine'!A:A,0),MATCH(B9142,'contribution par jour-semaine'!$1:$1,0),4,1,"contribution par jour-semaine")),"")</f>
        <v/>
      </c>
      <c r="D9142" s="4" t="str">
        <f>VLOOKUP(A9142,predictions!A:B,2,FALSE)</f>
        <v>22/06/2020</v>
      </c>
      <c r="E9142" s="4">
        <f t="shared" si="35"/>
        <v>44004</v>
      </c>
    </row>
    <row r="9143" spans="3:5" ht="13" x14ac:dyDescent="0.15">
      <c r="C9143" s="1" t="str">
        <f ca="1">IFERROR(INDIRECT(ADDRESS(MATCH(A9143,'contribution par jour-semaine'!A:A,0),MATCH(B9143,'contribution par jour-semaine'!$1:$1,0),4,1,"contribution par jour-semaine")),"")</f>
        <v/>
      </c>
      <c r="D9143" s="4" t="str">
        <f>VLOOKUP(A9143,predictions!A:B,2,FALSE)</f>
        <v>22/06/2020</v>
      </c>
      <c r="E9143" s="4">
        <f t="shared" si="35"/>
        <v>44004</v>
      </c>
    </row>
    <row r="9144" spans="3:5" ht="13" x14ac:dyDescent="0.15">
      <c r="C9144" s="1" t="str">
        <f ca="1">IFERROR(INDIRECT(ADDRESS(MATCH(A9144,'contribution par jour-semaine'!A:A,0),MATCH(B9144,'contribution par jour-semaine'!$1:$1,0),4,1,"contribution par jour-semaine")),"")</f>
        <v/>
      </c>
      <c r="D9144" s="4" t="str">
        <f>VLOOKUP(A9144,predictions!A:B,2,FALSE)</f>
        <v>22/06/2020</v>
      </c>
      <c r="E9144" s="4">
        <f t="shared" si="35"/>
        <v>44004</v>
      </c>
    </row>
    <row r="9145" spans="3:5" ht="13" x14ac:dyDescent="0.15">
      <c r="C9145" s="1" t="str">
        <f ca="1">IFERROR(INDIRECT(ADDRESS(MATCH(A9145,'contribution par jour-semaine'!A:A,0),MATCH(B9145,'contribution par jour-semaine'!$1:$1,0),4,1,"contribution par jour-semaine")),"")</f>
        <v/>
      </c>
      <c r="D9145" s="4" t="str">
        <f>VLOOKUP(A9145,predictions!A:B,2,FALSE)</f>
        <v>22/06/2020</v>
      </c>
      <c r="E9145" s="4">
        <f t="shared" si="35"/>
        <v>44004</v>
      </c>
    </row>
    <row r="9146" spans="3:5" ht="13" x14ac:dyDescent="0.15">
      <c r="C9146" s="1" t="str">
        <f ca="1">IFERROR(INDIRECT(ADDRESS(MATCH(A9146,'contribution par jour-semaine'!A:A,0),MATCH(B9146,'contribution par jour-semaine'!$1:$1,0),4,1,"contribution par jour-semaine")),"")</f>
        <v/>
      </c>
      <c r="D9146" s="4" t="str">
        <f>VLOOKUP(A9146,predictions!A:B,2,FALSE)</f>
        <v>22/06/2020</v>
      </c>
      <c r="E9146" s="4">
        <f t="shared" si="35"/>
        <v>44004</v>
      </c>
    </row>
    <row r="9147" spans="3:5" ht="13" x14ac:dyDescent="0.15">
      <c r="C9147" s="1" t="str">
        <f ca="1">IFERROR(INDIRECT(ADDRESS(MATCH(A9147,'contribution par jour-semaine'!A:A,0),MATCH(B9147,'contribution par jour-semaine'!$1:$1,0),4,1,"contribution par jour-semaine")),"")</f>
        <v/>
      </c>
      <c r="D9147" s="4" t="str">
        <f>VLOOKUP(A9147,predictions!A:B,2,FALSE)</f>
        <v>22/06/2020</v>
      </c>
      <c r="E9147" s="4">
        <f t="shared" si="35"/>
        <v>44004</v>
      </c>
    </row>
    <row r="9148" spans="3:5" ht="13" x14ac:dyDescent="0.15">
      <c r="C9148" s="1" t="str">
        <f ca="1">IFERROR(INDIRECT(ADDRESS(MATCH(A9148,'contribution par jour-semaine'!A:A,0),MATCH(B9148,'contribution par jour-semaine'!$1:$1,0),4,1,"contribution par jour-semaine")),"")</f>
        <v/>
      </c>
      <c r="D9148" s="4" t="str">
        <f>VLOOKUP(A9148,predictions!A:B,2,FALSE)</f>
        <v>22/06/2020</v>
      </c>
      <c r="E9148" s="4">
        <f t="shared" si="35"/>
        <v>44004</v>
      </c>
    </row>
    <row r="9149" spans="3:5" ht="13" x14ac:dyDescent="0.15">
      <c r="C9149" s="1" t="str">
        <f ca="1">IFERROR(INDIRECT(ADDRESS(MATCH(A9149,'contribution par jour-semaine'!A:A,0),MATCH(B9149,'contribution par jour-semaine'!$1:$1,0),4,1,"contribution par jour-semaine")),"")</f>
        <v/>
      </c>
      <c r="D9149" s="4" t="str">
        <f>VLOOKUP(A9149,predictions!A:B,2,FALSE)</f>
        <v>22/06/2020</v>
      </c>
      <c r="E9149" s="4">
        <f t="shared" si="35"/>
        <v>44004</v>
      </c>
    </row>
    <row r="9150" spans="3:5" ht="13" x14ac:dyDescent="0.15">
      <c r="C9150" s="1" t="str">
        <f ca="1">IFERROR(INDIRECT(ADDRESS(MATCH(A9150,'contribution par jour-semaine'!A:A,0),MATCH(B9150,'contribution par jour-semaine'!$1:$1,0),4,1,"contribution par jour-semaine")),"")</f>
        <v/>
      </c>
      <c r="D9150" s="4" t="str">
        <f>VLOOKUP(A9150,predictions!A:B,2,FALSE)</f>
        <v>22/06/2020</v>
      </c>
      <c r="E9150" s="4">
        <f t="shared" si="35"/>
        <v>44004</v>
      </c>
    </row>
    <row r="9151" spans="3:5" ht="13" x14ac:dyDescent="0.15">
      <c r="C9151" s="1" t="str">
        <f ca="1">IFERROR(INDIRECT(ADDRESS(MATCH(A9151,'contribution par jour-semaine'!A:A,0),MATCH(B9151,'contribution par jour-semaine'!$1:$1,0),4,1,"contribution par jour-semaine")),"")</f>
        <v/>
      </c>
      <c r="D9151" s="4" t="str">
        <f>VLOOKUP(A9151,predictions!A:B,2,FALSE)</f>
        <v>22/06/2020</v>
      </c>
      <c r="E9151" s="4">
        <f t="shared" si="35"/>
        <v>44004</v>
      </c>
    </row>
    <row r="9152" spans="3:5" ht="13" x14ac:dyDescent="0.15">
      <c r="C9152" s="1" t="str">
        <f ca="1">IFERROR(INDIRECT(ADDRESS(MATCH(A9152,'contribution par jour-semaine'!A:A,0),MATCH(B9152,'contribution par jour-semaine'!$1:$1,0),4,1,"contribution par jour-semaine")),"")</f>
        <v/>
      </c>
      <c r="D9152" s="4" t="str">
        <f>VLOOKUP(A9152,predictions!A:B,2,FALSE)</f>
        <v>22/06/2020</v>
      </c>
      <c r="E9152" s="4">
        <f t="shared" si="35"/>
        <v>44004</v>
      </c>
    </row>
    <row r="9153" spans="3:5" ht="13" x14ac:dyDescent="0.15">
      <c r="C9153" s="1" t="str">
        <f ca="1">IFERROR(INDIRECT(ADDRESS(MATCH(A9153,'contribution par jour-semaine'!A:A,0),MATCH(B9153,'contribution par jour-semaine'!$1:$1,0),4,1,"contribution par jour-semaine")),"")</f>
        <v/>
      </c>
      <c r="D9153" s="4" t="str">
        <f>VLOOKUP(A9153,predictions!A:B,2,FALSE)</f>
        <v>22/06/2020</v>
      </c>
      <c r="E9153" s="4">
        <f t="shared" si="35"/>
        <v>44004</v>
      </c>
    </row>
    <row r="9154" spans="3:5" ht="13" x14ac:dyDescent="0.15">
      <c r="C9154" s="1" t="str">
        <f ca="1">IFERROR(INDIRECT(ADDRESS(MATCH(A9154,'contribution par jour-semaine'!A:A,0),MATCH(B9154,'contribution par jour-semaine'!$1:$1,0),4,1,"contribution par jour-semaine")),"")</f>
        <v/>
      </c>
      <c r="D9154" s="4" t="str">
        <f>VLOOKUP(A9154,predictions!A:B,2,FALSE)</f>
        <v>22/06/2020</v>
      </c>
      <c r="E9154" s="4">
        <f t="shared" si="35"/>
        <v>44004</v>
      </c>
    </row>
    <row r="9155" spans="3:5" ht="13" x14ac:dyDescent="0.15">
      <c r="C9155" s="1" t="str">
        <f ca="1">IFERROR(INDIRECT(ADDRESS(MATCH(A9155,'contribution par jour-semaine'!A:A,0),MATCH(B9155,'contribution par jour-semaine'!$1:$1,0),4,1,"contribution par jour-semaine")),"")</f>
        <v/>
      </c>
      <c r="D9155" s="4" t="str">
        <f>VLOOKUP(A9155,predictions!A:B,2,FALSE)</f>
        <v>22/06/2020</v>
      </c>
      <c r="E9155" s="4">
        <f t="shared" si="35"/>
        <v>44004</v>
      </c>
    </row>
    <row r="9156" spans="3:5" ht="13" x14ac:dyDescent="0.15">
      <c r="C9156" s="1" t="str">
        <f ca="1">IFERROR(INDIRECT(ADDRESS(MATCH(A9156,'contribution par jour-semaine'!A:A,0),MATCH(B9156,'contribution par jour-semaine'!$1:$1,0),4,1,"contribution par jour-semaine")),"")</f>
        <v/>
      </c>
      <c r="D9156" s="4" t="str">
        <f>VLOOKUP(A9156,predictions!A:B,2,FALSE)</f>
        <v>22/06/2020</v>
      </c>
      <c r="E9156" s="4">
        <f t="shared" si="35"/>
        <v>44004</v>
      </c>
    </row>
    <row r="9157" spans="3:5" ht="13" x14ac:dyDescent="0.15">
      <c r="C9157" s="1" t="str">
        <f ca="1">IFERROR(INDIRECT(ADDRESS(MATCH(A9157,'contribution par jour-semaine'!A:A,0),MATCH(B9157,'contribution par jour-semaine'!$1:$1,0),4,1,"contribution par jour-semaine")),"")</f>
        <v/>
      </c>
      <c r="D9157" s="4" t="str">
        <f>VLOOKUP(A9157,predictions!A:B,2,FALSE)</f>
        <v>22/06/2020</v>
      </c>
      <c r="E9157" s="4">
        <f t="shared" si="35"/>
        <v>44004</v>
      </c>
    </row>
    <row r="9158" spans="3:5" ht="13" x14ac:dyDescent="0.15">
      <c r="C9158" s="1" t="str">
        <f ca="1">IFERROR(INDIRECT(ADDRESS(MATCH(A9158,'contribution par jour-semaine'!A:A,0),MATCH(B9158,'contribution par jour-semaine'!$1:$1,0),4,1,"contribution par jour-semaine")),"")</f>
        <v/>
      </c>
      <c r="D9158" s="4" t="str">
        <f>VLOOKUP(A9158,predictions!A:B,2,FALSE)</f>
        <v>22/06/2020</v>
      </c>
      <c r="E9158" s="4">
        <f t="shared" si="35"/>
        <v>44004</v>
      </c>
    </row>
    <row r="9159" spans="3:5" ht="13" x14ac:dyDescent="0.15">
      <c r="C9159" s="1" t="str">
        <f ca="1">IFERROR(INDIRECT(ADDRESS(MATCH(A9159,'contribution par jour-semaine'!A:A,0),MATCH(B9159,'contribution par jour-semaine'!$1:$1,0),4,1,"contribution par jour-semaine")),"")</f>
        <v/>
      </c>
      <c r="D9159" s="4" t="str">
        <f>VLOOKUP(A9159,predictions!A:B,2,FALSE)</f>
        <v>22/06/2020</v>
      </c>
      <c r="E9159" s="4">
        <f t="shared" si="35"/>
        <v>44004</v>
      </c>
    </row>
    <row r="9160" spans="3:5" ht="13" x14ac:dyDescent="0.15">
      <c r="C9160" s="1" t="str">
        <f ca="1">IFERROR(INDIRECT(ADDRESS(MATCH(A9160,'contribution par jour-semaine'!A:A,0),MATCH(B9160,'contribution par jour-semaine'!$1:$1,0),4,1,"contribution par jour-semaine")),"")</f>
        <v/>
      </c>
      <c r="D9160" s="4" t="str">
        <f>VLOOKUP(A9160,predictions!A:B,2,FALSE)</f>
        <v>22/06/2020</v>
      </c>
      <c r="E9160" s="4">
        <f t="shared" si="35"/>
        <v>44004</v>
      </c>
    </row>
    <row r="9161" spans="3:5" ht="13" x14ac:dyDescent="0.15">
      <c r="C9161" s="1" t="str">
        <f ca="1">IFERROR(INDIRECT(ADDRESS(MATCH(A9161,'contribution par jour-semaine'!A:A,0),MATCH(B9161,'contribution par jour-semaine'!$1:$1,0),4,1,"contribution par jour-semaine")),"")</f>
        <v/>
      </c>
      <c r="D9161" s="4" t="str">
        <f>VLOOKUP(A9161,predictions!A:B,2,FALSE)</f>
        <v>22/06/2020</v>
      </c>
      <c r="E9161" s="4">
        <f t="shared" si="35"/>
        <v>44004</v>
      </c>
    </row>
    <row r="9162" spans="3:5" ht="13" x14ac:dyDescent="0.15">
      <c r="C9162" s="1" t="str">
        <f ca="1">IFERROR(INDIRECT(ADDRESS(MATCH(A9162,'contribution par jour-semaine'!A:A,0),MATCH(B9162,'contribution par jour-semaine'!$1:$1,0),4,1,"contribution par jour-semaine")),"")</f>
        <v/>
      </c>
      <c r="D9162" s="4" t="str">
        <f>VLOOKUP(A9162,predictions!A:B,2,FALSE)</f>
        <v>22/06/2020</v>
      </c>
      <c r="E9162" s="4">
        <f t="shared" si="35"/>
        <v>44004</v>
      </c>
    </row>
    <row r="9163" spans="3:5" ht="13" x14ac:dyDescent="0.15">
      <c r="C9163" s="1" t="str">
        <f ca="1">IFERROR(INDIRECT(ADDRESS(MATCH(A9163,'contribution par jour-semaine'!A:A,0),MATCH(B9163,'contribution par jour-semaine'!$1:$1,0),4,1,"contribution par jour-semaine")),"")</f>
        <v/>
      </c>
      <c r="D9163" s="4" t="str">
        <f>VLOOKUP(A9163,predictions!A:B,2,FALSE)</f>
        <v>22/06/2020</v>
      </c>
      <c r="E9163" s="4">
        <f t="shared" si="35"/>
        <v>44004</v>
      </c>
    </row>
    <row r="9164" spans="3:5" ht="13" x14ac:dyDescent="0.15">
      <c r="C9164" s="1" t="str">
        <f ca="1">IFERROR(INDIRECT(ADDRESS(MATCH(A9164,'contribution par jour-semaine'!A:A,0),MATCH(B9164,'contribution par jour-semaine'!$1:$1,0),4,1,"contribution par jour-semaine")),"")</f>
        <v/>
      </c>
      <c r="D9164" s="4" t="str">
        <f>VLOOKUP(A9164,predictions!A:B,2,FALSE)</f>
        <v>22/06/2020</v>
      </c>
      <c r="E9164" s="4">
        <f t="shared" si="35"/>
        <v>44004</v>
      </c>
    </row>
    <row r="9165" spans="3:5" ht="13" x14ac:dyDescent="0.15">
      <c r="C9165" s="1" t="str">
        <f ca="1">IFERROR(INDIRECT(ADDRESS(MATCH(A9165,'contribution par jour-semaine'!A:A,0),MATCH(B9165,'contribution par jour-semaine'!$1:$1,0),4,1,"contribution par jour-semaine")),"")</f>
        <v/>
      </c>
      <c r="D9165" s="4" t="str">
        <f>VLOOKUP(A9165,predictions!A:B,2,FALSE)</f>
        <v>22/06/2020</v>
      </c>
      <c r="E9165" s="4">
        <f t="shared" si="35"/>
        <v>44004</v>
      </c>
    </row>
    <row r="9166" spans="3:5" ht="13" x14ac:dyDescent="0.15">
      <c r="C9166" s="1" t="str">
        <f ca="1">IFERROR(INDIRECT(ADDRESS(MATCH(A9166,'contribution par jour-semaine'!A:A,0),MATCH(B9166,'contribution par jour-semaine'!$1:$1,0),4,1,"contribution par jour-semaine")),"")</f>
        <v/>
      </c>
      <c r="D9166" s="4" t="str">
        <f>VLOOKUP(A9166,predictions!A:B,2,FALSE)</f>
        <v>22/06/2020</v>
      </c>
      <c r="E9166" s="4">
        <f t="shared" si="35"/>
        <v>44004</v>
      </c>
    </row>
    <row r="9167" spans="3:5" ht="13" x14ac:dyDescent="0.15">
      <c r="C9167" s="1" t="str">
        <f ca="1">IFERROR(INDIRECT(ADDRESS(MATCH(A9167,'contribution par jour-semaine'!A:A,0),MATCH(B9167,'contribution par jour-semaine'!$1:$1,0),4,1,"contribution par jour-semaine")),"")</f>
        <v/>
      </c>
      <c r="D9167" s="4" t="str">
        <f>VLOOKUP(A9167,predictions!A:B,2,FALSE)</f>
        <v>22/06/2020</v>
      </c>
      <c r="E9167" s="4">
        <f t="shared" si="35"/>
        <v>44004</v>
      </c>
    </row>
    <row r="9168" spans="3:5" ht="13" x14ac:dyDescent="0.15">
      <c r="C9168" s="1" t="str">
        <f ca="1">IFERROR(INDIRECT(ADDRESS(MATCH(A9168,'contribution par jour-semaine'!A:A,0),MATCH(B9168,'contribution par jour-semaine'!$1:$1,0),4,1,"contribution par jour-semaine")),"")</f>
        <v/>
      </c>
      <c r="D9168" s="4" t="str">
        <f>VLOOKUP(A9168,predictions!A:B,2,FALSE)</f>
        <v>22/06/2020</v>
      </c>
      <c r="E9168" s="4">
        <f t="shared" si="35"/>
        <v>44004</v>
      </c>
    </row>
    <row r="9169" spans="3:5" ht="13" x14ac:dyDescent="0.15">
      <c r="C9169" s="1" t="str">
        <f ca="1">IFERROR(INDIRECT(ADDRESS(MATCH(A9169,'contribution par jour-semaine'!A:A,0),MATCH(B9169,'contribution par jour-semaine'!$1:$1,0),4,1,"contribution par jour-semaine")),"")</f>
        <v/>
      </c>
      <c r="D9169" s="4" t="str">
        <f>VLOOKUP(A9169,predictions!A:B,2,FALSE)</f>
        <v>22/06/2020</v>
      </c>
      <c r="E9169" s="4">
        <f t="shared" si="35"/>
        <v>44004</v>
      </c>
    </row>
    <row r="9170" spans="3:5" ht="13" x14ac:dyDescent="0.15">
      <c r="C9170" s="1" t="str">
        <f ca="1">IFERROR(INDIRECT(ADDRESS(MATCH(A9170,'contribution par jour-semaine'!A:A,0),MATCH(B9170,'contribution par jour-semaine'!$1:$1,0),4,1,"contribution par jour-semaine")),"")</f>
        <v/>
      </c>
      <c r="D9170" s="4" t="str">
        <f>VLOOKUP(A9170,predictions!A:B,2,FALSE)</f>
        <v>22/06/2020</v>
      </c>
      <c r="E9170" s="4">
        <f t="shared" si="35"/>
        <v>44004</v>
      </c>
    </row>
    <row r="9171" spans="3:5" ht="13" x14ac:dyDescent="0.15">
      <c r="C9171" s="1" t="str">
        <f ca="1">IFERROR(INDIRECT(ADDRESS(MATCH(A9171,'contribution par jour-semaine'!A:A,0),MATCH(B9171,'contribution par jour-semaine'!$1:$1,0),4,1,"contribution par jour-semaine")),"")</f>
        <v/>
      </c>
      <c r="D9171" s="4" t="str">
        <f>VLOOKUP(A9171,predictions!A:B,2,FALSE)</f>
        <v>22/06/2020</v>
      </c>
      <c r="E9171" s="4">
        <f t="shared" si="35"/>
        <v>44004</v>
      </c>
    </row>
    <row r="9172" spans="3:5" ht="13" x14ac:dyDescent="0.15">
      <c r="C9172" s="1" t="str">
        <f ca="1">IFERROR(INDIRECT(ADDRESS(MATCH(A9172,'contribution par jour-semaine'!A:A,0),MATCH(B9172,'contribution par jour-semaine'!$1:$1,0),4,1,"contribution par jour-semaine")),"")</f>
        <v/>
      </c>
      <c r="D9172" s="4" t="str">
        <f>VLOOKUP(A9172,predictions!A:B,2,FALSE)</f>
        <v>22/06/2020</v>
      </c>
      <c r="E9172" s="4">
        <f t="shared" si="35"/>
        <v>44004</v>
      </c>
    </row>
    <row r="9173" spans="3:5" ht="13" x14ac:dyDescent="0.15">
      <c r="C9173" s="1" t="str">
        <f ca="1">IFERROR(INDIRECT(ADDRESS(MATCH(A9173,'contribution par jour-semaine'!A:A,0),MATCH(B9173,'contribution par jour-semaine'!$1:$1,0),4,1,"contribution par jour-semaine")),"")</f>
        <v/>
      </c>
      <c r="D9173" s="4" t="str">
        <f>VLOOKUP(A9173,predictions!A:B,2,FALSE)</f>
        <v>22/06/2020</v>
      </c>
      <c r="E9173" s="4">
        <f t="shared" si="35"/>
        <v>44004</v>
      </c>
    </row>
    <row r="9174" spans="3:5" ht="13" x14ac:dyDescent="0.15">
      <c r="C9174" s="1" t="str">
        <f ca="1">IFERROR(INDIRECT(ADDRESS(MATCH(A9174,'contribution par jour-semaine'!A:A,0),MATCH(B9174,'contribution par jour-semaine'!$1:$1,0),4,1,"contribution par jour-semaine")),"")</f>
        <v/>
      </c>
      <c r="D9174" s="4" t="str">
        <f>VLOOKUP(A9174,predictions!A:B,2,FALSE)</f>
        <v>22/06/2020</v>
      </c>
      <c r="E9174" s="4">
        <f t="shared" si="35"/>
        <v>44004</v>
      </c>
    </row>
    <row r="9175" spans="3:5" ht="13" x14ac:dyDescent="0.15">
      <c r="C9175" s="1" t="str">
        <f ca="1">IFERROR(INDIRECT(ADDRESS(MATCH(A9175,'contribution par jour-semaine'!A:A,0),MATCH(B9175,'contribution par jour-semaine'!$1:$1,0),4,1,"contribution par jour-semaine")),"")</f>
        <v/>
      </c>
      <c r="D9175" s="4" t="str">
        <f>VLOOKUP(A9175,predictions!A:B,2,FALSE)</f>
        <v>22/06/2020</v>
      </c>
      <c r="E9175" s="4">
        <f t="shared" si="35"/>
        <v>44004</v>
      </c>
    </row>
    <row r="9176" spans="3:5" ht="13" x14ac:dyDescent="0.15">
      <c r="C9176" s="1" t="str">
        <f ca="1">IFERROR(INDIRECT(ADDRESS(MATCH(A9176,'contribution par jour-semaine'!A:A,0),MATCH(B9176,'contribution par jour-semaine'!$1:$1,0),4,1,"contribution par jour-semaine")),"")</f>
        <v/>
      </c>
      <c r="D9176" s="4" t="str">
        <f>VLOOKUP(A9176,predictions!A:B,2,FALSE)</f>
        <v>22/06/2020</v>
      </c>
      <c r="E9176" s="4">
        <f t="shared" si="35"/>
        <v>44004</v>
      </c>
    </row>
    <row r="9177" spans="3:5" ht="13" x14ac:dyDescent="0.15">
      <c r="C9177" s="1" t="str">
        <f ca="1">IFERROR(INDIRECT(ADDRESS(MATCH(A9177,'contribution par jour-semaine'!A:A,0),MATCH(B9177,'contribution par jour-semaine'!$1:$1,0),4,1,"contribution par jour-semaine")),"")</f>
        <v/>
      </c>
      <c r="D9177" s="4" t="str">
        <f>VLOOKUP(A9177,predictions!A:B,2,FALSE)</f>
        <v>22/06/2020</v>
      </c>
      <c r="E9177" s="4">
        <f t="shared" si="35"/>
        <v>44004</v>
      </c>
    </row>
    <row r="9178" spans="3:5" ht="13" x14ac:dyDescent="0.15">
      <c r="C9178" s="1" t="str">
        <f ca="1">IFERROR(INDIRECT(ADDRESS(MATCH(A9178,'contribution par jour-semaine'!A:A,0),MATCH(B9178,'contribution par jour-semaine'!$1:$1,0),4,1,"contribution par jour-semaine")),"")</f>
        <v/>
      </c>
      <c r="D9178" s="4" t="str">
        <f>VLOOKUP(A9178,predictions!A:B,2,FALSE)</f>
        <v>22/06/2020</v>
      </c>
      <c r="E9178" s="4">
        <f t="shared" si="35"/>
        <v>44004</v>
      </c>
    </row>
    <row r="9179" spans="3:5" ht="13" x14ac:dyDescent="0.15">
      <c r="C9179" s="1" t="str">
        <f ca="1">IFERROR(INDIRECT(ADDRESS(MATCH(A9179,'contribution par jour-semaine'!A:A,0),MATCH(B9179,'contribution par jour-semaine'!$1:$1,0),4,1,"contribution par jour-semaine")),"")</f>
        <v/>
      </c>
      <c r="D9179" s="4" t="str">
        <f>VLOOKUP(A9179,predictions!A:B,2,FALSE)</f>
        <v>22/06/2020</v>
      </c>
      <c r="E9179" s="4">
        <f t="shared" si="35"/>
        <v>44004</v>
      </c>
    </row>
    <row r="9180" spans="3:5" ht="13" x14ac:dyDescent="0.15">
      <c r="C9180" s="1" t="str">
        <f ca="1">IFERROR(INDIRECT(ADDRESS(MATCH(A9180,'contribution par jour-semaine'!A:A,0),MATCH(B9180,'contribution par jour-semaine'!$1:$1,0),4,1,"contribution par jour-semaine")),"")</f>
        <v/>
      </c>
      <c r="D9180" s="4" t="str">
        <f>VLOOKUP(A9180,predictions!A:B,2,FALSE)</f>
        <v>22/06/2020</v>
      </c>
      <c r="E9180" s="4">
        <f t="shared" si="35"/>
        <v>44004</v>
      </c>
    </row>
    <row r="9181" spans="3:5" ht="13" x14ac:dyDescent="0.15">
      <c r="C9181" s="1" t="str">
        <f ca="1">IFERROR(INDIRECT(ADDRESS(MATCH(A9181,'contribution par jour-semaine'!A:A,0),MATCH(B9181,'contribution par jour-semaine'!$1:$1,0),4,1,"contribution par jour-semaine")),"")</f>
        <v/>
      </c>
      <c r="D9181" s="4" t="str">
        <f>VLOOKUP(A9181,predictions!A:B,2,FALSE)</f>
        <v>22/06/2020</v>
      </c>
      <c r="E9181" s="4">
        <f t="shared" si="35"/>
        <v>44004</v>
      </c>
    </row>
    <row r="9182" spans="3:5" ht="13" x14ac:dyDescent="0.15">
      <c r="C9182" s="1" t="str">
        <f ca="1">IFERROR(INDIRECT(ADDRESS(MATCH(A9182,'contribution par jour-semaine'!A:A,0),MATCH(B9182,'contribution par jour-semaine'!$1:$1,0),4,1,"contribution par jour-semaine")),"")</f>
        <v/>
      </c>
      <c r="D9182" s="4" t="str">
        <f>VLOOKUP(A9182,predictions!A:B,2,FALSE)</f>
        <v>22/06/2020</v>
      </c>
      <c r="E9182" s="4">
        <f t="shared" ref="E9182:E9436" si="36">DATE(RIGHT(D9182,4),MID(D9182,4,2),LEFT(D9182,2))</f>
        <v>44004</v>
      </c>
    </row>
    <row r="9183" spans="3:5" ht="13" x14ac:dyDescent="0.15">
      <c r="C9183" s="1" t="str">
        <f ca="1">IFERROR(INDIRECT(ADDRESS(MATCH(A9183,'contribution par jour-semaine'!A:A,0),MATCH(B9183,'contribution par jour-semaine'!$1:$1,0),4,1,"contribution par jour-semaine")),"")</f>
        <v/>
      </c>
      <c r="D9183" s="4" t="str">
        <f>VLOOKUP(A9183,predictions!A:B,2,FALSE)</f>
        <v>22/06/2020</v>
      </c>
      <c r="E9183" s="4">
        <f t="shared" si="36"/>
        <v>44004</v>
      </c>
    </row>
    <row r="9184" spans="3:5" ht="13" x14ac:dyDescent="0.15">
      <c r="C9184" s="1" t="str">
        <f ca="1">IFERROR(INDIRECT(ADDRESS(MATCH(A9184,'contribution par jour-semaine'!A:A,0),MATCH(B9184,'contribution par jour-semaine'!$1:$1,0),4,1,"contribution par jour-semaine")),"")</f>
        <v/>
      </c>
      <c r="D9184" s="4" t="str">
        <f>VLOOKUP(A9184,predictions!A:B,2,FALSE)</f>
        <v>22/06/2020</v>
      </c>
      <c r="E9184" s="4">
        <f t="shared" si="36"/>
        <v>44004</v>
      </c>
    </row>
    <row r="9185" spans="3:5" ht="13" x14ac:dyDescent="0.15">
      <c r="C9185" s="1" t="str">
        <f ca="1">IFERROR(INDIRECT(ADDRESS(MATCH(A9185,'contribution par jour-semaine'!A:A,0),MATCH(B9185,'contribution par jour-semaine'!$1:$1,0),4,1,"contribution par jour-semaine")),"")</f>
        <v/>
      </c>
      <c r="D9185" s="4" t="str">
        <f>VLOOKUP(A9185,predictions!A:B,2,FALSE)</f>
        <v>22/06/2020</v>
      </c>
      <c r="E9185" s="4">
        <f t="shared" si="36"/>
        <v>44004</v>
      </c>
    </row>
    <row r="9186" spans="3:5" ht="13" x14ac:dyDescent="0.15">
      <c r="C9186" s="1" t="str">
        <f ca="1">IFERROR(INDIRECT(ADDRESS(MATCH(A9186,'contribution par jour-semaine'!A:A,0),MATCH(B9186,'contribution par jour-semaine'!$1:$1,0),4,1,"contribution par jour-semaine")),"")</f>
        <v/>
      </c>
      <c r="D9186" s="4" t="str">
        <f>VLOOKUP(A9186,predictions!A:B,2,FALSE)</f>
        <v>22/06/2020</v>
      </c>
      <c r="E9186" s="4">
        <f t="shared" si="36"/>
        <v>44004</v>
      </c>
    </row>
    <row r="9187" spans="3:5" ht="13" x14ac:dyDescent="0.15">
      <c r="C9187" s="1" t="str">
        <f ca="1">IFERROR(INDIRECT(ADDRESS(MATCH(A9187,'contribution par jour-semaine'!A:A,0),MATCH(B9187,'contribution par jour-semaine'!$1:$1,0),4,1,"contribution par jour-semaine")),"")</f>
        <v/>
      </c>
      <c r="D9187" s="4" t="str">
        <f>VLOOKUP(A9187,predictions!A:B,2,FALSE)</f>
        <v>22/06/2020</v>
      </c>
      <c r="E9187" s="4">
        <f t="shared" si="36"/>
        <v>44004</v>
      </c>
    </row>
    <row r="9188" spans="3:5" ht="13" x14ac:dyDescent="0.15">
      <c r="C9188" s="1" t="str">
        <f ca="1">IFERROR(INDIRECT(ADDRESS(MATCH(A9188,'contribution par jour-semaine'!A:A,0),MATCH(B9188,'contribution par jour-semaine'!$1:$1,0),4,1,"contribution par jour-semaine")),"")</f>
        <v/>
      </c>
      <c r="D9188" s="4" t="str">
        <f>VLOOKUP(A9188,predictions!A:B,2,FALSE)</f>
        <v>22/06/2020</v>
      </c>
      <c r="E9188" s="4">
        <f t="shared" si="36"/>
        <v>44004</v>
      </c>
    </row>
    <row r="9189" spans="3:5" ht="13" x14ac:dyDescent="0.15">
      <c r="C9189" s="1" t="str">
        <f ca="1">IFERROR(INDIRECT(ADDRESS(MATCH(A9189,'contribution par jour-semaine'!A:A,0),MATCH(B9189,'contribution par jour-semaine'!$1:$1,0),4,1,"contribution par jour-semaine")),"")</f>
        <v/>
      </c>
      <c r="D9189" s="4" t="str">
        <f>VLOOKUP(A9189,predictions!A:B,2,FALSE)</f>
        <v>22/06/2020</v>
      </c>
      <c r="E9189" s="4">
        <f t="shared" si="36"/>
        <v>44004</v>
      </c>
    </row>
    <row r="9190" spans="3:5" ht="13" x14ac:dyDescent="0.15">
      <c r="C9190" s="1" t="str">
        <f ca="1">IFERROR(INDIRECT(ADDRESS(MATCH(A9190,'contribution par jour-semaine'!A:A,0),MATCH(B9190,'contribution par jour-semaine'!$1:$1,0),4,1,"contribution par jour-semaine")),"")</f>
        <v/>
      </c>
      <c r="D9190" s="4" t="str">
        <f>VLOOKUP(A9190,predictions!A:B,2,FALSE)</f>
        <v>22/06/2020</v>
      </c>
      <c r="E9190" s="4">
        <f t="shared" si="36"/>
        <v>44004</v>
      </c>
    </row>
    <row r="9191" spans="3:5" ht="13" x14ac:dyDescent="0.15">
      <c r="C9191" s="1" t="str">
        <f ca="1">IFERROR(INDIRECT(ADDRESS(MATCH(A9191,'contribution par jour-semaine'!A:A,0),MATCH(B9191,'contribution par jour-semaine'!$1:$1,0),4,1,"contribution par jour-semaine")),"")</f>
        <v/>
      </c>
      <c r="D9191" s="4" t="str">
        <f>VLOOKUP(A9191,predictions!A:B,2,FALSE)</f>
        <v>22/06/2020</v>
      </c>
      <c r="E9191" s="4">
        <f t="shared" si="36"/>
        <v>44004</v>
      </c>
    </row>
    <row r="9192" spans="3:5" ht="13" x14ac:dyDescent="0.15">
      <c r="C9192" s="1" t="str">
        <f ca="1">IFERROR(INDIRECT(ADDRESS(MATCH(A9192,'contribution par jour-semaine'!A:A,0),MATCH(B9192,'contribution par jour-semaine'!$1:$1,0),4,1,"contribution par jour-semaine")),"")</f>
        <v/>
      </c>
      <c r="D9192" s="4" t="str">
        <f>VLOOKUP(A9192,predictions!A:B,2,FALSE)</f>
        <v>22/06/2020</v>
      </c>
      <c r="E9192" s="4">
        <f t="shared" si="36"/>
        <v>44004</v>
      </c>
    </row>
    <row r="9193" spans="3:5" ht="13" x14ac:dyDescent="0.15">
      <c r="C9193" s="1" t="str">
        <f ca="1">IFERROR(INDIRECT(ADDRESS(MATCH(A9193,'contribution par jour-semaine'!A:A,0),MATCH(B9193,'contribution par jour-semaine'!$1:$1,0),4,1,"contribution par jour-semaine")),"")</f>
        <v/>
      </c>
      <c r="D9193" s="4" t="str">
        <f>VLOOKUP(A9193,predictions!A:B,2,FALSE)</f>
        <v>22/06/2020</v>
      </c>
      <c r="E9193" s="4">
        <f t="shared" si="36"/>
        <v>44004</v>
      </c>
    </row>
    <row r="9194" spans="3:5" ht="13" x14ac:dyDescent="0.15">
      <c r="C9194" s="1" t="str">
        <f ca="1">IFERROR(INDIRECT(ADDRESS(MATCH(A9194,'contribution par jour-semaine'!A:A,0),MATCH(B9194,'contribution par jour-semaine'!$1:$1,0),4,1,"contribution par jour-semaine")),"")</f>
        <v/>
      </c>
      <c r="D9194" s="4" t="str">
        <f>VLOOKUP(A9194,predictions!A:B,2,FALSE)</f>
        <v>22/06/2020</v>
      </c>
      <c r="E9194" s="4">
        <f t="shared" si="36"/>
        <v>44004</v>
      </c>
    </row>
    <row r="9195" spans="3:5" ht="13" x14ac:dyDescent="0.15">
      <c r="C9195" s="1" t="str">
        <f ca="1">IFERROR(INDIRECT(ADDRESS(MATCH(A9195,'contribution par jour-semaine'!A:A,0),MATCH(B9195,'contribution par jour-semaine'!$1:$1,0),4,1,"contribution par jour-semaine")),"")</f>
        <v/>
      </c>
      <c r="D9195" s="4" t="str">
        <f>VLOOKUP(A9195,predictions!A:B,2,FALSE)</f>
        <v>22/06/2020</v>
      </c>
      <c r="E9195" s="4">
        <f t="shared" si="36"/>
        <v>44004</v>
      </c>
    </row>
    <row r="9196" spans="3:5" ht="13" x14ac:dyDescent="0.15">
      <c r="C9196" s="1" t="str">
        <f ca="1">IFERROR(INDIRECT(ADDRESS(MATCH(A9196,'contribution par jour-semaine'!A:A,0),MATCH(B9196,'contribution par jour-semaine'!$1:$1,0),4,1,"contribution par jour-semaine")),"")</f>
        <v/>
      </c>
      <c r="D9196" s="4" t="str">
        <f>VLOOKUP(A9196,predictions!A:B,2,FALSE)</f>
        <v>22/06/2020</v>
      </c>
      <c r="E9196" s="4">
        <f t="shared" si="36"/>
        <v>44004</v>
      </c>
    </row>
    <row r="9197" spans="3:5" ht="13" x14ac:dyDescent="0.15">
      <c r="C9197" s="1" t="str">
        <f ca="1">IFERROR(INDIRECT(ADDRESS(MATCH(A9197,'contribution par jour-semaine'!A:A,0),MATCH(B9197,'contribution par jour-semaine'!$1:$1,0),4,1,"contribution par jour-semaine")),"")</f>
        <v/>
      </c>
      <c r="D9197" s="4" t="str">
        <f>VLOOKUP(A9197,predictions!A:B,2,FALSE)</f>
        <v>22/06/2020</v>
      </c>
      <c r="E9197" s="4">
        <f t="shared" si="36"/>
        <v>44004</v>
      </c>
    </row>
    <row r="9198" spans="3:5" ht="13" x14ac:dyDescent="0.15">
      <c r="C9198" s="1" t="str">
        <f ca="1">IFERROR(INDIRECT(ADDRESS(MATCH(A9198,'contribution par jour-semaine'!A:A,0),MATCH(B9198,'contribution par jour-semaine'!$1:$1,0),4,1,"contribution par jour-semaine")),"")</f>
        <v/>
      </c>
      <c r="D9198" s="4" t="str">
        <f>VLOOKUP(A9198,predictions!A:B,2,FALSE)</f>
        <v>22/06/2020</v>
      </c>
      <c r="E9198" s="4">
        <f t="shared" si="36"/>
        <v>44004</v>
      </c>
    </row>
    <row r="9199" spans="3:5" ht="13" x14ac:dyDescent="0.15">
      <c r="C9199" s="1" t="str">
        <f ca="1">IFERROR(INDIRECT(ADDRESS(MATCH(A9199,'contribution par jour-semaine'!A:A,0),MATCH(B9199,'contribution par jour-semaine'!$1:$1,0),4,1,"contribution par jour-semaine")),"")</f>
        <v/>
      </c>
      <c r="D9199" s="4" t="str">
        <f>VLOOKUP(A9199,predictions!A:B,2,FALSE)</f>
        <v>22/06/2020</v>
      </c>
      <c r="E9199" s="4">
        <f t="shared" si="36"/>
        <v>44004</v>
      </c>
    </row>
    <row r="9200" spans="3:5" ht="13" x14ac:dyDescent="0.15">
      <c r="C9200" s="1" t="str">
        <f ca="1">IFERROR(INDIRECT(ADDRESS(MATCH(A9200,'contribution par jour-semaine'!A:A,0),MATCH(B9200,'contribution par jour-semaine'!$1:$1,0),4,1,"contribution par jour-semaine")),"")</f>
        <v/>
      </c>
      <c r="D9200" s="4" t="str">
        <f>VLOOKUP(A9200,predictions!A:B,2,FALSE)</f>
        <v>22/06/2020</v>
      </c>
      <c r="E9200" s="4">
        <f t="shared" si="36"/>
        <v>44004</v>
      </c>
    </row>
    <row r="9201" spans="3:5" ht="13" x14ac:dyDescent="0.15">
      <c r="C9201" s="1" t="str">
        <f ca="1">IFERROR(INDIRECT(ADDRESS(MATCH(A9201,'contribution par jour-semaine'!A:A,0),MATCH(B9201,'contribution par jour-semaine'!$1:$1,0),4,1,"contribution par jour-semaine")),"")</f>
        <v/>
      </c>
      <c r="D9201" s="4" t="str">
        <f>VLOOKUP(A9201,predictions!A:B,2,FALSE)</f>
        <v>22/06/2020</v>
      </c>
      <c r="E9201" s="4">
        <f t="shared" si="36"/>
        <v>44004</v>
      </c>
    </row>
    <row r="9202" spans="3:5" ht="13" x14ac:dyDescent="0.15">
      <c r="C9202" s="1" t="str">
        <f ca="1">IFERROR(INDIRECT(ADDRESS(MATCH(A9202,'contribution par jour-semaine'!A:A,0),MATCH(B9202,'contribution par jour-semaine'!$1:$1,0),4,1,"contribution par jour-semaine")),"")</f>
        <v/>
      </c>
      <c r="D9202" s="4" t="str">
        <f>VLOOKUP(A9202,predictions!A:B,2,FALSE)</f>
        <v>22/06/2020</v>
      </c>
      <c r="E9202" s="4">
        <f t="shared" si="36"/>
        <v>44004</v>
      </c>
    </row>
    <row r="9203" spans="3:5" ht="13" x14ac:dyDescent="0.15">
      <c r="C9203" s="1" t="str">
        <f ca="1">IFERROR(INDIRECT(ADDRESS(MATCH(A9203,'contribution par jour-semaine'!A:A,0),MATCH(B9203,'contribution par jour-semaine'!$1:$1,0),4,1,"contribution par jour-semaine")),"")</f>
        <v/>
      </c>
      <c r="D9203" s="4" t="str">
        <f>VLOOKUP(A9203,predictions!A:B,2,FALSE)</f>
        <v>22/06/2020</v>
      </c>
      <c r="E9203" s="4">
        <f t="shared" si="36"/>
        <v>44004</v>
      </c>
    </row>
    <row r="9204" spans="3:5" ht="13" x14ac:dyDescent="0.15">
      <c r="C9204" s="1" t="str">
        <f ca="1">IFERROR(INDIRECT(ADDRESS(MATCH(A9204,'contribution par jour-semaine'!A:A,0),MATCH(B9204,'contribution par jour-semaine'!$1:$1,0),4,1,"contribution par jour-semaine")),"")</f>
        <v/>
      </c>
      <c r="D9204" s="4" t="str">
        <f>VLOOKUP(A9204,predictions!A:B,2,FALSE)</f>
        <v>22/06/2020</v>
      </c>
      <c r="E9204" s="4">
        <f t="shared" si="36"/>
        <v>44004</v>
      </c>
    </row>
    <row r="9205" spans="3:5" ht="13" x14ac:dyDescent="0.15">
      <c r="C9205" s="1" t="str">
        <f ca="1">IFERROR(INDIRECT(ADDRESS(MATCH(A9205,'contribution par jour-semaine'!A:A,0),MATCH(B9205,'contribution par jour-semaine'!$1:$1,0),4,1,"contribution par jour-semaine")),"")</f>
        <v/>
      </c>
      <c r="D9205" s="4" t="str">
        <f>VLOOKUP(A9205,predictions!A:B,2,FALSE)</f>
        <v>22/06/2020</v>
      </c>
      <c r="E9205" s="4">
        <f t="shared" si="36"/>
        <v>44004</v>
      </c>
    </row>
    <row r="9206" spans="3:5" ht="13" x14ac:dyDescent="0.15">
      <c r="C9206" s="1" t="str">
        <f ca="1">IFERROR(INDIRECT(ADDRESS(MATCH(A9206,'contribution par jour-semaine'!A:A,0),MATCH(B9206,'contribution par jour-semaine'!$1:$1,0),4,1,"contribution par jour-semaine")),"")</f>
        <v/>
      </c>
      <c r="D9206" s="4" t="str">
        <f>VLOOKUP(A9206,predictions!A:B,2,FALSE)</f>
        <v>22/06/2020</v>
      </c>
      <c r="E9206" s="4">
        <f t="shared" si="36"/>
        <v>44004</v>
      </c>
    </row>
    <row r="9207" spans="3:5" ht="13" x14ac:dyDescent="0.15">
      <c r="C9207" s="1" t="str">
        <f ca="1">IFERROR(INDIRECT(ADDRESS(MATCH(A9207,'contribution par jour-semaine'!A:A,0),MATCH(B9207,'contribution par jour-semaine'!$1:$1,0),4,1,"contribution par jour-semaine")),"")</f>
        <v/>
      </c>
      <c r="D9207" s="4" t="str">
        <f>VLOOKUP(A9207,predictions!A:B,2,FALSE)</f>
        <v>22/06/2020</v>
      </c>
      <c r="E9207" s="4">
        <f t="shared" si="36"/>
        <v>44004</v>
      </c>
    </row>
    <row r="9208" spans="3:5" ht="13" x14ac:dyDescent="0.15">
      <c r="C9208" s="1" t="str">
        <f ca="1">IFERROR(INDIRECT(ADDRESS(MATCH(A9208,'contribution par jour-semaine'!A:A,0),MATCH(B9208,'contribution par jour-semaine'!$1:$1,0),4,1,"contribution par jour-semaine")),"")</f>
        <v/>
      </c>
      <c r="D9208" s="4" t="str">
        <f>VLOOKUP(A9208,predictions!A:B,2,FALSE)</f>
        <v>22/06/2020</v>
      </c>
      <c r="E9208" s="4">
        <f t="shared" si="36"/>
        <v>44004</v>
      </c>
    </row>
    <row r="9209" spans="3:5" ht="13" x14ac:dyDescent="0.15">
      <c r="C9209" s="1" t="str">
        <f ca="1">IFERROR(INDIRECT(ADDRESS(MATCH(A9209,'contribution par jour-semaine'!A:A,0),MATCH(B9209,'contribution par jour-semaine'!$1:$1,0),4,1,"contribution par jour-semaine")),"")</f>
        <v/>
      </c>
      <c r="D9209" s="4" t="str">
        <f>VLOOKUP(A9209,predictions!A:B,2,FALSE)</f>
        <v>22/06/2020</v>
      </c>
      <c r="E9209" s="4">
        <f t="shared" si="36"/>
        <v>44004</v>
      </c>
    </row>
    <row r="9210" spans="3:5" ht="13" x14ac:dyDescent="0.15">
      <c r="C9210" s="1" t="str">
        <f ca="1">IFERROR(INDIRECT(ADDRESS(MATCH(A9210,'contribution par jour-semaine'!A:A,0),MATCH(B9210,'contribution par jour-semaine'!$1:$1,0),4,1,"contribution par jour-semaine")),"")</f>
        <v/>
      </c>
      <c r="D9210" s="4" t="str">
        <f>VLOOKUP(A9210,predictions!A:B,2,FALSE)</f>
        <v>22/06/2020</v>
      </c>
      <c r="E9210" s="4">
        <f t="shared" si="36"/>
        <v>44004</v>
      </c>
    </row>
    <row r="9211" spans="3:5" ht="13" x14ac:dyDescent="0.15">
      <c r="C9211" s="1" t="str">
        <f ca="1">IFERROR(INDIRECT(ADDRESS(MATCH(A9211,'contribution par jour-semaine'!A:A,0),MATCH(B9211,'contribution par jour-semaine'!$1:$1,0),4,1,"contribution par jour-semaine")),"")</f>
        <v/>
      </c>
      <c r="D9211" s="4" t="str">
        <f>VLOOKUP(A9211,predictions!A:B,2,FALSE)</f>
        <v>22/06/2020</v>
      </c>
      <c r="E9211" s="4">
        <f t="shared" si="36"/>
        <v>44004</v>
      </c>
    </row>
    <row r="9212" spans="3:5" ht="13" x14ac:dyDescent="0.15">
      <c r="C9212" s="1" t="str">
        <f ca="1">IFERROR(INDIRECT(ADDRESS(MATCH(A9212,'contribution par jour-semaine'!A:A,0),MATCH(B9212,'contribution par jour-semaine'!$1:$1,0),4,1,"contribution par jour-semaine")),"")</f>
        <v/>
      </c>
      <c r="D9212" s="4" t="str">
        <f>VLOOKUP(A9212,predictions!A:B,2,FALSE)</f>
        <v>22/06/2020</v>
      </c>
      <c r="E9212" s="4">
        <f t="shared" si="36"/>
        <v>44004</v>
      </c>
    </row>
    <row r="9213" spans="3:5" ht="13" x14ac:dyDescent="0.15">
      <c r="C9213" s="1" t="str">
        <f ca="1">IFERROR(INDIRECT(ADDRESS(MATCH(A9213,'contribution par jour-semaine'!A:A,0),MATCH(B9213,'contribution par jour-semaine'!$1:$1,0),4,1,"contribution par jour-semaine")),"")</f>
        <v/>
      </c>
      <c r="D9213" s="4" t="str">
        <f>VLOOKUP(A9213,predictions!A:B,2,FALSE)</f>
        <v>22/06/2020</v>
      </c>
      <c r="E9213" s="4">
        <f t="shared" si="36"/>
        <v>44004</v>
      </c>
    </row>
    <row r="9214" spans="3:5" ht="13" x14ac:dyDescent="0.15">
      <c r="C9214" s="1" t="str">
        <f ca="1">IFERROR(INDIRECT(ADDRESS(MATCH(A9214,'contribution par jour-semaine'!A:A,0),MATCH(B9214,'contribution par jour-semaine'!$1:$1,0),4,1,"contribution par jour-semaine")),"")</f>
        <v/>
      </c>
      <c r="D9214" s="4" t="str">
        <f>VLOOKUP(A9214,predictions!A:B,2,FALSE)</f>
        <v>22/06/2020</v>
      </c>
      <c r="E9214" s="4">
        <f t="shared" si="36"/>
        <v>44004</v>
      </c>
    </row>
    <row r="9215" spans="3:5" ht="13" x14ac:dyDescent="0.15">
      <c r="C9215" s="1" t="str">
        <f ca="1">IFERROR(INDIRECT(ADDRESS(MATCH(A9215,'contribution par jour-semaine'!A:A,0),MATCH(B9215,'contribution par jour-semaine'!$1:$1,0),4,1,"contribution par jour-semaine")),"")</f>
        <v/>
      </c>
      <c r="D9215" s="4" t="str">
        <f>VLOOKUP(A9215,predictions!A:B,2,FALSE)</f>
        <v>22/06/2020</v>
      </c>
      <c r="E9215" s="4">
        <f t="shared" si="36"/>
        <v>44004</v>
      </c>
    </row>
    <row r="9216" spans="3:5" ht="13" x14ac:dyDescent="0.15">
      <c r="C9216" s="1" t="str">
        <f ca="1">IFERROR(INDIRECT(ADDRESS(MATCH(A9216,'contribution par jour-semaine'!A:A,0),MATCH(B9216,'contribution par jour-semaine'!$1:$1,0),4,1,"contribution par jour-semaine")),"")</f>
        <v/>
      </c>
      <c r="D9216" s="4" t="str">
        <f>VLOOKUP(A9216,predictions!A:B,2,FALSE)</f>
        <v>22/06/2020</v>
      </c>
      <c r="E9216" s="4">
        <f t="shared" si="36"/>
        <v>44004</v>
      </c>
    </row>
    <row r="9217" spans="3:5" ht="13" x14ac:dyDescent="0.15">
      <c r="C9217" s="1" t="str">
        <f ca="1">IFERROR(INDIRECT(ADDRESS(MATCH(A9217,'contribution par jour-semaine'!A:A,0),MATCH(B9217,'contribution par jour-semaine'!$1:$1,0),4,1,"contribution par jour-semaine")),"")</f>
        <v/>
      </c>
      <c r="D9217" s="4" t="str">
        <f>VLOOKUP(A9217,predictions!A:B,2,FALSE)</f>
        <v>22/06/2020</v>
      </c>
      <c r="E9217" s="4">
        <f t="shared" si="36"/>
        <v>44004</v>
      </c>
    </row>
    <row r="9218" spans="3:5" ht="13" x14ac:dyDescent="0.15">
      <c r="C9218" s="1" t="str">
        <f ca="1">IFERROR(INDIRECT(ADDRESS(MATCH(A9218,'contribution par jour-semaine'!A:A,0),MATCH(B9218,'contribution par jour-semaine'!$1:$1,0),4,1,"contribution par jour-semaine")),"")</f>
        <v/>
      </c>
      <c r="D9218" s="4" t="str">
        <f>VLOOKUP(A9218,predictions!A:B,2,FALSE)</f>
        <v>22/06/2020</v>
      </c>
      <c r="E9218" s="4">
        <f t="shared" si="36"/>
        <v>44004</v>
      </c>
    </row>
    <row r="9219" spans="3:5" ht="13" x14ac:dyDescent="0.15">
      <c r="C9219" s="1" t="str">
        <f ca="1">IFERROR(INDIRECT(ADDRESS(MATCH(A9219,'contribution par jour-semaine'!A:A,0),MATCH(B9219,'contribution par jour-semaine'!$1:$1,0),4,1,"contribution par jour-semaine")),"")</f>
        <v/>
      </c>
      <c r="D9219" s="4" t="str">
        <f>VLOOKUP(A9219,predictions!A:B,2,FALSE)</f>
        <v>22/06/2020</v>
      </c>
      <c r="E9219" s="4">
        <f t="shared" si="36"/>
        <v>44004</v>
      </c>
    </row>
    <row r="9220" spans="3:5" ht="13" x14ac:dyDescent="0.15">
      <c r="C9220" s="1" t="str">
        <f ca="1">IFERROR(INDIRECT(ADDRESS(MATCH(A9220,'contribution par jour-semaine'!A:A,0),MATCH(B9220,'contribution par jour-semaine'!$1:$1,0),4,1,"contribution par jour-semaine")),"")</f>
        <v/>
      </c>
      <c r="D9220" s="4" t="str">
        <f>VLOOKUP(A9220,predictions!A:B,2,FALSE)</f>
        <v>22/06/2020</v>
      </c>
      <c r="E9220" s="4">
        <f t="shared" si="36"/>
        <v>44004</v>
      </c>
    </row>
    <row r="9221" spans="3:5" ht="13" x14ac:dyDescent="0.15">
      <c r="C9221" s="1" t="str">
        <f ca="1">IFERROR(INDIRECT(ADDRESS(MATCH(A9221,'contribution par jour-semaine'!A:A,0),MATCH(B9221,'contribution par jour-semaine'!$1:$1,0),4,1,"contribution par jour-semaine")),"")</f>
        <v/>
      </c>
      <c r="D9221" s="4" t="str">
        <f>VLOOKUP(A9221,predictions!A:B,2,FALSE)</f>
        <v>22/06/2020</v>
      </c>
      <c r="E9221" s="4">
        <f t="shared" si="36"/>
        <v>44004</v>
      </c>
    </row>
    <row r="9222" spans="3:5" ht="13" x14ac:dyDescent="0.15">
      <c r="C9222" s="1" t="str">
        <f ca="1">IFERROR(INDIRECT(ADDRESS(MATCH(A9222,'contribution par jour-semaine'!A:A,0),MATCH(B9222,'contribution par jour-semaine'!$1:$1,0),4,1,"contribution par jour-semaine")),"")</f>
        <v/>
      </c>
      <c r="D9222" s="4" t="str">
        <f>VLOOKUP(A9222,predictions!A:B,2,FALSE)</f>
        <v>22/06/2020</v>
      </c>
      <c r="E9222" s="4">
        <f t="shared" si="36"/>
        <v>44004</v>
      </c>
    </row>
    <row r="9223" spans="3:5" ht="13" x14ac:dyDescent="0.15">
      <c r="C9223" s="1" t="str">
        <f ca="1">IFERROR(INDIRECT(ADDRESS(MATCH(A9223,'contribution par jour-semaine'!A:A,0),MATCH(B9223,'contribution par jour-semaine'!$1:$1,0),4,1,"contribution par jour-semaine")),"")</f>
        <v/>
      </c>
      <c r="D9223" s="4" t="str">
        <f>VLOOKUP(A9223,predictions!A:B,2,FALSE)</f>
        <v>22/06/2020</v>
      </c>
      <c r="E9223" s="4">
        <f t="shared" si="36"/>
        <v>44004</v>
      </c>
    </row>
    <row r="9224" spans="3:5" ht="13" x14ac:dyDescent="0.15">
      <c r="C9224" s="1" t="str">
        <f ca="1">IFERROR(INDIRECT(ADDRESS(MATCH(A9224,'contribution par jour-semaine'!A:A,0),MATCH(B9224,'contribution par jour-semaine'!$1:$1,0),4,1,"contribution par jour-semaine")),"")</f>
        <v/>
      </c>
      <c r="D9224" s="4" t="str">
        <f>VLOOKUP(A9224,predictions!A:B,2,FALSE)</f>
        <v>22/06/2020</v>
      </c>
      <c r="E9224" s="4">
        <f t="shared" si="36"/>
        <v>44004</v>
      </c>
    </row>
    <row r="9225" spans="3:5" ht="13" x14ac:dyDescent="0.15">
      <c r="C9225" s="1" t="str">
        <f ca="1">IFERROR(INDIRECT(ADDRESS(MATCH(A9225,'contribution par jour-semaine'!A:A,0),MATCH(B9225,'contribution par jour-semaine'!$1:$1,0),4,1,"contribution par jour-semaine")),"")</f>
        <v/>
      </c>
      <c r="D9225" s="4" t="str">
        <f>VLOOKUP(A9225,predictions!A:B,2,FALSE)</f>
        <v>22/06/2020</v>
      </c>
      <c r="E9225" s="4">
        <f t="shared" si="36"/>
        <v>44004</v>
      </c>
    </row>
    <row r="9226" spans="3:5" ht="13" x14ac:dyDescent="0.15">
      <c r="C9226" s="1" t="str">
        <f ca="1">IFERROR(INDIRECT(ADDRESS(MATCH(A9226,'contribution par jour-semaine'!A:A,0),MATCH(B9226,'contribution par jour-semaine'!$1:$1,0),4,1,"contribution par jour-semaine")),"")</f>
        <v/>
      </c>
      <c r="D9226" s="4" t="str">
        <f>VLOOKUP(A9226,predictions!A:B,2,FALSE)</f>
        <v>22/06/2020</v>
      </c>
      <c r="E9226" s="4">
        <f t="shared" si="36"/>
        <v>44004</v>
      </c>
    </row>
    <row r="9227" spans="3:5" ht="13" x14ac:dyDescent="0.15">
      <c r="C9227" s="1" t="str">
        <f ca="1">IFERROR(INDIRECT(ADDRESS(MATCH(A9227,'contribution par jour-semaine'!A:A,0),MATCH(B9227,'contribution par jour-semaine'!$1:$1,0),4,1,"contribution par jour-semaine")),"")</f>
        <v/>
      </c>
      <c r="D9227" s="4" t="str">
        <f>VLOOKUP(A9227,predictions!A:B,2,FALSE)</f>
        <v>22/06/2020</v>
      </c>
      <c r="E9227" s="4">
        <f t="shared" si="36"/>
        <v>44004</v>
      </c>
    </row>
    <row r="9228" spans="3:5" ht="13" x14ac:dyDescent="0.15">
      <c r="C9228" s="1" t="str">
        <f ca="1">IFERROR(INDIRECT(ADDRESS(MATCH(A9228,'contribution par jour-semaine'!A:A,0),MATCH(B9228,'contribution par jour-semaine'!$1:$1,0),4,1,"contribution par jour-semaine")),"")</f>
        <v/>
      </c>
      <c r="D9228" s="4" t="str">
        <f>VLOOKUP(A9228,predictions!A:B,2,FALSE)</f>
        <v>22/06/2020</v>
      </c>
      <c r="E9228" s="4">
        <f t="shared" si="36"/>
        <v>44004</v>
      </c>
    </row>
    <row r="9229" spans="3:5" ht="13" x14ac:dyDescent="0.15">
      <c r="C9229" s="1" t="str">
        <f ca="1">IFERROR(INDIRECT(ADDRESS(MATCH(A9229,'contribution par jour-semaine'!A:A,0),MATCH(B9229,'contribution par jour-semaine'!$1:$1,0),4,1,"contribution par jour-semaine")),"")</f>
        <v/>
      </c>
      <c r="D9229" s="4" t="str">
        <f>VLOOKUP(A9229,predictions!A:B,2,FALSE)</f>
        <v>22/06/2020</v>
      </c>
      <c r="E9229" s="4">
        <f t="shared" si="36"/>
        <v>44004</v>
      </c>
    </row>
    <row r="9230" spans="3:5" ht="13" x14ac:dyDescent="0.15">
      <c r="C9230" s="1" t="str">
        <f ca="1">IFERROR(INDIRECT(ADDRESS(MATCH(A9230,'contribution par jour-semaine'!A:A,0),MATCH(B9230,'contribution par jour-semaine'!$1:$1,0),4,1,"contribution par jour-semaine")),"")</f>
        <v/>
      </c>
      <c r="D9230" s="4" t="str">
        <f>VLOOKUP(A9230,predictions!A:B,2,FALSE)</f>
        <v>22/06/2020</v>
      </c>
      <c r="E9230" s="4">
        <f t="shared" si="36"/>
        <v>44004</v>
      </c>
    </row>
    <row r="9231" spans="3:5" ht="13" x14ac:dyDescent="0.15">
      <c r="C9231" s="1" t="str">
        <f ca="1">IFERROR(INDIRECT(ADDRESS(MATCH(A9231,'contribution par jour-semaine'!A:A,0),MATCH(B9231,'contribution par jour-semaine'!$1:$1,0),4,1,"contribution par jour-semaine")),"")</f>
        <v/>
      </c>
      <c r="D9231" s="4" t="str">
        <f>VLOOKUP(A9231,predictions!A:B,2,FALSE)</f>
        <v>22/06/2020</v>
      </c>
      <c r="E9231" s="4">
        <f t="shared" si="36"/>
        <v>44004</v>
      </c>
    </row>
    <row r="9232" spans="3:5" ht="13" x14ac:dyDescent="0.15">
      <c r="C9232" s="1" t="str">
        <f ca="1">IFERROR(INDIRECT(ADDRESS(MATCH(A9232,'contribution par jour-semaine'!A:A,0),MATCH(B9232,'contribution par jour-semaine'!$1:$1,0),4,1,"contribution par jour-semaine")),"")</f>
        <v/>
      </c>
      <c r="D9232" s="4" t="str">
        <f>VLOOKUP(A9232,predictions!A:B,2,FALSE)</f>
        <v>22/06/2020</v>
      </c>
      <c r="E9232" s="4">
        <f t="shared" si="36"/>
        <v>44004</v>
      </c>
    </row>
    <row r="9233" spans="3:5" ht="13" x14ac:dyDescent="0.15">
      <c r="C9233" s="1" t="str">
        <f ca="1">IFERROR(INDIRECT(ADDRESS(MATCH(A9233,'contribution par jour-semaine'!A:A,0),MATCH(B9233,'contribution par jour-semaine'!$1:$1,0),4,1,"contribution par jour-semaine")),"")</f>
        <v/>
      </c>
      <c r="D9233" s="4" t="str">
        <f>VLOOKUP(A9233,predictions!A:B,2,FALSE)</f>
        <v>22/06/2020</v>
      </c>
      <c r="E9233" s="4">
        <f t="shared" si="36"/>
        <v>44004</v>
      </c>
    </row>
    <row r="9234" spans="3:5" ht="13" x14ac:dyDescent="0.15">
      <c r="C9234" s="1" t="str">
        <f ca="1">IFERROR(INDIRECT(ADDRESS(MATCH(A9234,'contribution par jour-semaine'!A:A,0),MATCH(B9234,'contribution par jour-semaine'!$1:$1,0),4,1,"contribution par jour-semaine")),"")</f>
        <v/>
      </c>
      <c r="D9234" s="4" t="str">
        <f>VLOOKUP(A9234,predictions!A:B,2,FALSE)</f>
        <v>22/06/2020</v>
      </c>
      <c r="E9234" s="4">
        <f t="shared" si="36"/>
        <v>44004</v>
      </c>
    </row>
    <row r="9235" spans="3:5" ht="13" x14ac:dyDescent="0.15">
      <c r="C9235" s="1" t="str">
        <f ca="1">IFERROR(INDIRECT(ADDRESS(MATCH(A9235,'contribution par jour-semaine'!A:A,0),MATCH(B9235,'contribution par jour-semaine'!$1:$1,0),4,1,"contribution par jour-semaine")),"")</f>
        <v/>
      </c>
      <c r="D9235" s="4" t="str">
        <f>VLOOKUP(A9235,predictions!A:B,2,FALSE)</f>
        <v>22/06/2020</v>
      </c>
      <c r="E9235" s="4">
        <f t="shared" si="36"/>
        <v>44004</v>
      </c>
    </row>
    <row r="9236" spans="3:5" ht="13" x14ac:dyDescent="0.15">
      <c r="C9236" s="1" t="str">
        <f ca="1">IFERROR(INDIRECT(ADDRESS(MATCH(A9236,'contribution par jour-semaine'!A:A,0),MATCH(B9236,'contribution par jour-semaine'!$1:$1,0),4,1,"contribution par jour-semaine")),"")</f>
        <v/>
      </c>
      <c r="D9236" s="4" t="str">
        <f>VLOOKUP(A9236,predictions!A:B,2,FALSE)</f>
        <v>22/06/2020</v>
      </c>
      <c r="E9236" s="4">
        <f t="shared" si="36"/>
        <v>44004</v>
      </c>
    </row>
    <row r="9237" spans="3:5" ht="13" x14ac:dyDescent="0.15">
      <c r="C9237" s="1" t="str">
        <f ca="1">IFERROR(INDIRECT(ADDRESS(MATCH(A9237,'contribution par jour-semaine'!A:A,0),MATCH(B9237,'contribution par jour-semaine'!$1:$1,0),4,1,"contribution par jour-semaine")),"")</f>
        <v/>
      </c>
      <c r="D9237" s="4" t="str">
        <f>VLOOKUP(A9237,predictions!A:B,2,FALSE)</f>
        <v>22/06/2020</v>
      </c>
      <c r="E9237" s="4">
        <f t="shared" si="36"/>
        <v>44004</v>
      </c>
    </row>
    <row r="9238" spans="3:5" ht="13" x14ac:dyDescent="0.15">
      <c r="C9238" s="1" t="str">
        <f ca="1">IFERROR(INDIRECT(ADDRESS(MATCH(A9238,'contribution par jour-semaine'!A:A,0),MATCH(B9238,'contribution par jour-semaine'!$1:$1,0),4,1,"contribution par jour-semaine")),"")</f>
        <v/>
      </c>
      <c r="D9238" s="4" t="str">
        <f>VLOOKUP(A9238,predictions!A:B,2,FALSE)</f>
        <v>22/06/2020</v>
      </c>
      <c r="E9238" s="4">
        <f t="shared" si="36"/>
        <v>44004</v>
      </c>
    </row>
    <row r="9239" spans="3:5" ht="13" x14ac:dyDescent="0.15">
      <c r="C9239" s="1" t="str">
        <f ca="1">IFERROR(INDIRECT(ADDRESS(MATCH(A9239,'contribution par jour-semaine'!A:A,0),MATCH(B9239,'contribution par jour-semaine'!$1:$1,0),4,1,"contribution par jour-semaine")),"")</f>
        <v/>
      </c>
      <c r="D9239" s="4" t="str">
        <f>VLOOKUP(A9239,predictions!A:B,2,FALSE)</f>
        <v>22/06/2020</v>
      </c>
      <c r="E9239" s="4">
        <f t="shared" si="36"/>
        <v>44004</v>
      </c>
    </row>
    <row r="9240" spans="3:5" ht="13" x14ac:dyDescent="0.15">
      <c r="C9240" s="1" t="str">
        <f ca="1">IFERROR(INDIRECT(ADDRESS(MATCH(A9240,'contribution par jour-semaine'!A:A,0),MATCH(B9240,'contribution par jour-semaine'!$1:$1,0),4,1,"contribution par jour-semaine")),"")</f>
        <v/>
      </c>
      <c r="D9240" s="4" t="str">
        <f>VLOOKUP(A9240,predictions!A:B,2,FALSE)</f>
        <v>22/06/2020</v>
      </c>
      <c r="E9240" s="4">
        <f t="shared" si="36"/>
        <v>44004</v>
      </c>
    </row>
    <row r="9241" spans="3:5" ht="13" x14ac:dyDescent="0.15">
      <c r="C9241" s="1" t="str">
        <f ca="1">IFERROR(INDIRECT(ADDRESS(MATCH(A9241,'contribution par jour-semaine'!A:A,0),MATCH(B9241,'contribution par jour-semaine'!$1:$1,0),4,1,"contribution par jour-semaine")),"")</f>
        <v/>
      </c>
      <c r="D9241" s="4" t="str">
        <f>VLOOKUP(A9241,predictions!A:B,2,FALSE)</f>
        <v>22/06/2020</v>
      </c>
      <c r="E9241" s="4">
        <f t="shared" si="36"/>
        <v>44004</v>
      </c>
    </row>
    <row r="9242" spans="3:5" ht="13" x14ac:dyDescent="0.15">
      <c r="C9242" s="1" t="str">
        <f ca="1">IFERROR(INDIRECT(ADDRESS(MATCH(A9242,'contribution par jour-semaine'!A:A,0),MATCH(B9242,'contribution par jour-semaine'!$1:$1,0),4,1,"contribution par jour-semaine")),"")</f>
        <v/>
      </c>
      <c r="D9242" s="4" t="str">
        <f>VLOOKUP(A9242,predictions!A:B,2,FALSE)</f>
        <v>22/06/2020</v>
      </c>
      <c r="E9242" s="4">
        <f t="shared" si="36"/>
        <v>44004</v>
      </c>
    </row>
    <row r="9243" spans="3:5" ht="13" x14ac:dyDescent="0.15">
      <c r="C9243" s="1" t="str">
        <f ca="1">IFERROR(INDIRECT(ADDRESS(MATCH(A9243,'contribution par jour-semaine'!A:A,0),MATCH(B9243,'contribution par jour-semaine'!$1:$1,0),4,1,"contribution par jour-semaine")),"")</f>
        <v/>
      </c>
      <c r="D9243" s="4" t="str">
        <f>VLOOKUP(A9243,predictions!A:B,2,FALSE)</f>
        <v>22/06/2020</v>
      </c>
      <c r="E9243" s="4">
        <f t="shared" si="36"/>
        <v>44004</v>
      </c>
    </row>
    <row r="9244" spans="3:5" ht="13" x14ac:dyDescent="0.15">
      <c r="C9244" s="1" t="str">
        <f ca="1">IFERROR(INDIRECT(ADDRESS(MATCH(A9244,'contribution par jour-semaine'!A:A,0),MATCH(B9244,'contribution par jour-semaine'!$1:$1,0),4,1,"contribution par jour-semaine")),"")</f>
        <v/>
      </c>
      <c r="D9244" s="4" t="str">
        <f>VLOOKUP(A9244,predictions!A:B,2,FALSE)</f>
        <v>22/06/2020</v>
      </c>
      <c r="E9244" s="4">
        <f t="shared" si="36"/>
        <v>44004</v>
      </c>
    </row>
    <row r="9245" spans="3:5" ht="13" x14ac:dyDescent="0.15">
      <c r="C9245" s="1" t="str">
        <f ca="1">IFERROR(INDIRECT(ADDRESS(MATCH(A9245,'contribution par jour-semaine'!A:A,0),MATCH(B9245,'contribution par jour-semaine'!$1:$1,0),4,1,"contribution par jour-semaine")),"")</f>
        <v/>
      </c>
      <c r="D9245" s="4" t="str">
        <f>VLOOKUP(A9245,predictions!A:B,2,FALSE)</f>
        <v>22/06/2020</v>
      </c>
      <c r="E9245" s="4">
        <f t="shared" si="36"/>
        <v>44004</v>
      </c>
    </row>
    <row r="9246" spans="3:5" ht="13" x14ac:dyDescent="0.15">
      <c r="C9246" s="1" t="str">
        <f ca="1">IFERROR(INDIRECT(ADDRESS(MATCH(A9246,'contribution par jour-semaine'!A:A,0),MATCH(B9246,'contribution par jour-semaine'!$1:$1,0),4,1,"contribution par jour-semaine")),"")</f>
        <v/>
      </c>
      <c r="D9246" s="4" t="str">
        <f>VLOOKUP(A9246,predictions!A:B,2,FALSE)</f>
        <v>22/06/2020</v>
      </c>
      <c r="E9246" s="4">
        <f t="shared" si="36"/>
        <v>44004</v>
      </c>
    </row>
    <row r="9247" spans="3:5" ht="13" x14ac:dyDescent="0.15">
      <c r="C9247" s="1" t="str">
        <f ca="1">IFERROR(INDIRECT(ADDRESS(MATCH(A9247,'contribution par jour-semaine'!A:A,0),MATCH(B9247,'contribution par jour-semaine'!$1:$1,0),4,1,"contribution par jour-semaine")),"")</f>
        <v/>
      </c>
      <c r="D9247" s="4" t="str">
        <f>VLOOKUP(A9247,predictions!A:B,2,FALSE)</f>
        <v>22/06/2020</v>
      </c>
      <c r="E9247" s="4">
        <f t="shared" si="36"/>
        <v>44004</v>
      </c>
    </row>
    <row r="9248" spans="3:5" ht="13" x14ac:dyDescent="0.15">
      <c r="C9248" s="1" t="str">
        <f ca="1">IFERROR(INDIRECT(ADDRESS(MATCH(A9248,'contribution par jour-semaine'!A:A,0),MATCH(B9248,'contribution par jour-semaine'!$1:$1,0),4,1,"contribution par jour-semaine")),"")</f>
        <v/>
      </c>
      <c r="D9248" s="4" t="str">
        <f>VLOOKUP(A9248,predictions!A:B,2,FALSE)</f>
        <v>22/06/2020</v>
      </c>
      <c r="E9248" s="4">
        <f t="shared" si="36"/>
        <v>44004</v>
      </c>
    </row>
    <row r="9249" spans="3:5" ht="13" x14ac:dyDescent="0.15">
      <c r="C9249" s="1" t="str">
        <f ca="1">IFERROR(INDIRECT(ADDRESS(MATCH(A9249,'contribution par jour-semaine'!A:A,0),MATCH(B9249,'contribution par jour-semaine'!$1:$1,0),4,1,"contribution par jour-semaine")),"")</f>
        <v/>
      </c>
      <c r="D9249" s="4" t="str">
        <f>VLOOKUP(A9249,predictions!A:B,2,FALSE)</f>
        <v>22/06/2020</v>
      </c>
      <c r="E9249" s="4">
        <f t="shared" si="36"/>
        <v>44004</v>
      </c>
    </row>
    <row r="9250" spans="3:5" ht="13" x14ac:dyDescent="0.15">
      <c r="C9250" s="1" t="str">
        <f ca="1">IFERROR(INDIRECT(ADDRESS(MATCH(A9250,'contribution par jour-semaine'!A:A,0),MATCH(B9250,'contribution par jour-semaine'!$1:$1,0),4,1,"contribution par jour-semaine")),"")</f>
        <v/>
      </c>
      <c r="D9250" s="4" t="str">
        <f>VLOOKUP(A9250,predictions!A:B,2,FALSE)</f>
        <v>22/06/2020</v>
      </c>
      <c r="E9250" s="4">
        <f t="shared" si="36"/>
        <v>44004</v>
      </c>
    </row>
    <row r="9251" spans="3:5" ht="13" x14ac:dyDescent="0.15">
      <c r="C9251" s="1" t="str">
        <f ca="1">IFERROR(INDIRECT(ADDRESS(MATCH(A9251,'contribution par jour-semaine'!A:A,0),MATCH(B9251,'contribution par jour-semaine'!$1:$1,0),4,1,"contribution par jour-semaine")),"")</f>
        <v/>
      </c>
      <c r="D9251" s="4" t="str">
        <f>VLOOKUP(A9251,predictions!A:B,2,FALSE)</f>
        <v>22/06/2020</v>
      </c>
      <c r="E9251" s="4">
        <f t="shared" si="36"/>
        <v>44004</v>
      </c>
    </row>
    <row r="9252" spans="3:5" ht="13" x14ac:dyDescent="0.15">
      <c r="C9252" s="1" t="str">
        <f ca="1">IFERROR(INDIRECT(ADDRESS(MATCH(A9252,'contribution par jour-semaine'!A:A,0),MATCH(B9252,'contribution par jour-semaine'!$1:$1,0),4,1,"contribution par jour-semaine")),"")</f>
        <v/>
      </c>
      <c r="D9252" s="4" t="str">
        <f>VLOOKUP(A9252,predictions!A:B,2,FALSE)</f>
        <v>22/06/2020</v>
      </c>
      <c r="E9252" s="4">
        <f t="shared" si="36"/>
        <v>44004</v>
      </c>
    </row>
    <row r="9253" spans="3:5" ht="13" x14ac:dyDescent="0.15">
      <c r="C9253" s="1" t="str">
        <f ca="1">IFERROR(INDIRECT(ADDRESS(MATCH(A9253,'contribution par jour-semaine'!A:A,0),MATCH(B9253,'contribution par jour-semaine'!$1:$1,0),4,1,"contribution par jour-semaine")),"")</f>
        <v/>
      </c>
      <c r="D9253" s="4" t="str">
        <f>VLOOKUP(A9253,predictions!A:B,2,FALSE)</f>
        <v>22/06/2020</v>
      </c>
      <c r="E9253" s="4">
        <f t="shared" si="36"/>
        <v>44004</v>
      </c>
    </row>
    <row r="9254" spans="3:5" ht="13" x14ac:dyDescent="0.15">
      <c r="C9254" s="1" t="str">
        <f ca="1">IFERROR(INDIRECT(ADDRESS(MATCH(A9254,'contribution par jour-semaine'!A:A,0),MATCH(B9254,'contribution par jour-semaine'!$1:$1,0),4,1,"contribution par jour-semaine")),"")</f>
        <v/>
      </c>
      <c r="D9254" s="4" t="str">
        <f>VLOOKUP(A9254,predictions!A:B,2,FALSE)</f>
        <v>22/06/2020</v>
      </c>
      <c r="E9254" s="4">
        <f t="shared" si="36"/>
        <v>44004</v>
      </c>
    </row>
    <row r="9255" spans="3:5" ht="13" x14ac:dyDescent="0.15">
      <c r="C9255" s="1" t="str">
        <f ca="1">IFERROR(INDIRECT(ADDRESS(MATCH(A9255,'contribution par jour-semaine'!A:A,0),MATCH(B9255,'contribution par jour-semaine'!$1:$1,0),4,1,"contribution par jour-semaine")),"")</f>
        <v/>
      </c>
      <c r="D9255" s="4" t="str">
        <f>VLOOKUP(A9255,predictions!A:B,2,FALSE)</f>
        <v>22/06/2020</v>
      </c>
      <c r="E9255" s="4">
        <f t="shared" si="36"/>
        <v>44004</v>
      </c>
    </row>
    <row r="9256" spans="3:5" ht="13" x14ac:dyDescent="0.15">
      <c r="C9256" s="1" t="str">
        <f ca="1">IFERROR(INDIRECT(ADDRESS(MATCH(A9256,'contribution par jour-semaine'!A:A,0),MATCH(B9256,'contribution par jour-semaine'!$1:$1,0),4,1,"contribution par jour-semaine")),"")</f>
        <v/>
      </c>
      <c r="D9256" s="4" t="str">
        <f>VLOOKUP(A9256,predictions!A:B,2,FALSE)</f>
        <v>22/06/2020</v>
      </c>
      <c r="E9256" s="4">
        <f t="shared" si="36"/>
        <v>44004</v>
      </c>
    </row>
    <row r="9257" spans="3:5" ht="13" x14ac:dyDescent="0.15">
      <c r="C9257" s="1" t="str">
        <f ca="1">IFERROR(INDIRECT(ADDRESS(MATCH(A9257,'contribution par jour-semaine'!A:A,0),MATCH(B9257,'contribution par jour-semaine'!$1:$1,0),4,1,"contribution par jour-semaine")),"")</f>
        <v/>
      </c>
      <c r="D9257" s="4" t="str">
        <f>VLOOKUP(A9257,predictions!A:B,2,FALSE)</f>
        <v>22/06/2020</v>
      </c>
      <c r="E9257" s="4">
        <f t="shared" si="36"/>
        <v>44004</v>
      </c>
    </row>
    <row r="9258" spans="3:5" ht="13" x14ac:dyDescent="0.15">
      <c r="C9258" s="1" t="str">
        <f ca="1">IFERROR(INDIRECT(ADDRESS(MATCH(A9258,'contribution par jour-semaine'!A:A,0),MATCH(B9258,'contribution par jour-semaine'!$1:$1,0),4,1,"contribution par jour-semaine")),"")</f>
        <v/>
      </c>
      <c r="D9258" s="4" t="str">
        <f>VLOOKUP(A9258,predictions!A:B,2,FALSE)</f>
        <v>22/06/2020</v>
      </c>
      <c r="E9258" s="4">
        <f t="shared" si="36"/>
        <v>44004</v>
      </c>
    </row>
    <row r="9259" spans="3:5" ht="13" x14ac:dyDescent="0.15">
      <c r="C9259" s="1" t="str">
        <f ca="1">IFERROR(INDIRECT(ADDRESS(MATCH(A9259,'contribution par jour-semaine'!A:A,0),MATCH(B9259,'contribution par jour-semaine'!$1:$1,0),4,1,"contribution par jour-semaine")),"")</f>
        <v/>
      </c>
      <c r="D9259" s="4" t="str">
        <f>VLOOKUP(A9259,predictions!A:B,2,FALSE)</f>
        <v>22/06/2020</v>
      </c>
      <c r="E9259" s="4">
        <f t="shared" si="36"/>
        <v>44004</v>
      </c>
    </row>
    <row r="9260" spans="3:5" ht="13" x14ac:dyDescent="0.15">
      <c r="C9260" s="1" t="str">
        <f ca="1">IFERROR(INDIRECT(ADDRESS(MATCH(A9260,'contribution par jour-semaine'!A:A,0),MATCH(B9260,'contribution par jour-semaine'!$1:$1,0),4,1,"contribution par jour-semaine")),"")</f>
        <v/>
      </c>
      <c r="D9260" s="4" t="str">
        <f>VLOOKUP(A9260,predictions!A:B,2,FALSE)</f>
        <v>22/06/2020</v>
      </c>
      <c r="E9260" s="4">
        <f t="shared" si="36"/>
        <v>44004</v>
      </c>
    </row>
    <row r="9261" spans="3:5" ht="13" x14ac:dyDescent="0.15">
      <c r="C9261" s="1" t="str">
        <f ca="1">IFERROR(INDIRECT(ADDRESS(MATCH(A9261,'contribution par jour-semaine'!A:A,0),MATCH(B9261,'contribution par jour-semaine'!$1:$1,0),4,1,"contribution par jour-semaine")),"")</f>
        <v/>
      </c>
      <c r="D9261" s="4" t="str">
        <f>VLOOKUP(A9261,predictions!A:B,2,FALSE)</f>
        <v>22/06/2020</v>
      </c>
      <c r="E9261" s="4">
        <f t="shared" si="36"/>
        <v>44004</v>
      </c>
    </row>
    <row r="9262" spans="3:5" ht="13" x14ac:dyDescent="0.15">
      <c r="C9262" s="1" t="str">
        <f ca="1">IFERROR(INDIRECT(ADDRESS(MATCH(A9262,'contribution par jour-semaine'!A:A,0),MATCH(B9262,'contribution par jour-semaine'!$1:$1,0),4,1,"contribution par jour-semaine")),"")</f>
        <v/>
      </c>
      <c r="D9262" s="4" t="str">
        <f>VLOOKUP(A9262,predictions!A:B,2,FALSE)</f>
        <v>22/06/2020</v>
      </c>
      <c r="E9262" s="4">
        <f t="shared" si="36"/>
        <v>44004</v>
      </c>
    </row>
    <row r="9263" spans="3:5" ht="13" x14ac:dyDescent="0.15">
      <c r="C9263" s="1" t="str">
        <f ca="1">IFERROR(INDIRECT(ADDRESS(MATCH(A9263,'contribution par jour-semaine'!A:A,0),MATCH(B9263,'contribution par jour-semaine'!$1:$1,0),4,1,"contribution par jour-semaine")),"")</f>
        <v/>
      </c>
      <c r="D9263" s="4" t="str">
        <f>VLOOKUP(A9263,predictions!A:B,2,FALSE)</f>
        <v>22/06/2020</v>
      </c>
      <c r="E9263" s="4">
        <f t="shared" si="36"/>
        <v>44004</v>
      </c>
    </row>
    <row r="9264" spans="3:5" ht="13" x14ac:dyDescent="0.15">
      <c r="C9264" s="1" t="str">
        <f ca="1">IFERROR(INDIRECT(ADDRESS(MATCH(A9264,'contribution par jour-semaine'!A:A,0),MATCH(B9264,'contribution par jour-semaine'!$1:$1,0),4,1,"contribution par jour-semaine")),"")</f>
        <v/>
      </c>
      <c r="D9264" s="4" t="str">
        <f>VLOOKUP(A9264,predictions!A:B,2,FALSE)</f>
        <v>22/06/2020</v>
      </c>
      <c r="E9264" s="4">
        <f t="shared" si="36"/>
        <v>44004</v>
      </c>
    </row>
    <row r="9265" spans="3:5" ht="13" x14ac:dyDescent="0.15">
      <c r="C9265" s="1" t="str">
        <f ca="1">IFERROR(INDIRECT(ADDRESS(MATCH(A9265,'contribution par jour-semaine'!A:A,0),MATCH(B9265,'contribution par jour-semaine'!$1:$1,0),4,1,"contribution par jour-semaine")),"")</f>
        <v/>
      </c>
      <c r="D9265" s="4" t="str">
        <f>VLOOKUP(A9265,predictions!A:B,2,FALSE)</f>
        <v>22/06/2020</v>
      </c>
      <c r="E9265" s="4">
        <f t="shared" si="36"/>
        <v>44004</v>
      </c>
    </row>
    <row r="9266" spans="3:5" ht="13" x14ac:dyDescent="0.15">
      <c r="C9266" s="1" t="str">
        <f ca="1">IFERROR(INDIRECT(ADDRESS(MATCH(A9266,'contribution par jour-semaine'!A:A,0),MATCH(B9266,'contribution par jour-semaine'!$1:$1,0),4,1,"contribution par jour-semaine")),"")</f>
        <v/>
      </c>
      <c r="D9266" s="4" t="str">
        <f>VLOOKUP(A9266,predictions!A:B,2,FALSE)</f>
        <v>22/06/2020</v>
      </c>
      <c r="E9266" s="4">
        <f t="shared" si="36"/>
        <v>44004</v>
      </c>
    </row>
    <row r="9267" spans="3:5" ht="13" x14ac:dyDescent="0.15">
      <c r="C9267" s="1" t="str">
        <f ca="1">IFERROR(INDIRECT(ADDRESS(MATCH(A9267,'contribution par jour-semaine'!A:A,0),MATCH(B9267,'contribution par jour-semaine'!$1:$1,0),4,1,"contribution par jour-semaine")),"")</f>
        <v/>
      </c>
      <c r="D9267" s="4" t="str">
        <f>VLOOKUP(A9267,predictions!A:B,2,FALSE)</f>
        <v>22/06/2020</v>
      </c>
      <c r="E9267" s="4">
        <f t="shared" si="36"/>
        <v>44004</v>
      </c>
    </row>
    <row r="9268" spans="3:5" ht="13" x14ac:dyDescent="0.15">
      <c r="C9268" s="1" t="str">
        <f ca="1">IFERROR(INDIRECT(ADDRESS(MATCH(A9268,'contribution par jour-semaine'!A:A,0),MATCH(B9268,'contribution par jour-semaine'!$1:$1,0),4,1,"contribution par jour-semaine")),"")</f>
        <v/>
      </c>
      <c r="D9268" s="4" t="str">
        <f>VLOOKUP(A9268,predictions!A:B,2,FALSE)</f>
        <v>22/06/2020</v>
      </c>
      <c r="E9268" s="4">
        <f t="shared" si="36"/>
        <v>44004</v>
      </c>
    </row>
    <row r="9269" spans="3:5" ht="13" x14ac:dyDescent="0.15">
      <c r="C9269" s="1" t="str">
        <f ca="1">IFERROR(INDIRECT(ADDRESS(MATCH(A9269,'contribution par jour-semaine'!A:A,0),MATCH(B9269,'contribution par jour-semaine'!$1:$1,0),4,1,"contribution par jour-semaine")),"")</f>
        <v/>
      </c>
      <c r="D9269" s="4" t="str">
        <f>VLOOKUP(A9269,predictions!A:B,2,FALSE)</f>
        <v>22/06/2020</v>
      </c>
      <c r="E9269" s="4">
        <f t="shared" si="36"/>
        <v>44004</v>
      </c>
    </row>
    <row r="9270" spans="3:5" ht="13" x14ac:dyDescent="0.15">
      <c r="C9270" s="1" t="str">
        <f ca="1">IFERROR(INDIRECT(ADDRESS(MATCH(A9270,'contribution par jour-semaine'!A:A,0),MATCH(B9270,'contribution par jour-semaine'!$1:$1,0),4,1,"contribution par jour-semaine")),"")</f>
        <v/>
      </c>
      <c r="D9270" s="4" t="str">
        <f>VLOOKUP(A9270,predictions!A:B,2,FALSE)</f>
        <v>22/06/2020</v>
      </c>
      <c r="E9270" s="4">
        <f t="shared" si="36"/>
        <v>44004</v>
      </c>
    </row>
    <row r="9271" spans="3:5" ht="13" x14ac:dyDescent="0.15">
      <c r="C9271" s="1" t="str">
        <f ca="1">IFERROR(INDIRECT(ADDRESS(MATCH(A9271,'contribution par jour-semaine'!A:A,0),MATCH(B9271,'contribution par jour-semaine'!$1:$1,0),4,1,"contribution par jour-semaine")),"")</f>
        <v/>
      </c>
      <c r="D9271" s="4" t="str">
        <f>VLOOKUP(A9271,predictions!A:B,2,FALSE)</f>
        <v>22/06/2020</v>
      </c>
      <c r="E9271" s="4">
        <f t="shared" si="36"/>
        <v>44004</v>
      </c>
    </row>
    <row r="9272" spans="3:5" ht="13" x14ac:dyDescent="0.15">
      <c r="C9272" s="1" t="str">
        <f ca="1">IFERROR(INDIRECT(ADDRESS(MATCH(A9272,'contribution par jour-semaine'!A:A,0),MATCH(B9272,'contribution par jour-semaine'!$1:$1,0),4,1,"contribution par jour-semaine")),"")</f>
        <v/>
      </c>
      <c r="D9272" s="4" t="str">
        <f>VLOOKUP(A9272,predictions!A:B,2,FALSE)</f>
        <v>22/06/2020</v>
      </c>
      <c r="E9272" s="4">
        <f t="shared" si="36"/>
        <v>44004</v>
      </c>
    </row>
    <row r="9273" spans="3:5" ht="13" x14ac:dyDescent="0.15">
      <c r="C9273" s="1" t="str">
        <f ca="1">IFERROR(INDIRECT(ADDRESS(MATCH(A9273,'contribution par jour-semaine'!A:A,0),MATCH(B9273,'contribution par jour-semaine'!$1:$1,0),4,1,"contribution par jour-semaine")),"")</f>
        <v/>
      </c>
      <c r="D9273" s="4" t="str">
        <f>VLOOKUP(A9273,predictions!A:B,2,FALSE)</f>
        <v>22/06/2020</v>
      </c>
      <c r="E9273" s="4">
        <f t="shared" si="36"/>
        <v>44004</v>
      </c>
    </row>
    <row r="9274" spans="3:5" ht="13" x14ac:dyDescent="0.15">
      <c r="C9274" s="1" t="str">
        <f ca="1">IFERROR(INDIRECT(ADDRESS(MATCH(A9274,'contribution par jour-semaine'!A:A,0),MATCH(B9274,'contribution par jour-semaine'!$1:$1,0),4,1,"contribution par jour-semaine")),"")</f>
        <v/>
      </c>
      <c r="D9274" s="4" t="str">
        <f>VLOOKUP(A9274,predictions!A:B,2,FALSE)</f>
        <v>22/06/2020</v>
      </c>
      <c r="E9274" s="4">
        <f t="shared" si="36"/>
        <v>44004</v>
      </c>
    </row>
    <row r="9275" spans="3:5" ht="13" x14ac:dyDescent="0.15">
      <c r="C9275" s="1" t="str">
        <f ca="1">IFERROR(INDIRECT(ADDRESS(MATCH(A9275,'contribution par jour-semaine'!A:A,0),MATCH(B9275,'contribution par jour-semaine'!$1:$1,0),4,1,"contribution par jour-semaine")),"")</f>
        <v/>
      </c>
      <c r="D9275" s="4" t="str">
        <f>VLOOKUP(A9275,predictions!A:B,2,FALSE)</f>
        <v>22/06/2020</v>
      </c>
      <c r="E9275" s="4">
        <f t="shared" si="36"/>
        <v>44004</v>
      </c>
    </row>
    <row r="9276" spans="3:5" ht="13" x14ac:dyDescent="0.15">
      <c r="C9276" s="1" t="str">
        <f ca="1">IFERROR(INDIRECT(ADDRESS(MATCH(A9276,'contribution par jour-semaine'!A:A,0),MATCH(B9276,'contribution par jour-semaine'!$1:$1,0),4,1,"contribution par jour-semaine")),"")</f>
        <v/>
      </c>
      <c r="D9276" s="4" t="str">
        <f>VLOOKUP(A9276,predictions!A:B,2,FALSE)</f>
        <v>22/06/2020</v>
      </c>
      <c r="E9276" s="4">
        <f t="shared" si="36"/>
        <v>44004</v>
      </c>
    </row>
    <row r="9277" spans="3:5" ht="13" x14ac:dyDescent="0.15">
      <c r="C9277" s="1" t="str">
        <f ca="1">IFERROR(INDIRECT(ADDRESS(MATCH(A9277,'contribution par jour-semaine'!A:A,0),MATCH(B9277,'contribution par jour-semaine'!$1:$1,0),4,1,"contribution par jour-semaine")),"")</f>
        <v/>
      </c>
      <c r="D9277" s="4" t="str">
        <f>VLOOKUP(A9277,predictions!A:B,2,FALSE)</f>
        <v>22/06/2020</v>
      </c>
      <c r="E9277" s="4">
        <f t="shared" si="36"/>
        <v>44004</v>
      </c>
    </row>
    <row r="9278" spans="3:5" ht="13" x14ac:dyDescent="0.15">
      <c r="C9278" s="1" t="str">
        <f ca="1">IFERROR(INDIRECT(ADDRESS(MATCH(A9278,'contribution par jour-semaine'!A:A,0),MATCH(B9278,'contribution par jour-semaine'!$1:$1,0),4,1,"contribution par jour-semaine")),"")</f>
        <v/>
      </c>
      <c r="D9278" s="4" t="str">
        <f>VLOOKUP(A9278,predictions!A:B,2,FALSE)</f>
        <v>22/06/2020</v>
      </c>
      <c r="E9278" s="4">
        <f t="shared" si="36"/>
        <v>44004</v>
      </c>
    </row>
    <row r="9279" spans="3:5" ht="13" x14ac:dyDescent="0.15">
      <c r="C9279" s="1" t="str">
        <f ca="1">IFERROR(INDIRECT(ADDRESS(MATCH(A9279,'contribution par jour-semaine'!A:A,0),MATCH(B9279,'contribution par jour-semaine'!$1:$1,0),4,1,"contribution par jour-semaine")),"")</f>
        <v/>
      </c>
      <c r="D9279" s="4" t="str">
        <f>VLOOKUP(A9279,predictions!A:B,2,FALSE)</f>
        <v>22/06/2020</v>
      </c>
      <c r="E9279" s="4">
        <f t="shared" si="36"/>
        <v>44004</v>
      </c>
    </row>
    <row r="9280" spans="3:5" ht="13" x14ac:dyDescent="0.15">
      <c r="C9280" s="1" t="str">
        <f ca="1">IFERROR(INDIRECT(ADDRESS(MATCH(A9280,'contribution par jour-semaine'!A:A,0),MATCH(B9280,'contribution par jour-semaine'!$1:$1,0),4,1,"contribution par jour-semaine")),"")</f>
        <v/>
      </c>
      <c r="D9280" s="4" t="str">
        <f>VLOOKUP(A9280,predictions!A:B,2,FALSE)</f>
        <v>22/06/2020</v>
      </c>
      <c r="E9280" s="4">
        <f t="shared" si="36"/>
        <v>44004</v>
      </c>
    </row>
    <row r="9281" spans="3:5" ht="13" x14ac:dyDescent="0.15">
      <c r="C9281" s="1" t="str">
        <f ca="1">IFERROR(INDIRECT(ADDRESS(MATCH(A9281,'contribution par jour-semaine'!A:A,0),MATCH(B9281,'contribution par jour-semaine'!$1:$1,0),4,1,"contribution par jour-semaine")),"")</f>
        <v/>
      </c>
      <c r="D9281" s="4" t="str">
        <f>VLOOKUP(A9281,predictions!A:B,2,FALSE)</f>
        <v>22/06/2020</v>
      </c>
      <c r="E9281" s="4">
        <f t="shared" si="36"/>
        <v>44004</v>
      </c>
    </row>
    <row r="9282" spans="3:5" ht="13" x14ac:dyDescent="0.15">
      <c r="C9282" s="1" t="str">
        <f ca="1">IFERROR(INDIRECT(ADDRESS(MATCH(A9282,'contribution par jour-semaine'!A:A,0),MATCH(B9282,'contribution par jour-semaine'!$1:$1,0),4,1,"contribution par jour-semaine")),"")</f>
        <v/>
      </c>
      <c r="D9282" s="4" t="str">
        <f>VLOOKUP(A9282,predictions!A:B,2,FALSE)</f>
        <v>22/06/2020</v>
      </c>
      <c r="E9282" s="4">
        <f t="shared" si="36"/>
        <v>44004</v>
      </c>
    </row>
    <row r="9283" spans="3:5" ht="13" x14ac:dyDescent="0.15">
      <c r="C9283" s="1" t="str">
        <f ca="1">IFERROR(INDIRECT(ADDRESS(MATCH(A9283,'contribution par jour-semaine'!A:A,0),MATCH(B9283,'contribution par jour-semaine'!$1:$1,0),4,1,"contribution par jour-semaine")),"")</f>
        <v/>
      </c>
      <c r="D9283" s="4" t="str">
        <f>VLOOKUP(A9283,predictions!A:B,2,FALSE)</f>
        <v>22/06/2020</v>
      </c>
      <c r="E9283" s="4">
        <f t="shared" si="36"/>
        <v>44004</v>
      </c>
    </row>
    <row r="9284" spans="3:5" ht="13" x14ac:dyDescent="0.15">
      <c r="C9284" s="1" t="str">
        <f ca="1">IFERROR(INDIRECT(ADDRESS(MATCH(A9284,'contribution par jour-semaine'!A:A,0),MATCH(B9284,'contribution par jour-semaine'!$1:$1,0),4,1,"contribution par jour-semaine")),"")</f>
        <v/>
      </c>
      <c r="D9284" s="4" t="str">
        <f>VLOOKUP(A9284,predictions!A:B,2,FALSE)</f>
        <v>22/06/2020</v>
      </c>
      <c r="E9284" s="4">
        <f t="shared" si="36"/>
        <v>44004</v>
      </c>
    </row>
    <row r="9285" spans="3:5" ht="13" x14ac:dyDescent="0.15">
      <c r="C9285" s="1" t="str">
        <f ca="1">IFERROR(INDIRECT(ADDRESS(MATCH(A9285,'contribution par jour-semaine'!A:A,0),MATCH(B9285,'contribution par jour-semaine'!$1:$1,0),4,1,"contribution par jour-semaine")),"")</f>
        <v/>
      </c>
      <c r="D9285" s="4" t="str">
        <f>VLOOKUP(A9285,predictions!A:B,2,FALSE)</f>
        <v>22/06/2020</v>
      </c>
      <c r="E9285" s="4">
        <f t="shared" si="36"/>
        <v>44004</v>
      </c>
    </row>
    <row r="9286" spans="3:5" ht="13" x14ac:dyDescent="0.15">
      <c r="C9286" s="1" t="str">
        <f ca="1">IFERROR(INDIRECT(ADDRESS(MATCH(A9286,'contribution par jour-semaine'!A:A,0),MATCH(B9286,'contribution par jour-semaine'!$1:$1,0),4,1,"contribution par jour-semaine")),"")</f>
        <v/>
      </c>
      <c r="D9286" s="4" t="str">
        <f>VLOOKUP(A9286,predictions!A:B,2,FALSE)</f>
        <v>22/06/2020</v>
      </c>
      <c r="E9286" s="4">
        <f t="shared" si="36"/>
        <v>44004</v>
      </c>
    </row>
    <row r="9287" spans="3:5" ht="13" x14ac:dyDescent="0.15">
      <c r="C9287" s="1" t="str">
        <f ca="1">IFERROR(INDIRECT(ADDRESS(MATCH(A9287,'contribution par jour-semaine'!A:A,0),MATCH(B9287,'contribution par jour-semaine'!$1:$1,0),4,1,"contribution par jour-semaine")),"")</f>
        <v/>
      </c>
      <c r="D9287" s="4" t="str">
        <f>VLOOKUP(A9287,predictions!A:B,2,FALSE)</f>
        <v>22/06/2020</v>
      </c>
      <c r="E9287" s="4">
        <f t="shared" si="36"/>
        <v>44004</v>
      </c>
    </row>
    <row r="9288" spans="3:5" ht="13" x14ac:dyDescent="0.15">
      <c r="C9288" s="1" t="str">
        <f ca="1">IFERROR(INDIRECT(ADDRESS(MATCH(A9288,'contribution par jour-semaine'!A:A,0),MATCH(B9288,'contribution par jour-semaine'!$1:$1,0),4,1,"contribution par jour-semaine")),"")</f>
        <v/>
      </c>
      <c r="D9288" s="4" t="str">
        <f>VLOOKUP(A9288,predictions!A:B,2,FALSE)</f>
        <v>22/06/2020</v>
      </c>
      <c r="E9288" s="4">
        <f t="shared" si="36"/>
        <v>44004</v>
      </c>
    </row>
    <row r="9289" spans="3:5" ht="13" x14ac:dyDescent="0.15">
      <c r="C9289" s="1" t="str">
        <f ca="1">IFERROR(INDIRECT(ADDRESS(MATCH(A9289,'contribution par jour-semaine'!A:A,0),MATCH(B9289,'contribution par jour-semaine'!$1:$1,0),4,1,"contribution par jour-semaine")),"")</f>
        <v/>
      </c>
      <c r="D9289" s="4" t="str">
        <f>VLOOKUP(A9289,predictions!A:B,2,FALSE)</f>
        <v>22/06/2020</v>
      </c>
      <c r="E9289" s="4">
        <f t="shared" si="36"/>
        <v>44004</v>
      </c>
    </row>
    <row r="9290" spans="3:5" ht="13" x14ac:dyDescent="0.15">
      <c r="C9290" s="1" t="str">
        <f ca="1">IFERROR(INDIRECT(ADDRESS(MATCH(A9290,'contribution par jour-semaine'!A:A,0),MATCH(B9290,'contribution par jour-semaine'!$1:$1,0),4,1,"contribution par jour-semaine")),"")</f>
        <v/>
      </c>
      <c r="D9290" s="4" t="str">
        <f>VLOOKUP(A9290,predictions!A:B,2,FALSE)</f>
        <v>22/06/2020</v>
      </c>
      <c r="E9290" s="4">
        <f t="shared" si="36"/>
        <v>44004</v>
      </c>
    </row>
    <row r="9291" spans="3:5" ht="13" x14ac:dyDescent="0.15">
      <c r="C9291" s="1" t="str">
        <f ca="1">IFERROR(INDIRECT(ADDRESS(MATCH(A9291,'contribution par jour-semaine'!A:A,0),MATCH(B9291,'contribution par jour-semaine'!$1:$1,0),4,1,"contribution par jour-semaine")),"")</f>
        <v/>
      </c>
      <c r="D9291" s="4" t="str">
        <f>VLOOKUP(A9291,predictions!A:B,2,FALSE)</f>
        <v>22/06/2020</v>
      </c>
      <c r="E9291" s="4">
        <f t="shared" si="36"/>
        <v>44004</v>
      </c>
    </row>
    <row r="9292" spans="3:5" ht="13" x14ac:dyDescent="0.15">
      <c r="C9292" s="1" t="str">
        <f ca="1">IFERROR(INDIRECT(ADDRESS(MATCH(A9292,'contribution par jour-semaine'!A:A,0),MATCH(B9292,'contribution par jour-semaine'!$1:$1,0),4,1,"contribution par jour-semaine")),"")</f>
        <v/>
      </c>
      <c r="D9292" s="4" t="str">
        <f>VLOOKUP(A9292,predictions!A:B,2,FALSE)</f>
        <v>22/06/2020</v>
      </c>
      <c r="E9292" s="4">
        <f t="shared" si="36"/>
        <v>44004</v>
      </c>
    </row>
    <row r="9293" spans="3:5" ht="13" x14ac:dyDescent="0.15">
      <c r="C9293" s="1" t="str">
        <f ca="1">IFERROR(INDIRECT(ADDRESS(MATCH(A9293,'contribution par jour-semaine'!A:A,0),MATCH(B9293,'contribution par jour-semaine'!$1:$1,0),4,1,"contribution par jour-semaine")),"")</f>
        <v/>
      </c>
      <c r="D9293" s="4" t="str">
        <f>VLOOKUP(A9293,predictions!A:B,2,FALSE)</f>
        <v>22/06/2020</v>
      </c>
      <c r="E9293" s="4">
        <f t="shared" si="36"/>
        <v>44004</v>
      </c>
    </row>
    <row r="9294" spans="3:5" ht="13" x14ac:dyDescent="0.15">
      <c r="C9294" s="1" t="str">
        <f ca="1">IFERROR(INDIRECT(ADDRESS(MATCH(A9294,'contribution par jour-semaine'!A:A,0),MATCH(B9294,'contribution par jour-semaine'!$1:$1,0),4,1,"contribution par jour-semaine")),"")</f>
        <v/>
      </c>
      <c r="D9294" s="4" t="str">
        <f>VLOOKUP(A9294,predictions!A:B,2,FALSE)</f>
        <v>22/06/2020</v>
      </c>
      <c r="E9294" s="4">
        <f t="shared" si="36"/>
        <v>44004</v>
      </c>
    </row>
    <row r="9295" spans="3:5" ht="13" x14ac:dyDescent="0.15">
      <c r="C9295" s="1" t="str">
        <f ca="1">IFERROR(INDIRECT(ADDRESS(MATCH(A9295,'contribution par jour-semaine'!A:A,0),MATCH(B9295,'contribution par jour-semaine'!$1:$1,0),4,1,"contribution par jour-semaine")),"")</f>
        <v/>
      </c>
      <c r="D9295" s="4" t="str">
        <f>VLOOKUP(A9295,predictions!A:B,2,FALSE)</f>
        <v>22/06/2020</v>
      </c>
      <c r="E9295" s="4">
        <f t="shared" si="36"/>
        <v>44004</v>
      </c>
    </row>
    <row r="9296" spans="3:5" ht="13" x14ac:dyDescent="0.15">
      <c r="C9296" s="1" t="str">
        <f ca="1">IFERROR(INDIRECT(ADDRESS(MATCH(A9296,'contribution par jour-semaine'!A:A,0),MATCH(B9296,'contribution par jour-semaine'!$1:$1,0),4,1,"contribution par jour-semaine")),"")</f>
        <v/>
      </c>
      <c r="D9296" s="4" t="str">
        <f>VLOOKUP(A9296,predictions!A:B,2,FALSE)</f>
        <v>22/06/2020</v>
      </c>
      <c r="E9296" s="4">
        <f t="shared" si="36"/>
        <v>44004</v>
      </c>
    </row>
    <row r="9297" spans="3:5" ht="13" x14ac:dyDescent="0.15">
      <c r="C9297" s="1" t="str">
        <f ca="1">IFERROR(INDIRECT(ADDRESS(MATCH(A9297,'contribution par jour-semaine'!A:A,0),MATCH(B9297,'contribution par jour-semaine'!$1:$1,0),4,1,"contribution par jour-semaine")),"")</f>
        <v/>
      </c>
      <c r="D9297" s="4" t="str">
        <f>VLOOKUP(A9297,predictions!A:B,2,FALSE)</f>
        <v>22/06/2020</v>
      </c>
      <c r="E9297" s="4">
        <f t="shared" si="36"/>
        <v>44004</v>
      </c>
    </row>
    <row r="9298" spans="3:5" ht="13" x14ac:dyDescent="0.15">
      <c r="C9298" s="1" t="str">
        <f ca="1">IFERROR(INDIRECT(ADDRESS(MATCH(A9298,'contribution par jour-semaine'!A:A,0),MATCH(B9298,'contribution par jour-semaine'!$1:$1,0),4,1,"contribution par jour-semaine")),"")</f>
        <v/>
      </c>
      <c r="D9298" s="4" t="str">
        <f>VLOOKUP(A9298,predictions!A:B,2,FALSE)</f>
        <v>22/06/2020</v>
      </c>
      <c r="E9298" s="4">
        <f t="shared" si="36"/>
        <v>44004</v>
      </c>
    </row>
    <row r="9299" spans="3:5" ht="13" x14ac:dyDescent="0.15">
      <c r="C9299" s="1" t="str">
        <f ca="1">IFERROR(INDIRECT(ADDRESS(MATCH(A9299,'contribution par jour-semaine'!A:A,0),MATCH(B9299,'contribution par jour-semaine'!$1:$1,0),4,1,"contribution par jour-semaine")),"")</f>
        <v/>
      </c>
      <c r="D9299" s="4" t="str">
        <f>VLOOKUP(A9299,predictions!A:B,2,FALSE)</f>
        <v>22/06/2020</v>
      </c>
      <c r="E9299" s="4">
        <f t="shared" si="36"/>
        <v>44004</v>
      </c>
    </row>
    <row r="9300" spans="3:5" ht="13" x14ac:dyDescent="0.15">
      <c r="C9300" s="1" t="str">
        <f ca="1">IFERROR(INDIRECT(ADDRESS(MATCH(A9300,'contribution par jour-semaine'!A:A,0),MATCH(B9300,'contribution par jour-semaine'!$1:$1,0),4,1,"contribution par jour-semaine")),"")</f>
        <v/>
      </c>
      <c r="D9300" s="4" t="str">
        <f>VLOOKUP(A9300,predictions!A:B,2,FALSE)</f>
        <v>22/06/2020</v>
      </c>
      <c r="E9300" s="4">
        <f t="shared" si="36"/>
        <v>44004</v>
      </c>
    </row>
    <row r="9301" spans="3:5" ht="13" x14ac:dyDescent="0.15">
      <c r="C9301" s="1" t="str">
        <f ca="1">IFERROR(INDIRECT(ADDRESS(MATCH(A9301,'contribution par jour-semaine'!A:A,0),MATCH(B9301,'contribution par jour-semaine'!$1:$1,0),4,1,"contribution par jour-semaine")),"")</f>
        <v/>
      </c>
      <c r="D9301" s="4" t="str">
        <f>VLOOKUP(A9301,predictions!A:B,2,FALSE)</f>
        <v>22/06/2020</v>
      </c>
      <c r="E9301" s="4">
        <f t="shared" si="36"/>
        <v>44004</v>
      </c>
    </row>
    <row r="9302" spans="3:5" ht="13" x14ac:dyDescent="0.15">
      <c r="C9302" s="1" t="str">
        <f ca="1">IFERROR(INDIRECT(ADDRESS(MATCH(A9302,'contribution par jour-semaine'!A:A,0),MATCH(B9302,'contribution par jour-semaine'!$1:$1,0),4,1,"contribution par jour-semaine")),"")</f>
        <v/>
      </c>
      <c r="D9302" s="4" t="str">
        <f>VLOOKUP(A9302,predictions!A:B,2,FALSE)</f>
        <v>22/06/2020</v>
      </c>
      <c r="E9302" s="4">
        <f t="shared" si="36"/>
        <v>44004</v>
      </c>
    </row>
    <row r="9303" spans="3:5" ht="13" x14ac:dyDescent="0.15">
      <c r="C9303" s="1" t="str">
        <f ca="1">IFERROR(INDIRECT(ADDRESS(MATCH(A9303,'contribution par jour-semaine'!A:A,0),MATCH(B9303,'contribution par jour-semaine'!$1:$1,0),4,1,"contribution par jour-semaine")),"")</f>
        <v/>
      </c>
      <c r="D9303" s="4" t="str">
        <f>VLOOKUP(A9303,predictions!A:B,2,FALSE)</f>
        <v>22/06/2020</v>
      </c>
      <c r="E9303" s="4">
        <f t="shared" si="36"/>
        <v>44004</v>
      </c>
    </row>
    <row r="9304" spans="3:5" ht="13" x14ac:dyDescent="0.15">
      <c r="C9304" s="1" t="str">
        <f ca="1">IFERROR(INDIRECT(ADDRESS(MATCH(A9304,'contribution par jour-semaine'!A:A,0),MATCH(B9304,'contribution par jour-semaine'!$1:$1,0),4,1,"contribution par jour-semaine")),"")</f>
        <v/>
      </c>
      <c r="D9304" s="4" t="str">
        <f>VLOOKUP(A9304,predictions!A:B,2,FALSE)</f>
        <v>22/06/2020</v>
      </c>
      <c r="E9304" s="4">
        <f t="shared" si="36"/>
        <v>44004</v>
      </c>
    </row>
    <row r="9305" spans="3:5" ht="13" x14ac:dyDescent="0.15">
      <c r="C9305" s="1" t="str">
        <f ca="1">IFERROR(INDIRECT(ADDRESS(MATCH(A9305,'contribution par jour-semaine'!A:A,0),MATCH(B9305,'contribution par jour-semaine'!$1:$1,0),4,1,"contribution par jour-semaine")),"")</f>
        <v/>
      </c>
      <c r="D9305" s="4" t="str">
        <f>VLOOKUP(A9305,predictions!A:B,2,FALSE)</f>
        <v>22/06/2020</v>
      </c>
      <c r="E9305" s="4">
        <f t="shared" si="36"/>
        <v>44004</v>
      </c>
    </row>
    <row r="9306" spans="3:5" ht="13" x14ac:dyDescent="0.15">
      <c r="C9306" s="1" t="str">
        <f ca="1">IFERROR(INDIRECT(ADDRESS(MATCH(A9306,'contribution par jour-semaine'!A:A,0),MATCH(B9306,'contribution par jour-semaine'!$1:$1,0),4,1,"contribution par jour-semaine")),"")</f>
        <v/>
      </c>
      <c r="D9306" s="4" t="str">
        <f>VLOOKUP(A9306,predictions!A:B,2,FALSE)</f>
        <v>22/06/2020</v>
      </c>
      <c r="E9306" s="4">
        <f t="shared" si="36"/>
        <v>44004</v>
      </c>
    </row>
    <row r="9307" spans="3:5" ht="13" x14ac:dyDescent="0.15">
      <c r="C9307" s="1" t="str">
        <f ca="1">IFERROR(INDIRECT(ADDRESS(MATCH(A9307,'contribution par jour-semaine'!A:A,0),MATCH(B9307,'contribution par jour-semaine'!$1:$1,0),4,1,"contribution par jour-semaine")),"")</f>
        <v/>
      </c>
      <c r="D9307" s="4" t="str">
        <f>VLOOKUP(A9307,predictions!A:B,2,FALSE)</f>
        <v>22/06/2020</v>
      </c>
      <c r="E9307" s="4">
        <f t="shared" si="36"/>
        <v>44004</v>
      </c>
    </row>
    <row r="9308" spans="3:5" ht="13" x14ac:dyDescent="0.15">
      <c r="C9308" s="1" t="str">
        <f ca="1">IFERROR(INDIRECT(ADDRESS(MATCH(A9308,'contribution par jour-semaine'!A:A,0),MATCH(B9308,'contribution par jour-semaine'!$1:$1,0),4,1,"contribution par jour-semaine")),"")</f>
        <v/>
      </c>
      <c r="D9308" s="4" t="str">
        <f>VLOOKUP(A9308,predictions!A:B,2,FALSE)</f>
        <v>22/06/2020</v>
      </c>
      <c r="E9308" s="4">
        <f t="shared" si="36"/>
        <v>44004</v>
      </c>
    </row>
    <row r="9309" spans="3:5" ht="13" x14ac:dyDescent="0.15">
      <c r="C9309" s="1" t="str">
        <f ca="1">IFERROR(INDIRECT(ADDRESS(MATCH(A9309,'contribution par jour-semaine'!A:A,0),MATCH(B9309,'contribution par jour-semaine'!$1:$1,0),4,1,"contribution par jour-semaine")),"")</f>
        <v/>
      </c>
      <c r="D9309" s="4" t="str">
        <f>VLOOKUP(A9309,predictions!A:B,2,FALSE)</f>
        <v>22/06/2020</v>
      </c>
      <c r="E9309" s="4">
        <f t="shared" si="36"/>
        <v>44004</v>
      </c>
    </row>
    <row r="9310" spans="3:5" ht="13" x14ac:dyDescent="0.15">
      <c r="C9310" s="1" t="str">
        <f ca="1">IFERROR(INDIRECT(ADDRESS(MATCH(A9310,'contribution par jour-semaine'!A:A,0),MATCH(B9310,'contribution par jour-semaine'!$1:$1,0),4,1,"contribution par jour-semaine")),"")</f>
        <v/>
      </c>
      <c r="D9310" s="4" t="str">
        <f>VLOOKUP(A9310,predictions!A:B,2,FALSE)</f>
        <v>22/06/2020</v>
      </c>
      <c r="E9310" s="4">
        <f t="shared" si="36"/>
        <v>44004</v>
      </c>
    </row>
    <row r="9311" spans="3:5" ht="13" x14ac:dyDescent="0.15">
      <c r="C9311" s="1" t="str">
        <f ca="1">IFERROR(INDIRECT(ADDRESS(MATCH(A9311,'contribution par jour-semaine'!A:A,0),MATCH(B9311,'contribution par jour-semaine'!$1:$1,0),4,1,"contribution par jour-semaine")),"")</f>
        <v/>
      </c>
      <c r="D9311" s="4" t="str">
        <f>VLOOKUP(A9311,predictions!A:B,2,FALSE)</f>
        <v>22/06/2020</v>
      </c>
      <c r="E9311" s="4">
        <f t="shared" si="36"/>
        <v>44004</v>
      </c>
    </row>
    <row r="9312" spans="3:5" ht="13" x14ac:dyDescent="0.15">
      <c r="C9312" s="1" t="str">
        <f ca="1">IFERROR(INDIRECT(ADDRESS(MATCH(A9312,'contribution par jour-semaine'!A:A,0),MATCH(B9312,'contribution par jour-semaine'!$1:$1,0),4,1,"contribution par jour-semaine")),"")</f>
        <v/>
      </c>
      <c r="D9312" s="4" t="str">
        <f>VLOOKUP(A9312,predictions!A:B,2,FALSE)</f>
        <v>22/06/2020</v>
      </c>
      <c r="E9312" s="4">
        <f t="shared" si="36"/>
        <v>44004</v>
      </c>
    </row>
    <row r="9313" spans="3:5" ht="13" x14ac:dyDescent="0.15">
      <c r="C9313" s="1" t="str">
        <f ca="1">IFERROR(INDIRECT(ADDRESS(MATCH(A9313,'contribution par jour-semaine'!A:A,0),MATCH(B9313,'contribution par jour-semaine'!$1:$1,0),4,1,"contribution par jour-semaine")),"")</f>
        <v/>
      </c>
      <c r="D9313" s="4" t="str">
        <f>VLOOKUP(A9313,predictions!A:B,2,FALSE)</f>
        <v>22/06/2020</v>
      </c>
      <c r="E9313" s="4">
        <f t="shared" si="36"/>
        <v>44004</v>
      </c>
    </row>
    <row r="9314" spans="3:5" ht="13" x14ac:dyDescent="0.15">
      <c r="C9314" s="1" t="str">
        <f ca="1">IFERROR(INDIRECT(ADDRESS(MATCH(A9314,'contribution par jour-semaine'!A:A,0),MATCH(B9314,'contribution par jour-semaine'!$1:$1,0),4,1,"contribution par jour-semaine")),"")</f>
        <v/>
      </c>
      <c r="D9314" s="4" t="str">
        <f>VLOOKUP(A9314,predictions!A:B,2,FALSE)</f>
        <v>22/06/2020</v>
      </c>
      <c r="E9314" s="4">
        <f t="shared" si="36"/>
        <v>44004</v>
      </c>
    </row>
    <row r="9315" spans="3:5" ht="13" x14ac:dyDescent="0.15">
      <c r="C9315" s="1" t="str">
        <f ca="1">IFERROR(INDIRECT(ADDRESS(MATCH(A9315,'contribution par jour-semaine'!A:A,0),MATCH(B9315,'contribution par jour-semaine'!$1:$1,0),4,1,"contribution par jour-semaine")),"")</f>
        <v/>
      </c>
      <c r="D9315" s="4" t="str">
        <f>VLOOKUP(A9315,predictions!A:B,2,FALSE)</f>
        <v>22/06/2020</v>
      </c>
      <c r="E9315" s="4">
        <f t="shared" si="36"/>
        <v>44004</v>
      </c>
    </row>
    <row r="9316" spans="3:5" ht="13" x14ac:dyDescent="0.15">
      <c r="C9316" s="1" t="str">
        <f ca="1">IFERROR(INDIRECT(ADDRESS(MATCH(A9316,'contribution par jour-semaine'!A:A,0),MATCH(B9316,'contribution par jour-semaine'!$1:$1,0),4,1,"contribution par jour-semaine")),"")</f>
        <v/>
      </c>
      <c r="D9316" s="4" t="str">
        <f>VLOOKUP(A9316,predictions!A:B,2,FALSE)</f>
        <v>22/06/2020</v>
      </c>
      <c r="E9316" s="4">
        <f t="shared" si="36"/>
        <v>44004</v>
      </c>
    </row>
    <row r="9317" spans="3:5" ht="13" x14ac:dyDescent="0.15">
      <c r="C9317" s="1" t="str">
        <f ca="1">IFERROR(INDIRECT(ADDRESS(MATCH(A9317,'contribution par jour-semaine'!A:A,0),MATCH(B9317,'contribution par jour-semaine'!$1:$1,0),4,1,"contribution par jour-semaine")),"")</f>
        <v/>
      </c>
      <c r="D9317" s="4" t="str">
        <f>VLOOKUP(A9317,predictions!A:B,2,FALSE)</f>
        <v>22/06/2020</v>
      </c>
      <c r="E9317" s="4">
        <f t="shared" si="36"/>
        <v>44004</v>
      </c>
    </row>
    <row r="9318" spans="3:5" ht="13" x14ac:dyDescent="0.15">
      <c r="C9318" s="1" t="str">
        <f ca="1">IFERROR(INDIRECT(ADDRESS(MATCH(A9318,'contribution par jour-semaine'!A:A,0),MATCH(B9318,'contribution par jour-semaine'!$1:$1,0),4,1,"contribution par jour-semaine")),"")</f>
        <v/>
      </c>
      <c r="D9318" s="4" t="str">
        <f>VLOOKUP(A9318,predictions!A:B,2,FALSE)</f>
        <v>22/06/2020</v>
      </c>
      <c r="E9318" s="4">
        <f t="shared" si="36"/>
        <v>44004</v>
      </c>
    </row>
    <row r="9319" spans="3:5" ht="13" x14ac:dyDescent="0.15">
      <c r="C9319" s="1" t="str">
        <f ca="1">IFERROR(INDIRECT(ADDRESS(MATCH(A9319,'contribution par jour-semaine'!A:A,0),MATCH(B9319,'contribution par jour-semaine'!$1:$1,0),4,1,"contribution par jour-semaine")),"")</f>
        <v/>
      </c>
      <c r="D9319" s="4" t="str">
        <f>VLOOKUP(A9319,predictions!A:B,2,FALSE)</f>
        <v>22/06/2020</v>
      </c>
      <c r="E9319" s="4">
        <f t="shared" si="36"/>
        <v>44004</v>
      </c>
    </row>
    <row r="9320" spans="3:5" ht="13" x14ac:dyDescent="0.15">
      <c r="C9320" s="1" t="str">
        <f ca="1">IFERROR(INDIRECT(ADDRESS(MATCH(A9320,'contribution par jour-semaine'!A:A,0),MATCH(B9320,'contribution par jour-semaine'!$1:$1,0),4,1,"contribution par jour-semaine")),"")</f>
        <v/>
      </c>
      <c r="D9320" s="4" t="str">
        <f>VLOOKUP(A9320,predictions!A:B,2,FALSE)</f>
        <v>22/06/2020</v>
      </c>
      <c r="E9320" s="4">
        <f t="shared" si="36"/>
        <v>44004</v>
      </c>
    </row>
    <row r="9321" spans="3:5" ht="13" x14ac:dyDescent="0.15">
      <c r="C9321" s="1" t="str">
        <f ca="1">IFERROR(INDIRECT(ADDRESS(MATCH(A9321,'contribution par jour-semaine'!A:A,0),MATCH(B9321,'contribution par jour-semaine'!$1:$1,0),4,1,"contribution par jour-semaine")),"")</f>
        <v/>
      </c>
      <c r="D9321" s="4" t="str">
        <f>VLOOKUP(A9321,predictions!A:B,2,FALSE)</f>
        <v>22/06/2020</v>
      </c>
      <c r="E9321" s="4">
        <f t="shared" si="36"/>
        <v>44004</v>
      </c>
    </row>
    <row r="9322" spans="3:5" ht="13" x14ac:dyDescent="0.15">
      <c r="C9322" s="1" t="str">
        <f ca="1">IFERROR(INDIRECT(ADDRESS(MATCH(A9322,'contribution par jour-semaine'!A:A,0),MATCH(B9322,'contribution par jour-semaine'!$1:$1,0),4,1,"contribution par jour-semaine")),"")</f>
        <v/>
      </c>
      <c r="D9322" s="4" t="str">
        <f>VLOOKUP(A9322,predictions!A:B,2,FALSE)</f>
        <v>22/06/2020</v>
      </c>
      <c r="E9322" s="4">
        <f t="shared" si="36"/>
        <v>44004</v>
      </c>
    </row>
    <row r="9323" spans="3:5" ht="13" x14ac:dyDescent="0.15">
      <c r="C9323" s="1" t="str">
        <f ca="1">IFERROR(INDIRECT(ADDRESS(MATCH(A9323,'contribution par jour-semaine'!A:A,0),MATCH(B9323,'contribution par jour-semaine'!$1:$1,0),4,1,"contribution par jour-semaine")),"")</f>
        <v/>
      </c>
      <c r="D9323" s="4" t="str">
        <f>VLOOKUP(A9323,predictions!A:B,2,FALSE)</f>
        <v>22/06/2020</v>
      </c>
      <c r="E9323" s="4">
        <f t="shared" si="36"/>
        <v>44004</v>
      </c>
    </row>
    <row r="9324" spans="3:5" ht="13" x14ac:dyDescent="0.15">
      <c r="C9324" s="1" t="str">
        <f ca="1">IFERROR(INDIRECT(ADDRESS(MATCH(A9324,'contribution par jour-semaine'!A:A,0),MATCH(B9324,'contribution par jour-semaine'!$1:$1,0),4,1,"contribution par jour-semaine")),"")</f>
        <v/>
      </c>
      <c r="D9324" s="4" t="str">
        <f>VLOOKUP(A9324,predictions!A:B,2,FALSE)</f>
        <v>22/06/2020</v>
      </c>
      <c r="E9324" s="4">
        <f t="shared" si="36"/>
        <v>44004</v>
      </c>
    </row>
    <row r="9325" spans="3:5" ht="13" x14ac:dyDescent="0.15">
      <c r="C9325" s="1" t="str">
        <f ca="1">IFERROR(INDIRECT(ADDRESS(MATCH(A9325,'contribution par jour-semaine'!A:A,0),MATCH(B9325,'contribution par jour-semaine'!$1:$1,0),4,1,"contribution par jour-semaine")),"")</f>
        <v/>
      </c>
      <c r="D9325" s="4" t="str">
        <f>VLOOKUP(A9325,predictions!A:B,2,FALSE)</f>
        <v>22/06/2020</v>
      </c>
      <c r="E9325" s="4">
        <f t="shared" si="36"/>
        <v>44004</v>
      </c>
    </row>
    <row r="9326" spans="3:5" ht="13" x14ac:dyDescent="0.15">
      <c r="C9326" s="1" t="str">
        <f ca="1">IFERROR(INDIRECT(ADDRESS(MATCH(A9326,'contribution par jour-semaine'!A:A,0),MATCH(B9326,'contribution par jour-semaine'!$1:$1,0),4,1,"contribution par jour-semaine")),"")</f>
        <v/>
      </c>
      <c r="D9326" s="4" t="str">
        <f>VLOOKUP(A9326,predictions!A:B,2,FALSE)</f>
        <v>22/06/2020</v>
      </c>
      <c r="E9326" s="4">
        <f t="shared" si="36"/>
        <v>44004</v>
      </c>
    </row>
    <row r="9327" spans="3:5" ht="13" x14ac:dyDescent="0.15">
      <c r="C9327" s="1" t="str">
        <f ca="1">IFERROR(INDIRECT(ADDRESS(MATCH(A9327,'contribution par jour-semaine'!A:A,0),MATCH(B9327,'contribution par jour-semaine'!$1:$1,0),4,1,"contribution par jour-semaine")),"")</f>
        <v/>
      </c>
      <c r="D9327" s="4" t="str">
        <f>VLOOKUP(A9327,predictions!A:B,2,FALSE)</f>
        <v>22/06/2020</v>
      </c>
      <c r="E9327" s="4">
        <f t="shared" si="36"/>
        <v>44004</v>
      </c>
    </row>
    <row r="9328" spans="3:5" ht="13" x14ac:dyDescent="0.15">
      <c r="C9328" s="1" t="str">
        <f ca="1">IFERROR(INDIRECT(ADDRESS(MATCH(A9328,'contribution par jour-semaine'!A:A,0),MATCH(B9328,'contribution par jour-semaine'!$1:$1,0),4,1,"contribution par jour-semaine")),"")</f>
        <v/>
      </c>
      <c r="D9328" s="4" t="str">
        <f>VLOOKUP(A9328,predictions!A:B,2,FALSE)</f>
        <v>22/06/2020</v>
      </c>
      <c r="E9328" s="4">
        <f t="shared" si="36"/>
        <v>44004</v>
      </c>
    </row>
    <row r="9329" spans="3:5" ht="13" x14ac:dyDescent="0.15">
      <c r="C9329" s="1" t="str">
        <f ca="1">IFERROR(INDIRECT(ADDRESS(MATCH(A9329,'contribution par jour-semaine'!A:A,0),MATCH(B9329,'contribution par jour-semaine'!$1:$1,0),4,1,"contribution par jour-semaine")),"")</f>
        <v/>
      </c>
      <c r="D9329" s="4" t="str">
        <f>VLOOKUP(A9329,predictions!A:B,2,FALSE)</f>
        <v>22/06/2020</v>
      </c>
      <c r="E9329" s="4">
        <f t="shared" si="36"/>
        <v>44004</v>
      </c>
    </row>
    <row r="9330" spans="3:5" ht="13" x14ac:dyDescent="0.15">
      <c r="C9330" s="1" t="str">
        <f ca="1">IFERROR(INDIRECT(ADDRESS(MATCH(A9330,'contribution par jour-semaine'!A:A,0),MATCH(B9330,'contribution par jour-semaine'!$1:$1,0),4,1,"contribution par jour-semaine")),"")</f>
        <v/>
      </c>
      <c r="D9330" s="4" t="str">
        <f>VLOOKUP(A9330,predictions!A:B,2,FALSE)</f>
        <v>22/06/2020</v>
      </c>
      <c r="E9330" s="4">
        <f t="shared" si="36"/>
        <v>44004</v>
      </c>
    </row>
    <row r="9331" spans="3:5" ht="13" x14ac:dyDescent="0.15">
      <c r="C9331" s="1" t="str">
        <f ca="1">IFERROR(INDIRECT(ADDRESS(MATCH(A9331,'contribution par jour-semaine'!A:A,0),MATCH(B9331,'contribution par jour-semaine'!$1:$1,0),4,1,"contribution par jour-semaine")),"")</f>
        <v/>
      </c>
      <c r="D9331" s="4" t="str">
        <f>VLOOKUP(A9331,predictions!A:B,2,FALSE)</f>
        <v>22/06/2020</v>
      </c>
      <c r="E9331" s="4">
        <f t="shared" si="36"/>
        <v>44004</v>
      </c>
    </row>
    <row r="9332" spans="3:5" ht="13" x14ac:dyDescent="0.15">
      <c r="C9332" s="1" t="str">
        <f ca="1">IFERROR(INDIRECT(ADDRESS(MATCH(A9332,'contribution par jour-semaine'!A:A,0),MATCH(B9332,'contribution par jour-semaine'!$1:$1,0),4,1,"contribution par jour-semaine")),"")</f>
        <v/>
      </c>
      <c r="D9332" s="4" t="str">
        <f>VLOOKUP(A9332,predictions!A:B,2,FALSE)</f>
        <v>22/06/2020</v>
      </c>
      <c r="E9332" s="4">
        <f t="shared" si="36"/>
        <v>44004</v>
      </c>
    </row>
    <row r="9333" spans="3:5" ht="13" x14ac:dyDescent="0.15">
      <c r="C9333" s="1" t="str">
        <f ca="1">IFERROR(INDIRECT(ADDRESS(MATCH(A9333,'contribution par jour-semaine'!A:A,0),MATCH(B9333,'contribution par jour-semaine'!$1:$1,0),4,1,"contribution par jour-semaine")),"")</f>
        <v/>
      </c>
      <c r="D9333" s="4" t="str">
        <f>VLOOKUP(A9333,predictions!A:B,2,FALSE)</f>
        <v>22/06/2020</v>
      </c>
      <c r="E9333" s="4">
        <f t="shared" si="36"/>
        <v>44004</v>
      </c>
    </row>
    <row r="9334" spans="3:5" ht="13" x14ac:dyDescent="0.15">
      <c r="C9334" s="1" t="str">
        <f ca="1">IFERROR(INDIRECT(ADDRESS(MATCH(A9334,'contribution par jour-semaine'!A:A,0),MATCH(B9334,'contribution par jour-semaine'!$1:$1,0),4,1,"contribution par jour-semaine")),"")</f>
        <v/>
      </c>
      <c r="D9334" s="4" t="str">
        <f>VLOOKUP(A9334,predictions!A:B,2,FALSE)</f>
        <v>22/06/2020</v>
      </c>
      <c r="E9334" s="4">
        <f t="shared" si="36"/>
        <v>44004</v>
      </c>
    </row>
    <row r="9335" spans="3:5" ht="13" x14ac:dyDescent="0.15">
      <c r="C9335" s="1" t="str">
        <f ca="1">IFERROR(INDIRECT(ADDRESS(MATCH(A9335,'contribution par jour-semaine'!A:A,0),MATCH(B9335,'contribution par jour-semaine'!$1:$1,0),4,1,"contribution par jour-semaine")),"")</f>
        <v/>
      </c>
      <c r="D9335" s="4" t="str">
        <f>VLOOKUP(A9335,predictions!A:B,2,FALSE)</f>
        <v>22/06/2020</v>
      </c>
      <c r="E9335" s="4">
        <f t="shared" si="36"/>
        <v>44004</v>
      </c>
    </row>
    <row r="9336" spans="3:5" ht="13" x14ac:dyDescent="0.15">
      <c r="C9336" s="1" t="str">
        <f ca="1">IFERROR(INDIRECT(ADDRESS(MATCH(A9336,'contribution par jour-semaine'!A:A,0),MATCH(B9336,'contribution par jour-semaine'!$1:$1,0),4,1,"contribution par jour-semaine")),"")</f>
        <v/>
      </c>
      <c r="D9336" s="4" t="str">
        <f>VLOOKUP(A9336,predictions!A:B,2,FALSE)</f>
        <v>22/06/2020</v>
      </c>
      <c r="E9336" s="4">
        <f t="shared" si="36"/>
        <v>44004</v>
      </c>
    </row>
    <row r="9337" spans="3:5" ht="13" x14ac:dyDescent="0.15">
      <c r="C9337" s="1" t="str">
        <f ca="1">IFERROR(INDIRECT(ADDRESS(MATCH(A9337,'contribution par jour-semaine'!A:A,0),MATCH(B9337,'contribution par jour-semaine'!$1:$1,0),4,1,"contribution par jour-semaine")),"")</f>
        <v/>
      </c>
      <c r="D9337" s="4" t="str">
        <f>VLOOKUP(A9337,predictions!A:B,2,FALSE)</f>
        <v>22/06/2020</v>
      </c>
      <c r="E9337" s="4">
        <f t="shared" si="36"/>
        <v>44004</v>
      </c>
    </row>
    <row r="9338" spans="3:5" ht="13" x14ac:dyDescent="0.15">
      <c r="C9338" s="1" t="str">
        <f ca="1">IFERROR(INDIRECT(ADDRESS(MATCH(A9338,'contribution par jour-semaine'!A:A,0),MATCH(B9338,'contribution par jour-semaine'!$1:$1,0),4,1,"contribution par jour-semaine")),"")</f>
        <v/>
      </c>
      <c r="D9338" s="4" t="str">
        <f>VLOOKUP(A9338,predictions!A:B,2,FALSE)</f>
        <v>22/06/2020</v>
      </c>
      <c r="E9338" s="4">
        <f t="shared" si="36"/>
        <v>44004</v>
      </c>
    </row>
    <row r="9339" spans="3:5" ht="13" x14ac:dyDescent="0.15">
      <c r="C9339" s="1" t="str">
        <f ca="1">IFERROR(INDIRECT(ADDRESS(MATCH(A9339,'contribution par jour-semaine'!A:A,0),MATCH(B9339,'contribution par jour-semaine'!$1:$1,0),4,1,"contribution par jour-semaine")),"")</f>
        <v/>
      </c>
      <c r="D9339" s="4" t="str">
        <f>VLOOKUP(A9339,predictions!A:B,2,FALSE)</f>
        <v>22/06/2020</v>
      </c>
      <c r="E9339" s="4">
        <f t="shared" si="36"/>
        <v>44004</v>
      </c>
    </row>
    <row r="9340" spans="3:5" ht="13" x14ac:dyDescent="0.15">
      <c r="C9340" s="1" t="str">
        <f ca="1">IFERROR(INDIRECT(ADDRESS(MATCH(A9340,'contribution par jour-semaine'!A:A,0),MATCH(B9340,'contribution par jour-semaine'!$1:$1,0),4,1,"contribution par jour-semaine")),"")</f>
        <v/>
      </c>
      <c r="D9340" s="4" t="str">
        <f>VLOOKUP(A9340,predictions!A:B,2,FALSE)</f>
        <v>22/06/2020</v>
      </c>
      <c r="E9340" s="4">
        <f t="shared" si="36"/>
        <v>44004</v>
      </c>
    </row>
    <row r="9341" spans="3:5" ht="13" x14ac:dyDescent="0.15">
      <c r="C9341" s="1" t="str">
        <f ca="1">IFERROR(INDIRECT(ADDRESS(MATCH(A9341,'contribution par jour-semaine'!A:A,0),MATCH(B9341,'contribution par jour-semaine'!$1:$1,0),4,1,"contribution par jour-semaine")),"")</f>
        <v/>
      </c>
      <c r="D9341" s="4" t="str">
        <f>VLOOKUP(A9341,predictions!A:B,2,FALSE)</f>
        <v>22/06/2020</v>
      </c>
      <c r="E9341" s="4">
        <f t="shared" si="36"/>
        <v>44004</v>
      </c>
    </row>
    <row r="9342" spans="3:5" ht="13" x14ac:dyDescent="0.15">
      <c r="C9342" s="1" t="str">
        <f ca="1">IFERROR(INDIRECT(ADDRESS(MATCH(A9342,'contribution par jour-semaine'!A:A,0),MATCH(B9342,'contribution par jour-semaine'!$1:$1,0),4,1,"contribution par jour-semaine")),"")</f>
        <v/>
      </c>
      <c r="D9342" s="4" t="str">
        <f>VLOOKUP(A9342,predictions!A:B,2,FALSE)</f>
        <v>22/06/2020</v>
      </c>
      <c r="E9342" s="4">
        <f t="shared" si="36"/>
        <v>44004</v>
      </c>
    </row>
    <row r="9343" spans="3:5" ht="13" x14ac:dyDescent="0.15">
      <c r="C9343" s="1" t="str">
        <f ca="1">IFERROR(INDIRECT(ADDRESS(MATCH(A9343,'contribution par jour-semaine'!A:A,0),MATCH(B9343,'contribution par jour-semaine'!$1:$1,0),4,1,"contribution par jour-semaine")),"")</f>
        <v/>
      </c>
      <c r="D9343" s="4" t="str">
        <f>VLOOKUP(A9343,predictions!A:B,2,FALSE)</f>
        <v>22/06/2020</v>
      </c>
      <c r="E9343" s="4">
        <f t="shared" si="36"/>
        <v>44004</v>
      </c>
    </row>
    <row r="9344" spans="3:5" ht="13" x14ac:dyDescent="0.15">
      <c r="C9344" s="1" t="str">
        <f ca="1">IFERROR(INDIRECT(ADDRESS(MATCH(A9344,'contribution par jour-semaine'!A:A,0),MATCH(B9344,'contribution par jour-semaine'!$1:$1,0),4,1,"contribution par jour-semaine")),"")</f>
        <v/>
      </c>
      <c r="D9344" s="4" t="str">
        <f>VLOOKUP(A9344,predictions!A:B,2,FALSE)</f>
        <v>22/06/2020</v>
      </c>
      <c r="E9344" s="4">
        <f t="shared" si="36"/>
        <v>44004</v>
      </c>
    </row>
    <row r="9345" spans="3:5" ht="13" x14ac:dyDescent="0.15">
      <c r="C9345" s="1" t="str">
        <f ca="1">IFERROR(INDIRECT(ADDRESS(MATCH(A9345,'contribution par jour-semaine'!A:A,0),MATCH(B9345,'contribution par jour-semaine'!$1:$1,0),4,1,"contribution par jour-semaine")),"")</f>
        <v/>
      </c>
      <c r="D9345" s="4" t="str">
        <f>VLOOKUP(A9345,predictions!A:B,2,FALSE)</f>
        <v>22/06/2020</v>
      </c>
      <c r="E9345" s="4">
        <f t="shared" si="36"/>
        <v>44004</v>
      </c>
    </row>
    <row r="9346" spans="3:5" ht="13" x14ac:dyDescent="0.15">
      <c r="C9346" s="1" t="str">
        <f ca="1">IFERROR(INDIRECT(ADDRESS(MATCH(A9346,'contribution par jour-semaine'!A:A,0),MATCH(B9346,'contribution par jour-semaine'!$1:$1,0),4,1,"contribution par jour-semaine")),"")</f>
        <v/>
      </c>
      <c r="D9346" s="4" t="str">
        <f>VLOOKUP(A9346,predictions!A:B,2,FALSE)</f>
        <v>22/06/2020</v>
      </c>
      <c r="E9346" s="4">
        <f t="shared" si="36"/>
        <v>44004</v>
      </c>
    </row>
    <row r="9347" spans="3:5" ht="13" x14ac:dyDescent="0.15">
      <c r="C9347" s="1" t="str">
        <f ca="1">IFERROR(INDIRECT(ADDRESS(MATCH(A9347,'contribution par jour-semaine'!A:A,0),MATCH(B9347,'contribution par jour-semaine'!$1:$1,0),4,1,"contribution par jour-semaine")),"")</f>
        <v/>
      </c>
      <c r="D9347" s="4" t="str">
        <f>VLOOKUP(A9347,predictions!A:B,2,FALSE)</f>
        <v>22/06/2020</v>
      </c>
      <c r="E9347" s="4">
        <f t="shared" si="36"/>
        <v>44004</v>
      </c>
    </row>
    <row r="9348" spans="3:5" ht="13" x14ac:dyDescent="0.15">
      <c r="C9348" s="1" t="str">
        <f ca="1">IFERROR(INDIRECT(ADDRESS(MATCH(A9348,'contribution par jour-semaine'!A:A,0),MATCH(B9348,'contribution par jour-semaine'!$1:$1,0),4,1,"contribution par jour-semaine")),"")</f>
        <v/>
      </c>
      <c r="D9348" s="4" t="str">
        <f>VLOOKUP(A9348,predictions!A:B,2,FALSE)</f>
        <v>22/06/2020</v>
      </c>
      <c r="E9348" s="4">
        <f t="shared" si="36"/>
        <v>44004</v>
      </c>
    </row>
    <row r="9349" spans="3:5" ht="13" x14ac:dyDescent="0.15">
      <c r="C9349" s="1" t="str">
        <f ca="1">IFERROR(INDIRECT(ADDRESS(MATCH(A9349,'contribution par jour-semaine'!A:A,0),MATCH(B9349,'contribution par jour-semaine'!$1:$1,0),4,1,"contribution par jour-semaine")),"")</f>
        <v/>
      </c>
      <c r="D9349" s="4" t="str">
        <f>VLOOKUP(A9349,predictions!A:B,2,FALSE)</f>
        <v>22/06/2020</v>
      </c>
      <c r="E9349" s="4">
        <f t="shared" si="36"/>
        <v>44004</v>
      </c>
    </row>
    <row r="9350" spans="3:5" ht="13" x14ac:dyDescent="0.15">
      <c r="C9350" s="1" t="str">
        <f ca="1">IFERROR(INDIRECT(ADDRESS(MATCH(A9350,'contribution par jour-semaine'!A:A,0),MATCH(B9350,'contribution par jour-semaine'!$1:$1,0),4,1,"contribution par jour-semaine")),"")</f>
        <v/>
      </c>
      <c r="D9350" s="4" t="str">
        <f>VLOOKUP(A9350,predictions!A:B,2,FALSE)</f>
        <v>22/06/2020</v>
      </c>
      <c r="E9350" s="4">
        <f t="shared" si="36"/>
        <v>44004</v>
      </c>
    </row>
    <row r="9351" spans="3:5" ht="13" x14ac:dyDescent="0.15">
      <c r="C9351" s="1" t="str">
        <f ca="1">IFERROR(INDIRECT(ADDRESS(MATCH(A9351,'contribution par jour-semaine'!A:A,0),MATCH(B9351,'contribution par jour-semaine'!$1:$1,0),4,1,"contribution par jour-semaine")),"")</f>
        <v/>
      </c>
      <c r="D9351" s="4" t="str">
        <f>VLOOKUP(A9351,predictions!A:B,2,FALSE)</f>
        <v>22/06/2020</v>
      </c>
      <c r="E9351" s="4">
        <f t="shared" si="36"/>
        <v>44004</v>
      </c>
    </row>
    <row r="9352" spans="3:5" ht="13" x14ac:dyDescent="0.15">
      <c r="C9352" s="1" t="str">
        <f ca="1">IFERROR(INDIRECT(ADDRESS(MATCH(A9352,'contribution par jour-semaine'!A:A,0),MATCH(B9352,'contribution par jour-semaine'!$1:$1,0),4,1,"contribution par jour-semaine")),"")</f>
        <v/>
      </c>
      <c r="D9352" s="4" t="str">
        <f>VLOOKUP(A9352,predictions!A:B,2,FALSE)</f>
        <v>22/06/2020</v>
      </c>
      <c r="E9352" s="4">
        <f t="shared" si="36"/>
        <v>44004</v>
      </c>
    </row>
    <row r="9353" spans="3:5" ht="13" x14ac:dyDescent="0.15">
      <c r="C9353" s="1" t="str">
        <f ca="1">IFERROR(INDIRECT(ADDRESS(MATCH(A9353,'contribution par jour-semaine'!A:A,0),MATCH(B9353,'contribution par jour-semaine'!$1:$1,0),4,1,"contribution par jour-semaine")),"")</f>
        <v/>
      </c>
      <c r="D9353" s="4" t="str">
        <f>VLOOKUP(A9353,predictions!A:B,2,FALSE)</f>
        <v>22/06/2020</v>
      </c>
      <c r="E9353" s="4">
        <f t="shared" si="36"/>
        <v>44004</v>
      </c>
    </row>
    <row r="9354" spans="3:5" ht="13" x14ac:dyDescent="0.15">
      <c r="C9354" s="1" t="str">
        <f ca="1">IFERROR(INDIRECT(ADDRESS(MATCH(A9354,'contribution par jour-semaine'!A:A,0),MATCH(B9354,'contribution par jour-semaine'!$1:$1,0),4,1,"contribution par jour-semaine")),"")</f>
        <v/>
      </c>
      <c r="D9354" s="4" t="str">
        <f>VLOOKUP(A9354,predictions!A:B,2,FALSE)</f>
        <v>22/06/2020</v>
      </c>
      <c r="E9354" s="4">
        <f t="shared" si="36"/>
        <v>44004</v>
      </c>
    </row>
    <row r="9355" spans="3:5" ht="13" x14ac:dyDescent="0.15">
      <c r="C9355" s="1" t="str">
        <f ca="1">IFERROR(INDIRECT(ADDRESS(MATCH(A9355,'contribution par jour-semaine'!A:A,0),MATCH(B9355,'contribution par jour-semaine'!$1:$1,0),4,1,"contribution par jour-semaine")),"")</f>
        <v/>
      </c>
      <c r="D9355" s="4" t="str">
        <f>VLOOKUP(A9355,predictions!A:B,2,FALSE)</f>
        <v>22/06/2020</v>
      </c>
      <c r="E9355" s="4">
        <f t="shared" si="36"/>
        <v>44004</v>
      </c>
    </row>
    <row r="9356" spans="3:5" ht="13" x14ac:dyDescent="0.15">
      <c r="C9356" s="1" t="str">
        <f ca="1">IFERROR(INDIRECT(ADDRESS(MATCH(A9356,'contribution par jour-semaine'!A:A,0),MATCH(B9356,'contribution par jour-semaine'!$1:$1,0),4,1,"contribution par jour-semaine")),"")</f>
        <v/>
      </c>
      <c r="D9356" s="4" t="str">
        <f>VLOOKUP(A9356,predictions!A:B,2,FALSE)</f>
        <v>22/06/2020</v>
      </c>
      <c r="E9356" s="4">
        <f t="shared" si="36"/>
        <v>44004</v>
      </c>
    </row>
    <row r="9357" spans="3:5" ht="13" x14ac:dyDescent="0.15">
      <c r="C9357" s="1" t="str">
        <f ca="1">IFERROR(INDIRECT(ADDRESS(MATCH(A9357,'contribution par jour-semaine'!A:A,0),MATCH(B9357,'contribution par jour-semaine'!$1:$1,0),4,1,"contribution par jour-semaine")),"")</f>
        <v/>
      </c>
      <c r="D9357" s="4" t="str">
        <f>VLOOKUP(A9357,predictions!A:B,2,FALSE)</f>
        <v>22/06/2020</v>
      </c>
      <c r="E9357" s="4">
        <f t="shared" si="36"/>
        <v>44004</v>
      </c>
    </row>
    <row r="9358" spans="3:5" ht="13" x14ac:dyDescent="0.15">
      <c r="C9358" s="1" t="str">
        <f ca="1">IFERROR(INDIRECT(ADDRESS(MATCH(A9358,'contribution par jour-semaine'!A:A,0),MATCH(B9358,'contribution par jour-semaine'!$1:$1,0),4,1,"contribution par jour-semaine")),"")</f>
        <v/>
      </c>
      <c r="D9358" s="4" t="str">
        <f>VLOOKUP(A9358,predictions!A:B,2,FALSE)</f>
        <v>22/06/2020</v>
      </c>
      <c r="E9358" s="4">
        <f t="shared" si="36"/>
        <v>44004</v>
      </c>
    </row>
    <row r="9359" spans="3:5" ht="13" x14ac:dyDescent="0.15">
      <c r="C9359" s="1" t="str">
        <f ca="1">IFERROR(INDIRECT(ADDRESS(MATCH(A9359,'contribution par jour-semaine'!A:A,0),MATCH(B9359,'contribution par jour-semaine'!$1:$1,0),4,1,"contribution par jour-semaine")),"")</f>
        <v/>
      </c>
      <c r="D9359" s="4" t="str">
        <f>VLOOKUP(A9359,predictions!A:B,2,FALSE)</f>
        <v>22/06/2020</v>
      </c>
      <c r="E9359" s="4">
        <f t="shared" si="36"/>
        <v>44004</v>
      </c>
    </row>
    <row r="9360" spans="3:5" ht="13" x14ac:dyDescent="0.15">
      <c r="C9360" s="1" t="str">
        <f ca="1">IFERROR(INDIRECT(ADDRESS(MATCH(A9360,'contribution par jour-semaine'!A:A,0),MATCH(B9360,'contribution par jour-semaine'!$1:$1,0),4,1,"contribution par jour-semaine")),"")</f>
        <v/>
      </c>
      <c r="D9360" s="4" t="str">
        <f>VLOOKUP(A9360,predictions!A:B,2,FALSE)</f>
        <v>22/06/2020</v>
      </c>
      <c r="E9360" s="4">
        <f t="shared" si="36"/>
        <v>44004</v>
      </c>
    </row>
    <row r="9361" spans="3:5" ht="13" x14ac:dyDescent="0.15">
      <c r="C9361" s="1" t="str">
        <f ca="1">IFERROR(INDIRECT(ADDRESS(MATCH(A9361,'contribution par jour-semaine'!A:A,0),MATCH(B9361,'contribution par jour-semaine'!$1:$1,0),4,1,"contribution par jour-semaine")),"")</f>
        <v/>
      </c>
      <c r="D9361" s="4" t="str">
        <f>VLOOKUP(A9361,predictions!A:B,2,FALSE)</f>
        <v>22/06/2020</v>
      </c>
      <c r="E9361" s="4">
        <f t="shared" si="36"/>
        <v>44004</v>
      </c>
    </row>
    <row r="9362" spans="3:5" ht="13" x14ac:dyDescent="0.15">
      <c r="C9362" s="1" t="str">
        <f ca="1">IFERROR(INDIRECT(ADDRESS(MATCH(A9362,'contribution par jour-semaine'!A:A,0),MATCH(B9362,'contribution par jour-semaine'!$1:$1,0),4,1,"contribution par jour-semaine")),"")</f>
        <v/>
      </c>
      <c r="D9362" s="4" t="str">
        <f>VLOOKUP(A9362,predictions!A:B,2,FALSE)</f>
        <v>22/06/2020</v>
      </c>
      <c r="E9362" s="4">
        <f t="shared" si="36"/>
        <v>44004</v>
      </c>
    </row>
    <row r="9363" spans="3:5" ht="13" x14ac:dyDescent="0.15">
      <c r="C9363" s="1" t="str">
        <f ca="1">IFERROR(INDIRECT(ADDRESS(MATCH(A9363,'contribution par jour-semaine'!A:A,0),MATCH(B9363,'contribution par jour-semaine'!$1:$1,0),4,1,"contribution par jour-semaine")),"")</f>
        <v/>
      </c>
      <c r="D9363" s="4" t="str">
        <f>VLOOKUP(A9363,predictions!A:B,2,FALSE)</f>
        <v>22/06/2020</v>
      </c>
      <c r="E9363" s="4">
        <f t="shared" si="36"/>
        <v>44004</v>
      </c>
    </row>
    <row r="9364" spans="3:5" ht="13" x14ac:dyDescent="0.15">
      <c r="C9364" s="1" t="str">
        <f ca="1">IFERROR(INDIRECT(ADDRESS(MATCH(A9364,'contribution par jour-semaine'!A:A,0),MATCH(B9364,'contribution par jour-semaine'!$1:$1,0),4,1,"contribution par jour-semaine")),"")</f>
        <v/>
      </c>
      <c r="D9364" s="4" t="str">
        <f>VLOOKUP(A9364,predictions!A:B,2,FALSE)</f>
        <v>22/06/2020</v>
      </c>
      <c r="E9364" s="4">
        <f t="shared" si="36"/>
        <v>44004</v>
      </c>
    </row>
    <row r="9365" spans="3:5" ht="13" x14ac:dyDescent="0.15">
      <c r="C9365" s="1" t="str">
        <f ca="1">IFERROR(INDIRECT(ADDRESS(MATCH(A9365,'contribution par jour-semaine'!A:A,0),MATCH(B9365,'contribution par jour-semaine'!$1:$1,0),4,1,"contribution par jour-semaine")),"")</f>
        <v/>
      </c>
      <c r="D9365" s="4" t="str">
        <f>VLOOKUP(A9365,predictions!A:B,2,FALSE)</f>
        <v>22/06/2020</v>
      </c>
      <c r="E9365" s="4">
        <f t="shared" si="36"/>
        <v>44004</v>
      </c>
    </row>
    <row r="9366" spans="3:5" ht="13" x14ac:dyDescent="0.15">
      <c r="C9366" s="1" t="str">
        <f ca="1">IFERROR(INDIRECT(ADDRESS(MATCH(A9366,'contribution par jour-semaine'!A:A,0),MATCH(B9366,'contribution par jour-semaine'!$1:$1,0),4,1,"contribution par jour-semaine")),"")</f>
        <v/>
      </c>
      <c r="D9366" s="4" t="str">
        <f>VLOOKUP(A9366,predictions!A:B,2,FALSE)</f>
        <v>22/06/2020</v>
      </c>
      <c r="E9366" s="4">
        <f t="shared" si="36"/>
        <v>44004</v>
      </c>
    </row>
    <row r="9367" spans="3:5" ht="13" x14ac:dyDescent="0.15">
      <c r="C9367" s="1" t="str">
        <f ca="1">IFERROR(INDIRECT(ADDRESS(MATCH(A9367,'contribution par jour-semaine'!A:A,0),MATCH(B9367,'contribution par jour-semaine'!$1:$1,0),4,1,"contribution par jour-semaine")),"")</f>
        <v/>
      </c>
      <c r="D9367" s="4" t="str">
        <f>VLOOKUP(A9367,predictions!A:B,2,FALSE)</f>
        <v>22/06/2020</v>
      </c>
      <c r="E9367" s="4">
        <f t="shared" si="36"/>
        <v>44004</v>
      </c>
    </row>
    <row r="9368" spans="3:5" ht="13" x14ac:dyDescent="0.15">
      <c r="C9368" s="1" t="str">
        <f ca="1">IFERROR(INDIRECT(ADDRESS(MATCH(A9368,'contribution par jour-semaine'!A:A,0),MATCH(B9368,'contribution par jour-semaine'!$1:$1,0),4,1,"contribution par jour-semaine")),"")</f>
        <v/>
      </c>
      <c r="D9368" s="4" t="str">
        <f>VLOOKUP(A9368,predictions!A:B,2,FALSE)</f>
        <v>22/06/2020</v>
      </c>
      <c r="E9368" s="4">
        <f t="shared" si="36"/>
        <v>44004</v>
      </c>
    </row>
    <row r="9369" spans="3:5" ht="13" x14ac:dyDescent="0.15">
      <c r="C9369" s="1" t="str">
        <f ca="1">IFERROR(INDIRECT(ADDRESS(MATCH(A9369,'contribution par jour-semaine'!A:A,0),MATCH(B9369,'contribution par jour-semaine'!$1:$1,0),4,1,"contribution par jour-semaine")),"")</f>
        <v/>
      </c>
      <c r="D9369" s="4" t="str">
        <f>VLOOKUP(A9369,predictions!A:B,2,FALSE)</f>
        <v>22/06/2020</v>
      </c>
      <c r="E9369" s="4">
        <f t="shared" si="36"/>
        <v>44004</v>
      </c>
    </row>
    <row r="9370" spans="3:5" ht="13" x14ac:dyDescent="0.15">
      <c r="C9370" s="1" t="str">
        <f ca="1">IFERROR(INDIRECT(ADDRESS(MATCH(A9370,'contribution par jour-semaine'!A:A,0),MATCH(B9370,'contribution par jour-semaine'!$1:$1,0),4,1,"contribution par jour-semaine")),"")</f>
        <v/>
      </c>
      <c r="D9370" s="4" t="str">
        <f>VLOOKUP(A9370,predictions!A:B,2,FALSE)</f>
        <v>22/06/2020</v>
      </c>
      <c r="E9370" s="4">
        <f t="shared" si="36"/>
        <v>44004</v>
      </c>
    </row>
    <row r="9371" spans="3:5" ht="13" x14ac:dyDescent="0.15">
      <c r="C9371" s="1" t="str">
        <f ca="1">IFERROR(INDIRECT(ADDRESS(MATCH(A9371,'contribution par jour-semaine'!A:A,0),MATCH(B9371,'contribution par jour-semaine'!$1:$1,0),4,1,"contribution par jour-semaine")),"")</f>
        <v/>
      </c>
      <c r="D9371" s="4" t="str">
        <f>VLOOKUP(A9371,predictions!A:B,2,FALSE)</f>
        <v>22/06/2020</v>
      </c>
      <c r="E9371" s="4">
        <f t="shared" si="36"/>
        <v>44004</v>
      </c>
    </row>
    <row r="9372" spans="3:5" ht="13" x14ac:dyDescent="0.15">
      <c r="C9372" s="1" t="str">
        <f ca="1">IFERROR(INDIRECT(ADDRESS(MATCH(A9372,'contribution par jour-semaine'!A:A,0),MATCH(B9372,'contribution par jour-semaine'!$1:$1,0),4,1,"contribution par jour-semaine")),"")</f>
        <v/>
      </c>
      <c r="D9372" s="4" t="str">
        <f>VLOOKUP(A9372,predictions!A:B,2,FALSE)</f>
        <v>22/06/2020</v>
      </c>
      <c r="E9372" s="4">
        <f t="shared" si="36"/>
        <v>44004</v>
      </c>
    </row>
    <row r="9373" spans="3:5" ht="13" x14ac:dyDescent="0.15">
      <c r="C9373" s="1" t="str">
        <f ca="1">IFERROR(INDIRECT(ADDRESS(MATCH(A9373,'contribution par jour-semaine'!A:A,0),MATCH(B9373,'contribution par jour-semaine'!$1:$1,0),4,1,"contribution par jour-semaine")),"")</f>
        <v/>
      </c>
      <c r="D9373" s="4" t="str">
        <f>VLOOKUP(A9373,predictions!A:B,2,FALSE)</f>
        <v>22/06/2020</v>
      </c>
      <c r="E9373" s="4">
        <f t="shared" si="36"/>
        <v>44004</v>
      </c>
    </row>
    <row r="9374" spans="3:5" ht="13" x14ac:dyDescent="0.15">
      <c r="C9374" s="1" t="str">
        <f ca="1">IFERROR(INDIRECT(ADDRESS(MATCH(A9374,'contribution par jour-semaine'!A:A,0),MATCH(B9374,'contribution par jour-semaine'!$1:$1,0),4,1,"contribution par jour-semaine")),"")</f>
        <v/>
      </c>
      <c r="D9374" s="4" t="str">
        <f>VLOOKUP(A9374,predictions!A:B,2,FALSE)</f>
        <v>22/06/2020</v>
      </c>
      <c r="E9374" s="4">
        <f t="shared" si="36"/>
        <v>44004</v>
      </c>
    </row>
    <row r="9375" spans="3:5" ht="13" x14ac:dyDescent="0.15">
      <c r="C9375" s="1" t="str">
        <f ca="1">IFERROR(INDIRECT(ADDRESS(MATCH(A9375,'contribution par jour-semaine'!A:A,0),MATCH(B9375,'contribution par jour-semaine'!$1:$1,0),4,1,"contribution par jour-semaine")),"")</f>
        <v/>
      </c>
      <c r="D9375" s="4" t="str">
        <f>VLOOKUP(A9375,predictions!A:B,2,FALSE)</f>
        <v>22/06/2020</v>
      </c>
      <c r="E9375" s="4">
        <f t="shared" si="36"/>
        <v>44004</v>
      </c>
    </row>
    <row r="9376" spans="3:5" ht="13" x14ac:dyDescent="0.15">
      <c r="C9376" s="1" t="str">
        <f ca="1">IFERROR(INDIRECT(ADDRESS(MATCH(A9376,'contribution par jour-semaine'!A:A,0),MATCH(B9376,'contribution par jour-semaine'!$1:$1,0),4,1,"contribution par jour-semaine")),"")</f>
        <v/>
      </c>
      <c r="D9376" s="4" t="str">
        <f>VLOOKUP(A9376,predictions!A:B,2,FALSE)</f>
        <v>22/06/2020</v>
      </c>
      <c r="E9376" s="4">
        <f t="shared" si="36"/>
        <v>44004</v>
      </c>
    </row>
    <row r="9377" spans="3:5" ht="13" x14ac:dyDescent="0.15">
      <c r="C9377" s="1" t="str">
        <f ca="1">IFERROR(INDIRECT(ADDRESS(MATCH(A9377,'contribution par jour-semaine'!A:A,0),MATCH(B9377,'contribution par jour-semaine'!$1:$1,0),4,1,"contribution par jour-semaine")),"")</f>
        <v/>
      </c>
      <c r="D9377" s="4" t="str">
        <f>VLOOKUP(A9377,predictions!A:B,2,FALSE)</f>
        <v>22/06/2020</v>
      </c>
      <c r="E9377" s="4">
        <f t="shared" si="36"/>
        <v>44004</v>
      </c>
    </row>
    <row r="9378" spans="3:5" ht="13" x14ac:dyDescent="0.15">
      <c r="C9378" s="1" t="str">
        <f ca="1">IFERROR(INDIRECT(ADDRESS(MATCH(A9378,'contribution par jour-semaine'!A:A,0),MATCH(B9378,'contribution par jour-semaine'!$1:$1,0),4,1,"contribution par jour-semaine")),"")</f>
        <v/>
      </c>
      <c r="D9378" s="4" t="str">
        <f>VLOOKUP(A9378,predictions!A:B,2,FALSE)</f>
        <v>22/06/2020</v>
      </c>
      <c r="E9378" s="4">
        <f t="shared" si="36"/>
        <v>44004</v>
      </c>
    </row>
    <row r="9379" spans="3:5" ht="13" x14ac:dyDescent="0.15">
      <c r="C9379" s="1" t="str">
        <f ca="1">IFERROR(INDIRECT(ADDRESS(MATCH(A9379,'contribution par jour-semaine'!A:A,0),MATCH(B9379,'contribution par jour-semaine'!$1:$1,0),4,1,"contribution par jour-semaine")),"")</f>
        <v/>
      </c>
      <c r="D9379" s="4" t="str">
        <f>VLOOKUP(A9379,predictions!A:B,2,FALSE)</f>
        <v>22/06/2020</v>
      </c>
      <c r="E9379" s="4">
        <f t="shared" si="36"/>
        <v>44004</v>
      </c>
    </row>
    <row r="9380" spans="3:5" ht="13" x14ac:dyDescent="0.15">
      <c r="C9380" s="1" t="str">
        <f ca="1">IFERROR(INDIRECT(ADDRESS(MATCH(A9380,'contribution par jour-semaine'!A:A,0),MATCH(B9380,'contribution par jour-semaine'!$1:$1,0),4,1,"contribution par jour-semaine")),"")</f>
        <v/>
      </c>
      <c r="D9380" s="4" t="str">
        <f>VLOOKUP(A9380,predictions!A:B,2,FALSE)</f>
        <v>22/06/2020</v>
      </c>
      <c r="E9380" s="4">
        <f t="shared" si="36"/>
        <v>44004</v>
      </c>
    </row>
    <row r="9381" spans="3:5" ht="13" x14ac:dyDescent="0.15">
      <c r="C9381" s="1" t="str">
        <f ca="1">IFERROR(INDIRECT(ADDRESS(MATCH(A9381,'contribution par jour-semaine'!A:A,0),MATCH(B9381,'contribution par jour-semaine'!$1:$1,0),4,1,"contribution par jour-semaine")),"")</f>
        <v/>
      </c>
      <c r="D9381" s="4" t="str">
        <f>VLOOKUP(A9381,predictions!A:B,2,FALSE)</f>
        <v>22/06/2020</v>
      </c>
      <c r="E9381" s="4">
        <f t="shared" si="36"/>
        <v>44004</v>
      </c>
    </row>
    <row r="9382" spans="3:5" ht="13" x14ac:dyDescent="0.15">
      <c r="C9382" s="1" t="str">
        <f ca="1">IFERROR(INDIRECT(ADDRESS(MATCH(A9382,'contribution par jour-semaine'!A:A,0),MATCH(B9382,'contribution par jour-semaine'!$1:$1,0),4,1,"contribution par jour-semaine")),"")</f>
        <v/>
      </c>
      <c r="D9382" s="4" t="str">
        <f>VLOOKUP(A9382,predictions!A:B,2,FALSE)</f>
        <v>22/06/2020</v>
      </c>
      <c r="E9382" s="4">
        <f t="shared" si="36"/>
        <v>44004</v>
      </c>
    </row>
    <row r="9383" spans="3:5" ht="13" x14ac:dyDescent="0.15">
      <c r="C9383" s="1" t="str">
        <f ca="1">IFERROR(INDIRECT(ADDRESS(MATCH(A9383,'contribution par jour-semaine'!A:A,0),MATCH(B9383,'contribution par jour-semaine'!$1:$1,0),4,1,"contribution par jour-semaine")),"")</f>
        <v/>
      </c>
      <c r="D9383" s="4" t="str">
        <f>VLOOKUP(A9383,predictions!A:B,2,FALSE)</f>
        <v>22/06/2020</v>
      </c>
      <c r="E9383" s="4">
        <f t="shared" si="36"/>
        <v>44004</v>
      </c>
    </row>
    <row r="9384" spans="3:5" ht="13" x14ac:dyDescent="0.15">
      <c r="C9384" s="1" t="str">
        <f ca="1">IFERROR(INDIRECT(ADDRESS(MATCH(A9384,'contribution par jour-semaine'!A:A,0),MATCH(B9384,'contribution par jour-semaine'!$1:$1,0),4,1,"contribution par jour-semaine")),"")</f>
        <v/>
      </c>
      <c r="D9384" s="4" t="str">
        <f>VLOOKUP(A9384,predictions!A:B,2,FALSE)</f>
        <v>22/06/2020</v>
      </c>
      <c r="E9384" s="4">
        <f t="shared" si="36"/>
        <v>44004</v>
      </c>
    </row>
    <row r="9385" spans="3:5" ht="13" x14ac:dyDescent="0.15">
      <c r="C9385" s="1" t="str">
        <f ca="1">IFERROR(INDIRECT(ADDRESS(MATCH(A9385,'contribution par jour-semaine'!A:A,0),MATCH(B9385,'contribution par jour-semaine'!$1:$1,0),4,1,"contribution par jour-semaine")),"")</f>
        <v/>
      </c>
      <c r="D9385" s="4" t="str">
        <f>VLOOKUP(A9385,predictions!A:B,2,FALSE)</f>
        <v>22/06/2020</v>
      </c>
      <c r="E9385" s="4">
        <f t="shared" si="36"/>
        <v>44004</v>
      </c>
    </row>
    <row r="9386" spans="3:5" ht="13" x14ac:dyDescent="0.15">
      <c r="C9386" s="1" t="str">
        <f ca="1">IFERROR(INDIRECT(ADDRESS(MATCH(A9386,'contribution par jour-semaine'!A:A,0),MATCH(B9386,'contribution par jour-semaine'!$1:$1,0),4,1,"contribution par jour-semaine")),"")</f>
        <v/>
      </c>
      <c r="D9386" s="4" t="str">
        <f>VLOOKUP(A9386,predictions!A:B,2,FALSE)</f>
        <v>22/06/2020</v>
      </c>
      <c r="E9386" s="4">
        <f t="shared" si="36"/>
        <v>44004</v>
      </c>
    </row>
    <row r="9387" spans="3:5" ht="13" x14ac:dyDescent="0.15">
      <c r="C9387" s="1" t="str">
        <f ca="1">IFERROR(INDIRECT(ADDRESS(MATCH(A9387,'contribution par jour-semaine'!A:A,0),MATCH(B9387,'contribution par jour-semaine'!$1:$1,0),4,1,"contribution par jour-semaine")),"")</f>
        <v/>
      </c>
      <c r="D9387" s="4" t="str">
        <f>VLOOKUP(A9387,predictions!A:B,2,FALSE)</f>
        <v>22/06/2020</v>
      </c>
      <c r="E9387" s="4">
        <f t="shared" si="36"/>
        <v>44004</v>
      </c>
    </row>
    <row r="9388" spans="3:5" ht="13" x14ac:dyDescent="0.15">
      <c r="C9388" s="1" t="str">
        <f ca="1">IFERROR(INDIRECT(ADDRESS(MATCH(A9388,'contribution par jour-semaine'!A:A,0),MATCH(B9388,'contribution par jour-semaine'!$1:$1,0),4,1,"contribution par jour-semaine")),"")</f>
        <v/>
      </c>
      <c r="D9388" s="4" t="str">
        <f>VLOOKUP(A9388,predictions!A:B,2,FALSE)</f>
        <v>22/06/2020</v>
      </c>
      <c r="E9388" s="4">
        <f t="shared" si="36"/>
        <v>44004</v>
      </c>
    </row>
    <row r="9389" spans="3:5" ht="13" x14ac:dyDescent="0.15">
      <c r="C9389" s="1" t="str">
        <f ca="1">IFERROR(INDIRECT(ADDRESS(MATCH(A9389,'contribution par jour-semaine'!A:A,0),MATCH(B9389,'contribution par jour-semaine'!$1:$1,0),4,1,"contribution par jour-semaine")),"")</f>
        <v/>
      </c>
      <c r="D9389" s="4" t="str">
        <f>VLOOKUP(A9389,predictions!A:B,2,FALSE)</f>
        <v>22/06/2020</v>
      </c>
      <c r="E9389" s="4">
        <f t="shared" si="36"/>
        <v>44004</v>
      </c>
    </row>
    <row r="9390" spans="3:5" ht="13" x14ac:dyDescent="0.15">
      <c r="C9390" s="1" t="str">
        <f ca="1">IFERROR(INDIRECT(ADDRESS(MATCH(A9390,'contribution par jour-semaine'!A:A,0),MATCH(B9390,'contribution par jour-semaine'!$1:$1,0),4,1,"contribution par jour-semaine")),"")</f>
        <v/>
      </c>
      <c r="D9390" s="4" t="str">
        <f>VLOOKUP(A9390,predictions!A:B,2,FALSE)</f>
        <v>22/06/2020</v>
      </c>
      <c r="E9390" s="4">
        <f t="shared" si="36"/>
        <v>44004</v>
      </c>
    </row>
    <row r="9391" spans="3:5" ht="13" x14ac:dyDescent="0.15">
      <c r="C9391" s="1" t="str">
        <f ca="1">IFERROR(INDIRECT(ADDRESS(MATCH(A9391,'contribution par jour-semaine'!A:A,0),MATCH(B9391,'contribution par jour-semaine'!$1:$1,0),4,1,"contribution par jour-semaine")),"")</f>
        <v/>
      </c>
      <c r="D9391" s="4" t="str">
        <f>VLOOKUP(A9391,predictions!A:B,2,FALSE)</f>
        <v>22/06/2020</v>
      </c>
      <c r="E9391" s="4">
        <f t="shared" si="36"/>
        <v>44004</v>
      </c>
    </row>
    <row r="9392" spans="3:5" ht="13" x14ac:dyDescent="0.15">
      <c r="C9392" s="1" t="str">
        <f ca="1">IFERROR(INDIRECT(ADDRESS(MATCH(A9392,'contribution par jour-semaine'!A:A,0),MATCH(B9392,'contribution par jour-semaine'!$1:$1,0),4,1,"contribution par jour-semaine")),"")</f>
        <v/>
      </c>
      <c r="D9392" s="4" t="str">
        <f>VLOOKUP(A9392,predictions!A:B,2,FALSE)</f>
        <v>22/06/2020</v>
      </c>
      <c r="E9392" s="4">
        <f t="shared" si="36"/>
        <v>44004</v>
      </c>
    </row>
    <row r="9393" spans="3:5" ht="13" x14ac:dyDescent="0.15">
      <c r="C9393" s="1" t="str">
        <f ca="1">IFERROR(INDIRECT(ADDRESS(MATCH(A9393,'contribution par jour-semaine'!A:A,0),MATCH(B9393,'contribution par jour-semaine'!$1:$1,0),4,1,"contribution par jour-semaine")),"")</f>
        <v/>
      </c>
      <c r="D9393" s="4" t="str">
        <f>VLOOKUP(A9393,predictions!A:B,2,FALSE)</f>
        <v>22/06/2020</v>
      </c>
      <c r="E9393" s="4">
        <f t="shared" si="36"/>
        <v>44004</v>
      </c>
    </row>
    <row r="9394" spans="3:5" ht="13" x14ac:dyDescent="0.15">
      <c r="C9394" s="1" t="str">
        <f ca="1">IFERROR(INDIRECT(ADDRESS(MATCH(A9394,'contribution par jour-semaine'!A:A,0),MATCH(B9394,'contribution par jour-semaine'!$1:$1,0),4,1,"contribution par jour-semaine")),"")</f>
        <v/>
      </c>
      <c r="D9394" s="4" t="str">
        <f>VLOOKUP(A9394,predictions!A:B,2,FALSE)</f>
        <v>22/06/2020</v>
      </c>
      <c r="E9394" s="4">
        <f t="shared" si="36"/>
        <v>44004</v>
      </c>
    </row>
    <row r="9395" spans="3:5" ht="13" x14ac:dyDescent="0.15">
      <c r="C9395" s="1" t="str">
        <f ca="1">IFERROR(INDIRECT(ADDRESS(MATCH(A9395,'contribution par jour-semaine'!A:A,0),MATCH(B9395,'contribution par jour-semaine'!$1:$1,0),4,1,"contribution par jour-semaine")),"")</f>
        <v/>
      </c>
      <c r="D9395" s="4" t="str">
        <f>VLOOKUP(A9395,predictions!A:B,2,FALSE)</f>
        <v>22/06/2020</v>
      </c>
      <c r="E9395" s="4">
        <f t="shared" si="36"/>
        <v>44004</v>
      </c>
    </row>
    <row r="9396" spans="3:5" ht="13" x14ac:dyDescent="0.15">
      <c r="C9396" s="1" t="str">
        <f ca="1">IFERROR(INDIRECT(ADDRESS(MATCH(A9396,'contribution par jour-semaine'!A:A,0),MATCH(B9396,'contribution par jour-semaine'!$1:$1,0),4,1,"contribution par jour-semaine")),"")</f>
        <v/>
      </c>
      <c r="D9396" s="4" t="str">
        <f>VLOOKUP(A9396,predictions!A:B,2,FALSE)</f>
        <v>22/06/2020</v>
      </c>
      <c r="E9396" s="4">
        <f t="shared" si="36"/>
        <v>44004</v>
      </c>
    </row>
    <row r="9397" spans="3:5" ht="13" x14ac:dyDescent="0.15">
      <c r="C9397" s="1" t="str">
        <f ca="1">IFERROR(INDIRECT(ADDRESS(MATCH(A9397,'contribution par jour-semaine'!A:A,0),MATCH(B9397,'contribution par jour-semaine'!$1:$1,0),4,1,"contribution par jour-semaine")),"")</f>
        <v/>
      </c>
      <c r="D9397" s="4" t="str">
        <f>VLOOKUP(A9397,predictions!A:B,2,FALSE)</f>
        <v>22/06/2020</v>
      </c>
      <c r="E9397" s="4">
        <f t="shared" si="36"/>
        <v>44004</v>
      </c>
    </row>
    <row r="9398" spans="3:5" ht="13" x14ac:dyDescent="0.15">
      <c r="C9398" s="1" t="str">
        <f ca="1">IFERROR(INDIRECT(ADDRESS(MATCH(A9398,'contribution par jour-semaine'!A:A,0),MATCH(B9398,'contribution par jour-semaine'!$1:$1,0),4,1,"contribution par jour-semaine")),"")</f>
        <v/>
      </c>
      <c r="D9398" s="4" t="str">
        <f>VLOOKUP(A9398,predictions!A:B,2,FALSE)</f>
        <v>22/06/2020</v>
      </c>
      <c r="E9398" s="4">
        <f t="shared" si="36"/>
        <v>44004</v>
      </c>
    </row>
    <row r="9399" spans="3:5" ht="13" x14ac:dyDescent="0.15">
      <c r="C9399" s="1" t="str">
        <f ca="1">IFERROR(INDIRECT(ADDRESS(MATCH(A9399,'contribution par jour-semaine'!A:A,0),MATCH(B9399,'contribution par jour-semaine'!$1:$1,0),4,1,"contribution par jour-semaine")),"")</f>
        <v/>
      </c>
      <c r="D9399" s="4" t="str">
        <f>VLOOKUP(A9399,predictions!A:B,2,FALSE)</f>
        <v>22/06/2020</v>
      </c>
      <c r="E9399" s="4">
        <f t="shared" si="36"/>
        <v>44004</v>
      </c>
    </row>
    <row r="9400" spans="3:5" ht="13" x14ac:dyDescent="0.15">
      <c r="C9400" s="1" t="str">
        <f ca="1">IFERROR(INDIRECT(ADDRESS(MATCH(A9400,'contribution par jour-semaine'!A:A,0),MATCH(B9400,'contribution par jour-semaine'!$1:$1,0),4,1,"contribution par jour-semaine")),"")</f>
        <v/>
      </c>
      <c r="D9400" s="4" t="str">
        <f>VLOOKUP(A9400,predictions!A:B,2,FALSE)</f>
        <v>22/06/2020</v>
      </c>
      <c r="E9400" s="4">
        <f t="shared" si="36"/>
        <v>44004</v>
      </c>
    </row>
    <row r="9401" spans="3:5" ht="13" x14ac:dyDescent="0.15">
      <c r="C9401" s="1" t="str">
        <f ca="1">IFERROR(INDIRECT(ADDRESS(MATCH(A9401,'contribution par jour-semaine'!A:A,0),MATCH(B9401,'contribution par jour-semaine'!$1:$1,0),4,1,"contribution par jour-semaine")),"")</f>
        <v/>
      </c>
      <c r="D9401" s="4" t="str">
        <f>VLOOKUP(A9401,predictions!A:B,2,FALSE)</f>
        <v>22/06/2020</v>
      </c>
      <c r="E9401" s="4">
        <f t="shared" si="36"/>
        <v>44004</v>
      </c>
    </row>
    <row r="9402" spans="3:5" ht="13" x14ac:dyDescent="0.15">
      <c r="C9402" s="1" t="str">
        <f ca="1">IFERROR(INDIRECT(ADDRESS(MATCH(A9402,'contribution par jour-semaine'!A:A,0),MATCH(B9402,'contribution par jour-semaine'!$1:$1,0),4,1,"contribution par jour-semaine")),"")</f>
        <v/>
      </c>
      <c r="D9402" s="4" t="str">
        <f>VLOOKUP(A9402,predictions!A:B,2,FALSE)</f>
        <v>22/06/2020</v>
      </c>
      <c r="E9402" s="4">
        <f t="shared" si="36"/>
        <v>44004</v>
      </c>
    </row>
    <row r="9403" spans="3:5" ht="13" x14ac:dyDescent="0.15">
      <c r="C9403" s="1" t="str">
        <f ca="1">IFERROR(INDIRECT(ADDRESS(MATCH(A9403,'contribution par jour-semaine'!A:A,0),MATCH(B9403,'contribution par jour-semaine'!$1:$1,0),4,1,"contribution par jour-semaine")),"")</f>
        <v/>
      </c>
      <c r="D9403" s="4" t="str">
        <f>VLOOKUP(A9403,predictions!A:B,2,FALSE)</f>
        <v>22/06/2020</v>
      </c>
      <c r="E9403" s="4">
        <f t="shared" si="36"/>
        <v>44004</v>
      </c>
    </row>
    <row r="9404" spans="3:5" ht="13" x14ac:dyDescent="0.15">
      <c r="C9404" s="1" t="str">
        <f ca="1">IFERROR(INDIRECT(ADDRESS(MATCH(A9404,'contribution par jour-semaine'!A:A,0),MATCH(B9404,'contribution par jour-semaine'!$1:$1,0),4,1,"contribution par jour-semaine")),"")</f>
        <v/>
      </c>
      <c r="D9404" s="4" t="str">
        <f>VLOOKUP(A9404,predictions!A:B,2,FALSE)</f>
        <v>22/06/2020</v>
      </c>
      <c r="E9404" s="4">
        <f t="shared" si="36"/>
        <v>44004</v>
      </c>
    </row>
    <row r="9405" spans="3:5" ht="13" x14ac:dyDescent="0.15">
      <c r="C9405" s="1" t="str">
        <f ca="1">IFERROR(INDIRECT(ADDRESS(MATCH(A9405,'contribution par jour-semaine'!A:A,0),MATCH(B9405,'contribution par jour-semaine'!$1:$1,0),4,1,"contribution par jour-semaine")),"")</f>
        <v/>
      </c>
      <c r="D9405" s="4" t="str">
        <f>VLOOKUP(A9405,predictions!A:B,2,FALSE)</f>
        <v>22/06/2020</v>
      </c>
      <c r="E9405" s="4">
        <f t="shared" si="36"/>
        <v>44004</v>
      </c>
    </row>
    <row r="9406" spans="3:5" ht="13" x14ac:dyDescent="0.15">
      <c r="C9406" s="1" t="str">
        <f ca="1">IFERROR(INDIRECT(ADDRESS(MATCH(A9406,'contribution par jour-semaine'!A:A,0),MATCH(B9406,'contribution par jour-semaine'!$1:$1,0),4,1,"contribution par jour-semaine")),"")</f>
        <v/>
      </c>
      <c r="D9406" s="4" t="str">
        <f>VLOOKUP(A9406,predictions!A:B,2,FALSE)</f>
        <v>22/06/2020</v>
      </c>
      <c r="E9406" s="4">
        <f t="shared" si="36"/>
        <v>44004</v>
      </c>
    </row>
    <row r="9407" spans="3:5" ht="13" x14ac:dyDescent="0.15">
      <c r="C9407" s="1" t="str">
        <f ca="1">IFERROR(INDIRECT(ADDRESS(MATCH(A9407,'contribution par jour-semaine'!A:A,0),MATCH(B9407,'contribution par jour-semaine'!$1:$1,0),4,1,"contribution par jour-semaine")),"")</f>
        <v/>
      </c>
      <c r="D9407" s="4" t="str">
        <f>VLOOKUP(A9407,predictions!A:B,2,FALSE)</f>
        <v>22/06/2020</v>
      </c>
      <c r="E9407" s="4">
        <f t="shared" si="36"/>
        <v>44004</v>
      </c>
    </row>
    <row r="9408" spans="3:5" ht="13" x14ac:dyDescent="0.15">
      <c r="C9408" s="1" t="str">
        <f ca="1">IFERROR(INDIRECT(ADDRESS(MATCH(A9408,'contribution par jour-semaine'!A:A,0),MATCH(B9408,'contribution par jour-semaine'!$1:$1,0),4,1,"contribution par jour-semaine")),"")</f>
        <v/>
      </c>
      <c r="D9408" s="4" t="str">
        <f>VLOOKUP(A9408,predictions!A:B,2,FALSE)</f>
        <v>22/06/2020</v>
      </c>
      <c r="E9408" s="4">
        <f t="shared" si="36"/>
        <v>44004</v>
      </c>
    </row>
    <row r="9409" spans="3:5" ht="13" x14ac:dyDescent="0.15">
      <c r="C9409" s="1" t="str">
        <f ca="1">IFERROR(INDIRECT(ADDRESS(MATCH(A9409,'contribution par jour-semaine'!A:A,0),MATCH(B9409,'contribution par jour-semaine'!$1:$1,0),4,1,"contribution par jour-semaine")),"")</f>
        <v/>
      </c>
      <c r="D9409" s="4" t="str">
        <f>VLOOKUP(A9409,predictions!A:B,2,FALSE)</f>
        <v>22/06/2020</v>
      </c>
      <c r="E9409" s="4">
        <f t="shared" si="36"/>
        <v>44004</v>
      </c>
    </row>
    <row r="9410" spans="3:5" ht="13" x14ac:dyDescent="0.15">
      <c r="C9410" s="1" t="str">
        <f ca="1">IFERROR(INDIRECT(ADDRESS(MATCH(A9410,'contribution par jour-semaine'!A:A,0),MATCH(B9410,'contribution par jour-semaine'!$1:$1,0),4,1,"contribution par jour-semaine")),"")</f>
        <v/>
      </c>
      <c r="D9410" s="4" t="str">
        <f>VLOOKUP(A9410,predictions!A:B,2,FALSE)</f>
        <v>22/06/2020</v>
      </c>
      <c r="E9410" s="4">
        <f t="shared" si="36"/>
        <v>44004</v>
      </c>
    </row>
    <row r="9411" spans="3:5" ht="13" x14ac:dyDescent="0.15">
      <c r="C9411" s="1" t="str">
        <f ca="1">IFERROR(INDIRECT(ADDRESS(MATCH(A9411,'contribution par jour-semaine'!A:A,0),MATCH(B9411,'contribution par jour-semaine'!$1:$1,0),4,1,"contribution par jour-semaine")),"")</f>
        <v/>
      </c>
      <c r="D9411" s="4" t="str">
        <f>VLOOKUP(A9411,predictions!A:B,2,FALSE)</f>
        <v>22/06/2020</v>
      </c>
      <c r="E9411" s="4">
        <f t="shared" si="36"/>
        <v>44004</v>
      </c>
    </row>
    <row r="9412" spans="3:5" ht="13" x14ac:dyDescent="0.15">
      <c r="C9412" s="1" t="str">
        <f ca="1">IFERROR(INDIRECT(ADDRESS(MATCH(A9412,'contribution par jour-semaine'!A:A,0),MATCH(B9412,'contribution par jour-semaine'!$1:$1,0),4,1,"contribution par jour-semaine")),"")</f>
        <v/>
      </c>
      <c r="D9412" s="4" t="str">
        <f>VLOOKUP(A9412,predictions!A:B,2,FALSE)</f>
        <v>22/06/2020</v>
      </c>
      <c r="E9412" s="4">
        <f t="shared" si="36"/>
        <v>44004</v>
      </c>
    </row>
    <row r="9413" spans="3:5" ht="13" x14ac:dyDescent="0.15">
      <c r="C9413" s="1" t="str">
        <f ca="1">IFERROR(INDIRECT(ADDRESS(MATCH(A9413,'contribution par jour-semaine'!A:A,0),MATCH(B9413,'contribution par jour-semaine'!$1:$1,0),4,1,"contribution par jour-semaine")),"")</f>
        <v/>
      </c>
      <c r="D9413" s="4" t="str">
        <f>VLOOKUP(A9413,predictions!A:B,2,FALSE)</f>
        <v>22/06/2020</v>
      </c>
      <c r="E9413" s="4">
        <f t="shared" si="36"/>
        <v>44004</v>
      </c>
    </row>
    <row r="9414" spans="3:5" ht="13" x14ac:dyDescent="0.15">
      <c r="C9414" s="1" t="str">
        <f ca="1">IFERROR(INDIRECT(ADDRESS(MATCH(A9414,'contribution par jour-semaine'!A:A,0),MATCH(B9414,'contribution par jour-semaine'!$1:$1,0),4,1,"contribution par jour-semaine")),"")</f>
        <v/>
      </c>
      <c r="D9414" s="4" t="str">
        <f>VLOOKUP(A9414,predictions!A:B,2,FALSE)</f>
        <v>22/06/2020</v>
      </c>
      <c r="E9414" s="4">
        <f t="shared" si="36"/>
        <v>44004</v>
      </c>
    </row>
    <row r="9415" spans="3:5" ht="13" x14ac:dyDescent="0.15">
      <c r="C9415" s="1" t="str">
        <f ca="1">IFERROR(INDIRECT(ADDRESS(MATCH(A9415,'contribution par jour-semaine'!A:A,0),MATCH(B9415,'contribution par jour-semaine'!$1:$1,0),4,1,"contribution par jour-semaine")),"")</f>
        <v/>
      </c>
      <c r="D9415" s="4" t="str">
        <f>VLOOKUP(A9415,predictions!A:B,2,FALSE)</f>
        <v>22/06/2020</v>
      </c>
      <c r="E9415" s="4">
        <f t="shared" si="36"/>
        <v>44004</v>
      </c>
    </row>
    <row r="9416" spans="3:5" ht="13" x14ac:dyDescent="0.15">
      <c r="C9416" s="1" t="str">
        <f ca="1">IFERROR(INDIRECT(ADDRESS(MATCH(A9416,'contribution par jour-semaine'!A:A,0),MATCH(B9416,'contribution par jour-semaine'!$1:$1,0),4,1,"contribution par jour-semaine")),"")</f>
        <v/>
      </c>
      <c r="D9416" s="4" t="str">
        <f>VLOOKUP(A9416,predictions!A:B,2,FALSE)</f>
        <v>22/06/2020</v>
      </c>
      <c r="E9416" s="4">
        <f t="shared" si="36"/>
        <v>44004</v>
      </c>
    </row>
    <row r="9417" spans="3:5" ht="13" x14ac:dyDescent="0.15">
      <c r="C9417" s="1" t="str">
        <f ca="1">IFERROR(INDIRECT(ADDRESS(MATCH(A9417,'contribution par jour-semaine'!A:A,0),MATCH(B9417,'contribution par jour-semaine'!$1:$1,0),4,1,"contribution par jour-semaine")),"")</f>
        <v/>
      </c>
      <c r="D9417" s="4" t="str">
        <f>VLOOKUP(A9417,predictions!A:B,2,FALSE)</f>
        <v>22/06/2020</v>
      </c>
      <c r="E9417" s="4">
        <f t="shared" si="36"/>
        <v>44004</v>
      </c>
    </row>
    <row r="9418" spans="3:5" ht="13" x14ac:dyDescent="0.15">
      <c r="C9418" s="1" t="str">
        <f ca="1">IFERROR(INDIRECT(ADDRESS(MATCH(A9418,'contribution par jour-semaine'!A:A,0),MATCH(B9418,'contribution par jour-semaine'!$1:$1,0),4,1,"contribution par jour-semaine")),"")</f>
        <v/>
      </c>
      <c r="D9418" s="4" t="str">
        <f>VLOOKUP(A9418,predictions!A:B,2,FALSE)</f>
        <v>22/06/2020</v>
      </c>
      <c r="E9418" s="4">
        <f t="shared" si="36"/>
        <v>44004</v>
      </c>
    </row>
    <row r="9419" spans="3:5" ht="13" x14ac:dyDescent="0.15">
      <c r="C9419" s="1" t="str">
        <f ca="1">IFERROR(INDIRECT(ADDRESS(MATCH(A9419,'contribution par jour-semaine'!A:A,0),MATCH(B9419,'contribution par jour-semaine'!$1:$1,0),4,1,"contribution par jour-semaine")),"")</f>
        <v/>
      </c>
      <c r="D9419" s="4" t="str">
        <f>VLOOKUP(A9419,predictions!A:B,2,FALSE)</f>
        <v>22/06/2020</v>
      </c>
      <c r="E9419" s="4">
        <f t="shared" si="36"/>
        <v>44004</v>
      </c>
    </row>
    <row r="9420" spans="3:5" ht="13" x14ac:dyDescent="0.15">
      <c r="C9420" s="1" t="str">
        <f ca="1">IFERROR(INDIRECT(ADDRESS(MATCH(A9420,'contribution par jour-semaine'!A:A,0),MATCH(B9420,'contribution par jour-semaine'!$1:$1,0),4,1,"contribution par jour-semaine")),"")</f>
        <v/>
      </c>
      <c r="D9420" s="4" t="str">
        <f>VLOOKUP(A9420,predictions!A:B,2,FALSE)</f>
        <v>22/06/2020</v>
      </c>
      <c r="E9420" s="4">
        <f t="shared" si="36"/>
        <v>44004</v>
      </c>
    </row>
    <row r="9421" spans="3:5" ht="13" x14ac:dyDescent="0.15">
      <c r="C9421" s="1" t="str">
        <f ca="1">IFERROR(INDIRECT(ADDRESS(MATCH(A9421,'contribution par jour-semaine'!A:A,0),MATCH(B9421,'contribution par jour-semaine'!$1:$1,0),4,1,"contribution par jour-semaine")),"")</f>
        <v/>
      </c>
      <c r="D9421" s="4" t="str">
        <f>VLOOKUP(A9421,predictions!A:B,2,FALSE)</f>
        <v>22/06/2020</v>
      </c>
      <c r="E9421" s="4">
        <f t="shared" si="36"/>
        <v>44004</v>
      </c>
    </row>
    <row r="9422" spans="3:5" ht="13" x14ac:dyDescent="0.15">
      <c r="C9422" s="1" t="str">
        <f ca="1">IFERROR(INDIRECT(ADDRESS(MATCH(A9422,'contribution par jour-semaine'!A:A,0),MATCH(B9422,'contribution par jour-semaine'!$1:$1,0),4,1,"contribution par jour-semaine")),"")</f>
        <v/>
      </c>
      <c r="D9422" s="4" t="str">
        <f>VLOOKUP(A9422,predictions!A:B,2,FALSE)</f>
        <v>22/06/2020</v>
      </c>
      <c r="E9422" s="4">
        <f t="shared" si="36"/>
        <v>44004</v>
      </c>
    </row>
    <row r="9423" spans="3:5" ht="13" x14ac:dyDescent="0.15">
      <c r="C9423" s="1" t="str">
        <f ca="1">IFERROR(INDIRECT(ADDRESS(MATCH(A9423,'contribution par jour-semaine'!A:A,0),MATCH(B9423,'contribution par jour-semaine'!$1:$1,0),4,1,"contribution par jour-semaine")),"")</f>
        <v/>
      </c>
      <c r="D9423" s="4" t="str">
        <f>VLOOKUP(A9423,predictions!A:B,2,FALSE)</f>
        <v>22/06/2020</v>
      </c>
      <c r="E9423" s="4">
        <f t="shared" si="36"/>
        <v>44004</v>
      </c>
    </row>
    <row r="9424" spans="3:5" ht="13" x14ac:dyDescent="0.15">
      <c r="C9424" s="1" t="str">
        <f ca="1">IFERROR(INDIRECT(ADDRESS(MATCH(A9424,'contribution par jour-semaine'!A:A,0),MATCH(B9424,'contribution par jour-semaine'!$1:$1,0),4,1,"contribution par jour-semaine")),"")</f>
        <v/>
      </c>
      <c r="D9424" s="4" t="str">
        <f>VLOOKUP(A9424,predictions!A:B,2,FALSE)</f>
        <v>22/06/2020</v>
      </c>
      <c r="E9424" s="4">
        <f t="shared" si="36"/>
        <v>44004</v>
      </c>
    </row>
    <row r="9425" spans="3:5" ht="13" x14ac:dyDescent="0.15">
      <c r="C9425" s="1" t="str">
        <f ca="1">IFERROR(INDIRECT(ADDRESS(MATCH(A9425,'contribution par jour-semaine'!A:A,0),MATCH(B9425,'contribution par jour-semaine'!$1:$1,0),4,1,"contribution par jour-semaine")),"")</f>
        <v/>
      </c>
      <c r="D9425" s="4" t="str">
        <f>VLOOKUP(A9425,predictions!A:B,2,FALSE)</f>
        <v>22/06/2020</v>
      </c>
      <c r="E9425" s="4">
        <f t="shared" si="36"/>
        <v>44004</v>
      </c>
    </row>
    <row r="9426" spans="3:5" ht="13" x14ac:dyDescent="0.15">
      <c r="C9426" s="1" t="str">
        <f ca="1">IFERROR(INDIRECT(ADDRESS(MATCH(A9426,'contribution par jour-semaine'!A:A,0),MATCH(B9426,'contribution par jour-semaine'!$1:$1,0),4,1,"contribution par jour-semaine")),"")</f>
        <v/>
      </c>
      <c r="D9426" s="4" t="str">
        <f>VLOOKUP(A9426,predictions!A:B,2,FALSE)</f>
        <v>22/06/2020</v>
      </c>
      <c r="E9426" s="4">
        <f t="shared" si="36"/>
        <v>44004</v>
      </c>
    </row>
    <row r="9427" spans="3:5" ht="13" x14ac:dyDescent="0.15">
      <c r="C9427" s="1" t="str">
        <f ca="1">IFERROR(INDIRECT(ADDRESS(MATCH(A9427,'contribution par jour-semaine'!A:A,0),MATCH(B9427,'contribution par jour-semaine'!$1:$1,0),4,1,"contribution par jour-semaine")),"")</f>
        <v/>
      </c>
      <c r="D9427" s="4" t="str">
        <f>VLOOKUP(A9427,predictions!A:B,2,FALSE)</f>
        <v>22/06/2020</v>
      </c>
      <c r="E9427" s="4">
        <f t="shared" si="36"/>
        <v>44004</v>
      </c>
    </row>
    <row r="9428" spans="3:5" ht="13" x14ac:dyDescent="0.15">
      <c r="C9428" s="1" t="str">
        <f ca="1">IFERROR(INDIRECT(ADDRESS(MATCH(A9428,'contribution par jour-semaine'!A:A,0),MATCH(B9428,'contribution par jour-semaine'!$1:$1,0),4,1,"contribution par jour-semaine")),"")</f>
        <v/>
      </c>
      <c r="D9428" s="4" t="str">
        <f>VLOOKUP(A9428,predictions!A:B,2,FALSE)</f>
        <v>22/06/2020</v>
      </c>
      <c r="E9428" s="4">
        <f t="shared" si="36"/>
        <v>44004</v>
      </c>
    </row>
    <row r="9429" spans="3:5" ht="13" x14ac:dyDescent="0.15">
      <c r="C9429" s="1" t="str">
        <f ca="1">IFERROR(INDIRECT(ADDRESS(MATCH(A9429,'contribution par jour-semaine'!A:A,0),MATCH(B9429,'contribution par jour-semaine'!$1:$1,0),4,1,"contribution par jour-semaine")),"")</f>
        <v/>
      </c>
      <c r="D9429" s="4" t="str">
        <f>VLOOKUP(A9429,predictions!A:B,2,FALSE)</f>
        <v>22/06/2020</v>
      </c>
      <c r="E9429" s="4">
        <f t="shared" si="36"/>
        <v>44004</v>
      </c>
    </row>
    <row r="9430" spans="3:5" ht="13" x14ac:dyDescent="0.15">
      <c r="C9430" s="1" t="str">
        <f ca="1">IFERROR(INDIRECT(ADDRESS(MATCH(A9430,'contribution par jour-semaine'!A:A,0),MATCH(B9430,'contribution par jour-semaine'!$1:$1,0),4,1,"contribution par jour-semaine")),"")</f>
        <v/>
      </c>
      <c r="D9430" s="4" t="str">
        <f>VLOOKUP(A9430,predictions!A:B,2,FALSE)</f>
        <v>22/06/2020</v>
      </c>
      <c r="E9430" s="4">
        <f t="shared" si="36"/>
        <v>44004</v>
      </c>
    </row>
    <row r="9431" spans="3:5" ht="13" x14ac:dyDescent="0.15">
      <c r="C9431" s="1" t="str">
        <f ca="1">IFERROR(INDIRECT(ADDRESS(MATCH(A9431,'contribution par jour-semaine'!A:A,0),MATCH(B9431,'contribution par jour-semaine'!$1:$1,0),4,1,"contribution par jour-semaine")),"")</f>
        <v/>
      </c>
      <c r="D9431" s="4" t="str">
        <f>VLOOKUP(A9431,predictions!A:B,2,FALSE)</f>
        <v>22/06/2020</v>
      </c>
      <c r="E9431" s="4">
        <f t="shared" si="36"/>
        <v>44004</v>
      </c>
    </row>
    <row r="9432" spans="3:5" ht="13" x14ac:dyDescent="0.15">
      <c r="C9432" s="1" t="str">
        <f ca="1">IFERROR(INDIRECT(ADDRESS(MATCH(A9432,'contribution par jour-semaine'!A:A,0),MATCH(B9432,'contribution par jour-semaine'!$1:$1,0),4,1,"contribution par jour-semaine")),"")</f>
        <v/>
      </c>
      <c r="D9432" s="4" t="str">
        <f>VLOOKUP(A9432,predictions!A:B,2,FALSE)</f>
        <v>22/06/2020</v>
      </c>
      <c r="E9432" s="4">
        <f t="shared" si="36"/>
        <v>44004</v>
      </c>
    </row>
    <row r="9433" spans="3:5" ht="13" x14ac:dyDescent="0.15">
      <c r="C9433" s="1" t="str">
        <f ca="1">IFERROR(INDIRECT(ADDRESS(MATCH(A9433,'contribution par jour-semaine'!A:A,0),MATCH(B9433,'contribution par jour-semaine'!$1:$1,0),4,1,"contribution par jour-semaine")),"")</f>
        <v/>
      </c>
      <c r="D9433" s="4" t="str">
        <f>VLOOKUP(A9433,predictions!A:B,2,FALSE)</f>
        <v>22/06/2020</v>
      </c>
      <c r="E9433" s="4">
        <f t="shared" si="36"/>
        <v>44004</v>
      </c>
    </row>
    <row r="9434" spans="3:5" ht="13" x14ac:dyDescent="0.15">
      <c r="C9434" s="1" t="str">
        <f ca="1">IFERROR(INDIRECT(ADDRESS(MATCH(A9434,'contribution par jour-semaine'!A:A,0),MATCH(B9434,'contribution par jour-semaine'!$1:$1,0),4,1,"contribution par jour-semaine")),"")</f>
        <v/>
      </c>
      <c r="D9434" s="4" t="str">
        <f>VLOOKUP(A9434,predictions!A:B,2,FALSE)</f>
        <v>22/06/2020</v>
      </c>
      <c r="E9434" s="4">
        <f t="shared" si="36"/>
        <v>44004</v>
      </c>
    </row>
    <row r="9435" spans="3:5" ht="13" x14ac:dyDescent="0.15">
      <c r="C9435" s="1" t="str">
        <f ca="1">IFERROR(INDIRECT(ADDRESS(MATCH(A9435,'contribution par jour-semaine'!A:A,0),MATCH(B9435,'contribution par jour-semaine'!$1:$1,0),4,1,"contribution par jour-semaine")),"")</f>
        <v/>
      </c>
      <c r="D9435" s="4" t="str">
        <f>VLOOKUP(A9435,predictions!A:B,2,FALSE)</f>
        <v>22/06/2020</v>
      </c>
      <c r="E9435" s="4">
        <f t="shared" si="36"/>
        <v>44004</v>
      </c>
    </row>
    <row r="9436" spans="3:5" ht="13" x14ac:dyDescent="0.15">
      <c r="C9436" s="1" t="str">
        <f ca="1">IFERROR(INDIRECT(ADDRESS(MATCH(A9436,'contribution par jour-semaine'!A:A,0),MATCH(B9436,'contribution par jour-semaine'!$1:$1,0),4,1,"contribution par jour-semaine")),"")</f>
        <v/>
      </c>
      <c r="D9436" s="4" t="str">
        <f>VLOOKUP(A9436,predictions!A:B,2,FALSE)</f>
        <v>22/06/2020</v>
      </c>
      <c r="E9436" s="4">
        <f t="shared" si="36"/>
        <v>44004</v>
      </c>
    </row>
    <row r="9437" spans="3:5" ht="13" x14ac:dyDescent="0.15">
      <c r="C9437" s="1" t="str">
        <f ca="1">IFERROR(INDIRECT(ADDRESS(MATCH(A9437,'contribution par jour-semaine'!A:A,0),MATCH(B9437,'contribution par jour-semaine'!$1:$1,0),4,1,"contribution par jour-semaine")),"")</f>
        <v/>
      </c>
      <c r="D9437" s="4" t="str">
        <f>VLOOKUP(A9437,predictions!A:B,2,FALSE)</f>
        <v>22/06/2020</v>
      </c>
      <c r="E9437" s="4">
        <f t="shared" ref="E9437:E9691" si="37">DATE(RIGHT(D9437,4),MID(D9437,4,2),LEFT(D9437,2))</f>
        <v>44004</v>
      </c>
    </row>
    <row r="9438" spans="3:5" ht="13" x14ac:dyDescent="0.15">
      <c r="C9438" s="1" t="str">
        <f ca="1">IFERROR(INDIRECT(ADDRESS(MATCH(A9438,'contribution par jour-semaine'!A:A,0),MATCH(B9438,'contribution par jour-semaine'!$1:$1,0),4,1,"contribution par jour-semaine")),"")</f>
        <v/>
      </c>
      <c r="D9438" s="4" t="str">
        <f>VLOOKUP(A9438,predictions!A:B,2,FALSE)</f>
        <v>22/06/2020</v>
      </c>
      <c r="E9438" s="4">
        <f t="shared" si="37"/>
        <v>44004</v>
      </c>
    </row>
    <row r="9439" spans="3:5" ht="13" x14ac:dyDescent="0.15">
      <c r="C9439" s="1" t="str">
        <f ca="1">IFERROR(INDIRECT(ADDRESS(MATCH(A9439,'contribution par jour-semaine'!A:A,0),MATCH(B9439,'contribution par jour-semaine'!$1:$1,0),4,1,"contribution par jour-semaine")),"")</f>
        <v/>
      </c>
      <c r="D9439" s="4" t="str">
        <f>VLOOKUP(A9439,predictions!A:B,2,FALSE)</f>
        <v>22/06/2020</v>
      </c>
      <c r="E9439" s="4">
        <f t="shared" si="37"/>
        <v>44004</v>
      </c>
    </row>
    <row r="9440" spans="3:5" ht="13" x14ac:dyDescent="0.15">
      <c r="C9440" s="1" t="str">
        <f ca="1">IFERROR(INDIRECT(ADDRESS(MATCH(A9440,'contribution par jour-semaine'!A:A,0),MATCH(B9440,'contribution par jour-semaine'!$1:$1,0),4,1,"contribution par jour-semaine")),"")</f>
        <v/>
      </c>
      <c r="D9440" s="4" t="str">
        <f>VLOOKUP(A9440,predictions!A:B,2,FALSE)</f>
        <v>22/06/2020</v>
      </c>
      <c r="E9440" s="4">
        <f t="shared" si="37"/>
        <v>44004</v>
      </c>
    </row>
    <row r="9441" spans="3:5" ht="13" x14ac:dyDescent="0.15">
      <c r="C9441" s="1" t="str">
        <f ca="1">IFERROR(INDIRECT(ADDRESS(MATCH(A9441,'contribution par jour-semaine'!A:A,0),MATCH(B9441,'contribution par jour-semaine'!$1:$1,0),4,1,"contribution par jour-semaine")),"")</f>
        <v/>
      </c>
      <c r="D9441" s="4" t="str">
        <f>VLOOKUP(A9441,predictions!A:B,2,FALSE)</f>
        <v>22/06/2020</v>
      </c>
      <c r="E9441" s="4">
        <f t="shared" si="37"/>
        <v>44004</v>
      </c>
    </row>
    <row r="9442" spans="3:5" ht="13" x14ac:dyDescent="0.15">
      <c r="C9442" s="1" t="str">
        <f ca="1">IFERROR(INDIRECT(ADDRESS(MATCH(A9442,'contribution par jour-semaine'!A:A,0),MATCH(B9442,'contribution par jour-semaine'!$1:$1,0),4,1,"contribution par jour-semaine")),"")</f>
        <v/>
      </c>
      <c r="D9442" s="4" t="str">
        <f>VLOOKUP(A9442,predictions!A:B,2,FALSE)</f>
        <v>22/06/2020</v>
      </c>
      <c r="E9442" s="4">
        <f t="shared" si="37"/>
        <v>44004</v>
      </c>
    </row>
    <row r="9443" spans="3:5" ht="13" x14ac:dyDescent="0.15">
      <c r="C9443" s="1" t="str">
        <f ca="1">IFERROR(INDIRECT(ADDRESS(MATCH(A9443,'contribution par jour-semaine'!A:A,0),MATCH(B9443,'contribution par jour-semaine'!$1:$1,0),4,1,"contribution par jour-semaine")),"")</f>
        <v/>
      </c>
      <c r="D9443" s="4" t="str">
        <f>VLOOKUP(A9443,predictions!A:B,2,FALSE)</f>
        <v>22/06/2020</v>
      </c>
      <c r="E9443" s="4">
        <f t="shared" si="37"/>
        <v>44004</v>
      </c>
    </row>
    <row r="9444" spans="3:5" ht="13" x14ac:dyDescent="0.15">
      <c r="C9444" s="1" t="str">
        <f ca="1">IFERROR(INDIRECT(ADDRESS(MATCH(A9444,'contribution par jour-semaine'!A:A,0),MATCH(B9444,'contribution par jour-semaine'!$1:$1,0),4,1,"contribution par jour-semaine")),"")</f>
        <v/>
      </c>
      <c r="D9444" s="4" t="str">
        <f>VLOOKUP(A9444,predictions!A:B,2,FALSE)</f>
        <v>22/06/2020</v>
      </c>
      <c r="E9444" s="4">
        <f t="shared" si="37"/>
        <v>44004</v>
      </c>
    </row>
    <row r="9445" spans="3:5" ht="13" x14ac:dyDescent="0.15">
      <c r="C9445" s="1" t="str">
        <f ca="1">IFERROR(INDIRECT(ADDRESS(MATCH(A9445,'contribution par jour-semaine'!A:A,0),MATCH(B9445,'contribution par jour-semaine'!$1:$1,0),4,1,"contribution par jour-semaine")),"")</f>
        <v/>
      </c>
      <c r="D9445" s="4" t="str">
        <f>VLOOKUP(A9445,predictions!A:B,2,FALSE)</f>
        <v>22/06/2020</v>
      </c>
      <c r="E9445" s="4">
        <f t="shared" si="37"/>
        <v>44004</v>
      </c>
    </row>
    <row r="9446" spans="3:5" ht="13" x14ac:dyDescent="0.15">
      <c r="C9446" s="1" t="str">
        <f ca="1">IFERROR(INDIRECT(ADDRESS(MATCH(A9446,'contribution par jour-semaine'!A:A,0),MATCH(B9446,'contribution par jour-semaine'!$1:$1,0),4,1,"contribution par jour-semaine")),"")</f>
        <v/>
      </c>
      <c r="D9446" s="4" t="str">
        <f>VLOOKUP(A9446,predictions!A:B,2,FALSE)</f>
        <v>22/06/2020</v>
      </c>
      <c r="E9446" s="4">
        <f t="shared" si="37"/>
        <v>44004</v>
      </c>
    </row>
    <row r="9447" spans="3:5" ht="13" x14ac:dyDescent="0.15">
      <c r="C9447" s="1" t="str">
        <f ca="1">IFERROR(INDIRECT(ADDRESS(MATCH(A9447,'contribution par jour-semaine'!A:A,0),MATCH(B9447,'contribution par jour-semaine'!$1:$1,0),4,1,"contribution par jour-semaine")),"")</f>
        <v/>
      </c>
      <c r="D9447" s="4" t="str">
        <f>VLOOKUP(A9447,predictions!A:B,2,FALSE)</f>
        <v>22/06/2020</v>
      </c>
      <c r="E9447" s="4">
        <f t="shared" si="37"/>
        <v>44004</v>
      </c>
    </row>
    <row r="9448" spans="3:5" ht="13" x14ac:dyDescent="0.15">
      <c r="C9448" s="1" t="str">
        <f ca="1">IFERROR(INDIRECT(ADDRESS(MATCH(A9448,'contribution par jour-semaine'!A:A,0),MATCH(B9448,'contribution par jour-semaine'!$1:$1,0),4,1,"contribution par jour-semaine")),"")</f>
        <v/>
      </c>
      <c r="D9448" s="4" t="str">
        <f>VLOOKUP(A9448,predictions!A:B,2,FALSE)</f>
        <v>22/06/2020</v>
      </c>
      <c r="E9448" s="4">
        <f t="shared" si="37"/>
        <v>44004</v>
      </c>
    </row>
    <row r="9449" spans="3:5" ht="13" x14ac:dyDescent="0.15">
      <c r="C9449" s="1" t="str">
        <f ca="1">IFERROR(INDIRECT(ADDRESS(MATCH(A9449,'contribution par jour-semaine'!A:A,0),MATCH(B9449,'contribution par jour-semaine'!$1:$1,0),4,1,"contribution par jour-semaine")),"")</f>
        <v/>
      </c>
      <c r="D9449" s="4" t="str">
        <f>VLOOKUP(A9449,predictions!A:B,2,FALSE)</f>
        <v>22/06/2020</v>
      </c>
      <c r="E9449" s="4">
        <f t="shared" si="37"/>
        <v>44004</v>
      </c>
    </row>
    <row r="9450" spans="3:5" ht="13" x14ac:dyDescent="0.15">
      <c r="C9450" s="1" t="str">
        <f ca="1">IFERROR(INDIRECT(ADDRESS(MATCH(A9450,'contribution par jour-semaine'!A:A,0),MATCH(B9450,'contribution par jour-semaine'!$1:$1,0),4,1,"contribution par jour-semaine")),"")</f>
        <v/>
      </c>
      <c r="D9450" s="4" t="str">
        <f>VLOOKUP(A9450,predictions!A:B,2,FALSE)</f>
        <v>22/06/2020</v>
      </c>
      <c r="E9450" s="4">
        <f t="shared" si="37"/>
        <v>44004</v>
      </c>
    </row>
    <row r="9451" spans="3:5" ht="13" x14ac:dyDescent="0.15">
      <c r="C9451" s="1" t="str">
        <f ca="1">IFERROR(INDIRECT(ADDRESS(MATCH(A9451,'contribution par jour-semaine'!A:A,0),MATCH(B9451,'contribution par jour-semaine'!$1:$1,0),4,1,"contribution par jour-semaine")),"")</f>
        <v/>
      </c>
      <c r="D9451" s="4" t="str">
        <f>VLOOKUP(A9451,predictions!A:B,2,FALSE)</f>
        <v>22/06/2020</v>
      </c>
      <c r="E9451" s="4">
        <f t="shared" si="37"/>
        <v>44004</v>
      </c>
    </row>
    <row r="9452" spans="3:5" ht="13" x14ac:dyDescent="0.15">
      <c r="C9452" s="1" t="str">
        <f ca="1">IFERROR(INDIRECT(ADDRESS(MATCH(A9452,'contribution par jour-semaine'!A:A,0),MATCH(B9452,'contribution par jour-semaine'!$1:$1,0),4,1,"contribution par jour-semaine")),"")</f>
        <v/>
      </c>
      <c r="D9452" s="4" t="str">
        <f>VLOOKUP(A9452,predictions!A:B,2,FALSE)</f>
        <v>22/06/2020</v>
      </c>
      <c r="E9452" s="4">
        <f t="shared" si="37"/>
        <v>44004</v>
      </c>
    </row>
    <row r="9453" spans="3:5" ht="13" x14ac:dyDescent="0.15">
      <c r="C9453" s="1" t="str">
        <f ca="1">IFERROR(INDIRECT(ADDRESS(MATCH(A9453,'contribution par jour-semaine'!A:A,0),MATCH(B9453,'contribution par jour-semaine'!$1:$1,0),4,1,"contribution par jour-semaine")),"")</f>
        <v/>
      </c>
      <c r="D9453" s="4" t="str">
        <f>VLOOKUP(A9453,predictions!A:B,2,FALSE)</f>
        <v>22/06/2020</v>
      </c>
      <c r="E9453" s="4">
        <f t="shared" si="37"/>
        <v>44004</v>
      </c>
    </row>
    <row r="9454" spans="3:5" ht="13" x14ac:dyDescent="0.15">
      <c r="C9454" s="1" t="str">
        <f ca="1">IFERROR(INDIRECT(ADDRESS(MATCH(A9454,'contribution par jour-semaine'!A:A,0),MATCH(B9454,'contribution par jour-semaine'!$1:$1,0),4,1,"contribution par jour-semaine")),"")</f>
        <v/>
      </c>
      <c r="D9454" s="4" t="str">
        <f>VLOOKUP(A9454,predictions!A:B,2,FALSE)</f>
        <v>22/06/2020</v>
      </c>
      <c r="E9454" s="4">
        <f t="shared" si="37"/>
        <v>44004</v>
      </c>
    </row>
    <row r="9455" spans="3:5" ht="13" x14ac:dyDescent="0.15">
      <c r="C9455" s="1" t="str">
        <f ca="1">IFERROR(INDIRECT(ADDRESS(MATCH(A9455,'contribution par jour-semaine'!A:A,0),MATCH(B9455,'contribution par jour-semaine'!$1:$1,0),4,1,"contribution par jour-semaine")),"")</f>
        <v/>
      </c>
      <c r="D9455" s="4" t="str">
        <f>VLOOKUP(A9455,predictions!A:B,2,FALSE)</f>
        <v>22/06/2020</v>
      </c>
      <c r="E9455" s="4">
        <f t="shared" si="37"/>
        <v>44004</v>
      </c>
    </row>
    <row r="9456" spans="3:5" ht="13" x14ac:dyDescent="0.15">
      <c r="C9456" s="1" t="str">
        <f ca="1">IFERROR(INDIRECT(ADDRESS(MATCH(A9456,'contribution par jour-semaine'!A:A,0),MATCH(B9456,'contribution par jour-semaine'!$1:$1,0),4,1,"contribution par jour-semaine")),"")</f>
        <v/>
      </c>
      <c r="D9456" s="4" t="str">
        <f>VLOOKUP(A9456,predictions!A:B,2,FALSE)</f>
        <v>22/06/2020</v>
      </c>
      <c r="E9456" s="4">
        <f t="shared" si="37"/>
        <v>44004</v>
      </c>
    </row>
    <row r="9457" spans="3:5" ht="13" x14ac:dyDescent="0.15">
      <c r="C9457" s="1" t="str">
        <f ca="1">IFERROR(INDIRECT(ADDRESS(MATCH(A9457,'contribution par jour-semaine'!A:A,0),MATCH(B9457,'contribution par jour-semaine'!$1:$1,0),4,1,"contribution par jour-semaine")),"")</f>
        <v/>
      </c>
      <c r="D9457" s="4" t="str">
        <f>VLOOKUP(A9457,predictions!A:B,2,FALSE)</f>
        <v>22/06/2020</v>
      </c>
      <c r="E9457" s="4">
        <f t="shared" si="37"/>
        <v>44004</v>
      </c>
    </row>
    <row r="9458" spans="3:5" ht="13" x14ac:dyDescent="0.15">
      <c r="C9458" s="1" t="str">
        <f ca="1">IFERROR(INDIRECT(ADDRESS(MATCH(A9458,'contribution par jour-semaine'!A:A,0),MATCH(B9458,'contribution par jour-semaine'!$1:$1,0),4,1,"contribution par jour-semaine")),"")</f>
        <v/>
      </c>
      <c r="D9458" s="4" t="str">
        <f>VLOOKUP(A9458,predictions!A:B,2,FALSE)</f>
        <v>22/06/2020</v>
      </c>
      <c r="E9458" s="4">
        <f t="shared" si="37"/>
        <v>44004</v>
      </c>
    </row>
    <row r="9459" spans="3:5" ht="13" x14ac:dyDescent="0.15">
      <c r="C9459" s="1" t="str">
        <f ca="1">IFERROR(INDIRECT(ADDRESS(MATCH(A9459,'contribution par jour-semaine'!A:A,0),MATCH(B9459,'contribution par jour-semaine'!$1:$1,0),4,1,"contribution par jour-semaine")),"")</f>
        <v/>
      </c>
      <c r="D9459" s="4" t="str">
        <f>VLOOKUP(A9459,predictions!A:B,2,FALSE)</f>
        <v>22/06/2020</v>
      </c>
      <c r="E9459" s="4">
        <f t="shared" si="37"/>
        <v>44004</v>
      </c>
    </row>
    <row r="9460" spans="3:5" ht="13" x14ac:dyDescent="0.15">
      <c r="C9460" s="1" t="str">
        <f ca="1">IFERROR(INDIRECT(ADDRESS(MATCH(A9460,'contribution par jour-semaine'!A:A,0),MATCH(B9460,'contribution par jour-semaine'!$1:$1,0),4,1,"contribution par jour-semaine")),"")</f>
        <v/>
      </c>
      <c r="D9460" s="4" t="str">
        <f>VLOOKUP(A9460,predictions!A:B,2,FALSE)</f>
        <v>22/06/2020</v>
      </c>
      <c r="E9460" s="4">
        <f t="shared" si="37"/>
        <v>44004</v>
      </c>
    </row>
    <row r="9461" spans="3:5" ht="13" x14ac:dyDescent="0.15">
      <c r="C9461" s="1" t="str">
        <f ca="1">IFERROR(INDIRECT(ADDRESS(MATCH(A9461,'contribution par jour-semaine'!A:A,0),MATCH(B9461,'contribution par jour-semaine'!$1:$1,0),4,1,"contribution par jour-semaine")),"")</f>
        <v/>
      </c>
      <c r="D9461" s="4" t="str">
        <f>VLOOKUP(A9461,predictions!A:B,2,FALSE)</f>
        <v>22/06/2020</v>
      </c>
      <c r="E9461" s="4">
        <f t="shared" si="37"/>
        <v>44004</v>
      </c>
    </row>
    <row r="9462" spans="3:5" ht="13" x14ac:dyDescent="0.15">
      <c r="C9462" s="1" t="str">
        <f ca="1">IFERROR(INDIRECT(ADDRESS(MATCH(A9462,'contribution par jour-semaine'!A:A,0),MATCH(B9462,'contribution par jour-semaine'!$1:$1,0),4,1,"contribution par jour-semaine")),"")</f>
        <v/>
      </c>
      <c r="D9462" s="4" t="str">
        <f>VLOOKUP(A9462,predictions!A:B,2,FALSE)</f>
        <v>22/06/2020</v>
      </c>
      <c r="E9462" s="4">
        <f t="shared" si="37"/>
        <v>44004</v>
      </c>
    </row>
    <row r="9463" spans="3:5" ht="13" x14ac:dyDescent="0.15">
      <c r="C9463" s="1" t="str">
        <f ca="1">IFERROR(INDIRECT(ADDRESS(MATCH(A9463,'contribution par jour-semaine'!A:A,0),MATCH(B9463,'contribution par jour-semaine'!$1:$1,0),4,1,"contribution par jour-semaine")),"")</f>
        <v/>
      </c>
      <c r="D9463" s="4" t="str">
        <f>VLOOKUP(A9463,predictions!A:B,2,FALSE)</f>
        <v>22/06/2020</v>
      </c>
      <c r="E9463" s="4">
        <f t="shared" si="37"/>
        <v>44004</v>
      </c>
    </row>
    <row r="9464" spans="3:5" ht="13" x14ac:dyDescent="0.15">
      <c r="C9464" s="1" t="str">
        <f ca="1">IFERROR(INDIRECT(ADDRESS(MATCH(A9464,'contribution par jour-semaine'!A:A,0),MATCH(B9464,'contribution par jour-semaine'!$1:$1,0),4,1,"contribution par jour-semaine")),"")</f>
        <v/>
      </c>
      <c r="D9464" s="4" t="str">
        <f>VLOOKUP(A9464,predictions!A:B,2,FALSE)</f>
        <v>22/06/2020</v>
      </c>
      <c r="E9464" s="4">
        <f t="shared" si="37"/>
        <v>44004</v>
      </c>
    </row>
    <row r="9465" spans="3:5" ht="13" x14ac:dyDescent="0.15">
      <c r="C9465" s="1" t="str">
        <f ca="1">IFERROR(INDIRECT(ADDRESS(MATCH(A9465,'contribution par jour-semaine'!A:A,0),MATCH(B9465,'contribution par jour-semaine'!$1:$1,0),4,1,"contribution par jour-semaine")),"")</f>
        <v/>
      </c>
      <c r="D9465" s="4" t="str">
        <f>VLOOKUP(A9465,predictions!A:B,2,FALSE)</f>
        <v>22/06/2020</v>
      </c>
      <c r="E9465" s="4">
        <f t="shared" si="37"/>
        <v>44004</v>
      </c>
    </row>
    <row r="9466" spans="3:5" ht="13" x14ac:dyDescent="0.15">
      <c r="C9466" s="1" t="str">
        <f ca="1">IFERROR(INDIRECT(ADDRESS(MATCH(A9466,'contribution par jour-semaine'!A:A,0),MATCH(B9466,'contribution par jour-semaine'!$1:$1,0),4,1,"contribution par jour-semaine")),"")</f>
        <v/>
      </c>
      <c r="D9466" s="4" t="str">
        <f>VLOOKUP(A9466,predictions!A:B,2,FALSE)</f>
        <v>22/06/2020</v>
      </c>
      <c r="E9466" s="4">
        <f t="shared" si="37"/>
        <v>44004</v>
      </c>
    </row>
    <row r="9467" spans="3:5" ht="13" x14ac:dyDescent="0.15">
      <c r="C9467" s="1" t="str">
        <f ca="1">IFERROR(INDIRECT(ADDRESS(MATCH(A9467,'contribution par jour-semaine'!A:A,0),MATCH(B9467,'contribution par jour-semaine'!$1:$1,0),4,1,"contribution par jour-semaine")),"")</f>
        <v/>
      </c>
      <c r="D9467" s="4" t="str">
        <f>VLOOKUP(A9467,predictions!A:B,2,FALSE)</f>
        <v>22/06/2020</v>
      </c>
      <c r="E9467" s="4">
        <f t="shared" si="37"/>
        <v>44004</v>
      </c>
    </row>
    <row r="9468" spans="3:5" ht="13" x14ac:dyDescent="0.15">
      <c r="C9468" s="1" t="str">
        <f ca="1">IFERROR(INDIRECT(ADDRESS(MATCH(A9468,'contribution par jour-semaine'!A:A,0),MATCH(B9468,'contribution par jour-semaine'!$1:$1,0),4,1,"contribution par jour-semaine")),"")</f>
        <v/>
      </c>
      <c r="D9468" s="4" t="str">
        <f>VLOOKUP(A9468,predictions!A:B,2,FALSE)</f>
        <v>22/06/2020</v>
      </c>
      <c r="E9468" s="4">
        <f t="shared" si="37"/>
        <v>44004</v>
      </c>
    </row>
    <row r="9469" spans="3:5" ht="13" x14ac:dyDescent="0.15">
      <c r="C9469" s="1" t="str">
        <f ca="1">IFERROR(INDIRECT(ADDRESS(MATCH(A9469,'contribution par jour-semaine'!A:A,0),MATCH(B9469,'contribution par jour-semaine'!$1:$1,0),4,1,"contribution par jour-semaine")),"")</f>
        <v/>
      </c>
      <c r="D9469" s="4" t="str">
        <f>VLOOKUP(A9469,predictions!A:B,2,FALSE)</f>
        <v>22/06/2020</v>
      </c>
      <c r="E9469" s="4">
        <f t="shared" si="37"/>
        <v>44004</v>
      </c>
    </row>
    <row r="9470" spans="3:5" ht="13" x14ac:dyDescent="0.15">
      <c r="C9470" s="1" t="str">
        <f ca="1">IFERROR(INDIRECT(ADDRESS(MATCH(A9470,'contribution par jour-semaine'!A:A,0),MATCH(B9470,'contribution par jour-semaine'!$1:$1,0),4,1,"contribution par jour-semaine")),"")</f>
        <v/>
      </c>
      <c r="D9470" s="4" t="str">
        <f>VLOOKUP(A9470,predictions!A:B,2,FALSE)</f>
        <v>22/06/2020</v>
      </c>
      <c r="E9470" s="4">
        <f t="shared" si="37"/>
        <v>44004</v>
      </c>
    </row>
    <row r="9471" spans="3:5" ht="13" x14ac:dyDescent="0.15">
      <c r="C9471" s="1" t="str">
        <f ca="1">IFERROR(INDIRECT(ADDRESS(MATCH(A9471,'contribution par jour-semaine'!A:A,0),MATCH(B9471,'contribution par jour-semaine'!$1:$1,0),4,1,"contribution par jour-semaine")),"")</f>
        <v/>
      </c>
      <c r="D9471" s="4" t="str">
        <f>VLOOKUP(A9471,predictions!A:B,2,FALSE)</f>
        <v>22/06/2020</v>
      </c>
      <c r="E9471" s="4">
        <f t="shared" si="37"/>
        <v>44004</v>
      </c>
    </row>
    <row r="9472" spans="3:5" ht="13" x14ac:dyDescent="0.15">
      <c r="C9472" s="1" t="str">
        <f ca="1">IFERROR(INDIRECT(ADDRESS(MATCH(A9472,'contribution par jour-semaine'!A:A,0),MATCH(B9472,'contribution par jour-semaine'!$1:$1,0),4,1,"contribution par jour-semaine")),"")</f>
        <v/>
      </c>
      <c r="D9472" s="4" t="str">
        <f>VLOOKUP(A9472,predictions!A:B,2,FALSE)</f>
        <v>22/06/2020</v>
      </c>
      <c r="E9472" s="4">
        <f t="shared" si="37"/>
        <v>44004</v>
      </c>
    </row>
    <row r="9473" spans="3:5" ht="13" x14ac:dyDescent="0.15">
      <c r="C9473" s="1" t="str">
        <f ca="1">IFERROR(INDIRECT(ADDRESS(MATCH(A9473,'contribution par jour-semaine'!A:A,0),MATCH(B9473,'contribution par jour-semaine'!$1:$1,0),4,1,"contribution par jour-semaine")),"")</f>
        <v/>
      </c>
      <c r="D9473" s="4" t="str">
        <f>VLOOKUP(A9473,predictions!A:B,2,FALSE)</f>
        <v>22/06/2020</v>
      </c>
      <c r="E9473" s="4">
        <f t="shared" si="37"/>
        <v>44004</v>
      </c>
    </row>
    <row r="9474" spans="3:5" ht="13" x14ac:dyDescent="0.15">
      <c r="C9474" s="1" t="str">
        <f ca="1">IFERROR(INDIRECT(ADDRESS(MATCH(A9474,'contribution par jour-semaine'!A:A,0),MATCH(B9474,'contribution par jour-semaine'!$1:$1,0),4,1,"contribution par jour-semaine")),"")</f>
        <v/>
      </c>
      <c r="D9474" s="4" t="str">
        <f>VLOOKUP(A9474,predictions!A:B,2,FALSE)</f>
        <v>22/06/2020</v>
      </c>
      <c r="E9474" s="4">
        <f t="shared" si="37"/>
        <v>44004</v>
      </c>
    </row>
    <row r="9475" spans="3:5" ht="13" x14ac:dyDescent="0.15">
      <c r="C9475" s="1" t="str">
        <f ca="1">IFERROR(INDIRECT(ADDRESS(MATCH(A9475,'contribution par jour-semaine'!A:A,0),MATCH(B9475,'contribution par jour-semaine'!$1:$1,0),4,1,"contribution par jour-semaine")),"")</f>
        <v/>
      </c>
      <c r="D9475" s="4" t="str">
        <f>VLOOKUP(A9475,predictions!A:B,2,FALSE)</f>
        <v>22/06/2020</v>
      </c>
      <c r="E9475" s="4">
        <f t="shared" si="37"/>
        <v>44004</v>
      </c>
    </row>
    <row r="9476" spans="3:5" ht="13" x14ac:dyDescent="0.15">
      <c r="C9476" s="1" t="str">
        <f ca="1">IFERROR(INDIRECT(ADDRESS(MATCH(A9476,'contribution par jour-semaine'!A:A,0),MATCH(B9476,'contribution par jour-semaine'!$1:$1,0),4,1,"contribution par jour-semaine")),"")</f>
        <v/>
      </c>
      <c r="D9476" s="4" t="str">
        <f>VLOOKUP(A9476,predictions!A:B,2,FALSE)</f>
        <v>22/06/2020</v>
      </c>
      <c r="E9476" s="4">
        <f t="shared" si="37"/>
        <v>44004</v>
      </c>
    </row>
    <row r="9477" spans="3:5" ht="13" x14ac:dyDescent="0.15">
      <c r="C9477" s="1" t="str">
        <f ca="1">IFERROR(INDIRECT(ADDRESS(MATCH(A9477,'contribution par jour-semaine'!A:A,0),MATCH(B9477,'contribution par jour-semaine'!$1:$1,0),4,1,"contribution par jour-semaine")),"")</f>
        <v/>
      </c>
      <c r="D9477" s="4" t="str">
        <f>VLOOKUP(A9477,predictions!A:B,2,FALSE)</f>
        <v>22/06/2020</v>
      </c>
      <c r="E9477" s="4">
        <f t="shared" si="37"/>
        <v>44004</v>
      </c>
    </row>
    <row r="9478" spans="3:5" ht="13" x14ac:dyDescent="0.15">
      <c r="C9478" s="1" t="str">
        <f ca="1">IFERROR(INDIRECT(ADDRESS(MATCH(A9478,'contribution par jour-semaine'!A:A,0),MATCH(B9478,'contribution par jour-semaine'!$1:$1,0),4,1,"contribution par jour-semaine")),"")</f>
        <v/>
      </c>
      <c r="D9478" s="4" t="str">
        <f>VLOOKUP(A9478,predictions!A:B,2,FALSE)</f>
        <v>22/06/2020</v>
      </c>
      <c r="E9478" s="4">
        <f t="shared" si="37"/>
        <v>44004</v>
      </c>
    </row>
    <row r="9479" spans="3:5" ht="13" x14ac:dyDescent="0.15">
      <c r="C9479" s="1" t="str">
        <f ca="1">IFERROR(INDIRECT(ADDRESS(MATCH(A9479,'contribution par jour-semaine'!A:A,0),MATCH(B9479,'contribution par jour-semaine'!$1:$1,0),4,1,"contribution par jour-semaine")),"")</f>
        <v/>
      </c>
      <c r="D9479" s="4" t="str">
        <f>VLOOKUP(A9479,predictions!A:B,2,FALSE)</f>
        <v>22/06/2020</v>
      </c>
      <c r="E9479" s="4">
        <f t="shared" si="37"/>
        <v>44004</v>
      </c>
    </row>
    <row r="9480" spans="3:5" ht="13" x14ac:dyDescent="0.15">
      <c r="C9480" s="1" t="str">
        <f ca="1">IFERROR(INDIRECT(ADDRESS(MATCH(A9480,'contribution par jour-semaine'!A:A,0),MATCH(B9480,'contribution par jour-semaine'!$1:$1,0),4,1,"contribution par jour-semaine")),"")</f>
        <v/>
      </c>
      <c r="D9480" s="4" t="str">
        <f>VLOOKUP(A9480,predictions!A:B,2,FALSE)</f>
        <v>22/06/2020</v>
      </c>
      <c r="E9480" s="4">
        <f t="shared" si="37"/>
        <v>44004</v>
      </c>
    </row>
    <row r="9481" spans="3:5" ht="13" x14ac:dyDescent="0.15">
      <c r="C9481" s="1" t="str">
        <f ca="1">IFERROR(INDIRECT(ADDRESS(MATCH(A9481,'contribution par jour-semaine'!A:A,0),MATCH(B9481,'contribution par jour-semaine'!$1:$1,0),4,1,"contribution par jour-semaine")),"")</f>
        <v/>
      </c>
      <c r="D9481" s="4" t="str">
        <f>VLOOKUP(A9481,predictions!A:B,2,FALSE)</f>
        <v>22/06/2020</v>
      </c>
      <c r="E9481" s="4">
        <f t="shared" si="37"/>
        <v>44004</v>
      </c>
    </row>
    <row r="9482" spans="3:5" ht="13" x14ac:dyDescent="0.15">
      <c r="C9482" s="1" t="str">
        <f ca="1">IFERROR(INDIRECT(ADDRESS(MATCH(A9482,'contribution par jour-semaine'!A:A,0),MATCH(B9482,'contribution par jour-semaine'!$1:$1,0),4,1,"contribution par jour-semaine")),"")</f>
        <v/>
      </c>
      <c r="D9482" s="4" t="str">
        <f>VLOOKUP(A9482,predictions!A:B,2,FALSE)</f>
        <v>22/06/2020</v>
      </c>
      <c r="E9482" s="4">
        <f t="shared" si="37"/>
        <v>44004</v>
      </c>
    </row>
    <row r="9483" spans="3:5" ht="13" x14ac:dyDescent="0.15">
      <c r="C9483" s="1" t="str">
        <f ca="1">IFERROR(INDIRECT(ADDRESS(MATCH(A9483,'contribution par jour-semaine'!A:A,0),MATCH(B9483,'contribution par jour-semaine'!$1:$1,0),4,1,"contribution par jour-semaine")),"")</f>
        <v/>
      </c>
      <c r="D9483" s="4" t="str">
        <f>VLOOKUP(A9483,predictions!A:B,2,FALSE)</f>
        <v>22/06/2020</v>
      </c>
      <c r="E9483" s="4">
        <f t="shared" si="37"/>
        <v>44004</v>
      </c>
    </row>
    <row r="9484" spans="3:5" ht="13" x14ac:dyDescent="0.15">
      <c r="C9484" s="1" t="str">
        <f ca="1">IFERROR(INDIRECT(ADDRESS(MATCH(A9484,'contribution par jour-semaine'!A:A,0),MATCH(B9484,'contribution par jour-semaine'!$1:$1,0),4,1,"contribution par jour-semaine")),"")</f>
        <v/>
      </c>
      <c r="D9484" s="4" t="str">
        <f>VLOOKUP(A9484,predictions!A:B,2,FALSE)</f>
        <v>22/06/2020</v>
      </c>
      <c r="E9484" s="4">
        <f t="shared" si="37"/>
        <v>44004</v>
      </c>
    </row>
    <row r="9485" spans="3:5" ht="13" x14ac:dyDescent="0.15">
      <c r="C9485" s="1" t="str">
        <f ca="1">IFERROR(INDIRECT(ADDRESS(MATCH(A9485,'contribution par jour-semaine'!A:A,0),MATCH(B9485,'contribution par jour-semaine'!$1:$1,0),4,1,"contribution par jour-semaine")),"")</f>
        <v/>
      </c>
      <c r="D9485" s="4" t="str">
        <f>VLOOKUP(A9485,predictions!A:B,2,FALSE)</f>
        <v>22/06/2020</v>
      </c>
      <c r="E9485" s="4">
        <f t="shared" si="37"/>
        <v>44004</v>
      </c>
    </row>
    <row r="9486" spans="3:5" ht="13" x14ac:dyDescent="0.15">
      <c r="C9486" s="1" t="str">
        <f ca="1">IFERROR(INDIRECT(ADDRESS(MATCH(A9486,'contribution par jour-semaine'!A:A,0),MATCH(B9486,'contribution par jour-semaine'!$1:$1,0),4,1,"contribution par jour-semaine")),"")</f>
        <v/>
      </c>
      <c r="D9486" s="4" t="str">
        <f>VLOOKUP(A9486,predictions!A:B,2,FALSE)</f>
        <v>22/06/2020</v>
      </c>
      <c r="E9486" s="4">
        <f t="shared" si="37"/>
        <v>44004</v>
      </c>
    </row>
    <row r="9487" spans="3:5" ht="13" x14ac:dyDescent="0.15">
      <c r="C9487" s="1" t="str">
        <f ca="1">IFERROR(INDIRECT(ADDRESS(MATCH(A9487,'contribution par jour-semaine'!A:A,0),MATCH(B9487,'contribution par jour-semaine'!$1:$1,0),4,1,"contribution par jour-semaine")),"")</f>
        <v/>
      </c>
      <c r="D9487" s="4" t="str">
        <f>VLOOKUP(A9487,predictions!A:B,2,FALSE)</f>
        <v>22/06/2020</v>
      </c>
      <c r="E9487" s="4">
        <f t="shared" si="37"/>
        <v>44004</v>
      </c>
    </row>
    <row r="9488" spans="3:5" ht="13" x14ac:dyDescent="0.15">
      <c r="C9488" s="1" t="str">
        <f ca="1">IFERROR(INDIRECT(ADDRESS(MATCH(A9488,'contribution par jour-semaine'!A:A,0),MATCH(B9488,'contribution par jour-semaine'!$1:$1,0),4,1,"contribution par jour-semaine")),"")</f>
        <v/>
      </c>
      <c r="D9488" s="4" t="str">
        <f>VLOOKUP(A9488,predictions!A:B,2,FALSE)</f>
        <v>22/06/2020</v>
      </c>
      <c r="E9488" s="4">
        <f t="shared" si="37"/>
        <v>44004</v>
      </c>
    </row>
    <row r="9489" spans="3:5" ht="13" x14ac:dyDescent="0.15">
      <c r="C9489" s="1" t="str">
        <f ca="1">IFERROR(INDIRECT(ADDRESS(MATCH(A9489,'contribution par jour-semaine'!A:A,0),MATCH(B9489,'contribution par jour-semaine'!$1:$1,0),4,1,"contribution par jour-semaine")),"")</f>
        <v/>
      </c>
      <c r="D9489" s="4" t="str">
        <f>VLOOKUP(A9489,predictions!A:B,2,FALSE)</f>
        <v>22/06/2020</v>
      </c>
      <c r="E9489" s="4">
        <f t="shared" si="37"/>
        <v>44004</v>
      </c>
    </row>
    <row r="9490" spans="3:5" ht="13" x14ac:dyDescent="0.15">
      <c r="C9490" s="1" t="str">
        <f ca="1">IFERROR(INDIRECT(ADDRESS(MATCH(A9490,'contribution par jour-semaine'!A:A,0),MATCH(B9490,'contribution par jour-semaine'!$1:$1,0),4,1,"contribution par jour-semaine")),"")</f>
        <v/>
      </c>
      <c r="D9490" s="4" t="str">
        <f>VLOOKUP(A9490,predictions!A:B,2,FALSE)</f>
        <v>22/06/2020</v>
      </c>
      <c r="E9490" s="4">
        <f t="shared" si="37"/>
        <v>44004</v>
      </c>
    </row>
    <row r="9491" spans="3:5" ht="13" x14ac:dyDescent="0.15">
      <c r="C9491" s="1" t="str">
        <f ca="1">IFERROR(INDIRECT(ADDRESS(MATCH(A9491,'contribution par jour-semaine'!A:A,0),MATCH(B9491,'contribution par jour-semaine'!$1:$1,0),4,1,"contribution par jour-semaine")),"")</f>
        <v/>
      </c>
      <c r="D9491" s="4" t="str">
        <f>VLOOKUP(A9491,predictions!A:B,2,FALSE)</f>
        <v>22/06/2020</v>
      </c>
      <c r="E9491" s="4">
        <f t="shared" si="37"/>
        <v>44004</v>
      </c>
    </row>
    <row r="9492" spans="3:5" ht="13" x14ac:dyDescent="0.15">
      <c r="C9492" s="1" t="str">
        <f ca="1">IFERROR(INDIRECT(ADDRESS(MATCH(A9492,'contribution par jour-semaine'!A:A,0),MATCH(B9492,'contribution par jour-semaine'!$1:$1,0),4,1,"contribution par jour-semaine")),"")</f>
        <v/>
      </c>
      <c r="D9492" s="4" t="str">
        <f>VLOOKUP(A9492,predictions!A:B,2,FALSE)</f>
        <v>22/06/2020</v>
      </c>
      <c r="E9492" s="4">
        <f t="shared" si="37"/>
        <v>44004</v>
      </c>
    </row>
    <row r="9493" spans="3:5" ht="13" x14ac:dyDescent="0.15">
      <c r="C9493" s="1" t="str">
        <f ca="1">IFERROR(INDIRECT(ADDRESS(MATCH(A9493,'contribution par jour-semaine'!A:A,0),MATCH(B9493,'contribution par jour-semaine'!$1:$1,0),4,1,"contribution par jour-semaine")),"")</f>
        <v/>
      </c>
      <c r="D9493" s="4" t="str">
        <f>VLOOKUP(A9493,predictions!A:B,2,FALSE)</f>
        <v>22/06/2020</v>
      </c>
      <c r="E9493" s="4">
        <f t="shared" si="37"/>
        <v>44004</v>
      </c>
    </row>
    <row r="9494" spans="3:5" ht="13" x14ac:dyDescent="0.15">
      <c r="C9494" s="1" t="str">
        <f ca="1">IFERROR(INDIRECT(ADDRESS(MATCH(A9494,'contribution par jour-semaine'!A:A,0),MATCH(B9494,'contribution par jour-semaine'!$1:$1,0),4,1,"contribution par jour-semaine")),"")</f>
        <v/>
      </c>
      <c r="D9494" s="4" t="str">
        <f>VLOOKUP(A9494,predictions!A:B,2,FALSE)</f>
        <v>22/06/2020</v>
      </c>
      <c r="E9494" s="4">
        <f t="shared" si="37"/>
        <v>44004</v>
      </c>
    </row>
    <row r="9495" spans="3:5" ht="13" x14ac:dyDescent="0.15">
      <c r="C9495" s="1" t="str">
        <f ca="1">IFERROR(INDIRECT(ADDRESS(MATCH(A9495,'contribution par jour-semaine'!A:A,0),MATCH(B9495,'contribution par jour-semaine'!$1:$1,0),4,1,"contribution par jour-semaine")),"")</f>
        <v/>
      </c>
      <c r="D9495" s="4" t="str">
        <f>VLOOKUP(A9495,predictions!A:B,2,FALSE)</f>
        <v>22/06/2020</v>
      </c>
      <c r="E9495" s="4">
        <f t="shared" si="37"/>
        <v>44004</v>
      </c>
    </row>
    <row r="9496" spans="3:5" ht="13" x14ac:dyDescent="0.15">
      <c r="C9496" s="1" t="str">
        <f ca="1">IFERROR(INDIRECT(ADDRESS(MATCH(A9496,'contribution par jour-semaine'!A:A,0),MATCH(B9496,'contribution par jour-semaine'!$1:$1,0),4,1,"contribution par jour-semaine")),"")</f>
        <v/>
      </c>
      <c r="D9496" s="4" t="str">
        <f>VLOOKUP(A9496,predictions!A:B,2,FALSE)</f>
        <v>22/06/2020</v>
      </c>
      <c r="E9496" s="4">
        <f t="shared" si="37"/>
        <v>44004</v>
      </c>
    </row>
    <row r="9497" spans="3:5" ht="13" x14ac:dyDescent="0.15">
      <c r="C9497" s="1" t="str">
        <f ca="1">IFERROR(INDIRECT(ADDRESS(MATCH(A9497,'contribution par jour-semaine'!A:A,0),MATCH(B9497,'contribution par jour-semaine'!$1:$1,0),4,1,"contribution par jour-semaine")),"")</f>
        <v/>
      </c>
      <c r="D9497" s="4" t="str">
        <f>VLOOKUP(A9497,predictions!A:B,2,FALSE)</f>
        <v>22/06/2020</v>
      </c>
      <c r="E9497" s="4">
        <f t="shared" si="37"/>
        <v>44004</v>
      </c>
    </row>
    <row r="9498" spans="3:5" ht="13" x14ac:dyDescent="0.15">
      <c r="C9498" s="1" t="str">
        <f ca="1">IFERROR(INDIRECT(ADDRESS(MATCH(A9498,'contribution par jour-semaine'!A:A,0),MATCH(B9498,'contribution par jour-semaine'!$1:$1,0),4,1,"contribution par jour-semaine")),"")</f>
        <v/>
      </c>
      <c r="D9498" s="4" t="str">
        <f>VLOOKUP(A9498,predictions!A:B,2,FALSE)</f>
        <v>22/06/2020</v>
      </c>
      <c r="E9498" s="4">
        <f t="shared" si="37"/>
        <v>44004</v>
      </c>
    </row>
    <row r="9499" spans="3:5" ht="13" x14ac:dyDescent="0.15">
      <c r="C9499" s="1" t="str">
        <f ca="1">IFERROR(INDIRECT(ADDRESS(MATCH(A9499,'contribution par jour-semaine'!A:A,0),MATCH(B9499,'contribution par jour-semaine'!$1:$1,0),4,1,"contribution par jour-semaine")),"")</f>
        <v/>
      </c>
      <c r="D9499" s="4" t="str">
        <f>VLOOKUP(A9499,predictions!A:B,2,FALSE)</f>
        <v>22/06/2020</v>
      </c>
      <c r="E9499" s="4">
        <f t="shared" si="37"/>
        <v>44004</v>
      </c>
    </row>
    <row r="9500" spans="3:5" ht="13" x14ac:dyDescent="0.15">
      <c r="C9500" s="1" t="str">
        <f ca="1">IFERROR(INDIRECT(ADDRESS(MATCH(A9500,'contribution par jour-semaine'!A:A,0),MATCH(B9500,'contribution par jour-semaine'!$1:$1,0),4,1,"contribution par jour-semaine")),"")</f>
        <v/>
      </c>
      <c r="D9500" s="4" t="str">
        <f>VLOOKUP(A9500,predictions!A:B,2,FALSE)</f>
        <v>22/06/2020</v>
      </c>
      <c r="E9500" s="4">
        <f t="shared" si="37"/>
        <v>44004</v>
      </c>
    </row>
    <row r="9501" spans="3:5" ht="13" x14ac:dyDescent="0.15">
      <c r="C9501" s="1" t="str">
        <f ca="1">IFERROR(INDIRECT(ADDRESS(MATCH(A9501,'contribution par jour-semaine'!A:A,0),MATCH(B9501,'contribution par jour-semaine'!$1:$1,0),4,1,"contribution par jour-semaine")),"")</f>
        <v/>
      </c>
      <c r="D9501" s="4" t="str">
        <f>VLOOKUP(A9501,predictions!A:B,2,FALSE)</f>
        <v>22/06/2020</v>
      </c>
      <c r="E9501" s="4">
        <f t="shared" si="37"/>
        <v>44004</v>
      </c>
    </row>
    <row r="9502" spans="3:5" ht="13" x14ac:dyDescent="0.15">
      <c r="C9502" s="1" t="str">
        <f ca="1">IFERROR(INDIRECT(ADDRESS(MATCH(A9502,'contribution par jour-semaine'!A:A,0),MATCH(B9502,'contribution par jour-semaine'!$1:$1,0),4,1,"contribution par jour-semaine")),"")</f>
        <v/>
      </c>
      <c r="D9502" s="4" t="str">
        <f>VLOOKUP(A9502,predictions!A:B,2,FALSE)</f>
        <v>22/06/2020</v>
      </c>
      <c r="E9502" s="4">
        <f t="shared" si="37"/>
        <v>44004</v>
      </c>
    </row>
    <row r="9503" spans="3:5" ht="13" x14ac:dyDescent="0.15">
      <c r="C9503" s="1" t="str">
        <f ca="1">IFERROR(INDIRECT(ADDRESS(MATCH(A9503,'contribution par jour-semaine'!A:A,0),MATCH(B9503,'contribution par jour-semaine'!$1:$1,0),4,1,"contribution par jour-semaine")),"")</f>
        <v/>
      </c>
      <c r="D9503" s="4" t="str">
        <f>VLOOKUP(A9503,predictions!A:B,2,FALSE)</f>
        <v>22/06/2020</v>
      </c>
      <c r="E9503" s="4">
        <f t="shared" si="37"/>
        <v>44004</v>
      </c>
    </row>
    <row r="9504" spans="3:5" ht="13" x14ac:dyDescent="0.15">
      <c r="C9504" s="1" t="str">
        <f ca="1">IFERROR(INDIRECT(ADDRESS(MATCH(A9504,'contribution par jour-semaine'!A:A,0),MATCH(B9504,'contribution par jour-semaine'!$1:$1,0),4,1,"contribution par jour-semaine")),"")</f>
        <v/>
      </c>
      <c r="D9504" s="4" t="str">
        <f>VLOOKUP(A9504,predictions!A:B,2,FALSE)</f>
        <v>22/06/2020</v>
      </c>
      <c r="E9504" s="4">
        <f t="shared" si="37"/>
        <v>44004</v>
      </c>
    </row>
    <row r="9505" spans="3:5" ht="13" x14ac:dyDescent="0.15">
      <c r="C9505" s="1" t="str">
        <f ca="1">IFERROR(INDIRECT(ADDRESS(MATCH(A9505,'contribution par jour-semaine'!A:A,0),MATCH(B9505,'contribution par jour-semaine'!$1:$1,0),4,1,"contribution par jour-semaine")),"")</f>
        <v/>
      </c>
      <c r="D9505" s="4" t="str">
        <f>VLOOKUP(A9505,predictions!A:B,2,FALSE)</f>
        <v>22/06/2020</v>
      </c>
      <c r="E9505" s="4">
        <f t="shared" si="37"/>
        <v>44004</v>
      </c>
    </row>
    <row r="9506" spans="3:5" ht="13" x14ac:dyDescent="0.15">
      <c r="C9506" s="1" t="str">
        <f ca="1">IFERROR(INDIRECT(ADDRESS(MATCH(A9506,'contribution par jour-semaine'!A:A,0),MATCH(B9506,'contribution par jour-semaine'!$1:$1,0),4,1,"contribution par jour-semaine")),"")</f>
        <v/>
      </c>
      <c r="D9506" s="4" t="str">
        <f>VLOOKUP(A9506,predictions!A:B,2,FALSE)</f>
        <v>22/06/2020</v>
      </c>
      <c r="E9506" s="4">
        <f t="shared" si="37"/>
        <v>44004</v>
      </c>
    </row>
    <row r="9507" spans="3:5" ht="13" x14ac:dyDescent="0.15">
      <c r="C9507" s="1" t="str">
        <f ca="1">IFERROR(INDIRECT(ADDRESS(MATCH(A9507,'contribution par jour-semaine'!A:A,0),MATCH(B9507,'contribution par jour-semaine'!$1:$1,0),4,1,"contribution par jour-semaine")),"")</f>
        <v/>
      </c>
      <c r="D9507" s="4" t="str">
        <f>VLOOKUP(A9507,predictions!A:B,2,FALSE)</f>
        <v>22/06/2020</v>
      </c>
      <c r="E9507" s="4">
        <f t="shared" si="37"/>
        <v>44004</v>
      </c>
    </row>
    <row r="9508" spans="3:5" ht="13" x14ac:dyDescent="0.15">
      <c r="C9508" s="1" t="str">
        <f ca="1">IFERROR(INDIRECT(ADDRESS(MATCH(A9508,'contribution par jour-semaine'!A:A,0),MATCH(B9508,'contribution par jour-semaine'!$1:$1,0),4,1,"contribution par jour-semaine")),"")</f>
        <v/>
      </c>
      <c r="D9508" s="4" t="str">
        <f>VLOOKUP(A9508,predictions!A:B,2,FALSE)</f>
        <v>22/06/2020</v>
      </c>
      <c r="E9508" s="4">
        <f t="shared" si="37"/>
        <v>44004</v>
      </c>
    </row>
    <row r="9509" spans="3:5" ht="13" x14ac:dyDescent="0.15">
      <c r="C9509" s="1" t="str">
        <f ca="1">IFERROR(INDIRECT(ADDRESS(MATCH(A9509,'contribution par jour-semaine'!A:A,0),MATCH(B9509,'contribution par jour-semaine'!$1:$1,0),4,1,"contribution par jour-semaine")),"")</f>
        <v/>
      </c>
      <c r="D9509" s="4" t="str">
        <f>VLOOKUP(A9509,predictions!A:B,2,FALSE)</f>
        <v>22/06/2020</v>
      </c>
      <c r="E9509" s="4">
        <f t="shared" si="37"/>
        <v>44004</v>
      </c>
    </row>
    <row r="9510" spans="3:5" ht="13" x14ac:dyDescent="0.15">
      <c r="C9510" s="1" t="str">
        <f ca="1">IFERROR(INDIRECT(ADDRESS(MATCH(A9510,'contribution par jour-semaine'!A:A,0),MATCH(B9510,'contribution par jour-semaine'!$1:$1,0),4,1,"contribution par jour-semaine")),"")</f>
        <v/>
      </c>
      <c r="D9510" s="4" t="str">
        <f>VLOOKUP(A9510,predictions!A:B,2,FALSE)</f>
        <v>22/06/2020</v>
      </c>
      <c r="E9510" s="4">
        <f t="shared" si="37"/>
        <v>44004</v>
      </c>
    </row>
    <row r="9511" spans="3:5" ht="13" x14ac:dyDescent="0.15">
      <c r="C9511" s="1" t="str">
        <f ca="1">IFERROR(INDIRECT(ADDRESS(MATCH(A9511,'contribution par jour-semaine'!A:A,0),MATCH(B9511,'contribution par jour-semaine'!$1:$1,0),4,1,"contribution par jour-semaine")),"")</f>
        <v/>
      </c>
      <c r="D9511" s="4" t="str">
        <f>VLOOKUP(A9511,predictions!A:B,2,FALSE)</f>
        <v>22/06/2020</v>
      </c>
      <c r="E9511" s="4">
        <f t="shared" si="37"/>
        <v>44004</v>
      </c>
    </row>
    <row r="9512" spans="3:5" ht="13" x14ac:dyDescent="0.15">
      <c r="C9512" s="1" t="str">
        <f ca="1">IFERROR(INDIRECT(ADDRESS(MATCH(A9512,'contribution par jour-semaine'!A:A,0),MATCH(B9512,'contribution par jour-semaine'!$1:$1,0),4,1,"contribution par jour-semaine")),"")</f>
        <v/>
      </c>
      <c r="D9512" s="4" t="str">
        <f>VLOOKUP(A9512,predictions!A:B,2,FALSE)</f>
        <v>22/06/2020</v>
      </c>
      <c r="E9512" s="4">
        <f t="shared" si="37"/>
        <v>44004</v>
      </c>
    </row>
    <row r="9513" spans="3:5" ht="13" x14ac:dyDescent="0.15">
      <c r="C9513" s="1" t="str">
        <f ca="1">IFERROR(INDIRECT(ADDRESS(MATCH(A9513,'contribution par jour-semaine'!A:A,0),MATCH(B9513,'contribution par jour-semaine'!$1:$1,0),4,1,"contribution par jour-semaine")),"")</f>
        <v/>
      </c>
      <c r="D9513" s="4" t="str">
        <f>VLOOKUP(A9513,predictions!A:B,2,FALSE)</f>
        <v>22/06/2020</v>
      </c>
      <c r="E9513" s="4">
        <f t="shared" si="37"/>
        <v>44004</v>
      </c>
    </row>
    <row r="9514" spans="3:5" ht="13" x14ac:dyDescent="0.15">
      <c r="C9514" s="1" t="str">
        <f ca="1">IFERROR(INDIRECT(ADDRESS(MATCH(A9514,'contribution par jour-semaine'!A:A,0),MATCH(B9514,'contribution par jour-semaine'!$1:$1,0),4,1,"contribution par jour-semaine")),"")</f>
        <v/>
      </c>
      <c r="D9514" s="4" t="str">
        <f>VLOOKUP(A9514,predictions!A:B,2,FALSE)</f>
        <v>22/06/2020</v>
      </c>
      <c r="E9514" s="4">
        <f t="shared" si="37"/>
        <v>44004</v>
      </c>
    </row>
    <row r="9515" spans="3:5" ht="13" x14ac:dyDescent="0.15">
      <c r="C9515" s="1" t="str">
        <f ca="1">IFERROR(INDIRECT(ADDRESS(MATCH(A9515,'contribution par jour-semaine'!A:A,0),MATCH(B9515,'contribution par jour-semaine'!$1:$1,0),4,1,"contribution par jour-semaine")),"")</f>
        <v/>
      </c>
      <c r="D9515" s="4" t="str">
        <f>VLOOKUP(A9515,predictions!A:B,2,FALSE)</f>
        <v>22/06/2020</v>
      </c>
      <c r="E9515" s="4">
        <f t="shared" si="37"/>
        <v>44004</v>
      </c>
    </row>
    <row r="9516" spans="3:5" ht="13" x14ac:dyDescent="0.15">
      <c r="C9516" s="1" t="str">
        <f ca="1">IFERROR(INDIRECT(ADDRESS(MATCH(A9516,'contribution par jour-semaine'!A:A,0),MATCH(B9516,'contribution par jour-semaine'!$1:$1,0),4,1,"contribution par jour-semaine")),"")</f>
        <v/>
      </c>
      <c r="D9516" s="4" t="str">
        <f>VLOOKUP(A9516,predictions!A:B,2,FALSE)</f>
        <v>22/06/2020</v>
      </c>
      <c r="E9516" s="4">
        <f t="shared" si="37"/>
        <v>44004</v>
      </c>
    </row>
    <row r="9517" spans="3:5" ht="13" x14ac:dyDescent="0.15">
      <c r="C9517" s="1" t="str">
        <f ca="1">IFERROR(INDIRECT(ADDRESS(MATCH(A9517,'contribution par jour-semaine'!A:A,0),MATCH(B9517,'contribution par jour-semaine'!$1:$1,0),4,1,"contribution par jour-semaine")),"")</f>
        <v/>
      </c>
      <c r="D9517" s="4" t="str">
        <f>VLOOKUP(A9517,predictions!A:B,2,FALSE)</f>
        <v>22/06/2020</v>
      </c>
      <c r="E9517" s="4">
        <f t="shared" si="37"/>
        <v>44004</v>
      </c>
    </row>
    <row r="9518" spans="3:5" ht="13" x14ac:dyDescent="0.15">
      <c r="C9518" s="1" t="str">
        <f ca="1">IFERROR(INDIRECT(ADDRESS(MATCH(A9518,'contribution par jour-semaine'!A:A,0),MATCH(B9518,'contribution par jour-semaine'!$1:$1,0),4,1,"contribution par jour-semaine")),"")</f>
        <v/>
      </c>
      <c r="D9518" s="4" t="str">
        <f>VLOOKUP(A9518,predictions!A:B,2,FALSE)</f>
        <v>22/06/2020</v>
      </c>
      <c r="E9518" s="4">
        <f t="shared" si="37"/>
        <v>44004</v>
      </c>
    </row>
    <row r="9519" spans="3:5" ht="13" x14ac:dyDescent="0.15">
      <c r="C9519" s="1" t="str">
        <f ca="1">IFERROR(INDIRECT(ADDRESS(MATCH(A9519,'contribution par jour-semaine'!A:A,0),MATCH(B9519,'contribution par jour-semaine'!$1:$1,0),4,1,"contribution par jour-semaine")),"")</f>
        <v/>
      </c>
      <c r="D9519" s="4" t="str">
        <f>VLOOKUP(A9519,predictions!A:B,2,FALSE)</f>
        <v>22/06/2020</v>
      </c>
      <c r="E9519" s="4">
        <f t="shared" si="37"/>
        <v>44004</v>
      </c>
    </row>
    <row r="9520" spans="3:5" ht="13" x14ac:dyDescent="0.15">
      <c r="C9520" s="1" t="str">
        <f ca="1">IFERROR(INDIRECT(ADDRESS(MATCH(A9520,'contribution par jour-semaine'!A:A,0),MATCH(B9520,'contribution par jour-semaine'!$1:$1,0),4,1,"contribution par jour-semaine")),"")</f>
        <v/>
      </c>
      <c r="D9520" s="4" t="str">
        <f>VLOOKUP(A9520,predictions!A:B,2,FALSE)</f>
        <v>22/06/2020</v>
      </c>
      <c r="E9520" s="4">
        <f t="shared" si="37"/>
        <v>44004</v>
      </c>
    </row>
    <row r="9521" spans="3:5" ht="13" x14ac:dyDescent="0.15">
      <c r="C9521" s="1" t="str">
        <f ca="1">IFERROR(INDIRECT(ADDRESS(MATCH(A9521,'contribution par jour-semaine'!A:A,0),MATCH(B9521,'contribution par jour-semaine'!$1:$1,0),4,1,"contribution par jour-semaine")),"")</f>
        <v/>
      </c>
      <c r="D9521" s="4" t="str">
        <f>VLOOKUP(A9521,predictions!A:B,2,FALSE)</f>
        <v>22/06/2020</v>
      </c>
      <c r="E9521" s="4">
        <f t="shared" si="37"/>
        <v>44004</v>
      </c>
    </row>
    <row r="9522" spans="3:5" ht="13" x14ac:dyDescent="0.15">
      <c r="C9522" s="1" t="str">
        <f ca="1">IFERROR(INDIRECT(ADDRESS(MATCH(A9522,'contribution par jour-semaine'!A:A,0),MATCH(B9522,'contribution par jour-semaine'!$1:$1,0),4,1,"contribution par jour-semaine")),"")</f>
        <v/>
      </c>
      <c r="D9522" s="4" t="str">
        <f>VLOOKUP(A9522,predictions!A:B,2,FALSE)</f>
        <v>22/06/2020</v>
      </c>
      <c r="E9522" s="4">
        <f t="shared" si="37"/>
        <v>44004</v>
      </c>
    </row>
    <row r="9523" spans="3:5" ht="13" x14ac:dyDescent="0.15">
      <c r="C9523" s="1" t="str">
        <f ca="1">IFERROR(INDIRECT(ADDRESS(MATCH(A9523,'contribution par jour-semaine'!A:A,0),MATCH(B9523,'contribution par jour-semaine'!$1:$1,0),4,1,"contribution par jour-semaine")),"")</f>
        <v/>
      </c>
      <c r="D9523" s="4" t="str">
        <f>VLOOKUP(A9523,predictions!A:B,2,FALSE)</f>
        <v>22/06/2020</v>
      </c>
      <c r="E9523" s="4">
        <f t="shared" si="37"/>
        <v>44004</v>
      </c>
    </row>
    <row r="9524" spans="3:5" ht="13" x14ac:dyDescent="0.15">
      <c r="C9524" s="1" t="str">
        <f ca="1">IFERROR(INDIRECT(ADDRESS(MATCH(A9524,'contribution par jour-semaine'!A:A,0),MATCH(B9524,'contribution par jour-semaine'!$1:$1,0),4,1,"contribution par jour-semaine")),"")</f>
        <v/>
      </c>
      <c r="D9524" s="4" t="str">
        <f>VLOOKUP(A9524,predictions!A:B,2,FALSE)</f>
        <v>22/06/2020</v>
      </c>
      <c r="E9524" s="4">
        <f t="shared" si="37"/>
        <v>44004</v>
      </c>
    </row>
    <row r="9525" spans="3:5" ht="13" x14ac:dyDescent="0.15">
      <c r="C9525" s="1" t="str">
        <f ca="1">IFERROR(INDIRECT(ADDRESS(MATCH(A9525,'contribution par jour-semaine'!A:A,0),MATCH(B9525,'contribution par jour-semaine'!$1:$1,0),4,1,"contribution par jour-semaine")),"")</f>
        <v/>
      </c>
      <c r="D9525" s="4" t="str">
        <f>VLOOKUP(A9525,predictions!A:B,2,FALSE)</f>
        <v>22/06/2020</v>
      </c>
      <c r="E9525" s="4">
        <f t="shared" si="37"/>
        <v>44004</v>
      </c>
    </row>
    <row r="9526" spans="3:5" ht="13" x14ac:dyDescent="0.15">
      <c r="C9526" s="1" t="str">
        <f ca="1">IFERROR(INDIRECT(ADDRESS(MATCH(A9526,'contribution par jour-semaine'!A:A,0),MATCH(B9526,'contribution par jour-semaine'!$1:$1,0),4,1,"contribution par jour-semaine")),"")</f>
        <v/>
      </c>
      <c r="D9526" s="4" t="str">
        <f>VLOOKUP(A9526,predictions!A:B,2,FALSE)</f>
        <v>22/06/2020</v>
      </c>
      <c r="E9526" s="4">
        <f t="shared" si="37"/>
        <v>44004</v>
      </c>
    </row>
    <row r="9527" spans="3:5" ht="13" x14ac:dyDescent="0.15">
      <c r="C9527" s="1" t="str">
        <f ca="1">IFERROR(INDIRECT(ADDRESS(MATCH(A9527,'contribution par jour-semaine'!A:A,0),MATCH(B9527,'contribution par jour-semaine'!$1:$1,0),4,1,"contribution par jour-semaine")),"")</f>
        <v/>
      </c>
      <c r="D9527" s="4" t="str">
        <f>VLOOKUP(A9527,predictions!A:B,2,FALSE)</f>
        <v>22/06/2020</v>
      </c>
      <c r="E9527" s="4">
        <f t="shared" si="37"/>
        <v>44004</v>
      </c>
    </row>
    <row r="9528" spans="3:5" ht="13" x14ac:dyDescent="0.15">
      <c r="C9528" s="1" t="str">
        <f ca="1">IFERROR(INDIRECT(ADDRESS(MATCH(A9528,'contribution par jour-semaine'!A:A,0),MATCH(B9528,'contribution par jour-semaine'!$1:$1,0),4,1,"contribution par jour-semaine")),"")</f>
        <v/>
      </c>
      <c r="D9528" s="4" t="str">
        <f>VLOOKUP(A9528,predictions!A:B,2,FALSE)</f>
        <v>22/06/2020</v>
      </c>
      <c r="E9528" s="4">
        <f t="shared" si="37"/>
        <v>44004</v>
      </c>
    </row>
    <row r="9529" spans="3:5" ht="13" x14ac:dyDescent="0.15">
      <c r="C9529" s="1" t="str">
        <f ca="1">IFERROR(INDIRECT(ADDRESS(MATCH(A9529,'contribution par jour-semaine'!A:A,0),MATCH(B9529,'contribution par jour-semaine'!$1:$1,0),4,1,"contribution par jour-semaine")),"")</f>
        <v/>
      </c>
      <c r="D9529" s="4" t="str">
        <f>VLOOKUP(A9529,predictions!A:B,2,FALSE)</f>
        <v>22/06/2020</v>
      </c>
      <c r="E9529" s="4">
        <f t="shared" si="37"/>
        <v>44004</v>
      </c>
    </row>
    <row r="9530" spans="3:5" ht="13" x14ac:dyDescent="0.15">
      <c r="C9530" s="1" t="str">
        <f ca="1">IFERROR(INDIRECT(ADDRESS(MATCH(A9530,'contribution par jour-semaine'!A:A,0),MATCH(B9530,'contribution par jour-semaine'!$1:$1,0),4,1,"contribution par jour-semaine")),"")</f>
        <v/>
      </c>
      <c r="D9530" s="4" t="str">
        <f>VLOOKUP(A9530,predictions!A:B,2,FALSE)</f>
        <v>22/06/2020</v>
      </c>
      <c r="E9530" s="4">
        <f t="shared" si="37"/>
        <v>44004</v>
      </c>
    </row>
    <row r="9531" spans="3:5" ht="13" x14ac:dyDescent="0.15">
      <c r="C9531" s="1" t="str">
        <f ca="1">IFERROR(INDIRECT(ADDRESS(MATCH(A9531,'contribution par jour-semaine'!A:A,0),MATCH(B9531,'contribution par jour-semaine'!$1:$1,0),4,1,"contribution par jour-semaine")),"")</f>
        <v/>
      </c>
      <c r="D9531" s="4" t="str">
        <f>VLOOKUP(A9531,predictions!A:B,2,FALSE)</f>
        <v>22/06/2020</v>
      </c>
      <c r="E9531" s="4">
        <f t="shared" si="37"/>
        <v>44004</v>
      </c>
    </row>
    <row r="9532" spans="3:5" ht="13" x14ac:dyDescent="0.15">
      <c r="C9532" s="1" t="str">
        <f ca="1">IFERROR(INDIRECT(ADDRESS(MATCH(A9532,'contribution par jour-semaine'!A:A,0),MATCH(B9532,'contribution par jour-semaine'!$1:$1,0),4,1,"contribution par jour-semaine")),"")</f>
        <v/>
      </c>
      <c r="D9532" s="4" t="str">
        <f>VLOOKUP(A9532,predictions!A:B,2,FALSE)</f>
        <v>22/06/2020</v>
      </c>
      <c r="E9532" s="4">
        <f t="shared" si="37"/>
        <v>44004</v>
      </c>
    </row>
    <row r="9533" spans="3:5" ht="13" x14ac:dyDescent="0.15">
      <c r="C9533" s="1" t="str">
        <f ca="1">IFERROR(INDIRECT(ADDRESS(MATCH(A9533,'contribution par jour-semaine'!A:A,0),MATCH(B9533,'contribution par jour-semaine'!$1:$1,0),4,1,"contribution par jour-semaine")),"")</f>
        <v/>
      </c>
      <c r="D9533" s="4" t="str">
        <f>VLOOKUP(A9533,predictions!A:B,2,FALSE)</f>
        <v>22/06/2020</v>
      </c>
      <c r="E9533" s="4">
        <f t="shared" si="37"/>
        <v>44004</v>
      </c>
    </row>
    <row r="9534" spans="3:5" ht="13" x14ac:dyDescent="0.15">
      <c r="C9534" s="1" t="str">
        <f ca="1">IFERROR(INDIRECT(ADDRESS(MATCH(A9534,'contribution par jour-semaine'!A:A,0),MATCH(B9534,'contribution par jour-semaine'!$1:$1,0),4,1,"contribution par jour-semaine")),"")</f>
        <v/>
      </c>
      <c r="D9534" s="4" t="str">
        <f>VLOOKUP(A9534,predictions!A:B,2,FALSE)</f>
        <v>22/06/2020</v>
      </c>
      <c r="E9534" s="4">
        <f t="shared" si="37"/>
        <v>44004</v>
      </c>
    </row>
    <row r="9535" spans="3:5" ht="13" x14ac:dyDescent="0.15">
      <c r="C9535" s="1" t="str">
        <f ca="1">IFERROR(INDIRECT(ADDRESS(MATCH(A9535,'contribution par jour-semaine'!A:A,0),MATCH(B9535,'contribution par jour-semaine'!$1:$1,0),4,1,"contribution par jour-semaine")),"")</f>
        <v/>
      </c>
      <c r="D9535" s="4" t="str">
        <f>VLOOKUP(A9535,predictions!A:B,2,FALSE)</f>
        <v>22/06/2020</v>
      </c>
      <c r="E9535" s="4">
        <f t="shared" si="37"/>
        <v>44004</v>
      </c>
    </row>
    <row r="9536" spans="3:5" ht="13" x14ac:dyDescent="0.15">
      <c r="C9536" s="1" t="str">
        <f ca="1">IFERROR(INDIRECT(ADDRESS(MATCH(A9536,'contribution par jour-semaine'!A:A,0),MATCH(B9536,'contribution par jour-semaine'!$1:$1,0),4,1,"contribution par jour-semaine")),"")</f>
        <v/>
      </c>
      <c r="D9536" s="4" t="str">
        <f>VLOOKUP(A9536,predictions!A:B,2,FALSE)</f>
        <v>22/06/2020</v>
      </c>
      <c r="E9536" s="4">
        <f t="shared" si="37"/>
        <v>44004</v>
      </c>
    </row>
    <row r="9537" spans="3:5" ht="13" x14ac:dyDescent="0.15">
      <c r="C9537" s="1" t="str">
        <f ca="1">IFERROR(INDIRECT(ADDRESS(MATCH(A9537,'contribution par jour-semaine'!A:A,0),MATCH(B9537,'contribution par jour-semaine'!$1:$1,0),4,1,"contribution par jour-semaine")),"")</f>
        <v/>
      </c>
      <c r="D9537" s="4" t="str">
        <f>VLOOKUP(A9537,predictions!A:B,2,FALSE)</f>
        <v>22/06/2020</v>
      </c>
      <c r="E9537" s="4">
        <f t="shared" si="37"/>
        <v>44004</v>
      </c>
    </row>
    <row r="9538" spans="3:5" ht="13" x14ac:dyDescent="0.15">
      <c r="C9538" s="1" t="str">
        <f ca="1">IFERROR(INDIRECT(ADDRESS(MATCH(A9538,'contribution par jour-semaine'!A:A,0),MATCH(B9538,'contribution par jour-semaine'!$1:$1,0),4,1,"contribution par jour-semaine")),"")</f>
        <v/>
      </c>
      <c r="D9538" s="4" t="str">
        <f>VLOOKUP(A9538,predictions!A:B,2,FALSE)</f>
        <v>22/06/2020</v>
      </c>
      <c r="E9538" s="4">
        <f t="shared" si="37"/>
        <v>44004</v>
      </c>
    </row>
    <row r="9539" spans="3:5" ht="13" x14ac:dyDescent="0.15">
      <c r="C9539" s="1" t="str">
        <f ca="1">IFERROR(INDIRECT(ADDRESS(MATCH(A9539,'contribution par jour-semaine'!A:A,0),MATCH(B9539,'contribution par jour-semaine'!$1:$1,0),4,1,"contribution par jour-semaine")),"")</f>
        <v/>
      </c>
      <c r="D9539" s="4" t="str">
        <f>VLOOKUP(A9539,predictions!A:B,2,FALSE)</f>
        <v>22/06/2020</v>
      </c>
      <c r="E9539" s="4">
        <f t="shared" si="37"/>
        <v>44004</v>
      </c>
    </row>
    <row r="9540" spans="3:5" ht="13" x14ac:dyDescent="0.15">
      <c r="C9540" s="1" t="str">
        <f ca="1">IFERROR(INDIRECT(ADDRESS(MATCH(A9540,'contribution par jour-semaine'!A:A,0),MATCH(B9540,'contribution par jour-semaine'!$1:$1,0),4,1,"contribution par jour-semaine")),"")</f>
        <v/>
      </c>
      <c r="D9540" s="4" t="str">
        <f>VLOOKUP(A9540,predictions!A:B,2,FALSE)</f>
        <v>22/06/2020</v>
      </c>
      <c r="E9540" s="4">
        <f t="shared" si="37"/>
        <v>44004</v>
      </c>
    </row>
    <row r="9541" spans="3:5" ht="13" x14ac:dyDescent="0.15">
      <c r="C9541" s="1" t="str">
        <f ca="1">IFERROR(INDIRECT(ADDRESS(MATCH(A9541,'contribution par jour-semaine'!A:A,0),MATCH(B9541,'contribution par jour-semaine'!$1:$1,0),4,1,"contribution par jour-semaine")),"")</f>
        <v/>
      </c>
      <c r="D9541" s="4" t="str">
        <f>VLOOKUP(A9541,predictions!A:B,2,FALSE)</f>
        <v>22/06/2020</v>
      </c>
      <c r="E9541" s="4">
        <f t="shared" si="37"/>
        <v>44004</v>
      </c>
    </row>
    <row r="9542" spans="3:5" ht="13" x14ac:dyDescent="0.15">
      <c r="C9542" s="1" t="str">
        <f ca="1">IFERROR(INDIRECT(ADDRESS(MATCH(A9542,'contribution par jour-semaine'!A:A,0),MATCH(B9542,'contribution par jour-semaine'!$1:$1,0),4,1,"contribution par jour-semaine")),"")</f>
        <v/>
      </c>
      <c r="D9542" s="4" t="str">
        <f>VLOOKUP(A9542,predictions!A:B,2,FALSE)</f>
        <v>22/06/2020</v>
      </c>
      <c r="E9542" s="4">
        <f t="shared" si="37"/>
        <v>44004</v>
      </c>
    </row>
    <row r="9543" spans="3:5" ht="13" x14ac:dyDescent="0.15">
      <c r="C9543" s="1" t="str">
        <f ca="1">IFERROR(INDIRECT(ADDRESS(MATCH(A9543,'contribution par jour-semaine'!A:A,0),MATCH(B9543,'contribution par jour-semaine'!$1:$1,0),4,1,"contribution par jour-semaine")),"")</f>
        <v/>
      </c>
      <c r="D9543" s="4" t="str">
        <f>VLOOKUP(A9543,predictions!A:B,2,FALSE)</f>
        <v>22/06/2020</v>
      </c>
      <c r="E9543" s="4">
        <f t="shared" si="37"/>
        <v>44004</v>
      </c>
    </row>
    <row r="9544" spans="3:5" ht="13" x14ac:dyDescent="0.15">
      <c r="C9544" s="1" t="str">
        <f ca="1">IFERROR(INDIRECT(ADDRESS(MATCH(A9544,'contribution par jour-semaine'!A:A,0),MATCH(B9544,'contribution par jour-semaine'!$1:$1,0),4,1,"contribution par jour-semaine")),"")</f>
        <v/>
      </c>
      <c r="D9544" s="4" t="str">
        <f>VLOOKUP(A9544,predictions!A:B,2,FALSE)</f>
        <v>22/06/2020</v>
      </c>
      <c r="E9544" s="4">
        <f t="shared" si="37"/>
        <v>44004</v>
      </c>
    </row>
    <row r="9545" spans="3:5" ht="13" x14ac:dyDescent="0.15">
      <c r="C9545" s="1" t="str">
        <f ca="1">IFERROR(INDIRECT(ADDRESS(MATCH(A9545,'contribution par jour-semaine'!A:A,0),MATCH(B9545,'contribution par jour-semaine'!$1:$1,0),4,1,"contribution par jour-semaine")),"")</f>
        <v/>
      </c>
      <c r="D9545" s="4" t="str">
        <f>VLOOKUP(A9545,predictions!A:B,2,FALSE)</f>
        <v>22/06/2020</v>
      </c>
      <c r="E9545" s="4">
        <f t="shared" si="37"/>
        <v>44004</v>
      </c>
    </row>
    <row r="9546" spans="3:5" ht="13" x14ac:dyDescent="0.15">
      <c r="C9546" s="1" t="str">
        <f ca="1">IFERROR(INDIRECT(ADDRESS(MATCH(A9546,'contribution par jour-semaine'!A:A,0),MATCH(B9546,'contribution par jour-semaine'!$1:$1,0),4,1,"contribution par jour-semaine")),"")</f>
        <v/>
      </c>
      <c r="D9546" s="4" t="str">
        <f>VLOOKUP(A9546,predictions!A:B,2,FALSE)</f>
        <v>22/06/2020</v>
      </c>
      <c r="E9546" s="4">
        <f t="shared" si="37"/>
        <v>44004</v>
      </c>
    </row>
    <row r="9547" spans="3:5" ht="13" x14ac:dyDescent="0.15">
      <c r="C9547" s="1" t="str">
        <f ca="1">IFERROR(INDIRECT(ADDRESS(MATCH(A9547,'contribution par jour-semaine'!A:A,0),MATCH(B9547,'contribution par jour-semaine'!$1:$1,0),4,1,"contribution par jour-semaine")),"")</f>
        <v/>
      </c>
      <c r="D9547" s="4" t="str">
        <f>VLOOKUP(A9547,predictions!A:B,2,FALSE)</f>
        <v>22/06/2020</v>
      </c>
      <c r="E9547" s="4">
        <f t="shared" si="37"/>
        <v>44004</v>
      </c>
    </row>
    <row r="9548" spans="3:5" ht="13" x14ac:dyDescent="0.15">
      <c r="C9548" s="1" t="str">
        <f ca="1">IFERROR(INDIRECT(ADDRESS(MATCH(A9548,'contribution par jour-semaine'!A:A,0),MATCH(B9548,'contribution par jour-semaine'!$1:$1,0),4,1,"contribution par jour-semaine")),"")</f>
        <v/>
      </c>
      <c r="D9548" s="4" t="str">
        <f>VLOOKUP(A9548,predictions!A:B,2,FALSE)</f>
        <v>22/06/2020</v>
      </c>
      <c r="E9548" s="4">
        <f t="shared" si="37"/>
        <v>44004</v>
      </c>
    </row>
    <row r="9549" spans="3:5" ht="13" x14ac:dyDescent="0.15">
      <c r="C9549" s="1" t="str">
        <f ca="1">IFERROR(INDIRECT(ADDRESS(MATCH(A9549,'contribution par jour-semaine'!A:A,0),MATCH(B9549,'contribution par jour-semaine'!$1:$1,0),4,1,"contribution par jour-semaine")),"")</f>
        <v/>
      </c>
      <c r="D9549" s="4" t="str">
        <f>VLOOKUP(A9549,predictions!A:B,2,FALSE)</f>
        <v>22/06/2020</v>
      </c>
      <c r="E9549" s="4">
        <f t="shared" si="37"/>
        <v>44004</v>
      </c>
    </row>
    <row r="9550" spans="3:5" ht="13" x14ac:dyDescent="0.15">
      <c r="C9550" s="1" t="str">
        <f ca="1">IFERROR(INDIRECT(ADDRESS(MATCH(A9550,'contribution par jour-semaine'!A:A,0),MATCH(B9550,'contribution par jour-semaine'!$1:$1,0),4,1,"contribution par jour-semaine")),"")</f>
        <v/>
      </c>
      <c r="D9550" s="4" t="str">
        <f>VLOOKUP(A9550,predictions!A:B,2,FALSE)</f>
        <v>22/06/2020</v>
      </c>
      <c r="E9550" s="4">
        <f t="shared" si="37"/>
        <v>44004</v>
      </c>
    </row>
    <row r="9551" spans="3:5" ht="13" x14ac:dyDescent="0.15">
      <c r="C9551" s="1" t="str">
        <f ca="1">IFERROR(INDIRECT(ADDRESS(MATCH(A9551,'contribution par jour-semaine'!A:A,0),MATCH(B9551,'contribution par jour-semaine'!$1:$1,0),4,1,"contribution par jour-semaine")),"")</f>
        <v/>
      </c>
      <c r="D9551" s="4" t="str">
        <f>VLOOKUP(A9551,predictions!A:B,2,FALSE)</f>
        <v>22/06/2020</v>
      </c>
      <c r="E9551" s="4">
        <f t="shared" si="37"/>
        <v>44004</v>
      </c>
    </row>
    <row r="9552" spans="3:5" ht="13" x14ac:dyDescent="0.15">
      <c r="C9552" s="1" t="str">
        <f ca="1">IFERROR(INDIRECT(ADDRESS(MATCH(A9552,'contribution par jour-semaine'!A:A,0),MATCH(B9552,'contribution par jour-semaine'!$1:$1,0),4,1,"contribution par jour-semaine")),"")</f>
        <v/>
      </c>
      <c r="D9552" s="4" t="str">
        <f>VLOOKUP(A9552,predictions!A:B,2,FALSE)</f>
        <v>22/06/2020</v>
      </c>
      <c r="E9552" s="4">
        <f t="shared" si="37"/>
        <v>44004</v>
      </c>
    </row>
    <row r="9553" spans="3:5" ht="13" x14ac:dyDescent="0.15">
      <c r="C9553" s="1" t="str">
        <f ca="1">IFERROR(INDIRECT(ADDRESS(MATCH(A9553,'contribution par jour-semaine'!A:A,0),MATCH(B9553,'contribution par jour-semaine'!$1:$1,0),4,1,"contribution par jour-semaine")),"")</f>
        <v/>
      </c>
      <c r="D9553" s="4" t="str">
        <f>VLOOKUP(A9553,predictions!A:B,2,FALSE)</f>
        <v>22/06/2020</v>
      </c>
      <c r="E9553" s="4">
        <f t="shared" si="37"/>
        <v>44004</v>
      </c>
    </row>
    <row r="9554" spans="3:5" ht="13" x14ac:dyDescent="0.15">
      <c r="C9554" s="1" t="str">
        <f ca="1">IFERROR(INDIRECT(ADDRESS(MATCH(A9554,'contribution par jour-semaine'!A:A,0),MATCH(B9554,'contribution par jour-semaine'!$1:$1,0),4,1,"contribution par jour-semaine")),"")</f>
        <v/>
      </c>
      <c r="D9554" s="4" t="str">
        <f>VLOOKUP(A9554,predictions!A:B,2,FALSE)</f>
        <v>22/06/2020</v>
      </c>
      <c r="E9554" s="4">
        <f t="shared" si="37"/>
        <v>44004</v>
      </c>
    </row>
    <row r="9555" spans="3:5" ht="13" x14ac:dyDescent="0.15">
      <c r="C9555" s="1" t="str">
        <f ca="1">IFERROR(INDIRECT(ADDRESS(MATCH(A9555,'contribution par jour-semaine'!A:A,0),MATCH(B9555,'contribution par jour-semaine'!$1:$1,0),4,1,"contribution par jour-semaine")),"")</f>
        <v/>
      </c>
      <c r="D9555" s="4" t="str">
        <f>VLOOKUP(A9555,predictions!A:B,2,FALSE)</f>
        <v>22/06/2020</v>
      </c>
      <c r="E9555" s="4">
        <f t="shared" si="37"/>
        <v>44004</v>
      </c>
    </row>
    <row r="9556" spans="3:5" ht="13" x14ac:dyDescent="0.15">
      <c r="C9556" s="1" t="str">
        <f ca="1">IFERROR(INDIRECT(ADDRESS(MATCH(A9556,'contribution par jour-semaine'!A:A,0),MATCH(B9556,'contribution par jour-semaine'!$1:$1,0),4,1,"contribution par jour-semaine")),"")</f>
        <v/>
      </c>
      <c r="D9556" s="4" t="str">
        <f>VLOOKUP(A9556,predictions!A:B,2,FALSE)</f>
        <v>22/06/2020</v>
      </c>
      <c r="E9556" s="4">
        <f t="shared" si="37"/>
        <v>44004</v>
      </c>
    </row>
    <row r="9557" spans="3:5" ht="13" x14ac:dyDescent="0.15">
      <c r="C9557" s="1" t="str">
        <f ca="1">IFERROR(INDIRECT(ADDRESS(MATCH(A9557,'contribution par jour-semaine'!A:A,0),MATCH(B9557,'contribution par jour-semaine'!$1:$1,0),4,1,"contribution par jour-semaine")),"")</f>
        <v/>
      </c>
      <c r="D9557" s="4" t="str">
        <f>VLOOKUP(A9557,predictions!A:B,2,FALSE)</f>
        <v>22/06/2020</v>
      </c>
      <c r="E9557" s="4">
        <f t="shared" si="37"/>
        <v>44004</v>
      </c>
    </row>
    <row r="9558" spans="3:5" ht="13" x14ac:dyDescent="0.15">
      <c r="C9558" s="1" t="str">
        <f ca="1">IFERROR(INDIRECT(ADDRESS(MATCH(A9558,'contribution par jour-semaine'!A:A,0),MATCH(B9558,'contribution par jour-semaine'!$1:$1,0),4,1,"contribution par jour-semaine")),"")</f>
        <v/>
      </c>
      <c r="D9558" s="4" t="str">
        <f>VLOOKUP(A9558,predictions!A:B,2,FALSE)</f>
        <v>22/06/2020</v>
      </c>
      <c r="E9558" s="4">
        <f t="shared" si="37"/>
        <v>44004</v>
      </c>
    </row>
    <row r="9559" spans="3:5" ht="13" x14ac:dyDescent="0.15">
      <c r="C9559" s="1" t="str">
        <f ca="1">IFERROR(INDIRECT(ADDRESS(MATCH(A9559,'contribution par jour-semaine'!A:A,0),MATCH(B9559,'contribution par jour-semaine'!$1:$1,0),4,1,"contribution par jour-semaine")),"")</f>
        <v/>
      </c>
      <c r="D9559" s="4" t="str">
        <f>VLOOKUP(A9559,predictions!A:B,2,FALSE)</f>
        <v>22/06/2020</v>
      </c>
      <c r="E9559" s="4">
        <f t="shared" si="37"/>
        <v>44004</v>
      </c>
    </row>
    <row r="9560" spans="3:5" ht="13" x14ac:dyDescent="0.15">
      <c r="C9560" s="1" t="str">
        <f ca="1">IFERROR(INDIRECT(ADDRESS(MATCH(A9560,'contribution par jour-semaine'!A:A,0),MATCH(B9560,'contribution par jour-semaine'!$1:$1,0),4,1,"contribution par jour-semaine")),"")</f>
        <v/>
      </c>
      <c r="D9560" s="4" t="str">
        <f>VLOOKUP(A9560,predictions!A:B,2,FALSE)</f>
        <v>22/06/2020</v>
      </c>
      <c r="E9560" s="4">
        <f t="shared" si="37"/>
        <v>44004</v>
      </c>
    </row>
    <row r="9561" spans="3:5" ht="13" x14ac:dyDescent="0.15">
      <c r="C9561" s="1" t="str">
        <f ca="1">IFERROR(INDIRECT(ADDRESS(MATCH(A9561,'contribution par jour-semaine'!A:A,0),MATCH(B9561,'contribution par jour-semaine'!$1:$1,0),4,1,"contribution par jour-semaine")),"")</f>
        <v/>
      </c>
      <c r="D9561" s="4" t="str">
        <f>VLOOKUP(A9561,predictions!A:B,2,FALSE)</f>
        <v>22/06/2020</v>
      </c>
      <c r="E9561" s="4">
        <f t="shared" si="37"/>
        <v>44004</v>
      </c>
    </row>
    <row r="9562" spans="3:5" ht="13" x14ac:dyDescent="0.15">
      <c r="C9562" s="1" t="str">
        <f ca="1">IFERROR(INDIRECT(ADDRESS(MATCH(A9562,'contribution par jour-semaine'!A:A,0),MATCH(B9562,'contribution par jour-semaine'!$1:$1,0),4,1,"contribution par jour-semaine")),"")</f>
        <v/>
      </c>
      <c r="D9562" s="4" t="str">
        <f>VLOOKUP(A9562,predictions!A:B,2,FALSE)</f>
        <v>22/06/2020</v>
      </c>
      <c r="E9562" s="4">
        <f t="shared" si="37"/>
        <v>44004</v>
      </c>
    </row>
    <row r="9563" spans="3:5" ht="13" x14ac:dyDescent="0.15">
      <c r="C9563" s="1" t="str">
        <f ca="1">IFERROR(INDIRECT(ADDRESS(MATCH(A9563,'contribution par jour-semaine'!A:A,0),MATCH(B9563,'contribution par jour-semaine'!$1:$1,0),4,1,"contribution par jour-semaine")),"")</f>
        <v/>
      </c>
      <c r="D9563" s="4" t="str">
        <f>VLOOKUP(A9563,predictions!A:B,2,FALSE)</f>
        <v>22/06/2020</v>
      </c>
      <c r="E9563" s="4">
        <f t="shared" si="37"/>
        <v>44004</v>
      </c>
    </row>
    <row r="9564" spans="3:5" ht="13" x14ac:dyDescent="0.15">
      <c r="C9564" s="1" t="str">
        <f ca="1">IFERROR(INDIRECT(ADDRESS(MATCH(A9564,'contribution par jour-semaine'!A:A,0),MATCH(B9564,'contribution par jour-semaine'!$1:$1,0),4,1,"contribution par jour-semaine")),"")</f>
        <v/>
      </c>
      <c r="D9564" s="4" t="str">
        <f>VLOOKUP(A9564,predictions!A:B,2,FALSE)</f>
        <v>22/06/2020</v>
      </c>
      <c r="E9564" s="4">
        <f t="shared" si="37"/>
        <v>44004</v>
      </c>
    </row>
    <row r="9565" spans="3:5" ht="13" x14ac:dyDescent="0.15">
      <c r="C9565" s="1" t="str">
        <f ca="1">IFERROR(INDIRECT(ADDRESS(MATCH(A9565,'contribution par jour-semaine'!A:A,0),MATCH(B9565,'contribution par jour-semaine'!$1:$1,0),4,1,"contribution par jour-semaine")),"")</f>
        <v/>
      </c>
      <c r="D9565" s="4" t="str">
        <f>VLOOKUP(A9565,predictions!A:B,2,FALSE)</f>
        <v>22/06/2020</v>
      </c>
      <c r="E9565" s="4">
        <f t="shared" si="37"/>
        <v>44004</v>
      </c>
    </row>
    <row r="9566" spans="3:5" ht="13" x14ac:dyDescent="0.15">
      <c r="C9566" s="1" t="str">
        <f ca="1">IFERROR(INDIRECT(ADDRESS(MATCH(A9566,'contribution par jour-semaine'!A:A,0),MATCH(B9566,'contribution par jour-semaine'!$1:$1,0),4,1,"contribution par jour-semaine")),"")</f>
        <v/>
      </c>
      <c r="D9566" s="4" t="str">
        <f>VLOOKUP(A9566,predictions!A:B,2,FALSE)</f>
        <v>22/06/2020</v>
      </c>
      <c r="E9566" s="4">
        <f t="shared" si="37"/>
        <v>44004</v>
      </c>
    </row>
    <row r="9567" spans="3:5" ht="13" x14ac:dyDescent="0.15">
      <c r="C9567" s="1" t="str">
        <f ca="1">IFERROR(INDIRECT(ADDRESS(MATCH(A9567,'contribution par jour-semaine'!A:A,0),MATCH(B9567,'contribution par jour-semaine'!$1:$1,0),4,1,"contribution par jour-semaine")),"")</f>
        <v/>
      </c>
      <c r="D9567" s="4" t="str">
        <f>VLOOKUP(A9567,predictions!A:B,2,FALSE)</f>
        <v>22/06/2020</v>
      </c>
      <c r="E9567" s="4">
        <f t="shared" si="37"/>
        <v>44004</v>
      </c>
    </row>
    <row r="9568" spans="3:5" ht="13" x14ac:dyDescent="0.15">
      <c r="C9568" s="1" t="str">
        <f ca="1">IFERROR(INDIRECT(ADDRESS(MATCH(A9568,'contribution par jour-semaine'!A:A,0),MATCH(B9568,'contribution par jour-semaine'!$1:$1,0),4,1,"contribution par jour-semaine")),"")</f>
        <v/>
      </c>
      <c r="D9568" s="4" t="str">
        <f>VLOOKUP(A9568,predictions!A:B,2,FALSE)</f>
        <v>22/06/2020</v>
      </c>
      <c r="E9568" s="4">
        <f t="shared" si="37"/>
        <v>44004</v>
      </c>
    </row>
    <row r="9569" spans="3:5" ht="13" x14ac:dyDescent="0.15">
      <c r="C9569" s="1" t="str">
        <f ca="1">IFERROR(INDIRECT(ADDRESS(MATCH(A9569,'contribution par jour-semaine'!A:A,0),MATCH(B9569,'contribution par jour-semaine'!$1:$1,0),4,1,"contribution par jour-semaine")),"")</f>
        <v/>
      </c>
      <c r="D9569" s="4" t="str">
        <f>VLOOKUP(A9569,predictions!A:B,2,FALSE)</f>
        <v>22/06/2020</v>
      </c>
      <c r="E9569" s="4">
        <f t="shared" si="37"/>
        <v>44004</v>
      </c>
    </row>
    <row r="9570" spans="3:5" ht="13" x14ac:dyDescent="0.15">
      <c r="C9570" s="1" t="str">
        <f ca="1">IFERROR(INDIRECT(ADDRESS(MATCH(A9570,'contribution par jour-semaine'!A:A,0),MATCH(B9570,'contribution par jour-semaine'!$1:$1,0),4,1,"contribution par jour-semaine")),"")</f>
        <v/>
      </c>
      <c r="D9570" s="4" t="str">
        <f>VLOOKUP(A9570,predictions!A:B,2,FALSE)</f>
        <v>22/06/2020</v>
      </c>
      <c r="E9570" s="4">
        <f t="shared" si="37"/>
        <v>44004</v>
      </c>
    </row>
    <row r="9571" spans="3:5" ht="13" x14ac:dyDescent="0.15">
      <c r="C9571" s="1" t="str">
        <f ca="1">IFERROR(INDIRECT(ADDRESS(MATCH(A9571,'contribution par jour-semaine'!A:A,0),MATCH(B9571,'contribution par jour-semaine'!$1:$1,0),4,1,"contribution par jour-semaine")),"")</f>
        <v/>
      </c>
      <c r="D9571" s="4" t="str">
        <f>VLOOKUP(A9571,predictions!A:B,2,FALSE)</f>
        <v>22/06/2020</v>
      </c>
      <c r="E9571" s="4">
        <f t="shared" si="37"/>
        <v>44004</v>
      </c>
    </row>
    <row r="9572" spans="3:5" ht="13" x14ac:dyDescent="0.15">
      <c r="C9572" s="1" t="str">
        <f ca="1">IFERROR(INDIRECT(ADDRESS(MATCH(A9572,'contribution par jour-semaine'!A:A,0),MATCH(B9572,'contribution par jour-semaine'!$1:$1,0),4,1,"contribution par jour-semaine")),"")</f>
        <v/>
      </c>
      <c r="D9572" s="4" t="str">
        <f>VLOOKUP(A9572,predictions!A:B,2,FALSE)</f>
        <v>22/06/2020</v>
      </c>
      <c r="E9572" s="4">
        <f t="shared" si="37"/>
        <v>44004</v>
      </c>
    </row>
    <row r="9573" spans="3:5" ht="13" x14ac:dyDescent="0.15">
      <c r="C9573" s="1" t="str">
        <f ca="1">IFERROR(INDIRECT(ADDRESS(MATCH(A9573,'contribution par jour-semaine'!A:A,0),MATCH(B9573,'contribution par jour-semaine'!$1:$1,0),4,1,"contribution par jour-semaine")),"")</f>
        <v/>
      </c>
      <c r="D9573" s="4" t="str">
        <f>VLOOKUP(A9573,predictions!A:B,2,FALSE)</f>
        <v>22/06/2020</v>
      </c>
      <c r="E9573" s="4">
        <f t="shared" si="37"/>
        <v>44004</v>
      </c>
    </row>
    <row r="9574" spans="3:5" ht="13" x14ac:dyDescent="0.15">
      <c r="C9574" s="1" t="str">
        <f ca="1">IFERROR(INDIRECT(ADDRESS(MATCH(A9574,'contribution par jour-semaine'!A:A,0),MATCH(B9574,'contribution par jour-semaine'!$1:$1,0),4,1,"contribution par jour-semaine")),"")</f>
        <v/>
      </c>
      <c r="D9574" s="4" t="str">
        <f>VLOOKUP(A9574,predictions!A:B,2,FALSE)</f>
        <v>22/06/2020</v>
      </c>
      <c r="E9574" s="4">
        <f t="shared" si="37"/>
        <v>44004</v>
      </c>
    </row>
    <row r="9575" spans="3:5" ht="13" x14ac:dyDescent="0.15">
      <c r="C9575" s="1" t="str">
        <f ca="1">IFERROR(INDIRECT(ADDRESS(MATCH(A9575,'contribution par jour-semaine'!A:A,0),MATCH(B9575,'contribution par jour-semaine'!$1:$1,0),4,1,"contribution par jour-semaine")),"")</f>
        <v/>
      </c>
      <c r="D9575" s="4" t="str">
        <f>VLOOKUP(A9575,predictions!A:B,2,FALSE)</f>
        <v>22/06/2020</v>
      </c>
      <c r="E9575" s="4">
        <f t="shared" si="37"/>
        <v>44004</v>
      </c>
    </row>
    <row r="9576" spans="3:5" ht="13" x14ac:dyDescent="0.15">
      <c r="C9576" s="1" t="str">
        <f ca="1">IFERROR(INDIRECT(ADDRESS(MATCH(A9576,'contribution par jour-semaine'!A:A,0),MATCH(B9576,'contribution par jour-semaine'!$1:$1,0),4,1,"contribution par jour-semaine")),"")</f>
        <v/>
      </c>
      <c r="D9576" s="4" t="str">
        <f>VLOOKUP(A9576,predictions!A:B,2,FALSE)</f>
        <v>22/06/2020</v>
      </c>
      <c r="E9576" s="4">
        <f t="shared" si="37"/>
        <v>44004</v>
      </c>
    </row>
    <row r="9577" spans="3:5" ht="13" x14ac:dyDescent="0.15">
      <c r="C9577" s="1" t="str">
        <f ca="1">IFERROR(INDIRECT(ADDRESS(MATCH(A9577,'contribution par jour-semaine'!A:A,0),MATCH(B9577,'contribution par jour-semaine'!$1:$1,0),4,1,"contribution par jour-semaine")),"")</f>
        <v/>
      </c>
      <c r="D9577" s="4" t="str">
        <f>VLOOKUP(A9577,predictions!A:B,2,FALSE)</f>
        <v>22/06/2020</v>
      </c>
      <c r="E9577" s="4">
        <f t="shared" si="37"/>
        <v>44004</v>
      </c>
    </row>
    <row r="9578" spans="3:5" ht="13" x14ac:dyDescent="0.15">
      <c r="C9578" s="1" t="str">
        <f ca="1">IFERROR(INDIRECT(ADDRESS(MATCH(A9578,'contribution par jour-semaine'!A:A,0),MATCH(B9578,'contribution par jour-semaine'!$1:$1,0),4,1,"contribution par jour-semaine")),"")</f>
        <v/>
      </c>
      <c r="D9578" s="4" t="str">
        <f>VLOOKUP(A9578,predictions!A:B,2,FALSE)</f>
        <v>22/06/2020</v>
      </c>
      <c r="E9578" s="4">
        <f t="shared" si="37"/>
        <v>44004</v>
      </c>
    </row>
    <row r="9579" spans="3:5" ht="13" x14ac:dyDescent="0.15">
      <c r="C9579" s="1" t="str">
        <f ca="1">IFERROR(INDIRECT(ADDRESS(MATCH(A9579,'contribution par jour-semaine'!A:A,0),MATCH(B9579,'contribution par jour-semaine'!$1:$1,0),4,1,"contribution par jour-semaine")),"")</f>
        <v/>
      </c>
      <c r="D9579" s="4" t="str">
        <f>VLOOKUP(A9579,predictions!A:B,2,FALSE)</f>
        <v>22/06/2020</v>
      </c>
      <c r="E9579" s="4">
        <f t="shared" si="37"/>
        <v>44004</v>
      </c>
    </row>
    <row r="9580" spans="3:5" ht="13" x14ac:dyDescent="0.15">
      <c r="C9580" s="1" t="str">
        <f ca="1">IFERROR(INDIRECT(ADDRESS(MATCH(A9580,'contribution par jour-semaine'!A:A,0),MATCH(B9580,'contribution par jour-semaine'!$1:$1,0),4,1,"contribution par jour-semaine")),"")</f>
        <v/>
      </c>
      <c r="D9580" s="4" t="str">
        <f>VLOOKUP(A9580,predictions!A:B,2,FALSE)</f>
        <v>22/06/2020</v>
      </c>
      <c r="E9580" s="4">
        <f t="shared" si="37"/>
        <v>44004</v>
      </c>
    </row>
    <row r="9581" spans="3:5" ht="13" x14ac:dyDescent="0.15">
      <c r="C9581" s="1" t="str">
        <f ca="1">IFERROR(INDIRECT(ADDRESS(MATCH(A9581,'contribution par jour-semaine'!A:A,0),MATCH(B9581,'contribution par jour-semaine'!$1:$1,0),4,1,"contribution par jour-semaine")),"")</f>
        <v/>
      </c>
      <c r="D9581" s="4" t="str">
        <f>VLOOKUP(A9581,predictions!A:B,2,FALSE)</f>
        <v>22/06/2020</v>
      </c>
      <c r="E9581" s="4">
        <f t="shared" si="37"/>
        <v>44004</v>
      </c>
    </row>
    <row r="9582" spans="3:5" ht="13" x14ac:dyDescent="0.15">
      <c r="C9582" s="1" t="str">
        <f ca="1">IFERROR(INDIRECT(ADDRESS(MATCH(A9582,'contribution par jour-semaine'!A:A,0),MATCH(B9582,'contribution par jour-semaine'!$1:$1,0),4,1,"contribution par jour-semaine")),"")</f>
        <v/>
      </c>
      <c r="D9582" s="4" t="str">
        <f>VLOOKUP(A9582,predictions!A:B,2,FALSE)</f>
        <v>22/06/2020</v>
      </c>
      <c r="E9582" s="4">
        <f t="shared" si="37"/>
        <v>44004</v>
      </c>
    </row>
    <row r="9583" spans="3:5" ht="13" x14ac:dyDescent="0.15">
      <c r="C9583" s="1" t="str">
        <f ca="1">IFERROR(INDIRECT(ADDRESS(MATCH(A9583,'contribution par jour-semaine'!A:A,0),MATCH(B9583,'contribution par jour-semaine'!$1:$1,0),4,1,"contribution par jour-semaine")),"")</f>
        <v/>
      </c>
      <c r="D9583" s="4" t="str">
        <f>VLOOKUP(A9583,predictions!A:B,2,FALSE)</f>
        <v>22/06/2020</v>
      </c>
      <c r="E9583" s="4">
        <f t="shared" si="37"/>
        <v>44004</v>
      </c>
    </row>
    <row r="9584" spans="3:5" ht="13" x14ac:dyDescent="0.15">
      <c r="C9584" s="1" t="str">
        <f ca="1">IFERROR(INDIRECT(ADDRESS(MATCH(A9584,'contribution par jour-semaine'!A:A,0),MATCH(B9584,'contribution par jour-semaine'!$1:$1,0),4,1,"contribution par jour-semaine")),"")</f>
        <v/>
      </c>
      <c r="D9584" s="4" t="str">
        <f>VLOOKUP(A9584,predictions!A:B,2,FALSE)</f>
        <v>22/06/2020</v>
      </c>
      <c r="E9584" s="4">
        <f t="shared" si="37"/>
        <v>44004</v>
      </c>
    </row>
    <row r="9585" spans="3:5" ht="13" x14ac:dyDescent="0.15">
      <c r="C9585" s="1" t="str">
        <f ca="1">IFERROR(INDIRECT(ADDRESS(MATCH(A9585,'contribution par jour-semaine'!A:A,0),MATCH(B9585,'contribution par jour-semaine'!$1:$1,0),4,1,"contribution par jour-semaine")),"")</f>
        <v/>
      </c>
      <c r="D9585" s="4" t="str">
        <f>VLOOKUP(A9585,predictions!A:B,2,FALSE)</f>
        <v>22/06/2020</v>
      </c>
      <c r="E9585" s="4">
        <f t="shared" si="37"/>
        <v>44004</v>
      </c>
    </row>
    <row r="9586" spans="3:5" ht="13" x14ac:dyDescent="0.15">
      <c r="C9586" s="1" t="str">
        <f ca="1">IFERROR(INDIRECT(ADDRESS(MATCH(A9586,'contribution par jour-semaine'!A:A,0),MATCH(B9586,'contribution par jour-semaine'!$1:$1,0),4,1,"contribution par jour-semaine")),"")</f>
        <v/>
      </c>
      <c r="D9586" s="4" t="str">
        <f>VLOOKUP(A9586,predictions!A:B,2,FALSE)</f>
        <v>22/06/2020</v>
      </c>
      <c r="E9586" s="4">
        <f t="shared" si="37"/>
        <v>44004</v>
      </c>
    </row>
    <row r="9587" spans="3:5" ht="13" x14ac:dyDescent="0.15">
      <c r="C9587" s="1" t="str">
        <f ca="1">IFERROR(INDIRECT(ADDRESS(MATCH(A9587,'contribution par jour-semaine'!A:A,0),MATCH(B9587,'contribution par jour-semaine'!$1:$1,0),4,1,"contribution par jour-semaine")),"")</f>
        <v/>
      </c>
      <c r="D9587" s="4" t="str">
        <f>VLOOKUP(A9587,predictions!A:B,2,FALSE)</f>
        <v>22/06/2020</v>
      </c>
      <c r="E9587" s="4">
        <f t="shared" si="37"/>
        <v>44004</v>
      </c>
    </row>
    <row r="9588" spans="3:5" ht="13" x14ac:dyDescent="0.15">
      <c r="C9588" s="1" t="str">
        <f ca="1">IFERROR(INDIRECT(ADDRESS(MATCH(A9588,'contribution par jour-semaine'!A:A,0),MATCH(B9588,'contribution par jour-semaine'!$1:$1,0),4,1,"contribution par jour-semaine")),"")</f>
        <v/>
      </c>
      <c r="D9588" s="4" t="str">
        <f>VLOOKUP(A9588,predictions!A:B,2,FALSE)</f>
        <v>22/06/2020</v>
      </c>
      <c r="E9588" s="4">
        <f t="shared" si="37"/>
        <v>44004</v>
      </c>
    </row>
    <row r="9589" spans="3:5" ht="13" x14ac:dyDescent="0.15">
      <c r="C9589" s="1" t="str">
        <f ca="1">IFERROR(INDIRECT(ADDRESS(MATCH(A9589,'contribution par jour-semaine'!A:A,0),MATCH(B9589,'contribution par jour-semaine'!$1:$1,0),4,1,"contribution par jour-semaine")),"")</f>
        <v/>
      </c>
      <c r="D9589" s="4" t="str">
        <f>VLOOKUP(A9589,predictions!A:B,2,FALSE)</f>
        <v>22/06/2020</v>
      </c>
      <c r="E9589" s="4">
        <f t="shared" si="37"/>
        <v>44004</v>
      </c>
    </row>
    <row r="9590" spans="3:5" ht="13" x14ac:dyDescent="0.15">
      <c r="C9590" s="1" t="str">
        <f ca="1">IFERROR(INDIRECT(ADDRESS(MATCH(A9590,'contribution par jour-semaine'!A:A,0),MATCH(B9590,'contribution par jour-semaine'!$1:$1,0),4,1,"contribution par jour-semaine")),"")</f>
        <v/>
      </c>
      <c r="D9590" s="4" t="str">
        <f>VLOOKUP(A9590,predictions!A:B,2,FALSE)</f>
        <v>22/06/2020</v>
      </c>
      <c r="E9590" s="4">
        <f t="shared" si="37"/>
        <v>44004</v>
      </c>
    </row>
    <row r="9591" spans="3:5" ht="13" x14ac:dyDescent="0.15">
      <c r="C9591" s="1" t="str">
        <f ca="1">IFERROR(INDIRECT(ADDRESS(MATCH(A9591,'contribution par jour-semaine'!A:A,0),MATCH(B9591,'contribution par jour-semaine'!$1:$1,0),4,1,"contribution par jour-semaine")),"")</f>
        <v/>
      </c>
      <c r="D9591" s="4" t="str">
        <f>VLOOKUP(A9591,predictions!A:B,2,FALSE)</f>
        <v>22/06/2020</v>
      </c>
      <c r="E9591" s="4">
        <f t="shared" si="37"/>
        <v>44004</v>
      </c>
    </row>
    <row r="9592" spans="3:5" ht="13" x14ac:dyDescent="0.15">
      <c r="C9592" s="1" t="str">
        <f ca="1">IFERROR(INDIRECT(ADDRESS(MATCH(A9592,'contribution par jour-semaine'!A:A,0),MATCH(B9592,'contribution par jour-semaine'!$1:$1,0),4,1,"contribution par jour-semaine")),"")</f>
        <v/>
      </c>
      <c r="D9592" s="4" t="str">
        <f>VLOOKUP(A9592,predictions!A:B,2,FALSE)</f>
        <v>22/06/2020</v>
      </c>
      <c r="E9592" s="4">
        <f t="shared" si="37"/>
        <v>44004</v>
      </c>
    </row>
    <row r="9593" spans="3:5" ht="13" x14ac:dyDescent="0.15">
      <c r="C9593" s="1" t="str">
        <f ca="1">IFERROR(INDIRECT(ADDRESS(MATCH(A9593,'contribution par jour-semaine'!A:A,0),MATCH(B9593,'contribution par jour-semaine'!$1:$1,0),4,1,"contribution par jour-semaine")),"")</f>
        <v/>
      </c>
      <c r="D9593" s="4" t="str">
        <f>VLOOKUP(A9593,predictions!A:B,2,FALSE)</f>
        <v>22/06/2020</v>
      </c>
      <c r="E9593" s="4">
        <f t="shared" si="37"/>
        <v>44004</v>
      </c>
    </row>
    <row r="9594" spans="3:5" ht="13" x14ac:dyDescent="0.15">
      <c r="C9594" s="1" t="str">
        <f ca="1">IFERROR(INDIRECT(ADDRESS(MATCH(A9594,'contribution par jour-semaine'!A:A,0),MATCH(B9594,'contribution par jour-semaine'!$1:$1,0),4,1,"contribution par jour-semaine")),"")</f>
        <v/>
      </c>
      <c r="D9594" s="4" t="str">
        <f>VLOOKUP(A9594,predictions!A:B,2,FALSE)</f>
        <v>22/06/2020</v>
      </c>
      <c r="E9594" s="4">
        <f t="shared" si="37"/>
        <v>44004</v>
      </c>
    </row>
    <row r="9595" spans="3:5" ht="13" x14ac:dyDescent="0.15">
      <c r="C9595" s="1" t="str">
        <f ca="1">IFERROR(INDIRECT(ADDRESS(MATCH(A9595,'contribution par jour-semaine'!A:A,0),MATCH(B9595,'contribution par jour-semaine'!$1:$1,0),4,1,"contribution par jour-semaine")),"")</f>
        <v/>
      </c>
      <c r="D9595" s="4" t="str">
        <f>VLOOKUP(A9595,predictions!A:B,2,FALSE)</f>
        <v>22/06/2020</v>
      </c>
      <c r="E9595" s="4">
        <f t="shared" si="37"/>
        <v>44004</v>
      </c>
    </row>
    <row r="9596" spans="3:5" ht="13" x14ac:dyDescent="0.15">
      <c r="C9596" s="1" t="str">
        <f ca="1">IFERROR(INDIRECT(ADDRESS(MATCH(A9596,'contribution par jour-semaine'!A:A,0),MATCH(B9596,'contribution par jour-semaine'!$1:$1,0),4,1,"contribution par jour-semaine")),"")</f>
        <v/>
      </c>
      <c r="D9596" s="4" t="str">
        <f>VLOOKUP(A9596,predictions!A:B,2,FALSE)</f>
        <v>22/06/2020</v>
      </c>
      <c r="E9596" s="4">
        <f t="shared" si="37"/>
        <v>44004</v>
      </c>
    </row>
    <row r="9597" spans="3:5" ht="13" x14ac:dyDescent="0.15">
      <c r="C9597" s="1" t="str">
        <f ca="1">IFERROR(INDIRECT(ADDRESS(MATCH(A9597,'contribution par jour-semaine'!A:A,0),MATCH(B9597,'contribution par jour-semaine'!$1:$1,0),4,1,"contribution par jour-semaine")),"")</f>
        <v/>
      </c>
      <c r="D9597" s="4" t="str">
        <f>VLOOKUP(A9597,predictions!A:B,2,FALSE)</f>
        <v>22/06/2020</v>
      </c>
      <c r="E9597" s="4">
        <f t="shared" si="37"/>
        <v>44004</v>
      </c>
    </row>
    <row r="9598" spans="3:5" ht="13" x14ac:dyDescent="0.15">
      <c r="C9598" s="1" t="str">
        <f ca="1">IFERROR(INDIRECT(ADDRESS(MATCH(A9598,'contribution par jour-semaine'!A:A,0),MATCH(B9598,'contribution par jour-semaine'!$1:$1,0),4,1,"contribution par jour-semaine")),"")</f>
        <v/>
      </c>
      <c r="D9598" s="4" t="str">
        <f>VLOOKUP(A9598,predictions!A:B,2,FALSE)</f>
        <v>22/06/2020</v>
      </c>
      <c r="E9598" s="4">
        <f t="shared" si="37"/>
        <v>44004</v>
      </c>
    </row>
    <row r="9599" spans="3:5" ht="13" x14ac:dyDescent="0.15">
      <c r="C9599" s="1" t="str">
        <f ca="1">IFERROR(INDIRECT(ADDRESS(MATCH(A9599,'contribution par jour-semaine'!A:A,0),MATCH(B9599,'contribution par jour-semaine'!$1:$1,0),4,1,"contribution par jour-semaine")),"")</f>
        <v/>
      </c>
      <c r="D9599" s="4" t="str">
        <f>VLOOKUP(A9599,predictions!A:B,2,FALSE)</f>
        <v>22/06/2020</v>
      </c>
      <c r="E9599" s="4">
        <f t="shared" si="37"/>
        <v>44004</v>
      </c>
    </row>
    <row r="9600" spans="3:5" ht="13" x14ac:dyDescent="0.15">
      <c r="C9600" s="1" t="str">
        <f ca="1">IFERROR(INDIRECT(ADDRESS(MATCH(A9600,'contribution par jour-semaine'!A:A,0),MATCH(B9600,'contribution par jour-semaine'!$1:$1,0),4,1,"contribution par jour-semaine")),"")</f>
        <v/>
      </c>
      <c r="D9600" s="4" t="str">
        <f>VLOOKUP(A9600,predictions!A:B,2,FALSE)</f>
        <v>22/06/2020</v>
      </c>
      <c r="E9600" s="4">
        <f t="shared" si="37"/>
        <v>44004</v>
      </c>
    </row>
    <row r="9601" spans="3:5" ht="13" x14ac:dyDescent="0.15">
      <c r="C9601" s="1" t="str">
        <f ca="1">IFERROR(INDIRECT(ADDRESS(MATCH(A9601,'contribution par jour-semaine'!A:A,0),MATCH(B9601,'contribution par jour-semaine'!$1:$1,0),4,1,"contribution par jour-semaine")),"")</f>
        <v/>
      </c>
      <c r="D9601" s="4" t="str">
        <f>VLOOKUP(A9601,predictions!A:B,2,FALSE)</f>
        <v>22/06/2020</v>
      </c>
      <c r="E9601" s="4">
        <f t="shared" si="37"/>
        <v>44004</v>
      </c>
    </row>
    <row r="9602" spans="3:5" ht="13" x14ac:dyDescent="0.15">
      <c r="C9602" s="1" t="str">
        <f ca="1">IFERROR(INDIRECT(ADDRESS(MATCH(A9602,'contribution par jour-semaine'!A:A,0),MATCH(B9602,'contribution par jour-semaine'!$1:$1,0),4,1,"contribution par jour-semaine")),"")</f>
        <v/>
      </c>
      <c r="D9602" s="4" t="str">
        <f>VLOOKUP(A9602,predictions!A:B,2,FALSE)</f>
        <v>22/06/2020</v>
      </c>
      <c r="E9602" s="4">
        <f t="shared" si="37"/>
        <v>44004</v>
      </c>
    </row>
    <row r="9603" spans="3:5" ht="13" x14ac:dyDescent="0.15">
      <c r="C9603" s="1" t="str">
        <f ca="1">IFERROR(INDIRECT(ADDRESS(MATCH(A9603,'contribution par jour-semaine'!A:A,0),MATCH(B9603,'contribution par jour-semaine'!$1:$1,0),4,1,"contribution par jour-semaine")),"")</f>
        <v/>
      </c>
      <c r="D9603" s="4" t="str">
        <f>VLOOKUP(A9603,predictions!A:B,2,FALSE)</f>
        <v>22/06/2020</v>
      </c>
      <c r="E9603" s="4">
        <f t="shared" si="37"/>
        <v>44004</v>
      </c>
    </row>
    <row r="9604" spans="3:5" ht="13" x14ac:dyDescent="0.15">
      <c r="C9604" s="1" t="str">
        <f ca="1">IFERROR(INDIRECT(ADDRESS(MATCH(A9604,'contribution par jour-semaine'!A:A,0),MATCH(B9604,'contribution par jour-semaine'!$1:$1,0),4,1,"contribution par jour-semaine")),"")</f>
        <v/>
      </c>
      <c r="D9604" s="4" t="str">
        <f>VLOOKUP(A9604,predictions!A:B,2,FALSE)</f>
        <v>22/06/2020</v>
      </c>
      <c r="E9604" s="4">
        <f t="shared" si="37"/>
        <v>44004</v>
      </c>
    </row>
    <row r="9605" spans="3:5" ht="13" x14ac:dyDescent="0.15">
      <c r="C9605" s="1" t="str">
        <f ca="1">IFERROR(INDIRECT(ADDRESS(MATCH(A9605,'contribution par jour-semaine'!A:A,0),MATCH(B9605,'contribution par jour-semaine'!$1:$1,0),4,1,"contribution par jour-semaine")),"")</f>
        <v/>
      </c>
      <c r="D9605" s="4" t="str">
        <f>VLOOKUP(A9605,predictions!A:B,2,FALSE)</f>
        <v>22/06/2020</v>
      </c>
      <c r="E9605" s="4">
        <f t="shared" si="37"/>
        <v>44004</v>
      </c>
    </row>
    <row r="9606" spans="3:5" ht="13" x14ac:dyDescent="0.15">
      <c r="C9606" s="1" t="str">
        <f ca="1">IFERROR(INDIRECT(ADDRESS(MATCH(A9606,'contribution par jour-semaine'!A:A,0),MATCH(B9606,'contribution par jour-semaine'!$1:$1,0),4,1,"contribution par jour-semaine")),"")</f>
        <v/>
      </c>
      <c r="D9606" s="4" t="str">
        <f>VLOOKUP(A9606,predictions!A:B,2,FALSE)</f>
        <v>22/06/2020</v>
      </c>
      <c r="E9606" s="4">
        <f t="shared" si="37"/>
        <v>44004</v>
      </c>
    </row>
    <row r="9607" spans="3:5" ht="13" x14ac:dyDescent="0.15">
      <c r="C9607" s="1" t="str">
        <f ca="1">IFERROR(INDIRECT(ADDRESS(MATCH(A9607,'contribution par jour-semaine'!A:A,0),MATCH(B9607,'contribution par jour-semaine'!$1:$1,0),4,1,"contribution par jour-semaine")),"")</f>
        <v/>
      </c>
      <c r="D9607" s="4" t="str">
        <f>VLOOKUP(A9607,predictions!A:B,2,FALSE)</f>
        <v>22/06/2020</v>
      </c>
      <c r="E9607" s="4">
        <f t="shared" si="37"/>
        <v>44004</v>
      </c>
    </row>
    <row r="9608" spans="3:5" ht="13" x14ac:dyDescent="0.15">
      <c r="C9608" s="1" t="str">
        <f ca="1">IFERROR(INDIRECT(ADDRESS(MATCH(A9608,'contribution par jour-semaine'!A:A,0),MATCH(B9608,'contribution par jour-semaine'!$1:$1,0),4,1,"contribution par jour-semaine")),"")</f>
        <v/>
      </c>
      <c r="D9608" s="4" t="str">
        <f>VLOOKUP(A9608,predictions!A:B,2,FALSE)</f>
        <v>22/06/2020</v>
      </c>
      <c r="E9608" s="4">
        <f t="shared" si="37"/>
        <v>44004</v>
      </c>
    </row>
    <row r="9609" spans="3:5" ht="13" x14ac:dyDescent="0.15">
      <c r="C9609" s="1" t="str">
        <f ca="1">IFERROR(INDIRECT(ADDRESS(MATCH(A9609,'contribution par jour-semaine'!A:A,0),MATCH(B9609,'contribution par jour-semaine'!$1:$1,0),4,1,"contribution par jour-semaine")),"")</f>
        <v/>
      </c>
      <c r="D9609" s="4" t="str">
        <f>VLOOKUP(A9609,predictions!A:B,2,FALSE)</f>
        <v>22/06/2020</v>
      </c>
      <c r="E9609" s="4">
        <f t="shared" si="37"/>
        <v>44004</v>
      </c>
    </row>
    <row r="9610" spans="3:5" ht="13" x14ac:dyDescent="0.15">
      <c r="C9610" s="1" t="str">
        <f ca="1">IFERROR(INDIRECT(ADDRESS(MATCH(A9610,'contribution par jour-semaine'!A:A,0),MATCH(B9610,'contribution par jour-semaine'!$1:$1,0),4,1,"contribution par jour-semaine")),"")</f>
        <v/>
      </c>
      <c r="D9610" s="4" t="str">
        <f>VLOOKUP(A9610,predictions!A:B,2,FALSE)</f>
        <v>22/06/2020</v>
      </c>
      <c r="E9610" s="4">
        <f t="shared" si="37"/>
        <v>44004</v>
      </c>
    </row>
    <row r="9611" spans="3:5" ht="13" x14ac:dyDescent="0.15">
      <c r="C9611" s="1" t="str">
        <f ca="1">IFERROR(INDIRECT(ADDRESS(MATCH(A9611,'contribution par jour-semaine'!A:A,0),MATCH(B9611,'contribution par jour-semaine'!$1:$1,0),4,1,"contribution par jour-semaine")),"")</f>
        <v/>
      </c>
      <c r="D9611" s="4" t="str">
        <f>VLOOKUP(A9611,predictions!A:B,2,FALSE)</f>
        <v>22/06/2020</v>
      </c>
      <c r="E9611" s="4">
        <f t="shared" si="37"/>
        <v>44004</v>
      </c>
    </row>
    <row r="9612" spans="3:5" ht="13" x14ac:dyDescent="0.15">
      <c r="C9612" s="1" t="str">
        <f ca="1">IFERROR(INDIRECT(ADDRESS(MATCH(A9612,'contribution par jour-semaine'!A:A,0),MATCH(B9612,'contribution par jour-semaine'!$1:$1,0),4,1,"contribution par jour-semaine")),"")</f>
        <v/>
      </c>
      <c r="D9612" s="4" t="str">
        <f>VLOOKUP(A9612,predictions!A:B,2,FALSE)</f>
        <v>22/06/2020</v>
      </c>
      <c r="E9612" s="4">
        <f t="shared" si="37"/>
        <v>44004</v>
      </c>
    </row>
    <row r="9613" spans="3:5" ht="13" x14ac:dyDescent="0.15">
      <c r="C9613" s="1" t="str">
        <f ca="1">IFERROR(INDIRECT(ADDRESS(MATCH(A9613,'contribution par jour-semaine'!A:A,0),MATCH(B9613,'contribution par jour-semaine'!$1:$1,0),4,1,"contribution par jour-semaine")),"")</f>
        <v/>
      </c>
      <c r="D9613" s="4" t="str">
        <f>VLOOKUP(A9613,predictions!A:B,2,FALSE)</f>
        <v>22/06/2020</v>
      </c>
      <c r="E9613" s="4">
        <f t="shared" si="37"/>
        <v>44004</v>
      </c>
    </row>
    <row r="9614" spans="3:5" ht="13" x14ac:dyDescent="0.15">
      <c r="C9614" s="1" t="str">
        <f ca="1">IFERROR(INDIRECT(ADDRESS(MATCH(A9614,'contribution par jour-semaine'!A:A,0),MATCH(B9614,'contribution par jour-semaine'!$1:$1,0),4,1,"contribution par jour-semaine")),"")</f>
        <v/>
      </c>
      <c r="D9614" s="4" t="str">
        <f>VLOOKUP(A9614,predictions!A:B,2,FALSE)</f>
        <v>22/06/2020</v>
      </c>
      <c r="E9614" s="4">
        <f t="shared" si="37"/>
        <v>44004</v>
      </c>
    </row>
    <row r="9615" spans="3:5" ht="13" x14ac:dyDescent="0.15">
      <c r="C9615" s="1" t="str">
        <f ca="1">IFERROR(INDIRECT(ADDRESS(MATCH(A9615,'contribution par jour-semaine'!A:A,0),MATCH(B9615,'contribution par jour-semaine'!$1:$1,0),4,1,"contribution par jour-semaine")),"")</f>
        <v/>
      </c>
      <c r="D9615" s="4" t="str">
        <f>VLOOKUP(A9615,predictions!A:B,2,FALSE)</f>
        <v>22/06/2020</v>
      </c>
      <c r="E9615" s="4">
        <f t="shared" si="37"/>
        <v>44004</v>
      </c>
    </row>
    <row r="9616" spans="3:5" ht="13" x14ac:dyDescent="0.15">
      <c r="C9616" s="1" t="str">
        <f ca="1">IFERROR(INDIRECT(ADDRESS(MATCH(A9616,'contribution par jour-semaine'!A:A,0),MATCH(B9616,'contribution par jour-semaine'!$1:$1,0),4,1,"contribution par jour-semaine")),"")</f>
        <v/>
      </c>
      <c r="D9616" s="4" t="str">
        <f>VLOOKUP(A9616,predictions!A:B,2,FALSE)</f>
        <v>22/06/2020</v>
      </c>
      <c r="E9616" s="4">
        <f t="shared" si="37"/>
        <v>44004</v>
      </c>
    </row>
    <row r="9617" spans="3:5" ht="13" x14ac:dyDescent="0.15">
      <c r="C9617" s="1" t="str">
        <f ca="1">IFERROR(INDIRECT(ADDRESS(MATCH(A9617,'contribution par jour-semaine'!A:A,0),MATCH(B9617,'contribution par jour-semaine'!$1:$1,0),4,1,"contribution par jour-semaine")),"")</f>
        <v/>
      </c>
      <c r="D9617" s="4" t="str">
        <f>VLOOKUP(A9617,predictions!A:B,2,FALSE)</f>
        <v>22/06/2020</v>
      </c>
      <c r="E9617" s="4">
        <f t="shared" si="37"/>
        <v>44004</v>
      </c>
    </row>
    <row r="9618" spans="3:5" ht="13" x14ac:dyDescent="0.15">
      <c r="C9618" s="1" t="str">
        <f ca="1">IFERROR(INDIRECT(ADDRESS(MATCH(A9618,'contribution par jour-semaine'!A:A,0),MATCH(B9618,'contribution par jour-semaine'!$1:$1,0),4,1,"contribution par jour-semaine")),"")</f>
        <v/>
      </c>
      <c r="D9618" s="4" t="str">
        <f>VLOOKUP(A9618,predictions!A:B,2,FALSE)</f>
        <v>22/06/2020</v>
      </c>
      <c r="E9618" s="4">
        <f t="shared" si="37"/>
        <v>44004</v>
      </c>
    </row>
    <row r="9619" spans="3:5" ht="13" x14ac:dyDescent="0.15">
      <c r="C9619" s="1" t="str">
        <f ca="1">IFERROR(INDIRECT(ADDRESS(MATCH(A9619,'contribution par jour-semaine'!A:A,0),MATCH(B9619,'contribution par jour-semaine'!$1:$1,0),4,1,"contribution par jour-semaine")),"")</f>
        <v/>
      </c>
      <c r="D9619" s="4" t="str">
        <f>VLOOKUP(A9619,predictions!A:B,2,FALSE)</f>
        <v>22/06/2020</v>
      </c>
      <c r="E9619" s="4">
        <f t="shared" si="37"/>
        <v>44004</v>
      </c>
    </row>
    <row r="9620" spans="3:5" ht="13" x14ac:dyDescent="0.15">
      <c r="C9620" s="1" t="str">
        <f ca="1">IFERROR(INDIRECT(ADDRESS(MATCH(A9620,'contribution par jour-semaine'!A:A,0),MATCH(B9620,'contribution par jour-semaine'!$1:$1,0),4,1,"contribution par jour-semaine")),"")</f>
        <v/>
      </c>
      <c r="D9620" s="4" t="str">
        <f>VLOOKUP(A9620,predictions!A:B,2,FALSE)</f>
        <v>22/06/2020</v>
      </c>
      <c r="E9620" s="4">
        <f t="shared" si="37"/>
        <v>44004</v>
      </c>
    </row>
    <row r="9621" spans="3:5" ht="13" x14ac:dyDescent="0.15">
      <c r="C9621" s="1" t="str">
        <f ca="1">IFERROR(INDIRECT(ADDRESS(MATCH(A9621,'contribution par jour-semaine'!A:A,0),MATCH(B9621,'contribution par jour-semaine'!$1:$1,0),4,1,"contribution par jour-semaine")),"")</f>
        <v/>
      </c>
      <c r="D9621" s="4" t="str">
        <f>VLOOKUP(A9621,predictions!A:B,2,FALSE)</f>
        <v>22/06/2020</v>
      </c>
      <c r="E9621" s="4">
        <f t="shared" si="37"/>
        <v>44004</v>
      </c>
    </row>
    <row r="9622" spans="3:5" ht="13" x14ac:dyDescent="0.15">
      <c r="C9622" s="1" t="str">
        <f ca="1">IFERROR(INDIRECT(ADDRESS(MATCH(A9622,'contribution par jour-semaine'!A:A,0),MATCH(B9622,'contribution par jour-semaine'!$1:$1,0),4,1,"contribution par jour-semaine")),"")</f>
        <v/>
      </c>
      <c r="D9622" s="4" t="str">
        <f>VLOOKUP(A9622,predictions!A:B,2,FALSE)</f>
        <v>22/06/2020</v>
      </c>
      <c r="E9622" s="4">
        <f t="shared" si="37"/>
        <v>44004</v>
      </c>
    </row>
    <row r="9623" spans="3:5" ht="13" x14ac:dyDescent="0.15">
      <c r="C9623" s="1" t="str">
        <f ca="1">IFERROR(INDIRECT(ADDRESS(MATCH(A9623,'contribution par jour-semaine'!A:A,0),MATCH(B9623,'contribution par jour-semaine'!$1:$1,0),4,1,"contribution par jour-semaine")),"")</f>
        <v/>
      </c>
      <c r="D9623" s="4" t="str">
        <f>VLOOKUP(A9623,predictions!A:B,2,FALSE)</f>
        <v>22/06/2020</v>
      </c>
      <c r="E9623" s="4">
        <f t="shared" si="37"/>
        <v>44004</v>
      </c>
    </row>
    <row r="9624" spans="3:5" ht="13" x14ac:dyDescent="0.15">
      <c r="C9624" s="1" t="str">
        <f ca="1">IFERROR(INDIRECT(ADDRESS(MATCH(A9624,'contribution par jour-semaine'!A:A,0),MATCH(B9624,'contribution par jour-semaine'!$1:$1,0),4,1,"contribution par jour-semaine")),"")</f>
        <v/>
      </c>
      <c r="D9624" s="4" t="str">
        <f>VLOOKUP(A9624,predictions!A:B,2,FALSE)</f>
        <v>22/06/2020</v>
      </c>
      <c r="E9624" s="4">
        <f t="shared" si="37"/>
        <v>44004</v>
      </c>
    </row>
    <row r="9625" spans="3:5" ht="13" x14ac:dyDescent="0.15">
      <c r="C9625" s="1" t="str">
        <f ca="1">IFERROR(INDIRECT(ADDRESS(MATCH(A9625,'contribution par jour-semaine'!A:A,0),MATCH(B9625,'contribution par jour-semaine'!$1:$1,0),4,1,"contribution par jour-semaine")),"")</f>
        <v/>
      </c>
      <c r="D9625" s="4" t="str">
        <f>VLOOKUP(A9625,predictions!A:B,2,FALSE)</f>
        <v>22/06/2020</v>
      </c>
      <c r="E9625" s="4">
        <f t="shared" si="37"/>
        <v>44004</v>
      </c>
    </row>
    <row r="9626" spans="3:5" ht="13" x14ac:dyDescent="0.15">
      <c r="C9626" s="1" t="str">
        <f ca="1">IFERROR(INDIRECT(ADDRESS(MATCH(A9626,'contribution par jour-semaine'!A:A,0),MATCH(B9626,'contribution par jour-semaine'!$1:$1,0),4,1,"contribution par jour-semaine")),"")</f>
        <v/>
      </c>
      <c r="D9626" s="4" t="str">
        <f>VLOOKUP(A9626,predictions!A:B,2,FALSE)</f>
        <v>22/06/2020</v>
      </c>
      <c r="E9626" s="4">
        <f t="shared" si="37"/>
        <v>44004</v>
      </c>
    </row>
    <row r="9627" spans="3:5" ht="13" x14ac:dyDescent="0.15">
      <c r="C9627" s="1" t="str">
        <f ca="1">IFERROR(INDIRECT(ADDRESS(MATCH(A9627,'contribution par jour-semaine'!A:A,0),MATCH(B9627,'contribution par jour-semaine'!$1:$1,0),4,1,"contribution par jour-semaine")),"")</f>
        <v/>
      </c>
      <c r="D9627" s="4" t="str">
        <f>VLOOKUP(A9627,predictions!A:B,2,FALSE)</f>
        <v>22/06/2020</v>
      </c>
      <c r="E9627" s="4">
        <f t="shared" si="37"/>
        <v>44004</v>
      </c>
    </row>
    <row r="9628" spans="3:5" ht="13" x14ac:dyDescent="0.15">
      <c r="C9628" s="1" t="str">
        <f ca="1">IFERROR(INDIRECT(ADDRESS(MATCH(A9628,'contribution par jour-semaine'!A:A,0),MATCH(B9628,'contribution par jour-semaine'!$1:$1,0),4,1,"contribution par jour-semaine")),"")</f>
        <v/>
      </c>
      <c r="D9628" s="4" t="str">
        <f>VLOOKUP(A9628,predictions!A:B,2,FALSE)</f>
        <v>22/06/2020</v>
      </c>
      <c r="E9628" s="4">
        <f t="shared" si="37"/>
        <v>44004</v>
      </c>
    </row>
    <row r="9629" spans="3:5" ht="13" x14ac:dyDescent="0.15">
      <c r="C9629" s="1" t="str">
        <f ca="1">IFERROR(INDIRECT(ADDRESS(MATCH(A9629,'contribution par jour-semaine'!A:A,0),MATCH(B9629,'contribution par jour-semaine'!$1:$1,0),4,1,"contribution par jour-semaine")),"")</f>
        <v/>
      </c>
      <c r="D9629" s="4" t="str">
        <f>VLOOKUP(A9629,predictions!A:B,2,FALSE)</f>
        <v>22/06/2020</v>
      </c>
      <c r="E9629" s="4">
        <f t="shared" si="37"/>
        <v>44004</v>
      </c>
    </row>
    <row r="9630" spans="3:5" ht="13" x14ac:dyDescent="0.15">
      <c r="C9630" s="1" t="str">
        <f ca="1">IFERROR(INDIRECT(ADDRESS(MATCH(A9630,'contribution par jour-semaine'!A:A,0),MATCH(B9630,'contribution par jour-semaine'!$1:$1,0),4,1,"contribution par jour-semaine")),"")</f>
        <v/>
      </c>
      <c r="D9630" s="4" t="str">
        <f>VLOOKUP(A9630,predictions!A:B,2,FALSE)</f>
        <v>22/06/2020</v>
      </c>
      <c r="E9630" s="4">
        <f t="shared" si="37"/>
        <v>44004</v>
      </c>
    </row>
    <row r="9631" spans="3:5" ht="13" x14ac:dyDescent="0.15">
      <c r="C9631" s="1" t="str">
        <f ca="1">IFERROR(INDIRECT(ADDRESS(MATCH(A9631,'contribution par jour-semaine'!A:A,0),MATCH(B9631,'contribution par jour-semaine'!$1:$1,0),4,1,"contribution par jour-semaine")),"")</f>
        <v/>
      </c>
      <c r="D9631" s="4" t="str">
        <f>VLOOKUP(A9631,predictions!A:B,2,FALSE)</f>
        <v>22/06/2020</v>
      </c>
      <c r="E9631" s="4">
        <f t="shared" si="37"/>
        <v>44004</v>
      </c>
    </row>
    <row r="9632" spans="3:5" ht="13" x14ac:dyDescent="0.15">
      <c r="C9632" s="1" t="str">
        <f ca="1">IFERROR(INDIRECT(ADDRESS(MATCH(A9632,'contribution par jour-semaine'!A:A,0),MATCH(B9632,'contribution par jour-semaine'!$1:$1,0),4,1,"contribution par jour-semaine")),"")</f>
        <v/>
      </c>
      <c r="D9632" s="4" t="str">
        <f>VLOOKUP(A9632,predictions!A:B,2,FALSE)</f>
        <v>22/06/2020</v>
      </c>
      <c r="E9632" s="4">
        <f t="shared" si="37"/>
        <v>44004</v>
      </c>
    </row>
    <row r="9633" spans="3:5" ht="13" x14ac:dyDescent="0.15">
      <c r="C9633" s="1" t="str">
        <f ca="1">IFERROR(INDIRECT(ADDRESS(MATCH(A9633,'contribution par jour-semaine'!A:A,0),MATCH(B9633,'contribution par jour-semaine'!$1:$1,0),4,1,"contribution par jour-semaine")),"")</f>
        <v/>
      </c>
      <c r="D9633" s="4" t="str">
        <f>VLOOKUP(A9633,predictions!A:B,2,FALSE)</f>
        <v>22/06/2020</v>
      </c>
      <c r="E9633" s="4">
        <f t="shared" si="37"/>
        <v>44004</v>
      </c>
    </row>
    <row r="9634" spans="3:5" ht="13" x14ac:dyDescent="0.15">
      <c r="C9634" s="1" t="str">
        <f ca="1">IFERROR(INDIRECT(ADDRESS(MATCH(A9634,'contribution par jour-semaine'!A:A,0),MATCH(B9634,'contribution par jour-semaine'!$1:$1,0),4,1,"contribution par jour-semaine")),"")</f>
        <v/>
      </c>
      <c r="D9634" s="4" t="str">
        <f>VLOOKUP(A9634,predictions!A:B,2,FALSE)</f>
        <v>22/06/2020</v>
      </c>
      <c r="E9634" s="4">
        <f t="shared" si="37"/>
        <v>44004</v>
      </c>
    </row>
    <row r="9635" spans="3:5" ht="13" x14ac:dyDescent="0.15">
      <c r="C9635" s="1" t="str">
        <f ca="1">IFERROR(INDIRECT(ADDRESS(MATCH(A9635,'contribution par jour-semaine'!A:A,0),MATCH(B9635,'contribution par jour-semaine'!$1:$1,0),4,1,"contribution par jour-semaine")),"")</f>
        <v/>
      </c>
      <c r="D9635" s="4" t="str">
        <f>VLOOKUP(A9635,predictions!A:B,2,FALSE)</f>
        <v>22/06/2020</v>
      </c>
      <c r="E9635" s="4">
        <f t="shared" si="37"/>
        <v>44004</v>
      </c>
    </row>
    <row r="9636" spans="3:5" ht="13" x14ac:dyDescent="0.15">
      <c r="C9636" s="1" t="str">
        <f ca="1">IFERROR(INDIRECT(ADDRESS(MATCH(A9636,'contribution par jour-semaine'!A:A,0),MATCH(B9636,'contribution par jour-semaine'!$1:$1,0),4,1,"contribution par jour-semaine")),"")</f>
        <v/>
      </c>
      <c r="D9636" s="4" t="str">
        <f>VLOOKUP(A9636,predictions!A:B,2,FALSE)</f>
        <v>22/06/2020</v>
      </c>
      <c r="E9636" s="4">
        <f t="shared" si="37"/>
        <v>44004</v>
      </c>
    </row>
    <row r="9637" spans="3:5" ht="13" x14ac:dyDescent="0.15">
      <c r="C9637" s="1" t="str">
        <f ca="1">IFERROR(INDIRECT(ADDRESS(MATCH(A9637,'contribution par jour-semaine'!A:A,0),MATCH(B9637,'contribution par jour-semaine'!$1:$1,0),4,1,"contribution par jour-semaine")),"")</f>
        <v/>
      </c>
      <c r="D9637" s="4" t="str">
        <f>VLOOKUP(A9637,predictions!A:B,2,FALSE)</f>
        <v>22/06/2020</v>
      </c>
      <c r="E9637" s="4">
        <f t="shared" si="37"/>
        <v>44004</v>
      </c>
    </row>
    <row r="9638" spans="3:5" ht="13" x14ac:dyDescent="0.15">
      <c r="C9638" s="1" t="str">
        <f ca="1">IFERROR(INDIRECT(ADDRESS(MATCH(A9638,'contribution par jour-semaine'!A:A,0),MATCH(B9638,'contribution par jour-semaine'!$1:$1,0),4,1,"contribution par jour-semaine")),"")</f>
        <v/>
      </c>
      <c r="D9638" s="4" t="str">
        <f>VLOOKUP(A9638,predictions!A:B,2,FALSE)</f>
        <v>22/06/2020</v>
      </c>
      <c r="E9638" s="4">
        <f t="shared" si="37"/>
        <v>44004</v>
      </c>
    </row>
    <row r="9639" spans="3:5" ht="13" x14ac:dyDescent="0.15">
      <c r="C9639" s="1" t="str">
        <f ca="1">IFERROR(INDIRECT(ADDRESS(MATCH(A9639,'contribution par jour-semaine'!A:A,0),MATCH(B9639,'contribution par jour-semaine'!$1:$1,0),4,1,"contribution par jour-semaine")),"")</f>
        <v/>
      </c>
      <c r="D9639" s="4" t="str">
        <f>VLOOKUP(A9639,predictions!A:B,2,FALSE)</f>
        <v>22/06/2020</v>
      </c>
      <c r="E9639" s="4">
        <f t="shared" si="37"/>
        <v>44004</v>
      </c>
    </row>
    <row r="9640" spans="3:5" ht="13" x14ac:dyDescent="0.15">
      <c r="C9640" s="1" t="str">
        <f ca="1">IFERROR(INDIRECT(ADDRESS(MATCH(A9640,'contribution par jour-semaine'!A:A,0),MATCH(B9640,'contribution par jour-semaine'!$1:$1,0),4,1,"contribution par jour-semaine")),"")</f>
        <v/>
      </c>
      <c r="D9640" s="4" t="str">
        <f>VLOOKUP(A9640,predictions!A:B,2,FALSE)</f>
        <v>22/06/2020</v>
      </c>
      <c r="E9640" s="4">
        <f t="shared" si="37"/>
        <v>44004</v>
      </c>
    </row>
    <row r="9641" spans="3:5" ht="13" x14ac:dyDescent="0.15">
      <c r="C9641" s="1" t="str">
        <f ca="1">IFERROR(INDIRECT(ADDRESS(MATCH(A9641,'contribution par jour-semaine'!A:A,0),MATCH(B9641,'contribution par jour-semaine'!$1:$1,0),4,1,"contribution par jour-semaine")),"")</f>
        <v/>
      </c>
      <c r="D9641" s="4" t="str">
        <f>VLOOKUP(A9641,predictions!A:B,2,FALSE)</f>
        <v>22/06/2020</v>
      </c>
      <c r="E9641" s="4">
        <f t="shared" si="37"/>
        <v>44004</v>
      </c>
    </row>
    <row r="9642" spans="3:5" ht="13" x14ac:dyDescent="0.15">
      <c r="C9642" s="1" t="str">
        <f ca="1">IFERROR(INDIRECT(ADDRESS(MATCH(A9642,'contribution par jour-semaine'!A:A,0),MATCH(B9642,'contribution par jour-semaine'!$1:$1,0),4,1,"contribution par jour-semaine")),"")</f>
        <v/>
      </c>
      <c r="D9642" s="4" t="str">
        <f>VLOOKUP(A9642,predictions!A:B,2,FALSE)</f>
        <v>22/06/2020</v>
      </c>
      <c r="E9642" s="4">
        <f t="shared" si="37"/>
        <v>44004</v>
      </c>
    </row>
    <row r="9643" spans="3:5" ht="13" x14ac:dyDescent="0.15">
      <c r="C9643" s="1" t="str">
        <f ca="1">IFERROR(INDIRECT(ADDRESS(MATCH(A9643,'contribution par jour-semaine'!A:A,0),MATCH(B9643,'contribution par jour-semaine'!$1:$1,0),4,1,"contribution par jour-semaine")),"")</f>
        <v/>
      </c>
      <c r="D9643" s="4" t="str">
        <f>VLOOKUP(A9643,predictions!A:B,2,FALSE)</f>
        <v>22/06/2020</v>
      </c>
      <c r="E9643" s="4">
        <f t="shared" si="37"/>
        <v>44004</v>
      </c>
    </row>
    <row r="9644" spans="3:5" ht="13" x14ac:dyDescent="0.15">
      <c r="C9644" s="1" t="str">
        <f ca="1">IFERROR(INDIRECT(ADDRESS(MATCH(A9644,'contribution par jour-semaine'!A:A,0),MATCH(B9644,'contribution par jour-semaine'!$1:$1,0),4,1,"contribution par jour-semaine")),"")</f>
        <v/>
      </c>
      <c r="D9644" s="4" t="str">
        <f>VLOOKUP(A9644,predictions!A:B,2,FALSE)</f>
        <v>22/06/2020</v>
      </c>
      <c r="E9644" s="4">
        <f t="shared" si="37"/>
        <v>44004</v>
      </c>
    </row>
    <row r="9645" spans="3:5" ht="13" x14ac:dyDescent="0.15">
      <c r="C9645" s="1" t="str">
        <f ca="1">IFERROR(INDIRECT(ADDRESS(MATCH(A9645,'contribution par jour-semaine'!A:A,0),MATCH(B9645,'contribution par jour-semaine'!$1:$1,0),4,1,"contribution par jour-semaine")),"")</f>
        <v/>
      </c>
      <c r="D9645" s="4" t="str">
        <f>VLOOKUP(A9645,predictions!A:B,2,FALSE)</f>
        <v>22/06/2020</v>
      </c>
      <c r="E9645" s="4">
        <f t="shared" si="37"/>
        <v>44004</v>
      </c>
    </row>
    <row r="9646" spans="3:5" ht="13" x14ac:dyDescent="0.15">
      <c r="C9646" s="1" t="str">
        <f ca="1">IFERROR(INDIRECT(ADDRESS(MATCH(A9646,'contribution par jour-semaine'!A:A,0),MATCH(B9646,'contribution par jour-semaine'!$1:$1,0),4,1,"contribution par jour-semaine")),"")</f>
        <v/>
      </c>
      <c r="D9646" s="4" t="str">
        <f>VLOOKUP(A9646,predictions!A:B,2,FALSE)</f>
        <v>22/06/2020</v>
      </c>
      <c r="E9646" s="4">
        <f t="shared" si="37"/>
        <v>44004</v>
      </c>
    </row>
    <row r="9647" spans="3:5" ht="13" x14ac:dyDescent="0.15">
      <c r="C9647" s="1" t="str">
        <f ca="1">IFERROR(INDIRECT(ADDRESS(MATCH(A9647,'contribution par jour-semaine'!A:A,0),MATCH(B9647,'contribution par jour-semaine'!$1:$1,0),4,1,"contribution par jour-semaine")),"")</f>
        <v/>
      </c>
      <c r="D9647" s="4" t="str">
        <f>VLOOKUP(A9647,predictions!A:B,2,FALSE)</f>
        <v>22/06/2020</v>
      </c>
      <c r="E9647" s="4">
        <f t="shared" si="37"/>
        <v>44004</v>
      </c>
    </row>
    <row r="9648" spans="3:5" ht="13" x14ac:dyDescent="0.15">
      <c r="C9648" s="1" t="str">
        <f ca="1">IFERROR(INDIRECT(ADDRESS(MATCH(A9648,'contribution par jour-semaine'!A:A,0),MATCH(B9648,'contribution par jour-semaine'!$1:$1,0),4,1,"contribution par jour-semaine")),"")</f>
        <v/>
      </c>
      <c r="D9648" s="4" t="str">
        <f>VLOOKUP(A9648,predictions!A:B,2,FALSE)</f>
        <v>22/06/2020</v>
      </c>
      <c r="E9648" s="4">
        <f t="shared" si="37"/>
        <v>44004</v>
      </c>
    </row>
    <row r="9649" spans="3:5" ht="13" x14ac:dyDescent="0.15">
      <c r="C9649" s="1" t="str">
        <f ca="1">IFERROR(INDIRECT(ADDRESS(MATCH(A9649,'contribution par jour-semaine'!A:A,0),MATCH(B9649,'contribution par jour-semaine'!$1:$1,0),4,1,"contribution par jour-semaine")),"")</f>
        <v/>
      </c>
      <c r="D9649" s="4" t="str">
        <f>VLOOKUP(A9649,predictions!A:B,2,FALSE)</f>
        <v>22/06/2020</v>
      </c>
      <c r="E9649" s="4">
        <f t="shared" si="37"/>
        <v>44004</v>
      </c>
    </row>
    <row r="9650" spans="3:5" ht="13" x14ac:dyDescent="0.15">
      <c r="C9650" s="1" t="str">
        <f ca="1">IFERROR(INDIRECT(ADDRESS(MATCH(A9650,'contribution par jour-semaine'!A:A,0),MATCH(B9650,'contribution par jour-semaine'!$1:$1,0),4,1,"contribution par jour-semaine")),"")</f>
        <v/>
      </c>
      <c r="D9650" s="4" t="str">
        <f>VLOOKUP(A9650,predictions!A:B,2,FALSE)</f>
        <v>22/06/2020</v>
      </c>
      <c r="E9650" s="4">
        <f t="shared" si="37"/>
        <v>44004</v>
      </c>
    </row>
    <row r="9651" spans="3:5" ht="13" x14ac:dyDescent="0.15">
      <c r="C9651" s="1" t="str">
        <f ca="1">IFERROR(INDIRECT(ADDRESS(MATCH(A9651,'contribution par jour-semaine'!A:A,0),MATCH(B9651,'contribution par jour-semaine'!$1:$1,0),4,1,"contribution par jour-semaine")),"")</f>
        <v/>
      </c>
      <c r="D9651" s="4" t="str">
        <f>VLOOKUP(A9651,predictions!A:B,2,FALSE)</f>
        <v>22/06/2020</v>
      </c>
      <c r="E9651" s="4">
        <f t="shared" si="37"/>
        <v>44004</v>
      </c>
    </row>
    <row r="9652" spans="3:5" ht="13" x14ac:dyDescent="0.15">
      <c r="C9652" s="1" t="str">
        <f ca="1">IFERROR(INDIRECT(ADDRESS(MATCH(A9652,'contribution par jour-semaine'!A:A,0),MATCH(B9652,'contribution par jour-semaine'!$1:$1,0),4,1,"contribution par jour-semaine")),"")</f>
        <v/>
      </c>
      <c r="D9652" s="4" t="str">
        <f>VLOOKUP(A9652,predictions!A:B,2,FALSE)</f>
        <v>22/06/2020</v>
      </c>
      <c r="E9652" s="4">
        <f t="shared" si="37"/>
        <v>44004</v>
      </c>
    </row>
    <row r="9653" spans="3:5" ht="13" x14ac:dyDescent="0.15">
      <c r="C9653" s="1" t="str">
        <f ca="1">IFERROR(INDIRECT(ADDRESS(MATCH(A9653,'contribution par jour-semaine'!A:A,0),MATCH(B9653,'contribution par jour-semaine'!$1:$1,0),4,1,"contribution par jour-semaine")),"")</f>
        <v/>
      </c>
      <c r="D9653" s="4" t="str">
        <f>VLOOKUP(A9653,predictions!A:B,2,FALSE)</f>
        <v>22/06/2020</v>
      </c>
      <c r="E9653" s="4">
        <f t="shared" si="37"/>
        <v>44004</v>
      </c>
    </row>
    <row r="9654" spans="3:5" ht="13" x14ac:dyDescent="0.15">
      <c r="C9654" s="1" t="str">
        <f ca="1">IFERROR(INDIRECT(ADDRESS(MATCH(A9654,'contribution par jour-semaine'!A:A,0),MATCH(B9654,'contribution par jour-semaine'!$1:$1,0),4,1,"contribution par jour-semaine")),"")</f>
        <v/>
      </c>
      <c r="D9654" s="4" t="str">
        <f>VLOOKUP(A9654,predictions!A:B,2,FALSE)</f>
        <v>22/06/2020</v>
      </c>
      <c r="E9654" s="4">
        <f t="shared" si="37"/>
        <v>44004</v>
      </c>
    </row>
    <row r="9655" spans="3:5" ht="13" x14ac:dyDescent="0.15">
      <c r="C9655" s="1" t="str">
        <f ca="1">IFERROR(INDIRECT(ADDRESS(MATCH(A9655,'contribution par jour-semaine'!A:A,0),MATCH(B9655,'contribution par jour-semaine'!$1:$1,0),4,1,"contribution par jour-semaine")),"")</f>
        <v/>
      </c>
      <c r="D9655" s="4" t="str">
        <f>VLOOKUP(A9655,predictions!A:B,2,FALSE)</f>
        <v>22/06/2020</v>
      </c>
      <c r="E9655" s="4">
        <f t="shared" si="37"/>
        <v>44004</v>
      </c>
    </row>
    <row r="9656" spans="3:5" ht="13" x14ac:dyDescent="0.15">
      <c r="C9656" s="1" t="str">
        <f ca="1">IFERROR(INDIRECT(ADDRESS(MATCH(A9656,'contribution par jour-semaine'!A:A,0),MATCH(B9656,'contribution par jour-semaine'!$1:$1,0),4,1,"contribution par jour-semaine")),"")</f>
        <v/>
      </c>
      <c r="D9656" s="4" t="str">
        <f>VLOOKUP(A9656,predictions!A:B,2,FALSE)</f>
        <v>22/06/2020</v>
      </c>
      <c r="E9656" s="4">
        <f t="shared" si="37"/>
        <v>44004</v>
      </c>
    </row>
    <row r="9657" spans="3:5" ht="13" x14ac:dyDescent="0.15">
      <c r="C9657" s="1" t="str">
        <f ca="1">IFERROR(INDIRECT(ADDRESS(MATCH(A9657,'contribution par jour-semaine'!A:A,0),MATCH(B9657,'contribution par jour-semaine'!$1:$1,0),4,1,"contribution par jour-semaine")),"")</f>
        <v/>
      </c>
      <c r="D9657" s="4" t="str">
        <f>VLOOKUP(A9657,predictions!A:B,2,FALSE)</f>
        <v>22/06/2020</v>
      </c>
      <c r="E9657" s="4">
        <f t="shared" si="37"/>
        <v>44004</v>
      </c>
    </row>
    <row r="9658" spans="3:5" ht="13" x14ac:dyDescent="0.15">
      <c r="C9658" s="1" t="str">
        <f ca="1">IFERROR(INDIRECT(ADDRESS(MATCH(A9658,'contribution par jour-semaine'!A:A,0),MATCH(B9658,'contribution par jour-semaine'!$1:$1,0),4,1,"contribution par jour-semaine")),"")</f>
        <v/>
      </c>
      <c r="D9658" s="4" t="str">
        <f>VLOOKUP(A9658,predictions!A:B,2,FALSE)</f>
        <v>22/06/2020</v>
      </c>
      <c r="E9658" s="4">
        <f t="shared" si="37"/>
        <v>44004</v>
      </c>
    </row>
    <row r="9659" spans="3:5" ht="13" x14ac:dyDescent="0.15">
      <c r="C9659" s="1" t="str">
        <f ca="1">IFERROR(INDIRECT(ADDRESS(MATCH(A9659,'contribution par jour-semaine'!A:A,0),MATCH(B9659,'contribution par jour-semaine'!$1:$1,0),4,1,"contribution par jour-semaine")),"")</f>
        <v/>
      </c>
      <c r="D9659" s="4" t="str">
        <f>VLOOKUP(A9659,predictions!A:B,2,FALSE)</f>
        <v>22/06/2020</v>
      </c>
      <c r="E9659" s="4">
        <f t="shared" si="37"/>
        <v>44004</v>
      </c>
    </row>
    <row r="9660" spans="3:5" ht="13" x14ac:dyDescent="0.15">
      <c r="C9660" s="1" t="str">
        <f ca="1">IFERROR(INDIRECT(ADDRESS(MATCH(A9660,'contribution par jour-semaine'!A:A,0),MATCH(B9660,'contribution par jour-semaine'!$1:$1,0),4,1,"contribution par jour-semaine")),"")</f>
        <v/>
      </c>
      <c r="D9660" s="4" t="str">
        <f>VLOOKUP(A9660,predictions!A:B,2,FALSE)</f>
        <v>22/06/2020</v>
      </c>
      <c r="E9660" s="4">
        <f t="shared" si="37"/>
        <v>44004</v>
      </c>
    </row>
    <row r="9661" spans="3:5" ht="13" x14ac:dyDescent="0.15">
      <c r="C9661" s="1" t="str">
        <f ca="1">IFERROR(INDIRECT(ADDRESS(MATCH(A9661,'contribution par jour-semaine'!A:A,0),MATCH(B9661,'contribution par jour-semaine'!$1:$1,0),4,1,"contribution par jour-semaine")),"")</f>
        <v/>
      </c>
      <c r="D9661" s="4" t="str">
        <f>VLOOKUP(A9661,predictions!A:B,2,FALSE)</f>
        <v>22/06/2020</v>
      </c>
      <c r="E9661" s="4">
        <f t="shared" si="37"/>
        <v>44004</v>
      </c>
    </row>
    <row r="9662" spans="3:5" ht="13" x14ac:dyDescent="0.15">
      <c r="C9662" s="1" t="str">
        <f ca="1">IFERROR(INDIRECT(ADDRESS(MATCH(A9662,'contribution par jour-semaine'!A:A,0),MATCH(B9662,'contribution par jour-semaine'!$1:$1,0),4,1,"contribution par jour-semaine")),"")</f>
        <v/>
      </c>
      <c r="D9662" s="4" t="str">
        <f>VLOOKUP(A9662,predictions!A:B,2,FALSE)</f>
        <v>22/06/2020</v>
      </c>
      <c r="E9662" s="4">
        <f t="shared" si="37"/>
        <v>44004</v>
      </c>
    </row>
    <row r="9663" spans="3:5" ht="13" x14ac:dyDescent="0.15">
      <c r="C9663" s="1" t="str">
        <f ca="1">IFERROR(INDIRECT(ADDRESS(MATCH(A9663,'contribution par jour-semaine'!A:A,0),MATCH(B9663,'contribution par jour-semaine'!$1:$1,0),4,1,"contribution par jour-semaine")),"")</f>
        <v/>
      </c>
      <c r="D9663" s="4" t="str">
        <f>VLOOKUP(A9663,predictions!A:B,2,FALSE)</f>
        <v>22/06/2020</v>
      </c>
      <c r="E9663" s="4">
        <f t="shared" si="37"/>
        <v>44004</v>
      </c>
    </row>
    <row r="9664" spans="3:5" ht="13" x14ac:dyDescent="0.15">
      <c r="C9664" s="1" t="str">
        <f ca="1">IFERROR(INDIRECT(ADDRESS(MATCH(A9664,'contribution par jour-semaine'!A:A,0),MATCH(B9664,'contribution par jour-semaine'!$1:$1,0),4,1,"contribution par jour-semaine")),"")</f>
        <v/>
      </c>
      <c r="D9664" s="4" t="str">
        <f>VLOOKUP(A9664,predictions!A:B,2,FALSE)</f>
        <v>22/06/2020</v>
      </c>
      <c r="E9664" s="4">
        <f t="shared" si="37"/>
        <v>44004</v>
      </c>
    </row>
    <row r="9665" spans="3:5" ht="13" x14ac:dyDescent="0.15">
      <c r="C9665" s="1" t="str">
        <f ca="1">IFERROR(INDIRECT(ADDRESS(MATCH(A9665,'contribution par jour-semaine'!A:A,0),MATCH(B9665,'contribution par jour-semaine'!$1:$1,0),4,1,"contribution par jour-semaine")),"")</f>
        <v/>
      </c>
      <c r="D9665" s="4" t="str">
        <f>VLOOKUP(A9665,predictions!A:B,2,FALSE)</f>
        <v>22/06/2020</v>
      </c>
      <c r="E9665" s="4">
        <f t="shared" si="37"/>
        <v>44004</v>
      </c>
    </row>
    <row r="9666" spans="3:5" ht="13" x14ac:dyDescent="0.15">
      <c r="C9666" s="1" t="str">
        <f ca="1">IFERROR(INDIRECT(ADDRESS(MATCH(A9666,'contribution par jour-semaine'!A:A,0),MATCH(B9666,'contribution par jour-semaine'!$1:$1,0),4,1,"contribution par jour-semaine")),"")</f>
        <v/>
      </c>
      <c r="D9666" s="4" t="str">
        <f>VLOOKUP(A9666,predictions!A:B,2,FALSE)</f>
        <v>22/06/2020</v>
      </c>
      <c r="E9666" s="4">
        <f t="shared" si="37"/>
        <v>44004</v>
      </c>
    </row>
    <row r="9667" spans="3:5" ht="13" x14ac:dyDescent="0.15">
      <c r="C9667" s="1" t="str">
        <f ca="1">IFERROR(INDIRECT(ADDRESS(MATCH(A9667,'contribution par jour-semaine'!A:A,0),MATCH(B9667,'contribution par jour-semaine'!$1:$1,0),4,1,"contribution par jour-semaine")),"")</f>
        <v/>
      </c>
      <c r="D9667" s="4" t="str">
        <f>VLOOKUP(A9667,predictions!A:B,2,FALSE)</f>
        <v>22/06/2020</v>
      </c>
      <c r="E9667" s="4">
        <f t="shared" si="37"/>
        <v>44004</v>
      </c>
    </row>
    <row r="9668" spans="3:5" ht="13" x14ac:dyDescent="0.15">
      <c r="C9668" s="1" t="str">
        <f ca="1">IFERROR(INDIRECT(ADDRESS(MATCH(A9668,'contribution par jour-semaine'!A:A,0),MATCH(B9668,'contribution par jour-semaine'!$1:$1,0),4,1,"contribution par jour-semaine")),"")</f>
        <v/>
      </c>
      <c r="D9668" s="4" t="str">
        <f>VLOOKUP(A9668,predictions!A:B,2,FALSE)</f>
        <v>22/06/2020</v>
      </c>
      <c r="E9668" s="4">
        <f t="shared" si="37"/>
        <v>44004</v>
      </c>
    </row>
    <row r="9669" spans="3:5" ht="13" x14ac:dyDescent="0.15">
      <c r="C9669" s="1" t="str">
        <f ca="1">IFERROR(INDIRECT(ADDRESS(MATCH(A9669,'contribution par jour-semaine'!A:A,0),MATCH(B9669,'contribution par jour-semaine'!$1:$1,0),4,1,"contribution par jour-semaine")),"")</f>
        <v/>
      </c>
      <c r="D9669" s="4" t="str">
        <f>VLOOKUP(A9669,predictions!A:B,2,FALSE)</f>
        <v>22/06/2020</v>
      </c>
      <c r="E9669" s="4">
        <f t="shared" si="37"/>
        <v>44004</v>
      </c>
    </row>
    <row r="9670" spans="3:5" ht="13" x14ac:dyDescent="0.15">
      <c r="C9670" s="1" t="str">
        <f ca="1">IFERROR(INDIRECT(ADDRESS(MATCH(A9670,'contribution par jour-semaine'!A:A,0),MATCH(B9670,'contribution par jour-semaine'!$1:$1,0),4,1,"contribution par jour-semaine")),"")</f>
        <v/>
      </c>
      <c r="D9670" s="4" t="str">
        <f>VLOOKUP(A9670,predictions!A:B,2,FALSE)</f>
        <v>22/06/2020</v>
      </c>
      <c r="E9670" s="4">
        <f t="shared" si="37"/>
        <v>44004</v>
      </c>
    </row>
    <row r="9671" spans="3:5" ht="13" x14ac:dyDescent="0.15">
      <c r="C9671" s="1" t="str">
        <f ca="1">IFERROR(INDIRECT(ADDRESS(MATCH(A9671,'contribution par jour-semaine'!A:A,0),MATCH(B9671,'contribution par jour-semaine'!$1:$1,0),4,1,"contribution par jour-semaine")),"")</f>
        <v/>
      </c>
      <c r="D9671" s="4" t="str">
        <f>VLOOKUP(A9671,predictions!A:B,2,FALSE)</f>
        <v>22/06/2020</v>
      </c>
      <c r="E9671" s="4">
        <f t="shared" si="37"/>
        <v>44004</v>
      </c>
    </row>
    <row r="9672" spans="3:5" ht="13" x14ac:dyDescent="0.15">
      <c r="C9672" s="1" t="str">
        <f ca="1">IFERROR(INDIRECT(ADDRESS(MATCH(A9672,'contribution par jour-semaine'!A:A,0),MATCH(B9672,'contribution par jour-semaine'!$1:$1,0),4,1,"contribution par jour-semaine")),"")</f>
        <v/>
      </c>
      <c r="D9672" s="4" t="str">
        <f>VLOOKUP(A9672,predictions!A:B,2,FALSE)</f>
        <v>22/06/2020</v>
      </c>
      <c r="E9672" s="4">
        <f t="shared" si="37"/>
        <v>44004</v>
      </c>
    </row>
    <row r="9673" spans="3:5" ht="13" x14ac:dyDescent="0.15">
      <c r="C9673" s="1" t="str">
        <f ca="1">IFERROR(INDIRECT(ADDRESS(MATCH(A9673,'contribution par jour-semaine'!A:A,0),MATCH(B9673,'contribution par jour-semaine'!$1:$1,0),4,1,"contribution par jour-semaine")),"")</f>
        <v/>
      </c>
      <c r="D9673" s="4" t="str">
        <f>VLOOKUP(A9673,predictions!A:B,2,FALSE)</f>
        <v>22/06/2020</v>
      </c>
      <c r="E9673" s="4">
        <f t="shared" si="37"/>
        <v>44004</v>
      </c>
    </row>
    <row r="9674" spans="3:5" ht="13" x14ac:dyDescent="0.15">
      <c r="C9674" s="1" t="str">
        <f ca="1">IFERROR(INDIRECT(ADDRESS(MATCH(A9674,'contribution par jour-semaine'!A:A,0),MATCH(B9674,'contribution par jour-semaine'!$1:$1,0),4,1,"contribution par jour-semaine")),"")</f>
        <v/>
      </c>
      <c r="D9674" s="4" t="str">
        <f>VLOOKUP(A9674,predictions!A:B,2,FALSE)</f>
        <v>22/06/2020</v>
      </c>
      <c r="E9674" s="4">
        <f t="shared" si="37"/>
        <v>44004</v>
      </c>
    </row>
    <row r="9675" spans="3:5" ht="13" x14ac:dyDescent="0.15">
      <c r="C9675" s="1" t="str">
        <f ca="1">IFERROR(INDIRECT(ADDRESS(MATCH(A9675,'contribution par jour-semaine'!A:A,0),MATCH(B9675,'contribution par jour-semaine'!$1:$1,0),4,1,"contribution par jour-semaine")),"")</f>
        <v/>
      </c>
      <c r="D9675" s="4" t="str">
        <f>VLOOKUP(A9675,predictions!A:B,2,FALSE)</f>
        <v>22/06/2020</v>
      </c>
      <c r="E9675" s="4">
        <f t="shared" si="37"/>
        <v>44004</v>
      </c>
    </row>
    <row r="9676" spans="3:5" ht="13" x14ac:dyDescent="0.15">
      <c r="C9676" s="1" t="str">
        <f ca="1">IFERROR(INDIRECT(ADDRESS(MATCH(A9676,'contribution par jour-semaine'!A:A,0),MATCH(B9676,'contribution par jour-semaine'!$1:$1,0),4,1,"contribution par jour-semaine")),"")</f>
        <v/>
      </c>
      <c r="D9676" s="4" t="str">
        <f>VLOOKUP(A9676,predictions!A:B,2,FALSE)</f>
        <v>22/06/2020</v>
      </c>
      <c r="E9676" s="4">
        <f t="shared" si="37"/>
        <v>44004</v>
      </c>
    </row>
    <row r="9677" spans="3:5" ht="13" x14ac:dyDescent="0.15">
      <c r="C9677" s="1" t="str">
        <f ca="1">IFERROR(INDIRECT(ADDRESS(MATCH(A9677,'contribution par jour-semaine'!A:A,0),MATCH(B9677,'contribution par jour-semaine'!$1:$1,0),4,1,"contribution par jour-semaine")),"")</f>
        <v/>
      </c>
      <c r="D9677" s="4" t="str">
        <f>VLOOKUP(A9677,predictions!A:B,2,FALSE)</f>
        <v>22/06/2020</v>
      </c>
      <c r="E9677" s="4">
        <f t="shared" si="37"/>
        <v>44004</v>
      </c>
    </row>
    <row r="9678" spans="3:5" ht="13" x14ac:dyDescent="0.15">
      <c r="C9678" s="1" t="str">
        <f ca="1">IFERROR(INDIRECT(ADDRESS(MATCH(A9678,'contribution par jour-semaine'!A:A,0),MATCH(B9678,'contribution par jour-semaine'!$1:$1,0),4,1,"contribution par jour-semaine")),"")</f>
        <v/>
      </c>
      <c r="D9678" s="4" t="str">
        <f>VLOOKUP(A9678,predictions!A:B,2,FALSE)</f>
        <v>22/06/2020</v>
      </c>
      <c r="E9678" s="4">
        <f t="shared" si="37"/>
        <v>44004</v>
      </c>
    </row>
    <row r="9679" spans="3:5" ht="13" x14ac:dyDescent="0.15">
      <c r="C9679" s="1" t="str">
        <f ca="1">IFERROR(INDIRECT(ADDRESS(MATCH(A9679,'contribution par jour-semaine'!A:A,0),MATCH(B9679,'contribution par jour-semaine'!$1:$1,0),4,1,"contribution par jour-semaine")),"")</f>
        <v/>
      </c>
      <c r="D9679" s="4" t="str">
        <f>VLOOKUP(A9679,predictions!A:B,2,FALSE)</f>
        <v>22/06/2020</v>
      </c>
      <c r="E9679" s="4">
        <f t="shared" si="37"/>
        <v>44004</v>
      </c>
    </row>
    <row r="9680" spans="3:5" ht="13" x14ac:dyDescent="0.15">
      <c r="C9680" s="1" t="str">
        <f ca="1">IFERROR(INDIRECT(ADDRESS(MATCH(A9680,'contribution par jour-semaine'!A:A,0),MATCH(B9680,'contribution par jour-semaine'!$1:$1,0),4,1,"contribution par jour-semaine")),"")</f>
        <v/>
      </c>
      <c r="D9680" s="4" t="str">
        <f>VLOOKUP(A9680,predictions!A:B,2,FALSE)</f>
        <v>22/06/2020</v>
      </c>
      <c r="E9680" s="4">
        <f t="shared" si="37"/>
        <v>44004</v>
      </c>
    </row>
    <row r="9681" spans="3:5" ht="13" x14ac:dyDescent="0.15">
      <c r="C9681" s="1" t="str">
        <f ca="1">IFERROR(INDIRECT(ADDRESS(MATCH(A9681,'contribution par jour-semaine'!A:A,0),MATCH(B9681,'contribution par jour-semaine'!$1:$1,0),4,1,"contribution par jour-semaine")),"")</f>
        <v/>
      </c>
      <c r="D9681" s="4" t="str">
        <f>VLOOKUP(A9681,predictions!A:B,2,FALSE)</f>
        <v>22/06/2020</v>
      </c>
      <c r="E9681" s="4">
        <f t="shared" si="37"/>
        <v>44004</v>
      </c>
    </row>
    <row r="9682" spans="3:5" ht="13" x14ac:dyDescent="0.15">
      <c r="C9682" s="1" t="str">
        <f ca="1">IFERROR(INDIRECT(ADDRESS(MATCH(A9682,'contribution par jour-semaine'!A:A,0),MATCH(B9682,'contribution par jour-semaine'!$1:$1,0),4,1,"contribution par jour-semaine")),"")</f>
        <v/>
      </c>
      <c r="D9682" s="4" t="str">
        <f>VLOOKUP(A9682,predictions!A:B,2,FALSE)</f>
        <v>22/06/2020</v>
      </c>
      <c r="E9682" s="4">
        <f t="shared" si="37"/>
        <v>44004</v>
      </c>
    </row>
    <row r="9683" spans="3:5" ht="13" x14ac:dyDescent="0.15">
      <c r="C9683" s="1" t="str">
        <f ca="1">IFERROR(INDIRECT(ADDRESS(MATCH(A9683,'contribution par jour-semaine'!A:A,0),MATCH(B9683,'contribution par jour-semaine'!$1:$1,0),4,1,"contribution par jour-semaine")),"")</f>
        <v/>
      </c>
      <c r="D9683" s="4" t="str">
        <f>VLOOKUP(A9683,predictions!A:B,2,FALSE)</f>
        <v>22/06/2020</v>
      </c>
      <c r="E9683" s="4">
        <f t="shared" si="37"/>
        <v>44004</v>
      </c>
    </row>
    <row r="9684" spans="3:5" ht="13" x14ac:dyDescent="0.15">
      <c r="C9684" s="1" t="str">
        <f ca="1">IFERROR(INDIRECT(ADDRESS(MATCH(A9684,'contribution par jour-semaine'!A:A,0),MATCH(B9684,'contribution par jour-semaine'!$1:$1,0),4,1,"contribution par jour-semaine")),"")</f>
        <v/>
      </c>
      <c r="D9684" s="4" t="str">
        <f>VLOOKUP(A9684,predictions!A:B,2,FALSE)</f>
        <v>22/06/2020</v>
      </c>
      <c r="E9684" s="4">
        <f t="shared" si="37"/>
        <v>44004</v>
      </c>
    </row>
    <row r="9685" spans="3:5" ht="13" x14ac:dyDescent="0.15">
      <c r="C9685" s="1" t="str">
        <f ca="1">IFERROR(INDIRECT(ADDRESS(MATCH(A9685,'contribution par jour-semaine'!A:A,0),MATCH(B9685,'contribution par jour-semaine'!$1:$1,0),4,1,"contribution par jour-semaine")),"")</f>
        <v/>
      </c>
      <c r="D9685" s="4" t="str">
        <f>VLOOKUP(A9685,predictions!A:B,2,FALSE)</f>
        <v>22/06/2020</v>
      </c>
      <c r="E9685" s="4">
        <f t="shared" si="37"/>
        <v>44004</v>
      </c>
    </row>
    <row r="9686" spans="3:5" ht="13" x14ac:dyDescent="0.15">
      <c r="C9686" s="1" t="str">
        <f ca="1">IFERROR(INDIRECT(ADDRESS(MATCH(A9686,'contribution par jour-semaine'!A:A,0),MATCH(B9686,'contribution par jour-semaine'!$1:$1,0),4,1,"contribution par jour-semaine")),"")</f>
        <v/>
      </c>
      <c r="D9686" s="4" t="str">
        <f>VLOOKUP(A9686,predictions!A:B,2,FALSE)</f>
        <v>22/06/2020</v>
      </c>
      <c r="E9686" s="4">
        <f t="shared" si="37"/>
        <v>44004</v>
      </c>
    </row>
    <row r="9687" spans="3:5" ht="13" x14ac:dyDescent="0.15">
      <c r="C9687" s="1" t="str">
        <f ca="1">IFERROR(INDIRECT(ADDRESS(MATCH(A9687,'contribution par jour-semaine'!A:A,0),MATCH(B9687,'contribution par jour-semaine'!$1:$1,0),4,1,"contribution par jour-semaine")),"")</f>
        <v/>
      </c>
      <c r="D9687" s="4" t="str">
        <f>VLOOKUP(A9687,predictions!A:B,2,FALSE)</f>
        <v>22/06/2020</v>
      </c>
      <c r="E9687" s="4">
        <f t="shared" si="37"/>
        <v>44004</v>
      </c>
    </row>
    <row r="9688" spans="3:5" ht="13" x14ac:dyDescent="0.15">
      <c r="C9688" s="1" t="str">
        <f ca="1">IFERROR(INDIRECT(ADDRESS(MATCH(A9688,'contribution par jour-semaine'!A:A,0),MATCH(B9688,'contribution par jour-semaine'!$1:$1,0),4,1,"contribution par jour-semaine")),"")</f>
        <v/>
      </c>
      <c r="D9688" s="4" t="str">
        <f>VLOOKUP(A9688,predictions!A:B,2,FALSE)</f>
        <v>22/06/2020</v>
      </c>
      <c r="E9688" s="4">
        <f t="shared" si="37"/>
        <v>44004</v>
      </c>
    </row>
    <row r="9689" spans="3:5" ht="13" x14ac:dyDescent="0.15">
      <c r="C9689" s="1" t="str">
        <f ca="1">IFERROR(INDIRECT(ADDRESS(MATCH(A9689,'contribution par jour-semaine'!A:A,0),MATCH(B9689,'contribution par jour-semaine'!$1:$1,0),4,1,"contribution par jour-semaine")),"")</f>
        <v/>
      </c>
      <c r="D9689" s="4" t="str">
        <f>VLOOKUP(A9689,predictions!A:B,2,FALSE)</f>
        <v>22/06/2020</v>
      </c>
      <c r="E9689" s="4">
        <f t="shared" si="37"/>
        <v>44004</v>
      </c>
    </row>
    <row r="9690" spans="3:5" ht="13" x14ac:dyDescent="0.15">
      <c r="C9690" s="1" t="str">
        <f ca="1">IFERROR(INDIRECT(ADDRESS(MATCH(A9690,'contribution par jour-semaine'!A:A,0),MATCH(B9690,'contribution par jour-semaine'!$1:$1,0),4,1,"contribution par jour-semaine")),"")</f>
        <v/>
      </c>
      <c r="D9690" s="4" t="str">
        <f>VLOOKUP(A9690,predictions!A:B,2,FALSE)</f>
        <v>22/06/2020</v>
      </c>
      <c r="E9690" s="4">
        <f t="shared" si="37"/>
        <v>44004</v>
      </c>
    </row>
    <row r="9691" spans="3:5" ht="13" x14ac:dyDescent="0.15">
      <c r="C9691" s="1" t="str">
        <f ca="1">IFERROR(INDIRECT(ADDRESS(MATCH(A9691,'contribution par jour-semaine'!A:A,0),MATCH(B9691,'contribution par jour-semaine'!$1:$1,0),4,1,"contribution par jour-semaine")),"")</f>
        <v/>
      </c>
      <c r="D9691" s="4" t="str">
        <f>VLOOKUP(A9691,predictions!A:B,2,FALSE)</f>
        <v>22/06/2020</v>
      </c>
      <c r="E9691" s="4">
        <f t="shared" si="37"/>
        <v>44004</v>
      </c>
    </row>
    <row r="9692" spans="3:5" ht="13" x14ac:dyDescent="0.15">
      <c r="C9692" s="1" t="str">
        <f ca="1">IFERROR(INDIRECT(ADDRESS(MATCH(A9692,'contribution par jour-semaine'!A:A,0),MATCH(B9692,'contribution par jour-semaine'!$1:$1,0),4,1,"contribution par jour-semaine")),"")</f>
        <v/>
      </c>
      <c r="D9692" s="4" t="str">
        <f>VLOOKUP(A9692,predictions!A:B,2,FALSE)</f>
        <v>22/06/2020</v>
      </c>
      <c r="E9692" s="4">
        <f t="shared" ref="E9692:E9946" si="38">DATE(RIGHT(D9692,4),MID(D9692,4,2),LEFT(D9692,2))</f>
        <v>44004</v>
      </c>
    </row>
    <row r="9693" spans="3:5" ht="13" x14ac:dyDescent="0.15">
      <c r="C9693" s="1" t="str">
        <f ca="1">IFERROR(INDIRECT(ADDRESS(MATCH(A9693,'contribution par jour-semaine'!A:A,0),MATCH(B9693,'contribution par jour-semaine'!$1:$1,0),4,1,"contribution par jour-semaine")),"")</f>
        <v/>
      </c>
      <c r="D9693" s="4" t="str">
        <f>VLOOKUP(A9693,predictions!A:B,2,FALSE)</f>
        <v>22/06/2020</v>
      </c>
      <c r="E9693" s="4">
        <f t="shared" si="38"/>
        <v>44004</v>
      </c>
    </row>
    <row r="9694" spans="3:5" ht="13" x14ac:dyDescent="0.15">
      <c r="C9694" s="1" t="str">
        <f ca="1">IFERROR(INDIRECT(ADDRESS(MATCH(A9694,'contribution par jour-semaine'!A:A,0),MATCH(B9694,'contribution par jour-semaine'!$1:$1,0),4,1,"contribution par jour-semaine")),"")</f>
        <v/>
      </c>
      <c r="D9694" s="4" t="str">
        <f>VLOOKUP(A9694,predictions!A:B,2,FALSE)</f>
        <v>22/06/2020</v>
      </c>
      <c r="E9694" s="4">
        <f t="shared" si="38"/>
        <v>44004</v>
      </c>
    </row>
    <row r="9695" spans="3:5" ht="13" x14ac:dyDescent="0.15">
      <c r="C9695" s="1" t="str">
        <f ca="1">IFERROR(INDIRECT(ADDRESS(MATCH(A9695,'contribution par jour-semaine'!A:A,0),MATCH(B9695,'contribution par jour-semaine'!$1:$1,0),4,1,"contribution par jour-semaine")),"")</f>
        <v/>
      </c>
      <c r="D9695" s="4" t="str">
        <f>VLOOKUP(A9695,predictions!A:B,2,FALSE)</f>
        <v>22/06/2020</v>
      </c>
      <c r="E9695" s="4">
        <f t="shared" si="38"/>
        <v>44004</v>
      </c>
    </row>
    <row r="9696" spans="3:5" ht="13" x14ac:dyDescent="0.15">
      <c r="C9696" s="1" t="str">
        <f ca="1">IFERROR(INDIRECT(ADDRESS(MATCH(A9696,'contribution par jour-semaine'!A:A,0),MATCH(B9696,'contribution par jour-semaine'!$1:$1,0),4,1,"contribution par jour-semaine")),"")</f>
        <v/>
      </c>
      <c r="D9696" s="4" t="str">
        <f>VLOOKUP(A9696,predictions!A:B,2,FALSE)</f>
        <v>22/06/2020</v>
      </c>
      <c r="E9696" s="4">
        <f t="shared" si="38"/>
        <v>44004</v>
      </c>
    </row>
    <row r="9697" spans="3:5" ht="13" x14ac:dyDescent="0.15">
      <c r="C9697" s="1" t="str">
        <f ca="1">IFERROR(INDIRECT(ADDRESS(MATCH(A9697,'contribution par jour-semaine'!A:A,0),MATCH(B9697,'contribution par jour-semaine'!$1:$1,0),4,1,"contribution par jour-semaine")),"")</f>
        <v/>
      </c>
      <c r="D9697" s="4" t="str">
        <f>VLOOKUP(A9697,predictions!A:B,2,FALSE)</f>
        <v>22/06/2020</v>
      </c>
      <c r="E9697" s="4">
        <f t="shared" si="38"/>
        <v>44004</v>
      </c>
    </row>
    <row r="9698" spans="3:5" ht="13" x14ac:dyDescent="0.15">
      <c r="C9698" s="1" t="str">
        <f ca="1">IFERROR(INDIRECT(ADDRESS(MATCH(A9698,'contribution par jour-semaine'!A:A,0),MATCH(B9698,'contribution par jour-semaine'!$1:$1,0),4,1,"contribution par jour-semaine")),"")</f>
        <v/>
      </c>
      <c r="D9698" s="4" t="str">
        <f>VLOOKUP(A9698,predictions!A:B,2,FALSE)</f>
        <v>22/06/2020</v>
      </c>
      <c r="E9698" s="4">
        <f t="shared" si="38"/>
        <v>44004</v>
      </c>
    </row>
    <row r="9699" spans="3:5" ht="13" x14ac:dyDescent="0.15">
      <c r="C9699" s="1" t="str">
        <f ca="1">IFERROR(INDIRECT(ADDRESS(MATCH(A9699,'contribution par jour-semaine'!A:A,0),MATCH(B9699,'contribution par jour-semaine'!$1:$1,0),4,1,"contribution par jour-semaine")),"")</f>
        <v/>
      </c>
      <c r="D9699" s="4" t="str">
        <f>VLOOKUP(A9699,predictions!A:B,2,FALSE)</f>
        <v>22/06/2020</v>
      </c>
      <c r="E9699" s="4">
        <f t="shared" si="38"/>
        <v>44004</v>
      </c>
    </row>
    <row r="9700" spans="3:5" ht="13" x14ac:dyDescent="0.15">
      <c r="C9700" s="1" t="str">
        <f ca="1">IFERROR(INDIRECT(ADDRESS(MATCH(A9700,'contribution par jour-semaine'!A:A,0),MATCH(B9700,'contribution par jour-semaine'!$1:$1,0),4,1,"contribution par jour-semaine")),"")</f>
        <v/>
      </c>
      <c r="D9700" s="4" t="str">
        <f>VLOOKUP(A9700,predictions!A:B,2,FALSE)</f>
        <v>22/06/2020</v>
      </c>
      <c r="E9700" s="4">
        <f t="shared" si="38"/>
        <v>44004</v>
      </c>
    </row>
    <row r="9701" spans="3:5" ht="13" x14ac:dyDescent="0.15">
      <c r="C9701" s="1" t="str">
        <f ca="1">IFERROR(INDIRECT(ADDRESS(MATCH(A9701,'contribution par jour-semaine'!A:A,0),MATCH(B9701,'contribution par jour-semaine'!$1:$1,0),4,1,"contribution par jour-semaine")),"")</f>
        <v/>
      </c>
      <c r="D9701" s="4" t="str">
        <f>VLOOKUP(A9701,predictions!A:B,2,FALSE)</f>
        <v>22/06/2020</v>
      </c>
      <c r="E9701" s="4">
        <f t="shared" si="38"/>
        <v>44004</v>
      </c>
    </row>
    <row r="9702" spans="3:5" ht="13" x14ac:dyDescent="0.15">
      <c r="C9702" s="1" t="str">
        <f ca="1">IFERROR(INDIRECT(ADDRESS(MATCH(A9702,'contribution par jour-semaine'!A:A,0),MATCH(B9702,'contribution par jour-semaine'!$1:$1,0),4,1,"contribution par jour-semaine")),"")</f>
        <v/>
      </c>
      <c r="D9702" s="4" t="str">
        <f>VLOOKUP(A9702,predictions!A:B,2,FALSE)</f>
        <v>22/06/2020</v>
      </c>
      <c r="E9702" s="4">
        <f t="shared" si="38"/>
        <v>44004</v>
      </c>
    </row>
    <row r="9703" spans="3:5" ht="13" x14ac:dyDescent="0.15">
      <c r="C9703" s="1" t="str">
        <f ca="1">IFERROR(INDIRECT(ADDRESS(MATCH(A9703,'contribution par jour-semaine'!A:A,0),MATCH(B9703,'contribution par jour-semaine'!$1:$1,0),4,1,"contribution par jour-semaine")),"")</f>
        <v/>
      </c>
      <c r="D9703" s="4" t="str">
        <f>VLOOKUP(A9703,predictions!A:B,2,FALSE)</f>
        <v>22/06/2020</v>
      </c>
      <c r="E9703" s="4">
        <f t="shared" si="38"/>
        <v>44004</v>
      </c>
    </row>
    <row r="9704" spans="3:5" ht="13" x14ac:dyDescent="0.15">
      <c r="C9704" s="1" t="str">
        <f ca="1">IFERROR(INDIRECT(ADDRESS(MATCH(A9704,'contribution par jour-semaine'!A:A,0),MATCH(B9704,'contribution par jour-semaine'!$1:$1,0),4,1,"contribution par jour-semaine")),"")</f>
        <v/>
      </c>
      <c r="D9704" s="4" t="str">
        <f>VLOOKUP(A9704,predictions!A:B,2,FALSE)</f>
        <v>22/06/2020</v>
      </c>
      <c r="E9704" s="4">
        <f t="shared" si="38"/>
        <v>44004</v>
      </c>
    </row>
    <row r="9705" spans="3:5" ht="13" x14ac:dyDescent="0.15">
      <c r="C9705" s="1" t="str">
        <f ca="1">IFERROR(INDIRECT(ADDRESS(MATCH(A9705,'contribution par jour-semaine'!A:A,0),MATCH(B9705,'contribution par jour-semaine'!$1:$1,0),4,1,"contribution par jour-semaine")),"")</f>
        <v/>
      </c>
      <c r="D9705" s="4" t="str">
        <f>VLOOKUP(A9705,predictions!A:B,2,FALSE)</f>
        <v>22/06/2020</v>
      </c>
      <c r="E9705" s="4">
        <f t="shared" si="38"/>
        <v>44004</v>
      </c>
    </row>
    <row r="9706" spans="3:5" ht="13" x14ac:dyDescent="0.15">
      <c r="C9706" s="1" t="str">
        <f ca="1">IFERROR(INDIRECT(ADDRESS(MATCH(A9706,'contribution par jour-semaine'!A:A,0),MATCH(B9706,'contribution par jour-semaine'!$1:$1,0),4,1,"contribution par jour-semaine")),"")</f>
        <v/>
      </c>
      <c r="D9706" s="4" t="str">
        <f>VLOOKUP(A9706,predictions!A:B,2,FALSE)</f>
        <v>22/06/2020</v>
      </c>
      <c r="E9706" s="4">
        <f t="shared" si="38"/>
        <v>44004</v>
      </c>
    </row>
    <row r="9707" spans="3:5" ht="13" x14ac:dyDescent="0.15">
      <c r="C9707" s="1" t="str">
        <f ca="1">IFERROR(INDIRECT(ADDRESS(MATCH(A9707,'contribution par jour-semaine'!A:A,0),MATCH(B9707,'contribution par jour-semaine'!$1:$1,0),4,1,"contribution par jour-semaine")),"")</f>
        <v/>
      </c>
      <c r="D9707" s="4" t="str">
        <f>VLOOKUP(A9707,predictions!A:B,2,FALSE)</f>
        <v>22/06/2020</v>
      </c>
      <c r="E9707" s="4">
        <f t="shared" si="38"/>
        <v>44004</v>
      </c>
    </row>
    <row r="9708" spans="3:5" ht="13" x14ac:dyDescent="0.15">
      <c r="C9708" s="1" t="str">
        <f ca="1">IFERROR(INDIRECT(ADDRESS(MATCH(A9708,'contribution par jour-semaine'!A:A,0),MATCH(B9708,'contribution par jour-semaine'!$1:$1,0),4,1,"contribution par jour-semaine")),"")</f>
        <v/>
      </c>
      <c r="D9708" s="4" t="str">
        <f>VLOOKUP(A9708,predictions!A:B,2,FALSE)</f>
        <v>22/06/2020</v>
      </c>
      <c r="E9708" s="4">
        <f t="shared" si="38"/>
        <v>44004</v>
      </c>
    </row>
    <row r="9709" spans="3:5" ht="13" x14ac:dyDescent="0.15">
      <c r="C9709" s="1" t="str">
        <f ca="1">IFERROR(INDIRECT(ADDRESS(MATCH(A9709,'contribution par jour-semaine'!A:A,0),MATCH(B9709,'contribution par jour-semaine'!$1:$1,0),4,1,"contribution par jour-semaine")),"")</f>
        <v/>
      </c>
      <c r="D9709" s="4" t="str">
        <f>VLOOKUP(A9709,predictions!A:B,2,FALSE)</f>
        <v>22/06/2020</v>
      </c>
      <c r="E9709" s="4">
        <f t="shared" si="38"/>
        <v>44004</v>
      </c>
    </row>
    <row r="9710" spans="3:5" ht="13" x14ac:dyDescent="0.15">
      <c r="C9710" s="1" t="str">
        <f ca="1">IFERROR(INDIRECT(ADDRESS(MATCH(A9710,'contribution par jour-semaine'!A:A,0),MATCH(B9710,'contribution par jour-semaine'!$1:$1,0),4,1,"contribution par jour-semaine")),"")</f>
        <v/>
      </c>
      <c r="D9710" s="4" t="str">
        <f>VLOOKUP(A9710,predictions!A:B,2,FALSE)</f>
        <v>22/06/2020</v>
      </c>
      <c r="E9710" s="4">
        <f t="shared" si="38"/>
        <v>44004</v>
      </c>
    </row>
    <row r="9711" spans="3:5" ht="13" x14ac:dyDescent="0.15">
      <c r="C9711" s="1" t="str">
        <f ca="1">IFERROR(INDIRECT(ADDRESS(MATCH(A9711,'contribution par jour-semaine'!A:A,0),MATCH(B9711,'contribution par jour-semaine'!$1:$1,0),4,1,"contribution par jour-semaine")),"")</f>
        <v/>
      </c>
      <c r="D9711" s="4" t="str">
        <f>VLOOKUP(A9711,predictions!A:B,2,FALSE)</f>
        <v>22/06/2020</v>
      </c>
      <c r="E9711" s="4">
        <f t="shared" si="38"/>
        <v>44004</v>
      </c>
    </row>
    <row r="9712" spans="3:5" ht="13" x14ac:dyDescent="0.15">
      <c r="C9712" s="1" t="str">
        <f ca="1">IFERROR(INDIRECT(ADDRESS(MATCH(A9712,'contribution par jour-semaine'!A:A,0),MATCH(B9712,'contribution par jour-semaine'!$1:$1,0),4,1,"contribution par jour-semaine")),"")</f>
        <v/>
      </c>
      <c r="D9712" s="4" t="str">
        <f>VLOOKUP(A9712,predictions!A:B,2,FALSE)</f>
        <v>22/06/2020</v>
      </c>
      <c r="E9712" s="4">
        <f t="shared" si="38"/>
        <v>44004</v>
      </c>
    </row>
    <row r="9713" spans="3:5" ht="13" x14ac:dyDescent="0.15">
      <c r="C9713" s="1" t="str">
        <f ca="1">IFERROR(INDIRECT(ADDRESS(MATCH(A9713,'contribution par jour-semaine'!A:A,0),MATCH(B9713,'contribution par jour-semaine'!$1:$1,0),4,1,"contribution par jour-semaine")),"")</f>
        <v/>
      </c>
      <c r="D9713" s="4" t="str">
        <f>VLOOKUP(A9713,predictions!A:B,2,FALSE)</f>
        <v>22/06/2020</v>
      </c>
      <c r="E9713" s="4">
        <f t="shared" si="38"/>
        <v>44004</v>
      </c>
    </row>
    <row r="9714" spans="3:5" ht="13" x14ac:dyDescent="0.15">
      <c r="C9714" s="1" t="str">
        <f ca="1">IFERROR(INDIRECT(ADDRESS(MATCH(A9714,'contribution par jour-semaine'!A:A,0),MATCH(B9714,'contribution par jour-semaine'!$1:$1,0),4,1,"contribution par jour-semaine")),"")</f>
        <v/>
      </c>
      <c r="D9714" s="4" t="str">
        <f>VLOOKUP(A9714,predictions!A:B,2,FALSE)</f>
        <v>22/06/2020</v>
      </c>
      <c r="E9714" s="4">
        <f t="shared" si="38"/>
        <v>44004</v>
      </c>
    </row>
    <row r="9715" spans="3:5" ht="13" x14ac:dyDescent="0.15">
      <c r="C9715" s="1" t="str">
        <f ca="1">IFERROR(INDIRECT(ADDRESS(MATCH(A9715,'contribution par jour-semaine'!A:A,0),MATCH(B9715,'contribution par jour-semaine'!$1:$1,0),4,1,"contribution par jour-semaine")),"")</f>
        <v/>
      </c>
      <c r="D9715" s="4" t="str">
        <f>VLOOKUP(A9715,predictions!A:B,2,FALSE)</f>
        <v>22/06/2020</v>
      </c>
      <c r="E9715" s="4">
        <f t="shared" si="38"/>
        <v>44004</v>
      </c>
    </row>
    <row r="9716" spans="3:5" ht="13" x14ac:dyDescent="0.15">
      <c r="C9716" s="1" t="str">
        <f ca="1">IFERROR(INDIRECT(ADDRESS(MATCH(A9716,'contribution par jour-semaine'!A:A,0),MATCH(B9716,'contribution par jour-semaine'!$1:$1,0),4,1,"contribution par jour-semaine")),"")</f>
        <v/>
      </c>
      <c r="D9716" s="4" t="str">
        <f>VLOOKUP(A9716,predictions!A:B,2,FALSE)</f>
        <v>22/06/2020</v>
      </c>
      <c r="E9716" s="4">
        <f t="shared" si="38"/>
        <v>44004</v>
      </c>
    </row>
    <row r="9717" spans="3:5" ht="13" x14ac:dyDescent="0.15">
      <c r="C9717" s="1" t="str">
        <f ca="1">IFERROR(INDIRECT(ADDRESS(MATCH(A9717,'contribution par jour-semaine'!A:A,0),MATCH(B9717,'contribution par jour-semaine'!$1:$1,0),4,1,"contribution par jour-semaine")),"")</f>
        <v/>
      </c>
      <c r="D9717" s="4" t="str">
        <f>VLOOKUP(A9717,predictions!A:B,2,FALSE)</f>
        <v>22/06/2020</v>
      </c>
      <c r="E9717" s="4">
        <f t="shared" si="38"/>
        <v>44004</v>
      </c>
    </row>
    <row r="9718" spans="3:5" ht="13" x14ac:dyDescent="0.15">
      <c r="C9718" s="1" t="str">
        <f ca="1">IFERROR(INDIRECT(ADDRESS(MATCH(A9718,'contribution par jour-semaine'!A:A,0),MATCH(B9718,'contribution par jour-semaine'!$1:$1,0),4,1,"contribution par jour-semaine")),"")</f>
        <v/>
      </c>
      <c r="D9718" s="4" t="str">
        <f>VLOOKUP(A9718,predictions!A:B,2,FALSE)</f>
        <v>22/06/2020</v>
      </c>
      <c r="E9718" s="4">
        <f t="shared" si="38"/>
        <v>44004</v>
      </c>
    </row>
    <row r="9719" spans="3:5" ht="13" x14ac:dyDescent="0.15">
      <c r="C9719" s="1" t="str">
        <f ca="1">IFERROR(INDIRECT(ADDRESS(MATCH(A9719,'contribution par jour-semaine'!A:A,0),MATCH(B9719,'contribution par jour-semaine'!$1:$1,0),4,1,"contribution par jour-semaine")),"")</f>
        <v/>
      </c>
      <c r="D9719" s="4" t="str">
        <f>VLOOKUP(A9719,predictions!A:B,2,FALSE)</f>
        <v>22/06/2020</v>
      </c>
      <c r="E9719" s="4">
        <f t="shared" si="38"/>
        <v>44004</v>
      </c>
    </row>
    <row r="9720" spans="3:5" ht="13" x14ac:dyDescent="0.15">
      <c r="C9720" s="1" t="str">
        <f ca="1">IFERROR(INDIRECT(ADDRESS(MATCH(A9720,'contribution par jour-semaine'!A:A,0),MATCH(B9720,'contribution par jour-semaine'!$1:$1,0),4,1,"contribution par jour-semaine")),"")</f>
        <v/>
      </c>
      <c r="D9720" s="4" t="str">
        <f>VLOOKUP(A9720,predictions!A:B,2,FALSE)</f>
        <v>22/06/2020</v>
      </c>
      <c r="E9720" s="4">
        <f t="shared" si="38"/>
        <v>44004</v>
      </c>
    </row>
    <row r="9721" spans="3:5" ht="13" x14ac:dyDescent="0.15">
      <c r="C9721" s="1" t="str">
        <f ca="1">IFERROR(INDIRECT(ADDRESS(MATCH(A9721,'contribution par jour-semaine'!A:A,0),MATCH(B9721,'contribution par jour-semaine'!$1:$1,0),4,1,"contribution par jour-semaine")),"")</f>
        <v/>
      </c>
      <c r="D9721" s="4" t="str">
        <f>VLOOKUP(A9721,predictions!A:B,2,FALSE)</f>
        <v>22/06/2020</v>
      </c>
      <c r="E9721" s="4">
        <f t="shared" si="38"/>
        <v>44004</v>
      </c>
    </row>
    <row r="9722" spans="3:5" ht="13" x14ac:dyDescent="0.15">
      <c r="C9722" s="1" t="str">
        <f ca="1">IFERROR(INDIRECT(ADDRESS(MATCH(A9722,'contribution par jour-semaine'!A:A,0),MATCH(B9722,'contribution par jour-semaine'!$1:$1,0),4,1,"contribution par jour-semaine")),"")</f>
        <v/>
      </c>
      <c r="D9722" s="4" t="str">
        <f>VLOOKUP(A9722,predictions!A:B,2,FALSE)</f>
        <v>22/06/2020</v>
      </c>
      <c r="E9722" s="4">
        <f t="shared" si="38"/>
        <v>44004</v>
      </c>
    </row>
    <row r="9723" spans="3:5" ht="13" x14ac:dyDescent="0.15">
      <c r="C9723" s="1" t="str">
        <f ca="1">IFERROR(INDIRECT(ADDRESS(MATCH(A9723,'contribution par jour-semaine'!A:A,0),MATCH(B9723,'contribution par jour-semaine'!$1:$1,0),4,1,"contribution par jour-semaine")),"")</f>
        <v/>
      </c>
      <c r="D9723" s="4" t="str">
        <f>VLOOKUP(A9723,predictions!A:B,2,FALSE)</f>
        <v>22/06/2020</v>
      </c>
      <c r="E9723" s="4">
        <f t="shared" si="38"/>
        <v>44004</v>
      </c>
    </row>
    <row r="9724" spans="3:5" ht="13" x14ac:dyDescent="0.15">
      <c r="C9724" s="1" t="str">
        <f ca="1">IFERROR(INDIRECT(ADDRESS(MATCH(A9724,'contribution par jour-semaine'!A:A,0),MATCH(B9724,'contribution par jour-semaine'!$1:$1,0),4,1,"contribution par jour-semaine")),"")</f>
        <v/>
      </c>
      <c r="D9724" s="4" t="str">
        <f>VLOOKUP(A9724,predictions!A:B,2,FALSE)</f>
        <v>22/06/2020</v>
      </c>
      <c r="E9724" s="4">
        <f t="shared" si="38"/>
        <v>44004</v>
      </c>
    </row>
    <row r="9725" spans="3:5" ht="13" x14ac:dyDescent="0.15">
      <c r="C9725" s="1" t="str">
        <f ca="1">IFERROR(INDIRECT(ADDRESS(MATCH(A9725,'contribution par jour-semaine'!A:A,0),MATCH(B9725,'contribution par jour-semaine'!$1:$1,0),4,1,"contribution par jour-semaine")),"")</f>
        <v/>
      </c>
      <c r="D9725" s="4" t="str">
        <f>VLOOKUP(A9725,predictions!A:B,2,FALSE)</f>
        <v>22/06/2020</v>
      </c>
      <c r="E9725" s="4">
        <f t="shared" si="38"/>
        <v>44004</v>
      </c>
    </row>
    <row r="9726" spans="3:5" ht="13" x14ac:dyDescent="0.15">
      <c r="C9726" s="1" t="str">
        <f ca="1">IFERROR(INDIRECT(ADDRESS(MATCH(A9726,'contribution par jour-semaine'!A:A,0),MATCH(B9726,'contribution par jour-semaine'!$1:$1,0),4,1,"contribution par jour-semaine")),"")</f>
        <v/>
      </c>
      <c r="D9726" s="4" t="str">
        <f>VLOOKUP(A9726,predictions!A:B,2,FALSE)</f>
        <v>22/06/2020</v>
      </c>
      <c r="E9726" s="4">
        <f t="shared" si="38"/>
        <v>44004</v>
      </c>
    </row>
    <row r="9727" spans="3:5" ht="13" x14ac:dyDescent="0.15">
      <c r="C9727" s="1" t="str">
        <f ca="1">IFERROR(INDIRECT(ADDRESS(MATCH(A9727,'contribution par jour-semaine'!A:A,0),MATCH(B9727,'contribution par jour-semaine'!$1:$1,0),4,1,"contribution par jour-semaine")),"")</f>
        <v/>
      </c>
      <c r="D9727" s="4" t="str">
        <f>VLOOKUP(A9727,predictions!A:B,2,FALSE)</f>
        <v>22/06/2020</v>
      </c>
      <c r="E9727" s="4">
        <f t="shared" si="38"/>
        <v>44004</v>
      </c>
    </row>
    <row r="9728" spans="3:5" ht="13" x14ac:dyDescent="0.15">
      <c r="C9728" s="1" t="str">
        <f ca="1">IFERROR(INDIRECT(ADDRESS(MATCH(A9728,'contribution par jour-semaine'!A:A,0),MATCH(B9728,'contribution par jour-semaine'!$1:$1,0),4,1,"contribution par jour-semaine")),"")</f>
        <v/>
      </c>
      <c r="D9728" s="4" t="str">
        <f>VLOOKUP(A9728,predictions!A:B,2,FALSE)</f>
        <v>22/06/2020</v>
      </c>
      <c r="E9728" s="4">
        <f t="shared" si="38"/>
        <v>44004</v>
      </c>
    </row>
    <row r="9729" spans="3:5" ht="13" x14ac:dyDescent="0.15">
      <c r="C9729" s="1" t="str">
        <f ca="1">IFERROR(INDIRECT(ADDRESS(MATCH(A9729,'contribution par jour-semaine'!A:A,0),MATCH(B9729,'contribution par jour-semaine'!$1:$1,0),4,1,"contribution par jour-semaine")),"")</f>
        <v/>
      </c>
      <c r="D9729" s="4" t="str">
        <f>VLOOKUP(A9729,predictions!A:B,2,FALSE)</f>
        <v>22/06/2020</v>
      </c>
      <c r="E9729" s="4">
        <f t="shared" si="38"/>
        <v>44004</v>
      </c>
    </row>
    <row r="9730" spans="3:5" ht="13" x14ac:dyDescent="0.15">
      <c r="C9730" s="1" t="str">
        <f ca="1">IFERROR(INDIRECT(ADDRESS(MATCH(A9730,'contribution par jour-semaine'!A:A,0),MATCH(B9730,'contribution par jour-semaine'!$1:$1,0),4,1,"contribution par jour-semaine")),"")</f>
        <v/>
      </c>
      <c r="D9730" s="4" t="str">
        <f>VLOOKUP(A9730,predictions!A:B,2,FALSE)</f>
        <v>22/06/2020</v>
      </c>
      <c r="E9730" s="4">
        <f t="shared" si="38"/>
        <v>44004</v>
      </c>
    </row>
    <row r="9731" spans="3:5" ht="13" x14ac:dyDescent="0.15">
      <c r="C9731" s="1" t="str">
        <f ca="1">IFERROR(INDIRECT(ADDRESS(MATCH(A9731,'contribution par jour-semaine'!A:A,0),MATCH(B9731,'contribution par jour-semaine'!$1:$1,0),4,1,"contribution par jour-semaine")),"")</f>
        <v/>
      </c>
      <c r="D9731" s="4" t="str">
        <f>VLOOKUP(A9731,predictions!A:B,2,FALSE)</f>
        <v>22/06/2020</v>
      </c>
      <c r="E9731" s="4">
        <f t="shared" si="38"/>
        <v>44004</v>
      </c>
    </row>
    <row r="9732" spans="3:5" ht="13" x14ac:dyDescent="0.15">
      <c r="C9732" s="1" t="str">
        <f ca="1">IFERROR(INDIRECT(ADDRESS(MATCH(A9732,'contribution par jour-semaine'!A:A,0),MATCH(B9732,'contribution par jour-semaine'!$1:$1,0),4,1,"contribution par jour-semaine")),"")</f>
        <v/>
      </c>
      <c r="D9732" s="4" t="str">
        <f>VLOOKUP(A9732,predictions!A:B,2,FALSE)</f>
        <v>22/06/2020</v>
      </c>
      <c r="E9732" s="4">
        <f t="shared" si="38"/>
        <v>44004</v>
      </c>
    </row>
    <row r="9733" spans="3:5" ht="13" x14ac:dyDescent="0.15">
      <c r="C9733" s="1" t="str">
        <f ca="1">IFERROR(INDIRECT(ADDRESS(MATCH(A9733,'contribution par jour-semaine'!A:A,0),MATCH(B9733,'contribution par jour-semaine'!$1:$1,0),4,1,"contribution par jour-semaine")),"")</f>
        <v/>
      </c>
      <c r="D9733" s="4" t="str">
        <f>VLOOKUP(A9733,predictions!A:B,2,FALSE)</f>
        <v>22/06/2020</v>
      </c>
      <c r="E9733" s="4">
        <f t="shared" si="38"/>
        <v>44004</v>
      </c>
    </row>
    <row r="9734" spans="3:5" ht="13" x14ac:dyDescent="0.15">
      <c r="C9734" s="1" t="str">
        <f ca="1">IFERROR(INDIRECT(ADDRESS(MATCH(A9734,'contribution par jour-semaine'!A:A,0),MATCH(B9734,'contribution par jour-semaine'!$1:$1,0),4,1,"contribution par jour-semaine")),"")</f>
        <v/>
      </c>
      <c r="D9734" s="4" t="str">
        <f>VLOOKUP(A9734,predictions!A:B,2,FALSE)</f>
        <v>22/06/2020</v>
      </c>
      <c r="E9734" s="4">
        <f t="shared" si="38"/>
        <v>44004</v>
      </c>
    </row>
    <row r="9735" spans="3:5" ht="13" x14ac:dyDescent="0.15">
      <c r="C9735" s="1" t="str">
        <f ca="1">IFERROR(INDIRECT(ADDRESS(MATCH(A9735,'contribution par jour-semaine'!A:A,0),MATCH(B9735,'contribution par jour-semaine'!$1:$1,0),4,1,"contribution par jour-semaine")),"")</f>
        <v/>
      </c>
      <c r="D9735" s="4" t="str">
        <f>VLOOKUP(A9735,predictions!A:B,2,FALSE)</f>
        <v>22/06/2020</v>
      </c>
      <c r="E9735" s="4">
        <f t="shared" si="38"/>
        <v>44004</v>
      </c>
    </row>
    <row r="9736" spans="3:5" ht="13" x14ac:dyDescent="0.15">
      <c r="C9736" s="1" t="str">
        <f ca="1">IFERROR(INDIRECT(ADDRESS(MATCH(A9736,'contribution par jour-semaine'!A:A,0),MATCH(B9736,'contribution par jour-semaine'!$1:$1,0),4,1,"contribution par jour-semaine")),"")</f>
        <v/>
      </c>
      <c r="D9736" s="4" t="str">
        <f>VLOOKUP(A9736,predictions!A:B,2,FALSE)</f>
        <v>22/06/2020</v>
      </c>
      <c r="E9736" s="4">
        <f t="shared" si="38"/>
        <v>44004</v>
      </c>
    </row>
    <row r="9737" spans="3:5" ht="13" x14ac:dyDescent="0.15">
      <c r="C9737" s="1" t="str">
        <f ca="1">IFERROR(INDIRECT(ADDRESS(MATCH(A9737,'contribution par jour-semaine'!A:A,0),MATCH(B9737,'contribution par jour-semaine'!$1:$1,0),4,1,"contribution par jour-semaine")),"")</f>
        <v/>
      </c>
      <c r="D9737" s="4" t="str">
        <f>VLOOKUP(A9737,predictions!A:B,2,FALSE)</f>
        <v>22/06/2020</v>
      </c>
      <c r="E9737" s="4">
        <f t="shared" si="38"/>
        <v>44004</v>
      </c>
    </row>
    <row r="9738" spans="3:5" ht="13" x14ac:dyDescent="0.15">
      <c r="C9738" s="1" t="str">
        <f ca="1">IFERROR(INDIRECT(ADDRESS(MATCH(A9738,'contribution par jour-semaine'!A:A,0),MATCH(B9738,'contribution par jour-semaine'!$1:$1,0),4,1,"contribution par jour-semaine")),"")</f>
        <v/>
      </c>
      <c r="D9738" s="4" t="str">
        <f>VLOOKUP(A9738,predictions!A:B,2,FALSE)</f>
        <v>22/06/2020</v>
      </c>
      <c r="E9738" s="4">
        <f t="shared" si="38"/>
        <v>44004</v>
      </c>
    </row>
    <row r="9739" spans="3:5" ht="13" x14ac:dyDescent="0.15">
      <c r="C9739" s="1" t="str">
        <f ca="1">IFERROR(INDIRECT(ADDRESS(MATCH(A9739,'contribution par jour-semaine'!A:A,0),MATCH(B9739,'contribution par jour-semaine'!$1:$1,0),4,1,"contribution par jour-semaine")),"")</f>
        <v/>
      </c>
      <c r="D9739" s="4" t="str">
        <f>VLOOKUP(A9739,predictions!A:B,2,FALSE)</f>
        <v>22/06/2020</v>
      </c>
      <c r="E9739" s="4">
        <f t="shared" si="38"/>
        <v>44004</v>
      </c>
    </row>
    <row r="9740" spans="3:5" ht="13" x14ac:dyDescent="0.15">
      <c r="C9740" s="1" t="str">
        <f ca="1">IFERROR(INDIRECT(ADDRESS(MATCH(A9740,'contribution par jour-semaine'!A:A,0),MATCH(B9740,'contribution par jour-semaine'!$1:$1,0),4,1,"contribution par jour-semaine")),"")</f>
        <v/>
      </c>
      <c r="D9740" s="4" t="str">
        <f>VLOOKUP(A9740,predictions!A:B,2,FALSE)</f>
        <v>22/06/2020</v>
      </c>
      <c r="E9740" s="4">
        <f t="shared" si="38"/>
        <v>44004</v>
      </c>
    </row>
    <row r="9741" spans="3:5" ht="13" x14ac:dyDescent="0.15">
      <c r="C9741" s="1" t="str">
        <f ca="1">IFERROR(INDIRECT(ADDRESS(MATCH(A9741,'contribution par jour-semaine'!A:A,0),MATCH(B9741,'contribution par jour-semaine'!$1:$1,0),4,1,"contribution par jour-semaine")),"")</f>
        <v/>
      </c>
      <c r="D9741" s="4" t="str">
        <f>VLOOKUP(A9741,predictions!A:B,2,FALSE)</f>
        <v>22/06/2020</v>
      </c>
      <c r="E9741" s="4">
        <f t="shared" si="38"/>
        <v>44004</v>
      </c>
    </row>
    <row r="9742" spans="3:5" ht="13" x14ac:dyDescent="0.15">
      <c r="C9742" s="1" t="str">
        <f ca="1">IFERROR(INDIRECT(ADDRESS(MATCH(A9742,'contribution par jour-semaine'!A:A,0),MATCH(B9742,'contribution par jour-semaine'!$1:$1,0),4,1,"contribution par jour-semaine")),"")</f>
        <v/>
      </c>
      <c r="D9742" s="4" t="str">
        <f>VLOOKUP(A9742,predictions!A:B,2,FALSE)</f>
        <v>22/06/2020</v>
      </c>
      <c r="E9742" s="4">
        <f t="shared" si="38"/>
        <v>44004</v>
      </c>
    </row>
    <row r="9743" spans="3:5" ht="13" x14ac:dyDescent="0.15">
      <c r="C9743" s="1" t="str">
        <f ca="1">IFERROR(INDIRECT(ADDRESS(MATCH(A9743,'contribution par jour-semaine'!A:A,0),MATCH(B9743,'contribution par jour-semaine'!$1:$1,0),4,1,"contribution par jour-semaine")),"")</f>
        <v/>
      </c>
      <c r="D9743" s="4" t="str">
        <f>VLOOKUP(A9743,predictions!A:B,2,FALSE)</f>
        <v>22/06/2020</v>
      </c>
      <c r="E9743" s="4">
        <f t="shared" si="38"/>
        <v>44004</v>
      </c>
    </row>
    <row r="9744" spans="3:5" ht="13" x14ac:dyDescent="0.15">
      <c r="C9744" s="1" t="str">
        <f ca="1">IFERROR(INDIRECT(ADDRESS(MATCH(A9744,'contribution par jour-semaine'!A:A,0),MATCH(B9744,'contribution par jour-semaine'!$1:$1,0),4,1,"contribution par jour-semaine")),"")</f>
        <v/>
      </c>
      <c r="D9744" s="4" t="str">
        <f>VLOOKUP(A9744,predictions!A:B,2,FALSE)</f>
        <v>22/06/2020</v>
      </c>
      <c r="E9744" s="4">
        <f t="shared" si="38"/>
        <v>44004</v>
      </c>
    </row>
    <row r="9745" spans="3:5" ht="13" x14ac:dyDescent="0.15">
      <c r="C9745" s="1" t="str">
        <f ca="1">IFERROR(INDIRECT(ADDRESS(MATCH(A9745,'contribution par jour-semaine'!A:A,0),MATCH(B9745,'contribution par jour-semaine'!$1:$1,0),4,1,"contribution par jour-semaine")),"")</f>
        <v/>
      </c>
      <c r="D9745" s="4" t="str">
        <f>VLOOKUP(A9745,predictions!A:B,2,FALSE)</f>
        <v>22/06/2020</v>
      </c>
      <c r="E9745" s="4">
        <f t="shared" si="38"/>
        <v>44004</v>
      </c>
    </row>
    <row r="9746" spans="3:5" ht="13" x14ac:dyDescent="0.15">
      <c r="C9746" s="1" t="str">
        <f ca="1">IFERROR(INDIRECT(ADDRESS(MATCH(A9746,'contribution par jour-semaine'!A:A,0),MATCH(B9746,'contribution par jour-semaine'!$1:$1,0),4,1,"contribution par jour-semaine")),"")</f>
        <v/>
      </c>
      <c r="D9746" s="4" t="str">
        <f>VLOOKUP(A9746,predictions!A:B,2,FALSE)</f>
        <v>22/06/2020</v>
      </c>
      <c r="E9746" s="4">
        <f t="shared" si="38"/>
        <v>44004</v>
      </c>
    </row>
    <row r="9747" spans="3:5" ht="13" x14ac:dyDescent="0.15">
      <c r="C9747" s="1" t="str">
        <f ca="1">IFERROR(INDIRECT(ADDRESS(MATCH(A9747,'contribution par jour-semaine'!A:A,0),MATCH(B9747,'contribution par jour-semaine'!$1:$1,0),4,1,"contribution par jour-semaine")),"")</f>
        <v/>
      </c>
      <c r="D9747" s="4" t="str">
        <f>VLOOKUP(A9747,predictions!A:B,2,FALSE)</f>
        <v>22/06/2020</v>
      </c>
      <c r="E9747" s="4">
        <f t="shared" si="38"/>
        <v>44004</v>
      </c>
    </row>
    <row r="9748" spans="3:5" ht="13" x14ac:dyDescent="0.15">
      <c r="C9748" s="1" t="str">
        <f ca="1">IFERROR(INDIRECT(ADDRESS(MATCH(A9748,'contribution par jour-semaine'!A:A,0),MATCH(B9748,'contribution par jour-semaine'!$1:$1,0),4,1,"contribution par jour-semaine")),"")</f>
        <v/>
      </c>
      <c r="D9748" s="4" t="str">
        <f>VLOOKUP(A9748,predictions!A:B,2,FALSE)</f>
        <v>22/06/2020</v>
      </c>
      <c r="E9748" s="4">
        <f t="shared" si="38"/>
        <v>44004</v>
      </c>
    </row>
    <row r="9749" spans="3:5" ht="13" x14ac:dyDescent="0.15">
      <c r="C9749" s="1" t="str">
        <f ca="1">IFERROR(INDIRECT(ADDRESS(MATCH(A9749,'contribution par jour-semaine'!A:A,0),MATCH(B9749,'contribution par jour-semaine'!$1:$1,0),4,1,"contribution par jour-semaine")),"")</f>
        <v/>
      </c>
      <c r="D9749" s="4" t="str">
        <f>VLOOKUP(A9749,predictions!A:B,2,FALSE)</f>
        <v>22/06/2020</v>
      </c>
      <c r="E9749" s="4">
        <f t="shared" si="38"/>
        <v>44004</v>
      </c>
    </row>
    <row r="9750" spans="3:5" ht="13" x14ac:dyDescent="0.15">
      <c r="C9750" s="1" t="str">
        <f ca="1">IFERROR(INDIRECT(ADDRESS(MATCH(A9750,'contribution par jour-semaine'!A:A,0),MATCH(B9750,'contribution par jour-semaine'!$1:$1,0),4,1,"contribution par jour-semaine")),"")</f>
        <v/>
      </c>
      <c r="D9750" s="4" t="str">
        <f>VLOOKUP(A9750,predictions!A:B,2,FALSE)</f>
        <v>22/06/2020</v>
      </c>
      <c r="E9750" s="4">
        <f t="shared" si="38"/>
        <v>44004</v>
      </c>
    </row>
    <row r="9751" spans="3:5" ht="13" x14ac:dyDescent="0.15">
      <c r="C9751" s="1" t="str">
        <f ca="1">IFERROR(INDIRECT(ADDRESS(MATCH(A9751,'contribution par jour-semaine'!A:A,0),MATCH(B9751,'contribution par jour-semaine'!$1:$1,0),4,1,"contribution par jour-semaine")),"")</f>
        <v/>
      </c>
      <c r="D9751" s="4" t="str">
        <f>VLOOKUP(A9751,predictions!A:B,2,FALSE)</f>
        <v>22/06/2020</v>
      </c>
      <c r="E9751" s="4">
        <f t="shared" si="38"/>
        <v>44004</v>
      </c>
    </row>
    <row r="9752" spans="3:5" ht="13" x14ac:dyDescent="0.15">
      <c r="C9752" s="1" t="str">
        <f ca="1">IFERROR(INDIRECT(ADDRESS(MATCH(A9752,'contribution par jour-semaine'!A:A,0),MATCH(B9752,'contribution par jour-semaine'!$1:$1,0),4,1,"contribution par jour-semaine")),"")</f>
        <v/>
      </c>
      <c r="D9752" s="4" t="str">
        <f>VLOOKUP(A9752,predictions!A:B,2,FALSE)</f>
        <v>22/06/2020</v>
      </c>
      <c r="E9752" s="4">
        <f t="shared" si="38"/>
        <v>44004</v>
      </c>
    </row>
    <row r="9753" spans="3:5" ht="13" x14ac:dyDescent="0.15">
      <c r="C9753" s="1" t="str">
        <f ca="1">IFERROR(INDIRECT(ADDRESS(MATCH(A9753,'contribution par jour-semaine'!A:A,0),MATCH(B9753,'contribution par jour-semaine'!$1:$1,0),4,1,"contribution par jour-semaine")),"")</f>
        <v/>
      </c>
      <c r="D9753" s="4" t="str">
        <f>VLOOKUP(A9753,predictions!A:B,2,FALSE)</f>
        <v>22/06/2020</v>
      </c>
      <c r="E9753" s="4">
        <f t="shared" si="38"/>
        <v>44004</v>
      </c>
    </row>
    <row r="9754" spans="3:5" ht="13" x14ac:dyDescent="0.15">
      <c r="C9754" s="1" t="str">
        <f ca="1">IFERROR(INDIRECT(ADDRESS(MATCH(A9754,'contribution par jour-semaine'!A:A,0),MATCH(B9754,'contribution par jour-semaine'!$1:$1,0),4,1,"contribution par jour-semaine")),"")</f>
        <v/>
      </c>
      <c r="D9754" s="4" t="str">
        <f>VLOOKUP(A9754,predictions!A:B,2,FALSE)</f>
        <v>22/06/2020</v>
      </c>
      <c r="E9754" s="4">
        <f t="shared" si="38"/>
        <v>44004</v>
      </c>
    </row>
    <row r="9755" spans="3:5" ht="13" x14ac:dyDescent="0.15">
      <c r="C9755" s="1" t="str">
        <f ca="1">IFERROR(INDIRECT(ADDRESS(MATCH(A9755,'contribution par jour-semaine'!A:A,0),MATCH(B9755,'contribution par jour-semaine'!$1:$1,0),4,1,"contribution par jour-semaine")),"")</f>
        <v/>
      </c>
      <c r="D9755" s="4" t="str">
        <f>VLOOKUP(A9755,predictions!A:B,2,FALSE)</f>
        <v>22/06/2020</v>
      </c>
      <c r="E9755" s="4">
        <f t="shared" si="38"/>
        <v>44004</v>
      </c>
    </row>
    <row r="9756" spans="3:5" ht="13" x14ac:dyDescent="0.15">
      <c r="C9756" s="1" t="str">
        <f ca="1">IFERROR(INDIRECT(ADDRESS(MATCH(A9756,'contribution par jour-semaine'!A:A,0),MATCH(B9756,'contribution par jour-semaine'!$1:$1,0),4,1,"contribution par jour-semaine")),"")</f>
        <v/>
      </c>
      <c r="D9756" s="4" t="str">
        <f>VLOOKUP(A9756,predictions!A:B,2,FALSE)</f>
        <v>22/06/2020</v>
      </c>
      <c r="E9756" s="4">
        <f t="shared" si="38"/>
        <v>44004</v>
      </c>
    </row>
    <row r="9757" spans="3:5" ht="13" x14ac:dyDescent="0.15">
      <c r="C9757" s="1" t="str">
        <f ca="1">IFERROR(INDIRECT(ADDRESS(MATCH(A9757,'contribution par jour-semaine'!A:A,0),MATCH(B9757,'contribution par jour-semaine'!$1:$1,0),4,1,"contribution par jour-semaine")),"")</f>
        <v/>
      </c>
      <c r="D9757" s="4" t="str">
        <f>VLOOKUP(A9757,predictions!A:B,2,FALSE)</f>
        <v>22/06/2020</v>
      </c>
      <c r="E9757" s="4">
        <f t="shared" si="38"/>
        <v>44004</v>
      </c>
    </row>
    <row r="9758" spans="3:5" ht="13" x14ac:dyDescent="0.15">
      <c r="C9758" s="1" t="str">
        <f ca="1">IFERROR(INDIRECT(ADDRESS(MATCH(A9758,'contribution par jour-semaine'!A:A,0),MATCH(B9758,'contribution par jour-semaine'!$1:$1,0),4,1,"contribution par jour-semaine")),"")</f>
        <v/>
      </c>
      <c r="D9758" s="4" t="str">
        <f>VLOOKUP(A9758,predictions!A:B,2,FALSE)</f>
        <v>22/06/2020</v>
      </c>
      <c r="E9758" s="4">
        <f t="shared" si="38"/>
        <v>44004</v>
      </c>
    </row>
    <row r="9759" spans="3:5" ht="13" x14ac:dyDescent="0.15">
      <c r="C9759" s="1" t="str">
        <f ca="1">IFERROR(INDIRECT(ADDRESS(MATCH(A9759,'contribution par jour-semaine'!A:A,0),MATCH(B9759,'contribution par jour-semaine'!$1:$1,0),4,1,"contribution par jour-semaine")),"")</f>
        <v/>
      </c>
      <c r="D9759" s="4" t="str">
        <f>VLOOKUP(A9759,predictions!A:B,2,FALSE)</f>
        <v>22/06/2020</v>
      </c>
      <c r="E9759" s="4">
        <f t="shared" si="38"/>
        <v>44004</v>
      </c>
    </row>
    <row r="9760" spans="3:5" ht="13" x14ac:dyDescent="0.15">
      <c r="C9760" s="1" t="str">
        <f ca="1">IFERROR(INDIRECT(ADDRESS(MATCH(A9760,'contribution par jour-semaine'!A:A,0),MATCH(B9760,'contribution par jour-semaine'!$1:$1,0),4,1,"contribution par jour-semaine")),"")</f>
        <v/>
      </c>
      <c r="D9760" s="4" t="str">
        <f>VLOOKUP(A9760,predictions!A:B,2,FALSE)</f>
        <v>22/06/2020</v>
      </c>
      <c r="E9760" s="4">
        <f t="shared" si="38"/>
        <v>44004</v>
      </c>
    </row>
    <row r="9761" spans="3:5" ht="13" x14ac:dyDescent="0.15">
      <c r="C9761" s="1" t="str">
        <f ca="1">IFERROR(INDIRECT(ADDRESS(MATCH(A9761,'contribution par jour-semaine'!A:A,0),MATCH(B9761,'contribution par jour-semaine'!$1:$1,0),4,1,"contribution par jour-semaine")),"")</f>
        <v/>
      </c>
      <c r="D9761" s="4" t="str">
        <f>VLOOKUP(A9761,predictions!A:B,2,FALSE)</f>
        <v>22/06/2020</v>
      </c>
      <c r="E9761" s="4">
        <f t="shared" si="38"/>
        <v>44004</v>
      </c>
    </row>
    <row r="9762" spans="3:5" ht="13" x14ac:dyDescent="0.15">
      <c r="C9762" s="1" t="str">
        <f ca="1">IFERROR(INDIRECT(ADDRESS(MATCH(A9762,'contribution par jour-semaine'!A:A,0),MATCH(B9762,'contribution par jour-semaine'!$1:$1,0),4,1,"contribution par jour-semaine")),"")</f>
        <v/>
      </c>
      <c r="D9762" s="4" t="str">
        <f>VLOOKUP(A9762,predictions!A:B,2,FALSE)</f>
        <v>22/06/2020</v>
      </c>
      <c r="E9762" s="4">
        <f t="shared" si="38"/>
        <v>44004</v>
      </c>
    </row>
    <row r="9763" spans="3:5" ht="13" x14ac:dyDescent="0.15">
      <c r="C9763" s="1" t="str">
        <f ca="1">IFERROR(INDIRECT(ADDRESS(MATCH(A9763,'contribution par jour-semaine'!A:A,0),MATCH(B9763,'contribution par jour-semaine'!$1:$1,0),4,1,"contribution par jour-semaine")),"")</f>
        <v/>
      </c>
      <c r="D9763" s="4" t="str">
        <f>VLOOKUP(A9763,predictions!A:B,2,FALSE)</f>
        <v>22/06/2020</v>
      </c>
      <c r="E9763" s="4">
        <f t="shared" si="38"/>
        <v>44004</v>
      </c>
    </row>
    <row r="9764" spans="3:5" ht="13" x14ac:dyDescent="0.15">
      <c r="C9764" s="1" t="str">
        <f ca="1">IFERROR(INDIRECT(ADDRESS(MATCH(A9764,'contribution par jour-semaine'!A:A,0),MATCH(B9764,'contribution par jour-semaine'!$1:$1,0),4,1,"contribution par jour-semaine")),"")</f>
        <v/>
      </c>
      <c r="D9764" s="4" t="str">
        <f>VLOOKUP(A9764,predictions!A:B,2,FALSE)</f>
        <v>22/06/2020</v>
      </c>
      <c r="E9764" s="4">
        <f t="shared" si="38"/>
        <v>44004</v>
      </c>
    </row>
    <row r="9765" spans="3:5" ht="13" x14ac:dyDescent="0.15">
      <c r="C9765" s="1" t="str">
        <f ca="1">IFERROR(INDIRECT(ADDRESS(MATCH(A9765,'contribution par jour-semaine'!A:A,0),MATCH(B9765,'contribution par jour-semaine'!$1:$1,0),4,1,"contribution par jour-semaine")),"")</f>
        <v/>
      </c>
      <c r="D9765" s="4" t="str">
        <f>VLOOKUP(A9765,predictions!A:B,2,FALSE)</f>
        <v>22/06/2020</v>
      </c>
      <c r="E9765" s="4">
        <f t="shared" si="38"/>
        <v>44004</v>
      </c>
    </row>
    <row r="9766" spans="3:5" ht="13" x14ac:dyDescent="0.15">
      <c r="C9766" s="1" t="str">
        <f ca="1">IFERROR(INDIRECT(ADDRESS(MATCH(A9766,'contribution par jour-semaine'!A:A,0),MATCH(B9766,'contribution par jour-semaine'!$1:$1,0),4,1,"contribution par jour-semaine")),"")</f>
        <v/>
      </c>
      <c r="D9766" s="4" t="str">
        <f>VLOOKUP(A9766,predictions!A:B,2,FALSE)</f>
        <v>22/06/2020</v>
      </c>
      <c r="E9766" s="4">
        <f t="shared" si="38"/>
        <v>44004</v>
      </c>
    </row>
    <row r="9767" spans="3:5" ht="13" x14ac:dyDescent="0.15">
      <c r="C9767" s="1" t="str">
        <f ca="1">IFERROR(INDIRECT(ADDRESS(MATCH(A9767,'contribution par jour-semaine'!A:A,0),MATCH(B9767,'contribution par jour-semaine'!$1:$1,0),4,1,"contribution par jour-semaine")),"")</f>
        <v/>
      </c>
      <c r="D9767" s="4" t="str">
        <f>VLOOKUP(A9767,predictions!A:B,2,FALSE)</f>
        <v>22/06/2020</v>
      </c>
      <c r="E9767" s="4">
        <f t="shared" si="38"/>
        <v>44004</v>
      </c>
    </row>
    <row r="9768" spans="3:5" ht="13" x14ac:dyDescent="0.15">
      <c r="C9768" s="1" t="str">
        <f ca="1">IFERROR(INDIRECT(ADDRESS(MATCH(A9768,'contribution par jour-semaine'!A:A,0),MATCH(B9768,'contribution par jour-semaine'!$1:$1,0),4,1,"contribution par jour-semaine")),"")</f>
        <v/>
      </c>
      <c r="D9768" s="4" t="str">
        <f>VLOOKUP(A9768,predictions!A:B,2,FALSE)</f>
        <v>22/06/2020</v>
      </c>
      <c r="E9768" s="4">
        <f t="shared" si="38"/>
        <v>44004</v>
      </c>
    </row>
    <row r="9769" spans="3:5" ht="13" x14ac:dyDescent="0.15">
      <c r="C9769" s="1" t="str">
        <f ca="1">IFERROR(INDIRECT(ADDRESS(MATCH(A9769,'contribution par jour-semaine'!A:A,0),MATCH(B9769,'contribution par jour-semaine'!$1:$1,0),4,1,"contribution par jour-semaine")),"")</f>
        <v/>
      </c>
      <c r="D9769" s="4" t="str">
        <f>VLOOKUP(A9769,predictions!A:B,2,FALSE)</f>
        <v>22/06/2020</v>
      </c>
      <c r="E9769" s="4">
        <f t="shared" si="38"/>
        <v>44004</v>
      </c>
    </row>
    <row r="9770" spans="3:5" ht="13" x14ac:dyDescent="0.15">
      <c r="C9770" s="1" t="str">
        <f ca="1">IFERROR(INDIRECT(ADDRESS(MATCH(A9770,'contribution par jour-semaine'!A:A,0),MATCH(B9770,'contribution par jour-semaine'!$1:$1,0),4,1,"contribution par jour-semaine")),"")</f>
        <v/>
      </c>
      <c r="D9770" s="4" t="str">
        <f>VLOOKUP(A9770,predictions!A:B,2,FALSE)</f>
        <v>22/06/2020</v>
      </c>
      <c r="E9770" s="4">
        <f t="shared" si="38"/>
        <v>44004</v>
      </c>
    </row>
    <row r="9771" spans="3:5" ht="13" x14ac:dyDescent="0.15">
      <c r="C9771" s="1" t="str">
        <f ca="1">IFERROR(INDIRECT(ADDRESS(MATCH(A9771,'contribution par jour-semaine'!A:A,0),MATCH(B9771,'contribution par jour-semaine'!$1:$1,0),4,1,"contribution par jour-semaine")),"")</f>
        <v/>
      </c>
      <c r="D9771" s="4" t="str">
        <f>VLOOKUP(A9771,predictions!A:B,2,FALSE)</f>
        <v>22/06/2020</v>
      </c>
      <c r="E9771" s="4">
        <f t="shared" si="38"/>
        <v>44004</v>
      </c>
    </row>
    <row r="9772" spans="3:5" ht="13" x14ac:dyDescent="0.15">
      <c r="C9772" s="1" t="str">
        <f ca="1">IFERROR(INDIRECT(ADDRESS(MATCH(A9772,'contribution par jour-semaine'!A:A,0),MATCH(B9772,'contribution par jour-semaine'!$1:$1,0),4,1,"contribution par jour-semaine")),"")</f>
        <v/>
      </c>
      <c r="D9772" s="4" t="str">
        <f>VLOOKUP(A9772,predictions!A:B,2,FALSE)</f>
        <v>22/06/2020</v>
      </c>
      <c r="E9772" s="4">
        <f t="shared" si="38"/>
        <v>44004</v>
      </c>
    </row>
    <row r="9773" spans="3:5" ht="13" x14ac:dyDescent="0.15">
      <c r="C9773" s="1" t="str">
        <f ca="1">IFERROR(INDIRECT(ADDRESS(MATCH(A9773,'contribution par jour-semaine'!A:A,0),MATCH(B9773,'contribution par jour-semaine'!$1:$1,0),4,1,"contribution par jour-semaine")),"")</f>
        <v/>
      </c>
      <c r="D9773" s="4" t="str">
        <f>VLOOKUP(A9773,predictions!A:B,2,FALSE)</f>
        <v>22/06/2020</v>
      </c>
      <c r="E9773" s="4">
        <f t="shared" si="38"/>
        <v>44004</v>
      </c>
    </row>
    <row r="9774" spans="3:5" ht="13" x14ac:dyDescent="0.15">
      <c r="C9774" s="1" t="str">
        <f ca="1">IFERROR(INDIRECT(ADDRESS(MATCH(A9774,'contribution par jour-semaine'!A:A,0),MATCH(B9774,'contribution par jour-semaine'!$1:$1,0),4,1,"contribution par jour-semaine")),"")</f>
        <v/>
      </c>
      <c r="D9774" s="4" t="str">
        <f>VLOOKUP(A9774,predictions!A:B,2,FALSE)</f>
        <v>22/06/2020</v>
      </c>
      <c r="E9774" s="4">
        <f t="shared" si="38"/>
        <v>44004</v>
      </c>
    </row>
    <row r="9775" spans="3:5" ht="13" x14ac:dyDescent="0.15">
      <c r="C9775" s="1" t="str">
        <f ca="1">IFERROR(INDIRECT(ADDRESS(MATCH(A9775,'contribution par jour-semaine'!A:A,0),MATCH(B9775,'contribution par jour-semaine'!$1:$1,0),4,1,"contribution par jour-semaine")),"")</f>
        <v/>
      </c>
      <c r="D9775" s="4" t="str">
        <f>VLOOKUP(A9775,predictions!A:B,2,FALSE)</f>
        <v>22/06/2020</v>
      </c>
      <c r="E9775" s="4">
        <f t="shared" si="38"/>
        <v>44004</v>
      </c>
    </row>
    <row r="9776" spans="3:5" ht="13" x14ac:dyDescent="0.15">
      <c r="C9776" s="1" t="str">
        <f ca="1">IFERROR(INDIRECT(ADDRESS(MATCH(A9776,'contribution par jour-semaine'!A:A,0),MATCH(B9776,'contribution par jour-semaine'!$1:$1,0),4,1,"contribution par jour-semaine")),"")</f>
        <v/>
      </c>
      <c r="D9776" s="4" t="str">
        <f>VLOOKUP(A9776,predictions!A:B,2,FALSE)</f>
        <v>22/06/2020</v>
      </c>
      <c r="E9776" s="4">
        <f t="shared" si="38"/>
        <v>44004</v>
      </c>
    </row>
    <row r="9777" spans="3:5" ht="13" x14ac:dyDescent="0.15">
      <c r="C9777" s="1" t="str">
        <f ca="1">IFERROR(INDIRECT(ADDRESS(MATCH(A9777,'contribution par jour-semaine'!A:A,0),MATCH(B9777,'contribution par jour-semaine'!$1:$1,0),4,1,"contribution par jour-semaine")),"")</f>
        <v/>
      </c>
      <c r="D9777" s="4" t="str">
        <f>VLOOKUP(A9777,predictions!A:B,2,FALSE)</f>
        <v>22/06/2020</v>
      </c>
      <c r="E9777" s="4">
        <f t="shared" si="38"/>
        <v>44004</v>
      </c>
    </row>
    <row r="9778" spans="3:5" ht="13" x14ac:dyDescent="0.15">
      <c r="C9778" s="1" t="str">
        <f ca="1">IFERROR(INDIRECT(ADDRESS(MATCH(A9778,'contribution par jour-semaine'!A:A,0),MATCH(B9778,'contribution par jour-semaine'!$1:$1,0),4,1,"contribution par jour-semaine")),"")</f>
        <v/>
      </c>
      <c r="D9778" s="4" t="str">
        <f>VLOOKUP(A9778,predictions!A:B,2,FALSE)</f>
        <v>22/06/2020</v>
      </c>
      <c r="E9778" s="4">
        <f t="shared" si="38"/>
        <v>44004</v>
      </c>
    </row>
    <row r="9779" spans="3:5" ht="13" x14ac:dyDescent="0.15">
      <c r="C9779" s="1" t="str">
        <f ca="1">IFERROR(INDIRECT(ADDRESS(MATCH(A9779,'contribution par jour-semaine'!A:A,0),MATCH(B9779,'contribution par jour-semaine'!$1:$1,0),4,1,"contribution par jour-semaine")),"")</f>
        <v/>
      </c>
      <c r="D9779" s="4" t="str">
        <f>VLOOKUP(A9779,predictions!A:B,2,FALSE)</f>
        <v>22/06/2020</v>
      </c>
      <c r="E9779" s="4">
        <f t="shared" si="38"/>
        <v>44004</v>
      </c>
    </row>
    <row r="9780" spans="3:5" ht="13" x14ac:dyDescent="0.15">
      <c r="C9780" s="1" t="str">
        <f ca="1">IFERROR(INDIRECT(ADDRESS(MATCH(A9780,'contribution par jour-semaine'!A:A,0),MATCH(B9780,'contribution par jour-semaine'!$1:$1,0),4,1,"contribution par jour-semaine")),"")</f>
        <v/>
      </c>
      <c r="D9780" s="4" t="str">
        <f>VLOOKUP(A9780,predictions!A:B,2,FALSE)</f>
        <v>22/06/2020</v>
      </c>
      <c r="E9780" s="4">
        <f t="shared" si="38"/>
        <v>44004</v>
      </c>
    </row>
    <row r="9781" spans="3:5" ht="13" x14ac:dyDescent="0.15">
      <c r="C9781" s="1" t="str">
        <f ca="1">IFERROR(INDIRECT(ADDRESS(MATCH(A9781,'contribution par jour-semaine'!A:A,0),MATCH(B9781,'contribution par jour-semaine'!$1:$1,0),4,1,"contribution par jour-semaine")),"")</f>
        <v/>
      </c>
      <c r="D9781" s="4" t="str">
        <f>VLOOKUP(A9781,predictions!A:B,2,FALSE)</f>
        <v>22/06/2020</v>
      </c>
      <c r="E9781" s="4">
        <f t="shared" si="38"/>
        <v>44004</v>
      </c>
    </row>
    <row r="9782" spans="3:5" ht="13" x14ac:dyDescent="0.15">
      <c r="C9782" s="1" t="str">
        <f ca="1">IFERROR(INDIRECT(ADDRESS(MATCH(A9782,'contribution par jour-semaine'!A:A,0),MATCH(B9782,'contribution par jour-semaine'!$1:$1,0),4,1,"contribution par jour-semaine")),"")</f>
        <v/>
      </c>
      <c r="D9782" s="4" t="str">
        <f>VLOOKUP(A9782,predictions!A:B,2,FALSE)</f>
        <v>22/06/2020</v>
      </c>
      <c r="E9782" s="4">
        <f t="shared" si="38"/>
        <v>44004</v>
      </c>
    </row>
    <row r="9783" spans="3:5" ht="13" x14ac:dyDescent="0.15">
      <c r="C9783" s="1" t="str">
        <f ca="1">IFERROR(INDIRECT(ADDRESS(MATCH(A9783,'contribution par jour-semaine'!A:A,0),MATCH(B9783,'contribution par jour-semaine'!$1:$1,0),4,1,"contribution par jour-semaine")),"")</f>
        <v/>
      </c>
      <c r="D9783" s="4" t="str">
        <f>VLOOKUP(A9783,predictions!A:B,2,FALSE)</f>
        <v>22/06/2020</v>
      </c>
      <c r="E9783" s="4">
        <f t="shared" si="38"/>
        <v>44004</v>
      </c>
    </row>
    <row r="9784" spans="3:5" ht="13" x14ac:dyDescent="0.15">
      <c r="C9784" s="1" t="str">
        <f ca="1">IFERROR(INDIRECT(ADDRESS(MATCH(A9784,'contribution par jour-semaine'!A:A,0),MATCH(B9784,'contribution par jour-semaine'!$1:$1,0),4,1,"contribution par jour-semaine")),"")</f>
        <v/>
      </c>
      <c r="D9784" s="4" t="str">
        <f>VLOOKUP(A9784,predictions!A:B,2,FALSE)</f>
        <v>22/06/2020</v>
      </c>
      <c r="E9784" s="4">
        <f t="shared" si="38"/>
        <v>44004</v>
      </c>
    </row>
    <row r="9785" spans="3:5" ht="13" x14ac:dyDescent="0.15">
      <c r="C9785" s="1" t="str">
        <f ca="1">IFERROR(INDIRECT(ADDRESS(MATCH(A9785,'contribution par jour-semaine'!A:A,0),MATCH(B9785,'contribution par jour-semaine'!$1:$1,0),4,1,"contribution par jour-semaine")),"")</f>
        <v/>
      </c>
      <c r="D9785" s="4" t="str">
        <f>VLOOKUP(A9785,predictions!A:B,2,FALSE)</f>
        <v>22/06/2020</v>
      </c>
      <c r="E9785" s="4">
        <f t="shared" si="38"/>
        <v>44004</v>
      </c>
    </row>
    <row r="9786" spans="3:5" ht="13" x14ac:dyDescent="0.15">
      <c r="C9786" s="1" t="str">
        <f ca="1">IFERROR(INDIRECT(ADDRESS(MATCH(A9786,'contribution par jour-semaine'!A:A,0),MATCH(B9786,'contribution par jour-semaine'!$1:$1,0),4,1,"contribution par jour-semaine")),"")</f>
        <v/>
      </c>
      <c r="D9786" s="4" t="str">
        <f>VLOOKUP(A9786,predictions!A:B,2,FALSE)</f>
        <v>22/06/2020</v>
      </c>
      <c r="E9786" s="4">
        <f t="shared" si="38"/>
        <v>44004</v>
      </c>
    </row>
    <row r="9787" spans="3:5" ht="13" x14ac:dyDescent="0.15">
      <c r="C9787" s="1" t="str">
        <f ca="1">IFERROR(INDIRECT(ADDRESS(MATCH(A9787,'contribution par jour-semaine'!A:A,0),MATCH(B9787,'contribution par jour-semaine'!$1:$1,0),4,1,"contribution par jour-semaine")),"")</f>
        <v/>
      </c>
      <c r="D9787" s="4" t="str">
        <f>VLOOKUP(A9787,predictions!A:B,2,FALSE)</f>
        <v>22/06/2020</v>
      </c>
      <c r="E9787" s="4">
        <f t="shared" si="38"/>
        <v>44004</v>
      </c>
    </row>
    <row r="9788" spans="3:5" ht="13" x14ac:dyDescent="0.15">
      <c r="C9788" s="1" t="str">
        <f ca="1">IFERROR(INDIRECT(ADDRESS(MATCH(A9788,'contribution par jour-semaine'!A:A,0),MATCH(B9788,'contribution par jour-semaine'!$1:$1,0),4,1,"contribution par jour-semaine")),"")</f>
        <v/>
      </c>
      <c r="D9788" s="4" t="str">
        <f>VLOOKUP(A9788,predictions!A:B,2,FALSE)</f>
        <v>22/06/2020</v>
      </c>
      <c r="E9788" s="4">
        <f t="shared" si="38"/>
        <v>44004</v>
      </c>
    </row>
    <row r="9789" spans="3:5" ht="13" x14ac:dyDescent="0.15">
      <c r="C9789" s="1" t="str">
        <f ca="1">IFERROR(INDIRECT(ADDRESS(MATCH(A9789,'contribution par jour-semaine'!A:A,0),MATCH(B9789,'contribution par jour-semaine'!$1:$1,0),4,1,"contribution par jour-semaine")),"")</f>
        <v/>
      </c>
      <c r="D9789" s="4" t="str">
        <f>VLOOKUP(A9789,predictions!A:B,2,FALSE)</f>
        <v>22/06/2020</v>
      </c>
      <c r="E9789" s="4">
        <f t="shared" si="38"/>
        <v>44004</v>
      </c>
    </row>
    <row r="9790" spans="3:5" ht="13" x14ac:dyDescent="0.15">
      <c r="C9790" s="1" t="str">
        <f ca="1">IFERROR(INDIRECT(ADDRESS(MATCH(A9790,'contribution par jour-semaine'!A:A,0),MATCH(B9790,'contribution par jour-semaine'!$1:$1,0),4,1,"contribution par jour-semaine")),"")</f>
        <v/>
      </c>
      <c r="D9790" s="4" t="str">
        <f>VLOOKUP(A9790,predictions!A:B,2,FALSE)</f>
        <v>22/06/2020</v>
      </c>
      <c r="E9790" s="4">
        <f t="shared" si="38"/>
        <v>44004</v>
      </c>
    </row>
    <row r="9791" spans="3:5" ht="13" x14ac:dyDescent="0.15">
      <c r="C9791" s="1" t="str">
        <f ca="1">IFERROR(INDIRECT(ADDRESS(MATCH(A9791,'contribution par jour-semaine'!A:A,0),MATCH(B9791,'contribution par jour-semaine'!$1:$1,0),4,1,"contribution par jour-semaine")),"")</f>
        <v/>
      </c>
      <c r="D9791" s="4" t="str">
        <f>VLOOKUP(A9791,predictions!A:B,2,FALSE)</f>
        <v>22/06/2020</v>
      </c>
      <c r="E9791" s="4">
        <f t="shared" si="38"/>
        <v>44004</v>
      </c>
    </row>
    <row r="9792" spans="3:5" ht="13" x14ac:dyDescent="0.15">
      <c r="C9792" s="1" t="str">
        <f ca="1">IFERROR(INDIRECT(ADDRESS(MATCH(A9792,'contribution par jour-semaine'!A:A,0),MATCH(B9792,'contribution par jour-semaine'!$1:$1,0),4,1,"contribution par jour-semaine")),"")</f>
        <v/>
      </c>
      <c r="D9792" s="4" t="str">
        <f>VLOOKUP(A9792,predictions!A:B,2,FALSE)</f>
        <v>22/06/2020</v>
      </c>
      <c r="E9792" s="4">
        <f t="shared" si="38"/>
        <v>44004</v>
      </c>
    </row>
    <row r="9793" spans="3:5" ht="13" x14ac:dyDescent="0.15">
      <c r="C9793" s="1" t="str">
        <f ca="1">IFERROR(INDIRECT(ADDRESS(MATCH(A9793,'contribution par jour-semaine'!A:A,0),MATCH(B9793,'contribution par jour-semaine'!$1:$1,0),4,1,"contribution par jour-semaine")),"")</f>
        <v/>
      </c>
      <c r="D9793" s="4" t="str">
        <f>VLOOKUP(A9793,predictions!A:B,2,FALSE)</f>
        <v>22/06/2020</v>
      </c>
      <c r="E9793" s="4">
        <f t="shared" si="38"/>
        <v>44004</v>
      </c>
    </row>
    <row r="9794" spans="3:5" ht="13" x14ac:dyDescent="0.15">
      <c r="C9794" s="1" t="str">
        <f ca="1">IFERROR(INDIRECT(ADDRESS(MATCH(A9794,'contribution par jour-semaine'!A:A,0),MATCH(B9794,'contribution par jour-semaine'!$1:$1,0),4,1,"contribution par jour-semaine")),"")</f>
        <v/>
      </c>
      <c r="D9794" s="4" t="str">
        <f>VLOOKUP(A9794,predictions!A:B,2,FALSE)</f>
        <v>22/06/2020</v>
      </c>
      <c r="E9794" s="4">
        <f t="shared" si="38"/>
        <v>44004</v>
      </c>
    </row>
    <row r="9795" spans="3:5" ht="13" x14ac:dyDescent="0.15">
      <c r="C9795" s="1" t="str">
        <f ca="1">IFERROR(INDIRECT(ADDRESS(MATCH(A9795,'contribution par jour-semaine'!A:A,0),MATCH(B9795,'contribution par jour-semaine'!$1:$1,0),4,1,"contribution par jour-semaine")),"")</f>
        <v/>
      </c>
      <c r="D9795" s="4" t="str">
        <f>VLOOKUP(A9795,predictions!A:B,2,FALSE)</f>
        <v>22/06/2020</v>
      </c>
      <c r="E9795" s="4">
        <f t="shared" si="38"/>
        <v>44004</v>
      </c>
    </row>
    <row r="9796" spans="3:5" ht="13" x14ac:dyDescent="0.15">
      <c r="C9796" s="1" t="str">
        <f ca="1">IFERROR(INDIRECT(ADDRESS(MATCH(A9796,'contribution par jour-semaine'!A:A,0),MATCH(B9796,'contribution par jour-semaine'!$1:$1,0),4,1,"contribution par jour-semaine")),"")</f>
        <v/>
      </c>
      <c r="D9796" s="4" t="str">
        <f>VLOOKUP(A9796,predictions!A:B,2,FALSE)</f>
        <v>22/06/2020</v>
      </c>
      <c r="E9796" s="4">
        <f t="shared" si="38"/>
        <v>44004</v>
      </c>
    </row>
    <row r="9797" spans="3:5" ht="13" x14ac:dyDescent="0.15">
      <c r="C9797" s="1" t="str">
        <f ca="1">IFERROR(INDIRECT(ADDRESS(MATCH(A9797,'contribution par jour-semaine'!A:A,0),MATCH(B9797,'contribution par jour-semaine'!$1:$1,0),4,1,"contribution par jour-semaine")),"")</f>
        <v/>
      </c>
      <c r="D9797" s="4" t="str">
        <f>VLOOKUP(A9797,predictions!A:B,2,FALSE)</f>
        <v>22/06/2020</v>
      </c>
      <c r="E9797" s="4">
        <f t="shared" si="38"/>
        <v>44004</v>
      </c>
    </row>
    <row r="9798" spans="3:5" ht="13" x14ac:dyDescent="0.15">
      <c r="C9798" s="1" t="str">
        <f ca="1">IFERROR(INDIRECT(ADDRESS(MATCH(A9798,'contribution par jour-semaine'!A:A,0),MATCH(B9798,'contribution par jour-semaine'!$1:$1,0),4,1,"contribution par jour-semaine")),"")</f>
        <v/>
      </c>
      <c r="D9798" s="4" t="str">
        <f>VLOOKUP(A9798,predictions!A:B,2,FALSE)</f>
        <v>22/06/2020</v>
      </c>
      <c r="E9798" s="4">
        <f t="shared" si="38"/>
        <v>44004</v>
      </c>
    </row>
    <row r="9799" spans="3:5" ht="13" x14ac:dyDescent="0.15">
      <c r="C9799" s="1" t="str">
        <f ca="1">IFERROR(INDIRECT(ADDRESS(MATCH(A9799,'contribution par jour-semaine'!A:A,0),MATCH(B9799,'contribution par jour-semaine'!$1:$1,0),4,1,"contribution par jour-semaine")),"")</f>
        <v/>
      </c>
      <c r="D9799" s="4" t="str">
        <f>VLOOKUP(A9799,predictions!A:B,2,FALSE)</f>
        <v>22/06/2020</v>
      </c>
      <c r="E9799" s="4">
        <f t="shared" si="38"/>
        <v>44004</v>
      </c>
    </row>
    <row r="9800" spans="3:5" ht="13" x14ac:dyDescent="0.15">
      <c r="C9800" s="1" t="str">
        <f ca="1">IFERROR(INDIRECT(ADDRESS(MATCH(A9800,'contribution par jour-semaine'!A:A,0),MATCH(B9800,'contribution par jour-semaine'!$1:$1,0),4,1,"contribution par jour-semaine")),"")</f>
        <v/>
      </c>
      <c r="D9800" s="4" t="str">
        <f>VLOOKUP(A9800,predictions!A:B,2,FALSE)</f>
        <v>22/06/2020</v>
      </c>
      <c r="E9800" s="4">
        <f t="shared" si="38"/>
        <v>44004</v>
      </c>
    </row>
    <row r="9801" spans="3:5" ht="13" x14ac:dyDescent="0.15">
      <c r="C9801" s="1" t="str">
        <f ca="1">IFERROR(INDIRECT(ADDRESS(MATCH(A9801,'contribution par jour-semaine'!A:A,0),MATCH(B9801,'contribution par jour-semaine'!$1:$1,0),4,1,"contribution par jour-semaine")),"")</f>
        <v/>
      </c>
      <c r="D9801" s="4" t="str">
        <f>VLOOKUP(A9801,predictions!A:B,2,FALSE)</f>
        <v>22/06/2020</v>
      </c>
      <c r="E9801" s="4">
        <f t="shared" si="38"/>
        <v>44004</v>
      </c>
    </row>
    <row r="9802" spans="3:5" ht="13" x14ac:dyDescent="0.15">
      <c r="C9802" s="1" t="str">
        <f ca="1">IFERROR(INDIRECT(ADDRESS(MATCH(A9802,'contribution par jour-semaine'!A:A,0),MATCH(B9802,'contribution par jour-semaine'!$1:$1,0),4,1,"contribution par jour-semaine")),"")</f>
        <v/>
      </c>
      <c r="D9802" s="4" t="str">
        <f>VLOOKUP(A9802,predictions!A:B,2,FALSE)</f>
        <v>22/06/2020</v>
      </c>
      <c r="E9802" s="4">
        <f t="shared" si="38"/>
        <v>44004</v>
      </c>
    </row>
    <row r="9803" spans="3:5" ht="13" x14ac:dyDescent="0.15">
      <c r="C9803" s="1" t="str">
        <f ca="1">IFERROR(INDIRECT(ADDRESS(MATCH(A9803,'contribution par jour-semaine'!A:A,0),MATCH(B9803,'contribution par jour-semaine'!$1:$1,0),4,1,"contribution par jour-semaine")),"")</f>
        <v/>
      </c>
      <c r="D9803" s="4" t="str">
        <f>VLOOKUP(A9803,predictions!A:B,2,FALSE)</f>
        <v>22/06/2020</v>
      </c>
      <c r="E9803" s="4">
        <f t="shared" si="38"/>
        <v>44004</v>
      </c>
    </row>
    <row r="9804" spans="3:5" ht="13" x14ac:dyDescent="0.15">
      <c r="C9804" s="1" t="str">
        <f ca="1">IFERROR(INDIRECT(ADDRESS(MATCH(A9804,'contribution par jour-semaine'!A:A,0),MATCH(B9804,'contribution par jour-semaine'!$1:$1,0),4,1,"contribution par jour-semaine")),"")</f>
        <v/>
      </c>
      <c r="D9804" s="4" t="str">
        <f>VLOOKUP(A9804,predictions!A:B,2,FALSE)</f>
        <v>22/06/2020</v>
      </c>
      <c r="E9804" s="4">
        <f t="shared" si="38"/>
        <v>44004</v>
      </c>
    </row>
    <row r="9805" spans="3:5" ht="13" x14ac:dyDescent="0.15">
      <c r="C9805" s="1" t="str">
        <f ca="1">IFERROR(INDIRECT(ADDRESS(MATCH(A9805,'contribution par jour-semaine'!A:A,0),MATCH(B9805,'contribution par jour-semaine'!$1:$1,0),4,1,"contribution par jour-semaine")),"")</f>
        <v/>
      </c>
      <c r="D9805" s="4" t="str">
        <f>VLOOKUP(A9805,predictions!A:B,2,FALSE)</f>
        <v>22/06/2020</v>
      </c>
      <c r="E9805" s="4">
        <f t="shared" si="38"/>
        <v>44004</v>
      </c>
    </row>
    <row r="9806" spans="3:5" ht="13" x14ac:dyDescent="0.15">
      <c r="C9806" s="1" t="str">
        <f ca="1">IFERROR(INDIRECT(ADDRESS(MATCH(A9806,'contribution par jour-semaine'!A:A,0),MATCH(B9806,'contribution par jour-semaine'!$1:$1,0),4,1,"contribution par jour-semaine")),"")</f>
        <v/>
      </c>
      <c r="D9806" s="4" t="str">
        <f>VLOOKUP(A9806,predictions!A:B,2,FALSE)</f>
        <v>22/06/2020</v>
      </c>
      <c r="E9806" s="4">
        <f t="shared" si="38"/>
        <v>44004</v>
      </c>
    </row>
    <row r="9807" spans="3:5" ht="13" x14ac:dyDescent="0.15">
      <c r="C9807" s="1" t="str">
        <f ca="1">IFERROR(INDIRECT(ADDRESS(MATCH(A9807,'contribution par jour-semaine'!A:A,0),MATCH(B9807,'contribution par jour-semaine'!$1:$1,0),4,1,"contribution par jour-semaine")),"")</f>
        <v/>
      </c>
      <c r="D9807" s="4" t="str">
        <f>VLOOKUP(A9807,predictions!A:B,2,FALSE)</f>
        <v>22/06/2020</v>
      </c>
      <c r="E9807" s="4">
        <f t="shared" si="38"/>
        <v>44004</v>
      </c>
    </row>
    <row r="9808" spans="3:5" ht="13" x14ac:dyDescent="0.15">
      <c r="C9808" s="1" t="str">
        <f ca="1">IFERROR(INDIRECT(ADDRESS(MATCH(A9808,'contribution par jour-semaine'!A:A,0),MATCH(B9808,'contribution par jour-semaine'!$1:$1,0),4,1,"contribution par jour-semaine")),"")</f>
        <v/>
      </c>
      <c r="D9808" s="4" t="str">
        <f>VLOOKUP(A9808,predictions!A:B,2,FALSE)</f>
        <v>22/06/2020</v>
      </c>
      <c r="E9808" s="4">
        <f t="shared" si="38"/>
        <v>44004</v>
      </c>
    </row>
    <row r="9809" spans="3:5" ht="13" x14ac:dyDescent="0.15">
      <c r="C9809" s="1" t="str">
        <f ca="1">IFERROR(INDIRECT(ADDRESS(MATCH(A9809,'contribution par jour-semaine'!A:A,0),MATCH(B9809,'contribution par jour-semaine'!$1:$1,0),4,1,"contribution par jour-semaine")),"")</f>
        <v/>
      </c>
      <c r="D9809" s="4" t="str">
        <f>VLOOKUP(A9809,predictions!A:B,2,FALSE)</f>
        <v>22/06/2020</v>
      </c>
      <c r="E9809" s="4">
        <f t="shared" si="38"/>
        <v>44004</v>
      </c>
    </row>
    <row r="9810" spans="3:5" ht="13" x14ac:dyDescent="0.15">
      <c r="C9810" s="1" t="str">
        <f ca="1">IFERROR(INDIRECT(ADDRESS(MATCH(A9810,'contribution par jour-semaine'!A:A,0),MATCH(B9810,'contribution par jour-semaine'!$1:$1,0),4,1,"contribution par jour-semaine")),"")</f>
        <v/>
      </c>
      <c r="D9810" s="4" t="str">
        <f>VLOOKUP(A9810,predictions!A:B,2,FALSE)</f>
        <v>22/06/2020</v>
      </c>
      <c r="E9810" s="4">
        <f t="shared" si="38"/>
        <v>44004</v>
      </c>
    </row>
    <row r="9811" spans="3:5" ht="13" x14ac:dyDescent="0.15">
      <c r="C9811" s="1" t="str">
        <f ca="1">IFERROR(INDIRECT(ADDRESS(MATCH(A9811,'contribution par jour-semaine'!A:A,0),MATCH(B9811,'contribution par jour-semaine'!$1:$1,0),4,1,"contribution par jour-semaine")),"")</f>
        <v/>
      </c>
      <c r="D9811" s="4" t="str">
        <f>VLOOKUP(A9811,predictions!A:B,2,FALSE)</f>
        <v>22/06/2020</v>
      </c>
      <c r="E9811" s="4">
        <f t="shared" si="38"/>
        <v>44004</v>
      </c>
    </row>
    <row r="9812" spans="3:5" ht="13" x14ac:dyDescent="0.15">
      <c r="C9812" s="1" t="str">
        <f ca="1">IFERROR(INDIRECT(ADDRESS(MATCH(A9812,'contribution par jour-semaine'!A:A,0),MATCH(B9812,'contribution par jour-semaine'!$1:$1,0),4,1,"contribution par jour-semaine")),"")</f>
        <v/>
      </c>
      <c r="D9812" s="4" t="str">
        <f>VLOOKUP(A9812,predictions!A:B,2,FALSE)</f>
        <v>22/06/2020</v>
      </c>
      <c r="E9812" s="4">
        <f t="shared" si="38"/>
        <v>44004</v>
      </c>
    </row>
    <row r="9813" spans="3:5" ht="13" x14ac:dyDescent="0.15">
      <c r="C9813" s="1" t="str">
        <f ca="1">IFERROR(INDIRECT(ADDRESS(MATCH(A9813,'contribution par jour-semaine'!A:A,0),MATCH(B9813,'contribution par jour-semaine'!$1:$1,0),4,1,"contribution par jour-semaine")),"")</f>
        <v/>
      </c>
      <c r="D9813" s="4" t="str">
        <f>VLOOKUP(A9813,predictions!A:B,2,FALSE)</f>
        <v>22/06/2020</v>
      </c>
      <c r="E9813" s="4">
        <f t="shared" si="38"/>
        <v>44004</v>
      </c>
    </row>
    <row r="9814" spans="3:5" ht="13" x14ac:dyDescent="0.15">
      <c r="C9814" s="1" t="str">
        <f ca="1">IFERROR(INDIRECT(ADDRESS(MATCH(A9814,'contribution par jour-semaine'!A:A,0),MATCH(B9814,'contribution par jour-semaine'!$1:$1,0),4,1,"contribution par jour-semaine")),"")</f>
        <v/>
      </c>
      <c r="D9814" s="4" t="str">
        <f>VLOOKUP(A9814,predictions!A:B,2,FALSE)</f>
        <v>22/06/2020</v>
      </c>
      <c r="E9814" s="4">
        <f t="shared" si="38"/>
        <v>44004</v>
      </c>
    </row>
    <row r="9815" spans="3:5" ht="13" x14ac:dyDescent="0.15">
      <c r="C9815" s="1" t="str">
        <f ca="1">IFERROR(INDIRECT(ADDRESS(MATCH(A9815,'contribution par jour-semaine'!A:A,0),MATCH(B9815,'contribution par jour-semaine'!$1:$1,0),4,1,"contribution par jour-semaine")),"")</f>
        <v/>
      </c>
      <c r="D9815" s="4" t="str">
        <f>VLOOKUP(A9815,predictions!A:B,2,FALSE)</f>
        <v>22/06/2020</v>
      </c>
      <c r="E9815" s="4">
        <f t="shared" si="38"/>
        <v>44004</v>
      </c>
    </row>
    <row r="9816" spans="3:5" ht="13" x14ac:dyDescent="0.15">
      <c r="C9816" s="1" t="str">
        <f ca="1">IFERROR(INDIRECT(ADDRESS(MATCH(A9816,'contribution par jour-semaine'!A:A,0),MATCH(B9816,'contribution par jour-semaine'!$1:$1,0),4,1,"contribution par jour-semaine")),"")</f>
        <v/>
      </c>
      <c r="D9816" s="4" t="str">
        <f>VLOOKUP(A9816,predictions!A:B,2,FALSE)</f>
        <v>22/06/2020</v>
      </c>
      <c r="E9816" s="4">
        <f t="shared" si="38"/>
        <v>44004</v>
      </c>
    </row>
    <row r="9817" spans="3:5" ht="13" x14ac:dyDescent="0.15">
      <c r="C9817" s="1" t="str">
        <f ca="1">IFERROR(INDIRECT(ADDRESS(MATCH(A9817,'contribution par jour-semaine'!A:A,0),MATCH(B9817,'contribution par jour-semaine'!$1:$1,0),4,1,"contribution par jour-semaine")),"")</f>
        <v/>
      </c>
      <c r="D9817" s="4" t="str">
        <f>VLOOKUP(A9817,predictions!A:B,2,FALSE)</f>
        <v>22/06/2020</v>
      </c>
      <c r="E9817" s="4">
        <f t="shared" si="38"/>
        <v>44004</v>
      </c>
    </row>
    <row r="9818" spans="3:5" ht="13" x14ac:dyDescent="0.15">
      <c r="C9818" s="1" t="str">
        <f ca="1">IFERROR(INDIRECT(ADDRESS(MATCH(A9818,'contribution par jour-semaine'!A:A,0),MATCH(B9818,'contribution par jour-semaine'!$1:$1,0),4,1,"contribution par jour-semaine")),"")</f>
        <v/>
      </c>
      <c r="D9818" s="4" t="str">
        <f>VLOOKUP(A9818,predictions!A:B,2,FALSE)</f>
        <v>22/06/2020</v>
      </c>
      <c r="E9818" s="4">
        <f t="shared" si="38"/>
        <v>44004</v>
      </c>
    </row>
    <row r="9819" spans="3:5" ht="13" x14ac:dyDescent="0.15">
      <c r="C9819" s="1" t="str">
        <f ca="1">IFERROR(INDIRECT(ADDRESS(MATCH(A9819,'contribution par jour-semaine'!A:A,0),MATCH(B9819,'contribution par jour-semaine'!$1:$1,0),4,1,"contribution par jour-semaine")),"")</f>
        <v/>
      </c>
      <c r="D9819" s="4" t="str">
        <f>VLOOKUP(A9819,predictions!A:B,2,FALSE)</f>
        <v>22/06/2020</v>
      </c>
      <c r="E9819" s="4">
        <f t="shared" si="38"/>
        <v>44004</v>
      </c>
    </row>
    <row r="9820" spans="3:5" ht="13" x14ac:dyDescent="0.15">
      <c r="C9820" s="1" t="str">
        <f ca="1">IFERROR(INDIRECT(ADDRESS(MATCH(A9820,'contribution par jour-semaine'!A:A,0),MATCH(B9820,'contribution par jour-semaine'!$1:$1,0),4,1,"contribution par jour-semaine")),"")</f>
        <v/>
      </c>
      <c r="D9820" s="4" t="str">
        <f>VLOOKUP(A9820,predictions!A:B,2,FALSE)</f>
        <v>22/06/2020</v>
      </c>
      <c r="E9820" s="4">
        <f t="shared" si="38"/>
        <v>44004</v>
      </c>
    </row>
    <row r="9821" spans="3:5" ht="13" x14ac:dyDescent="0.15">
      <c r="C9821" s="1" t="str">
        <f ca="1">IFERROR(INDIRECT(ADDRESS(MATCH(A9821,'contribution par jour-semaine'!A:A,0),MATCH(B9821,'contribution par jour-semaine'!$1:$1,0),4,1,"contribution par jour-semaine")),"")</f>
        <v/>
      </c>
      <c r="D9821" s="4" t="str">
        <f>VLOOKUP(A9821,predictions!A:B,2,FALSE)</f>
        <v>22/06/2020</v>
      </c>
      <c r="E9821" s="4">
        <f t="shared" si="38"/>
        <v>44004</v>
      </c>
    </row>
    <row r="9822" spans="3:5" ht="13" x14ac:dyDescent="0.15">
      <c r="C9822" s="1" t="str">
        <f ca="1">IFERROR(INDIRECT(ADDRESS(MATCH(A9822,'contribution par jour-semaine'!A:A,0),MATCH(B9822,'contribution par jour-semaine'!$1:$1,0),4,1,"contribution par jour-semaine")),"")</f>
        <v/>
      </c>
      <c r="D9822" s="4" t="str">
        <f>VLOOKUP(A9822,predictions!A:B,2,FALSE)</f>
        <v>22/06/2020</v>
      </c>
      <c r="E9822" s="4">
        <f t="shared" si="38"/>
        <v>44004</v>
      </c>
    </row>
    <row r="9823" spans="3:5" ht="13" x14ac:dyDescent="0.15">
      <c r="C9823" s="1" t="str">
        <f ca="1">IFERROR(INDIRECT(ADDRESS(MATCH(A9823,'contribution par jour-semaine'!A:A,0),MATCH(B9823,'contribution par jour-semaine'!$1:$1,0),4,1,"contribution par jour-semaine")),"")</f>
        <v/>
      </c>
      <c r="D9823" s="4" t="str">
        <f>VLOOKUP(A9823,predictions!A:B,2,FALSE)</f>
        <v>22/06/2020</v>
      </c>
      <c r="E9823" s="4">
        <f t="shared" si="38"/>
        <v>44004</v>
      </c>
    </row>
    <row r="9824" spans="3:5" ht="13" x14ac:dyDescent="0.15">
      <c r="C9824" s="1" t="str">
        <f ca="1">IFERROR(INDIRECT(ADDRESS(MATCH(A9824,'contribution par jour-semaine'!A:A,0),MATCH(B9824,'contribution par jour-semaine'!$1:$1,0),4,1,"contribution par jour-semaine")),"")</f>
        <v/>
      </c>
      <c r="D9824" s="4" t="str">
        <f>VLOOKUP(A9824,predictions!A:B,2,FALSE)</f>
        <v>22/06/2020</v>
      </c>
      <c r="E9824" s="4">
        <f t="shared" si="38"/>
        <v>44004</v>
      </c>
    </row>
    <row r="9825" spans="3:5" ht="13" x14ac:dyDescent="0.15">
      <c r="C9825" s="1" t="str">
        <f ca="1">IFERROR(INDIRECT(ADDRESS(MATCH(A9825,'contribution par jour-semaine'!A:A,0),MATCH(B9825,'contribution par jour-semaine'!$1:$1,0),4,1,"contribution par jour-semaine")),"")</f>
        <v/>
      </c>
      <c r="D9825" s="4" t="str">
        <f>VLOOKUP(A9825,predictions!A:B,2,FALSE)</f>
        <v>22/06/2020</v>
      </c>
      <c r="E9825" s="4">
        <f t="shared" si="38"/>
        <v>44004</v>
      </c>
    </row>
    <row r="9826" spans="3:5" ht="13" x14ac:dyDescent="0.15">
      <c r="C9826" s="1" t="str">
        <f ca="1">IFERROR(INDIRECT(ADDRESS(MATCH(A9826,'contribution par jour-semaine'!A:A,0),MATCH(B9826,'contribution par jour-semaine'!$1:$1,0),4,1,"contribution par jour-semaine")),"")</f>
        <v/>
      </c>
      <c r="D9826" s="4" t="str">
        <f>VLOOKUP(A9826,predictions!A:B,2,FALSE)</f>
        <v>22/06/2020</v>
      </c>
      <c r="E9826" s="4">
        <f t="shared" si="38"/>
        <v>44004</v>
      </c>
    </row>
    <row r="9827" spans="3:5" ht="13" x14ac:dyDescent="0.15">
      <c r="C9827" s="1" t="str">
        <f ca="1">IFERROR(INDIRECT(ADDRESS(MATCH(A9827,'contribution par jour-semaine'!A:A,0),MATCH(B9827,'contribution par jour-semaine'!$1:$1,0),4,1,"contribution par jour-semaine")),"")</f>
        <v/>
      </c>
      <c r="D9827" s="4" t="str">
        <f>VLOOKUP(A9827,predictions!A:B,2,FALSE)</f>
        <v>22/06/2020</v>
      </c>
      <c r="E9827" s="4">
        <f t="shared" si="38"/>
        <v>44004</v>
      </c>
    </row>
    <row r="9828" spans="3:5" ht="13" x14ac:dyDescent="0.15">
      <c r="C9828" s="1" t="str">
        <f ca="1">IFERROR(INDIRECT(ADDRESS(MATCH(A9828,'contribution par jour-semaine'!A:A,0),MATCH(B9828,'contribution par jour-semaine'!$1:$1,0),4,1,"contribution par jour-semaine")),"")</f>
        <v/>
      </c>
      <c r="D9828" s="4" t="str">
        <f>VLOOKUP(A9828,predictions!A:B,2,FALSE)</f>
        <v>22/06/2020</v>
      </c>
      <c r="E9828" s="4">
        <f t="shared" si="38"/>
        <v>44004</v>
      </c>
    </row>
    <row r="9829" spans="3:5" ht="13" x14ac:dyDescent="0.15">
      <c r="C9829" s="1" t="str">
        <f ca="1">IFERROR(INDIRECT(ADDRESS(MATCH(A9829,'contribution par jour-semaine'!A:A,0),MATCH(B9829,'contribution par jour-semaine'!$1:$1,0),4,1,"contribution par jour-semaine")),"")</f>
        <v/>
      </c>
      <c r="D9829" s="4" t="str">
        <f>VLOOKUP(A9829,predictions!A:B,2,FALSE)</f>
        <v>22/06/2020</v>
      </c>
      <c r="E9829" s="4">
        <f t="shared" si="38"/>
        <v>44004</v>
      </c>
    </row>
    <row r="9830" spans="3:5" ht="13" x14ac:dyDescent="0.15">
      <c r="C9830" s="1" t="str">
        <f ca="1">IFERROR(INDIRECT(ADDRESS(MATCH(A9830,'contribution par jour-semaine'!A:A,0),MATCH(B9830,'contribution par jour-semaine'!$1:$1,0),4,1,"contribution par jour-semaine")),"")</f>
        <v/>
      </c>
      <c r="D9830" s="4" t="str">
        <f>VLOOKUP(A9830,predictions!A:B,2,FALSE)</f>
        <v>22/06/2020</v>
      </c>
      <c r="E9830" s="4">
        <f t="shared" si="38"/>
        <v>44004</v>
      </c>
    </row>
    <row r="9831" spans="3:5" ht="13" x14ac:dyDescent="0.15">
      <c r="C9831" s="1" t="str">
        <f ca="1">IFERROR(INDIRECT(ADDRESS(MATCH(A9831,'contribution par jour-semaine'!A:A,0),MATCH(B9831,'contribution par jour-semaine'!$1:$1,0),4,1,"contribution par jour-semaine")),"")</f>
        <v/>
      </c>
      <c r="D9831" s="4" t="str">
        <f>VLOOKUP(A9831,predictions!A:B,2,FALSE)</f>
        <v>22/06/2020</v>
      </c>
      <c r="E9831" s="4">
        <f t="shared" si="38"/>
        <v>44004</v>
      </c>
    </row>
    <row r="9832" spans="3:5" ht="13" x14ac:dyDescent="0.15">
      <c r="C9832" s="1" t="str">
        <f ca="1">IFERROR(INDIRECT(ADDRESS(MATCH(A9832,'contribution par jour-semaine'!A:A,0),MATCH(B9832,'contribution par jour-semaine'!$1:$1,0),4,1,"contribution par jour-semaine")),"")</f>
        <v/>
      </c>
      <c r="D9832" s="4" t="str">
        <f>VLOOKUP(A9832,predictions!A:B,2,FALSE)</f>
        <v>22/06/2020</v>
      </c>
      <c r="E9832" s="4">
        <f t="shared" si="38"/>
        <v>44004</v>
      </c>
    </row>
    <row r="9833" spans="3:5" ht="13" x14ac:dyDescent="0.15">
      <c r="C9833" s="1" t="str">
        <f ca="1">IFERROR(INDIRECT(ADDRESS(MATCH(A9833,'contribution par jour-semaine'!A:A,0),MATCH(B9833,'contribution par jour-semaine'!$1:$1,0),4,1,"contribution par jour-semaine")),"")</f>
        <v/>
      </c>
      <c r="D9833" s="4" t="str">
        <f>VLOOKUP(A9833,predictions!A:B,2,FALSE)</f>
        <v>22/06/2020</v>
      </c>
      <c r="E9833" s="4">
        <f t="shared" si="38"/>
        <v>44004</v>
      </c>
    </row>
    <row r="9834" spans="3:5" ht="13" x14ac:dyDescent="0.15">
      <c r="C9834" s="1" t="str">
        <f ca="1">IFERROR(INDIRECT(ADDRESS(MATCH(A9834,'contribution par jour-semaine'!A:A,0),MATCH(B9834,'contribution par jour-semaine'!$1:$1,0),4,1,"contribution par jour-semaine")),"")</f>
        <v/>
      </c>
      <c r="D9834" s="4" t="str">
        <f>VLOOKUP(A9834,predictions!A:B,2,FALSE)</f>
        <v>22/06/2020</v>
      </c>
      <c r="E9834" s="4">
        <f t="shared" si="38"/>
        <v>44004</v>
      </c>
    </row>
    <row r="9835" spans="3:5" ht="13" x14ac:dyDescent="0.15">
      <c r="C9835" s="1" t="str">
        <f ca="1">IFERROR(INDIRECT(ADDRESS(MATCH(A9835,'contribution par jour-semaine'!A:A,0),MATCH(B9835,'contribution par jour-semaine'!$1:$1,0),4,1,"contribution par jour-semaine")),"")</f>
        <v/>
      </c>
      <c r="D9835" s="4" t="str">
        <f>VLOOKUP(A9835,predictions!A:B,2,FALSE)</f>
        <v>22/06/2020</v>
      </c>
      <c r="E9835" s="4">
        <f t="shared" si="38"/>
        <v>44004</v>
      </c>
    </row>
    <row r="9836" spans="3:5" ht="13" x14ac:dyDescent="0.15">
      <c r="C9836" s="1" t="str">
        <f ca="1">IFERROR(INDIRECT(ADDRESS(MATCH(A9836,'contribution par jour-semaine'!A:A,0),MATCH(B9836,'contribution par jour-semaine'!$1:$1,0),4,1,"contribution par jour-semaine")),"")</f>
        <v/>
      </c>
      <c r="D9836" s="4" t="str">
        <f>VLOOKUP(A9836,predictions!A:B,2,FALSE)</f>
        <v>22/06/2020</v>
      </c>
      <c r="E9836" s="4">
        <f t="shared" si="38"/>
        <v>44004</v>
      </c>
    </row>
    <row r="9837" spans="3:5" ht="13" x14ac:dyDescent="0.15">
      <c r="C9837" s="1" t="str">
        <f ca="1">IFERROR(INDIRECT(ADDRESS(MATCH(A9837,'contribution par jour-semaine'!A:A,0),MATCH(B9837,'contribution par jour-semaine'!$1:$1,0),4,1,"contribution par jour-semaine")),"")</f>
        <v/>
      </c>
      <c r="D9837" s="4" t="str">
        <f>VLOOKUP(A9837,predictions!A:B,2,FALSE)</f>
        <v>22/06/2020</v>
      </c>
      <c r="E9837" s="4">
        <f t="shared" si="38"/>
        <v>44004</v>
      </c>
    </row>
    <row r="9838" spans="3:5" ht="13" x14ac:dyDescent="0.15">
      <c r="C9838" s="1" t="str">
        <f ca="1">IFERROR(INDIRECT(ADDRESS(MATCH(A9838,'contribution par jour-semaine'!A:A,0),MATCH(B9838,'contribution par jour-semaine'!$1:$1,0),4,1,"contribution par jour-semaine")),"")</f>
        <v/>
      </c>
      <c r="D9838" s="4" t="str">
        <f>VLOOKUP(A9838,predictions!A:B,2,FALSE)</f>
        <v>22/06/2020</v>
      </c>
      <c r="E9838" s="4">
        <f t="shared" si="38"/>
        <v>44004</v>
      </c>
    </row>
    <row r="9839" spans="3:5" ht="13" x14ac:dyDescent="0.15">
      <c r="C9839" s="1" t="str">
        <f ca="1">IFERROR(INDIRECT(ADDRESS(MATCH(A9839,'contribution par jour-semaine'!A:A,0),MATCH(B9839,'contribution par jour-semaine'!$1:$1,0),4,1,"contribution par jour-semaine")),"")</f>
        <v/>
      </c>
      <c r="D9839" s="4" t="str">
        <f>VLOOKUP(A9839,predictions!A:B,2,FALSE)</f>
        <v>22/06/2020</v>
      </c>
      <c r="E9839" s="4">
        <f t="shared" si="38"/>
        <v>44004</v>
      </c>
    </row>
    <row r="9840" spans="3:5" ht="13" x14ac:dyDescent="0.15">
      <c r="C9840" s="1" t="str">
        <f ca="1">IFERROR(INDIRECT(ADDRESS(MATCH(A9840,'contribution par jour-semaine'!A:A,0),MATCH(B9840,'contribution par jour-semaine'!$1:$1,0),4,1,"contribution par jour-semaine")),"")</f>
        <v/>
      </c>
      <c r="D9840" s="4" t="str">
        <f>VLOOKUP(A9840,predictions!A:B,2,FALSE)</f>
        <v>22/06/2020</v>
      </c>
      <c r="E9840" s="4">
        <f t="shared" si="38"/>
        <v>44004</v>
      </c>
    </row>
    <row r="9841" spans="3:5" ht="13" x14ac:dyDescent="0.15">
      <c r="C9841" s="1" t="str">
        <f ca="1">IFERROR(INDIRECT(ADDRESS(MATCH(A9841,'contribution par jour-semaine'!A:A,0),MATCH(B9841,'contribution par jour-semaine'!$1:$1,0),4,1,"contribution par jour-semaine")),"")</f>
        <v/>
      </c>
      <c r="D9841" s="4" t="str">
        <f>VLOOKUP(A9841,predictions!A:B,2,FALSE)</f>
        <v>22/06/2020</v>
      </c>
      <c r="E9841" s="4">
        <f t="shared" si="38"/>
        <v>44004</v>
      </c>
    </row>
    <row r="9842" spans="3:5" ht="13" x14ac:dyDescent="0.15">
      <c r="C9842" s="1" t="str">
        <f ca="1">IFERROR(INDIRECT(ADDRESS(MATCH(A9842,'contribution par jour-semaine'!A:A,0),MATCH(B9842,'contribution par jour-semaine'!$1:$1,0),4,1,"contribution par jour-semaine")),"")</f>
        <v/>
      </c>
      <c r="D9842" s="4" t="str">
        <f>VLOOKUP(A9842,predictions!A:B,2,FALSE)</f>
        <v>22/06/2020</v>
      </c>
      <c r="E9842" s="4">
        <f t="shared" si="38"/>
        <v>44004</v>
      </c>
    </row>
    <row r="9843" spans="3:5" ht="13" x14ac:dyDescent="0.15">
      <c r="C9843" s="1" t="str">
        <f ca="1">IFERROR(INDIRECT(ADDRESS(MATCH(A9843,'contribution par jour-semaine'!A:A,0),MATCH(B9843,'contribution par jour-semaine'!$1:$1,0),4,1,"contribution par jour-semaine")),"")</f>
        <v/>
      </c>
      <c r="D9843" s="4" t="str">
        <f>VLOOKUP(A9843,predictions!A:B,2,FALSE)</f>
        <v>22/06/2020</v>
      </c>
      <c r="E9843" s="4">
        <f t="shared" si="38"/>
        <v>44004</v>
      </c>
    </row>
    <row r="9844" spans="3:5" ht="13" x14ac:dyDescent="0.15">
      <c r="C9844" s="1" t="str">
        <f ca="1">IFERROR(INDIRECT(ADDRESS(MATCH(A9844,'contribution par jour-semaine'!A:A,0),MATCH(B9844,'contribution par jour-semaine'!$1:$1,0),4,1,"contribution par jour-semaine")),"")</f>
        <v/>
      </c>
      <c r="D9844" s="4" t="str">
        <f>VLOOKUP(A9844,predictions!A:B,2,FALSE)</f>
        <v>22/06/2020</v>
      </c>
      <c r="E9844" s="4">
        <f t="shared" si="38"/>
        <v>44004</v>
      </c>
    </row>
    <row r="9845" spans="3:5" ht="13" x14ac:dyDescent="0.15">
      <c r="C9845" s="1" t="str">
        <f ca="1">IFERROR(INDIRECT(ADDRESS(MATCH(A9845,'contribution par jour-semaine'!A:A,0),MATCH(B9845,'contribution par jour-semaine'!$1:$1,0),4,1,"contribution par jour-semaine")),"")</f>
        <v/>
      </c>
      <c r="D9845" s="4" t="str">
        <f>VLOOKUP(A9845,predictions!A:B,2,FALSE)</f>
        <v>22/06/2020</v>
      </c>
      <c r="E9845" s="4">
        <f t="shared" si="38"/>
        <v>44004</v>
      </c>
    </row>
    <row r="9846" spans="3:5" ht="13" x14ac:dyDescent="0.15">
      <c r="C9846" s="1" t="str">
        <f ca="1">IFERROR(INDIRECT(ADDRESS(MATCH(A9846,'contribution par jour-semaine'!A:A,0),MATCH(B9846,'contribution par jour-semaine'!$1:$1,0),4,1,"contribution par jour-semaine")),"")</f>
        <v/>
      </c>
      <c r="D9846" s="4" t="str">
        <f>VLOOKUP(A9846,predictions!A:B,2,FALSE)</f>
        <v>22/06/2020</v>
      </c>
      <c r="E9846" s="4">
        <f t="shared" si="38"/>
        <v>44004</v>
      </c>
    </row>
    <row r="9847" spans="3:5" ht="13" x14ac:dyDescent="0.15">
      <c r="C9847" s="1" t="str">
        <f ca="1">IFERROR(INDIRECT(ADDRESS(MATCH(A9847,'contribution par jour-semaine'!A:A,0),MATCH(B9847,'contribution par jour-semaine'!$1:$1,0),4,1,"contribution par jour-semaine")),"")</f>
        <v/>
      </c>
      <c r="D9847" s="4" t="str">
        <f>VLOOKUP(A9847,predictions!A:B,2,FALSE)</f>
        <v>22/06/2020</v>
      </c>
      <c r="E9847" s="4">
        <f t="shared" si="38"/>
        <v>44004</v>
      </c>
    </row>
    <row r="9848" spans="3:5" ht="13" x14ac:dyDescent="0.15">
      <c r="C9848" s="1" t="str">
        <f ca="1">IFERROR(INDIRECT(ADDRESS(MATCH(A9848,'contribution par jour-semaine'!A:A,0),MATCH(B9848,'contribution par jour-semaine'!$1:$1,0),4,1,"contribution par jour-semaine")),"")</f>
        <v/>
      </c>
      <c r="D9848" s="4" t="str">
        <f>VLOOKUP(A9848,predictions!A:B,2,FALSE)</f>
        <v>22/06/2020</v>
      </c>
      <c r="E9848" s="4">
        <f t="shared" si="38"/>
        <v>44004</v>
      </c>
    </row>
    <row r="9849" spans="3:5" ht="13" x14ac:dyDescent="0.15">
      <c r="C9849" s="1" t="str">
        <f ca="1">IFERROR(INDIRECT(ADDRESS(MATCH(A9849,'contribution par jour-semaine'!A:A,0),MATCH(B9849,'contribution par jour-semaine'!$1:$1,0),4,1,"contribution par jour-semaine")),"")</f>
        <v/>
      </c>
      <c r="D9849" s="4" t="str">
        <f>VLOOKUP(A9849,predictions!A:B,2,FALSE)</f>
        <v>22/06/2020</v>
      </c>
      <c r="E9849" s="4">
        <f t="shared" si="38"/>
        <v>44004</v>
      </c>
    </row>
    <row r="9850" spans="3:5" ht="13" x14ac:dyDescent="0.15">
      <c r="C9850" s="1" t="str">
        <f ca="1">IFERROR(INDIRECT(ADDRESS(MATCH(A9850,'contribution par jour-semaine'!A:A,0),MATCH(B9850,'contribution par jour-semaine'!$1:$1,0),4,1,"contribution par jour-semaine")),"")</f>
        <v/>
      </c>
      <c r="D9850" s="4" t="str">
        <f>VLOOKUP(A9850,predictions!A:B,2,FALSE)</f>
        <v>22/06/2020</v>
      </c>
      <c r="E9850" s="4">
        <f t="shared" si="38"/>
        <v>44004</v>
      </c>
    </row>
    <row r="9851" spans="3:5" ht="13" x14ac:dyDescent="0.15">
      <c r="C9851" s="1" t="str">
        <f ca="1">IFERROR(INDIRECT(ADDRESS(MATCH(A9851,'contribution par jour-semaine'!A:A,0),MATCH(B9851,'contribution par jour-semaine'!$1:$1,0),4,1,"contribution par jour-semaine")),"")</f>
        <v/>
      </c>
      <c r="D9851" s="4" t="str">
        <f>VLOOKUP(A9851,predictions!A:B,2,FALSE)</f>
        <v>22/06/2020</v>
      </c>
      <c r="E9851" s="4">
        <f t="shared" si="38"/>
        <v>44004</v>
      </c>
    </row>
    <row r="9852" spans="3:5" ht="13" x14ac:dyDescent="0.15">
      <c r="C9852" s="1" t="str">
        <f ca="1">IFERROR(INDIRECT(ADDRESS(MATCH(A9852,'contribution par jour-semaine'!A:A,0),MATCH(B9852,'contribution par jour-semaine'!$1:$1,0),4,1,"contribution par jour-semaine")),"")</f>
        <v/>
      </c>
      <c r="D9852" s="4" t="str">
        <f>VLOOKUP(A9852,predictions!A:B,2,FALSE)</f>
        <v>22/06/2020</v>
      </c>
      <c r="E9852" s="4">
        <f t="shared" si="38"/>
        <v>44004</v>
      </c>
    </row>
    <row r="9853" spans="3:5" ht="13" x14ac:dyDescent="0.15">
      <c r="C9853" s="1" t="str">
        <f ca="1">IFERROR(INDIRECT(ADDRESS(MATCH(A9853,'contribution par jour-semaine'!A:A,0),MATCH(B9853,'contribution par jour-semaine'!$1:$1,0),4,1,"contribution par jour-semaine")),"")</f>
        <v/>
      </c>
      <c r="D9853" s="4" t="str">
        <f>VLOOKUP(A9853,predictions!A:B,2,FALSE)</f>
        <v>22/06/2020</v>
      </c>
      <c r="E9853" s="4">
        <f t="shared" si="38"/>
        <v>44004</v>
      </c>
    </row>
    <row r="9854" spans="3:5" ht="13" x14ac:dyDescent="0.15">
      <c r="C9854" s="1" t="str">
        <f ca="1">IFERROR(INDIRECT(ADDRESS(MATCH(A9854,'contribution par jour-semaine'!A:A,0),MATCH(B9854,'contribution par jour-semaine'!$1:$1,0),4,1,"contribution par jour-semaine")),"")</f>
        <v/>
      </c>
      <c r="D9854" s="4" t="str">
        <f>VLOOKUP(A9854,predictions!A:B,2,FALSE)</f>
        <v>22/06/2020</v>
      </c>
      <c r="E9854" s="4">
        <f t="shared" si="38"/>
        <v>44004</v>
      </c>
    </row>
    <row r="9855" spans="3:5" ht="13" x14ac:dyDescent="0.15">
      <c r="C9855" s="1" t="str">
        <f ca="1">IFERROR(INDIRECT(ADDRESS(MATCH(A9855,'contribution par jour-semaine'!A:A,0),MATCH(B9855,'contribution par jour-semaine'!$1:$1,0),4,1,"contribution par jour-semaine")),"")</f>
        <v/>
      </c>
      <c r="D9855" s="4" t="str">
        <f>VLOOKUP(A9855,predictions!A:B,2,FALSE)</f>
        <v>22/06/2020</v>
      </c>
      <c r="E9855" s="4">
        <f t="shared" si="38"/>
        <v>44004</v>
      </c>
    </row>
    <row r="9856" spans="3:5" ht="13" x14ac:dyDescent="0.15">
      <c r="C9856" s="1" t="str">
        <f ca="1">IFERROR(INDIRECT(ADDRESS(MATCH(A9856,'contribution par jour-semaine'!A:A,0),MATCH(B9856,'contribution par jour-semaine'!$1:$1,0),4,1,"contribution par jour-semaine")),"")</f>
        <v/>
      </c>
      <c r="D9856" s="4" t="str">
        <f>VLOOKUP(A9856,predictions!A:B,2,FALSE)</f>
        <v>22/06/2020</v>
      </c>
      <c r="E9856" s="4">
        <f t="shared" si="38"/>
        <v>44004</v>
      </c>
    </row>
    <row r="9857" spans="3:5" ht="13" x14ac:dyDescent="0.15">
      <c r="C9857" s="1" t="str">
        <f ca="1">IFERROR(INDIRECT(ADDRESS(MATCH(A9857,'contribution par jour-semaine'!A:A,0),MATCH(B9857,'contribution par jour-semaine'!$1:$1,0),4,1,"contribution par jour-semaine")),"")</f>
        <v/>
      </c>
      <c r="D9857" s="4" t="str">
        <f>VLOOKUP(A9857,predictions!A:B,2,FALSE)</f>
        <v>22/06/2020</v>
      </c>
      <c r="E9857" s="4">
        <f t="shared" si="38"/>
        <v>44004</v>
      </c>
    </row>
    <row r="9858" spans="3:5" ht="13" x14ac:dyDescent="0.15">
      <c r="C9858" s="1" t="str">
        <f ca="1">IFERROR(INDIRECT(ADDRESS(MATCH(A9858,'contribution par jour-semaine'!A:A,0),MATCH(B9858,'contribution par jour-semaine'!$1:$1,0),4,1,"contribution par jour-semaine")),"")</f>
        <v/>
      </c>
      <c r="D9858" s="4" t="str">
        <f>VLOOKUP(A9858,predictions!A:B,2,FALSE)</f>
        <v>22/06/2020</v>
      </c>
      <c r="E9858" s="4">
        <f t="shared" si="38"/>
        <v>44004</v>
      </c>
    </row>
    <row r="9859" spans="3:5" ht="13" x14ac:dyDescent="0.15">
      <c r="C9859" s="1" t="str">
        <f ca="1">IFERROR(INDIRECT(ADDRESS(MATCH(A9859,'contribution par jour-semaine'!A:A,0),MATCH(B9859,'contribution par jour-semaine'!$1:$1,0),4,1,"contribution par jour-semaine")),"")</f>
        <v/>
      </c>
      <c r="D9859" s="4" t="str">
        <f>VLOOKUP(A9859,predictions!A:B,2,FALSE)</f>
        <v>22/06/2020</v>
      </c>
      <c r="E9859" s="4">
        <f t="shared" si="38"/>
        <v>44004</v>
      </c>
    </row>
    <row r="9860" spans="3:5" ht="13" x14ac:dyDescent="0.15">
      <c r="C9860" s="1" t="str">
        <f ca="1">IFERROR(INDIRECT(ADDRESS(MATCH(A9860,'contribution par jour-semaine'!A:A,0),MATCH(B9860,'contribution par jour-semaine'!$1:$1,0),4,1,"contribution par jour-semaine")),"")</f>
        <v/>
      </c>
      <c r="D9860" s="4" t="str">
        <f>VLOOKUP(A9860,predictions!A:B,2,FALSE)</f>
        <v>22/06/2020</v>
      </c>
      <c r="E9860" s="4">
        <f t="shared" si="38"/>
        <v>44004</v>
      </c>
    </row>
    <row r="9861" spans="3:5" ht="13" x14ac:dyDescent="0.15">
      <c r="C9861" s="1" t="str">
        <f ca="1">IFERROR(INDIRECT(ADDRESS(MATCH(A9861,'contribution par jour-semaine'!A:A,0),MATCH(B9861,'contribution par jour-semaine'!$1:$1,0),4,1,"contribution par jour-semaine")),"")</f>
        <v/>
      </c>
      <c r="D9861" s="4" t="str">
        <f>VLOOKUP(A9861,predictions!A:B,2,FALSE)</f>
        <v>22/06/2020</v>
      </c>
      <c r="E9861" s="4">
        <f t="shared" si="38"/>
        <v>44004</v>
      </c>
    </row>
    <row r="9862" spans="3:5" ht="13" x14ac:dyDescent="0.15">
      <c r="C9862" s="1" t="str">
        <f ca="1">IFERROR(INDIRECT(ADDRESS(MATCH(A9862,'contribution par jour-semaine'!A:A,0),MATCH(B9862,'contribution par jour-semaine'!$1:$1,0),4,1,"contribution par jour-semaine")),"")</f>
        <v/>
      </c>
      <c r="D9862" s="4" t="str">
        <f>VLOOKUP(A9862,predictions!A:B,2,FALSE)</f>
        <v>22/06/2020</v>
      </c>
      <c r="E9862" s="4">
        <f t="shared" si="38"/>
        <v>44004</v>
      </c>
    </row>
    <row r="9863" spans="3:5" ht="13" x14ac:dyDescent="0.15">
      <c r="C9863" s="1" t="str">
        <f ca="1">IFERROR(INDIRECT(ADDRESS(MATCH(A9863,'contribution par jour-semaine'!A:A,0),MATCH(B9863,'contribution par jour-semaine'!$1:$1,0),4,1,"contribution par jour-semaine")),"")</f>
        <v/>
      </c>
      <c r="D9863" s="4" t="str">
        <f>VLOOKUP(A9863,predictions!A:B,2,FALSE)</f>
        <v>22/06/2020</v>
      </c>
      <c r="E9863" s="4">
        <f t="shared" si="38"/>
        <v>44004</v>
      </c>
    </row>
    <row r="9864" spans="3:5" ht="13" x14ac:dyDescent="0.15">
      <c r="C9864" s="1" t="str">
        <f ca="1">IFERROR(INDIRECT(ADDRESS(MATCH(A9864,'contribution par jour-semaine'!A:A,0),MATCH(B9864,'contribution par jour-semaine'!$1:$1,0),4,1,"contribution par jour-semaine")),"")</f>
        <v/>
      </c>
      <c r="D9864" s="4" t="str">
        <f>VLOOKUP(A9864,predictions!A:B,2,FALSE)</f>
        <v>22/06/2020</v>
      </c>
      <c r="E9864" s="4">
        <f t="shared" si="38"/>
        <v>44004</v>
      </c>
    </row>
    <row r="9865" spans="3:5" ht="13" x14ac:dyDescent="0.15">
      <c r="C9865" s="1" t="str">
        <f ca="1">IFERROR(INDIRECT(ADDRESS(MATCH(A9865,'contribution par jour-semaine'!A:A,0),MATCH(B9865,'contribution par jour-semaine'!$1:$1,0),4,1,"contribution par jour-semaine")),"")</f>
        <v/>
      </c>
      <c r="D9865" s="4" t="str">
        <f>VLOOKUP(A9865,predictions!A:B,2,FALSE)</f>
        <v>22/06/2020</v>
      </c>
      <c r="E9865" s="4">
        <f t="shared" si="38"/>
        <v>44004</v>
      </c>
    </row>
    <row r="9866" spans="3:5" ht="13" x14ac:dyDescent="0.15">
      <c r="C9866" s="1" t="str">
        <f ca="1">IFERROR(INDIRECT(ADDRESS(MATCH(A9866,'contribution par jour-semaine'!A:A,0),MATCH(B9866,'contribution par jour-semaine'!$1:$1,0),4,1,"contribution par jour-semaine")),"")</f>
        <v/>
      </c>
      <c r="D9866" s="4" t="str">
        <f>VLOOKUP(A9866,predictions!A:B,2,FALSE)</f>
        <v>22/06/2020</v>
      </c>
      <c r="E9866" s="4">
        <f t="shared" si="38"/>
        <v>44004</v>
      </c>
    </row>
    <row r="9867" spans="3:5" ht="13" x14ac:dyDescent="0.15">
      <c r="C9867" s="1" t="str">
        <f ca="1">IFERROR(INDIRECT(ADDRESS(MATCH(A9867,'contribution par jour-semaine'!A:A,0),MATCH(B9867,'contribution par jour-semaine'!$1:$1,0),4,1,"contribution par jour-semaine")),"")</f>
        <v/>
      </c>
      <c r="D9867" s="4" t="str">
        <f>VLOOKUP(A9867,predictions!A:B,2,FALSE)</f>
        <v>22/06/2020</v>
      </c>
      <c r="E9867" s="4">
        <f t="shared" si="38"/>
        <v>44004</v>
      </c>
    </row>
    <row r="9868" spans="3:5" ht="13" x14ac:dyDescent="0.15">
      <c r="C9868" s="1" t="str">
        <f ca="1">IFERROR(INDIRECT(ADDRESS(MATCH(A9868,'contribution par jour-semaine'!A:A,0),MATCH(B9868,'contribution par jour-semaine'!$1:$1,0),4,1,"contribution par jour-semaine")),"")</f>
        <v/>
      </c>
      <c r="D9868" s="4" t="str">
        <f>VLOOKUP(A9868,predictions!A:B,2,FALSE)</f>
        <v>22/06/2020</v>
      </c>
      <c r="E9868" s="4">
        <f t="shared" si="38"/>
        <v>44004</v>
      </c>
    </row>
    <row r="9869" spans="3:5" ht="13" x14ac:dyDescent="0.15">
      <c r="C9869" s="1" t="str">
        <f ca="1">IFERROR(INDIRECT(ADDRESS(MATCH(A9869,'contribution par jour-semaine'!A:A,0),MATCH(B9869,'contribution par jour-semaine'!$1:$1,0),4,1,"contribution par jour-semaine")),"")</f>
        <v/>
      </c>
      <c r="D9869" s="4" t="str">
        <f>VLOOKUP(A9869,predictions!A:B,2,FALSE)</f>
        <v>22/06/2020</v>
      </c>
      <c r="E9869" s="4">
        <f t="shared" si="38"/>
        <v>44004</v>
      </c>
    </row>
    <row r="9870" spans="3:5" ht="13" x14ac:dyDescent="0.15">
      <c r="C9870" s="1" t="str">
        <f ca="1">IFERROR(INDIRECT(ADDRESS(MATCH(A9870,'contribution par jour-semaine'!A:A,0),MATCH(B9870,'contribution par jour-semaine'!$1:$1,0),4,1,"contribution par jour-semaine")),"")</f>
        <v/>
      </c>
      <c r="D9870" s="4" t="str">
        <f>VLOOKUP(A9870,predictions!A:B,2,FALSE)</f>
        <v>22/06/2020</v>
      </c>
      <c r="E9870" s="4">
        <f t="shared" si="38"/>
        <v>44004</v>
      </c>
    </row>
    <row r="9871" spans="3:5" ht="13" x14ac:dyDescent="0.15">
      <c r="C9871" s="1" t="str">
        <f ca="1">IFERROR(INDIRECT(ADDRESS(MATCH(A9871,'contribution par jour-semaine'!A:A,0),MATCH(B9871,'contribution par jour-semaine'!$1:$1,0),4,1,"contribution par jour-semaine")),"")</f>
        <v/>
      </c>
      <c r="D9871" s="4" t="str">
        <f>VLOOKUP(A9871,predictions!A:B,2,FALSE)</f>
        <v>22/06/2020</v>
      </c>
      <c r="E9871" s="4">
        <f t="shared" si="38"/>
        <v>44004</v>
      </c>
    </row>
    <row r="9872" spans="3:5" ht="13" x14ac:dyDescent="0.15">
      <c r="C9872" s="1" t="str">
        <f ca="1">IFERROR(INDIRECT(ADDRESS(MATCH(A9872,'contribution par jour-semaine'!A:A,0),MATCH(B9872,'contribution par jour-semaine'!$1:$1,0),4,1,"contribution par jour-semaine")),"")</f>
        <v/>
      </c>
      <c r="D9872" s="4" t="str">
        <f>VLOOKUP(A9872,predictions!A:B,2,FALSE)</f>
        <v>22/06/2020</v>
      </c>
      <c r="E9872" s="4">
        <f t="shared" si="38"/>
        <v>44004</v>
      </c>
    </row>
    <row r="9873" spans="3:5" ht="13" x14ac:dyDescent="0.15">
      <c r="C9873" s="1" t="str">
        <f ca="1">IFERROR(INDIRECT(ADDRESS(MATCH(A9873,'contribution par jour-semaine'!A:A,0),MATCH(B9873,'contribution par jour-semaine'!$1:$1,0),4,1,"contribution par jour-semaine")),"")</f>
        <v/>
      </c>
      <c r="D9873" s="4" t="str">
        <f>VLOOKUP(A9873,predictions!A:B,2,FALSE)</f>
        <v>22/06/2020</v>
      </c>
      <c r="E9873" s="4">
        <f t="shared" si="38"/>
        <v>44004</v>
      </c>
    </row>
    <row r="9874" spans="3:5" ht="13" x14ac:dyDescent="0.15">
      <c r="C9874" s="1" t="str">
        <f ca="1">IFERROR(INDIRECT(ADDRESS(MATCH(A9874,'contribution par jour-semaine'!A:A,0),MATCH(B9874,'contribution par jour-semaine'!$1:$1,0),4,1,"contribution par jour-semaine")),"")</f>
        <v/>
      </c>
      <c r="D9874" s="4" t="str">
        <f>VLOOKUP(A9874,predictions!A:B,2,FALSE)</f>
        <v>22/06/2020</v>
      </c>
      <c r="E9874" s="4">
        <f t="shared" si="38"/>
        <v>44004</v>
      </c>
    </row>
    <row r="9875" spans="3:5" ht="13" x14ac:dyDescent="0.15">
      <c r="C9875" s="1" t="str">
        <f ca="1">IFERROR(INDIRECT(ADDRESS(MATCH(A9875,'contribution par jour-semaine'!A:A,0),MATCH(B9875,'contribution par jour-semaine'!$1:$1,0),4,1,"contribution par jour-semaine")),"")</f>
        <v/>
      </c>
      <c r="D9875" s="4" t="str">
        <f>VLOOKUP(A9875,predictions!A:B,2,FALSE)</f>
        <v>22/06/2020</v>
      </c>
      <c r="E9875" s="4">
        <f t="shared" si="38"/>
        <v>44004</v>
      </c>
    </row>
    <row r="9876" spans="3:5" ht="13" x14ac:dyDescent="0.15">
      <c r="C9876" s="1" t="str">
        <f ca="1">IFERROR(INDIRECT(ADDRESS(MATCH(A9876,'contribution par jour-semaine'!A:A,0),MATCH(B9876,'contribution par jour-semaine'!$1:$1,0),4,1,"contribution par jour-semaine")),"")</f>
        <v/>
      </c>
      <c r="D9876" s="4" t="str">
        <f>VLOOKUP(A9876,predictions!A:B,2,FALSE)</f>
        <v>22/06/2020</v>
      </c>
      <c r="E9876" s="4">
        <f t="shared" si="38"/>
        <v>44004</v>
      </c>
    </row>
    <row r="9877" spans="3:5" ht="13" x14ac:dyDescent="0.15">
      <c r="C9877" s="1" t="str">
        <f ca="1">IFERROR(INDIRECT(ADDRESS(MATCH(A9877,'contribution par jour-semaine'!A:A,0),MATCH(B9877,'contribution par jour-semaine'!$1:$1,0),4,1,"contribution par jour-semaine")),"")</f>
        <v/>
      </c>
      <c r="D9877" s="4" t="str">
        <f>VLOOKUP(A9877,predictions!A:B,2,FALSE)</f>
        <v>22/06/2020</v>
      </c>
      <c r="E9877" s="4">
        <f t="shared" si="38"/>
        <v>44004</v>
      </c>
    </row>
    <row r="9878" spans="3:5" ht="13" x14ac:dyDescent="0.15">
      <c r="C9878" s="1" t="str">
        <f ca="1">IFERROR(INDIRECT(ADDRESS(MATCH(A9878,'contribution par jour-semaine'!A:A,0),MATCH(B9878,'contribution par jour-semaine'!$1:$1,0),4,1,"contribution par jour-semaine")),"")</f>
        <v/>
      </c>
      <c r="D9878" s="4" t="str">
        <f>VLOOKUP(A9878,predictions!A:B,2,FALSE)</f>
        <v>22/06/2020</v>
      </c>
      <c r="E9878" s="4">
        <f t="shared" si="38"/>
        <v>44004</v>
      </c>
    </row>
    <row r="9879" spans="3:5" ht="13" x14ac:dyDescent="0.15">
      <c r="C9879" s="1" t="str">
        <f ca="1">IFERROR(INDIRECT(ADDRESS(MATCH(A9879,'contribution par jour-semaine'!A:A,0),MATCH(B9879,'contribution par jour-semaine'!$1:$1,0),4,1,"contribution par jour-semaine")),"")</f>
        <v/>
      </c>
      <c r="D9879" s="4" t="str">
        <f>VLOOKUP(A9879,predictions!A:B,2,FALSE)</f>
        <v>22/06/2020</v>
      </c>
      <c r="E9879" s="4">
        <f t="shared" si="38"/>
        <v>44004</v>
      </c>
    </row>
    <row r="9880" spans="3:5" ht="13" x14ac:dyDescent="0.15">
      <c r="C9880" s="1" t="str">
        <f ca="1">IFERROR(INDIRECT(ADDRESS(MATCH(A9880,'contribution par jour-semaine'!A:A,0),MATCH(B9880,'contribution par jour-semaine'!$1:$1,0),4,1,"contribution par jour-semaine")),"")</f>
        <v/>
      </c>
      <c r="D9880" s="4" t="str">
        <f>VLOOKUP(A9880,predictions!A:B,2,FALSE)</f>
        <v>22/06/2020</v>
      </c>
      <c r="E9880" s="4">
        <f t="shared" si="38"/>
        <v>44004</v>
      </c>
    </row>
    <row r="9881" spans="3:5" ht="13" x14ac:dyDescent="0.15">
      <c r="C9881" s="1" t="str">
        <f ca="1">IFERROR(INDIRECT(ADDRESS(MATCH(A9881,'contribution par jour-semaine'!A:A,0),MATCH(B9881,'contribution par jour-semaine'!$1:$1,0),4,1,"contribution par jour-semaine")),"")</f>
        <v/>
      </c>
      <c r="D9881" s="4" t="str">
        <f>VLOOKUP(A9881,predictions!A:B,2,FALSE)</f>
        <v>22/06/2020</v>
      </c>
      <c r="E9881" s="4">
        <f t="shared" si="38"/>
        <v>44004</v>
      </c>
    </row>
    <row r="9882" spans="3:5" ht="13" x14ac:dyDescent="0.15">
      <c r="C9882" s="1" t="str">
        <f ca="1">IFERROR(INDIRECT(ADDRESS(MATCH(A9882,'contribution par jour-semaine'!A:A,0),MATCH(B9882,'contribution par jour-semaine'!$1:$1,0),4,1,"contribution par jour-semaine")),"")</f>
        <v/>
      </c>
      <c r="D9882" s="4" t="str">
        <f>VLOOKUP(A9882,predictions!A:B,2,FALSE)</f>
        <v>22/06/2020</v>
      </c>
      <c r="E9882" s="4">
        <f t="shared" si="38"/>
        <v>44004</v>
      </c>
    </row>
    <row r="9883" spans="3:5" ht="13" x14ac:dyDescent="0.15">
      <c r="C9883" s="1" t="str">
        <f ca="1">IFERROR(INDIRECT(ADDRESS(MATCH(A9883,'contribution par jour-semaine'!A:A,0),MATCH(B9883,'contribution par jour-semaine'!$1:$1,0),4,1,"contribution par jour-semaine")),"")</f>
        <v/>
      </c>
      <c r="D9883" s="4" t="str">
        <f>VLOOKUP(A9883,predictions!A:B,2,FALSE)</f>
        <v>22/06/2020</v>
      </c>
      <c r="E9883" s="4">
        <f t="shared" si="38"/>
        <v>44004</v>
      </c>
    </row>
    <row r="9884" spans="3:5" ht="13" x14ac:dyDescent="0.15">
      <c r="C9884" s="1" t="str">
        <f ca="1">IFERROR(INDIRECT(ADDRESS(MATCH(A9884,'contribution par jour-semaine'!A:A,0),MATCH(B9884,'contribution par jour-semaine'!$1:$1,0),4,1,"contribution par jour-semaine")),"")</f>
        <v/>
      </c>
      <c r="D9884" s="4" t="str">
        <f>VLOOKUP(A9884,predictions!A:B,2,FALSE)</f>
        <v>22/06/2020</v>
      </c>
      <c r="E9884" s="4">
        <f t="shared" si="38"/>
        <v>44004</v>
      </c>
    </row>
    <row r="9885" spans="3:5" ht="13" x14ac:dyDescent="0.15">
      <c r="C9885" s="1" t="str">
        <f ca="1">IFERROR(INDIRECT(ADDRESS(MATCH(A9885,'contribution par jour-semaine'!A:A,0),MATCH(B9885,'contribution par jour-semaine'!$1:$1,0),4,1,"contribution par jour-semaine")),"")</f>
        <v/>
      </c>
      <c r="D9885" s="4" t="str">
        <f>VLOOKUP(A9885,predictions!A:B,2,FALSE)</f>
        <v>22/06/2020</v>
      </c>
      <c r="E9885" s="4">
        <f t="shared" si="38"/>
        <v>44004</v>
      </c>
    </row>
    <row r="9886" spans="3:5" ht="13" x14ac:dyDescent="0.15">
      <c r="C9886" s="1" t="str">
        <f ca="1">IFERROR(INDIRECT(ADDRESS(MATCH(A9886,'contribution par jour-semaine'!A:A,0),MATCH(B9886,'contribution par jour-semaine'!$1:$1,0),4,1,"contribution par jour-semaine")),"")</f>
        <v/>
      </c>
      <c r="D9886" s="4" t="str">
        <f>VLOOKUP(A9886,predictions!A:B,2,FALSE)</f>
        <v>22/06/2020</v>
      </c>
      <c r="E9886" s="4">
        <f t="shared" si="38"/>
        <v>44004</v>
      </c>
    </row>
    <row r="9887" spans="3:5" ht="13" x14ac:dyDescent="0.15">
      <c r="C9887" s="1" t="str">
        <f ca="1">IFERROR(INDIRECT(ADDRESS(MATCH(A9887,'contribution par jour-semaine'!A:A,0),MATCH(B9887,'contribution par jour-semaine'!$1:$1,0),4,1,"contribution par jour-semaine")),"")</f>
        <v/>
      </c>
      <c r="D9887" s="4" t="str">
        <f>VLOOKUP(A9887,predictions!A:B,2,FALSE)</f>
        <v>22/06/2020</v>
      </c>
      <c r="E9887" s="4">
        <f t="shared" si="38"/>
        <v>44004</v>
      </c>
    </row>
    <row r="9888" spans="3:5" ht="13" x14ac:dyDescent="0.15">
      <c r="C9888" s="1" t="str">
        <f ca="1">IFERROR(INDIRECT(ADDRESS(MATCH(A9888,'contribution par jour-semaine'!A:A,0),MATCH(B9888,'contribution par jour-semaine'!$1:$1,0),4,1,"contribution par jour-semaine")),"")</f>
        <v/>
      </c>
      <c r="D9888" s="4" t="str">
        <f>VLOOKUP(A9888,predictions!A:B,2,FALSE)</f>
        <v>22/06/2020</v>
      </c>
      <c r="E9888" s="4">
        <f t="shared" si="38"/>
        <v>44004</v>
      </c>
    </row>
    <row r="9889" spans="3:5" ht="13" x14ac:dyDescent="0.15">
      <c r="C9889" s="1" t="str">
        <f ca="1">IFERROR(INDIRECT(ADDRESS(MATCH(A9889,'contribution par jour-semaine'!A:A,0),MATCH(B9889,'contribution par jour-semaine'!$1:$1,0),4,1,"contribution par jour-semaine")),"")</f>
        <v/>
      </c>
      <c r="D9889" s="4" t="str">
        <f>VLOOKUP(A9889,predictions!A:B,2,FALSE)</f>
        <v>22/06/2020</v>
      </c>
      <c r="E9889" s="4">
        <f t="shared" si="38"/>
        <v>44004</v>
      </c>
    </row>
    <row r="9890" spans="3:5" ht="13" x14ac:dyDescent="0.15">
      <c r="C9890" s="1" t="str">
        <f ca="1">IFERROR(INDIRECT(ADDRESS(MATCH(A9890,'contribution par jour-semaine'!A:A,0),MATCH(B9890,'contribution par jour-semaine'!$1:$1,0),4,1,"contribution par jour-semaine")),"")</f>
        <v/>
      </c>
      <c r="D9890" s="4" t="str">
        <f>VLOOKUP(A9890,predictions!A:B,2,FALSE)</f>
        <v>22/06/2020</v>
      </c>
      <c r="E9890" s="4">
        <f t="shared" si="38"/>
        <v>44004</v>
      </c>
    </row>
    <row r="9891" spans="3:5" ht="13" x14ac:dyDescent="0.15">
      <c r="C9891" s="1" t="str">
        <f ca="1">IFERROR(INDIRECT(ADDRESS(MATCH(A9891,'contribution par jour-semaine'!A:A,0),MATCH(B9891,'contribution par jour-semaine'!$1:$1,0),4,1,"contribution par jour-semaine")),"")</f>
        <v/>
      </c>
      <c r="D9891" s="4" t="str">
        <f>VLOOKUP(A9891,predictions!A:B,2,FALSE)</f>
        <v>22/06/2020</v>
      </c>
      <c r="E9891" s="4">
        <f t="shared" si="38"/>
        <v>44004</v>
      </c>
    </row>
    <row r="9892" spans="3:5" ht="13" x14ac:dyDescent="0.15">
      <c r="C9892" s="1" t="str">
        <f ca="1">IFERROR(INDIRECT(ADDRESS(MATCH(A9892,'contribution par jour-semaine'!A:A,0),MATCH(B9892,'contribution par jour-semaine'!$1:$1,0),4,1,"contribution par jour-semaine")),"")</f>
        <v/>
      </c>
      <c r="D9892" s="4" t="str">
        <f>VLOOKUP(A9892,predictions!A:B,2,FALSE)</f>
        <v>22/06/2020</v>
      </c>
      <c r="E9892" s="4">
        <f t="shared" si="38"/>
        <v>44004</v>
      </c>
    </row>
    <row r="9893" spans="3:5" ht="13" x14ac:dyDescent="0.15">
      <c r="C9893" s="1" t="str">
        <f ca="1">IFERROR(INDIRECT(ADDRESS(MATCH(A9893,'contribution par jour-semaine'!A:A,0),MATCH(B9893,'contribution par jour-semaine'!$1:$1,0),4,1,"contribution par jour-semaine")),"")</f>
        <v/>
      </c>
      <c r="D9893" s="4" t="str">
        <f>VLOOKUP(A9893,predictions!A:B,2,FALSE)</f>
        <v>22/06/2020</v>
      </c>
      <c r="E9893" s="4">
        <f t="shared" si="38"/>
        <v>44004</v>
      </c>
    </row>
    <row r="9894" spans="3:5" ht="13" x14ac:dyDescent="0.15">
      <c r="C9894" s="1" t="str">
        <f ca="1">IFERROR(INDIRECT(ADDRESS(MATCH(A9894,'contribution par jour-semaine'!A:A,0),MATCH(B9894,'contribution par jour-semaine'!$1:$1,0),4,1,"contribution par jour-semaine")),"")</f>
        <v/>
      </c>
      <c r="D9894" s="4" t="str">
        <f>VLOOKUP(A9894,predictions!A:B,2,FALSE)</f>
        <v>22/06/2020</v>
      </c>
      <c r="E9894" s="4">
        <f t="shared" si="38"/>
        <v>44004</v>
      </c>
    </row>
    <row r="9895" spans="3:5" ht="13" x14ac:dyDescent="0.15">
      <c r="C9895" s="1" t="str">
        <f ca="1">IFERROR(INDIRECT(ADDRESS(MATCH(A9895,'contribution par jour-semaine'!A:A,0),MATCH(B9895,'contribution par jour-semaine'!$1:$1,0),4,1,"contribution par jour-semaine")),"")</f>
        <v/>
      </c>
      <c r="D9895" s="4" t="str">
        <f>VLOOKUP(A9895,predictions!A:B,2,FALSE)</f>
        <v>22/06/2020</v>
      </c>
      <c r="E9895" s="4">
        <f t="shared" si="38"/>
        <v>44004</v>
      </c>
    </row>
    <row r="9896" spans="3:5" ht="13" x14ac:dyDescent="0.15">
      <c r="C9896" s="1" t="str">
        <f ca="1">IFERROR(INDIRECT(ADDRESS(MATCH(A9896,'contribution par jour-semaine'!A:A,0),MATCH(B9896,'contribution par jour-semaine'!$1:$1,0),4,1,"contribution par jour-semaine")),"")</f>
        <v/>
      </c>
      <c r="D9896" s="4" t="str">
        <f>VLOOKUP(A9896,predictions!A:B,2,FALSE)</f>
        <v>22/06/2020</v>
      </c>
      <c r="E9896" s="4">
        <f t="shared" si="38"/>
        <v>44004</v>
      </c>
    </row>
    <row r="9897" spans="3:5" ht="13" x14ac:dyDescent="0.15">
      <c r="C9897" s="1" t="str">
        <f ca="1">IFERROR(INDIRECT(ADDRESS(MATCH(A9897,'contribution par jour-semaine'!A:A,0),MATCH(B9897,'contribution par jour-semaine'!$1:$1,0),4,1,"contribution par jour-semaine")),"")</f>
        <v/>
      </c>
      <c r="D9897" s="4" t="str">
        <f>VLOOKUP(A9897,predictions!A:B,2,FALSE)</f>
        <v>22/06/2020</v>
      </c>
      <c r="E9897" s="4">
        <f t="shared" si="38"/>
        <v>44004</v>
      </c>
    </row>
    <row r="9898" spans="3:5" ht="13" x14ac:dyDescent="0.15">
      <c r="C9898" s="1" t="str">
        <f ca="1">IFERROR(INDIRECT(ADDRESS(MATCH(A9898,'contribution par jour-semaine'!A:A,0),MATCH(B9898,'contribution par jour-semaine'!$1:$1,0),4,1,"contribution par jour-semaine")),"")</f>
        <v/>
      </c>
      <c r="D9898" s="4" t="str">
        <f>VLOOKUP(A9898,predictions!A:B,2,FALSE)</f>
        <v>22/06/2020</v>
      </c>
      <c r="E9898" s="4">
        <f t="shared" si="38"/>
        <v>44004</v>
      </c>
    </row>
    <row r="9899" spans="3:5" ht="13" x14ac:dyDescent="0.15">
      <c r="C9899" s="1" t="str">
        <f ca="1">IFERROR(INDIRECT(ADDRESS(MATCH(A9899,'contribution par jour-semaine'!A:A,0),MATCH(B9899,'contribution par jour-semaine'!$1:$1,0),4,1,"contribution par jour-semaine")),"")</f>
        <v/>
      </c>
      <c r="D9899" s="4" t="str">
        <f>VLOOKUP(A9899,predictions!A:B,2,FALSE)</f>
        <v>22/06/2020</v>
      </c>
      <c r="E9899" s="4">
        <f t="shared" si="38"/>
        <v>44004</v>
      </c>
    </row>
    <row r="9900" spans="3:5" ht="13" x14ac:dyDescent="0.15">
      <c r="C9900" s="1" t="str">
        <f ca="1">IFERROR(INDIRECT(ADDRESS(MATCH(A9900,'contribution par jour-semaine'!A:A,0),MATCH(B9900,'contribution par jour-semaine'!$1:$1,0),4,1,"contribution par jour-semaine")),"")</f>
        <v/>
      </c>
      <c r="D9900" s="4" t="str">
        <f>VLOOKUP(A9900,predictions!A:B,2,FALSE)</f>
        <v>22/06/2020</v>
      </c>
      <c r="E9900" s="4">
        <f t="shared" si="38"/>
        <v>44004</v>
      </c>
    </row>
    <row r="9901" spans="3:5" ht="13" x14ac:dyDescent="0.15">
      <c r="C9901" s="1" t="str">
        <f ca="1">IFERROR(INDIRECT(ADDRESS(MATCH(A9901,'contribution par jour-semaine'!A:A,0),MATCH(B9901,'contribution par jour-semaine'!$1:$1,0),4,1,"contribution par jour-semaine")),"")</f>
        <v/>
      </c>
      <c r="D9901" s="4" t="str">
        <f>VLOOKUP(A9901,predictions!A:B,2,FALSE)</f>
        <v>22/06/2020</v>
      </c>
      <c r="E9901" s="4">
        <f t="shared" si="38"/>
        <v>44004</v>
      </c>
    </row>
    <row r="9902" spans="3:5" ht="13" x14ac:dyDescent="0.15">
      <c r="C9902" s="1" t="str">
        <f ca="1">IFERROR(INDIRECT(ADDRESS(MATCH(A9902,'contribution par jour-semaine'!A:A,0),MATCH(B9902,'contribution par jour-semaine'!$1:$1,0),4,1,"contribution par jour-semaine")),"")</f>
        <v/>
      </c>
      <c r="D9902" s="4" t="str">
        <f>VLOOKUP(A9902,predictions!A:B,2,FALSE)</f>
        <v>22/06/2020</v>
      </c>
      <c r="E9902" s="4">
        <f t="shared" si="38"/>
        <v>44004</v>
      </c>
    </row>
    <row r="9903" spans="3:5" ht="13" x14ac:dyDescent="0.15">
      <c r="C9903" s="1" t="str">
        <f ca="1">IFERROR(INDIRECT(ADDRESS(MATCH(A9903,'contribution par jour-semaine'!A:A,0),MATCH(B9903,'contribution par jour-semaine'!$1:$1,0),4,1,"contribution par jour-semaine")),"")</f>
        <v/>
      </c>
      <c r="D9903" s="4" t="str">
        <f>VLOOKUP(A9903,predictions!A:B,2,FALSE)</f>
        <v>22/06/2020</v>
      </c>
      <c r="E9903" s="4">
        <f t="shared" si="38"/>
        <v>44004</v>
      </c>
    </row>
    <row r="9904" spans="3:5" ht="13" x14ac:dyDescent="0.15">
      <c r="C9904" s="1" t="str">
        <f ca="1">IFERROR(INDIRECT(ADDRESS(MATCH(A9904,'contribution par jour-semaine'!A:A,0),MATCH(B9904,'contribution par jour-semaine'!$1:$1,0),4,1,"contribution par jour-semaine")),"")</f>
        <v/>
      </c>
      <c r="D9904" s="4" t="str">
        <f>VLOOKUP(A9904,predictions!A:B,2,FALSE)</f>
        <v>22/06/2020</v>
      </c>
      <c r="E9904" s="4">
        <f t="shared" si="38"/>
        <v>44004</v>
      </c>
    </row>
    <row r="9905" spans="3:5" ht="13" x14ac:dyDescent="0.15">
      <c r="C9905" s="1" t="str">
        <f ca="1">IFERROR(INDIRECT(ADDRESS(MATCH(A9905,'contribution par jour-semaine'!A:A,0),MATCH(B9905,'contribution par jour-semaine'!$1:$1,0),4,1,"contribution par jour-semaine")),"")</f>
        <v/>
      </c>
      <c r="D9905" s="4" t="str">
        <f>VLOOKUP(A9905,predictions!A:B,2,FALSE)</f>
        <v>22/06/2020</v>
      </c>
      <c r="E9905" s="4">
        <f t="shared" si="38"/>
        <v>44004</v>
      </c>
    </row>
    <row r="9906" spans="3:5" ht="13" x14ac:dyDescent="0.15">
      <c r="C9906" s="1" t="str">
        <f ca="1">IFERROR(INDIRECT(ADDRESS(MATCH(A9906,'contribution par jour-semaine'!A:A,0),MATCH(B9906,'contribution par jour-semaine'!$1:$1,0),4,1,"contribution par jour-semaine")),"")</f>
        <v/>
      </c>
      <c r="D9906" s="4" t="str">
        <f>VLOOKUP(A9906,predictions!A:B,2,FALSE)</f>
        <v>22/06/2020</v>
      </c>
      <c r="E9906" s="4">
        <f t="shared" si="38"/>
        <v>44004</v>
      </c>
    </row>
    <row r="9907" spans="3:5" ht="13" x14ac:dyDescent="0.15">
      <c r="C9907" s="1" t="str">
        <f ca="1">IFERROR(INDIRECT(ADDRESS(MATCH(A9907,'contribution par jour-semaine'!A:A,0),MATCH(B9907,'contribution par jour-semaine'!$1:$1,0),4,1,"contribution par jour-semaine")),"")</f>
        <v/>
      </c>
      <c r="D9907" s="4" t="str">
        <f>VLOOKUP(A9907,predictions!A:B,2,FALSE)</f>
        <v>22/06/2020</v>
      </c>
      <c r="E9907" s="4">
        <f t="shared" si="38"/>
        <v>44004</v>
      </c>
    </row>
    <row r="9908" spans="3:5" ht="13" x14ac:dyDescent="0.15">
      <c r="C9908" s="1" t="str">
        <f ca="1">IFERROR(INDIRECT(ADDRESS(MATCH(A9908,'contribution par jour-semaine'!A:A,0),MATCH(B9908,'contribution par jour-semaine'!$1:$1,0),4,1,"contribution par jour-semaine")),"")</f>
        <v/>
      </c>
      <c r="D9908" s="4" t="str">
        <f>VLOOKUP(A9908,predictions!A:B,2,FALSE)</f>
        <v>22/06/2020</v>
      </c>
      <c r="E9908" s="4">
        <f t="shared" si="38"/>
        <v>44004</v>
      </c>
    </row>
    <row r="9909" spans="3:5" ht="13" x14ac:dyDescent="0.15">
      <c r="C9909" s="1" t="str">
        <f ca="1">IFERROR(INDIRECT(ADDRESS(MATCH(A9909,'contribution par jour-semaine'!A:A,0),MATCH(B9909,'contribution par jour-semaine'!$1:$1,0),4,1,"contribution par jour-semaine")),"")</f>
        <v/>
      </c>
      <c r="D9909" s="4" t="str">
        <f>VLOOKUP(A9909,predictions!A:B,2,FALSE)</f>
        <v>22/06/2020</v>
      </c>
      <c r="E9909" s="4">
        <f t="shared" si="38"/>
        <v>44004</v>
      </c>
    </row>
    <row r="9910" spans="3:5" ht="13" x14ac:dyDescent="0.15">
      <c r="C9910" s="1" t="str">
        <f ca="1">IFERROR(INDIRECT(ADDRESS(MATCH(A9910,'contribution par jour-semaine'!A:A,0),MATCH(B9910,'contribution par jour-semaine'!$1:$1,0),4,1,"contribution par jour-semaine")),"")</f>
        <v/>
      </c>
      <c r="D9910" s="4" t="str">
        <f>VLOOKUP(A9910,predictions!A:B,2,FALSE)</f>
        <v>22/06/2020</v>
      </c>
      <c r="E9910" s="4">
        <f t="shared" si="38"/>
        <v>44004</v>
      </c>
    </row>
    <row r="9911" spans="3:5" ht="13" x14ac:dyDescent="0.15">
      <c r="C9911" s="1" t="str">
        <f ca="1">IFERROR(INDIRECT(ADDRESS(MATCH(A9911,'contribution par jour-semaine'!A:A,0),MATCH(B9911,'contribution par jour-semaine'!$1:$1,0),4,1,"contribution par jour-semaine")),"")</f>
        <v/>
      </c>
      <c r="D9911" s="4" t="str">
        <f>VLOOKUP(A9911,predictions!A:B,2,FALSE)</f>
        <v>22/06/2020</v>
      </c>
      <c r="E9911" s="4">
        <f t="shared" si="38"/>
        <v>44004</v>
      </c>
    </row>
    <row r="9912" spans="3:5" ht="13" x14ac:dyDescent="0.15">
      <c r="C9912" s="1" t="str">
        <f ca="1">IFERROR(INDIRECT(ADDRESS(MATCH(A9912,'contribution par jour-semaine'!A:A,0),MATCH(B9912,'contribution par jour-semaine'!$1:$1,0),4,1,"contribution par jour-semaine")),"")</f>
        <v/>
      </c>
      <c r="D9912" s="4" t="str">
        <f>VLOOKUP(A9912,predictions!A:B,2,FALSE)</f>
        <v>22/06/2020</v>
      </c>
      <c r="E9912" s="4">
        <f t="shared" si="38"/>
        <v>44004</v>
      </c>
    </row>
    <row r="9913" spans="3:5" ht="13" x14ac:dyDescent="0.15">
      <c r="C9913" s="1" t="str">
        <f ca="1">IFERROR(INDIRECT(ADDRESS(MATCH(A9913,'contribution par jour-semaine'!A:A,0),MATCH(B9913,'contribution par jour-semaine'!$1:$1,0),4,1,"contribution par jour-semaine")),"")</f>
        <v/>
      </c>
      <c r="D9913" s="4" t="str">
        <f>VLOOKUP(A9913,predictions!A:B,2,FALSE)</f>
        <v>22/06/2020</v>
      </c>
      <c r="E9913" s="4">
        <f t="shared" si="38"/>
        <v>44004</v>
      </c>
    </row>
    <row r="9914" spans="3:5" ht="13" x14ac:dyDescent="0.15">
      <c r="C9914" s="1" t="str">
        <f ca="1">IFERROR(INDIRECT(ADDRESS(MATCH(A9914,'contribution par jour-semaine'!A:A,0),MATCH(B9914,'contribution par jour-semaine'!$1:$1,0),4,1,"contribution par jour-semaine")),"")</f>
        <v/>
      </c>
      <c r="D9914" s="4" t="str">
        <f>VLOOKUP(A9914,predictions!A:B,2,FALSE)</f>
        <v>22/06/2020</v>
      </c>
      <c r="E9914" s="4">
        <f t="shared" si="38"/>
        <v>44004</v>
      </c>
    </row>
    <row r="9915" spans="3:5" ht="13" x14ac:dyDescent="0.15">
      <c r="C9915" s="1" t="str">
        <f ca="1">IFERROR(INDIRECT(ADDRESS(MATCH(A9915,'contribution par jour-semaine'!A:A,0),MATCH(B9915,'contribution par jour-semaine'!$1:$1,0),4,1,"contribution par jour-semaine")),"")</f>
        <v/>
      </c>
      <c r="D9915" s="4" t="str">
        <f>VLOOKUP(A9915,predictions!A:B,2,FALSE)</f>
        <v>22/06/2020</v>
      </c>
      <c r="E9915" s="4">
        <f t="shared" si="38"/>
        <v>44004</v>
      </c>
    </row>
    <row r="9916" spans="3:5" ht="13" x14ac:dyDescent="0.15">
      <c r="C9916" s="1" t="str">
        <f ca="1">IFERROR(INDIRECT(ADDRESS(MATCH(A9916,'contribution par jour-semaine'!A:A,0),MATCH(B9916,'contribution par jour-semaine'!$1:$1,0),4,1,"contribution par jour-semaine")),"")</f>
        <v/>
      </c>
      <c r="D9916" s="4" t="str">
        <f>VLOOKUP(A9916,predictions!A:B,2,FALSE)</f>
        <v>22/06/2020</v>
      </c>
      <c r="E9916" s="4">
        <f t="shared" si="38"/>
        <v>44004</v>
      </c>
    </row>
    <row r="9917" spans="3:5" ht="13" x14ac:dyDescent="0.15">
      <c r="C9917" s="1" t="str">
        <f ca="1">IFERROR(INDIRECT(ADDRESS(MATCH(A9917,'contribution par jour-semaine'!A:A,0),MATCH(B9917,'contribution par jour-semaine'!$1:$1,0),4,1,"contribution par jour-semaine")),"")</f>
        <v/>
      </c>
      <c r="D9917" s="4" t="str">
        <f>VLOOKUP(A9917,predictions!A:B,2,FALSE)</f>
        <v>22/06/2020</v>
      </c>
      <c r="E9917" s="4">
        <f t="shared" si="38"/>
        <v>44004</v>
      </c>
    </row>
    <row r="9918" spans="3:5" ht="13" x14ac:dyDescent="0.15">
      <c r="C9918" s="1" t="str">
        <f ca="1">IFERROR(INDIRECT(ADDRESS(MATCH(A9918,'contribution par jour-semaine'!A:A,0),MATCH(B9918,'contribution par jour-semaine'!$1:$1,0),4,1,"contribution par jour-semaine")),"")</f>
        <v/>
      </c>
      <c r="D9918" s="4" t="str">
        <f>VLOOKUP(A9918,predictions!A:B,2,FALSE)</f>
        <v>22/06/2020</v>
      </c>
      <c r="E9918" s="4">
        <f t="shared" si="38"/>
        <v>44004</v>
      </c>
    </row>
    <row r="9919" spans="3:5" ht="13" x14ac:dyDescent="0.15">
      <c r="C9919" s="1" t="str">
        <f ca="1">IFERROR(INDIRECT(ADDRESS(MATCH(A9919,'contribution par jour-semaine'!A:A,0),MATCH(B9919,'contribution par jour-semaine'!$1:$1,0),4,1,"contribution par jour-semaine")),"")</f>
        <v/>
      </c>
      <c r="D9919" s="4" t="str">
        <f>VLOOKUP(A9919,predictions!A:B,2,FALSE)</f>
        <v>22/06/2020</v>
      </c>
      <c r="E9919" s="4">
        <f t="shared" si="38"/>
        <v>44004</v>
      </c>
    </row>
    <row r="9920" spans="3:5" ht="13" x14ac:dyDescent="0.15">
      <c r="C9920" s="1" t="str">
        <f ca="1">IFERROR(INDIRECT(ADDRESS(MATCH(A9920,'contribution par jour-semaine'!A:A,0),MATCH(B9920,'contribution par jour-semaine'!$1:$1,0),4,1,"contribution par jour-semaine")),"")</f>
        <v/>
      </c>
      <c r="D9920" s="4" t="str">
        <f>VLOOKUP(A9920,predictions!A:B,2,FALSE)</f>
        <v>22/06/2020</v>
      </c>
      <c r="E9920" s="4">
        <f t="shared" si="38"/>
        <v>44004</v>
      </c>
    </row>
    <row r="9921" spans="3:5" ht="13" x14ac:dyDescent="0.15">
      <c r="C9921" s="1" t="str">
        <f ca="1">IFERROR(INDIRECT(ADDRESS(MATCH(A9921,'contribution par jour-semaine'!A:A,0),MATCH(B9921,'contribution par jour-semaine'!$1:$1,0),4,1,"contribution par jour-semaine")),"")</f>
        <v/>
      </c>
      <c r="D9921" s="4" t="str">
        <f>VLOOKUP(A9921,predictions!A:B,2,FALSE)</f>
        <v>22/06/2020</v>
      </c>
      <c r="E9921" s="4">
        <f t="shared" si="38"/>
        <v>44004</v>
      </c>
    </row>
    <row r="9922" spans="3:5" ht="13" x14ac:dyDescent="0.15">
      <c r="C9922" s="1" t="str">
        <f ca="1">IFERROR(INDIRECT(ADDRESS(MATCH(A9922,'contribution par jour-semaine'!A:A,0),MATCH(B9922,'contribution par jour-semaine'!$1:$1,0),4,1,"contribution par jour-semaine")),"")</f>
        <v/>
      </c>
      <c r="D9922" s="4" t="str">
        <f>VLOOKUP(A9922,predictions!A:B,2,FALSE)</f>
        <v>22/06/2020</v>
      </c>
      <c r="E9922" s="4">
        <f t="shared" si="38"/>
        <v>44004</v>
      </c>
    </row>
    <row r="9923" spans="3:5" ht="13" x14ac:dyDescent="0.15">
      <c r="C9923" s="1" t="str">
        <f ca="1">IFERROR(INDIRECT(ADDRESS(MATCH(A9923,'contribution par jour-semaine'!A:A,0),MATCH(B9923,'contribution par jour-semaine'!$1:$1,0),4,1,"contribution par jour-semaine")),"")</f>
        <v/>
      </c>
      <c r="D9923" s="4" t="str">
        <f>VLOOKUP(A9923,predictions!A:B,2,FALSE)</f>
        <v>22/06/2020</v>
      </c>
      <c r="E9923" s="4">
        <f t="shared" si="38"/>
        <v>44004</v>
      </c>
    </row>
    <row r="9924" spans="3:5" ht="13" x14ac:dyDescent="0.15">
      <c r="C9924" s="1" t="str">
        <f ca="1">IFERROR(INDIRECT(ADDRESS(MATCH(A9924,'contribution par jour-semaine'!A:A,0),MATCH(B9924,'contribution par jour-semaine'!$1:$1,0),4,1,"contribution par jour-semaine")),"")</f>
        <v/>
      </c>
      <c r="D9924" s="4" t="str">
        <f>VLOOKUP(A9924,predictions!A:B,2,FALSE)</f>
        <v>22/06/2020</v>
      </c>
      <c r="E9924" s="4">
        <f t="shared" si="38"/>
        <v>44004</v>
      </c>
    </row>
    <row r="9925" spans="3:5" ht="13" x14ac:dyDescent="0.15">
      <c r="C9925" s="1" t="str">
        <f ca="1">IFERROR(INDIRECT(ADDRESS(MATCH(A9925,'contribution par jour-semaine'!A:A,0),MATCH(B9925,'contribution par jour-semaine'!$1:$1,0),4,1,"contribution par jour-semaine")),"")</f>
        <v/>
      </c>
      <c r="D9925" s="4" t="str">
        <f>VLOOKUP(A9925,predictions!A:B,2,FALSE)</f>
        <v>22/06/2020</v>
      </c>
      <c r="E9925" s="4">
        <f t="shared" si="38"/>
        <v>44004</v>
      </c>
    </row>
    <row r="9926" spans="3:5" ht="13" x14ac:dyDescent="0.15">
      <c r="C9926" s="1" t="str">
        <f ca="1">IFERROR(INDIRECT(ADDRESS(MATCH(A9926,'contribution par jour-semaine'!A:A,0),MATCH(B9926,'contribution par jour-semaine'!$1:$1,0),4,1,"contribution par jour-semaine")),"")</f>
        <v/>
      </c>
      <c r="D9926" s="4" t="str">
        <f>VLOOKUP(A9926,predictions!A:B,2,FALSE)</f>
        <v>22/06/2020</v>
      </c>
      <c r="E9926" s="4">
        <f t="shared" si="38"/>
        <v>44004</v>
      </c>
    </row>
    <row r="9927" spans="3:5" ht="13" x14ac:dyDescent="0.15">
      <c r="C9927" s="1" t="str">
        <f ca="1">IFERROR(INDIRECT(ADDRESS(MATCH(A9927,'contribution par jour-semaine'!A:A,0),MATCH(B9927,'contribution par jour-semaine'!$1:$1,0),4,1,"contribution par jour-semaine")),"")</f>
        <v/>
      </c>
      <c r="D9927" s="4" t="str">
        <f>VLOOKUP(A9927,predictions!A:B,2,FALSE)</f>
        <v>22/06/2020</v>
      </c>
      <c r="E9927" s="4">
        <f t="shared" si="38"/>
        <v>44004</v>
      </c>
    </row>
    <row r="9928" spans="3:5" ht="13" x14ac:dyDescent="0.15">
      <c r="C9928" s="1" t="str">
        <f ca="1">IFERROR(INDIRECT(ADDRESS(MATCH(A9928,'contribution par jour-semaine'!A:A,0),MATCH(B9928,'contribution par jour-semaine'!$1:$1,0),4,1,"contribution par jour-semaine")),"")</f>
        <v/>
      </c>
      <c r="D9928" s="4" t="str">
        <f>VLOOKUP(A9928,predictions!A:B,2,FALSE)</f>
        <v>22/06/2020</v>
      </c>
      <c r="E9928" s="4">
        <f t="shared" si="38"/>
        <v>44004</v>
      </c>
    </row>
    <row r="9929" spans="3:5" ht="13" x14ac:dyDescent="0.15">
      <c r="C9929" s="1" t="str">
        <f ca="1">IFERROR(INDIRECT(ADDRESS(MATCH(A9929,'contribution par jour-semaine'!A:A,0),MATCH(B9929,'contribution par jour-semaine'!$1:$1,0),4,1,"contribution par jour-semaine")),"")</f>
        <v/>
      </c>
      <c r="D9929" s="4" t="str">
        <f>VLOOKUP(A9929,predictions!A:B,2,FALSE)</f>
        <v>22/06/2020</v>
      </c>
      <c r="E9929" s="4">
        <f t="shared" si="38"/>
        <v>44004</v>
      </c>
    </row>
    <row r="9930" spans="3:5" ht="13" x14ac:dyDescent="0.15">
      <c r="C9930" s="1" t="str">
        <f ca="1">IFERROR(INDIRECT(ADDRESS(MATCH(A9930,'contribution par jour-semaine'!A:A,0),MATCH(B9930,'contribution par jour-semaine'!$1:$1,0),4,1,"contribution par jour-semaine")),"")</f>
        <v/>
      </c>
      <c r="D9930" s="4" t="str">
        <f>VLOOKUP(A9930,predictions!A:B,2,FALSE)</f>
        <v>22/06/2020</v>
      </c>
      <c r="E9930" s="4">
        <f t="shared" si="38"/>
        <v>44004</v>
      </c>
    </row>
    <row r="9931" spans="3:5" ht="13" x14ac:dyDescent="0.15">
      <c r="C9931" s="1" t="str">
        <f ca="1">IFERROR(INDIRECT(ADDRESS(MATCH(A9931,'contribution par jour-semaine'!A:A,0),MATCH(B9931,'contribution par jour-semaine'!$1:$1,0),4,1,"contribution par jour-semaine")),"")</f>
        <v/>
      </c>
      <c r="D9931" s="4" t="str">
        <f>VLOOKUP(A9931,predictions!A:B,2,FALSE)</f>
        <v>22/06/2020</v>
      </c>
      <c r="E9931" s="4">
        <f t="shared" si="38"/>
        <v>44004</v>
      </c>
    </row>
    <row r="9932" spans="3:5" ht="13" x14ac:dyDescent="0.15">
      <c r="C9932" s="1" t="str">
        <f ca="1">IFERROR(INDIRECT(ADDRESS(MATCH(A9932,'contribution par jour-semaine'!A:A,0),MATCH(B9932,'contribution par jour-semaine'!$1:$1,0),4,1,"contribution par jour-semaine")),"")</f>
        <v/>
      </c>
      <c r="D9932" s="4" t="str">
        <f>VLOOKUP(A9932,predictions!A:B,2,FALSE)</f>
        <v>22/06/2020</v>
      </c>
      <c r="E9932" s="4">
        <f t="shared" si="38"/>
        <v>44004</v>
      </c>
    </row>
    <row r="9933" spans="3:5" ht="13" x14ac:dyDescent="0.15">
      <c r="C9933" s="1" t="str">
        <f ca="1">IFERROR(INDIRECT(ADDRESS(MATCH(A9933,'contribution par jour-semaine'!A:A,0),MATCH(B9933,'contribution par jour-semaine'!$1:$1,0),4,1,"contribution par jour-semaine")),"")</f>
        <v/>
      </c>
      <c r="D9933" s="4" t="str">
        <f>VLOOKUP(A9933,predictions!A:B,2,FALSE)</f>
        <v>22/06/2020</v>
      </c>
      <c r="E9933" s="4">
        <f t="shared" si="38"/>
        <v>44004</v>
      </c>
    </row>
    <row r="9934" spans="3:5" ht="13" x14ac:dyDescent="0.15">
      <c r="C9934" s="1" t="str">
        <f ca="1">IFERROR(INDIRECT(ADDRESS(MATCH(A9934,'contribution par jour-semaine'!A:A,0),MATCH(B9934,'contribution par jour-semaine'!$1:$1,0),4,1,"contribution par jour-semaine")),"")</f>
        <v/>
      </c>
      <c r="D9934" s="4" t="str">
        <f>VLOOKUP(A9934,predictions!A:B,2,FALSE)</f>
        <v>22/06/2020</v>
      </c>
      <c r="E9934" s="4">
        <f t="shared" si="38"/>
        <v>44004</v>
      </c>
    </row>
    <row r="9935" spans="3:5" ht="13" x14ac:dyDescent="0.15">
      <c r="C9935" s="1" t="str">
        <f ca="1">IFERROR(INDIRECT(ADDRESS(MATCH(A9935,'contribution par jour-semaine'!A:A,0),MATCH(B9935,'contribution par jour-semaine'!$1:$1,0),4,1,"contribution par jour-semaine")),"")</f>
        <v/>
      </c>
      <c r="D9935" s="4" t="str">
        <f>VLOOKUP(A9935,predictions!A:B,2,FALSE)</f>
        <v>22/06/2020</v>
      </c>
      <c r="E9935" s="4">
        <f t="shared" si="38"/>
        <v>44004</v>
      </c>
    </row>
    <row r="9936" spans="3:5" ht="13" x14ac:dyDescent="0.15">
      <c r="C9936" s="1" t="str">
        <f ca="1">IFERROR(INDIRECT(ADDRESS(MATCH(A9936,'contribution par jour-semaine'!A:A,0),MATCH(B9936,'contribution par jour-semaine'!$1:$1,0),4,1,"contribution par jour-semaine")),"")</f>
        <v/>
      </c>
      <c r="D9936" s="4" t="str">
        <f>VLOOKUP(A9936,predictions!A:B,2,FALSE)</f>
        <v>22/06/2020</v>
      </c>
      <c r="E9936" s="4">
        <f t="shared" si="38"/>
        <v>44004</v>
      </c>
    </row>
    <row r="9937" spans="3:5" ht="13" x14ac:dyDescent="0.15">
      <c r="C9937" s="1" t="str">
        <f ca="1">IFERROR(INDIRECT(ADDRESS(MATCH(A9937,'contribution par jour-semaine'!A:A,0),MATCH(B9937,'contribution par jour-semaine'!$1:$1,0),4,1,"contribution par jour-semaine")),"")</f>
        <v/>
      </c>
      <c r="D9937" s="4" t="str">
        <f>VLOOKUP(A9937,predictions!A:B,2,FALSE)</f>
        <v>22/06/2020</v>
      </c>
      <c r="E9937" s="4">
        <f t="shared" si="38"/>
        <v>44004</v>
      </c>
    </row>
    <row r="9938" spans="3:5" ht="13" x14ac:dyDescent="0.15">
      <c r="C9938" s="1" t="str">
        <f ca="1">IFERROR(INDIRECT(ADDRESS(MATCH(A9938,'contribution par jour-semaine'!A:A,0),MATCH(B9938,'contribution par jour-semaine'!$1:$1,0),4,1,"contribution par jour-semaine")),"")</f>
        <v/>
      </c>
      <c r="D9938" s="4" t="str">
        <f>VLOOKUP(A9938,predictions!A:B,2,FALSE)</f>
        <v>22/06/2020</v>
      </c>
      <c r="E9938" s="4">
        <f t="shared" si="38"/>
        <v>44004</v>
      </c>
    </row>
    <row r="9939" spans="3:5" ht="13" x14ac:dyDescent="0.15">
      <c r="C9939" s="1" t="str">
        <f ca="1">IFERROR(INDIRECT(ADDRESS(MATCH(A9939,'contribution par jour-semaine'!A:A,0),MATCH(B9939,'contribution par jour-semaine'!$1:$1,0),4,1,"contribution par jour-semaine")),"")</f>
        <v/>
      </c>
      <c r="D9939" s="4" t="str">
        <f>VLOOKUP(A9939,predictions!A:B,2,FALSE)</f>
        <v>22/06/2020</v>
      </c>
      <c r="E9939" s="4">
        <f t="shared" si="38"/>
        <v>44004</v>
      </c>
    </row>
    <row r="9940" spans="3:5" ht="13" x14ac:dyDescent="0.15">
      <c r="C9940" s="1" t="str">
        <f ca="1">IFERROR(INDIRECT(ADDRESS(MATCH(A9940,'contribution par jour-semaine'!A:A,0),MATCH(B9940,'contribution par jour-semaine'!$1:$1,0),4,1,"contribution par jour-semaine")),"")</f>
        <v/>
      </c>
      <c r="D9940" s="4" t="str">
        <f>VLOOKUP(A9940,predictions!A:B,2,FALSE)</f>
        <v>22/06/2020</v>
      </c>
      <c r="E9940" s="4">
        <f t="shared" si="38"/>
        <v>44004</v>
      </c>
    </row>
    <row r="9941" spans="3:5" ht="13" x14ac:dyDescent="0.15">
      <c r="C9941" s="1" t="str">
        <f ca="1">IFERROR(INDIRECT(ADDRESS(MATCH(A9941,'contribution par jour-semaine'!A:A,0),MATCH(B9941,'contribution par jour-semaine'!$1:$1,0),4,1,"contribution par jour-semaine")),"")</f>
        <v/>
      </c>
      <c r="D9941" s="4" t="str">
        <f>VLOOKUP(A9941,predictions!A:B,2,FALSE)</f>
        <v>22/06/2020</v>
      </c>
      <c r="E9941" s="4">
        <f t="shared" si="38"/>
        <v>44004</v>
      </c>
    </row>
    <row r="9942" spans="3:5" ht="13" x14ac:dyDescent="0.15">
      <c r="C9942" s="1" t="str">
        <f ca="1">IFERROR(INDIRECT(ADDRESS(MATCH(A9942,'contribution par jour-semaine'!A:A,0),MATCH(B9942,'contribution par jour-semaine'!$1:$1,0),4,1,"contribution par jour-semaine")),"")</f>
        <v/>
      </c>
      <c r="D9942" s="4" t="str">
        <f>VLOOKUP(A9942,predictions!A:B,2,FALSE)</f>
        <v>22/06/2020</v>
      </c>
      <c r="E9942" s="4">
        <f t="shared" si="38"/>
        <v>44004</v>
      </c>
    </row>
    <row r="9943" spans="3:5" ht="13" x14ac:dyDescent="0.15">
      <c r="C9943" s="1" t="str">
        <f ca="1">IFERROR(INDIRECT(ADDRESS(MATCH(A9943,'contribution par jour-semaine'!A:A,0),MATCH(B9943,'contribution par jour-semaine'!$1:$1,0),4,1,"contribution par jour-semaine")),"")</f>
        <v/>
      </c>
      <c r="D9943" s="4" t="str">
        <f>VLOOKUP(A9943,predictions!A:B,2,FALSE)</f>
        <v>22/06/2020</v>
      </c>
      <c r="E9943" s="4">
        <f t="shared" si="38"/>
        <v>44004</v>
      </c>
    </row>
    <row r="9944" spans="3:5" ht="13" x14ac:dyDescent="0.15">
      <c r="C9944" s="1" t="str">
        <f ca="1">IFERROR(INDIRECT(ADDRESS(MATCH(A9944,'contribution par jour-semaine'!A:A,0),MATCH(B9944,'contribution par jour-semaine'!$1:$1,0),4,1,"contribution par jour-semaine")),"")</f>
        <v/>
      </c>
      <c r="D9944" s="4" t="str">
        <f>VLOOKUP(A9944,predictions!A:B,2,FALSE)</f>
        <v>22/06/2020</v>
      </c>
      <c r="E9944" s="4">
        <f t="shared" si="38"/>
        <v>44004</v>
      </c>
    </row>
    <row r="9945" spans="3:5" ht="13" x14ac:dyDescent="0.15">
      <c r="C9945" s="1" t="str">
        <f ca="1">IFERROR(INDIRECT(ADDRESS(MATCH(A9945,'contribution par jour-semaine'!A:A,0),MATCH(B9945,'contribution par jour-semaine'!$1:$1,0),4,1,"contribution par jour-semaine")),"")</f>
        <v/>
      </c>
      <c r="D9945" s="4" t="str">
        <f>VLOOKUP(A9945,predictions!A:B,2,FALSE)</f>
        <v>22/06/2020</v>
      </c>
      <c r="E9945" s="4">
        <f t="shared" si="38"/>
        <v>44004</v>
      </c>
    </row>
    <row r="9946" spans="3:5" ht="13" x14ac:dyDescent="0.15">
      <c r="C9946" s="1" t="str">
        <f ca="1">IFERROR(INDIRECT(ADDRESS(MATCH(A9946,'contribution par jour-semaine'!A:A,0),MATCH(B9946,'contribution par jour-semaine'!$1:$1,0),4,1,"contribution par jour-semaine")),"")</f>
        <v/>
      </c>
      <c r="D9946" s="4" t="str">
        <f>VLOOKUP(A9946,predictions!A:B,2,FALSE)</f>
        <v>22/06/2020</v>
      </c>
      <c r="E9946" s="4">
        <f t="shared" si="38"/>
        <v>44004</v>
      </c>
    </row>
    <row r="9947" spans="3:5" ht="13" x14ac:dyDescent="0.15">
      <c r="C9947" s="1" t="str">
        <f ca="1">IFERROR(INDIRECT(ADDRESS(MATCH(A9947,'contribution par jour-semaine'!A:A,0),MATCH(B9947,'contribution par jour-semaine'!$1:$1,0),4,1,"contribution par jour-semaine")),"")</f>
        <v/>
      </c>
      <c r="D9947" s="4" t="str">
        <f>VLOOKUP(A9947,predictions!A:B,2,FALSE)</f>
        <v>22/06/2020</v>
      </c>
      <c r="E9947" s="4">
        <f t="shared" ref="E9947:E10201" si="39">DATE(RIGHT(D9947,4),MID(D9947,4,2),LEFT(D9947,2))</f>
        <v>44004</v>
      </c>
    </row>
    <row r="9948" spans="3:5" ht="13" x14ac:dyDescent="0.15">
      <c r="C9948" s="1" t="str">
        <f ca="1">IFERROR(INDIRECT(ADDRESS(MATCH(A9948,'contribution par jour-semaine'!A:A,0),MATCH(B9948,'contribution par jour-semaine'!$1:$1,0),4,1,"contribution par jour-semaine")),"")</f>
        <v/>
      </c>
      <c r="D9948" s="4" t="str">
        <f>VLOOKUP(A9948,predictions!A:B,2,FALSE)</f>
        <v>22/06/2020</v>
      </c>
      <c r="E9948" s="4">
        <f t="shared" si="39"/>
        <v>44004</v>
      </c>
    </row>
    <row r="9949" spans="3:5" ht="13" x14ac:dyDescent="0.15">
      <c r="C9949" s="1" t="str">
        <f ca="1">IFERROR(INDIRECT(ADDRESS(MATCH(A9949,'contribution par jour-semaine'!A:A,0),MATCH(B9949,'contribution par jour-semaine'!$1:$1,0),4,1,"contribution par jour-semaine")),"")</f>
        <v/>
      </c>
      <c r="D9949" s="4" t="str">
        <f>VLOOKUP(A9949,predictions!A:B,2,FALSE)</f>
        <v>22/06/2020</v>
      </c>
      <c r="E9949" s="4">
        <f t="shared" si="39"/>
        <v>44004</v>
      </c>
    </row>
    <row r="9950" spans="3:5" ht="13" x14ac:dyDescent="0.15">
      <c r="C9950" s="1" t="str">
        <f ca="1">IFERROR(INDIRECT(ADDRESS(MATCH(A9950,'contribution par jour-semaine'!A:A,0),MATCH(B9950,'contribution par jour-semaine'!$1:$1,0),4,1,"contribution par jour-semaine")),"")</f>
        <v/>
      </c>
      <c r="D9950" s="4" t="str">
        <f>VLOOKUP(A9950,predictions!A:B,2,FALSE)</f>
        <v>22/06/2020</v>
      </c>
      <c r="E9950" s="4">
        <f t="shared" si="39"/>
        <v>44004</v>
      </c>
    </row>
    <row r="9951" spans="3:5" ht="13" x14ac:dyDescent="0.15">
      <c r="C9951" s="1" t="str">
        <f ca="1">IFERROR(INDIRECT(ADDRESS(MATCH(A9951,'contribution par jour-semaine'!A:A,0),MATCH(B9951,'contribution par jour-semaine'!$1:$1,0),4,1,"contribution par jour-semaine")),"")</f>
        <v/>
      </c>
      <c r="D9951" s="4" t="str">
        <f>VLOOKUP(A9951,predictions!A:B,2,FALSE)</f>
        <v>22/06/2020</v>
      </c>
      <c r="E9951" s="4">
        <f t="shared" si="39"/>
        <v>44004</v>
      </c>
    </row>
    <row r="9952" spans="3:5" ht="13" x14ac:dyDescent="0.15">
      <c r="C9952" s="1" t="str">
        <f ca="1">IFERROR(INDIRECT(ADDRESS(MATCH(A9952,'contribution par jour-semaine'!A:A,0),MATCH(B9952,'contribution par jour-semaine'!$1:$1,0),4,1,"contribution par jour-semaine")),"")</f>
        <v/>
      </c>
      <c r="D9952" s="4" t="str">
        <f>VLOOKUP(A9952,predictions!A:B,2,FALSE)</f>
        <v>22/06/2020</v>
      </c>
      <c r="E9952" s="4">
        <f t="shared" si="39"/>
        <v>44004</v>
      </c>
    </row>
    <row r="9953" spans="3:5" ht="13" x14ac:dyDescent="0.15">
      <c r="C9953" s="1" t="str">
        <f ca="1">IFERROR(INDIRECT(ADDRESS(MATCH(A9953,'contribution par jour-semaine'!A:A,0),MATCH(B9953,'contribution par jour-semaine'!$1:$1,0),4,1,"contribution par jour-semaine")),"")</f>
        <v/>
      </c>
      <c r="D9953" s="4" t="str">
        <f>VLOOKUP(A9953,predictions!A:B,2,FALSE)</f>
        <v>22/06/2020</v>
      </c>
      <c r="E9953" s="4">
        <f t="shared" si="39"/>
        <v>44004</v>
      </c>
    </row>
    <row r="9954" spans="3:5" ht="13" x14ac:dyDescent="0.15">
      <c r="C9954" s="1" t="str">
        <f ca="1">IFERROR(INDIRECT(ADDRESS(MATCH(A9954,'contribution par jour-semaine'!A:A,0),MATCH(B9954,'contribution par jour-semaine'!$1:$1,0),4,1,"contribution par jour-semaine")),"")</f>
        <v/>
      </c>
      <c r="D9954" s="4" t="str">
        <f>VLOOKUP(A9954,predictions!A:B,2,FALSE)</f>
        <v>22/06/2020</v>
      </c>
      <c r="E9954" s="4">
        <f t="shared" si="39"/>
        <v>44004</v>
      </c>
    </row>
    <row r="9955" spans="3:5" ht="13" x14ac:dyDescent="0.15">
      <c r="C9955" s="1" t="str">
        <f ca="1">IFERROR(INDIRECT(ADDRESS(MATCH(A9955,'contribution par jour-semaine'!A:A,0),MATCH(B9955,'contribution par jour-semaine'!$1:$1,0),4,1,"contribution par jour-semaine")),"")</f>
        <v/>
      </c>
      <c r="D9955" s="4" t="str">
        <f>VLOOKUP(A9955,predictions!A:B,2,FALSE)</f>
        <v>22/06/2020</v>
      </c>
      <c r="E9955" s="4">
        <f t="shared" si="39"/>
        <v>44004</v>
      </c>
    </row>
    <row r="9956" spans="3:5" ht="13" x14ac:dyDescent="0.15">
      <c r="C9956" s="1" t="str">
        <f ca="1">IFERROR(INDIRECT(ADDRESS(MATCH(A9956,'contribution par jour-semaine'!A:A,0),MATCH(B9956,'contribution par jour-semaine'!$1:$1,0),4,1,"contribution par jour-semaine")),"")</f>
        <v/>
      </c>
      <c r="D9956" s="4" t="str">
        <f>VLOOKUP(A9956,predictions!A:B,2,FALSE)</f>
        <v>22/06/2020</v>
      </c>
      <c r="E9956" s="4">
        <f t="shared" si="39"/>
        <v>44004</v>
      </c>
    </row>
    <row r="9957" spans="3:5" ht="13" x14ac:dyDescent="0.15">
      <c r="C9957" s="1" t="str">
        <f ca="1">IFERROR(INDIRECT(ADDRESS(MATCH(A9957,'contribution par jour-semaine'!A:A,0),MATCH(B9957,'contribution par jour-semaine'!$1:$1,0),4,1,"contribution par jour-semaine")),"")</f>
        <v/>
      </c>
      <c r="D9957" s="4" t="str">
        <f>VLOOKUP(A9957,predictions!A:B,2,FALSE)</f>
        <v>22/06/2020</v>
      </c>
      <c r="E9957" s="4">
        <f t="shared" si="39"/>
        <v>44004</v>
      </c>
    </row>
    <row r="9958" spans="3:5" ht="13" x14ac:dyDescent="0.15">
      <c r="C9958" s="1" t="str">
        <f ca="1">IFERROR(INDIRECT(ADDRESS(MATCH(A9958,'contribution par jour-semaine'!A:A,0),MATCH(B9958,'contribution par jour-semaine'!$1:$1,0),4,1,"contribution par jour-semaine")),"")</f>
        <v/>
      </c>
      <c r="D9958" s="4" t="str">
        <f>VLOOKUP(A9958,predictions!A:B,2,FALSE)</f>
        <v>22/06/2020</v>
      </c>
      <c r="E9958" s="4">
        <f t="shared" si="39"/>
        <v>44004</v>
      </c>
    </row>
    <row r="9959" spans="3:5" ht="13" x14ac:dyDescent="0.15">
      <c r="C9959" s="1" t="str">
        <f ca="1">IFERROR(INDIRECT(ADDRESS(MATCH(A9959,'contribution par jour-semaine'!A:A,0),MATCH(B9959,'contribution par jour-semaine'!$1:$1,0),4,1,"contribution par jour-semaine")),"")</f>
        <v/>
      </c>
      <c r="D9959" s="4" t="str">
        <f>VLOOKUP(A9959,predictions!A:B,2,FALSE)</f>
        <v>22/06/2020</v>
      </c>
      <c r="E9959" s="4">
        <f t="shared" si="39"/>
        <v>44004</v>
      </c>
    </row>
    <row r="9960" spans="3:5" ht="13" x14ac:dyDescent="0.15">
      <c r="C9960" s="1" t="str">
        <f ca="1">IFERROR(INDIRECT(ADDRESS(MATCH(A9960,'contribution par jour-semaine'!A:A,0),MATCH(B9960,'contribution par jour-semaine'!$1:$1,0),4,1,"contribution par jour-semaine")),"")</f>
        <v/>
      </c>
      <c r="D9960" s="4" t="str">
        <f>VLOOKUP(A9960,predictions!A:B,2,FALSE)</f>
        <v>22/06/2020</v>
      </c>
      <c r="E9960" s="4">
        <f t="shared" si="39"/>
        <v>44004</v>
      </c>
    </row>
    <row r="9961" spans="3:5" ht="13" x14ac:dyDescent="0.15">
      <c r="C9961" s="1" t="str">
        <f ca="1">IFERROR(INDIRECT(ADDRESS(MATCH(A9961,'contribution par jour-semaine'!A:A,0),MATCH(B9961,'contribution par jour-semaine'!$1:$1,0),4,1,"contribution par jour-semaine")),"")</f>
        <v/>
      </c>
      <c r="D9961" s="4" t="str">
        <f>VLOOKUP(A9961,predictions!A:B,2,FALSE)</f>
        <v>22/06/2020</v>
      </c>
      <c r="E9961" s="4">
        <f t="shared" si="39"/>
        <v>44004</v>
      </c>
    </row>
    <row r="9962" spans="3:5" ht="13" x14ac:dyDescent="0.15">
      <c r="C9962" s="1" t="str">
        <f ca="1">IFERROR(INDIRECT(ADDRESS(MATCH(A9962,'contribution par jour-semaine'!A:A,0),MATCH(B9962,'contribution par jour-semaine'!$1:$1,0),4,1,"contribution par jour-semaine")),"")</f>
        <v/>
      </c>
      <c r="D9962" s="4" t="str">
        <f>VLOOKUP(A9962,predictions!A:B,2,FALSE)</f>
        <v>22/06/2020</v>
      </c>
      <c r="E9962" s="4">
        <f t="shared" si="39"/>
        <v>44004</v>
      </c>
    </row>
    <row r="9963" spans="3:5" ht="13" x14ac:dyDescent="0.15">
      <c r="C9963" s="1" t="str">
        <f ca="1">IFERROR(INDIRECT(ADDRESS(MATCH(A9963,'contribution par jour-semaine'!A:A,0),MATCH(B9963,'contribution par jour-semaine'!$1:$1,0),4,1,"contribution par jour-semaine")),"")</f>
        <v/>
      </c>
      <c r="D9963" s="4" t="str">
        <f>VLOOKUP(A9963,predictions!A:B,2,FALSE)</f>
        <v>22/06/2020</v>
      </c>
      <c r="E9963" s="4">
        <f t="shared" si="39"/>
        <v>44004</v>
      </c>
    </row>
    <row r="9964" spans="3:5" ht="13" x14ac:dyDescent="0.15">
      <c r="C9964" s="1" t="str">
        <f ca="1">IFERROR(INDIRECT(ADDRESS(MATCH(A9964,'contribution par jour-semaine'!A:A,0),MATCH(B9964,'contribution par jour-semaine'!$1:$1,0),4,1,"contribution par jour-semaine")),"")</f>
        <v/>
      </c>
      <c r="D9964" s="4" t="str">
        <f>VLOOKUP(A9964,predictions!A:B,2,FALSE)</f>
        <v>22/06/2020</v>
      </c>
      <c r="E9964" s="4">
        <f t="shared" si="39"/>
        <v>44004</v>
      </c>
    </row>
    <row r="9965" spans="3:5" ht="13" x14ac:dyDescent="0.15">
      <c r="C9965" s="1" t="str">
        <f ca="1">IFERROR(INDIRECT(ADDRESS(MATCH(A9965,'contribution par jour-semaine'!A:A,0),MATCH(B9965,'contribution par jour-semaine'!$1:$1,0),4,1,"contribution par jour-semaine")),"")</f>
        <v/>
      </c>
      <c r="D9965" s="4" t="str">
        <f>VLOOKUP(A9965,predictions!A:B,2,FALSE)</f>
        <v>22/06/2020</v>
      </c>
      <c r="E9965" s="4">
        <f t="shared" si="39"/>
        <v>44004</v>
      </c>
    </row>
    <row r="9966" spans="3:5" ht="13" x14ac:dyDescent="0.15">
      <c r="C9966" s="1" t="str">
        <f ca="1">IFERROR(INDIRECT(ADDRESS(MATCH(A9966,'contribution par jour-semaine'!A:A,0),MATCH(B9966,'contribution par jour-semaine'!$1:$1,0),4,1,"contribution par jour-semaine")),"")</f>
        <v/>
      </c>
      <c r="D9966" s="4" t="str">
        <f>VLOOKUP(A9966,predictions!A:B,2,FALSE)</f>
        <v>22/06/2020</v>
      </c>
      <c r="E9966" s="4">
        <f t="shared" si="39"/>
        <v>44004</v>
      </c>
    </row>
    <row r="9967" spans="3:5" ht="13" x14ac:dyDescent="0.15">
      <c r="C9967" s="1" t="str">
        <f ca="1">IFERROR(INDIRECT(ADDRESS(MATCH(A9967,'contribution par jour-semaine'!A:A,0),MATCH(B9967,'contribution par jour-semaine'!$1:$1,0),4,1,"contribution par jour-semaine")),"")</f>
        <v/>
      </c>
      <c r="D9967" s="4" t="str">
        <f>VLOOKUP(A9967,predictions!A:B,2,FALSE)</f>
        <v>22/06/2020</v>
      </c>
      <c r="E9967" s="4">
        <f t="shared" si="39"/>
        <v>44004</v>
      </c>
    </row>
    <row r="9968" spans="3:5" ht="13" x14ac:dyDescent="0.15">
      <c r="C9968" s="1" t="str">
        <f ca="1">IFERROR(INDIRECT(ADDRESS(MATCH(A9968,'contribution par jour-semaine'!A:A,0),MATCH(B9968,'contribution par jour-semaine'!$1:$1,0),4,1,"contribution par jour-semaine")),"")</f>
        <v/>
      </c>
      <c r="D9968" s="4" t="str">
        <f>VLOOKUP(A9968,predictions!A:B,2,FALSE)</f>
        <v>22/06/2020</v>
      </c>
      <c r="E9968" s="4">
        <f t="shared" si="39"/>
        <v>44004</v>
      </c>
    </row>
    <row r="9969" spans="3:5" ht="13" x14ac:dyDescent="0.15">
      <c r="C9969" s="1" t="str">
        <f ca="1">IFERROR(INDIRECT(ADDRESS(MATCH(A9969,'contribution par jour-semaine'!A:A,0),MATCH(B9969,'contribution par jour-semaine'!$1:$1,0),4,1,"contribution par jour-semaine")),"")</f>
        <v/>
      </c>
      <c r="D9969" s="4" t="str">
        <f>VLOOKUP(A9969,predictions!A:B,2,FALSE)</f>
        <v>22/06/2020</v>
      </c>
      <c r="E9969" s="4">
        <f t="shared" si="39"/>
        <v>44004</v>
      </c>
    </row>
    <row r="9970" spans="3:5" ht="13" x14ac:dyDescent="0.15">
      <c r="C9970" s="1" t="str">
        <f ca="1">IFERROR(INDIRECT(ADDRESS(MATCH(A9970,'contribution par jour-semaine'!A:A,0),MATCH(B9970,'contribution par jour-semaine'!$1:$1,0),4,1,"contribution par jour-semaine")),"")</f>
        <v/>
      </c>
      <c r="D9970" s="4" t="str">
        <f>VLOOKUP(A9970,predictions!A:B,2,FALSE)</f>
        <v>22/06/2020</v>
      </c>
      <c r="E9970" s="4">
        <f t="shared" si="39"/>
        <v>44004</v>
      </c>
    </row>
    <row r="9971" spans="3:5" ht="13" x14ac:dyDescent="0.15">
      <c r="C9971" s="1" t="str">
        <f ca="1">IFERROR(INDIRECT(ADDRESS(MATCH(A9971,'contribution par jour-semaine'!A:A,0),MATCH(B9971,'contribution par jour-semaine'!$1:$1,0),4,1,"contribution par jour-semaine")),"")</f>
        <v/>
      </c>
      <c r="D9971" s="4" t="str">
        <f>VLOOKUP(A9971,predictions!A:B,2,FALSE)</f>
        <v>22/06/2020</v>
      </c>
      <c r="E9971" s="4">
        <f t="shared" si="39"/>
        <v>44004</v>
      </c>
    </row>
    <row r="9972" spans="3:5" ht="13" x14ac:dyDescent="0.15">
      <c r="C9972" s="1" t="str">
        <f ca="1">IFERROR(INDIRECT(ADDRESS(MATCH(A9972,'contribution par jour-semaine'!A:A,0),MATCH(B9972,'contribution par jour-semaine'!$1:$1,0),4,1,"contribution par jour-semaine")),"")</f>
        <v/>
      </c>
      <c r="D9972" s="4" t="str">
        <f>VLOOKUP(A9972,predictions!A:B,2,FALSE)</f>
        <v>22/06/2020</v>
      </c>
      <c r="E9972" s="4">
        <f t="shared" si="39"/>
        <v>44004</v>
      </c>
    </row>
    <row r="9973" spans="3:5" ht="13" x14ac:dyDescent="0.15">
      <c r="C9973" s="1" t="str">
        <f ca="1">IFERROR(INDIRECT(ADDRESS(MATCH(A9973,'contribution par jour-semaine'!A:A,0),MATCH(B9973,'contribution par jour-semaine'!$1:$1,0),4,1,"contribution par jour-semaine")),"")</f>
        <v/>
      </c>
      <c r="D9973" s="4" t="str">
        <f>VLOOKUP(A9973,predictions!A:B,2,FALSE)</f>
        <v>22/06/2020</v>
      </c>
      <c r="E9973" s="4">
        <f t="shared" si="39"/>
        <v>44004</v>
      </c>
    </row>
    <row r="9974" spans="3:5" ht="13" x14ac:dyDescent="0.15">
      <c r="C9974" s="1" t="str">
        <f ca="1">IFERROR(INDIRECT(ADDRESS(MATCH(A9974,'contribution par jour-semaine'!A:A,0),MATCH(B9974,'contribution par jour-semaine'!$1:$1,0),4,1,"contribution par jour-semaine")),"")</f>
        <v/>
      </c>
      <c r="D9974" s="4" t="str">
        <f>VLOOKUP(A9974,predictions!A:B,2,FALSE)</f>
        <v>22/06/2020</v>
      </c>
      <c r="E9974" s="4">
        <f t="shared" si="39"/>
        <v>44004</v>
      </c>
    </row>
    <row r="9975" spans="3:5" ht="13" x14ac:dyDescent="0.15">
      <c r="C9975" s="1" t="str">
        <f ca="1">IFERROR(INDIRECT(ADDRESS(MATCH(A9975,'contribution par jour-semaine'!A:A,0),MATCH(B9975,'contribution par jour-semaine'!$1:$1,0),4,1,"contribution par jour-semaine")),"")</f>
        <v/>
      </c>
      <c r="D9975" s="4" t="str">
        <f>VLOOKUP(A9975,predictions!A:B,2,FALSE)</f>
        <v>22/06/2020</v>
      </c>
      <c r="E9975" s="4">
        <f t="shared" si="39"/>
        <v>44004</v>
      </c>
    </row>
    <row r="9976" spans="3:5" ht="13" x14ac:dyDescent="0.15">
      <c r="C9976" s="1" t="str">
        <f ca="1">IFERROR(INDIRECT(ADDRESS(MATCH(A9976,'contribution par jour-semaine'!A:A,0),MATCH(B9976,'contribution par jour-semaine'!$1:$1,0),4,1,"contribution par jour-semaine")),"")</f>
        <v/>
      </c>
      <c r="D9976" s="4" t="str">
        <f>VLOOKUP(A9976,predictions!A:B,2,FALSE)</f>
        <v>22/06/2020</v>
      </c>
      <c r="E9976" s="4">
        <f t="shared" si="39"/>
        <v>44004</v>
      </c>
    </row>
    <row r="9977" spans="3:5" ht="13" x14ac:dyDescent="0.15">
      <c r="C9977" s="1" t="str">
        <f ca="1">IFERROR(INDIRECT(ADDRESS(MATCH(A9977,'contribution par jour-semaine'!A:A,0),MATCH(B9977,'contribution par jour-semaine'!$1:$1,0),4,1,"contribution par jour-semaine")),"")</f>
        <v/>
      </c>
      <c r="D9977" s="4" t="str">
        <f>VLOOKUP(A9977,predictions!A:B,2,FALSE)</f>
        <v>22/06/2020</v>
      </c>
      <c r="E9977" s="4">
        <f t="shared" si="39"/>
        <v>44004</v>
      </c>
    </row>
    <row r="9978" spans="3:5" ht="13" x14ac:dyDescent="0.15">
      <c r="C9978" s="1" t="str">
        <f ca="1">IFERROR(INDIRECT(ADDRESS(MATCH(A9978,'contribution par jour-semaine'!A:A,0),MATCH(B9978,'contribution par jour-semaine'!$1:$1,0),4,1,"contribution par jour-semaine")),"")</f>
        <v/>
      </c>
      <c r="D9978" s="4" t="str">
        <f>VLOOKUP(A9978,predictions!A:B,2,FALSE)</f>
        <v>22/06/2020</v>
      </c>
      <c r="E9978" s="4">
        <f t="shared" si="39"/>
        <v>44004</v>
      </c>
    </row>
    <row r="9979" spans="3:5" ht="13" x14ac:dyDescent="0.15">
      <c r="C9979" s="1" t="str">
        <f ca="1">IFERROR(INDIRECT(ADDRESS(MATCH(A9979,'contribution par jour-semaine'!A:A,0),MATCH(B9979,'contribution par jour-semaine'!$1:$1,0),4,1,"contribution par jour-semaine")),"")</f>
        <v/>
      </c>
      <c r="D9979" s="4" t="str">
        <f>VLOOKUP(A9979,predictions!A:B,2,FALSE)</f>
        <v>22/06/2020</v>
      </c>
      <c r="E9979" s="4">
        <f t="shared" si="39"/>
        <v>44004</v>
      </c>
    </row>
    <row r="9980" spans="3:5" ht="13" x14ac:dyDescent="0.15">
      <c r="C9980" s="1" t="str">
        <f ca="1">IFERROR(INDIRECT(ADDRESS(MATCH(A9980,'contribution par jour-semaine'!A:A,0),MATCH(B9980,'contribution par jour-semaine'!$1:$1,0),4,1,"contribution par jour-semaine")),"")</f>
        <v/>
      </c>
      <c r="D9980" s="4" t="str">
        <f>VLOOKUP(A9980,predictions!A:B,2,FALSE)</f>
        <v>22/06/2020</v>
      </c>
      <c r="E9980" s="4">
        <f t="shared" si="39"/>
        <v>44004</v>
      </c>
    </row>
    <row r="9981" spans="3:5" ht="13" x14ac:dyDescent="0.15">
      <c r="C9981" s="1" t="str">
        <f ca="1">IFERROR(INDIRECT(ADDRESS(MATCH(A9981,'contribution par jour-semaine'!A:A,0),MATCH(B9981,'contribution par jour-semaine'!$1:$1,0),4,1,"contribution par jour-semaine")),"")</f>
        <v/>
      </c>
      <c r="D9981" s="4" t="str">
        <f>VLOOKUP(A9981,predictions!A:B,2,FALSE)</f>
        <v>22/06/2020</v>
      </c>
      <c r="E9981" s="4">
        <f t="shared" si="39"/>
        <v>44004</v>
      </c>
    </row>
    <row r="9982" spans="3:5" ht="13" x14ac:dyDescent="0.15">
      <c r="C9982" s="1" t="str">
        <f ca="1">IFERROR(INDIRECT(ADDRESS(MATCH(A9982,'contribution par jour-semaine'!A:A,0),MATCH(B9982,'contribution par jour-semaine'!$1:$1,0),4,1,"contribution par jour-semaine")),"")</f>
        <v/>
      </c>
      <c r="D9982" s="4" t="str">
        <f>VLOOKUP(A9982,predictions!A:B,2,FALSE)</f>
        <v>22/06/2020</v>
      </c>
      <c r="E9982" s="4">
        <f t="shared" si="39"/>
        <v>44004</v>
      </c>
    </row>
    <row r="9983" spans="3:5" ht="13" x14ac:dyDescent="0.15">
      <c r="C9983" s="1" t="str">
        <f ca="1">IFERROR(INDIRECT(ADDRESS(MATCH(A9983,'contribution par jour-semaine'!A:A,0),MATCH(B9983,'contribution par jour-semaine'!$1:$1,0),4,1,"contribution par jour-semaine")),"")</f>
        <v/>
      </c>
      <c r="D9983" s="4" t="str">
        <f>VLOOKUP(A9983,predictions!A:B,2,FALSE)</f>
        <v>22/06/2020</v>
      </c>
      <c r="E9983" s="4">
        <f t="shared" si="39"/>
        <v>44004</v>
      </c>
    </row>
    <row r="9984" spans="3:5" ht="13" x14ac:dyDescent="0.15">
      <c r="C9984" s="1" t="str">
        <f ca="1">IFERROR(INDIRECT(ADDRESS(MATCH(A9984,'contribution par jour-semaine'!A:A,0),MATCH(B9984,'contribution par jour-semaine'!$1:$1,0),4,1,"contribution par jour-semaine")),"")</f>
        <v/>
      </c>
      <c r="D9984" s="4" t="str">
        <f>VLOOKUP(A9984,predictions!A:B,2,FALSE)</f>
        <v>22/06/2020</v>
      </c>
      <c r="E9984" s="4">
        <f t="shared" si="39"/>
        <v>44004</v>
      </c>
    </row>
    <row r="9985" spans="3:5" ht="13" x14ac:dyDescent="0.15">
      <c r="C9985" s="1" t="str">
        <f ca="1">IFERROR(INDIRECT(ADDRESS(MATCH(A9985,'contribution par jour-semaine'!A:A,0),MATCH(B9985,'contribution par jour-semaine'!$1:$1,0),4,1,"contribution par jour-semaine")),"")</f>
        <v/>
      </c>
      <c r="D9985" s="4" t="str">
        <f>VLOOKUP(A9985,predictions!A:B,2,FALSE)</f>
        <v>22/06/2020</v>
      </c>
      <c r="E9985" s="4">
        <f t="shared" si="39"/>
        <v>44004</v>
      </c>
    </row>
    <row r="9986" spans="3:5" ht="13" x14ac:dyDescent="0.15">
      <c r="C9986" s="1" t="str">
        <f ca="1">IFERROR(INDIRECT(ADDRESS(MATCH(A9986,'contribution par jour-semaine'!A:A,0),MATCH(B9986,'contribution par jour-semaine'!$1:$1,0),4,1,"contribution par jour-semaine")),"")</f>
        <v/>
      </c>
      <c r="D9986" s="4" t="str">
        <f>VLOOKUP(A9986,predictions!A:B,2,FALSE)</f>
        <v>22/06/2020</v>
      </c>
      <c r="E9986" s="4">
        <f t="shared" si="39"/>
        <v>44004</v>
      </c>
    </row>
    <row r="9987" spans="3:5" ht="13" x14ac:dyDescent="0.15">
      <c r="C9987" s="1" t="str">
        <f ca="1">IFERROR(INDIRECT(ADDRESS(MATCH(A9987,'contribution par jour-semaine'!A:A,0),MATCH(B9987,'contribution par jour-semaine'!$1:$1,0),4,1,"contribution par jour-semaine")),"")</f>
        <v/>
      </c>
      <c r="D9987" s="4" t="str">
        <f>VLOOKUP(A9987,predictions!A:B,2,FALSE)</f>
        <v>22/06/2020</v>
      </c>
      <c r="E9987" s="4">
        <f t="shared" si="39"/>
        <v>44004</v>
      </c>
    </row>
    <row r="9988" spans="3:5" ht="13" x14ac:dyDescent="0.15">
      <c r="C9988" s="1" t="str">
        <f ca="1">IFERROR(INDIRECT(ADDRESS(MATCH(A9988,'contribution par jour-semaine'!A:A,0),MATCH(B9988,'contribution par jour-semaine'!$1:$1,0),4,1,"contribution par jour-semaine")),"")</f>
        <v/>
      </c>
      <c r="D9988" s="4" t="str">
        <f>VLOOKUP(A9988,predictions!A:B,2,FALSE)</f>
        <v>22/06/2020</v>
      </c>
      <c r="E9988" s="4">
        <f t="shared" si="39"/>
        <v>44004</v>
      </c>
    </row>
    <row r="9989" spans="3:5" ht="13" x14ac:dyDescent="0.15">
      <c r="C9989" s="1" t="str">
        <f ca="1">IFERROR(INDIRECT(ADDRESS(MATCH(A9989,'contribution par jour-semaine'!A:A,0),MATCH(B9989,'contribution par jour-semaine'!$1:$1,0),4,1,"contribution par jour-semaine")),"")</f>
        <v/>
      </c>
      <c r="D9989" s="4" t="str">
        <f>VLOOKUP(A9989,predictions!A:B,2,FALSE)</f>
        <v>22/06/2020</v>
      </c>
      <c r="E9989" s="4">
        <f t="shared" si="39"/>
        <v>44004</v>
      </c>
    </row>
    <row r="9990" spans="3:5" ht="13" x14ac:dyDescent="0.15">
      <c r="C9990" s="1" t="str">
        <f ca="1">IFERROR(INDIRECT(ADDRESS(MATCH(A9990,'contribution par jour-semaine'!A:A,0),MATCH(B9990,'contribution par jour-semaine'!$1:$1,0),4,1,"contribution par jour-semaine")),"")</f>
        <v/>
      </c>
      <c r="D9990" s="4" t="str">
        <f>VLOOKUP(A9990,predictions!A:B,2,FALSE)</f>
        <v>22/06/2020</v>
      </c>
      <c r="E9990" s="4">
        <f t="shared" si="39"/>
        <v>44004</v>
      </c>
    </row>
    <row r="9991" spans="3:5" ht="13" x14ac:dyDescent="0.15">
      <c r="C9991" s="1" t="str">
        <f ca="1">IFERROR(INDIRECT(ADDRESS(MATCH(A9991,'contribution par jour-semaine'!A:A,0),MATCH(B9991,'contribution par jour-semaine'!$1:$1,0),4,1,"contribution par jour-semaine")),"")</f>
        <v/>
      </c>
      <c r="D9991" s="4" t="str">
        <f>VLOOKUP(A9991,predictions!A:B,2,FALSE)</f>
        <v>22/06/2020</v>
      </c>
      <c r="E9991" s="4">
        <f t="shared" si="39"/>
        <v>44004</v>
      </c>
    </row>
    <row r="9992" spans="3:5" ht="13" x14ac:dyDescent="0.15">
      <c r="C9992" s="1" t="str">
        <f ca="1">IFERROR(INDIRECT(ADDRESS(MATCH(A9992,'contribution par jour-semaine'!A:A,0),MATCH(B9992,'contribution par jour-semaine'!$1:$1,0),4,1,"contribution par jour-semaine")),"")</f>
        <v/>
      </c>
      <c r="D9992" s="4" t="str">
        <f>VLOOKUP(A9992,predictions!A:B,2,FALSE)</f>
        <v>22/06/2020</v>
      </c>
      <c r="E9992" s="4">
        <f t="shared" si="39"/>
        <v>44004</v>
      </c>
    </row>
    <row r="9993" spans="3:5" ht="13" x14ac:dyDescent="0.15">
      <c r="C9993" s="1" t="str">
        <f ca="1">IFERROR(INDIRECT(ADDRESS(MATCH(A9993,'contribution par jour-semaine'!A:A,0),MATCH(B9993,'contribution par jour-semaine'!$1:$1,0),4,1,"contribution par jour-semaine")),"")</f>
        <v/>
      </c>
      <c r="D9993" s="4" t="str">
        <f>VLOOKUP(A9993,predictions!A:B,2,FALSE)</f>
        <v>22/06/2020</v>
      </c>
      <c r="E9993" s="4">
        <f t="shared" si="39"/>
        <v>44004</v>
      </c>
    </row>
    <row r="9994" spans="3:5" ht="13" x14ac:dyDescent="0.15">
      <c r="C9994" s="1" t="str">
        <f ca="1">IFERROR(INDIRECT(ADDRESS(MATCH(A9994,'contribution par jour-semaine'!A:A,0),MATCH(B9994,'contribution par jour-semaine'!$1:$1,0),4,1,"contribution par jour-semaine")),"")</f>
        <v/>
      </c>
      <c r="D9994" s="4" t="str">
        <f>VLOOKUP(A9994,predictions!A:B,2,FALSE)</f>
        <v>22/06/2020</v>
      </c>
      <c r="E9994" s="4">
        <f t="shared" si="39"/>
        <v>44004</v>
      </c>
    </row>
    <row r="9995" spans="3:5" ht="13" x14ac:dyDescent="0.15">
      <c r="C9995" s="1" t="str">
        <f ca="1">IFERROR(INDIRECT(ADDRESS(MATCH(A9995,'contribution par jour-semaine'!A:A,0),MATCH(B9995,'contribution par jour-semaine'!$1:$1,0),4,1,"contribution par jour-semaine")),"")</f>
        <v/>
      </c>
      <c r="D9995" s="4" t="str">
        <f>VLOOKUP(A9995,predictions!A:B,2,FALSE)</f>
        <v>22/06/2020</v>
      </c>
      <c r="E9995" s="4">
        <f t="shared" si="39"/>
        <v>44004</v>
      </c>
    </row>
    <row r="9996" spans="3:5" ht="13" x14ac:dyDescent="0.15">
      <c r="C9996" s="1" t="str">
        <f ca="1">IFERROR(INDIRECT(ADDRESS(MATCH(A9996,'contribution par jour-semaine'!A:A,0),MATCH(B9996,'contribution par jour-semaine'!$1:$1,0),4,1,"contribution par jour-semaine")),"")</f>
        <v/>
      </c>
      <c r="D9996" s="4" t="str">
        <f>VLOOKUP(A9996,predictions!A:B,2,FALSE)</f>
        <v>22/06/2020</v>
      </c>
      <c r="E9996" s="4">
        <f t="shared" si="39"/>
        <v>44004</v>
      </c>
    </row>
    <row r="9997" spans="3:5" ht="13" x14ac:dyDescent="0.15">
      <c r="C9997" s="1" t="str">
        <f ca="1">IFERROR(INDIRECT(ADDRESS(MATCH(A9997,'contribution par jour-semaine'!A:A,0),MATCH(B9997,'contribution par jour-semaine'!$1:$1,0),4,1,"contribution par jour-semaine")),"")</f>
        <v/>
      </c>
      <c r="D9997" s="4" t="str">
        <f>VLOOKUP(A9997,predictions!A:B,2,FALSE)</f>
        <v>22/06/2020</v>
      </c>
      <c r="E9997" s="4">
        <f t="shared" si="39"/>
        <v>44004</v>
      </c>
    </row>
    <row r="9998" spans="3:5" ht="13" x14ac:dyDescent="0.15">
      <c r="C9998" s="1" t="str">
        <f ca="1">IFERROR(INDIRECT(ADDRESS(MATCH(A9998,'contribution par jour-semaine'!A:A,0),MATCH(B9998,'contribution par jour-semaine'!$1:$1,0),4,1,"contribution par jour-semaine")),"")</f>
        <v/>
      </c>
      <c r="D9998" s="4" t="str">
        <f>VLOOKUP(A9998,predictions!A:B,2,FALSE)</f>
        <v>22/06/2020</v>
      </c>
      <c r="E9998" s="4">
        <f t="shared" si="39"/>
        <v>44004</v>
      </c>
    </row>
    <row r="9999" spans="3:5" ht="13" x14ac:dyDescent="0.15">
      <c r="C9999" s="1" t="str">
        <f ca="1">IFERROR(INDIRECT(ADDRESS(MATCH(A9999,'contribution par jour-semaine'!A:A,0),MATCH(B9999,'contribution par jour-semaine'!$1:$1,0),4,1,"contribution par jour-semaine")),"")</f>
        <v/>
      </c>
      <c r="D9999" s="4" t="str">
        <f>VLOOKUP(A9999,predictions!A:B,2,FALSE)</f>
        <v>22/06/2020</v>
      </c>
      <c r="E9999" s="4">
        <f t="shared" si="39"/>
        <v>44004</v>
      </c>
    </row>
    <row r="10000" spans="3:5" ht="13" x14ac:dyDescent="0.15">
      <c r="C10000" s="1" t="str">
        <f ca="1">IFERROR(INDIRECT(ADDRESS(MATCH(A10000,'contribution par jour-semaine'!A:A,0),MATCH(B10000,'contribution par jour-semaine'!$1:$1,0),4,1,"contribution par jour-semaine")),"")</f>
        <v/>
      </c>
      <c r="D10000" s="4" t="str">
        <f>VLOOKUP(A10000,predictions!A:B,2,FALSE)</f>
        <v>22/06/2020</v>
      </c>
      <c r="E10000" s="4">
        <f t="shared" si="39"/>
        <v>44004</v>
      </c>
    </row>
    <row r="10001" spans="3:5" ht="13" x14ac:dyDescent="0.15">
      <c r="C10001" s="1" t="str">
        <f ca="1">IFERROR(INDIRECT(ADDRESS(MATCH(A10001,'contribution par jour-semaine'!A:A,0),MATCH(B10001,'contribution par jour-semaine'!$1:$1,0),4,1,"contribution par jour-semaine")),"")</f>
        <v/>
      </c>
      <c r="D10001" s="4" t="str">
        <f>VLOOKUP(A10001,predictions!A:B,2,FALSE)</f>
        <v>22/06/2020</v>
      </c>
      <c r="E10001" s="4">
        <f t="shared" si="39"/>
        <v>44004</v>
      </c>
    </row>
    <row r="10002" spans="3:5" ht="13" x14ac:dyDescent="0.15">
      <c r="C10002" s="1" t="str">
        <f ca="1">IFERROR(INDIRECT(ADDRESS(MATCH(A10002,'contribution par jour-semaine'!A:A,0),MATCH(B10002,'contribution par jour-semaine'!$1:$1,0),4,1,"contribution par jour-semaine")),"")</f>
        <v/>
      </c>
      <c r="D10002" s="4" t="str">
        <f>VLOOKUP(A10002,predictions!A:B,2,FALSE)</f>
        <v>22/06/2020</v>
      </c>
      <c r="E10002" s="4">
        <f t="shared" si="39"/>
        <v>44004</v>
      </c>
    </row>
    <row r="10003" spans="3:5" ht="13" x14ac:dyDescent="0.15">
      <c r="C10003" s="1" t="str">
        <f ca="1">IFERROR(INDIRECT(ADDRESS(MATCH(A10003,'contribution par jour-semaine'!A:A,0),MATCH(B10003,'contribution par jour-semaine'!$1:$1,0),4,1,"contribution par jour-semaine")),"")</f>
        <v/>
      </c>
      <c r="D10003" s="4" t="str">
        <f>VLOOKUP(A10003,predictions!A:B,2,FALSE)</f>
        <v>22/06/2020</v>
      </c>
      <c r="E10003" s="4">
        <f t="shared" si="39"/>
        <v>44004</v>
      </c>
    </row>
    <row r="10004" spans="3:5" ht="13" x14ac:dyDescent="0.15">
      <c r="C10004" s="1" t="str">
        <f ca="1">IFERROR(INDIRECT(ADDRESS(MATCH(A10004,'contribution par jour-semaine'!A:A,0),MATCH(B10004,'contribution par jour-semaine'!$1:$1,0),4,1,"contribution par jour-semaine")),"")</f>
        <v/>
      </c>
      <c r="D10004" s="4" t="str">
        <f>VLOOKUP(A10004,predictions!A:B,2,FALSE)</f>
        <v>22/06/2020</v>
      </c>
      <c r="E10004" s="4">
        <f t="shared" si="39"/>
        <v>44004</v>
      </c>
    </row>
    <row r="10005" spans="3:5" ht="13" x14ac:dyDescent="0.15">
      <c r="C10005" s="1" t="str">
        <f ca="1">IFERROR(INDIRECT(ADDRESS(MATCH(A10005,'contribution par jour-semaine'!A:A,0),MATCH(B10005,'contribution par jour-semaine'!$1:$1,0),4,1,"contribution par jour-semaine")),"")</f>
        <v/>
      </c>
      <c r="D10005" s="4" t="str">
        <f>VLOOKUP(A10005,predictions!A:B,2,FALSE)</f>
        <v>22/06/2020</v>
      </c>
      <c r="E10005" s="4">
        <f t="shared" si="39"/>
        <v>44004</v>
      </c>
    </row>
    <row r="10006" spans="3:5" ht="13" x14ac:dyDescent="0.15">
      <c r="C10006" s="1" t="str">
        <f ca="1">IFERROR(INDIRECT(ADDRESS(MATCH(A10006,'contribution par jour-semaine'!A:A,0),MATCH(B10006,'contribution par jour-semaine'!$1:$1,0),4,1,"contribution par jour-semaine")),"")</f>
        <v/>
      </c>
      <c r="D10006" s="4" t="str">
        <f>VLOOKUP(A10006,predictions!A:B,2,FALSE)</f>
        <v>22/06/2020</v>
      </c>
      <c r="E10006" s="4">
        <f t="shared" si="39"/>
        <v>44004</v>
      </c>
    </row>
    <row r="10007" spans="3:5" ht="13" x14ac:dyDescent="0.15">
      <c r="C10007" s="1" t="str">
        <f ca="1">IFERROR(INDIRECT(ADDRESS(MATCH(A10007,'contribution par jour-semaine'!A:A,0),MATCH(B10007,'contribution par jour-semaine'!$1:$1,0),4,1,"contribution par jour-semaine")),"")</f>
        <v/>
      </c>
      <c r="D10007" s="4" t="str">
        <f>VLOOKUP(A10007,predictions!A:B,2,FALSE)</f>
        <v>22/06/2020</v>
      </c>
      <c r="E10007" s="4">
        <f t="shared" si="39"/>
        <v>44004</v>
      </c>
    </row>
    <row r="10008" spans="3:5" ht="13" x14ac:dyDescent="0.15">
      <c r="C10008" s="1" t="str">
        <f ca="1">IFERROR(INDIRECT(ADDRESS(MATCH(A10008,'contribution par jour-semaine'!A:A,0),MATCH(B10008,'contribution par jour-semaine'!$1:$1,0),4,1,"contribution par jour-semaine")),"")</f>
        <v/>
      </c>
      <c r="D10008" s="4" t="str">
        <f>VLOOKUP(A10008,predictions!A:B,2,FALSE)</f>
        <v>22/06/2020</v>
      </c>
      <c r="E10008" s="4">
        <f t="shared" si="39"/>
        <v>44004</v>
      </c>
    </row>
    <row r="10009" spans="3:5" ht="13" x14ac:dyDescent="0.15">
      <c r="C10009" s="1" t="str">
        <f ca="1">IFERROR(INDIRECT(ADDRESS(MATCH(A10009,'contribution par jour-semaine'!A:A,0),MATCH(B10009,'contribution par jour-semaine'!$1:$1,0),4,1,"contribution par jour-semaine")),"")</f>
        <v/>
      </c>
      <c r="D10009" s="4" t="str">
        <f>VLOOKUP(A10009,predictions!A:B,2,FALSE)</f>
        <v>22/06/2020</v>
      </c>
      <c r="E10009" s="4">
        <f t="shared" si="39"/>
        <v>44004</v>
      </c>
    </row>
    <row r="10010" spans="3:5" ht="13" x14ac:dyDescent="0.15">
      <c r="C10010" s="1" t="str">
        <f ca="1">IFERROR(INDIRECT(ADDRESS(MATCH(A10010,'contribution par jour-semaine'!A:A,0),MATCH(B10010,'contribution par jour-semaine'!$1:$1,0),4,1,"contribution par jour-semaine")),"")</f>
        <v/>
      </c>
      <c r="D10010" s="4" t="str">
        <f>VLOOKUP(A10010,predictions!A:B,2,FALSE)</f>
        <v>22/06/2020</v>
      </c>
      <c r="E10010" s="4">
        <f t="shared" si="39"/>
        <v>44004</v>
      </c>
    </row>
    <row r="10011" spans="3:5" ht="13" x14ac:dyDescent="0.15">
      <c r="C10011" s="1" t="str">
        <f ca="1">IFERROR(INDIRECT(ADDRESS(MATCH(A10011,'contribution par jour-semaine'!A:A,0),MATCH(B10011,'contribution par jour-semaine'!$1:$1,0),4,1,"contribution par jour-semaine")),"")</f>
        <v/>
      </c>
      <c r="D10011" s="4" t="str">
        <f>VLOOKUP(A10011,predictions!A:B,2,FALSE)</f>
        <v>22/06/2020</v>
      </c>
      <c r="E10011" s="4">
        <f t="shared" si="39"/>
        <v>44004</v>
      </c>
    </row>
    <row r="10012" spans="3:5" ht="13" x14ac:dyDescent="0.15">
      <c r="C10012" s="1" t="str">
        <f ca="1">IFERROR(INDIRECT(ADDRESS(MATCH(A10012,'contribution par jour-semaine'!A:A,0),MATCH(B10012,'contribution par jour-semaine'!$1:$1,0),4,1,"contribution par jour-semaine")),"")</f>
        <v/>
      </c>
      <c r="D10012" s="4" t="str">
        <f>VLOOKUP(A10012,predictions!A:B,2,FALSE)</f>
        <v>22/06/2020</v>
      </c>
      <c r="E10012" s="4">
        <f t="shared" si="39"/>
        <v>44004</v>
      </c>
    </row>
    <row r="10013" spans="3:5" ht="13" x14ac:dyDescent="0.15">
      <c r="C10013" s="1" t="str">
        <f ca="1">IFERROR(INDIRECT(ADDRESS(MATCH(A10013,'contribution par jour-semaine'!A:A,0),MATCH(B10013,'contribution par jour-semaine'!$1:$1,0),4,1,"contribution par jour-semaine")),"")</f>
        <v/>
      </c>
      <c r="D10013" s="4" t="str">
        <f>VLOOKUP(A10013,predictions!A:B,2,FALSE)</f>
        <v>22/06/2020</v>
      </c>
      <c r="E10013" s="4">
        <f t="shared" si="39"/>
        <v>44004</v>
      </c>
    </row>
    <row r="10014" spans="3:5" ht="13" x14ac:dyDescent="0.15">
      <c r="C10014" s="1" t="str">
        <f ca="1">IFERROR(INDIRECT(ADDRESS(MATCH(A10014,'contribution par jour-semaine'!A:A,0),MATCH(B10014,'contribution par jour-semaine'!$1:$1,0),4,1,"contribution par jour-semaine")),"")</f>
        <v/>
      </c>
      <c r="D10014" s="4" t="str">
        <f>VLOOKUP(A10014,predictions!A:B,2,FALSE)</f>
        <v>22/06/2020</v>
      </c>
      <c r="E10014" s="4">
        <f t="shared" si="39"/>
        <v>44004</v>
      </c>
    </row>
    <row r="10015" spans="3:5" ht="13" x14ac:dyDescent="0.15">
      <c r="C10015" s="1" t="str">
        <f ca="1">IFERROR(INDIRECT(ADDRESS(MATCH(A10015,'contribution par jour-semaine'!A:A,0),MATCH(B10015,'contribution par jour-semaine'!$1:$1,0),4,1,"contribution par jour-semaine")),"")</f>
        <v/>
      </c>
      <c r="D10015" s="4" t="str">
        <f>VLOOKUP(A10015,predictions!A:B,2,FALSE)</f>
        <v>22/06/2020</v>
      </c>
      <c r="E10015" s="4">
        <f t="shared" si="39"/>
        <v>44004</v>
      </c>
    </row>
    <row r="10016" spans="3:5" ht="13" x14ac:dyDescent="0.15">
      <c r="C10016" s="1" t="str">
        <f ca="1">IFERROR(INDIRECT(ADDRESS(MATCH(A10016,'contribution par jour-semaine'!A:A,0),MATCH(B10016,'contribution par jour-semaine'!$1:$1,0),4,1,"contribution par jour-semaine")),"")</f>
        <v/>
      </c>
      <c r="D10016" s="4" t="str">
        <f>VLOOKUP(A10016,predictions!A:B,2,FALSE)</f>
        <v>22/06/2020</v>
      </c>
      <c r="E10016" s="4">
        <f t="shared" si="39"/>
        <v>44004</v>
      </c>
    </row>
    <row r="10017" spans="3:5" ht="13" x14ac:dyDescent="0.15">
      <c r="C10017" s="1" t="str">
        <f ca="1">IFERROR(INDIRECT(ADDRESS(MATCH(A10017,'contribution par jour-semaine'!A:A,0),MATCH(B10017,'contribution par jour-semaine'!$1:$1,0),4,1,"contribution par jour-semaine")),"")</f>
        <v/>
      </c>
      <c r="D10017" s="4" t="str">
        <f>VLOOKUP(A10017,predictions!A:B,2,FALSE)</f>
        <v>22/06/2020</v>
      </c>
      <c r="E10017" s="4">
        <f t="shared" si="39"/>
        <v>44004</v>
      </c>
    </row>
    <row r="10018" spans="3:5" ht="13" x14ac:dyDescent="0.15">
      <c r="C10018" s="1" t="str">
        <f ca="1">IFERROR(INDIRECT(ADDRESS(MATCH(A10018,'contribution par jour-semaine'!A:A,0),MATCH(B10018,'contribution par jour-semaine'!$1:$1,0),4,1,"contribution par jour-semaine")),"")</f>
        <v/>
      </c>
      <c r="D10018" s="4" t="str">
        <f>VLOOKUP(A10018,predictions!A:B,2,FALSE)</f>
        <v>22/06/2020</v>
      </c>
      <c r="E10018" s="4">
        <f t="shared" si="39"/>
        <v>44004</v>
      </c>
    </row>
    <row r="10019" spans="3:5" ht="13" x14ac:dyDescent="0.15">
      <c r="C10019" s="1" t="str">
        <f ca="1">IFERROR(INDIRECT(ADDRESS(MATCH(A10019,'contribution par jour-semaine'!A:A,0),MATCH(B10019,'contribution par jour-semaine'!$1:$1,0),4,1,"contribution par jour-semaine")),"")</f>
        <v/>
      </c>
      <c r="D10019" s="4" t="str">
        <f>VLOOKUP(A10019,predictions!A:B,2,FALSE)</f>
        <v>22/06/2020</v>
      </c>
      <c r="E10019" s="4">
        <f t="shared" si="39"/>
        <v>44004</v>
      </c>
    </row>
    <row r="10020" spans="3:5" ht="13" x14ac:dyDescent="0.15">
      <c r="C10020" s="1" t="str">
        <f ca="1">IFERROR(INDIRECT(ADDRESS(MATCH(A10020,'contribution par jour-semaine'!A:A,0),MATCH(B10020,'contribution par jour-semaine'!$1:$1,0),4,1,"contribution par jour-semaine")),"")</f>
        <v/>
      </c>
      <c r="D10020" s="4" t="str">
        <f>VLOOKUP(A10020,predictions!A:B,2,FALSE)</f>
        <v>22/06/2020</v>
      </c>
      <c r="E10020" s="4">
        <f t="shared" si="39"/>
        <v>44004</v>
      </c>
    </row>
    <row r="10021" spans="3:5" ht="13" x14ac:dyDescent="0.15">
      <c r="C10021" s="1" t="str">
        <f ca="1">IFERROR(INDIRECT(ADDRESS(MATCH(A10021,'contribution par jour-semaine'!A:A,0),MATCH(B10021,'contribution par jour-semaine'!$1:$1,0),4,1,"contribution par jour-semaine")),"")</f>
        <v/>
      </c>
      <c r="D10021" s="4" t="str">
        <f>VLOOKUP(A10021,predictions!A:B,2,FALSE)</f>
        <v>22/06/2020</v>
      </c>
      <c r="E10021" s="4">
        <f t="shared" si="39"/>
        <v>44004</v>
      </c>
    </row>
    <row r="10022" spans="3:5" ht="13" x14ac:dyDescent="0.15">
      <c r="C10022" s="1" t="str">
        <f ca="1">IFERROR(INDIRECT(ADDRESS(MATCH(A10022,'contribution par jour-semaine'!A:A,0),MATCH(B10022,'contribution par jour-semaine'!$1:$1,0),4,1,"contribution par jour-semaine")),"")</f>
        <v/>
      </c>
      <c r="D10022" s="4" t="str">
        <f>VLOOKUP(A10022,predictions!A:B,2,FALSE)</f>
        <v>22/06/2020</v>
      </c>
      <c r="E10022" s="4">
        <f t="shared" si="39"/>
        <v>44004</v>
      </c>
    </row>
    <row r="10023" spans="3:5" ht="13" x14ac:dyDescent="0.15">
      <c r="C10023" s="1" t="str">
        <f ca="1">IFERROR(INDIRECT(ADDRESS(MATCH(A10023,'contribution par jour-semaine'!A:A,0),MATCH(B10023,'contribution par jour-semaine'!$1:$1,0),4,1,"contribution par jour-semaine")),"")</f>
        <v/>
      </c>
      <c r="D10023" s="4" t="str">
        <f>VLOOKUP(A10023,predictions!A:B,2,FALSE)</f>
        <v>22/06/2020</v>
      </c>
      <c r="E10023" s="4">
        <f t="shared" si="39"/>
        <v>44004</v>
      </c>
    </row>
    <row r="10024" spans="3:5" ht="13" x14ac:dyDescent="0.15">
      <c r="C10024" s="1" t="str">
        <f ca="1">IFERROR(INDIRECT(ADDRESS(MATCH(A10024,'contribution par jour-semaine'!A:A,0),MATCH(B10024,'contribution par jour-semaine'!$1:$1,0),4,1,"contribution par jour-semaine")),"")</f>
        <v/>
      </c>
      <c r="D10024" s="4" t="str">
        <f>VLOOKUP(A10024,predictions!A:B,2,FALSE)</f>
        <v>22/06/2020</v>
      </c>
      <c r="E10024" s="4">
        <f t="shared" si="39"/>
        <v>44004</v>
      </c>
    </row>
    <row r="10025" spans="3:5" ht="13" x14ac:dyDescent="0.15">
      <c r="C10025" s="1" t="str">
        <f ca="1">IFERROR(INDIRECT(ADDRESS(MATCH(A10025,'contribution par jour-semaine'!A:A,0),MATCH(B10025,'contribution par jour-semaine'!$1:$1,0),4,1,"contribution par jour-semaine")),"")</f>
        <v/>
      </c>
      <c r="D10025" s="4" t="str">
        <f>VLOOKUP(A10025,predictions!A:B,2,FALSE)</f>
        <v>22/06/2020</v>
      </c>
      <c r="E10025" s="4">
        <f t="shared" si="39"/>
        <v>44004</v>
      </c>
    </row>
    <row r="10026" spans="3:5" ht="13" x14ac:dyDescent="0.15">
      <c r="C10026" s="1" t="str">
        <f ca="1">IFERROR(INDIRECT(ADDRESS(MATCH(A10026,'contribution par jour-semaine'!A:A,0),MATCH(B10026,'contribution par jour-semaine'!$1:$1,0),4,1,"contribution par jour-semaine")),"")</f>
        <v/>
      </c>
      <c r="D10026" s="4" t="str">
        <f>VLOOKUP(A10026,predictions!A:B,2,FALSE)</f>
        <v>22/06/2020</v>
      </c>
      <c r="E10026" s="4">
        <f t="shared" si="39"/>
        <v>44004</v>
      </c>
    </row>
    <row r="10027" spans="3:5" ht="13" x14ac:dyDescent="0.15">
      <c r="C10027" s="1" t="str">
        <f ca="1">IFERROR(INDIRECT(ADDRESS(MATCH(A10027,'contribution par jour-semaine'!A:A,0),MATCH(B10027,'contribution par jour-semaine'!$1:$1,0),4,1,"contribution par jour-semaine")),"")</f>
        <v/>
      </c>
      <c r="D10027" s="4" t="str">
        <f>VLOOKUP(A10027,predictions!A:B,2,FALSE)</f>
        <v>22/06/2020</v>
      </c>
      <c r="E10027" s="4">
        <f t="shared" si="39"/>
        <v>44004</v>
      </c>
    </row>
    <row r="10028" spans="3:5" ht="13" x14ac:dyDescent="0.15">
      <c r="C10028" s="1" t="str">
        <f ca="1">IFERROR(INDIRECT(ADDRESS(MATCH(A10028,'contribution par jour-semaine'!A:A,0),MATCH(B10028,'contribution par jour-semaine'!$1:$1,0),4,1,"contribution par jour-semaine")),"")</f>
        <v/>
      </c>
      <c r="D10028" s="4" t="str">
        <f>VLOOKUP(A10028,predictions!A:B,2,FALSE)</f>
        <v>22/06/2020</v>
      </c>
      <c r="E10028" s="4">
        <f t="shared" si="39"/>
        <v>44004</v>
      </c>
    </row>
    <row r="10029" spans="3:5" ht="13" x14ac:dyDescent="0.15">
      <c r="C10029" s="1" t="str">
        <f ca="1">IFERROR(INDIRECT(ADDRESS(MATCH(A10029,'contribution par jour-semaine'!A:A,0),MATCH(B10029,'contribution par jour-semaine'!$1:$1,0),4,1,"contribution par jour-semaine")),"")</f>
        <v/>
      </c>
      <c r="D10029" s="4" t="str">
        <f>VLOOKUP(A10029,predictions!A:B,2,FALSE)</f>
        <v>22/06/2020</v>
      </c>
      <c r="E10029" s="4">
        <f t="shared" si="39"/>
        <v>44004</v>
      </c>
    </row>
    <row r="10030" spans="3:5" ht="13" x14ac:dyDescent="0.15">
      <c r="C10030" s="1" t="str">
        <f ca="1">IFERROR(INDIRECT(ADDRESS(MATCH(A10030,'contribution par jour-semaine'!A:A,0),MATCH(B10030,'contribution par jour-semaine'!$1:$1,0),4,1,"contribution par jour-semaine")),"")</f>
        <v/>
      </c>
      <c r="D10030" s="4" t="str">
        <f>VLOOKUP(A10030,predictions!A:B,2,FALSE)</f>
        <v>22/06/2020</v>
      </c>
      <c r="E10030" s="4">
        <f t="shared" si="39"/>
        <v>44004</v>
      </c>
    </row>
    <row r="10031" spans="3:5" ht="13" x14ac:dyDescent="0.15">
      <c r="C10031" s="1" t="str">
        <f ca="1">IFERROR(INDIRECT(ADDRESS(MATCH(A10031,'contribution par jour-semaine'!A:A,0),MATCH(B10031,'contribution par jour-semaine'!$1:$1,0),4,1,"contribution par jour-semaine")),"")</f>
        <v/>
      </c>
      <c r="D10031" s="4" t="str">
        <f>VLOOKUP(A10031,predictions!A:B,2,FALSE)</f>
        <v>22/06/2020</v>
      </c>
      <c r="E10031" s="4">
        <f t="shared" si="39"/>
        <v>44004</v>
      </c>
    </row>
    <row r="10032" spans="3:5" ht="13" x14ac:dyDescent="0.15">
      <c r="C10032" s="1" t="str">
        <f ca="1">IFERROR(INDIRECT(ADDRESS(MATCH(A10032,'contribution par jour-semaine'!A:A,0),MATCH(B10032,'contribution par jour-semaine'!$1:$1,0),4,1,"contribution par jour-semaine")),"")</f>
        <v/>
      </c>
      <c r="D10032" s="4" t="str">
        <f>VLOOKUP(A10032,predictions!A:B,2,FALSE)</f>
        <v>22/06/2020</v>
      </c>
      <c r="E10032" s="4">
        <f t="shared" si="39"/>
        <v>44004</v>
      </c>
    </row>
    <row r="10033" spans="3:5" ht="13" x14ac:dyDescent="0.15">
      <c r="C10033" s="1" t="str">
        <f ca="1">IFERROR(INDIRECT(ADDRESS(MATCH(A10033,'contribution par jour-semaine'!A:A,0),MATCH(B10033,'contribution par jour-semaine'!$1:$1,0),4,1,"contribution par jour-semaine")),"")</f>
        <v/>
      </c>
      <c r="D10033" s="4" t="str">
        <f>VLOOKUP(A10033,predictions!A:B,2,FALSE)</f>
        <v>22/06/2020</v>
      </c>
      <c r="E10033" s="4">
        <f t="shared" si="39"/>
        <v>44004</v>
      </c>
    </row>
    <row r="10034" spans="3:5" ht="13" x14ac:dyDescent="0.15">
      <c r="C10034" s="1" t="str">
        <f ca="1">IFERROR(INDIRECT(ADDRESS(MATCH(A10034,'contribution par jour-semaine'!A:A,0),MATCH(B10034,'contribution par jour-semaine'!$1:$1,0),4,1,"contribution par jour-semaine")),"")</f>
        <v/>
      </c>
      <c r="D10034" s="4" t="str">
        <f>VLOOKUP(A10034,predictions!A:B,2,FALSE)</f>
        <v>22/06/2020</v>
      </c>
      <c r="E10034" s="4">
        <f t="shared" si="39"/>
        <v>44004</v>
      </c>
    </row>
    <row r="10035" spans="3:5" ht="13" x14ac:dyDescent="0.15">
      <c r="C10035" s="1" t="str">
        <f ca="1">IFERROR(INDIRECT(ADDRESS(MATCH(A10035,'contribution par jour-semaine'!A:A,0),MATCH(B10035,'contribution par jour-semaine'!$1:$1,0),4,1,"contribution par jour-semaine")),"")</f>
        <v/>
      </c>
      <c r="D10035" s="4" t="str">
        <f>VLOOKUP(A10035,predictions!A:B,2,FALSE)</f>
        <v>22/06/2020</v>
      </c>
      <c r="E10035" s="4">
        <f t="shared" si="39"/>
        <v>44004</v>
      </c>
    </row>
    <row r="10036" spans="3:5" ht="13" x14ac:dyDescent="0.15">
      <c r="C10036" s="1" t="str">
        <f ca="1">IFERROR(INDIRECT(ADDRESS(MATCH(A10036,'contribution par jour-semaine'!A:A,0),MATCH(B10036,'contribution par jour-semaine'!$1:$1,0),4,1,"contribution par jour-semaine")),"")</f>
        <v/>
      </c>
      <c r="D10036" s="4" t="str">
        <f>VLOOKUP(A10036,predictions!A:B,2,FALSE)</f>
        <v>22/06/2020</v>
      </c>
      <c r="E10036" s="4">
        <f t="shared" si="39"/>
        <v>44004</v>
      </c>
    </row>
    <row r="10037" spans="3:5" ht="13" x14ac:dyDescent="0.15">
      <c r="C10037" s="1" t="str">
        <f ca="1">IFERROR(INDIRECT(ADDRESS(MATCH(A10037,'contribution par jour-semaine'!A:A,0),MATCH(B10037,'contribution par jour-semaine'!$1:$1,0),4,1,"contribution par jour-semaine")),"")</f>
        <v/>
      </c>
      <c r="D10037" s="4" t="str">
        <f>VLOOKUP(A10037,predictions!A:B,2,FALSE)</f>
        <v>22/06/2020</v>
      </c>
      <c r="E10037" s="4">
        <f t="shared" si="39"/>
        <v>44004</v>
      </c>
    </row>
    <row r="10038" spans="3:5" ht="13" x14ac:dyDescent="0.15">
      <c r="C10038" s="1" t="str">
        <f ca="1">IFERROR(INDIRECT(ADDRESS(MATCH(A10038,'contribution par jour-semaine'!A:A,0),MATCH(B10038,'contribution par jour-semaine'!$1:$1,0),4,1,"contribution par jour-semaine")),"")</f>
        <v/>
      </c>
      <c r="D10038" s="4" t="str">
        <f>VLOOKUP(A10038,predictions!A:B,2,FALSE)</f>
        <v>22/06/2020</v>
      </c>
      <c r="E10038" s="4">
        <f t="shared" si="39"/>
        <v>44004</v>
      </c>
    </row>
    <row r="10039" spans="3:5" ht="13" x14ac:dyDescent="0.15">
      <c r="C10039" s="1" t="str">
        <f ca="1">IFERROR(INDIRECT(ADDRESS(MATCH(A10039,'contribution par jour-semaine'!A:A,0),MATCH(B10039,'contribution par jour-semaine'!$1:$1,0),4,1,"contribution par jour-semaine")),"")</f>
        <v/>
      </c>
      <c r="D10039" s="4" t="str">
        <f>VLOOKUP(A10039,predictions!A:B,2,FALSE)</f>
        <v>22/06/2020</v>
      </c>
      <c r="E10039" s="4">
        <f t="shared" si="39"/>
        <v>44004</v>
      </c>
    </row>
    <row r="10040" spans="3:5" ht="13" x14ac:dyDescent="0.15">
      <c r="C10040" s="1" t="str">
        <f ca="1">IFERROR(INDIRECT(ADDRESS(MATCH(A10040,'contribution par jour-semaine'!A:A,0),MATCH(B10040,'contribution par jour-semaine'!$1:$1,0),4,1,"contribution par jour-semaine")),"")</f>
        <v/>
      </c>
      <c r="D10040" s="4" t="str">
        <f>VLOOKUP(A10040,predictions!A:B,2,FALSE)</f>
        <v>22/06/2020</v>
      </c>
      <c r="E10040" s="4">
        <f t="shared" si="39"/>
        <v>44004</v>
      </c>
    </row>
    <row r="10041" spans="3:5" ht="13" x14ac:dyDescent="0.15">
      <c r="C10041" s="1" t="str">
        <f ca="1">IFERROR(INDIRECT(ADDRESS(MATCH(A10041,'contribution par jour-semaine'!A:A,0),MATCH(B10041,'contribution par jour-semaine'!$1:$1,0),4,1,"contribution par jour-semaine")),"")</f>
        <v/>
      </c>
      <c r="D10041" s="4" t="str">
        <f>VLOOKUP(A10041,predictions!A:B,2,FALSE)</f>
        <v>22/06/2020</v>
      </c>
      <c r="E10041" s="4">
        <f t="shared" si="39"/>
        <v>44004</v>
      </c>
    </row>
    <row r="10042" spans="3:5" ht="13" x14ac:dyDescent="0.15">
      <c r="C10042" s="1" t="str">
        <f ca="1">IFERROR(INDIRECT(ADDRESS(MATCH(A10042,'contribution par jour-semaine'!A:A,0),MATCH(B10042,'contribution par jour-semaine'!$1:$1,0),4,1,"contribution par jour-semaine")),"")</f>
        <v/>
      </c>
      <c r="D10042" s="4" t="str">
        <f>VLOOKUP(A10042,predictions!A:B,2,FALSE)</f>
        <v>22/06/2020</v>
      </c>
      <c r="E10042" s="4">
        <f t="shared" si="39"/>
        <v>44004</v>
      </c>
    </row>
    <row r="10043" spans="3:5" ht="13" x14ac:dyDescent="0.15">
      <c r="C10043" s="1" t="str">
        <f ca="1">IFERROR(INDIRECT(ADDRESS(MATCH(A10043,'contribution par jour-semaine'!A:A,0),MATCH(B10043,'contribution par jour-semaine'!$1:$1,0),4,1,"contribution par jour-semaine")),"")</f>
        <v/>
      </c>
      <c r="D10043" s="4" t="str">
        <f>VLOOKUP(A10043,predictions!A:B,2,FALSE)</f>
        <v>22/06/2020</v>
      </c>
      <c r="E10043" s="4">
        <f t="shared" si="39"/>
        <v>44004</v>
      </c>
    </row>
    <row r="10044" spans="3:5" ht="13" x14ac:dyDescent="0.15">
      <c r="C10044" s="1" t="str">
        <f ca="1">IFERROR(INDIRECT(ADDRESS(MATCH(A10044,'contribution par jour-semaine'!A:A,0),MATCH(B10044,'contribution par jour-semaine'!$1:$1,0),4,1,"contribution par jour-semaine")),"")</f>
        <v/>
      </c>
      <c r="D10044" s="4" t="str">
        <f>VLOOKUP(A10044,predictions!A:B,2,FALSE)</f>
        <v>22/06/2020</v>
      </c>
      <c r="E10044" s="4">
        <f t="shared" si="39"/>
        <v>44004</v>
      </c>
    </row>
    <row r="10045" spans="3:5" ht="13" x14ac:dyDescent="0.15">
      <c r="C10045" s="1" t="str">
        <f ca="1">IFERROR(INDIRECT(ADDRESS(MATCH(A10045,'contribution par jour-semaine'!A:A,0),MATCH(B10045,'contribution par jour-semaine'!$1:$1,0),4,1,"contribution par jour-semaine")),"")</f>
        <v/>
      </c>
      <c r="D10045" s="4" t="str">
        <f>VLOOKUP(A10045,predictions!A:B,2,FALSE)</f>
        <v>22/06/2020</v>
      </c>
      <c r="E10045" s="4">
        <f t="shared" si="39"/>
        <v>44004</v>
      </c>
    </row>
    <row r="10046" spans="3:5" ht="13" x14ac:dyDescent="0.15">
      <c r="C10046" s="1" t="str">
        <f ca="1">IFERROR(INDIRECT(ADDRESS(MATCH(A10046,'contribution par jour-semaine'!A:A,0),MATCH(B10046,'contribution par jour-semaine'!$1:$1,0),4,1,"contribution par jour-semaine")),"")</f>
        <v/>
      </c>
      <c r="D10046" s="4" t="str">
        <f>VLOOKUP(A10046,predictions!A:B,2,FALSE)</f>
        <v>22/06/2020</v>
      </c>
      <c r="E10046" s="4">
        <f t="shared" si="39"/>
        <v>44004</v>
      </c>
    </row>
    <row r="10047" spans="3:5" ht="13" x14ac:dyDescent="0.15">
      <c r="C10047" s="1" t="str">
        <f ca="1">IFERROR(INDIRECT(ADDRESS(MATCH(A10047,'contribution par jour-semaine'!A:A,0),MATCH(B10047,'contribution par jour-semaine'!$1:$1,0),4,1,"contribution par jour-semaine")),"")</f>
        <v/>
      </c>
      <c r="D10047" s="4" t="str">
        <f>VLOOKUP(A10047,predictions!A:B,2,FALSE)</f>
        <v>22/06/2020</v>
      </c>
      <c r="E10047" s="4">
        <f t="shared" si="39"/>
        <v>44004</v>
      </c>
    </row>
    <row r="10048" spans="3:5" ht="13" x14ac:dyDescent="0.15">
      <c r="C10048" s="1" t="str">
        <f ca="1">IFERROR(INDIRECT(ADDRESS(MATCH(A10048,'contribution par jour-semaine'!A:A,0),MATCH(B10048,'contribution par jour-semaine'!$1:$1,0),4,1,"contribution par jour-semaine")),"")</f>
        <v/>
      </c>
      <c r="D10048" s="4" t="str">
        <f>VLOOKUP(A10048,predictions!A:B,2,FALSE)</f>
        <v>22/06/2020</v>
      </c>
      <c r="E10048" s="4">
        <f t="shared" si="39"/>
        <v>44004</v>
      </c>
    </row>
    <row r="10049" spans="3:5" ht="13" x14ac:dyDescent="0.15">
      <c r="C10049" s="1" t="str">
        <f ca="1">IFERROR(INDIRECT(ADDRESS(MATCH(A10049,'contribution par jour-semaine'!A:A,0),MATCH(B10049,'contribution par jour-semaine'!$1:$1,0),4,1,"contribution par jour-semaine")),"")</f>
        <v/>
      </c>
      <c r="D10049" s="4" t="str">
        <f>VLOOKUP(A10049,predictions!A:B,2,FALSE)</f>
        <v>22/06/2020</v>
      </c>
      <c r="E10049" s="4">
        <f t="shared" si="39"/>
        <v>44004</v>
      </c>
    </row>
    <row r="10050" spans="3:5" ht="13" x14ac:dyDescent="0.15">
      <c r="C10050" s="1" t="str">
        <f ca="1">IFERROR(INDIRECT(ADDRESS(MATCH(A10050,'contribution par jour-semaine'!A:A,0),MATCH(B10050,'contribution par jour-semaine'!$1:$1,0),4,1,"contribution par jour-semaine")),"")</f>
        <v/>
      </c>
      <c r="D10050" s="4" t="str">
        <f>VLOOKUP(A10050,predictions!A:B,2,FALSE)</f>
        <v>22/06/2020</v>
      </c>
      <c r="E10050" s="4">
        <f t="shared" si="39"/>
        <v>44004</v>
      </c>
    </row>
    <row r="10051" spans="3:5" ht="13" x14ac:dyDescent="0.15">
      <c r="C10051" s="1" t="str">
        <f ca="1">IFERROR(INDIRECT(ADDRESS(MATCH(A10051,'contribution par jour-semaine'!A:A,0),MATCH(B10051,'contribution par jour-semaine'!$1:$1,0),4,1,"contribution par jour-semaine")),"")</f>
        <v/>
      </c>
      <c r="D10051" s="4" t="str">
        <f>VLOOKUP(A10051,predictions!A:B,2,FALSE)</f>
        <v>22/06/2020</v>
      </c>
      <c r="E10051" s="4">
        <f t="shared" si="39"/>
        <v>44004</v>
      </c>
    </row>
    <row r="10052" spans="3:5" ht="13" x14ac:dyDescent="0.15">
      <c r="C10052" s="1" t="str">
        <f ca="1">IFERROR(INDIRECT(ADDRESS(MATCH(A10052,'contribution par jour-semaine'!A:A,0),MATCH(B10052,'contribution par jour-semaine'!$1:$1,0),4,1,"contribution par jour-semaine")),"")</f>
        <v/>
      </c>
      <c r="D10052" s="4" t="str">
        <f>VLOOKUP(A10052,predictions!A:B,2,FALSE)</f>
        <v>22/06/2020</v>
      </c>
      <c r="E10052" s="4">
        <f t="shared" si="39"/>
        <v>44004</v>
      </c>
    </row>
    <row r="10053" spans="3:5" ht="13" x14ac:dyDescent="0.15">
      <c r="C10053" s="1" t="str">
        <f ca="1">IFERROR(INDIRECT(ADDRESS(MATCH(A10053,'contribution par jour-semaine'!A:A,0),MATCH(B10053,'contribution par jour-semaine'!$1:$1,0),4,1,"contribution par jour-semaine")),"")</f>
        <v/>
      </c>
      <c r="D10053" s="4" t="str">
        <f>VLOOKUP(A10053,predictions!A:B,2,FALSE)</f>
        <v>22/06/2020</v>
      </c>
      <c r="E10053" s="4">
        <f t="shared" si="39"/>
        <v>44004</v>
      </c>
    </row>
    <row r="10054" spans="3:5" ht="13" x14ac:dyDescent="0.15">
      <c r="C10054" s="1" t="str">
        <f ca="1">IFERROR(INDIRECT(ADDRESS(MATCH(A10054,'contribution par jour-semaine'!A:A,0),MATCH(B10054,'contribution par jour-semaine'!$1:$1,0),4,1,"contribution par jour-semaine")),"")</f>
        <v/>
      </c>
      <c r="D10054" s="4" t="str">
        <f>VLOOKUP(A10054,predictions!A:B,2,FALSE)</f>
        <v>22/06/2020</v>
      </c>
      <c r="E10054" s="4">
        <f t="shared" si="39"/>
        <v>44004</v>
      </c>
    </row>
    <row r="10055" spans="3:5" ht="13" x14ac:dyDescent="0.15">
      <c r="C10055" s="1" t="str">
        <f ca="1">IFERROR(INDIRECT(ADDRESS(MATCH(A10055,'contribution par jour-semaine'!A:A,0),MATCH(B10055,'contribution par jour-semaine'!$1:$1,0),4,1,"contribution par jour-semaine")),"")</f>
        <v/>
      </c>
      <c r="D10055" s="4" t="str">
        <f>VLOOKUP(A10055,predictions!A:B,2,FALSE)</f>
        <v>22/06/2020</v>
      </c>
      <c r="E10055" s="4">
        <f t="shared" si="39"/>
        <v>44004</v>
      </c>
    </row>
    <row r="10056" spans="3:5" ht="13" x14ac:dyDescent="0.15">
      <c r="C10056" s="1" t="str">
        <f ca="1">IFERROR(INDIRECT(ADDRESS(MATCH(A10056,'contribution par jour-semaine'!A:A,0),MATCH(B10056,'contribution par jour-semaine'!$1:$1,0),4,1,"contribution par jour-semaine")),"")</f>
        <v/>
      </c>
      <c r="D10056" s="4" t="str">
        <f>VLOOKUP(A10056,predictions!A:B,2,FALSE)</f>
        <v>22/06/2020</v>
      </c>
      <c r="E10056" s="4">
        <f t="shared" si="39"/>
        <v>44004</v>
      </c>
    </row>
    <row r="10057" spans="3:5" ht="13" x14ac:dyDescent="0.15">
      <c r="C10057" s="1" t="str">
        <f ca="1">IFERROR(INDIRECT(ADDRESS(MATCH(A10057,'contribution par jour-semaine'!A:A,0),MATCH(B10057,'contribution par jour-semaine'!$1:$1,0),4,1,"contribution par jour-semaine")),"")</f>
        <v/>
      </c>
      <c r="D10057" s="4" t="str">
        <f>VLOOKUP(A10057,predictions!A:B,2,FALSE)</f>
        <v>22/06/2020</v>
      </c>
      <c r="E10057" s="4">
        <f t="shared" si="39"/>
        <v>44004</v>
      </c>
    </row>
    <row r="10058" spans="3:5" ht="13" x14ac:dyDescent="0.15">
      <c r="C10058" s="1" t="str">
        <f ca="1">IFERROR(INDIRECT(ADDRESS(MATCH(A10058,'contribution par jour-semaine'!A:A,0),MATCH(B10058,'contribution par jour-semaine'!$1:$1,0),4,1,"contribution par jour-semaine")),"")</f>
        <v/>
      </c>
      <c r="D10058" s="4" t="str">
        <f>VLOOKUP(A10058,predictions!A:B,2,FALSE)</f>
        <v>22/06/2020</v>
      </c>
      <c r="E10058" s="4">
        <f t="shared" si="39"/>
        <v>44004</v>
      </c>
    </row>
    <row r="10059" spans="3:5" ht="13" x14ac:dyDescent="0.15">
      <c r="C10059" s="1" t="str">
        <f ca="1">IFERROR(INDIRECT(ADDRESS(MATCH(A10059,'contribution par jour-semaine'!A:A,0),MATCH(B10059,'contribution par jour-semaine'!$1:$1,0),4,1,"contribution par jour-semaine")),"")</f>
        <v/>
      </c>
      <c r="D10059" s="4" t="str">
        <f>VLOOKUP(A10059,predictions!A:B,2,FALSE)</f>
        <v>22/06/2020</v>
      </c>
      <c r="E10059" s="4">
        <f t="shared" si="39"/>
        <v>44004</v>
      </c>
    </row>
    <row r="10060" spans="3:5" ht="13" x14ac:dyDescent="0.15">
      <c r="C10060" s="1" t="str">
        <f ca="1">IFERROR(INDIRECT(ADDRESS(MATCH(A10060,'contribution par jour-semaine'!A:A,0),MATCH(B10060,'contribution par jour-semaine'!$1:$1,0),4,1,"contribution par jour-semaine")),"")</f>
        <v/>
      </c>
      <c r="D10060" s="4" t="str">
        <f>VLOOKUP(A10060,predictions!A:B,2,FALSE)</f>
        <v>22/06/2020</v>
      </c>
      <c r="E10060" s="4">
        <f t="shared" si="39"/>
        <v>44004</v>
      </c>
    </row>
    <row r="10061" spans="3:5" ht="13" x14ac:dyDescent="0.15">
      <c r="C10061" s="1" t="str">
        <f ca="1">IFERROR(INDIRECT(ADDRESS(MATCH(A10061,'contribution par jour-semaine'!A:A,0),MATCH(B10061,'contribution par jour-semaine'!$1:$1,0),4,1,"contribution par jour-semaine")),"")</f>
        <v/>
      </c>
      <c r="D10061" s="4" t="str">
        <f>VLOOKUP(A10061,predictions!A:B,2,FALSE)</f>
        <v>22/06/2020</v>
      </c>
      <c r="E10061" s="4">
        <f t="shared" si="39"/>
        <v>44004</v>
      </c>
    </row>
    <row r="10062" spans="3:5" ht="13" x14ac:dyDescent="0.15">
      <c r="C10062" s="1" t="str">
        <f ca="1">IFERROR(INDIRECT(ADDRESS(MATCH(A10062,'contribution par jour-semaine'!A:A,0),MATCH(B10062,'contribution par jour-semaine'!$1:$1,0),4,1,"contribution par jour-semaine")),"")</f>
        <v/>
      </c>
      <c r="D10062" s="4" t="str">
        <f>VLOOKUP(A10062,predictions!A:B,2,FALSE)</f>
        <v>22/06/2020</v>
      </c>
      <c r="E10062" s="4">
        <f t="shared" si="39"/>
        <v>44004</v>
      </c>
    </row>
    <row r="10063" spans="3:5" ht="13" x14ac:dyDescent="0.15">
      <c r="C10063" s="1" t="str">
        <f ca="1">IFERROR(INDIRECT(ADDRESS(MATCH(A10063,'contribution par jour-semaine'!A:A,0),MATCH(B10063,'contribution par jour-semaine'!$1:$1,0),4,1,"contribution par jour-semaine")),"")</f>
        <v/>
      </c>
      <c r="D10063" s="4" t="str">
        <f>VLOOKUP(A10063,predictions!A:B,2,FALSE)</f>
        <v>22/06/2020</v>
      </c>
      <c r="E10063" s="4">
        <f t="shared" si="39"/>
        <v>44004</v>
      </c>
    </row>
    <row r="10064" spans="3:5" ht="13" x14ac:dyDescent="0.15">
      <c r="C10064" s="1" t="str">
        <f ca="1">IFERROR(INDIRECT(ADDRESS(MATCH(A10064,'contribution par jour-semaine'!A:A,0),MATCH(B10064,'contribution par jour-semaine'!$1:$1,0),4,1,"contribution par jour-semaine")),"")</f>
        <v/>
      </c>
      <c r="D10064" s="4" t="str">
        <f>VLOOKUP(A10064,predictions!A:B,2,FALSE)</f>
        <v>22/06/2020</v>
      </c>
      <c r="E10064" s="4">
        <f t="shared" si="39"/>
        <v>44004</v>
      </c>
    </row>
    <row r="10065" spans="3:5" ht="13" x14ac:dyDescent="0.15">
      <c r="C10065" s="1" t="str">
        <f ca="1">IFERROR(INDIRECT(ADDRESS(MATCH(A10065,'contribution par jour-semaine'!A:A,0),MATCH(B10065,'contribution par jour-semaine'!$1:$1,0),4,1,"contribution par jour-semaine")),"")</f>
        <v/>
      </c>
      <c r="D10065" s="4" t="str">
        <f>VLOOKUP(A10065,predictions!A:B,2,FALSE)</f>
        <v>22/06/2020</v>
      </c>
      <c r="E10065" s="4">
        <f t="shared" si="39"/>
        <v>44004</v>
      </c>
    </row>
    <row r="10066" spans="3:5" ht="13" x14ac:dyDescent="0.15">
      <c r="C10066" s="1" t="str">
        <f ca="1">IFERROR(INDIRECT(ADDRESS(MATCH(A10066,'contribution par jour-semaine'!A:A,0),MATCH(B10066,'contribution par jour-semaine'!$1:$1,0),4,1,"contribution par jour-semaine")),"")</f>
        <v/>
      </c>
      <c r="D10066" s="4" t="str">
        <f>VLOOKUP(A10066,predictions!A:B,2,FALSE)</f>
        <v>22/06/2020</v>
      </c>
      <c r="E10066" s="4">
        <f t="shared" si="39"/>
        <v>44004</v>
      </c>
    </row>
    <row r="10067" spans="3:5" ht="13" x14ac:dyDescent="0.15">
      <c r="C10067" s="1" t="str">
        <f ca="1">IFERROR(INDIRECT(ADDRESS(MATCH(A10067,'contribution par jour-semaine'!A:A,0),MATCH(B10067,'contribution par jour-semaine'!$1:$1,0),4,1,"contribution par jour-semaine")),"")</f>
        <v/>
      </c>
      <c r="D10067" s="4" t="str">
        <f>VLOOKUP(A10067,predictions!A:B,2,FALSE)</f>
        <v>22/06/2020</v>
      </c>
      <c r="E10067" s="4">
        <f t="shared" si="39"/>
        <v>44004</v>
      </c>
    </row>
    <row r="10068" spans="3:5" ht="13" x14ac:dyDescent="0.15">
      <c r="C10068" s="1" t="str">
        <f ca="1">IFERROR(INDIRECT(ADDRESS(MATCH(A10068,'contribution par jour-semaine'!A:A,0),MATCH(B10068,'contribution par jour-semaine'!$1:$1,0),4,1,"contribution par jour-semaine")),"")</f>
        <v/>
      </c>
      <c r="D10068" s="4" t="str">
        <f>VLOOKUP(A10068,predictions!A:B,2,FALSE)</f>
        <v>22/06/2020</v>
      </c>
      <c r="E10068" s="4">
        <f t="shared" si="39"/>
        <v>44004</v>
      </c>
    </row>
    <row r="10069" spans="3:5" ht="13" x14ac:dyDescent="0.15">
      <c r="C10069" s="1" t="str">
        <f ca="1">IFERROR(INDIRECT(ADDRESS(MATCH(A10069,'contribution par jour-semaine'!A:A,0),MATCH(B10069,'contribution par jour-semaine'!$1:$1,0),4,1,"contribution par jour-semaine")),"")</f>
        <v/>
      </c>
      <c r="D10069" s="4" t="str">
        <f>VLOOKUP(A10069,predictions!A:B,2,FALSE)</f>
        <v>22/06/2020</v>
      </c>
      <c r="E10069" s="4">
        <f t="shared" si="39"/>
        <v>44004</v>
      </c>
    </row>
    <row r="10070" spans="3:5" ht="13" x14ac:dyDescent="0.15">
      <c r="C10070" s="1" t="str">
        <f ca="1">IFERROR(INDIRECT(ADDRESS(MATCH(A10070,'contribution par jour-semaine'!A:A,0),MATCH(B10070,'contribution par jour-semaine'!$1:$1,0),4,1,"contribution par jour-semaine")),"")</f>
        <v/>
      </c>
      <c r="D10070" s="4" t="str">
        <f>VLOOKUP(A10070,predictions!A:B,2,FALSE)</f>
        <v>22/06/2020</v>
      </c>
      <c r="E10070" s="4">
        <f t="shared" si="39"/>
        <v>44004</v>
      </c>
    </row>
    <row r="10071" spans="3:5" ht="13" x14ac:dyDescent="0.15">
      <c r="C10071" s="1" t="str">
        <f ca="1">IFERROR(INDIRECT(ADDRESS(MATCH(A10071,'contribution par jour-semaine'!A:A,0),MATCH(B10071,'contribution par jour-semaine'!$1:$1,0),4,1,"contribution par jour-semaine")),"")</f>
        <v/>
      </c>
      <c r="D10071" s="4" t="str">
        <f>VLOOKUP(A10071,predictions!A:B,2,FALSE)</f>
        <v>22/06/2020</v>
      </c>
      <c r="E10071" s="4">
        <f t="shared" si="39"/>
        <v>44004</v>
      </c>
    </row>
    <row r="10072" spans="3:5" ht="13" x14ac:dyDescent="0.15">
      <c r="C10072" s="1" t="str">
        <f ca="1">IFERROR(INDIRECT(ADDRESS(MATCH(A10072,'contribution par jour-semaine'!A:A,0),MATCH(B10072,'contribution par jour-semaine'!$1:$1,0),4,1,"contribution par jour-semaine")),"")</f>
        <v/>
      </c>
      <c r="D10072" s="4" t="str">
        <f>VLOOKUP(A10072,predictions!A:B,2,FALSE)</f>
        <v>22/06/2020</v>
      </c>
      <c r="E10072" s="4">
        <f t="shared" si="39"/>
        <v>44004</v>
      </c>
    </row>
    <row r="10073" spans="3:5" ht="13" x14ac:dyDescent="0.15">
      <c r="C10073" s="1" t="str">
        <f ca="1">IFERROR(INDIRECT(ADDRESS(MATCH(A10073,'contribution par jour-semaine'!A:A,0),MATCH(B10073,'contribution par jour-semaine'!$1:$1,0),4,1,"contribution par jour-semaine")),"")</f>
        <v/>
      </c>
      <c r="D10073" s="4" t="str">
        <f>VLOOKUP(A10073,predictions!A:B,2,FALSE)</f>
        <v>22/06/2020</v>
      </c>
      <c r="E10073" s="4">
        <f t="shared" si="39"/>
        <v>44004</v>
      </c>
    </row>
    <row r="10074" spans="3:5" ht="13" x14ac:dyDescent="0.15">
      <c r="C10074" s="1" t="str">
        <f ca="1">IFERROR(INDIRECT(ADDRESS(MATCH(A10074,'contribution par jour-semaine'!A:A,0),MATCH(B10074,'contribution par jour-semaine'!$1:$1,0),4,1,"contribution par jour-semaine")),"")</f>
        <v/>
      </c>
      <c r="D10074" s="4" t="str">
        <f>VLOOKUP(A10074,predictions!A:B,2,FALSE)</f>
        <v>22/06/2020</v>
      </c>
      <c r="E10074" s="4">
        <f t="shared" si="39"/>
        <v>44004</v>
      </c>
    </row>
    <row r="10075" spans="3:5" ht="13" x14ac:dyDescent="0.15">
      <c r="C10075" s="1" t="str">
        <f ca="1">IFERROR(INDIRECT(ADDRESS(MATCH(A10075,'contribution par jour-semaine'!A:A,0),MATCH(B10075,'contribution par jour-semaine'!$1:$1,0),4,1,"contribution par jour-semaine")),"")</f>
        <v/>
      </c>
      <c r="D10075" s="4" t="str">
        <f>VLOOKUP(A10075,predictions!A:B,2,FALSE)</f>
        <v>22/06/2020</v>
      </c>
      <c r="E10075" s="4">
        <f t="shared" si="39"/>
        <v>44004</v>
      </c>
    </row>
    <row r="10076" spans="3:5" ht="13" x14ac:dyDescent="0.15">
      <c r="C10076" s="1" t="str">
        <f ca="1">IFERROR(INDIRECT(ADDRESS(MATCH(A10076,'contribution par jour-semaine'!A:A,0),MATCH(B10076,'contribution par jour-semaine'!$1:$1,0),4,1,"contribution par jour-semaine")),"")</f>
        <v/>
      </c>
      <c r="D10076" s="4" t="str">
        <f>VLOOKUP(A10076,predictions!A:B,2,FALSE)</f>
        <v>22/06/2020</v>
      </c>
      <c r="E10076" s="4">
        <f t="shared" si="39"/>
        <v>44004</v>
      </c>
    </row>
    <row r="10077" spans="3:5" ht="13" x14ac:dyDescent="0.15">
      <c r="C10077" s="1" t="str">
        <f ca="1">IFERROR(INDIRECT(ADDRESS(MATCH(A10077,'contribution par jour-semaine'!A:A,0),MATCH(B10077,'contribution par jour-semaine'!$1:$1,0),4,1,"contribution par jour-semaine")),"")</f>
        <v/>
      </c>
      <c r="D10077" s="4" t="str">
        <f>VLOOKUP(A10077,predictions!A:B,2,FALSE)</f>
        <v>22/06/2020</v>
      </c>
      <c r="E10077" s="4">
        <f t="shared" si="39"/>
        <v>44004</v>
      </c>
    </row>
    <row r="10078" spans="3:5" ht="13" x14ac:dyDescent="0.15">
      <c r="C10078" s="1" t="str">
        <f ca="1">IFERROR(INDIRECT(ADDRESS(MATCH(A10078,'contribution par jour-semaine'!A:A,0),MATCH(B10078,'contribution par jour-semaine'!$1:$1,0),4,1,"contribution par jour-semaine")),"")</f>
        <v/>
      </c>
      <c r="D10078" s="4" t="str">
        <f>VLOOKUP(A10078,predictions!A:B,2,FALSE)</f>
        <v>22/06/2020</v>
      </c>
      <c r="E10078" s="4">
        <f t="shared" si="39"/>
        <v>44004</v>
      </c>
    </row>
    <row r="10079" spans="3:5" ht="13" x14ac:dyDescent="0.15">
      <c r="C10079" s="1" t="str">
        <f ca="1">IFERROR(INDIRECT(ADDRESS(MATCH(A10079,'contribution par jour-semaine'!A:A,0),MATCH(B10079,'contribution par jour-semaine'!$1:$1,0),4,1,"contribution par jour-semaine")),"")</f>
        <v/>
      </c>
      <c r="D10079" s="4" t="str">
        <f>VLOOKUP(A10079,predictions!A:B,2,FALSE)</f>
        <v>22/06/2020</v>
      </c>
      <c r="E10079" s="4">
        <f t="shared" si="39"/>
        <v>44004</v>
      </c>
    </row>
    <row r="10080" spans="3:5" ht="13" x14ac:dyDescent="0.15">
      <c r="C10080" s="1" t="str">
        <f ca="1">IFERROR(INDIRECT(ADDRESS(MATCH(A10080,'contribution par jour-semaine'!A:A,0),MATCH(B10080,'contribution par jour-semaine'!$1:$1,0),4,1,"contribution par jour-semaine")),"")</f>
        <v/>
      </c>
      <c r="D10080" s="4" t="str">
        <f>VLOOKUP(A10080,predictions!A:B,2,FALSE)</f>
        <v>22/06/2020</v>
      </c>
      <c r="E10080" s="4">
        <f t="shared" si="39"/>
        <v>44004</v>
      </c>
    </row>
    <row r="10081" spans="3:5" ht="13" x14ac:dyDescent="0.15">
      <c r="C10081" s="1" t="str">
        <f ca="1">IFERROR(INDIRECT(ADDRESS(MATCH(A10081,'contribution par jour-semaine'!A:A,0),MATCH(B10081,'contribution par jour-semaine'!$1:$1,0),4,1,"contribution par jour-semaine")),"")</f>
        <v/>
      </c>
      <c r="D10081" s="4" t="str">
        <f>VLOOKUP(A10081,predictions!A:B,2,FALSE)</f>
        <v>22/06/2020</v>
      </c>
      <c r="E10081" s="4">
        <f t="shared" si="39"/>
        <v>44004</v>
      </c>
    </row>
    <row r="10082" spans="3:5" ht="13" x14ac:dyDescent="0.15">
      <c r="C10082" s="1" t="str">
        <f ca="1">IFERROR(INDIRECT(ADDRESS(MATCH(A10082,'contribution par jour-semaine'!A:A,0),MATCH(B10082,'contribution par jour-semaine'!$1:$1,0),4,1,"contribution par jour-semaine")),"")</f>
        <v/>
      </c>
      <c r="D10082" s="4" t="str">
        <f>VLOOKUP(A10082,predictions!A:B,2,FALSE)</f>
        <v>22/06/2020</v>
      </c>
      <c r="E10082" s="4">
        <f t="shared" si="39"/>
        <v>44004</v>
      </c>
    </row>
    <row r="10083" spans="3:5" ht="13" x14ac:dyDescent="0.15">
      <c r="C10083" s="1" t="str">
        <f ca="1">IFERROR(INDIRECT(ADDRESS(MATCH(A10083,'contribution par jour-semaine'!A:A,0),MATCH(B10083,'contribution par jour-semaine'!$1:$1,0),4,1,"contribution par jour-semaine")),"")</f>
        <v/>
      </c>
      <c r="D10083" s="4" t="str">
        <f>VLOOKUP(A10083,predictions!A:B,2,FALSE)</f>
        <v>22/06/2020</v>
      </c>
      <c r="E10083" s="4">
        <f t="shared" si="39"/>
        <v>44004</v>
      </c>
    </row>
    <row r="10084" spans="3:5" ht="13" x14ac:dyDescent="0.15">
      <c r="C10084" s="1" t="str">
        <f ca="1">IFERROR(INDIRECT(ADDRESS(MATCH(A10084,'contribution par jour-semaine'!A:A,0),MATCH(B10084,'contribution par jour-semaine'!$1:$1,0),4,1,"contribution par jour-semaine")),"")</f>
        <v/>
      </c>
      <c r="D10084" s="4" t="str">
        <f>VLOOKUP(A10084,predictions!A:B,2,FALSE)</f>
        <v>22/06/2020</v>
      </c>
      <c r="E10084" s="4">
        <f t="shared" si="39"/>
        <v>44004</v>
      </c>
    </row>
    <row r="10085" spans="3:5" ht="13" x14ac:dyDescent="0.15">
      <c r="C10085" s="1" t="str">
        <f ca="1">IFERROR(INDIRECT(ADDRESS(MATCH(A10085,'contribution par jour-semaine'!A:A,0),MATCH(B10085,'contribution par jour-semaine'!$1:$1,0),4,1,"contribution par jour-semaine")),"")</f>
        <v/>
      </c>
      <c r="D10085" s="4" t="str">
        <f>VLOOKUP(A10085,predictions!A:B,2,FALSE)</f>
        <v>22/06/2020</v>
      </c>
      <c r="E10085" s="4">
        <f t="shared" si="39"/>
        <v>44004</v>
      </c>
    </row>
    <row r="10086" spans="3:5" ht="13" x14ac:dyDescent="0.15">
      <c r="C10086" s="1" t="str">
        <f ca="1">IFERROR(INDIRECT(ADDRESS(MATCH(A10086,'contribution par jour-semaine'!A:A,0),MATCH(B10086,'contribution par jour-semaine'!$1:$1,0),4,1,"contribution par jour-semaine")),"")</f>
        <v/>
      </c>
      <c r="D10086" s="4" t="str">
        <f>VLOOKUP(A10086,predictions!A:B,2,FALSE)</f>
        <v>22/06/2020</v>
      </c>
      <c r="E10086" s="4">
        <f t="shared" si="39"/>
        <v>44004</v>
      </c>
    </row>
    <row r="10087" spans="3:5" ht="13" x14ac:dyDescent="0.15">
      <c r="C10087" s="1" t="str">
        <f ca="1">IFERROR(INDIRECT(ADDRESS(MATCH(A10087,'contribution par jour-semaine'!A:A,0),MATCH(B10087,'contribution par jour-semaine'!$1:$1,0),4,1,"contribution par jour-semaine")),"")</f>
        <v/>
      </c>
      <c r="D10087" s="4" t="str">
        <f>VLOOKUP(A10087,predictions!A:B,2,FALSE)</f>
        <v>22/06/2020</v>
      </c>
      <c r="E10087" s="4">
        <f t="shared" si="39"/>
        <v>44004</v>
      </c>
    </row>
    <row r="10088" spans="3:5" ht="13" x14ac:dyDescent="0.15">
      <c r="C10088" s="1" t="str">
        <f ca="1">IFERROR(INDIRECT(ADDRESS(MATCH(A10088,'contribution par jour-semaine'!A:A,0),MATCH(B10088,'contribution par jour-semaine'!$1:$1,0),4,1,"contribution par jour-semaine")),"")</f>
        <v/>
      </c>
      <c r="D10088" s="4" t="str">
        <f>VLOOKUP(A10088,predictions!A:B,2,FALSE)</f>
        <v>22/06/2020</v>
      </c>
      <c r="E10088" s="4">
        <f t="shared" si="39"/>
        <v>44004</v>
      </c>
    </row>
    <row r="10089" spans="3:5" ht="13" x14ac:dyDescent="0.15">
      <c r="C10089" s="1" t="str">
        <f ca="1">IFERROR(INDIRECT(ADDRESS(MATCH(A10089,'contribution par jour-semaine'!A:A,0),MATCH(B10089,'contribution par jour-semaine'!$1:$1,0),4,1,"contribution par jour-semaine")),"")</f>
        <v/>
      </c>
      <c r="D10089" s="4" t="str">
        <f>VLOOKUP(A10089,predictions!A:B,2,FALSE)</f>
        <v>22/06/2020</v>
      </c>
      <c r="E10089" s="4">
        <f t="shared" si="39"/>
        <v>44004</v>
      </c>
    </row>
    <row r="10090" spans="3:5" ht="13" x14ac:dyDescent="0.15">
      <c r="C10090" s="1" t="str">
        <f ca="1">IFERROR(INDIRECT(ADDRESS(MATCH(A10090,'contribution par jour-semaine'!A:A,0),MATCH(B10090,'contribution par jour-semaine'!$1:$1,0),4,1,"contribution par jour-semaine")),"")</f>
        <v/>
      </c>
      <c r="D10090" s="4" t="str">
        <f>VLOOKUP(A10090,predictions!A:B,2,FALSE)</f>
        <v>22/06/2020</v>
      </c>
      <c r="E10090" s="4">
        <f t="shared" si="39"/>
        <v>44004</v>
      </c>
    </row>
    <row r="10091" spans="3:5" ht="13" x14ac:dyDescent="0.15">
      <c r="C10091" s="1" t="str">
        <f ca="1">IFERROR(INDIRECT(ADDRESS(MATCH(A10091,'contribution par jour-semaine'!A:A,0),MATCH(B10091,'contribution par jour-semaine'!$1:$1,0),4,1,"contribution par jour-semaine")),"")</f>
        <v/>
      </c>
      <c r="D10091" s="4" t="str">
        <f>VLOOKUP(A10091,predictions!A:B,2,FALSE)</f>
        <v>22/06/2020</v>
      </c>
      <c r="E10091" s="4">
        <f t="shared" si="39"/>
        <v>44004</v>
      </c>
    </row>
    <row r="10092" spans="3:5" ht="13" x14ac:dyDescent="0.15">
      <c r="C10092" s="1" t="str">
        <f ca="1">IFERROR(INDIRECT(ADDRESS(MATCH(A10092,'contribution par jour-semaine'!A:A,0),MATCH(B10092,'contribution par jour-semaine'!$1:$1,0),4,1,"contribution par jour-semaine")),"")</f>
        <v/>
      </c>
      <c r="D10092" s="4" t="str">
        <f>VLOOKUP(A10092,predictions!A:B,2,FALSE)</f>
        <v>22/06/2020</v>
      </c>
      <c r="E10092" s="4">
        <f t="shared" si="39"/>
        <v>44004</v>
      </c>
    </row>
    <row r="10093" spans="3:5" ht="13" x14ac:dyDescent="0.15">
      <c r="C10093" s="1" t="str">
        <f ca="1">IFERROR(INDIRECT(ADDRESS(MATCH(A10093,'contribution par jour-semaine'!A:A,0),MATCH(B10093,'contribution par jour-semaine'!$1:$1,0),4,1,"contribution par jour-semaine")),"")</f>
        <v/>
      </c>
      <c r="D10093" s="4" t="str">
        <f>VLOOKUP(A10093,predictions!A:B,2,FALSE)</f>
        <v>22/06/2020</v>
      </c>
      <c r="E10093" s="4">
        <f t="shared" si="39"/>
        <v>44004</v>
      </c>
    </row>
    <row r="10094" spans="3:5" ht="13" x14ac:dyDescent="0.15">
      <c r="C10094" s="1" t="str">
        <f ca="1">IFERROR(INDIRECT(ADDRESS(MATCH(A10094,'contribution par jour-semaine'!A:A,0),MATCH(B10094,'contribution par jour-semaine'!$1:$1,0),4,1,"contribution par jour-semaine")),"")</f>
        <v/>
      </c>
      <c r="D10094" s="4" t="str">
        <f>VLOOKUP(A10094,predictions!A:B,2,FALSE)</f>
        <v>22/06/2020</v>
      </c>
      <c r="E10094" s="4">
        <f t="shared" si="39"/>
        <v>44004</v>
      </c>
    </row>
    <row r="10095" spans="3:5" ht="13" x14ac:dyDescent="0.15">
      <c r="C10095" s="1" t="str">
        <f ca="1">IFERROR(INDIRECT(ADDRESS(MATCH(A10095,'contribution par jour-semaine'!A:A,0),MATCH(B10095,'contribution par jour-semaine'!$1:$1,0),4,1,"contribution par jour-semaine")),"")</f>
        <v/>
      </c>
      <c r="D10095" s="4" t="str">
        <f>VLOOKUP(A10095,predictions!A:B,2,FALSE)</f>
        <v>22/06/2020</v>
      </c>
      <c r="E10095" s="4">
        <f t="shared" si="39"/>
        <v>44004</v>
      </c>
    </row>
    <row r="10096" spans="3:5" ht="13" x14ac:dyDescent="0.15">
      <c r="C10096" s="1" t="str">
        <f ca="1">IFERROR(INDIRECT(ADDRESS(MATCH(A10096,'contribution par jour-semaine'!A:A,0),MATCH(B10096,'contribution par jour-semaine'!$1:$1,0),4,1,"contribution par jour-semaine")),"")</f>
        <v/>
      </c>
      <c r="D10096" s="4" t="str">
        <f>VLOOKUP(A10096,predictions!A:B,2,FALSE)</f>
        <v>22/06/2020</v>
      </c>
      <c r="E10096" s="4">
        <f t="shared" si="39"/>
        <v>44004</v>
      </c>
    </row>
    <row r="10097" spans="3:5" ht="13" x14ac:dyDescent="0.15">
      <c r="C10097" s="1" t="str">
        <f ca="1">IFERROR(INDIRECT(ADDRESS(MATCH(A10097,'contribution par jour-semaine'!A:A,0),MATCH(B10097,'contribution par jour-semaine'!$1:$1,0),4,1,"contribution par jour-semaine")),"")</f>
        <v/>
      </c>
      <c r="D10097" s="4" t="str">
        <f>VLOOKUP(A10097,predictions!A:B,2,FALSE)</f>
        <v>22/06/2020</v>
      </c>
      <c r="E10097" s="4">
        <f t="shared" si="39"/>
        <v>44004</v>
      </c>
    </row>
    <row r="10098" spans="3:5" ht="13" x14ac:dyDescent="0.15">
      <c r="C10098" s="1" t="str">
        <f ca="1">IFERROR(INDIRECT(ADDRESS(MATCH(A10098,'contribution par jour-semaine'!A:A,0),MATCH(B10098,'contribution par jour-semaine'!$1:$1,0),4,1,"contribution par jour-semaine")),"")</f>
        <v/>
      </c>
      <c r="D10098" s="4" t="str">
        <f>VLOOKUP(A10098,predictions!A:B,2,FALSE)</f>
        <v>22/06/2020</v>
      </c>
      <c r="E10098" s="4">
        <f t="shared" si="39"/>
        <v>44004</v>
      </c>
    </row>
    <row r="10099" spans="3:5" ht="13" x14ac:dyDescent="0.15">
      <c r="C10099" s="1" t="str">
        <f ca="1">IFERROR(INDIRECT(ADDRESS(MATCH(A10099,'contribution par jour-semaine'!A:A,0),MATCH(B10099,'contribution par jour-semaine'!$1:$1,0),4,1,"contribution par jour-semaine")),"")</f>
        <v/>
      </c>
      <c r="D10099" s="4" t="str">
        <f>VLOOKUP(A10099,predictions!A:B,2,FALSE)</f>
        <v>22/06/2020</v>
      </c>
      <c r="E10099" s="4">
        <f t="shared" si="39"/>
        <v>44004</v>
      </c>
    </row>
    <row r="10100" spans="3:5" ht="13" x14ac:dyDescent="0.15">
      <c r="C10100" s="1" t="str">
        <f ca="1">IFERROR(INDIRECT(ADDRESS(MATCH(A10100,'contribution par jour-semaine'!A:A,0),MATCH(B10100,'contribution par jour-semaine'!$1:$1,0),4,1,"contribution par jour-semaine")),"")</f>
        <v/>
      </c>
      <c r="D10100" s="4" t="str">
        <f>VLOOKUP(A10100,predictions!A:B,2,FALSE)</f>
        <v>22/06/2020</v>
      </c>
      <c r="E10100" s="4">
        <f t="shared" si="39"/>
        <v>44004</v>
      </c>
    </row>
    <row r="10101" spans="3:5" ht="13" x14ac:dyDescent="0.15">
      <c r="C10101" s="1" t="str">
        <f ca="1">IFERROR(INDIRECT(ADDRESS(MATCH(A10101,'contribution par jour-semaine'!A:A,0),MATCH(B10101,'contribution par jour-semaine'!$1:$1,0),4,1,"contribution par jour-semaine")),"")</f>
        <v/>
      </c>
      <c r="D10101" s="4" t="str">
        <f>VLOOKUP(A10101,predictions!A:B,2,FALSE)</f>
        <v>22/06/2020</v>
      </c>
      <c r="E10101" s="4">
        <f t="shared" si="39"/>
        <v>44004</v>
      </c>
    </row>
    <row r="10102" spans="3:5" ht="13" x14ac:dyDescent="0.15">
      <c r="C10102" s="1" t="str">
        <f ca="1">IFERROR(INDIRECT(ADDRESS(MATCH(A10102,'contribution par jour-semaine'!A:A,0),MATCH(B10102,'contribution par jour-semaine'!$1:$1,0),4,1,"contribution par jour-semaine")),"")</f>
        <v/>
      </c>
      <c r="D10102" s="4" t="str">
        <f>VLOOKUP(A10102,predictions!A:B,2,FALSE)</f>
        <v>22/06/2020</v>
      </c>
      <c r="E10102" s="4">
        <f t="shared" si="39"/>
        <v>44004</v>
      </c>
    </row>
    <row r="10103" spans="3:5" ht="13" x14ac:dyDescent="0.15">
      <c r="C10103" s="1" t="str">
        <f ca="1">IFERROR(INDIRECT(ADDRESS(MATCH(A10103,'contribution par jour-semaine'!A:A,0),MATCH(B10103,'contribution par jour-semaine'!$1:$1,0),4,1,"contribution par jour-semaine")),"")</f>
        <v/>
      </c>
      <c r="D10103" s="4" t="str">
        <f>VLOOKUP(A10103,predictions!A:B,2,FALSE)</f>
        <v>22/06/2020</v>
      </c>
      <c r="E10103" s="4">
        <f t="shared" si="39"/>
        <v>44004</v>
      </c>
    </row>
    <row r="10104" spans="3:5" ht="13" x14ac:dyDescent="0.15">
      <c r="C10104" s="1" t="str">
        <f ca="1">IFERROR(INDIRECT(ADDRESS(MATCH(A10104,'contribution par jour-semaine'!A:A,0),MATCH(B10104,'contribution par jour-semaine'!$1:$1,0),4,1,"contribution par jour-semaine")),"")</f>
        <v/>
      </c>
      <c r="D10104" s="4" t="str">
        <f>VLOOKUP(A10104,predictions!A:B,2,FALSE)</f>
        <v>22/06/2020</v>
      </c>
      <c r="E10104" s="4">
        <f t="shared" si="39"/>
        <v>44004</v>
      </c>
    </row>
    <row r="10105" spans="3:5" ht="13" x14ac:dyDescent="0.15">
      <c r="C10105" s="1" t="str">
        <f ca="1">IFERROR(INDIRECT(ADDRESS(MATCH(A10105,'contribution par jour-semaine'!A:A,0),MATCH(B10105,'contribution par jour-semaine'!$1:$1,0),4,1,"contribution par jour-semaine")),"")</f>
        <v/>
      </c>
      <c r="D10105" s="4" t="str">
        <f>VLOOKUP(A10105,predictions!A:B,2,FALSE)</f>
        <v>22/06/2020</v>
      </c>
      <c r="E10105" s="4">
        <f t="shared" si="39"/>
        <v>44004</v>
      </c>
    </row>
    <row r="10106" spans="3:5" ht="13" x14ac:dyDescent="0.15">
      <c r="C10106" s="1" t="str">
        <f ca="1">IFERROR(INDIRECT(ADDRESS(MATCH(A10106,'contribution par jour-semaine'!A:A,0),MATCH(B10106,'contribution par jour-semaine'!$1:$1,0),4,1,"contribution par jour-semaine")),"")</f>
        <v/>
      </c>
      <c r="D10106" s="4" t="str">
        <f>VLOOKUP(A10106,predictions!A:B,2,FALSE)</f>
        <v>22/06/2020</v>
      </c>
      <c r="E10106" s="4">
        <f t="shared" si="39"/>
        <v>44004</v>
      </c>
    </row>
    <row r="10107" spans="3:5" ht="13" x14ac:dyDescent="0.15">
      <c r="C10107" s="1" t="str">
        <f ca="1">IFERROR(INDIRECT(ADDRESS(MATCH(A10107,'contribution par jour-semaine'!A:A,0),MATCH(B10107,'contribution par jour-semaine'!$1:$1,0),4,1,"contribution par jour-semaine")),"")</f>
        <v/>
      </c>
      <c r="D10107" s="4" t="str">
        <f>VLOOKUP(A10107,predictions!A:B,2,FALSE)</f>
        <v>22/06/2020</v>
      </c>
      <c r="E10107" s="4">
        <f t="shared" si="39"/>
        <v>44004</v>
      </c>
    </row>
    <row r="10108" spans="3:5" ht="13" x14ac:dyDescent="0.15">
      <c r="C10108" s="1" t="str">
        <f ca="1">IFERROR(INDIRECT(ADDRESS(MATCH(A10108,'contribution par jour-semaine'!A:A,0),MATCH(B10108,'contribution par jour-semaine'!$1:$1,0),4,1,"contribution par jour-semaine")),"")</f>
        <v/>
      </c>
      <c r="D10108" s="4" t="str">
        <f>VLOOKUP(A10108,predictions!A:B,2,FALSE)</f>
        <v>22/06/2020</v>
      </c>
      <c r="E10108" s="4">
        <f t="shared" si="39"/>
        <v>44004</v>
      </c>
    </row>
    <row r="10109" spans="3:5" ht="13" x14ac:dyDescent="0.15">
      <c r="C10109" s="1" t="str">
        <f ca="1">IFERROR(INDIRECT(ADDRESS(MATCH(A10109,'contribution par jour-semaine'!A:A,0),MATCH(B10109,'contribution par jour-semaine'!$1:$1,0),4,1,"contribution par jour-semaine")),"")</f>
        <v/>
      </c>
      <c r="D10109" s="4" t="str">
        <f>VLOOKUP(A10109,predictions!A:B,2,FALSE)</f>
        <v>22/06/2020</v>
      </c>
      <c r="E10109" s="4">
        <f t="shared" si="39"/>
        <v>44004</v>
      </c>
    </row>
    <row r="10110" spans="3:5" ht="13" x14ac:dyDescent="0.15">
      <c r="C10110" s="1" t="str">
        <f ca="1">IFERROR(INDIRECT(ADDRESS(MATCH(A10110,'contribution par jour-semaine'!A:A,0),MATCH(B10110,'contribution par jour-semaine'!$1:$1,0),4,1,"contribution par jour-semaine")),"")</f>
        <v/>
      </c>
      <c r="D10110" s="4" t="str">
        <f>VLOOKUP(A10110,predictions!A:B,2,FALSE)</f>
        <v>22/06/2020</v>
      </c>
      <c r="E10110" s="4">
        <f t="shared" si="39"/>
        <v>44004</v>
      </c>
    </row>
    <row r="10111" spans="3:5" ht="13" x14ac:dyDescent="0.15">
      <c r="C10111" s="1" t="str">
        <f ca="1">IFERROR(INDIRECT(ADDRESS(MATCH(A10111,'contribution par jour-semaine'!A:A,0),MATCH(B10111,'contribution par jour-semaine'!$1:$1,0),4,1,"contribution par jour-semaine")),"")</f>
        <v/>
      </c>
      <c r="D10111" s="4" t="str">
        <f>VLOOKUP(A10111,predictions!A:B,2,FALSE)</f>
        <v>22/06/2020</v>
      </c>
      <c r="E10111" s="4">
        <f t="shared" si="39"/>
        <v>44004</v>
      </c>
    </row>
    <row r="10112" spans="3:5" ht="13" x14ac:dyDescent="0.15">
      <c r="C10112" s="1" t="str">
        <f ca="1">IFERROR(INDIRECT(ADDRESS(MATCH(A10112,'contribution par jour-semaine'!A:A,0),MATCH(B10112,'contribution par jour-semaine'!$1:$1,0),4,1,"contribution par jour-semaine")),"")</f>
        <v/>
      </c>
      <c r="D10112" s="4" t="str">
        <f>VLOOKUP(A10112,predictions!A:B,2,FALSE)</f>
        <v>22/06/2020</v>
      </c>
      <c r="E10112" s="4">
        <f t="shared" si="39"/>
        <v>44004</v>
      </c>
    </row>
    <row r="10113" spans="3:5" ht="13" x14ac:dyDescent="0.15">
      <c r="C10113" s="1" t="str">
        <f ca="1">IFERROR(INDIRECT(ADDRESS(MATCH(A10113,'contribution par jour-semaine'!A:A,0),MATCH(B10113,'contribution par jour-semaine'!$1:$1,0),4,1,"contribution par jour-semaine")),"")</f>
        <v/>
      </c>
      <c r="D10113" s="4" t="str">
        <f>VLOOKUP(A10113,predictions!A:B,2,FALSE)</f>
        <v>22/06/2020</v>
      </c>
      <c r="E10113" s="4">
        <f t="shared" si="39"/>
        <v>44004</v>
      </c>
    </row>
    <row r="10114" spans="3:5" ht="13" x14ac:dyDescent="0.15">
      <c r="C10114" s="1" t="str">
        <f ca="1">IFERROR(INDIRECT(ADDRESS(MATCH(A10114,'contribution par jour-semaine'!A:A,0),MATCH(B10114,'contribution par jour-semaine'!$1:$1,0),4,1,"contribution par jour-semaine")),"")</f>
        <v/>
      </c>
      <c r="D10114" s="4" t="str">
        <f>VLOOKUP(A10114,predictions!A:B,2,FALSE)</f>
        <v>22/06/2020</v>
      </c>
      <c r="E10114" s="4">
        <f t="shared" si="39"/>
        <v>44004</v>
      </c>
    </row>
    <row r="10115" spans="3:5" ht="13" x14ac:dyDescent="0.15">
      <c r="C10115" s="1" t="str">
        <f ca="1">IFERROR(INDIRECT(ADDRESS(MATCH(A10115,'contribution par jour-semaine'!A:A,0),MATCH(B10115,'contribution par jour-semaine'!$1:$1,0),4,1,"contribution par jour-semaine")),"")</f>
        <v/>
      </c>
      <c r="D10115" s="4" t="str">
        <f>VLOOKUP(A10115,predictions!A:B,2,FALSE)</f>
        <v>22/06/2020</v>
      </c>
      <c r="E10115" s="4">
        <f t="shared" si="39"/>
        <v>44004</v>
      </c>
    </row>
    <row r="10116" spans="3:5" ht="13" x14ac:dyDescent="0.15">
      <c r="C10116" s="1" t="str">
        <f ca="1">IFERROR(INDIRECT(ADDRESS(MATCH(A10116,'contribution par jour-semaine'!A:A,0),MATCH(B10116,'contribution par jour-semaine'!$1:$1,0),4,1,"contribution par jour-semaine")),"")</f>
        <v/>
      </c>
      <c r="D10116" s="4" t="str">
        <f>VLOOKUP(A10116,predictions!A:B,2,FALSE)</f>
        <v>22/06/2020</v>
      </c>
      <c r="E10116" s="4">
        <f t="shared" si="39"/>
        <v>44004</v>
      </c>
    </row>
    <row r="10117" spans="3:5" ht="13" x14ac:dyDescent="0.15">
      <c r="C10117" s="1" t="str">
        <f ca="1">IFERROR(INDIRECT(ADDRESS(MATCH(A10117,'contribution par jour-semaine'!A:A,0),MATCH(B10117,'contribution par jour-semaine'!$1:$1,0),4,1,"contribution par jour-semaine")),"")</f>
        <v/>
      </c>
      <c r="D10117" s="4" t="str">
        <f>VLOOKUP(A10117,predictions!A:B,2,FALSE)</f>
        <v>22/06/2020</v>
      </c>
      <c r="E10117" s="4">
        <f t="shared" si="39"/>
        <v>44004</v>
      </c>
    </row>
    <row r="10118" spans="3:5" ht="13" x14ac:dyDescent="0.15">
      <c r="C10118" s="1" t="str">
        <f ca="1">IFERROR(INDIRECT(ADDRESS(MATCH(A10118,'contribution par jour-semaine'!A:A,0),MATCH(B10118,'contribution par jour-semaine'!$1:$1,0),4,1,"contribution par jour-semaine")),"")</f>
        <v/>
      </c>
      <c r="D10118" s="4" t="str">
        <f>VLOOKUP(A10118,predictions!A:B,2,FALSE)</f>
        <v>22/06/2020</v>
      </c>
      <c r="E10118" s="4">
        <f t="shared" si="39"/>
        <v>44004</v>
      </c>
    </row>
    <row r="10119" spans="3:5" ht="13" x14ac:dyDescent="0.15">
      <c r="C10119" s="1" t="str">
        <f ca="1">IFERROR(INDIRECT(ADDRESS(MATCH(A10119,'contribution par jour-semaine'!A:A,0),MATCH(B10119,'contribution par jour-semaine'!$1:$1,0),4,1,"contribution par jour-semaine")),"")</f>
        <v/>
      </c>
      <c r="D10119" s="4" t="str">
        <f>VLOOKUP(A10119,predictions!A:B,2,FALSE)</f>
        <v>22/06/2020</v>
      </c>
      <c r="E10119" s="4">
        <f t="shared" si="39"/>
        <v>44004</v>
      </c>
    </row>
    <row r="10120" spans="3:5" ht="13" x14ac:dyDescent="0.15">
      <c r="C10120" s="1" t="str">
        <f ca="1">IFERROR(INDIRECT(ADDRESS(MATCH(A10120,'contribution par jour-semaine'!A:A,0),MATCH(B10120,'contribution par jour-semaine'!$1:$1,0),4,1,"contribution par jour-semaine")),"")</f>
        <v/>
      </c>
      <c r="D10120" s="4" t="str">
        <f>VLOOKUP(A10120,predictions!A:B,2,FALSE)</f>
        <v>22/06/2020</v>
      </c>
      <c r="E10120" s="4">
        <f t="shared" si="39"/>
        <v>44004</v>
      </c>
    </row>
    <row r="10121" spans="3:5" ht="13" x14ac:dyDescent="0.15">
      <c r="C10121" s="1" t="str">
        <f ca="1">IFERROR(INDIRECT(ADDRESS(MATCH(A10121,'contribution par jour-semaine'!A:A,0),MATCH(B10121,'contribution par jour-semaine'!$1:$1,0),4,1,"contribution par jour-semaine")),"")</f>
        <v/>
      </c>
      <c r="D10121" s="4" t="str">
        <f>VLOOKUP(A10121,predictions!A:B,2,FALSE)</f>
        <v>22/06/2020</v>
      </c>
      <c r="E10121" s="4">
        <f t="shared" si="39"/>
        <v>44004</v>
      </c>
    </row>
    <row r="10122" spans="3:5" ht="13" x14ac:dyDescent="0.15">
      <c r="C10122" s="1" t="str">
        <f ca="1">IFERROR(INDIRECT(ADDRESS(MATCH(A10122,'contribution par jour-semaine'!A:A,0),MATCH(B10122,'contribution par jour-semaine'!$1:$1,0),4,1,"contribution par jour-semaine")),"")</f>
        <v/>
      </c>
      <c r="D10122" s="4" t="str">
        <f>VLOOKUP(A10122,predictions!A:B,2,FALSE)</f>
        <v>22/06/2020</v>
      </c>
      <c r="E10122" s="4">
        <f t="shared" si="39"/>
        <v>44004</v>
      </c>
    </row>
    <row r="10123" spans="3:5" ht="13" x14ac:dyDescent="0.15">
      <c r="C10123" s="1" t="str">
        <f ca="1">IFERROR(INDIRECT(ADDRESS(MATCH(A10123,'contribution par jour-semaine'!A:A,0),MATCH(B10123,'contribution par jour-semaine'!$1:$1,0),4,1,"contribution par jour-semaine")),"")</f>
        <v/>
      </c>
      <c r="D10123" s="4" t="str">
        <f>VLOOKUP(A10123,predictions!A:B,2,FALSE)</f>
        <v>22/06/2020</v>
      </c>
      <c r="E10123" s="4">
        <f t="shared" si="39"/>
        <v>44004</v>
      </c>
    </row>
    <row r="10124" spans="3:5" ht="13" x14ac:dyDescent="0.15">
      <c r="C10124" s="1" t="str">
        <f ca="1">IFERROR(INDIRECT(ADDRESS(MATCH(A10124,'contribution par jour-semaine'!A:A,0),MATCH(B10124,'contribution par jour-semaine'!$1:$1,0),4,1,"contribution par jour-semaine")),"")</f>
        <v/>
      </c>
      <c r="D10124" s="4" t="str">
        <f>VLOOKUP(A10124,predictions!A:B,2,FALSE)</f>
        <v>22/06/2020</v>
      </c>
      <c r="E10124" s="4">
        <f t="shared" si="39"/>
        <v>44004</v>
      </c>
    </row>
    <row r="10125" spans="3:5" ht="13" x14ac:dyDescent="0.15">
      <c r="C10125" s="1" t="str">
        <f ca="1">IFERROR(INDIRECT(ADDRESS(MATCH(A10125,'contribution par jour-semaine'!A:A,0),MATCH(B10125,'contribution par jour-semaine'!$1:$1,0),4,1,"contribution par jour-semaine")),"")</f>
        <v/>
      </c>
      <c r="D10125" s="4" t="str">
        <f>VLOOKUP(A10125,predictions!A:B,2,FALSE)</f>
        <v>22/06/2020</v>
      </c>
      <c r="E10125" s="4">
        <f t="shared" si="39"/>
        <v>44004</v>
      </c>
    </row>
    <row r="10126" spans="3:5" ht="13" x14ac:dyDescent="0.15">
      <c r="C10126" s="1" t="str">
        <f ca="1">IFERROR(INDIRECT(ADDRESS(MATCH(A10126,'contribution par jour-semaine'!A:A,0),MATCH(B10126,'contribution par jour-semaine'!$1:$1,0),4,1,"contribution par jour-semaine")),"")</f>
        <v/>
      </c>
      <c r="D10126" s="4" t="str">
        <f>VLOOKUP(A10126,predictions!A:B,2,FALSE)</f>
        <v>22/06/2020</v>
      </c>
      <c r="E10126" s="4">
        <f t="shared" si="39"/>
        <v>44004</v>
      </c>
    </row>
    <row r="10127" spans="3:5" ht="13" x14ac:dyDescent="0.15">
      <c r="C10127" s="1" t="str">
        <f ca="1">IFERROR(INDIRECT(ADDRESS(MATCH(A10127,'contribution par jour-semaine'!A:A,0),MATCH(B10127,'contribution par jour-semaine'!$1:$1,0),4,1,"contribution par jour-semaine")),"")</f>
        <v/>
      </c>
      <c r="D10127" s="4" t="str">
        <f>VLOOKUP(A10127,predictions!A:B,2,FALSE)</f>
        <v>22/06/2020</v>
      </c>
      <c r="E10127" s="4">
        <f t="shared" si="39"/>
        <v>44004</v>
      </c>
    </row>
    <row r="10128" spans="3:5" ht="13" x14ac:dyDescent="0.15">
      <c r="C10128" s="1" t="str">
        <f ca="1">IFERROR(INDIRECT(ADDRESS(MATCH(A10128,'contribution par jour-semaine'!A:A,0),MATCH(B10128,'contribution par jour-semaine'!$1:$1,0),4,1,"contribution par jour-semaine")),"")</f>
        <v/>
      </c>
      <c r="D10128" s="4" t="str">
        <f>VLOOKUP(A10128,predictions!A:B,2,FALSE)</f>
        <v>22/06/2020</v>
      </c>
      <c r="E10128" s="4">
        <f t="shared" si="39"/>
        <v>44004</v>
      </c>
    </row>
    <row r="10129" spans="3:5" ht="13" x14ac:dyDescent="0.15">
      <c r="C10129" s="1" t="str">
        <f ca="1">IFERROR(INDIRECT(ADDRESS(MATCH(A10129,'contribution par jour-semaine'!A:A,0),MATCH(B10129,'contribution par jour-semaine'!$1:$1,0),4,1,"contribution par jour-semaine")),"")</f>
        <v/>
      </c>
      <c r="D10129" s="4" t="str">
        <f>VLOOKUP(A10129,predictions!A:B,2,FALSE)</f>
        <v>22/06/2020</v>
      </c>
      <c r="E10129" s="4">
        <f t="shared" si="39"/>
        <v>44004</v>
      </c>
    </row>
    <row r="10130" spans="3:5" ht="13" x14ac:dyDescent="0.15">
      <c r="C10130" s="1" t="str">
        <f ca="1">IFERROR(INDIRECT(ADDRESS(MATCH(A10130,'contribution par jour-semaine'!A:A,0),MATCH(B10130,'contribution par jour-semaine'!$1:$1,0),4,1,"contribution par jour-semaine")),"")</f>
        <v/>
      </c>
      <c r="D10130" s="4" t="str">
        <f>VLOOKUP(A10130,predictions!A:B,2,FALSE)</f>
        <v>22/06/2020</v>
      </c>
      <c r="E10130" s="4">
        <f t="shared" si="39"/>
        <v>44004</v>
      </c>
    </row>
    <row r="10131" spans="3:5" ht="13" x14ac:dyDescent="0.15">
      <c r="C10131" s="1" t="str">
        <f ca="1">IFERROR(INDIRECT(ADDRESS(MATCH(A10131,'contribution par jour-semaine'!A:A,0),MATCH(B10131,'contribution par jour-semaine'!$1:$1,0),4,1,"contribution par jour-semaine")),"")</f>
        <v/>
      </c>
      <c r="D10131" s="4" t="str">
        <f>VLOOKUP(A10131,predictions!A:B,2,FALSE)</f>
        <v>22/06/2020</v>
      </c>
      <c r="E10131" s="4">
        <f t="shared" si="39"/>
        <v>44004</v>
      </c>
    </row>
    <row r="10132" spans="3:5" ht="13" x14ac:dyDescent="0.15">
      <c r="C10132" s="1" t="str">
        <f ca="1">IFERROR(INDIRECT(ADDRESS(MATCH(A10132,'contribution par jour-semaine'!A:A,0),MATCH(B10132,'contribution par jour-semaine'!$1:$1,0),4,1,"contribution par jour-semaine")),"")</f>
        <v/>
      </c>
      <c r="D10132" s="4" t="str">
        <f>VLOOKUP(A10132,predictions!A:B,2,FALSE)</f>
        <v>22/06/2020</v>
      </c>
      <c r="E10132" s="4">
        <f t="shared" si="39"/>
        <v>44004</v>
      </c>
    </row>
    <row r="10133" spans="3:5" ht="13" x14ac:dyDescent="0.15">
      <c r="C10133" s="1" t="str">
        <f ca="1">IFERROR(INDIRECT(ADDRESS(MATCH(A10133,'contribution par jour-semaine'!A:A,0),MATCH(B10133,'contribution par jour-semaine'!$1:$1,0),4,1,"contribution par jour-semaine")),"")</f>
        <v/>
      </c>
      <c r="D10133" s="4" t="str">
        <f>VLOOKUP(A10133,predictions!A:B,2,FALSE)</f>
        <v>22/06/2020</v>
      </c>
      <c r="E10133" s="4">
        <f t="shared" si="39"/>
        <v>44004</v>
      </c>
    </row>
    <row r="10134" spans="3:5" ht="13" x14ac:dyDescent="0.15">
      <c r="C10134" s="1" t="str">
        <f ca="1">IFERROR(INDIRECT(ADDRESS(MATCH(A10134,'contribution par jour-semaine'!A:A,0),MATCH(B10134,'contribution par jour-semaine'!$1:$1,0),4,1,"contribution par jour-semaine")),"")</f>
        <v/>
      </c>
      <c r="D10134" s="4" t="str">
        <f>VLOOKUP(A10134,predictions!A:B,2,FALSE)</f>
        <v>22/06/2020</v>
      </c>
      <c r="E10134" s="4">
        <f t="shared" si="39"/>
        <v>44004</v>
      </c>
    </row>
    <row r="10135" spans="3:5" ht="13" x14ac:dyDescent="0.15">
      <c r="C10135" s="1" t="str">
        <f ca="1">IFERROR(INDIRECT(ADDRESS(MATCH(A10135,'contribution par jour-semaine'!A:A,0),MATCH(B10135,'contribution par jour-semaine'!$1:$1,0),4,1,"contribution par jour-semaine")),"")</f>
        <v/>
      </c>
      <c r="D10135" s="4" t="str">
        <f>VLOOKUP(A10135,predictions!A:B,2,FALSE)</f>
        <v>22/06/2020</v>
      </c>
      <c r="E10135" s="4">
        <f t="shared" si="39"/>
        <v>44004</v>
      </c>
    </row>
    <row r="10136" spans="3:5" ht="13" x14ac:dyDescent="0.15">
      <c r="C10136" s="1" t="str">
        <f ca="1">IFERROR(INDIRECT(ADDRESS(MATCH(A10136,'contribution par jour-semaine'!A:A,0),MATCH(B10136,'contribution par jour-semaine'!$1:$1,0),4,1,"contribution par jour-semaine")),"")</f>
        <v/>
      </c>
      <c r="D10136" s="4" t="str">
        <f>VLOOKUP(A10136,predictions!A:B,2,FALSE)</f>
        <v>22/06/2020</v>
      </c>
      <c r="E10136" s="4">
        <f t="shared" si="39"/>
        <v>44004</v>
      </c>
    </row>
    <row r="10137" spans="3:5" ht="13" x14ac:dyDescent="0.15">
      <c r="C10137" s="1" t="str">
        <f ca="1">IFERROR(INDIRECT(ADDRESS(MATCH(A10137,'contribution par jour-semaine'!A:A,0),MATCH(B10137,'contribution par jour-semaine'!$1:$1,0),4,1,"contribution par jour-semaine")),"")</f>
        <v/>
      </c>
      <c r="D10137" s="4" t="str">
        <f>VLOOKUP(A10137,predictions!A:B,2,FALSE)</f>
        <v>22/06/2020</v>
      </c>
      <c r="E10137" s="4">
        <f t="shared" si="39"/>
        <v>44004</v>
      </c>
    </row>
    <row r="10138" spans="3:5" ht="13" x14ac:dyDescent="0.15">
      <c r="C10138" s="1" t="str">
        <f ca="1">IFERROR(INDIRECT(ADDRESS(MATCH(A10138,'contribution par jour-semaine'!A:A,0),MATCH(B10138,'contribution par jour-semaine'!$1:$1,0),4,1,"contribution par jour-semaine")),"")</f>
        <v/>
      </c>
      <c r="D10138" s="4" t="str">
        <f>VLOOKUP(A10138,predictions!A:B,2,FALSE)</f>
        <v>22/06/2020</v>
      </c>
      <c r="E10138" s="4">
        <f t="shared" si="39"/>
        <v>44004</v>
      </c>
    </row>
    <row r="10139" spans="3:5" ht="13" x14ac:dyDescent="0.15">
      <c r="C10139" s="1" t="str">
        <f ca="1">IFERROR(INDIRECT(ADDRESS(MATCH(A10139,'contribution par jour-semaine'!A:A,0),MATCH(B10139,'contribution par jour-semaine'!$1:$1,0),4,1,"contribution par jour-semaine")),"")</f>
        <v/>
      </c>
      <c r="D10139" s="4" t="str">
        <f>VLOOKUP(A10139,predictions!A:B,2,FALSE)</f>
        <v>22/06/2020</v>
      </c>
      <c r="E10139" s="4">
        <f t="shared" si="39"/>
        <v>44004</v>
      </c>
    </row>
    <row r="10140" spans="3:5" ht="13" x14ac:dyDescent="0.15">
      <c r="C10140" s="1" t="str">
        <f ca="1">IFERROR(INDIRECT(ADDRESS(MATCH(A10140,'contribution par jour-semaine'!A:A,0),MATCH(B10140,'contribution par jour-semaine'!$1:$1,0),4,1,"contribution par jour-semaine")),"")</f>
        <v/>
      </c>
      <c r="D10140" s="4" t="str">
        <f>VLOOKUP(A10140,predictions!A:B,2,FALSE)</f>
        <v>22/06/2020</v>
      </c>
      <c r="E10140" s="4">
        <f t="shared" si="39"/>
        <v>44004</v>
      </c>
    </row>
    <row r="10141" spans="3:5" ht="13" x14ac:dyDescent="0.15">
      <c r="C10141" s="1" t="str">
        <f ca="1">IFERROR(INDIRECT(ADDRESS(MATCH(A10141,'contribution par jour-semaine'!A:A,0),MATCH(B10141,'contribution par jour-semaine'!$1:$1,0),4,1,"contribution par jour-semaine")),"")</f>
        <v/>
      </c>
      <c r="D10141" s="4" t="str">
        <f>VLOOKUP(A10141,predictions!A:B,2,FALSE)</f>
        <v>22/06/2020</v>
      </c>
      <c r="E10141" s="4">
        <f t="shared" si="39"/>
        <v>44004</v>
      </c>
    </row>
    <row r="10142" spans="3:5" ht="13" x14ac:dyDescent="0.15">
      <c r="C10142" s="1" t="str">
        <f ca="1">IFERROR(INDIRECT(ADDRESS(MATCH(A10142,'contribution par jour-semaine'!A:A,0),MATCH(B10142,'contribution par jour-semaine'!$1:$1,0),4,1,"contribution par jour-semaine")),"")</f>
        <v/>
      </c>
      <c r="D10142" s="4" t="str">
        <f>VLOOKUP(A10142,predictions!A:B,2,FALSE)</f>
        <v>22/06/2020</v>
      </c>
      <c r="E10142" s="4">
        <f t="shared" si="39"/>
        <v>44004</v>
      </c>
    </row>
    <row r="10143" spans="3:5" ht="13" x14ac:dyDescent="0.15">
      <c r="C10143" s="1" t="str">
        <f ca="1">IFERROR(INDIRECT(ADDRESS(MATCH(A10143,'contribution par jour-semaine'!A:A,0),MATCH(B10143,'contribution par jour-semaine'!$1:$1,0),4,1,"contribution par jour-semaine")),"")</f>
        <v/>
      </c>
      <c r="D10143" s="4" t="str">
        <f>VLOOKUP(A10143,predictions!A:B,2,FALSE)</f>
        <v>22/06/2020</v>
      </c>
      <c r="E10143" s="4">
        <f t="shared" si="39"/>
        <v>44004</v>
      </c>
    </row>
    <row r="10144" spans="3:5" ht="13" x14ac:dyDescent="0.15">
      <c r="C10144" s="1" t="str">
        <f ca="1">IFERROR(INDIRECT(ADDRESS(MATCH(A10144,'contribution par jour-semaine'!A:A,0),MATCH(B10144,'contribution par jour-semaine'!$1:$1,0),4,1,"contribution par jour-semaine")),"")</f>
        <v/>
      </c>
      <c r="D10144" s="4" t="str">
        <f>VLOOKUP(A10144,predictions!A:B,2,FALSE)</f>
        <v>22/06/2020</v>
      </c>
      <c r="E10144" s="4">
        <f t="shared" si="39"/>
        <v>44004</v>
      </c>
    </row>
    <row r="10145" spans="3:5" ht="13" x14ac:dyDescent="0.15">
      <c r="C10145" s="1" t="str">
        <f ca="1">IFERROR(INDIRECT(ADDRESS(MATCH(A10145,'contribution par jour-semaine'!A:A,0),MATCH(B10145,'contribution par jour-semaine'!$1:$1,0),4,1,"contribution par jour-semaine")),"")</f>
        <v/>
      </c>
      <c r="D10145" s="4" t="str">
        <f>VLOOKUP(A10145,predictions!A:B,2,FALSE)</f>
        <v>22/06/2020</v>
      </c>
      <c r="E10145" s="4">
        <f t="shared" si="39"/>
        <v>44004</v>
      </c>
    </row>
    <row r="10146" spans="3:5" ht="13" x14ac:dyDescent="0.15">
      <c r="C10146" s="1" t="str">
        <f ca="1">IFERROR(INDIRECT(ADDRESS(MATCH(A10146,'contribution par jour-semaine'!A:A,0),MATCH(B10146,'contribution par jour-semaine'!$1:$1,0),4,1,"contribution par jour-semaine")),"")</f>
        <v/>
      </c>
      <c r="D10146" s="4" t="str">
        <f>VLOOKUP(A10146,predictions!A:B,2,FALSE)</f>
        <v>22/06/2020</v>
      </c>
      <c r="E10146" s="4">
        <f t="shared" si="39"/>
        <v>44004</v>
      </c>
    </row>
    <row r="10147" spans="3:5" ht="13" x14ac:dyDescent="0.15">
      <c r="C10147" s="1" t="str">
        <f ca="1">IFERROR(INDIRECT(ADDRESS(MATCH(A10147,'contribution par jour-semaine'!A:A,0),MATCH(B10147,'contribution par jour-semaine'!$1:$1,0),4,1,"contribution par jour-semaine")),"")</f>
        <v/>
      </c>
      <c r="D10147" s="4" t="str">
        <f>VLOOKUP(A10147,predictions!A:B,2,FALSE)</f>
        <v>22/06/2020</v>
      </c>
      <c r="E10147" s="4">
        <f t="shared" si="39"/>
        <v>44004</v>
      </c>
    </row>
    <row r="10148" spans="3:5" ht="13" x14ac:dyDescent="0.15">
      <c r="C10148" s="1" t="str">
        <f ca="1">IFERROR(INDIRECT(ADDRESS(MATCH(A10148,'contribution par jour-semaine'!A:A,0),MATCH(B10148,'contribution par jour-semaine'!$1:$1,0),4,1,"contribution par jour-semaine")),"")</f>
        <v/>
      </c>
      <c r="D10148" s="4" t="str">
        <f>VLOOKUP(A10148,predictions!A:B,2,FALSE)</f>
        <v>22/06/2020</v>
      </c>
      <c r="E10148" s="4">
        <f t="shared" si="39"/>
        <v>44004</v>
      </c>
    </row>
    <row r="10149" spans="3:5" ht="13" x14ac:dyDescent="0.15">
      <c r="C10149" s="1" t="str">
        <f ca="1">IFERROR(INDIRECT(ADDRESS(MATCH(A10149,'contribution par jour-semaine'!A:A,0),MATCH(B10149,'contribution par jour-semaine'!$1:$1,0),4,1,"contribution par jour-semaine")),"")</f>
        <v/>
      </c>
      <c r="D10149" s="4" t="str">
        <f>VLOOKUP(A10149,predictions!A:B,2,FALSE)</f>
        <v>22/06/2020</v>
      </c>
      <c r="E10149" s="4">
        <f t="shared" si="39"/>
        <v>44004</v>
      </c>
    </row>
    <row r="10150" spans="3:5" ht="13" x14ac:dyDescent="0.15">
      <c r="C10150" s="1" t="str">
        <f ca="1">IFERROR(INDIRECT(ADDRESS(MATCH(A10150,'contribution par jour-semaine'!A:A,0),MATCH(B10150,'contribution par jour-semaine'!$1:$1,0),4,1,"contribution par jour-semaine")),"")</f>
        <v/>
      </c>
      <c r="D10150" s="4" t="str">
        <f>VLOOKUP(A10150,predictions!A:B,2,FALSE)</f>
        <v>22/06/2020</v>
      </c>
      <c r="E10150" s="4">
        <f t="shared" si="39"/>
        <v>44004</v>
      </c>
    </row>
    <row r="10151" spans="3:5" ht="13" x14ac:dyDescent="0.15">
      <c r="C10151" s="1" t="str">
        <f ca="1">IFERROR(INDIRECT(ADDRESS(MATCH(A10151,'contribution par jour-semaine'!A:A,0),MATCH(B10151,'contribution par jour-semaine'!$1:$1,0),4,1,"contribution par jour-semaine")),"")</f>
        <v/>
      </c>
      <c r="D10151" s="4" t="str">
        <f>VLOOKUP(A10151,predictions!A:B,2,FALSE)</f>
        <v>22/06/2020</v>
      </c>
      <c r="E10151" s="4">
        <f t="shared" si="39"/>
        <v>44004</v>
      </c>
    </row>
    <row r="10152" spans="3:5" ht="13" x14ac:dyDescent="0.15">
      <c r="C10152" s="1" t="str">
        <f ca="1">IFERROR(INDIRECT(ADDRESS(MATCH(A10152,'contribution par jour-semaine'!A:A,0),MATCH(B10152,'contribution par jour-semaine'!$1:$1,0),4,1,"contribution par jour-semaine")),"")</f>
        <v/>
      </c>
      <c r="D10152" s="4" t="str">
        <f>VLOOKUP(A10152,predictions!A:B,2,FALSE)</f>
        <v>22/06/2020</v>
      </c>
      <c r="E10152" s="4">
        <f t="shared" si="39"/>
        <v>44004</v>
      </c>
    </row>
    <row r="10153" spans="3:5" ht="13" x14ac:dyDescent="0.15">
      <c r="C10153" s="1" t="str">
        <f ca="1">IFERROR(INDIRECT(ADDRESS(MATCH(A10153,'contribution par jour-semaine'!A:A,0),MATCH(B10153,'contribution par jour-semaine'!$1:$1,0),4,1,"contribution par jour-semaine")),"")</f>
        <v/>
      </c>
      <c r="D10153" s="4" t="str">
        <f>VLOOKUP(A10153,predictions!A:B,2,FALSE)</f>
        <v>22/06/2020</v>
      </c>
      <c r="E10153" s="4">
        <f t="shared" si="39"/>
        <v>44004</v>
      </c>
    </row>
    <row r="10154" spans="3:5" ht="13" x14ac:dyDescent="0.15">
      <c r="C10154" s="1" t="str">
        <f ca="1">IFERROR(INDIRECT(ADDRESS(MATCH(A10154,'contribution par jour-semaine'!A:A,0),MATCH(B10154,'contribution par jour-semaine'!$1:$1,0),4,1,"contribution par jour-semaine")),"")</f>
        <v/>
      </c>
      <c r="D10154" s="4" t="str">
        <f>VLOOKUP(A10154,predictions!A:B,2,FALSE)</f>
        <v>22/06/2020</v>
      </c>
      <c r="E10154" s="4">
        <f t="shared" si="39"/>
        <v>44004</v>
      </c>
    </row>
    <row r="10155" spans="3:5" ht="13" x14ac:dyDescent="0.15">
      <c r="C10155" s="1" t="str">
        <f ca="1">IFERROR(INDIRECT(ADDRESS(MATCH(A10155,'contribution par jour-semaine'!A:A,0),MATCH(B10155,'contribution par jour-semaine'!$1:$1,0),4,1,"contribution par jour-semaine")),"")</f>
        <v/>
      </c>
      <c r="D10155" s="4" t="str">
        <f>VLOOKUP(A10155,predictions!A:B,2,FALSE)</f>
        <v>22/06/2020</v>
      </c>
      <c r="E10155" s="4">
        <f t="shared" si="39"/>
        <v>44004</v>
      </c>
    </row>
    <row r="10156" spans="3:5" ht="13" x14ac:dyDescent="0.15">
      <c r="C10156" s="1" t="str">
        <f ca="1">IFERROR(INDIRECT(ADDRESS(MATCH(A10156,'contribution par jour-semaine'!A:A,0),MATCH(B10156,'contribution par jour-semaine'!$1:$1,0),4,1,"contribution par jour-semaine")),"")</f>
        <v/>
      </c>
      <c r="D10156" s="4" t="str">
        <f>VLOOKUP(A10156,predictions!A:B,2,FALSE)</f>
        <v>22/06/2020</v>
      </c>
      <c r="E10156" s="4">
        <f t="shared" si="39"/>
        <v>44004</v>
      </c>
    </row>
    <row r="10157" spans="3:5" ht="13" x14ac:dyDescent="0.15">
      <c r="C10157" s="1" t="str">
        <f ca="1">IFERROR(INDIRECT(ADDRESS(MATCH(A10157,'contribution par jour-semaine'!A:A,0),MATCH(B10157,'contribution par jour-semaine'!$1:$1,0),4,1,"contribution par jour-semaine")),"")</f>
        <v/>
      </c>
      <c r="D10157" s="4" t="str">
        <f>VLOOKUP(A10157,predictions!A:B,2,FALSE)</f>
        <v>22/06/2020</v>
      </c>
      <c r="E10157" s="4">
        <f t="shared" si="39"/>
        <v>44004</v>
      </c>
    </row>
    <row r="10158" spans="3:5" ht="13" x14ac:dyDescent="0.15">
      <c r="C10158" s="1" t="str">
        <f ca="1">IFERROR(INDIRECT(ADDRESS(MATCH(A10158,'contribution par jour-semaine'!A:A,0),MATCH(B10158,'contribution par jour-semaine'!$1:$1,0),4,1,"contribution par jour-semaine")),"")</f>
        <v/>
      </c>
      <c r="D10158" s="4" t="str">
        <f>VLOOKUP(A10158,predictions!A:B,2,FALSE)</f>
        <v>22/06/2020</v>
      </c>
      <c r="E10158" s="4">
        <f t="shared" si="39"/>
        <v>44004</v>
      </c>
    </row>
    <row r="10159" spans="3:5" ht="13" x14ac:dyDescent="0.15">
      <c r="C10159" s="1" t="str">
        <f ca="1">IFERROR(INDIRECT(ADDRESS(MATCH(A10159,'contribution par jour-semaine'!A:A,0),MATCH(B10159,'contribution par jour-semaine'!$1:$1,0),4,1,"contribution par jour-semaine")),"")</f>
        <v/>
      </c>
      <c r="D10159" s="4" t="str">
        <f>VLOOKUP(A10159,predictions!A:B,2,FALSE)</f>
        <v>22/06/2020</v>
      </c>
      <c r="E10159" s="4">
        <f t="shared" si="39"/>
        <v>44004</v>
      </c>
    </row>
    <row r="10160" spans="3:5" ht="13" x14ac:dyDescent="0.15">
      <c r="C10160" s="1" t="str">
        <f ca="1">IFERROR(INDIRECT(ADDRESS(MATCH(A10160,'contribution par jour-semaine'!A:A,0),MATCH(B10160,'contribution par jour-semaine'!$1:$1,0),4,1,"contribution par jour-semaine")),"")</f>
        <v/>
      </c>
      <c r="D10160" s="4" t="str">
        <f>VLOOKUP(A10160,predictions!A:B,2,FALSE)</f>
        <v>22/06/2020</v>
      </c>
      <c r="E10160" s="4">
        <f t="shared" si="39"/>
        <v>44004</v>
      </c>
    </row>
    <row r="10161" spans="3:5" ht="13" x14ac:dyDescent="0.15">
      <c r="C10161" s="1" t="str">
        <f ca="1">IFERROR(INDIRECT(ADDRESS(MATCH(A10161,'contribution par jour-semaine'!A:A,0),MATCH(B10161,'contribution par jour-semaine'!$1:$1,0),4,1,"contribution par jour-semaine")),"")</f>
        <v/>
      </c>
      <c r="D10161" s="4" t="str">
        <f>VLOOKUP(A10161,predictions!A:B,2,FALSE)</f>
        <v>22/06/2020</v>
      </c>
      <c r="E10161" s="4">
        <f t="shared" si="39"/>
        <v>44004</v>
      </c>
    </row>
    <row r="10162" spans="3:5" ht="13" x14ac:dyDescent="0.15">
      <c r="C10162" s="1" t="str">
        <f ca="1">IFERROR(INDIRECT(ADDRESS(MATCH(A10162,'contribution par jour-semaine'!A:A,0),MATCH(B10162,'contribution par jour-semaine'!$1:$1,0),4,1,"contribution par jour-semaine")),"")</f>
        <v/>
      </c>
      <c r="D10162" s="4" t="str">
        <f>VLOOKUP(A10162,predictions!A:B,2,FALSE)</f>
        <v>22/06/2020</v>
      </c>
      <c r="E10162" s="4">
        <f t="shared" si="39"/>
        <v>44004</v>
      </c>
    </row>
    <row r="10163" spans="3:5" ht="13" x14ac:dyDescent="0.15">
      <c r="C10163" s="1" t="str">
        <f ca="1">IFERROR(INDIRECT(ADDRESS(MATCH(A10163,'contribution par jour-semaine'!A:A,0),MATCH(B10163,'contribution par jour-semaine'!$1:$1,0),4,1,"contribution par jour-semaine")),"")</f>
        <v/>
      </c>
      <c r="D10163" s="4" t="str">
        <f>VLOOKUP(A10163,predictions!A:B,2,FALSE)</f>
        <v>22/06/2020</v>
      </c>
      <c r="E10163" s="4">
        <f t="shared" si="39"/>
        <v>44004</v>
      </c>
    </row>
    <row r="10164" spans="3:5" ht="13" x14ac:dyDescent="0.15">
      <c r="C10164" s="1" t="str">
        <f ca="1">IFERROR(INDIRECT(ADDRESS(MATCH(A10164,'contribution par jour-semaine'!A:A,0),MATCH(B10164,'contribution par jour-semaine'!$1:$1,0),4,1,"contribution par jour-semaine")),"")</f>
        <v/>
      </c>
      <c r="D10164" s="4" t="str">
        <f>VLOOKUP(A10164,predictions!A:B,2,FALSE)</f>
        <v>22/06/2020</v>
      </c>
      <c r="E10164" s="4">
        <f t="shared" si="39"/>
        <v>44004</v>
      </c>
    </row>
    <row r="10165" spans="3:5" ht="13" x14ac:dyDescent="0.15">
      <c r="C10165" s="1" t="str">
        <f ca="1">IFERROR(INDIRECT(ADDRESS(MATCH(A10165,'contribution par jour-semaine'!A:A,0),MATCH(B10165,'contribution par jour-semaine'!$1:$1,0),4,1,"contribution par jour-semaine")),"")</f>
        <v/>
      </c>
      <c r="D10165" s="4" t="str">
        <f>VLOOKUP(A10165,predictions!A:B,2,FALSE)</f>
        <v>22/06/2020</v>
      </c>
      <c r="E10165" s="4">
        <f t="shared" si="39"/>
        <v>44004</v>
      </c>
    </row>
    <row r="10166" spans="3:5" ht="13" x14ac:dyDescent="0.15">
      <c r="C10166" s="1" t="str">
        <f ca="1">IFERROR(INDIRECT(ADDRESS(MATCH(A10166,'contribution par jour-semaine'!A:A,0),MATCH(B10166,'contribution par jour-semaine'!$1:$1,0),4,1,"contribution par jour-semaine")),"")</f>
        <v/>
      </c>
      <c r="D10166" s="4" t="str">
        <f>VLOOKUP(A10166,predictions!A:B,2,FALSE)</f>
        <v>22/06/2020</v>
      </c>
      <c r="E10166" s="4">
        <f t="shared" si="39"/>
        <v>44004</v>
      </c>
    </row>
    <row r="10167" spans="3:5" ht="13" x14ac:dyDescent="0.15">
      <c r="C10167" s="1" t="str">
        <f ca="1">IFERROR(INDIRECT(ADDRESS(MATCH(A10167,'contribution par jour-semaine'!A:A,0),MATCH(B10167,'contribution par jour-semaine'!$1:$1,0),4,1,"contribution par jour-semaine")),"")</f>
        <v/>
      </c>
      <c r="D10167" s="4" t="str">
        <f>VLOOKUP(A10167,predictions!A:B,2,FALSE)</f>
        <v>22/06/2020</v>
      </c>
      <c r="E10167" s="4">
        <f t="shared" si="39"/>
        <v>44004</v>
      </c>
    </row>
    <row r="10168" spans="3:5" ht="13" x14ac:dyDescent="0.15">
      <c r="C10168" s="1" t="str">
        <f ca="1">IFERROR(INDIRECT(ADDRESS(MATCH(A10168,'contribution par jour-semaine'!A:A,0),MATCH(B10168,'contribution par jour-semaine'!$1:$1,0),4,1,"contribution par jour-semaine")),"")</f>
        <v/>
      </c>
      <c r="D10168" s="4" t="str">
        <f>VLOOKUP(A10168,predictions!A:B,2,FALSE)</f>
        <v>22/06/2020</v>
      </c>
      <c r="E10168" s="4">
        <f t="shared" si="39"/>
        <v>44004</v>
      </c>
    </row>
    <row r="10169" spans="3:5" ht="13" x14ac:dyDescent="0.15">
      <c r="C10169" s="1" t="str">
        <f ca="1">IFERROR(INDIRECT(ADDRESS(MATCH(A10169,'contribution par jour-semaine'!A:A,0),MATCH(B10169,'contribution par jour-semaine'!$1:$1,0),4,1,"contribution par jour-semaine")),"")</f>
        <v/>
      </c>
      <c r="D10169" s="4" t="str">
        <f>VLOOKUP(A10169,predictions!A:B,2,FALSE)</f>
        <v>22/06/2020</v>
      </c>
      <c r="E10169" s="4">
        <f t="shared" si="39"/>
        <v>44004</v>
      </c>
    </row>
    <row r="10170" spans="3:5" ht="13" x14ac:dyDescent="0.15">
      <c r="C10170" s="1" t="str">
        <f ca="1">IFERROR(INDIRECT(ADDRESS(MATCH(A10170,'contribution par jour-semaine'!A:A,0),MATCH(B10170,'contribution par jour-semaine'!$1:$1,0),4,1,"contribution par jour-semaine")),"")</f>
        <v/>
      </c>
      <c r="D10170" s="4" t="str">
        <f>VLOOKUP(A10170,predictions!A:B,2,FALSE)</f>
        <v>22/06/2020</v>
      </c>
      <c r="E10170" s="4">
        <f t="shared" si="39"/>
        <v>44004</v>
      </c>
    </row>
    <row r="10171" spans="3:5" ht="13" x14ac:dyDescent="0.15">
      <c r="C10171" s="1" t="str">
        <f ca="1">IFERROR(INDIRECT(ADDRESS(MATCH(A10171,'contribution par jour-semaine'!A:A,0),MATCH(B10171,'contribution par jour-semaine'!$1:$1,0),4,1,"contribution par jour-semaine")),"")</f>
        <v/>
      </c>
      <c r="D10171" s="4" t="str">
        <f>VLOOKUP(A10171,predictions!A:B,2,FALSE)</f>
        <v>22/06/2020</v>
      </c>
      <c r="E10171" s="4">
        <f t="shared" si="39"/>
        <v>44004</v>
      </c>
    </row>
    <row r="10172" spans="3:5" ht="13" x14ac:dyDescent="0.15">
      <c r="C10172" s="1" t="str">
        <f ca="1">IFERROR(INDIRECT(ADDRESS(MATCH(A10172,'contribution par jour-semaine'!A:A,0),MATCH(B10172,'contribution par jour-semaine'!$1:$1,0),4,1,"contribution par jour-semaine")),"")</f>
        <v/>
      </c>
      <c r="D10172" s="4" t="str">
        <f>VLOOKUP(A10172,predictions!A:B,2,FALSE)</f>
        <v>22/06/2020</v>
      </c>
      <c r="E10172" s="4">
        <f t="shared" si="39"/>
        <v>44004</v>
      </c>
    </row>
    <row r="10173" spans="3:5" ht="13" x14ac:dyDescent="0.15">
      <c r="C10173" s="1" t="str">
        <f ca="1">IFERROR(INDIRECT(ADDRESS(MATCH(A10173,'contribution par jour-semaine'!A:A,0),MATCH(B10173,'contribution par jour-semaine'!$1:$1,0),4,1,"contribution par jour-semaine")),"")</f>
        <v/>
      </c>
      <c r="D10173" s="4" t="str">
        <f>VLOOKUP(A10173,predictions!A:B,2,FALSE)</f>
        <v>22/06/2020</v>
      </c>
      <c r="E10173" s="4">
        <f t="shared" si="39"/>
        <v>44004</v>
      </c>
    </row>
    <row r="10174" spans="3:5" ht="13" x14ac:dyDescent="0.15">
      <c r="C10174" s="1" t="str">
        <f ca="1">IFERROR(INDIRECT(ADDRESS(MATCH(A10174,'contribution par jour-semaine'!A:A,0),MATCH(B10174,'contribution par jour-semaine'!$1:$1,0),4,1,"contribution par jour-semaine")),"")</f>
        <v/>
      </c>
      <c r="D10174" s="4" t="str">
        <f>VLOOKUP(A10174,predictions!A:B,2,FALSE)</f>
        <v>22/06/2020</v>
      </c>
      <c r="E10174" s="4">
        <f t="shared" si="39"/>
        <v>44004</v>
      </c>
    </row>
    <row r="10175" spans="3:5" ht="13" x14ac:dyDescent="0.15">
      <c r="C10175" s="1" t="str">
        <f ca="1">IFERROR(INDIRECT(ADDRESS(MATCH(A10175,'contribution par jour-semaine'!A:A,0),MATCH(B10175,'contribution par jour-semaine'!$1:$1,0),4,1,"contribution par jour-semaine")),"")</f>
        <v/>
      </c>
      <c r="D10175" s="4" t="str">
        <f>VLOOKUP(A10175,predictions!A:B,2,FALSE)</f>
        <v>22/06/2020</v>
      </c>
      <c r="E10175" s="4">
        <f t="shared" si="39"/>
        <v>44004</v>
      </c>
    </row>
    <row r="10176" spans="3:5" ht="13" x14ac:dyDescent="0.15">
      <c r="C10176" s="1" t="str">
        <f ca="1">IFERROR(INDIRECT(ADDRESS(MATCH(A10176,'contribution par jour-semaine'!A:A,0),MATCH(B10176,'contribution par jour-semaine'!$1:$1,0),4,1,"contribution par jour-semaine")),"")</f>
        <v/>
      </c>
      <c r="D10176" s="4" t="str">
        <f>VLOOKUP(A10176,predictions!A:B,2,FALSE)</f>
        <v>22/06/2020</v>
      </c>
      <c r="E10176" s="4">
        <f t="shared" si="39"/>
        <v>44004</v>
      </c>
    </row>
    <row r="10177" spans="3:5" ht="13" x14ac:dyDescent="0.15">
      <c r="C10177" s="1" t="str">
        <f ca="1">IFERROR(INDIRECT(ADDRESS(MATCH(A10177,'contribution par jour-semaine'!A:A,0),MATCH(B10177,'contribution par jour-semaine'!$1:$1,0),4,1,"contribution par jour-semaine")),"")</f>
        <v/>
      </c>
      <c r="D10177" s="4" t="str">
        <f>VLOOKUP(A10177,predictions!A:B,2,FALSE)</f>
        <v>22/06/2020</v>
      </c>
      <c r="E10177" s="4">
        <f t="shared" si="39"/>
        <v>44004</v>
      </c>
    </row>
    <row r="10178" spans="3:5" ht="13" x14ac:dyDescent="0.15">
      <c r="C10178" s="1" t="str">
        <f ca="1">IFERROR(INDIRECT(ADDRESS(MATCH(A10178,'contribution par jour-semaine'!A:A,0),MATCH(B10178,'contribution par jour-semaine'!$1:$1,0),4,1,"contribution par jour-semaine")),"")</f>
        <v/>
      </c>
      <c r="D10178" s="4" t="str">
        <f>VLOOKUP(A10178,predictions!A:B,2,FALSE)</f>
        <v>22/06/2020</v>
      </c>
      <c r="E10178" s="4">
        <f t="shared" si="39"/>
        <v>44004</v>
      </c>
    </row>
    <row r="10179" spans="3:5" ht="13" x14ac:dyDescent="0.15">
      <c r="C10179" s="1" t="str">
        <f ca="1">IFERROR(INDIRECT(ADDRESS(MATCH(A10179,'contribution par jour-semaine'!A:A,0),MATCH(B10179,'contribution par jour-semaine'!$1:$1,0),4,1,"contribution par jour-semaine")),"")</f>
        <v/>
      </c>
      <c r="D10179" s="4" t="str">
        <f>VLOOKUP(A10179,predictions!A:B,2,FALSE)</f>
        <v>22/06/2020</v>
      </c>
      <c r="E10179" s="4">
        <f t="shared" si="39"/>
        <v>44004</v>
      </c>
    </row>
    <row r="10180" spans="3:5" ht="13" x14ac:dyDescent="0.15">
      <c r="C10180" s="1" t="str">
        <f ca="1">IFERROR(INDIRECT(ADDRESS(MATCH(A10180,'contribution par jour-semaine'!A:A,0),MATCH(B10180,'contribution par jour-semaine'!$1:$1,0),4,1,"contribution par jour-semaine")),"")</f>
        <v/>
      </c>
      <c r="D10180" s="4" t="str">
        <f>VLOOKUP(A10180,predictions!A:B,2,FALSE)</f>
        <v>22/06/2020</v>
      </c>
      <c r="E10180" s="4">
        <f t="shared" si="39"/>
        <v>44004</v>
      </c>
    </row>
    <row r="10181" spans="3:5" ht="13" x14ac:dyDescent="0.15">
      <c r="C10181" s="1" t="str">
        <f ca="1">IFERROR(INDIRECT(ADDRESS(MATCH(A10181,'contribution par jour-semaine'!A:A,0),MATCH(B10181,'contribution par jour-semaine'!$1:$1,0),4,1,"contribution par jour-semaine")),"")</f>
        <v/>
      </c>
      <c r="D10181" s="4" t="str">
        <f>VLOOKUP(A10181,predictions!A:B,2,FALSE)</f>
        <v>22/06/2020</v>
      </c>
      <c r="E10181" s="4">
        <f t="shared" si="39"/>
        <v>44004</v>
      </c>
    </row>
    <row r="10182" spans="3:5" ht="13" x14ac:dyDescent="0.15">
      <c r="C10182" s="1" t="str">
        <f ca="1">IFERROR(INDIRECT(ADDRESS(MATCH(A10182,'contribution par jour-semaine'!A:A,0),MATCH(B10182,'contribution par jour-semaine'!$1:$1,0),4,1,"contribution par jour-semaine")),"")</f>
        <v/>
      </c>
      <c r="D10182" s="4" t="str">
        <f>VLOOKUP(A10182,predictions!A:B,2,FALSE)</f>
        <v>22/06/2020</v>
      </c>
      <c r="E10182" s="4">
        <f t="shared" si="39"/>
        <v>44004</v>
      </c>
    </row>
    <row r="10183" spans="3:5" ht="13" x14ac:dyDescent="0.15">
      <c r="C10183" s="1" t="str">
        <f ca="1">IFERROR(INDIRECT(ADDRESS(MATCH(A10183,'contribution par jour-semaine'!A:A,0),MATCH(B10183,'contribution par jour-semaine'!$1:$1,0),4,1,"contribution par jour-semaine")),"")</f>
        <v/>
      </c>
      <c r="D10183" s="4" t="str">
        <f>VLOOKUP(A10183,predictions!A:B,2,FALSE)</f>
        <v>22/06/2020</v>
      </c>
      <c r="E10183" s="4">
        <f t="shared" si="39"/>
        <v>44004</v>
      </c>
    </row>
    <row r="10184" spans="3:5" ht="13" x14ac:dyDescent="0.15">
      <c r="C10184" s="1" t="str">
        <f ca="1">IFERROR(INDIRECT(ADDRESS(MATCH(A10184,'contribution par jour-semaine'!A:A,0),MATCH(B10184,'contribution par jour-semaine'!$1:$1,0),4,1,"contribution par jour-semaine")),"")</f>
        <v/>
      </c>
      <c r="D10184" s="4" t="str">
        <f>VLOOKUP(A10184,predictions!A:B,2,FALSE)</f>
        <v>22/06/2020</v>
      </c>
      <c r="E10184" s="4">
        <f t="shared" si="39"/>
        <v>44004</v>
      </c>
    </row>
    <row r="10185" spans="3:5" ht="13" x14ac:dyDescent="0.15">
      <c r="C10185" s="1" t="str">
        <f ca="1">IFERROR(INDIRECT(ADDRESS(MATCH(A10185,'contribution par jour-semaine'!A:A,0),MATCH(B10185,'contribution par jour-semaine'!$1:$1,0),4,1,"contribution par jour-semaine")),"")</f>
        <v/>
      </c>
      <c r="D10185" s="4" t="str">
        <f>VLOOKUP(A10185,predictions!A:B,2,FALSE)</f>
        <v>22/06/2020</v>
      </c>
      <c r="E10185" s="4">
        <f t="shared" si="39"/>
        <v>44004</v>
      </c>
    </row>
    <row r="10186" spans="3:5" ht="13" x14ac:dyDescent="0.15">
      <c r="C10186" s="1" t="str">
        <f ca="1">IFERROR(INDIRECT(ADDRESS(MATCH(A10186,'contribution par jour-semaine'!A:A,0),MATCH(B10186,'contribution par jour-semaine'!$1:$1,0),4,1,"contribution par jour-semaine")),"")</f>
        <v/>
      </c>
      <c r="D10186" s="4" t="str">
        <f>VLOOKUP(A10186,predictions!A:B,2,FALSE)</f>
        <v>22/06/2020</v>
      </c>
      <c r="E10186" s="4">
        <f t="shared" si="39"/>
        <v>44004</v>
      </c>
    </row>
    <row r="10187" spans="3:5" ht="13" x14ac:dyDescent="0.15">
      <c r="C10187" s="1" t="str">
        <f ca="1">IFERROR(INDIRECT(ADDRESS(MATCH(A10187,'contribution par jour-semaine'!A:A,0),MATCH(B10187,'contribution par jour-semaine'!$1:$1,0),4,1,"contribution par jour-semaine")),"")</f>
        <v/>
      </c>
      <c r="D10187" s="4" t="str">
        <f>VLOOKUP(A10187,predictions!A:B,2,FALSE)</f>
        <v>22/06/2020</v>
      </c>
      <c r="E10187" s="4">
        <f t="shared" si="39"/>
        <v>44004</v>
      </c>
    </row>
    <row r="10188" spans="3:5" ht="13" x14ac:dyDescent="0.15">
      <c r="C10188" s="1" t="str">
        <f ca="1">IFERROR(INDIRECT(ADDRESS(MATCH(A10188,'contribution par jour-semaine'!A:A,0),MATCH(B10188,'contribution par jour-semaine'!$1:$1,0),4,1,"contribution par jour-semaine")),"")</f>
        <v/>
      </c>
      <c r="D10188" s="4" t="str">
        <f>VLOOKUP(A10188,predictions!A:B,2,FALSE)</f>
        <v>22/06/2020</v>
      </c>
      <c r="E10188" s="4">
        <f t="shared" si="39"/>
        <v>44004</v>
      </c>
    </row>
    <row r="10189" spans="3:5" ht="13" x14ac:dyDescent="0.15">
      <c r="C10189" s="1" t="str">
        <f ca="1">IFERROR(INDIRECT(ADDRESS(MATCH(A10189,'contribution par jour-semaine'!A:A,0),MATCH(B10189,'contribution par jour-semaine'!$1:$1,0),4,1,"contribution par jour-semaine")),"")</f>
        <v/>
      </c>
      <c r="D10189" s="4" t="str">
        <f>VLOOKUP(A10189,predictions!A:B,2,FALSE)</f>
        <v>22/06/2020</v>
      </c>
      <c r="E10189" s="4">
        <f t="shared" si="39"/>
        <v>44004</v>
      </c>
    </row>
    <row r="10190" spans="3:5" ht="13" x14ac:dyDescent="0.15">
      <c r="C10190" s="1" t="str">
        <f ca="1">IFERROR(INDIRECT(ADDRESS(MATCH(A10190,'contribution par jour-semaine'!A:A,0),MATCH(B10190,'contribution par jour-semaine'!$1:$1,0),4,1,"contribution par jour-semaine")),"")</f>
        <v/>
      </c>
      <c r="D10190" s="4" t="str">
        <f>VLOOKUP(A10190,predictions!A:B,2,FALSE)</f>
        <v>22/06/2020</v>
      </c>
      <c r="E10190" s="4">
        <f t="shared" si="39"/>
        <v>44004</v>
      </c>
    </row>
    <row r="10191" spans="3:5" ht="13" x14ac:dyDescent="0.15">
      <c r="C10191" s="1" t="str">
        <f ca="1">IFERROR(INDIRECT(ADDRESS(MATCH(A10191,'contribution par jour-semaine'!A:A,0),MATCH(B10191,'contribution par jour-semaine'!$1:$1,0),4,1,"contribution par jour-semaine")),"")</f>
        <v/>
      </c>
      <c r="D10191" s="4" t="str">
        <f>VLOOKUP(A10191,predictions!A:B,2,FALSE)</f>
        <v>22/06/2020</v>
      </c>
      <c r="E10191" s="4">
        <f t="shared" si="39"/>
        <v>44004</v>
      </c>
    </row>
    <row r="10192" spans="3:5" ht="13" x14ac:dyDescent="0.15">
      <c r="C10192" s="1" t="str">
        <f ca="1">IFERROR(INDIRECT(ADDRESS(MATCH(A10192,'contribution par jour-semaine'!A:A,0),MATCH(B10192,'contribution par jour-semaine'!$1:$1,0),4,1,"contribution par jour-semaine")),"")</f>
        <v/>
      </c>
      <c r="D10192" s="4" t="str">
        <f>VLOOKUP(A10192,predictions!A:B,2,FALSE)</f>
        <v>22/06/2020</v>
      </c>
      <c r="E10192" s="4">
        <f t="shared" si="39"/>
        <v>44004</v>
      </c>
    </row>
    <row r="10193" spans="3:5" ht="13" x14ac:dyDescent="0.15">
      <c r="C10193" s="1" t="str">
        <f ca="1">IFERROR(INDIRECT(ADDRESS(MATCH(A10193,'contribution par jour-semaine'!A:A,0),MATCH(B10193,'contribution par jour-semaine'!$1:$1,0),4,1,"contribution par jour-semaine")),"")</f>
        <v/>
      </c>
      <c r="D10193" s="4" t="str">
        <f>VLOOKUP(A10193,predictions!A:B,2,FALSE)</f>
        <v>22/06/2020</v>
      </c>
      <c r="E10193" s="4">
        <f t="shared" si="39"/>
        <v>44004</v>
      </c>
    </row>
    <row r="10194" spans="3:5" ht="13" x14ac:dyDescent="0.15">
      <c r="C10194" s="1" t="str">
        <f ca="1">IFERROR(INDIRECT(ADDRESS(MATCH(A10194,'contribution par jour-semaine'!A:A,0),MATCH(B10194,'contribution par jour-semaine'!$1:$1,0),4,1,"contribution par jour-semaine")),"")</f>
        <v/>
      </c>
      <c r="D10194" s="4" t="str">
        <f>VLOOKUP(A10194,predictions!A:B,2,FALSE)</f>
        <v>22/06/2020</v>
      </c>
      <c r="E10194" s="4">
        <f t="shared" si="39"/>
        <v>44004</v>
      </c>
    </row>
    <row r="10195" spans="3:5" ht="13" x14ac:dyDescent="0.15">
      <c r="C10195" s="1" t="str">
        <f ca="1">IFERROR(INDIRECT(ADDRESS(MATCH(A10195,'contribution par jour-semaine'!A:A,0),MATCH(B10195,'contribution par jour-semaine'!$1:$1,0),4,1,"contribution par jour-semaine")),"")</f>
        <v/>
      </c>
      <c r="D10195" s="4" t="str">
        <f>VLOOKUP(A10195,predictions!A:B,2,FALSE)</f>
        <v>22/06/2020</v>
      </c>
      <c r="E10195" s="4">
        <f t="shared" si="39"/>
        <v>44004</v>
      </c>
    </row>
    <row r="10196" spans="3:5" ht="13" x14ac:dyDescent="0.15">
      <c r="C10196" s="1" t="str">
        <f ca="1">IFERROR(INDIRECT(ADDRESS(MATCH(A10196,'contribution par jour-semaine'!A:A,0),MATCH(B10196,'contribution par jour-semaine'!$1:$1,0),4,1,"contribution par jour-semaine")),"")</f>
        <v/>
      </c>
      <c r="D10196" s="4" t="str">
        <f>VLOOKUP(A10196,predictions!A:B,2,FALSE)</f>
        <v>22/06/2020</v>
      </c>
      <c r="E10196" s="4">
        <f t="shared" si="39"/>
        <v>44004</v>
      </c>
    </row>
    <row r="10197" spans="3:5" ht="13" x14ac:dyDescent="0.15">
      <c r="C10197" s="1" t="str">
        <f ca="1">IFERROR(INDIRECT(ADDRESS(MATCH(A10197,'contribution par jour-semaine'!A:A,0),MATCH(B10197,'contribution par jour-semaine'!$1:$1,0),4,1,"contribution par jour-semaine")),"")</f>
        <v/>
      </c>
      <c r="D10197" s="4" t="str">
        <f>VLOOKUP(A10197,predictions!A:B,2,FALSE)</f>
        <v>22/06/2020</v>
      </c>
      <c r="E10197" s="4">
        <f t="shared" si="39"/>
        <v>44004</v>
      </c>
    </row>
    <row r="10198" spans="3:5" ht="13" x14ac:dyDescent="0.15">
      <c r="C10198" s="1" t="str">
        <f ca="1">IFERROR(INDIRECT(ADDRESS(MATCH(A10198,'contribution par jour-semaine'!A:A,0),MATCH(B10198,'contribution par jour-semaine'!$1:$1,0),4,1,"contribution par jour-semaine")),"")</f>
        <v/>
      </c>
      <c r="D10198" s="4" t="str">
        <f>VLOOKUP(A10198,predictions!A:B,2,FALSE)</f>
        <v>22/06/2020</v>
      </c>
      <c r="E10198" s="4">
        <f t="shared" si="39"/>
        <v>44004</v>
      </c>
    </row>
    <row r="10199" spans="3:5" ht="13" x14ac:dyDescent="0.15">
      <c r="C10199" s="1" t="str">
        <f ca="1">IFERROR(INDIRECT(ADDRESS(MATCH(A10199,'contribution par jour-semaine'!A:A,0),MATCH(B10199,'contribution par jour-semaine'!$1:$1,0),4,1,"contribution par jour-semaine")),"")</f>
        <v/>
      </c>
      <c r="D10199" s="4" t="str">
        <f>VLOOKUP(A10199,predictions!A:B,2,FALSE)</f>
        <v>22/06/2020</v>
      </c>
      <c r="E10199" s="4">
        <f t="shared" si="39"/>
        <v>44004</v>
      </c>
    </row>
    <row r="10200" spans="3:5" ht="13" x14ac:dyDescent="0.15">
      <c r="C10200" s="1" t="str">
        <f ca="1">IFERROR(INDIRECT(ADDRESS(MATCH(A10200,'contribution par jour-semaine'!A:A,0),MATCH(B10200,'contribution par jour-semaine'!$1:$1,0),4,1,"contribution par jour-semaine")),"")</f>
        <v/>
      </c>
      <c r="D10200" s="4" t="str">
        <f>VLOOKUP(A10200,predictions!A:B,2,FALSE)</f>
        <v>22/06/2020</v>
      </c>
      <c r="E10200" s="4">
        <f t="shared" si="39"/>
        <v>44004</v>
      </c>
    </row>
    <row r="10201" spans="3:5" ht="13" x14ac:dyDescent="0.15">
      <c r="C10201" s="1" t="str">
        <f ca="1">IFERROR(INDIRECT(ADDRESS(MATCH(A10201,'contribution par jour-semaine'!A:A,0),MATCH(B10201,'contribution par jour-semaine'!$1:$1,0),4,1,"contribution par jour-semaine")),"")</f>
        <v/>
      </c>
      <c r="D10201" s="4" t="str">
        <f>VLOOKUP(A10201,predictions!A:B,2,FALSE)</f>
        <v>22/06/2020</v>
      </c>
      <c r="E10201" s="4">
        <f t="shared" si="39"/>
        <v>44004</v>
      </c>
    </row>
    <row r="10202" spans="3:5" ht="13" x14ac:dyDescent="0.15">
      <c r="C10202" s="1" t="str">
        <f ca="1">IFERROR(INDIRECT(ADDRESS(MATCH(A10202,'contribution par jour-semaine'!A:A,0),MATCH(B10202,'contribution par jour-semaine'!$1:$1,0),4,1,"contribution par jour-semaine")),"")</f>
        <v/>
      </c>
      <c r="D10202" s="4" t="str">
        <f>VLOOKUP(A10202,predictions!A:B,2,FALSE)</f>
        <v>22/06/2020</v>
      </c>
      <c r="E10202" s="4">
        <f t="shared" ref="E10202:E10456" si="40">DATE(RIGHT(D10202,4),MID(D10202,4,2),LEFT(D10202,2))</f>
        <v>44004</v>
      </c>
    </row>
    <row r="10203" spans="3:5" ht="13" x14ac:dyDescent="0.15">
      <c r="C10203" s="1" t="str">
        <f ca="1">IFERROR(INDIRECT(ADDRESS(MATCH(A10203,'contribution par jour-semaine'!A:A,0),MATCH(B10203,'contribution par jour-semaine'!$1:$1,0),4,1,"contribution par jour-semaine")),"")</f>
        <v/>
      </c>
      <c r="D10203" s="4" t="str">
        <f>VLOOKUP(A10203,predictions!A:B,2,FALSE)</f>
        <v>22/06/2020</v>
      </c>
      <c r="E10203" s="4">
        <f t="shared" si="40"/>
        <v>44004</v>
      </c>
    </row>
    <row r="10204" spans="3:5" ht="13" x14ac:dyDescent="0.15">
      <c r="C10204" s="1" t="str">
        <f ca="1">IFERROR(INDIRECT(ADDRESS(MATCH(A10204,'contribution par jour-semaine'!A:A,0),MATCH(B10204,'contribution par jour-semaine'!$1:$1,0),4,1,"contribution par jour-semaine")),"")</f>
        <v/>
      </c>
      <c r="D10204" s="4" t="str">
        <f>VLOOKUP(A10204,predictions!A:B,2,FALSE)</f>
        <v>22/06/2020</v>
      </c>
      <c r="E10204" s="4">
        <f t="shared" si="40"/>
        <v>44004</v>
      </c>
    </row>
    <row r="10205" spans="3:5" ht="13" x14ac:dyDescent="0.15">
      <c r="C10205" s="1" t="str">
        <f ca="1">IFERROR(INDIRECT(ADDRESS(MATCH(A10205,'contribution par jour-semaine'!A:A,0),MATCH(B10205,'contribution par jour-semaine'!$1:$1,0),4,1,"contribution par jour-semaine")),"")</f>
        <v/>
      </c>
      <c r="D10205" s="4" t="str">
        <f>VLOOKUP(A10205,predictions!A:B,2,FALSE)</f>
        <v>22/06/2020</v>
      </c>
      <c r="E10205" s="4">
        <f t="shared" si="40"/>
        <v>44004</v>
      </c>
    </row>
    <row r="10206" spans="3:5" ht="13" x14ac:dyDescent="0.15">
      <c r="C10206" s="1" t="str">
        <f ca="1">IFERROR(INDIRECT(ADDRESS(MATCH(A10206,'contribution par jour-semaine'!A:A,0),MATCH(B10206,'contribution par jour-semaine'!$1:$1,0),4,1,"contribution par jour-semaine")),"")</f>
        <v/>
      </c>
      <c r="D10206" s="4" t="str">
        <f>VLOOKUP(A10206,predictions!A:B,2,FALSE)</f>
        <v>22/06/2020</v>
      </c>
      <c r="E10206" s="4">
        <f t="shared" si="40"/>
        <v>44004</v>
      </c>
    </row>
    <row r="10207" spans="3:5" ht="13" x14ac:dyDescent="0.15">
      <c r="C10207" s="1" t="str">
        <f ca="1">IFERROR(INDIRECT(ADDRESS(MATCH(A10207,'contribution par jour-semaine'!A:A,0),MATCH(B10207,'contribution par jour-semaine'!$1:$1,0),4,1,"contribution par jour-semaine")),"")</f>
        <v/>
      </c>
      <c r="D10207" s="4" t="str">
        <f>VLOOKUP(A10207,predictions!A:B,2,FALSE)</f>
        <v>22/06/2020</v>
      </c>
      <c r="E10207" s="4">
        <f t="shared" si="40"/>
        <v>44004</v>
      </c>
    </row>
    <row r="10208" spans="3:5" ht="13" x14ac:dyDescent="0.15">
      <c r="C10208" s="1" t="str">
        <f ca="1">IFERROR(INDIRECT(ADDRESS(MATCH(A10208,'contribution par jour-semaine'!A:A,0),MATCH(B10208,'contribution par jour-semaine'!$1:$1,0),4,1,"contribution par jour-semaine")),"")</f>
        <v/>
      </c>
      <c r="D10208" s="4" t="str">
        <f>VLOOKUP(A10208,predictions!A:B,2,FALSE)</f>
        <v>22/06/2020</v>
      </c>
      <c r="E10208" s="4">
        <f t="shared" si="40"/>
        <v>44004</v>
      </c>
    </row>
    <row r="10209" spans="3:5" ht="13" x14ac:dyDescent="0.15">
      <c r="C10209" s="1" t="str">
        <f ca="1">IFERROR(INDIRECT(ADDRESS(MATCH(A10209,'contribution par jour-semaine'!A:A,0),MATCH(B10209,'contribution par jour-semaine'!$1:$1,0),4,1,"contribution par jour-semaine")),"")</f>
        <v/>
      </c>
      <c r="D10209" s="4" t="str">
        <f>VLOOKUP(A10209,predictions!A:B,2,FALSE)</f>
        <v>22/06/2020</v>
      </c>
      <c r="E10209" s="4">
        <f t="shared" si="40"/>
        <v>44004</v>
      </c>
    </row>
    <row r="10210" spans="3:5" ht="13" x14ac:dyDescent="0.15">
      <c r="C10210" s="1" t="str">
        <f ca="1">IFERROR(INDIRECT(ADDRESS(MATCH(A10210,'contribution par jour-semaine'!A:A,0),MATCH(B10210,'contribution par jour-semaine'!$1:$1,0),4,1,"contribution par jour-semaine")),"")</f>
        <v/>
      </c>
      <c r="D10210" s="4" t="str">
        <f>VLOOKUP(A10210,predictions!A:B,2,FALSE)</f>
        <v>22/06/2020</v>
      </c>
      <c r="E10210" s="4">
        <f t="shared" si="40"/>
        <v>44004</v>
      </c>
    </row>
    <row r="10211" spans="3:5" ht="13" x14ac:dyDescent="0.15">
      <c r="C10211" s="1" t="str">
        <f ca="1">IFERROR(INDIRECT(ADDRESS(MATCH(A10211,'contribution par jour-semaine'!A:A,0),MATCH(B10211,'contribution par jour-semaine'!$1:$1,0),4,1,"contribution par jour-semaine")),"")</f>
        <v/>
      </c>
      <c r="D10211" s="4" t="str">
        <f>VLOOKUP(A10211,predictions!A:B,2,FALSE)</f>
        <v>22/06/2020</v>
      </c>
      <c r="E10211" s="4">
        <f t="shared" si="40"/>
        <v>44004</v>
      </c>
    </row>
    <row r="10212" spans="3:5" ht="13" x14ac:dyDescent="0.15">
      <c r="C10212" s="1" t="str">
        <f ca="1">IFERROR(INDIRECT(ADDRESS(MATCH(A10212,'contribution par jour-semaine'!A:A,0),MATCH(B10212,'contribution par jour-semaine'!$1:$1,0),4,1,"contribution par jour-semaine")),"")</f>
        <v/>
      </c>
      <c r="D10212" s="4" t="str">
        <f>VLOOKUP(A10212,predictions!A:B,2,FALSE)</f>
        <v>22/06/2020</v>
      </c>
      <c r="E10212" s="4">
        <f t="shared" si="40"/>
        <v>44004</v>
      </c>
    </row>
    <row r="10213" spans="3:5" ht="13" x14ac:dyDescent="0.15">
      <c r="C10213" s="1" t="str">
        <f ca="1">IFERROR(INDIRECT(ADDRESS(MATCH(A10213,'contribution par jour-semaine'!A:A,0),MATCH(B10213,'contribution par jour-semaine'!$1:$1,0),4,1,"contribution par jour-semaine")),"")</f>
        <v/>
      </c>
      <c r="D10213" s="4" t="str">
        <f>VLOOKUP(A10213,predictions!A:B,2,FALSE)</f>
        <v>22/06/2020</v>
      </c>
      <c r="E10213" s="4">
        <f t="shared" si="40"/>
        <v>44004</v>
      </c>
    </row>
    <row r="10214" spans="3:5" ht="13" x14ac:dyDescent="0.15">
      <c r="C10214" s="1" t="str">
        <f ca="1">IFERROR(INDIRECT(ADDRESS(MATCH(A10214,'contribution par jour-semaine'!A:A,0),MATCH(B10214,'contribution par jour-semaine'!$1:$1,0),4,1,"contribution par jour-semaine")),"")</f>
        <v/>
      </c>
      <c r="D10214" s="4" t="str">
        <f>VLOOKUP(A10214,predictions!A:B,2,FALSE)</f>
        <v>22/06/2020</v>
      </c>
      <c r="E10214" s="4">
        <f t="shared" si="40"/>
        <v>44004</v>
      </c>
    </row>
    <row r="10215" spans="3:5" ht="13" x14ac:dyDescent="0.15">
      <c r="C10215" s="1" t="str">
        <f ca="1">IFERROR(INDIRECT(ADDRESS(MATCH(A10215,'contribution par jour-semaine'!A:A,0),MATCH(B10215,'contribution par jour-semaine'!$1:$1,0),4,1,"contribution par jour-semaine")),"")</f>
        <v/>
      </c>
      <c r="D10215" s="4" t="str">
        <f>VLOOKUP(A10215,predictions!A:B,2,FALSE)</f>
        <v>22/06/2020</v>
      </c>
      <c r="E10215" s="4">
        <f t="shared" si="40"/>
        <v>44004</v>
      </c>
    </row>
    <row r="10216" spans="3:5" ht="13" x14ac:dyDescent="0.15">
      <c r="C10216" s="1" t="str">
        <f ca="1">IFERROR(INDIRECT(ADDRESS(MATCH(A10216,'contribution par jour-semaine'!A:A,0),MATCH(B10216,'contribution par jour-semaine'!$1:$1,0),4,1,"contribution par jour-semaine")),"")</f>
        <v/>
      </c>
      <c r="D10216" s="4" t="str">
        <f>VLOOKUP(A10216,predictions!A:B,2,FALSE)</f>
        <v>22/06/2020</v>
      </c>
      <c r="E10216" s="4">
        <f t="shared" si="40"/>
        <v>44004</v>
      </c>
    </row>
    <row r="10217" spans="3:5" ht="13" x14ac:dyDescent="0.15">
      <c r="C10217" s="1" t="str">
        <f ca="1">IFERROR(INDIRECT(ADDRESS(MATCH(A10217,'contribution par jour-semaine'!A:A,0),MATCH(B10217,'contribution par jour-semaine'!$1:$1,0),4,1,"contribution par jour-semaine")),"")</f>
        <v/>
      </c>
      <c r="D10217" s="4" t="str">
        <f>VLOOKUP(A10217,predictions!A:B,2,FALSE)</f>
        <v>22/06/2020</v>
      </c>
      <c r="E10217" s="4">
        <f t="shared" si="40"/>
        <v>44004</v>
      </c>
    </row>
    <row r="10218" spans="3:5" ht="13" x14ac:dyDescent="0.15">
      <c r="C10218" s="1" t="str">
        <f ca="1">IFERROR(INDIRECT(ADDRESS(MATCH(A10218,'contribution par jour-semaine'!A:A,0),MATCH(B10218,'contribution par jour-semaine'!$1:$1,0),4,1,"contribution par jour-semaine")),"")</f>
        <v/>
      </c>
      <c r="D10218" s="4" t="str">
        <f>VLOOKUP(A10218,predictions!A:B,2,FALSE)</f>
        <v>22/06/2020</v>
      </c>
      <c r="E10218" s="4">
        <f t="shared" si="40"/>
        <v>44004</v>
      </c>
    </row>
    <row r="10219" spans="3:5" ht="13" x14ac:dyDescent="0.15">
      <c r="C10219" s="1" t="str">
        <f ca="1">IFERROR(INDIRECT(ADDRESS(MATCH(A10219,'contribution par jour-semaine'!A:A,0),MATCH(B10219,'contribution par jour-semaine'!$1:$1,0),4,1,"contribution par jour-semaine")),"")</f>
        <v/>
      </c>
      <c r="D10219" s="4" t="str">
        <f>VLOOKUP(A10219,predictions!A:B,2,FALSE)</f>
        <v>22/06/2020</v>
      </c>
      <c r="E10219" s="4">
        <f t="shared" si="40"/>
        <v>44004</v>
      </c>
    </row>
    <row r="10220" spans="3:5" ht="13" x14ac:dyDescent="0.15">
      <c r="C10220" s="1" t="str">
        <f ca="1">IFERROR(INDIRECT(ADDRESS(MATCH(A10220,'contribution par jour-semaine'!A:A,0),MATCH(B10220,'contribution par jour-semaine'!$1:$1,0),4,1,"contribution par jour-semaine")),"")</f>
        <v/>
      </c>
      <c r="D10220" s="4" t="str">
        <f>VLOOKUP(A10220,predictions!A:B,2,FALSE)</f>
        <v>22/06/2020</v>
      </c>
      <c r="E10220" s="4">
        <f t="shared" si="40"/>
        <v>44004</v>
      </c>
    </row>
    <row r="10221" spans="3:5" ht="13" x14ac:dyDescent="0.15">
      <c r="C10221" s="1" t="str">
        <f ca="1">IFERROR(INDIRECT(ADDRESS(MATCH(A10221,'contribution par jour-semaine'!A:A,0),MATCH(B10221,'contribution par jour-semaine'!$1:$1,0),4,1,"contribution par jour-semaine")),"")</f>
        <v/>
      </c>
      <c r="D10221" s="4" t="str">
        <f>VLOOKUP(A10221,predictions!A:B,2,FALSE)</f>
        <v>22/06/2020</v>
      </c>
      <c r="E10221" s="4">
        <f t="shared" si="40"/>
        <v>44004</v>
      </c>
    </row>
    <row r="10222" spans="3:5" ht="13" x14ac:dyDescent="0.15">
      <c r="C10222" s="1" t="str">
        <f ca="1">IFERROR(INDIRECT(ADDRESS(MATCH(A10222,'contribution par jour-semaine'!A:A,0),MATCH(B10222,'contribution par jour-semaine'!$1:$1,0),4,1,"contribution par jour-semaine")),"")</f>
        <v/>
      </c>
      <c r="D10222" s="4" t="str">
        <f>VLOOKUP(A10222,predictions!A:B,2,FALSE)</f>
        <v>22/06/2020</v>
      </c>
      <c r="E10222" s="4">
        <f t="shared" si="40"/>
        <v>44004</v>
      </c>
    </row>
    <row r="10223" spans="3:5" ht="13" x14ac:dyDescent="0.15">
      <c r="C10223" s="1" t="str">
        <f ca="1">IFERROR(INDIRECT(ADDRESS(MATCH(A10223,'contribution par jour-semaine'!A:A,0),MATCH(B10223,'contribution par jour-semaine'!$1:$1,0),4,1,"contribution par jour-semaine")),"")</f>
        <v/>
      </c>
      <c r="D10223" s="4" t="str">
        <f>VLOOKUP(A10223,predictions!A:B,2,FALSE)</f>
        <v>22/06/2020</v>
      </c>
      <c r="E10223" s="4">
        <f t="shared" si="40"/>
        <v>44004</v>
      </c>
    </row>
    <row r="10224" spans="3:5" ht="13" x14ac:dyDescent="0.15">
      <c r="C10224" s="1" t="str">
        <f ca="1">IFERROR(INDIRECT(ADDRESS(MATCH(A10224,'contribution par jour-semaine'!A:A,0),MATCH(B10224,'contribution par jour-semaine'!$1:$1,0),4,1,"contribution par jour-semaine")),"")</f>
        <v/>
      </c>
      <c r="D10224" s="4" t="str">
        <f>VLOOKUP(A10224,predictions!A:B,2,FALSE)</f>
        <v>22/06/2020</v>
      </c>
      <c r="E10224" s="4">
        <f t="shared" si="40"/>
        <v>44004</v>
      </c>
    </row>
    <row r="10225" spans="3:5" ht="13" x14ac:dyDescent="0.15">
      <c r="C10225" s="1" t="str">
        <f ca="1">IFERROR(INDIRECT(ADDRESS(MATCH(A10225,'contribution par jour-semaine'!A:A,0),MATCH(B10225,'contribution par jour-semaine'!$1:$1,0),4,1,"contribution par jour-semaine")),"")</f>
        <v/>
      </c>
      <c r="D10225" s="4" t="str">
        <f>VLOOKUP(A10225,predictions!A:B,2,FALSE)</f>
        <v>22/06/2020</v>
      </c>
      <c r="E10225" s="4">
        <f t="shared" si="40"/>
        <v>44004</v>
      </c>
    </row>
    <row r="10226" spans="3:5" ht="13" x14ac:dyDescent="0.15">
      <c r="C10226" s="1" t="str">
        <f ca="1">IFERROR(INDIRECT(ADDRESS(MATCH(A10226,'contribution par jour-semaine'!A:A,0),MATCH(B10226,'contribution par jour-semaine'!$1:$1,0),4,1,"contribution par jour-semaine")),"")</f>
        <v/>
      </c>
      <c r="D10226" s="4" t="str">
        <f>VLOOKUP(A10226,predictions!A:B,2,FALSE)</f>
        <v>22/06/2020</v>
      </c>
      <c r="E10226" s="4">
        <f t="shared" si="40"/>
        <v>44004</v>
      </c>
    </row>
    <row r="10227" spans="3:5" ht="13" x14ac:dyDescent="0.15">
      <c r="C10227" s="1" t="str">
        <f ca="1">IFERROR(INDIRECT(ADDRESS(MATCH(A10227,'contribution par jour-semaine'!A:A,0),MATCH(B10227,'contribution par jour-semaine'!$1:$1,0),4,1,"contribution par jour-semaine")),"")</f>
        <v/>
      </c>
      <c r="D10227" s="4" t="str">
        <f>VLOOKUP(A10227,predictions!A:B,2,FALSE)</f>
        <v>22/06/2020</v>
      </c>
      <c r="E10227" s="4">
        <f t="shared" si="40"/>
        <v>44004</v>
      </c>
    </row>
    <row r="10228" spans="3:5" ht="13" x14ac:dyDescent="0.15">
      <c r="C10228" s="1" t="str">
        <f ca="1">IFERROR(INDIRECT(ADDRESS(MATCH(A10228,'contribution par jour-semaine'!A:A,0),MATCH(B10228,'contribution par jour-semaine'!$1:$1,0),4,1,"contribution par jour-semaine")),"")</f>
        <v/>
      </c>
      <c r="D10228" s="4" t="str">
        <f>VLOOKUP(A10228,predictions!A:B,2,FALSE)</f>
        <v>22/06/2020</v>
      </c>
      <c r="E10228" s="4">
        <f t="shared" si="40"/>
        <v>44004</v>
      </c>
    </row>
    <row r="10229" spans="3:5" ht="13" x14ac:dyDescent="0.15">
      <c r="C10229" s="1" t="str">
        <f ca="1">IFERROR(INDIRECT(ADDRESS(MATCH(A10229,'contribution par jour-semaine'!A:A,0),MATCH(B10229,'contribution par jour-semaine'!$1:$1,0),4,1,"contribution par jour-semaine")),"")</f>
        <v/>
      </c>
      <c r="D10229" s="4" t="str">
        <f>VLOOKUP(A10229,predictions!A:B,2,FALSE)</f>
        <v>22/06/2020</v>
      </c>
      <c r="E10229" s="4">
        <f t="shared" si="40"/>
        <v>44004</v>
      </c>
    </row>
    <row r="10230" spans="3:5" ht="13" x14ac:dyDescent="0.15">
      <c r="C10230" s="1" t="str">
        <f ca="1">IFERROR(INDIRECT(ADDRESS(MATCH(A10230,'contribution par jour-semaine'!A:A,0),MATCH(B10230,'contribution par jour-semaine'!$1:$1,0),4,1,"contribution par jour-semaine")),"")</f>
        <v/>
      </c>
      <c r="D10230" s="4" t="str">
        <f>VLOOKUP(A10230,predictions!A:B,2,FALSE)</f>
        <v>22/06/2020</v>
      </c>
      <c r="E10230" s="4">
        <f t="shared" si="40"/>
        <v>44004</v>
      </c>
    </row>
    <row r="10231" spans="3:5" ht="13" x14ac:dyDescent="0.15">
      <c r="C10231" s="1" t="str">
        <f ca="1">IFERROR(INDIRECT(ADDRESS(MATCH(A10231,'contribution par jour-semaine'!A:A,0),MATCH(B10231,'contribution par jour-semaine'!$1:$1,0),4,1,"contribution par jour-semaine")),"")</f>
        <v/>
      </c>
      <c r="D10231" s="4" t="str">
        <f>VLOOKUP(A10231,predictions!A:B,2,FALSE)</f>
        <v>22/06/2020</v>
      </c>
      <c r="E10231" s="4">
        <f t="shared" si="40"/>
        <v>44004</v>
      </c>
    </row>
    <row r="10232" spans="3:5" ht="13" x14ac:dyDescent="0.15">
      <c r="C10232" s="1" t="str">
        <f ca="1">IFERROR(INDIRECT(ADDRESS(MATCH(A10232,'contribution par jour-semaine'!A:A,0),MATCH(B10232,'contribution par jour-semaine'!$1:$1,0),4,1,"contribution par jour-semaine")),"")</f>
        <v/>
      </c>
      <c r="D10232" s="4" t="str">
        <f>VLOOKUP(A10232,predictions!A:B,2,FALSE)</f>
        <v>22/06/2020</v>
      </c>
      <c r="E10232" s="4">
        <f t="shared" si="40"/>
        <v>44004</v>
      </c>
    </row>
    <row r="10233" spans="3:5" ht="13" x14ac:dyDescent="0.15">
      <c r="C10233" s="1" t="str">
        <f ca="1">IFERROR(INDIRECT(ADDRESS(MATCH(A10233,'contribution par jour-semaine'!A:A,0),MATCH(B10233,'contribution par jour-semaine'!$1:$1,0),4,1,"contribution par jour-semaine")),"")</f>
        <v/>
      </c>
      <c r="D10233" s="4" t="str">
        <f>VLOOKUP(A10233,predictions!A:B,2,FALSE)</f>
        <v>22/06/2020</v>
      </c>
      <c r="E10233" s="4">
        <f t="shared" si="40"/>
        <v>44004</v>
      </c>
    </row>
    <row r="10234" spans="3:5" ht="13" x14ac:dyDescent="0.15">
      <c r="C10234" s="1" t="str">
        <f ca="1">IFERROR(INDIRECT(ADDRESS(MATCH(A10234,'contribution par jour-semaine'!A:A,0),MATCH(B10234,'contribution par jour-semaine'!$1:$1,0),4,1,"contribution par jour-semaine")),"")</f>
        <v/>
      </c>
      <c r="D10234" s="4" t="str">
        <f>VLOOKUP(A10234,predictions!A:B,2,FALSE)</f>
        <v>22/06/2020</v>
      </c>
      <c r="E10234" s="4">
        <f t="shared" si="40"/>
        <v>44004</v>
      </c>
    </row>
    <row r="10235" spans="3:5" ht="13" x14ac:dyDescent="0.15">
      <c r="C10235" s="1" t="str">
        <f ca="1">IFERROR(INDIRECT(ADDRESS(MATCH(A10235,'contribution par jour-semaine'!A:A,0),MATCH(B10235,'contribution par jour-semaine'!$1:$1,0),4,1,"contribution par jour-semaine")),"")</f>
        <v/>
      </c>
      <c r="D10235" s="4" t="str">
        <f>VLOOKUP(A10235,predictions!A:B,2,FALSE)</f>
        <v>22/06/2020</v>
      </c>
      <c r="E10235" s="4">
        <f t="shared" si="40"/>
        <v>44004</v>
      </c>
    </row>
    <row r="10236" spans="3:5" ht="13" x14ac:dyDescent="0.15">
      <c r="C10236" s="1" t="str">
        <f ca="1">IFERROR(INDIRECT(ADDRESS(MATCH(A10236,'contribution par jour-semaine'!A:A,0),MATCH(B10236,'contribution par jour-semaine'!$1:$1,0),4,1,"contribution par jour-semaine")),"")</f>
        <v/>
      </c>
      <c r="D10236" s="4" t="str">
        <f>VLOOKUP(A10236,predictions!A:B,2,FALSE)</f>
        <v>22/06/2020</v>
      </c>
      <c r="E10236" s="4">
        <f t="shared" si="40"/>
        <v>44004</v>
      </c>
    </row>
    <row r="10237" spans="3:5" ht="13" x14ac:dyDescent="0.15">
      <c r="C10237" s="1" t="str">
        <f ca="1">IFERROR(INDIRECT(ADDRESS(MATCH(A10237,'contribution par jour-semaine'!A:A,0),MATCH(B10237,'contribution par jour-semaine'!$1:$1,0),4,1,"contribution par jour-semaine")),"")</f>
        <v/>
      </c>
      <c r="D10237" s="4" t="str">
        <f>VLOOKUP(A10237,predictions!A:B,2,FALSE)</f>
        <v>22/06/2020</v>
      </c>
      <c r="E10237" s="4">
        <f t="shared" si="40"/>
        <v>44004</v>
      </c>
    </row>
    <row r="10238" spans="3:5" ht="13" x14ac:dyDescent="0.15">
      <c r="C10238" s="1" t="str">
        <f ca="1">IFERROR(INDIRECT(ADDRESS(MATCH(A10238,'contribution par jour-semaine'!A:A,0),MATCH(B10238,'contribution par jour-semaine'!$1:$1,0),4,1,"contribution par jour-semaine")),"")</f>
        <v/>
      </c>
      <c r="D10238" s="4" t="str">
        <f>VLOOKUP(A10238,predictions!A:B,2,FALSE)</f>
        <v>22/06/2020</v>
      </c>
      <c r="E10238" s="4">
        <f t="shared" si="40"/>
        <v>44004</v>
      </c>
    </row>
    <row r="10239" spans="3:5" ht="13" x14ac:dyDescent="0.15">
      <c r="C10239" s="1" t="str">
        <f ca="1">IFERROR(INDIRECT(ADDRESS(MATCH(A10239,'contribution par jour-semaine'!A:A,0),MATCH(B10239,'contribution par jour-semaine'!$1:$1,0),4,1,"contribution par jour-semaine")),"")</f>
        <v/>
      </c>
      <c r="D10239" s="4" t="str">
        <f>VLOOKUP(A10239,predictions!A:B,2,FALSE)</f>
        <v>22/06/2020</v>
      </c>
      <c r="E10239" s="4">
        <f t="shared" si="40"/>
        <v>44004</v>
      </c>
    </row>
    <row r="10240" spans="3:5" ht="13" x14ac:dyDescent="0.15">
      <c r="C10240" s="1" t="str">
        <f ca="1">IFERROR(INDIRECT(ADDRESS(MATCH(A10240,'contribution par jour-semaine'!A:A,0),MATCH(B10240,'contribution par jour-semaine'!$1:$1,0),4,1,"contribution par jour-semaine")),"")</f>
        <v/>
      </c>
      <c r="D10240" s="4" t="str">
        <f>VLOOKUP(A10240,predictions!A:B,2,FALSE)</f>
        <v>22/06/2020</v>
      </c>
      <c r="E10240" s="4">
        <f t="shared" si="40"/>
        <v>44004</v>
      </c>
    </row>
    <row r="10241" spans="3:5" ht="13" x14ac:dyDescent="0.15">
      <c r="C10241" s="1" t="str">
        <f ca="1">IFERROR(INDIRECT(ADDRESS(MATCH(A10241,'contribution par jour-semaine'!A:A,0),MATCH(B10241,'contribution par jour-semaine'!$1:$1,0),4,1,"contribution par jour-semaine")),"")</f>
        <v/>
      </c>
      <c r="D10241" s="4" t="str">
        <f>VLOOKUP(A10241,predictions!A:B,2,FALSE)</f>
        <v>22/06/2020</v>
      </c>
      <c r="E10241" s="4">
        <f t="shared" si="40"/>
        <v>44004</v>
      </c>
    </row>
    <row r="10242" spans="3:5" ht="13" x14ac:dyDescent="0.15">
      <c r="C10242" s="1" t="str">
        <f ca="1">IFERROR(INDIRECT(ADDRESS(MATCH(A10242,'contribution par jour-semaine'!A:A,0),MATCH(B10242,'contribution par jour-semaine'!$1:$1,0),4,1,"contribution par jour-semaine")),"")</f>
        <v/>
      </c>
      <c r="D10242" s="4" t="str">
        <f>VLOOKUP(A10242,predictions!A:B,2,FALSE)</f>
        <v>22/06/2020</v>
      </c>
      <c r="E10242" s="4">
        <f t="shared" si="40"/>
        <v>44004</v>
      </c>
    </row>
    <row r="10243" spans="3:5" ht="13" x14ac:dyDescent="0.15">
      <c r="C10243" s="1" t="str">
        <f ca="1">IFERROR(INDIRECT(ADDRESS(MATCH(A10243,'contribution par jour-semaine'!A:A,0),MATCH(B10243,'contribution par jour-semaine'!$1:$1,0),4,1,"contribution par jour-semaine")),"")</f>
        <v/>
      </c>
      <c r="D10243" s="4" t="str">
        <f>VLOOKUP(A10243,predictions!A:B,2,FALSE)</f>
        <v>22/06/2020</v>
      </c>
      <c r="E10243" s="4">
        <f t="shared" si="40"/>
        <v>44004</v>
      </c>
    </row>
    <row r="10244" spans="3:5" ht="13" x14ac:dyDescent="0.15">
      <c r="C10244" s="1" t="str">
        <f ca="1">IFERROR(INDIRECT(ADDRESS(MATCH(A10244,'contribution par jour-semaine'!A:A,0),MATCH(B10244,'contribution par jour-semaine'!$1:$1,0),4,1,"contribution par jour-semaine")),"")</f>
        <v/>
      </c>
      <c r="D10244" s="4" t="str">
        <f>VLOOKUP(A10244,predictions!A:B,2,FALSE)</f>
        <v>22/06/2020</v>
      </c>
      <c r="E10244" s="4">
        <f t="shared" si="40"/>
        <v>44004</v>
      </c>
    </row>
    <row r="10245" spans="3:5" ht="13" x14ac:dyDescent="0.15">
      <c r="C10245" s="1" t="str">
        <f ca="1">IFERROR(INDIRECT(ADDRESS(MATCH(A10245,'contribution par jour-semaine'!A:A,0),MATCH(B10245,'contribution par jour-semaine'!$1:$1,0),4,1,"contribution par jour-semaine")),"")</f>
        <v/>
      </c>
      <c r="D10245" s="4" t="str">
        <f>VLOOKUP(A10245,predictions!A:B,2,FALSE)</f>
        <v>22/06/2020</v>
      </c>
      <c r="E10245" s="4">
        <f t="shared" si="40"/>
        <v>44004</v>
      </c>
    </row>
    <row r="10246" spans="3:5" ht="13" x14ac:dyDescent="0.15">
      <c r="C10246" s="1" t="str">
        <f ca="1">IFERROR(INDIRECT(ADDRESS(MATCH(A10246,'contribution par jour-semaine'!A:A,0),MATCH(B10246,'contribution par jour-semaine'!$1:$1,0),4,1,"contribution par jour-semaine")),"")</f>
        <v/>
      </c>
      <c r="D10246" s="4" t="str">
        <f>VLOOKUP(A10246,predictions!A:B,2,FALSE)</f>
        <v>22/06/2020</v>
      </c>
      <c r="E10246" s="4">
        <f t="shared" si="40"/>
        <v>44004</v>
      </c>
    </row>
    <row r="10247" spans="3:5" ht="13" x14ac:dyDescent="0.15">
      <c r="C10247" s="1" t="str">
        <f ca="1">IFERROR(INDIRECT(ADDRESS(MATCH(A10247,'contribution par jour-semaine'!A:A,0),MATCH(B10247,'contribution par jour-semaine'!$1:$1,0),4,1,"contribution par jour-semaine")),"")</f>
        <v/>
      </c>
      <c r="D10247" s="4" t="str">
        <f>VLOOKUP(A10247,predictions!A:B,2,FALSE)</f>
        <v>22/06/2020</v>
      </c>
      <c r="E10247" s="4">
        <f t="shared" si="40"/>
        <v>44004</v>
      </c>
    </row>
    <row r="10248" spans="3:5" ht="13" x14ac:dyDescent="0.15">
      <c r="C10248" s="1" t="str">
        <f ca="1">IFERROR(INDIRECT(ADDRESS(MATCH(A10248,'contribution par jour-semaine'!A:A,0),MATCH(B10248,'contribution par jour-semaine'!$1:$1,0),4,1,"contribution par jour-semaine")),"")</f>
        <v/>
      </c>
      <c r="D10248" s="4" t="str">
        <f>VLOOKUP(A10248,predictions!A:B,2,FALSE)</f>
        <v>22/06/2020</v>
      </c>
      <c r="E10248" s="4">
        <f t="shared" si="40"/>
        <v>44004</v>
      </c>
    </row>
    <row r="10249" spans="3:5" ht="13" x14ac:dyDescent="0.15">
      <c r="C10249" s="1" t="str">
        <f ca="1">IFERROR(INDIRECT(ADDRESS(MATCH(A10249,'contribution par jour-semaine'!A:A,0),MATCH(B10249,'contribution par jour-semaine'!$1:$1,0),4,1,"contribution par jour-semaine")),"")</f>
        <v/>
      </c>
      <c r="D10249" s="4" t="str">
        <f>VLOOKUP(A10249,predictions!A:B,2,FALSE)</f>
        <v>22/06/2020</v>
      </c>
      <c r="E10249" s="4">
        <f t="shared" si="40"/>
        <v>44004</v>
      </c>
    </row>
    <row r="10250" spans="3:5" ht="13" x14ac:dyDescent="0.15">
      <c r="C10250" s="1" t="str">
        <f ca="1">IFERROR(INDIRECT(ADDRESS(MATCH(A10250,'contribution par jour-semaine'!A:A,0),MATCH(B10250,'contribution par jour-semaine'!$1:$1,0),4,1,"contribution par jour-semaine")),"")</f>
        <v/>
      </c>
      <c r="D10250" s="4" t="str">
        <f>VLOOKUP(A10250,predictions!A:B,2,FALSE)</f>
        <v>22/06/2020</v>
      </c>
      <c r="E10250" s="4">
        <f t="shared" si="40"/>
        <v>44004</v>
      </c>
    </row>
    <row r="10251" spans="3:5" ht="13" x14ac:dyDescent="0.15">
      <c r="C10251" s="1" t="str">
        <f ca="1">IFERROR(INDIRECT(ADDRESS(MATCH(A10251,'contribution par jour-semaine'!A:A,0),MATCH(B10251,'contribution par jour-semaine'!$1:$1,0),4,1,"contribution par jour-semaine")),"")</f>
        <v/>
      </c>
      <c r="D10251" s="4" t="str">
        <f>VLOOKUP(A10251,predictions!A:B,2,FALSE)</f>
        <v>22/06/2020</v>
      </c>
      <c r="E10251" s="4">
        <f t="shared" si="40"/>
        <v>44004</v>
      </c>
    </row>
    <row r="10252" spans="3:5" ht="13" x14ac:dyDescent="0.15">
      <c r="C10252" s="1" t="str">
        <f ca="1">IFERROR(INDIRECT(ADDRESS(MATCH(A10252,'contribution par jour-semaine'!A:A,0),MATCH(B10252,'contribution par jour-semaine'!$1:$1,0),4,1,"contribution par jour-semaine")),"")</f>
        <v/>
      </c>
      <c r="D10252" s="4" t="str">
        <f>VLOOKUP(A10252,predictions!A:B,2,FALSE)</f>
        <v>22/06/2020</v>
      </c>
      <c r="E10252" s="4">
        <f t="shared" si="40"/>
        <v>44004</v>
      </c>
    </row>
    <row r="10253" spans="3:5" ht="13" x14ac:dyDescent="0.15">
      <c r="C10253" s="1" t="str">
        <f ca="1">IFERROR(INDIRECT(ADDRESS(MATCH(A10253,'contribution par jour-semaine'!A:A,0),MATCH(B10253,'contribution par jour-semaine'!$1:$1,0),4,1,"contribution par jour-semaine")),"")</f>
        <v/>
      </c>
      <c r="D10253" s="4" t="str">
        <f>VLOOKUP(A10253,predictions!A:B,2,FALSE)</f>
        <v>22/06/2020</v>
      </c>
      <c r="E10253" s="4">
        <f t="shared" si="40"/>
        <v>44004</v>
      </c>
    </row>
    <row r="10254" spans="3:5" ht="13" x14ac:dyDescent="0.15">
      <c r="C10254" s="1" t="str">
        <f ca="1">IFERROR(INDIRECT(ADDRESS(MATCH(A10254,'contribution par jour-semaine'!A:A,0),MATCH(B10254,'contribution par jour-semaine'!$1:$1,0),4,1,"contribution par jour-semaine")),"")</f>
        <v/>
      </c>
      <c r="D10254" s="4" t="str">
        <f>VLOOKUP(A10254,predictions!A:B,2,FALSE)</f>
        <v>22/06/2020</v>
      </c>
      <c r="E10254" s="4">
        <f t="shared" si="40"/>
        <v>44004</v>
      </c>
    </row>
    <row r="10255" spans="3:5" ht="13" x14ac:dyDescent="0.15">
      <c r="C10255" s="1" t="str">
        <f ca="1">IFERROR(INDIRECT(ADDRESS(MATCH(A10255,'contribution par jour-semaine'!A:A,0),MATCH(B10255,'contribution par jour-semaine'!$1:$1,0),4,1,"contribution par jour-semaine")),"")</f>
        <v/>
      </c>
      <c r="D10255" s="4" t="str">
        <f>VLOOKUP(A10255,predictions!A:B,2,FALSE)</f>
        <v>22/06/2020</v>
      </c>
      <c r="E10255" s="4">
        <f t="shared" si="40"/>
        <v>44004</v>
      </c>
    </row>
    <row r="10256" spans="3:5" ht="13" x14ac:dyDescent="0.15">
      <c r="C10256" s="1" t="str">
        <f ca="1">IFERROR(INDIRECT(ADDRESS(MATCH(A10256,'contribution par jour-semaine'!A:A,0),MATCH(B10256,'contribution par jour-semaine'!$1:$1,0),4,1,"contribution par jour-semaine")),"")</f>
        <v/>
      </c>
      <c r="D10256" s="4" t="str">
        <f>VLOOKUP(A10256,predictions!A:B,2,FALSE)</f>
        <v>22/06/2020</v>
      </c>
      <c r="E10256" s="4">
        <f t="shared" si="40"/>
        <v>44004</v>
      </c>
    </row>
    <row r="10257" spans="3:5" ht="13" x14ac:dyDescent="0.15">
      <c r="C10257" s="1" t="str">
        <f ca="1">IFERROR(INDIRECT(ADDRESS(MATCH(A10257,'contribution par jour-semaine'!A:A,0),MATCH(B10257,'contribution par jour-semaine'!$1:$1,0),4,1,"contribution par jour-semaine")),"")</f>
        <v/>
      </c>
      <c r="D10257" s="4" t="str">
        <f>VLOOKUP(A10257,predictions!A:B,2,FALSE)</f>
        <v>22/06/2020</v>
      </c>
      <c r="E10257" s="4">
        <f t="shared" si="40"/>
        <v>44004</v>
      </c>
    </row>
    <row r="10258" spans="3:5" ht="13" x14ac:dyDescent="0.15">
      <c r="C10258" s="1" t="str">
        <f ca="1">IFERROR(INDIRECT(ADDRESS(MATCH(A10258,'contribution par jour-semaine'!A:A,0),MATCH(B10258,'contribution par jour-semaine'!$1:$1,0),4,1,"contribution par jour-semaine")),"")</f>
        <v/>
      </c>
      <c r="D10258" s="4" t="str">
        <f>VLOOKUP(A10258,predictions!A:B,2,FALSE)</f>
        <v>22/06/2020</v>
      </c>
      <c r="E10258" s="4">
        <f t="shared" si="40"/>
        <v>44004</v>
      </c>
    </row>
    <row r="10259" spans="3:5" ht="13" x14ac:dyDescent="0.15">
      <c r="C10259" s="1" t="str">
        <f ca="1">IFERROR(INDIRECT(ADDRESS(MATCH(A10259,'contribution par jour-semaine'!A:A,0),MATCH(B10259,'contribution par jour-semaine'!$1:$1,0),4,1,"contribution par jour-semaine")),"")</f>
        <v/>
      </c>
      <c r="D10259" s="4" t="str">
        <f>VLOOKUP(A10259,predictions!A:B,2,FALSE)</f>
        <v>22/06/2020</v>
      </c>
      <c r="E10259" s="4">
        <f t="shared" si="40"/>
        <v>44004</v>
      </c>
    </row>
    <row r="10260" spans="3:5" ht="13" x14ac:dyDescent="0.15">
      <c r="C10260" s="1" t="str">
        <f ca="1">IFERROR(INDIRECT(ADDRESS(MATCH(A10260,'contribution par jour-semaine'!A:A,0),MATCH(B10260,'contribution par jour-semaine'!$1:$1,0),4,1,"contribution par jour-semaine")),"")</f>
        <v/>
      </c>
      <c r="D10260" s="4" t="str">
        <f>VLOOKUP(A10260,predictions!A:B,2,FALSE)</f>
        <v>22/06/2020</v>
      </c>
      <c r="E10260" s="4">
        <f t="shared" si="40"/>
        <v>44004</v>
      </c>
    </row>
    <row r="10261" spans="3:5" ht="13" x14ac:dyDescent="0.15">
      <c r="C10261" s="1" t="str">
        <f ca="1">IFERROR(INDIRECT(ADDRESS(MATCH(A10261,'contribution par jour-semaine'!A:A,0),MATCH(B10261,'contribution par jour-semaine'!$1:$1,0),4,1,"contribution par jour-semaine")),"")</f>
        <v/>
      </c>
      <c r="D10261" s="4" t="str">
        <f>VLOOKUP(A10261,predictions!A:B,2,FALSE)</f>
        <v>22/06/2020</v>
      </c>
      <c r="E10261" s="4">
        <f t="shared" si="40"/>
        <v>44004</v>
      </c>
    </row>
    <row r="10262" spans="3:5" ht="13" x14ac:dyDescent="0.15">
      <c r="C10262" s="1" t="str">
        <f ca="1">IFERROR(INDIRECT(ADDRESS(MATCH(A10262,'contribution par jour-semaine'!A:A,0),MATCH(B10262,'contribution par jour-semaine'!$1:$1,0),4,1,"contribution par jour-semaine")),"")</f>
        <v/>
      </c>
      <c r="D10262" s="4" t="str">
        <f>VLOOKUP(A10262,predictions!A:B,2,FALSE)</f>
        <v>22/06/2020</v>
      </c>
      <c r="E10262" s="4">
        <f t="shared" si="40"/>
        <v>44004</v>
      </c>
    </row>
    <row r="10263" spans="3:5" ht="13" x14ac:dyDescent="0.15">
      <c r="C10263" s="1" t="str">
        <f ca="1">IFERROR(INDIRECT(ADDRESS(MATCH(A10263,'contribution par jour-semaine'!A:A,0),MATCH(B10263,'contribution par jour-semaine'!$1:$1,0),4,1,"contribution par jour-semaine")),"")</f>
        <v/>
      </c>
      <c r="D10263" s="4" t="str">
        <f>VLOOKUP(A10263,predictions!A:B,2,FALSE)</f>
        <v>22/06/2020</v>
      </c>
      <c r="E10263" s="4">
        <f t="shared" si="40"/>
        <v>44004</v>
      </c>
    </row>
    <row r="10264" spans="3:5" ht="13" x14ac:dyDescent="0.15">
      <c r="C10264" s="1" t="str">
        <f ca="1">IFERROR(INDIRECT(ADDRESS(MATCH(A10264,'contribution par jour-semaine'!A:A,0),MATCH(B10264,'contribution par jour-semaine'!$1:$1,0),4,1,"contribution par jour-semaine")),"")</f>
        <v/>
      </c>
      <c r="D10264" s="4" t="str">
        <f>VLOOKUP(A10264,predictions!A:B,2,FALSE)</f>
        <v>22/06/2020</v>
      </c>
      <c r="E10264" s="4">
        <f t="shared" si="40"/>
        <v>44004</v>
      </c>
    </row>
    <row r="10265" spans="3:5" ht="13" x14ac:dyDescent="0.15">
      <c r="C10265" s="1" t="str">
        <f ca="1">IFERROR(INDIRECT(ADDRESS(MATCH(A10265,'contribution par jour-semaine'!A:A,0),MATCH(B10265,'contribution par jour-semaine'!$1:$1,0),4,1,"contribution par jour-semaine")),"")</f>
        <v/>
      </c>
      <c r="D10265" s="4" t="str">
        <f>VLOOKUP(A10265,predictions!A:B,2,FALSE)</f>
        <v>22/06/2020</v>
      </c>
      <c r="E10265" s="4">
        <f t="shared" si="40"/>
        <v>44004</v>
      </c>
    </row>
    <row r="10266" spans="3:5" ht="13" x14ac:dyDescent="0.15">
      <c r="C10266" s="1" t="str">
        <f ca="1">IFERROR(INDIRECT(ADDRESS(MATCH(A10266,'contribution par jour-semaine'!A:A,0),MATCH(B10266,'contribution par jour-semaine'!$1:$1,0),4,1,"contribution par jour-semaine")),"")</f>
        <v/>
      </c>
      <c r="D10266" s="4" t="str">
        <f>VLOOKUP(A10266,predictions!A:B,2,FALSE)</f>
        <v>22/06/2020</v>
      </c>
      <c r="E10266" s="4">
        <f t="shared" si="40"/>
        <v>44004</v>
      </c>
    </row>
    <row r="10267" spans="3:5" ht="13" x14ac:dyDescent="0.15">
      <c r="C10267" s="1" t="str">
        <f ca="1">IFERROR(INDIRECT(ADDRESS(MATCH(A10267,'contribution par jour-semaine'!A:A,0),MATCH(B10267,'contribution par jour-semaine'!$1:$1,0),4,1,"contribution par jour-semaine")),"")</f>
        <v/>
      </c>
      <c r="D10267" s="4" t="str">
        <f>VLOOKUP(A10267,predictions!A:B,2,FALSE)</f>
        <v>22/06/2020</v>
      </c>
      <c r="E10267" s="4">
        <f t="shared" si="40"/>
        <v>44004</v>
      </c>
    </row>
    <row r="10268" spans="3:5" ht="13" x14ac:dyDescent="0.15">
      <c r="C10268" s="1" t="str">
        <f ca="1">IFERROR(INDIRECT(ADDRESS(MATCH(A10268,'contribution par jour-semaine'!A:A,0),MATCH(B10268,'contribution par jour-semaine'!$1:$1,0),4,1,"contribution par jour-semaine")),"")</f>
        <v/>
      </c>
      <c r="D10268" s="4" t="str">
        <f>VLOOKUP(A10268,predictions!A:B,2,FALSE)</f>
        <v>22/06/2020</v>
      </c>
      <c r="E10268" s="4">
        <f t="shared" si="40"/>
        <v>44004</v>
      </c>
    </row>
    <row r="10269" spans="3:5" ht="13" x14ac:dyDescent="0.15">
      <c r="C10269" s="1" t="str">
        <f ca="1">IFERROR(INDIRECT(ADDRESS(MATCH(A10269,'contribution par jour-semaine'!A:A,0),MATCH(B10269,'contribution par jour-semaine'!$1:$1,0),4,1,"contribution par jour-semaine")),"")</f>
        <v/>
      </c>
      <c r="D10269" s="4" t="str">
        <f>VLOOKUP(A10269,predictions!A:B,2,FALSE)</f>
        <v>22/06/2020</v>
      </c>
      <c r="E10269" s="4">
        <f t="shared" si="40"/>
        <v>44004</v>
      </c>
    </row>
    <row r="10270" spans="3:5" ht="13" x14ac:dyDescent="0.15">
      <c r="C10270" s="1" t="str">
        <f ca="1">IFERROR(INDIRECT(ADDRESS(MATCH(A10270,'contribution par jour-semaine'!A:A,0),MATCH(B10270,'contribution par jour-semaine'!$1:$1,0),4,1,"contribution par jour-semaine")),"")</f>
        <v/>
      </c>
      <c r="D10270" s="4" t="str">
        <f>VLOOKUP(A10270,predictions!A:B,2,FALSE)</f>
        <v>22/06/2020</v>
      </c>
      <c r="E10270" s="4">
        <f t="shared" si="40"/>
        <v>44004</v>
      </c>
    </row>
    <row r="10271" spans="3:5" ht="13" x14ac:dyDescent="0.15">
      <c r="C10271" s="1" t="str">
        <f ca="1">IFERROR(INDIRECT(ADDRESS(MATCH(A10271,'contribution par jour-semaine'!A:A,0),MATCH(B10271,'contribution par jour-semaine'!$1:$1,0),4,1,"contribution par jour-semaine")),"")</f>
        <v/>
      </c>
      <c r="D10271" s="4" t="str">
        <f>VLOOKUP(A10271,predictions!A:B,2,FALSE)</f>
        <v>22/06/2020</v>
      </c>
      <c r="E10271" s="4">
        <f t="shared" si="40"/>
        <v>44004</v>
      </c>
    </row>
    <row r="10272" spans="3:5" ht="13" x14ac:dyDescent="0.15">
      <c r="C10272" s="1" t="str">
        <f ca="1">IFERROR(INDIRECT(ADDRESS(MATCH(A10272,'contribution par jour-semaine'!A:A,0),MATCH(B10272,'contribution par jour-semaine'!$1:$1,0),4,1,"contribution par jour-semaine")),"")</f>
        <v/>
      </c>
      <c r="D10272" s="4" t="str">
        <f>VLOOKUP(A10272,predictions!A:B,2,FALSE)</f>
        <v>22/06/2020</v>
      </c>
      <c r="E10272" s="4">
        <f t="shared" si="40"/>
        <v>44004</v>
      </c>
    </row>
    <row r="10273" spans="3:5" ht="13" x14ac:dyDescent="0.15">
      <c r="C10273" s="1" t="str">
        <f ca="1">IFERROR(INDIRECT(ADDRESS(MATCH(A10273,'contribution par jour-semaine'!A:A,0),MATCH(B10273,'contribution par jour-semaine'!$1:$1,0),4,1,"contribution par jour-semaine")),"")</f>
        <v/>
      </c>
      <c r="D10273" s="4" t="str">
        <f>VLOOKUP(A10273,predictions!A:B,2,FALSE)</f>
        <v>22/06/2020</v>
      </c>
      <c r="E10273" s="4">
        <f t="shared" si="40"/>
        <v>44004</v>
      </c>
    </row>
    <row r="10274" spans="3:5" ht="13" x14ac:dyDescent="0.15">
      <c r="C10274" s="1" t="str">
        <f ca="1">IFERROR(INDIRECT(ADDRESS(MATCH(A10274,'contribution par jour-semaine'!A:A,0),MATCH(B10274,'contribution par jour-semaine'!$1:$1,0),4,1,"contribution par jour-semaine")),"")</f>
        <v/>
      </c>
      <c r="D10274" s="4" t="str">
        <f>VLOOKUP(A10274,predictions!A:B,2,FALSE)</f>
        <v>22/06/2020</v>
      </c>
      <c r="E10274" s="4">
        <f t="shared" si="40"/>
        <v>44004</v>
      </c>
    </row>
    <row r="10275" spans="3:5" ht="13" x14ac:dyDescent="0.15">
      <c r="C10275" s="1" t="str">
        <f ca="1">IFERROR(INDIRECT(ADDRESS(MATCH(A10275,'contribution par jour-semaine'!A:A,0),MATCH(B10275,'contribution par jour-semaine'!$1:$1,0),4,1,"contribution par jour-semaine")),"")</f>
        <v/>
      </c>
      <c r="D10275" s="4" t="str">
        <f>VLOOKUP(A10275,predictions!A:B,2,FALSE)</f>
        <v>22/06/2020</v>
      </c>
      <c r="E10275" s="4">
        <f t="shared" si="40"/>
        <v>44004</v>
      </c>
    </row>
    <row r="10276" spans="3:5" ht="13" x14ac:dyDescent="0.15">
      <c r="C10276" s="1" t="str">
        <f ca="1">IFERROR(INDIRECT(ADDRESS(MATCH(A10276,'contribution par jour-semaine'!A:A,0),MATCH(B10276,'contribution par jour-semaine'!$1:$1,0),4,1,"contribution par jour-semaine")),"")</f>
        <v/>
      </c>
      <c r="D10276" s="4" t="str">
        <f>VLOOKUP(A10276,predictions!A:B,2,FALSE)</f>
        <v>22/06/2020</v>
      </c>
      <c r="E10276" s="4">
        <f t="shared" si="40"/>
        <v>44004</v>
      </c>
    </row>
    <row r="10277" spans="3:5" ht="13" x14ac:dyDescent="0.15">
      <c r="C10277" s="1" t="str">
        <f ca="1">IFERROR(INDIRECT(ADDRESS(MATCH(A10277,'contribution par jour-semaine'!A:A,0),MATCH(B10277,'contribution par jour-semaine'!$1:$1,0),4,1,"contribution par jour-semaine")),"")</f>
        <v/>
      </c>
      <c r="D10277" s="4" t="str">
        <f>VLOOKUP(A10277,predictions!A:B,2,FALSE)</f>
        <v>22/06/2020</v>
      </c>
      <c r="E10277" s="4">
        <f t="shared" si="40"/>
        <v>44004</v>
      </c>
    </row>
    <row r="10278" spans="3:5" ht="13" x14ac:dyDescent="0.15">
      <c r="C10278" s="1" t="str">
        <f ca="1">IFERROR(INDIRECT(ADDRESS(MATCH(A10278,'contribution par jour-semaine'!A:A,0),MATCH(B10278,'contribution par jour-semaine'!$1:$1,0),4,1,"contribution par jour-semaine")),"")</f>
        <v/>
      </c>
      <c r="D10278" s="4" t="str">
        <f>VLOOKUP(A10278,predictions!A:B,2,FALSE)</f>
        <v>22/06/2020</v>
      </c>
      <c r="E10278" s="4">
        <f t="shared" si="40"/>
        <v>44004</v>
      </c>
    </row>
    <row r="10279" spans="3:5" ht="13" x14ac:dyDescent="0.15">
      <c r="C10279" s="1" t="str">
        <f ca="1">IFERROR(INDIRECT(ADDRESS(MATCH(A10279,'contribution par jour-semaine'!A:A,0),MATCH(B10279,'contribution par jour-semaine'!$1:$1,0),4,1,"contribution par jour-semaine")),"")</f>
        <v/>
      </c>
      <c r="D10279" s="4" t="str">
        <f>VLOOKUP(A10279,predictions!A:B,2,FALSE)</f>
        <v>22/06/2020</v>
      </c>
      <c r="E10279" s="4">
        <f t="shared" si="40"/>
        <v>44004</v>
      </c>
    </row>
    <row r="10280" spans="3:5" ht="13" x14ac:dyDescent="0.15">
      <c r="C10280" s="1" t="str">
        <f ca="1">IFERROR(INDIRECT(ADDRESS(MATCH(A10280,'contribution par jour-semaine'!A:A,0),MATCH(B10280,'contribution par jour-semaine'!$1:$1,0),4,1,"contribution par jour-semaine")),"")</f>
        <v/>
      </c>
      <c r="D10280" s="4" t="str">
        <f>VLOOKUP(A10280,predictions!A:B,2,FALSE)</f>
        <v>22/06/2020</v>
      </c>
      <c r="E10280" s="4">
        <f t="shared" si="40"/>
        <v>44004</v>
      </c>
    </row>
    <row r="10281" spans="3:5" ht="13" x14ac:dyDescent="0.15">
      <c r="C10281" s="1" t="str">
        <f ca="1">IFERROR(INDIRECT(ADDRESS(MATCH(A10281,'contribution par jour-semaine'!A:A,0),MATCH(B10281,'contribution par jour-semaine'!$1:$1,0),4,1,"contribution par jour-semaine")),"")</f>
        <v/>
      </c>
      <c r="D10281" s="4" t="str">
        <f>VLOOKUP(A10281,predictions!A:B,2,FALSE)</f>
        <v>22/06/2020</v>
      </c>
      <c r="E10281" s="4">
        <f t="shared" si="40"/>
        <v>44004</v>
      </c>
    </row>
    <row r="10282" spans="3:5" ht="13" x14ac:dyDescent="0.15">
      <c r="C10282" s="1" t="str">
        <f ca="1">IFERROR(INDIRECT(ADDRESS(MATCH(A10282,'contribution par jour-semaine'!A:A,0),MATCH(B10282,'contribution par jour-semaine'!$1:$1,0),4,1,"contribution par jour-semaine")),"")</f>
        <v/>
      </c>
      <c r="D10282" s="4" t="str">
        <f>VLOOKUP(A10282,predictions!A:B,2,FALSE)</f>
        <v>22/06/2020</v>
      </c>
      <c r="E10282" s="4">
        <f t="shared" si="40"/>
        <v>44004</v>
      </c>
    </row>
    <row r="10283" spans="3:5" ht="13" x14ac:dyDescent="0.15">
      <c r="C10283" s="1" t="str">
        <f ca="1">IFERROR(INDIRECT(ADDRESS(MATCH(A10283,'contribution par jour-semaine'!A:A,0),MATCH(B10283,'contribution par jour-semaine'!$1:$1,0),4,1,"contribution par jour-semaine")),"")</f>
        <v/>
      </c>
      <c r="D10283" s="4" t="str">
        <f>VLOOKUP(A10283,predictions!A:B,2,FALSE)</f>
        <v>22/06/2020</v>
      </c>
      <c r="E10283" s="4">
        <f t="shared" si="40"/>
        <v>44004</v>
      </c>
    </row>
    <row r="10284" spans="3:5" ht="13" x14ac:dyDescent="0.15">
      <c r="C10284" s="1" t="str">
        <f ca="1">IFERROR(INDIRECT(ADDRESS(MATCH(A10284,'contribution par jour-semaine'!A:A,0),MATCH(B10284,'contribution par jour-semaine'!$1:$1,0),4,1,"contribution par jour-semaine")),"")</f>
        <v/>
      </c>
      <c r="D10284" s="4" t="str">
        <f>VLOOKUP(A10284,predictions!A:B,2,FALSE)</f>
        <v>22/06/2020</v>
      </c>
      <c r="E10284" s="4">
        <f t="shared" si="40"/>
        <v>44004</v>
      </c>
    </row>
    <row r="10285" spans="3:5" ht="13" x14ac:dyDescent="0.15">
      <c r="C10285" s="1" t="str">
        <f ca="1">IFERROR(INDIRECT(ADDRESS(MATCH(A10285,'contribution par jour-semaine'!A:A,0),MATCH(B10285,'contribution par jour-semaine'!$1:$1,0),4,1,"contribution par jour-semaine")),"")</f>
        <v/>
      </c>
      <c r="D10285" s="4" t="str">
        <f>VLOOKUP(A10285,predictions!A:B,2,FALSE)</f>
        <v>22/06/2020</v>
      </c>
      <c r="E10285" s="4">
        <f t="shared" si="40"/>
        <v>44004</v>
      </c>
    </row>
    <row r="10286" spans="3:5" ht="13" x14ac:dyDescent="0.15">
      <c r="C10286" s="1" t="str">
        <f ca="1">IFERROR(INDIRECT(ADDRESS(MATCH(A10286,'contribution par jour-semaine'!A:A,0),MATCH(B10286,'contribution par jour-semaine'!$1:$1,0),4,1,"contribution par jour-semaine")),"")</f>
        <v/>
      </c>
      <c r="D10286" s="4" t="str">
        <f>VLOOKUP(A10286,predictions!A:B,2,FALSE)</f>
        <v>22/06/2020</v>
      </c>
      <c r="E10286" s="4">
        <f t="shared" si="40"/>
        <v>44004</v>
      </c>
    </row>
    <row r="10287" spans="3:5" ht="13" x14ac:dyDescent="0.15">
      <c r="C10287" s="1" t="str">
        <f ca="1">IFERROR(INDIRECT(ADDRESS(MATCH(A10287,'contribution par jour-semaine'!A:A,0),MATCH(B10287,'contribution par jour-semaine'!$1:$1,0),4,1,"contribution par jour-semaine")),"")</f>
        <v/>
      </c>
      <c r="D10287" s="4" t="str">
        <f>VLOOKUP(A10287,predictions!A:B,2,FALSE)</f>
        <v>22/06/2020</v>
      </c>
      <c r="E10287" s="4">
        <f t="shared" si="40"/>
        <v>44004</v>
      </c>
    </row>
    <row r="10288" spans="3:5" ht="13" x14ac:dyDescent="0.15">
      <c r="C10288" s="1" t="str">
        <f ca="1">IFERROR(INDIRECT(ADDRESS(MATCH(A10288,'contribution par jour-semaine'!A:A,0),MATCH(B10288,'contribution par jour-semaine'!$1:$1,0),4,1,"contribution par jour-semaine")),"")</f>
        <v/>
      </c>
      <c r="D10288" s="4" t="str">
        <f>VLOOKUP(A10288,predictions!A:B,2,FALSE)</f>
        <v>22/06/2020</v>
      </c>
      <c r="E10288" s="4">
        <f t="shared" si="40"/>
        <v>44004</v>
      </c>
    </row>
    <row r="10289" spans="3:5" ht="13" x14ac:dyDescent="0.15">
      <c r="C10289" s="1" t="str">
        <f ca="1">IFERROR(INDIRECT(ADDRESS(MATCH(A10289,'contribution par jour-semaine'!A:A,0),MATCH(B10289,'contribution par jour-semaine'!$1:$1,0),4,1,"contribution par jour-semaine")),"")</f>
        <v/>
      </c>
      <c r="D10289" s="4" t="str">
        <f>VLOOKUP(A10289,predictions!A:B,2,FALSE)</f>
        <v>22/06/2020</v>
      </c>
      <c r="E10289" s="4">
        <f t="shared" si="40"/>
        <v>44004</v>
      </c>
    </row>
    <row r="10290" spans="3:5" ht="13" x14ac:dyDescent="0.15">
      <c r="C10290" s="1" t="str">
        <f ca="1">IFERROR(INDIRECT(ADDRESS(MATCH(A10290,'contribution par jour-semaine'!A:A,0),MATCH(B10290,'contribution par jour-semaine'!$1:$1,0),4,1,"contribution par jour-semaine")),"")</f>
        <v/>
      </c>
      <c r="D10290" s="4" t="str">
        <f>VLOOKUP(A10290,predictions!A:B,2,FALSE)</f>
        <v>22/06/2020</v>
      </c>
      <c r="E10290" s="4">
        <f t="shared" si="40"/>
        <v>44004</v>
      </c>
    </row>
    <row r="10291" spans="3:5" ht="13" x14ac:dyDescent="0.15">
      <c r="C10291" s="1" t="str">
        <f ca="1">IFERROR(INDIRECT(ADDRESS(MATCH(A10291,'contribution par jour-semaine'!A:A,0),MATCH(B10291,'contribution par jour-semaine'!$1:$1,0),4,1,"contribution par jour-semaine")),"")</f>
        <v/>
      </c>
      <c r="D10291" s="4" t="str">
        <f>VLOOKUP(A10291,predictions!A:B,2,FALSE)</f>
        <v>22/06/2020</v>
      </c>
      <c r="E10291" s="4">
        <f t="shared" si="40"/>
        <v>44004</v>
      </c>
    </row>
    <row r="10292" spans="3:5" ht="13" x14ac:dyDescent="0.15">
      <c r="C10292" s="1" t="str">
        <f ca="1">IFERROR(INDIRECT(ADDRESS(MATCH(A10292,'contribution par jour-semaine'!A:A,0),MATCH(B10292,'contribution par jour-semaine'!$1:$1,0),4,1,"contribution par jour-semaine")),"")</f>
        <v/>
      </c>
      <c r="D10292" s="4" t="str">
        <f>VLOOKUP(A10292,predictions!A:B,2,FALSE)</f>
        <v>22/06/2020</v>
      </c>
      <c r="E10292" s="4">
        <f t="shared" si="40"/>
        <v>44004</v>
      </c>
    </row>
    <row r="10293" spans="3:5" ht="13" x14ac:dyDescent="0.15">
      <c r="C10293" s="1" t="str">
        <f ca="1">IFERROR(INDIRECT(ADDRESS(MATCH(A10293,'contribution par jour-semaine'!A:A,0),MATCH(B10293,'contribution par jour-semaine'!$1:$1,0),4,1,"contribution par jour-semaine")),"")</f>
        <v/>
      </c>
      <c r="D10293" s="4" t="str">
        <f>VLOOKUP(A10293,predictions!A:B,2,FALSE)</f>
        <v>22/06/2020</v>
      </c>
      <c r="E10293" s="4">
        <f t="shared" si="40"/>
        <v>44004</v>
      </c>
    </row>
    <row r="10294" spans="3:5" ht="13" x14ac:dyDescent="0.15">
      <c r="C10294" s="1" t="str">
        <f ca="1">IFERROR(INDIRECT(ADDRESS(MATCH(A10294,'contribution par jour-semaine'!A:A,0),MATCH(B10294,'contribution par jour-semaine'!$1:$1,0),4,1,"contribution par jour-semaine")),"")</f>
        <v/>
      </c>
      <c r="D10294" s="4" t="str">
        <f>VLOOKUP(A10294,predictions!A:B,2,FALSE)</f>
        <v>22/06/2020</v>
      </c>
      <c r="E10294" s="4">
        <f t="shared" si="40"/>
        <v>44004</v>
      </c>
    </row>
    <row r="10295" spans="3:5" ht="13" x14ac:dyDescent="0.15">
      <c r="C10295" s="1" t="str">
        <f ca="1">IFERROR(INDIRECT(ADDRESS(MATCH(A10295,'contribution par jour-semaine'!A:A,0),MATCH(B10295,'contribution par jour-semaine'!$1:$1,0),4,1,"contribution par jour-semaine")),"")</f>
        <v/>
      </c>
      <c r="D10295" s="4" t="str">
        <f>VLOOKUP(A10295,predictions!A:B,2,FALSE)</f>
        <v>22/06/2020</v>
      </c>
      <c r="E10295" s="4">
        <f t="shared" si="40"/>
        <v>44004</v>
      </c>
    </row>
    <row r="10296" spans="3:5" ht="13" x14ac:dyDescent="0.15">
      <c r="C10296" s="1" t="str">
        <f ca="1">IFERROR(INDIRECT(ADDRESS(MATCH(A10296,'contribution par jour-semaine'!A:A,0),MATCH(B10296,'contribution par jour-semaine'!$1:$1,0),4,1,"contribution par jour-semaine")),"")</f>
        <v/>
      </c>
      <c r="D10296" s="4" t="str">
        <f>VLOOKUP(A10296,predictions!A:B,2,FALSE)</f>
        <v>22/06/2020</v>
      </c>
      <c r="E10296" s="4">
        <f t="shared" si="40"/>
        <v>44004</v>
      </c>
    </row>
    <row r="10297" spans="3:5" ht="13" x14ac:dyDescent="0.15">
      <c r="C10297" s="1" t="str">
        <f ca="1">IFERROR(INDIRECT(ADDRESS(MATCH(A10297,'contribution par jour-semaine'!A:A,0),MATCH(B10297,'contribution par jour-semaine'!$1:$1,0),4,1,"contribution par jour-semaine")),"")</f>
        <v/>
      </c>
      <c r="D10297" s="4" t="str">
        <f>VLOOKUP(A10297,predictions!A:B,2,FALSE)</f>
        <v>22/06/2020</v>
      </c>
      <c r="E10297" s="4">
        <f t="shared" si="40"/>
        <v>44004</v>
      </c>
    </row>
    <row r="10298" spans="3:5" ht="13" x14ac:dyDescent="0.15">
      <c r="C10298" s="1" t="str">
        <f ca="1">IFERROR(INDIRECT(ADDRESS(MATCH(A10298,'contribution par jour-semaine'!A:A,0),MATCH(B10298,'contribution par jour-semaine'!$1:$1,0),4,1,"contribution par jour-semaine")),"")</f>
        <v/>
      </c>
      <c r="D10298" s="4" t="str">
        <f>VLOOKUP(A10298,predictions!A:B,2,FALSE)</f>
        <v>22/06/2020</v>
      </c>
      <c r="E10298" s="4">
        <f t="shared" si="40"/>
        <v>44004</v>
      </c>
    </row>
    <row r="10299" spans="3:5" ht="13" x14ac:dyDescent="0.15">
      <c r="C10299" s="1" t="str">
        <f ca="1">IFERROR(INDIRECT(ADDRESS(MATCH(A10299,'contribution par jour-semaine'!A:A,0),MATCH(B10299,'contribution par jour-semaine'!$1:$1,0),4,1,"contribution par jour-semaine")),"")</f>
        <v/>
      </c>
      <c r="D10299" s="4" t="str">
        <f>VLOOKUP(A10299,predictions!A:B,2,FALSE)</f>
        <v>22/06/2020</v>
      </c>
      <c r="E10299" s="4">
        <f t="shared" si="40"/>
        <v>44004</v>
      </c>
    </row>
    <row r="10300" spans="3:5" ht="13" x14ac:dyDescent="0.15">
      <c r="C10300" s="1" t="str">
        <f ca="1">IFERROR(INDIRECT(ADDRESS(MATCH(A10300,'contribution par jour-semaine'!A:A,0),MATCH(B10300,'contribution par jour-semaine'!$1:$1,0),4,1,"contribution par jour-semaine")),"")</f>
        <v/>
      </c>
      <c r="D10300" s="4" t="str">
        <f>VLOOKUP(A10300,predictions!A:B,2,FALSE)</f>
        <v>22/06/2020</v>
      </c>
      <c r="E10300" s="4">
        <f t="shared" si="40"/>
        <v>44004</v>
      </c>
    </row>
    <row r="10301" spans="3:5" ht="13" x14ac:dyDescent="0.15">
      <c r="C10301" s="1" t="str">
        <f ca="1">IFERROR(INDIRECT(ADDRESS(MATCH(A10301,'contribution par jour-semaine'!A:A,0),MATCH(B10301,'contribution par jour-semaine'!$1:$1,0),4,1,"contribution par jour-semaine")),"")</f>
        <v/>
      </c>
      <c r="D10301" s="4" t="str">
        <f>VLOOKUP(A10301,predictions!A:B,2,FALSE)</f>
        <v>22/06/2020</v>
      </c>
      <c r="E10301" s="4">
        <f t="shared" si="40"/>
        <v>44004</v>
      </c>
    </row>
    <row r="10302" spans="3:5" ht="13" x14ac:dyDescent="0.15">
      <c r="C10302" s="1" t="str">
        <f ca="1">IFERROR(INDIRECT(ADDRESS(MATCH(A10302,'contribution par jour-semaine'!A:A,0),MATCH(B10302,'contribution par jour-semaine'!$1:$1,0),4,1,"contribution par jour-semaine")),"")</f>
        <v/>
      </c>
      <c r="D10302" s="4" t="str">
        <f>VLOOKUP(A10302,predictions!A:B,2,FALSE)</f>
        <v>22/06/2020</v>
      </c>
      <c r="E10302" s="4">
        <f t="shared" si="40"/>
        <v>44004</v>
      </c>
    </row>
    <row r="10303" spans="3:5" ht="13" x14ac:dyDescent="0.15">
      <c r="C10303" s="1" t="str">
        <f ca="1">IFERROR(INDIRECT(ADDRESS(MATCH(A10303,'contribution par jour-semaine'!A:A,0),MATCH(B10303,'contribution par jour-semaine'!$1:$1,0),4,1,"contribution par jour-semaine")),"")</f>
        <v/>
      </c>
      <c r="D10303" s="4" t="str">
        <f>VLOOKUP(A10303,predictions!A:B,2,FALSE)</f>
        <v>22/06/2020</v>
      </c>
      <c r="E10303" s="4">
        <f t="shared" si="40"/>
        <v>44004</v>
      </c>
    </row>
    <row r="10304" spans="3:5" ht="13" x14ac:dyDescent="0.15">
      <c r="C10304" s="1" t="str">
        <f ca="1">IFERROR(INDIRECT(ADDRESS(MATCH(A10304,'contribution par jour-semaine'!A:A,0),MATCH(B10304,'contribution par jour-semaine'!$1:$1,0),4,1,"contribution par jour-semaine")),"")</f>
        <v/>
      </c>
      <c r="D10304" s="4" t="str">
        <f>VLOOKUP(A10304,predictions!A:B,2,FALSE)</f>
        <v>22/06/2020</v>
      </c>
      <c r="E10304" s="4">
        <f t="shared" si="40"/>
        <v>44004</v>
      </c>
    </row>
    <row r="10305" spans="3:5" ht="13" x14ac:dyDescent="0.15">
      <c r="C10305" s="1" t="str">
        <f ca="1">IFERROR(INDIRECT(ADDRESS(MATCH(A10305,'contribution par jour-semaine'!A:A,0),MATCH(B10305,'contribution par jour-semaine'!$1:$1,0),4,1,"contribution par jour-semaine")),"")</f>
        <v/>
      </c>
      <c r="D10305" s="4" t="str">
        <f>VLOOKUP(A10305,predictions!A:B,2,FALSE)</f>
        <v>22/06/2020</v>
      </c>
      <c r="E10305" s="4">
        <f t="shared" si="40"/>
        <v>44004</v>
      </c>
    </row>
    <row r="10306" spans="3:5" ht="13" x14ac:dyDescent="0.15">
      <c r="C10306" s="1" t="str">
        <f ca="1">IFERROR(INDIRECT(ADDRESS(MATCH(A10306,'contribution par jour-semaine'!A:A,0),MATCH(B10306,'contribution par jour-semaine'!$1:$1,0),4,1,"contribution par jour-semaine")),"")</f>
        <v/>
      </c>
      <c r="D10306" s="4" t="str">
        <f>VLOOKUP(A10306,predictions!A:B,2,FALSE)</f>
        <v>22/06/2020</v>
      </c>
      <c r="E10306" s="4">
        <f t="shared" si="40"/>
        <v>44004</v>
      </c>
    </row>
    <row r="10307" spans="3:5" ht="13" x14ac:dyDescent="0.15">
      <c r="C10307" s="1" t="str">
        <f ca="1">IFERROR(INDIRECT(ADDRESS(MATCH(A10307,'contribution par jour-semaine'!A:A,0),MATCH(B10307,'contribution par jour-semaine'!$1:$1,0),4,1,"contribution par jour-semaine")),"")</f>
        <v/>
      </c>
      <c r="D10307" s="4" t="str">
        <f>VLOOKUP(A10307,predictions!A:B,2,FALSE)</f>
        <v>22/06/2020</v>
      </c>
      <c r="E10307" s="4">
        <f t="shared" si="40"/>
        <v>44004</v>
      </c>
    </row>
    <row r="10308" spans="3:5" ht="13" x14ac:dyDescent="0.15">
      <c r="C10308" s="1" t="str">
        <f ca="1">IFERROR(INDIRECT(ADDRESS(MATCH(A10308,'contribution par jour-semaine'!A:A,0),MATCH(B10308,'contribution par jour-semaine'!$1:$1,0),4,1,"contribution par jour-semaine")),"")</f>
        <v/>
      </c>
      <c r="D10308" s="4" t="str">
        <f>VLOOKUP(A10308,predictions!A:B,2,FALSE)</f>
        <v>22/06/2020</v>
      </c>
      <c r="E10308" s="4">
        <f t="shared" si="40"/>
        <v>44004</v>
      </c>
    </row>
    <row r="10309" spans="3:5" ht="13" x14ac:dyDescent="0.15">
      <c r="C10309" s="1" t="str">
        <f ca="1">IFERROR(INDIRECT(ADDRESS(MATCH(A10309,'contribution par jour-semaine'!A:A,0),MATCH(B10309,'contribution par jour-semaine'!$1:$1,0),4,1,"contribution par jour-semaine")),"")</f>
        <v/>
      </c>
      <c r="D10309" s="4" t="str">
        <f>VLOOKUP(A10309,predictions!A:B,2,FALSE)</f>
        <v>22/06/2020</v>
      </c>
      <c r="E10309" s="4">
        <f t="shared" si="40"/>
        <v>44004</v>
      </c>
    </row>
    <row r="10310" spans="3:5" ht="13" x14ac:dyDescent="0.15">
      <c r="C10310" s="1" t="str">
        <f ca="1">IFERROR(INDIRECT(ADDRESS(MATCH(A10310,'contribution par jour-semaine'!A:A,0),MATCH(B10310,'contribution par jour-semaine'!$1:$1,0),4,1,"contribution par jour-semaine")),"")</f>
        <v/>
      </c>
      <c r="D10310" s="4" t="str">
        <f>VLOOKUP(A10310,predictions!A:B,2,FALSE)</f>
        <v>22/06/2020</v>
      </c>
      <c r="E10310" s="4">
        <f t="shared" si="40"/>
        <v>44004</v>
      </c>
    </row>
    <row r="10311" spans="3:5" ht="13" x14ac:dyDescent="0.15">
      <c r="C10311" s="1" t="str">
        <f ca="1">IFERROR(INDIRECT(ADDRESS(MATCH(A10311,'contribution par jour-semaine'!A:A,0),MATCH(B10311,'contribution par jour-semaine'!$1:$1,0),4,1,"contribution par jour-semaine")),"")</f>
        <v/>
      </c>
      <c r="D10311" s="4" t="str">
        <f>VLOOKUP(A10311,predictions!A:B,2,FALSE)</f>
        <v>22/06/2020</v>
      </c>
      <c r="E10311" s="4">
        <f t="shared" si="40"/>
        <v>44004</v>
      </c>
    </row>
    <row r="10312" spans="3:5" ht="13" x14ac:dyDescent="0.15">
      <c r="C10312" s="1" t="str">
        <f ca="1">IFERROR(INDIRECT(ADDRESS(MATCH(A10312,'contribution par jour-semaine'!A:A,0),MATCH(B10312,'contribution par jour-semaine'!$1:$1,0),4,1,"contribution par jour-semaine")),"")</f>
        <v/>
      </c>
      <c r="D10312" s="4" t="str">
        <f>VLOOKUP(A10312,predictions!A:B,2,FALSE)</f>
        <v>22/06/2020</v>
      </c>
      <c r="E10312" s="4">
        <f t="shared" si="40"/>
        <v>44004</v>
      </c>
    </row>
    <row r="10313" spans="3:5" ht="13" x14ac:dyDescent="0.15">
      <c r="C10313" s="1" t="str">
        <f ca="1">IFERROR(INDIRECT(ADDRESS(MATCH(A10313,'contribution par jour-semaine'!A:A,0),MATCH(B10313,'contribution par jour-semaine'!$1:$1,0),4,1,"contribution par jour-semaine")),"")</f>
        <v/>
      </c>
      <c r="D10313" s="4" t="str">
        <f>VLOOKUP(A10313,predictions!A:B,2,FALSE)</f>
        <v>22/06/2020</v>
      </c>
      <c r="E10313" s="4">
        <f t="shared" si="40"/>
        <v>44004</v>
      </c>
    </row>
    <row r="10314" spans="3:5" ht="13" x14ac:dyDescent="0.15">
      <c r="C10314" s="1" t="str">
        <f ca="1">IFERROR(INDIRECT(ADDRESS(MATCH(A10314,'contribution par jour-semaine'!A:A,0),MATCH(B10314,'contribution par jour-semaine'!$1:$1,0),4,1,"contribution par jour-semaine")),"")</f>
        <v/>
      </c>
      <c r="D10314" s="4" t="str">
        <f>VLOOKUP(A10314,predictions!A:B,2,FALSE)</f>
        <v>22/06/2020</v>
      </c>
      <c r="E10314" s="4">
        <f t="shared" si="40"/>
        <v>44004</v>
      </c>
    </row>
    <row r="10315" spans="3:5" ht="13" x14ac:dyDescent="0.15">
      <c r="C10315" s="1" t="str">
        <f ca="1">IFERROR(INDIRECT(ADDRESS(MATCH(A10315,'contribution par jour-semaine'!A:A,0),MATCH(B10315,'contribution par jour-semaine'!$1:$1,0),4,1,"contribution par jour-semaine")),"")</f>
        <v/>
      </c>
      <c r="D10315" s="4" t="str">
        <f>VLOOKUP(A10315,predictions!A:B,2,FALSE)</f>
        <v>22/06/2020</v>
      </c>
      <c r="E10315" s="4">
        <f t="shared" si="40"/>
        <v>44004</v>
      </c>
    </row>
    <row r="10316" spans="3:5" ht="13" x14ac:dyDescent="0.15">
      <c r="C10316" s="1" t="str">
        <f ca="1">IFERROR(INDIRECT(ADDRESS(MATCH(A10316,'contribution par jour-semaine'!A:A,0),MATCH(B10316,'contribution par jour-semaine'!$1:$1,0),4,1,"contribution par jour-semaine")),"")</f>
        <v/>
      </c>
      <c r="D10316" s="4" t="str">
        <f>VLOOKUP(A10316,predictions!A:B,2,FALSE)</f>
        <v>22/06/2020</v>
      </c>
      <c r="E10316" s="4">
        <f t="shared" si="40"/>
        <v>44004</v>
      </c>
    </row>
    <row r="10317" spans="3:5" ht="13" x14ac:dyDescent="0.15">
      <c r="C10317" s="1" t="str">
        <f ca="1">IFERROR(INDIRECT(ADDRESS(MATCH(A10317,'contribution par jour-semaine'!A:A,0),MATCH(B10317,'contribution par jour-semaine'!$1:$1,0),4,1,"contribution par jour-semaine")),"")</f>
        <v/>
      </c>
      <c r="D10317" s="4" t="str">
        <f>VLOOKUP(A10317,predictions!A:B,2,FALSE)</f>
        <v>22/06/2020</v>
      </c>
      <c r="E10317" s="4">
        <f t="shared" si="40"/>
        <v>44004</v>
      </c>
    </row>
    <row r="10318" spans="3:5" ht="13" x14ac:dyDescent="0.15">
      <c r="C10318" s="1" t="str">
        <f ca="1">IFERROR(INDIRECT(ADDRESS(MATCH(A10318,'contribution par jour-semaine'!A:A,0),MATCH(B10318,'contribution par jour-semaine'!$1:$1,0),4,1,"contribution par jour-semaine")),"")</f>
        <v/>
      </c>
      <c r="D10318" s="4" t="str">
        <f>VLOOKUP(A10318,predictions!A:B,2,FALSE)</f>
        <v>22/06/2020</v>
      </c>
      <c r="E10318" s="4">
        <f t="shared" si="40"/>
        <v>44004</v>
      </c>
    </row>
    <row r="10319" spans="3:5" ht="13" x14ac:dyDescent="0.15">
      <c r="C10319" s="1" t="str">
        <f ca="1">IFERROR(INDIRECT(ADDRESS(MATCH(A10319,'contribution par jour-semaine'!A:A,0),MATCH(B10319,'contribution par jour-semaine'!$1:$1,0),4,1,"contribution par jour-semaine")),"")</f>
        <v/>
      </c>
      <c r="D10319" s="4" t="str">
        <f>VLOOKUP(A10319,predictions!A:B,2,FALSE)</f>
        <v>22/06/2020</v>
      </c>
      <c r="E10319" s="4">
        <f t="shared" si="40"/>
        <v>44004</v>
      </c>
    </row>
    <row r="10320" spans="3:5" ht="13" x14ac:dyDescent="0.15">
      <c r="C10320" s="1" t="str">
        <f ca="1">IFERROR(INDIRECT(ADDRESS(MATCH(A10320,'contribution par jour-semaine'!A:A,0),MATCH(B10320,'contribution par jour-semaine'!$1:$1,0),4,1,"contribution par jour-semaine")),"")</f>
        <v/>
      </c>
      <c r="D10320" s="4" t="str">
        <f>VLOOKUP(A10320,predictions!A:B,2,FALSE)</f>
        <v>22/06/2020</v>
      </c>
      <c r="E10320" s="4">
        <f t="shared" si="40"/>
        <v>44004</v>
      </c>
    </row>
    <row r="10321" spans="3:5" ht="13" x14ac:dyDescent="0.15">
      <c r="C10321" s="1" t="str">
        <f ca="1">IFERROR(INDIRECT(ADDRESS(MATCH(A10321,'contribution par jour-semaine'!A:A,0),MATCH(B10321,'contribution par jour-semaine'!$1:$1,0),4,1,"contribution par jour-semaine")),"")</f>
        <v/>
      </c>
      <c r="D10321" s="4" t="str">
        <f>VLOOKUP(A10321,predictions!A:B,2,FALSE)</f>
        <v>22/06/2020</v>
      </c>
      <c r="E10321" s="4">
        <f t="shared" si="40"/>
        <v>44004</v>
      </c>
    </row>
    <row r="10322" spans="3:5" ht="13" x14ac:dyDescent="0.15">
      <c r="C10322" s="1" t="str">
        <f ca="1">IFERROR(INDIRECT(ADDRESS(MATCH(A10322,'contribution par jour-semaine'!A:A,0),MATCH(B10322,'contribution par jour-semaine'!$1:$1,0),4,1,"contribution par jour-semaine")),"")</f>
        <v/>
      </c>
      <c r="D10322" s="4" t="str">
        <f>VLOOKUP(A10322,predictions!A:B,2,FALSE)</f>
        <v>22/06/2020</v>
      </c>
      <c r="E10322" s="4">
        <f t="shared" si="40"/>
        <v>44004</v>
      </c>
    </row>
    <row r="10323" spans="3:5" ht="13" x14ac:dyDescent="0.15">
      <c r="C10323" s="1" t="str">
        <f ca="1">IFERROR(INDIRECT(ADDRESS(MATCH(A10323,'contribution par jour-semaine'!A:A,0),MATCH(B10323,'contribution par jour-semaine'!$1:$1,0),4,1,"contribution par jour-semaine")),"")</f>
        <v/>
      </c>
      <c r="D10323" s="4" t="str">
        <f>VLOOKUP(A10323,predictions!A:B,2,FALSE)</f>
        <v>22/06/2020</v>
      </c>
      <c r="E10323" s="4">
        <f t="shared" si="40"/>
        <v>44004</v>
      </c>
    </row>
    <row r="10324" spans="3:5" ht="13" x14ac:dyDescent="0.15">
      <c r="C10324" s="1" t="str">
        <f ca="1">IFERROR(INDIRECT(ADDRESS(MATCH(A10324,'contribution par jour-semaine'!A:A,0),MATCH(B10324,'contribution par jour-semaine'!$1:$1,0),4,1,"contribution par jour-semaine")),"")</f>
        <v/>
      </c>
      <c r="D10324" s="4" t="str">
        <f>VLOOKUP(A10324,predictions!A:B,2,FALSE)</f>
        <v>22/06/2020</v>
      </c>
      <c r="E10324" s="4">
        <f t="shared" si="40"/>
        <v>44004</v>
      </c>
    </row>
    <row r="10325" spans="3:5" ht="13" x14ac:dyDescent="0.15">
      <c r="C10325" s="1" t="str">
        <f ca="1">IFERROR(INDIRECT(ADDRESS(MATCH(A10325,'contribution par jour-semaine'!A:A,0),MATCH(B10325,'contribution par jour-semaine'!$1:$1,0),4,1,"contribution par jour-semaine")),"")</f>
        <v/>
      </c>
      <c r="D10325" s="4" t="str">
        <f>VLOOKUP(A10325,predictions!A:B,2,FALSE)</f>
        <v>22/06/2020</v>
      </c>
      <c r="E10325" s="4">
        <f t="shared" si="40"/>
        <v>44004</v>
      </c>
    </row>
    <row r="10326" spans="3:5" ht="13" x14ac:dyDescent="0.15">
      <c r="C10326" s="1" t="str">
        <f ca="1">IFERROR(INDIRECT(ADDRESS(MATCH(A10326,'contribution par jour-semaine'!A:A,0),MATCH(B10326,'contribution par jour-semaine'!$1:$1,0),4,1,"contribution par jour-semaine")),"")</f>
        <v/>
      </c>
      <c r="D10326" s="4" t="str">
        <f>VLOOKUP(A10326,predictions!A:B,2,FALSE)</f>
        <v>22/06/2020</v>
      </c>
      <c r="E10326" s="4">
        <f t="shared" si="40"/>
        <v>44004</v>
      </c>
    </row>
    <row r="10327" spans="3:5" ht="13" x14ac:dyDescent="0.15">
      <c r="C10327" s="1" t="str">
        <f ca="1">IFERROR(INDIRECT(ADDRESS(MATCH(A10327,'contribution par jour-semaine'!A:A,0),MATCH(B10327,'contribution par jour-semaine'!$1:$1,0),4,1,"contribution par jour-semaine")),"")</f>
        <v/>
      </c>
      <c r="D10327" s="4" t="str">
        <f>VLOOKUP(A10327,predictions!A:B,2,FALSE)</f>
        <v>22/06/2020</v>
      </c>
      <c r="E10327" s="4">
        <f t="shared" si="40"/>
        <v>44004</v>
      </c>
    </row>
    <row r="10328" spans="3:5" ht="13" x14ac:dyDescent="0.15">
      <c r="C10328" s="1" t="str">
        <f ca="1">IFERROR(INDIRECT(ADDRESS(MATCH(A10328,'contribution par jour-semaine'!A:A,0),MATCH(B10328,'contribution par jour-semaine'!$1:$1,0),4,1,"contribution par jour-semaine")),"")</f>
        <v/>
      </c>
      <c r="D10328" s="4" t="str">
        <f>VLOOKUP(A10328,predictions!A:B,2,FALSE)</f>
        <v>22/06/2020</v>
      </c>
      <c r="E10328" s="4">
        <f t="shared" si="40"/>
        <v>44004</v>
      </c>
    </row>
    <row r="10329" spans="3:5" ht="13" x14ac:dyDescent="0.15">
      <c r="C10329" s="1" t="str">
        <f ca="1">IFERROR(INDIRECT(ADDRESS(MATCH(A10329,'contribution par jour-semaine'!A:A,0),MATCH(B10329,'contribution par jour-semaine'!$1:$1,0),4,1,"contribution par jour-semaine")),"")</f>
        <v/>
      </c>
      <c r="D10329" s="4" t="str">
        <f>VLOOKUP(A10329,predictions!A:B,2,FALSE)</f>
        <v>22/06/2020</v>
      </c>
      <c r="E10329" s="4">
        <f t="shared" si="40"/>
        <v>44004</v>
      </c>
    </row>
    <row r="10330" spans="3:5" ht="13" x14ac:dyDescent="0.15">
      <c r="C10330" s="1" t="str">
        <f ca="1">IFERROR(INDIRECT(ADDRESS(MATCH(A10330,'contribution par jour-semaine'!A:A,0),MATCH(B10330,'contribution par jour-semaine'!$1:$1,0),4,1,"contribution par jour-semaine")),"")</f>
        <v/>
      </c>
      <c r="D10330" s="4" t="str">
        <f>VLOOKUP(A10330,predictions!A:B,2,FALSE)</f>
        <v>22/06/2020</v>
      </c>
      <c r="E10330" s="4">
        <f t="shared" si="40"/>
        <v>44004</v>
      </c>
    </row>
    <row r="10331" spans="3:5" ht="13" x14ac:dyDescent="0.15">
      <c r="C10331" s="1" t="str">
        <f ca="1">IFERROR(INDIRECT(ADDRESS(MATCH(A10331,'contribution par jour-semaine'!A:A,0),MATCH(B10331,'contribution par jour-semaine'!$1:$1,0),4,1,"contribution par jour-semaine")),"")</f>
        <v/>
      </c>
      <c r="D10331" s="4" t="str">
        <f>VLOOKUP(A10331,predictions!A:B,2,FALSE)</f>
        <v>22/06/2020</v>
      </c>
      <c r="E10331" s="4">
        <f t="shared" si="40"/>
        <v>44004</v>
      </c>
    </row>
    <row r="10332" spans="3:5" ht="13" x14ac:dyDescent="0.15">
      <c r="C10332" s="1" t="str">
        <f ca="1">IFERROR(INDIRECT(ADDRESS(MATCH(A10332,'contribution par jour-semaine'!A:A,0),MATCH(B10332,'contribution par jour-semaine'!$1:$1,0),4,1,"contribution par jour-semaine")),"")</f>
        <v/>
      </c>
      <c r="D10332" s="4" t="str">
        <f>VLOOKUP(A10332,predictions!A:B,2,FALSE)</f>
        <v>22/06/2020</v>
      </c>
      <c r="E10332" s="4">
        <f t="shared" si="40"/>
        <v>44004</v>
      </c>
    </row>
    <row r="10333" spans="3:5" ht="13" x14ac:dyDescent="0.15">
      <c r="C10333" s="1" t="str">
        <f ca="1">IFERROR(INDIRECT(ADDRESS(MATCH(A10333,'contribution par jour-semaine'!A:A,0),MATCH(B10333,'contribution par jour-semaine'!$1:$1,0),4,1,"contribution par jour-semaine")),"")</f>
        <v/>
      </c>
      <c r="D10333" s="4" t="str">
        <f>VLOOKUP(A10333,predictions!A:B,2,FALSE)</f>
        <v>22/06/2020</v>
      </c>
      <c r="E10333" s="4">
        <f t="shared" si="40"/>
        <v>44004</v>
      </c>
    </row>
    <row r="10334" spans="3:5" ht="13" x14ac:dyDescent="0.15">
      <c r="C10334" s="1" t="str">
        <f ca="1">IFERROR(INDIRECT(ADDRESS(MATCH(A10334,'contribution par jour-semaine'!A:A,0),MATCH(B10334,'contribution par jour-semaine'!$1:$1,0),4,1,"contribution par jour-semaine")),"")</f>
        <v/>
      </c>
      <c r="D10334" s="4" t="str">
        <f>VLOOKUP(A10334,predictions!A:B,2,FALSE)</f>
        <v>22/06/2020</v>
      </c>
      <c r="E10334" s="4">
        <f t="shared" si="40"/>
        <v>44004</v>
      </c>
    </row>
    <row r="10335" spans="3:5" ht="13" x14ac:dyDescent="0.15">
      <c r="C10335" s="1" t="str">
        <f ca="1">IFERROR(INDIRECT(ADDRESS(MATCH(A10335,'contribution par jour-semaine'!A:A,0),MATCH(B10335,'contribution par jour-semaine'!$1:$1,0),4,1,"contribution par jour-semaine")),"")</f>
        <v/>
      </c>
      <c r="D10335" s="4" t="str">
        <f>VLOOKUP(A10335,predictions!A:B,2,FALSE)</f>
        <v>22/06/2020</v>
      </c>
      <c r="E10335" s="4">
        <f t="shared" si="40"/>
        <v>44004</v>
      </c>
    </row>
    <row r="10336" spans="3:5" ht="13" x14ac:dyDescent="0.15">
      <c r="C10336" s="1" t="str">
        <f ca="1">IFERROR(INDIRECT(ADDRESS(MATCH(A10336,'contribution par jour-semaine'!A:A,0),MATCH(B10336,'contribution par jour-semaine'!$1:$1,0),4,1,"contribution par jour-semaine")),"")</f>
        <v/>
      </c>
      <c r="D10336" s="4" t="str">
        <f>VLOOKUP(A10336,predictions!A:B,2,FALSE)</f>
        <v>22/06/2020</v>
      </c>
      <c r="E10336" s="4">
        <f t="shared" si="40"/>
        <v>44004</v>
      </c>
    </row>
    <row r="10337" spans="3:5" ht="13" x14ac:dyDescent="0.15">
      <c r="C10337" s="1" t="str">
        <f ca="1">IFERROR(INDIRECT(ADDRESS(MATCH(A10337,'contribution par jour-semaine'!A:A,0),MATCH(B10337,'contribution par jour-semaine'!$1:$1,0),4,1,"contribution par jour-semaine")),"")</f>
        <v/>
      </c>
      <c r="D10337" s="4" t="str">
        <f>VLOOKUP(A10337,predictions!A:B,2,FALSE)</f>
        <v>22/06/2020</v>
      </c>
      <c r="E10337" s="4">
        <f t="shared" si="40"/>
        <v>44004</v>
      </c>
    </row>
    <row r="10338" spans="3:5" ht="13" x14ac:dyDescent="0.15">
      <c r="C10338" s="1" t="str">
        <f ca="1">IFERROR(INDIRECT(ADDRESS(MATCH(A10338,'contribution par jour-semaine'!A:A,0),MATCH(B10338,'contribution par jour-semaine'!$1:$1,0),4,1,"contribution par jour-semaine")),"")</f>
        <v/>
      </c>
      <c r="D10338" s="4" t="str">
        <f>VLOOKUP(A10338,predictions!A:B,2,FALSE)</f>
        <v>22/06/2020</v>
      </c>
      <c r="E10338" s="4">
        <f t="shared" si="40"/>
        <v>44004</v>
      </c>
    </row>
    <row r="10339" spans="3:5" ht="13" x14ac:dyDescent="0.15">
      <c r="C10339" s="1" t="str">
        <f ca="1">IFERROR(INDIRECT(ADDRESS(MATCH(A10339,'contribution par jour-semaine'!A:A,0),MATCH(B10339,'contribution par jour-semaine'!$1:$1,0),4,1,"contribution par jour-semaine")),"")</f>
        <v/>
      </c>
      <c r="D10339" s="4" t="str">
        <f>VLOOKUP(A10339,predictions!A:B,2,FALSE)</f>
        <v>22/06/2020</v>
      </c>
      <c r="E10339" s="4">
        <f t="shared" si="40"/>
        <v>44004</v>
      </c>
    </row>
    <row r="10340" spans="3:5" ht="13" x14ac:dyDescent="0.15">
      <c r="C10340" s="1" t="str">
        <f ca="1">IFERROR(INDIRECT(ADDRESS(MATCH(A10340,'contribution par jour-semaine'!A:A,0),MATCH(B10340,'contribution par jour-semaine'!$1:$1,0),4,1,"contribution par jour-semaine")),"")</f>
        <v/>
      </c>
      <c r="D10340" s="4" t="str">
        <f>VLOOKUP(A10340,predictions!A:B,2,FALSE)</f>
        <v>22/06/2020</v>
      </c>
      <c r="E10340" s="4">
        <f t="shared" si="40"/>
        <v>44004</v>
      </c>
    </row>
    <row r="10341" spans="3:5" ht="13" x14ac:dyDescent="0.15">
      <c r="C10341" s="1" t="str">
        <f ca="1">IFERROR(INDIRECT(ADDRESS(MATCH(A10341,'contribution par jour-semaine'!A:A,0),MATCH(B10341,'contribution par jour-semaine'!$1:$1,0),4,1,"contribution par jour-semaine")),"")</f>
        <v/>
      </c>
      <c r="D10341" s="4" t="str">
        <f>VLOOKUP(A10341,predictions!A:B,2,FALSE)</f>
        <v>22/06/2020</v>
      </c>
      <c r="E10341" s="4">
        <f t="shared" si="40"/>
        <v>44004</v>
      </c>
    </row>
    <row r="10342" spans="3:5" ht="13" x14ac:dyDescent="0.15">
      <c r="C10342" s="1" t="str">
        <f ca="1">IFERROR(INDIRECT(ADDRESS(MATCH(A10342,'contribution par jour-semaine'!A:A,0),MATCH(B10342,'contribution par jour-semaine'!$1:$1,0),4,1,"contribution par jour-semaine")),"")</f>
        <v/>
      </c>
      <c r="D10342" s="4" t="str">
        <f>VLOOKUP(A10342,predictions!A:B,2,FALSE)</f>
        <v>22/06/2020</v>
      </c>
      <c r="E10342" s="4">
        <f t="shared" si="40"/>
        <v>44004</v>
      </c>
    </row>
    <row r="10343" spans="3:5" ht="13" x14ac:dyDescent="0.15">
      <c r="C10343" s="1" t="str">
        <f ca="1">IFERROR(INDIRECT(ADDRESS(MATCH(A10343,'contribution par jour-semaine'!A:A,0),MATCH(B10343,'contribution par jour-semaine'!$1:$1,0),4,1,"contribution par jour-semaine")),"")</f>
        <v/>
      </c>
      <c r="D10343" s="4" t="str">
        <f>VLOOKUP(A10343,predictions!A:B,2,FALSE)</f>
        <v>22/06/2020</v>
      </c>
      <c r="E10343" s="4">
        <f t="shared" si="40"/>
        <v>44004</v>
      </c>
    </row>
    <row r="10344" spans="3:5" ht="13" x14ac:dyDescent="0.15">
      <c r="C10344" s="1" t="str">
        <f ca="1">IFERROR(INDIRECT(ADDRESS(MATCH(A10344,'contribution par jour-semaine'!A:A,0),MATCH(B10344,'contribution par jour-semaine'!$1:$1,0),4,1,"contribution par jour-semaine")),"")</f>
        <v/>
      </c>
      <c r="D10344" s="4" t="str">
        <f>VLOOKUP(A10344,predictions!A:B,2,FALSE)</f>
        <v>22/06/2020</v>
      </c>
      <c r="E10344" s="4">
        <f t="shared" si="40"/>
        <v>44004</v>
      </c>
    </row>
    <row r="10345" spans="3:5" ht="13" x14ac:dyDescent="0.15">
      <c r="C10345" s="1" t="str">
        <f ca="1">IFERROR(INDIRECT(ADDRESS(MATCH(A10345,'contribution par jour-semaine'!A:A,0),MATCH(B10345,'contribution par jour-semaine'!$1:$1,0),4,1,"contribution par jour-semaine")),"")</f>
        <v/>
      </c>
      <c r="D10345" s="4" t="str">
        <f>VLOOKUP(A10345,predictions!A:B,2,FALSE)</f>
        <v>22/06/2020</v>
      </c>
      <c r="E10345" s="4">
        <f t="shared" si="40"/>
        <v>44004</v>
      </c>
    </row>
    <row r="10346" spans="3:5" ht="13" x14ac:dyDescent="0.15">
      <c r="C10346" s="1" t="str">
        <f ca="1">IFERROR(INDIRECT(ADDRESS(MATCH(A10346,'contribution par jour-semaine'!A:A,0),MATCH(B10346,'contribution par jour-semaine'!$1:$1,0),4,1,"contribution par jour-semaine")),"")</f>
        <v/>
      </c>
      <c r="D10346" s="4" t="str">
        <f>VLOOKUP(A10346,predictions!A:B,2,FALSE)</f>
        <v>22/06/2020</v>
      </c>
      <c r="E10346" s="4">
        <f t="shared" si="40"/>
        <v>44004</v>
      </c>
    </row>
    <row r="10347" spans="3:5" ht="13" x14ac:dyDescent="0.15">
      <c r="C10347" s="1" t="str">
        <f ca="1">IFERROR(INDIRECT(ADDRESS(MATCH(A10347,'contribution par jour-semaine'!A:A,0),MATCH(B10347,'contribution par jour-semaine'!$1:$1,0),4,1,"contribution par jour-semaine")),"")</f>
        <v/>
      </c>
      <c r="D10347" s="4" t="str">
        <f>VLOOKUP(A10347,predictions!A:B,2,FALSE)</f>
        <v>22/06/2020</v>
      </c>
      <c r="E10347" s="4">
        <f t="shared" si="40"/>
        <v>44004</v>
      </c>
    </row>
    <row r="10348" spans="3:5" ht="13" x14ac:dyDescent="0.15">
      <c r="C10348" s="1" t="str">
        <f ca="1">IFERROR(INDIRECT(ADDRESS(MATCH(A10348,'contribution par jour-semaine'!A:A,0),MATCH(B10348,'contribution par jour-semaine'!$1:$1,0),4,1,"contribution par jour-semaine")),"")</f>
        <v/>
      </c>
      <c r="D10348" s="4" t="str">
        <f>VLOOKUP(A10348,predictions!A:B,2,FALSE)</f>
        <v>22/06/2020</v>
      </c>
      <c r="E10348" s="4">
        <f t="shared" si="40"/>
        <v>44004</v>
      </c>
    </row>
    <row r="10349" spans="3:5" ht="13" x14ac:dyDescent="0.15">
      <c r="C10349" s="1" t="str">
        <f ca="1">IFERROR(INDIRECT(ADDRESS(MATCH(A10349,'contribution par jour-semaine'!A:A,0),MATCH(B10349,'contribution par jour-semaine'!$1:$1,0),4,1,"contribution par jour-semaine")),"")</f>
        <v/>
      </c>
      <c r="D10349" s="4" t="str">
        <f>VLOOKUP(A10349,predictions!A:B,2,FALSE)</f>
        <v>22/06/2020</v>
      </c>
      <c r="E10349" s="4">
        <f t="shared" si="40"/>
        <v>44004</v>
      </c>
    </row>
    <row r="10350" spans="3:5" ht="13" x14ac:dyDescent="0.15">
      <c r="C10350" s="1" t="str">
        <f ca="1">IFERROR(INDIRECT(ADDRESS(MATCH(A10350,'contribution par jour-semaine'!A:A,0),MATCH(B10350,'contribution par jour-semaine'!$1:$1,0),4,1,"contribution par jour-semaine")),"")</f>
        <v/>
      </c>
      <c r="D10350" s="4" t="str">
        <f>VLOOKUP(A10350,predictions!A:B,2,FALSE)</f>
        <v>22/06/2020</v>
      </c>
      <c r="E10350" s="4">
        <f t="shared" si="40"/>
        <v>44004</v>
      </c>
    </row>
    <row r="10351" spans="3:5" ht="13" x14ac:dyDescent="0.15">
      <c r="C10351" s="1" t="str">
        <f ca="1">IFERROR(INDIRECT(ADDRESS(MATCH(A10351,'contribution par jour-semaine'!A:A,0),MATCH(B10351,'contribution par jour-semaine'!$1:$1,0),4,1,"contribution par jour-semaine")),"")</f>
        <v/>
      </c>
      <c r="D10351" s="4" t="str">
        <f>VLOOKUP(A10351,predictions!A:B,2,FALSE)</f>
        <v>22/06/2020</v>
      </c>
      <c r="E10351" s="4">
        <f t="shared" si="40"/>
        <v>44004</v>
      </c>
    </row>
    <row r="10352" spans="3:5" ht="13" x14ac:dyDescent="0.15">
      <c r="C10352" s="1" t="str">
        <f ca="1">IFERROR(INDIRECT(ADDRESS(MATCH(A10352,'contribution par jour-semaine'!A:A,0),MATCH(B10352,'contribution par jour-semaine'!$1:$1,0),4,1,"contribution par jour-semaine")),"")</f>
        <v/>
      </c>
      <c r="D10352" s="4" t="str">
        <f>VLOOKUP(A10352,predictions!A:B,2,FALSE)</f>
        <v>22/06/2020</v>
      </c>
      <c r="E10352" s="4">
        <f t="shared" si="40"/>
        <v>44004</v>
      </c>
    </row>
    <row r="10353" spans="3:5" ht="13" x14ac:dyDescent="0.15">
      <c r="C10353" s="1" t="str">
        <f ca="1">IFERROR(INDIRECT(ADDRESS(MATCH(A10353,'contribution par jour-semaine'!A:A,0),MATCH(B10353,'contribution par jour-semaine'!$1:$1,0),4,1,"contribution par jour-semaine")),"")</f>
        <v/>
      </c>
      <c r="D10353" s="4" t="str">
        <f>VLOOKUP(A10353,predictions!A:B,2,FALSE)</f>
        <v>22/06/2020</v>
      </c>
      <c r="E10353" s="4">
        <f t="shared" si="40"/>
        <v>44004</v>
      </c>
    </row>
    <row r="10354" spans="3:5" ht="13" x14ac:dyDescent="0.15">
      <c r="C10354" s="1" t="str">
        <f ca="1">IFERROR(INDIRECT(ADDRESS(MATCH(A10354,'contribution par jour-semaine'!A:A,0),MATCH(B10354,'contribution par jour-semaine'!$1:$1,0),4,1,"contribution par jour-semaine")),"")</f>
        <v/>
      </c>
      <c r="D10354" s="4" t="str">
        <f>VLOOKUP(A10354,predictions!A:B,2,FALSE)</f>
        <v>22/06/2020</v>
      </c>
      <c r="E10354" s="4">
        <f t="shared" si="40"/>
        <v>44004</v>
      </c>
    </row>
    <row r="10355" spans="3:5" ht="13" x14ac:dyDescent="0.15">
      <c r="C10355" s="1" t="str">
        <f ca="1">IFERROR(INDIRECT(ADDRESS(MATCH(A10355,'contribution par jour-semaine'!A:A,0),MATCH(B10355,'contribution par jour-semaine'!$1:$1,0),4,1,"contribution par jour-semaine")),"")</f>
        <v/>
      </c>
      <c r="D10355" s="4" t="str">
        <f>VLOOKUP(A10355,predictions!A:B,2,FALSE)</f>
        <v>22/06/2020</v>
      </c>
      <c r="E10355" s="4">
        <f t="shared" si="40"/>
        <v>44004</v>
      </c>
    </row>
    <row r="10356" spans="3:5" ht="13" x14ac:dyDescent="0.15">
      <c r="C10356" s="1" t="str">
        <f ca="1">IFERROR(INDIRECT(ADDRESS(MATCH(A10356,'contribution par jour-semaine'!A:A,0),MATCH(B10356,'contribution par jour-semaine'!$1:$1,0),4,1,"contribution par jour-semaine")),"")</f>
        <v/>
      </c>
      <c r="D10356" s="4" t="str">
        <f>VLOOKUP(A10356,predictions!A:B,2,FALSE)</f>
        <v>22/06/2020</v>
      </c>
      <c r="E10356" s="4">
        <f t="shared" si="40"/>
        <v>44004</v>
      </c>
    </row>
    <row r="10357" spans="3:5" ht="13" x14ac:dyDescent="0.15">
      <c r="C10357" s="1" t="str">
        <f ca="1">IFERROR(INDIRECT(ADDRESS(MATCH(A10357,'contribution par jour-semaine'!A:A,0),MATCH(B10357,'contribution par jour-semaine'!$1:$1,0),4,1,"contribution par jour-semaine")),"")</f>
        <v/>
      </c>
      <c r="D10357" s="4" t="str">
        <f>VLOOKUP(A10357,predictions!A:B,2,FALSE)</f>
        <v>22/06/2020</v>
      </c>
      <c r="E10357" s="4">
        <f t="shared" si="40"/>
        <v>44004</v>
      </c>
    </row>
    <row r="10358" spans="3:5" ht="13" x14ac:dyDescent="0.15">
      <c r="C10358" s="1" t="str">
        <f ca="1">IFERROR(INDIRECT(ADDRESS(MATCH(A10358,'contribution par jour-semaine'!A:A,0),MATCH(B10358,'contribution par jour-semaine'!$1:$1,0),4,1,"contribution par jour-semaine")),"")</f>
        <v/>
      </c>
      <c r="D10358" s="4" t="str">
        <f>VLOOKUP(A10358,predictions!A:B,2,FALSE)</f>
        <v>22/06/2020</v>
      </c>
      <c r="E10358" s="4">
        <f t="shared" si="40"/>
        <v>44004</v>
      </c>
    </row>
    <row r="10359" spans="3:5" ht="13" x14ac:dyDescent="0.15">
      <c r="C10359" s="1" t="str">
        <f ca="1">IFERROR(INDIRECT(ADDRESS(MATCH(A10359,'contribution par jour-semaine'!A:A,0),MATCH(B10359,'contribution par jour-semaine'!$1:$1,0),4,1,"contribution par jour-semaine")),"")</f>
        <v/>
      </c>
      <c r="D10359" s="4" t="str">
        <f>VLOOKUP(A10359,predictions!A:B,2,FALSE)</f>
        <v>22/06/2020</v>
      </c>
      <c r="E10359" s="4">
        <f t="shared" si="40"/>
        <v>44004</v>
      </c>
    </row>
    <row r="10360" spans="3:5" ht="13" x14ac:dyDescent="0.15">
      <c r="C10360" s="1" t="str">
        <f ca="1">IFERROR(INDIRECT(ADDRESS(MATCH(A10360,'contribution par jour-semaine'!A:A,0),MATCH(B10360,'contribution par jour-semaine'!$1:$1,0),4,1,"contribution par jour-semaine")),"")</f>
        <v/>
      </c>
      <c r="D10360" s="4" t="str">
        <f>VLOOKUP(A10360,predictions!A:B,2,FALSE)</f>
        <v>22/06/2020</v>
      </c>
      <c r="E10360" s="4">
        <f t="shared" si="40"/>
        <v>44004</v>
      </c>
    </row>
    <row r="10361" spans="3:5" ht="13" x14ac:dyDescent="0.15">
      <c r="C10361" s="1" t="str">
        <f ca="1">IFERROR(INDIRECT(ADDRESS(MATCH(A10361,'contribution par jour-semaine'!A:A,0),MATCH(B10361,'contribution par jour-semaine'!$1:$1,0),4,1,"contribution par jour-semaine")),"")</f>
        <v/>
      </c>
      <c r="D10361" s="4" t="str">
        <f>VLOOKUP(A10361,predictions!A:B,2,FALSE)</f>
        <v>22/06/2020</v>
      </c>
      <c r="E10361" s="4">
        <f t="shared" si="40"/>
        <v>44004</v>
      </c>
    </row>
    <row r="10362" spans="3:5" ht="13" x14ac:dyDescent="0.15">
      <c r="C10362" s="1" t="str">
        <f ca="1">IFERROR(INDIRECT(ADDRESS(MATCH(A10362,'contribution par jour-semaine'!A:A,0),MATCH(B10362,'contribution par jour-semaine'!$1:$1,0),4,1,"contribution par jour-semaine")),"")</f>
        <v/>
      </c>
      <c r="D10362" s="4" t="str">
        <f>VLOOKUP(A10362,predictions!A:B,2,FALSE)</f>
        <v>22/06/2020</v>
      </c>
      <c r="E10362" s="4">
        <f t="shared" si="40"/>
        <v>44004</v>
      </c>
    </row>
    <row r="10363" spans="3:5" ht="13" x14ac:dyDescent="0.15">
      <c r="C10363" s="1" t="str">
        <f ca="1">IFERROR(INDIRECT(ADDRESS(MATCH(A10363,'contribution par jour-semaine'!A:A,0),MATCH(B10363,'contribution par jour-semaine'!$1:$1,0),4,1,"contribution par jour-semaine")),"")</f>
        <v/>
      </c>
      <c r="D10363" s="4" t="str">
        <f>VLOOKUP(A10363,predictions!A:B,2,FALSE)</f>
        <v>22/06/2020</v>
      </c>
      <c r="E10363" s="4">
        <f t="shared" si="40"/>
        <v>44004</v>
      </c>
    </row>
    <row r="10364" spans="3:5" ht="13" x14ac:dyDescent="0.15">
      <c r="C10364" s="1" t="str">
        <f ca="1">IFERROR(INDIRECT(ADDRESS(MATCH(A10364,'contribution par jour-semaine'!A:A,0),MATCH(B10364,'contribution par jour-semaine'!$1:$1,0),4,1,"contribution par jour-semaine")),"")</f>
        <v/>
      </c>
      <c r="D10364" s="4" t="str">
        <f>VLOOKUP(A10364,predictions!A:B,2,FALSE)</f>
        <v>22/06/2020</v>
      </c>
      <c r="E10364" s="4">
        <f t="shared" si="40"/>
        <v>44004</v>
      </c>
    </row>
    <row r="10365" spans="3:5" ht="13" x14ac:dyDescent="0.15">
      <c r="C10365" s="1" t="str">
        <f ca="1">IFERROR(INDIRECT(ADDRESS(MATCH(A10365,'contribution par jour-semaine'!A:A,0),MATCH(B10365,'contribution par jour-semaine'!$1:$1,0),4,1,"contribution par jour-semaine")),"")</f>
        <v/>
      </c>
      <c r="D10365" s="4" t="str">
        <f>VLOOKUP(A10365,predictions!A:B,2,FALSE)</f>
        <v>22/06/2020</v>
      </c>
      <c r="E10365" s="4">
        <f t="shared" si="40"/>
        <v>44004</v>
      </c>
    </row>
    <row r="10366" spans="3:5" ht="13" x14ac:dyDescent="0.15">
      <c r="C10366" s="1" t="str">
        <f ca="1">IFERROR(INDIRECT(ADDRESS(MATCH(A10366,'contribution par jour-semaine'!A:A,0),MATCH(B10366,'contribution par jour-semaine'!$1:$1,0),4,1,"contribution par jour-semaine")),"")</f>
        <v/>
      </c>
      <c r="D10366" s="4" t="str">
        <f>VLOOKUP(A10366,predictions!A:B,2,FALSE)</f>
        <v>22/06/2020</v>
      </c>
      <c r="E10366" s="4">
        <f t="shared" si="40"/>
        <v>44004</v>
      </c>
    </row>
    <row r="10367" spans="3:5" ht="13" x14ac:dyDescent="0.15">
      <c r="C10367" s="1" t="str">
        <f ca="1">IFERROR(INDIRECT(ADDRESS(MATCH(A10367,'contribution par jour-semaine'!A:A,0),MATCH(B10367,'contribution par jour-semaine'!$1:$1,0),4,1,"contribution par jour-semaine")),"")</f>
        <v/>
      </c>
      <c r="D10367" s="4" t="str">
        <f>VLOOKUP(A10367,predictions!A:B,2,FALSE)</f>
        <v>22/06/2020</v>
      </c>
      <c r="E10367" s="4">
        <f t="shared" si="40"/>
        <v>44004</v>
      </c>
    </row>
    <row r="10368" spans="3:5" ht="13" x14ac:dyDescent="0.15">
      <c r="C10368" s="1" t="str">
        <f ca="1">IFERROR(INDIRECT(ADDRESS(MATCH(A10368,'contribution par jour-semaine'!A:A,0),MATCH(B10368,'contribution par jour-semaine'!$1:$1,0),4,1,"contribution par jour-semaine")),"")</f>
        <v/>
      </c>
      <c r="D10368" s="4" t="str">
        <f>VLOOKUP(A10368,predictions!A:B,2,FALSE)</f>
        <v>22/06/2020</v>
      </c>
      <c r="E10368" s="4">
        <f t="shared" si="40"/>
        <v>44004</v>
      </c>
    </row>
    <row r="10369" spans="3:5" ht="13" x14ac:dyDescent="0.15">
      <c r="C10369" s="1" t="str">
        <f ca="1">IFERROR(INDIRECT(ADDRESS(MATCH(A10369,'contribution par jour-semaine'!A:A,0),MATCH(B10369,'contribution par jour-semaine'!$1:$1,0),4,1,"contribution par jour-semaine")),"")</f>
        <v/>
      </c>
      <c r="D10369" s="4" t="str">
        <f>VLOOKUP(A10369,predictions!A:B,2,FALSE)</f>
        <v>22/06/2020</v>
      </c>
      <c r="E10369" s="4">
        <f t="shared" si="40"/>
        <v>44004</v>
      </c>
    </row>
    <row r="10370" spans="3:5" ht="13" x14ac:dyDescent="0.15">
      <c r="C10370" s="1" t="str">
        <f ca="1">IFERROR(INDIRECT(ADDRESS(MATCH(A10370,'contribution par jour-semaine'!A:A,0),MATCH(B10370,'contribution par jour-semaine'!$1:$1,0),4,1,"contribution par jour-semaine")),"")</f>
        <v/>
      </c>
      <c r="D10370" s="4" t="str">
        <f>VLOOKUP(A10370,predictions!A:B,2,FALSE)</f>
        <v>22/06/2020</v>
      </c>
      <c r="E10370" s="4">
        <f t="shared" si="40"/>
        <v>44004</v>
      </c>
    </row>
    <row r="10371" spans="3:5" ht="13" x14ac:dyDescent="0.15">
      <c r="C10371" s="1" t="str">
        <f ca="1">IFERROR(INDIRECT(ADDRESS(MATCH(A10371,'contribution par jour-semaine'!A:A,0),MATCH(B10371,'contribution par jour-semaine'!$1:$1,0),4,1,"contribution par jour-semaine")),"")</f>
        <v/>
      </c>
      <c r="D10371" s="4" t="str">
        <f>VLOOKUP(A10371,predictions!A:B,2,FALSE)</f>
        <v>22/06/2020</v>
      </c>
      <c r="E10371" s="4">
        <f t="shared" si="40"/>
        <v>44004</v>
      </c>
    </row>
    <row r="10372" spans="3:5" ht="13" x14ac:dyDescent="0.15">
      <c r="C10372" s="1" t="str">
        <f ca="1">IFERROR(INDIRECT(ADDRESS(MATCH(A10372,'contribution par jour-semaine'!A:A,0),MATCH(B10372,'contribution par jour-semaine'!$1:$1,0),4,1,"contribution par jour-semaine")),"")</f>
        <v/>
      </c>
      <c r="D10372" s="4" t="str">
        <f>VLOOKUP(A10372,predictions!A:B,2,FALSE)</f>
        <v>22/06/2020</v>
      </c>
      <c r="E10372" s="4">
        <f t="shared" si="40"/>
        <v>44004</v>
      </c>
    </row>
    <row r="10373" spans="3:5" ht="13" x14ac:dyDescent="0.15">
      <c r="C10373" s="1" t="str">
        <f ca="1">IFERROR(INDIRECT(ADDRESS(MATCH(A10373,'contribution par jour-semaine'!A:A,0),MATCH(B10373,'contribution par jour-semaine'!$1:$1,0),4,1,"contribution par jour-semaine")),"")</f>
        <v/>
      </c>
      <c r="D10373" s="4" t="str">
        <f>VLOOKUP(A10373,predictions!A:B,2,FALSE)</f>
        <v>22/06/2020</v>
      </c>
      <c r="E10373" s="4">
        <f t="shared" si="40"/>
        <v>44004</v>
      </c>
    </row>
    <row r="10374" spans="3:5" ht="13" x14ac:dyDescent="0.15">
      <c r="C10374" s="1" t="str">
        <f ca="1">IFERROR(INDIRECT(ADDRESS(MATCH(A10374,'contribution par jour-semaine'!A:A,0),MATCH(B10374,'contribution par jour-semaine'!$1:$1,0),4,1,"contribution par jour-semaine")),"")</f>
        <v/>
      </c>
      <c r="D10374" s="4" t="str">
        <f>VLOOKUP(A10374,predictions!A:B,2,FALSE)</f>
        <v>22/06/2020</v>
      </c>
      <c r="E10374" s="4">
        <f t="shared" si="40"/>
        <v>44004</v>
      </c>
    </row>
    <row r="10375" spans="3:5" ht="13" x14ac:dyDescent="0.15">
      <c r="C10375" s="1" t="str">
        <f ca="1">IFERROR(INDIRECT(ADDRESS(MATCH(A10375,'contribution par jour-semaine'!A:A,0),MATCH(B10375,'contribution par jour-semaine'!$1:$1,0),4,1,"contribution par jour-semaine")),"")</f>
        <v/>
      </c>
      <c r="D10375" s="4" t="str">
        <f>VLOOKUP(A10375,predictions!A:B,2,FALSE)</f>
        <v>22/06/2020</v>
      </c>
      <c r="E10375" s="4">
        <f t="shared" si="40"/>
        <v>44004</v>
      </c>
    </row>
    <row r="10376" spans="3:5" ht="13" x14ac:dyDescent="0.15">
      <c r="C10376" s="1" t="str">
        <f ca="1">IFERROR(INDIRECT(ADDRESS(MATCH(A10376,'contribution par jour-semaine'!A:A,0),MATCH(B10376,'contribution par jour-semaine'!$1:$1,0),4,1,"contribution par jour-semaine")),"")</f>
        <v/>
      </c>
      <c r="D10376" s="4" t="str">
        <f>VLOOKUP(A10376,predictions!A:B,2,FALSE)</f>
        <v>22/06/2020</v>
      </c>
      <c r="E10376" s="4">
        <f t="shared" si="40"/>
        <v>44004</v>
      </c>
    </row>
    <row r="10377" spans="3:5" ht="13" x14ac:dyDescent="0.15">
      <c r="C10377" s="1" t="str">
        <f ca="1">IFERROR(INDIRECT(ADDRESS(MATCH(A10377,'contribution par jour-semaine'!A:A,0),MATCH(B10377,'contribution par jour-semaine'!$1:$1,0),4,1,"contribution par jour-semaine")),"")</f>
        <v/>
      </c>
      <c r="D10377" s="4" t="str">
        <f>VLOOKUP(A10377,predictions!A:B,2,FALSE)</f>
        <v>22/06/2020</v>
      </c>
      <c r="E10377" s="4">
        <f t="shared" si="40"/>
        <v>44004</v>
      </c>
    </row>
    <row r="10378" spans="3:5" ht="13" x14ac:dyDescent="0.15">
      <c r="C10378" s="1" t="str">
        <f ca="1">IFERROR(INDIRECT(ADDRESS(MATCH(A10378,'contribution par jour-semaine'!A:A,0),MATCH(B10378,'contribution par jour-semaine'!$1:$1,0),4,1,"contribution par jour-semaine")),"")</f>
        <v/>
      </c>
      <c r="D10378" s="4" t="str">
        <f>VLOOKUP(A10378,predictions!A:B,2,FALSE)</f>
        <v>22/06/2020</v>
      </c>
      <c r="E10378" s="4">
        <f t="shared" si="40"/>
        <v>44004</v>
      </c>
    </row>
    <row r="10379" spans="3:5" ht="13" x14ac:dyDescent="0.15">
      <c r="C10379" s="1" t="str">
        <f ca="1">IFERROR(INDIRECT(ADDRESS(MATCH(A10379,'contribution par jour-semaine'!A:A,0),MATCH(B10379,'contribution par jour-semaine'!$1:$1,0),4,1,"contribution par jour-semaine")),"")</f>
        <v/>
      </c>
      <c r="D10379" s="4" t="str">
        <f>VLOOKUP(A10379,predictions!A:B,2,FALSE)</f>
        <v>22/06/2020</v>
      </c>
      <c r="E10379" s="4">
        <f t="shared" si="40"/>
        <v>44004</v>
      </c>
    </row>
    <row r="10380" spans="3:5" ht="13" x14ac:dyDescent="0.15">
      <c r="C10380" s="1" t="str">
        <f ca="1">IFERROR(INDIRECT(ADDRESS(MATCH(A10380,'contribution par jour-semaine'!A:A,0),MATCH(B10380,'contribution par jour-semaine'!$1:$1,0),4,1,"contribution par jour-semaine")),"")</f>
        <v/>
      </c>
      <c r="D10380" s="4" t="str">
        <f>VLOOKUP(A10380,predictions!A:B,2,FALSE)</f>
        <v>22/06/2020</v>
      </c>
      <c r="E10380" s="4">
        <f t="shared" si="40"/>
        <v>44004</v>
      </c>
    </row>
    <row r="10381" spans="3:5" ht="13" x14ac:dyDescent="0.15">
      <c r="C10381" s="1" t="str">
        <f ca="1">IFERROR(INDIRECT(ADDRESS(MATCH(A10381,'contribution par jour-semaine'!A:A,0),MATCH(B10381,'contribution par jour-semaine'!$1:$1,0),4,1,"contribution par jour-semaine")),"")</f>
        <v/>
      </c>
      <c r="D10381" s="4" t="str">
        <f>VLOOKUP(A10381,predictions!A:B,2,FALSE)</f>
        <v>22/06/2020</v>
      </c>
      <c r="E10381" s="4">
        <f t="shared" si="40"/>
        <v>44004</v>
      </c>
    </row>
    <row r="10382" spans="3:5" ht="13" x14ac:dyDescent="0.15">
      <c r="C10382" s="1" t="str">
        <f ca="1">IFERROR(INDIRECT(ADDRESS(MATCH(A10382,'contribution par jour-semaine'!A:A,0),MATCH(B10382,'contribution par jour-semaine'!$1:$1,0),4,1,"contribution par jour-semaine")),"")</f>
        <v/>
      </c>
      <c r="D10382" s="4" t="str">
        <f>VLOOKUP(A10382,predictions!A:B,2,FALSE)</f>
        <v>22/06/2020</v>
      </c>
      <c r="E10382" s="4">
        <f t="shared" si="40"/>
        <v>44004</v>
      </c>
    </row>
    <row r="10383" spans="3:5" ht="13" x14ac:dyDescent="0.15">
      <c r="C10383" s="1" t="str">
        <f ca="1">IFERROR(INDIRECT(ADDRESS(MATCH(A10383,'contribution par jour-semaine'!A:A,0),MATCH(B10383,'contribution par jour-semaine'!$1:$1,0),4,1,"contribution par jour-semaine")),"")</f>
        <v/>
      </c>
      <c r="D10383" s="4" t="str">
        <f>VLOOKUP(A10383,predictions!A:B,2,FALSE)</f>
        <v>22/06/2020</v>
      </c>
      <c r="E10383" s="4">
        <f t="shared" si="40"/>
        <v>44004</v>
      </c>
    </row>
    <row r="10384" spans="3:5" ht="13" x14ac:dyDescent="0.15">
      <c r="C10384" s="1" t="str">
        <f ca="1">IFERROR(INDIRECT(ADDRESS(MATCH(A10384,'contribution par jour-semaine'!A:A,0),MATCH(B10384,'contribution par jour-semaine'!$1:$1,0),4,1,"contribution par jour-semaine")),"")</f>
        <v/>
      </c>
      <c r="D10384" s="4" t="str">
        <f>VLOOKUP(A10384,predictions!A:B,2,FALSE)</f>
        <v>22/06/2020</v>
      </c>
      <c r="E10384" s="4">
        <f t="shared" si="40"/>
        <v>44004</v>
      </c>
    </row>
    <row r="10385" spans="3:5" ht="13" x14ac:dyDescent="0.15">
      <c r="C10385" s="1" t="str">
        <f ca="1">IFERROR(INDIRECT(ADDRESS(MATCH(A10385,'contribution par jour-semaine'!A:A,0),MATCH(B10385,'contribution par jour-semaine'!$1:$1,0),4,1,"contribution par jour-semaine")),"")</f>
        <v/>
      </c>
      <c r="D10385" s="4" t="str">
        <f>VLOOKUP(A10385,predictions!A:B,2,FALSE)</f>
        <v>22/06/2020</v>
      </c>
      <c r="E10385" s="4">
        <f t="shared" si="40"/>
        <v>44004</v>
      </c>
    </row>
    <row r="10386" spans="3:5" ht="13" x14ac:dyDescent="0.15">
      <c r="C10386" s="1" t="str">
        <f ca="1">IFERROR(INDIRECT(ADDRESS(MATCH(A10386,'contribution par jour-semaine'!A:A,0),MATCH(B10386,'contribution par jour-semaine'!$1:$1,0),4,1,"contribution par jour-semaine")),"")</f>
        <v/>
      </c>
      <c r="D10386" s="4" t="str">
        <f>VLOOKUP(A10386,predictions!A:B,2,FALSE)</f>
        <v>22/06/2020</v>
      </c>
      <c r="E10386" s="4">
        <f t="shared" si="40"/>
        <v>44004</v>
      </c>
    </row>
    <row r="10387" spans="3:5" ht="13" x14ac:dyDescent="0.15">
      <c r="C10387" s="1" t="str">
        <f ca="1">IFERROR(INDIRECT(ADDRESS(MATCH(A10387,'contribution par jour-semaine'!A:A,0),MATCH(B10387,'contribution par jour-semaine'!$1:$1,0),4,1,"contribution par jour-semaine")),"")</f>
        <v/>
      </c>
      <c r="D10387" s="4" t="str">
        <f>VLOOKUP(A10387,predictions!A:B,2,FALSE)</f>
        <v>22/06/2020</v>
      </c>
      <c r="E10387" s="4">
        <f t="shared" si="40"/>
        <v>44004</v>
      </c>
    </row>
    <row r="10388" spans="3:5" ht="13" x14ac:dyDescent="0.15">
      <c r="C10388" s="1" t="str">
        <f ca="1">IFERROR(INDIRECT(ADDRESS(MATCH(A10388,'contribution par jour-semaine'!A:A,0),MATCH(B10388,'contribution par jour-semaine'!$1:$1,0),4,1,"contribution par jour-semaine")),"")</f>
        <v/>
      </c>
      <c r="D10388" s="4" t="str">
        <f>VLOOKUP(A10388,predictions!A:B,2,FALSE)</f>
        <v>22/06/2020</v>
      </c>
      <c r="E10388" s="4">
        <f t="shared" si="40"/>
        <v>44004</v>
      </c>
    </row>
    <row r="10389" spans="3:5" ht="13" x14ac:dyDescent="0.15">
      <c r="C10389" s="1" t="str">
        <f ca="1">IFERROR(INDIRECT(ADDRESS(MATCH(A10389,'contribution par jour-semaine'!A:A,0),MATCH(B10389,'contribution par jour-semaine'!$1:$1,0),4,1,"contribution par jour-semaine")),"")</f>
        <v/>
      </c>
      <c r="D10389" s="4" t="str">
        <f>VLOOKUP(A10389,predictions!A:B,2,FALSE)</f>
        <v>22/06/2020</v>
      </c>
      <c r="E10389" s="4">
        <f t="shared" si="40"/>
        <v>44004</v>
      </c>
    </row>
    <row r="10390" spans="3:5" ht="13" x14ac:dyDescent="0.15">
      <c r="C10390" s="1" t="str">
        <f ca="1">IFERROR(INDIRECT(ADDRESS(MATCH(A10390,'contribution par jour-semaine'!A:A,0),MATCH(B10390,'contribution par jour-semaine'!$1:$1,0),4,1,"contribution par jour-semaine")),"")</f>
        <v/>
      </c>
      <c r="D10390" s="4" t="str">
        <f>VLOOKUP(A10390,predictions!A:B,2,FALSE)</f>
        <v>22/06/2020</v>
      </c>
      <c r="E10390" s="4">
        <f t="shared" si="40"/>
        <v>44004</v>
      </c>
    </row>
    <row r="10391" spans="3:5" ht="13" x14ac:dyDescent="0.15">
      <c r="C10391" s="1" t="str">
        <f ca="1">IFERROR(INDIRECT(ADDRESS(MATCH(A10391,'contribution par jour-semaine'!A:A,0),MATCH(B10391,'contribution par jour-semaine'!$1:$1,0),4,1,"contribution par jour-semaine")),"")</f>
        <v/>
      </c>
      <c r="D10391" s="4" t="str">
        <f>VLOOKUP(A10391,predictions!A:B,2,FALSE)</f>
        <v>22/06/2020</v>
      </c>
      <c r="E10391" s="4">
        <f t="shared" si="40"/>
        <v>44004</v>
      </c>
    </row>
    <row r="10392" spans="3:5" ht="13" x14ac:dyDescent="0.15">
      <c r="C10392" s="1" t="str">
        <f ca="1">IFERROR(INDIRECT(ADDRESS(MATCH(A10392,'contribution par jour-semaine'!A:A,0),MATCH(B10392,'contribution par jour-semaine'!$1:$1,0),4,1,"contribution par jour-semaine")),"")</f>
        <v/>
      </c>
      <c r="D10392" s="4" t="str">
        <f>VLOOKUP(A10392,predictions!A:B,2,FALSE)</f>
        <v>22/06/2020</v>
      </c>
      <c r="E10392" s="4">
        <f t="shared" si="40"/>
        <v>44004</v>
      </c>
    </row>
    <row r="10393" spans="3:5" ht="13" x14ac:dyDescent="0.15">
      <c r="C10393" s="1" t="str">
        <f ca="1">IFERROR(INDIRECT(ADDRESS(MATCH(A10393,'contribution par jour-semaine'!A:A,0),MATCH(B10393,'contribution par jour-semaine'!$1:$1,0),4,1,"contribution par jour-semaine")),"")</f>
        <v/>
      </c>
      <c r="D10393" s="4" t="str">
        <f>VLOOKUP(A10393,predictions!A:B,2,FALSE)</f>
        <v>22/06/2020</v>
      </c>
      <c r="E10393" s="4">
        <f t="shared" si="40"/>
        <v>44004</v>
      </c>
    </row>
    <row r="10394" spans="3:5" ht="13" x14ac:dyDescent="0.15">
      <c r="C10394" s="1" t="str">
        <f ca="1">IFERROR(INDIRECT(ADDRESS(MATCH(A10394,'contribution par jour-semaine'!A:A,0),MATCH(B10394,'contribution par jour-semaine'!$1:$1,0),4,1,"contribution par jour-semaine")),"")</f>
        <v/>
      </c>
      <c r="D10394" s="4" t="str">
        <f>VLOOKUP(A10394,predictions!A:B,2,FALSE)</f>
        <v>22/06/2020</v>
      </c>
      <c r="E10394" s="4">
        <f t="shared" si="40"/>
        <v>44004</v>
      </c>
    </row>
    <row r="10395" spans="3:5" ht="13" x14ac:dyDescent="0.15">
      <c r="C10395" s="1" t="str">
        <f ca="1">IFERROR(INDIRECT(ADDRESS(MATCH(A10395,'contribution par jour-semaine'!A:A,0),MATCH(B10395,'contribution par jour-semaine'!$1:$1,0),4,1,"contribution par jour-semaine")),"")</f>
        <v/>
      </c>
      <c r="D10395" s="4" t="str">
        <f>VLOOKUP(A10395,predictions!A:B,2,FALSE)</f>
        <v>22/06/2020</v>
      </c>
      <c r="E10395" s="4">
        <f t="shared" si="40"/>
        <v>44004</v>
      </c>
    </row>
    <row r="10396" spans="3:5" ht="13" x14ac:dyDescent="0.15">
      <c r="C10396" s="1" t="str">
        <f ca="1">IFERROR(INDIRECT(ADDRESS(MATCH(A10396,'contribution par jour-semaine'!A:A,0),MATCH(B10396,'contribution par jour-semaine'!$1:$1,0),4,1,"contribution par jour-semaine")),"")</f>
        <v/>
      </c>
      <c r="D10396" s="4" t="str">
        <f>VLOOKUP(A10396,predictions!A:B,2,FALSE)</f>
        <v>22/06/2020</v>
      </c>
      <c r="E10396" s="4">
        <f t="shared" si="40"/>
        <v>44004</v>
      </c>
    </row>
    <row r="10397" spans="3:5" ht="13" x14ac:dyDescent="0.15">
      <c r="C10397" s="1" t="str">
        <f ca="1">IFERROR(INDIRECT(ADDRESS(MATCH(A10397,'contribution par jour-semaine'!A:A,0),MATCH(B10397,'contribution par jour-semaine'!$1:$1,0),4,1,"contribution par jour-semaine")),"")</f>
        <v/>
      </c>
      <c r="D10397" s="4" t="str">
        <f>VLOOKUP(A10397,predictions!A:B,2,FALSE)</f>
        <v>22/06/2020</v>
      </c>
      <c r="E10397" s="4">
        <f t="shared" si="40"/>
        <v>44004</v>
      </c>
    </row>
    <row r="10398" spans="3:5" ht="13" x14ac:dyDescent="0.15">
      <c r="C10398" s="1" t="str">
        <f ca="1">IFERROR(INDIRECT(ADDRESS(MATCH(A10398,'contribution par jour-semaine'!A:A,0),MATCH(B10398,'contribution par jour-semaine'!$1:$1,0),4,1,"contribution par jour-semaine")),"")</f>
        <v/>
      </c>
      <c r="D10398" s="4" t="str">
        <f>VLOOKUP(A10398,predictions!A:B,2,FALSE)</f>
        <v>22/06/2020</v>
      </c>
      <c r="E10398" s="4">
        <f t="shared" si="40"/>
        <v>44004</v>
      </c>
    </row>
    <row r="10399" spans="3:5" ht="13" x14ac:dyDescent="0.15">
      <c r="C10399" s="1" t="str">
        <f ca="1">IFERROR(INDIRECT(ADDRESS(MATCH(A10399,'contribution par jour-semaine'!A:A,0),MATCH(B10399,'contribution par jour-semaine'!$1:$1,0),4,1,"contribution par jour-semaine")),"")</f>
        <v/>
      </c>
      <c r="D10399" s="4" t="str">
        <f>VLOOKUP(A10399,predictions!A:B,2,FALSE)</f>
        <v>22/06/2020</v>
      </c>
      <c r="E10399" s="4">
        <f t="shared" si="40"/>
        <v>44004</v>
      </c>
    </row>
    <row r="10400" spans="3:5" ht="13" x14ac:dyDescent="0.15">
      <c r="C10400" s="1" t="str">
        <f ca="1">IFERROR(INDIRECT(ADDRESS(MATCH(A10400,'contribution par jour-semaine'!A:A,0),MATCH(B10400,'contribution par jour-semaine'!$1:$1,0),4,1,"contribution par jour-semaine")),"")</f>
        <v/>
      </c>
      <c r="D10400" s="4" t="str">
        <f>VLOOKUP(A10400,predictions!A:B,2,FALSE)</f>
        <v>22/06/2020</v>
      </c>
      <c r="E10400" s="4">
        <f t="shared" si="40"/>
        <v>44004</v>
      </c>
    </row>
    <row r="10401" spans="3:5" ht="13" x14ac:dyDescent="0.15">
      <c r="C10401" s="1" t="str">
        <f ca="1">IFERROR(INDIRECT(ADDRESS(MATCH(A10401,'contribution par jour-semaine'!A:A,0),MATCH(B10401,'contribution par jour-semaine'!$1:$1,0),4,1,"contribution par jour-semaine")),"")</f>
        <v/>
      </c>
      <c r="D10401" s="4" t="str">
        <f>VLOOKUP(A10401,predictions!A:B,2,FALSE)</f>
        <v>22/06/2020</v>
      </c>
      <c r="E10401" s="4">
        <f t="shared" si="40"/>
        <v>44004</v>
      </c>
    </row>
    <row r="10402" spans="3:5" ht="13" x14ac:dyDescent="0.15">
      <c r="C10402" s="1" t="str">
        <f ca="1">IFERROR(INDIRECT(ADDRESS(MATCH(A10402,'contribution par jour-semaine'!A:A,0),MATCH(B10402,'contribution par jour-semaine'!$1:$1,0),4,1,"contribution par jour-semaine")),"")</f>
        <v/>
      </c>
      <c r="D10402" s="4" t="str">
        <f>VLOOKUP(A10402,predictions!A:B,2,FALSE)</f>
        <v>22/06/2020</v>
      </c>
      <c r="E10402" s="4">
        <f t="shared" si="40"/>
        <v>44004</v>
      </c>
    </row>
    <row r="10403" spans="3:5" ht="13" x14ac:dyDescent="0.15">
      <c r="C10403" s="1" t="str">
        <f ca="1">IFERROR(INDIRECT(ADDRESS(MATCH(A10403,'contribution par jour-semaine'!A:A,0),MATCH(B10403,'contribution par jour-semaine'!$1:$1,0),4,1,"contribution par jour-semaine")),"")</f>
        <v/>
      </c>
      <c r="D10403" s="4" t="str">
        <f>VLOOKUP(A10403,predictions!A:B,2,FALSE)</f>
        <v>22/06/2020</v>
      </c>
      <c r="E10403" s="4">
        <f t="shared" si="40"/>
        <v>44004</v>
      </c>
    </row>
    <row r="10404" spans="3:5" ht="13" x14ac:dyDescent="0.15">
      <c r="C10404" s="1" t="str">
        <f ca="1">IFERROR(INDIRECT(ADDRESS(MATCH(A10404,'contribution par jour-semaine'!A:A,0),MATCH(B10404,'contribution par jour-semaine'!$1:$1,0),4,1,"contribution par jour-semaine")),"")</f>
        <v/>
      </c>
      <c r="D10404" s="4" t="str">
        <f>VLOOKUP(A10404,predictions!A:B,2,FALSE)</f>
        <v>22/06/2020</v>
      </c>
      <c r="E10404" s="4">
        <f t="shared" si="40"/>
        <v>44004</v>
      </c>
    </row>
    <row r="10405" spans="3:5" ht="13" x14ac:dyDescent="0.15">
      <c r="C10405" s="1" t="str">
        <f ca="1">IFERROR(INDIRECT(ADDRESS(MATCH(A10405,'contribution par jour-semaine'!A:A,0),MATCH(B10405,'contribution par jour-semaine'!$1:$1,0),4,1,"contribution par jour-semaine")),"")</f>
        <v/>
      </c>
      <c r="D10405" s="4" t="str">
        <f>VLOOKUP(A10405,predictions!A:B,2,FALSE)</f>
        <v>22/06/2020</v>
      </c>
      <c r="E10405" s="4">
        <f t="shared" si="40"/>
        <v>44004</v>
      </c>
    </row>
    <row r="10406" spans="3:5" ht="13" x14ac:dyDescent="0.15">
      <c r="C10406" s="1" t="str">
        <f ca="1">IFERROR(INDIRECT(ADDRESS(MATCH(A10406,'contribution par jour-semaine'!A:A,0),MATCH(B10406,'contribution par jour-semaine'!$1:$1,0),4,1,"contribution par jour-semaine")),"")</f>
        <v/>
      </c>
      <c r="D10406" s="4" t="str">
        <f>VLOOKUP(A10406,predictions!A:B,2,FALSE)</f>
        <v>22/06/2020</v>
      </c>
      <c r="E10406" s="4">
        <f t="shared" si="40"/>
        <v>44004</v>
      </c>
    </row>
    <row r="10407" spans="3:5" ht="13" x14ac:dyDescent="0.15">
      <c r="C10407" s="1" t="str">
        <f ca="1">IFERROR(INDIRECT(ADDRESS(MATCH(A10407,'contribution par jour-semaine'!A:A,0),MATCH(B10407,'contribution par jour-semaine'!$1:$1,0),4,1,"contribution par jour-semaine")),"")</f>
        <v/>
      </c>
      <c r="D10407" s="4" t="str">
        <f>VLOOKUP(A10407,predictions!A:B,2,FALSE)</f>
        <v>22/06/2020</v>
      </c>
      <c r="E10407" s="4">
        <f t="shared" si="40"/>
        <v>44004</v>
      </c>
    </row>
    <row r="10408" spans="3:5" ht="13" x14ac:dyDescent="0.15">
      <c r="C10408" s="1" t="str">
        <f ca="1">IFERROR(INDIRECT(ADDRESS(MATCH(A10408,'contribution par jour-semaine'!A:A,0),MATCH(B10408,'contribution par jour-semaine'!$1:$1,0),4,1,"contribution par jour-semaine")),"")</f>
        <v/>
      </c>
      <c r="D10408" s="4" t="str">
        <f>VLOOKUP(A10408,predictions!A:B,2,FALSE)</f>
        <v>22/06/2020</v>
      </c>
      <c r="E10408" s="4">
        <f t="shared" si="40"/>
        <v>44004</v>
      </c>
    </row>
    <row r="10409" spans="3:5" ht="13" x14ac:dyDescent="0.15">
      <c r="C10409" s="1" t="str">
        <f ca="1">IFERROR(INDIRECT(ADDRESS(MATCH(A10409,'contribution par jour-semaine'!A:A,0),MATCH(B10409,'contribution par jour-semaine'!$1:$1,0),4,1,"contribution par jour-semaine")),"")</f>
        <v/>
      </c>
      <c r="D10409" s="4" t="str">
        <f>VLOOKUP(A10409,predictions!A:B,2,FALSE)</f>
        <v>22/06/2020</v>
      </c>
      <c r="E10409" s="4">
        <f t="shared" si="40"/>
        <v>44004</v>
      </c>
    </row>
    <row r="10410" spans="3:5" ht="13" x14ac:dyDescent="0.15">
      <c r="C10410" s="1" t="str">
        <f ca="1">IFERROR(INDIRECT(ADDRESS(MATCH(A10410,'contribution par jour-semaine'!A:A,0),MATCH(B10410,'contribution par jour-semaine'!$1:$1,0),4,1,"contribution par jour-semaine")),"")</f>
        <v/>
      </c>
      <c r="D10410" s="4" t="str">
        <f>VLOOKUP(A10410,predictions!A:B,2,FALSE)</f>
        <v>22/06/2020</v>
      </c>
      <c r="E10410" s="4">
        <f t="shared" si="40"/>
        <v>44004</v>
      </c>
    </row>
    <row r="10411" spans="3:5" ht="13" x14ac:dyDescent="0.15">
      <c r="C10411" s="1" t="str">
        <f ca="1">IFERROR(INDIRECT(ADDRESS(MATCH(A10411,'contribution par jour-semaine'!A:A,0),MATCH(B10411,'contribution par jour-semaine'!$1:$1,0),4,1,"contribution par jour-semaine")),"")</f>
        <v/>
      </c>
      <c r="D10411" s="4" t="str">
        <f>VLOOKUP(A10411,predictions!A:B,2,FALSE)</f>
        <v>22/06/2020</v>
      </c>
      <c r="E10411" s="4">
        <f t="shared" si="40"/>
        <v>44004</v>
      </c>
    </row>
    <row r="10412" spans="3:5" ht="13" x14ac:dyDescent="0.15">
      <c r="C10412" s="1" t="str">
        <f ca="1">IFERROR(INDIRECT(ADDRESS(MATCH(A10412,'contribution par jour-semaine'!A:A,0),MATCH(B10412,'contribution par jour-semaine'!$1:$1,0),4,1,"contribution par jour-semaine")),"")</f>
        <v/>
      </c>
      <c r="D10412" s="4" t="str">
        <f>VLOOKUP(A10412,predictions!A:B,2,FALSE)</f>
        <v>22/06/2020</v>
      </c>
      <c r="E10412" s="4">
        <f t="shared" si="40"/>
        <v>44004</v>
      </c>
    </row>
    <row r="10413" spans="3:5" ht="13" x14ac:dyDescent="0.15">
      <c r="C10413" s="1" t="str">
        <f ca="1">IFERROR(INDIRECT(ADDRESS(MATCH(A10413,'contribution par jour-semaine'!A:A,0),MATCH(B10413,'contribution par jour-semaine'!$1:$1,0),4,1,"contribution par jour-semaine")),"")</f>
        <v/>
      </c>
      <c r="D10413" s="4" t="str">
        <f>VLOOKUP(A10413,predictions!A:B,2,FALSE)</f>
        <v>22/06/2020</v>
      </c>
      <c r="E10413" s="4">
        <f t="shared" si="40"/>
        <v>44004</v>
      </c>
    </row>
    <row r="10414" spans="3:5" ht="13" x14ac:dyDescent="0.15">
      <c r="C10414" s="1" t="str">
        <f ca="1">IFERROR(INDIRECT(ADDRESS(MATCH(A10414,'contribution par jour-semaine'!A:A,0),MATCH(B10414,'contribution par jour-semaine'!$1:$1,0),4,1,"contribution par jour-semaine")),"")</f>
        <v/>
      </c>
      <c r="D10414" s="4" t="str">
        <f>VLOOKUP(A10414,predictions!A:B,2,FALSE)</f>
        <v>22/06/2020</v>
      </c>
      <c r="E10414" s="4">
        <f t="shared" si="40"/>
        <v>44004</v>
      </c>
    </row>
    <row r="10415" spans="3:5" ht="13" x14ac:dyDescent="0.15">
      <c r="C10415" s="1" t="str">
        <f ca="1">IFERROR(INDIRECT(ADDRESS(MATCH(A10415,'contribution par jour-semaine'!A:A,0),MATCH(B10415,'contribution par jour-semaine'!$1:$1,0),4,1,"contribution par jour-semaine")),"")</f>
        <v/>
      </c>
      <c r="D10415" s="4" t="str">
        <f>VLOOKUP(A10415,predictions!A:B,2,FALSE)</f>
        <v>22/06/2020</v>
      </c>
      <c r="E10415" s="4">
        <f t="shared" si="40"/>
        <v>44004</v>
      </c>
    </row>
    <row r="10416" spans="3:5" ht="13" x14ac:dyDescent="0.15">
      <c r="C10416" s="1" t="str">
        <f ca="1">IFERROR(INDIRECT(ADDRESS(MATCH(A10416,'contribution par jour-semaine'!A:A,0),MATCH(B10416,'contribution par jour-semaine'!$1:$1,0),4,1,"contribution par jour-semaine")),"")</f>
        <v/>
      </c>
      <c r="D10416" s="4" t="str">
        <f>VLOOKUP(A10416,predictions!A:B,2,FALSE)</f>
        <v>22/06/2020</v>
      </c>
      <c r="E10416" s="4">
        <f t="shared" si="40"/>
        <v>44004</v>
      </c>
    </row>
    <row r="10417" spans="3:5" ht="13" x14ac:dyDescent="0.15">
      <c r="C10417" s="1" t="str">
        <f ca="1">IFERROR(INDIRECT(ADDRESS(MATCH(A10417,'contribution par jour-semaine'!A:A,0),MATCH(B10417,'contribution par jour-semaine'!$1:$1,0),4,1,"contribution par jour-semaine")),"")</f>
        <v/>
      </c>
      <c r="D10417" s="4" t="str">
        <f>VLOOKUP(A10417,predictions!A:B,2,FALSE)</f>
        <v>22/06/2020</v>
      </c>
      <c r="E10417" s="4">
        <f t="shared" si="40"/>
        <v>44004</v>
      </c>
    </row>
    <row r="10418" spans="3:5" ht="13" x14ac:dyDescent="0.15">
      <c r="C10418" s="1" t="str">
        <f ca="1">IFERROR(INDIRECT(ADDRESS(MATCH(A10418,'contribution par jour-semaine'!A:A,0),MATCH(B10418,'contribution par jour-semaine'!$1:$1,0),4,1,"contribution par jour-semaine")),"")</f>
        <v/>
      </c>
      <c r="D10418" s="4" t="str">
        <f>VLOOKUP(A10418,predictions!A:B,2,FALSE)</f>
        <v>22/06/2020</v>
      </c>
      <c r="E10418" s="4">
        <f t="shared" si="40"/>
        <v>44004</v>
      </c>
    </row>
    <row r="10419" spans="3:5" ht="13" x14ac:dyDescent="0.15">
      <c r="C10419" s="1" t="str">
        <f ca="1">IFERROR(INDIRECT(ADDRESS(MATCH(A10419,'contribution par jour-semaine'!A:A,0),MATCH(B10419,'contribution par jour-semaine'!$1:$1,0),4,1,"contribution par jour-semaine")),"")</f>
        <v/>
      </c>
      <c r="D10419" s="4" t="str">
        <f>VLOOKUP(A10419,predictions!A:B,2,FALSE)</f>
        <v>22/06/2020</v>
      </c>
      <c r="E10419" s="4">
        <f t="shared" si="40"/>
        <v>44004</v>
      </c>
    </row>
    <row r="10420" spans="3:5" ht="13" x14ac:dyDescent="0.15">
      <c r="C10420" s="1" t="str">
        <f ca="1">IFERROR(INDIRECT(ADDRESS(MATCH(A10420,'contribution par jour-semaine'!A:A,0),MATCH(B10420,'contribution par jour-semaine'!$1:$1,0),4,1,"contribution par jour-semaine")),"")</f>
        <v/>
      </c>
      <c r="D10420" s="4" t="str">
        <f>VLOOKUP(A10420,predictions!A:B,2,FALSE)</f>
        <v>22/06/2020</v>
      </c>
      <c r="E10420" s="4">
        <f t="shared" si="40"/>
        <v>44004</v>
      </c>
    </row>
    <row r="10421" spans="3:5" ht="13" x14ac:dyDescent="0.15">
      <c r="C10421" s="1" t="str">
        <f ca="1">IFERROR(INDIRECT(ADDRESS(MATCH(A10421,'contribution par jour-semaine'!A:A,0),MATCH(B10421,'contribution par jour-semaine'!$1:$1,0),4,1,"contribution par jour-semaine")),"")</f>
        <v/>
      </c>
      <c r="D10421" s="4" t="str">
        <f>VLOOKUP(A10421,predictions!A:B,2,FALSE)</f>
        <v>22/06/2020</v>
      </c>
      <c r="E10421" s="4">
        <f t="shared" si="40"/>
        <v>44004</v>
      </c>
    </row>
    <row r="10422" spans="3:5" ht="13" x14ac:dyDescent="0.15">
      <c r="C10422" s="1" t="str">
        <f ca="1">IFERROR(INDIRECT(ADDRESS(MATCH(A10422,'contribution par jour-semaine'!A:A,0),MATCH(B10422,'contribution par jour-semaine'!$1:$1,0),4,1,"contribution par jour-semaine")),"")</f>
        <v/>
      </c>
      <c r="D10422" s="4" t="str">
        <f>VLOOKUP(A10422,predictions!A:B,2,FALSE)</f>
        <v>22/06/2020</v>
      </c>
      <c r="E10422" s="4">
        <f t="shared" si="40"/>
        <v>44004</v>
      </c>
    </row>
    <row r="10423" spans="3:5" ht="13" x14ac:dyDescent="0.15">
      <c r="C10423" s="1" t="str">
        <f ca="1">IFERROR(INDIRECT(ADDRESS(MATCH(A10423,'contribution par jour-semaine'!A:A,0),MATCH(B10423,'contribution par jour-semaine'!$1:$1,0),4,1,"contribution par jour-semaine")),"")</f>
        <v/>
      </c>
      <c r="D10423" s="4" t="str">
        <f>VLOOKUP(A10423,predictions!A:B,2,FALSE)</f>
        <v>22/06/2020</v>
      </c>
      <c r="E10423" s="4">
        <f t="shared" si="40"/>
        <v>44004</v>
      </c>
    </row>
    <row r="10424" spans="3:5" ht="13" x14ac:dyDescent="0.15">
      <c r="C10424" s="1" t="str">
        <f ca="1">IFERROR(INDIRECT(ADDRESS(MATCH(A10424,'contribution par jour-semaine'!A:A,0),MATCH(B10424,'contribution par jour-semaine'!$1:$1,0),4,1,"contribution par jour-semaine")),"")</f>
        <v/>
      </c>
      <c r="D10424" s="4" t="str">
        <f>VLOOKUP(A10424,predictions!A:B,2,FALSE)</f>
        <v>22/06/2020</v>
      </c>
      <c r="E10424" s="4">
        <f t="shared" si="40"/>
        <v>44004</v>
      </c>
    </row>
    <row r="10425" spans="3:5" ht="13" x14ac:dyDescent="0.15">
      <c r="C10425" s="1" t="str">
        <f ca="1">IFERROR(INDIRECT(ADDRESS(MATCH(A10425,'contribution par jour-semaine'!A:A,0),MATCH(B10425,'contribution par jour-semaine'!$1:$1,0),4,1,"contribution par jour-semaine")),"")</f>
        <v/>
      </c>
      <c r="D10425" s="4" t="str">
        <f>VLOOKUP(A10425,predictions!A:B,2,FALSE)</f>
        <v>22/06/2020</v>
      </c>
      <c r="E10425" s="4">
        <f t="shared" si="40"/>
        <v>44004</v>
      </c>
    </row>
    <row r="10426" spans="3:5" ht="13" x14ac:dyDescent="0.15">
      <c r="C10426" s="1" t="str">
        <f ca="1">IFERROR(INDIRECT(ADDRESS(MATCH(A10426,'contribution par jour-semaine'!A:A,0),MATCH(B10426,'contribution par jour-semaine'!$1:$1,0),4,1,"contribution par jour-semaine")),"")</f>
        <v/>
      </c>
      <c r="D10426" s="4" t="str">
        <f>VLOOKUP(A10426,predictions!A:B,2,FALSE)</f>
        <v>22/06/2020</v>
      </c>
      <c r="E10426" s="4">
        <f t="shared" si="40"/>
        <v>44004</v>
      </c>
    </row>
    <row r="10427" spans="3:5" ht="13" x14ac:dyDescent="0.15">
      <c r="C10427" s="1" t="str">
        <f ca="1">IFERROR(INDIRECT(ADDRESS(MATCH(A10427,'contribution par jour-semaine'!A:A,0),MATCH(B10427,'contribution par jour-semaine'!$1:$1,0),4,1,"contribution par jour-semaine")),"")</f>
        <v/>
      </c>
      <c r="D10427" s="4" t="str">
        <f>VLOOKUP(A10427,predictions!A:B,2,FALSE)</f>
        <v>22/06/2020</v>
      </c>
      <c r="E10427" s="4">
        <f t="shared" si="40"/>
        <v>44004</v>
      </c>
    </row>
    <row r="10428" spans="3:5" ht="13" x14ac:dyDescent="0.15">
      <c r="C10428" s="1" t="str">
        <f ca="1">IFERROR(INDIRECT(ADDRESS(MATCH(A10428,'contribution par jour-semaine'!A:A,0),MATCH(B10428,'contribution par jour-semaine'!$1:$1,0),4,1,"contribution par jour-semaine")),"")</f>
        <v/>
      </c>
      <c r="D10428" s="4" t="str">
        <f>VLOOKUP(A10428,predictions!A:B,2,FALSE)</f>
        <v>22/06/2020</v>
      </c>
      <c r="E10428" s="4">
        <f t="shared" si="40"/>
        <v>44004</v>
      </c>
    </row>
    <row r="10429" spans="3:5" ht="13" x14ac:dyDescent="0.15">
      <c r="C10429" s="1" t="str">
        <f ca="1">IFERROR(INDIRECT(ADDRESS(MATCH(A10429,'contribution par jour-semaine'!A:A,0),MATCH(B10429,'contribution par jour-semaine'!$1:$1,0),4,1,"contribution par jour-semaine")),"")</f>
        <v/>
      </c>
      <c r="D10429" s="4" t="str">
        <f>VLOOKUP(A10429,predictions!A:B,2,FALSE)</f>
        <v>22/06/2020</v>
      </c>
      <c r="E10429" s="4">
        <f t="shared" si="40"/>
        <v>44004</v>
      </c>
    </row>
    <row r="10430" spans="3:5" ht="13" x14ac:dyDescent="0.15">
      <c r="C10430" s="1" t="str">
        <f ca="1">IFERROR(INDIRECT(ADDRESS(MATCH(A10430,'contribution par jour-semaine'!A:A,0),MATCH(B10430,'contribution par jour-semaine'!$1:$1,0),4,1,"contribution par jour-semaine")),"")</f>
        <v/>
      </c>
      <c r="D10430" s="4" t="str">
        <f>VLOOKUP(A10430,predictions!A:B,2,FALSE)</f>
        <v>22/06/2020</v>
      </c>
      <c r="E10430" s="4">
        <f t="shared" si="40"/>
        <v>44004</v>
      </c>
    </row>
    <row r="10431" spans="3:5" ht="13" x14ac:dyDescent="0.15">
      <c r="C10431" s="1" t="str">
        <f ca="1">IFERROR(INDIRECT(ADDRESS(MATCH(A10431,'contribution par jour-semaine'!A:A,0),MATCH(B10431,'contribution par jour-semaine'!$1:$1,0),4,1,"contribution par jour-semaine")),"")</f>
        <v/>
      </c>
      <c r="D10431" s="4" t="str">
        <f>VLOOKUP(A10431,predictions!A:B,2,FALSE)</f>
        <v>22/06/2020</v>
      </c>
      <c r="E10431" s="4">
        <f t="shared" si="40"/>
        <v>44004</v>
      </c>
    </row>
    <row r="10432" spans="3:5" ht="13" x14ac:dyDescent="0.15">
      <c r="C10432" s="1" t="str">
        <f ca="1">IFERROR(INDIRECT(ADDRESS(MATCH(A10432,'contribution par jour-semaine'!A:A,0),MATCH(B10432,'contribution par jour-semaine'!$1:$1,0),4,1,"contribution par jour-semaine")),"")</f>
        <v/>
      </c>
      <c r="D10432" s="4" t="str">
        <f>VLOOKUP(A10432,predictions!A:B,2,FALSE)</f>
        <v>22/06/2020</v>
      </c>
      <c r="E10432" s="4">
        <f t="shared" si="40"/>
        <v>44004</v>
      </c>
    </row>
    <row r="10433" spans="3:5" ht="13" x14ac:dyDescent="0.15">
      <c r="C10433" s="1" t="str">
        <f ca="1">IFERROR(INDIRECT(ADDRESS(MATCH(A10433,'contribution par jour-semaine'!A:A,0),MATCH(B10433,'contribution par jour-semaine'!$1:$1,0),4,1,"contribution par jour-semaine")),"")</f>
        <v/>
      </c>
      <c r="D10433" s="4" t="str">
        <f>VLOOKUP(A10433,predictions!A:B,2,FALSE)</f>
        <v>22/06/2020</v>
      </c>
      <c r="E10433" s="4">
        <f t="shared" si="40"/>
        <v>44004</v>
      </c>
    </row>
    <row r="10434" spans="3:5" ht="13" x14ac:dyDescent="0.15">
      <c r="C10434" s="1" t="str">
        <f ca="1">IFERROR(INDIRECT(ADDRESS(MATCH(A10434,'contribution par jour-semaine'!A:A,0),MATCH(B10434,'contribution par jour-semaine'!$1:$1,0),4,1,"contribution par jour-semaine")),"")</f>
        <v/>
      </c>
      <c r="D10434" s="4" t="str">
        <f>VLOOKUP(A10434,predictions!A:B,2,FALSE)</f>
        <v>22/06/2020</v>
      </c>
      <c r="E10434" s="4">
        <f t="shared" si="40"/>
        <v>44004</v>
      </c>
    </row>
    <row r="10435" spans="3:5" ht="13" x14ac:dyDescent="0.15">
      <c r="C10435" s="1" t="str">
        <f ca="1">IFERROR(INDIRECT(ADDRESS(MATCH(A10435,'contribution par jour-semaine'!A:A,0),MATCH(B10435,'contribution par jour-semaine'!$1:$1,0),4,1,"contribution par jour-semaine")),"")</f>
        <v/>
      </c>
      <c r="D10435" s="4" t="str">
        <f>VLOOKUP(A10435,predictions!A:B,2,FALSE)</f>
        <v>22/06/2020</v>
      </c>
      <c r="E10435" s="4">
        <f t="shared" si="40"/>
        <v>44004</v>
      </c>
    </row>
    <row r="10436" spans="3:5" ht="13" x14ac:dyDescent="0.15">
      <c r="C10436" s="1" t="str">
        <f ca="1">IFERROR(INDIRECT(ADDRESS(MATCH(A10436,'contribution par jour-semaine'!A:A,0),MATCH(B10436,'contribution par jour-semaine'!$1:$1,0),4,1,"contribution par jour-semaine")),"")</f>
        <v/>
      </c>
      <c r="D10436" s="4" t="str">
        <f>VLOOKUP(A10436,predictions!A:B,2,FALSE)</f>
        <v>22/06/2020</v>
      </c>
      <c r="E10436" s="4">
        <f t="shared" si="40"/>
        <v>44004</v>
      </c>
    </row>
    <row r="10437" spans="3:5" ht="13" x14ac:dyDescent="0.15">
      <c r="C10437" s="1" t="str">
        <f ca="1">IFERROR(INDIRECT(ADDRESS(MATCH(A10437,'contribution par jour-semaine'!A:A,0),MATCH(B10437,'contribution par jour-semaine'!$1:$1,0),4,1,"contribution par jour-semaine")),"")</f>
        <v/>
      </c>
      <c r="D10437" s="4" t="str">
        <f>VLOOKUP(A10437,predictions!A:B,2,FALSE)</f>
        <v>22/06/2020</v>
      </c>
      <c r="E10437" s="4">
        <f t="shared" si="40"/>
        <v>44004</v>
      </c>
    </row>
    <row r="10438" spans="3:5" ht="13" x14ac:dyDescent="0.15">
      <c r="C10438" s="1" t="str">
        <f ca="1">IFERROR(INDIRECT(ADDRESS(MATCH(A10438,'contribution par jour-semaine'!A:A,0),MATCH(B10438,'contribution par jour-semaine'!$1:$1,0),4,1,"contribution par jour-semaine")),"")</f>
        <v/>
      </c>
      <c r="D10438" s="4" t="str">
        <f>VLOOKUP(A10438,predictions!A:B,2,FALSE)</f>
        <v>22/06/2020</v>
      </c>
      <c r="E10438" s="4">
        <f t="shared" si="40"/>
        <v>44004</v>
      </c>
    </row>
    <row r="10439" spans="3:5" ht="13" x14ac:dyDescent="0.15">
      <c r="C10439" s="1" t="str">
        <f ca="1">IFERROR(INDIRECT(ADDRESS(MATCH(A10439,'contribution par jour-semaine'!A:A,0),MATCH(B10439,'contribution par jour-semaine'!$1:$1,0),4,1,"contribution par jour-semaine")),"")</f>
        <v/>
      </c>
      <c r="D10439" s="4" t="str">
        <f>VLOOKUP(A10439,predictions!A:B,2,FALSE)</f>
        <v>22/06/2020</v>
      </c>
      <c r="E10439" s="4">
        <f t="shared" si="40"/>
        <v>44004</v>
      </c>
    </row>
    <row r="10440" spans="3:5" ht="13" x14ac:dyDescent="0.15">
      <c r="C10440" s="1" t="str">
        <f ca="1">IFERROR(INDIRECT(ADDRESS(MATCH(A10440,'contribution par jour-semaine'!A:A,0),MATCH(B10440,'contribution par jour-semaine'!$1:$1,0),4,1,"contribution par jour-semaine")),"")</f>
        <v/>
      </c>
      <c r="D10440" s="4" t="str">
        <f>VLOOKUP(A10440,predictions!A:B,2,FALSE)</f>
        <v>22/06/2020</v>
      </c>
      <c r="E10440" s="4">
        <f t="shared" si="40"/>
        <v>44004</v>
      </c>
    </row>
    <row r="10441" spans="3:5" ht="13" x14ac:dyDescent="0.15">
      <c r="C10441" s="1" t="str">
        <f ca="1">IFERROR(INDIRECT(ADDRESS(MATCH(A10441,'contribution par jour-semaine'!A:A,0),MATCH(B10441,'contribution par jour-semaine'!$1:$1,0),4,1,"contribution par jour-semaine")),"")</f>
        <v/>
      </c>
      <c r="D10441" s="4" t="str">
        <f>VLOOKUP(A10441,predictions!A:B,2,FALSE)</f>
        <v>22/06/2020</v>
      </c>
      <c r="E10441" s="4">
        <f t="shared" si="40"/>
        <v>44004</v>
      </c>
    </row>
    <row r="10442" spans="3:5" ht="13" x14ac:dyDescent="0.15">
      <c r="C10442" s="1" t="str">
        <f ca="1">IFERROR(INDIRECT(ADDRESS(MATCH(A10442,'contribution par jour-semaine'!A:A,0),MATCH(B10442,'contribution par jour-semaine'!$1:$1,0),4,1,"contribution par jour-semaine")),"")</f>
        <v/>
      </c>
      <c r="D10442" s="4" t="str">
        <f>VLOOKUP(A10442,predictions!A:B,2,FALSE)</f>
        <v>22/06/2020</v>
      </c>
      <c r="E10442" s="4">
        <f t="shared" si="40"/>
        <v>44004</v>
      </c>
    </row>
    <row r="10443" spans="3:5" ht="13" x14ac:dyDescent="0.15">
      <c r="C10443" s="1" t="str">
        <f ca="1">IFERROR(INDIRECT(ADDRESS(MATCH(A10443,'contribution par jour-semaine'!A:A,0),MATCH(B10443,'contribution par jour-semaine'!$1:$1,0),4,1,"contribution par jour-semaine")),"")</f>
        <v/>
      </c>
      <c r="D10443" s="4" t="str">
        <f>VLOOKUP(A10443,predictions!A:B,2,FALSE)</f>
        <v>22/06/2020</v>
      </c>
      <c r="E10443" s="4">
        <f t="shared" si="40"/>
        <v>44004</v>
      </c>
    </row>
    <row r="10444" spans="3:5" ht="13" x14ac:dyDescent="0.15">
      <c r="C10444" s="1" t="str">
        <f ca="1">IFERROR(INDIRECT(ADDRESS(MATCH(A10444,'contribution par jour-semaine'!A:A,0),MATCH(B10444,'contribution par jour-semaine'!$1:$1,0),4,1,"contribution par jour-semaine")),"")</f>
        <v/>
      </c>
      <c r="D10444" s="4" t="str">
        <f>VLOOKUP(A10444,predictions!A:B,2,FALSE)</f>
        <v>22/06/2020</v>
      </c>
      <c r="E10444" s="4">
        <f t="shared" si="40"/>
        <v>44004</v>
      </c>
    </row>
    <row r="10445" spans="3:5" ht="13" x14ac:dyDescent="0.15">
      <c r="C10445" s="1" t="str">
        <f ca="1">IFERROR(INDIRECT(ADDRESS(MATCH(A10445,'contribution par jour-semaine'!A:A,0),MATCH(B10445,'contribution par jour-semaine'!$1:$1,0),4,1,"contribution par jour-semaine")),"")</f>
        <v/>
      </c>
      <c r="D10445" s="4" t="str">
        <f>VLOOKUP(A10445,predictions!A:B,2,FALSE)</f>
        <v>22/06/2020</v>
      </c>
      <c r="E10445" s="4">
        <f t="shared" si="40"/>
        <v>44004</v>
      </c>
    </row>
    <row r="10446" spans="3:5" ht="13" x14ac:dyDescent="0.15">
      <c r="C10446" s="1" t="str">
        <f ca="1">IFERROR(INDIRECT(ADDRESS(MATCH(A10446,'contribution par jour-semaine'!A:A,0),MATCH(B10446,'contribution par jour-semaine'!$1:$1,0),4,1,"contribution par jour-semaine")),"")</f>
        <v/>
      </c>
      <c r="D10446" s="4" t="str">
        <f>VLOOKUP(A10446,predictions!A:B,2,FALSE)</f>
        <v>22/06/2020</v>
      </c>
      <c r="E10446" s="4">
        <f t="shared" si="40"/>
        <v>44004</v>
      </c>
    </row>
    <row r="10447" spans="3:5" ht="13" x14ac:dyDescent="0.15">
      <c r="C10447" s="1" t="str">
        <f ca="1">IFERROR(INDIRECT(ADDRESS(MATCH(A10447,'contribution par jour-semaine'!A:A,0),MATCH(B10447,'contribution par jour-semaine'!$1:$1,0),4,1,"contribution par jour-semaine")),"")</f>
        <v/>
      </c>
      <c r="D10447" s="4" t="str">
        <f>VLOOKUP(A10447,predictions!A:B,2,FALSE)</f>
        <v>22/06/2020</v>
      </c>
      <c r="E10447" s="4">
        <f t="shared" si="40"/>
        <v>44004</v>
      </c>
    </row>
    <row r="10448" spans="3:5" ht="13" x14ac:dyDescent="0.15">
      <c r="C10448" s="1" t="str">
        <f ca="1">IFERROR(INDIRECT(ADDRESS(MATCH(A10448,'contribution par jour-semaine'!A:A,0),MATCH(B10448,'contribution par jour-semaine'!$1:$1,0),4,1,"contribution par jour-semaine")),"")</f>
        <v/>
      </c>
      <c r="D10448" s="4" t="str">
        <f>VLOOKUP(A10448,predictions!A:B,2,FALSE)</f>
        <v>22/06/2020</v>
      </c>
      <c r="E10448" s="4">
        <f t="shared" si="40"/>
        <v>44004</v>
      </c>
    </row>
    <row r="10449" spans="3:5" ht="13" x14ac:dyDescent="0.15">
      <c r="C10449" s="1" t="str">
        <f ca="1">IFERROR(INDIRECT(ADDRESS(MATCH(A10449,'contribution par jour-semaine'!A:A,0),MATCH(B10449,'contribution par jour-semaine'!$1:$1,0),4,1,"contribution par jour-semaine")),"")</f>
        <v/>
      </c>
      <c r="D10449" s="4" t="str">
        <f>VLOOKUP(A10449,predictions!A:B,2,FALSE)</f>
        <v>22/06/2020</v>
      </c>
      <c r="E10449" s="4">
        <f t="shared" si="40"/>
        <v>44004</v>
      </c>
    </row>
    <row r="10450" spans="3:5" ht="13" x14ac:dyDescent="0.15">
      <c r="C10450" s="1" t="str">
        <f ca="1">IFERROR(INDIRECT(ADDRESS(MATCH(A10450,'contribution par jour-semaine'!A:A,0),MATCH(B10450,'contribution par jour-semaine'!$1:$1,0),4,1,"contribution par jour-semaine")),"")</f>
        <v/>
      </c>
      <c r="D10450" s="4" t="str">
        <f>VLOOKUP(A10450,predictions!A:B,2,FALSE)</f>
        <v>22/06/2020</v>
      </c>
      <c r="E10450" s="4">
        <f t="shared" si="40"/>
        <v>44004</v>
      </c>
    </row>
    <row r="10451" spans="3:5" ht="13" x14ac:dyDescent="0.15">
      <c r="C10451" s="1" t="str">
        <f ca="1">IFERROR(INDIRECT(ADDRESS(MATCH(A10451,'contribution par jour-semaine'!A:A,0),MATCH(B10451,'contribution par jour-semaine'!$1:$1,0),4,1,"contribution par jour-semaine")),"")</f>
        <v/>
      </c>
      <c r="D10451" s="4" t="str">
        <f>VLOOKUP(A10451,predictions!A:B,2,FALSE)</f>
        <v>22/06/2020</v>
      </c>
      <c r="E10451" s="4">
        <f t="shared" si="40"/>
        <v>44004</v>
      </c>
    </row>
    <row r="10452" spans="3:5" ht="13" x14ac:dyDescent="0.15">
      <c r="C10452" s="1" t="str">
        <f ca="1">IFERROR(INDIRECT(ADDRESS(MATCH(A10452,'contribution par jour-semaine'!A:A,0),MATCH(B10452,'contribution par jour-semaine'!$1:$1,0),4,1,"contribution par jour-semaine")),"")</f>
        <v/>
      </c>
      <c r="D10452" s="4" t="str">
        <f>VLOOKUP(A10452,predictions!A:B,2,FALSE)</f>
        <v>22/06/2020</v>
      </c>
      <c r="E10452" s="4">
        <f t="shared" si="40"/>
        <v>44004</v>
      </c>
    </row>
    <row r="10453" spans="3:5" ht="13" x14ac:dyDescent="0.15">
      <c r="C10453" s="1" t="str">
        <f ca="1">IFERROR(INDIRECT(ADDRESS(MATCH(A10453,'contribution par jour-semaine'!A:A,0),MATCH(B10453,'contribution par jour-semaine'!$1:$1,0),4,1,"contribution par jour-semaine")),"")</f>
        <v/>
      </c>
      <c r="D10453" s="4" t="str">
        <f>VLOOKUP(A10453,predictions!A:B,2,FALSE)</f>
        <v>22/06/2020</v>
      </c>
      <c r="E10453" s="4">
        <f t="shared" si="40"/>
        <v>44004</v>
      </c>
    </row>
    <row r="10454" spans="3:5" ht="13" x14ac:dyDescent="0.15">
      <c r="C10454" s="1" t="str">
        <f ca="1">IFERROR(INDIRECT(ADDRESS(MATCH(A10454,'contribution par jour-semaine'!A:A,0),MATCH(B10454,'contribution par jour-semaine'!$1:$1,0),4,1,"contribution par jour-semaine")),"")</f>
        <v/>
      </c>
      <c r="D10454" s="4" t="str">
        <f>VLOOKUP(A10454,predictions!A:B,2,FALSE)</f>
        <v>22/06/2020</v>
      </c>
      <c r="E10454" s="4">
        <f t="shared" si="40"/>
        <v>44004</v>
      </c>
    </row>
    <row r="10455" spans="3:5" ht="13" x14ac:dyDescent="0.15">
      <c r="C10455" s="1" t="str">
        <f ca="1">IFERROR(INDIRECT(ADDRESS(MATCH(A10455,'contribution par jour-semaine'!A:A,0),MATCH(B10455,'contribution par jour-semaine'!$1:$1,0),4,1,"contribution par jour-semaine")),"")</f>
        <v/>
      </c>
      <c r="D10455" s="4" t="str">
        <f>VLOOKUP(A10455,predictions!A:B,2,FALSE)</f>
        <v>22/06/2020</v>
      </c>
      <c r="E10455" s="4">
        <f t="shared" si="40"/>
        <v>44004</v>
      </c>
    </row>
    <row r="10456" spans="3:5" ht="13" x14ac:dyDescent="0.15">
      <c r="C10456" s="1" t="str">
        <f ca="1">IFERROR(INDIRECT(ADDRESS(MATCH(A10456,'contribution par jour-semaine'!A:A,0),MATCH(B10456,'contribution par jour-semaine'!$1:$1,0),4,1,"contribution par jour-semaine")),"")</f>
        <v/>
      </c>
      <c r="D10456" s="4" t="str">
        <f>VLOOKUP(A10456,predictions!A:B,2,FALSE)</f>
        <v>22/06/2020</v>
      </c>
      <c r="E10456" s="4">
        <f t="shared" si="40"/>
        <v>44004</v>
      </c>
    </row>
    <row r="10457" spans="3:5" ht="13" x14ac:dyDescent="0.15">
      <c r="C10457" s="1" t="str">
        <f ca="1">IFERROR(INDIRECT(ADDRESS(MATCH(A10457,'contribution par jour-semaine'!A:A,0),MATCH(B10457,'contribution par jour-semaine'!$1:$1,0),4,1,"contribution par jour-semaine")),"")</f>
        <v/>
      </c>
      <c r="D10457" s="4" t="str">
        <f>VLOOKUP(A10457,predictions!A:B,2,FALSE)</f>
        <v>22/06/2020</v>
      </c>
      <c r="E10457" s="4">
        <f t="shared" ref="E10457:E10711" si="41">DATE(RIGHT(D10457,4),MID(D10457,4,2),LEFT(D10457,2))</f>
        <v>44004</v>
      </c>
    </row>
    <row r="10458" spans="3:5" ht="13" x14ac:dyDescent="0.15">
      <c r="C10458" s="1" t="str">
        <f ca="1">IFERROR(INDIRECT(ADDRESS(MATCH(A10458,'contribution par jour-semaine'!A:A,0),MATCH(B10458,'contribution par jour-semaine'!$1:$1,0),4,1,"contribution par jour-semaine")),"")</f>
        <v/>
      </c>
      <c r="D10458" s="4" t="str">
        <f>VLOOKUP(A10458,predictions!A:B,2,FALSE)</f>
        <v>22/06/2020</v>
      </c>
      <c r="E10458" s="4">
        <f t="shared" si="41"/>
        <v>44004</v>
      </c>
    </row>
    <row r="10459" spans="3:5" ht="13" x14ac:dyDescent="0.15">
      <c r="C10459" s="1" t="str">
        <f ca="1">IFERROR(INDIRECT(ADDRESS(MATCH(A10459,'contribution par jour-semaine'!A:A,0),MATCH(B10459,'contribution par jour-semaine'!$1:$1,0),4,1,"contribution par jour-semaine")),"")</f>
        <v/>
      </c>
      <c r="D10459" s="4" t="str">
        <f>VLOOKUP(A10459,predictions!A:B,2,FALSE)</f>
        <v>22/06/2020</v>
      </c>
      <c r="E10459" s="4">
        <f t="shared" si="41"/>
        <v>44004</v>
      </c>
    </row>
    <row r="10460" spans="3:5" ht="13" x14ac:dyDescent="0.15">
      <c r="C10460" s="1" t="str">
        <f ca="1">IFERROR(INDIRECT(ADDRESS(MATCH(A10460,'contribution par jour-semaine'!A:A,0),MATCH(B10460,'contribution par jour-semaine'!$1:$1,0),4,1,"contribution par jour-semaine")),"")</f>
        <v/>
      </c>
      <c r="D10460" s="4" t="str">
        <f>VLOOKUP(A10460,predictions!A:B,2,FALSE)</f>
        <v>22/06/2020</v>
      </c>
      <c r="E10460" s="4">
        <f t="shared" si="41"/>
        <v>44004</v>
      </c>
    </row>
    <row r="10461" spans="3:5" ht="13" x14ac:dyDescent="0.15">
      <c r="C10461" s="1" t="str">
        <f ca="1">IFERROR(INDIRECT(ADDRESS(MATCH(A10461,'contribution par jour-semaine'!A:A,0),MATCH(B10461,'contribution par jour-semaine'!$1:$1,0),4,1,"contribution par jour-semaine")),"")</f>
        <v/>
      </c>
      <c r="D10461" s="4" t="str">
        <f>VLOOKUP(A10461,predictions!A:B,2,FALSE)</f>
        <v>22/06/2020</v>
      </c>
      <c r="E10461" s="4">
        <f t="shared" si="41"/>
        <v>44004</v>
      </c>
    </row>
    <row r="10462" spans="3:5" ht="13" x14ac:dyDescent="0.15">
      <c r="C10462" s="1" t="str">
        <f ca="1">IFERROR(INDIRECT(ADDRESS(MATCH(A10462,'contribution par jour-semaine'!A:A,0),MATCH(B10462,'contribution par jour-semaine'!$1:$1,0),4,1,"contribution par jour-semaine")),"")</f>
        <v/>
      </c>
      <c r="D10462" s="4" t="str">
        <f>VLOOKUP(A10462,predictions!A:B,2,FALSE)</f>
        <v>22/06/2020</v>
      </c>
      <c r="E10462" s="4">
        <f t="shared" si="41"/>
        <v>44004</v>
      </c>
    </row>
    <row r="10463" spans="3:5" ht="13" x14ac:dyDescent="0.15">
      <c r="C10463" s="1" t="str">
        <f ca="1">IFERROR(INDIRECT(ADDRESS(MATCH(A10463,'contribution par jour-semaine'!A:A,0),MATCH(B10463,'contribution par jour-semaine'!$1:$1,0),4,1,"contribution par jour-semaine")),"")</f>
        <v/>
      </c>
      <c r="D10463" s="4" t="str">
        <f>VLOOKUP(A10463,predictions!A:B,2,FALSE)</f>
        <v>22/06/2020</v>
      </c>
      <c r="E10463" s="4">
        <f t="shared" si="41"/>
        <v>44004</v>
      </c>
    </row>
    <row r="10464" spans="3:5" ht="13" x14ac:dyDescent="0.15">
      <c r="C10464" s="1" t="str">
        <f ca="1">IFERROR(INDIRECT(ADDRESS(MATCH(A10464,'contribution par jour-semaine'!A:A,0),MATCH(B10464,'contribution par jour-semaine'!$1:$1,0),4,1,"contribution par jour-semaine")),"")</f>
        <v/>
      </c>
      <c r="D10464" s="4" t="str">
        <f>VLOOKUP(A10464,predictions!A:B,2,FALSE)</f>
        <v>22/06/2020</v>
      </c>
      <c r="E10464" s="4">
        <f t="shared" si="41"/>
        <v>44004</v>
      </c>
    </row>
    <row r="10465" spans="3:5" ht="13" x14ac:dyDescent="0.15">
      <c r="C10465" s="1" t="str">
        <f ca="1">IFERROR(INDIRECT(ADDRESS(MATCH(A10465,'contribution par jour-semaine'!A:A,0),MATCH(B10465,'contribution par jour-semaine'!$1:$1,0),4,1,"contribution par jour-semaine")),"")</f>
        <v/>
      </c>
      <c r="D10465" s="4" t="str">
        <f>VLOOKUP(A10465,predictions!A:B,2,FALSE)</f>
        <v>22/06/2020</v>
      </c>
      <c r="E10465" s="4">
        <f t="shared" si="41"/>
        <v>44004</v>
      </c>
    </row>
    <row r="10466" spans="3:5" ht="13" x14ac:dyDescent="0.15">
      <c r="C10466" s="1" t="str">
        <f ca="1">IFERROR(INDIRECT(ADDRESS(MATCH(A10466,'contribution par jour-semaine'!A:A,0),MATCH(B10466,'contribution par jour-semaine'!$1:$1,0),4,1,"contribution par jour-semaine")),"")</f>
        <v/>
      </c>
      <c r="D10466" s="4" t="str">
        <f>VLOOKUP(A10466,predictions!A:B,2,FALSE)</f>
        <v>22/06/2020</v>
      </c>
      <c r="E10466" s="4">
        <f t="shared" si="41"/>
        <v>44004</v>
      </c>
    </row>
    <row r="10467" spans="3:5" ht="13" x14ac:dyDescent="0.15">
      <c r="C10467" s="1" t="str">
        <f ca="1">IFERROR(INDIRECT(ADDRESS(MATCH(A10467,'contribution par jour-semaine'!A:A,0),MATCH(B10467,'contribution par jour-semaine'!$1:$1,0),4,1,"contribution par jour-semaine")),"")</f>
        <v/>
      </c>
      <c r="D10467" s="4" t="str">
        <f>VLOOKUP(A10467,predictions!A:B,2,FALSE)</f>
        <v>22/06/2020</v>
      </c>
      <c r="E10467" s="4">
        <f t="shared" si="41"/>
        <v>44004</v>
      </c>
    </row>
    <row r="10468" spans="3:5" ht="13" x14ac:dyDescent="0.15">
      <c r="C10468" s="1" t="str">
        <f ca="1">IFERROR(INDIRECT(ADDRESS(MATCH(A10468,'contribution par jour-semaine'!A:A,0),MATCH(B10468,'contribution par jour-semaine'!$1:$1,0),4,1,"contribution par jour-semaine")),"")</f>
        <v/>
      </c>
      <c r="D10468" s="4" t="str">
        <f>VLOOKUP(A10468,predictions!A:B,2,FALSE)</f>
        <v>22/06/2020</v>
      </c>
      <c r="E10468" s="4">
        <f t="shared" si="41"/>
        <v>44004</v>
      </c>
    </row>
    <row r="10469" spans="3:5" ht="13" x14ac:dyDescent="0.15">
      <c r="C10469" s="1" t="str">
        <f ca="1">IFERROR(INDIRECT(ADDRESS(MATCH(A10469,'contribution par jour-semaine'!A:A,0),MATCH(B10469,'contribution par jour-semaine'!$1:$1,0),4,1,"contribution par jour-semaine")),"")</f>
        <v/>
      </c>
      <c r="D10469" s="4" t="str">
        <f>VLOOKUP(A10469,predictions!A:B,2,FALSE)</f>
        <v>22/06/2020</v>
      </c>
      <c r="E10469" s="4">
        <f t="shared" si="41"/>
        <v>44004</v>
      </c>
    </row>
    <row r="10470" spans="3:5" ht="13" x14ac:dyDescent="0.15">
      <c r="C10470" s="1" t="str">
        <f ca="1">IFERROR(INDIRECT(ADDRESS(MATCH(A10470,'contribution par jour-semaine'!A:A,0),MATCH(B10470,'contribution par jour-semaine'!$1:$1,0),4,1,"contribution par jour-semaine")),"")</f>
        <v/>
      </c>
      <c r="D10470" s="4" t="str">
        <f>VLOOKUP(A10470,predictions!A:B,2,FALSE)</f>
        <v>22/06/2020</v>
      </c>
      <c r="E10470" s="4">
        <f t="shared" si="41"/>
        <v>44004</v>
      </c>
    </row>
    <row r="10471" spans="3:5" ht="13" x14ac:dyDescent="0.15">
      <c r="C10471" s="1" t="str">
        <f ca="1">IFERROR(INDIRECT(ADDRESS(MATCH(A10471,'contribution par jour-semaine'!A:A,0),MATCH(B10471,'contribution par jour-semaine'!$1:$1,0),4,1,"contribution par jour-semaine")),"")</f>
        <v/>
      </c>
      <c r="D10471" s="4" t="str">
        <f>VLOOKUP(A10471,predictions!A:B,2,FALSE)</f>
        <v>22/06/2020</v>
      </c>
      <c r="E10471" s="4">
        <f t="shared" si="41"/>
        <v>44004</v>
      </c>
    </row>
    <row r="10472" spans="3:5" ht="13" x14ac:dyDescent="0.15">
      <c r="C10472" s="1" t="str">
        <f ca="1">IFERROR(INDIRECT(ADDRESS(MATCH(A10472,'contribution par jour-semaine'!A:A,0),MATCH(B10472,'contribution par jour-semaine'!$1:$1,0),4,1,"contribution par jour-semaine")),"")</f>
        <v/>
      </c>
      <c r="D10472" s="4" t="str">
        <f>VLOOKUP(A10472,predictions!A:B,2,FALSE)</f>
        <v>22/06/2020</v>
      </c>
      <c r="E10472" s="4">
        <f t="shared" si="41"/>
        <v>44004</v>
      </c>
    </row>
    <row r="10473" spans="3:5" ht="13" x14ac:dyDescent="0.15">
      <c r="C10473" s="1" t="str">
        <f ca="1">IFERROR(INDIRECT(ADDRESS(MATCH(A10473,'contribution par jour-semaine'!A:A,0),MATCH(B10473,'contribution par jour-semaine'!$1:$1,0),4,1,"contribution par jour-semaine")),"")</f>
        <v/>
      </c>
      <c r="D10473" s="4" t="str">
        <f>VLOOKUP(A10473,predictions!A:B,2,FALSE)</f>
        <v>22/06/2020</v>
      </c>
      <c r="E10473" s="4">
        <f t="shared" si="41"/>
        <v>44004</v>
      </c>
    </row>
    <row r="10474" spans="3:5" ht="13" x14ac:dyDescent="0.15">
      <c r="C10474" s="1" t="str">
        <f ca="1">IFERROR(INDIRECT(ADDRESS(MATCH(A10474,'contribution par jour-semaine'!A:A,0),MATCH(B10474,'contribution par jour-semaine'!$1:$1,0),4,1,"contribution par jour-semaine")),"")</f>
        <v/>
      </c>
      <c r="D10474" s="4" t="str">
        <f>VLOOKUP(A10474,predictions!A:B,2,FALSE)</f>
        <v>22/06/2020</v>
      </c>
      <c r="E10474" s="4">
        <f t="shared" si="41"/>
        <v>44004</v>
      </c>
    </row>
    <row r="10475" spans="3:5" ht="13" x14ac:dyDescent="0.15">
      <c r="C10475" s="1" t="str">
        <f ca="1">IFERROR(INDIRECT(ADDRESS(MATCH(A10475,'contribution par jour-semaine'!A:A,0),MATCH(B10475,'contribution par jour-semaine'!$1:$1,0),4,1,"contribution par jour-semaine")),"")</f>
        <v/>
      </c>
      <c r="D10475" s="4" t="str">
        <f>VLOOKUP(A10475,predictions!A:B,2,FALSE)</f>
        <v>22/06/2020</v>
      </c>
      <c r="E10475" s="4">
        <f t="shared" si="41"/>
        <v>44004</v>
      </c>
    </row>
    <row r="10476" spans="3:5" ht="13" x14ac:dyDescent="0.15">
      <c r="C10476" s="1" t="str">
        <f ca="1">IFERROR(INDIRECT(ADDRESS(MATCH(A10476,'contribution par jour-semaine'!A:A,0),MATCH(B10476,'contribution par jour-semaine'!$1:$1,0),4,1,"contribution par jour-semaine")),"")</f>
        <v/>
      </c>
      <c r="D10476" s="4" t="str">
        <f>VLOOKUP(A10476,predictions!A:B,2,FALSE)</f>
        <v>22/06/2020</v>
      </c>
      <c r="E10476" s="4">
        <f t="shared" si="41"/>
        <v>44004</v>
      </c>
    </row>
    <row r="10477" spans="3:5" ht="13" x14ac:dyDescent="0.15">
      <c r="C10477" s="1" t="str">
        <f ca="1">IFERROR(INDIRECT(ADDRESS(MATCH(A10477,'contribution par jour-semaine'!A:A,0),MATCH(B10477,'contribution par jour-semaine'!$1:$1,0),4,1,"contribution par jour-semaine")),"")</f>
        <v/>
      </c>
      <c r="D10477" s="4" t="str">
        <f>VLOOKUP(A10477,predictions!A:B,2,FALSE)</f>
        <v>22/06/2020</v>
      </c>
      <c r="E10477" s="4">
        <f t="shared" si="41"/>
        <v>44004</v>
      </c>
    </row>
    <row r="10478" spans="3:5" ht="13" x14ac:dyDescent="0.15">
      <c r="C10478" s="1" t="str">
        <f ca="1">IFERROR(INDIRECT(ADDRESS(MATCH(A10478,'contribution par jour-semaine'!A:A,0),MATCH(B10478,'contribution par jour-semaine'!$1:$1,0),4,1,"contribution par jour-semaine")),"")</f>
        <v/>
      </c>
      <c r="D10478" s="4" t="str">
        <f>VLOOKUP(A10478,predictions!A:B,2,FALSE)</f>
        <v>22/06/2020</v>
      </c>
      <c r="E10478" s="4">
        <f t="shared" si="41"/>
        <v>44004</v>
      </c>
    </row>
    <row r="10479" spans="3:5" ht="13" x14ac:dyDescent="0.15">
      <c r="C10479" s="1" t="str">
        <f ca="1">IFERROR(INDIRECT(ADDRESS(MATCH(A10479,'contribution par jour-semaine'!A:A,0),MATCH(B10479,'contribution par jour-semaine'!$1:$1,0),4,1,"contribution par jour-semaine")),"")</f>
        <v/>
      </c>
      <c r="D10479" s="4" t="str">
        <f>VLOOKUP(A10479,predictions!A:B,2,FALSE)</f>
        <v>22/06/2020</v>
      </c>
      <c r="E10479" s="4">
        <f t="shared" si="41"/>
        <v>44004</v>
      </c>
    </row>
    <row r="10480" spans="3:5" ht="13" x14ac:dyDescent="0.15">
      <c r="C10480" s="1" t="str">
        <f ca="1">IFERROR(INDIRECT(ADDRESS(MATCH(A10480,'contribution par jour-semaine'!A:A,0),MATCH(B10480,'contribution par jour-semaine'!$1:$1,0),4,1,"contribution par jour-semaine")),"")</f>
        <v/>
      </c>
      <c r="D10480" s="4" t="str">
        <f>VLOOKUP(A10480,predictions!A:B,2,FALSE)</f>
        <v>22/06/2020</v>
      </c>
      <c r="E10480" s="4">
        <f t="shared" si="41"/>
        <v>44004</v>
      </c>
    </row>
    <row r="10481" spans="3:5" ht="13" x14ac:dyDescent="0.15">
      <c r="C10481" s="1" t="str">
        <f ca="1">IFERROR(INDIRECT(ADDRESS(MATCH(A10481,'contribution par jour-semaine'!A:A,0),MATCH(B10481,'contribution par jour-semaine'!$1:$1,0),4,1,"contribution par jour-semaine")),"")</f>
        <v/>
      </c>
      <c r="D10481" s="4" t="str">
        <f>VLOOKUP(A10481,predictions!A:B,2,FALSE)</f>
        <v>22/06/2020</v>
      </c>
      <c r="E10481" s="4">
        <f t="shared" si="41"/>
        <v>44004</v>
      </c>
    </row>
    <row r="10482" spans="3:5" ht="13" x14ac:dyDescent="0.15">
      <c r="C10482" s="1" t="str">
        <f ca="1">IFERROR(INDIRECT(ADDRESS(MATCH(A10482,'contribution par jour-semaine'!A:A,0),MATCH(B10482,'contribution par jour-semaine'!$1:$1,0),4,1,"contribution par jour-semaine")),"")</f>
        <v/>
      </c>
      <c r="D10482" s="4" t="str">
        <f>VLOOKUP(A10482,predictions!A:B,2,FALSE)</f>
        <v>22/06/2020</v>
      </c>
      <c r="E10482" s="4">
        <f t="shared" si="41"/>
        <v>44004</v>
      </c>
    </row>
    <row r="10483" spans="3:5" ht="13" x14ac:dyDescent="0.15">
      <c r="C10483" s="1" t="str">
        <f ca="1">IFERROR(INDIRECT(ADDRESS(MATCH(A10483,'contribution par jour-semaine'!A:A,0),MATCH(B10483,'contribution par jour-semaine'!$1:$1,0),4,1,"contribution par jour-semaine")),"")</f>
        <v/>
      </c>
      <c r="D10483" s="4" t="str">
        <f>VLOOKUP(A10483,predictions!A:B,2,FALSE)</f>
        <v>22/06/2020</v>
      </c>
      <c r="E10483" s="4">
        <f t="shared" si="41"/>
        <v>44004</v>
      </c>
    </row>
    <row r="10484" spans="3:5" ht="13" x14ac:dyDescent="0.15">
      <c r="C10484" s="1" t="str">
        <f ca="1">IFERROR(INDIRECT(ADDRESS(MATCH(A10484,'contribution par jour-semaine'!A:A,0),MATCH(B10484,'contribution par jour-semaine'!$1:$1,0),4,1,"contribution par jour-semaine")),"")</f>
        <v/>
      </c>
      <c r="D10484" s="4" t="str">
        <f>VLOOKUP(A10484,predictions!A:B,2,FALSE)</f>
        <v>22/06/2020</v>
      </c>
      <c r="E10484" s="4">
        <f t="shared" si="41"/>
        <v>44004</v>
      </c>
    </row>
    <row r="10485" spans="3:5" ht="13" x14ac:dyDescent="0.15">
      <c r="C10485" s="1" t="str">
        <f ca="1">IFERROR(INDIRECT(ADDRESS(MATCH(A10485,'contribution par jour-semaine'!A:A,0),MATCH(B10485,'contribution par jour-semaine'!$1:$1,0),4,1,"contribution par jour-semaine")),"")</f>
        <v/>
      </c>
      <c r="D10485" s="4" t="str">
        <f>VLOOKUP(A10485,predictions!A:B,2,FALSE)</f>
        <v>22/06/2020</v>
      </c>
      <c r="E10485" s="4">
        <f t="shared" si="41"/>
        <v>44004</v>
      </c>
    </row>
    <row r="10486" spans="3:5" ht="13" x14ac:dyDescent="0.15">
      <c r="C10486" s="1" t="str">
        <f ca="1">IFERROR(INDIRECT(ADDRESS(MATCH(A10486,'contribution par jour-semaine'!A:A,0),MATCH(B10486,'contribution par jour-semaine'!$1:$1,0),4,1,"contribution par jour-semaine")),"")</f>
        <v/>
      </c>
      <c r="D10486" s="4" t="str">
        <f>VLOOKUP(A10486,predictions!A:B,2,FALSE)</f>
        <v>22/06/2020</v>
      </c>
      <c r="E10486" s="4">
        <f t="shared" si="41"/>
        <v>44004</v>
      </c>
    </row>
    <row r="10487" spans="3:5" ht="13" x14ac:dyDescent="0.15">
      <c r="C10487" s="1" t="str">
        <f ca="1">IFERROR(INDIRECT(ADDRESS(MATCH(A10487,'contribution par jour-semaine'!A:A,0),MATCH(B10487,'contribution par jour-semaine'!$1:$1,0),4,1,"contribution par jour-semaine")),"")</f>
        <v/>
      </c>
      <c r="D10487" s="4" t="str">
        <f>VLOOKUP(A10487,predictions!A:B,2,FALSE)</f>
        <v>22/06/2020</v>
      </c>
      <c r="E10487" s="4">
        <f t="shared" si="41"/>
        <v>44004</v>
      </c>
    </row>
    <row r="10488" spans="3:5" ht="13" x14ac:dyDescent="0.15">
      <c r="C10488" s="1" t="str">
        <f ca="1">IFERROR(INDIRECT(ADDRESS(MATCH(A10488,'contribution par jour-semaine'!A:A,0),MATCH(B10488,'contribution par jour-semaine'!$1:$1,0),4,1,"contribution par jour-semaine")),"")</f>
        <v/>
      </c>
      <c r="D10488" s="4" t="str">
        <f>VLOOKUP(A10488,predictions!A:B,2,FALSE)</f>
        <v>22/06/2020</v>
      </c>
      <c r="E10488" s="4">
        <f t="shared" si="41"/>
        <v>44004</v>
      </c>
    </row>
    <row r="10489" spans="3:5" ht="13" x14ac:dyDescent="0.15">
      <c r="C10489" s="1" t="str">
        <f ca="1">IFERROR(INDIRECT(ADDRESS(MATCH(A10489,'contribution par jour-semaine'!A:A,0),MATCH(B10489,'contribution par jour-semaine'!$1:$1,0),4,1,"contribution par jour-semaine")),"")</f>
        <v/>
      </c>
      <c r="D10489" s="4" t="str">
        <f>VLOOKUP(A10489,predictions!A:B,2,FALSE)</f>
        <v>22/06/2020</v>
      </c>
      <c r="E10489" s="4">
        <f t="shared" si="41"/>
        <v>44004</v>
      </c>
    </row>
    <row r="10490" spans="3:5" ht="13" x14ac:dyDescent="0.15">
      <c r="C10490" s="1" t="str">
        <f ca="1">IFERROR(INDIRECT(ADDRESS(MATCH(A10490,'contribution par jour-semaine'!A:A,0),MATCH(B10490,'contribution par jour-semaine'!$1:$1,0),4,1,"contribution par jour-semaine")),"")</f>
        <v/>
      </c>
      <c r="D10490" s="4" t="str">
        <f>VLOOKUP(A10490,predictions!A:B,2,FALSE)</f>
        <v>22/06/2020</v>
      </c>
      <c r="E10490" s="4">
        <f t="shared" si="41"/>
        <v>44004</v>
      </c>
    </row>
    <row r="10491" spans="3:5" ht="13" x14ac:dyDescent="0.15">
      <c r="C10491" s="1" t="str">
        <f ca="1">IFERROR(INDIRECT(ADDRESS(MATCH(A10491,'contribution par jour-semaine'!A:A,0),MATCH(B10491,'contribution par jour-semaine'!$1:$1,0),4,1,"contribution par jour-semaine")),"")</f>
        <v/>
      </c>
      <c r="D10491" s="4" t="str">
        <f>VLOOKUP(A10491,predictions!A:B,2,FALSE)</f>
        <v>22/06/2020</v>
      </c>
      <c r="E10491" s="4">
        <f t="shared" si="41"/>
        <v>44004</v>
      </c>
    </row>
    <row r="10492" spans="3:5" ht="13" x14ac:dyDescent="0.15">
      <c r="C10492" s="1" t="str">
        <f ca="1">IFERROR(INDIRECT(ADDRESS(MATCH(A10492,'contribution par jour-semaine'!A:A,0),MATCH(B10492,'contribution par jour-semaine'!$1:$1,0),4,1,"contribution par jour-semaine")),"")</f>
        <v/>
      </c>
      <c r="D10492" s="4" t="str">
        <f>VLOOKUP(A10492,predictions!A:B,2,FALSE)</f>
        <v>22/06/2020</v>
      </c>
      <c r="E10492" s="4">
        <f t="shared" si="41"/>
        <v>44004</v>
      </c>
    </row>
    <row r="10493" spans="3:5" ht="13" x14ac:dyDescent="0.15">
      <c r="C10493" s="1" t="str">
        <f ca="1">IFERROR(INDIRECT(ADDRESS(MATCH(A10493,'contribution par jour-semaine'!A:A,0),MATCH(B10493,'contribution par jour-semaine'!$1:$1,0),4,1,"contribution par jour-semaine")),"")</f>
        <v/>
      </c>
      <c r="D10493" s="4" t="str">
        <f>VLOOKUP(A10493,predictions!A:B,2,FALSE)</f>
        <v>22/06/2020</v>
      </c>
      <c r="E10493" s="4">
        <f t="shared" si="41"/>
        <v>44004</v>
      </c>
    </row>
    <row r="10494" spans="3:5" ht="13" x14ac:dyDescent="0.15">
      <c r="C10494" s="1" t="str">
        <f ca="1">IFERROR(INDIRECT(ADDRESS(MATCH(A10494,'contribution par jour-semaine'!A:A,0),MATCH(B10494,'contribution par jour-semaine'!$1:$1,0),4,1,"contribution par jour-semaine")),"")</f>
        <v/>
      </c>
      <c r="D10494" s="4" t="str">
        <f>VLOOKUP(A10494,predictions!A:B,2,FALSE)</f>
        <v>22/06/2020</v>
      </c>
      <c r="E10494" s="4">
        <f t="shared" si="41"/>
        <v>44004</v>
      </c>
    </row>
    <row r="10495" spans="3:5" ht="13" x14ac:dyDescent="0.15">
      <c r="C10495" s="1" t="str">
        <f ca="1">IFERROR(INDIRECT(ADDRESS(MATCH(A10495,'contribution par jour-semaine'!A:A,0),MATCH(B10495,'contribution par jour-semaine'!$1:$1,0),4,1,"contribution par jour-semaine")),"")</f>
        <v/>
      </c>
      <c r="D10495" s="4" t="str">
        <f>VLOOKUP(A10495,predictions!A:B,2,FALSE)</f>
        <v>22/06/2020</v>
      </c>
      <c r="E10495" s="4">
        <f t="shared" si="41"/>
        <v>44004</v>
      </c>
    </row>
    <row r="10496" spans="3:5" ht="13" x14ac:dyDescent="0.15">
      <c r="C10496" s="1" t="str">
        <f ca="1">IFERROR(INDIRECT(ADDRESS(MATCH(A10496,'contribution par jour-semaine'!A:A,0),MATCH(B10496,'contribution par jour-semaine'!$1:$1,0),4,1,"contribution par jour-semaine")),"")</f>
        <v/>
      </c>
      <c r="D10496" s="4" t="str">
        <f>VLOOKUP(A10496,predictions!A:B,2,FALSE)</f>
        <v>22/06/2020</v>
      </c>
      <c r="E10496" s="4">
        <f t="shared" si="41"/>
        <v>44004</v>
      </c>
    </row>
    <row r="10497" spans="3:5" ht="13" x14ac:dyDescent="0.15">
      <c r="C10497" s="1" t="str">
        <f ca="1">IFERROR(INDIRECT(ADDRESS(MATCH(A10497,'contribution par jour-semaine'!A:A,0),MATCH(B10497,'contribution par jour-semaine'!$1:$1,0),4,1,"contribution par jour-semaine")),"")</f>
        <v/>
      </c>
      <c r="D10497" s="4" t="str">
        <f>VLOOKUP(A10497,predictions!A:B,2,FALSE)</f>
        <v>22/06/2020</v>
      </c>
      <c r="E10497" s="4">
        <f t="shared" si="41"/>
        <v>44004</v>
      </c>
    </row>
    <row r="10498" spans="3:5" ht="13" x14ac:dyDescent="0.15">
      <c r="C10498" s="1" t="str">
        <f ca="1">IFERROR(INDIRECT(ADDRESS(MATCH(A10498,'contribution par jour-semaine'!A:A,0),MATCH(B10498,'contribution par jour-semaine'!$1:$1,0),4,1,"contribution par jour-semaine")),"")</f>
        <v/>
      </c>
      <c r="D10498" s="4" t="str">
        <f>VLOOKUP(A10498,predictions!A:B,2,FALSE)</f>
        <v>22/06/2020</v>
      </c>
      <c r="E10498" s="4">
        <f t="shared" si="41"/>
        <v>44004</v>
      </c>
    </row>
    <row r="10499" spans="3:5" ht="13" x14ac:dyDescent="0.15">
      <c r="C10499" s="1" t="str">
        <f ca="1">IFERROR(INDIRECT(ADDRESS(MATCH(A10499,'contribution par jour-semaine'!A:A,0),MATCH(B10499,'contribution par jour-semaine'!$1:$1,0),4,1,"contribution par jour-semaine")),"")</f>
        <v/>
      </c>
      <c r="D10499" s="4" t="str">
        <f>VLOOKUP(A10499,predictions!A:B,2,FALSE)</f>
        <v>22/06/2020</v>
      </c>
      <c r="E10499" s="4">
        <f t="shared" si="41"/>
        <v>44004</v>
      </c>
    </row>
    <row r="10500" spans="3:5" ht="13" x14ac:dyDescent="0.15">
      <c r="C10500" s="1" t="str">
        <f ca="1">IFERROR(INDIRECT(ADDRESS(MATCH(A10500,'contribution par jour-semaine'!A:A,0),MATCH(B10500,'contribution par jour-semaine'!$1:$1,0),4,1,"contribution par jour-semaine")),"")</f>
        <v/>
      </c>
      <c r="D10500" s="4" t="str">
        <f>VLOOKUP(A10500,predictions!A:B,2,FALSE)</f>
        <v>22/06/2020</v>
      </c>
      <c r="E10500" s="4">
        <f t="shared" si="41"/>
        <v>44004</v>
      </c>
    </row>
    <row r="10501" spans="3:5" ht="13" x14ac:dyDescent="0.15">
      <c r="C10501" s="1" t="str">
        <f ca="1">IFERROR(INDIRECT(ADDRESS(MATCH(A10501,'contribution par jour-semaine'!A:A,0),MATCH(B10501,'contribution par jour-semaine'!$1:$1,0),4,1,"contribution par jour-semaine")),"")</f>
        <v/>
      </c>
      <c r="D10501" s="4" t="str">
        <f>VLOOKUP(A10501,predictions!A:B,2,FALSE)</f>
        <v>22/06/2020</v>
      </c>
      <c r="E10501" s="4">
        <f t="shared" si="41"/>
        <v>44004</v>
      </c>
    </row>
    <row r="10502" spans="3:5" ht="13" x14ac:dyDescent="0.15">
      <c r="C10502" s="1" t="str">
        <f ca="1">IFERROR(INDIRECT(ADDRESS(MATCH(A10502,'contribution par jour-semaine'!A:A,0),MATCH(B10502,'contribution par jour-semaine'!$1:$1,0),4,1,"contribution par jour-semaine")),"")</f>
        <v/>
      </c>
      <c r="D10502" s="4" t="str">
        <f>VLOOKUP(A10502,predictions!A:B,2,FALSE)</f>
        <v>22/06/2020</v>
      </c>
      <c r="E10502" s="4">
        <f t="shared" si="41"/>
        <v>44004</v>
      </c>
    </row>
    <row r="10503" spans="3:5" ht="13" x14ac:dyDescent="0.15">
      <c r="C10503" s="1" t="str">
        <f ca="1">IFERROR(INDIRECT(ADDRESS(MATCH(A10503,'contribution par jour-semaine'!A:A,0),MATCH(B10503,'contribution par jour-semaine'!$1:$1,0),4,1,"contribution par jour-semaine")),"")</f>
        <v/>
      </c>
      <c r="D10503" s="4" t="str">
        <f>VLOOKUP(A10503,predictions!A:B,2,FALSE)</f>
        <v>22/06/2020</v>
      </c>
      <c r="E10503" s="4">
        <f t="shared" si="41"/>
        <v>44004</v>
      </c>
    </row>
    <row r="10504" spans="3:5" ht="13" x14ac:dyDescent="0.15">
      <c r="C10504" s="1" t="str">
        <f ca="1">IFERROR(INDIRECT(ADDRESS(MATCH(A10504,'contribution par jour-semaine'!A:A,0),MATCH(B10504,'contribution par jour-semaine'!$1:$1,0),4,1,"contribution par jour-semaine")),"")</f>
        <v/>
      </c>
      <c r="D10504" s="4" t="str">
        <f>VLOOKUP(A10504,predictions!A:B,2,FALSE)</f>
        <v>22/06/2020</v>
      </c>
      <c r="E10504" s="4">
        <f t="shared" si="41"/>
        <v>44004</v>
      </c>
    </row>
    <row r="10505" spans="3:5" ht="13" x14ac:dyDescent="0.15">
      <c r="C10505" s="1" t="str">
        <f ca="1">IFERROR(INDIRECT(ADDRESS(MATCH(A10505,'contribution par jour-semaine'!A:A,0),MATCH(B10505,'contribution par jour-semaine'!$1:$1,0),4,1,"contribution par jour-semaine")),"")</f>
        <v/>
      </c>
      <c r="D10505" s="4" t="str">
        <f>VLOOKUP(A10505,predictions!A:B,2,FALSE)</f>
        <v>22/06/2020</v>
      </c>
      <c r="E10505" s="4">
        <f t="shared" si="41"/>
        <v>44004</v>
      </c>
    </row>
    <row r="10506" spans="3:5" ht="13" x14ac:dyDescent="0.15">
      <c r="C10506" s="1" t="str">
        <f ca="1">IFERROR(INDIRECT(ADDRESS(MATCH(A10506,'contribution par jour-semaine'!A:A,0),MATCH(B10506,'contribution par jour-semaine'!$1:$1,0),4,1,"contribution par jour-semaine")),"")</f>
        <v/>
      </c>
      <c r="D10506" s="4" t="str">
        <f>VLOOKUP(A10506,predictions!A:B,2,FALSE)</f>
        <v>22/06/2020</v>
      </c>
      <c r="E10506" s="4">
        <f t="shared" si="41"/>
        <v>44004</v>
      </c>
    </row>
    <row r="10507" spans="3:5" ht="13" x14ac:dyDescent="0.15">
      <c r="C10507" s="1" t="str">
        <f ca="1">IFERROR(INDIRECT(ADDRESS(MATCH(A10507,'contribution par jour-semaine'!A:A,0),MATCH(B10507,'contribution par jour-semaine'!$1:$1,0),4,1,"contribution par jour-semaine")),"")</f>
        <v/>
      </c>
      <c r="D10507" s="4" t="str">
        <f>VLOOKUP(A10507,predictions!A:B,2,FALSE)</f>
        <v>22/06/2020</v>
      </c>
      <c r="E10507" s="4">
        <f t="shared" si="41"/>
        <v>44004</v>
      </c>
    </row>
    <row r="10508" spans="3:5" ht="13" x14ac:dyDescent="0.15">
      <c r="C10508" s="1" t="str">
        <f ca="1">IFERROR(INDIRECT(ADDRESS(MATCH(A10508,'contribution par jour-semaine'!A:A,0),MATCH(B10508,'contribution par jour-semaine'!$1:$1,0),4,1,"contribution par jour-semaine")),"")</f>
        <v/>
      </c>
      <c r="D10508" s="4" t="str">
        <f>VLOOKUP(A10508,predictions!A:B,2,FALSE)</f>
        <v>22/06/2020</v>
      </c>
      <c r="E10508" s="4">
        <f t="shared" si="41"/>
        <v>44004</v>
      </c>
    </row>
    <row r="10509" spans="3:5" ht="13" x14ac:dyDescent="0.15">
      <c r="C10509" s="1" t="str">
        <f ca="1">IFERROR(INDIRECT(ADDRESS(MATCH(A10509,'contribution par jour-semaine'!A:A,0),MATCH(B10509,'contribution par jour-semaine'!$1:$1,0),4,1,"contribution par jour-semaine")),"")</f>
        <v/>
      </c>
      <c r="D10509" s="4" t="str">
        <f>VLOOKUP(A10509,predictions!A:B,2,FALSE)</f>
        <v>22/06/2020</v>
      </c>
      <c r="E10509" s="4">
        <f t="shared" si="41"/>
        <v>44004</v>
      </c>
    </row>
    <row r="10510" spans="3:5" ht="13" x14ac:dyDescent="0.15">
      <c r="C10510" s="1" t="str">
        <f ca="1">IFERROR(INDIRECT(ADDRESS(MATCH(A10510,'contribution par jour-semaine'!A:A,0),MATCH(B10510,'contribution par jour-semaine'!$1:$1,0),4,1,"contribution par jour-semaine")),"")</f>
        <v/>
      </c>
      <c r="D10510" s="4" t="str">
        <f>VLOOKUP(A10510,predictions!A:B,2,FALSE)</f>
        <v>22/06/2020</v>
      </c>
      <c r="E10510" s="4">
        <f t="shared" si="41"/>
        <v>44004</v>
      </c>
    </row>
    <row r="10511" spans="3:5" ht="13" x14ac:dyDescent="0.15">
      <c r="C10511" s="1" t="str">
        <f ca="1">IFERROR(INDIRECT(ADDRESS(MATCH(A10511,'contribution par jour-semaine'!A:A,0),MATCH(B10511,'contribution par jour-semaine'!$1:$1,0),4,1,"contribution par jour-semaine")),"")</f>
        <v/>
      </c>
      <c r="D10511" s="4" t="str">
        <f>VLOOKUP(A10511,predictions!A:B,2,FALSE)</f>
        <v>22/06/2020</v>
      </c>
      <c r="E10511" s="4">
        <f t="shared" si="41"/>
        <v>44004</v>
      </c>
    </row>
    <row r="10512" spans="3:5" ht="13" x14ac:dyDescent="0.15">
      <c r="C10512" s="1" t="str">
        <f ca="1">IFERROR(INDIRECT(ADDRESS(MATCH(A10512,'contribution par jour-semaine'!A:A,0),MATCH(B10512,'contribution par jour-semaine'!$1:$1,0),4,1,"contribution par jour-semaine")),"")</f>
        <v/>
      </c>
      <c r="D10512" s="4" t="str">
        <f>VLOOKUP(A10512,predictions!A:B,2,FALSE)</f>
        <v>22/06/2020</v>
      </c>
      <c r="E10512" s="4">
        <f t="shared" si="41"/>
        <v>44004</v>
      </c>
    </row>
    <row r="10513" spans="3:5" ht="13" x14ac:dyDescent="0.15">
      <c r="C10513" s="1" t="str">
        <f ca="1">IFERROR(INDIRECT(ADDRESS(MATCH(A10513,'contribution par jour-semaine'!A:A,0),MATCH(B10513,'contribution par jour-semaine'!$1:$1,0),4,1,"contribution par jour-semaine")),"")</f>
        <v/>
      </c>
      <c r="D10513" s="4" t="str">
        <f>VLOOKUP(A10513,predictions!A:B,2,FALSE)</f>
        <v>22/06/2020</v>
      </c>
      <c r="E10513" s="4">
        <f t="shared" si="41"/>
        <v>44004</v>
      </c>
    </row>
    <row r="10514" spans="3:5" ht="13" x14ac:dyDescent="0.15">
      <c r="C10514" s="1" t="str">
        <f ca="1">IFERROR(INDIRECT(ADDRESS(MATCH(A10514,'contribution par jour-semaine'!A:A,0),MATCH(B10514,'contribution par jour-semaine'!$1:$1,0),4,1,"contribution par jour-semaine")),"")</f>
        <v/>
      </c>
      <c r="D10514" s="4" t="str">
        <f>VLOOKUP(A10514,predictions!A:B,2,FALSE)</f>
        <v>22/06/2020</v>
      </c>
      <c r="E10514" s="4">
        <f t="shared" si="41"/>
        <v>44004</v>
      </c>
    </row>
    <row r="10515" spans="3:5" ht="13" x14ac:dyDescent="0.15">
      <c r="C10515" s="1" t="str">
        <f ca="1">IFERROR(INDIRECT(ADDRESS(MATCH(A10515,'contribution par jour-semaine'!A:A,0),MATCH(B10515,'contribution par jour-semaine'!$1:$1,0),4,1,"contribution par jour-semaine")),"")</f>
        <v/>
      </c>
      <c r="D10515" s="4" t="str">
        <f>VLOOKUP(A10515,predictions!A:B,2,FALSE)</f>
        <v>22/06/2020</v>
      </c>
      <c r="E10515" s="4">
        <f t="shared" si="41"/>
        <v>44004</v>
      </c>
    </row>
    <row r="10516" spans="3:5" ht="13" x14ac:dyDescent="0.15">
      <c r="C10516" s="1" t="str">
        <f ca="1">IFERROR(INDIRECT(ADDRESS(MATCH(A10516,'contribution par jour-semaine'!A:A,0),MATCH(B10516,'contribution par jour-semaine'!$1:$1,0),4,1,"contribution par jour-semaine")),"")</f>
        <v/>
      </c>
      <c r="D10516" s="4" t="str">
        <f>VLOOKUP(A10516,predictions!A:B,2,FALSE)</f>
        <v>22/06/2020</v>
      </c>
      <c r="E10516" s="4">
        <f t="shared" si="41"/>
        <v>44004</v>
      </c>
    </row>
    <row r="10517" spans="3:5" ht="13" x14ac:dyDescent="0.15">
      <c r="C10517" s="1" t="str">
        <f ca="1">IFERROR(INDIRECT(ADDRESS(MATCH(A10517,'contribution par jour-semaine'!A:A,0),MATCH(B10517,'contribution par jour-semaine'!$1:$1,0),4,1,"contribution par jour-semaine")),"")</f>
        <v/>
      </c>
      <c r="D10517" s="4" t="str">
        <f>VLOOKUP(A10517,predictions!A:B,2,FALSE)</f>
        <v>22/06/2020</v>
      </c>
      <c r="E10517" s="4">
        <f t="shared" si="41"/>
        <v>44004</v>
      </c>
    </row>
    <row r="10518" spans="3:5" ht="13" x14ac:dyDescent="0.15">
      <c r="C10518" s="1" t="str">
        <f ca="1">IFERROR(INDIRECT(ADDRESS(MATCH(A10518,'contribution par jour-semaine'!A:A,0),MATCH(B10518,'contribution par jour-semaine'!$1:$1,0),4,1,"contribution par jour-semaine")),"")</f>
        <v/>
      </c>
      <c r="D10518" s="4" t="str">
        <f>VLOOKUP(A10518,predictions!A:B,2,FALSE)</f>
        <v>22/06/2020</v>
      </c>
      <c r="E10518" s="4">
        <f t="shared" si="41"/>
        <v>44004</v>
      </c>
    </row>
    <row r="10519" spans="3:5" ht="13" x14ac:dyDescent="0.15">
      <c r="C10519" s="1" t="str">
        <f ca="1">IFERROR(INDIRECT(ADDRESS(MATCH(A10519,'contribution par jour-semaine'!A:A,0),MATCH(B10519,'contribution par jour-semaine'!$1:$1,0),4,1,"contribution par jour-semaine")),"")</f>
        <v/>
      </c>
      <c r="D10519" s="4" t="str">
        <f>VLOOKUP(A10519,predictions!A:B,2,FALSE)</f>
        <v>22/06/2020</v>
      </c>
      <c r="E10519" s="4">
        <f t="shared" si="41"/>
        <v>44004</v>
      </c>
    </row>
    <row r="10520" spans="3:5" ht="13" x14ac:dyDescent="0.15">
      <c r="C10520" s="1" t="str">
        <f ca="1">IFERROR(INDIRECT(ADDRESS(MATCH(A10520,'contribution par jour-semaine'!A:A,0),MATCH(B10520,'contribution par jour-semaine'!$1:$1,0),4,1,"contribution par jour-semaine")),"")</f>
        <v/>
      </c>
      <c r="D10520" s="4" t="str">
        <f>VLOOKUP(A10520,predictions!A:B,2,FALSE)</f>
        <v>22/06/2020</v>
      </c>
      <c r="E10520" s="4">
        <f t="shared" si="41"/>
        <v>44004</v>
      </c>
    </row>
    <row r="10521" spans="3:5" ht="13" x14ac:dyDescent="0.15">
      <c r="C10521" s="1" t="str">
        <f ca="1">IFERROR(INDIRECT(ADDRESS(MATCH(A10521,'contribution par jour-semaine'!A:A,0),MATCH(B10521,'contribution par jour-semaine'!$1:$1,0),4,1,"contribution par jour-semaine")),"")</f>
        <v/>
      </c>
      <c r="D10521" s="4" t="str">
        <f>VLOOKUP(A10521,predictions!A:B,2,FALSE)</f>
        <v>22/06/2020</v>
      </c>
      <c r="E10521" s="4">
        <f t="shared" si="41"/>
        <v>44004</v>
      </c>
    </row>
    <row r="10522" spans="3:5" ht="13" x14ac:dyDescent="0.15">
      <c r="C10522" s="1" t="str">
        <f ca="1">IFERROR(INDIRECT(ADDRESS(MATCH(A10522,'contribution par jour-semaine'!A:A,0),MATCH(B10522,'contribution par jour-semaine'!$1:$1,0),4,1,"contribution par jour-semaine")),"")</f>
        <v/>
      </c>
      <c r="D10522" s="4" t="str">
        <f>VLOOKUP(A10522,predictions!A:B,2,FALSE)</f>
        <v>22/06/2020</v>
      </c>
      <c r="E10522" s="4">
        <f t="shared" si="41"/>
        <v>44004</v>
      </c>
    </row>
    <row r="10523" spans="3:5" ht="13" x14ac:dyDescent="0.15">
      <c r="C10523" s="1" t="str">
        <f ca="1">IFERROR(INDIRECT(ADDRESS(MATCH(A10523,'contribution par jour-semaine'!A:A,0),MATCH(B10523,'contribution par jour-semaine'!$1:$1,0),4,1,"contribution par jour-semaine")),"")</f>
        <v/>
      </c>
      <c r="D10523" s="4" t="str">
        <f>VLOOKUP(A10523,predictions!A:B,2,FALSE)</f>
        <v>22/06/2020</v>
      </c>
      <c r="E10523" s="4">
        <f t="shared" si="41"/>
        <v>44004</v>
      </c>
    </row>
    <row r="10524" spans="3:5" ht="13" x14ac:dyDescent="0.15">
      <c r="C10524" s="1" t="str">
        <f ca="1">IFERROR(INDIRECT(ADDRESS(MATCH(A10524,'contribution par jour-semaine'!A:A,0),MATCH(B10524,'contribution par jour-semaine'!$1:$1,0),4,1,"contribution par jour-semaine")),"")</f>
        <v/>
      </c>
      <c r="D10524" s="4" t="str">
        <f>VLOOKUP(A10524,predictions!A:B,2,FALSE)</f>
        <v>22/06/2020</v>
      </c>
      <c r="E10524" s="4">
        <f t="shared" si="41"/>
        <v>44004</v>
      </c>
    </row>
    <row r="10525" spans="3:5" ht="13" x14ac:dyDescent="0.15">
      <c r="C10525" s="1" t="str">
        <f ca="1">IFERROR(INDIRECT(ADDRESS(MATCH(A10525,'contribution par jour-semaine'!A:A,0),MATCH(B10525,'contribution par jour-semaine'!$1:$1,0),4,1,"contribution par jour-semaine")),"")</f>
        <v/>
      </c>
      <c r="D10525" s="4" t="str">
        <f>VLOOKUP(A10525,predictions!A:B,2,FALSE)</f>
        <v>22/06/2020</v>
      </c>
      <c r="E10525" s="4">
        <f t="shared" si="41"/>
        <v>44004</v>
      </c>
    </row>
    <row r="10526" spans="3:5" ht="13" x14ac:dyDescent="0.15">
      <c r="C10526" s="1" t="str">
        <f ca="1">IFERROR(INDIRECT(ADDRESS(MATCH(A10526,'contribution par jour-semaine'!A:A,0),MATCH(B10526,'contribution par jour-semaine'!$1:$1,0),4,1,"contribution par jour-semaine")),"")</f>
        <v/>
      </c>
      <c r="D10526" s="4" t="str">
        <f>VLOOKUP(A10526,predictions!A:B,2,FALSE)</f>
        <v>22/06/2020</v>
      </c>
      <c r="E10526" s="4">
        <f t="shared" si="41"/>
        <v>44004</v>
      </c>
    </row>
    <row r="10527" spans="3:5" ht="13" x14ac:dyDescent="0.15">
      <c r="C10527" s="1" t="str">
        <f ca="1">IFERROR(INDIRECT(ADDRESS(MATCH(A10527,'contribution par jour-semaine'!A:A,0),MATCH(B10527,'contribution par jour-semaine'!$1:$1,0),4,1,"contribution par jour-semaine")),"")</f>
        <v/>
      </c>
      <c r="D10527" s="4" t="str">
        <f>VLOOKUP(A10527,predictions!A:B,2,FALSE)</f>
        <v>22/06/2020</v>
      </c>
      <c r="E10527" s="4">
        <f t="shared" si="41"/>
        <v>44004</v>
      </c>
    </row>
    <row r="10528" spans="3:5" ht="13" x14ac:dyDescent="0.15">
      <c r="C10528" s="1" t="str">
        <f ca="1">IFERROR(INDIRECT(ADDRESS(MATCH(A10528,'contribution par jour-semaine'!A:A,0),MATCH(B10528,'contribution par jour-semaine'!$1:$1,0),4,1,"contribution par jour-semaine")),"")</f>
        <v/>
      </c>
      <c r="D10528" s="4" t="str">
        <f>VLOOKUP(A10528,predictions!A:B,2,FALSE)</f>
        <v>22/06/2020</v>
      </c>
      <c r="E10528" s="4">
        <f t="shared" si="41"/>
        <v>44004</v>
      </c>
    </row>
    <row r="10529" spans="3:5" ht="13" x14ac:dyDescent="0.15">
      <c r="C10529" s="1" t="str">
        <f ca="1">IFERROR(INDIRECT(ADDRESS(MATCH(A10529,'contribution par jour-semaine'!A:A,0),MATCH(B10529,'contribution par jour-semaine'!$1:$1,0),4,1,"contribution par jour-semaine")),"")</f>
        <v/>
      </c>
      <c r="D10529" s="4" t="str">
        <f>VLOOKUP(A10529,predictions!A:B,2,FALSE)</f>
        <v>22/06/2020</v>
      </c>
      <c r="E10529" s="4">
        <f t="shared" si="41"/>
        <v>44004</v>
      </c>
    </row>
    <row r="10530" spans="3:5" ht="13" x14ac:dyDescent="0.15">
      <c r="C10530" s="1" t="str">
        <f ca="1">IFERROR(INDIRECT(ADDRESS(MATCH(A10530,'contribution par jour-semaine'!A:A,0),MATCH(B10530,'contribution par jour-semaine'!$1:$1,0),4,1,"contribution par jour-semaine")),"")</f>
        <v/>
      </c>
      <c r="D10530" s="4" t="str">
        <f>VLOOKUP(A10530,predictions!A:B,2,FALSE)</f>
        <v>22/06/2020</v>
      </c>
      <c r="E10530" s="4">
        <f t="shared" si="41"/>
        <v>44004</v>
      </c>
    </row>
    <row r="10531" spans="3:5" ht="13" x14ac:dyDescent="0.15">
      <c r="C10531" s="1" t="str">
        <f ca="1">IFERROR(INDIRECT(ADDRESS(MATCH(A10531,'contribution par jour-semaine'!A:A,0),MATCH(B10531,'contribution par jour-semaine'!$1:$1,0),4,1,"contribution par jour-semaine")),"")</f>
        <v/>
      </c>
      <c r="D10531" s="4" t="str">
        <f>VLOOKUP(A10531,predictions!A:B,2,FALSE)</f>
        <v>22/06/2020</v>
      </c>
      <c r="E10531" s="4">
        <f t="shared" si="41"/>
        <v>44004</v>
      </c>
    </row>
    <row r="10532" spans="3:5" ht="13" x14ac:dyDescent="0.15">
      <c r="C10532" s="1" t="str">
        <f ca="1">IFERROR(INDIRECT(ADDRESS(MATCH(A10532,'contribution par jour-semaine'!A:A,0),MATCH(B10532,'contribution par jour-semaine'!$1:$1,0),4,1,"contribution par jour-semaine")),"")</f>
        <v/>
      </c>
      <c r="D10532" s="4" t="str">
        <f>VLOOKUP(A10532,predictions!A:B,2,FALSE)</f>
        <v>22/06/2020</v>
      </c>
      <c r="E10532" s="4">
        <f t="shared" si="41"/>
        <v>44004</v>
      </c>
    </row>
    <row r="10533" spans="3:5" ht="13" x14ac:dyDescent="0.15">
      <c r="C10533" s="1" t="str">
        <f ca="1">IFERROR(INDIRECT(ADDRESS(MATCH(A10533,'contribution par jour-semaine'!A:A,0),MATCH(B10533,'contribution par jour-semaine'!$1:$1,0),4,1,"contribution par jour-semaine")),"")</f>
        <v/>
      </c>
      <c r="D10533" s="4" t="str">
        <f>VLOOKUP(A10533,predictions!A:B,2,FALSE)</f>
        <v>22/06/2020</v>
      </c>
      <c r="E10533" s="4">
        <f t="shared" si="41"/>
        <v>44004</v>
      </c>
    </row>
    <row r="10534" spans="3:5" ht="13" x14ac:dyDescent="0.15">
      <c r="C10534" s="1" t="str">
        <f ca="1">IFERROR(INDIRECT(ADDRESS(MATCH(A10534,'contribution par jour-semaine'!A:A,0),MATCH(B10534,'contribution par jour-semaine'!$1:$1,0),4,1,"contribution par jour-semaine")),"")</f>
        <v/>
      </c>
      <c r="D10534" s="4" t="str">
        <f>VLOOKUP(A10534,predictions!A:B,2,FALSE)</f>
        <v>22/06/2020</v>
      </c>
      <c r="E10534" s="4">
        <f t="shared" si="41"/>
        <v>44004</v>
      </c>
    </row>
    <row r="10535" spans="3:5" ht="13" x14ac:dyDescent="0.15">
      <c r="C10535" s="1" t="str">
        <f ca="1">IFERROR(INDIRECT(ADDRESS(MATCH(A10535,'contribution par jour-semaine'!A:A,0),MATCH(B10535,'contribution par jour-semaine'!$1:$1,0),4,1,"contribution par jour-semaine")),"")</f>
        <v/>
      </c>
      <c r="D10535" s="4" t="str">
        <f>VLOOKUP(A10535,predictions!A:B,2,FALSE)</f>
        <v>22/06/2020</v>
      </c>
      <c r="E10535" s="4">
        <f t="shared" si="41"/>
        <v>44004</v>
      </c>
    </row>
    <row r="10536" spans="3:5" ht="13" x14ac:dyDescent="0.15">
      <c r="C10536" s="1" t="str">
        <f ca="1">IFERROR(INDIRECT(ADDRESS(MATCH(A10536,'contribution par jour-semaine'!A:A,0),MATCH(B10536,'contribution par jour-semaine'!$1:$1,0),4,1,"contribution par jour-semaine")),"")</f>
        <v/>
      </c>
      <c r="D10536" s="4" t="str">
        <f>VLOOKUP(A10536,predictions!A:B,2,FALSE)</f>
        <v>22/06/2020</v>
      </c>
      <c r="E10536" s="4">
        <f t="shared" si="41"/>
        <v>44004</v>
      </c>
    </row>
    <row r="10537" spans="3:5" ht="13" x14ac:dyDescent="0.15">
      <c r="C10537" s="1" t="str">
        <f ca="1">IFERROR(INDIRECT(ADDRESS(MATCH(A10537,'contribution par jour-semaine'!A:A,0),MATCH(B10537,'contribution par jour-semaine'!$1:$1,0),4,1,"contribution par jour-semaine")),"")</f>
        <v/>
      </c>
      <c r="D10537" s="4" t="str">
        <f>VLOOKUP(A10537,predictions!A:B,2,FALSE)</f>
        <v>22/06/2020</v>
      </c>
      <c r="E10537" s="4">
        <f t="shared" si="41"/>
        <v>44004</v>
      </c>
    </row>
    <row r="10538" spans="3:5" ht="13" x14ac:dyDescent="0.15">
      <c r="C10538" s="1" t="str">
        <f ca="1">IFERROR(INDIRECT(ADDRESS(MATCH(A10538,'contribution par jour-semaine'!A:A,0),MATCH(B10538,'contribution par jour-semaine'!$1:$1,0),4,1,"contribution par jour-semaine")),"")</f>
        <v/>
      </c>
      <c r="D10538" s="4" t="str">
        <f>VLOOKUP(A10538,predictions!A:B,2,FALSE)</f>
        <v>22/06/2020</v>
      </c>
      <c r="E10538" s="4">
        <f t="shared" si="41"/>
        <v>44004</v>
      </c>
    </row>
    <row r="10539" spans="3:5" ht="13" x14ac:dyDescent="0.15">
      <c r="C10539" s="1" t="str">
        <f ca="1">IFERROR(INDIRECT(ADDRESS(MATCH(A10539,'contribution par jour-semaine'!A:A,0),MATCH(B10539,'contribution par jour-semaine'!$1:$1,0),4,1,"contribution par jour-semaine")),"")</f>
        <v/>
      </c>
      <c r="D10539" s="4" t="str">
        <f>VLOOKUP(A10539,predictions!A:B,2,FALSE)</f>
        <v>22/06/2020</v>
      </c>
      <c r="E10539" s="4">
        <f t="shared" si="41"/>
        <v>44004</v>
      </c>
    </row>
    <row r="10540" spans="3:5" ht="13" x14ac:dyDescent="0.15">
      <c r="C10540" s="1" t="str">
        <f ca="1">IFERROR(INDIRECT(ADDRESS(MATCH(A10540,'contribution par jour-semaine'!A:A,0),MATCH(B10540,'contribution par jour-semaine'!$1:$1,0),4,1,"contribution par jour-semaine")),"")</f>
        <v/>
      </c>
      <c r="D10540" s="4" t="str">
        <f>VLOOKUP(A10540,predictions!A:B,2,FALSE)</f>
        <v>22/06/2020</v>
      </c>
      <c r="E10540" s="4">
        <f t="shared" si="41"/>
        <v>44004</v>
      </c>
    </row>
    <row r="10541" spans="3:5" ht="13" x14ac:dyDescent="0.15">
      <c r="C10541" s="1" t="str">
        <f ca="1">IFERROR(INDIRECT(ADDRESS(MATCH(A10541,'contribution par jour-semaine'!A:A,0),MATCH(B10541,'contribution par jour-semaine'!$1:$1,0),4,1,"contribution par jour-semaine")),"")</f>
        <v/>
      </c>
      <c r="D10541" s="4" t="str">
        <f>VLOOKUP(A10541,predictions!A:B,2,FALSE)</f>
        <v>22/06/2020</v>
      </c>
      <c r="E10541" s="4">
        <f t="shared" si="41"/>
        <v>44004</v>
      </c>
    </row>
    <row r="10542" spans="3:5" ht="13" x14ac:dyDescent="0.15">
      <c r="C10542" s="1" t="str">
        <f ca="1">IFERROR(INDIRECT(ADDRESS(MATCH(A10542,'contribution par jour-semaine'!A:A,0),MATCH(B10542,'contribution par jour-semaine'!$1:$1,0),4,1,"contribution par jour-semaine")),"")</f>
        <v/>
      </c>
      <c r="D10542" s="4" t="str">
        <f>VLOOKUP(A10542,predictions!A:B,2,FALSE)</f>
        <v>22/06/2020</v>
      </c>
      <c r="E10542" s="4">
        <f t="shared" si="41"/>
        <v>44004</v>
      </c>
    </row>
    <row r="10543" spans="3:5" ht="13" x14ac:dyDescent="0.15">
      <c r="C10543" s="1" t="str">
        <f ca="1">IFERROR(INDIRECT(ADDRESS(MATCH(A10543,'contribution par jour-semaine'!A:A,0),MATCH(B10543,'contribution par jour-semaine'!$1:$1,0),4,1,"contribution par jour-semaine")),"")</f>
        <v/>
      </c>
      <c r="D10543" s="4" t="str">
        <f>VLOOKUP(A10543,predictions!A:B,2,FALSE)</f>
        <v>22/06/2020</v>
      </c>
      <c r="E10543" s="4">
        <f t="shared" si="41"/>
        <v>44004</v>
      </c>
    </row>
    <row r="10544" spans="3:5" ht="13" x14ac:dyDescent="0.15">
      <c r="C10544" s="1" t="str">
        <f ca="1">IFERROR(INDIRECT(ADDRESS(MATCH(A10544,'contribution par jour-semaine'!A:A,0),MATCH(B10544,'contribution par jour-semaine'!$1:$1,0),4,1,"contribution par jour-semaine")),"")</f>
        <v/>
      </c>
      <c r="D10544" s="4" t="str">
        <f>VLOOKUP(A10544,predictions!A:B,2,FALSE)</f>
        <v>22/06/2020</v>
      </c>
      <c r="E10544" s="4">
        <f t="shared" si="41"/>
        <v>44004</v>
      </c>
    </row>
    <row r="10545" spans="3:5" ht="13" x14ac:dyDescent="0.15">
      <c r="C10545" s="1" t="str">
        <f ca="1">IFERROR(INDIRECT(ADDRESS(MATCH(A10545,'contribution par jour-semaine'!A:A,0),MATCH(B10545,'contribution par jour-semaine'!$1:$1,0),4,1,"contribution par jour-semaine")),"")</f>
        <v/>
      </c>
      <c r="D10545" s="4" t="str">
        <f>VLOOKUP(A10545,predictions!A:B,2,FALSE)</f>
        <v>22/06/2020</v>
      </c>
      <c r="E10545" s="4">
        <f t="shared" si="41"/>
        <v>44004</v>
      </c>
    </row>
    <row r="10546" spans="3:5" ht="13" x14ac:dyDescent="0.15">
      <c r="C10546" s="1" t="str">
        <f ca="1">IFERROR(INDIRECT(ADDRESS(MATCH(A10546,'contribution par jour-semaine'!A:A,0),MATCH(B10546,'contribution par jour-semaine'!$1:$1,0),4,1,"contribution par jour-semaine")),"")</f>
        <v/>
      </c>
      <c r="D10546" s="4" t="str">
        <f>VLOOKUP(A10546,predictions!A:B,2,FALSE)</f>
        <v>22/06/2020</v>
      </c>
      <c r="E10546" s="4">
        <f t="shared" si="41"/>
        <v>44004</v>
      </c>
    </row>
    <row r="10547" spans="3:5" ht="13" x14ac:dyDescent="0.15">
      <c r="C10547" s="1" t="str">
        <f ca="1">IFERROR(INDIRECT(ADDRESS(MATCH(A10547,'contribution par jour-semaine'!A:A,0),MATCH(B10547,'contribution par jour-semaine'!$1:$1,0),4,1,"contribution par jour-semaine")),"")</f>
        <v/>
      </c>
      <c r="D10547" s="4" t="str">
        <f>VLOOKUP(A10547,predictions!A:B,2,FALSE)</f>
        <v>22/06/2020</v>
      </c>
      <c r="E10547" s="4">
        <f t="shared" si="41"/>
        <v>44004</v>
      </c>
    </row>
    <row r="10548" spans="3:5" ht="13" x14ac:dyDescent="0.15">
      <c r="C10548" s="1" t="str">
        <f ca="1">IFERROR(INDIRECT(ADDRESS(MATCH(A10548,'contribution par jour-semaine'!A:A,0),MATCH(B10548,'contribution par jour-semaine'!$1:$1,0),4,1,"contribution par jour-semaine")),"")</f>
        <v/>
      </c>
      <c r="D10548" s="4" t="str">
        <f>VLOOKUP(A10548,predictions!A:B,2,FALSE)</f>
        <v>22/06/2020</v>
      </c>
      <c r="E10548" s="4">
        <f t="shared" si="41"/>
        <v>44004</v>
      </c>
    </row>
    <row r="10549" spans="3:5" ht="13" x14ac:dyDescent="0.15">
      <c r="C10549" s="1" t="str">
        <f ca="1">IFERROR(INDIRECT(ADDRESS(MATCH(A10549,'contribution par jour-semaine'!A:A,0),MATCH(B10549,'contribution par jour-semaine'!$1:$1,0),4,1,"contribution par jour-semaine")),"")</f>
        <v/>
      </c>
      <c r="D10549" s="4" t="str">
        <f>VLOOKUP(A10549,predictions!A:B,2,FALSE)</f>
        <v>22/06/2020</v>
      </c>
      <c r="E10549" s="4">
        <f t="shared" si="41"/>
        <v>44004</v>
      </c>
    </row>
    <row r="10550" spans="3:5" ht="13" x14ac:dyDescent="0.15">
      <c r="C10550" s="1" t="str">
        <f ca="1">IFERROR(INDIRECT(ADDRESS(MATCH(A10550,'contribution par jour-semaine'!A:A,0),MATCH(B10550,'contribution par jour-semaine'!$1:$1,0),4,1,"contribution par jour-semaine")),"")</f>
        <v/>
      </c>
      <c r="D10550" s="4" t="str">
        <f>VLOOKUP(A10550,predictions!A:B,2,FALSE)</f>
        <v>22/06/2020</v>
      </c>
      <c r="E10550" s="4">
        <f t="shared" si="41"/>
        <v>44004</v>
      </c>
    </row>
    <row r="10551" spans="3:5" ht="13" x14ac:dyDescent="0.15">
      <c r="C10551" s="1" t="str">
        <f ca="1">IFERROR(INDIRECT(ADDRESS(MATCH(A10551,'contribution par jour-semaine'!A:A,0),MATCH(B10551,'contribution par jour-semaine'!$1:$1,0),4,1,"contribution par jour-semaine")),"")</f>
        <v/>
      </c>
      <c r="D10551" s="4" t="str">
        <f>VLOOKUP(A10551,predictions!A:B,2,FALSE)</f>
        <v>22/06/2020</v>
      </c>
      <c r="E10551" s="4">
        <f t="shared" si="41"/>
        <v>44004</v>
      </c>
    </row>
    <row r="10552" spans="3:5" ht="13" x14ac:dyDescent="0.15">
      <c r="C10552" s="1" t="str">
        <f ca="1">IFERROR(INDIRECT(ADDRESS(MATCH(A10552,'contribution par jour-semaine'!A:A,0),MATCH(B10552,'contribution par jour-semaine'!$1:$1,0),4,1,"contribution par jour-semaine")),"")</f>
        <v/>
      </c>
      <c r="D10552" s="4" t="str">
        <f>VLOOKUP(A10552,predictions!A:B,2,FALSE)</f>
        <v>22/06/2020</v>
      </c>
      <c r="E10552" s="4">
        <f t="shared" si="41"/>
        <v>44004</v>
      </c>
    </row>
    <row r="10553" spans="3:5" ht="13" x14ac:dyDescent="0.15">
      <c r="C10553" s="1" t="str">
        <f ca="1">IFERROR(INDIRECT(ADDRESS(MATCH(A10553,'contribution par jour-semaine'!A:A,0),MATCH(B10553,'contribution par jour-semaine'!$1:$1,0),4,1,"contribution par jour-semaine")),"")</f>
        <v/>
      </c>
      <c r="D10553" s="4" t="str">
        <f>VLOOKUP(A10553,predictions!A:B,2,FALSE)</f>
        <v>22/06/2020</v>
      </c>
      <c r="E10553" s="4">
        <f t="shared" si="41"/>
        <v>44004</v>
      </c>
    </row>
    <row r="10554" spans="3:5" ht="13" x14ac:dyDescent="0.15">
      <c r="C10554" s="1" t="str">
        <f ca="1">IFERROR(INDIRECT(ADDRESS(MATCH(A10554,'contribution par jour-semaine'!A:A,0),MATCH(B10554,'contribution par jour-semaine'!$1:$1,0),4,1,"contribution par jour-semaine")),"")</f>
        <v/>
      </c>
      <c r="D10554" s="4" t="str">
        <f>VLOOKUP(A10554,predictions!A:B,2,FALSE)</f>
        <v>22/06/2020</v>
      </c>
      <c r="E10554" s="4">
        <f t="shared" si="41"/>
        <v>44004</v>
      </c>
    </row>
    <row r="10555" spans="3:5" ht="13" x14ac:dyDescent="0.15">
      <c r="C10555" s="1" t="str">
        <f ca="1">IFERROR(INDIRECT(ADDRESS(MATCH(A10555,'contribution par jour-semaine'!A:A,0),MATCH(B10555,'contribution par jour-semaine'!$1:$1,0),4,1,"contribution par jour-semaine")),"")</f>
        <v/>
      </c>
      <c r="D10555" s="4" t="str">
        <f>VLOOKUP(A10555,predictions!A:B,2,FALSE)</f>
        <v>22/06/2020</v>
      </c>
      <c r="E10555" s="4">
        <f t="shared" si="41"/>
        <v>44004</v>
      </c>
    </row>
    <row r="10556" spans="3:5" ht="13" x14ac:dyDescent="0.15">
      <c r="C10556" s="1" t="str">
        <f ca="1">IFERROR(INDIRECT(ADDRESS(MATCH(A10556,'contribution par jour-semaine'!A:A,0),MATCH(B10556,'contribution par jour-semaine'!$1:$1,0),4,1,"contribution par jour-semaine")),"")</f>
        <v/>
      </c>
      <c r="D10556" s="4" t="str">
        <f>VLOOKUP(A10556,predictions!A:B,2,FALSE)</f>
        <v>22/06/2020</v>
      </c>
      <c r="E10556" s="4">
        <f t="shared" si="41"/>
        <v>44004</v>
      </c>
    </row>
    <row r="10557" spans="3:5" ht="13" x14ac:dyDescent="0.15">
      <c r="C10557" s="1" t="str">
        <f ca="1">IFERROR(INDIRECT(ADDRESS(MATCH(A10557,'contribution par jour-semaine'!A:A,0),MATCH(B10557,'contribution par jour-semaine'!$1:$1,0),4,1,"contribution par jour-semaine")),"")</f>
        <v/>
      </c>
      <c r="D10557" s="4" t="str">
        <f>VLOOKUP(A10557,predictions!A:B,2,FALSE)</f>
        <v>22/06/2020</v>
      </c>
      <c r="E10557" s="4">
        <f t="shared" si="41"/>
        <v>44004</v>
      </c>
    </row>
    <row r="10558" spans="3:5" ht="13" x14ac:dyDescent="0.15">
      <c r="C10558" s="1" t="str">
        <f ca="1">IFERROR(INDIRECT(ADDRESS(MATCH(A10558,'contribution par jour-semaine'!A:A,0),MATCH(B10558,'contribution par jour-semaine'!$1:$1,0),4,1,"contribution par jour-semaine")),"")</f>
        <v/>
      </c>
      <c r="D10558" s="4" t="str">
        <f>VLOOKUP(A10558,predictions!A:B,2,FALSE)</f>
        <v>22/06/2020</v>
      </c>
      <c r="E10558" s="4">
        <f t="shared" si="41"/>
        <v>44004</v>
      </c>
    </row>
    <row r="10559" spans="3:5" ht="13" x14ac:dyDescent="0.15">
      <c r="C10559" s="1" t="str">
        <f ca="1">IFERROR(INDIRECT(ADDRESS(MATCH(A10559,'contribution par jour-semaine'!A:A,0),MATCH(B10559,'contribution par jour-semaine'!$1:$1,0),4,1,"contribution par jour-semaine")),"")</f>
        <v/>
      </c>
      <c r="D10559" s="4" t="str">
        <f>VLOOKUP(A10559,predictions!A:B,2,FALSE)</f>
        <v>22/06/2020</v>
      </c>
      <c r="E10559" s="4">
        <f t="shared" si="41"/>
        <v>44004</v>
      </c>
    </row>
    <row r="10560" spans="3:5" ht="13" x14ac:dyDescent="0.15">
      <c r="C10560" s="1" t="str">
        <f ca="1">IFERROR(INDIRECT(ADDRESS(MATCH(A10560,'contribution par jour-semaine'!A:A,0),MATCH(B10560,'contribution par jour-semaine'!$1:$1,0),4,1,"contribution par jour-semaine")),"")</f>
        <v/>
      </c>
      <c r="D10560" s="4" t="str">
        <f>VLOOKUP(A10560,predictions!A:B,2,FALSE)</f>
        <v>22/06/2020</v>
      </c>
      <c r="E10560" s="4">
        <f t="shared" si="41"/>
        <v>44004</v>
      </c>
    </row>
    <row r="10561" spans="3:5" ht="13" x14ac:dyDescent="0.15">
      <c r="C10561" s="1" t="str">
        <f ca="1">IFERROR(INDIRECT(ADDRESS(MATCH(A10561,'contribution par jour-semaine'!A:A,0),MATCH(B10561,'contribution par jour-semaine'!$1:$1,0),4,1,"contribution par jour-semaine")),"")</f>
        <v/>
      </c>
      <c r="D10561" s="4" t="str">
        <f>VLOOKUP(A10561,predictions!A:B,2,FALSE)</f>
        <v>22/06/2020</v>
      </c>
      <c r="E10561" s="4">
        <f t="shared" si="41"/>
        <v>44004</v>
      </c>
    </row>
    <row r="10562" spans="3:5" ht="13" x14ac:dyDescent="0.15">
      <c r="C10562" s="1" t="str">
        <f ca="1">IFERROR(INDIRECT(ADDRESS(MATCH(A10562,'contribution par jour-semaine'!A:A,0),MATCH(B10562,'contribution par jour-semaine'!$1:$1,0),4,1,"contribution par jour-semaine")),"")</f>
        <v/>
      </c>
      <c r="D10562" s="4" t="str">
        <f>VLOOKUP(A10562,predictions!A:B,2,FALSE)</f>
        <v>22/06/2020</v>
      </c>
      <c r="E10562" s="4">
        <f t="shared" si="41"/>
        <v>44004</v>
      </c>
    </row>
    <row r="10563" spans="3:5" ht="13" x14ac:dyDescent="0.15">
      <c r="C10563" s="1" t="str">
        <f ca="1">IFERROR(INDIRECT(ADDRESS(MATCH(A10563,'contribution par jour-semaine'!A:A,0),MATCH(B10563,'contribution par jour-semaine'!$1:$1,0),4,1,"contribution par jour-semaine")),"")</f>
        <v/>
      </c>
      <c r="D10563" s="4" t="str">
        <f>VLOOKUP(A10563,predictions!A:B,2,FALSE)</f>
        <v>22/06/2020</v>
      </c>
      <c r="E10563" s="4">
        <f t="shared" si="41"/>
        <v>44004</v>
      </c>
    </row>
    <row r="10564" spans="3:5" ht="13" x14ac:dyDescent="0.15">
      <c r="C10564" s="1" t="str">
        <f ca="1">IFERROR(INDIRECT(ADDRESS(MATCH(A10564,'contribution par jour-semaine'!A:A,0),MATCH(B10564,'contribution par jour-semaine'!$1:$1,0),4,1,"contribution par jour-semaine")),"")</f>
        <v/>
      </c>
      <c r="D10564" s="4" t="str">
        <f>VLOOKUP(A10564,predictions!A:B,2,FALSE)</f>
        <v>22/06/2020</v>
      </c>
      <c r="E10564" s="4">
        <f t="shared" si="41"/>
        <v>44004</v>
      </c>
    </row>
    <row r="10565" spans="3:5" ht="13" x14ac:dyDescent="0.15">
      <c r="C10565" s="1" t="str">
        <f ca="1">IFERROR(INDIRECT(ADDRESS(MATCH(A10565,'contribution par jour-semaine'!A:A,0),MATCH(B10565,'contribution par jour-semaine'!$1:$1,0),4,1,"contribution par jour-semaine")),"")</f>
        <v/>
      </c>
      <c r="D10565" s="4" t="str">
        <f>VLOOKUP(A10565,predictions!A:B,2,FALSE)</f>
        <v>22/06/2020</v>
      </c>
      <c r="E10565" s="4">
        <f t="shared" si="41"/>
        <v>44004</v>
      </c>
    </row>
    <row r="10566" spans="3:5" ht="13" x14ac:dyDescent="0.15">
      <c r="C10566" s="1" t="str">
        <f ca="1">IFERROR(INDIRECT(ADDRESS(MATCH(A10566,'contribution par jour-semaine'!A:A,0),MATCH(B10566,'contribution par jour-semaine'!$1:$1,0),4,1,"contribution par jour-semaine")),"")</f>
        <v/>
      </c>
      <c r="D10566" s="4" t="str">
        <f>VLOOKUP(A10566,predictions!A:B,2,FALSE)</f>
        <v>22/06/2020</v>
      </c>
      <c r="E10566" s="4">
        <f t="shared" si="41"/>
        <v>44004</v>
      </c>
    </row>
    <row r="10567" spans="3:5" ht="13" x14ac:dyDescent="0.15">
      <c r="C10567" s="1" t="str">
        <f ca="1">IFERROR(INDIRECT(ADDRESS(MATCH(A10567,'contribution par jour-semaine'!A:A,0),MATCH(B10567,'contribution par jour-semaine'!$1:$1,0),4,1,"contribution par jour-semaine")),"")</f>
        <v/>
      </c>
      <c r="D10567" s="4" t="str">
        <f>VLOOKUP(A10567,predictions!A:B,2,FALSE)</f>
        <v>22/06/2020</v>
      </c>
      <c r="E10567" s="4">
        <f t="shared" si="41"/>
        <v>44004</v>
      </c>
    </row>
    <row r="10568" spans="3:5" ht="13" x14ac:dyDescent="0.15">
      <c r="C10568" s="1" t="str">
        <f ca="1">IFERROR(INDIRECT(ADDRESS(MATCH(A10568,'contribution par jour-semaine'!A:A,0),MATCH(B10568,'contribution par jour-semaine'!$1:$1,0),4,1,"contribution par jour-semaine")),"")</f>
        <v/>
      </c>
      <c r="D10568" s="4" t="str">
        <f>VLOOKUP(A10568,predictions!A:B,2,FALSE)</f>
        <v>22/06/2020</v>
      </c>
      <c r="E10568" s="4">
        <f t="shared" si="41"/>
        <v>44004</v>
      </c>
    </row>
    <row r="10569" spans="3:5" ht="13" x14ac:dyDescent="0.15">
      <c r="C10569" s="1" t="str">
        <f ca="1">IFERROR(INDIRECT(ADDRESS(MATCH(A10569,'contribution par jour-semaine'!A:A,0),MATCH(B10569,'contribution par jour-semaine'!$1:$1,0),4,1,"contribution par jour-semaine")),"")</f>
        <v/>
      </c>
      <c r="D10569" s="4" t="str">
        <f>VLOOKUP(A10569,predictions!A:B,2,FALSE)</f>
        <v>22/06/2020</v>
      </c>
      <c r="E10569" s="4">
        <f t="shared" si="41"/>
        <v>44004</v>
      </c>
    </row>
    <row r="10570" spans="3:5" ht="13" x14ac:dyDescent="0.15">
      <c r="C10570" s="1" t="str">
        <f ca="1">IFERROR(INDIRECT(ADDRESS(MATCH(A10570,'contribution par jour-semaine'!A:A,0),MATCH(B10570,'contribution par jour-semaine'!$1:$1,0),4,1,"contribution par jour-semaine")),"")</f>
        <v/>
      </c>
      <c r="D10570" s="4" t="str">
        <f>VLOOKUP(A10570,predictions!A:B,2,FALSE)</f>
        <v>22/06/2020</v>
      </c>
      <c r="E10570" s="4">
        <f t="shared" si="41"/>
        <v>44004</v>
      </c>
    </row>
    <row r="10571" spans="3:5" ht="13" x14ac:dyDescent="0.15">
      <c r="C10571" s="1" t="str">
        <f ca="1">IFERROR(INDIRECT(ADDRESS(MATCH(A10571,'contribution par jour-semaine'!A:A,0),MATCH(B10571,'contribution par jour-semaine'!$1:$1,0),4,1,"contribution par jour-semaine")),"")</f>
        <v/>
      </c>
      <c r="D10571" s="4" t="str">
        <f>VLOOKUP(A10571,predictions!A:B,2,FALSE)</f>
        <v>22/06/2020</v>
      </c>
      <c r="E10571" s="4">
        <f t="shared" si="41"/>
        <v>44004</v>
      </c>
    </row>
    <row r="10572" spans="3:5" ht="13" x14ac:dyDescent="0.15">
      <c r="C10572" s="1" t="str">
        <f ca="1">IFERROR(INDIRECT(ADDRESS(MATCH(A10572,'contribution par jour-semaine'!A:A,0),MATCH(B10572,'contribution par jour-semaine'!$1:$1,0),4,1,"contribution par jour-semaine")),"")</f>
        <v/>
      </c>
      <c r="D10572" s="4" t="str">
        <f>VLOOKUP(A10572,predictions!A:B,2,FALSE)</f>
        <v>22/06/2020</v>
      </c>
      <c r="E10572" s="4">
        <f t="shared" si="41"/>
        <v>44004</v>
      </c>
    </row>
    <row r="10573" spans="3:5" ht="13" x14ac:dyDescent="0.15">
      <c r="C10573" s="1" t="str">
        <f ca="1">IFERROR(INDIRECT(ADDRESS(MATCH(A10573,'contribution par jour-semaine'!A:A,0),MATCH(B10573,'contribution par jour-semaine'!$1:$1,0),4,1,"contribution par jour-semaine")),"")</f>
        <v/>
      </c>
      <c r="D10573" s="4" t="str">
        <f>VLOOKUP(A10573,predictions!A:B,2,FALSE)</f>
        <v>22/06/2020</v>
      </c>
      <c r="E10573" s="4">
        <f t="shared" si="41"/>
        <v>44004</v>
      </c>
    </row>
    <row r="10574" spans="3:5" ht="13" x14ac:dyDescent="0.15">
      <c r="C10574" s="1" t="str">
        <f ca="1">IFERROR(INDIRECT(ADDRESS(MATCH(A10574,'contribution par jour-semaine'!A:A,0),MATCH(B10574,'contribution par jour-semaine'!$1:$1,0),4,1,"contribution par jour-semaine")),"")</f>
        <v/>
      </c>
      <c r="D10574" s="4" t="str">
        <f>VLOOKUP(A10574,predictions!A:B,2,FALSE)</f>
        <v>22/06/2020</v>
      </c>
      <c r="E10574" s="4">
        <f t="shared" si="41"/>
        <v>44004</v>
      </c>
    </row>
    <row r="10575" spans="3:5" ht="13" x14ac:dyDescent="0.15">
      <c r="C10575" s="1" t="str">
        <f ca="1">IFERROR(INDIRECT(ADDRESS(MATCH(A10575,'contribution par jour-semaine'!A:A,0),MATCH(B10575,'contribution par jour-semaine'!$1:$1,0),4,1,"contribution par jour-semaine")),"")</f>
        <v/>
      </c>
      <c r="D10575" s="4" t="str">
        <f>VLOOKUP(A10575,predictions!A:B,2,FALSE)</f>
        <v>22/06/2020</v>
      </c>
      <c r="E10575" s="4">
        <f t="shared" si="41"/>
        <v>44004</v>
      </c>
    </row>
    <row r="10576" spans="3:5" ht="13" x14ac:dyDescent="0.15">
      <c r="C10576" s="1" t="str">
        <f ca="1">IFERROR(INDIRECT(ADDRESS(MATCH(A10576,'contribution par jour-semaine'!A:A,0),MATCH(B10576,'contribution par jour-semaine'!$1:$1,0),4,1,"contribution par jour-semaine")),"")</f>
        <v/>
      </c>
      <c r="D10576" s="4" t="str">
        <f>VLOOKUP(A10576,predictions!A:B,2,FALSE)</f>
        <v>22/06/2020</v>
      </c>
      <c r="E10576" s="4">
        <f t="shared" si="41"/>
        <v>44004</v>
      </c>
    </row>
    <row r="10577" spans="3:5" ht="13" x14ac:dyDescent="0.15">
      <c r="C10577" s="1" t="str">
        <f ca="1">IFERROR(INDIRECT(ADDRESS(MATCH(A10577,'contribution par jour-semaine'!A:A,0),MATCH(B10577,'contribution par jour-semaine'!$1:$1,0),4,1,"contribution par jour-semaine")),"")</f>
        <v/>
      </c>
      <c r="D10577" s="4" t="str">
        <f>VLOOKUP(A10577,predictions!A:B,2,FALSE)</f>
        <v>22/06/2020</v>
      </c>
      <c r="E10577" s="4">
        <f t="shared" si="41"/>
        <v>44004</v>
      </c>
    </row>
    <row r="10578" spans="3:5" ht="13" x14ac:dyDescent="0.15">
      <c r="C10578" s="1" t="str">
        <f ca="1">IFERROR(INDIRECT(ADDRESS(MATCH(A10578,'contribution par jour-semaine'!A:A,0),MATCH(B10578,'contribution par jour-semaine'!$1:$1,0),4,1,"contribution par jour-semaine")),"")</f>
        <v/>
      </c>
      <c r="D10578" s="4" t="str">
        <f>VLOOKUP(A10578,predictions!A:B,2,FALSE)</f>
        <v>22/06/2020</v>
      </c>
      <c r="E10578" s="4">
        <f t="shared" si="41"/>
        <v>44004</v>
      </c>
    </row>
    <row r="10579" spans="3:5" ht="13" x14ac:dyDescent="0.15">
      <c r="C10579" s="1" t="str">
        <f ca="1">IFERROR(INDIRECT(ADDRESS(MATCH(A10579,'contribution par jour-semaine'!A:A,0),MATCH(B10579,'contribution par jour-semaine'!$1:$1,0),4,1,"contribution par jour-semaine")),"")</f>
        <v/>
      </c>
      <c r="D10579" s="4" t="str">
        <f>VLOOKUP(A10579,predictions!A:B,2,FALSE)</f>
        <v>22/06/2020</v>
      </c>
      <c r="E10579" s="4">
        <f t="shared" si="41"/>
        <v>44004</v>
      </c>
    </row>
    <row r="10580" spans="3:5" ht="13" x14ac:dyDescent="0.15">
      <c r="C10580" s="1" t="str">
        <f ca="1">IFERROR(INDIRECT(ADDRESS(MATCH(A10580,'contribution par jour-semaine'!A:A,0),MATCH(B10580,'contribution par jour-semaine'!$1:$1,0),4,1,"contribution par jour-semaine")),"")</f>
        <v/>
      </c>
      <c r="D10580" s="4" t="str">
        <f>VLOOKUP(A10580,predictions!A:B,2,FALSE)</f>
        <v>22/06/2020</v>
      </c>
      <c r="E10580" s="4">
        <f t="shared" si="41"/>
        <v>44004</v>
      </c>
    </row>
    <row r="10581" spans="3:5" ht="13" x14ac:dyDescent="0.15">
      <c r="C10581" s="1" t="str">
        <f ca="1">IFERROR(INDIRECT(ADDRESS(MATCH(A10581,'contribution par jour-semaine'!A:A,0),MATCH(B10581,'contribution par jour-semaine'!$1:$1,0),4,1,"contribution par jour-semaine")),"")</f>
        <v/>
      </c>
      <c r="D10581" s="4" t="str">
        <f>VLOOKUP(A10581,predictions!A:B,2,FALSE)</f>
        <v>22/06/2020</v>
      </c>
      <c r="E10581" s="4">
        <f t="shared" si="41"/>
        <v>44004</v>
      </c>
    </row>
    <row r="10582" spans="3:5" ht="13" x14ac:dyDescent="0.15">
      <c r="C10582" s="1" t="str">
        <f ca="1">IFERROR(INDIRECT(ADDRESS(MATCH(A10582,'contribution par jour-semaine'!A:A,0),MATCH(B10582,'contribution par jour-semaine'!$1:$1,0),4,1,"contribution par jour-semaine")),"")</f>
        <v/>
      </c>
      <c r="D10582" s="4" t="str">
        <f>VLOOKUP(A10582,predictions!A:B,2,FALSE)</f>
        <v>22/06/2020</v>
      </c>
      <c r="E10582" s="4">
        <f t="shared" si="41"/>
        <v>44004</v>
      </c>
    </row>
    <row r="10583" spans="3:5" ht="13" x14ac:dyDescent="0.15">
      <c r="C10583" s="1" t="str">
        <f ca="1">IFERROR(INDIRECT(ADDRESS(MATCH(A10583,'contribution par jour-semaine'!A:A,0),MATCH(B10583,'contribution par jour-semaine'!$1:$1,0),4,1,"contribution par jour-semaine")),"")</f>
        <v/>
      </c>
      <c r="D10583" s="4" t="str">
        <f>VLOOKUP(A10583,predictions!A:B,2,FALSE)</f>
        <v>22/06/2020</v>
      </c>
      <c r="E10583" s="4">
        <f t="shared" si="41"/>
        <v>44004</v>
      </c>
    </row>
    <row r="10584" spans="3:5" ht="13" x14ac:dyDescent="0.15">
      <c r="C10584" s="1" t="str">
        <f ca="1">IFERROR(INDIRECT(ADDRESS(MATCH(A10584,'contribution par jour-semaine'!A:A,0),MATCH(B10584,'contribution par jour-semaine'!$1:$1,0),4,1,"contribution par jour-semaine")),"")</f>
        <v/>
      </c>
      <c r="D10584" s="4" t="str">
        <f>VLOOKUP(A10584,predictions!A:B,2,FALSE)</f>
        <v>22/06/2020</v>
      </c>
      <c r="E10584" s="4">
        <f t="shared" si="41"/>
        <v>44004</v>
      </c>
    </row>
    <row r="10585" spans="3:5" ht="13" x14ac:dyDescent="0.15">
      <c r="C10585" s="1" t="str">
        <f ca="1">IFERROR(INDIRECT(ADDRESS(MATCH(A10585,'contribution par jour-semaine'!A:A,0),MATCH(B10585,'contribution par jour-semaine'!$1:$1,0),4,1,"contribution par jour-semaine")),"")</f>
        <v/>
      </c>
      <c r="D10585" s="4" t="str">
        <f>VLOOKUP(A10585,predictions!A:B,2,FALSE)</f>
        <v>22/06/2020</v>
      </c>
      <c r="E10585" s="4">
        <f t="shared" si="41"/>
        <v>44004</v>
      </c>
    </row>
    <row r="10586" spans="3:5" ht="13" x14ac:dyDescent="0.15">
      <c r="C10586" s="1" t="str">
        <f ca="1">IFERROR(INDIRECT(ADDRESS(MATCH(A10586,'contribution par jour-semaine'!A:A,0),MATCH(B10586,'contribution par jour-semaine'!$1:$1,0),4,1,"contribution par jour-semaine")),"")</f>
        <v/>
      </c>
      <c r="D10586" s="4" t="str">
        <f>VLOOKUP(A10586,predictions!A:B,2,FALSE)</f>
        <v>22/06/2020</v>
      </c>
      <c r="E10586" s="4">
        <f t="shared" si="41"/>
        <v>44004</v>
      </c>
    </row>
    <row r="10587" spans="3:5" ht="13" x14ac:dyDescent="0.15">
      <c r="C10587" s="1" t="str">
        <f ca="1">IFERROR(INDIRECT(ADDRESS(MATCH(A10587,'contribution par jour-semaine'!A:A,0),MATCH(B10587,'contribution par jour-semaine'!$1:$1,0),4,1,"contribution par jour-semaine")),"")</f>
        <v/>
      </c>
      <c r="D10587" s="4" t="str">
        <f>VLOOKUP(A10587,predictions!A:B,2,FALSE)</f>
        <v>22/06/2020</v>
      </c>
      <c r="E10587" s="4">
        <f t="shared" si="41"/>
        <v>44004</v>
      </c>
    </row>
    <row r="10588" spans="3:5" ht="13" x14ac:dyDescent="0.15">
      <c r="C10588" s="1" t="str">
        <f ca="1">IFERROR(INDIRECT(ADDRESS(MATCH(A10588,'contribution par jour-semaine'!A:A,0),MATCH(B10588,'contribution par jour-semaine'!$1:$1,0),4,1,"contribution par jour-semaine")),"")</f>
        <v/>
      </c>
      <c r="D10588" s="4" t="str">
        <f>VLOOKUP(A10588,predictions!A:B,2,FALSE)</f>
        <v>22/06/2020</v>
      </c>
      <c r="E10588" s="4">
        <f t="shared" si="41"/>
        <v>44004</v>
      </c>
    </row>
    <row r="10589" spans="3:5" ht="13" x14ac:dyDescent="0.15">
      <c r="C10589" s="1" t="str">
        <f ca="1">IFERROR(INDIRECT(ADDRESS(MATCH(A10589,'contribution par jour-semaine'!A:A,0),MATCH(B10589,'contribution par jour-semaine'!$1:$1,0),4,1,"contribution par jour-semaine")),"")</f>
        <v/>
      </c>
      <c r="D10589" s="4" t="str">
        <f>VLOOKUP(A10589,predictions!A:B,2,FALSE)</f>
        <v>22/06/2020</v>
      </c>
      <c r="E10589" s="4">
        <f t="shared" si="41"/>
        <v>44004</v>
      </c>
    </row>
    <row r="10590" spans="3:5" ht="13" x14ac:dyDescent="0.15">
      <c r="C10590" s="1" t="str">
        <f ca="1">IFERROR(INDIRECT(ADDRESS(MATCH(A10590,'contribution par jour-semaine'!A:A,0),MATCH(B10590,'contribution par jour-semaine'!$1:$1,0),4,1,"contribution par jour-semaine")),"")</f>
        <v/>
      </c>
      <c r="D10590" s="4" t="str">
        <f>VLOOKUP(A10590,predictions!A:B,2,FALSE)</f>
        <v>22/06/2020</v>
      </c>
      <c r="E10590" s="4">
        <f t="shared" si="41"/>
        <v>44004</v>
      </c>
    </row>
    <row r="10591" spans="3:5" ht="13" x14ac:dyDescent="0.15">
      <c r="C10591" s="1" t="str">
        <f ca="1">IFERROR(INDIRECT(ADDRESS(MATCH(A10591,'contribution par jour-semaine'!A:A,0),MATCH(B10591,'contribution par jour-semaine'!$1:$1,0),4,1,"contribution par jour-semaine")),"")</f>
        <v/>
      </c>
      <c r="D10591" s="4" t="str">
        <f>VLOOKUP(A10591,predictions!A:B,2,FALSE)</f>
        <v>22/06/2020</v>
      </c>
      <c r="E10591" s="4">
        <f t="shared" si="41"/>
        <v>44004</v>
      </c>
    </row>
    <row r="10592" spans="3:5" ht="13" x14ac:dyDescent="0.15">
      <c r="C10592" s="1" t="str">
        <f ca="1">IFERROR(INDIRECT(ADDRESS(MATCH(A10592,'contribution par jour-semaine'!A:A,0),MATCH(B10592,'contribution par jour-semaine'!$1:$1,0),4,1,"contribution par jour-semaine")),"")</f>
        <v/>
      </c>
      <c r="D10592" s="4" t="str">
        <f>VLOOKUP(A10592,predictions!A:B,2,FALSE)</f>
        <v>22/06/2020</v>
      </c>
      <c r="E10592" s="4">
        <f t="shared" si="41"/>
        <v>44004</v>
      </c>
    </row>
    <row r="10593" spans="3:5" ht="13" x14ac:dyDescent="0.15">
      <c r="C10593" s="1" t="str">
        <f ca="1">IFERROR(INDIRECT(ADDRESS(MATCH(A10593,'contribution par jour-semaine'!A:A,0),MATCH(B10593,'contribution par jour-semaine'!$1:$1,0),4,1,"contribution par jour-semaine")),"")</f>
        <v/>
      </c>
      <c r="D10593" s="4" t="str">
        <f>VLOOKUP(A10593,predictions!A:B,2,FALSE)</f>
        <v>22/06/2020</v>
      </c>
      <c r="E10593" s="4">
        <f t="shared" si="41"/>
        <v>44004</v>
      </c>
    </row>
    <row r="10594" spans="3:5" ht="13" x14ac:dyDescent="0.15">
      <c r="C10594" s="1" t="str">
        <f ca="1">IFERROR(INDIRECT(ADDRESS(MATCH(A10594,'contribution par jour-semaine'!A:A,0),MATCH(B10594,'contribution par jour-semaine'!$1:$1,0),4,1,"contribution par jour-semaine")),"")</f>
        <v/>
      </c>
      <c r="D10594" s="4" t="str">
        <f>VLOOKUP(A10594,predictions!A:B,2,FALSE)</f>
        <v>22/06/2020</v>
      </c>
      <c r="E10594" s="4">
        <f t="shared" si="41"/>
        <v>44004</v>
      </c>
    </row>
    <row r="10595" spans="3:5" ht="13" x14ac:dyDescent="0.15">
      <c r="C10595" s="1" t="str">
        <f ca="1">IFERROR(INDIRECT(ADDRESS(MATCH(A10595,'contribution par jour-semaine'!A:A,0),MATCH(B10595,'contribution par jour-semaine'!$1:$1,0),4,1,"contribution par jour-semaine")),"")</f>
        <v/>
      </c>
      <c r="D10595" s="4" t="str">
        <f>VLOOKUP(A10595,predictions!A:B,2,FALSE)</f>
        <v>22/06/2020</v>
      </c>
      <c r="E10595" s="4">
        <f t="shared" si="41"/>
        <v>44004</v>
      </c>
    </row>
    <row r="10596" spans="3:5" ht="13" x14ac:dyDescent="0.15">
      <c r="C10596" s="1" t="str">
        <f ca="1">IFERROR(INDIRECT(ADDRESS(MATCH(A10596,'contribution par jour-semaine'!A:A,0),MATCH(B10596,'contribution par jour-semaine'!$1:$1,0),4,1,"contribution par jour-semaine")),"")</f>
        <v/>
      </c>
      <c r="D10596" s="4" t="str">
        <f>VLOOKUP(A10596,predictions!A:B,2,FALSE)</f>
        <v>22/06/2020</v>
      </c>
      <c r="E10596" s="4">
        <f t="shared" si="41"/>
        <v>44004</v>
      </c>
    </row>
    <row r="10597" spans="3:5" ht="13" x14ac:dyDescent="0.15">
      <c r="C10597" s="1" t="str">
        <f ca="1">IFERROR(INDIRECT(ADDRESS(MATCH(A10597,'contribution par jour-semaine'!A:A,0),MATCH(B10597,'contribution par jour-semaine'!$1:$1,0),4,1,"contribution par jour-semaine")),"")</f>
        <v/>
      </c>
      <c r="D10597" s="4" t="str">
        <f>VLOOKUP(A10597,predictions!A:B,2,FALSE)</f>
        <v>22/06/2020</v>
      </c>
      <c r="E10597" s="4">
        <f t="shared" si="41"/>
        <v>44004</v>
      </c>
    </row>
    <row r="10598" spans="3:5" ht="13" x14ac:dyDescent="0.15">
      <c r="C10598" s="1" t="str">
        <f ca="1">IFERROR(INDIRECT(ADDRESS(MATCH(A10598,'contribution par jour-semaine'!A:A,0),MATCH(B10598,'contribution par jour-semaine'!$1:$1,0),4,1,"contribution par jour-semaine")),"")</f>
        <v/>
      </c>
      <c r="D10598" s="4" t="str">
        <f>VLOOKUP(A10598,predictions!A:B,2,FALSE)</f>
        <v>22/06/2020</v>
      </c>
      <c r="E10598" s="4">
        <f t="shared" si="41"/>
        <v>44004</v>
      </c>
    </row>
    <row r="10599" spans="3:5" ht="13" x14ac:dyDescent="0.15">
      <c r="C10599" s="1" t="str">
        <f ca="1">IFERROR(INDIRECT(ADDRESS(MATCH(A10599,'contribution par jour-semaine'!A:A,0),MATCH(B10599,'contribution par jour-semaine'!$1:$1,0),4,1,"contribution par jour-semaine")),"")</f>
        <v/>
      </c>
      <c r="D10599" s="4" t="str">
        <f>VLOOKUP(A10599,predictions!A:B,2,FALSE)</f>
        <v>22/06/2020</v>
      </c>
      <c r="E10599" s="4">
        <f t="shared" si="41"/>
        <v>44004</v>
      </c>
    </row>
    <row r="10600" spans="3:5" ht="13" x14ac:dyDescent="0.15">
      <c r="C10600" s="1" t="str">
        <f ca="1">IFERROR(INDIRECT(ADDRESS(MATCH(A10600,'contribution par jour-semaine'!A:A,0),MATCH(B10600,'contribution par jour-semaine'!$1:$1,0),4,1,"contribution par jour-semaine")),"")</f>
        <v/>
      </c>
      <c r="D10600" s="4" t="str">
        <f>VLOOKUP(A10600,predictions!A:B,2,FALSE)</f>
        <v>22/06/2020</v>
      </c>
      <c r="E10600" s="4">
        <f t="shared" si="41"/>
        <v>44004</v>
      </c>
    </row>
    <row r="10601" spans="3:5" ht="13" x14ac:dyDescent="0.15">
      <c r="C10601" s="1" t="str">
        <f ca="1">IFERROR(INDIRECT(ADDRESS(MATCH(A10601,'contribution par jour-semaine'!A:A,0),MATCH(B10601,'contribution par jour-semaine'!$1:$1,0),4,1,"contribution par jour-semaine")),"")</f>
        <v/>
      </c>
      <c r="D10601" s="4" t="str">
        <f>VLOOKUP(A10601,predictions!A:B,2,FALSE)</f>
        <v>22/06/2020</v>
      </c>
      <c r="E10601" s="4">
        <f t="shared" si="41"/>
        <v>44004</v>
      </c>
    </row>
    <row r="10602" spans="3:5" ht="13" x14ac:dyDescent="0.15">
      <c r="C10602" s="1" t="str">
        <f ca="1">IFERROR(INDIRECT(ADDRESS(MATCH(A10602,'contribution par jour-semaine'!A:A,0),MATCH(B10602,'contribution par jour-semaine'!$1:$1,0),4,1,"contribution par jour-semaine")),"")</f>
        <v/>
      </c>
      <c r="D10602" s="4" t="str">
        <f>VLOOKUP(A10602,predictions!A:B,2,FALSE)</f>
        <v>22/06/2020</v>
      </c>
      <c r="E10602" s="4">
        <f t="shared" si="41"/>
        <v>44004</v>
      </c>
    </row>
    <row r="10603" spans="3:5" ht="13" x14ac:dyDescent="0.15">
      <c r="C10603" s="1" t="str">
        <f ca="1">IFERROR(INDIRECT(ADDRESS(MATCH(A10603,'contribution par jour-semaine'!A:A,0),MATCH(B10603,'contribution par jour-semaine'!$1:$1,0),4,1,"contribution par jour-semaine")),"")</f>
        <v/>
      </c>
      <c r="D10603" s="4" t="str">
        <f>VLOOKUP(A10603,predictions!A:B,2,FALSE)</f>
        <v>22/06/2020</v>
      </c>
      <c r="E10603" s="4">
        <f t="shared" si="41"/>
        <v>44004</v>
      </c>
    </row>
    <row r="10604" spans="3:5" ht="13" x14ac:dyDescent="0.15">
      <c r="C10604" s="1" t="str">
        <f ca="1">IFERROR(INDIRECT(ADDRESS(MATCH(A10604,'contribution par jour-semaine'!A:A,0),MATCH(B10604,'contribution par jour-semaine'!$1:$1,0),4,1,"contribution par jour-semaine")),"")</f>
        <v/>
      </c>
      <c r="D10604" s="4" t="str">
        <f>VLOOKUP(A10604,predictions!A:B,2,FALSE)</f>
        <v>22/06/2020</v>
      </c>
      <c r="E10604" s="4">
        <f t="shared" si="41"/>
        <v>44004</v>
      </c>
    </row>
    <row r="10605" spans="3:5" ht="13" x14ac:dyDescent="0.15">
      <c r="C10605" s="1" t="str">
        <f ca="1">IFERROR(INDIRECT(ADDRESS(MATCH(A10605,'contribution par jour-semaine'!A:A,0),MATCH(B10605,'contribution par jour-semaine'!$1:$1,0),4,1,"contribution par jour-semaine")),"")</f>
        <v/>
      </c>
      <c r="D10605" s="4" t="str">
        <f>VLOOKUP(A10605,predictions!A:B,2,FALSE)</f>
        <v>22/06/2020</v>
      </c>
      <c r="E10605" s="4">
        <f t="shared" si="41"/>
        <v>44004</v>
      </c>
    </row>
    <row r="10606" spans="3:5" ht="13" x14ac:dyDescent="0.15">
      <c r="C10606" s="1" t="str">
        <f ca="1">IFERROR(INDIRECT(ADDRESS(MATCH(A10606,'contribution par jour-semaine'!A:A,0),MATCH(B10606,'contribution par jour-semaine'!$1:$1,0),4,1,"contribution par jour-semaine")),"")</f>
        <v/>
      </c>
      <c r="D10606" s="4" t="str">
        <f>VLOOKUP(A10606,predictions!A:B,2,FALSE)</f>
        <v>22/06/2020</v>
      </c>
      <c r="E10606" s="4">
        <f t="shared" si="41"/>
        <v>44004</v>
      </c>
    </row>
    <row r="10607" spans="3:5" ht="13" x14ac:dyDescent="0.15">
      <c r="C10607" s="1" t="str">
        <f ca="1">IFERROR(INDIRECT(ADDRESS(MATCH(A10607,'contribution par jour-semaine'!A:A,0),MATCH(B10607,'contribution par jour-semaine'!$1:$1,0),4,1,"contribution par jour-semaine")),"")</f>
        <v/>
      </c>
      <c r="D10607" s="4" t="str">
        <f>VLOOKUP(A10607,predictions!A:B,2,FALSE)</f>
        <v>22/06/2020</v>
      </c>
      <c r="E10607" s="4">
        <f t="shared" si="41"/>
        <v>44004</v>
      </c>
    </row>
    <row r="10608" spans="3:5" ht="13" x14ac:dyDescent="0.15">
      <c r="C10608" s="1" t="str">
        <f ca="1">IFERROR(INDIRECT(ADDRESS(MATCH(A10608,'contribution par jour-semaine'!A:A,0),MATCH(B10608,'contribution par jour-semaine'!$1:$1,0),4,1,"contribution par jour-semaine")),"")</f>
        <v/>
      </c>
      <c r="D10608" s="4" t="str">
        <f>VLOOKUP(A10608,predictions!A:B,2,FALSE)</f>
        <v>22/06/2020</v>
      </c>
      <c r="E10608" s="4">
        <f t="shared" si="41"/>
        <v>44004</v>
      </c>
    </row>
    <row r="10609" spans="3:5" ht="13" x14ac:dyDescent="0.15">
      <c r="C10609" s="1" t="str">
        <f ca="1">IFERROR(INDIRECT(ADDRESS(MATCH(A10609,'contribution par jour-semaine'!A:A,0),MATCH(B10609,'contribution par jour-semaine'!$1:$1,0),4,1,"contribution par jour-semaine")),"")</f>
        <v/>
      </c>
      <c r="D10609" s="4" t="str">
        <f>VLOOKUP(A10609,predictions!A:B,2,FALSE)</f>
        <v>22/06/2020</v>
      </c>
      <c r="E10609" s="4">
        <f t="shared" si="41"/>
        <v>44004</v>
      </c>
    </row>
    <row r="10610" spans="3:5" ht="13" x14ac:dyDescent="0.15">
      <c r="C10610" s="1" t="str">
        <f ca="1">IFERROR(INDIRECT(ADDRESS(MATCH(A10610,'contribution par jour-semaine'!A:A,0),MATCH(B10610,'contribution par jour-semaine'!$1:$1,0),4,1,"contribution par jour-semaine")),"")</f>
        <v/>
      </c>
      <c r="D10610" s="4" t="str">
        <f>VLOOKUP(A10610,predictions!A:B,2,FALSE)</f>
        <v>22/06/2020</v>
      </c>
      <c r="E10610" s="4">
        <f t="shared" si="41"/>
        <v>44004</v>
      </c>
    </row>
    <row r="10611" spans="3:5" ht="13" x14ac:dyDescent="0.15">
      <c r="C10611" s="1" t="str">
        <f ca="1">IFERROR(INDIRECT(ADDRESS(MATCH(A10611,'contribution par jour-semaine'!A:A,0),MATCH(B10611,'contribution par jour-semaine'!$1:$1,0),4,1,"contribution par jour-semaine")),"")</f>
        <v/>
      </c>
      <c r="D10611" s="4" t="str">
        <f>VLOOKUP(A10611,predictions!A:B,2,FALSE)</f>
        <v>22/06/2020</v>
      </c>
      <c r="E10611" s="4">
        <f t="shared" si="41"/>
        <v>44004</v>
      </c>
    </row>
    <row r="10612" spans="3:5" ht="13" x14ac:dyDescent="0.15">
      <c r="C10612" s="1" t="str">
        <f ca="1">IFERROR(INDIRECT(ADDRESS(MATCH(A10612,'contribution par jour-semaine'!A:A,0),MATCH(B10612,'contribution par jour-semaine'!$1:$1,0),4,1,"contribution par jour-semaine")),"")</f>
        <v/>
      </c>
      <c r="D10612" s="4" t="str">
        <f>VLOOKUP(A10612,predictions!A:B,2,FALSE)</f>
        <v>22/06/2020</v>
      </c>
      <c r="E10612" s="4">
        <f t="shared" si="41"/>
        <v>44004</v>
      </c>
    </row>
    <row r="10613" spans="3:5" ht="13" x14ac:dyDescent="0.15">
      <c r="C10613" s="1" t="str">
        <f ca="1">IFERROR(INDIRECT(ADDRESS(MATCH(A10613,'contribution par jour-semaine'!A:A,0),MATCH(B10613,'contribution par jour-semaine'!$1:$1,0),4,1,"contribution par jour-semaine")),"")</f>
        <v/>
      </c>
      <c r="D10613" s="4" t="str">
        <f>VLOOKUP(A10613,predictions!A:B,2,FALSE)</f>
        <v>22/06/2020</v>
      </c>
      <c r="E10613" s="4">
        <f t="shared" si="41"/>
        <v>44004</v>
      </c>
    </row>
    <row r="10614" spans="3:5" ht="13" x14ac:dyDescent="0.15">
      <c r="C10614" s="1" t="str">
        <f ca="1">IFERROR(INDIRECT(ADDRESS(MATCH(A10614,'contribution par jour-semaine'!A:A,0),MATCH(B10614,'contribution par jour-semaine'!$1:$1,0),4,1,"contribution par jour-semaine")),"")</f>
        <v/>
      </c>
      <c r="D10614" s="4" t="str">
        <f>VLOOKUP(A10614,predictions!A:B,2,FALSE)</f>
        <v>22/06/2020</v>
      </c>
      <c r="E10614" s="4">
        <f t="shared" si="41"/>
        <v>44004</v>
      </c>
    </row>
    <row r="10615" spans="3:5" ht="13" x14ac:dyDescent="0.15">
      <c r="C10615" s="1" t="str">
        <f ca="1">IFERROR(INDIRECT(ADDRESS(MATCH(A10615,'contribution par jour-semaine'!A:A,0),MATCH(B10615,'contribution par jour-semaine'!$1:$1,0),4,1,"contribution par jour-semaine")),"")</f>
        <v/>
      </c>
      <c r="D10615" s="4" t="str">
        <f>VLOOKUP(A10615,predictions!A:B,2,FALSE)</f>
        <v>22/06/2020</v>
      </c>
      <c r="E10615" s="4">
        <f t="shared" si="41"/>
        <v>44004</v>
      </c>
    </row>
    <row r="10616" spans="3:5" ht="13" x14ac:dyDescent="0.15">
      <c r="C10616" s="1" t="str">
        <f ca="1">IFERROR(INDIRECT(ADDRESS(MATCH(A10616,'contribution par jour-semaine'!A:A,0),MATCH(B10616,'contribution par jour-semaine'!$1:$1,0),4,1,"contribution par jour-semaine")),"")</f>
        <v/>
      </c>
      <c r="D10616" s="4" t="str">
        <f>VLOOKUP(A10616,predictions!A:B,2,FALSE)</f>
        <v>22/06/2020</v>
      </c>
      <c r="E10616" s="4">
        <f t="shared" si="41"/>
        <v>44004</v>
      </c>
    </row>
    <row r="10617" spans="3:5" ht="13" x14ac:dyDescent="0.15">
      <c r="C10617" s="1" t="str">
        <f ca="1">IFERROR(INDIRECT(ADDRESS(MATCH(A10617,'contribution par jour-semaine'!A:A,0),MATCH(B10617,'contribution par jour-semaine'!$1:$1,0),4,1,"contribution par jour-semaine")),"")</f>
        <v/>
      </c>
      <c r="D10617" s="4" t="str">
        <f>VLOOKUP(A10617,predictions!A:B,2,FALSE)</f>
        <v>22/06/2020</v>
      </c>
      <c r="E10617" s="4">
        <f t="shared" si="41"/>
        <v>44004</v>
      </c>
    </row>
    <row r="10618" spans="3:5" ht="13" x14ac:dyDescent="0.15">
      <c r="C10618" s="1" t="str">
        <f ca="1">IFERROR(INDIRECT(ADDRESS(MATCH(A10618,'contribution par jour-semaine'!A:A,0),MATCH(B10618,'contribution par jour-semaine'!$1:$1,0),4,1,"contribution par jour-semaine")),"")</f>
        <v/>
      </c>
      <c r="D10618" s="4" t="str">
        <f>VLOOKUP(A10618,predictions!A:B,2,FALSE)</f>
        <v>22/06/2020</v>
      </c>
      <c r="E10618" s="4">
        <f t="shared" si="41"/>
        <v>44004</v>
      </c>
    </row>
    <row r="10619" spans="3:5" ht="13" x14ac:dyDescent="0.15">
      <c r="C10619" s="1" t="str">
        <f ca="1">IFERROR(INDIRECT(ADDRESS(MATCH(A10619,'contribution par jour-semaine'!A:A,0),MATCH(B10619,'contribution par jour-semaine'!$1:$1,0),4,1,"contribution par jour-semaine")),"")</f>
        <v/>
      </c>
      <c r="D10619" s="4" t="str">
        <f>VLOOKUP(A10619,predictions!A:B,2,FALSE)</f>
        <v>22/06/2020</v>
      </c>
      <c r="E10619" s="4">
        <f t="shared" si="41"/>
        <v>44004</v>
      </c>
    </row>
    <row r="10620" spans="3:5" ht="13" x14ac:dyDescent="0.15">
      <c r="C10620" s="1" t="str">
        <f ca="1">IFERROR(INDIRECT(ADDRESS(MATCH(A10620,'contribution par jour-semaine'!A:A,0),MATCH(B10620,'contribution par jour-semaine'!$1:$1,0),4,1,"contribution par jour-semaine")),"")</f>
        <v/>
      </c>
      <c r="D10620" s="4" t="str">
        <f>VLOOKUP(A10620,predictions!A:B,2,FALSE)</f>
        <v>22/06/2020</v>
      </c>
      <c r="E10620" s="4">
        <f t="shared" si="41"/>
        <v>44004</v>
      </c>
    </row>
    <row r="10621" spans="3:5" ht="13" x14ac:dyDescent="0.15">
      <c r="C10621" s="1" t="str">
        <f ca="1">IFERROR(INDIRECT(ADDRESS(MATCH(A10621,'contribution par jour-semaine'!A:A,0),MATCH(B10621,'contribution par jour-semaine'!$1:$1,0),4,1,"contribution par jour-semaine")),"")</f>
        <v/>
      </c>
      <c r="D10621" s="4" t="str">
        <f>VLOOKUP(A10621,predictions!A:B,2,FALSE)</f>
        <v>22/06/2020</v>
      </c>
      <c r="E10621" s="4">
        <f t="shared" si="41"/>
        <v>44004</v>
      </c>
    </row>
    <row r="10622" spans="3:5" ht="13" x14ac:dyDescent="0.15">
      <c r="C10622" s="1" t="str">
        <f ca="1">IFERROR(INDIRECT(ADDRESS(MATCH(A10622,'contribution par jour-semaine'!A:A,0),MATCH(B10622,'contribution par jour-semaine'!$1:$1,0),4,1,"contribution par jour-semaine")),"")</f>
        <v/>
      </c>
      <c r="D10622" s="4" t="str">
        <f>VLOOKUP(A10622,predictions!A:B,2,FALSE)</f>
        <v>22/06/2020</v>
      </c>
      <c r="E10622" s="4">
        <f t="shared" si="41"/>
        <v>44004</v>
      </c>
    </row>
    <row r="10623" spans="3:5" ht="13" x14ac:dyDescent="0.15">
      <c r="C10623" s="1" t="str">
        <f ca="1">IFERROR(INDIRECT(ADDRESS(MATCH(A10623,'contribution par jour-semaine'!A:A,0),MATCH(B10623,'contribution par jour-semaine'!$1:$1,0),4,1,"contribution par jour-semaine")),"")</f>
        <v/>
      </c>
      <c r="D10623" s="4" t="str">
        <f>VLOOKUP(A10623,predictions!A:B,2,FALSE)</f>
        <v>22/06/2020</v>
      </c>
      <c r="E10623" s="4">
        <f t="shared" si="41"/>
        <v>44004</v>
      </c>
    </row>
    <row r="10624" spans="3:5" ht="13" x14ac:dyDescent="0.15">
      <c r="C10624" s="1" t="str">
        <f ca="1">IFERROR(INDIRECT(ADDRESS(MATCH(A10624,'contribution par jour-semaine'!A:A,0),MATCH(B10624,'contribution par jour-semaine'!$1:$1,0),4,1,"contribution par jour-semaine")),"")</f>
        <v/>
      </c>
      <c r="D10624" s="4" t="str">
        <f>VLOOKUP(A10624,predictions!A:B,2,FALSE)</f>
        <v>22/06/2020</v>
      </c>
      <c r="E10624" s="4">
        <f t="shared" si="41"/>
        <v>44004</v>
      </c>
    </row>
    <row r="10625" spans="3:5" ht="13" x14ac:dyDescent="0.15">
      <c r="C10625" s="1" t="str">
        <f ca="1">IFERROR(INDIRECT(ADDRESS(MATCH(A10625,'contribution par jour-semaine'!A:A,0),MATCH(B10625,'contribution par jour-semaine'!$1:$1,0),4,1,"contribution par jour-semaine")),"")</f>
        <v/>
      </c>
      <c r="D10625" s="4" t="str">
        <f>VLOOKUP(A10625,predictions!A:B,2,FALSE)</f>
        <v>22/06/2020</v>
      </c>
      <c r="E10625" s="4">
        <f t="shared" si="41"/>
        <v>44004</v>
      </c>
    </row>
    <row r="10626" spans="3:5" ht="13" x14ac:dyDescent="0.15">
      <c r="C10626" s="1" t="str">
        <f ca="1">IFERROR(INDIRECT(ADDRESS(MATCH(A10626,'contribution par jour-semaine'!A:A,0),MATCH(B10626,'contribution par jour-semaine'!$1:$1,0),4,1,"contribution par jour-semaine")),"")</f>
        <v/>
      </c>
      <c r="D10626" s="4" t="str">
        <f>VLOOKUP(A10626,predictions!A:B,2,FALSE)</f>
        <v>22/06/2020</v>
      </c>
      <c r="E10626" s="4">
        <f t="shared" si="41"/>
        <v>44004</v>
      </c>
    </row>
    <row r="10627" spans="3:5" ht="13" x14ac:dyDescent="0.15">
      <c r="C10627" s="1" t="str">
        <f ca="1">IFERROR(INDIRECT(ADDRESS(MATCH(A10627,'contribution par jour-semaine'!A:A,0),MATCH(B10627,'contribution par jour-semaine'!$1:$1,0),4,1,"contribution par jour-semaine")),"")</f>
        <v/>
      </c>
      <c r="D10627" s="4" t="str">
        <f>VLOOKUP(A10627,predictions!A:B,2,FALSE)</f>
        <v>22/06/2020</v>
      </c>
      <c r="E10627" s="4">
        <f t="shared" si="41"/>
        <v>44004</v>
      </c>
    </row>
    <row r="10628" spans="3:5" ht="13" x14ac:dyDescent="0.15">
      <c r="C10628" s="1" t="str">
        <f ca="1">IFERROR(INDIRECT(ADDRESS(MATCH(A10628,'contribution par jour-semaine'!A:A,0),MATCH(B10628,'contribution par jour-semaine'!$1:$1,0),4,1,"contribution par jour-semaine")),"")</f>
        <v/>
      </c>
      <c r="D10628" s="4" t="str">
        <f>VLOOKUP(A10628,predictions!A:B,2,FALSE)</f>
        <v>22/06/2020</v>
      </c>
      <c r="E10628" s="4">
        <f t="shared" si="41"/>
        <v>44004</v>
      </c>
    </row>
    <row r="10629" spans="3:5" ht="13" x14ac:dyDescent="0.15">
      <c r="C10629" s="1" t="str">
        <f ca="1">IFERROR(INDIRECT(ADDRESS(MATCH(A10629,'contribution par jour-semaine'!A:A,0),MATCH(B10629,'contribution par jour-semaine'!$1:$1,0),4,1,"contribution par jour-semaine")),"")</f>
        <v/>
      </c>
      <c r="D10629" s="4" t="str">
        <f>VLOOKUP(A10629,predictions!A:B,2,FALSE)</f>
        <v>22/06/2020</v>
      </c>
      <c r="E10629" s="4">
        <f t="shared" si="41"/>
        <v>44004</v>
      </c>
    </row>
    <row r="10630" spans="3:5" ht="13" x14ac:dyDescent="0.15">
      <c r="C10630" s="1" t="str">
        <f ca="1">IFERROR(INDIRECT(ADDRESS(MATCH(A10630,'contribution par jour-semaine'!A:A,0),MATCH(B10630,'contribution par jour-semaine'!$1:$1,0),4,1,"contribution par jour-semaine")),"")</f>
        <v/>
      </c>
      <c r="D10630" s="4" t="str">
        <f>VLOOKUP(A10630,predictions!A:B,2,FALSE)</f>
        <v>22/06/2020</v>
      </c>
      <c r="E10630" s="4">
        <f t="shared" si="41"/>
        <v>44004</v>
      </c>
    </row>
    <row r="10631" spans="3:5" ht="13" x14ac:dyDescent="0.15">
      <c r="C10631" s="1" t="str">
        <f ca="1">IFERROR(INDIRECT(ADDRESS(MATCH(A10631,'contribution par jour-semaine'!A:A,0),MATCH(B10631,'contribution par jour-semaine'!$1:$1,0),4,1,"contribution par jour-semaine")),"")</f>
        <v/>
      </c>
      <c r="D10631" s="4" t="str">
        <f>VLOOKUP(A10631,predictions!A:B,2,FALSE)</f>
        <v>22/06/2020</v>
      </c>
      <c r="E10631" s="4">
        <f t="shared" si="41"/>
        <v>44004</v>
      </c>
    </row>
    <row r="10632" spans="3:5" ht="13" x14ac:dyDescent="0.15">
      <c r="C10632" s="1" t="str">
        <f ca="1">IFERROR(INDIRECT(ADDRESS(MATCH(A10632,'contribution par jour-semaine'!A:A,0),MATCH(B10632,'contribution par jour-semaine'!$1:$1,0),4,1,"contribution par jour-semaine")),"")</f>
        <v/>
      </c>
      <c r="D10632" s="4" t="str">
        <f>VLOOKUP(A10632,predictions!A:B,2,FALSE)</f>
        <v>22/06/2020</v>
      </c>
      <c r="E10632" s="4">
        <f t="shared" si="41"/>
        <v>44004</v>
      </c>
    </row>
    <row r="10633" spans="3:5" ht="13" x14ac:dyDescent="0.15">
      <c r="C10633" s="1" t="str">
        <f ca="1">IFERROR(INDIRECT(ADDRESS(MATCH(A10633,'contribution par jour-semaine'!A:A,0),MATCH(B10633,'contribution par jour-semaine'!$1:$1,0),4,1,"contribution par jour-semaine")),"")</f>
        <v/>
      </c>
      <c r="D10633" s="4" t="str">
        <f>VLOOKUP(A10633,predictions!A:B,2,FALSE)</f>
        <v>22/06/2020</v>
      </c>
      <c r="E10633" s="4">
        <f t="shared" si="41"/>
        <v>44004</v>
      </c>
    </row>
    <row r="10634" spans="3:5" ht="13" x14ac:dyDescent="0.15">
      <c r="C10634" s="1" t="str">
        <f ca="1">IFERROR(INDIRECT(ADDRESS(MATCH(A10634,'contribution par jour-semaine'!A:A,0),MATCH(B10634,'contribution par jour-semaine'!$1:$1,0),4,1,"contribution par jour-semaine")),"")</f>
        <v/>
      </c>
      <c r="D10634" s="4" t="str">
        <f>VLOOKUP(A10634,predictions!A:B,2,FALSE)</f>
        <v>22/06/2020</v>
      </c>
      <c r="E10634" s="4">
        <f t="shared" si="41"/>
        <v>44004</v>
      </c>
    </row>
    <row r="10635" spans="3:5" ht="13" x14ac:dyDescent="0.15">
      <c r="C10635" s="1" t="str">
        <f ca="1">IFERROR(INDIRECT(ADDRESS(MATCH(A10635,'contribution par jour-semaine'!A:A,0),MATCH(B10635,'contribution par jour-semaine'!$1:$1,0),4,1,"contribution par jour-semaine")),"")</f>
        <v/>
      </c>
      <c r="D10635" s="4" t="str">
        <f>VLOOKUP(A10635,predictions!A:B,2,FALSE)</f>
        <v>22/06/2020</v>
      </c>
      <c r="E10635" s="4">
        <f t="shared" si="41"/>
        <v>44004</v>
      </c>
    </row>
    <row r="10636" spans="3:5" ht="13" x14ac:dyDescent="0.15">
      <c r="C10636" s="1" t="str">
        <f ca="1">IFERROR(INDIRECT(ADDRESS(MATCH(A10636,'contribution par jour-semaine'!A:A,0),MATCH(B10636,'contribution par jour-semaine'!$1:$1,0),4,1,"contribution par jour-semaine")),"")</f>
        <v/>
      </c>
      <c r="D10636" s="4" t="str">
        <f>VLOOKUP(A10636,predictions!A:B,2,FALSE)</f>
        <v>22/06/2020</v>
      </c>
      <c r="E10636" s="4">
        <f t="shared" si="41"/>
        <v>44004</v>
      </c>
    </row>
    <row r="10637" spans="3:5" ht="13" x14ac:dyDescent="0.15">
      <c r="C10637" s="1" t="str">
        <f ca="1">IFERROR(INDIRECT(ADDRESS(MATCH(A10637,'contribution par jour-semaine'!A:A,0),MATCH(B10637,'contribution par jour-semaine'!$1:$1,0),4,1,"contribution par jour-semaine")),"")</f>
        <v/>
      </c>
      <c r="D10637" s="4" t="str">
        <f>VLOOKUP(A10637,predictions!A:B,2,FALSE)</f>
        <v>22/06/2020</v>
      </c>
      <c r="E10637" s="4">
        <f t="shared" si="41"/>
        <v>44004</v>
      </c>
    </row>
    <row r="10638" spans="3:5" ht="13" x14ac:dyDescent="0.15">
      <c r="C10638" s="1" t="str">
        <f ca="1">IFERROR(INDIRECT(ADDRESS(MATCH(A10638,'contribution par jour-semaine'!A:A,0),MATCH(B10638,'contribution par jour-semaine'!$1:$1,0),4,1,"contribution par jour-semaine")),"")</f>
        <v/>
      </c>
      <c r="D10638" s="4" t="str">
        <f>VLOOKUP(A10638,predictions!A:B,2,FALSE)</f>
        <v>22/06/2020</v>
      </c>
      <c r="E10638" s="4">
        <f t="shared" si="41"/>
        <v>44004</v>
      </c>
    </row>
    <row r="10639" spans="3:5" ht="13" x14ac:dyDescent="0.15">
      <c r="C10639" s="1" t="str">
        <f ca="1">IFERROR(INDIRECT(ADDRESS(MATCH(A10639,'contribution par jour-semaine'!A:A,0),MATCH(B10639,'contribution par jour-semaine'!$1:$1,0),4,1,"contribution par jour-semaine")),"")</f>
        <v/>
      </c>
      <c r="D10639" s="4" t="str">
        <f>VLOOKUP(A10639,predictions!A:B,2,FALSE)</f>
        <v>22/06/2020</v>
      </c>
      <c r="E10639" s="4">
        <f t="shared" si="41"/>
        <v>44004</v>
      </c>
    </row>
    <row r="10640" spans="3:5" ht="13" x14ac:dyDescent="0.15">
      <c r="C10640" s="1" t="str">
        <f ca="1">IFERROR(INDIRECT(ADDRESS(MATCH(A10640,'contribution par jour-semaine'!A:A,0),MATCH(B10640,'contribution par jour-semaine'!$1:$1,0),4,1,"contribution par jour-semaine")),"")</f>
        <v/>
      </c>
      <c r="D10640" s="4" t="str">
        <f>VLOOKUP(A10640,predictions!A:B,2,FALSE)</f>
        <v>22/06/2020</v>
      </c>
      <c r="E10640" s="4">
        <f t="shared" si="41"/>
        <v>44004</v>
      </c>
    </row>
    <row r="10641" spans="3:5" ht="13" x14ac:dyDescent="0.15">
      <c r="C10641" s="1" t="str">
        <f ca="1">IFERROR(INDIRECT(ADDRESS(MATCH(A10641,'contribution par jour-semaine'!A:A,0),MATCH(B10641,'contribution par jour-semaine'!$1:$1,0),4,1,"contribution par jour-semaine")),"")</f>
        <v/>
      </c>
      <c r="D10641" s="4" t="str">
        <f>VLOOKUP(A10641,predictions!A:B,2,FALSE)</f>
        <v>22/06/2020</v>
      </c>
      <c r="E10641" s="4">
        <f t="shared" si="41"/>
        <v>44004</v>
      </c>
    </row>
    <row r="10642" spans="3:5" ht="13" x14ac:dyDescent="0.15">
      <c r="C10642" s="1" t="str">
        <f ca="1">IFERROR(INDIRECT(ADDRESS(MATCH(A10642,'contribution par jour-semaine'!A:A,0),MATCH(B10642,'contribution par jour-semaine'!$1:$1,0),4,1,"contribution par jour-semaine")),"")</f>
        <v/>
      </c>
      <c r="D10642" s="4" t="str">
        <f>VLOOKUP(A10642,predictions!A:B,2,FALSE)</f>
        <v>22/06/2020</v>
      </c>
      <c r="E10642" s="4">
        <f t="shared" si="41"/>
        <v>44004</v>
      </c>
    </row>
    <row r="10643" spans="3:5" ht="13" x14ac:dyDescent="0.15">
      <c r="C10643" s="1" t="str">
        <f ca="1">IFERROR(INDIRECT(ADDRESS(MATCH(A10643,'contribution par jour-semaine'!A:A,0),MATCH(B10643,'contribution par jour-semaine'!$1:$1,0),4,1,"contribution par jour-semaine")),"")</f>
        <v/>
      </c>
      <c r="D10643" s="4" t="str">
        <f>VLOOKUP(A10643,predictions!A:B,2,FALSE)</f>
        <v>22/06/2020</v>
      </c>
      <c r="E10643" s="4">
        <f t="shared" si="41"/>
        <v>44004</v>
      </c>
    </row>
    <row r="10644" spans="3:5" ht="13" x14ac:dyDescent="0.15">
      <c r="C10644" s="1" t="str">
        <f ca="1">IFERROR(INDIRECT(ADDRESS(MATCH(A10644,'contribution par jour-semaine'!A:A,0),MATCH(B10644,'contribution par jour-semaine'!$1:$1,0),4,1,"contribution par jour-semaine")),"")</f>
        <v/>
      </c>
      <c r="D10644" s="4" t="str">
        <f>VLOOKUP(A10644,predictions!A:B,2,FALSE)</f>
        <v>22/06/2020</v>
      </c>
      <c r="E10644" s="4">
        <f t="shared" si="41"/>
        <v>44004</v>
      </c>
    </row>
    <row r="10645" spans="3:5" ht="13" x14ac:dyDescent="0.15">
      <c r="C10645" s="1" t="str">
        <f ca="1">IFERROR(INDIRECT(ADDRESS(MATCH(A10645,'contribution par jour-semaine'!A:A,0),MATCH(B10645,'contribution par jour-semaine'!$1:$1,0),4,1,"contribution par jour-semaine")),"")</f>
        <v/>
      </c>
      <c r="D10645" s="4" t="str">
        <f>VLOOKUP(A10645,predictions!A:B,2,FALSE)</f>
        <v>22/06/2020</v>
      </c>
      <c r="E10645" s="4">
        <f t="shared" si="41"/>
        <v>44004</v>
      </c>
    </row>
    <row r="10646" spans="3:5" ht="13" x14ac:dyDescent="0.15">
      <c r="C10646" s="1" t="str">
        <f ca="1">IFERROR(INDIRECT(ADDRESS(MATCH(A10646,'contribution par jour-semaine'!A:A,0),MATCH(B10646,'contribution par jour-semaine'!$1:$1,0),4,1,"contribution par jour-semaine")),"")</f>
        <v/>
      </c>
      <c r="D10646" s="4" t="str">
        <f>VLOOKUP(A10646,predictions!A:B,2,FALSE)</f>
        <v>22/06/2020</v>
      </c>
      <c r="E10646" s="4">
        <f t="shared" si="41"/>
        <v>44004</v>
      </c>
    </row>
    <row r="10647" spans="3:5" ht="13" x14ac:dyDescent="0.15">
      <c r="C10647" s="1" t="str">
        <f ca="1">IFERROR(INDIRECT(ADDRESS(MATCH(A10647,'contribution par jour-semaine'!A:A,0),MATCH(B10647,'contribution par jour-semaine'!$1:$1,0),4,1,"contribution par jour-semaine")),"")</f>
        <v/>
      </c>
      <c r="D10647" s="4" t="str">
        <f>VLOOKUP(A10647,predictions!A:B,2,FALSE)</f>
        <v>22/06/2020</v>
      </c>
      <c r="E10647" s="4">
        <f t="shared" si="41"/>
        <v>44004</v>
      </c>
    </row>
    <row r="10648" spans="3:5" ht="13" x14ac:dyDescent="0.15">
      <c r="C10648" s="1" t="str">
        <f ca="1">IFERROR(INDIRECT(ADDRESS(MATCH(A10648,'contribution par jour-semaine'!A:A,0),MATCH(B10648,'contribution par jour-semaine'!$1:$1,0),4,1,"contribution par jour-semaine")),"")</f>
        <v/>
      </c>
      <c r="D10648" s="4" t="str">
        <f>VLOOKUP(A10648,predictions!A:B,2,FALSE)</f>
        <v>22/06/2020</v>
      </c>
      <c r="E10648" s="4">
        <f t="shared" si="41"/>
        <v>44004</v>
      </c>
    </row>
    <row r="10649" spans="3:5" ht="13" x14ac:dyDescent="0.15">
      <c r="C10649" s="1" t="str">
        <f ca="1">IFERROR(INDIRECT(ADDRESS(MATCH(A10649,'contribution par jour-semaine'!A:A,0),MATCH(B10649,'contribution par jour-semaine'!$1:$1,0),4,1,"contribution par jour-semaine")),"")</f>
        <v/>
      </c>
      <c r="D10649" s="4" t="str">
        <f>VLOOKUP(A10649,predictions!A:B,2,FALSE)</f>
        <v>22/06/2020</v>
      </c>
      <c r="E10649" s="4">
        <f t="shared" si="41"/>
        <v>44004</v>
      </c>
    </row>
    <row r="10650" spans="3:5" ht="13" x14ac:dyDescent="0.15">
      <c r="C10650" s="1" t="str">
        <f ca="1">IFERROR(INDIRECT(ADDRESS(MATCH(A10650,'contribution par jour-semaine'!A:A,0),MATCH(B10650,'contribution par jour-semaine'!$1:$1,0),4,1,"contribution par jour-semaine")),"")</f>
        <v/>
      </c>
      <c r="D10650" s="4" t="str">
        <f>VLOOKUP(A10650,predictions!A:B,2,FALSE)</f>
        <v>22/06/2020</v>
      </c>
      <c r="E10650" s="4">
        <f t="shared" si="41"/>
        <v>44004</v>
      </c>
    </row>
    <row r="10651" spans="3:5" ht="13" x14ac:dyDescent="0.15">
      <c r="C10651" s="1" t="str">
        <f ca="1">IFERROR(INDIRECT(ADDRESS(MATCH(A10651,'contribution par jour-semaine'!A:A,0),MATCH(B10651,'contribution par jour-semaine'!$1:$1,0),4,1,"contribution par jour-semaine")),"")</f>
        <v/>
      </c>
      <c r="D10651" s="4" t="str">
        <f>VLOOKUP(A10651,predictions!A:B,2,FALSE)</f>
        <v>22/06/2020</v>
      </c>
      <c r="E10651" s="4">
        <f t="shared" si="41"/>
        <v>44004</v>
      </c>
    </row>
    <row r="10652" spans="3:5" ht="13" x14ac:dyDescent="0.15">
      <c r="C10652" s="1" t="str">
        <f ca="1">IFERROR(INDIRECT(ADDRESS(MATCH(A10652,'contribution par jour-semaine'!A:A,0),MATCH(B10652,'contribution par jour-semaine'!$1:$1,0),4,1,"contribution par jour-semaine")),"")</f>
        <v/>
      </c>
      <c r="D10652" s="4" t="str">
        <f>VLOOKUP(A10652,predictions!A:B,2,FALSE)</f>
        <v>22/06/2020</v>
      </c>
      <c r="E10652" s="4">
        <f t="shared" si="41"/>
        <v>44004</v>
      </c>
    </row>
    <row r="10653" spans="3:5" ht="13" x14ac:dyDescent="0.15">
      <c r="C10653" s="1" t="str">
        <f ca="1">IFERROR(INDIRECT(ADDRESS(MATCH(A10653,'contribution par jour-semaine'!A:A,0),MATCH(B10653,'contribution par jour-semaine'!$1:$1,0),4,1,"contribution par jour-semaine")),"")</f>
        <v/>
      </c>
      <c r="D10653" s="4" t="str">
        <f>VLOOKUP(A10653,predictions!A:B,2,FALSE)</f>
        <v>22/06/2020</v>
      </c>
      <c r="E10653" s="4">
        <f t="shared" si="41"/>
        <v>44004</v>
      </c>
    </row>
    <row r="10654" spans="3:5" ht="13" x14ac:dyDescent="0.15">
      <c r="C10654" s="1" t="str">
        <f ca="1">IFERROR(INDIRECT(ADDRESS(MATCH(A10654,'contribution par jour-semaine'!A:A,0),MATCH(B10654,'contribution par jour-semaine'!$1:$1,0),4,1,"contribution par jour-semaine")),"")</f>
        <v/>
      </c>
      <c r="D10654" s="4" t="str">
        <f>VLOOKUP(A10654,predictions!A:B,2,FALSE)</f>
        <v>22/06/2020</v>
      </c>
      <c r="E10654" s="4">
        <f t="shared" si="41"/>
        <v>44004</v>
      </c>
    </row>
    <row r="10655" spans="3:5" ht="13" x14ac:dyDescent="0.15">
      <c r="C10655" s="1" t="str">
        <f ca="1">IFERROR(INDIRECT(ADDRESS(MATCH(A10655,'contribution par jour-semaine'!A:A,0),MATCH(B10655,'contribution par jour-semaine'!$1:$1,0),4,1,"contribution par jour-semaine")),"")</f>
        <v/>
      </c>
      <c r="D10655" s="4" t="str">
        <f>VLOOKUP(A10655,predictions!A:B,2,FALSE)</f>
        <v>22/06/2020</v>
      </c>
      <c r="E10655" s="4">
        <f t="shared" si="41"/>
        <v>44004</v>
      </c>
    </row>
    <row r="10656" spans="3:5" ht="13" x14ac:dyDescent="0.15">
      <c r="C10656" s="1" t="str">
        <f ca="1">IFERROR(INDIRECT(ADDRESS(MATCH(A10656,'contribution par jour-semaine'!A:A,0),MATCH(B10656,'contribution par jour-semaine'!$1:$1,0),4,1,"contribution par jour-semaine")),"")</f>
        <v/>
      </c>
      <c r="D10656" s="4" t="str">
        <f>VLOOKUP(A10656,predictions!A:B,2,FALSE)</f>
        <v>22/06/2020</v>
      </c>
      <c r="E10656" s="4">
        <f t="shared" si="41"/>
        <v>44004</v>
      </c>
    </row>
    <row r="10657" spans="3:5" ht="13" x14ac:dyDescent="0.15">
      <c r="C10657" s="1" t="str">
        <f ca="1">IFERROR(INDIRECT(ADDRESS(MATCH(A10657,'contribution par jour-semaine'!A:A,0),MATCH(B10657,'contribution par jour-semaine'!$1:$1,0),4,1,"contribution par jour-semaine")),"")</f>
        <v/>
      </c>
      <c r="D10657" s="4" t="str">
        <f>VLOOKUP(A10657,predictions!A:B,2,FALSE)</f>
        <v>22/06/2020</v>
      </c>
      <c r="E10657" s="4">
        <f t="shared" si="41"/>
        <v>44004</v>
      </c>
    </row>
    <row r="10658" spans="3:5" ht="13" x14ac:dyDescent="0.15">
      <c r="C10658" s="1" t="str">
        <f ca="1">IFERROR(INDIRECT(ADDRESS(MATCH(A10658,'contribution par jour-semaine'!A:A,0),MATCH(B10658,'contribution par jour-semaine'!$1:$1,0),4,1,"contribution par jour-semaine")),"")</f>
        <v/>
      </c>
      <c r="D10658" s="4" t="str">
        <f>VLOOKUP(A10658,predictions!A:B,2,FALSE)</f>
        <v>22/06/2020</v>
      </c>
      <c r="E10658" s="4">
        <f t="shared" si="41"/>
        <v>44004</v>
      </c>
    </row>
    <row r="10659" spans="3:5" ht="13" x14ac:dyDescent="0.15">
      <c r="C10659" s="1" t="str">
        <f ca="1">IFERROR(INDIRECT(ADDRESS(MATCH(A10659,'contribution par jour-semaine'!A:A,0),MATCH(B10659,'contribution par jour-semaine'!$1:$1,0),4,1,"contribution par jour-semaine")),"")</f>
        <v/>
      </c>
      <c r="D10659" s="4" t="str">
        <f>VLOOKUP(A10659,predictions!A:B,2,FALSE)</f>
        <v>22/06/2020</v>
      </c>
      <c r="E10659" s="4">
        <f t="shared" si="41"/>
        <v>44004</v>
      </c>
    </row>
    <row r="10660" spans="3:5" ht="13" x14ac:dyDescent="0.15">
      <c r="C10660" s="1" t="str">
        <f ca="1">IFERROR(INDIRECT(ADDRESS(MATCH(A10660,'contribution par jour-semaine'!A:A,0),MATCH(B10660,'contribution par jour-semaine'!$1:$1,0),4,1,"contribution par jour-semaine")),"")</f>
        <v/>
      </c>
      <c r="D10660" s="4" t="str">
        <f>VLOOKUP(A10660,predictions!A:B,2,FALSE)</f>
        <v>22/06/2020</v>
      </c>
      <c r="E10660" s="4">
        <f t="shared" si="41"/>
        <v>44004</v>
      </c>
    </row>
    <row r="10661" spans="3:5" ht="13" x14ac:dyDescent="0.15">
      <c r="C10661" s="1" t="str">
        <f ca="1">IFERROR(INDIRECT(ADDRESS(MATCH(A10661,'contribution par jour-semaine'!A:A,0),MATCH(B10661,'contribution par jour-semaine'!$1:$1,0),4,1,"contribution par jour-semaine")),"")</f>
        <v/>
      </c>
      <c r="D10661" s="4" t="str">
        <f>VLOOKUP(A10661,predictions!A:B,2,FALSE)</f>
        <v>22/06/2020</v>
      </c>
      <c r="E10661" s="4">
        <f t="shared" si="41"/>
        <v>44004</v>
      </c>
    </row>
    <row r="10662" spans="3:5" ht="13" x14ac:dyDescent="0.15">
      <c r="C10662" s="1" t="str">
        <f ca="1">IFERROR(INDIRECT(ADDRESS(MATCH(A10662,'contribution par jour-semaine'!A:A,0),MATCH(B10662,'contribution par jour-semaine'!$1:$1,0),4,1,"contribution par jour-semaine")),"")</f>
        <v/>
      </c>
      <c r="D10662" s="4" t="str">
        <f>VLOOKUP(A10662,predictions!A:B,2,FALSE)</f>
        <v>22/06/2020</v>
      </c>
      <c r="E10662" s="4">
        <f t="shared" si="41"/>
        <v>44004</v>
      </c>
    </row>
    <row r="10663" spans="3:5" ht="13" x14ac:dyDescent="0.15">
      <c r="C10663" s="1" t="str">
        <f ca="1">IFERROR(INDIRECT(ADDRESS(MATCH(A10663,'contribution par jour-semaine'!A:A,0),MATCH(B10663,'contribution par jour-semaine'!$1:$1,0),4,1,"contribution par jour-semaine")),"")</f>
        <v/>
      </c>
      <c r="D10663" s="4" t="str">
        <f>VLOOKUP(A10663,predictions!A:B,2,FALSE)</f>
        <v>22/06/2020</v>
      </c>
      <c r="E10663" s="4">
        <f t="shared" si="41"/>
        <v>44004</v>
      </c>
    </row>
    <row r="10664" spans="3:5" ht="13" x14ac:dyDescent="0.15">
      <c r="C10664" s="1" t="str">
        <f ca="1">IFERROR(INDIRECT(ADDRESS(MATCH(A10664,'contribution par jour-semaine'!A:A,0),MATCH(B10664,'contribution par jour-semaine'!$1:$1,0),4,1,"contribution par jour-semaine")),"")</f>
        <v/>
      </c>
      <c r="D10664" s="4" t="str">
        <f>VLOOKUP(A10664,predictions!A:B,2,FALSE)</f>
        <v>22/06/2020</v>
      </c>
      <c r="E10664" s="4">
        <f t="shared" si="41"/>
        <v>44004</v>
      </c>
    </row>
    <row r="10665" spans="3:5" ht="13" x14ac:dyDescent="0.15">
      <c r="C10665" s="1" t="str">
        <f ca="1">IFERROR(INDIRECT(ADDRESS(MATCH(A10665,'contribution par jour-semaine'!A:A,0),MATCH(B10665,'contribution par jour-semaine'!$1:$1,0),4,1,"contribution par jour-semaine")),"")</f>
        <v/>
      </c>
      <c r="D10665" s="4" t="str">
        <f>VLOOKUP(A10665,predictions!A:B,2,FALSE)</f>
        <v>22/06/2020</v>
      </c>
      <c r="E10665" s="4">
        <f t="shared" si="41"/>
        <v>44004</v>
      </c>
    </row>
    <row r="10666" spans="3:5" ht="13" x14ac:dyDescent="0.15">
      <c r="C10666" s="1" t="str">
        <f ca="1">IFERROR(INDIRECT(ADDRESS(MATCH(A10666,'contribution par jour-semaine'!A:A,0),MATCH(B10666,'contribution par jour-semaine'!$1:$1,0),4,1,"contribution par jour-semaine")),"")</f>
        <v/>
      </c>
      <c r="D10666" s="4" t="str">
        <f>VLOOKUP(A10666,predictions!A:B,2,FALSE)</f>
        <v>22/06/2020</v>
      </c>
      <c r="E10666" s="4">
        <f t="shared" si="41"/>
        <v>44004</v>
      </c>
    </row>
    <row r="10667" spans="3:5" ht="13" x14ac:dyDescent="0.15">
      <c r="C10667" s="1" t="str">
        <f ca="1">IFERROR(INDIRECT(ADDRESS(MATCH(A10667,'contribution par jour-semaine'!A:A,0),MATCH(B10667,'contribution par jour-semaine'!$1:$1,0),4,1,"contribution par jour-semaine")),"")</f>
        <v/>
      </c>
      <c r="D10667" s="4" t="str">
        <f>VLOOKUP(A10667,predictions!A:B,2,FALSE)</f>
        <v>22/06/2020</v>
      </c>
      <c r="E10667" s="4">
        <f t="shared" si="41"/>
        <v>44004</v>
      </c>
    </row>
    <row r="10668" spans="3:5" ht="13" x14ac:dyDescent="0.15">
      <c r="C10668" s="1" t="str">
        <f ca="1">IFERROR(INDIRECT(ADDRESS(MATCH(A10668,'contribution par jour-semaine'!A:A,0),MATCH(B10668,'contribution par jour-semaine'!$1:$1,0),4,1,"contribution par jour-semaine")),"")</f>
        <v/>
      </c>
      <c r="D10668" s="4" t="str">
        <f>VLOOKUP(A10668,predictions!A:B,2,FALSE)</f>
        <v>22/06/2020</v>
      </c>
      <c r="E10668" s="4">
        <f t="shared" si="41"/>
        <v>44004</v>
      </c>
    </row>
    <row r="10669" spans="3:5" ht="13" x14ac:dyDescent="0.15">
      <c r="C10669" s="1" t="str">
        <f ca="1">IFERROR(INDIRECT(ADDRESS(MATCH(A10669,'contribution par jour-semaine'!A:A,0),MATCH(B10669,'contribution par jour-semaine'!$1:$1,0),4,1,"contribution par jour-semaine")),"")</f>
        <v/>
      </c>
      <c r="D10669" s="4" t="str">
        <f>VLOOKUP(A10669,predictions!A:B,2,FALSE)</f>
        <v>22/06/2020</v>
      </c>
      <c r="E10669" s="4">
        <f t="shared" si="41"/>
        <v>44004</v>
      </c>
    </row>
    <row r="10670" spans="3:5" ht="13" x14ac:dyDescent="0.15">
      <c r="C10670" s="1" t="str">
        <f ca="1">IFERROR(INDIRECT(ADDRESS(MATCH(A10670,'contribution par jour-semaine'!A:A,0),MATCH(B10670,'contribution par jour-semaine'!$1:$1,0),4,1,"contribution par jour-semaine")),"")</f>
        <v/>
      </c>
      <c r="D10670" s="4" t="str">
        <f>VLOOKUP(A10670,predictions!A:B,2,FALSE)</f>
        <v>22/06/2020</v>
      </c>
      <c r="E10670" s="4">
        <f t="shared" si="41"/>
        <v>44004</v>
      </c>
    </row>
    <row r="10671" spans="3:5" ht="13" x14ac:dyDescent="0.15">
      <c r="C10671" s="1" t="str">
        <f ca="1">IFERROR(INDIRECT(ADDRESS(MATCH(A10671,'contribution par jour-semaine'!A:A,0),MATCH(B10671,'contribution par jour-semaine'!$1:$1,0),4,1,"contribution par jour-semaine")),"")</f>
        <v/>
      </c>
      <c r="D10671" s="4" t="str">
        <f>VLOOKUP(A10671,predictions!A:B,2,FALSE)</f>
        <v>22/06/2020</v>
      </c>
      <c r="E10671" s="4">
        <f t="shared" si="41"/>
        <v>44004</v>
      </c>
    </row>
    <row r="10672" spans="3:5" ht="13" x14ac:dyDescent="0.15">
      <c r="C10672" s="1" t="str">
        <f ca="1">IFERROR(INDIRECT(ADDRESS(MATCH(A10672,'contribution par jour-semaine'!A:A,0),MATCH(B10672,'contribution par jour-semaine'!$1:$1,0),4,1,"contribution par jour-semaine")),"")</f>
        <v/>
      </c>
      <c r="D10672" s="4" t="str">
        <f>VLOOKUP(A10672,predictions!A:B,2,FALSE)</f>
        <v>22/06/2020</v>
      </c>
      <c r="E10672" s="4">
        <f t="shared" si="41"/>
        <v>44004</v>
      </c>
    </row>
    <row r="10673" spans="3:5" ht="13" x14ac:dyDescent="0.15">
      <c r="C10673" s="1" t="str">
        <f ca="1">IFERROR(INDIRECT(ADDRESS(MATCH(A10673,'contribution par jour-semaine'!A:A,0),MATCH(B10673,'contribution par jour-semaine'!$1:$1,0),4,1,"contribution par jour-semaine")),"")</f>
        <v/>
      </c>
      <c r="D10673" s="4" t="str">
        <f>VLOOKUP(A10673,predictions!A:B,2,FALSE)</f>
        <v>22/06/2020</v>
      </c>
      <c r="E10673" s="4">
        <f t="shared" si="41"/>
        <v>44004</v>
      </c>
    </row>
    <row r="10674" spans="3:5" ht="13" x14ac:dyDescent="0.15">
      <c r="C10674" s="1" t="str">
        <f ca="1">IFERROR(INDIRECT(ADDRESS(MATCH(A10674,'contribution par jour-semaine'!A:A,0),MATCH(B10674,'contribution par jour-semaine'!$1:$1,0),4,1,"contribution par jour-semaine")),"")</f>
        <v/>
      </c>
      <c r="D10674" s="4" t="str">
        <f>VLOOKUP(A10674,predictions!A:B,2,FALSE)</f>
        <v>22/06/2020</v>
      </c>
      <c r="E10674" s="4">
        <f t="shared" si="41"/>
        <v>44004</v>
      </c>
    </row>
    <row r="10675" spans="3:5" ht="13" x14ac:dyDescent="0.15">
      <c r="C10675" s="1" t="str">
        <f ca="1">IFERROR(INDIRECT(ADDRESS(MATCH(A10675,'contribution par jour-semaine'!A:A,0),MATCH(B10675,'contribution par jour-semaine'!$1:$1,0),4,1,"contribution par jour-semaine")),"")</f>
        <v/>
      </c>
      <c r="D10675" s="4" t="str">
        <f>VLOOKUP(A10675,predictions!A:B,2,FALSE)</f>
        <v>22/06/2020</v>
      </c>
      <c r="E10675" s="4">
        <f t="shared" si="41"/>
        <v>44004</v>
      </c>
    </row>
    <row r="10676" spans="3:5" ht="13" x14ac:dyDescent="0.15">
      <c r="C10676" s="1" t="str">
        <f ca="1">IFERROR(INDIRECT(ADDRESS(MATCH(A10676,'contribution par jour-semaine'!A:A,0),MATCH(B10676,'contribution par jour-semaine'!$1:$1,0),4,1,"contribution par jour-semaine")),"")</f>
        <v/>
      </c>
      <c r="D10676" s="4" t="str">
        <f>VLOOKUP(A10676,predictions!A:B,2,FALSE)</f>
        <v>22/06/2020</v>
      </c>
      <c r="E10676" s="4">
        <f t="shared" si="41"/>
        <v>44004</v>
      </c>
    </row>
    <row r="10677" spans="3:5" ht="13" x14ac:dyDescent="0.15">
      <c r="C10677" s="1" t="str">
        <f ca="1">IFERROR(INDIRECT(ADDRESS(MATCH(A10677,'contribution par jour-semaine'!A:A,0),MATCH(B10677,'contribution par jour-semaine'!$1:$1,0),4,1,"contribution par jour-semaine")),"")</f>
        <v/>
      </c>
      <c r="D10677" s="4" t="str">
        <f>VLOOKUP(A10677,predictions!A:B,2,FALSE)</f>
        <v>22/06/2020</v>
      </c>
      <c r="E10677" s="4">
        <f t="shared" si="41"/>
        <v>44004</v>
      </c>
    </row>
    <row r="10678" spans="3:5" ht="13" x14ac:dyDescent="0.15">
      <c r="C10678" s="1" t="str">
        <f ca="1">IFERROR(INDIRECT(ADDRESS(MATCH(A10678,'contribution par jour-semaine'!A:A,0),MATCH(B10678,'contribution par jour-semaine'!$1:$1,0),4,1,"contribution par jour-semaine")),"")</f>
        <v/>
      </c>
      <c r="D10678" s="4" t="str">
        <f>VLOOKUP(A10678,predictions!A:B,2,FALSE)</f>
        <v>22/06/2020</v>
      </c>
      <c r="E10678" s="4">
        <f t="shared" si="41"/>
        <v>44004</v>
      </c>
    </row>
    <row r="10679" spans="3:5" ht="13" x14ac:dyDescent="0.15">
      <c r="C10679" s="1" t="str">
        <f ca="1">IFERROR(INDIRECT(ADDRESS(MATCH(A10679,'contribution par jour-semaine'!A:A,0),MATCH(B10679,'contribution par jour-semaine'!$1:$1,0),4,1,"contribution par jour-semaine")),"")</f>
        <v/>
      </c>
      <c r="D10679" s="4" t="str">
        <f>VLOOKUP(A10679,predictions!A:B,2,FALSE)</f>
        <v>22/06/2020</v>
      </c>
      <c r="E10679" s="4">
        <f t="shared" si="41"/>
        <v>44004</v>
      </c>
    </row>
    <row r="10680" spans="3:5" ht="13" x14ac:dyDescent="0.15">
      <c r="C10680" s="1" t="str">
        <f ca="1">IFERROR(INDIRECT(ADDRESS(MATCH(A10680,'contribution par jour-semaine'!A:A,0),MATCH(B10680,'contribution par jour-semaine'!$1:$1,0),4,1,"contribution par jour-semaine")),"")</f>
        <v/>
      </c>
      <c r="D10680" s="4" t="str">
        <f>VLOOKUP(A10680,predictions!A:B,2,FALSE)</f>
        <v>22/06/2020</v>
      </c>
      <c r="E10680" s="4">
        <f t="shared" si="41"/>
        <v>44004</v>
      </c>
    </row>
    <row r="10681" spans="3:5" ht="13" x14ac:dyDescent="0.15">
      <c r="C10681" s="1" t="str">
        <f ca="1">IFERROR(INDIRECT(ADDRESS(MATCH(A10681,'contribution par jour-semaine'!A:A,0),MATCH(B10681,'contribution par jour-semaine'!$1:$1,0),4,1,"contribution par jour-semaine")),"")</f>
        <v/>
      </c>
      <c r="D10681" s="4" t="str">
        <f>VLOOKUP(A10681,predictions!A:B,2,FALSE)</f>
        <v>22/06/2020</v>
      </c>
      <c r="E10681" s="4">
        <f t="shared" si="41"/>
        <v>44004</v>
      </c>
    </row>
    <row r="10682" spans="3:5" ht="13" x14ac:dyDescent="0.15">
      <c r="C10682" s="1" t="str">
        <f ca="1">IFERROR(INDIRECT(ADDRESS(MATCH(A10682,'contribution par jour-semaine'!A:A,0),MATCH(B10682,'contribution par jour-semaine'!$1:$1,0),4,1,"contribution par jour-semaine")),"")</f>
        <v/>
      </c>
      <c r="D10682" s="4" t="str">
        <f>VLOOKUP(A10682,predictions!A:B,2,FALSE)</f>
        <v>22/06/2020</v>
      </c>
      <c r="E10682" s="4">
        <f t="shared" si="41"/>
        <v>44004</v>
      </c>
    </row>
    <row r="10683" spans="3:5" ht="13" x14ac:dyDescent="0.15">
      <c r="C10683" s="1" t="str">
        <f ca="1">IFERROR(INDIRECT(ADDRESS(MATCH(A10683,'contribution par jour-semaine'!A:A,0),MATCH(B10683,'contribution par jour-semaine'!$1:$1,0),4,1,"contribution par jour-semaine")),"")</f>
        <v/>
      </c>
      <c r="D10683" s="4" t="str">
        <f>VLOOKUP(A10683,predictions!A:B,2,FALSE)</f>
        <v>22/06/2020</v>
      </c>
      <c r="E10683" s="4">
        <f t="shared" si="41"/>
        <v>44004</v>
      </c>
    </row>
    <row r="10684" spans="3:5" ht="13" x14ac:dyDescent="0.15">
      <c r="C10684" s="1" t="str">
        <f ca="1">IFERROR(INDIRECT(ADDRESS(MATCH(A10684,'contribution par jour-semaine'!A:A,0),MATCH(B10684,'contribution par jour-semaine'!$1:$1,0),4,1,"contribution par jour-semaine")),"")</f>
        <v/>
      </c>
      <c r="D10684" s="4" t="str">
        <f>VLOOKUP(A10684,predictions!A:B,2,FALSE)</f>
        <v>22/06/2020</v>
      </c>
      <c r="E10684" s="4">
        <f t="shared" si="41"/>
        <v>44004</v>
      </c>
    </row>
    <row r="10685" spans="3:5" ht="13" x14ac:dyDescent="0.15">
      <c r="C10685" s="1" t="str">
        <f ca="1">IFERROR(INDIRECT(ADDRESS(MATCH(A10685,'contribution par jour-semaine'!A:A,0),MATCH(B10685,'contribution par jour-semaine'!$1:$1,0),4,1,"contribution par jour-semaine")),"")</f>
        <v/>
      </c>
      <c r="D10685" s="4" t="str">
        <f>VLOOKUP(A10685,predictions!A:B,2,FALSE)</f>
        <v>22/06/2020</v>
      </c>
      <c r="E10685" s="4">
        <f t="shared" si="41"/>
        <v>44004</v>
      </c>
    </row>
    <row r="10686" spans="3:5" ht="13" x14ac:dyDescent="0.15">
      <c r="C10686" s="1" t="str">
        <f ca="1">IFERROR(INDIRECT(ADDRESS(MATCH(A10686,'contribution par jour-semaine'!A:A,0),MATCH(B10686,'contribution par jour-semaine'!$1:$1,0),4,1,"contribution par jour-semaine")),"")</f>
        <v/>
      </c>
      <c r="D10686" s="4" t="str">
        <f>VLOOKUP(A10686,predictions!A:B,2,FALSE)</f>
        <v>22/06/2020</v>
      </c>
      <c r="E10686" s="4">
        <f t="shared" si="41"/>
        <v>44004</v>
      </c>
    </row>
    <row r="10687" spans="3:5" ht="13" x14ac:dyDescent="0.15">
      <c r="C10687" s="1" t="str">
        <f ca="1">IFERROR(INDIRECT(ADDRESS(MATCH(A10687,'contribution par jour-semaine'!A:A,0),MATCH(B10687,'contribution par jour-semaine'!$1:$1,0),4,1,"contribution par jour-semaine")),"")</f>
        <v/>
      </c>
      <c r="D10687" s="4" t="str">
        <f>VLOOKUP(A10687,predictions!A:B,2,FALSE)</f>
        <v>22/06/2020</v>
      </c>
      <c r="E10687" s="4">
        <f t="shared" si="41"/>
        <v>44004</v>
      </c>
    </row>
    <row r="10688" spans="3:5" ht="13" x14ac:dyDescent="0.15">
      <c r="C10688" s="1" t="str">
        <f ca="1">IFERROR(INDIRECT(ADDRESS(MATCH(A10688,'contribution par jour-semaine'!A:A,0),MATCH(B10688,'contribution par jour-semaine'!$1:$1,0),4,1,"contribution par jour-semaine")),"")</f>
        <v/>
      </c>
      <c r="D10688" s="4" t="str">
        <f>VLOOKUP(A10688,predictions!A:B,2,FALSE)</f>
        <v>22/06/2020</v>
      </c>
      <c r="E10688" s="4">
        <f t="shared" si="41"/>
        <v>44004</v>
      </c>
    </row>
    <row r="10689" spans="3:5" ht="13" x14ac:dyDescent="0.15">
      <c r="C10689" s="1" t="str">
        <f ca="1">IFERROR(INDIRECT(ADDRESS(MATCH(A10689,'contribution par jour-semaine'!A:A,0),MATCH(B10689,'contribution par jour-semaine'!$1:$1,0),4,1,"contribution par jour-semaine")),"")</f>
        <v/>
      </c>
      <c r="D10689" s="4" t="str">
        <f>VLOOKUP(A10689,predictions!A:B,2,FALSE)</f>
        <v>22/06/2020</v>
      </c>
      <c r="E10689" s="4">
        <f t="shared" si="41"/>
        <v>44004</v>
      </c>
    </row>
    <row r="10690" spans="3:5" ht="13" x14ac:dyDescent="0.15">
      <c r="C10690" s="1" t="str">
        <f ca="1">IFERROR(INDIRECT(ADDRESS(MATCH(A10690,'contribution par jour-semaine'!A:A,0),MATCH(B10690,'contribution par jour-semaine'!$1:$1,0),4,1,"contribution par jour-semaine")),"")</f>
        <v/>
      </c>
      <c r="D10690" s="4" t="str">
        <f>VLOOKUP(A10690,predictions!A:B,2,FALSE)</f>
        <v>22/06/2020</v>
      </c>
      <c r="E10690" s="4">
        <f t="shared" si="41"/>
        <v>44004</v>
      </c>
    </row>
    <row r="10691" spans="3:5" ht="13" x14ac:dyDescent="0.15">
      <c r="C10691" s="1" t="str">
        <f ca="1">IFERROR(INDIRECT(ADDRESS(MATCH(A10691,'contribution par jour-semaine'!A:A,0),MATCH(B10691,'contribution par jour-semaine'!$1:$1,0),4,1,"contribution par jour-semaine")),"")</f>
        <v/>
      </c>
      <c r="D10691" s="4" t="str">
        <f>VLOOKUP(A10691,predictions!A:B,2,FALSE)</f>
        <v>22/06/2020</v>
      </c>
      <c r="E10691" s="4">
        <f t="shared" si="41"/>
        <v>44004</v>
      </c>
    </row>
    <row r="10692" spans="3:5" ht="13" x14ac:dyDescent="0.15">
      <c r="C10692" s="1" t="str">
        <f ca="1">IFERROR(INDIRECT(ADDRESS(MATCH(A10692,'contribution par jour-semaine'!A:A,0),MATCH(B10692,'contribution par jour-semaine'!$1:$1,0),4,1,"contribution par jour-semaine")),"")</f>
        <v/>
      </c>
      <c r="D10692" s="4" t="str">
        <f>VLOOKUP(A10692,predictions!A:B,2,FALSE)</f>
        <v>22/06/2020</v>
      </c>
      <c r="E10692" s="4">
        <f t="shared" si="41"/>
        <v>44004</v>
      </c>
    </row>
    <row r="10693" spans="3:5" ht="13" x14ac:dyDescent="0.15">
      <c r="C10693" s="1" t="str">
        <f ca="1">IFERROR(INDIRECT(ADDRESS(MATCH(A10693,'contribution par jour-semaine'!A:A,0),MATCH(B10693,'contribution par jour-semaine'!$1:$1,0),4,1,"contribution par jour-semaine")),"")</f>
        <v/>
      </c>
      <c r="D10693" s="4" t="str">
        <f>VLOOKUP(A10693,predictions!A:B,2,FALSE)</f>
        <v>22/06/2020</v>
      </c>
      <c r="E10693" s="4">
        <f t="shared" si="41"/>
        <v>44004</v>
      </c>
    </row>
    <row r="10694" spans="3:5" ht="13" x14ac:dyDescent="0.15">
      <c r="C10694" s="1" t="str">
        <f ca="1">IFERROR(INDIRECT(ADDRESS(MATCH(A10694,'contribution par jour-semaine'!A:A,0),MATCH(B10694,'contribution par jour-semaine'!$1:$1,0),4,1,"contribution par jour-semaine")),"")</f>
        <v/>
      </c>
      <c r="D10694" s="4" t="str">
        <f>VLOOKUP(A10694,predictions!A:B,2,FALSE)</f>
        <v>22/06/2020</v>
      </c>
      <c r="E10694" s="4">
        <f t="shared" si="41"/>
        <v>44004</v>
      </c>
    </row>
    <row r="10695" spans="3:5" ht="13" x14ac:dyDescent="0.15">
      <c r="C10695" s="1" t="str">
        <f ca="1">IFERROR(INDIRECT(ADDRESS(MATCH(A10695,'contribution par jour-semaine'!A:A,0),MATCH(B10695,'contribution par jour-semaine'!$1:$1,0),4,1,"contribution par jour-semaine")),"")</f>
        <v/>
      </c>
      <c r="D10695" s="4" t="str">
        <f>VLOOKUP(A10695,predictions!A:B,2,FALSE)</f>
        <v>22/06/2020</v>
      </c>
      <c r="E10695" s="4">
        <f t="shared" si="41"/>
        <v>44004</v>
      </c>
    </row>
    <row r="10696" spans="3:5" ht="13" x14ac:dyDescent="0.15">
      <c r="C10696" s="1" t="str">
        <f ca="1">IFERROR(INDIRECT(ADDRESS(MATCH(A10696,'contribution par jour-semaine'!A:A,0),MATCH(B10696,'contribution par jour-semaine'!$1:$1,0),4,1,"contribution par jour-semaine")),"")</f>
        <v/>
      </c>
      <c r="D10696" s="4" t="str">
        <f>VLOOKUP(A10696,predictions!A:B,2,FALSE)</f>
        <v>22/06/2020</v>
      </c>
      <c r="E10696" s="4">
        <f t="shared" si="41"/>
        <v>44004</v>
      </c>
    </row>
    <row r="10697" spans="3:5" ht="13" x14ac:dyDescent="0.15">
      <c r="C10697" s="1" t="str">
        <f ca="1">IFERROR(INDIRECT(ADDRESS(MATCH(A10697,'contribution par jour-semaine'!A:A,0),MATCH(B10697,'contribution par jour-semaine'!$1:$1,0),4,1,"contribution par jour-semaine")),"")</f>
        <v/>
      </c>
      <c r="D10697" s="4" t="str">
        <f>VLOOKUP(A10697,predictions!A:B,2,FALSE)</f>
        <v>22/06/2020</v>
      </c>
      <c r="E10697" s="4">
        <f t="shared" si="41"/>
        <v>44004</v>
      </c>
    </row>
    <row r="10698" spans="3:5" ht="13" x14ac:dyDescent="0.15">
      <c r="C10698" s="1" t="str">
        <f ca="1">IFERROR(INDIRECT(ADDRESS(MATCH(A10698,'contribution par jour-semaine'!A:A,0),MATCH(B10698,'contribution par jour-semaine'!$1:$1,0),4,1,"contribution par jour-semaine")),"")</f>
        <v/>
      </c>
      <c r="D10698" s="4" t="str">
        <f>VLOOKUP(A10698,predictions!A:B,2,FALSE)</f>
        <v>22/06/2020</v>
      </c>
      <c r="E10698" s="4">
        <f t="shared" si="41"/>
        <v>44004</v>
      </c>
    </row>
    <row r="10699" spans="3:5" ht="13" x14ac:dyDescent="0.15">
      <c r="C10699" s="1" t="str">
        <f ca="1">IFERROR(INDIRECT(ADDRESS(MATCH(A10699,'contribution par jour-semaine'!A:A,0),MATCH(B10699,'contribution par jour-semaine'!$1:$1,0),4,1,"contribution par jour-semaine")),"")</f>
        <v/>
      </c>
      <c r="D10699" s="4" t="str">
        <f>VLOOKUP(A10699,predictions!A:B,2,FALSE)</f>
        <v>22/06/2020</v>
      </c>
      <c r="E10699" s="4">
        <f t="shared" si="41"/>
        <v>44004</v>
      </c>
    </row>
    <row r="10700" spans="3:5" ht="13" x14ac:dyDescent="0.15">
      <c r="C10700" s="1" t="str">
        <f ca="1">IFERROR(INDIRECT(ADDRESS(MATCH(A10700,'contribution par jour-semaine'!A:A,0),MATCH(B10700,'contribution par jour-semaine'!$1:$1,0),4,1,"contribution par jour-semaine")),"")</f>
        <v/>
      </c>
      <c r="D10700" s="4" t="str">
        <f>VLOOKUP(A10700,predictions!A:B,2,FALSE)</f>
        <v>22/06/2020</v>
      </c>
      <c r="E10700" s="4">
        <f t="shared" si="41"/>
        <v>44004</v>
      </c>
    </row>
    <row r="10701" spans="3:5" ht="13" x14ac:dyDescent="0.15">
      <c r="C10701" s="1" t="str">
        <f ca="1">IFERROR(INDIRECT(ADDRESS(MATCH(A10701,'contribution par jour-semaine'!A:A,0),MATCH(B10701,'contribution par jour-semaine'!$1:$1,0),4,1,"contribution par jour-semaine")),"")</f>
        <v/>
      </c>
      <c r="D10701" s="4" t="str">
        <f>VLOOKUP(A10701,predictions!A:B,2,FALSE)</f>
        <v>22/06/2020</v>
      </c>
      <c r="E10701" s="4">
        <f t="shared" si="41"/>
        <v>44004</v>
      </c>
    </row>
    <row r="10702" spans="3:5" ht="13" x14ac:dyDescent="0.15">
      <c r="C10702" s="1" t="str">
        <f ca="1">IFERROR(INDIRECT(ADDRESS(MATCH(A10702,'contribution par jour-semaine'!A:A,0),MATCH(B10702,'contribution par jour-semaine'!$1:$1,0),4,1,"contribution par jour-semaine")),"")</f>
        <v/>
      </c>
      <c r="D10702" s="4" t="str">
        <f>VLOOKUP(A10702,predictions!A:B,2,FALSE)</f>
        <v>22/06/2020</v>
      </c>
      <c r="E10702" s="4">
        <f t="shared" si="41"/>
        <v>44004</v>
      </c>
    </row>
    <row r="10703" spans="3:5" ht="13" x14ac:dyDescent="0.15">
      <c r="C10703" s="1" t="str">
        <f ca="1">IFERROR(INDIRECT(ADDRESS(MATCH(A10703,'contribution par jour-semaine'!A:A,0),MATCH(B10703,'contribution par jour-semaine'!$1:$1,0),4,1,"contribution par jour-semaine")),"")</f>
        <v/>
      </c>
      <c r="D10703" s="4" t="str">
        <f>VLOOKUP(A10703,predictions!A:B,2,FALSE)</f>
        <v>22/06/2020</v>
      </c>
      <c r="E10703" s="4">
        <f t="shared" si="41"/>
        <v>44004</v>
      </c>
    </row>
    <row r="10704" spans="3:5" ht="13" x14ac:dyDescent="0.15">
      <c r="C10704" s="1" t="str">
        <f ca="1">IFERROR(INDIRECT(ADDRESS(MATCH(A10704,'contribution par jour-semaine'!A:A,0),MATCH(B10704,'contribution par jour-semaine'!$1:$1,0),4,1,"contribution par jour-semaine")),"")</f>
        <v/>
      </c>
      <c r="D10704" s="4" t="str">
        <f>VLOOKUP(A10704,predictions!A:B,2,FALSE)</f>
        <v>22/06/2020</v>
      </c>
      <c r="E10704" s="4">
        <f t="shared" si="41"/>
        <v>44004</v>
      </c>
    </row>
    <row r="10705" spans="3:5" ht="13" x14ac:dyDescent="0.15">
      <c r="C10705" s="1" t="str">
        <f ca="1">IFERROR(INDIRECT(ADDRESS(MATCH(A10705,'contribution par jour-semaine'!A:A,0),MATCH(B10705,'contribution par jour-semaine'!$1:$1,0),4,1,"contribution par jour-semaine")),"")</f>
        <v/>
      </c>
      <c r="D10705" s="4" t="str">
        <f>VLOOKUP(A10705,predictions!A:B,2,FALSE)</f>
        <v>22/06/2020</v>
      </c>
      <c r="E10705" s="4">
        <f t="shared" si="41"/>
        <v>44004</v>
      </c>
    </row>
    <row r="10706" spans="3:5" ht="13" x14ac:dyDescent="0.15">
      <c r="C10706" s="1" t="str">
        <f ca="1">IFERROR(INDIRECT(ADDRESS(MATCH(A10706,'contribution par jour-semaine'!A:A,0),MATCH(B10706,'contribution par jour-semaine'!$1:$1,0),4,1,"contribution par jour-semaine")),"")</f>
        <v/>
      </c>
      <c r="D10706" s="4" t="str">
        <f>VLOOKUP(A10706,predictions!A:B,2,FALSE)</f>
        <v>22/06/2020</v>
      </c>
      <c r="E10706" s="4">
        <f t="shared" si="41"/>
        <v>44004</v>
      </c>
    </row>
    <row r="10707" spans="3:5" ht="13" x14ac:dyDescent="0.15">
      <c r="C10707" s="1" t="str">
        <f ca="1">IFERROR(INDIRECT(ADDRESS(MATCH(A10707,'contribution par jour-semaine'!A:A,0),MATCH(B10707,'contribution par jour-semaine'!$1:$1,0),4,1,"contribution par jour-semaine")),"")</f>
        <v/>
      </c>
      <c r="D10707" s="4" t="str">
        <f>VLOOKUP(A10707,predictions!A:B,2,FALSE)</f>
        <v>22/06/2020</v>
      </c>
      <c r="E10707" s="4">
        <f t="shared" si="41"/>
        <v>44004</v>
      </c>
    </row>
    <row r="10708" spans="3:5" ht="13" x14ac:dyDescent="0.15">
      <c r="C10708" s="1" t="str">
        <f ca="1">IFERROR(INDIRECT(ADDRESS(MATCH(A10708,'contribution par jour-semaine'!A:A,0),MATCH(B10708,'contribution par jour-semaine'!$1:$1,0),4,1,"contribution par jour-semaine")),"")</f>
        <v/>
      </c>
      <c r="D10708" s="4" t="str">
        <f>VLOOKUP(A10708,predictions!A:B,2,FALSE)</f>
        <v>22/06/2020</v>
      </c>
      <c r="E10708" s="4">
        <f t="shared" si="41"/>
        <v>44004</v>
      </c>
    </row>
    <row r="10709" spans="3:5" ht="13" x14ac:dyDescent="0.15">
      <c r="C10709" s="1" t="str">
        <f ca="1">IFERROR(INDIRECT(ADDRESS(MATCH(A10709,'contribution par jour-semaine'!A:A,0),MATCH(B10709,'contribution par jour-semaine'!$1:$1,0),4,1,"contribution par jour-semaine")),"")</f>
        <v/>
      </c>
      <c r="D10709" s="4" t="str">
        <f>VLOOKUP(A10709,predictions!A:B,2,FALSE)</f>
        <v>22/06/2020</v>
      </c>
      <c r="E10709" s="4">
        <f t="shared" si="41"/>
        <v>44004</v>
      </c>
    </row>
    <row r="10710" spans="3:5" ht="13" x14ac:dyDescent="0.15">
      <c r="C10710" s="1" t="str">
        <f ca="1">IFERROR(INDIRECT(ADDRESS(MATCH(A10710,'contribution par jour-semaine'!A:A,0),MATCH(B10710,'contribution par jour-semaine'!$1:$1,0),4,1,"contribution par jour-semaine")),"")</f>
        <v/>
      </c>
      <c r="D10710" s="4" t="str">
        <f>VLOOKUP(A10710,predictions!A:B,2,FALSE)</f>
        <v>22/06/2020</v>
      </c>
      <c r="E10710" s="4">
        <f t="shared" si="41"/>
        <v>44004</v>
      </c>
    </row>
    <row r="10711" spans="3:5" ht="13" x14ac:dyDescent="0.15">
      <c r="C10711" s="1" t="str">
        <f ca="1">IFERROR(INDIRECT(ADDRESS(MATCH(A10711,'contribution par jour-semaine'!A:A,0),MATCH(B10711,'contribution par jour-semaine'!$1:$1,0),4,1,"contribution par jour-semaine")),"")</f>
        <v/>
      </c>
      <c r="D10711" s="4" t="str">
        <f>VLOOKUP(A10711,predictions!A:B,2,FALSE)</f>
        <v>22/06/2020</v>
      </c>
      <c r="E10711" s="4">
        <f t="shared" si="41"/>
        <v>44004</v>
      </c>
    </row>
    <row r="10712" spans="3:5" ht="13" x14ac:dyDescent="0.15">
      <c r="C10712" s="1" t="str">
        <f ca="1">IFERROR(INDIRECT(ADDRESS(MATCH(A10712,'contribution par jour-semaine'!A:A,0),MATCH(B10712,'contribution par jour-semaine'!$1:$1,0),4,1,"contribution par jour-semaine")),"")</f>
        <v/>
      </c>
      <c r="D10712" s="4" t="str">
        <f>VLOOKUP(A10712,predictions!A:B,2,FALSE)</f>
        <v>22/06/2020</v>
      </c>
      <c r="E10712" s="4">
        <f t="shared" ref="E10712:E10966" si="42">DATE(RIGHT(D10712,4),MID(D10712,4,2),LEFT(D10712,2))</f>
        <v>44004</v>
      </c>
    </row>
    <row r="10713" spans="3:5" ht="13" x14ac:dyDescent="0.15">
      <c r="C10713" s="1" t="str">
        <f ca="1">IFERROR(INDIRECT(ADDRESS(MATCH(A10713,'contribution par jour-semaine'!A:A,0),MATCH(B10713,'contribution par jour-semaine'!$1:$1,0),4,1,"contribution par jour-semaine")),"")</f>
        <v/>
      </c>
      <c r="D10713" s="4" t="str">
        <f>VLOOKUP(A10713,predictions!A:B,2,FALSE)</f>
        <v>22/06/2020</v>
      </c>
      <c r="E10713" s="4">
        <f t="shared" si="42"/>
        <v>44004</v>
      </c>
    </row>
    <row r="10714" spans="3:5" ht="13" x14ac:dyDescent="0.15">
      <c r="C10714" s="1" t="str">
        <f ca="1">IFERROR(INDIRECT(ADDRESS(MATCH(A10714,'contribution par jour-semaine'!A:A,0),MATCH(B10714,'contribution par jour-semaine'!$1:$1,0),4,1,"contribution par jour-semaine")),"")</f>
        <v/>
      </c>
      <c r="D10714" s="4" t="str">
        <f>VLOOKUP(A10714,predictions!A:B,2,FALSE)</f>
        <v>22/06/2020</v>
      </c>
      <c r="E10714" s="4">
        <f t="shared" si="42"/>
        <v>44004</v>
      </c>
    </row>
    <row r="10715" spans="3:5" ht="13" x14ac:dyDescent="0.15">
      <c r="C10715" s="1" t="str">
        <f ca="1">IFERROR(INDIRECT(ADDRESS(MATCH(A10715,'contribution par jour-semaine'!A:A,0),MATCH(B10715,'contribution par jour-semaine'!$1:$1,0),4,1,"contribution par jour-semaine")),"")</f>
        <v/>
      </c>
      <c r="D10715" s="4" t="str">
        <f>VLOOKUP(A10715,predictions!A:B,2,FALSE)</f>
        <v>22/06/2020</v>
      </c>
      <c r="E10715" s="4">
        <f t="shared" si="42"/>
        <v>44004</v>
      </c>
    </row>
    <row r="10716" spans="3:5" ht="13" x14ac:dyDescent="0.15">
      <c r="C10716" s="1" t="str">
        <f ca="1">IFERROR(INDIRECT(ADDRESS(MATCH(A10716,'contribution par jour-semaine'!A:A,0),MATCH(B10716,'contribution par jour-semaine'!$1:$1,0),4,1,"contribution par jour-semaine")),"")</f>
        <v/>
      </c>
      <c r="D10716" s="4" t="str">
        <f>VLOOKUP(A10716,predictions!A:B,2,FALSE)</f>
        <v>22/06/2020</v>
      </c>
      <c r="E10716" s="4">
        <f t="shared" si="42"/>
        <v>44004</v>
      </c>
    </row>
    <row r="10717" spans="3:5" ht="13" x14ac:dyDescent="0.15">
      <c r="C10717" s="1" t="str">
        <f ca="1">IFERROR(INDIRECT(ADDRESS(MATCH(A10717,'contribution par jour-semaine'!A:A,0),MATCH(B10717,'contribution par jour-semaine'!$1:$1,0),4,1,"contribution par jour-semaine")),"")</f>
        <v/>
      </c>
      <c r="D10717" s="4" t="str">
        <f>VLOOKUP(A10717,predictions!A:B,2,FALSE)</f>
        <v>22/06/2020</v>
      </c>
      <c r="E10717" s="4">
        <f t="shared" si="42"/>
        <v>44004</v>
      </c>
    </row>
    <row r="10718" spans="3:5" ht="13" x14ac:dyDescent="0.15">
      <c r="C10718" s="1" t="str">
        <f ca="1">IFERROR(INDIRECT(ADDRESS(MATCH(A10718,'contribution par jour-semaine'!A:A,0),MATCH(B10718,'contribution par jour-semaine'!$1:$1,0),4,1,"contribution par jour-semaine")),"")</f>
        <v/>
      </c>
      <c r="D10718" s="4" t="str">
        <f>VLOOKUP(A10718,predictions!A:B,2,FALSE)</f>
        <v>22/06/2020</v>
      </c>
      <c r="E10718" s="4">
        <f t="shared" si="42"/>
        <v>44004</v>
      </c>
    </row>
    <row r="10719" spans="3:5" ht="13" x14ac:dyDescent="0.15">
      <c r="C10719" s="1" t="str">
        <f ca="1">IFERROR(INDIRECT(ADDRESS(MATCH(A10719,'contribution par jour-semaine'!A:A,0),MATCH(B10719,'contribution par jour-semaine'!$1:$1,0),4,1,"contribution par jour-semaine")),"")</f>
        <v/>
      </c>
      <c r="D10719" s="4" t="str">
        <f>VLOOKUP(A10719,predictions!A:B,2,FALSE)</f>
        <v>22/06/2020</v>
      </c>
      <c r="E10719" s="4">
        <f t="shared" si="42"/>
        <v>44004</v>
      </c>
    </row>
    <row r="10720" spans="3:5" ht="13" x14ac:dyDescent="0.15">
      <c r="C10720" s="1" t="str">
        <f ca="1">IFERROR(INDIRECT(ADDRESS(MATCH(A10720,'contribution par jour-semaine'!A:A,0),MATCH(B10720,'contribution par jour-semaine'!$1:$1,0),4,1,"contribution par jour-semaine")),"")</f>
        <v/>
      </c>
      <c r="D10720" s="4" t="str">
        <f>VLOOKUP(A10720,predictions!A:B,2,FALSE)</f>
        <v>22/06/2020</v>
      </c>
      <c r="E10720" s="4">
        <f t="shared" si="42"/>
        <v>44004</v>
      </c>
    </row>
    <row r="10721" spans="3:5" ht="13" x14ac:dyDescent="0.15">
      <c r="C10721" s="1" t="str">
        <f ca="1">IFERROR(INDIRECT(ADDRESS(MATCH(A10721,'contribution par jour-semaine'!A:A,0),MATCH(B10721,'contribution par jour-semaine'!$1:$1,0),4,1,"contribution par jour-semaine")),"")</f>
        <v/>
      </c>
      <c r="D10721" s="4" t="str">
        <f>VLOOKUP(A10721,predictions!A:B,2,FALSE)</f>
        <v>22/06/2020</v>
      </c>
      <c r="E10721" s="4">
        <f t="shared" si="42"/>
        <v>44004</v>
      </c>
    </row>
    <row r="10722" spans="3:5" ht="13" x14ac:dyDescent="0.15">
      <c r="C10722" s="1" t="str">
        <f ca="1">IFERROR(INDIRECT(ADDRESS(MATCH(A10722,'contribution par jour-semaine'!A:A,0),MATCH(B10722,'contribution par jour-semaine'!$1:$1,0),4,1,"contribution par jour-semaine")),"")</f>
        <v/>
      </c>
      <c r="D10722" s="4" t="str">
        <f>VLOOKUP(A10722,predictions!A:B,2,FALSE)</f>
        <v>22/06/2020</v>
      </c>
      <c r="E10722" s="4">
        <f t="shared" si="42"/>
        <v>44004</v>
      </c>
    </row>
    <row r="10723" spans="3:5" ht="13" x14ac:dyDescent="0.15">
      <c r="C10723" s="1" t="str">
        <f ca="1">IFERROR(INDIRECT(ADDRESS(MATCH(A10723,'contribution par jour-semaine'!A:A,0),MATCH(B10723,'contribution par jour-semaine'!$1:$1,0),4,1,"contribution par jour-semaine")),"")</f>
        <v/>
      </c>
      <c r="D10723" s="4" t="str">
        <f>VLOOKUP(A10723,predictions!A:B,2,FALSE)</f>
        <v>22/06/2020</v>
      </c>
      <c r="E10723" s="4">
        <f t="shared" si="42"/>
        <v>44004</v>
      </c>
    </row>
    <row r="10724" spans="3:5" ht="13" x14ac:dyDescent="0.15">
      <c r="C10724" s="1" t="str">
        <f ca="1">IFERROR(INDIRECT(ADDRESS(MATCH(A10724,'contribution par jour-semaine'!A:A,0),MATCH(B10724,'contribution par jour-semaine'!$1:$1,0),4,1,"contribution par jour-semaine")),"")</f>
        <v/>
      </c>
      <c r="D10724" s="4" t="str">
        <f>VLOOKUP(A10724,predictions!A:B,2,FALSE)</f>
        <v>22/06/2020</v>
      </c>
      <c r="E10724" s="4">
        <f t="shared" si="42"/>
        <v>44004</v>
      </c>
    </row>
    <row r="10725" spans="3:5" ht="13" x14ac:dyDescent="0.15">
      <c r="C10725" s="1" t="str">
        <f ca="1">IFERROR(INDIRECT(ADDRESS(MATCH(A10725,'contribution par jour-semaine'!A:A,0),MATCH(B10725,'contribution par jour-semaine'!$1:$1,0),4,1,"contribution par jour-semaine")),"")</f>
        <v/>
      </c>
      <c r="D10725" s="4" t="str">
        <f>VLOOKUP(A10725,predictions!A:B,2,FALSE)</f>
        <v>22/06/2020</v>
      </c>
      <c r="E10725" s="4">
        <f t="shared" si="42"/>
        <v>44004</v>
      </c>
    </row>
    <row r="10726" spans="3:5" ht="13" x14ac:dyDescent="0.15">
      <c r="C10726" s="1" t="str">
        <f ca="1">IFERROR(INDIRECT(ADDRESS(MATCH(A10726,'contribution par jour-semaine'!A:A,0),MATCH(B10726,'contribution par jour-semaine'!$1:$1,0),4,1,"contribution par jour-semaine")),"")</f>
        <v/>
      </c>
      <c r="D10726" s="4" t="str">
        <f>VLOOKUP(A10726,predictions!A:B,2,FALSE)</f>
        <v>22/06/2020</v>
      </c>
      <c r="E10726" s="4">
        <f t="shared" si="42"/>
        <v>44004</v>
      </c>
    </row>
    <row r="10727" spans="3:5" ht="13" x14ac:dyDescent="0.15">
      <c r="C10727" s="1" t="str">
        <f ca="1">IFERROR(INDIRECT(ADDRESS(MATCH(A10727,'contribution par jour-semaine'!A:A,0),MATCH(B10727,'contribution par jour-semaine'!$1:$1,0),4,1,"contribution par jour-semaine")),"")</f>
        <v/>
      </c>
      <c r="D10727" s="4" t="str">
        <f>VLOOKUP(A10727,predictions!A:B,2,FALSE)</f>
        <v>22/06/2020</v>
      </c>
      <c r="E10727" s="4">
        <f t="shared" si="42"/>
        <v>44004</v>
      </c>
    </row>
    <row r="10728" spans="3:5" ht="13" x14ac:dyDescent="0.15">
      <c r="C10728" s="1" t="str">
        <f ca="1">IFERROR(INDIRECT(ADDRESS(MATCH(A10728,'contribution par jour-semaine'!A:A,0),MATCH(B10728,'contribution par jour-semaine'!$1:$1,0),4,1,"contribution par jour-semaine")),"")</f>
        <v/>
      </c>
      <c r="D10728" s="4" t="str">
        <f>VLOOKUP(A10728,predictions!A:B,2,FALSE)</f>
        <v>22/06/2020</v>
      </c>
      <c r="E10728" s="4">
        <f t="shared" si="42"/>
        <v>44004</v>
      </c>
    </row>
    <row r="10729" spans="3:5" ht="13" x14ac:dyDescent="0.15">
      <c r="C10729" s="1" t="str">
        <f ca="1">IFERROR(INDIRECT(ADDRESS(MATCH(A10729,'contribution par jour-semaine'!A:A,0),MATCH(B10729,'contribution par jour-semaine'!$1:$1,0),4,1,"contribution par jour-semaine")),"")</f>
        <v/>
      </c>
      <c r="D10729" s="4" t="str">
        <f>VLOOKUP(A10729,predictions!A:B,2,FALSE)</f>
        <v>22/06/2020</v>
      </c>
      <c r="E10729" s="4">
        <f t="shared" si="42"/>
        <v>44004</v>
      </c>
    </row>
    <row r="10730" spans="3:5" ht="13" x14ac:dyDescent="0.15">
      <c r="C10730" s="1" t="str">
        <f ca="1">IFERROR(INDIRECT(ADDRESS(MATCH(A10730,'contribution par jour-semaine'!A:A,0),MATCH(B10730,'contribution par jour-semaine'!$1:$1,0),4,1,"contribution par jour-semaine")),"")</f>
        <v/>
      </c>
      <c r="D10730" s="4" t="str">
        <f>VLOOKUP(A10730,predictions!A:B,2,FALSE)</f>
        <v>22/06/2020</v>
      </c>
      <c r="E10730" s="4">
        <f t="shared" si="42"/>
        <v>44004</v>
      </c>
    </row>
    <row r="10731" spans="3:5" ht="13" x14ac:dyDescent="0.15">
      <c r="C10731" s="1" t="str">
        <f ca="1">IFERROR(INDIRECT(ADDRESS(MATCH(A10731,'contribution par jour-semaine'!A:A,0),MATCH(B10731,'contribution par jour-semaine'!$1:$1,0),4,1,"contribution par jour-semaine")),"")</f>
        <v/>
      </c>
      <c r="D10731" s="4" t="str">
        <f>VLOOKUP(A10731,predictions!A:B,2,FALSE)</f>
        <v>22/06/2020</v>
      </c>
      <c r="E10731" s="4">
        <f t="shared" si="42"/>
        <v>44004</v>
      </c>
    </row>
    <row r="10732" spans="3:5" ht="13" x14ac:dyDescent="0.15">
      <c r="C10732" s="1" t="str">
        <f ca="1">IFERROR(INDIRECT(ADDRESS(MATCH(A10732,'contribution par jour-semaine'!A:A,0),MATCH(B10732,'contribution par jour-semaine'!$1:$1,0),4,1,"contribution par jour-semaine")),"")</f>
        <v/>
      </c>
      <c r="D10732" s="4" t="str">
        <f>VLOOKUP(A10732,predictions!A:B,2,FALSE)</f>
        <v>22/06/2020</v>
      </c>
      <c r="E10732" s="4">
        <f t="shared" si="42"/>
        <v>44004</v>
      </c>
    </row>
    <row r="10733" spans="3:5" ht="13" x14ac:dyDescent="0.15">
      <c r="C10733" s="1" t="str">
        <f ca="1">IFERROR(INDIRECT(ADDRESS(MATCH(A10733,'contribution par jour-semaine'!A:A,0),MATCH(B10733,'contribution par jour-semaine'!$1:$1,0),4,1,"contribution par jour-semaine")),"")</f>
        <v/>
      </c>
      <c r="D10733" s="4" t="str">
        <f>VLOOKUP(A10733,predictions!A:B,2,FALSE)</f>
        <v>22/06/2020</v>
      </c>
      <c r="E10733" s="4">
        <f t="shared" si="42"/>
        <v>44004</v>
      </c>
    </row>
    <row r="10734" spans="3:5" ht="13" x14ac:dyDescent="0.15">
      <c r="C10734" s="1" t="str">
        <f ca="1">IFERROR(INDIRECT(ADDRESS(MATCH(A10734,'contribution par jour-semaine'!A:A,0),MATCH(B10734,'contribution par jour-semaine'!$1:$1,0),4,1,"contribution par jour-semaine")),"")</f>
        <v/>
      </c>
      <c r="D10734" s="4" t="str">
        <f>VLOOKUP(A10734,predictions!A:B,2,FALSE)</f>
        <v>22/06/2020</v>
      </c>
      <c r="E10734" s="4">
        <f t="shared" si="42"/>
        <v>44004</v>
      </c>
    </row>
    <row r="10735" spans="3:5" ht="13" x14ac:dyDescent="0.15">
      <c r="C10735" s="1" t="str">
        <f ca="1">IFERROR(INDIRECT(ADDRESS(MATCH(A10735,'contribution par jour-semaine'!A:A,0),MATCH(B10735,'contribution par jour-semaine'!$1:$1,0),4,1,"contribution par jour-semaine")),"")</f>
        <v/>
      </c>
      <c r="D10735" s="4" t="str">
        <f>VLOOKUP(A10735,predictions!A:B,2,FALSE)</f>
        <v>22/06/2020</v>
      </c>
      <c r="E10735" s="4">
        <f t="shared" si="42"/>
        <v>44004</v>
      </c>
    </row>
    <row r="10736" spans="3:5" ht="13" x14ac:dyDescent="0.15">
      <c r="C10736" s="1" t="str">
        <f ca="1">IFERROR(INDIRECT(ADDRESS(MATCH(A10736,'contribution par jour-semaine'!A:A,0),MATCH(B10736,'contribution par jour-semaine'!$1:$1,0),4,1,"contribution par jour-semaine")),"")</f>
        <v/>
      </c>
      <c r="D10736" s="4" t="str">
        <f>VLOOKUP(A10736,predictions!A:B,2,FALSE)</f>
        <v>22/06/2020</v>
      </c>
      <c r="E10736" s="4">
        <f t="shared" si="42"/>
        <v>44004</v>
      </c>
    </row>
    <row r="10737" spans="3:5" ht="13" x14ac:dyDescent="0.15">
      <c r="C10737" s="1" t="str">
        <f ca="1">IFERROR(INDIRECT(ADDRESS(MATCH(A10737,'contribution par jour-semaine'!A:A,0),MATCH(B10737,'contribution par jour-semaine'!$1:$1,0),4,1,"contribution par jour-semaine")),"")</f>
        <v/>
      </c>
      <c r="D10737" s="4" t="str">
        <f>VLOOKUP(A10737,predictions!A:B,2,FALSE)</f>
        <v>22/06/2020</v>
      </c>
      <c r="E10737" s="4">
        <f t="shared" si="42"/>
        <v>44004</v>
      </c>
    </row>
    <row r="10738" spans="3:5" ht="13" x14ac:dyDescent="0.15">
      <c r="C10738" s="1" t="str">
        <f ca="1">IFERROR(INDIRECT(ADDRESS(MATCH(A10738,'contribution par jour-semaine'!A:A,0),MATCH(B10738,'contribution par jour-semaine'!$1:$1,0),4,1,"contribution par jour-semaine")),"")</f>
        <v/>
      </c>
      <c r="D10738" s="4" t="str">
        <f>VLOOKUP(A10738,predictions!A:B,2,FALSE)</f>
        <v>22/06/2020</v>
      </c>
      <c r="E10738" s="4">
        <f t="shared" si="42"/>
        <v>44004</v>
      </c>
    </row>
    <row r="10739" spans="3:5" ht="13" x14ac:dyDescent="0.15">
      <c r="C10739" s="1" t="str">
        <f ca="1">IFERROR(INDIRECT(ADDRESS(MATCH(A10739,'contribution par jour-semaine'!A:A,0),MATCH(B10739,'contribution par jour-semaine'!$1:$1,0),4,1,"contribution par jour-semaine")),"")</f>
        <v/>
      </c>
      <c r="D10739" s="4" t="str">
        <f>VLOOKUP(A10739,predictions!A:B,2,FALSE)</f>
        <v>22/06/2020</v>
      </c>
      <c r="E10739" s="4">
        <f t="shared" si="42"/>
        <v>44004</v>
      </c>
    </row>
    <row r="10740" spans="3:5" ht="13" x14ac:dyDescent="0.15">
      <c r="C10740" s="1" t="str">
        <f ca="1">IFERROR(INDIRECT(ADDRESS(MATCH(A10740,'contribution par jour-semaine'!A:A,0),MATCH(B10740,'contribution par jour-semaine'!$1:$1,0),4,1,"contribution par jour-semaine")),"")</f>
        <v/>
      </c>
      <c r="D10740" s="4" t="str">
        <f>VLOOKUP(A10740,predictions!A:B,2,FALSE)</f>
        <v>22/06/2020</v>
      </c>
      <c r="E10740" s="4">
        <f t="shared" si="42"/>
        <v>44004</v>
      </c>
    </row>
    <row r="10741" spans="3:5" ht="13" x14ac:dyDescent="0.15">
      <c r="C10741" s="1" t="str">
        <f ca="1">IFERROR(INDIRECT(ADDRESS(MATCH(A10741,'contribution par jour-semaine'!A:A,0),MATCH(B10741,'contribution par jour-semaine'!$1:$1,0),4,1,"contribution par jour-semaine")),"")</f>
        <v/>
      </c>
      <c r="D10741" s="4" t="str">
        <f>VLOOKUP(A10741,predictions!A:B,2,FALSE)</f>
        <v>22/06/2020</v>
      </c>
      <c r="E10741" s="4">
        <f t="shared" si="42"/>
        <v>44004</v>
      </c>
    </row>
    <row r="10742" spans="3:5" ht="13" x14ac:dyDescent="0.15">
      <c r="C10742" s="1" t="str">
        <f ca="1">IFERROR(INDIRECT(ADDRESS(MATCH(A10742,'contribution par jour-semaine'!A:A,0),MATCH(B10742,'contribution par jour-semaine'!$1:$1,0),4,1,"contribution par jour-semaine")),"")</f>
        <v/>
      </c>
      <c r="D10742" s="4" t="str">
        <f>VLOOKUP(A10742,predictions!A:B,2,FALSE)</f>
        <v>22/06/2020</v>
      </c>
      <c r="E10742" s="4">
        <f t="shared" si="42"/>
        <v>44004</v>
      </c>
    </row>
    <row r="10743" spans="3:5" ht="13" x14ac:dyDescent="0.15">
      <c r="C10743" s="1" t="str">
        <f ca="1">IFERROR(INDIRECT(ADDRESS(MATCH(A10743,'contribution par jour-semaine'!A:A,0),MATCH(B10743,'contribution par jour-semaine'!$1:$1,0),4,1,"contribution par jour-semaine")),"")</f>
        <v/>
      </c>
      <c r="D10743" s="4" t="str">
        <f>VLOOKUP(A10743,predictions!A:B,2,FALSE)</f>
        <v>22/06/2020</v>
      </c>
      <c r="E10743" s="4">
        <f t="shared" si="42"/>
        <v>44004</v>
      </c>
    </row>
    <row r="10744" spans="3:5" ht="13" x14ac:dyDescent="0.15">
      <c r="C10744" s="1" t="str">
        <f ca="1">IFERROR(INDIRECT(ADDRESS(MATCH(A10744,'contribution par jour-semaine'!A:A,0),MATCH(B10744,'contribution par jour-semaine'!$1:$1,0),4,1,"contribution par jour-semaine")),"")</f>
        <v/>
      </c>
      <c r="D10744" s="4" t="str">
        <f>VLOOKUP(A10744,predictions!A:B,2,FALSE)</f>
        <v>22/06/2020</v>
      </c>
      <c r="E10744" s="4">
        <f t="shared" si="42"/>
        <v>44004</v>
      </c>
    </row>
    <row r="10745" spans="3:5" ht="13" x14ac:dyDescent="0.15">
      <c r="C10745" s="1" t="str">
        <f ca="1">IFERROR(INDIRECT(ADDRESS(MATCH(A10745,'contribution par jour-semaine'!A:A,0),MATCH(B10745,'contribution par jour-semaine'!$1:$1,0),4,1,"contribution par jour-semaine")),"")</f>
        <v/>
      </c>
      <c r="D10745" s="4" t="str">
        <f>VLOOKUP(A10745,predictions!A:B,2,FALSE)</f>
        <v>22/06/2020</v>
      </c>
      <c r="E10745" s="4">
        <f t="shared" si="42"/>
        <v>44004</v>
      </c>
    </row>
    <row r="10746" spans="3:5" ht="13" x14ac:dyDescent="0.15">
      <c r="C10746" s="1" t="str">
        <f ca="1">IFERROR(INDIRECT(ADDRESS(MATCH(A10746,'contribution par jour-semaine'!A:A,0),MATCH(B10746,'contribution par jour-semaine'!$1:$1,0),4,1,"contribution par jour-semaine")),"")</f>
        <v/>
      </c>
      <c r="D10746" s="4" t="str">
        <f>VLOOKUP(A10746,predictions!A:B,2,FALSE)</f>
        <v>22/06/2020</v>
      </c>
      <c r="E10746" s="4">
        <f t="shared" si="42"/>
        <v>44004</v>
      </c>
    </row>
    <row r="10747" spans="3:5" ht="13" x14ac:dyDescent="0.15">
      <c r="C10747" s="1" t="str">
        <f ca="1">IFERROR(INDIRECT(ADDRESS(MATCH(A10747,'contribution par jour-semaine'!A:A,0),MATCH(B10747,'contribution par jour-semaine'!$1:$1,0),4,1,"contribution par jour-semaine")),"")</f>
        <v/>
      </c>
      <c r="D10747" s="4" t="str">
        <f>VLOOKUP(A10747,predictions!A:B,2,FALSE)</f>
        <v>22/06/2020</v>
      </c>
      <c r="E10747" s="4">
        <f t="shared" si="42"/>
        <v>44004</v>
      </c>
    </row>
    <row r="10748" spans="3:5" ht="13" x14ac:dyDescent="0.15">
      <c r="C10748" s="1" t="str">
        <f ca="1">IFERROR(INDIRECT(ADDRESS(MATCH(A10748,'contribution par jour-semaine'!A:A,0),MATCH(B10748,'contribution par jour-semaine'!$1:$1,0),4,1,"contribution par jour-semaine")),"")</f>
        <v/>
      </c>
      <c r="D10748" s="4" t="str">
        <f>VLOOKUP(A10748,predictions!A:B,2,FALSE)</f>
        <v>22/06/2020</v>
      </c>
      <c r="E10748" s="4">
        <f t="shared" si="42"/>
        <v>44004</v>
      </c>
    </row>
    <row r="10749" spans="3:5" ht="13" x14ac:dyDescent="0.15">
      <c r="C10749" s="1" t="str">
        <f ca="1">IFERROR(INDIRECT(ADDRESS(MATCH(A10749,'contribution par jour-semaine'!A:A,0),MATCH(B10749,'contribution par jour-semaine'!$1:$1,0),4,1,"contribution par jour-semaine")),"")</f>
        <v/>
      </c>
      <c r="D10749" s="4" t="str">
        <f>VLOOKUP(A10749,predictions!A:B,2,FALSE)</f>
        <v>22/06/2020</v>
      </c>
      <c r="E10749" s="4">
        <f t="shared" si="42"/>
        <v>44004</v>
      </c>
    </row>
    <row r="10750" spans="3:5" ht="13" x14ac:dyDescent="0.15">
      <c r="C10750" s="1" t="str">
        <f ca="1">IFERROR(INDIRECT(ADDRESS(MATCH(A10750,'contribution par jour-semaine'!A:A,0),MATCH(B10750,'contribution par jour-semaine'!$1:$1,0),4,1,"contribution par jour-semaine")),"")</f>
        <v/>
      </c>
      <c r="D10750" s="4" t="str">
        <f>VLOOKUP(A10750,predictions!A:B,2,FALSE)</f>
        <v>22/06/2020</v>
      </c>
      <c r="E10750" s="4">
        <f t="shared" si="42"/>
        <v>44004</v>
      </c>
    </row>
    <row r="10751" spans="3:5" ht="13" x14ac:dyDescent="0.15">
      <c r="C10751" s="1" t="str">
        <f ca="1">IFERROR(INDIRECT(ADDRESS(MATCH(A10751,'contribution par jour-semaine'!A:A,0),MATCH(B10751,'contribution par jour-semaine'!$1:$1,0),4,1,"contribution par jour-semaine")),"")</f>
        <v/>
      </c>
      <c r="D10751" s="4" t="str">
        <f>VLOOKUP(A10751,predictions!A:B,2,FALSE)</f>
        <v>22/06/2020</v>
      </c>
      <c r="E10751" s="4">
        <f t="shared" si="42"/>
        <v>44004</v>
      </c>
    </row>
    <row r="10752" spans="3:5" ht="13" x14ac:dyDescent="0.15">
      <c r="C10752" s="1" t="str">
        <f ca="1">IFERROR(INDIRECT(ADDRESS(MATCH(A10752,'contribution par jour-semaine'!A:A,0),MATCH(B10752,'contribution par jour-semaine'!$1:$1,0),4,1,"contribution par jour-semaine")),"")</f>
        <v/>
      </c>
      <c r="D10752" s="4" t="str">
        <f>VLOOKUP(A10752,predictions!A:B,2,FALSE)</f>
        <v>22/06/2020</v>
      </c>
      <c r="E10752" s="4">
        <f t="shared" si="42"/>
        <v>44004</v>
      </c>
    </row>
    <row r="10753" spans="3:5" ht="13" x14ac:dyDescent="0.15">
      <c r="C10753" s="1" t="str">
        <f ca="1">IFERROR(INDIRECT(ADDRESS(MATCH(A10753,'contribution par jour-semaine'!A:A,0),MATCH(B10753,'contribution par jour-semaine'!$1:$1,0),4,1,"contribution par jour-semaine")),"")</f>
        <v/>
      </c>
      <c r="D10753" s="4" t="str">
        <f>VLOOKUP(A10753,predictions!A:B,2,FALSE)</f>
        <v>22/06/2020</v>
      </c>
      <c r="E10753" s="4">
        <f t="shared" si="42"/>
        <v>44004</v>
      </c>
    </row>
    <row r="10754" spans="3:5" ht="13" x14ac:dyDescent="0.15">
      <c r="C10754" s="1" t="str">
        <f ca="1">IFERROR(INDIRECT(ADDRESS(MATCH(A10754,'contribution par jour-semaine'!A:A,0),MATCH(B10754,'contribution par jour-semaine'!$1:$1,0),4,1,"contribution par jour-semaine")),"")</f>
        <v/>
      </c>
      <c r="D10754" s="4" t="str">
        <f>VLOOKUP(A10754,predictions!A:B,2,FALSE)</f>
        <v>22/06/2020</v>
      </c>
      <c r="E10754" s="4">
        <f t="shared" si="42"/>
        <v>44004</v>
      </c>
    </row>
    <row r="10755" spans="3:5" ht="13" x14ac:dyDescent="0.15">
      <c r="C10755" s="1" t="str">
        <f ca="1">IFERROR(INDIRECT(ADDRESS(MATCH(A10755,'contribution par jour-semaine'!A:A,0),MATCH(B10755,'contribution par jour-semaine'!$1:$1,0),4,1,"contribution par jour-semaine")),"")</f>
        <v/>
      </c>
      <c r="D10755" s="4" t="str">
        <f>VLOOKUP(A10755,predictions!A:B,2,FALSE)</f>
        <v>22/06/2020</v>
      </c>
      <c r="E10755" s="4">
        <f t="shared" si="42"/>
        <v>44004</v>
      </c>
    </row>
    <row r="10756" spans="3:5" ht="13" x14ac:dyDescent="0.15">
      <c r="C10756" s="1" t="str">
        <f ca="1">IFERROR(INDIRECT(ADDRESS(MATCH(A10756,'contribution par jour-semaine'!A:A,0),MATCH(B10756,'contribution par jour-semaine'!$1:$1,0),4,1,"contribution par jour-semaine")),"")</f>
        <v/>
      </c>
      <c r="D10756" s="4" t="str">
        <f>VLOOKUP(A10756,predictions!A:B,2,FALSE)</f>
        <v>22/06/2020</v>
      </c>
      <c r="E10756" s="4">
        <f t="shared" si="42"/>
        <v>44004</v>
      </c>
    </row>
    <row r="10757" spans="3:5" ht="13" x14ac:dyDescent="0.15">
      <c r="C10757" s="1" t="str">
        <f ca="1">IFERROR(INDIRECT(ADDRESS(MATCH(A10757,'contribution par jour-semaine'!A:A,0),MATCH(B10757,'contribution par jour-semaine'!$1:$1,0),4,1,"contribution par jour-semaine")),"")</f>
        <v/>
      </c>
      <c r="D10757" s="4" t="str">
        <f>VLOOKUP(A10757,predictions!A:B,2,FALSE)</f>
        <v>22/06/2020</v>
      </c>
      <c r="E10757" s="4">
        <f t="shared" si="42"/>
        <v>44004</v>
      </c>
    </row>
    <row r="10758" spans="3:5" ht="13" x14ac:dyDescent="0.15">
      <c r="C10758" s="1" t="str">
        <f ca="1">IFERROR(INDIRECT(ADDRESS(MATCH(A10758,'contribution par jour-semaine'!A:A,0),MATCH(B10758,'contribution par jour-semaine'!$1:$1,0),4,1,"contribution par jour-semaine")),"")</f>
        <v/>
      </c>
      <c r="D10758" s="4" t="str">
        <f>VLOOKUP(A10758,predictions!A:B,2,FALSE)</f>
        <v>22/06/2020</v>
      </c>
      <c r="E10758" s="4">
        <f t="shared" si="42"/>
        <v>44004</v>
      </c>
    </row>
    <row r="10759" spans="3:5" ht="13" x14ac:dyDescent="0.15">
      <c r="C10759" s="1" t="str">
        <f ca="1">IFERROR(INDIRECT(ADDRESS(MATCH(A10759,'contribution par jour-semaine'!A:A,0),MATCH(B10759,'contribution par jour-semaine'!$1:$1,0),4,1,"contribution par jour-semaine")),"")</f>
        <v/>
      </c>
      <c r="D10759" s="4" t="str">
        <f>VLOOKUP(A10759,predictions!A:B,2,FALSE)</f>
        <v>22/06/2020</v>
      </c>
      <c r="E10759" s="4">
        <f t="shared" si="42"/>
        <v>44004</v>
      </c>
    </row>
    <row r="10760" spans="3:5" ht="13" x14ac:dyDescent="0.15">
      <c r="C10760" s="1" t="str">
        <f ca="1">IFERROR(INDIRECT(ADDRESS(MATCH(A10760,'contribution par jour-semaine'!A:A,0),MATCH(B10760,'contribution par jour-semaine'!$1:$1,0),4,1,"contribution par jour-semaine")),"")</f>
        <v/>
      </c>
      <c r="D10760" s="4" t="str">
        <f>VLOOKUP(A10760,predictions!A:B,2,FALSE)</f>
        <v>22/06/2020</v>
      </c>
      <c r="E10760" s="4">
        <f t="shared" si="42"/>
        <v>44004</v>
      </c>
    </row>
    <row r="10761" spans="3:5" ht="13" x14ac:dyDescent="0.15">
      <c r="C10761" s="1" t="str">
        <f ca="1">IFERROR(INDIRECT(ADDRESS(MATCH(A10761,'contribution par jour-semaine'!A:A,0),MATCH(B10761,'contribution par jour-semaine'!$1:$1,0),4,1,"contribution par jour-semaine")),"")</f>
        <v/>
      </c>
      <c r="D10761" s="4" t="str">
        <f>VLOOKUP(A10761,predictions!A:B,2,FALSE)</f>
        <v>22/06/2020</v>
      </c>
      <c r="E10761" s="4">
        <f t="shared" si="42"/>
        <v>44004</v>
      </c>
    </row>
    <row r="10762" spans="3:5" ht="13" x14ac:dyDescent="0.15">
      <c r="C10762" s="1" t="str">
        <f ca="1">IFERROR(INDIRECT(ADDRESS(MATCH(A10762,'contribution par jour-semaine'!A:A,0),MATCH(B10762,'contribution par jour-semaine'!$1:$1,0),4,1,"contribution par jour-semaine")),"")</f>
        <v/>
      </c>
      <c r="D10762" s="4" t="str">
        <f>VLOOKUP(A10762,predictions!A:B,2,FALSE)</f>
        <v>22/06/2020</v>
      </c>
      <c r="E10762" s="4">
        <f t="shared" si="42"/>
        <v>44004</v>
      </c>
    </row>
    <row r="10763" spans="3:5" ht="13" x14ac:dyDescent="0.15">
      <c r="C10763" s="1" t="str">
        <f ca="1">IFERROR(INDIRECT(ADDRESS(MATCH(A10763,'contribution par jour-semaine'!A:A,0),MATCH(B10763,'contribution par jour-semaine'!$1:$1,0),4,1,"contribution par jour-semaine")),"")</f>
        <v/>
      </c>
      <c r="D10763" s="4" t="str">
        <f>VLOOKUP(A10763,predictions!A:B,2,FALSE)</f>
        <v>22/06/2020</v>
      </c>
      <c r="E10763" s="4">
        <f t="shared" si="42"/>
        <v>44004</v>
      </c>
    </row>
    <row r="10764" spans="3:5" ht="13" x14ac:dyDescent="0.15">
      <c r="C10764" s="1" t="str">
        <f ca="1">IFERROR(INDIRECT(ADDRESS(MATCH(A10764,'contribution par jour-semaine'!A:A,0),MATCH(B10764,'contribution par jour-semaine'!$1:$1,0),4,1,"contribution par jour-semaine")),"")</f>
        <v/>
      </c>
      <c r="D10764" s="4" t="str">
        <f>VLOOKUP(A10764,predictions!A:B,2,FALSE)</f>
        <v>22/06/2020</v>
      </c>
      <c r="E10764" s="4">
        <f t="shared" si="42"/>
        <v>44004</v>
      </c>
    </row>
    <row r="10765" spans="3:5" ht="13" x14ac:dyDescent="0.15">
      <c r="C10765" s="1" t="str">
        <f ca="1">IFERROR(INDIRECT(ADDRESS(MATCH(A10765,'contribution par jour-semaine'!A:A,0),MATCH(B10765,'contribution par jour-semaine'!$1:$1,0),4,1,"contribution par jour-semaine")),"")</f>
        <v/>
      </c>
      <c r="D10765" s="4" t="str">
        <f>VLOOKUP(A10765,predictions!A:B,2,FALSE)</f>
        <v>22/06/2020</v>
      </c>
      <c r="E10765" s="4">
        <f t="shared" si="42"/>
        <v>44004</v>
      </c>
    </row>
    <row r="10766" spans="3:5" ht="13" x14ac:dyDescent="0.15">
      <c r="C10766" s="1" t="str">
        <f ca="1">IFERROR(INDIRECT(ADDRESS(MATCH(A10766,'contribution par jour-semaine'!A:A,0),MATCH(B10766,'contribution par jour-semaine'!$1:$1,0),4,1,"contribution par jour-semaine")),"")</f>
        <v/>
      </c>
      <c r="D10766" s="4" t="str">
        <f>VLOOKUP(A10766,predictions!A:B,2,FALSE)</f>
        <v>22/06/2020</v>
      </c>
      <c r="E10766" s="4">
        <f t="shared" si="42"/>
        <v>44004</v>
      </c>
    </row>
    <row r="10767" spans="3:5" ht="13" x14ac:dyDescent="0.15">
      <c r="C10767" s="1" t="str">
        <f ca="1">IFERROR(INDIRECT(ADDRESS(MATCH(A10767,'contribution par jour-semaine'!A:A,0),MATCH(B10767,'contribution par jour-semaine'!$1:$1,0),4,1,"contribution par jour-semaine")),"")</f>
        <v/>
      </c>
      <c r="D10767" s="4" t="str">
        <f>VLOOKUP(A10767,predictions!A:B,2,FALSE)</f>
        <v>22/06/2020</v>
      </c>
      <c r="E10767" s="4">
        <f t="shared" si="42"/>
        <v>44004</v>
      </c>
    </row>
    <row r="10768" spans="3:5" ht="13" x14ac:dyDescent="0.15">
      <c r="C10768" s="1" t="str">
        <f ca="1">IFERROR(INDIRECT(ADDRESS(MATCH(A10768,'contribution par jour-semaine'!A:A,0),MATCH(B10768,'contribution par jour-semaine'!$1:$1,0),4,1,"contribution par jour-semaine")),"")</f>
        <v/>
      </c>
      <c r="D10768" s="4" t="str">
        <f>VLOOKUP(A10768,predictions!A:B,2,FALSE)</f>
        <v>22/06/2020</v>
      </c>
      <c r="E10768" s="4">
        <f t="shared" si="42"/>
        <v>44004</v>
      </c>
    </row>
    <row r="10769" spans="3:5" ht="13" x14ac:dyDescent="0.15">
      <c r="C10769" s="1" t="str">
        <f ca="1">IFERROR(INDIRECT(ADDRESS(MATCH(A10769,'contribution par jour-semaine'!A:A,0),MATCH(B10769,'contribution par jour-semaine'!$1:$1,0),4,1,"contribution par jour-semaine")),"")</f>
        <v/>
      </c>
      <c r="D10769" s="4" t="str">
        <f>VLOOKUP(A10769,predictions!A:B,2,FALSE)</f>
        <v>22/06/2020</v>
      </c>
      <c r="E10769" s="4">
        <f t="shared" si="42"/>
        <v>44004</v>
      </c>
    </row>
    <row r="10770" spans="3:5" ht="13" x14ac:dyDescent="0.15">
      <c r="C10770" s="1" t="str">
        <f ca="1">IFERROR(INDIRECT(ADDRESS(MATCH(A10770,'contribution par jour-semaine'!A:A,0),MATCH(B10770,'contribution par jour-semaine'!$1:$1,0),4,1,"contribution par jour-semaine")),"")</f>
        <v/>
      </c>
      <c r="D10770" s="4" t="str">
        <f>VLOOKUP(A10770,predictions!A:B,2,FALSE)</f>
        <v>22/06/2020</v>
      </c>
      <c r="E10770" s="4">
        <f t="shared" si="42"/>
        <v>44004</v>
      </c>
    </row>
    <row r="10771" spans="3:5" ht="13" x14ac:dyDescent="0.15">
      <c r="C10771" s="1" t="str">
        <f ca="1">IFERROR(INDIRECT(ADDRESS(MATCH(A10771,'contribution par jour-semaine'!A:A,0),MATCH(B10771,'contribution par jour-semaine'!$1:$1,0),4,1,"contribution par jour-semaine")),"")</f>
        <v/>
      </c>
      <c r="D10771" s="4" t="str">
        <f>VLOOKUP(A10771,predictions!A:B,2,FALSE)</f>
        <v>22/06/2020</v>
      </c>
      <c r="E10771" s="4">
        <f t="shared" si="42"/>
        <v>44004</v>
      </c>
    </row>
    <row r="10772" spans="3:5" ht="13" x14ac:dyDescent="0.15">
      <c r="C10772" s="1" t="str">
        <f ca="1">IFERROR(INDIRECT(ADDRESS(MATCH(A10772,'contribution par jour-semaine'!A:A,0),MATCH(B10772,'contribution par jour-semaine'!$1:$1,0),4,1,"contribution par jour-semaine")),"")</f>
        <v/>
      </c>
      <c r="D10772" s="4" t="str">
        <f>VLOOKUP(A10772,predictions!A:B,2,FALSE)</f>
        <v>22/06/2020</v>
      </c>
      <c r="E10772" s="4">
        <f t="shared" si="42"/>
        <v>44004</v>
      </c>
    </row>
    <row r="10773" spans="3:5" ht="13" x14ac:dyDescent="0.15">
      <c r="C10773" s="1" t="str">
        <f ca="1">IFERROR(INDIRECT(ADDRESS(MATCH(A10773,'contribution par jour-semaine'!A:A,0),MATCH(B10773,'contribution par jour-semaine'!$1:$1,0),4,1,"contribution par jour-semaine")),"")</f>
        <v/>
      </c>
      <c r="D10773" s="4" t="str">
        <f>VLOOKUP(A10773,predictions!A:B,2,FALSE)</f>
        <v>22/06/2020</v>
      </c>
      <c r="E10773" s="4">
        <f t="shared" si="42"/>
        <v>44004</v>
      </c>
    </row>
    <row r="10774" spans="3:5" ht="13" x14ac:dyDescent="0.15">
      <c r="C10774" s="1" t="str">
        <f ca="1">IFERROR(INDIRECT(ADDRESS(MATCH(A10774,'contribution par jour-semaine'!A:A,0),MATCH(B10774,'contribution par jour-semaine'!$1:$1,0),4,1,"contribution par jour-semaine")),"")</f>
        <v/>
      </c>
      <c r="D10774" s="4" t="str">
        <f>VLOOKUP(A10774,predictions!A:B,2,FALSE)</f>
        <v>22/06/2020</v>
      </c>
      <c r="E10774" s="4">
        <f t="shared" si="42"/>
        <v>44004</v>
      </c>
    </row>
    <row r="10775" spans="3:5" ht="13" x14ac:dyDescent="0.15">
      <c r="C10775" s="1" t="str">
        <f ca="1">IFERROR(INDIRECT(ADDRESS(MATCH(A10775,'contribution par jour-semaine'!A:A,0),MATCH(B10775,'contribution par jour-semaine'!$1:$1,0),4,1,"contribution par jour-semaine")),"")</f>
        <v/>
      </c>
      <c r="D10775" s="4" t="str">
        <f>VLOOKUP(A10775,predictions!A:B,2,FALSE)</f>
        <v>22/06/2020</v>
      </c>
      <c r="E10775" s="4">
        <f t="shared" si="42"/>
        <v>44004</v>
      </c>
    </row>
    <row r="10776" spans="3:5" ht="13" x14ac:dyDescent="0.15">
      <c r="C10776" s="1" t="str">
        <f ca="1">IFERROR(INDIRECT(ADDRESS(MATCH(A10776,'contribution par jour-semaine'!A:A,0),MATCH(B10776,'contribution par jour-semaine'!$1:$1,0),4,1,"contribution par jour-semaine")),"")</f>
        <v/>
      </c>
      <c r="D10776" s="4" t="str">
        <f>VLOOKUP(A10776,predictions!A:B,2,FALSE)</f>
        <v>22/06/2020</v>
      </c>
      <c r="E10776" s="4">
        <f t="shared" si="42"/>
        <v>44004</v>
      </c>
    </row>
    <row r="10777" spans="3:5" ht="13" x14ac:dyDescent="0.15">
      <c r="C10777" s="1" t="str">
        <f ca="1">IFERROR(INDIRECT(ADDRESS(MATCH(A10777,'contribution par jour-semaine'!A:A,0),MATCH(B10777,'contribution par jour-semaine'!$1:$1,0),4,1,"contribution par jour-semaine")),"")</f>
        <v/>
      </c>
      <c r="D10777" s="4" t="str">
        <f>VLOOKUP(A10777,predictions!A:B,2,FALSE)</f>
        <v>22/06/2020</v>
      </c>
      <c r="E10777" s="4">
        <f t="shared" si="42"/>
        <v>44004</v>
      </c>
    </row>
    <row r="10778" spans="3:5" ht="13" x14ac:dyDescent="0.15">
      <c r="C10778" s="1" t="str">
        <f ca="1">IFERROR(INDIRECT(ADDRESS(MATCH(A10778,'contribution par jour-semaine'!A:A,0),MATCH(B10778,'contribution par jour-semaine'!$1:$1,0),4,1,"contribution par jour-semaine")),"")</f>
        <v/>
      </c>
      <c r="D10778" s="4" t="str">
        <f>VLOOKUP(A10778,predictions!A:B,2,FALSE)</f>
        <v>22/06/2020</v>
      </c>
      <c r="E10778" s="4">
        <f t="shared" si="42"/>
        <v>44004</v>
      </c>
    </row>
    <row r="10779" spans="3:5" ht="13" x14ac:dyDescent="0.15">
      <c r="C10779" s="1" t="str">
        <f ca="1">IFERROR(INDIRECT(ADDRESS(MATCH(A10779,'contribution par jour-semaine'!A:A,0),MATCH(B10779,'contribution par jour-semaine'!$1:$1,0),4,1,"contribution par jour-semaine")),"")</f>
        <v/>
      </c>
      <c r="D10779" s="4" t="str">
        <f>VLOOKUP(A10779,predictions!A:B,2,FALSE)</f>
        <v>22/06/2020</v>
      </c>
      <c r="E10779" s="4">
        <f t="shared" si="42"/>
        <v>44004</v>
      </c>
    </row>
    <row r="10780" spans="3:5" ht="13" x14ac:dyDescent="0.15">
      <c r="C10780" s="1" t="str">
        <f ca="1">IFERROR(INDIRECT(ADDRESS(MATCH(A10780,'contribution par jour-semaine'!A:A,0),MATCH(B10780,'contribution par jour-semaine'!$1:$1,0),4,1,"contribution par jour-semaine")),"")</f>
        <v/>
      </c>
      <c r="D10780" s="4" t="str">
        <f>VLOOKUP(A10780,predictions!A:B,2,FALSE)</f>
        <v>22/06/2020</v>
      </c>
      <c r="E10780" s="4">
        <f t="shared" si="42"/>
        <v>44004</v>
      </c>
    </row>
    <row r="10781" spans="3:5" ht="13" x14ac:dyDescent="0.15">
      <c r="C10781" s="1" t="str">
        <f ca="1">IFERROR(INDIRECT(ADDRESS(MATCH(A10781,'contribution par jour-semaine'!A:A,0),MATCH(B10781,'contribution par jour-semaine'!$1:$1,0),4,1,"contribution par jour-semaine")),"")</f>
        <v/>
      </c>
      <c r="D10781" s="4" t="str">
        <f>VLOOKUP(A10781,predictions!A:B,2,FALSE)</f>
        <v>22/06/2020</v>
      </c>
      <c r="E10781" s="4">
        <f t="shared" si="42"/>
        <v>44004</v>
      </c>
    </row>
    <row r="10782" spans="3:5" ht="13" x14ac:dyDescent="0.15">
      <c r="C10782" s="1" t="str">
        <f ca="1">IFERROR(INDIRECT(ADDRESS(MATCH(A10782,'contribution par jour-semaine'!A:A,0),MATCH(B10782,'contribution par jour-semaine'!$1:$1,0),4,1,"contribution par jour-semaine")),"")</f>
        <v/>
      </c>
      <c r="D10782" s="4" t="str">
        <f>VLOOKUP(A10782,predictions!A:B,2,FALSE)</f>
        <v>22/06/2020</v>
      </c>
      <c r="E10782" s="4">
        <f t="shared" si="42"/>
        <v>44004</v>
      </c>
    </row>
    <row r="10783" spans="3:5" ht="13" x14ac:dyDescent="0.15">
      <c r="C10783" s="1" t="str">
        <f ca="1">IFERROR(INDIRECT(ADDRESS(MATCH(A10783,'contribution par jour-semaine'!A:A,0),MATCH(B10783,'contribution par jour-semaine'!$1:$1,0),4,1,"contribution par jour-semaine")),"")</f>
        <v/>
      </c>
      <c r="D10783" s="4" t="str">
        <f>VLOOKUP(A10783,predictions!A:B,2,FALSE)</f>
        <v>22/06/2020</v>
      </c>
      <c r="E10783" s="4">
        <f t="shared" si="42"/>
        <v>44004</v>
      </c>
    </row>
    <row r="10784" spans="3:5" ht="13" x14ac:dyDescent="0.15">
      <c r="C10784" s="1" t="str">
        <f ca="1">IFERROR(INDIRECT(ADDRESS(MATCH(A10784,'contribution par jour-semaine'!A:A,0),MATCH(B10784,'contribution par jour-semaine'!$1:$1,0),4,1,"contribution par jour-semaine")),"")</f>
        <v/>
      </c>
      <c r="D10784" s="4" t="str">
        <f>VLOOKUP(A10784,predictions!A:B,2,FALSE)</f>
        <v>22/06/2020</v>
      </c>
      <c r="E10784" s="4">
        <f t="shared" si="42"/>
        <v>44004</v>
      </c>
    </row>
    <row r="10785" spans="3:5" ht="13" x14ac:dyDescent="0.15">
      <c r="C10785" s="1" t="str">
        <f ca="1">IFERROR(INDIRECT(ADDRESS(MATCH(A10785,'contribution par jour-semaine'!A:A,0),MATCH(B10785,'contribution par jour-semaine'!$1:$1,0),4,1,"contribution par jour-semaine")),"")</f>
        <v/>
      </c>
      <c r="D10785" s="4" t="str">
        <f>VLOOKUP(A10785,predictions!A:B,2,FALSE)</f>
        <v>22/06/2020</v>
      </c>
      <c r="E10785" s="4">
        <f t="shared" si="42"/>
        <v>44004</v>
      </c>
    </row>
    <row r="10786" spans="3:5" ht="13" x14ac:dyDescent="0.15">
      <c r="C10786" s="1" t="str">
        <f ca="1">IFERROR(INDIRECT(ADDRESS(MATCH(A10786,'contribution par jour-semaine'!A:A,0),MATCH(B10786,'contribution par jour-semaine'!$1:$1,0),4,1,"contribution par jour-semaine")),"")</f>
        <v/>
      </c>
      <c r="D10786" s="4" t="str">
        <f>VLOOKUP(A10786,predictions!A:B,2,FALSE)</f>
        <v>22/06/2020</v>
      </c>
      <c r="E10786" s="4">
        <f t="shared" si="42"/>
        <v>44004</v>
      </c>
    </row>
    <row r="10787" spans="3:5" ht="13" x14ac:dyDescent="0.15">
      <c r="C10787" s="1" t="str">
        <f ca="1">IFERROR(INDIRECT(ADDRESS(MATCH(A10787,'contribution par jour-semaine'!A:A,0),MATCH(B10787,'contribution par jour-semaine'!$1:$1,0),4,1,"contribution par jour-semaine")),"")</f>
        <v/>
      </c>
      <c r="D10787" s="4" t="str">
        <f>VLOOKUP(A10787,predictions!A:B,2,FALSE)</f>
        <v>22/06/2020</v>
      </c>
      <c r="E10787" s="4">
        <f t="shared" si="42"/>
        <v>44004</v>
      </c>
    </row>
    <row r="10788" spans="3:5" ht="13" x14ac:dyDescent="0.15">
      <c r="C10788" s="1" t="str">
        <f ca="1">IFERROR(INDIRECT(ADDRESS(MATCH(A10788,'contribution par jour-semaine'!A:A,0),MATCH(B10788,'contribution par jour-semaine'!$1:$1,0),4,1,"contribution par jour-semaine")),"")</f>
        <v/>
      </c>
      <c r="D10788" s="4" t="str">
        <f>VLOOKUP(A10788,predictions!A:B,2,FALSE)</f>
        <v>22/06/2020</v>
      </c>
      <c r="E10788" s="4">
        <f t="shared" si="42"/>
        <v>44004</v>
      </c>
    </row>
    <row r="10789" spans="3:5" ht="13" x14ac:dyDescent="0.15">
      <c r="C10789" s="1" t="str">
        <f ca="1">IFERROR(INDIRECT(ADDRESS(MATCH(A10789,'contribution par jour-semaine'!A:A,0),MATCH(B10789,'contribution par jour-semaine'!$1:$1,0),4,1,"contribution par jour-semaine")),"")</f>
        <v/>
      </c>
      <c r="D10789" s="4" t="str">
        <f>VLOOKUP(A10789,predictions!A:B,2,FALSE)</f>
        <v>22/06/2020</v>
      </c>
      <c r="E10789" s="4">
        <f t="shared" si="42"/>
        <v>44004</v>
      </c>
    </row>
    <row r="10790" spans="3:5" ht="13" x14ac:dyDescent="0.15">
      <c r="C10790" s="1" t="str">
        <f ca="1">IFERROR(INDIRECT(ADDRESS(MATCH(A10790,'contribution par jour-semaine'!A:A,0),MATCH(B10790,'contribution par jour-semaine'!$1:$1,0),4,1,"contribution par jour-semaine")),"")</f>
        <v/>
      </c>
      <c r="D10790" s="4" t="str">
        <f>VLOOKUP(A10790,predictions!A:B,2,FALSE)</f>
        <v>22/06/2020</v>
      </c>
      <c r="E10790" s="4">
        <f t="shared" si="42"/>
        <v>44004</v>
      </c>
    </row>
    <row r="10791" spans="3:5" ht="13" x14ac:dyDescent="0.15">
      <c r="C10791" s="1" t="str">
        <f ca="1">IFERROR(INDIRECT(ADDRESS(MATCH(A10791,'contribution par jour-semaine'!A:A,0),MATCH(B10791,'contribution par jour-semaine'!$1:$1,0),4,1,"contribution par jour-semaine")),"")</f>
        <v/>
      </c>
      <c r="D10791" s="4" t="str">
        <f>VLOOKUP(A10791,predictions!A:B,2,FALSE)</f>
        <v>22/06/2020</v>
      </c>
      <c r="E10791" s="4">
        <f t="shared" si="42"/>
        <v>44004</v>
      </c>
    </row>
    <row r="10792" spans="3:5" ht="13" x14ac:dyDescent="0.15">
      <c r="C10792" s="1" t="str">
        <f ca="1">IFERROR(INDIRECT(ADDRESS(MATCH(A10792,'contribution par jour-semaine'!A:A,0),MATCH(B10792,'contribution par jour-semaine'!$1:$1,0),4,1,"contribution par jour-semaine")),"")</f>
        <v/>
      </c>
      <c r="D10792" s="4" t="str">
        <f>VLOOKUP(A10792,predictions!A:B,2,FALSE)</f>
        <v>22/06/2020</v>
      </c>
      <c r="E10792" s="4">
        <f t="shared" si="42"/>
        <v>44004</v>
      </c>
    </row>
    <row r="10793" spans="3:5" ht="13" x14ac:dyDescent="0.15">
      <c r="C10793" s="1" t="str">
        <f ca="1">IFERROR(INDIRECT(ADDRESS(MATCH(A10793,'contribution par jour-semaine'!A:A,0),MATCH(B10793,'contribution par jour-semaine'!$1:$1,0),4,1,"contribution par jour-semaine")),"")</f>
        <v/>
      </c>
      <c r="D10793" s="4" t="str">
        <f>VLOOKUP(A10793,predictions!A:B,2,FALSE)</f>
        <v>22/06/2020</v>
      </c>
      <c r="E10793" s="4">
        <f t="shared" si="42"/>
        <v>44004</v>
      </c>
    </row>
    <row r="10794" spans="3:5" ht="13" x14ac:dyDescent="0.15">
      <c r="C10794" s="1" t="str">
        <f ca="1">IFERROR(INDIRECT(ADDRESS(MATCH(A10794,'contribution par jour-semaine'!A:A,0),MATCH(B10794,'contribution par jour-semaine'!$1:$1,0),4,1,"contribution par jour-semaine")),"")</f>
        <v/>
      </c>
      <c r="D10794" s="4" t="str">
        <f>VLOOKUP(A10794,predictions!A:B,2,FALSE)</f>
        <v>22/06/2020</v>
      </c>
      <c r="E10794" s="4">
        <f t="shared" si="42"/>
        <v>44004</v>
      </c>
    </row>
    <row r="10795" spans="3:5" ht="13" x14ac:dyDescent="0.15">
      <c r="C10795" s="1" t="str">
        <f ca="1">IFERROR(INDIRECT(ADDRESS(MATCH(A10795,'contribution par jour-semaine'!A:A,0),MATCH(B10795,'contribution par jour-semaine'!$1:$1,0),4,1,"contribution par jour-semaine")),"")</f>
        <v/>
      </c>
      <c r="D10795" s="4" t="str">
        <f>VLOOKUP(A10795,predictions!A:B,2,FALSE)</f>
        <v>22/06/2020</v>
      </c>
      <c r="E10795" s="4">
        <f t="shared" si="42"/>
        <v>44004</v>
      </c>
    </row>
    <row r="10796" spans="3:5" ht="13" x14ac:dyDescent="0.15">
      <c r="C10796" s="1" t="str">
        <f ca="1">IFERROR(INDIRECT(ADDRESS(MATCH(A10796,'contribution par jour-semaine'!A:A,0),MATCH(B10796,'contribution par jour-semaine'!$1:$1,0),4,1,"contribution par jour-semaine")),"")</f>
        <v/>
      </c>
      <c r="D10796" s="4" t="str">
        <f>VLOOKUP(A10796,predictions!A:B,2,FALSE)</f>
        <v>22/06/2020</v>
      </c>
      <c r="E10796" s="4">
        <f t="shared" si="42"/>
        <v>44004</v>
      </c>
    </row>
    <row r="10797" spans="3:5" ht="13" x14ac:dyDescent="0.15">
      <c r="C10797" s="1" t="str">
        <f ca="1">IFERROR(INDIRECT(ADDRESS(MATCH(A10797,'contribution par jour-semaine'!A:A,0),MATCH(B10797,'contribution par jour-semaine'!$1:$1,0),4,1,"contribution par jour-semaine")),"")</f>
        <v/>
      </c>
      <c r="D10797" s="4" t="str">
        <f>VLOOKUP(A10797,predictions!A:B,2,FALSE)</f>
        <v>22/06/2020</v>
      </c>
      <c r="E10797" s="4">
        <f t="shared" si="42"/>
        <v>44004</v>
      </c>
    </row>
    <row r="10798" spans="3:5" ht="13" x14ac:dyDescent="0.15">
      <c r="C10798" s="1" t="str">
        <f ca="1">IFERROR(INDIRECT(ADDRESS(MATCH(A10798,'contribution par jour-semaine'!A:A,0),MATCH(B10798,'contribution par jour-semaine'!$1:$1,0),4,1,"contribution par jour-semaine")),"")</f>
        <v/>
      </c>
      <c r="D10798" s="4" t="str">
        <f>VLOOKUP(A10798,predictions!A:B,2,FALSE)</f>
        <v>22/06/2020</v>
      </c>
      <c r="E10798" s="4">
        <f t="shared" si="42"/>
        <v>44004</v>
      </c>
    </row>
    <row r="10799" spans="3:5" ht="13" x14ac:dyDescent="0.15">
      <c r="C10799" s="1" t="str">
        <f ca="1">IFERROR(INDIRECT(ADDRESS(MATCH(A10799,'contribution par jour-semaine'!A:A,0),MATCH(B10799,'contribution par jour-semaine'!$1:$1,0),4,1,"contribution par jour-semaine")),"")</f>
        <v/>
      </c>
      <c r="D10799" s="4" t="str">
        <f>VLOOKUP(A10799,predictions!A:B,2,FALSE)</f>
        <v>22/06/2020</v>
      </c>
      <c r="E10799" s="4">
        <f t="shared" si="42"/>
        <v>44004</v>
      </c>
    </row>
    <row r="10800" spans="3:5" ht="13" x14ac:dyDescent="0.15">
      <c r="C10800" s="1" t="str">
        <f ca="1">IFERROR(INDIRECT(ADDRESS(MATCH(A10800,'contribution par jour-semaine'!A:A,0),MATCH(B10800,'contribution par jour-semaine'!$1:$1,0),4,1,"contribution par jour-semaine")),"")</f>
        <v/>
      </c>
      <c r="D10800" s="4" t="str">
        <f>VLOOKUP(A10800,predictions!A:B,2,FALSE)</f>
        <v>22/06/2020</v>
      </c>
      <c r="E10800" s="4">
        <f t="shared" si="42"/>
        <v>44004</v>
      </c>
    </row>
    <row r="10801" spans="3:5" ht="13" x14ac:dyDescent="0.15">
      <c r="C10801" s="1" t="str">
        <f ca="1">IFERROR(INDIRECT(ADDRESS(MATCH(A10801,'contribution par jour-semaine'!A:A,0),MATCH(B10801,'contribution par jour-semaine'!$1:$1,0),4,1,"contribution par jour-semaine")),"")</f>
        <v/>
      </c>
      <c r="D10801" s="4" t="str">
        <f>VLOOKUP(A10801,predictions!A:B,2,FALSE)</f>
        <v>22/06/2020</v>
      </c>
      <c r="E10801" s="4">
        <f t="shared" si="42"/>
        <v>44004</v>
      </c>
    </row>
    <row r="10802" spans="3:5" ht="13" x14ac:dyDescent="0.15">
      <c r="C10802" s="1" t="str">
        <f ca="1">IFERROR(INDIRECT(ADDRESS(MATCH(A10802,'contribution par jour-semaine'!A:A,0),MATCH(B10802,'contribution par jour-semaine'!$1:$1,0),4,1,"contribution par jour-semaine")),"")</f>
        <v/>
      </c>
      <c r="D10802" s="4" t="str">
        <f>VLOOKUP(A10802,predictions!A:B,2,FALSE)</f>
        <v>22/06/2020</v>
      </c>
      <c r="E10802" s="4">
        <f t="shared" si="42"/>
        <v>44004</v>
      </c>
    </row>
    <row r="10803" spans="3:5" ht="13" x14ac:dyDescent="0.15">
      <c r="C10803" s="1" t="str">
        <f ca="1">IFERROR(INDIRECT(ADDRESS(MATCH(A10803,'contribution par jour-semaine'!A:A,0),MATCH(B10803,'contribution par jour-semaine'!$1:$1,0),4,1,"contribution par jour-semaine")),"")</f>
        <v/>
      </c>
      <c r="D10803" s="4" t="str">
        <f>VLOOKUP(A10803,predictions!A:B,2,FALSE)</f>
        <v>22/06/2020</v>
      </c>
      <c r="E10803" s="4">
        <f t="shared" si="42"/>
        <v>44004</v>
      </c>
    </row>
    <row r="10804" spans="3:5" ht="13" x14ac:dyDescent="0.15">
      <c r="C10804" s="1" t="str">
        <f ca="1">IFERROR(INDIRECT(ADDRESS(MATCH(A10804,'contribution par jour-semaine'!A:A,0),MATCH(B10804,'contribution par jour-semaine'!$1:$1,0),4,1,"contribution par jour-semaine")),"")</f>
        <v/>
      </c>
      <c r="D10804" s="4" t="str">
        <f>VLOOKUP(A10804,predictions!A:B,2,FALSE)</f>
        <v>22/06/2020</v>
      </c>
      <c r="E10804" s="4">
        <f t="shared" si="42"/>
        <v>44004</v>
      </c>
    </row>
    <row r="10805" spans="3:5" ht="13" x14ac:dyDescent="0.15">
      <c r="C10805" s="1" t="str">
        <f ca="1">IFERROR(INDIRECT(ADDRESS(MATCH(A10805,'contribution par jour-semaine'!A:A,0),MATCH(B10805,'contribution par jour-semaine'!$1:$1,0),4,1,"contribution par jour-semaine")),"")</f>
        <v/>
      </c>
      <c r="D10805" s="4" t="str">
        <f>VLOOKUP(A10805,predictions!A:B,2,FALSE)</f>
        <v>22/06/2020</v>
      </c>
      <c r="E10805" s="4">
        <f t="shared" si="42"/>
        <v>44004</v>
      </c>
    </row>
    <row r="10806" spans="3:5" ht="13" x14ac:dyDescent="0.15">
      <c r="C10806" s="1" t="str">
        <f ca="1">IFERROR(INDIRECT(ADDRESS(MATCH(A10806,'contribution par jour-semaine'!A:A,0),MATCH(B10806,'contribution par jour-semaine'!$1:$1,0),4,1,"contribution par jour-semaine")),"")</f>
        <v/>
      </c>
      <c r="D10806" s="4" t="str">
        <f>VLOOKUP(A10806,predictions!A:B,2,FALSE)</f>
        <v>22/06/2020</v>
      </c>
      <c r="E10806" s="4">
        <f t="shared" si="42"/>
        <v>44004</v>
      </c>
    </row>
    <row r="10807" spans="3:5" ht="13" x14ac:dyDescent="0.15">
      <c r="C10807" s="1" t="str">
        <f ca="1">IFERROR(INDIRECT(ADDRESS(MATCH(A10807,'contribution par jour-semaine'!A:A,0),MATCH(B10807,'contribution par jour-semaine'!$1:$1,0),4,1,"contribution par jour-semaine")),"")</f>
        <v/>
      </c>
      <c r="D10807" s="4" t="str">
        <f>VLOOKUP(A10807,predictions!A:B,2,FALSE)</f>
        <v>22/06/2020</v>
      </c>
      <c r="E10807" s="4">
        <f t="shared" si="42"/>
        <v>44004</v>
      </c>
    </row>
    <row r="10808" spans="3:5" ht="13" x14ac:dyDescent="0.15">
      <c r="C10808" s="1" t="str">
        <f ca="1">IFERROR(INDIRECT(ADDRESS(MATCH(A10808,'contribution par jour-semaine'!A:A,0),MATCH(B10808,'contribution par jour-semaine'!$1:$1,0),4,1,"contribution par jour-semaine")),"")</f>
        <v/>
      </c>
      <c r="D10808" s="4" t="str">
        <f>VLOOKUP(A10808,predictions!A:B,2,FALSE)</f>
        <v>22/06/2020</v>
      </c>
      <c r="E10808" s="4">
        <f t="shared" si="42"/>
        <v>44004</v>
      </c>
    </row>
    <row r="10809" spans="3:5" ht="13" x14ac:dyDescent="0.15">
      <c r="C10809" s="1" t="str">
        <f ca="1">IFERROR(INDIRECT(ADDRESS(MATCH(A10809,'contribution par jour-semaine'!A:A,0),MATCH(B10809,'contribution par jour-semaine'!$1:$1,0),4,1,"contribution par jour-semaine")),"")</f>
        <v/>
      </c>
      <c r="D10809" s="4" t="str">
        <f>VLOOKUP(A10809,predictions!A:B,2,FALSE)</f>
        <v>22/06/2020</v>
      </c>
      <c r="E10809" s="4">
        <f t="shared" si="42"/>
        <v>44004</v>
      </c>
    </row>
    <row r="10810" spans="3:5" ht="13" x14ac:dyDescent="0.15">
      <c r="C10810" s="1" t="str">
        <f ca="1">IFERROR(INDIRECT(ADDRESS(MATCH(A10810,'contribution par jour-semaine'!A:A,0),MATCH(B10810,'contribution par jour-semaine'!$1:$1,0),4,1,"contribution par jour-semaine")),"")</f>
        <v/>
      </c>
      <c r="D10810" s="4" t="str">
        <f>VLOOKUP(A10810,predictions!A:B,2,FALSE)</f>
        <v>22/06/2020</v>
      </c>
      <c r="E10810" s="4">
        <f t="shared" si="42"/>
        <v>44004</v>
      </c>
    </row>
    <row r="10811" spans="3:5" ht="13" x14ac:dyDescent="0.15">
      <c r="C10811" s="1" t="str">
        <f ca="1">IFERROR(INDIRECT(ADDRESS(MATCH(A10811,'contribution par jour-semaine'!A:A,0),MATCH(B10811,'contribution par jour-semaine'!$1:$1,0),4,1,"contribution par jour-semaine")),"")</f>
        <v/>
      </c>
      <c r="D10811" s="4" t="str">
        <f>VLOOKUP(A10811,predictions!A:B,2,FALSE)</f>
        <v>22/06/2020</v>
      </c>
      <c r="E10811" s="4">
        <f t="shared" si="42"/>
        <v>44004</v>
      </c>
    </row>
    <row r="10812" spans="3:5" ht="13" x14ac:dyDescent="0.15">
      <c r="C10812" s="1" t="str">
        <f ca="1">IFERROR(INDIRECT(ADDRESS(MATCH(A10812,'contribution par jour-semaine'!A:A,0),MATCH(B10812,'contribution par jour-semaine'!$1:$1,0),4,1,"contribution par jour-semaine")),"")</f>
        <v/>
      </c>
      <c r="D10812" s="4" t="str">
        <f>VLOOKUP(A10812,predictions!A:B,2,FALSE)</f>
        <v>22/06/2020</v>
      </c>
      <c r="E10812" s="4">
        <f t="shared" si="42"/>
        <v>44004</v>
      </c>
    </row>
    <row r="10813" spans="3:5" ht="13" x14ac:dyDescent="0.15">
      <c r="C10813" s="1" t="str">
        <f ca="1">IFERROR(INDIRECT(ADDRESS(MATCH(A10813,'contribution par jour-semaine'!A:A,0),MATCH(B10813,'contribution par jour-semaine'!$1:$1,0),4,1,"contribution par jour-semaine")),"")</f>
        <v/>
      </c>
      <c r="D10813" s="4" t="str">
        <f>VLOOKUP(A10813,predictions!A:B,2,FALSE)</f>
        <v>22/06/2020</v>
      </c>
      <c r="E10813" s="4">
        <f t="shared" si="42"/>
        <v>44004</v>
      </c>
    </row>
    <row r="10814" spans="3:5" ht="13" x14ac:dyDescent="0.15">
      <c r="C10814" s="1" t="str">
        <f ca="1">IFERROR(INDIRECT(ADDRESS(MATCH(A10814,'contribution par jour-semaine'!A:A,0),MATCH(B10814,'contribution par jour-semaine'!$1:$1,0),4,1,"contribution par jour-semaine")),"")</f>
        <v/>
      </c>
      <c r="D10814" s="4" t="str">
        <f>VLOOKUP(A10814,predictions!A:B,2,FALSE)</f>
        <v>22/06/2020</v>
      </c>
      <c r="E10814" s="4">
        <f t="shared" si="42"/>
        <v>44004</v>
      </c>
    </row>
    <row r="10815" spans="3:5" ht="13" x14ac:dyDescent="0.15">
      <c r="C10815" s="1" t="str">
        <f ca="1">IFERROR(INDIRECT(ADDRESS(MATCH(A10815,'contribution par jour-semaine'!A:A,0),MATCH(B10815,'contribution par jour-semaine'!$1:$1,0),4,1,"contribution par jour-semaine")),"")</f>
        <v/>
      </c>
      <c r="D10815" s="4" t="str">
        <f>VLOOKUP(A10815,predictions!A:B,2,FALSE)</f>
        <v>22/06/2020</v>
      </c>
      <c r="E10815" s="4">
        <f t="shared" si="42"/>
        <v>44004</v>
      </c>
    </row>
    <row r="10816" spans="3:5" ht="13" x14ac:dyDescent="0.15">
      <c r="C10816" s="1" t="str">
        <f ca="1">IFERROR(INDIRECT(ADDRESS(MATCH(A10816,'contribution par jour-semaine'!A:A,0),MATCH(B10816,'contribution par jour-semaine'!$1:$1,0),4,1,"contribution par jour-semaine")),"")</f>
        <v/>
      </c>
      <c r="D10816" s="4" t="str">
        <f>VLOOKUP(A10816,predictions!A:B,2,FALSE)</f>
        <v>22/06/2020</v>
      </c>
      <c r="E10816" s="4">
        <f t="shared" si="42"/>
        <v>44004</v>
      </c>
    </row>
    <row r="10817" spans="3:5" ht="13" x14ac:dyDescent="0.15">
      <c r="C10817" s="1" t="str">
        <f ca="1">IFERROR(INDIRECT(ADDRESS(MATCH(A10817,'contribution par jour-semaine'!A:A,0),MATCH(B10817,'contribution par jour-semaine'!$1:$1,0),4,1,"contribution par jour-semaine")),"")</f>
        <v/>
      </c>
      <c r="D10817" s="4" t="str">
        <f>VLOOKUP(A10817,predictions!A:B,2,FALSE)</f>
        <v>22/06/2020</v>
      </c>
      <c r="E10817" s="4">
        <f t="shared" si="42"/>
        <v>44004</v>
      </c>
    </row>
    <row r="10818" spans="3:5" ht="13" x14ac:dyDescent="0.15">
      <c r="C10818" s="1" t="str">
        <f ca="1">IFERROR(INDIRECT(ADDRESS(MATCH(A10818,'contribution par jour-semaine'!A:A,0),MATCH(B10818,'contribution par jour-semaine'!$1:$1,0),4,1,"contribution par jour-semaine")),"")</f>
        <v/>
      </c>
      <c r="D10818" s="4" t="str">
        <f>VLOOKUP(A10818,predictions!A:B,2,FALSE)</f>
        <v>22/06/2020</v>
      </c>
      <c r="E10818" s="4">
        <f t="shared" si="42"/>
        <v>44004</v>
      </c>
    </row>
    <row r="10819" spans="3:5" ht="13" x14ac:dyDescent="0.15">
      <c r="C10819" s="1" t="str">
        <f ca="1">IFERROR(INDIRECT(ADDRESS(MATCH(A10819,'contribution par jour-semaine'!A:A,0),MATCH(B10819,'contribution par jour-semaine'!$1:$1,0),4,1,"contribution par jour-semaine")),"")</f>
        <v/>
      </c>
      <c r="D10819" s="4" t="str">
        <f>VLOOKUP(A10819,predictions!A:B,2,FALSE)</f>
        <v>22/06/2020</v>
      </c>
      <c r="E10819" s="4">
        <f t="shared" si="42"/>
        <v>44004</v>
      </c>
    </row>
    <row r="10820" spans="3:5" ht="13" x14ac:dyDescent="0.15">
      <c r="C10820" s="1" t="str">
        <f ca="1">IFERROR(INDIRECT(ADDRESS(MATCH(A10820,'contribution par jour-semaine'!A:A,0),MATCH(B10820,'contribution par jour-semaine'!$1:$1,0),4,1,"contribution par jour-semaine")),"")</f>
        <v/>
      </c>
      <c r="D10820" s="4" t="str">
        <f>VLOOKUP(A10820,predictions!A:B,2,FALSE)</f>
        <v>22/06/2020</v>
      </c>
      <c r="E10820" s="4">
        <f t="shared" si="42"/>
        <v>44004</v>
      </c>
    </row>
    <row r="10821" spans="3:5" ht="13" x14ac:dyDescent="0.15">
      <c r="C10821" s="1" t="str">
        <f ca="1">IFERROR(INDIRECT(ADDRESS(MATCH(A10821,'contribution par jour-semaine'!A:A,0),MATCH(B10821,'contribution par jour-semaine'!$1:$1,0),4,1,"contribution par jour-semaine")),"")</f>
        <v/>
      </c>
      <c r="D10821" s="4" t="str">
        <f>VLOOKUP(A10821,predictions!A:B,2,FALSE)</f>
        <v>22/06/2020</v>
      </c>
      <c r="E10821" s="4">
        <f t="shared" si="42"/>
        <v>44004</v>
      </c>
    </row>
    <row r="10822" spans="3:5" ht="13" x14ac:dyDescent="0.15">
      <c r="C10822" s="1" t="str">
        <f ca="1">IFERROR(INDIRECT(ADDRESS(MATCH(A10822,'contribution par jour-semaine'!A:A,0),MATCH(B10822,'contribution par jour-semaine'!$1:$1,0),4,1,"contribution par jour-semaine")),"")</f>
        <v/>
      </c>
      <c r="D10822" s="4" t="str">
        <f>VLOOKUP(A10822,predictions!A:B,2,FALSE)</f>
        <v>22/06/2020</v>
      </c>
      <c r="E10822" s="4">
        <f t="shared" si="42"/>
        <v>44004</v>
      </c>
    </row>
    <row r="10823" spans="3:5" ht="13" x14ac:dyDescent="0.15">
      <c r="C10823" s="1" t="str">
        <f ca="1">IFERROR(INDIRECT(ADDRESS(MATCH(A10823,'contribution par jour-semaine'!A:A,0),MATCH(B10823,'contribution par jour-semaine'!$1:$1,0),4,1,"contribution par jour-semaine")),"")</f>
        <v/>
      </c>
      <c r="D10823" s="4" t="str">
        <f>VLOOKUP(A10823,predictions!A:B,2,FALSE)</f>
        <v>22/06/2020</v>
      </c>
      <c r="E10823" s="4">
        <f t="shared" si="42"/>
        <v>44004</v>
      </c>
    </row>
    <row r="10824" spans="3:5" ht="13" x14ac:dyDescent="0.15">
      <c r="C10824" s="1" t="str">
        <f ca="1">IFERROR(INDIRECT(ADDRESS(MATCH(A10824,'contribution par jour-semaine'!A:A,0),MATCH(B10824,'contribution par jour-semaine'!$1:$1,0),4,1,"contribution par jour-semaine")),"")</f>
        <v/>
      </c>
      <c r="D10824" s="4" t="str">
        <f>VLOOKUP(A10824,predictions!A:B,2,FALSE)</f>
        <v>22/06/2020</v>
      </c>
      <c r="E10824" s="4">
        <f t="shared" si="42"/>
        <v>44004</v>
      </c>
    </row>
    <row r="10825" spans="3:5" ht="13" x14ac:dyDescent="0.15">
      <c r="C10825" s="1" t="str">
        <f ca="1">IFERROR(INDIRECT(ADDRESS(MATCH(A10825,'contribution par jour-semaine'!A:A,0),MATCH(B10825,'contribution par jour-semaine'!$1:$1,0),4,1,"contribution par jour-semaine")),"")</f>
        <v/>
      </c>
      <c r="D10825" s="4" t="str">
        <f>VLOOKUP(A10825,predictions!A:B,2,FALSE)</f>
        <v>22/06/2020</v>
      </c>
      <c r="E10825" s="4">
        <f t="shared" si="42"/>
        <v>44004</v>
      </c>
    </row>
    <row r="10826" spans="3:5" ht="13" x14ac:dyDescent="0.15">
      <c r="C10826" s="1" t="str">
        <f ca="1">IFERROR(INDIRECT(ADDRESS(MATCH(A10826,'contribution par jour-semaine'!A:A,0),MATCH(B10826,'contribution par jour-semaine'!$1:$1,0),4,1,"contribution par jour-semaine")),"")</f>
        <v/>
      </c>
      <c r="D10826" s="4" t="str">
        <f>VLOOKUP(A10826,predictions!A:B,2,FALSE)</f>
        <v>22/06/2020</v>
      </c>
      <c r="E10826" s="4">
        <f t="shared" si="42"/>
        <v>44004</v>
      </c>
    </row>
    <row r="10827" spans="3:5" ht="13" x14ac:dyDescent="0.15">
      <c r="C10827" s="1" t="str">
        <f ca="1">IFERROR(INDIRECT(ADDRESS(MATCH(A10827,'contribution par jour-semaine'!A:A,0),MATCH(B10827,'contribution par jour-semaine'!$1:$1,0),4,1,"contribution par jour-semaine")),"")</f>
        <v/>
      </c>
      <c r="D10827" s="4" t="str">
        <f>VLOOKUP(A10827,predictions!A:B,2,FALSE)</f>
        <v>22/06/2020</v>
      </c>
      <c r="E10827" s="4">
        <f t="shared" si="42"/>
        <v>44004</v>
      </c>
    </row>
    <row r="10828" spans="3:5" ht="13" x14ac:dyDescent="0.15">
      <c r="C10828" s="1" t="str">
        <f ca="1">IFERROR(INDIRECT(ADDRESS(MATCH(A10828,'contribution par jour-semaine'!A:A,0),MATCH(B10828,'contribution par jour-semaine'!$1:$1,0),4,1,"contribution par jour-semaine")),"")</f>
        <v/>
      </c>
      <c r="D10828" s="4" t="str">
        <f>VLOOKUP(A10828,predictions!A:B,2,FALSE)</f>
        <v>22/06/2020</v>
      </c>
      <c r="E10828" s="4">
        <f t="shared" si="42"/>
        <v>44004</v>
      </c>
    </row>
    <row r="10829" spans="3:5" ht="13" x14ac:dyDescent="0.15">
      <c r="C10829" s="1" t="str">
        <f ca="1">IFERROR(INDIRECT(ADDRESS(MATCH(A10829,'contribution par jour-semaine'!A:A,0),MATCH(B10829,'contribution par jour-semaine'!$1:$1,0),4,1,"contribution par jour-semaine")),"")</f>
        <v/>
      </c>
      <c r="D10829" s="4" t="str">
        <f>VLOOKUP(A10829,predictions!A:B,2,FALSE)</f>
        <v>22/06/2020</v>
      </c>
      <c r="E10829" s="4">
        <f t="shared" si="42"/>
        <v>44004</v>
      </c>
    </row>
    <row r="10830" spans="3:5" ht="13" x14ac:dyDescent="0.15">
      <c r="C10830" s="1" t="str">
        <f ca="1">IFERROR(INDIRECT(ADDRESS(MATCH(A10830,'contribution par jour-semaine'!A:A,0),MATCH(B10830,'contribution par jour-semaine'!$1:$1,0),4,1,"contribution par jour-semaine")),"")</f>
        <v/>
      </c>
      <c r="D10830" s="4" t="str">
        <f>VLOOKUP(A10830,predictions!A:B,2,FALSE)</f>
        <v>22/06/2020</v>
      </c>
      <c r="E10830" s="4">
        <f t="shared" si="42"/>
        <v>44004</v>
      </c>
    </row>
    <row r="10831" spans="3:5" ht="13" x14ac:dyDescent="0.15">
      <c r="C10831" s="1" t="str">
        <f ca="1">IFERROR(INDIRECT(ADDRESS(MATCH(A10831,'contribution par jour-semaine'!A:A,0),MATCH(B10831,'contribution par jour-semaine'!$1:$1,0),4,1,"contribution par jour-semaine")),"")</f>
        <v/>
      </c>
      <c r="D10831" s="4" t="str">
        <f>VLOOKUP(A10831,predictions!A:B,2,FALSE)</f>
        <v>22/06/2020</v>
      </c>
      <c r="E10831" s="4">
        <f t="shared" si="42"/>
        <v>44004</v>
      </c>
    </row>
    <row r="10832" spans="3:5" ht="13" x14ac:dyDescent="0.15">
      <c r="C10832" s="1" t="str">
        <f ca="1">IFERROR(INDIRECT(ADDRESS(MATCH(A10832,'contribution par jour-semaine'!A:A,0),MATCH(B10832,'contribution par jour-semaine'!$1:$1,0),4,1,"contribution par jour-semaine")),"")</f>
        <v/>
      </c>
      <c r="D10832" s="4" t="str">
        <f>VLOOKUP(A10832,predictions!A:B,2,FALSE)</f>
        <v>22/06/2020</v>
      </c>
      <c r="E10832" s="4">
        <f t="shared" si="42"/>
        <v>44004</v>
      </c>
    </row>
    <row r="10833" spans="3:5" ht="13" x14ac:dyDescent="0.15">
      <c r="C10833" s="1" t="str">
        <f ca="1">IFERROR(INDIRECT(ADDRESS(MATCH(A10833,'contribution par jour-semaine'!A:A,0),MATCH(B10833,'contribution par jour-semaine'!$1:$1,0),4,1,"contribution par jour-semaine")),"")</f>
        <v/>
      </c>
      <c r="D10833" s="4" t="str">
        <f>VLOOKUP(A10833,predictions!A:B,2,FALSE)</f>
        <v>22/06/2020</v>
      </c>
      <c r="E10833" s="4">
        <f t="shared" si="42"/>
        <v>44004</v>
      </c>
    </row>
    <row r="10834" spans="3:5" ht="13" x14ac:dyDescent="0.15">
      <c r="C10834" s="1" t="str">
        <f ca="1">IFERROR(INDIRECT(ADDRESS(MATCH(A10834,'contribution par jour-semaine'!A:A,0),MATCH(B10834,'contribution par jour-semaine'!$1:$1,0),4,1,"contribution par jour-semaine")),"")</f>
        <v/>
      </c>
      <c r="D10834" s="4" t="str">
        <f>VLOOKUP(A10834,predictions!A:B,2,FALSE)</f>
        <v>22/06/2020</v>
      </c>
      <c r="E10834" s="4">
        <f t="shared" si="42"/>
        <v>44004</v>
      </c>
    </row>
    <row r="10835" spans="3:5" ht="13" x14ac:dyDescent="0.15">
      <c r="C10835" s="1" t="str">
        <f ca="1">IFERROR(INDIRECT(ADDRESS(MATCH(A10835,'contribution par jour-semaine'!A:A,0),MATCH(B10835,'contribution par jour-semaine'!$1:$1,0),4,1,"contribution par jour-semaine")),"")</f>
        <v/>
      </c>
      <c r="D10835" s="4" t="str">
        <f>VLOOKUP(A10835,predictions!A:B,2,FALSE)</f>
        <v>22/06/2020</v>
      </c>
      <c r="E10835" s="4">
        <f t="shared" si="42"/>
        <v>44004</v>
      </c>
    </row>
    <row r="10836" spans="3:5" ht="13" x14ac:dyDescent="0.15">
      <c r="C10836" s="1" t="str">
        <f ca="1">IFERROR(INDIRECT(ADDRESS(MATCH(A10836,'contribution par jour-semaine'!A:A,0),MATCH(B10836,'contribution par jour-semaine'!$1:$1,0),4,1,"contribution par jour-semaine")),"")</f>
        <v/>
      </c>
      <c r="D10836" s="4" t="str">
        <f>VLOOKUP(A10836,predictions!A:B,2,FALSE)</f>
        <v>22/06/2020</v>
      </c>
      <c r="E10836" s="4">
        <f t="shared" si="42"/>
        <v>44004</v>
      </c>
    </row>
    <row r="10837" spans="3:5" ht="13" x14ac:dyDescent="0.15">
      <c r="C10837" s="1" t="str">
        <f ca="1">IFERROR(INDIRECT(ADDRESS(MATCH(A10837,'contribution par jour-semaine'!A:A,0),MATCH(B10837,'contribution par jour-semaine'!$1:$1,0),4,1,"contribution par jour-semaine")),"")</f>
        <v/>
      </c>
      <c r="D10837" s="4" t="str">
        <f>VLOOKUP(A10837,predictions!A:B,2,FALSE)</f>
        <v>22/06/2020</v>
      </c>
      <c r="E10837" s="4">
        <f t="shared" si="42"/>
        <v>44004</v>
      </c>
    </row>
    <row r="10838" spans="3:5" ht="13" x14ac:dyDescent="0.15">
      <c r="C10838" s="1" t="str">
        <f ca="1">IFERROR(INDIRECT(ADDRESS(MATCH(A10838,'contribution par jour-semaine'!A:A,0),MATCH(B10838,'contribution par jour-semaine'!$1:$1,0),4,1,"contribution par jour-semaine")),"")</f>
        <v/>
      </c>
      <c r="D10838" s="4" t="str">
        <f>VLOOKUP(A10838,predictions!A:B,2,FALSE)</f>
        <v>22/06/2020</v>
      </c>
      <c r="E10838" s="4">
        <f t="shared" si="42"/>
        <v>44004</v>
      </c>
    </row>
    <row r="10839" spans="3:5" ht="13" x14ac:dyDescent="0.15">
      <c r="C10839" s="1" t="str">
        <f ca="1">IFERROR(INDIRECT(ADDRESS(MATCH(A10839,'contribution par jour-semaine'!A:A,0),MATCH(B10839,'contribution par jour-semaine'!$1:$1,0),4,1,"contribution par jour-semaine")),"")</f>
        <v/>
      </c>
      <c r="D10839" s="4" t="str">
        <f>VLOOKUP(A10839,predictions!A:B,2,FALSE)</f>
        <v>22/06/2020</v>
      </c>
      <c r="E10839" s="4">
        <f t="shared" si="42"/>
        <v>44004</v>
      </c>
    </row>
    <row r="10840" spans="3:5" ht="13" x14ac:dyDescent="0.15">
      <c r="C10840" s="1" t="str">
        <f ca="1">IFERROR(INDIRECT(ADDRESS(MATCH(A10840,'contribution par jour-semaine'!A:A,0),MATCH(B10840,'contribution par jour-semaine'!$1:$1,0),4,1,"contribution par jour-semaine")),"")</f>
        <v/>
      </c>
      <c r="D10840" s="4" t="str">
        <f>VLOOKUP(A10840,predictions!A:B,2,FALSE)</f>
        <v>22/06/2020</v>
      </c>
      <c r="E10840" s="4">
        <f t="shared" si="42"/>
        <v>44004</v>
      </c>
    </row>
    <row r="10841" spans="3:5" ht="13" x14ac:dyDescent="0.15">
      <c r="C10841" s="1" t="str">
        <f ca="1">IFERROR(INDIRECT(ADDRESS(MATCH(A10841,'contribution par jour-semaine'!A:A,0),MATCH(B10841,'contribution par jour-semaine'!$1:$1,0),4,1,"contribution par jour-semaine")),"")</f>
        <v/>
      </c>
      <c r="D10841" s="4" t="str">
        <f>VLOOKUP(A10841,predictions!A:B,2,FALSE)</f>
        <v>22/06/2020</v>
      </c>
      <c r="E10841" s="4">
        <f t="shared" si="42"/>
        <v>44004</v>
      </c>
    </row>
    <row r="10842" spans="3:5" ht="13" x14ac:dyDescent="0.15">
      <c r="C10842" s="1" t="str">
        <f ca="1">IFERROR(INDIRECT(ADDRESS(MATCH(A10842,'contribution par jour-semaine'!A:A,0),MATCH(B10842,'contribution par jour-semaine'!$1:$1,0),4,1,"contribution par jour-semaine")),"")</f>
        <v/>
      </c>
      <c r="D10842" s="4" t="str">
        <f>VLOOKUP(A10842,predictions!A:B,2,FALSE)</f>
        <v>22/06/2020</v>
      </c>
      <c r="E10842" s="4">
        <f t="shared" si="42"/>
        <v>44004</v>
      </c>
    </row>
    <row r="10843" spans="3:5" ht="13" x14ac:dyDescent="0.15">
      <c r="C10843" s="1" t="str">
        <f ca="1">IFERROR(INDIRECT(ADDRESS(MATCH(A10843,'contribution par jour-semaine'!A:A,0),MATCH(B10843,'contribution par jour-semaine'!$1:$1,0),4,1,"contribution par jour-semaine")),"")</f>
        <v/>
      </c>
      <c r="D10843" s="4" t="str">
        <f>VLOOKUP(A10843,predictions!A:B,2,FALSE)</f>
        <v>22/06/2020</v>
      </c>
      <c r="E10843" s="4">
        <f t="shared" si="42"/>
        <v>44004</v>
      </c>
    </row>
    <row r="10844" spans="3:5" ht="13" x14ac:dyDescent="0.15">
      <c r="C10844" s="1" t="str">
        <f ca="1">IFERROR(INDIRECT(ADDRESS(MATCH(A10844,'contribution par jour-semaine'!A:A,0),MATCH(B10844,'contribution par jour-semaine'!$1:$1,0),4,1,"contribution par jour-semaine")),"")</f>
        <v/>
      </c>
      <c r="D10844" s="4" t="str">
        <f>VLOOKUP(A10844,predictions!A:B,2,FALSE)</f>
        <v>22/06/2020</v>
      </c>
      <c r="E10844" s="4">
        <f t="shared" si="42"/>
        <v>44004</v>
      </c>
    </row>
    <row r="10845" spans="3:5" ht="13" x14ac:dyDescent="0.15">
      <c r="C10845" s="1" t="str">
        <f ca="1">IFERROR(INDIRECT(ADDRESS(MATCH(A10845,'contribution par jour-semaine'!A:A,0),MATCH(B10845,'contribution par jour-semaine'!$1:$1,0),4,1,"contribution par jour-semaine")),"")</f>
        <v/>
      </c>
      <c r="D10845" s="4" t="str">
        <f>VLOOKUP(A10845,predictions!A:B,2,FALSE)</f>
        <v>22/06/2020</v>
      </c>
      <c r="E10845" s="4">
        <f t="shared" si="42"/>
        <v>44004</v>
      </c>
    </row>
    <row r="10846" spans="3:5" ht="13" x14ac:dyDescent="0.15">
      <c r="C10846" s="1" t="str">
        <f ca="1">IFERROR(INDIRECT(ADDRESS(MATCH(A10846,'contribution par jour-semaine'!A:A,0),MATCH(B10846,'contribution par jour-semaine'!$1:$1,0),4,1,"contribution par jour-semaine")),"")</f>
        <v/>
      </c>
      <c r="D10846" s="4" t="str">
        <f>VLOOKUP(A10846,predictions!A:B,2,FALSE)</f>
        <v>22/06/2020</v>
      </c>
      <c r="E10846" s="4">
        <f t="shared" si="42"/>
        <v>44004</v>
      </c>
    </row>
    <row r="10847" spans="3:5" ht="13" x14ac:dyDescent="0.15">
      <c r="C10847" s="1" t="str">
        <f ca="1">IFERROR(INDIRECT(ADDRESS(MATCH(A10847,'contribution par jour-semaine'!A:A,0),MATCH(B10847,'contribution par jour-semaine'!$1:$1,0),4,1,"contribution par jour-semaine")),"")</f>
        <v/>
      </c>
      <c r="D10847" s="4" t="str">
        <f>VLOOKUP(A10847,predictions!A:B,2,FALSE)</f>
        <v>22/06/2020</v>
      </c>
      <c r="E10847" s="4">
        <f t="shared" si="42"/>
        <v>44004</v>
      </c>
    </row>
    <row r="10848" spans="3:5" ht="13" x14ac:dyDescent="0.15">
      <c r="C10848" s="1" t="str">
        <f ca="1">IFERROR(INDIRECT(ADDRESS(MATCH(A10848,'contribution par jour-semaine'!A:A,0),MATCH(B10848,'contribution par jour-semaine'!$1:$1,0),4,1,"contribution par jour-semaine")),"")</f>
        <v/>
      </c>
      <c r="D10848" s="4" t="str">
        <f>VLOOKUP(A10848,predictions!A:B,2,FALSE)</f>
        <v>22/06/2020</v>
      </c>
      <c r="E10848" s="4">
        <f t="shared" si="42"/>
        <v>44004</v>
      </c>
    </row>
    <row r="10849" spans="3:5" ht="13" x14ac:dyDescent="0.15">
      <c r="C10849" s="1" t="str">
        <f ca="1">IFERROR(INDIRECT(ADDRESS(MATCH(A10849,'contribution par jour-semaine'!A:A,0),MATCH(B10849,'contribution par jour-semaine'!$1:$1,0),4,1,"contribution par jour-semaine")),"")</f>
        <v/>
      </c>
      <c r="D10849" s="4" t="str">
        <f>VLOOKUP(A10849,predictions!A:B,2,FALSE)</f>
        <v>22/06/2020</v>
      </c>
      <c r="E10849" s="4">
        <f t="shared" si="42"/>
        <v>44004</v>
      </c>
    </row>
    <row r="10850" spans="3:5" ht="13" x14ac:dyDescent="0.15">
      <c r="C10850" s="1" t="str">
        <f ca="1">IFERROR(INDIRECT(ADDRESS(MATCH(A10850,'contribution par jour-semaine'!A:A,0),MATCH(B10850,'contribution par jour-semaine'!$1:$1,0),4,1,"contribution par jour-semaine")),"")</f>
        <v/>
      </c>
      <c r="D10850" s="4" t="str">
        <f>VLOOKUP(A10850,predictions!A:B,2,FALSE)</f>
        <v>22/06/2020</v>
      </c>
      <c r="E10850" s="4">
        <f t="shared" si="42"/>
        <v>44004</v>
      </c>
    </row>
    <row r="10851" spans="3:5" ht="13" x14ac:dyDescent="0.15">
      <c r="C10851" s="1" t="str">
        <f ca="1">IFERROR(INDIRECT(ADDRESS(MATCH(A10851,'contribution par jour-semaine'!A:A,0),MATCH(B10851,'contribution par jour-semaine'!$1:$1,0),4,1,"contribution par jour-semaine")),"")</f>
        <v/>
      </c>
      <c r="D10851" s="4" t="str">
        <f>VLOOKUP(A10851,predictions!A:B,2,FALSE)</f>
        <v>22/06/2020</v>
      </c>
      <c r="E10851" s="4">
        <f t="shared" si="42"/>
        <v>44004</v>
      </c>
    </row>
    <row r="10852" spans="3:5" ht="13" x14ac:dyDescent="0.15">
      <c r="C10852" s="1" t="str">
        <f ca="1">IFERROR(INDIRECT(ADDRESS(MATCH(A10852,'contribution par jour-semaine'!A:A,0),MATCH(B10852,'contribution par jour-semaine'!$1:$1,0),4,1,"contribution par jour-semaine")),"")</f>
        <v/>
      </c>
      <c r="D10852" s="4" t="str">
        <f>VLOOKUP(A10852,predictions!A:B,2,FALSE)</f>
        <v>22/06/2020</v>
      </c>
      <c r="E10852" s="4">
        <f t="shared" si="42"/>
        <v>44004</v>
      </c>
    </row>
    <row r="10853" spans="3:5" ht="13" x14ac:dyDescent="0.15">
      <c r="C10853" s="1" t="str">
        <f ca="1">IFERROR(INDIRECT(ADDRESS(MATCH(A10853,'contribution par jour-semaine'!A:A,0),MATCH(B10853,'contribution par jour-semaine'!$1:$1,0),4,1,"contribution par jour-semaine")),"")</f>
        <v/>
      </c>
      <c r="D10853" s="4" t="str">
        <f>VLOOKUP(A10853,predictions!A:B,2,FALSE)</f>
        <v>22/06/2020</v>
      </c>
      <c r="E10853" s="4">
        <f t="shared" si="42"/>
        <v>44004</v>
      </c>
    </row>
    <row r="10854" spans="3:5" ht="13" x14ac:dyDescent="0.15">
      <c r="C10854" s="1" t="str">
        <f ca="1">IFERROR(INDIRECT(ADDRESS(MATCH(A10854,'contribution par jour-semaine'!A:A,0),MATCH(B10854,'contribution par jour-semaine'!$1:$1,0),4,1,"contribution par jour-semaine")),"")</f>
        <v/>
      </c>
      <c r="D10854" s="4" t="str">
        <f>VLOOKUP(A10854,predictions!A:B,2,FALSE)</f>
        <v>22/06/2020</v>
      </c>
      <c r="E10854" s="4">
        <f t="shared" si="42"/>
        <v>44004</v>
      </c>
    </row>
    <row r="10855" spans="3:5" ht="13" x14ac:dyDescent="0.15">
      <c r="C10855" s="1" t="str">
        <f ca="1">IFERROR(INDIRECT(ADDRESS(MATCH(A10855,'contribution par jour-semaine'!A:A,0),MATCH(B10855,'contribution par jour-semaine'!$1:$1,0),4,1,"contribution par jour-semaine")),"")</f>
        <v/>
      </c>
      <c r="D10855" s="4" t="str">
        <f>VLOOKUP(A10855,predictions!A:B,2,FALSE)</f>
        <v>22/06/2020</v>
      </c>
      <c r="E10855" s="4">
        <f t="shared" si="42"/>
        <v>44004</v>
      </c>
    </row>
    <row r="10856" spans="3:5" ht="13" x14ac:dyDescent="0.15">
      <c r="C10856" s="1" t="str">
        <f ca="1">IFERROR(INDIRECT(ADDRESS(MATCH(A10856,'contribution par jour-semaine'!A:A,0),MATCH(B10856,'contribution par jour-semaine'!$1:$1,0),4,1,"contribution par jour-semaine")),"")</f>
        <v/>
      </c>
      <c r="D10856" s="4" t="str">
        <f>VLOOKUP(A10856,predictions!A:B,2,FALSE)</f>
        <v>22/06/2020</v>
      </c>
      <c r="E10856" s="4">
        <f t="shared" si="42"/>
        <v>44004</v>
      </c>
    </row>
    <row r="10857" spans="3:5" ht="13" x14ac:dyDescent="0.15">
      <c r="C10857" s="1" t="str">
        <f ca="1">IFERROR(INDIRECT(ADDRESS(MATCH(A10857,'contribution par jour-semaine'!A:A,0),MATCH(B10857,'contribution par jour-semaine'!$1:$1,0),4,1,"contribution par jour-semaine")),"")</f>
        <v/>
      </c>
      <c r="D10857" s="4" t="str">
        <f>VLOOKUP(A10857,predictions!A:B,2,FALSE)</f>
        <v>22/06/2020</v>
      </c>
      <c r="E10857" s="4">
        <f t="shared" si="42"/>
        <v>44004</v>
      </c>
    </row>
    <row r="10858" spans="3:5" ht="13" x14ac:dyDescent="0.15">
      <c r="C10858" s="1" t="str">
        <f ca="1">IFERROR(INDIRECT(ADDRESS(MATCH(A10858,'contribution par jour-semaine'!A:A,0),MATCH(B10858,'contribution par jour-semaine'!$1:$1,0),4,1,"contribution par jour-semaine")),"")</f>
        <v/>
      </c>
      <c r="D10858" s="4" t="str">
        <f>VLOOKUP(A10858,predictions!A:B,2,FALSE)</f>
        <v>22/06/2020</v>
      </c>
      <c r="E10858" s="4">
        <f t="shared" si="42"/>
        <v>44004</v>
      </c>
    </row>
    <row r="10859" spans="3:5" ht="13" x14ac:dyDescent="0.15">
      <c r="C10859" s="1" t="str">
        <f ca="1">IFERROR(INDIRECT(ADDRESS(MATCH(A10859,'contribution par jour-semaine'!A:A,0),MATCH(B10859,'contribution par jour-semaine'!$1:$1,0),4,1,"contribution par jour-semaine")),"")</f>
        <v/>
      </c>
      <c r="D10859" s="4" t="str">
        <f>VLOOKUP(A10859,predictions!A:B,2,FALSE)</f>
        <v>22/06/2020</v>
      </c>
      <c r="E10859" s="4">
        <f t="shared" si="42"/>
        <v>44004</v>
      </c>
    </row>
    <row r="10860" spans="3:5" ht="13" x14ac:dyDescent="0.15">
      <c r="C10860" s="1" t="str">
        <f ca="1">IFERROR(INDIRECT(ADDRESS(MATCH(A10860,'contribution par jour-semaine'!A:A,0),MATCH(B10860,'contribution par jour-semaine'!$1:$1,0),4,1,"contribution par jour-semaine")),"")</f>
        <v/>
      </c>
      <c r="D10860" s="4" t="str">
        <f>VLOOKUP(A10860,predictions!A:B,2,FALSE)</f>
        <v>22/06/2020</v>
      </c>
      <c r="E10860" s="4">
        <f t="shared" si="42"/>
        <v>44004</v>
      </c>
    </row>
    <row r="10861" spans="3:5" ht="13" x14ac:dyDescent="0.15">
      <c r="C10861" s="1" t="str">
        <f ca="1">IFERROR(INDIRECT(ADDRESS(MATCH(A10861,'contribution par jour-semaine'!A:A,0),MATCH(B10861,'contribution par jour-semaine'!$1:$1,0),4,1,"contribution par jour-semaine")),"")</f>
        <v/>
      </c>
      <c r="D10861" s="4" t="str">
        <f>VLOOKUP(A10861,predictions!A:B,2,FALSE)</f>
        <v>22/06/2020</v>
      </c>
      <c r="E10861" s="4">
        <f t="shared" si="42"/>
        <v>44004</v>
      </c>
    </row>
    <row r="10862" spans="3:5" ht="13" x14ac:dyDescent="0.15">
      <c r="C10862" s="1" t="str">
        <f ca="1">IFERROR(INDIRECT(ADDRESS(MATCH(A10862,'contribution par jour-semaine'!A:A,0),MATCH(B10862,'contribution par jour-semaine'!$1:$1,0),4,1,"contribution par jour-semaine")),"")</f>
        <v/>
      </c>
      <c r="D10862" s="4" t="str">
        <f>VLOOKUP(A10862,predictions!A:B,2,FALSE)</f>
        <v>22/06/2020</v>
      </c>
      <c r="E10862" s="4">
        <f t="shared" si="42"/>
        <v>44004</v>
      </c>
    </row>
    <row r="10863" spans="3:5" ht="13" x14ac:dyDescent="0.15">
      <c r="C10863" s="1" t="str">
        <f ca="1">IFERROR(INDIRECT(ADDRESS(MATCH(A10863,'contribution par jour-semaine'!A:A,0),MATCH(B10863,'contribution par jour-semaine'!$1:$1,0),4,1,"contribution par jour-semaine")),"")</f>
        <v/>
      </c>
      <c r="D10863" s="4" t="str">
        <f>VLOOKUP(A10863,predictions!A:B,2,FALSE)</f>
        <v>22/06/2020</v>
      </c>
      <c r="E10863" s="4">
        <f t="shared" si="42"/>
        <v>44004</v>
      </c>
    </row>
    <row r="10864" spans="3:5" ht="13" x14ac:dyDescent="0.15">
      <c r="C10864" s="1" t="str">
        <f ca="1">IFERROR(INDIRECT(ADDRESS(MATCH(A10864,'contribution par jour-semaine'!A:A,0),MATCH(B10864,'contribution par jour-semaine'!$1:$1,0),4,1,"contribution par jour-semaine")),"")</f>
        <v/>
      </c>
      <c r="D10864" s="4" t="str">
        <f>VLOOKUP(A10864,predictions!A:B,2,FALSE)</f>
        <v>22/06/2020</v>
      </c>
      <c r="E10864" s="4">
        <f t="shared" si="42"/>
        <v>44004</v>
      </c>
    </row>
    <row r="10865" spans="3:5" ht="13" x14ac:dyDescent="0.15">
      <c r="C10865" s="1" t="str">
        <f ca="1">IFERROR(INDIRECT(ADDRESS(MATCH(A10865,'contribution par jour-semaine'!A:A,0),MATCH(B10865,'contribution par jour-semaine'!$1:$1,0),4,1,"contribution par jour-semaine")),"")</f>
        <v/>
      </c>
      <c r="D10865" s="4" t="str">
        <f>VLOOKUP(A10865,predictions!A:B,2,FALSE)</f>
        <v>22/06/2020</v>
      </c>
      <c r="E10865" s="4">
        <f t="shared" si="42"/>
        <v>44004</v>
      </c>
    </row>
    <row r="10866" spans="3:5" ht="13" x14ac:dyDescent="0.15">
      <c r="C10866" s="1" t="str">
        <f ca="1">IFERROR(INDIRECT(ADDRESS(MATCH(A10866,'contribution par jour-semaine'!A:A,0),MATCH(B10866,'contribution par jour-semaine'!$1:$1,0),4,1,"contribution par jour-semaine")),"")</f>
        <v/>
      </c>
      <c r="D10866" s="4" t="str">
        <f>VLOOKUP(A10866,predictions!A:B,2,FALSE)</f>
        <v>22/06/2020</v>
      </c>
      <c r="E10866" s="4">
        <f t="shared" si="42"/>
        <v>44004</v>
      </c>
    </row>
    <row r="10867" spans="3:5" ht="13" x14ac:dyDescent="0.15">
      <c r="C10867" s="1" t="str">
        <f ca="1">IFERROR(INDIRECT(ADDRESS(MATCH(A10867,'contribution par jour-semaine'!A:A,0),MATCH(B10867,'contribution par jour-semaine'!$1:$1,0),4,1,"contribution par jour-semaine")),"")</f>
        <v/>
      </c>
      <c r="D10867" s="4" t="str">
        <f>VLOOKUP(A10867,predictions!A:B,2,FALSE)</f>
        <v>22/06/2020</v>
      </c>
      <c r="E10867" s="4">
        <f t="shared" si="42"/>
        <v>44004</v>
      </c>
    </row>
    <row r="10868" spans="3:5" ht="13" x14ac:dyDescent="0.15">
      <c r="C10868" s="1" t="str">
        <f ca="1">IFERROR(INDIRECT(ADDRESS(MATCH(A10868,'contribution par jour-semaine'!A:A,0),MATCH(B10868,'contribution par jour-semaine'!$1:$1,0),4,1,"contribution par jour-semaine")),"")</f>
        <v/>
      </c>
      <c r="D10868" s="4" t="str">
        <f>VLOOKUP(A10868,predictions!A:B,2,FALSE)</f>
        <v>22/06/2020</v>
      </c>
      <c r="E10868" s="4">
        <f t="shared" si="42"/>
        <v>44004</v>
      </c>
    </row>
    <row r="10869" spans="3:5" ht="13" x14ac:dyDescent="0.15">
      <c r="C10869" s="1" t="str">
        <f ca="1">IFERROR(INDIRECT(ADDRESS(MATCH(A10869,'contribution par jour-semaine'!A:A,0),MATCH(B10869,'contribution par jour-semaine'!$1:$1,0),4,1,"contribution par jour-semaine")),"")</f>
        <v/>
      </c>
      <c r="D10869" s="4" t="str">
        <f>VLOOKUP(A10869,predictions!A:B,2,FALSE)</f>
        <v>22/06/2020</v>
      </c>
      <c r="E10869" s="4">
        <f t="shared" si="42"/>
        <v>44004</v>
      </c>
    </row>
    <row r="10870" spans="3:5" ht="13" x14ac:dyDescent="0.15">
      <c r="C10870" s="1" t="str">
        <f ca="1">IFERROR(INDIRECT(ADDRESS(MATCH(A10870,'contribution par jour-semaine'!A:A,0),MATCH(B10870,'contribution par jour-semaine'!$1:$1,0),4,1,"contribution par jour-semaine")),"")</f>
        <v/>
      </c>
      <c r="D10870" s="4" t="str">
        <f>VLOOKUP(A10870,predictions!A:B,2,FALSE)</f>
        <v>22/06/2020</v>
      </c>
      <c r="E10870" s="4">
        <f t="shared" si="42"/>
        <v>44004</v>
      </c>
    </row>
    <row r="10871" spans="3:5" ht="13" x14ac:dyDescent="0.15">
      <c r="C10871" s="1" t="str">
        <f ca="1">IFERROR(INDIRECT(ADDRESS(MATCH(A10871,'contribution par jour-semaine'!A:A,0),MATCH(B10871,'contribution par jour-semaine'!$1:$1,0),4,1,"contribution par jour-semaine")),"")</f>
        <v/>
      </c>
      <c r="D10871" s="4" t="str">
        <f>VLOOKUP(A10871,predictions!A:B,2,FALSE)</f>
        <v>22/06/2020</v>
      </c>
      <c r="E10871" s="4">
        <f t="shared" si="42"/>
        <v>44004</v>
      </c>
    </row>
    <row r="10872" spans="3:5" ht="13" x14ac:dyDescent="0.15">
      <c r="C10872" s="1" t="str">
        <f ca="1">IFERROR(INDIRECT(ADDRESS(MATCH(A10872,'contribution par jour-semaine'!A:A,0),MATCH(B10872,'contribution par jour-semaine'!$1:$1,0),4,1,"contribution par jour-semaine")),"")</f>
        <v/>
      </c>
      <c r="D10872" s="4" t="str">
        <f>VLOOKUP(A10872,predictions!A:B,2,FALSE)</f>
        <v>22/06/2020</v>
      </c>
      <c r="E10872" s="4">
        <f t="shared" si="42"/>
        <v>44004</v>
      </c>
    </row>
    <row r="10873" spans="3:5" ht="13" x14ac:dyDescent="0.15">
      <c r="C10873" s="1" t="str">
        <f ca="1">IFERROR(INDIRECT(ADDRESS(MATCH(A10873,'contribution par jour-semaine'!A:A,0),MATCH(B10873,'contribution par jour-semaine'!$1:$1,0),4,1,"contribution par jour-semaine")),"")</f>
        <v/>
      </c>
      <c r="D10873" s="4" t="str">
        <f>VLOOKUP(A10873,predictions!A:B,2,FALSE)</f>
        <v>22/06/2020</v>
      </c>
      <c r="E10873" s="4">
        <f t="shared" si="42"/>
        <v>44004</v>
      </c>
    </row>
    <row r="10874" spans="3:5" ht="13" x14ac:dyDescent="0.15">
      <c r="C10874" s="1" t="str">
        <f ca="1">IFERROR(INDIRECT(ADDRESS(MATCH(A10874,'contribution par jour-semaine'!A:A,0),MATCH(B10874,'contribution par jour-semaine'!$1:$1,0),4,1,"contribution par jour-semaine")),"")</f>
        <v/>
      </c>
      <c r="D10874" s="4" t="str">
        <f>VLOOKUP(A10874,predictions!A:B,2,FALSE)</f>
        <v>22/06/2020</v>
      </c>
      <c r="E10874" s="4">
        <f t="shared" si="42"/>
        <v>44004</v>
      </c>
    </row>
    <row r="10875" spans="3:5" ht="13" x14ac:dyDescent="0.15">
      <c r="C10875" s="1" t="str">
        <f ca="1">IFERROR(INDIRECT(ADDRESS(MATCH(A10875,'contribution par jour-semaine'!A:A,0),MATCH(B10875,'contribution par jour-semaine'!$1:$1,0),4,1,"contribution par jour-semaine")),"")</f>
        <v/>
      </c>
      <c r="D10875" s="4" t="str">
        <f>VLOOKUP(A10875,predictions!A:B,2,FALSE)</f>
        <v>22/06/2020</v>
      </c>
      <c r="E10875" s="4">
        <f t="shared" si="42"/>
        <v>44004</v>
      </c>
    </row>
    <row r="10876" spans="3:5" ht="13" x14ac:dyDescent="0.15">
      <c r="C10876" s="1" t="str">
        <f ca="1">IFERROR(INDIRECT(ADDRESS(MATCH(A10876,'contribution par jour-semaine'!A:A,0),MATCH(B10876,'contribution par jour-semaine'!$1:$1,0),4,1,"contribution par jour-semaine")),"")</f>
        <v/>
      </c>
      <c r="D10876" s="4" t="str">
        <f>VLOOKUP(A10876,predictions!A:B,2,FALSE)</f>
        <v>22/06/2020</v>
      </c>
      <c r="E10876" s="4">
        <f t="shared" si="42"/>
        <v>44004</v>
      </c>
    </row>
    <row r="10877" spans="3:5" ht="13" x14ac:dyDescent="0.15">
      <c r="C10877" s="1" t="str">
        <f ca="1">IFERROR(INDIRECT(ADDRESS(MATCH(A10877,'contribution par jour-semaine'!A:A,0),MATCH(B10877,'contribution par jour-semaine'!$1:$1,0),4,1,"contribution par jour-semaine")),"")</f>
        <v/>
      </c>
      <c r="D10877" s="4" t="str">
        <f>VLOOKUP(A10877,predictions!A:B,2,FALSE)</f>
        <v>22/06/2020</v>
      </c>
      <c r="E10877" s="4">
        <f t="shared" si="42"/>
        <v>44004</v>
      </c>
    </row>
    <row r="10878" spans="3:5" ht="13" x14ac:dyDescent="0.15">
      <c r="C10878" s="1" t="str">
        <f ca="1">IFERROR(INDIRECT(ADDRESS(MATCH(A10878,'contribution par jour-semaine'!A:A,0),MATCH(B10878,'contribution par jour-semaine'!$1:$1,0),4,1,"contribution par jour-semaine")),"")</f>
        <v/>
      </c>
      <c r="D10878" s="4" t="str">
        <f>VLOOKUP(A10878,predictions!A:B,2,FALSE)</f>
        <v>22/06/2020</v>
      </c>
      <c r="E10878" s="4">
        <f t="shared" si="42"/>
        <v>44004</v>
      </c>
    </row>
    <row r="10879" spans="3:5" ht="13" x14ac:dyDescent="0.15">
      <c r="C10879" s="1" t="str">
        <f ca="1">IFERROR(INDIRECT(ADDRESS(MATCH(A10879,'contribution par jour-semaine'!A:A,0),MATCH(B10879,'contribution par jour-semaine'!$1:$1,0),4,1,"contribution par jour-semaine")),"")</f>
        <v/>
      </c>
      <c r="D10879" s="4" t="str">
        <f>VLOOKUP(A10879,predictions!A:B,2,FALSE)</f>
        <v>22/06/2020</v>
      </c>
      <c r="E10879" s="4">
        <f t="shared" si="42"/>
        <v>44004</v>
      </c>
    </row>
    <row r="10880" spans="3:5" ht="13" x14ac:dyDescent="0.15">
      <c r="C10880" s="1" t="str">
        <f ca="1">IFERROR(INDIRECT(ADDRESS(MATCH(A10880,'contribution par jour-semaine'!A:A,0),MATCH(B10880,'contribution par jour-semaine'!$1:$1,0),4,1,"contribution par jour-semaine")),"")</f>
        <v/>
      </c>
      <c r="D10880" s="4" t="str">
        <f>VLOOKUP(A10880,predictions!A:B,2,FALSE)</f>
        <v>22/06/2020</v>
      </c>
      <c r="E10880" s="4">
        <f t="shared" si="42"/>
        <v>44004</v>
      </c>
    </row>
    <row r="10881" spans="3:5" ht="13" x14ac:dyDescent="0.15">
      <c r="C10881" s="1" t="str">
        <f ca="1">IFERROR(INDIRECT(ADDRESS(MATCH(A10881,'contribution par jour-semaine'!A:A,0),MATCH(B10881,'contribution par jour-semaine'!$1:$1,0),4,1,"contribution par jour-semaine")),"")</f>
        <v/>
      </c>
      <c r="D10881" s="4" t="str">
        <f>VLOOKUP(A10881,predictions!A:B,2,FALSE)</f>
        <v>22/06/2020</v>
      </c>
      <c r="E10881" s="4">
        <f t="shared" si="42"/>
        <v>44004</v>
      </c>
    </row>
    <row r="10882" spans="3:5" ht="13" x14ac:dyDescent="0.15">
      <c r="C10882" s="1" t="str">
        <f ca="1">IFERROR(INDIRECT(ADDRESS(MATCH(A10882,'contribution par jour-semaine'!A:A,0),MATCH(B10882,'contribution par jour-semaine'!$1:$1,0),4,1,"contribution par jour-semaine")),"")</f>
        <v/>
      </c>
      <c r="D10882" s="4" t="str">
        <f>VLOOKUP(A10882,predictions!A:B,2,FALSE)</f>
        <v>22/06/2020</v>
      </c>
      <c r="E10882" s="4">
        <f t="shared" si="42"/>
        <v>44004</v>
      </c>
    </row>
    <row r="10883" spans="3:5" ht="13" x14ac:dyDescent="0.15">
      <c r="C10883" s="1" t="str">
        <f ca="1">IFERROR(INDIRECT(ADDRESS(MATCH(A10883,'contribution par jour-semaine'!A:A,0),MATCH(B10883,'contribution par jour-semaine'!$1:$1,0),4,1,"contribution par jour-semaine")),"")</f>
        <v/>
      </c>
      <c r="D10883" s="4" t="str">
        <f>VLOOKUP(A10883,predictions!A:B,2,FALSE)</f>
        <v>22/06/2020</v>
      </c>
      <c r="E10883" s="4">
        <f t="shared" si="42"/>
        <v>44004</v>
      </c>
    </row>
    <row r="10884" spans="3:5" ht="13" x14ac:dyDescent="0.15">
      <c r="C10884" s="1" t="str">
        <f ca="1">IFERROR(INDIRECT(ADDRESS(MATCH(A10884,'contribution par jour-semaine'!A:A,0),MATCH(B10884,'contribution par jour-semaine'!$1:$1,0),4,1,"contribution par jour-semaine")),"")</f>
        <v/>
      </c>
      <c r="D10884" s="4" t="str">
        <f>VLOOKUP(A10884,predictions!A:B,2,FALSE)</f>
        <v>22/06/2020</v>
      </c>
      <c r="E10884" s="4">
        <f t="shared" si="42"/>
        <v>44004</v>
      </c>
    </row>
    <row r="10885" spans="3:5" ht="13" x14ac:dyDescent="0.15">
      <c r="C10885" s="1" t="str">
        <f ca="1">IFERROR(INDIRECT(ADDRESS(MATCH(A10885,'contribution par jour-semaine'!A:A,0),MATCH(B10885,'contribution par jour-semaine'!$1:$1,0),4,1,"contribution par jour-semaine")),"")</f>
        <v/>
      </c>
      <c r="D10885" s="4" t="str">
        <f>VLOOKUP(A10885,predictions!A:B,2,FALSE)</f>
        <v>22/06/2020</v>
      </c>
      <c r="E10885" s="4">
        <f t="shared" si="42"/>
        <v>44004</v>
      </c>
    </row>
    <row r="10886" spans="3:5" ht="13" x14ac:dyDescent="0.15">
      <c r="C10886" s="1" t="str">
        <f ca="1">IFERROR(INDIRECT(ADDRESS(MATCH(A10886,'contribution par jour-semaine'!A:A,0),MATCH(B10886,'contribution par jour-semaine'!$1:$1,0),4,1,"contribution par jour-semaine")),"")</f>
        <v/>
      </c>
      <c r="D10886" s="4" t="str">
        <f>VLOOKUP(A10886,predictions!A:B,2,FALSE)</f>
        <v>22/06/2020</v>
      </c>
      <c r="E10886" s="4">
        <f t="shared" si="42"/>
        <v>44004</v>
      </c>
    </row>
    <row r="10887" spans="3:5" ht="13" x14ac:dyDescent="0.15">
      <c r="C10887" s="1" t="str">
        <f ca="1">IFERROR(INDIRECT(ADDRESS(MATCH(A10887,'contribution par jour-semaine'!A:A,0),MATCH(B10887,'contribution par jour-semaine'!$1:$1,0),4,1,"contribution par jour-semaine")),"")</f>
        <v/>
      </c>
      <c r="D10887" s="4" t="str">
        <f>VLOOKUP(A10887,predictions!A:B,2,FALSE)</f>
        <v>22/06/2020</v>
      </c>
      <c r="E10887" s="4">
        <f t="shared" si="42"/>
        <v>44004</v>
      </c>
    </row>
    <row r="10888" spans="3:5" ht="13" x14ac:dyDescent="0.15">
      <c r="C10888" s="1" t="str">
        <f ca="1">IFERROR(INDIRECT(ADDRESS(MATCH(A10888,'contribution par jour-semaine'!A:A,0),MATCH(B10888,'contribution par jour-semaine'!$1:$1,0),4,1,"contribution par jour-semaine")),"")</f>
        <v/>
      </c>
      <c r="D10888" s="4" t="str">
        <f>VLOOKUP(A10888,predictions!A:B,2,FALSE)</f>
        <v>22/06/2020</v>
      </c>
      <c r="E10888" s="4">
        <f t="shared" si="42"/>
        <v>44004</v>
      </c>
    </row>
    <row r="10889" spans="3:5" ht="13" x14ac:dyDescent="0.15">
      <c r="C10889" s="1" t="str">
        <f ca="1">IFERROR(INDIRECT(ADDRESS(MATCH(A10889,'contribution par jour-semaine'!A:A,0),MATCH(B10889,'contribution par jour-semaine'!$1:$1,0),4,1,"contribution par jour-semaine")),"")</f>
        <v/>
      </c>
      <c r="D10889" s="4" t="str">
        <f>VLOOKUP(A10889,predictions!A:B,2,FALSE)</f>
        <v>22/06/2020</v>
      </c>
      <c r="E10889" s="4">
        <f t="shared" si="42"/>
        <v>44004</v>
      </c>
    </row>
    <row r="10890" spans="3:5" ht="13" x14ac:dyDescent="0.15">
      <c r="C10890" s="1" t="str">
        <f ca="1">IFERROR(INDIRECT(ADDRESS(MATCH(A10890,'contribution par jour-semaine'!A:A,0),MATCH(B10890,'contribution par jour-semaine'!$1:$1,0),4,1,"contribution par jour-semaine")),"")</f>
        <v/>
      </c>
      <c r="D10890" s="4" t="str">
        <f>VLOOKUP(A10890,predictions!A:B,2,FALSE)</f>
        <v>22/06/2020</v>
      </c>
      <c r="E10890" s="4">
        <f t="shared" si="42"/>
        <v>44004</v>
      </c>
    </row>
    <row r="10891" spans="3:5" ht="13" x14ac:dyDescent="0.15">
      <c r="C10891" s="1" t="str">
        <f ca="1">IFERROR(INDIRECT(ADDRESS(MATCH(A10891,'contribution par jour-semaine'!A:A,0),MATCH(B10891,'contribution par jour-semaine'!$1:$1,0),4,1,"contribution par jour-semaine")),"")</f>
        <v/>
      </c>
      <c r="D10891" s="4" t="str">
        <f>VLOOKUP(A10891,predictions!A:B,2,FALSE)</f>
        <v>22/06/2020</v>
      </c>
      <c r="E10891" s="4">
        <f t="shared" si="42"/>
        <v>44004</v>
      </c>
    </row>
    <row r="10892" spans="3:5" ht="13" x14ac:dyDescent="0.15">
      <c r="C10892" s="1" t="str">
        <f ca="1">IFERROR(INDIRECT(ADDRESS(MATCH(A10892,'contribution par jour-semaine'!A:A,0),MATCH(B10892,'contribution par jour-semaine'!$1:$1,0),4,1,"contribution par jour-semaine")),"")</f>
        <v/>
      </c>
      <c r="D10892" s="4" t="str">
        <f>VLOOKUP(A10892,predictions!A:B,2,FALSE)</f>
        <v>22/06/2020</v>
      </c>
      <c r="E10892" s="4">
        <f t="shared" si="42"/>
        <v>44004</v>
      </c>
    </row>
    <row r="10893" spans="3:5" ht="13" x14ac:dyDescent="0.15">
      <c r="C10893" s="1" t="str">
        <f ca="1">IFERROR(INDIRECT(ADDRESS(MATCH(A10893,'contribution par jour-semaine'!A:A,0),MATCH(B10893,'contribution par jour-semaine'!$1:$1,0),4,1,"contribution par jour-semaine")),"")</f>
        <v/>
      </c>
      <c r="D10893" s="4" t="str">
        <f>VLOOKUP(A10893,predictions!A:B,2,FALSE)</f>
        <v>22/06/2020</v>
      </c>
      <c r="E10893" s="4">
        <f t="shared" si="42"/>
        <v>44004</v>
      </c>
    </row>
    <row r="10894" spans="3:5" ht="13" x14ac:dyDescent="0.15">
      <c r="C10894" s="1" t="str">
        <f ca="1">IFERROR(INDIRECT(ADDRESS(MATCH(A10894,'contribution par jour-semaine'!A:A,0),MATCH(B10894,'contribution par jour-semaine'!$1:$1,0),4,1,"contribution par jour-semaine")),"")</f>
        <v/>
      </c>
      <c r="D10894" s="4" t="str">
        <f>VLOOKUP(A10894,predictions!A:B,2,FALSE)</f>
        <v>22/06/2020</v>
      </c>
      <c r="E10894" s="4">
        <f t="shared" si="42"/>
        <v>44004</v>
      </c>
    </row>
    <row r="10895" spans="3:5" ht="13" x14ac:dyDescent="0.15">
      <c r="C10895" s="1" t="str">
        <f ca="1">IFERROR(INDIRECT(ADDRESS(MATCH(A10895,'contribution par jour-semaine'!A:A,0),MATCH(B10895,'contribution par jour-semaine'!$1:$1,0),4,1,"contribution par jour-semaine")),"")</f>
        <v/>
      </c>
      <c r="D10895" s="4" t="str">
        <f>VLOOKUP(A10895,predictions!A:B,2,FALSE)</f>
        <v>22/06/2020</v>
      </c>
      <c r="E10895" s="4">
        <f t="shared" si="42"/>
        <v>44004</v>
      </c>
    </row>
    <row r="10896" spans="3:5" ht="13" x14ac:dyDescent="0.15">
      <c r="C10896" s="1" t="str">
        <f ca="1">IFERROR(INDIRECT(ADDRESS(MATCH(A10896,'contribution par jour-semaine'!A:A,0),MATCH(B10896,'contribution par jour-semaine'!$1:$1,0),4,1,"contribution par jour-semaine")),"")</f>
        <v/>
      </c>
      <c r="D10896" s="4" t="str">
        <f>VLOOKUP(A10896,predictions!A:B,2,FALSE)</f>
        <v>22/06/2020</v>
      </c>
      <c r="E10896" s="4">
        <f t="shared" si="42"/>
        <v>44004</v>
      </c>
    </row>
    <row r="10897" spans="3:5" ht="13" x14ac:dyDescent="0.15">
      <c r="C10897" s="1" t="str">
        <f ca="1">IFERROR(INDIRECT(ADDRESS(MATCH(A10897,'contribution par jour-semaine'!A:A,0),MATCH(B10897,'contribution par jour-semaine'!$1:$1,0),4,1,"contribution par jour-semaine")),"")</f>
        <v/>
      </c>
      <c r="D10897" s="4" t="str">
        <f>VLOOKUP(A10897,predictions!A:B,2,FALSE)</f>
        <v>22/06/2020</v>
      </c>
      <c r="E10897" s="4">
        <f t="shared" si="42"/>
        <v>44004</v>
      </c>
    </row>
    <row r="10898" spans="3:5" ht="13" x14ac:dyDescent="0.15">
      <c r="C10898" s="1" t="str">
        <f ca="1">IFERROR(INDIRECT(ADDRESS(MATCH(A10898,'contribution par jour-semaine'!A:A,0),MATCH(B10898,'contribution par jour-semaine'!$1:$1,0),4,1,"contribution par jour-semaine")),"")</f>
        <v/>
      </c>
      <c r="D10898" s="4" t="str">
        <f>VLOOKUP(A10898,predictions!A:B,2,FALSE)</f>
        <v>22/06/2020</v>
      </c>
      <c r="E10898" s="4">
        <f t="shared" si="42"/>
        <v>44004</v>
      </c>
    </row>
    <row r="10899" spans="3:5" ht="13" x14ac:dyDescent="0.15">
      <c r="C10899" s="1" t="str">
        <f ca="1">IFERROR(INDIRECT(ADDRESS(MATCH(A10899,'contribution par jour-semaine'!A:A,0),MATCH(B10899,'contribution par jour-semaine'!$1:$1,0),4,1,"contribution par jour-semaine")),"")</f>
        <v/>
      </c>
      <c r="D10899" s="4" t="str">
        <f>VLOOKUP(A10899,predictions!A:B,2,FALSE)</f>
        <v>22/06/2020</v>
      </c>
      <c r="E10899" s="4">
        <f t="shared" si="42"/>
        <v>44004</v>
      </c>
    </row>
    <row r="10900" spans="3:5" ht="13" x14ac:dyDescent="0.15">
      <c r="C10900" s="1" t="str">
        <f ca="1">IFERROR(INDIRECT(ADDRESS(MATCH(A10900,'contribution par jour-semaine'!A:A,0),MATCH(B10900,'contribution par jour-semaine'!$1:$1,0),4,1,"contribution par jour-semaine")),"")</f>
        <v/>
      </c>
      <c r="D10900" s="4" t="str">
        <f>VLOOKUP(A10900,predictions!A:B,2,FALSE)</f>
        <v>22/06/2020</v>
      </c>
      <c r="E10900" s="4">
        <f t="shared" si="42"/>
        <v>44004</v>
      </c>
    </row>
    <row r="10901" spans="3:5" ht="13" x14ac:dyDescent="0.15">
      <c r="C10901" s="1" t="str">
        <f ca="1">IFERROR(INDIRECT(ADDRESS(MATCH(A10901,'contribution par jour-semaine'!A:A,0),MATCH(B10901,'contribution par jour-semaine'!$1:$1,0),4,1,"contribution par jour-semaine")),"")</f>
        <v/>
      </c>
      <c r="D10901" s="4" t="str">
        <f>VLOOKUP(A10901,predictions!A:B,2,FALSE)</f>
        <v>22/06/2020</v>
      </c>
      <c r="E10901" s="4">
        <f t="shared" si="42"/>
        <v>44004</v>
      </c>
    </row>
    <row r="10902" spans="3:5" ht="13" x14ac:dyDescent="0.15">
      <c r="C10902" s="1" t="str">
        <f ca="1">IFERROR(INDIRECT(ADDRESS(MATCH(A10902,'contribution par jour-semaine'!A:A,0),MATCH(B10902,'contribution par jour-semaine'!$1:$1,0),4,1,"contribution par jour-semaine")),"")</f>
        <v/>
      </c>
      <c r="D10902" s="4" t="str">
        <f>VLOOKUP(A10902,predictions!A:B,2,FALSE)</f>
        <v>22/06/2020</v>
      </c>
      <c r="E10902" s="4">
        <f t="shared" si="42"/>
        <v>44004</v>
      </c>
    </row>
    <row r="10903" spans="3:5" ht="13" x14ac:dyDescent="0.15">
      <c r="C10903" s="1" t="str">
        <f ca="1">IFERROR(INDIRECT(ADDRESS(MATCH(A10903,'contribution par jour-semaine'!A:A,0),MATCH(B10903,'contribution par jour-semaine'!$1:$1,0),4,1,"contribution par jour-semaine")),"")</f>
        <v/>
      </c>
      <c r="D10903" s="4" t="str">
        <f>VLOOKUP(A10903,predictions!A:B,2,FALSE)</f>
        <v>22/06/2020</v>
      </c>
      <c r="E10903" s="4">
        <f t="shared" si="42"/>
        <v>44004</v>
      </c>
    </row>
    <row r="10904" spans="3:5" ht="13" x14ac:dyDescent="0.15">
      <c r="C10904" s="1" t="str">
        <f ca="1">IFERROR(INDIRECT(ADDRESS(MATCH(A10904,'contribution par jour-semaine'!A:A,0),MATCH(B10904,'contribution par jour-semaine'!$1:$1,0),4,1,"contribution par jour-semaine")),"")</f>
        <v/>
      </c>
      <c r="D10904" s="4" t="str">
        <f>VLOOKUP(A10904,predictions!A:B,2,FALSE)</f>
        <v>22/06/2020</v>
      </c>
      <c r="E10904" s="4">
        <f t="shared" si="42"/>
        <v>44004</v>
      </c>
    </row>
    <row r="10905" spans="3:5" ht="13" x14ac:dyDescent="0.15">
      <c r="C10905" s="1" t="str">
        <f ca="1">IFERROR(INDIRECT(ADDRESS(MATCH(A10905,'contribution par jour-semaine'!A:A,0),MATCH(B10905,'contribution par jour-semaine'!$1:$1,0),4,1,"contribution par jour-semaine")),"")</f>
        <v/>
      </c>
      <c r="D10905" s="4" t="str">
        <f>VLOOKUP(A10905,predictions!A:B,2,FALSE)</f>
        <v>22/06/2020</v>
      </c>
      <c r="E10905" s="4">
        <f t="shared" si="42"/>
        <v>44004</v>
      </c>
    </row>
    <row r="10906" spans="3:5" ht="13" x14ac:dyDescent="0.15">
      <c r="C10906" s="1" t="str">
        <f ca="1">IFERROR(INDIRECT(ADDRESS(MATCH(A10906,'contribution par jour-semaine'!A:A,0),MATCH(B10906,'contribution par jour-semaine'!$1:$1,0),4,1,"contribution par jour-semaine")),"")</f>
        <v/>
      </c>
      <c r="D10906" s="4" t="str">
        <f>VLOOKUP(A10906,predictions!A:B,2,FALSE)</f>
        <v>22/06/2020</v>
      </c>
      <c r="E10906" s="4">
        <f t="shared" si="42"/>
        <v>44004</v>
      </c>
    </row>
    <row r="10907" spans="3:5" ht="13" x14ac:dyDescent="0.15">
      <c r="C10907" s="1" t="str">
        <f ca="1">IFERROR(INDIRECT(ADDRESS(MATCH(A10907,'contribution par jour-semaine'!A:A,0),MATCH(B10907,'contribution par jour-semaine'!$1:$1,0),4,1,"contribution par jour-semaine")),"")</f>
        <v/>
      </c>
      <c r="D10907" s="4" t="str">
        <f>VLOOKUP(A10907,predictions!A:B,2,FALSE)</f>
        <v>22/06/2020</v>
      </c>
      <c r="E10907" s="4">
        <f t="shared" si="42"/>
        <v>44004</v>
      </c>
    </row>
    <row r="10908" spans="3:5" ht="13" x14ac:dyDescent="0.15">
      <c r="C10908" s="1" t="str">
        <f ca="1">IFERROR(INDIRECT(ADDRESS(MATCH(A10908,'contribution par jour-semaine'!A:A,0),MATCH(B10908,'contribution par jour-semaine'!$1:$1,0),4,1,"contribution par jour-semaine")),"")</f>
        <v/>
      </c>
      <c r="D10908" s="4" t="str">
        <f>VLOOKUP(A10908,predictions!A:B,2,FALSE)</f>
        <v>22/06/2020</v>
      </c>
      <c r="E10908" s="4">
        <f t="shared" si="42"/>
        <v>44004</v>
      </c>
    </row>
    <row r="10909" spans="3:5" ht="13" x14ac:dyDescent="0.15">
      <c r="C10909" s="1" t="str">
        <f ca="1">IFERROR(INDIRECT(ADDRESS(MATCH(A10909,'contribution par jour-semaine'!A:A,0),MATCH(B10909,'contribution par jour-semaine'!$1:$1,0),4,1,"contribution par jour-semaine")),"")</f>
        <v/>
      </c>
      <c r="D10909" s="4" t="str">
        <f>VLOOKUP(A10909,predictions!A:B,2,FALSE)</f>
        <v>22/06/2020</v>
      </c>
      <c r="E10909" s="4">
        <f t="shared" si="42"/>
        <v>44004</v>
      </c>
    </row>
    <row r="10910" spans="3:5" ht="13" x14ac:dyDescent="0.15">
      <c r="C10910" s="1" t="str">
        <f ca="1">IFERROR(INDIRECT(ADDRESS(MATCH(A10910,'contribution par jour-semaine'!A:A,0),MATCH(B10910,'contribution par jour-semaine'!$1:$1,0),4,1,"contribution par jour-semaine")),"")</f>
        <v/>
      </c>
      <c r="D10910" s="4" t="str">
        <f>VLOOKUP(A10910,predictions!A:B,2,FALSE)</f>
        <v>22/06/2020</v>
      </c>
      <c r="E10910" s="4">
        <f t="shared" si="42"/>
        <v>44004</v>
      </c>
    </row>
    <row r="10911" spans="3:5" ht="13" x14ac:dyDescent="0.15">
      <c r="C10911" s="1" t="str">
        <f ca="1">IFERROR(INDIRECT(ADDRESS(MATCH(A10911,'contribution par jour-semaine'!A:A,0),MATCH(B10911,'contribution par jour-semaine'!$1:$1,0),4,1,"contribution par jour-semaine")),"")</f>
        <v/>
      </c>
      <c r="D10911" s="4" t="str">
        <f>VLOOKUP(A10911,predictions!A:B,2,FALSE)</f>
        <v>22/06/2020</v>
      </c>
      <c r="E10911" s="4">
        <f t="shared" si="42"/>
        <v>44004</v>
      </c>
    </row>
    <row r="10912" spans="3:5" ht="13" x14ac:dyDescent="0.15">
      <c r="C10912" s="1" t="str">
        <f ca="1">IFERROR(INDIRECT(ADDRESS(MATCH(A10912,'contribution par jour-semaine'!A:A,0),MATCH(B10912,'contribution par jour-semaine'!$1:$1,0),4,1,"contribution par jour-semaine")),"")</f>
        <v/>
      </c>
      <c r="D10912" s="4" t="str">
        <f>VLOOKUP(A10912,predictions!A:B,2,FALSE)</f>
        <v>22/06/2020</v>
      </c>
      <c r="E10912" s="4">
        <f t="shared" si="42"/>
        <v>44004</v>
      </c>
    </row>
    <row r="10913" spans="3:5" ht="13" x14ac:dyDescent="0.15">
      <c r="C10913" s="1" t="str">
        <f ca="1">IFERROR(INDIRECT(ADDRESS(MATCH(A10913,'contribution par jour-semaine'!A:A,0),MATCH(B10913,'contribution par jour-semaine'!$1:$1,0),4,1,"contribution par jour-semaine")),"")</f>
        <v/>
      </c>
      <c r="D10913" s="4" t="str">
        <f>VLOOKUP(A10913,predictions!A:B,2,FALSE)</f>
        <v>22/06/2020</v>
      </c>
      <c r="E10913" s="4">
        <f t="shared" si="42"/>
        <v>44004</v>
      </c>
    </row>
    <row r="10914" spans="3:5" ht="13" x14ac:dyDescent="0.15">
      <c r="C10914" s="1" t="str">
        <f ca="1">IFERROR(INDIRECT(ADDRESS(MATCH(A10914,'contribution par jour-semaine'!A:A,0),MATCH(B10914,'contribution par jour-semaine'!$1:$1,0),4,1,"contribution par jour-semaine")),"")</f>
        <v/>
      </c>
      <c r="D10914" s="4" t="str">
        <f>VLOOKUP(A10914,predictions!A:B,2,FALSE)</f>
        <v>22/06/2020</v>
      </c>
      <c r="E10914" s="4">
        <f t="shared" si="42"/>
        <v>44004</v>
      </c>
    </row>
    <row r="10915" spans="3:5" ht="13" x14ac:dyDescent="0.15">
      <c r="C10915" s="1" t="str">
        <f ca="1">IFERROR(INDIRECT(ADDRESS(MATCH(A10915,'contribution par jour-semaine'!A:A,0),MATCH(B10915,'contribution par jour-semaine'!$1:$1,0),4,1,"contribution par jour-semaine")),"")</f>
        <v/>
      </c>
      <c r="D10915" s="4" t="str">
        <f>VLOOKUP(A10915,predictions!A:B,2,FALSE)</f>
        <v>22/06/2020</v>
      </c>
      <c r="E10915" s="4">
        <f t="shared" si="42"/>
        <v>44004</v>
      </c>
    </row>
    <row r="10916" spans="3:5" ht="13" x14ac:dyDescent="0.15">
      <c r="C10916" s="1" t="str">
        <f ca="1">IFERROR(INDIRECT(ADDRESS(MATCH(A10916,'contribution par jour-semaine'!A:A,0),MATCH(B10916,'contribution par jour-semaine'!$1:$1,0),4,1,"contribution par jour-semaine")),"")</f>
        <v/>
      </c>
      <c r="D10916" s="4" t="str">
        <f>VLOOKUP(A10916,predictions!A:B,2,FALSE)</f>
        <v>22/06/2020</v>
      </c>
      <c r="E10916" s="4">
        <f t="shared" si="42"/>
        <v>44004</v>
      </c>
    </row>
    <row r="10917" spans="3:5" ht="13" x14ac:dyDescent="0.15">
      <c r="C10917" s="1" t="str">
        <f ca="1">IFERROR(INDIRECT(ADDRESS(MATCH(A10917,'contribution par jour-semaine'!A:A,0),MATCH(B10917,'contribution par jour-semaine'!$1:$1,0),4,1,"contribution par jour-semaine")),"")</f>
        <v/>
      </c>
      <c r="D10917" s="4" t="str">
        <f>VLOOKUP(A10917,predictions!A:B,2,FALSE)</f>
        <v>22/06/2020</v>
      </c>
      <c r="E10917" s="4">
        <f t="shared" si="42"/>
        <v>44004</v>
      </c>
    </row>
    <row r="10918" spans="3:5" ht="13" x14ac:dyDescent="0.15">
      <c r="C10918" s="1" t="str">
        <f ca="1">IFERROR(INDIRECT(ADDRESS(MATCH(A10918,'contribution par jour-semaine'!A:A,0),MATCH(B10918,'contribution par jour-semaine'!$1:$1,0),4,1,"contribution par jour-semaine")),"")</f>
        <v/>
      </c>
      <c r="D10918" s="4" t="str">
        <f>VLOOKUP(A10918,predictions!A:B,2,FALSE)</f>
        <v>22/06/2020</v>
      </c>
      <c r="E10918" s="4">
        <f t="shared" si="42"/>
        <v>44004</v>
      </c>
    </row>
    <row r="10919" spans="3:5" ht="13" x14ac:dyDescent="0.15">
      <c r="C10919" s="1" t="str">
        <f ca="1">IFERROR(INDIRECT(ADDRESS(MATCH(A10919,'contribution par jour-semaine'!A:A,0),MATCH(B10919,'contribution par jour-semaine'!$1:$1,0),4,1,"contribution par jour-semaine")),"")</f>
        <v/>
      </c>
      <c r="D10919" s="4" t="str">
        <f>VLOOKUP(A10919,predictions!A:B,2,FALSE)</f>
        <v>22/06/2020</v>
      </c>
      <c r="E10919" s="4">
        <f t="shared" si="42"/>
        <v>44004</v>
      </c>
    </row>
    <row r="10920" spans="3:5" ht="13" x14ac:dyDescent="0.15">
      <c r="C10920" s="1" t="str">
        <f ca="1">IFERROR(INDIRECT(ADDRESS(MATCH(A10920,'contribution par jour-semaine'!A:A,0),MATCH(B10920,'contribution par jour-semaine'!$1:$1,0),4,1,"contribution par jour-semaine")),"")</f>
        <v/>
      </c>
      <c r="D10920" s="4" t="str">
        <f>VLOOKUP(A10920,predictions!A:B,2,FALSE)</f>
        <v>22/06/2020</v>
      </c>
      <c r="E10920" s="4">
        <f t="shared" si="42"/>
        <v>44004</v>
      </c>
    </row>
    <row r="10921" spans="3:5" ht="13" x14ac:dyDescent="0.15">
      <c r="C10921" s="1" t="str">
        <f ca="1">IFERROR(INDIRECT(ADDRESS(MATCH(A10921,'contribution par jour-semaine'!A:A,0),MATCH(B10921,'contribution par jour-semaine'!$1:$1,0),4,1,"contribution par jour-semaine")),"")</f>
        <v/>
      </c>
      <c r="D10921" s="4" t="str">
        <f>VLOOKUP(A10921,predictions!A:B,2,FALSE)</f>
        <v>22/06/2020</v>
      </c>
      <c r="E10921" s="4">
        <f t="shared" si="42"/>
        <v>44004</v>
      </c>
    </row>
    <row r="10922" spans="3:5" ht="13" x14ac:dyDescent="0.15">
      <c r="C10922" s="1" t="str">
        <f ca="1">IFERROR(INDIRECT(ADDRESS(MATCH(A10922,'contribution par jour-semaine'!A:A,0),MATCH(B10922,'contribution par jour-semaine'!$1:$1,0),4,1,"contribution par jour-semaine")),"")</f>
        <v/>
      </c>
      <c r="D10922" s="4" t="str">
        <f>VLOOKUP(A10922,predictions!A:B,2,FALSE)</f>
        <v>22/06/2020</v>
      </c>
      <c r="E10922" s="4">
        <f t="shared" si="42"/>
        <v>44004</v>
      </c>
    </row>
    <row r="10923" spans="3:5" ht="13" x14ac:dyDescent="0.15">
      <c r="C10923" s="1" t="str">
        <f ca="1">IFERROR(INDIRECT(ADDRESS(MATCH(A10923,'contribution par jour-semaine'!A:A,0),MATCH(B10923,'contribution par jour-semaine'!$1:$1,0),4,1,"contribution par jour-semaine")),"")</f>
        <v/>
      </c>
      <c r="D10923" s="4" t="str">
        <f>VLOOKUP(A10923,predictions!A:B,2,FALSE)</f>
        <v>22/06/2020</v>
      </c>
      <c r="E10923" s="4">
        <f t="shared" si="42"/>
        <v>44004</v>
      </c>
    </row>
    <row r="10924" spans="3:5" ht="13" x14ac:dyDescent="0.15">
      <c r="C10924" s="1" t="str">
        <f ca="1">IFERROR(INDIRECT(ADDRESS(MATCH(A10924,'contribution par jour-semaine'!A:A,0),MATCH(B10924,'contribution par jour-semaine'!$1:$1,0),4,1,"contribution par jour-semaine")),"")</f>
        <v/>
      </c>
      <c r="D10924" s="4" t="str">
        <f>VLOOKUP(A10924,predictions!A:B,2,FALSE)</f>
        <v>22/06/2020</v>
      </c>
      <c r="E10924" s="4">
        <f t="shared" si="42"/>
        <v>44004</v>
      </c>
    </row>
    <row r="10925" spans="3:5" ht="13" x14ac:dyDescent="0.15">
      <c r="C10925" s="1" t="str">
        <f ca="1">IFERROR(INDIRECT(ADDRESS(MATCH(A10925,'contribution par jour-semaine'!A:A,0),MATCH(B10925,'contribution par jour-semaine'!$1:$1,0),4,1,"contribution par jour-semaine")),"")</f>
        <v/>
      </c>
      <c r="D10925" s="4" t="str">
        <f>VLOOKUP(A10925,predictions!A:B,2,FALSE)</f>
        <v>22/06/2020</v>
      </c>
      <c r="E10925" s="4">
        <f t="shared" si="42"/>
        <v>44004</v>
      </c>
    </row>
    <row r="10926" spans="3:5" ht="13" x14ac:dyDescent="0.15">
      <c r="C10926" s="1" t="str">
        <f ca="1">IFERROR(INDIRECT(ADDRESS(MATCH(A10926,'contribution par jour-semaine'!A:A,0),MATCH(B10926,'contribution par jour-semaine'!$1:$1,0),4,1,"contribution par jour-semaine")),"")</f>
        <v/>
      </c>
      <c r="D10926" s="4" t="str">
        <f>VLOOKUP(A10926,predictions!A:B,2,FALSE)</f>
        <v>22/06/2020</v>
      </c>
      <c r="E10926" s="4">
        <f t="shared" si="42"/>
        <v>44004</v>
      </c>
    </row>
    <row r="10927" spans="3:5" ht="13" x14ac:dyDescent="0.15">
      <c r="C10927" s="1" t="str">
        <f ca="1">IFERROR(INDIRECT(ADDRESS(MATCH(A10927,'contribution par jour-semaine'!A:A,0),MATCH(B10927,'contribution par jour-semaine'!$1:$1,0),4,1,"contribution par jour-semaine")),"")</f>
        <v/>
      </c>
      <c r="D10927" s="4" t="str">
        <f>VLOOKUP(A10927,predictions!A:B,2,FALSE)</f>
        <v>22/06/2020</v>
      </c>
      <c r="E10927" s="4">
        <f t="shared" si="42"/>
        <v>44004</v>
      </c>
    </row>
    <row r="10928" spans="3:5" ht="13" x14ac:dyDescent="0.15">
      <c r="C10928" s="1" t="str">
        <f ca="1">IFERROR(INDIRECT(ADDRESS(MATCH(A10928,'contribution par jour-semaine'!A:A,0),MATCH(B10928,'contribution par jour-semaine'!$1:$1,0),4,1,"contribution par jour-semaine")),"")</f>
        <v/>
      </c>
      <c r="D10928" s="4" t="str">
        <f>VLOOKUP(A10928,predictions!A:B,2,FALSE)</f>
        <v>22/06/2020</v>
      </c>
      <c r="E10928" s="4">
        <f t="shared" si="42"/>
        <v>44004</v>
      </c>
    </row>
    <row r="10929" spans="3:5" ht="13" x14ac:dyDescent="0.15">
      <c r="C10929" s="1" t="str">
        <f ca="1">IFERROR(INDIRECT(ADDRESS(MATCH(A10929,'contribution par jour-semaine'!A:A,0),MATCH(B10929,'contribution par jour-semaine'!$1:$1,0),4,1,"contribution par jour-semaine")),"")</f>
        <v/>
      </c>
      <c r="D10929" s="4" t="str">
        <f>VLOOKUP(A10929,predictions!A:B,2,FALSE)</f>
        <v>22/06/2020</v>
      </c>
      <c r="E10929" s="4">
        <f t="shared" si="42"/>
        <v>44004</v>
      </c>
    </row>
    <row r="10930" spans="3:5" ht="13" x14ac:dyDescent="0.15">
      <c r="C10930" s="1" t="str">
        <f ca="1">IFERROR(INDIRECT(ADDRESS(MATCH(A10930,'contribution par jour-semaine'!A:A,0),MATCH(B10930,'contribution par jour-semaine'!$1:$1,0),4,1,"contribution par jour-semaine")),"")</f>
        <v/>
      </c>
      <c r="D10930" s="4" t="str">
        <f>VLOOKUP(A10930,predictions!A:B,2,FALSE)</f>
        <v>22/06/2020</v>
      </c>
      <c r="E10930" s="4">
        <f t="shared" si="42"/>
        <v>44004</v>
      </c>
    </row>
    <row r="10931" spans="3:5" ht="13" x14ac:dyDescent="0.15">
      <c r="C10931" s="1" t="str">
        <f ca="1">IFERROR(INDIRECT(ADDRESS(MATCH(A10931,'contribution par jour-semaine'!A:A,0),MATCH(B10931,'contribution par jour-semaine'!$1:$1,0),4,1,"contribution par jour-semaine")),"")</f>
        <v/>
      </c>
      <c r="D10931" s="4" t="str">
        <f>VLOOKUP(A10931,predictions!A:B,2,FALSE)</f>
        <v>22/06/2020</v>
      </c>
      <c r="E10931" s="4">
        <f t="shared" si="42"/>
        <v>44004</v>
      </c>
    </row>
    <row r="10932" spans="3:5" ht="13" x14ac:dyDescent="0.15">
      <c r="C10932" s="1" t="str">
        <f ca="1">IFERROR(INDIRECT(ADDRESS(MATCH(A10932,'contribution par jour-semaine'!A:A,0),MATCH(B10932,'contribution par jour-semaine'!$1:$1,0),4,1,"contribution par jour-semaine")),"")</f>
        <v/>
      </c>
      <c r="D10932" s="4" t="str">
        <f>VLOOKUP(A10932,predictions!A:B,2,FALSE)</f>
        <v>22/06/2020</v>
      </c>
      <c r="E10932" s="4">
        <f t="shared" si="42"/>
        <v>44004</v>
      </c>
    </row>
    <row r="10933" spans="3:5" ht="13" x14ac:dyDescent="0.15">
      <c r="C10933" s="1" t="str">
        <f ca="1">IFERROR(INDIRECT(ADDRESS(MATCH(A10933,'contribution par jour-semaine'!A:A,0),MATCH(B10933,'contribution par jour-semaine'!$1:$1,0),4,1,"contribution par jour-semaine")),"")</f>
        <v/>
      </c>
      <c r="D10933" s="4" t="str">
        <f>VLOOKUP(A10933,predictions!A:B,2,FALSE)</f>
        <v>22/06/2020</v>
      </c>
      <c r="E10933" s="4">
        <f t="shared" si="42"/>
        <v>44004</v>
      </c>
    </row>
    <row r="10934" spans="3:5" ht="13" x14ac:dyDescent="0.15">
      <c r="C10934" s="1" t="str">
        <f ca="1">IFERROR(INDIRECT(ADDRESS(MATCH(A10934,'contribution par jour-semaine'!A:A,0),MATCH(B10934,'contribution par jour-semaine'!$1:$1,0),4,1,"contribution par jour-semaine")),"")</f>
        <v/>
      </c>
      <c r="D10934" s="4" t="str">
        <f>VLOOKUP(A10934,predictions!A:B,2,FALSE)</f>
        <v>22/06/2020</v>
      </c>
      <c r="E10934" s="4">
        <f t="shared" si="42"/>
        <v>44004</v>
      </c>
    </row>
    <row r="10935" spans="3:5" ht="13" x14ac:dyDescent="0.15">
      <c r="C10935" s="1" t="str">
        <f ca="1">IFERROR(INDIRECT(ADDRESS(MATCH(A10935,'contribution par jour-semaine'!A:A,0),MATCH(B10935,'contribution par jour-semaine'!$1:$1,0),4,1,"contribution par jour-semaine")),"")</f>
        <v/>
      </c>
      <c r="D10935" s="4" t="str">
        <f>VLOOKUP(A10935,predictions!A:B,2,FALSE)</f>
        <v>22/06/2020</v>
      </c>
      <c r="E10935" s="4">
        <f t="shared" si="42"/>
        <v>44004</v>
      </c>
    </row>
    <row r="10936" spans="3:5" ht="13" x14ac:dyDescent="0.15">
      <c r="C10936" s="1" t="str">
        <f ca="1">IFERROR(INDIRECT(ADDRESS(MATCH(A10936,'contribution par jour-semaine'!A:A,0),MATCH(B10936,'contribution par jour-semaine'!$1:$1,0),4,1,"contribution par jour-semaine")),"")</f>
        <v/>
      </c>
      <c r="D10936" s="4" t="str">
        <f>VLOOKUP(A10936,predictions!A:B,2,FALSE)</f>
        <v>22/06/2020</v>
      </c>
      <c r="E10936" s="4">
        <f t="shared" si="42"/>
        <v>44004</v>
      </c>
    </row>
    <row r="10937" spans="3:5" ht="13" x14ac:dyDescent="0.15">
      <c r="C10937" s="1" t="str">
        <f ca="1">IFERROR(INDIRECT(ADDRESS(MATCH(A10937,'contribution par jour-semaine'!A:A,0),MATCH(B10937,'contribution par jour-semaine'!$1:$1,0),4,1,"contribution par jour-semaine")),"")</f>
        <v/>
      </c>
      <c r="D10937" s="4" t="str">
        <f>VLOOKUP(A10937,predictions!A:B,2,FALSE)</f>
        <v>22/06/2020</v>
      </c>
      <c r="E10937" s="4">
        <f t="shared" si="42"/>
        <v>44004</v>
      </c>
    </row>
    <row r="10938" spans="3:5" ht="13" x14ac:dyDescent="0.15">
      <c r="C10938" s="1" t="str">
        <f ca="1">IFERROR(INDIRECT(ADDRESS(MATCH(A10938,'contribution par jour-semaine'!A:A,0),MATCH(B10938,'contribution par jour-semaine'!$1:$1,0),4,1,"contribution par jour-semaine")),"")</f>
        <v/>
      </c>
      <c r="D10938" s="4" t="str">
        <f>VLOOKUP(A10938,predictions!A:B,2,FALSE)</f>
        <v>22/06/2020</v>
      </c>
      <c r="E10938" s="4">
        <f t="shared" si="42"/>
        <v>44004</v>
      </c>
    </row>
    <row r="10939" spans="3:5" ht="13" x14ac:dyDescent="0.15">
      <c r="C10939" s="1" t="str">
        <f ca="1">IFERROR(INDIRECT(ADDRESS(MATCH(A10939,'contribution par jour-semaine'!A:A,0),MATCH(B10939,'contribution par jour-semaine'!$1:$1,0),4,1,"contribution par jour-semaine")),"")</f>
        <v/>
      </c>
      <c r="D10939" s="4" t="str">
        <f>VLOOKUP(A10939,predictions!A:B,2,FALSE)</f>
        <v>22/06/2020</v>
      </c>
      <c r="E10939" s="4">
        <f t="shared" si="42"/>
        <v>44004</v>
      </c>
    </row>
    <row r="10940" spans="3:5" ht="13" x14ac:dyDescent="0.15">
      <c r="C10940" s="1" t="str">
        <f ca="1">IFERROR(INDIRECT(ADDRESS(MATCH(A10940,'contribution par jour-semaine'!A:A,0),MATCH(B10940,'contribution par jour-semaine'!$1:$1,0),4,1,"contribution par jour-semaine")),"")</f>
        <v/>
      </c>
      <c r="D10940" s="4" t="str">
        <f>VLOOKUP(A10940,predictions!A:B,2,FALSE)</f>
        <v>22/06/2020</v>
      </c>
      <c r="E10940" s="4">
        <f t="shared" si="42"/>
        <v>44004</v>
      </c>
    </row>
    <row r="10941" spans="3:5" ht="13" x14ac:dyDescent="0.15">
      <c r="C10941" s="1" t="str">
        <f ca="1">IFERROR(INDIRECT(ADDRESS(MATCH(A10941,'contribution par jour-semaine'!A:A,0),MATCH(B10941,'contribution par jour-semaine'!$1:$1,0),4,1,"contribution par jour-semaine")),"")</f>
        <v/>
      </c>
      <c r="D10941" s="4" t="str">
        <f>VLOOKUP(A10941,predictions!A:B,2,FALSE)</f>
        <v>22/06/2020</v>
      </c>
      <c r="E10941" s="4">
        <f t="shared" si="42"/>
        <v>44004</v>
      </c>
    </row>
    <row r="10942" spans="3:5" ht="13" x14ac:dyDescent="0.15">
      <c r="C10942" s="1" t="str">
        <f ca="1">IFERROR(INDIRECT(ADDRESS(MATCH(A10942,'contribution par jour-semaine'!A:A,0),MATCH(B10942,'contribution par jour-semaine'!$1:$1,0),4,1,"contribution par jour-semaine")),"")</f>
        <v/>
      </c>
      <c r="D10942" s="4" t="str">
        <f>VLOOKUP(A10942,predictions!A:B,2,FALSE)</f>
        <v>22/06/2020</v>
      </c>
      <c r="E10942" s="4">
        <f t="shared" si="42"/>
        <v>44004</v>
      </c>
    </row>
    <row r="10943" spans="3:5" ht="13" x14ac:dyDescent="0.15">
      <c r="C10943" s="1" t="str">
        <f ca="1">IFERROR(INDIRECT(ADDRESS(MATCH(A10943,'contribution par jour-semaine'!A:A,0),MATCH(B10943,'contribution par jour-semaine'!$1:$1,0),4,1,"contribution par jour-semaine")),"")</f>
        <v/>
      </c>
      <c r="D10943" s="4" t="str">
        <f>VLOOKUP(A10943,predictions!A:B,2,FALSE)</f>
        <v>22/06/2020</v>
      </c>
      <c r="E10943" s="4">
        <f t="shared" si="42"/>
        <v>44004</v>
      </c>
    </row>
    <row r="10944" spans="3:5" ht="13" x14ac:dyDescent="0.15">
      <c r="C10944" s="1" t="str">
        <f ca="1">IFERROR(INDIRECT(ADDRESS(MATCH(A10944,'contribution par jour-semaine'!A:A,0),MATCH(B10944,'contribution par jour-semaine'!$1:$1,0),4,1,"contribution par jour-semaine")),"")</f>
        <v/>
      </c>
      <c r="D10944" s="4" t="str">
        <f>VLOOKUP(A10944,predictions!A:B,2,FALSE)</f>
        <v>22/06/2020</v>
      </c>
      <c r="E10944" s="4">
        <f t="shared" si="42"/>
        <v>44004</v>
      </c>
    </row>
    <row r="10945" spans="3:5" ht="13" x14ac:dyDescent="0.15">
      <c r="C10945" s="1" t="str">
        <f ca="1">IFERROR(INDIRECT(ADDRESS(MATCH(A10945,'contribution par jour-semaine'!A:A,0),MATCH(B10945,'contribution par jour-semaine'!$1:$1,0),4,1,"contribution par jour-semaine")),"")</f>
        <v/>
      </c>
      <c r="D10945" s="4" t="str">
        <f>VLOOKUP(A10945,predictions!A:B,2,FALSE)</f>
        <v>22/06/2020</v>
      </c>
      <c r="E10945" s="4">
        <f t="shared" si="42"/>
        <v>44004</v>
      </c>
    </row>
    <row r="10946" spans="3:5" ht="13" x14ac:dyDescent="0.15">
      <c r="C10946" s="1" t="str">
        <f ca="1">IFERROR(INDIRECT(ADDRESS(MATCH(A10946,'contribution par jour-semaine'!A:A,0),MATCH(B10946,'contribution par jour-semaine'!$1:$1,0),4,1,"contribution par jour-semaine")),"")</f>
        <v/>
      </c>
      <c r="D10946" s="4" t="str">
        <f>VLOOKUP(A10946,predictions!A:B,2,FALSE)</f>
        <v>22/06/2020</v>
      </c>
      <c r="E10946" s="4">
        <f t="shared" si="42"/>
        <v>44004</v>
      </c>
    </row>
    <row r="10947" spans="3:5" ht="13" x14ac:dyDescent="0.15">
      <c r="C10947" s="1" t="str">
        <f ca="1">IFERROR(INDIRECT(ADDRESS(MATCH(A10947,'contribution par jour-semaine'!A:A,0),MATCH(B10947,'contribution par jour-semaine'!$1:$1,0),4,1,"contribution par jour-semaine")),"")</f>
        <v/>
      </c>
      <c r="D10947" s="4" t="str">
        <f>VLOOKUP(A10947,predictions!A:B,2,FALSE)</f>
        <v>22/06/2020</v>
      </c>
      <c r="E10947" s="4">
        <f t="shared" si="42"/>
        <v>44004</v>
      </c>
    </row>
    <row r="10948" spans="3:5" ht="13" x14ac:dyDescent="0.15">
      <c r="C10948" s="1" t="str">
        <f ca="1">IFERROR(INDIRECT(ADDRESS(MATCH(A10948,'contribution par jour-semaine'!A:A,0),MATCH(B10948,'contribution par jour-semaine'!$1:$1,0),4,1,"contribution par jour-semaine")),"")</f>
        <v/>
      </c>
      <c r="D10948" s="4" t="str">
        <f>VLOOKUP(A10948,predictions!A:B,2,FALSE)</f>
        <v>22/06/2020</v>
      </c>
      <c r="E10948" s="4">
        <f t="shared" si="42"/>
        <v>44004</v>
      </c>
    </row>
    <row r="10949" spans="3:5" ht="13" x14ac:dyDescent="0.15">
      <c r="C10949" s="1" t="str">
        <f ca="1">IFERROR(INDIRECT(ADDRESS(MATCH(A10949,'contribution par jour-semaine'!A:A,0),MATCH(B10949,'contribution par jour-semaine'!$1:$1,0),4,1,"contribution par jour-semaine")),"")</f>
        <v/>
      </c>
      <c r="D10949" s="4" t="str">
        <f>VLOOKUP(A10949,predictions!A:B,2,FALSE)</f>
        <v>22/06/2020</v>
      </c>
      <c r="E10949" s="4">
        <f t="shared" si="42"/>
        <v>44004</v>
      </c>
    </row>
    <row r="10950" spans="3:5" ht="13" x14ac:dyDescent="0.15">
      <c r="C10950" s="1" t="str">
        <f ca="1">IFERROR(INDIRECT(ADDRESS(MATCH(A10950,'contribution par jour-semaine'!A:A,0),MATCH(B10950,'contribution par jour-semaine'!$1:$1,0),4,1,"contribution par jour-semaine")),"")</f>
        <v/>
      </c>
      <c r="D10950" s="4" t="str">
        <f>VLOOKUP(A10950,predictions!A:B,2,FALSE)</f>
        <v>22/06/2020</v>
      </c>
      <c r="E10950" s="4">
        <f t="shared" si="42"/>
        <v>44004</v>
      </c>
    </row>
    <row r="10951" spans="3:5" ht="13" x14ac:dyDescent="0.15">
      <c r="C10951" s="1" t="str">
        <f ca="1">IFERROR(INDIRECT(ADDRESS(MATCH(A10951,'contribution par jour-semaine'!A:A,0),MATCH(B10951,'contribution par jour-semaine'!$1:$1,0),4,1,"contribution par jour-semaine")),"")</f>
        <v/>
      </c>
      <c r="D10951" s="4" t="str">
        <f>VLOOKUP(A10951,predictions!A:B,2,FALSE)</f>
        <v>22/06/2020</v>
      </c>
      <c r="E10951" s="4">
        <f t="shared" si="42"/>
        <v>44004</v>
      </c>
    </row>
    <row r="10952" spans="3:5" ht="13" x14ac:dyDescent="0.15">
      <c r="C10952" s="1" t="str">
        <f ca="1">IFERROR(INDIRECT(ADDRESS(MATCH(A10952,'contribution par jour-semaine'!A:A,0),MATCH(B10952,'contribution par jour-semaine'!$1:$1,0),4,1,"contribution par jour-semaine")),"")</f>
        <v/>
      </c>
      <c r="D10952" s="4" t="str">
        <f>VLOOKUP(A10952,predictions!A:B,2,FALSE)</f>
        <v>22/06/2020</v>
      </c>
      <c r="E10952" s="4">
        <f t="shared" si="42"/>
        <v>44004</v>
      </c>
    </row>
    <row r="10953" spans="3:5" ht="13" x14ac:dyDescent="0.15">
      <c r="C10953" s="1" t="str">
        <f ca="1">IFERROR(INDIRECT(ADDRESS(MATCH(A10953,'contribution par jour-semaine'!A:A,0),MATCH(B10953,'contribution par jour-semaine'!$1:$1,0),4,1,"contribution par jour-semaine")),"")</f>
        <v/>
      </c>
      <c r="D10953" s="4" t="str">
        <f>VLOOKUP(A10953,predictions!A:B,2,FALSE)</f>
        <v>22/06/2020</v>
      </c>
      <c r="E10953" s="4">
        <f t="shared" si="42"/>
        <v>44004</v>
      </c>
    </row>
    <row r="10954" spans="3:5" ht="13" x14ac:dyDescent="0.15">
      <c r="C10954" s="1" t="str">
        <f ca="1">IFERROR(INDIRECT(ADDRESS(MATCH(A10954,'contribution par jour-semaine'!A:A,0),MATCH(B10954,'contribution par jour-semaine'!$1:$1,0),4,1,"contribution par jour-semaine")),"")</f>
        <v/>
      </c>
      <c r="D10954" s="4" t="str">
        <f>VLOOKUP(A10954,predictions!A:B,2,FALSE)</f>
        <v>22/06/2020</v>
      </c>
      <c r="E10954" s="4">
        <f t="shared" si="42"/>
        <v>44004</v>
      </c>
    </row>
    <row r="10955" spans="3:5" ht="13" x14ac:dyDescent="0.15">
      <c r="C10955" s="1" t="str">
        <f ca="1">IFERROR(INDIRECT(ADDRESS(MATCH(A10955,'contribution par jour-semaine'!A:A,0),MATCH(B10955,'contribution par jour-semaine'!$1:$1,0),4,1,"contribution par jour-semaine")),"")</f>
        <v/>
      </c>
      <c r="D10955" s="4" t="str">
        <f>VLOOKUP(A10955,predictions!A:B,2,FALSE)</f>
        <v>22/06/2020</v>
      </c>
      <c r="E10955" s="4">
        <f t="shared" si="42"/>
        <v>44004</v>
      </c>
    </row>
    <row r="10956" spans="3:5" ht="13" x14ac:dyDescent="0.15">
      <c r="C10956" s="1" t="str">
        <f ca="1">IFERROR(INDIRECT(ADDRESS(MATCH(A10956,'contribution par jour-semaine'!A:A,0),MATCH(B10956,'contribution par jour-semaine'!$1:$1,0),4,1,"contribution par jour-semaine")),"")</f>
        <v/>
      </c>
      <c r="D10956" s="4" t="str">
        <f>VLOOKUP(A10956,predictions!A:B,2,FALSE)</f>
        <v>22/06/2020</v>
      </c>
      <c r="E10956" s="4">
        <f t="shared" si="42"/>
        <v>44004</v>
      </c>
    </row>
    <row r="10957" spans="3:5" ht="13" x14ac:dyDescent="0.15">
      <c r="C10957" s="1" t="str">
        <f ca="1">IFERROR(INDIRECT(ADDRESS(MATCH(A10957,'contribution par jour-semaine'!A:A,0),MATCH(B10957,'contribution par jour-semaine'!$1:$1,0),4,1,"contribution par jour-semaine")),"")</f>
        <v/>
      </c>
      <c r="D10957" s="4" t="str">
        <f>VLOOKUP(A10957,predictions!A:B,2,FALSE)</f>
        <v>22/06/2020</v>
      </c>
      <c r="E10957" s="4">
        <f t="shared" si="42"/>
        <v>44004</v>
      </c>
    </row>
    <row r="10958" spans="3:5" ht="13" x14ac:dyDescent="0.15">
      <c r="C10958" s="1" t="str">
        <f ca="1">IFERROR(INDIRECT(ADDRESS(MATCH(A10958,'contribution par jour-semaine'!A:A,0),MATCH(B10958,'contribution par jour-semaine'!$1:$1,0),4,1,"contribution par jour-semaine")),"")</f>
        <v/>
      </c>
      <c r="D10958" s="4" t="str">
        <f>VLOOKUP(A10958,predictions!A:B,2,FALSE)</f>
        <v>22/06/2020</v>
      </c>
      <c r="E10958" s="4">
        <f t="shared" si="42"/>
        <v>44004</v>
      </c>
    </row>
    <row r="10959" spans="3:5" ht="13" x14ac:dyDescent="0.15">
      <c r="C10959" s="1" t="str">
        <f ca="1">IFERROR(INDIRECT(ADDRESS(MATCH(A10959,'contribution par jour-semaine'!A:A,0),MATCH(B10959,'contribution par jour-semaine'!$1:$1,0),4,1,"contribution par jour-semaine")),"")</f>
        <v/>
      </c>
      <c r="D10959" s="4" t="str">
        <f>VLOOKUP(A10959,predictions!A:B,2,FALSE)</f>
        <v>22/06/2020</v>
      </c>
      <c r="E10959" s="4">
        <f t="shared" si="42"/>
        <v>44004</v>
      </c>
    </row>
    <row r="10960" spans="3:5" ht="13" x14ac:dyDescent="0.15">
      <c r="C10960" s="1" t="str">
        <f ca="1">IFERROR(INDIRECT(ADDRESS(MATCH(A10960,'contribution par jour-semaine'!A:A,0),MATCH(B10960,'contribution par jour-semaine'!$1:$1,0),4,1,"contribution par jour-semaine")),"")</f>
        <v/>
      </c>
      <c r="D10960" s="4" t="str">
        <f>VLOOKUP(A10960,predictions!A:B,2,FALSE)</f>
        <v>22/06/2020</v>
      </c>
      <c r="E10960" s="4">
        <f t="shared" si="42"/>
        <v>44004</v>
      </c>
    </row>
    <row r="10961" spans="3:5" ht="13" x14ac:dyDescent="0.15">
      <c r="C10961" s="1" t="str">
        <f ca="1">IFERROR(INDIRECT(ADDRESS(MATCH(A10961,'contribution par jour-semaine'!A:A,0),MATCH(B10961,'contribution par jour-semaine'!$1:$1,0),4,1,"contribution par jour-semaine")),"")</f>
        <v/>
      </c>
      <c r="D10961" s="4" t="str">
        <f>VLOOKUP(A10961,predictions!A:B,2,FALSE)</f>
        <v>22/06/2020</v>
      </c>
      <c r="E10961" s="4">
        <f t="shared" si="42"/>
        <v>44004</v>
      </c>
    </row>
    <row r="10962" spans="3:5" ht="13" x14ac:dyDescent="0.15">
      <c r="C10962" s="1" t="str">
        <f ca="1">IFERROR(INDIRECT(ADDRESS(MATCH(A10962,'contribution par jour-semaine'!A:A,0),MATCH(B10962,'contribution par jour-semaine'!$1:$1,0),4,1,"contribution par jour-semaine")),"")</f>
        <v/>
      </c>
      <c r="D10962" s="4" t="str">
        <f>VLOOKUP(A10962,predictions!A:B,2,FALSE)</f>
        <v>22/06/2020</v>
      </c>
      <c r="E10962" s="4">
        <f t="shared" si="42"/>
        <v>44004</v>
      </c>
    </row>
    <row r="10963" spans="3:5" ht="13" x14ac:dyDescent="0.15">
      <c r="C10963" s="1" t="str">
        <f ca="1">IFERROR(INDIRECT(ADDRESS(MATCH(A10963,'contribution par jour-semaine'!A:A,0),MATCH(B10963,'contribution par jour-semaine'!$1:$1,0),4,1,"contribution par jour-semaine")),"")</f>
        <v/>
      </c>
      <c r="D10963" s="4" t="str">
        <f>VLOOKUP(A10963,predictions!A:B,2,FALSE)</f>
        <v>22/06/2020</v>
      </c>
      <c r="E10963" s="4">
        <f t="shared" si="42"/>
        <v>44004</v>
      </c>
    </row>
    <row r="10964" spans="3:5" ht="13" x14ac:dyDescent="0.15">
      <c r="C10964" s="1" t="str">
        <f ca="1">IFERROR(INDIRECT(ADDRESS(MATCH(A10964,'contribution par jour-semaine'!A:A,0),MATCH(B10964,'contribution par jour-semaine'!$1:$1,0),4,1,"contribution par jour-semaine")),"")</f>
        <v/>
      </c>
      <c r="D10964" s="4" t="str">
        <f>VLOOKUP(A10964,predictions!A:B,2,FALSE)</f>
        <v>22/06/2020</v>
      </c>
      <c r="E10964" s="4">
        <f t="shared" si="42"/>
        <v>44004</v>
      </c>
    </row>
    <row r="10965" spans="3:5" ht="13" x14ac:dyDescent="0.15">
      <c r="C10965" s="1" t="str">
        <f ca="1">IFERROR(INDIRECT(ADDRESS(MATCH(A10965,'contribution par jour-semaine'!A:A,0),MATCH(B10965,'contribution par jour-semaine'!$1:$1,0),4,1,"contribution par jour-semaine")),"")</f>
        <v/>
      </c>
      <c r="D10965" s="4" t="str">
        <f>VLOOKUP(A10965,predictions!A:B,2,FALSE)</f>
        <v>22/06/2020</v>
      </c>
      <c r="E10965" s="4">
        <f t="shared" si="42"/>
        <v>44004</v>
      </c>
    </row>
    <row r="10966" spans="3:5" ht="13" x14ac:dyDescent="0.15">
      <c r="C10966" s="1" t="str">
        <f ca="1">IFERROR(INDIRECT(ADDRESS(MATCH(A10966,'contribution par jour-semaine'!A:A,0),MATCH(B10966,'contribution par jour-semaine'!$1:$1,0),4,1,"contribution par jour-semaine")),"")</f>
        <v/>
      </c>
      <c r="D10966" s="4" t="str">
        <f>VLOOKUP(A10966,predictions!A:B,2,FALSE)</f>
        <v>22/06/2020</v>
      </c>
      <c r="E10966" s="4">
        <f t="shared" si="42"/>
        <v>44004</v>
      </c>
    </row>
    <row r="10967" spans="3:5" ht="13" x14ac:dyDescent="0.15">
      <c r="C10967" s="1" t="str">
        <f ca="1">IFERROR(INDIRECT(ADDRESS(MATCH(A10967,'contribution par jour-semaine'!A:A,0),MATCH(B10967,'contribution par jour-semaine'!$1:$1,0),4,1,"contribution par jour-semaine")),"")</f>
        <v/>
      </c>
      <c r="D10967" s="4" t="str">
        <f>VLOOKUP(A10967,predictions!A:B,2,FALSE)</f>
        <v>22/06/2020</v>
      </c>
      <c r="E10967" s="4">
        <f t="shared" ref="E10967:E11221" si="43">DATE(RIGHT(D10967,4),MID(D10967,4,2),LEFT(D10967,2))</f>
        <v>44004</v>
      </c>
    </row>
    <row r="10968" spans="3:5" ht="13" x14ac:dyDescent="0.15">
      <c r="C10968" s="1" t="str">
        <f ca="1">IFERROR(INDIRECT(ADDRESS(MATCH(A10968,'contribution par jour-semaine'!A:A,0),MATCH(B10968,'contribution par jour-semaine'!$1:$1,0),4,1,"contribution par jour-semaine")),"")</f>
        <v/>
      </c>
      <c r="D10968" s="4" t="str">
        <f>VLOOKUP(A10968,predictions!A:B,2,FALSE)</f>
        <v>22/06/2020</v>
      </c>
      <c r="E10968" s="4">
        <f t="shared" si="43"/>
        <v>44004</v>
      </c>
    </row>
    <row r="10969" spans="3:5" ht="13" x14ac:dyDescent="0.15">
      <c r="C10969" s="1" t="str">
        <f ca="1">IFERROR(INDIRECT(ADDRESS(MATCH(A10969,'contribution par jour-semaine'!A:A,0),MATCH(B10969,'contribution par jour-semaine'!$1:$1,0),4,1,"contribution par jour-semaine")),"")</f>
        <v/>
      </c>
      <c r="D10969" s="4" t="str">
        <f>VLOOKUP(A10969,predictions!A:B,2,FALSE)</f>
        <v>22/06/2020</v>
      </c>
      <c r="E10969" s="4">
        <f t="shared" si="43"/>
        <v>44004</v>
      </c>
    </row>
    <row r="10970" spans="3:5" ht="13" x14ac:dyDescent="0.15">
      <c r="C10970" s="1" t="str">
        <f ca="1">IFERROR(INDIRECT(ADDRESS(MATCH(A10970,'contribution par jour-semaine'!A:A,0),MATCH(B10970,'contribution par jour-semaine'!$1:$1,0),4,1,"contribution par jour-semaine")),"")</f>
        <v/>
      </c>
      <c r="D10970" s="4" t="str">
        <f>VLOOKUP(A10970,predictions!A:B,2,FALSE)</f>
        <v>22/06/2020</v>
      </c>
      <c r="E10970" s="4">
        <f t="shared" si="43"/>
        <v>44004</v>
      </c>
    </row>
    <row r="10971" spans="3:5" ht="13" x14ac:dyDescent="0.15">
      <c r="C10971" s="1" t="str">
        <f ca="1">IFERROR(INDIRECT(ADDRESS(MATCH(A10971,'contribution par jour-semaine'!A:A,0),MATCH(B10971,'contribution par jour-semaine'!$1:$1,0),4,1,"contribution par jour-semaine")),"")</f>
        <v/>
      </c>
      <c r="D10971" s="4" t="str">
        <f>VLOOKUP(A10971,predictions!A:B,2,FALSE)</f>
        <v>22/06/2020</v>
      </c>
      <c r="E10971" s="4">
        <f t="shared" si="43"/>
        <v>44004</v>
      </c>
    </row>
    <row r="10972" spans="3:5" ht="13" x14ac:dyDescent="0.15">
      <c r="C10972" s="1" t="str">
        <f ca="1">IFERROR(INDIRECT(ADDRESS(MATCH(A10972,'contribution par jour-semaine'!A:A,0),MATCH(B10972,'contribution par jour-semaine'!$1:$1,0),4,1,"contribution par jour-semaine")),"")</f>
        <v/>
      </c>
      <c r="D10972" s="4" t="str">
        <f>VLOOKUP(A10972,predictions!A:B,2,FALSE)</f>
        <v>22/06/2020</v>
      </c>
      <c r="E10972" s="4">
        <f t="shared" si="43"/>
        <v>44004</v>
      </c>
    </row>
    <row r="10973" spans="3:5" ht="13" x14ac:dyDescent="0.15">
      <c r="C10973" s="1" t="str">
        <f ca="1">IFERROR(INDIRECT(ADDRESS(MATCH(A10973,'contribution par jour-semaine'!A:A,0),MATCH(B10973,'contribution par jour-semaine'!$1:$1,0),4,1,"contribution par jour-semaine")),"")</f>
        <v/>
      </c>
      <c r="D10973" s="4" t="str">
        <f>VLOOKUP(A10973,predictions!A:B,2,FALSE)</f>
        <v>22/06/2020</v>
      </c>
      <c r="E10973" s="4">
        <f t="shared" si="43"/>
        <v>44004</v>
      </c>
    </row>
    <row r="10974" spans="3:5" ht="13" x14ac:dyDescent="0.15">
      <c r="C10974" s="1" t="str">
        <f ca="1">IFERROR(INDIRECT(ADDRESS(MATCH(A10974,'contribution par jour-semaine'!A:A,0),MATCH(B10974,'contribution par jour-semaine'!$1:$1,0),4,1,"contribution par jour-semaine")),"")</f>
        <v/>
      </c>
      <c r="D10974" s="4" t="str">
        <f>VLOOKUP(A10974,predictions!A:B,2,FALSE)</f>
        <v>22/06/2020</v>
      </c>
      <c r="E10974" s="4">
        <f t="shared" si="43"/>
        <v>44004</v>
      </c>
    </row>
    <row r="10975" spans="3:5" ht="13" x14ac:dyDescent="0.15">
      <c r="C10975" s="1" t="str">
        <f ca="1">IFERROR(INDIRECT(ADDRESS(MATCH(A10975,'contribution par jour-semaine'!A:A,0),MATCH(B10975,'contribution par jour-semaine'!$1:$1,0),4,1,"contribution par jour-semaine")),"")</f>
        <v/>
      </c>
      <c r="D10975" s="4" t="str">
        <f>VLOOKUP(A10975,predictions!A:B,2,FALSE)</f>
        <v>22/06/2020</v>
      </c>
      <c r="E10975" s="4">
        <f t="shared" si="43"/>
        <v>44004</v>
      </c>
    </row>
    <row r="10976" spans="3:5" ht="13" x14ac:dyDescent="0.15">
      <c r="C10976" s="1" t="str">
        <f ca="1">IFERROR(INDIRECT(ADDRESS(MATCH(A10976,'contribution par jour-semaine'!A:A,0),MATCH(B10976,'contribution par jour-semaine'!$1:$1,0),4,1,"contribution par jour-semaine")),"")</f>
        <v/>
      </c>
      <c r="D10976" s="4" t="str">
        <f>VLOOKUP(A10976,predictions!A:B,2,FALSE)</f>
        <v>22/06/2020</v>
      </c>
      <c r="E10976" s="4">
        <f t="shared" si="43"/>
        <v>44004</v>
      </c>
    </row>
    <row r="10977" spans="3:5" ht="13" x14ac:dyDescent="0.15">
      <c r="C10977" s="1" t="str">
        <f ca="1">IFERROR(INDIRECT(ADDRESS(MATCH(A10977,'contribution par jour-semaine'!A:A,0),MATCH(B10977,'contribution par jour-semaine'!$1:$1,0),4,1,"contribution par jour-semaine")),"")</f>
        <v/>
      </c>
      <c r="D10977" s="4" t="str">
        <f>VLOOKUP(A10977,predictions!A:B,2,FALSE)</f>
        <v>22/06/2020</v>
      </c>
      <c r="E10977" s="4">
        <f t="shared" si="43"/>
        <v>44004</v>
      </c>
    </row>
    <row r="10978" spans="3:5" ht="13" x14ac:dyDescent="0.15">
      <c r="C10978" s="1" t="str">
        <f ca="1">IFERROR(INDIRECT(ADDRESS(MATCH(A10978,'contribution par jour-semaine'!A:A,0),MATCH(B10978,'contribution par jour-semaine'!$1:$1,0),4,1,"contribution par jour-semaine")),"")</f>
        <v/>
      </c>
      <c r="D10978" s="4" t="str">
        <f>VLOOKUP(A10978,predictions!A:B,2,FALSE)</f>
        <v>22/06/2020</v>
      </c>
      <c r="E10978" s="4">
        <f t="shared" si="43"/>
        <v>44004</v>
      </c>
    </row>
    <row r="10979" spans="3:5" ht="13" x14ac:dyDescent="0.15">
      <c r="C10979" s="1" t="str">
        <f ca="1">IFERROR(INDIRECT(ADDRESS(MATCH(A10979,'contribution par jour-semaine'!A:A,0),MATCH(B10979,'contribution par jour-semaine'!$1:$1,0),4,1,"contribution par jour-semaine")),"")</f>
        <v/>
      </c>
      <c r="D10979" s="4" t="str">
        <f>VLOOKUP(A10979,predictions!A:B,2,FALSE)</f>
        <v>22/06/2020</v>
      </c>
      <c r="E10979" s="4">
        <f t="shared" si="43"/>
        <v>44004</v>
      </c>
    </row>
    <row r="10980" spans="3:5" ht="13" x14ac:dyDescent="0.15">
      <c r="C10980" s="1" t="str">
        <f ca="1">IFERROR(INDIRECT(ADDRESS(MATCH(A10980,'contribution par jour-semaine'!A:A,0),MATCH(B10980,'contribution par jour-semaine'!$1:$1,0),4,1,"contribution par jour-semaine")),"")</f>
        <v/>
      </c>
      <c r="D10980" s="4" t="str">
        <f>VLOOKUP(A10980,predictions!A:B,2,FALSE)</f>
        <v>22/06/2020</v>
      </c>
      <c r="E10980" s="4">
        <f t="shared" si="43"/>
        <v>44004</v>
      </c>
    </row>
    <row r="10981" spans="3:5" ht="13" x14ac:dyDescent="0.15">
      <c r="C10981" s="1" t="str">
        <f ca="1">IFERROR(INDIRECT(ADDRESS(MATCH(A10981,'contribution par jour-semaine'!A:A,0),MATCH(B10981,'contribution par jour-semaine'!$1:$1,0),4,1,"contribution par jour-semaine")),"")</f>
        <v/>
      </c>
      <c r="D10981" s="4" t="str">
        <f>VLOOKUP(A10981,predictions!A:B,2,FALSE)</f>
        <v>22/06/2020</v>
      </c>
      <c r="E10981" s="4">
        <f t="shared" si="43"/>
        <v>44004</v>
      </c>
    </row>
    <row r="10982" spans="3:5" ht="13" x14ac:dyDescent="0.15">
      <c r="C10982" s="1" t="str">
        <f ca="1">IFERROR(INDIRECT(ADDRESS(MATCH(A10982,'contribution par jour-semaine'!A:A,0),MATCH(B10982,'contribution par jour-semaine'!$1:$1,0),4,1,"contribution par jour-semaine")),"")</f>
        <v/>
      </c>
      <c r="D10982" s="4" t="str">
        <f>VLOOKUP(A10982,predictions!A:B,2,FALSE)</f>
        <v>22/06/2020</v>
      </c>
      <c r="E10982" s="4">
        <f t="shared" si="43"/>
        <v>44004</v>
      </c>
    </row>
    <row r="10983" spans="3:5" ht="13" x14ac:dyDescent="0.15">
      <c r="C10983" s="1" t="str">
        <f ca="1">IFERROR(INDIRECT(ADDRESS(MATCH(A10983,'contribution par jour-semaine'!A:A,0),MATCH(B10983,'contribution par jour-semaine'!$1:$1,0),4,1,"contribution par jour-semaine")),"")</f>
        <v/>
      </c>
      <c r="D10983" s="4" t="str">
        <f>VLOOKUP(A10983,predictions!A:B,2,FALSE)</f>
        <v>22/06/2020</v>
      </c>
      <c r="E10983" s="4">
        <f t="shared" si="43"/>
        <v>44004</v>
      </c>
    </row>
    <row r="10984" spans="3:5" ht="13" x14ac:dyDescent="0.15">
      <c r="C10984" s="1" t="str">
        <f ca="1">IFERROR(INDIRECT(ADDRESS(MATCH(A10984,'contribution par jour-semaine'!A:A,0),MATCH(B10984,'contribution par jour-semaine'!$1:$1,0),4,1,"contribution par jour-semaine")),"")</f>
        <v/>
      </c>
      <c r="D10984" s="4" t="str">
        <f>VLOOKUP(A10984,predictions!A:B,2,FALSE)</f>
        <v>22/06/2020</v>
      </c>
      <c r="E10984" s="4">
        <f t="shared" si="43"/>
        <v>44004</v>
      </c>
    </row>
    <row r="10985" spans="3:5" ht="13" x14ac:dyDescent="0.15">
      <c r="C10985" s="1" t="str">
        <f ca="1">IFERROR(INDIRECT(ADDRESS(MATCH(A10985,'contribution par jour-semaine'!A:A,0),MATCH(B10985,'contribution par jour-semaine'!$1:$1,0),4,1,"contribution par jour-semaine")),"")</f>
        <v/>
      </c>
      <c r="D10985" s="4" t="str">
        <f>VLOOKUP(A10985,predictions!A:B,2,FALSE)</f>
        <v>22/06/2020</v>
      </c>
      <c r="E10985" s="4">
        <f t="shared" si="43"/>
        <v>44004</v>
      </c>
    </row>
    <row r="10986" spans="3:5" ht="13" x14ac:dyDescent="0.15">
      <c r="C10986" s="1" t="str">
        <f ca="1">IFERROR(INDIRECT(ADDRESS(MATCH(A10986,'contribution par jour-semaine'!A:A,0),MATCH(B10986,'contribution par jour-semaine'!$1:$1,0),4,1,"contribution par jour-semaine")),"")</f>
        <v/>
      </c>
      <c r="D10986" s="4" t="str">
        <f>VLOOKUP(A10986,predictions!A:B,2,FALSE)</f>
        <v>22/06/2020</v>
      </c>
      <c r="E10986" s="4">
        <f t="shared" si="43"/>
        <v>44004</v>
      </c>
    </row>
    <row r="10987" spans="3:5" ht="13" x14ac:dyDescent="0.15">
      <c r="C10987" s="1" t="str">
        <f ca="1">IFERROR(INDIRECT(ADDRESS(MATCH(A10987,'contribution par jour-semaine'!A:A,0),MATCH(B10987,'contribution par jour-semaine'!$1:$1,0),4,1,"contribution par jour-semaine")),"")</f>
        <v/>
      </c>
      <c r="D10987" s="4" t="str">
        <f>VLOOKUP(A10987,predictions!A:B,2,FALSE)</f>
        <v>22/06/2020</v>
      </c>
      <c r="E10987" s="4">
        <f t="shared" si="43"/>
        <v>44004</v>
      </c>
    </row>
    <row r="10988" spans="3:5" ht="13" x14ac:dyDescent="0.15">
      <c r="C10988" s="1" t="str">
        <f ca="1">IFERROR(INDIRECT(ADDRESS(MATCH(A10988,'contribution par jour-semaine'!A:A,0),MATCH(B10988,'contribution par jour-semaine'!$1:$1,0),4,1,"contribution par jour-semaine")),"")</f>
        <v/>
      </c>
      <c r="D10988" s="4" t="str">
        <f>VLOOKUP(A10988,predictions!A:B,2,FALSE)</f>
        <v>22/06/2020</v>
      </c>
      <c r="E10988" s="4">
        <f t="shared" si="43"/>
        <v>44004</v>
      </c>
    </row>
    <row r="10989" spans="3:5" ht="13" x14ac:dyDescent="0.15">
      <c r="C10989" s="1" t="str">
        <f ca="1">IFERROR(INDIRECT(ADDRESS(MATCH(A10989,'contribution par jour-semaine'!A:A,0),MATCH(B10989,'contribution par jour-semaine'!$1:$1,0),4,1,"contribution par jour-semaine")),"")</f>
        <v/>
      </c>
      <c r="D10989" s="4" t="str">
        <f>VLOOKUP(A10989,predictions!A:B,2,FALSE)</f>
        <v>22/06/2020</v>
      </c>
      <c r="E10989" s="4">
        <f t="shared" si="43"/>
        <v>44004</v>
      </c>
    </row>
    <row r="10990" spans="3:5" ht="13" x14ac:dyDescent="0.15">
      <c r="C10990" s="1" t="str">
        <f ca="1">IFERROR(INDIRECT(ADDRESS(MATCH(A10990,'contribution par jour-semaine'!A:A,0),MATCH(B10990,'contribution par jour-semaine'!$1:$1,0),4,1,"contribution par jour-semaine")),"")</f>
        <v/>
      </c>
      <c r="D10990" s="4" t="str">
        <f>VLOOKUP(A10990,predictions!A:B,2,FALSE)</f>
        <v>22/06/2020</v>
      </c>
      <c r="E10990" s="4">
        <f t="shared" si="43"/>
        <v>44004</v>
      </c>
    </row>
    <row r="10991" spans="3:5" ht="13" x14ac:dyDescent="0.15">
      <c r="C10991" s="1" t="str">
        <f ca="1">IFERROR(INDIRECT(ADDRESS(MATCH(A10991,'contribution par jour-semaine'!A:A,0),MATCH(B10991,'contribution par jour-semaine'!$1:$1,0),4,1,"contribution par jour-semaine")),"")</f>
        <v/>
      </c>
      <c r="D10991" s="4" t="str">
        <f>VLOOKUP(A10991,predictions!A:B,2,FALSE)</f>
        <v>22/06/2020</v>
      </c>
      <c r="E10991" s="4">
        <f t="shared" si="43"/>
        <v>44004</v>
      </c>
    </row>
    <row r="10992" spans="3:5" ht="13" x14ac:dyDescent="0.15">
      <c r="C10992" s="1" t="str">
        <f ca="1">IFERROR(INDIRECT(ADDRESS(MATCH(A10992,'contribution par jour-semaine'!A:A,0),MATCH(B10992,'contribution par jour-semaine'!$1:$1,0),4,1,"contribution par jour-semaine")),"")</f>
        <v/>
      </c>
      <c r="D10992" s="4" t="str">
        <f>VLOOKUP(A10992,predictions!A:B,2,FALSE)</f>
        <v>22/06/2020</v>
      </c>
      <c r="E10992" s="4">
        <f t="shared" si="43"/>
        <v>44004</v>
      </c>
    </row>
    <row r="10993" spans="3:5" ht="13" x14ac:dyDescent="0.15">
      <c r="C10993" s="1" t="str">
        <f ca="1">IFERROR(INDIRECT(ADDRESS(MATCH(A10993,'contribution par jour-semaine'!A:A,0),MATCH(B10993,'contribution par jour-semaine'!$1:$1,0),4,1,"contribution par jour-semaine")),"")</f>
        <v/>
      </c>
      <c r="D10993" s="4" t="str">
        <f>VLOOKUP(A10993,predictions!A:B,2,FALSE)</f>
        <v>22/06/2020</v>
      </c>
      <c r="E10993" s="4">
        <f t="shared" si="43"/>
        <v>44004</v>
      </c>
    </row>
    <row r="10994" spans="3:5" ht="13" x14ac:dyDescent="0.15">
      <c r="C10994" s="1" t="str">
        <f ca="1">IFERROR(INDIRECT(ADDRESS(MATCH(A10994,'contribution par jour-semaine'!A:A,0),MATCH(B10994,'contribution par jour-semaine'!$1:$1,0),4,1,"contribution par jour-semaine")),"")</f>
        <v/>
      </c>
      <c r="D10994" s="4" t="str">
        <f>VLOOKUP(A10994,predictions!A:B,2,FALSE)</f>
        <v>22/06/2020</v>
      </c>
      <c r="E10994" s="4">
        <f t="shared" si="43"/>
        <v>44004</v>
      </c>
    </row>
    <row r="10995" spans="3:5" ht="13" x14ac:dyDescent="0.15">
      <c r="C10995" s="1" t="str">
        <f ca="1">IFERROR(INDIRECT(ADDRESS(MATCH(A10995,'contribution par jour-semaine'!A:A,0),MATCH(B10995,'contribution par jour-semaine'!$1:$1,0),4,1,"contribution par jour-semaine")),"")</f>
        <v/>
      </c>
      <c r="D10995" s="4" t="str">
        <f>VLOOKUP(A10995,predictions!A:B,2,FALSE)</f>
        <v>22/06/2020</v>
      </c>
      <c r="E10995" s="4">
        <f t="shared" si="43"/>
        <v>44004</v>
      </c>
    </row>
    <row r="10996" spans="3:5" ht="13" x14ac:dyDescent="0.15">
      <c r="C10996" s="1" t="str">
        <f ca="1">IFERROR(INDIRECT(ADDRESS(MATCH(A10996,'contribution par jour-semaine'!A:A,0),MATCH(B10996,'contribution par jour-semaine'!$1:$1,0),4,1,"contribution par jour-semaine")),"")</f>
        <v/>
      </c>
      <c r="D10996" s="4" t="str">
        <f>VLOOKUP(A10996,predictions!A:B,2,FALSE)</f>
        <v>22/06/2020</v>
      </c>
      <c r="E10996" s="4">
        <f t="shared" si="43"/>
        <v>44004</v>
      </c>
    </row>
    <row r="10997" spans="3:5" ht="13" x14ac:dyDescent="0.15">
      <c r="C10997" s="1" t="str">
        <f ca="1">IFERROR(INDIRECT(ADDRESS(MATCH(A10997,'contribution par jour-semaine'!A:A,0),MATCH(B10997,'contribution par jour-semaine'!$1:$1,0),4,1,"contribution par jour-semaine")),"")</f>
        <v/>
      </c>
      <c r="D10997" s="4" t="str">
        <f>VLOOKUP(A10997,predictions!A:B,2,FALSE)</f>
        <v>22/06/2020</v>
      </c>
      <c r="E10997" s="4">
        <f t="shared" si="43"/>
        <v>44004</v>
      </c>
    </row>
    <row r="10998" spans="3:5" ht="13" x14ac:dyDescent="0.15">
      <c r="C10998" s="1" t="str">
        <f ca="1">IFERROR(INDIRECT(ADDRESS(MATCH(A10998,'contribution par jour-semaine'!A:A,0),MATCH(B10998,'contribution par jour-semaine'!$1:$1,0),4,1,"contribution par jour-semaine")),"")</f>
        <v/>
      </c>
      <c r="D10998" s="4" t="str">
        <f>VLOOKUP(A10998,predictions!A:B,2,FALSE)</f>
        <v>22/06/2020</v>
      </c>
      <c r="E10998" s="4">
        <f t="shared" si="43"/>
        <v>44004</v>
      </c>
    </row>
    <row r="10999" spans="3:5" ht="13" x14ac:dyDescent="0.15">
      <c r="C10999" s="1" t="str">
        <f ca="1">IFERROR(INDIRECT(ADDRESS(MATCH(A10999,'contribution par jour-semaine'!A:A,0),MATCH(B10999,'contribution par jour-semaine'!$1:$1,0),4,1,"contribution par jour-semaine")),"")</f>
        <v/>
      </c>
      <c r="D10999" s="4" t="str">
        <f>VLOOKUP(A10999,predictions!A:B,2,FALSE)</f>
        <v>22/06/2020</v>
      </c>
      <c r="E10999" s="4">
        <f t="shared" si="43"/>
        <v>44004</v>
      </c>
    </row>
    <row r="11000" spans="3:5" ht="13" x14ac:dyDescent="0.15">
      <c r="C11000" s="1" t="str">
        <f ca="1">IFERROR(INDIRECT(ADDRESS(MATCH(A11000,'contribution par jour-semaine'!A:A,0),MATCH(B11000,'contribution par jour-semaine'!$1:$1,0),4,1,"contribution par jour-semaine")),"")</f>
        <v/>
      </c>
      <c r="D11000" s="4" t="str">
        <f>VLOOKUP(A11000,predictions!A:B,2,FALSE)</f>
        <v>22/06/2020</v>
      </c>
      <c r="E11000" s="4">
        <f t="shared" si="43"/>
        <v>44004</v>
      </c>
    </row>
    <row r="11001" spans="3:5" ht="13" x14ac:dyDescent="0.15">
      <c r="C11001" s="1" t="str">
        <f ca="1">IFERROR(INDIRECT(ADDRESS(MATCH(A11001,'contribution par jour-semaine'!A:A,0),MATCH(B11001,'contribution par jour-semaine'!$1:$1,0),4,1,"contribution par jour-semaine")),"")</f>
        <v/>
      </c>
      <c r="D11001" s="4" t="str">
        <f>VLOOKUP(A11001,predictions!A:B,2,FALSE)</f>
        <v>22/06/2020</v>
      </c>
      <c r="E11001" s="4">
        <f t="shared" si="43"/>
        <v>44004</v>
      </c>
    </row>
    <row r="11002" spans="3:5" ht="13" x14ac:dyDescent="0.15">
      <c r="C11002" s="1" t="str">
        <f ca="1">IFERROR(INDIRECT(ADDRESS(MATCH(A11002,'contribution par jour-semaine'!A:A,0),MATCH(B11002,'contribution par jour-semaine'!$1:$1,0),4,1,"contribution par jour-semaine")),"")</f>
        <v/>
      </c>
      <c r="D11002" s="4" t="str">
        <f>VLOOKUP(A11002,predictions!A:B,2,FALSE)</f>
        <v>22/06/2020</v>
      </c>
      <c r="E11002" s="4">
        <f t="shared" si="43"/>
        <v>44004</v>
      </c>
    </row>
    <row r="11003" spans="3:5" ht="13" x14ac:dyDescent="0.15">
      <c r="C11003" s="1" t="str">
        <f ca="1">IFERROR(INDIRECT(ADDRESS(MATCH(A11003,'contribution par jour-semaine'!A:A,0),MATCH(B11003,'contribution par jour-semaine'!$1:$1,0),4,1,"contribution par jour-semaine")),"")</f>
        <v/>
      </c>
      <c r="D11003" s="4" t="str">
        <f>VLOOKUP(A11003,predictions!A:B,2,FALSE)</f>
        <v>22/06/2020</v>
      </c>
      <c r="E11003" s="4">
        <f t="shared" si="43"/>
        <v>44004</v>
      </c>
    </row>
    <row r="11004" spans="3:5" ht="13" x14ac:dyDescent="0.15">
      <c r="C11004" s="1" t="str">
        <f ca="1">IFERROR(INDIRECT(ADDRESS(MATCH(A11004,'contribution par jour-semaine'!A:A,0),MATCH(B11004,'contribution par jour-semaine'!$1:$1,0),4,1,"contribution par jour-semaine")),"")</f>
        <v/>
      </c>
      <c r="D11004" s="4" t="str">
        <f>VLOOKUP(A11004,predictions!A:B,2,FALSE)</f>
        <v>22/06/2020</v>
      </c>
      <c r="E11004" s="4">
        <f t="shared" si="43"/>
        <v>44004</v>
      </c>
    </row>
    <row r="11005" spans="3:5" ht="13" x14ac:dyDescent="0.15">
      <c r="C11005" s="1" t="str">
        <f ca="1">IFERROR(INDIRECT(ADDRESS(MATCH(A11005,'contribution par jour-semaine'!A:A,0),MATCH(B11005,'contribution par jour-semaine'!$1:$1,0),4,1,"contribution par jour-semaine")),"")</f>
        <v/>
      </c>
      <c r="D11005" s="4" t="str">
        <f>VLOOKUP(A11005,predictions!A:B,2,FALSE)</f>
        <v>22/06/2020</v>
      </c>
      <c r="E11005" s="4">
        <f t="shared" si="43"/>
        <v>44004</v>
      </c>
    </row>
    <row r="11006" spans="3:5" ht="13" x14ac:dyDescent="0.15">
      <c r="C11006" s="1" t="str">
        <f ca="1">IFERROR(INDIRECT(ADDRESS(MATCH(A11006,'contribution par jour-semaine'!A:A,0),MATCH(B11006,'contribution par jour-semaine'!$1:$1,0),4,1,"contribution par jour-semaine")),"")</f>
        <v/>
      </c>
      <c r="D11006" s="4" t="str">
        <f>VLOOKUP(A11006,predictions!A:B,2,FALSE)</f>
        <v>22/06/2020</v>
      </c>
      <c r="E11006" s="4">
        <f t="shared" si="43"/>
        <v>44004</v>
      </c>
    </row>
    <row r="11007" spans="3:5" ht="13" x14ac:dyDescent="0.15">
      <c r="C11007" s="1" t="str">
        <f ca="1">IFERROR(INDIRECT(ADDRESS(MATCH(A11007,'contribution par jour-semaine'!A:A,0),MATCH(B11007,'contribution par jour-semaine'!$1:$1,0),4,1,"contribution par jour-semaine")),"")</f>
        <v/>
      </c>
      <c r="D11007" s="4" t="str">
        <f>VLOOKUP(A11007,predictions!A:B,2,FALSE)</f>
        <v>22/06/2020</v>
      </c>
      <c r="E11007" s="4">
        <f t="shared" si="43"/>
        <v>44004</v>
      </c>
    </row>
    <row r="11008" spans="3:5" ht="13" x14ac:dyDescent="0.15">
      <c r="C11008" s="1" t="str">
        <f ca="1">IFERROR(INDIRECT(ADDRESS(MATCH(A11008,'contribution par jour-semaine'!A:A,0),MATCH(B11008,'contribution par jour-semaine'!$1:$1,0),4,1,"contribution par jour-semaine")),"")</f>
        <v/>
      </c>
      <c r="D11008" s="4" t="str">
        <f>VLOOKUP(A11008,predictions!A:B,2,FALSE)</f>
        <v>22/06/2020</v>
      </c>
      <c r="E11008" s="4">
        <f t="shared" si="43"/>
        <v>44004</v>
      </c>
    </row>
    <row r="11009" spans="3:5" ht="13" x14ac:dyDescent="0.15">
      <c r="C11009" s="1" t="str">
        <f ca="1">IFERROR(INDIRECT(ADDRESS(MATCH(A11009,'contribution par jour-semaine'!A:A,0),MATCH(B11009,'contribution par jour-semaine'!$1:$1,0),4,1,"contribution par jour-semaine")),"")</f>
        <v/>
      </c>
      <c r="D11009" s="4" t="str">
        <f>VLOOKUP(A11009,predictions!A:B,2,FALSE)</f>
        <v>22/06/2020</v>
      </c>
      <c r="E11009" s="4">
        <f t="shared" si="43"/>
        <v>44004</v>
      </c>
    </row>
    <row r="11010" spans="3:5" ht="13" x14ac:dyDescent="0.15">
      <c r="C11010" s="1" t="str">
        <f ca="1">IFERROR(INDIRECT(ADDRESS(MATCH(A11010,'contribution par jour-semaine'!A:A,0),MATCH(B11010,'contribution par jour-semaine'!$1:$1,0),4,1,"contribution par jour-semaine")),"")</f>
        <v/>
      </c>
      <c r="D11010" s="4" t="str">
        <f>VLOOKUP(A11010,predictions!A:B,2,FALSE)</f>
        <v>22/06/2020</v>
      </c>
      <c r="E11010" s="4">
        <f t="shared" si="43"/>
        <v>44004</v>
      </c>
    </row>
    <row r="11011" spans="3:5" ht="13" x14ac:dyDescent="0.15">
      <c r="C11011" s="1" t="str">
        <f ca="1">IFERROR(INDIRECT(ADDRESS(MATCH(A11011,'contribution par jour-semaine'!A:A,0),MATCH(B11011,'contribution par jour-semaine'!$1:$1,0),4,1,"contribution par jour-semaine")),"")</f>
        <v/>
      </c>
      <c r="D11011" s="4" t="str">
        <f>VLOOKUP(A11011,predictions!A:B,2,FALSE)</f>
        <v>22/06/2020</v>
      </c>
      <c r="E11011" s="4">
        <f t="shared" si="43"/>
        <v>44004</v>
      </c>
    </row>
    <row r="11012" spans="3:5" ht="13" x14ac:dyDescent="0.15">
      <c r="C11012" s="1" t="str">
        <f ca="1">IFERROR(INDIRECT(ADDRESS(MATCH(A11012,'contribution par jour-semaine'!A:A,0),MATCH(B11012,'contribution par jour-semaine'!$1:$1,0),4,1,"contribution par jour-semaine")),"")</f>
        <v/>
      </c>
      <c r="D11012" s="4" t="str">
        <f>VLOOKUP(A11012,predictions!A:B,2,FALSE)</f>
        <v>22/06/2020</v>
      </c>
      <c r="E11012" s="4">
        <f t="shared" si="43"/>
        <v>44004</v>
      </c>
    </row>
    <row r="11013" spans="3:5" ht="13" x14ac:dyDescent="0.15">
      <c r="C11013" s="1" t="str">
        <f ca="1">IFERROR(INDIRECT(ADDRESS(MATCH(A11013,'contribution par jour-semaine'!A:A,0),MATCH(B11013,'contribution par jour-semaine'!$1:$1,0),4,1,"contribution par jour-semaine")),"")</f>
        <v/>
      </c>
      <c r="D11013" s="4" t="str">
        <f>VLOOKUP(A11013,predictions!A:B,2,FALSE)</f>
        <v>22/06/2020</v>
      </c>
      <c r="E11013" s="4">
        <f t="shared" si="43"/>
        <v>44004</v>
      </c>
    </row>
    <row r="11014" spans="3:5" ht="13" x14ac:dyDescent="0.15">
      <c r="C11014" s="1" t="str">
        <f ca="1">IFERROR(INDIRECT(ADDRESS(MATCH(A11014,'contribution par jour-semaine'!A:A,0),MATCH(B11014,'contribution par jour-semaine'!$1:$1,0),4,1,"contribution par jour-semaine")),"")</f>
        <v/>
      </c>
      <c r="D11014" s="4" t="str">
        <f>VLOOKUP(A11014,predictions!A:B,2,FALSE)</f>
        <v>22/06/2020</v>
      </c>
      <c r="E11014" s="4">
        <f t="shared" si="43"/>
        <v>44004</v>
      </c>
    </row>
    <row r="11015" spans="3:5" ht="13" x14ac:dyDescent="0.15">
      <c r="C11015" s="1" t="str">
        <f ca="1">IFERROR(INDIRECT(ADDRESS(MATCH(A11015,'contribution par jour-semaine'!A:A,0),MATCH(B11015,'contribution par jour-semaine'!$1:$1,0),4,1,"contribution par jour-semaine")),"")</f>
        <v/>
      </c>
      <c r="D11015" s="4" t="str">
        <f>VLOOKUP(A11015,predictions!A:B,2,FALSE)</f>
        <v>22/06/2020</v>
      </c>
      <c r="E11015" s="4">
        <f t="shared" si="43"/>
        <v>44004</v>
      </c>
    </row>
    <row r="11016" spans="3:5" ht="13" x14ac:dyDescent="0.15">
      <c r="C11016" s="1" t="str">
        <f ca="1">IFERROR(INDIRECT(ADDRESS(MATCH(A11016,'contribution par jour-semaine'!A:A,0),MATCH(B11016,'contribution par jour-semaine'!$1:$1,0),4,1,"contribution par jour-semaine")),"")</f>
        <v/>
      </c>
      <c r="D11016" s="4" t="str">
        <f>VLOOKUP(A11016,predictions!A:B,2,FALSE)</f>
        <v>22/06/2020</v>
      </c>
      <c r="E11016" s="4">
        <f t="shared" si="43"/>
        <v>44004</v>
      </c>
    </row>
    <row r="11017" spans="3:5" ht="13" x14ac:dyDescent="0.15">
      <c r="C11017" s="1" t="str">
        <f ca="1">IFERROR(INDIRECT(ADDRESS(MATCH(A11017,'contribution par jour-semaine'!A:A,0),MATCH(B11017,'contribution par jour-semaine'!$1:$1,0),4,1,"contribution par jour-semaine")),"")</f>
        <v/>
      </c>
      <c r="D11017" s="4" t="str">
        <f>VLOOKUP(A11017,predictions!A:B,2,FALSE)</f>
        <v>22/06/2020</v>
      </c>
      <c r="E11017" s="4">
        <f t="shared" si="43"/>
        <v>44004</v>
      </c>
    </row>
    <row r="11018" spans="3:5" ht="13" x14ac:dyDescent="0.15">
      <c r="C11018" s="1" t="str">
        <f ca="1">IFERROR(INDIRECT(ADDRESS(MATCH(A11018,'contribution par jour-semaine'!A:A,0),MATCH(B11018,'contribution par jour-semaine'!$1:$1,0),4,1,"contribution par jour-semaine")),"")</f>
        <v/>
      </c>
      <c r="D11018" s="4" t="str">
        <f>VLOOKUP(A11018,predictions!A:B,2,FALSE)</f>
        <v>22/06/2020</v>
      </c>
      <c r="E11018" s="4">
        <f t="shared" si="43"/>
        <v>44004</v>
      </c>
    </row>
    <row r="11019" spans="3:5" ht="13" x14ac:dyDescent="0.15">
      <c r="C11019" s="1" t="str">
        <f ca="1">IFERROR(INDIRECT(ADDRESS(MATCH(A11019,'contribution par jour-semaine'!A:A,0),MATCH(B11019,'contribution par jour-semaine'!$1:$1,0),4,1,"contribution par jour-semaine")),"")</f>
        <v/>
      </c>
      <c r="D11019" s="4" t="str">
        <f>VLOOKUP(A11019,predictions!A:B,2,FALSE)</f>
        <v>22/06/2020</v>
      </c>
      <c r="E11019" s="4">
        <f t="shared" si="43"/>
        <v>44004</v>
      </c>
    </row>
    <row r="11020" spans="3:5" ht="13" x14ac:dyDescent="0.15">
      <c r="C11020" s="1" t="str">
        <f ca="1">IFERROR(INDIRECT(ADDRESS(MATCH(A11020,'contribution par jour-semaine'!A:A,0),MATCH(B11020,'contribution par jour-semaine'!$1:$1,0),4,1,"contribution par jour-semaine")),"")</f>
        <v/>
      </c>
      <c r="D11020" s="4" t="str">
        <f>VLOOKUP(A11020,predictions!A:B,2,FALSE)</f>
        <v>22/06/2020</v>
      </c>
      <c r="E11020" s="4">
        <f t="shared" si="43"/>
        <v>44004</v>
      </c>
    </row>
    <row r="11021" spans="3:5" ht="13" x14ac:dyDescent="0.15">
      <c r="C11021" s="1" t="str">
        <f ca="1">IFERROR(INDIRECT(ADDRESS(MATCH(A11021,'contribution par jour-semaine'!A:A,0),MATCH(B11021,'contribution par jour-semaine'!$1:$1,0),4,1,"contribution par jour-semaine")),"")</f>
        <v/>
      </c>
      <c r="D11021" s="4" t="str">
        <f>VLOOKUP(A11021,predictions!A:B,2,FALSE)</f>
        <v>22/06/2020</v>
      </c>
      <c r="E11021" s="4">
        <f t="shared" si="43"/>
        <v>44004</v>
      </c>
    </row>
    <row r="11022" spans="3:5" ht="13" x14ac:dyDescent="0.15">
      <c r="C11022" s="1" t="str">
        <f ca="1">IFERROR(INDIRECT(ADDRESS(MATCH(A11022,'contribution par jour-semaine'!A:A,0),MATCH(B11022,'contribution par jour-semaine'!$1:$1,0),4,1,"contribution par jour-semaine")),"")</f>
        <v/>
      </c>
      <c r="D11022" s="4" t="str">
        <f>VLOOKUP(A11022,predictions!A:B,2,FALSE)</f>
        <v>22/06/2020</v>
      </c>
      <c r="E11022" s="4">
        <f t="shared" si="43"/>
        <v>44004</v>
      </c>
    </row>
    <row r="11023" spans="3:5" ht="13" x14ac:dyDescent="0.15">
      <c r="C11023" s="1" t="str">
        <f ca="1">IFERROR(INDIRECT(ADDRESS(MATCH(A11023,'contribution par jour-semaine'!A:A,0),MATCH(B11023,'contribution par jour-semaine'!$1:$1,0),4,1,"contribution par jour-semaine")),"")</f>
        <v/>
      </c>
      <c r="D11023" s="4" t="str">
        <f>VLOOKUP(A11023,predictions!A:B,2,FALSE)</f>
        <v>22/06/2020</v>
      </c>
      <c r="E11023" s="4">
        <f t="shared" si="43"/>
        <v>44004</v>
      </c>
    </row>
    <row r="11024" spans="3:5" ht="13" x14ac:dyDescent="0.15">
      <c r="C11024" s="1" t="str">
        <f ca="1">IFERROR(INDIRECT(ADDRESS(MATCH(A11024,'contribution par jour-semaine'!A:A,0),MATCH(B11024,'contribution par jour-semaine'!$1:$1,0),4,1,"contribution par jour-semaine")),"")</f>
        <v/>
      </c>
      <c r="D11024" s="4" t="str">
        <f>VLOOKUP(A11024,predictions!A:B,2,FALSE)</f>
        <v>22/06/2020</v>
      </c>
      <c r="E11024" s="4">
        <f t="shared" si="43"/>
        <v>44004</v>
      </c>
    </row>
    <row r="11025" spans="3:5" ht="13" x14ac:dyDescent="0.15">
      <c r="C11025" s="1" t="str">
        <f ca="1">IFERROR(INDIRECT(ADDRESS(MATCH(A11025,'contribution par jour-semaine'!A:A,0),MATCH(B11025,'contribution par jour-semaine'!$1:$1,0),4,1,"contribution par jour-semaine")),"")</f>
        <v/>
      </c>
      <c r="D11025" s="4" t="str">
        <f>VLOOKUP(A11025,predictions!A:B,2,FALSE)</f>
        <v>22/06/2020</v>
      </c>
      <c r="E11025" s="4">
        <f t="shared" si="43"/>
        <v>44004</v>
      </c>
    </row>
    <row r="11026" spans="3:5" ht="13" x14ac:dyDescent="0.15">
      <c r="C11026" s="1" t="str">
        <f ca="1">IFERROR(INDIRECT(ADDRESS(MATCH(A11026,'contribution par jour-semaine'!A:A,0),MATCH(B11026,'contribution par jour-semaine'!$1:$1,0),4,1,"contribution par jour-semaine")),"")</f>
        <v/>
      </c>
      <c r="D11026" s="4" t="str">
        <f>VLOOKUP(A11026,predictions!A:B,2,FALSE)</f>
        <v>22/06/2020</v>
      </c>
      <c r="E11026" s="4">
        <f t="shared" si="43"/>
        <v>44004</v>
      </c>
    </row>
    <row r="11027" spans="3:5" ht="13" x14ac:dyDescent="0.15">
      <c r="C11027" s="1" t="str">
        <f ca="1">IFERROR(INDIRECT(ADDRESS(MATCH(A11027,'contribution par jour-semaine'!A:A,0),MATCH(B11027,'contribution par jour-semaine'!$1:$1,0),4,1,"contribution par jour-semaine")),"")</f>
        <v/>
      </c>
      <c r="D11027" s="4" t="str">
        <f>VLOOKUP(A11027,predictions!A:B,2,FALSE)</f>
        <v>22/06/2020</v>
      </c>
      <c r="E11027" s="4">
        <f t="shared" si="43"/>
        <v>44004</v>
      </c>
    </row>
    <row r="11028" spans="3:5" ht="13" x14ac:dyDescent="0.15">
      <c r="C11028" s="1" t="str">
        <f ca="1">IFERROR(INDIRECT(ADDRESS(MATCH(A11028,'contribution par jour-semaine'!A:A,0),MATCH(B11028,'contribution par jour-semaine'!$1:$1,0),4,1,"contribution par jour-semaine")),"")</f>
        <v/>
      </c>
      <c r="D11028" s="4" t="str">
        <f>VLOOKUP(A11028,predictions!A:B,2,FALSE)</f>
        <v>22/06/2020</v>
      </c>
      <c r="E11028" s="4">
        <f t="shared" si="43"/>
        <v>44004</v>
      </c>
    </row>
    <row r="11029" spans="3:5" ht="13" x14ac:dyDescent="0.15">
      <c r="C11029" s="1" t="str">
        <f ca="1">IFERROR(INDIRECT(ADDRESS(MATCH(A11029,'contribution par jour-semaine'!A:A,0),MATCH(B11029,'contribution par jour-semaine'!$1:$1,0),4,1,"contribution par jour-semaine")),"")</f>
        <v/>
      </c>
      <c r="D11029" s="4" t="str">
        <f>VLOOKUP(A11029,predictions!A:B,2,FALSE)</f>
        <v>22/06/2020</v>
      </c>
      <c r="E11029" s="4">
        <f t="shared" si="43"/>
        <v>44004</v>
      </c>
    </row>
    <row r="11030" spans="3:5" ht="13" x14ac:dyDescent="0.15">
      <c r="C11030" s="1" t="str">
        <f ca="1">IFERROR(INDIRECT(ADDRESS(MATCH(A11030,'contribution par jour-semaine'!A:A,0),MATCH(B11030,'contribution par jour-semaine'!$1:$1,0),4,1,"contribution par jour-semaine")),"")</f>
        <v/>
      </c>
      <c r="D11030" s="4" t="str">
        <f>VLOOKUP(A11030,predictions!A:B,2,FALSE)</f>
        <v>22/06/2020</v>
      </c>
      <c r="E11030" s="4">
        <f t="shared" si="43"/>
        <v>44004</v>
      </c>
    </row>
    <row r="11031" spans="3:5" ht="13" x14ac:dyDescent="0.15">
      <c r="C11031" s="1" t="str">
        <f ca="1">IFERROR(INDIRECT(ADDRESS(MATCH(A11031,'contribution par jour-semaine'!A:A,0),MATCH(B11031,'contribution par jour-semaine'!$1:$1,0),4,1,"contribution par jour-semaine")),"")</f>
        <v/>
      </c>
      <c r="D11031" s="4" t="str">
        <f>VLOOKUP(A11031,predictions!A:B,2,FALSE)</f>
        <v>22/06/2020</v>
      </c>
      <c r="E11031" s="4">
        <f t="shared" si="43"/>
        <v>44004</v>
      </c>
    </row>
    <row r="11032" spans="3:5" ht="13" x14ac:dyDescent="0.15">
      <c r="C11032" s="1" t="str">
        <f ca="1">IFERROR(INDIRECT(ADDRESS(MATCH(A11032,'contribution par jour-semaine'!A:A,0),MATCH(B11032,'contribution par jour-semaine'!$1:$1,0),4,1,"contribution par jour-semaine")),"")</f>
        <v/>
      </c>
      <c r="D11032" s="4" t="str">
        <f>VLOOKUP(A11032,predictions!A:B,2,FALSE)</f>
        <v>22/06/2020</v>
      </c>
      <c r="E11032" s="4">
        <f t="shared" si="43"/>
        <v>44004</v>
      </c>
    </row>
    <row r="11033" spans="3:5" ht="13" x14ac:dyDescent="0.15">
      <c r="C11033" s="1" t="str">
        <f ca="1">IFERROR(INDIRECT(ADDRESS(MATCH(A11033,'contribution par jour-semaine'!A:A,0),MATCH(B11033,'contribution par jour-semaine'!$1:$1,0),4,1,"contribution par jour-semaine")),"")</f>
        <v/>
      </c>
      <c r="D11033" s="4" t="str">
        <f>VLOOKUP(A11033,predictions!A:B,2,FALSE)</f>
        <v>22/06/2020</v>
      </c>
      <c r="E11033" s="4">
        <f t="shared" si="43"/>
        <v>44004</v>
      </c>
    </row>
    <row r="11034" spans="3:5" ht="13" x14ac:dyDescent="0.15">
      <c r="C11034" s="1" t="str">
        <f ca="1">IFERROR(INDIRECT(ADDRESS(MATCH(A11034,'contribution par jour-semaine'!A:A,0),MATCH(B11034,'contribution par jour-semaine'!$1:$1,0),4,1,"contribution par jour-semaine")),"")</f>
        <v/>
      </c>
      <c r="D11034" s="4" t="str">
        <f>VLOOKUP(A11034,predictions!A:B,2,FALSE)</f>
        <v>22/06/2020</v>
      </c>
      <c r="E11034" s="4">
        <f t="shared" si="43"/>
        <v>44004</v>
      </c>
    </row>
    <row r="11035" spans="3:5" ht="13" x14ac:dyDescent="0.15">
      <c r="C11035" s="1" t="str">
        <f ca="1">IFERROR(INDIRECT(ADDRESS(MATCH(A11035,'contribution par jour-semaine'!A:A,0),MATCH(B11035,'contribution par jour-semaine'!$1:$1,0),4,1,"contribution par jour-semaine")),"")</f>
        <v/>
      </c>
      <c r="D11035" s="4" t="str">
        <f>VLOOKUP(A11035,predictions!A:B,2,FALSE)</f>
        <v>22/06/2020</v>
      </c>
      <c r="E11035" s="4">
        <f t="shared" si="43"/>
        <v>44004</v>
      </c>
    </row>
    <row r="11036" spans="3:5" ht="13" x14ac:dyDescent="0.15">
      <c r="C11036" s="1" t="str">
        <f ca="1">IFERROR(INDIRECT(ADDRESS(MATCH(A11036,'contribution par jour-semaine'!A:A,0),MATCH(B11036,'contribution par jour-semaine'!$1:$1,0),4,1,"contribution par jour-semaine")),"")</f>
        <v/>
      </c>
      <c r="D11036" s="4" t="str">
        <f>VLOOKUP(A11036,predictions!A:B,2,FALSE)</f>
        <v>22/06/2020</v>
      </c>
      <c r="E11036" s="4">
        <f t="shared" si="43"/>
        <v>44004</v>
      </c>
    </row>
    <row r="11037" spans="3:5" ht="13" x14ac:dyDescent="0.15">
      <c r="C11037" s="1" t="str">
        <f ca="1">IFERROR(INDIRECT(ADDRESS(MATCH(A11037,'contribution par jour-semaine'!A:A,0),MATCH(B11037,'contribution par jour-semaine'!$1:$1,0),4,1,"contribution par jour-semaine")),"")</f>
        <v/>
      </c>
      <c r="D11037" s="4" t="str">
        <f>VLOOKUP(A11037,predictions!A:B,2,FALSE)</f>
        <v>22/06/2020</v>
      </c>
      <c r="E11037" s="4">
        <f t="shared" si="43"/>
        <v>44004</v>
      </c>
    </row>
    <row r="11038" spans="3:5" ht="13" x14ac:dyDescent="0.15">
      <c r="C11038" s="1" t="str">
        <f ca="1">IFERROR(INDIRECT(ADDRESS(MATCH(A11038,'contribution par jour-semaine'!A:A,0),MATCH(B11038,'contribution par jour-semaine'!$1:$1,0),4,1,"contribution par jour-semaine")),"")</f>
        <v/>
      </c>
      <c r="D11038" s="4" t="str">
        <f>VLOOKUP(A11038,predictions!A:B,2,FALSE)</f>
        <v>22/06/2020</v>
      </c>
      <c r="E11038" s="4">
        <f t="shared" si="43"/>
        <v>44004</v>
      </c>
    </row>
    <row r="11039" spans="3:5" ht="13" x14ac:dyDescent="0.15">
      <c r="C11039" s="1" t="str">
        <f ca="1">IFERROR(INDIRECT(ADDRESS(MATCH(A11039,'contribution par jour-semaine'!A:A,0),MATCH(B11039,'contribution par jour-semaine'!$1:$1,0),4,1,"contribution par jour-semaine")),"")</f>
        <v/>
      </c>
      <c r="D11039" s="4" t="str">
        <f>VLOOKUP(A11039,predictions!A:B,2,FALSE)</f>
        <v>22/06/2020</v>
      </c>
      <c r="E11039" s="4">
        <f t="shared" si="43"/>
        <v>44004</v>
      </c>
    </row>
    <row r="11040" spans="3:5" ht="13" x14ac:dyDescent="0.15">
      <c r="C11040" s="1" t="str">
        <f ca="1">IFERROR(INDIRECT(ADDRESS(MATCH(A11040,'contribution par jour-semaine'!A:A,0),MATCH(B11040,'contribution par jour-semaine'!$1:$1,0),4,1,"contribution par jour-semaine")),"")</f>
        <v/>
      </c>
      <c r="D11040" s="4" t="str">
        <f>VLOOKUP(A11040,predictions!A:B,2,FALSE)</f>
        <v>22/06/2020</v>
      </c>
      <c r="E11040" s="4">
        <f t="shared" si="43"/>
        <v>44004</v>
      </c>
    </row>
    <row r="11041" spans="3:5" ht="13" x14ac:dyDescent="0.15">
      <c r="C11041" s="1" t="str">
        <f ca="1">IFERROR(INDIRECT(ADDRESS(MATCH(A11041,'contribution par jour-semaine'!A:A,0),MATCH(B11041,'contribution par jour-semaine'!$1:$1,0),4,1,"contribution par jour-semaine")),"")</f>
        <v/>
      </c>
      <c r="D11041" s="4" t="str">
        <f>VLOOKUP(A11041,predictions!A:B,2,FALSE)</f>
        <v>22/06/2020</v>
      </c>
      <c r="E11041" s="4">
        <f t="shared" si="43"/>
        <v>44004</v>
      </c>
    </row>
    <row r="11042" spans="3:5" ht="13" x14ac:dyDescent="0.15">
      <c r="C11042" s="1" t="str">
        <f ca="1">IFERROR(INDIRECT(ADDRESS(MATCH(A11042,'contribution par jour-semaine'!A:A,0),MATCH(B11042,'contribution par jour-semaine'!$1:$1,0),4,1,"contribution par jour-semaine")),"")</f>
        <v/>
      </c>
      <c r="D11042" s="4" t="str">
        <f>VLOOKUP(A11042,predictions!A:B,2,FALSE)</f>
        <v>22/06/2020</v>
      </c>
      <c r="E11042" s="4">
        <f t="shared" si="43"/>
        <v>44004</v>
      </c>
    </row>
    <row r="11043" spans="3:5" ht="13" x14ac:dyDescent="0.15">
      <c r="C11043" s="1" t="str">
        <f ca="1">IFERROR(INDIRECT(ADDRESS(MATCH(A11043,'contribution par jour-semaine'!A:A,0),MATCH(B11043,'contribution par jour-semaine'!$1:$1,0),4,1,"contribution par jour-semaine")),"")</f>
        <v/>
      </c>
      <c r="D11043" s="4" t="str">
        <f>VLOOKUP(A11043,predictions!A:B,2,FALSE)</f>
        <v>22/06/2020</v>
      </c>
      <c r="E11043" s="4">
        <f t="shared" si="43"/>
        <v>44004</v>
      </c>
    </row>
    <row r="11044" spans="3:5" ht="13" x14ac:dyDescent="0.15">
      <c r="C11044" s="1" t="str">
        <f ca="1">IFERROR(INDIRECT(ADDRESS(MATCH(A11044,'contribution par jour-semaine'!A:A,0),MATCH(B11044,'contribution par jour-semaine'!$1:$1,0),4,1,"contribution par jour-semaine")),"")</f>
        <v/>
      </c>
      <c r="D11044" s="4" t="str">
        <f>VLOOKUP(A11044,predictions!A:B,2,FALSE)</f>
        <v>22/06/2020</v>
      </c>
      <c r="E11044" s="4">
        <f t="shared" si="43"/>
        <v>44004</v>
      </c>
    </row>
    <row r="11045" spans="3:5" ht="13" x14ac:dyDescent="0.15">
      <c r="C11045" s="1" t="str">
        <f ca="1">IFERROR(INDIRECT(ADDRESS(MATCH(A11045,'contribution par jour-semaine'!A:A,0),MATCH(B11045,'contribution par jour-semaine'!$1:$1,0),4,1,"contribution par jour-semaine")),"")</f>
        <v/>
      </c>
      <c r="D11045" s="4" t="str">
        <f>VLOOKUP(A11045,predictions!A:B,2,FALSE)</f>
        <v>22/06/2020</v>
      </c>
      <c r="E11045" s="4">
        <f t="shared" si="43"/>
        <v>44004</v>
      </c>
    </row>
    <row r="11046" spans="3:5" ht="13" x14ac:dyDescent="0.15">
      <c r="C11046" s="1" t="str">
        <f ca="1">IFERROR(INDIRECT(ADDRESS(MATCH(A11046,'contribution par jour-semaine'!A:A,0),MATCH(B11046,'contribution par jour-semaine'!$1:$1,0),4,1,"contribution par jour-semaine")),"")</f>
        <v/>
      </c>
      <c r="D11046" s="4" t="str">
        <f>VLOOKUP(A11046,predictions!A:B,2,FALSE)</f>
        <v>22/06/2020</v>
      </c>
      <c r="E11046" s="4">
        <f t="shared" si="43"/>
        <v>44004</v>
      </c>
    </row>
    <row r="11047" spans="3:5" ht="13" x14ac:dyDescent="0.15">
      <c r="C11047" s="1" t="str">
        <f ca="1">IFERROR(INDIRECT(ADDRESS(MATCH(A11047,'contribution par jour-semaine'!A:A,0),MATCH(B11047,'contribution par jour-semaine'!$1:$1,0),4,1,"contribution par jour-semaine")),"")</f>
        <v/>
      </c>
      <c r="D11047" s="4" t="str">
        <f>VLOOKUP(A11047,predictions!A:B,2,FALSE)</f>
        <v>22/06/2020</v>
      </c>
      <c r="E11047" s="4">
        <f t="shared" si="43"/>
        <v>44004</v>
      </c>
    </row>
    <row r="11048" spans="3:5" ht="13" x14ac:dyDescent="0.15">
      <c r="C11048" s="1" t="str">
        <f ca="1">IFERROR(INDIRECT(ADDRESS(MATCH(A11048,'contribution par jour-semaine'!A:A,0),MATCH(B11048,'contribution par jour-semaine'!$1:$1,0),4,1,"contribution par jour-semaine")),"")</f>
        <v/>
      </c>
      <c r="D11048" s="4" t="str">
        <f>VLOOKUP(A11048,predictions!A:B,2,FALSE)</f>
        <v>22/06/2020</v>
      </c>
      <c r="E11048" s="4">
        <f t="shared" si="43"/>
        <v>44004</v>
      </c>
    </row>
    <row r="11049" spans="3:5" ht="13" x14ac:dyDescent="0.15">
      <c r="C11049" s="1" t="str">
        <f ca="1">IFERROR(INDIRECT(ADDRESS(MATCH(A11049,'contribution par jour-semaine'!A:A,0),MATCH(B11049,'contribution par jour-semaine'!$1:$1,0),4,1,"contribution par jour-semaine")),"")</f>
        <v/>
      </c>
      <c r="D11049" s="4" t="str">
        <f>VLOOKUP(A11049,predictions!A:B,2,FALSE)</f>
        <v>22/06/2020</v>
      </c>
      <c r="E11049" s="4">
        <f t="shared" si="43"/>
        <v>44004</v>
      </c>
    </row>
    <row r="11050" spans="3:5" ht="13" x14ac:dyDescent="0.15">
      <c r="C11050" s="1" t="str">
        <f ca="1">IFERROR(INDIRECT(ADDRESS(MATCH(A11050,'contribution par jour-semaine'!A:A,0),MATCH(B11050,'contribution par jour-semaine'!$1:$1,0),4,1,"contribution par jour-semaine")),"")</f>
        <v/>
      </c>
      <c r="D11050" s="4" t="str">
        <f>VLOOKUP(A11050,predictions!A:B,2,FALSE)</f>
        <v>22/06/2020</v>
      </c>
      <c r="E11050" s="4">
        <f t="shared" si="43"/>
        <v>44004</v>
      </c>
    </row>
    <row r="11051" spans="3:5" ht="13" x14ac:dyDescent="0.15">
      <c r="C11051" s="1" t="str">
        <f ca="1">IFERROR(INDIRECT(ADDRESS(MATCH(A11051,'contribution par jour-semaine'!A:A,0),MATCH(B11051,'contribution par jour-semaine'!$1:$1,0),4,1,"contribution par jour-semaine")),"")</f>
        <v/>
      </c>
      <c r="D11051" s="4" t="str">
        <f>VLOOKUP(A11051,predictions!A:B,2,FALSE)</f>
        <v>22/06/2020</v>
      </c>
      <c r="E11051" s="4">
        <f t="shared" si="43"/>
        <v>44004</v>
      </c>
    </row>
    <row r="11052" spans="3:5" ht="13" x14ac:dyDescent="0.15">
      <c r="C11052" s="1" t="str">
        <f ca="1">IFERROR(INDIRECT(ADDRESS(MATCH(A11052,'contribution par jour-semaine'!A:A,0),MATCH(B11052,'contribution par jour-semaine'!$1:$1,0),4,1,"contribution par jour-semaine")),"")</f>
        <v/>
      </c>
      <c r="D11052" s="4" t="str">
        <f>VLOOKUP(A11052,predictions!A:B,2,FALSE)</f>
        <v>22/06/2020</v>
      </c>
      <c r="E11052" s="4">
        <f t="shared" si="43"/>
        <v>44004</v>
      </c>
    </row>
    <row r="11053" spans="3:5" ht="13" x14ac:dyDescent="0.15">
      <c r="C11053" s="1" t="str">
        <f ca="1">IFERROR(INDIRECT(ADDRESS(MATCH(A11053,'contribution par jour-semaine'!A:A,0),MATCH(B11053,'contribution par jour-semaine'!$1:$1,0),4,1,"contribution par jour-semaine")),"")</f>
        <v/>
      </c>
      <c r="D11053" s="4" t="str">
        <f>VLOOKUP(A11053,predictions!A:B,2,FALSE)</f>
        <v>22/06/2020</v>
      </c>
      <c r="E11053" s="4">
        <f t="shared" si="43"/>
        <v>44004</v>
      </c>
    </row>
    <row r="11054" spans="3:5" ht="13" x14ac:dyDescent="0.15">
      <c r="C11054" s="1" t="str">
        <f ca="1">IFERROR(INDIRECT(ADDRESS(MATCH(A11054,'contribution par jour-semaine'!A:A,0),MATCH(B11054,'contribution par jour-semaine'!$1:$1,0),4,1,"contribution par jour-semaine")),"")</f>
        <v/>
      </c>
      <c r="D11054" s="4" t="str">
        <f>VLOOKUP(A11054,predictions!A:B,2,FALSE)</f>
        <v>22/06/2020</v>
      </c>
      <c r="E11054" s="4">
        <f t="shared" si="43"/>
        <v>44004</v>
      </c>
    </row>
    <row r="11055" spans="3:5" ht="13" x14ac:dyDescent="0.15">
      <c r="C11055" s="1" t="str">
        <f ca="1">IFERROR(INDIRECT(ADDRESS(MATCH(A11055,'contribution par jour-semaine'!A:A,0),MATCH(B11055,'contribution par jour-semaine'!$1:$1,0),4,1,"contribution par jour-semaine")),"")</f>
        <v/>
      </c>
      <c r="D11055" s="4" t="str">
        <f>VLOOKUP(A11055,predictions!A:B,2,FALSE)</f>
        <v>22/06/2020</v>
      </c>
      <c r="E11055" s="4">
        <f t="shared" si="43"/>
        <v>44004</v>
      </c>
    </row>
    <row r="11056" spans="3:5" ht="13" x14ac:dyDescent="0.15">
      <c r="C11056" s="1" t="str">
        <f ca="1">IFERROR(INDIRECT(ADDRESS(MATCH(A11056,'contribution par jour-semaine'!A:A,0),MATCH(B11056,'contribution par jour-semaine'!$1:$1,0),4,1,"contribution par jour-semaine")),"")</f>
        <v/>
      </c>
      <c r="D11056" s="4" t="str">
        <f>VLOOKUP(A11056,predictions!A:B,2,FALSE)</f>
        <v>22/06/2020</v>
      </c>
      <c r="E11056" s="4">
        <f t="shared" si="43"/>
        <v>44004</v>
      </c>
    </row>
    <row r="11057" spans="3:5" ht="13" x14ac:dyDescent="0.15">
      <c r="C11057" s="1" t="str">
        <f ca="1">IFERROR(INDIRECT(ADDRESS(MATCH(A11057,'contribution par jour-semaine'!A:A,0),MATCH(B11057,'contribution par jour-semaine'!$1:$1,0),4,1,"contribution par jour-semaine")),"")</f>
        <v/>
      </c>
      <c r="D11057" s="4" t="str">
        <f>VLOOKUP(A11057,predictions!A:B,2,FALSE)</f>
        <v>22/06/2020</v>
      </c>
      <c r="E11057" s="4">
        <f t="shared" si="43"/>
        <v>44004</v>
      </c>
    </row>
    <row r="11058" spans="3:5" ht="13" x14ac:dyDescent="0.15">
      <c r="C11058" s="1" t="str">
        <f ca="1">IFERROR(INDIRECT(ADDRESS(MATCH(A11058,'contribution par jour-semaine'!A:A,0),MATCH(B11058,'contribution par jour-semaine'!$1:$1,0),4,1,"contribution par jour-semaine")),"")</f>
        <v/>
      </c>
      <c r="D11058" s="4" t="str">
        <f>VLOOKUP(A11058,predictions!A:B,2,FALSE)</f>
        <v>22/06/2020</v>
      </c>
      <c r="E11058" s="4">
        <f t="shared" si="43"/>
        <v>44004</v>
      </c>
    </row>
    <row r="11059" spans="3:5" ht="13" x14ac:dyDescent="0.15">
      <c r="C11059" s="1" t="str">
        <f ca="1">IFERROR(INDIRECT(ADDRESS(MATCH(A11059,'contribution par jour-semaine'!A:A,0),MATCH(B11059,'contribution par jour-semaine'!$1:$1,0),4,1,"contribution par jour-semaine")),"")</f>
        <v/>
      </c>
      <c r="D11059" s="4" t="str">
        <f>VLOOKUP(A11059,predictions!A:B,2,FALSE)</f>
        <v>22/06/2020</v>
      </c>
      <c r="E11059" s="4">
        <f t="shared" si="43"/>
        <v>44004</v>
      </c>
    </row>
    <row r="11060" spans="3:5" ht="13" x14ac:dyDescent="0.15">
      <c r="C11060" s="1" t="str">
        <f ca="1">IFERROR(INDIRECT(ADDRESS(MATCH(A11060,'contribution par jour-semaine'!A:A,0),MATCH(B11060,'contribution par jour-semaine'!$1:$1,0),4,1,"contribution par jour-semaine")),"")</f>
        <v/>
      </c>
      <c r="D11060" s="4" t="str">
        <f>VLOOKUP(A11060,predictions!A:B,2,FALSE)</f>
        <v>22/06/2020</v>
      </c>
      <c r="E11060" s="4">
        <f t="shared" si="43"/>
        <v>44004</v>
      </c>
    </row>
    <row r="11061" spans="3:5" ht="13" x14ac:dyDescent="0.15">
      <c r="C11061" s="1" t="str">
        <f ca="1">IFERROR(INDIRECT(ADDRESS(MATCH(A11061,'contribution par jour-semaine'!A:A,0),MATCH(B11061,'contribution par jour-semaine'!$1:$1,0),4,1,"contribution par jour-semaine")),"")</f>
        <v/>
      </c>
      <c r="D11061" s="4" t="str">
        <f>VLOOKUP(A11061,predictions!A:B,2,FALSE)</f>
        <v>22/06/2020</v>
      </c>
      <c r="E11061" s="4">
        <f t="shared" si="43"/>
        <v>44004</v>
      </c>
    </row>
    <row r="11062" spans="3:5" ht="13" x14ac:dyDescent="0.15">
      <c r="C11062" s="1" t="str">
        <f ca="1">IFERROR(INDIRECT(ADDRESS(MATCH(A11062,'contribution par jour-semaine'!A:A,0),MATCH(B11062,'contribution par jour-semaine'!$1:$1,0),4,1,"contribution par jour-semaine")),"")</f>
        <v/>
      </c>
      <c r="D11062" s="4" t="str">
        <f>VLOOKUP(A11062,predictions!A:B,2,FALSE)</f>
        <v>22/06/2020</v>
      </c>
      <c r="E11062" s="4">
        <f t="shared" si="43"/>
        <v>44004</v>
      </c>
    </row>
    <row r="11063" spans="3:5" ht="13" x14ac:dyDescent="0.15">
      <c r="C11063" s="1" t="str">
        <f ca="1">IFERROR(INDIRECT(ADDRESS(MATCH(A11063,'contribution par jour-semaine'!A:A,0),MATCH(B11063,'contribution par jour-semaine'!$1:$1,0),4,1,"contribution par jour-semaine")),"")</f>
        <v/>
      </c>
      <c r="D11063" s="4" t="str">
        <f>VLOOKUP(A11063,predictions!A:B,2,FALSE)</f>
        <v>22/06/2020</v>
      </c>
      <c r="E11063" s="4">
        <f t="shared" si="43"/>
        <v>44004</v>
      </c>
    </row>
    <row r="11064" spans="3:5" ht="13" x14ac:dyDescent="0.15">
      <c r="C11064" s="1" t="str">
        <f ca="1">IFERROR(INDIRECT(ADDRESS(MATCH(A11064,'contribution par jour-semaine'!A:A,0),MATCH(B11064,'contribution par jour-semaine'!$1:$1,0),4,1,"contribution par jour-semaine")),"")</f>
        <v/>
      </c>
      <c r="D11064" s="4" t="str">
        <f>VLOOKUP(A11064,predictions!A:B,2,FALSE)</f>
        <v>22/06/2020</v>
      </c>
      <c r="E11064" s="4">
        <f t="shared" si="43"/>
        <v>44004</v>
      </c>
    </row>
    <row r="11065" spans="3:5" ht="13" x14ac:dyDescent="0.15">
      <c r="C11065" s="1" t="str">
        <f ca="1">IFERROR(INDIRECT(ADDRESS(MATCH(A11065,'contribution par jour-semaine'!A:A,0),MATCH(B11065,'contribution par jour-semaine'!$1:$1,0),4,1,"contribution par jour-semaine")),"")</f>
        <v/>
      </c>
      <c r="D11065" s="4" t="str">
        <f>VLOOKUP(A11065,predictions!A:B,2,FALSE)</f>
        <v>22/06/2020</v>
      </c>
      <c r="E11065" s="4">
        <f t="shared" si="43"/>
        <v>44004</v>
      </c>
    </row>
    <row r="11066" spans="3:5" ht="13" x14ac:dyDescent="0.15">
      <c r="C11066" s="1" t="str">
        <f ca="1">IFERROR(INDIRECT(ADDRESS(MATCH(A11066,'contribution par jour-semaine'!A:A,0),MATCH(B11066,'contribution par jour-semaine'!$1:$1,0),4,1,"contribution par jour-semaine")),"")</f>
        <v/>
      </c>
      <c r="D11066" s="4" t="str">
        <f>VLOOKUP(A11066,predictions!A:B,2,FALSE)</f>
        <v>22/06/2020</v>
      </c>
      <c r="E11066" s="4">
        <f t="shared" si="43"/>
        <v>44004</v>
      </c>
    </row>
    <row r="11067" spans="3:5" ht="13" x14ac:dyDescent="0.15">
      <c r="C11067" s="1" t="str">
        <f ca="1">IFERROR(INDIRECT(ADDRESS(MATCH(A11067,'contribution par jour-semaine'!A:A,0),MATCH(B11067,'contribution par jour-semaine'!$1:$1,0),4,1,"contribution par jour-semaine")),"")</f>
        <v/>
      </c>
      <c r="D11067" s="4" t="str">
        <f>VLOOKUP(A11067,predictions!A:B,2,FALSE)</f>
        <v>22/06/2020</v>
      </c>
      <c r="E11067" s="4">
        <f t="shared" si="43"/>
        <v>44004</v>
      </c>
    </row>
    <row r="11068" spans="3:5" ht="13" x14ac:dyDescent="0.15">
      <c r="C11068" s="1" t="str">
        <f ca="1">IFERROR(INDIRECT(ADDRESS(MATCH(A11068,'contribution par jour-semaine'!A:A,0),MATCH(B11068,'contribution par jour-semaine'!$1:$1,0),4,1,"contribution par jour-semaine")),"")</f>
        <v/>
      </c>
      <c r="D11068" s="4" t="str">
        <f>VLOOKUP(A11068,predictions!A:B,2,FALSE)</f>
        <v>22/06/2020</v>
      </c>
      <c r="E11068" s="4">
        <f t="shared" si="43"/>
        <v>44004</v>
      </c>
    </row>
    <row r="11069" spans="3:5" ht="13" x14ac:dyDescent="0.15">
      <c r="C11069" s="1" t="str">
        <f ca="1">IFERROR(INDIRECT(ADDRESS(MATCH(A11069,'contribution par jour-semaine'!A:A,0),MATCH(B11069,'contribution par jour-semaine'!$1:$1,0),4,1,"contribution par jour-semaine")),"")</f>
        <v/>
      </c>
      <c r="D11069" s="4" t="str">
        <f>VLOOKUP(A11069,predictions!A:B,2,FALSE)</f>
        <v>22/06/2020</v>
      </c>
      <c r="E11069" s="4">
        <f t="shared" si="43"/>
        <v>44004</v>
      </c>
    </row>
    <row r="11070" spans="3:5" ht="13" x14ac:dyDescent="0.15">
      <c r="C11070" s="1" t="str">
        <f ca="1">IFERROR(INDIRECT(ADDRESS(MATCH(A11070,'contribution par jour-semaine'!A:A,0),MATCH(B11070,'contribution par jour-semaine'!$1:$1,0),4,1,"contribution par jour-semaine")),"")</f>
        <v/>
      </c>
      <c r="D11070" s="4" t="str">
        <f>VLOOKUP(A11070,predictions!A:B,2,FALSE)</f>
        <v>22/06/2020</v>
      </c>
      <c r="E11070" s="4">
        <f t="shared" si="43"/>
        <v>44004</v>
      </c>
    </row>
    <row r="11071" spans="3:5" ht="13" x14ac:dyDescent="0.15">
      <c r="C11071" s="1" t="str">
        <f ca="1">IFERROR(INDIRECT(ADDRESS(MATCH(A11071,'contribution par jour-semaine'!A:A,0),MATCH(B11071,'contribution par jour-semaine'!$1:$1,0),4,1,"contribution par jour-semaine")),"")</f>
        <v/>
      </c>
      <c r="D11071" s="4" t="str">
        <f>VLOOKUP(A11071,predictions!A:B,2,FALSE)</f>
        <v>22/06/2020</v>
      </c>
      <c r="E11071" s="4">
        <f t="shared" si="43"/>
        <v>44004</v>
      </c>
    </row>
    <row r="11072" spans="3:5" ht="13" x14ac:dyDescent="0.15">
      <c r="C11072" s="1" t="str">
        <f ca="1">IFERROR(INDIRECT(ADDRESS(MATCH(A11072,'contribution par jour-semaine'!A:A,0),MATCH(B11072,'contribution par jour-semaine'!$1:$1,0),4,1,"contribution par jour-semaine")),"")</f>
        <v/>
      </c>
      <c r="D11072" s="4" t="str">
        <f>VLOOKUP(A11072,predictions!A:B,2,FALSE)</f>
        <v>22/06/2020</v>
      </c>
      <c r="E11072" s="4">
        <f t="shared" si="43"/>
        <v>44004</v>
      </c>
    </row>
    <row r="11073" spans="3:5" ht="13" x14ac:dyDescent="0.15">
      <c r="C11073" s="1" t="str">
        <f ca="1">IFERROR(INDIRECT(ADDRESS(MATCH(A11073,'contribution par jour-semaine'!A:A,0),MATCH(B11073,'contribution par jour-semaine'!$1:$1,0),4,1,"contribution par jour-semaine")),"")</f>
        <v/>
      </c>
      <c r="D11073" s="4" t="str">
        <f>VLOOKUP(A11073,predictions!A:B,2,FALSE)</f>
        <v>22/06/2020</v>
      </c>
      <c r="E11073" s="4">
        <f t="shared" si="43"/>
        <v>44004</v>
      </c>
    </row>
    <row r="11074" spans="3:5" ht="13" x14ac:dyDescent="0.15">
      <c r="C11074" s="1" t="str">
        <f ca="1">IFERROR(INDIRECT(ADDRESS(MATCH(A11074,'contribution par jour-semaine'!A:A,0),MATCH(B11074,'contribution par jour-semaine'!$1:$1,0),4,1,"contribution par jour-semaine")),"")</f>
        <v/>
      </c>
      <c r="D11074" s="4" t="str">
        <f>VLOOKUP(A11074,predictions!A:B,2,FALSE)</f>
        <v>22/06/2020</v>
      </c>
      <c r="E11074" s="4">
        <f t="shared" si="43"/>
        <v>44004</v>
      </c>
    </row>
    <row r="11075" spans="3:5" ht="13" x14ac:dyDescent="0.15">
      <c r="C11075" s="1" t="str">
        <f ca="1">IFERROR(INDIRECT(ADDRESS(MATCH(A11075,'contribution par jour-semaine'!A:A,0),MATCH(B11075,'contribution par jour-semaine'!$1:$1,0),4,1,"contribution par jour-semaine")),"")</f>
        <v/>
      </c>
      <c r="D11075" s="4" t="str">
        <f>VLOOKUP(A11075,predictions!A:B,2,FALSE)</f>
        <v>22/06/2020</v>
      </c>
      <c r="E11075" s="4">
        <f t="shared" si="43"/>
        <v>44004</v>
      </c>
    </row>
    <row r="11076" spans="3:5" ht="13" x14ac:dyDescent="0.15">
      <c r="C11076" s="1" t="str">
        <f ca="1">IFERROR(INDIRECT(ADDRESS(MATCH(A11076,'contribution par jour-semaine'!A:A,0),MATCH(B11076,'contribution par jour-semaine'!$1:$1,0),4,1,"contribution par jour-semaine")),"")</f>
        <v/>
      </c>
      <c r="D11076" s="4" t="str">
        <f>VLOOKUP(A11076,predictions!A:B,2,FALSE)</f>
        <v>22/06/2020</v>
      </c>
      <c r="E11076" s="4">
        <f t="shared" si="43"/>
        <v>44004</v>
      </c>
    </row>
    <row r="11077" spans="3:5" ht="13" x14ac:dyDescent="0.15">
      <c r="C11077" s="1" t="str">
        <f ca="1">IFERROR(INDIRECT(ADDRESS(MATCH(A11077,'contribution par jour-semaine'!A:A,0),MATCH(B11077,'contribution par jour-semaine'!$1:$1,0),4,1,"contribution par jour-semaine")),"")</f>
        <v/>
      </c>
      <c r="D11077" s="4" t="str">
        <f>VLOOKUP(A11077,predictions!A:B,2,FALSE)</f>
        <v>22/06/2020</v>
      </c>
      <c r="E11077" s="4">
        <f t="shared" si="43"/>
        <v>44004</v>
      </c>
    </row>
    <row r="11078" spans="3:5" ht="13" x14ac:dyDescent="0.15">
      <c r="C11078" s="1" t="str">
        <f ca="1">IFERROR(INDIRECT(ADDRESS(MATCH(A11078,'contribution par jour-semaine'!A:A,0),MATCH(B11078,'contribution par jour-semaine'!$1:$1,0),4,1,"contribution par jour-semaine")),"")</f>
        <v/>
      </c>
      <c r="D11078" s="4" t="str">
        <f>VLOOKUP(A11078,predictions!A:B,2,FALSE)</f>
        <v>22/06/2020</v>
      </c>
      <c r="E11078" s="4">
        <f t="shared" si="43"/>
        <v>44004</v>
      </c>
    </row>
    <row r="11079" spans="3:5" ht="13" x14ac:dyDescent="0.15">
      <c r="C11079" s="1" t="str">
        <f ca="1">IFERROR(INDIRECT(ADDRESS(MATCH(A11079,'contribution par jour-semaine'!A:A,0),MATCH(B11079,'contribution par jour-semaine'!$1:$1,0),4,1,"contribution par jour-semaine")),"")</f>
        <v/>
      </c>
      <c r="D11079" s="4" t="str">
        <f>VLOOKUP(A11079,predictions!A:B,2,FALSE)</f>
        <v>22/06/2020</v>
      </c>
      <c r="E11079" s="4">
        <f t="shared" si="43"/>
        <v>44004</v>
      </c>
    </row>
    <row r="11080" spans="3:5" ht="13" x14ac:dyDescent="0.15">
      <c r="C11080" s="1" t="str">
        <f ca="1">IFERROR(INDIRECT(ADDRESS(MATCH(A11080,'contribution par jour-semaine'!A:A,0),MATCH(B11080,'contribution par jour-semaine'!$1:$1,0),4,1,"contribution par jour-semaine")),"")</f>
        <v/>
      </c>
      <c r="D11080" s="4" t="str">
        <f>VLOOKUP(A11080,predictions!A:B,2,FALSE)</f>
        <v>22/06/2020</v>
      </c>
      <c r="E11080" s="4">
        <f t="shared" si="43"/>
        <v>44004</v>
      </c>
    </row>
    <row r="11081" spans="3:5" ht="13" x14ac:dyDescent="0.15">
      <c r="C11081" s="1" t="str">
        <f ca="1">IFERROR(INDIRECT(ADDRESS(MATCH(A11081,'contribution par jour-semaine'!A:A,0),MATCH(B11081,'contribution par jour-semaine'!$1:$1,0),4,1,"contribution par jour-semaine")),"")</f>
        <v/>
      </c>
      <c r="D11081" s="4" t="str">
        <f>VLOOKUP(A11081,predictions!A:B,2,FALSE)</f>
        <v>22/06/2020</v>
      </c>
      <c r="E11081" s="4">
        <f t="shared" si="43"/>
        <v>44004</v>
      </c>
    </row>
    <row r="11082" spans="3:5" ht="13" x14ac:dyDescent="0.15">
      <c r="C11082" s="1" t="str">
        <f ca="1">IFERROR(INDIRECT(ADDRESS(MATCH(A11082,'contribution par jour-semaine'!A:A,0),MATCH(B11082,'contribution par jour-semaine'!$1:$1,0),4,1,"contribution par jour-semaine")),"")</f>
        <v/>
      </c>
      <c r="D11082" s="4" t="str">
        <f>VLOOKUP(A11082,predictions!A:B,2,FALSE)</f>
        <v>22/06/2020</v>
      </c>
      <c r="E11082" s="4">
        <f t="shared" si="43"/>
        <v>44004</v>
      </c>
    </row>
    <row r="11083" spans="3:5" ht="13" x14ac:dyDescent="0.15">
      <c r="C11083" s="1" t="str">
        <f ca="1">IFERROR(INDIRECT(ADDRESS(MATCH(A11083,'contribution par jour-semaine'!A:A,0),MATCH(B11083,'contribution par jour-semaine'!$1:$1,0),4,1,"contribution par jour-semaine")),"")</f>
        <v/>
      </c>
      <c r="D11083" s="4" t="str">
        <f>VLOOKUP(A11083,predictions!A:B,2,FALSE)</f>
        <v>22/06/2020</v>
      </c>
      <c r="E11083" s="4">
        <f t="shared" si="43"/>
        <v>44004</v>
      </c>
    </row>
    <row r="11084" spans="3:5" ht="13" x14ac:dyDescent="0.15">
      <c r="C11084" s="1" t="str">
        <f ca="1">IFERROR(INDIRECT(ADDRESS(MATCH(A11084,'contribution par jour-semaine'!A:A,0),MATCH(B11084,'contribution par jour-semaine'!$1:$1,0),4,1,"contribution par jour-semaine")),"")</f>
        <v/>
      </c>
      <c r="D11084" s="4" t="str">
        <f>VLOOKUP(A11084,predictions!A:B,2,FALSE)</f>
        <v>22/06/2020</v>
      </c>
      <c r="E11084" s="4">
        <f t="shared" si="43"/>
        <v>44004</v>
      </c>
    </row>
    <row r="11085" spans="3:5" ht="13" x14ac:dyDescent="0.15">
      <c r="C11085" s="1" t="str">
        <f ca="1">IFERROR(INDIRECT(ADDRESS(MATCH(A11085,'contribution par jour-semaine'!A:A,0),MATCH(B11085,'contribution par jour-semaine'!$1:$1,0),4,1,"contribution par jour-semaine")),"")</f>
        <v/>
      </c>
      <c r="D11085" s="4" t="str">
        <f>VLOOKUP(A11085,predictions!A:B,2,FALSE)</f>
        <v>22/06/2020</v>
      </c>
      <c r="E11085" s="4">
        <f t="shared" si="43"/>
        <v>44004</v>
      </c>
    </row>
    <row r="11086" spans="3:5" ht="13" x14ac:dyDescent="0.15">
      <c r="C11086" s="1" t="str">
        <f ca="1">IFERROR(INDIRECT(ADDRESS(MATCH(A11086,'contribution par jour-semaine'!A:A,0),MATCH(B11086,'contribution par jour-semaine'!$1:$1,0),4,1,"contribution par jour-semaine")),"")</f>
        <v/>
      </c>
      <c r="D11086" s="4" t="str">
        <f>VLOOKUP(A11086,predictions!A:B,2,FALSE)</f>
        <v>22/06/2020</v>
      </c>
      <c r="E11086" s="4">
        <f t="shared" si="43"/>
        <v>44004</v>
      </c>
    </row>
    <row r="11087" spans="3:5" ht="13" x14ac:dyDescent="0.15">
      <c r="C11087" s="1" t="str">
        <f ca="1">IFERROR(INDIRECT(ADDRESS(MATCH(A11087,'contribution par jour-semaine'!A:A,0),MATCH(B11087,'contribution par jour-semaine'!$1:$1,0),4,1,"contribution par jour-semaine")),"")</f>
        <v/>
      </c>
      <c r="D11087" s="4" t="str">
        <f>VLOOKUP(A11087,predictions!A:B,2,FALSE)</f>
        <v>22/06/2020</v>
      </c>
      <c r="E11087" s="4">
        <f t="shared" si="43"/>
        <v>44004</v>
      </c>
    </row>
    <row r="11088" spans="3:5" ht="13" x14ac:dyDescent="0.15">
      <c r="C11088" s="1" t="str">
        <f ca="1">IFERROR(INDIRECT(ADDRESS(MATCH(A11088,'contribution par jour-semaine'!A:A,0),MATCH(B11088,'contribution par jour-semaine'!$1:$1,0),4,1,"contribution par jour-semaine")),"")</f>
        <v/>
      </c>
      <c r="D11088" s="4" t="str">
        <f>VLOOKUP(A11088,predictions!A:B,2,FALSE)</f>
        <v>22/06/2020</v>
      </c>
      <c r="E11088" s="4">
        <f t="shared" si="43"/>
        <v>44004</v>
      </c>
    </row>
    <row r="11089" spans="3:5" ht="13" x14ac:dyDescent="0.15">
      <c r="C11089" s="1" t="str">
        <f ca="1">IFERROR(INDIRECT(ADDRESS(MATCH(A11089,'contribution par jour-semaine'!A:A,0),MATCH(B11089,'contribution par jour-semaine'!$1:$1,0),4,1,"contribution par jour-semaine")),"")</f>
        <v/>
      </c>
      <c r="D11089" s="4" t="str">
        <f>VLOOKUP(A11089,predictions!A:B,2,FALSE)</f>
        <v>22/06/2020</v>
      </c>
      <c r="E11089" s="4">
        <f t="shared" si="43"/>
        <v>44004</v>
      </c>
    </row>
    <row r="11090" spans="3:5" ht="13" x14ac:dyDescent="0.15">
      <c r="C11090" s="1" t="str">
        <f ca="1">IFERROR(INDIRECT(ADDRESS(MATCH(A11090,'contribution par jour-semaine'!A:A,0),MATCH(B11090,'contribution par jour-semaine'!$1:$1,0),4,1,"contribution par jour-semaine")),"")</f>
        <v/>
      </c>
      <c r="D11090" s="4" t="str">
        <f>VLOOKUP(A11090,predictions!A:B,2,FALSE)</f>
        <v>22/06/2020</v>
      </c>
      <c r="E11090" s="4">
        <f t="shared" si="43"/>
        <v>44004</v>
      </c>
    </row>
    <row r="11091" spans="3:5" ht="13" x14ac:dyDescent="0.15">
      <c r="C11091" s="1" t="str">
        <f ca="1">IFERROR(INDIRECT(ADDRESS(MATCH(A11091,'contribution par jour-semaine'!A:A,0),MATCH(B11091,'contribution par jour-semaine'!$1:$1,0),4,1,"contribution par jour-semaine")),"")</f>
        <v/>
      </c>
      <c r="D11091" s="4" t="str">
        <f>VLOOKUP(A11091,predictions!A:B,2,FALSE)</f>
        <v>22/06/2020</v>
      </c>
      <c r="E11091" s="4">
        <f t="shared" si="43"/>
        <v>44004</v>
      </c>
    </row>
    <row r="11092" spans="3:5" ht="13" x14ac:dyDescent="0.15">
      <c r="C11092" s="1" t="str">
        <f ca="1">IFERROR(INDIRECT(ADDRESS(MATCH(A11092,'contribution par jour-semaine'!A:A,0),MATCH(B11092,'contribution par jour-semaine'!$1:$1,0),4,1,"contribution par jour-semaine")),"")</f>
        <v/>
      </c>
      <c r="D11092" s="4" t="str">
        <f>VLOOKUP(A11092,predictions!A:B,2,FALSE)</f>
        <v>22/06/2020</v>
      </c>
      <c r="E11092" s="4">
        <f t="shared" si="43"/>
        <v>44004</v>
      </c>
    </row>
    <row r="11093" spans="3:5" ht="13" x14ac:dyDescent="0.15">
      <c r="C11093" s="1" t="str">
        <f ca="1">IFERROR(INDIRECT(ADDRESS(MATCH(A11093,'contribution par jour-semaine'!A:A,0),MATCH(B11093,'contribution par jour-semaine'!$1:$1,0),4,1,"contribution par jour-semaine")),"")</f>
        <v/>
      </c>
      <c r="D11093" s="4" t="str">
        <f>VLOOKUP(A11093,predictions!A:B,2,FALSE)</f>
        <v>22/06/2020</v>
      </c>
      <c r="E11093" s="4">
        <f t="shared" si="43"/>
        <v>44004</v>
      </c>
    </row>
    <row r="11094" spans="3:5" ht="13" x14ac:dyDescent="0.15">
      <c r="C11094" s="1" t="str">
        <f ca="1">IFERROR(INDIRECT(ADDRESS(MATCH(A11094,'contribution par jour-semaine'!A:A,0),MATCH(B11094,'contribution par jour-semaine'!$1:$1,0),4,1,"contribution par jour-semaine")),"")</f>
        <v/>
      </c>
      <c r="D11094" s="4" t="str">
        <f>VLOOKUP(A11094,predictions!A:B,2,FALSE)</f>
        <v>22/06/2020</v>
      </c>
      <c r="E11094" s="4">
        <f t="shared" si="43"/>
        <v>44004</v>
      </c>
    </row>
    <row r="11095" spans="3:5" ht="13" x14ac:dyDescent="0.15">
      <c r="C11095" s="1" t="str">
        <f ca="1">IFERROR(INDIRECT(ADDRESS(MATCH(A11095,'contribution par jour-semaine'!A:A,0),MATCH(B11095,'contribution par jour-semaine'!$1:$1,0),4,1,"contribution par jour-semaine")),"")</f>
        <v/>
      </c>
      <c r="D11095" s="4" t="str">
        <f>VLOOKUP(A11095,predictions!A:B,2,FALSE)</f>
        <v>22/06/2020</v>
      </c>
      <c r="E11095" s="4">
        <f t="shared" si="43"/>
        <v>44004</v>
      </c>
    </row>
    <row r="11096" spans="3:5" ht="13" x14ac:dyDescent="0.15">
      <c r="C11096" s="1" t="str">
        <f ca="1">IFERROR(INDIRECT(ADDRESS(MATCH(A11096,'contribution par jour-semaine'!A:A,0),MATCH(B11096,'contribution par jour-semaine'!$1:$1,0),4,1,"contribution par jour-semaine")),"")</f>
        <v/>
      </c>
      <c r="D11096" s="4" t="str">
        <f>VLOOKUP(A11096,predictions!A:B,2,FALSE)</f>
        <v>22/06/2020</v>
      </c>
      <c r="E11096" s="4">
        <f t="shared" si="43"/>
        <v>44004</v>
      </c>
    </row>
    <row r="11097" spans="3:5" ht="13" x14ac:dyDescent="0.15">
      <c r="C11097" s="1" t="str">
        <f ca="1">IFERROR(INDIRECT(ADDRESS(MATCH(A11097,'contribution par jour-semaine'!A:A,0),MATCH(B11097,'contribution par jour-semaine'!$1:$1,0),4,1,"contribution par jour-semaine")),"")</f>
        <v/>
      </c>
      <c r="D11097" s="4" t="str">
        <f>VLOOKUP(A11097,predictions!A:B,2,FALSE)</f>
        <v>22/06/2020</v>
      </c>
      <c r="E11097" s="4">
        <f t="shared" si="43"/>
        <v>44004</v>
      </c>
    </row>
    <row r="11098" spans="3:5" ht="13" x14ac:dyDescent="0.15">
      <c r="C11098" s="1" t="str">
        <f ca="1">IFERROR(INDIRECT(ADDRESS(MATCH(A11098,'contribution par jour-semaine'!A:A,0),MATCH(B11098,'contribution par jour-semaine'!$1:$1,0),4,1,"contribution par jour-semaine")),"")</f>
        <v/>
      </c>
      <c r="D11098" s="4" t="str">
        <f>VLOOKUP(A11098,predictions!A:B,2,FALSE)</f>
        <v>22/06/2020</v>
      </c>
      <c r="E11098" s="4">
        <f t="shared" si="43"/>
        <v>44004</v>
      </c>
    </row>
    <row r="11099" spans="3:5" ht="13" x14ac:dyDescent="0.15">
      <c r="C11099" s="1" t="str">
        <f ca="1">IFERROR(INDIRECT(ADDRESS(MATCH(A11099,'contribution par jour-semaine'!A:A,0),MATCH(B11099,'contribution par jour-semaine'!$1:$1,0),4,1,"contribution par jour-semaine")),"")</f>
        <v/>
      </c>
      <c r="D11099" s="4" t="str">
        <f>VLOOKUP(A11099,predictions!A:B,2,FALSE)</f>
        <v>22/06/2020</v>
      </c>
      <c r="E11099" s="4">
        <f t="shared" si="43"/>
        <v>44004</v>
      </c>
    </row>
    <row r="11100" spans="3:5" ht="13" x14ac:dyDescent="0.15">
      <c r="C11100" s="1" t="str">
        <f ca="1">IFERROR(INDIRECT(ADDRESS(MATCH(A11100,'contribution par jour-semaine'!A:A,0),MATCH(B11100,'contribution par jour-semaine'!$1:$1,0),4,1,"contribution par jour-semaine")),"")</f>
        <v/>
      </c>
      <c r="D11100" s="4" t="str">
        <f>VLOOKUP(A11100,predictions!A:B,2,FALSE)</f>
        <v>22/06/2020</v>
      </c>
      <c r="E11100" s="4">
        <f t="shared" si="43"/>
        <v>44004</v>
      </c>
    </row>
    <row r="11101" spans="3:5" ht="13" x14ac:dyDescent="0.15">
      <c r="C11101" s="1" t="str">
        <f ca="1">IFERROR(INDIRECT(ADDRESS(MATCH(A11101,'contribution par jour-semaine'!A:A,0),MATCH(B11101,'contribution par jour-semaine'!$1:$1,0),4,1,"contribution par jour-semaine")),"")</f>
        <v/>
      </c>
      <c r="D11101" s="4" t="str">
        <f>VLOOKUP(A11101,predictions!A:B,2,FALSE)</f>
        <v>22/06/2020</v>
      </c>
      <c r="E11101" s="4">
        <f t="shared" si="43"/>
        <v>44004</v>
      </c>
    </row>
    <row r="11102" spans="3:5" ht="13" x14ac:dyDescent="0.15">
      <c r="C11102" s="1" t="str">
        <f ca="1">IFERROR(INDIRECT(ADDRESS(MATCH(A11102,'contribution par jour-semaine'!A:A,0),MATCH(B11102,'contribution par jour-semaine'!$1:$1,0),4,1,"contribution par jour-semaine")),"")</f>
        <v/>
      </c>
      <c r="D11102" s="4" t="str">
        <f>VLOOKUP(A11102,predictions!A:B,2,FALSE)</f>
        <v>22/06/2020</v>
      </c>
      <c r="E11102" s="4">
        <f t="shared" si="43"/>
        <v>44004</v>
      </c>
    </row>
    <row r="11103" spans="3:5" ht="13" x14ac:dyDescent="0.15">
      <c r="C11103" s="1" t="str">
        <f ca="1">IFERROR(INDIRECT(ADDRESS(MATCH(A11103,'contribution par jour-semaine'!A:A,0),MATCH(B11103,'contribution par jour-semaine'!$1:$1,0),4,1,"contribution par jour-semaine")),"")</f>
        <v/>
      </c>
      <c r="D11103" s="4" t="str">
        <f>VLOOKUP(A11103,predictions!A:B,2,FALSE)</f>
        <v>22/06/2020</v>
      </c>
      <c r="E11103" s="4">
        <f t="shared" si="43"/>
        <v>44004</v>
      </c>
    </row>
    <row r="11104" spans="3:5" ht="13" x14ac:dyDescent="0.15">
      <c r="C11104" s="1" t="str">
        <f ca="1">IFERROR(INDIRECT(ADDRESS(MATCH(A11104,'contribution par jour-semaine'!A:A,0),MATCH(B11104,'contribution par jour-semaine'!$1:$1,0),4,1,"contribution par jour-semaine")),"")</f>
        <v/>
      </c>
      <c r="D11104" s="4" t="str">
        <f>VLOOKUP(A11104,predictions!A:B,2,FALSE)</f>
        <v>22/06/2020</v>
      </c>
      <c r="E11104" s="4">
        <f t="shared" si="43"/>
        <v>44004</v>
      </c>
    </row>
    <row r="11105" spans="3:5" ht="13" x14ac:dyDescent="0.15">
      <c r="C11105" s="1" t="str">
        <f ca="1">IFERROR(INDIRECT(ADDRESS(MATCH(A11105,'contribution par jour-semaine'!A:A,0),MATCH(B11105,'contribution par jour-semaine'!$1:$1,0),4,1,"contribution par jour-semaine")),"")</f>
        <v/>
      </c>
      <c r="D11105" s="4" t="str">
        <f>VLOOKUP(A11105,predictions!A:B,2,FALSE)</f>
        <v>22/06/2020</v>
      </c>
      <c r="E11105" s="4">
        <f t="shared" si="43"/>
        <v>44004</v>
      </c>
    </row>
    <row r="11106" spans="3:5" ht="13" x14ac:dyDescent="0.15">
      <c r="C11106" s="1" t="str">
        <f ca="1">IFERROR(INDIRECT(ADDRESS(MATCH(A11106,'contribution par jour-semaine'!A:A,0),MATCH(B11106,'contribution par jour-semaine'!$1:$1,0),4,1,"contribution par jour-semaine")),"")</f>
        <v/>
      </c>
      <c r="D11106" s="4" t="str">
        <f>VLOOKUP(A11106,predictions!A:B,2,FALSE)</f>
        <v>22/06/2020</v>
      </c>
      <c r="E11106" s="4">
        <f t="shared" si="43"/>
        <v>44004</v>
      </c>
    </row>
    <row r="11107" spans="3:5" ht="13" x14ac:dyDescent="0.15">
      <c r="C11107" s="1" t="str">
        <f ca="1">IFERROR(INDIRECT(ADDRESS(MATCH(A11107,'contribution par jour-semaine'!A:A,0),MATCH(B11107,'contribution par jour-semaine'!$1:$1,0),4,1,"contribution par jour-semaine")),"")</f>
        <v/>
      </c>
      <c r="D11107" s="4" t="str">
        <f>VLOOKUP(A11107,predictions!A:B,2,FALSE)</f>
        <v>22/06/2020</v>
      </c>
      <c r="E11107" s="4">
        <f t="shared" si="43"/>
        <v>44004</v>
      </c>
    </row>
    <row r="11108" spans="3:5" ht="13" x14ac:dyDescent="0.15">
      <c r="C11108" s="1" t="str">
        <f ca="1">IFERROR(INDIRECT(ADDRESS(MATCH(A11108,'contribution par jour-semaine'!A:A,0),MATCH(B11108,'contribution par jour-semaine'!$1:$1,0),4,1,"contribution par jour-semaine")),"")</f>
        <v/>
      </c>
      <c r="D11108" s="4" t="str">
        <f>VLOOKUP(A11108,predictions!A:B,2,FALSE)</f>
        <v>22/06/2020</v>
      </c>
      <c r="E11108" s="4">
        <f t="shared" si="43"/>
        <v>44004</v>
      </c>
    </row>
    <row r="11109" spans="3:5" ht="13" x14ac:dyDescent="0.15">
      <c r="C11109" s="1" t="str">
        <f ca="1">IFERROR(INDIRECT(ADDRESS(MATCH(A11109,'contribution par jour-semaine'!A:A,0),MATCH(B11109,'contribution par jour-semaine'!$1:$1,0),4,1,"contribution par jour-semaine")),"")</f>
        <v/>
      </c>
      <c r="D11109" s="4" t="str">
        <f>VLOOKUP(A11109,predictions!A:B,2,FALSE)</f>
        <v>22/06/2020</v>
      </c>
      <c r="E11109" s="4">
        <f t="shared" si="43"/>
        <v>44004</v>
      </c>
    </row>
    <row r="11110" spans="3:5" ht="13" x14ac:dyDescent="0.15">
      <c r="C11110" s="1" t="str">
        <f ca="1">IFERROR(INDIRECT(ADDRESS(MATCH(A11110,'contribution par jour-semaine'!A:A,0),MATCH(B11110,'contribution par jour-semaine'!$1:$1,0),4,1,"contribution par jour-semaine")),"")</f>
        <v/>
      </c>
      <c r="D11110" s="4" t="str">
        <f>VLOOKUP(A11110,predictions!A:B,2,FALSE)</f>
        <v>22/06/2020</v>
      </c>
      <c r="E11110" s="4">
        <f t="shared" si="43"/>
        <v>44004</v>
      </c>
    </row>
    <row r="11111" spans="3:5" ht="13" x14ac:dyDescent="0.15">
      <c r="C11111" s="1" t="str">
        <f ca="1">IFERROR(INDIRECT(ADDRESS(MATCH(A11111,'contribution par jour-semaine'!A:A,0),MATCH(B11111,'contribution par jour-semaine'!$1:$1,0),4,1,"contribution par jour-semaine")),"")</f>
        <v/>
      </c>
      <c r="D11111" s="4" t="str">
        <f>VLOOKUP(A11111,predictions!A:B,2,FALSE)</f>
        <v>22/06/2020</v>
      </c>
      <c r="E11111" s="4">
        <f t="shared" si="43"/>
        <v>44004</v>
      </c>
    </row>
    <row r="11112" spans="3:5" ht="13" x14ac:dyDescent="0.15">
      <c r="C11112" s="1" t="str">
        <f ca="1">IFERROR(INDIRECT(ADDRESS(MATCH(A11112,'contribution par jour-semaine'!A:A,0),MATCH(B11112,'contribution par jour-semaine'!$1:$1,0),4,1,"contribution par jour-semaine")),"")</f>
        <v/>
      </c>
      <c r="D11112" s="4" t="str">
        <f>VLOOKUP(A11112,predictions!A:B,2,FALSE)</f>
        <v>22/06/2020</v>
      </c>
      <c r="E11112" s="4">
        <f t="shared" si="43"/>
        <v>44004</v>
      </c>
    </row>
    <row r="11113" spans="3:5" ht="13" x14ac:dyDescent="0.15">
      <c r="C11113" s="1" t="str">
        <f ca="1">IFERROR(INDIRECT(ADDRESS(MATCH(A11113,'contribution par jour-semaine'!A:A,0),MATCH(B11113,'contribution par jour-semaine'!$1:$1,0),4,1,"contribution par jour-semaine")),"")</f>
        <v/>
      </c>
      <c r="D11113" s="4" t="str">
        <f>VLOOKUP(A11113,predictions!A:B,2,FALSE)</f>
        <v>22/06/2020</v>
      </c>
      <c r="E11113" s="4">
        <f t="shared" si="43"/>
        <v>44004</v>
      </c>
    </row>
    <row r="11114" spans="3:5" ht="13" x14ac:dyDescent="0.15">
      <c r="C11114" s="1" t="str">
        <f ca="1">IFERROR(INDIRECT(ADDRESS(MATCH(A11114,'contribution par jour-semaine'!A:A,0),MATCH(B11114,'contribution par jour-semaine'!$1:$1,0),4,1,"contribution par jour-semaine")),"")</f>
        <v/>
      </c>
      <c r="D11114" s="4" t="str">
        <f>VLOOKUP(A11114,predictions!A:B,2,FALSE)</f>
        <v>22/06/2020</v>
      </c>
      <c r="E11114" s="4">
        <f t="shared" si="43"/>
        <v>44004</v>
      </c>
    </row>
    <row r="11115" spans="3:5" ht="13" x14ac:dyDescent="0.15">
      <c r="C11115" s="1" t="str">
        <f ca="1">IFERROR(INDIRECT(ADDRESS(MATCH(A11115,'contribution par jour-semaine'!A:A,0),MATCH(B11115,'contribution par jour-semaine'!$1:$1,0),4,1,"contribution par jour-semaine")),"")</f>
        <v/>
      </c>
      <c r="D11115" s="4" t="str">
        <f>VLOOKUP(A11115,predictions!A:B,2,FALSE)</f>
        <v>22/06/2020</v>
      </c>
      <c r="E11115" s="4">
        <f t="shared" si="43"/>
        <v>44004</v>
      </c>
    </row>
    <row r="11116" spans="3:5" ht="13" x14ac:dyDescent="0.15">
      <c r="C11116" s="1" t="str">
        <f ca="1">IFERROR(INDIRECT(ADDRESS(MATCH(A11116,'contribution par jour-semaine'!A:A,0),MATCH(B11116,'contribution par jour-semaine'!$1:$1,0),4,1,"contribution par jour-semaine")),"")</f>
        <v/>
      </c>
      <c r="D11116" s="4" t="str">
        <f>VLOOKUP(A11116,predictions!A:B,2,FALSE)</f>
        <v>22/06/2020</v>
      </c>
      <c r="E11116" s="4">
        <f t="shared" si="43"/>
        <v>44004</v>
      </c>
    </row>
    <row r="11117" spans="3:5" ht="13" x14ac:dyDescent="0.15">
      <c r="C11117" s="1" t="str">
        <f ca="1">IFERROR(INDIRECT(ADDRESS(MATCH(A11117,'contribution par jour-semaine'!A:A,0),MATCH(B11117,'contribution par jour-semaine'!$1:$1,0),4,1,"contribution par jour-semaine")),"")</f>
        <v/>
      </c>
      <c r="D11117" s="4" t="str">
        <f>VLOOKUP(A11117,predictions!A:B,2,FALSE)</f>
        <v>22/06/2020</v>
      </c>
      <c r="E11117" s="4">
        <f t="shared" si="43"/>
        <v>44004</v>
      </c>
    </row>
    <row r="11118" spans="3:5" ht="13" x14ac:dyDescent="0.15">
      <c r="C11118" s="1" t="str">
        <f ca="1">IFERROR(INDIRECT(ADDRESS(MATCH(A11118,'contribution par jour-semaine'!A:A,0),MATCH(B11118,'contribution par jour-semaine'!$1:$1,0),4,1,"contribution par jour-semaine")),"")</f>
        <v/>
      </c>
      <c r="D11118" s="4" t="str">
        <f>VLOOKUP(A11118,predictions!A:B,2,FALSE)</f>
        <v>22/06/2020</v>
      </c>
      <c r="E11118" s="4">
        <f t="shared" si="43"/>
        <v>44004</v>
      </c>
    </row>
    <row r="11119" spans="3:5" ht="13" x14ac:dyDescent="0.15">
      <c r="C11119" s="1" t="str">
        <f ca="1">IFERROR(INDIRECT(ADDRESS(MATCH(A11119,'contribution par jour-semaine'!A:A,0),MATCH(B11119,'contribution par jour-semaine'!$1:$1,0),4,1,"contribution par jour-semaine")),"")</f>
        <v/>
      </c>
      <c r="D11119" s="4" t="str">
        <f>VLOOKUP(A11119,predictions!A:B,2,FALSE)</f>
        <v>22/06/2020</v>
      </c>
      <c r="E11119" s="4">
        <f t="shared" si="43"/>
        <v>44004</v>
      </c>
    </row>
    <row r="11120" spans="3:5" ht="13" x14ac:dyDescent="0.15">
      <c r="C11120" s="1" t="str">
        <f ca="1">IFERROR(INDIRECT(ADDRESS(MATCH(A11120,'contribution par jour-semaine'!A:A,0),MATCH(B11120,'contribution par jour-semaine'!$1:$1,0),4,1,"contribution par jour-semaine")),"")</f>
        <v/>
      </c>
      <c r="D11120" s="4" t="str">
        <f>VLOOKUP(A11120,predictions!A:B,2,FALSE)</f>
        <v>22/06/2020</v>
      </c>
      <c r="E11120" s="4">
        <f t="shared" si="43"/>
        <v>44004</v>
      </c>
    </row>
    <row r="11121" spans="3:5" ht="13" x14ac:dyDescent="0.15">
      <c r="C11121" s="1" t="str">
        <f ca="1">IFERROR(INDIRECT(ADDRESS(MATCH(A11121,'contribution par jour-semaine'!A:A,0),MATCH(B11121,'contribution par jour-semaine'!$1:$1,0),4,1,"contribution par jour-semaine")),"")</f>
        <v/>
      </c>
      <c r="D11121" s="4" t="str">
        <f>VLOOKUP(A11121,predictions!A:B,2,FALSE)</f>
        <v>22/06/2020</v>
      </c>
      <c r="E11121" s="4">
        <f t="shared" si="43"/>
        <v>44004</v>
      </c>
    </row>
    <row r="11122" spans="3:5" ht="13" x14ac:dyDescent="0.15">
      <c r="C11122" s="1" t="str">
        <f ca="1">IFERROR(INDIRECT(ADDRESS(MATCH(A11122,'contribution par jour-semaine'!A:A,0),MATCH(B11122,'contribution par jour-semaine'!$1:$1,0),4,1,"contribution par jour-semaine")),"")</f>
        <v/>
      </c>
      <c r="D11122" s="4" t="str">
        <f>VLOOKUP(A11122,predictions!A:B,2,FALSE)</f>
        <v>22/06/2020</v>
      </c>
      <c r="E11122" s="4">
        <f t="shared" si="43"/>
        <v>44004</v>
      </c>
    </row>
    <row r="11123" spans="3:5" ht="13" x14ac:dyDescent="0.15">
      <c r="C11123" s="1" t="str">
        <f ca="1">IFERROR(INDIRECT(ADDRESS(MATCH(A11123,'contribution par jour-semaine'!A:A,0),MATCH(B11123,'contribution par jour-semaine'!$1:$1,0),4,1,"contribution par jour-semaine")),"")</f>
        <v/>
      </c>
      <c r="D11123" s="4" t="str">
        <f>VLOOKUP(A11123,predictions!A:B,2,FALSE)</f>
        <v>22/06/2020</v>
      </c>
      <c r="E11123" s="4">
        <f t="shared" si="43"/>
        <v>44004</v>
      </c>
    </row>
    <row r="11124" spans="3:5" ht="13" x14ac:dyDescent="0.15">
      <c r="C11124" s="1" t="str">
        <f ca="1">IFERROR(INDIRECT(ADDRESS(MATCH(A11124,'contribution par jour-semaine'!A:A,0),MATCH(B11124,'contribution par jour-semaine'!$1:$1,0),4,1,"contribution par jour-semaine")),"")</f>
        <v/>
      </c>
      <c r="D11124" s="4" t="str">
        <f>VLOOKUP(A11124,predictions!A:B,2,FALSE)</f>
        <v>22/06/2020</v>
      </c>
      <c r="E11124" s="4">
        <f t="shared" si="43"/>
        <v>44004</v>
      </c>
    </row>
    <row r="11125" spans="3:5" ht="13" x14ac:dyDescent="0.15">
      <c r="C11125" s="1" t="str">
        <f ca="1">IFERROR(INDIRECT(ADDRESS(MATCH(A11125,'contribution par jour-semaine'!A:A,0),MATCH(B11125,'contribution par jour-semaine'!$1:$1,0),4,1,"contribution par jour-semaine")),"")</f>
        <v/>
      </c>
      <c r="D11125" s="4" t="str">
        <f>VLOOKUP(A11125,predictions!A:B,2,FALSE)</f>
        <v>22/06/2020</v>
      </c>
      <c r="E11125" s="4">
        <f t="shared" si="43"/>
        <v>44004</v>
      </c>
    </row>
    <row r="11126" spans="3:5" ht="13" x14ac:dyDescent="0.15">
      <c r="C11126" s="1" t="str">
        <f ca="1">IFERROR(INDIRECT(ADDRESS(MATCH(A11126,'contribution par jour-semaine'!A:A,0),MATCH(B11126,'contribution par jour-semaine'!$1:$1,0),4,1,"contribution par jour-semaine")),"")</f>
        <v/>
      </c>
      <c r="D11126" s="4" t="str">
        <f>VLOOKUP(A11126,predictions!A:B,2,FALSE)</f>
        <v>22/06/2020</v>
      </c>
      <c r="E11126" s="4">
        <f t="shared" si="43"/>
        <v>44004</v>
      </c>
    </row>
    <row r="11127" spans="3:5" ht="13" x14ac:dyDescent="0.15">
      <c r="C11127" s="1" t="str">
        <f ca="1">IFERROR(INDIRECT(ADDRESS(MATCH(A11127,'contribution par jour-semaine'!A:A,0),MATCH(B11127,'contribution par jour-semaine'!$1:$1,0),4,1,"contribution par jour-semaine")),"")</f>
        <v/>
      </c>
      <c r="D11127" s="4" t="str">
        <f>VLOOKUP(A11127,predictions!A:B,2,FALSE)</f>
        <v>22/06/2020</v>
      </c>
      <c r="E11127" s="4">
        <f t="shared" si="43"/>
        <v>44004</v>
      </c>
    </row>
    <row r="11128" spans="3:5" ht="13" x14ac:dyDescent="0.15">
      <c r="C11128" s="1" t="str">
        <f ca="1">IFERROR(INDIRECT(ADDRESS(MATCH(A11128,'contribution par jour-semaine'!A:A,0),MATCH(B11128,'contribution par jour-semaine'!$1:$1,0),4,1,"contribution par jour-semaine")),"")</f>
        <v/>
      </c>
      <c r="D11128" s="4" t="str">
        <f>VLOOKUP(A11128,predictions!A:B,2,FALSE)</f>
        <v>22/06/2020</v>
      </c>
      <c r="E11128" s="4">
        <f t="shared" si="43"/>
        <v>44004</v>
      </c>
    </row>
    <row r="11129" spans="3:5" ht="13" x14ac:dyDescent="0.15">
      <c r="C11129" s="1" t="str">
        <f ca="1">IFERROR(INDIRECT(ADDRESS(MATCH(A11129,'contribution par jour-semaine'!A:A,0),MATCH(B11129,'contribution par jour-semaine'!$1:$1,0),4,1,"contribution par jour-semaine")),"")</f>
        <v/>
      </c>
      <c r="D11129" s="4" t="str">
        <f>VLOOKUP(A11129,predictions!A:B,2,FALSE)</f>
        <v>22/06/2020</v>
      </c>
      <c r="E11129" s="4">
        <f t="shared" si="43"/>
        <v>44004</v>
      </c>
    </row>
    <row r="11130" spans="3:5" ht="13" x14ac:dyDescent="0.15">
      <c r="C11130" s="1" t="str">
        <f ca="1">IFERROR(INDIRECT(ADDRESS(MATCH(A11130,'contribution par jour-semaine'!A:A,0),MATCH(B11130,'contribution par jour-semaine'!$1:$1,0),4,1,"contribution par jour-semaine")),"")</f>
        <v/>
      </c>
      <c r="D11130" s="4" t="str">
        <f>VLOOKUP(A11130,predictions!A:B,2,FALSE)</f>
        <v>22/06/2020</v>
      </c>
      <c r="E11130" s="4">
        <f t="shared" si="43"/>
        <v>44004</v>
      </c>
    </row>
    <row r="11131" spans="3:5" ht="13" x14ac:dyDescent="0.15">
      <c r="C11131" s="1" t="str">
        <f ca="1">IFERROR(INDIRECT(ADDRESS(MATCH(A11131,'contribution par jour-semaine'!A:A,0),MATCH(B11131,'contribution par jour-semaine'!$1:$1,0),4,1,"contribution par jour-semaine")),"")</f>
        <v/>
      </c>
      <c r="D11131" s="4" t="str">
        <f>VLOOKUP(A11131,predictions!A:B,2,FALSE)</f>
        <v>22/06/2020</v>
      </c>
      <c r="E11131" s="4">
        <f t="shared" si="43"/>
        <v>44004</v>
      </c>
    </row>
    <row r="11132" spans="3:5" ht="13" x14ac:dyDescent="0.15">
      <c r="C11132" s="1" t="str">
        <f ca="1">IFERROR(INDIRECT(ADDRESS(MATCH(A11132,'contribution par jour-semaine'!A:A,0),MATCH(B11132,'contribution par jour-semaine'!$1:$1,0),4,1,"contribution par jour-semaine")),"")</f>
        <v/>
      </c>
      <c r="D11132" s="4" t="str">
        <f>VLOOKUP(A11132,predictions!A:B,2,FALSE)</f>
        <v>22/06/2020</v>
      </c>
      <c r="E11132" s="4">
        <f t="shared" si="43"/>
        <v>44004</v>
      </c>
    </row>
    <row r="11133" spans="3:5" ht="13" x14ac:dyDescent="0.15">
      <c r="C11133" s="1" t="str">
        <f ca="1">IFERROR(INDIRECT(ADDRESS(MATCH(A11133,'contribution par jour-semaine'!A:A,0),MATCH(B11133,'contribution par jour-semaine'!$1:$1,0),4,1,"contribution par jour-semaine")),"")</f>
        <v/>
      </c>
      <c r="D11133" s="4" t="str">
        <f>VLOOKUP(A11133,predictions!A:B,2,FALSE)</f>
        <v>22/06/2020</v>
      </c>
      <c r="E11133" s="4">
        <f t="shared" si="43"/>
        <v>44004</v>
      </c>
    </row>
    <row r="11134" spans="3:5" ht="13" x14ac:dyDescent="0.15">
      <c r="C11134" s="1" t="str">
        <f ca="1">IFERROR(INDIRECT(ADDRESS(MATCH(A11134,'contribution par jour-semaine'!A:A,0),MATCH(B11134,'contribution par jour-semaine'!$1:$1,0),4,1,"contribution par jour-semaine")),"")</f>
        <v/>
      </c>
      <c r="D11134" s="4" t="str">
        <f>VLOOKUP(A11134,predictions!A:B,2,FALSE)</f>
        <v>22/06/2020</v>
      </c>
      <c r="E11134" s="4">
        <f t="shared" si="43"/>
        <v>44004</v>
      </c>
    </row>
    <row r="11135" spans="3:5" ht="13" x14ac:dyDescent="0.15">
      <c r="C11135" s="1" t="str">
        <f ca="1">IFERROR(INDIRECT(ADDRESS(MATCH(A11135,'contribution par jour-semaine'!A:A,0),MATCH(B11135,'contribution par jour-semaine'!$1:$1,0),4,1,"contribution par jour-semaine")),"")</f>
        <v/>
      </c>
      <c r="D11135" s="4" t="str">
        <f>VLOOKUP(A11135,predictions!A:B,2,FALSE)</f>
        <v>22/06/2020</v>
      </c>
      <c r="E11135" s="4">
        <f t="shared" si="43"/>
        <v>44004</v>
      </c>
    </row>
    <row r="11136" spans="3:5" ht="13" x14ac:dyDescent="0.15">
      <c r="C11136" s="1" t="str">
        <f ca="1">IFERROR(INDIRECT(ADDRESS(MATCH(A11136,'contribution par jour-semaine'!A:A,0),MATCH(B11136,'contribution par jour-semaine'!$1:$1,0),4,1,"contribution par jour-semaine")),"")</f>
        <v/>
      </c>
      <c r="D11136" s="4" t="str">
        <f>VLOOKUP(A11136,predictions!A:B,2,FALSE)</f>
        <v>22/06/2020</v>
      </c>
      <c r="E11136" s="4">
        <f t="shared" si="43"/>
        <v>44004</v>
      </c>
    </row>
    <row r="11137" spans="3:5" ht="13" x14ac:dyDescent="0.15">
      <c r="C11137" s="1" t="str">
        <f ca="1">IFERROR(INDIRECT(ADDRESS(MATCH(A11137,'contribution par jour-semaine'!A:A,0),MATCH(B11137,'contribution par jour-semaine'!$1:$1,0),4,1,"contribution par jour-semaine")),"")</f>
        <v/>
      </c>
      <c r="D11137" s="4" t="str">
        <f>VLOOKUP(A11137,predictions!A:B,2,FALSE)</f>
        <v>22/06/2020</v>
      </c>
      <c r="E11137" s="4">
        <f t="shared" si="43"/>
        <v>44004</v>
      </c>
    </row>
    <row r="11138" spans="3:5" ht="13" x14ac:dyDescent="0.15">
      <c r="C11138" s="1" t="str">
        <f ca="1">IFERROR(INDIRECT(ADDRESS(MATCH(A11138,'contribution par jour-semaine'!A:A,0),MATCH(B11138,'contribution par jour-semaine'!$1:$1,0),4,1,"contribution par jour-semaine")),"")</f>
        <v/>
      </c>
      <c r="D11138" s="4" t="str">
        <f>VLOOKUP(A11138,predictions!A:B,2,FALSE)</f>
        <v>22/06/2020</v>
      </c>
      <c r="E11138" s="4">
        <f t="shared" si="43"/>
        <v>44004</v>
      </c>
    </row>
    <row r="11139" spans="3:5" ht="13" x14ac:dyDescent="0.15">
      <c r="C11139" s="1" t="str">
        <f ca="1">IFERROR(INDIRECT(ADDRESS(MATCH(A11139,'contribution par jour-semaine'!A:A,0),MATCH(B11139,'contribution par jour-semaine'!$1:$1,0),4,1,"contribution par jour-semaine")),"")</f>
        <v/>
      </c>
      <c r="D11139" s="4" t="str">
        <f>VLOOKUP(A11139,predictions!A:B,2,FALSE)</f>
        <v>22/06/2020</v>
      </c>
      <c r="E11139" s="4">
        <f t="shared" si="43"/>
        <v>44004</v>
      </c>
    </row>
    <row r="11140" spans="3:5" ht="13" x14ac:dyDescent="0.15">
      <c r="C11140" s="1" t="str">
        <f ca="1">IFERROR(INDIRECT(ADDRESS(MATCH(A11140,'contribution par jour-semaine'!A:A,0),MATCH(B11140,'contribution par jour-semaine'!$1:$1,0),4,1,"contribution par jour-semaine")),"")</f>
        <v/>
      </c>
      <c r="D11140" s="4" t="str">
        <f>VLOOKUP(A11140,predictions!A:B,2,FALSE)</f>
        <v>22/06/2020</v>
      </c>
      <c r="E11140" s="4">
        <f t="shared" si="43"/>
        <v>44004</v>
      </c>
    </row>
    <row r="11141" spans="3:5" ht="13" x14ac:dyDescent="0.15">
      <c r="C11141" s="1" t="str">
        <f ca="1">IFERROR(INDIRECT(ADDRESS(MATCH(A11141,'contribution par jour-semaine'!A:A,0),MATCH(B11141,'contribution par jour-semaine'!$1:$1,0),4,1,"contribution par jour-semaine")),"")</f>
        <v/>
      </c>
      <c r="D11141" s="4" t="str">
        <f>VLOOKUP(A11141,predictions!A:B,2,FALSE)</f>
        <v>22/06/2020</v>
      </c>
      <c r="E11141" s="4">
        <f t="shared" si="43"/>
        <v>44004</v>
      </c>
    </row>
    <row r="11142" spans="3:5" ht="13" x14ac:dyDescent="0.15">
      <c r="C11142" s="1" t="str">
        <f ca="1">IFERROR(INDIRECT(ADDRESS(MATCH(A11142,'contribution par jour-semaine'!A:A,0),MATCH(B11142,'contribution par jour-semaine'!$1:$1,0),4,1,"contribution par jour-semaine")),"")</f>
        <v/>
      </c>
      <c r="D11142" s="4" t="str">
        <f>VLOOKUP(A11142,predictions!A:B,2,FALSE)</f>
        <v>22/06/2020</v>
      </c>
      <c r="E11142" s="4">
        <f t="shared" si="43"/>
        <v>44004</v>
      </c>
    </row>
    <row r="11143" spans="3:5" ht="13" x14ac:dyDescent="0.15">
      <c r="C11143" s="1" t="str">
        <f ca="1">IFERROR(INDIRECT(ADDRESS(MATCH(A11143,'contribution par jour-semaine'!A:A,0),MATCH(B11143,'contribution par jour-semaine'!$1:$1,0),4,1,"contribution par jour-semaine")),"")</f>
        <v/>
      </c>
      <c r="D11143" s="4" t="str">
        <f>VLOOKUP(A11143,predictions!A:B,2,FALSE)</f>
        <v>22/06/2020</v>
      </c>
      <c r="E11143" s="4">
        <f t="shared" si="43"/>
        <v>44004</v>
      </c>
    </row>
    <row r="11144" spans="3:5" ht="13" x14ac:dyDescent="0.15">
      <c r="C11144" s="1" t="str">
        <f ca="1">IFERROR(INDIRECT(ADDRESS(MATCH(A11144,'contribution par jour-semaine'!A:A,0),MATCH(B11144,'contribution par jour-semaine'!$1:$1,0),4,1,"contribution par jour-semaine")),"")</f>
        <v/>
      </c>
      <c r="D11144" s="4" t="str">
        <f>VLOOKUP(A11144,predictions!A:B,2,FALSE)</f>
        <v>22/06/2020</v>
      </c>
      <c r="E11144" s="4">
        <f t="shared" si="43"/>
        <v>44004</v>
      </c>
    </row>
    <row r="11145" spans="3:5" ht="13" x14ac:dyDescent="0.15">
      <c r="C11145" s="1" t="str">
        <f ca="1">IFERROR(INDIRECT(ADDRESS(MATCH(A11145,'contribution par jour-semaine'!A:A,0),MATCH(B11145,'contribution par jour-semaine'!$1:$1,0),4,1,"contribution par jour-semaine")),"")</f>
        <v/>
      </c>
      <c r="D11145" s="4" t="str">
        <f>VLOOKUP(A11145,predictions!A:B,2,FALSE)</f>
        <v>22/06/2020</v>
      </c>
      <c r="E11145" s="4">
        <f t="shared" si="43"/>
        <v>44004</v>
      </c>
    </row>
    <row r="11146" spans="3:5" ht="13" x14ac:dyDescent="0.15">
      <c r="C11146" s="1" t="str">
        <f ca="1">IFERROR(INDIRECT(ADDRESS(MATCH(A11146,'contribution par jour-semaine'!A:A,0),MATCH(B11146,'contribution par jour-semaine'!$1:$1,0),4,1,"contribution par jour-semaine")),"")</f>
        <v/>
      </c>
      <c r="D11146" s="4" t="str">
        <f>VLOOKUP(A11146,predictions!A:B,2,FALSE)</f>
        <v>22/06/2020</v>
      </c>
      <c r="E11146" s="4">
        <f t="shared" si="43"/>
        <v>44004</v>
      </c>
    </row>
    <row r="11147" spans="3:5" ht="13" x14ac:dyDescent="0.15">
      <c r="C11147" s="1" t="str">
        <f ca="1">IFERROR(INDIRECT(ADDRESS(MATCH(A11147,'contribution par jour-semaine'!A:A,0),MATCH(B11147,'contribution par jour-semaine'!$1:$1,0),4,1,"contribution par jour-semaine")),"")</f>
        <v/>
      </c>
      <c r="D11147" s="4" t="str">
        <f>VLOOKUP(A11147,predictions!A:B,2,FALSE)</f>
        <v>22/06/2020</v>
      </c>
      <c r="E11147" s="4">
        <f t="shared" si="43"/>
        <v>44004</v>
      </c>
    </row>
    <row r="11148" spans="3:5" ht="13" x14ac:dyDescent="0.15">
      <c r="C11148" s="1" t="str">
        <f ca="1">IFERROR(INDIRECT(ADDRESS(MATCH(A11148,'contribution par jour-semaine'!A:A,0),MATCH(B11148,'contribution par jour-semaine'!$1:$1,0),4,1,"contribution par jour-semaine")),"")</f>
        <v/>
      </c>
      <c r="D11148" s="4" t="str">
        <f>VLOOKUP(A11148,predictions!A:B,2,FALSE)</f>
        <v>22/06/2020</v>
      </c>
      <c r="E11148" s="4">
        <f t="shared" si="43"/>
        <v>44004</v>
      </c>
    </row>
    <row r="11149" spans="3:5" ht="13" x14ac:dyDescent="0.15">
      <c r="C11149" s="1" t="str">
        <f ca="1">IFERROR(INDIRECT(ADDRESS(MATCH(A11149,'contribution par jour-semaine'!A:A,0),MATCH(B11149,'contribution par jour-semaine'!$1:$1,0),4,1,"contribution par jour-semaine")),"")</f>
        <v/>
      </c>
      <c r="D11149" s="4" t="str">
        <f>VLOOKUP(A11149,predictions!A:B,2,FALSE)</f>
        <v>22/06/2020</v>
      </c>
      <c r="E11149" s="4">
        <f t="shared" si="43"/>
        <v>44004</v>
      </c>
    </row>
    <row r="11150" spans="3:5" ht="13" x14ac:dyDescent="0.15">
      <c r="C11150" s="1" t="str">
        <f ca="1">IFERROR(INDIRECT(ADDRESS(MATCH(A11150,'contribution par jour-semaine'!A:A,0),MATCH(B11150,'contribution par jour-semaine'!$1:$1,0),4,1,"contribution par jour-semaine")),"")</f>
        <v/>
      </c>
      <c r="D11150" s="4" t="str">
        <f>VLOOKUP(A11150,predictions!A:B,2,FALSE)</f>
        <v>22/06/2020</v>
      </c>
      <c r="E11150" s="4">
        <f t="shared" si="43"/>
        <v>44004</v>
      </c>
    </row>
    <row r="11151" spans="3:5" ht="13" x14ac:dyDescent="0.15">
      <c r="C11151" s="1" t="str">
        <f ca="1">IFERROR(INDIRECT(ADDRESS(MATCH(A11151,'contribution par jour-semaine'!A:A,0),MATCH(B11151,'contribution par jour-semaine'!$1:$1,0),4,1,"contribution par jour-semaine")),"")</f>
        <v/>
      </c>
      <c r="D11151" s="4" t="str">
        <f>VLOOKUP(A11151,predictions!A:B,2,FALSE)</f>
        <v>22/06/2020</v>
      </c>
      <c r="E11151" s="4">
        <f t="shared" si="43"/>
        <v>44004</v>
      </c>
    </row>
    <row r="11152" spans="3:5" ht="13" x14ac:dyDescent="0.15">
      <c r="C11152" s="1" t="str">
        <f ca="1">IFERROR(INDIRECT(ADDRESS(MATCH(A11152,'contribution par jour-semaine'!A:A,0),MATCH(B11152,'contribution par jour-semaine'!$1:$1,0),4,1,"contribution par jour-semaine")),"")</f>
        <v/>
      </c>
      <c r="D11152" s="4" t="str">
        <f>VLOOKUP(A11152,predictions!A:B,2,FALSE)</f>
        <v>22/06/2020</v>
      </c>
      <c r="E11152" s="4">
        <f t="shared" si="43"/>
        <v>44004</v>
      </c>
    </row>
    <row r="11153" spans="3:5" ht="13" x14ac:dyDescent="0.15">
      <c r="C11153" s="1" t="str">
        <f ca="1">IFERROR(INDIRECT(ADDRESS(MATCH(A11153,'contribution par jour-semaine'!A:A,0),MATCH(B11153,'contribution par jour-semaine'!$1:$1,0),4,1,"contribution par jour-semaine")),"")</f>
        <v/>
      </c>
      <c r="D11153" s="4" t="str">
        <f>VLOOKUP(A11153,predictions!A:B,2,FALSE)</f>
        <v>22/06/2020</v>
      </c>
      <c r="E11153" s="4">
        <f t="shared" si="43"/>
        <v>44004</v>
      </c>
    </row>
    <row r="11154" spans="3:5" ht="13" x14ac:dyDescent="0.15">
      <c r="C11154" s="1" t="str">
        <f ca="1">IFERROR(INDIRECT(ADDRESS(MATCH(A11154,'contribution par jour-semaine'!A:A,0),MATCH(B11154,'contribution par jour-semaine'!$1:$1,0),4,1,"contribution par jour-semaine")),"")</f>
        <v/>
      </c>
      <c r="D11154" s="4" t="str">
        <f>VLOOKUP(A11154,predictions!A:B,2,FALSE)</f>
        <v>22/06/2020</v>
      </c>
      <c r="E11154" s="4">
        <f t="shared" si="43"/>
        <v>44004</v>
      </c>
    </row>
    <row r="11155" spans="3:5" ht="13" x14ac:dyDescent="0.15">
      <c r="C11155" s="1" t="str">
        <f ca="1">IFERROR(INDIRECT(ADDRESS(MATCH(A11155,'contribution par jour-semaine'!A:A,0),MATCH(B11155,'contribution par jour-semaine'!$1:$1,0),4,1,"contribution par jour-semaine")),"")</f>
        <v/>
      </c>
      <c r="D11155" s="4" t="str">
        <f>VLOOKUP(A11155,predictions!A:B,2,FALSE)</f>
        <v>22/06/2020</v>
      </c>
      <c r="E11155" s="4">
        <f t="shared" si="43"/>
        <v>44004</v>
      </c>
    </row>
    <row r="11156" spans="3:5" ht="13" x14ac:dyDescent="0.15">
      <c r="C11156" s="1" t="str">
        <f ca="1">IFERROR(INDIRECT(ADDRESS(MATCH(A11156,'contribution par jour-semaine'!A:A,0),MATCH(B11156,'contribution par jour-semaine'!$1:$1,0),4,1,"contribution par jour-semaine")),"")</f>
        <v/>
      </c>
      <c r="D11156" s="4" t="str">
        <f>VLOOKUP(A11156,predictions!A:B,2,FALSE)</f>
        <v>22/06/2020</v>
      </c>
      <c r="E11156" s="4">
        <f t="shared" si="43"/>
        <v>44004</v>
      </c>
    </row>
    <row r="11157" spans="3:5" ht="13" x14ac:dyDescent="0.15">
      <c r="C11157" s="1" t="str">
        <f ca="1">IFERROR(INDIRECT(ADDRESS(MATCH(A11157,'contribution par jour-semaine'!A:A,0),MATCH(B11157,'contribution par jour-semaine'!$1:$1,0),4,1,"contribution par jour-semaine")),"")</f>
        <v/>
      </c>
      <c r="D11157" s="4" t="str">
        <f>VLOOKUP(A11157,predictions!A:B,2,FALSE)</f>
        <v>22/06/2020</v>
      </c>
      <c r="E11157" s="4">
        <f t="shared" si="43"/>
        <v>44004</v>
      </c>
    </row>
    <row r="11158" spans="3:5" ht="13" x14ac:dyDescent="0.15">
      <c r="C11158" s="1" t="str">
        <f ca="1">IFERROR(INDIRECT(ADDRESS(MATCH(A11158,'contribution par jour-semaine'!A:A,0),MATCH(B11158,'contribution par jour-semaine'!$1:$1,0),4,1,"contribution par jour-semaine")),"")</f>
        <v/>
      </c>
      <c r="D11158" s="4" t="str">
        <f>VLOOKUP(A11158,predictions!A:B,2,FALSE)</f>
        <v>22/06/2020</v>
      </c>
      <c r="E11158" s="4">
        <f t="shared" si="43"/>
        <v>44004</v>
      </c>
    </row>
    <row r="11159" spans="3:5" ht="13" x14ac:dyDescent="0.15">
      <c r="C11159" s="1" t="str">
        <f ca="1">IFERROR(INDIRECT(ADDRESS(MATCH(A11159,'contribution par jour-semaine'!A:A,0),MATCH(B11159,'contribution par jour-semaine'!$1:$1,0),4,1,"contribution par jour-semaine")),"")</f>
        <v/>
      </c>
      <c r="D11159" s="4" t="str">
        <f>VLOOKUP(A11159,predictions!A:B,2,FALSE)</f>
        <v>22/06/2020</v>
      </c>
      <c r="E11159" s="4">
        <f t="shared" si="43"/>
        <v>44004</v>
      </c>
    </row>
    <row r="11160" spans="3:5" ht="13" x14ac:dyDescent="0.15">
      <c r="C11160" s="1" t="str">
        <f ca="1">IFERROR(INDIRECT(ADDRESS(MATCH(A11160,'contribution par jour-semaine'!A:A,0),MATCH(B11160,'contribution par jour-semaine'!$1:$1,0),4,1,"contribution par jour-semaine")),"")</f>
        <v/>
      </c>
      <c r="D11160" s="4" t="str">
        <f>VLOOKUP(A11160,predictions!A:B,2,FALSE)</f>
        <v>22/06/2020</v>
      </c>
      <c r="E11160" s="4">
        <f t="shared" si="43"/>
        <v>44004</v>
      </c>
    </row>
    <row r="11161" spans="3:5" ht="13" x14ac:dyDescent="0.15">
      <c r="C11161" s="1" t="str">
        <f ca="1">IFERROR(INDIRECT(ADDRESS(MATCH(A11161,'contribution par jour-semaine'!A:A,0),MATCH(B11161,'contribution par jour-semaine'!$1:$1,0),4,1,"contribution par jour-semaine")),"")</f>
        <v/>
      </c>
      <c r="D11161" s="4" t="str">
        <f>VLOOKUP(A11161,predictions!A:B,2,FALSE)</f>
        <v>22/06/2020</v>
      </c>
      <c r="E11161" s="4">
        <f t="shared" si="43"/>
        <v>44004</v>
      </c>
    </row>
    <row r="11162" spans="3:5" ht="13" x14ac:dyDescent="0.15">
      <c r="C11162" s="1" t="str">
        <f ca="1">IFERROR(INDIRECT(ADDRESS(MATCH(A11162,'contribution par jour-semaine'!A:A,0),MATCH(B11162,'contribution par jour-semaine'!$1:$1,0),4,1,"contribution par jour-semaine")),"")</f>
        <v/>
      </c>
      <c r="D11162" s="4" t="str">
        <f>VLOOKUP(A11162,predictions!A:B,2,FALSE)</f>
        <v>22/06/2020</v>
      </c>
      <c r="E11162" s="4">
        <f t="shared" si="43"/>
        <v>44004</v>
      </c>
    </row>
    <row r="11163" spans="3:5" ht="13" x14ac:dyDescent="0.15">
      <c r="C11163" s="1" t="str">
        <f ca="1">IFERROR(INDIRECT(ADDRESS(MATCH(A11163,'contribution par jour-semaine'!A:A,0),MATCH(B11163,'contribution par jour-semaine'!$1:$1,0),4,1,"contribution par jour-semaine")),"")</f>
        <v/>
      </c>
      <c r="D11163" s="4" t="str">
        <f>VLOOKUP(A11163,predictions!A:B,2,FALSE)</f>
        <v>22/06/2020</v>
      </c>
      <c r="E11163" s="4">
        <f t="shared" si="43"/>
        <v>44004</v>
      </c>
    </row>
    <row r="11164" spans="3:5" ht="13" x14ac:dyDescent="0.15">
      <c r="C11164" s="1" t="str">
        <f ca="1">IFERROR(INDIRECT(ADDRESS(MATCH(A11164,'contribution par jour-semaine'!A:A,0),MATCH(B11164,'contribution par jour-semaine'!$1:$1,0),4,1,"contribution par jour-semaine")),"")</f>
        <v/>
      </c>
      <c r="D11164" s="4" t="str">
        <f>VLOOKUP(A11164,predictions!A:B,2,FALSE)</f>
        <v>22/06/2020</v>
      </c>
      <c r="E11164" s="4">
        <f t="shared" si="43"/>
        <v>44004</v>
      </c>
    </row>
    <row r="11165" spans="3:5" ht="13" x14ac:dyDescent="0.15">
      <c r="C11165" s="1" t="str">
        <f ca="1">IFERROR(INDIRECT(ADDRESS(MATCH(A11165,'contribution par jour-semaine'!A:A,0),MATCH(B11165,'contribution par jour-semaine'!$1:$1,0),4,1,"contribution par jour-semaine")),"")</f>
        <v/>
      </c>
      <c r="D11165" s="4" t="str">
        <f>VLOOKUP(A11165,predictions!A:B,2,FALSE)</f>
        <v>22/06/2020</v>
      </c>
      <c r="E11165" s="4">
        <f t="shared" si="43"/>
        <v>44004</v>
      </c>
    </row>
    <row r="11166" spans="3:5" ht="13" x14ac:dyDescent="0.15">
      <c r="C11166" s="1" t="str">
        <f ca="1">IFERROR(INDIRECT(ADDRESS(MATCH(A11166,'contribution par jour-semaine'!A:A,0),MATCH(B11166,'contribution par jour-semaine'!$1:$1,0),4,1,"contribution par jour-semaine")),"")</f>
        <v/>
      </c>
      <c r="D11166" s="4" t="str">
        <f>VLOOKUP(A11166,predictions!A:B,2,FALSE)</f>
        <v>22/06/2020</v>
      </c>
      <c r="E11166" s="4">
        <f t="shared" si="43"/>
        <v>44004</v>
      </c>
    </row>
    <row r="11167" spans="3:5" ht="13" x14ac:dyDescent="0.15">
      <c r="C11167" s="1" t="str">
        <f ca="1">IFERROR(INDIRECT(ADDRESS(MATCH(A11167,'contribution par jour-semaine'!A:A,0),MATCH(B11167,'contribution par jour-semaine'!$1:$1,0),4,1,"contribution par jour-semaine")),"")</f>
        <v/>
      </c>
      <c r="D11167" s="4" t="str">
        <f>VLOOKUP(A11167,predictions!A:B,2,FALSE)</f>
        <v>22/06/2020</v>
      </c>
      <c r="E11167" s="4">
        <f t="shared" si="43"/>
        <v>44004</v>
      </c>
    </row>
    <row r="11168" spans="3:5" ht="13" x14ac:dyDescent="0.15">
      <c r="C11168" s="1" t="str">
        <f ca="1">IFERROR(INDIRECT(ADDRESS(MATCH(A11168,'contribution par jour-semaine'!A:A,0),MATCH(B11168,'contribution par jour-semaine'!$1:$1,0),4,1,"contribution par jour-semaine")),"")</f>
        <v/>
      </c>
      <c r="D11168" s="4" t="str">
        <f>VLOOKUP(A11168,predictions!A:B,2,FALSE)</f>
        <v>22/06/2020</v>
      </c>
      <c r="E11168" s="4">
        <f t="shared" si="43"/>
        <v>44004</v>
      </c>
    </row>
    <row r="11169" spans="3:5" ht="13" x14ac:dyDescent="0.15">
      <c r="C11169" s="1" t="str">
        <f ca="1">IFERROR(INDIRECT(ADDRESS(MATCH(A11169,'contribution par jour-semaine'!A:A,0),MATCH(B11169,'contribution par jour-semaine'!$1:$1,0),4,1,"contribution par jour-semaine")),"")</f>
        <v/>
      </c>
      <c r="D11169" s="4" t="str">
        <f>VLOOKUP(A11169,predictions!A:B,2,FALSE)</f>
        <v>22/06/2020</v>
      </c>
      <c r="E11169" s="4">
        <f t="shared" si="43"/>
        <v>44004</v>
      </c>
    </row>
    <row r="11170" spans="3:5" ht="13" x14ac:dyDescent="0.15">
      <c r="C11170" s="1" t="str">
        <f ca="1">IFERROR(INDIRECT(ADDRESS(MATCH(A11170,'contribution par jour-semaine'!A:A,0),MATCH(B11170,'contribution par jour-semaine'!$1:$1,0),4,1,"contribution par jour-semaine")),"")</f>
        <v/>
      </c>
      <c r="D11170" s="4" t="str">
        <f>VLOOKUP(A11170,predictions!A:B,2,FALSE)</f>
        <v>22/06/2020</v>
      </c>
      <c r="E11170" s="4">
        <f t="shared" si="43"/>
        <v>44004</v>
      </c>
    </row>
    <row r="11171" spans="3:5" ht="13" x14ac:dyDescent="0.15">
      <c r="C11171" s="1" t="str">
        <f ca="1">IFERROR(INDIRECT(ADDRESS(MATCH(A11171,'contribution par jour-semaine'!A:A,0),MATCH(B11171,'contribution par jour-semaine'!$1:$1,0),4,1,"contribution par jour-semaine")),"")</f>
        <v/>
      </c>
      <c r="D11171" s="4" t="str">
        <f>VLOOKUP(A11171,predictions!A:B,2,FALSE)</f>
        <v>22/06/2020</v>
      </c>
      <c r="E11171" s="4">
        <f t="shared" si="43"/>
        <v>44004</v>
      </c>
    </row>
    <row r="11172" spans="3:5" ht="13" x14ac:dyDescent="0.15">
      <c r="C11172" s="1" t="str">
        <f ca="1">IFERROR(INDIRECT(ADDRESS(MATCH(A11172,'contribution par jour-semaine'!A:A,0),MATCH(B11172,'contribution par jour-semaine'!$1:$1,0),4,1,"contribution par jour-semaine")),"")</f>
        <v/>
      </c>
      <c r="D11172" s="4" t="str">
        <f>VLOOKUP(A11172,predictions!A:B,2,FALSE)</f>
        <v>22/06/2020</v>
      </c>
      <c r="E11172" s="4">
        <f t="shared" si="43"/>
        <v>44004</v>
      </c>
    </row>
    <row r="11173" spans="3:5" ht="13" x14ac:dyDescent="0.15">
      <c r="C11173" s="1" t="str">
        <f ca="1">IFERROR(INDIRECT(ADDRESS(MATCH(A11173,'contribution par jour-semaine'!A:A,0),MATCH(B11173,'contribution par jour-semaine'!$1:$1,0),4,1,"contribution par jour-semaine")),"")</f>
        <v/>
      </c>
      <c r="D11173" s="4" t="str">
        <f>VLOOKUP(A11173,predictions!A:B,2,FALSE)</f>
        <v>22/06/2020</v>
      </c>
      <c r="E11173" s="4">
        <f t="shared" si="43"/>
        <v>44004</v>
      </c>
    </row>
    <row r="11174" spans="3:5" ht="13" x14ac:dyDescent="0.15">
      <c r="C11174" s="1" t="str">
        <f ca="1">IFERROR(INDIRECT(ADDRESS(MATCH(A11174,'contribution par jour-semaine'!A:A,0),MATCH(B11174,'contribution par jour-semaine'!$1:$1,0),4,1,"contribution par jour-semaine")),"")</f>
        <v/>
      </c>
      <c r="D11174" s="4" t="str">
        <f>VLOOKUP(A11174,predictions!A:B,2,FALSE)</f>
        <v>22/06/2020</v>
      </c>
      <c r="E11174" s="4">
        <f t="shared" si="43"/>
        <v>44004</v>
      </c>
    </row>
    <row r="11175" spans="3:5" ht="13" x14ac:dyDescent="0.15">
      <c r="C11175" s="1" t="str">
        <f ca="1">IFERROR(INDIRECT(ADDRESS(MATCH(A11175,'contribution par jour-semaine'!A:A,0),MATCH(B11175,'contribution par jour-semaine'!$1:$1,0),4,1,"contribution par jour-semaine")),"")</f>
        <v/>
      </c>
      <c r="D11175" s="4" t="str">
        <f>VLOOKUP(A11175,predictions!A:B,2,FALSE)</f>
        <v>22/06/2020</v>
      </c>
      <c r="E11175" s="4">
        <f t="shared" si="43"/>
        <v>44004</v>
      </c>
    </row>
    <row r="11176" spans="3:5" ht="13" x14ac:dyDescent="0.15">
      <c r="C11176" s="1" t="str">
        <f ca="1">IFERROR(INDIRECT(ADDRESS(MATCH(A11176,'contribution par jour-semaine'!A:A,0),MATCH(B11176,'contribution par jour-semaine'!$1:$1,0),4,1,"contribution par jour-semaine")),"")</f>
        <v/>
      </c>
      <c r="D11176" s="4" t="str">
        <f>VLOOKUP(A11176,predictions!A:B,2,FALSE)</f>
        <v>22/06/2020</v>
      </c>
      <c r="E11176" s="4">
        <f t="shared" si="43"/>
        <v>44004</v>
      </c>
    </row>
    <row r="11177" spans="3:5" ht="13" x14ac:dyDescent="0.15">
      <c r="C11177" s="1" t="str">
        <f ca="1">IFERROR(INDIRECT(ADDRESS(MATCH(A11177,'contribution par jour-semaine'!A:A,0),MATCH(B11177,'contribution par jour-semaine'!$1:$1,0),4,1,"contribution par jour-semaine")),"")</f>
        <v/>
      </c>
      <c r="D11177" s="4" t="str">
        <f>VLOOKUP(A11177,predictions!A:B,2,FALSE)</f>
        <v>22/06/2020</v>
      </c>
      <c r="E11177" s="4">
        <f t="shared" si="43"/>
        <v>44004</v>
      </c>
    </row>
    <row r="11178" spans="3:5" ht="13" x14ac:dyDescent="0.15">
      <c r="C11178" s="1" t="str">
        <f ca="1">IFERROR(INDIRECT(ADDRESS(MATCH(A11178,'contribution par jour-semaine'!A:A,0),MATCH(B11178,'contribution par jour-semaine'!$1:$1,0),4,1,"contribution par jour-semaine")),"")</f>
        <v/>
      </c>
      <c r="D11178" s="4" t="str">
        <f>VLOOKUP(A11178,predictions!A:B,2,FALSE)</f>
        <v>22/06/2020</v>
      </c>
      <c r="E11178" s="4">
        <f t="shared" si="43"/>
        <v>44004</v>
      </c>
    </row>
    <row r="11179" spans="3:5" ht="13" x14ac:dyDescent="0.15">
      <c r="C11179" s="1" t="str">
        <f ca="1">IFERROR(INDIRECT(ADDRESS(MATCH(A11179,'contribution par jour-semaine'!A:A,0),MATCH(B11179,'contribution par jour-semaine'!$1:$1,0),4,1,"contribution par jour-semaine")),"")</f>
        <v/>
      </c>
      <c r="D11179" s="4" t="str">
        <f>VLOOKUP(A11179,predictions!A:B,2,FALSE)</f>
        <v>22/06/2020</v>
      </c>
      <c r="E11179" s="4">
        <f t="shared" si="43"/>
        <v>44004</v>
      </c>
    </row>
    <row r="11180" spans="3:5" ht="13" x14ac:dyDescent="0.15">
      <c r="C11180" s="1" t="str">
        <f ca="1">IFERROR(INDIRECT(ADDRESS(MATCH(A11180,'contribution par jour-semaine'!A:A,0),MATCH(B11180,'contribution par jour-semaine'!$1:$1,0),4,1,"contribution par jour-semaine")),"")</f>
        <v/>
      </c>
      <c r="D11180" s="4" t="str">
        <f>VLOOKUP(A11180,predictions!A:B,2,FALSE)</f>
        <v>22/06/2020</v>
      </c>
      <c r="E11180" s="4">
        <f t="shared" si="43"/>
        <v>44004</v>
      </c>
    </row>
    <row r="11181" spans="3:5" ht="13" x14ac:dyDescent="0.15">
      <c r="C11181" s="1" t="str">
        <f ca="1">IFERROR(INDIRECT(ADDRESS(MATCH(A11181,'contribution par jour-semaine'!A:A,0),MATCH(B11181,'contribution par jour-semaine'!$1:$1,0),4,1,"contribution par jour-semaine")),"")</f>
        <v/>
      </c>
      <c r="D11181" s="4" t="str">
        <f>VLOOKUP(A11181,predictions!A:B,2,FALSE)</f>
        <v>22/06/2020</v>
      </c>
      <c r="E11181" s="4">
        <f t="shared" si="43"/>
        <v>44004</v>
      </c>
    </row>
    <row r="11182" spans="3:5" ht="13" x14ac:dyDescent="0.15">
      <c r="C11182" s="1" t="str">
        <f ca="1">IFERROR(INDIRECT(ADDRESS(MATCH(A11182,'contribution par jour-semaine'!A:A,0),MATCH(B11182,'contribution par jour-semaine'!$1:$1,0),4,1,"contribution par jour-semaine")),"")</f>
        <v/>
      </c>
      <c r="D11182" s="4" t="str">
        <f>VLOOKUP(A11182,predictions!A:B,2,FALSE)</f>
        <v>22/06/2020</v>
      </c>
      <c r="E11182" s="4">
        <f t="shared" si="43"/>
        <v>44004</v>
      </c>
    </row>
    <row r="11183" spans="3:5" ht="13" x14ac:dyDescent="0.15">
      <c r="C11183" s="1" t="str">
        <f ca="1">IFERROR(INDIRECT(ADDRESS(MATCH(A11183,'contribution par jour-semaine'!A:A,0),MATCH(B11183,'contribution par jour-semaine'!$1:$1,0),4,1,"contribution par jour-semaine")),"")</f>
        <v/>
      </c>
      <c r="D11183" s="4" t="str">
        <f>VLOOKUP(A11183,predictions!A:B,2,FALSE)</f>
        <v>22/06/2020</v>
      </c>
      <c r="E11183" s="4">
        <f t="shared" si="43"/>
        <v>44004</v>
      </c>
    </row>
    <row r="11184" spans="3:5" ht="13" x14ac:dyDescent="0.15">
      <c r="C11184" s="1" t="str">
        <f ca="1">IFERROR(INDIRECT(ADDRESS(MATCH(A11184,'contribution par jour-semaine'!A:A,0),MATCH(B11184,'contribution par jour-semaine'!$1:$1,0),4,1,"contribution par jour-semaine")),"")</f>
        <v/>
      </c>
      <c r="D11184" s="4" t="str">
        <f>VLOOKUP(A11184,predictions!A:B,2,FALSE)</f>
        <v>22/06/2020</v>
      </c>
      <c r="E11184" s="4">
        <f t="shared" si="43"/>
        <v>44004</v>
      </c>
    </row>
    <row r="11185" spans="3:5" ht="13" x14ac:dyDescent="0.15">
      <c r="C11185" s="1" t="str">
        <f ca="1">IFERROR(INDIRECT(ADDRESS(MATCH(A11185,'contribution par jour-semaine'!A:A,0),MATCH(B11185,'contribution par jour-semaine'!$1:$1,0),4,1,"contribution par jour-semaine")),"")</f>
        <v/>
      </c>
      <c r="D11185" s="4" t="str">
        <f>VLOOKUP(A11185,predictions!A:B,2,FALSE)</f>
        <v>22/06/2020</v>
      </c>
      <c r="E11185" s="4">
        <f t="shared" si="43"/>
        <v>44004</v>
      </c>
    </row>
    <row r="11186" spans="3:5" ht="13" x14ac:dyDescent="0.15">
      <c r="C11186" s="1" t="str">
        <f ca="1">IFERROR(INDIRECT(ADDRESS(MATCH(A11186,'contribution par jour-semaine'!A:A,0),MATCH(B11186,'contribution par jour-semaine'!$1:$1,0),4,1,"contribution par jour-semaine")),"")</f>
        <v/>
      </c>
      <c r="D11186" s="4" t="str">
        <f>VLOOKUP(A11186,predictions!A:B,2,FALSE)</f>
        <v>22/06/2020</v>
      </c>
      <c r="E11186" s="4">
        <f t="shared" si="43"/>
        <v>44004</v>
      </c>
    </row>
    <row r="11187" spans="3:5" ht="13" x14ac:dyDescent="0.15">
      <c r="C11187" s="1" t="str">
        <f ca="1">IFERROR(INDIRECT(ADDRESS(MATCH(A11187,'contribution par jour-semaine'!A:A,0),MATCH(B11187,'contribution par jour-semaine'!$1:$1,0),4,1,"contribution par jour-semaine")),"")</f>
        <v/>
      </c>
      <c r="D11187" s="4" t="str">
        <f>VLOOKUP(A11187,predictions!A:B,2,FALSE)</f>
        <v>22/06/2020</v>
      </c>
      <c r="E11187" s="4">
        <f t="shared" si="43"/>
        <v>44004</v>
      </c>
    </row>
    <row r="11188" spans="3:5" ht="13" x14ac:dyDescent="0.15">
      <c r="C11188" s="1" t="str">
        <f ca="1">IFERROR(INDIRECT(ADDRESS(MATCH(A11188,'contribution par jour-semaine'!A:A,0),MATCH(B11188,'contribution par jour-semaine'!$1:$1,0),4,1,"contribution par jour-semaine")),"")</f>
        <v/>
      </c>
      <c r="D11188" s="4" t="str">
        <f>VLOOKUP(A11188,predictions!A:B,2,FALSE)</f>
        <v>22/06/2020</v>
      </c>
      <c r="E11188" s="4">
        <f t="shared" si="43"/>
        <v>44004</v>
      </c>
    </row>
    <row r="11189" spans="3:5" ht="13" x14ac:dyDescent="0.15">
      <c r="C11189" s="1" t="str">
        <f ca="1">IFERROR(INDIRECT(ADDRESS(MATCH(A11189,'contribution par jour-semaine'!A:A,0),MATCH(B11189,'contribution par jour-semaine'!$1:$1,0),4,1,"contribution par jour-semaine")),"")</f>
        <v/>
      </c>
      <c r="D11189" s="4" t="str">
        <f>VLOOKUP(A11189,predictions!A:B,2,FALSE)</f>
        <v>22/06/2020</v>
      </c>
      <c r="E11189" s="4">
        <f t="shared" si="43"/>
        <v>44004</v>
      </c>
    </row>
    <row r="11190" spans="3:5" ht="13" x14ac:dyDescent="0.15">
      <c r="C11190" s="1" t="str">
        <f ca="1">IFERROR(INDIRECT(ADDRESS(MATCH(A11190,'contribution par jour-semaine'!A:A,0),MATCH(B11190,'contribution par jour-semaine'!$1:$1,0),4,1,"contribution par jour-semaine")),"")</f>
        <v/>
      </c>
      <c r="D11190" s="4" t="str">
        <f>VLOOKUP(A11190,predictions!A:B,2,FALSE)</f>
        <v>22/06/2020</v>
      </c>
      <c r="E11190" s="4">
        <f t="shared" si="43"/>
        <v>44004</v>
      </c>
    </row>
    <row r="11191" spans="3:5" ht="13" x14ac:dyDescent="0.15">
      <c r="C11191" s="1" t="str">
        <f ca="1">IFERROR(INDIRECT(ADDRESS(MATCH(A11191,'contribution par jour-semaine'!A:A,0),MATCH(B11191,'contribution par jour-semaine'!$1:$1,0),4,1,"contribution par jour-semaine")),"")</f>
        <v/>
      </c>
      <c r="D11191" s="4" t="str">
        <f>VLOOKUP(A11191,predictions!A:B,2,FALSE)</f>
        <v>22/06/2020</v>
      </c>
      <c r="E11191" s="4">
        <f t="shared" si="43"/>
        <v>44004</v>
      </c>
    </row>
    <row r="11192" spans="3:5" ht="13" x14ac:dyDescent="0.15">
      <c r="C11192" s="1" t="str">
        <f ca="1">IFERROR(INDIRECT(ADDRESS(MATCH(A11192,'contribution par jour-semaine'!A:A,0),MATCH(B11192,'contribution par jour-semaine'!$1:$1,0),4,1,"contribution par jour-semaine")),"")</f>
        <v/>
      </c>
      <c r="D11192" s="4" t="str">
        <f>VLOOKUP(A11192,predictions!A:B,2,FALSE)</f>
        <v>22/06/2020</v>
      </c>
      <c r="E11192" s="4">
        <f t="shared" si="43"/>
        <v>44004</v>
      </c>
    </row>
    <row r="11193" spans="3:5" ht="13" x14ac:dyDescent="0.15">
      <c r="C11193" s="1" t="str">
        <f ca="1">IFERROR(INDIRECT(ADDRESS(MATCH(A11193,'contribution par jour-semaine'!A:A,0),MATCH(B11193,'contribution par jour-semaine'!$1:$1,0),4,1,"contribution par jour-semaine")),"")</f>
        <v/>
      </c>
      <c r="D11193" s="4" t="str">
        <f>VLOOKUP(A11193,predictions!A:B,2,FALSE)</f>
        <v>22/06/2020</v>
      </c>
      <c r="E11193" s="4">
        <f t="shared" si="43"/>
        <v>44004</v>
      </c>
    </row>
    <row r="11194" spans="3:5" ht="13" x14ac:dyDescent="0.15">
      <c r="C11194" s="1" t="str">
        <f ca="1">IFERROR(INDIRECT(ADDRESS(MATCH(A11194,'contribution par jour-semaine'!A:A,0),MATCH(B11194,'contribution par jour-semaine'!$1:$1,0),4,1,"contribution par jour-semaine")),"")</f>
        <v/>
      </c>
      <c r="D11194" s="4" t="str">
        <f>VLOOKUP(A11194,predictions!A:B,2,FALSE)</f>
        <v>22/06/2020</v>
      </c>
      <c r="E11194" s="4">
        <f t="shared" si="43"/>
        <v>44004</v>
      </c>
    </row>
    <row r="11195" spans="3:5" ht="13" x14ac:dyDescent="0.15">
      <c r="C11195" s="1" t="str">
        <f ca="1">IFERROR(INDIRECT(ADDRESS(MATCH(A11195,'contribution par jour-semaine'!A:A,0),MATCH(B11195,'contribution par jour-semaine'!$1:$1,0),4,1,"contribution par jour-semaine")),"")</f>
        <v/>
      </c>
      <c r="D11195" s="4" t="str">
        <f>VLOOKUP(A11195,predictions!A:B,2,FALSE)</f>
        <v>22/06/2020</v>
      </c>
      <c r="E11195" s="4">
        <f t="shared" si="43"/>
        <v>44004</v>
      </c>
    </row>
    <row r="11196" spans="3:5" ht="13" x14ac:dyDescent="0.15">
      <c r="C11196" s="1" t="str">
        <f ca="1">IFERROR(INDIRECT(ADDRESS(MATCH(A11196,'contribution par jour-semaine'!A:A,0),MATCH(B11196,'contribution par jour-semaine'!$1:$1,0),4,1,"contribution par jour-semaine")),"")</f>
        <v/>
      </c>
      <c r="D11196" s="4" t="str">
        <f>VLOOKUP(A11196,predictions!A:B,2,FALSE)</f>
        <v>22/06/2020</v>
      </c>
      <c r="E11196" s="4">
        <f t="shared" si="43"/>
        <v>44004</v>
      </c>
    </row>
    <row r="11197" spans="3:5" ht="13" x14ac:dyDescent="0.15">
      <c r="C11197" s="1" t="str">
        <f ca="1">IFERROR(INDIRECT(ADDRESS(MATCH(A11197,'contribution par jour-semaine'!A:A,0),MATCH(B11197,'contribution par jour-semaine'!$1:$1,0),4,1,"contribution par jour-semaine")),"")</f>
        <v/>
      </c>
      <c r="D11197" s="4" t="str">
        <f>VLOOKUP(A11197,predictions!A:B,2,FALSE)</f>
        <v>22/06/2020</v>
      </c>
      <c r="E11197" s="4">
        <f t="shared" si="43"/>
        <v>44004</v>
      </c>
    </row>
    <row r="11198" spans="3:5" ht="13" x14ac:dyDescent="0.15">
      <c r="C11198" s="1" t="str">
        <f ca="1">IFERROR(INDIRECT(ADDRESS(MATCH(A11198,'contribution par jour-semaine'!A:A,0),MATCH(B11198,'contribution par jour-semaine'!$1:$1,0),4,1,"contribution par jour-semaine")),"")</f>
        <v/>
      </c>
      <c r="D11198" s="4" t="str">
        <f>VLOOKUP(A11198,predictions!A:B,2,FALSE)</f>
        <v>22/06/2020</v>
      </c>
      <c r="E11198" s="4">
        <f t="shared" si="43"/>
        <v>44004</v>
      </c>
    </row>
    <row r="11199" spans="3:5" ht="13" x14ac:dyDescent="0.15">
      <c r="C11199" s="1" t="str">
        <f ca="1">IFERROR(INDIRECT(ADDRESS(MATCH(A11199,'contribution par jour-semaine'!A:A,0),MATCH(B11199,'contribution par jour-semaine'!$1:$1,0),4,1,"contribution par jour-semaine")),"")</f>
        <v/>
      </c>
      <c r="D11199" s="4" t="str">
        <f>VLOOKUP(A11199,predictions!A:B,2,FALSE)</f>
        <v>22/06/2020</v>
      </c>
      <c r="E11199" s="4">
        <f t="shared" si="43"/>
        <v>44004</v>
      </c>
    </row>
    <row r="11200" spans="3:5" ht="13" x14ac:dyDescent="0.15">
      <c r="C11200" s="1" t="str">
        <f ca="1">IFERROR(INDIRECT(ADDRESS(MATCH(A11200,'contribution par jour-semaine'!A:A,0),MATCH(B11200,'contribution par jour-semaine'!$1:$1,0),4,1,"contribution par jour-semaine")),"")</f>
        <v/>
      </c>
      <c r="D11200" s="4" t="str">
        <f>VLOOKUP(A11200,predictions!A:B,2,FALSE)</f>
        <v>22/06/2020</v>
      </c>
      <c r="E11200" s="4">
        <f t="shared" si="43"/>
        <v>44004</v>
      </c>
    </row>
    <row r="11201" spans="3:5" ht="13" x14ac:dyDescent="0.15">
      <c r="C11201" s="1" t="str">
        <f ca="1">IFERROR(INDIRECT(ADDRESS(MATCH(A11201,'contribution par jour-semaine'!A:A,0),MATCH(B11201,'contribution par jour-semaine'!$1:$1,0),4,1,"contribution par jour-semaine")),"")</f>
        <v/>
      </c>
      <c r="D11201" s="4" t="str">
        <f>VLOOKUP(A11201,predictions!A:B,2,FALSE)</f>
        <v>22/06/2020</v>
      </c>
      <c r="E11201" s="4">
        <f t="shared" si="43"/>
        <v>44004</v>
      </c>
    </row>
    <row r="11202" spans="3:5" ht="13" x14ac:dyDescent="0.15">
      <c r="C11202" s="1" t="str">
        <f ca="1">IFERROR(INDIRECT(ADDRESS(MATCH(A11202,'contribution par jour-semaine'!A:A,0),MATCH(B11202,'contribution par jour-semaine'!$1:$1,0),4,1,"contribution par jour-semaine")),"")</f>
        <v/>
      </c>
      <c r="D11202" s="4" t="str">
        <f>VLOOKUP(A11202,predictions!A:B,2,FALSE)</f>
        <v>22/06/2020</v>
      </c>
      <c r="E11202" s="4">
        <f t="shared" si="43"/>
        <v>44004</v>
      </c>
    </row>
    <row r="11203" spans="3:5" ht="13" x14ac:dyDescent="0.15">
      <c r="C11203" s="1" t="str">
        <f ca="1">IFERROR(INDIRECT(ADDRESS(MATCH(A11203,'contribution par jour-semaine'!A:A,0),MATCH(B11203,'contribution par jour-semaine'!$1:$1,0),4,1,"contribution par jour-semaine")),"")</f>
        <v/>
      </c>
      <c r="D11203" s="4" t="str">
        <f>VLOOKUP(A11203,predictions!A:B,2,FALSE)</f>
        <v>22/06/2020</v>
      </c>
      <c r="E11203" s="4">
        <f t="shared" si="43"/>
        <v>44004</v>
      </c>
    </row>
    <row r="11204" spans="3:5" ht="13" x14ac:dyDescent="0.15">
      <c r="C11204" s="1" t="str">
        <f ca="1">IFERROR(INDIRECT(ADDRESS(MATCH(A11204,'contribution par jour-semaine'!A:A,0),MATCH(B11204,'contribution par jour-semaine'!$1:$1,0),4,1,"contribution par jour-semaine")),"")</f>
        <v/>
      </c>
      <c r="D11204" s="4" t="str">
        <f>VLOOKUP(A11204,predictions!A:B,2,FALSE)</f>
        <v>22/06/2020</v>
      </c>
      <c r="E11204" s="4">
        <f t="shared" si="43"/>
        <v>44004</v>
      </c>
    </row>
    <row r="11205" spans="3:5" ht="13" x14ac:dyDescent="0.15">
      <c r="C11205" s="1" t="str">
        <f ca="1">IFERROR(INDIRECT(ADDRESS(MATCH(A11205,'contribution par jour-semaine'!A:A,0),MATCH(B11205,'contribution par jour-semaine'!$1:$1,0),4,1,"contribution par jour-semaine")),"")</f>
        <v/>
      </c>
      <c r="D11205" s="4" t="str">
        <f>VLOOKUP(A11205,predictions!A:B,2,FALSE)</f>
        <v>22/06/2020</v>
      </c>
      <c r="E11205" s="4">
        <f t="shared" si="43"/>
        <v>44004</v>
      </c>
    </row>
    <row r="11206" spans="3:5" ht="13" x14ac:dyDescent="0.15">
      <c r="C11206" s="1" t="str">
        <f ca="1">IFERROR(INDIRECT(ADDRESS(MATCH(A11206,'contribution par jour-semaine'!A:A,0),MATCH(B11206,'contribution par jour-semaine'!$1:$1,0),4,1,"contribution par jour-semaine")),"")</f>
        <v/>
      </c>
      <c r="D11206" s="4" t="str">
        <f>VLOOKUP(A11206,predictions!A:B,2,FALSE)</f>
        <v>22/06/2020</v>
      </c>
      <c r="E11206" s="4">
        <f t="shared" si="43"/>
        <v>44004</v>
      </c>
    </row>
    <row r="11207" spans="3:5" ht="13" x14ac:dyDescent="0.15">
      <c r="C11207" s="1" t="str">
        <f ca="1">IFERROR(INDIRECT(ADDRESS(MATCH(A11207,'contribution par jour-semaine'!A:A,0),MATCH(B11207,'contribution par jour-semaine'!$1:$1,0),4,1,"contribution par jour-semaine")),"")</f>
        <v/>
      </c>
      <c r="D11207" s="4" t="str">
        <f>VLOOKUP(A11207,predictions!A:B,2,FALSE)</f>
        <v>22/06/2020</v>
      </c>
      <c r="E11207" s="4">
        <f t="shared" si="43"/>
        <v>44004</v>
      </c>
    </row>
    <row r="11208" spans="3:5" ht="13" x14ac:dyDescent="0.15">
      <c r="C11208" s="1" t="str">
        <f ca="1">IFERROR(INDIRECT(ADDRESS(MATCH(A11208,'contribution par jour-semaine'!A:A,0),MATCH(B11208,'contribution par jour-semaine'!$1:$1,0),4,1,"contribution par jour-semaine")),"")</f>
        <v/>
      </c>
      <c r="D11208" s="4" t="str">
        <f>VLOOKUP(A11208,predictions!A:B,2,FALSE)</f>
        <v>22/06/2020</v>
      </c>
      <c r="E11208" s="4">
        <f t="shared" si="43"/>
        <v>44004</v>
      </c>
    </row>
    <row r="11209" spans="3:5" ht="13" x14ac:dyDescent="0.15">
      <c r="C11209" s="1" t="str">
        <f ca="1">IFERROR(INDIRECT(ADDRESS(MATCH(A11209,'contribution par jour-semaine'!A:A,0),MATCH(B11209,'contribution par jour-semaine'!$1:$1,0),4,1,"contribution par jour-semaine")),"")</f>
        <v/>
      </c>
      <c r="D11209" s="4" t="str">
        <f>VLOOKUP(A11209,predictions!A:B,2,FALSE)</f>
        <v>22/06/2020</v>
      </c>
      <c r="E11209" s="4">
        <f t="shared" si="43"/>
        <v>44004</v>
      </c>
    </row>
    <row r="11210" spans="3:5" ht="13" x14ac:dyDescent="0.15">
      <c r="C11210" s="1" t="str">
        <f ca="1">IFERROR(INDIRECT(ADDRESS(MATCH(A11210,'contribution par jour-semaine'!A:A,0),MATCH(B11210,'contribution par jour-semaine'!$1:$1,0),4,1,"contribution par jour-semaine")),"")</f>
        <v/>
      </c>
      <c r="D11210" s="4" t="str">
        <f>VLOOKUP(A11210,predictions!A:B,2,FALSE)</f>
        <v>22/06/2020</v>
      </c>
      <c r="E11210" s="4">
        <f t="shared" si="43"/>
        <v>44004</v>
      </c>
    </row>
    <row r="11211" spans="3:5" ht="13" x14ac:dyDescent="0.15">
      <c r="C11211" s="1" t="str">
        <f ca="1">IFERROR(INDIRECT(ADDRESS(MATCH(A11211,'contribution par jour-semaine'!A:A,0),MATCH(B11211,'contribution par jour-semaine'!$1:$1,0),4,1,"contribution par jour-semaine")),"")</f>
        <v/>
      </c>
      <c r="D11211" s="4" t="str">
        <f>VLOOKUP(A11211,predictions!A:B,2,FALSE)</f>
        <v>22/06/2020</v>
      </c>
      <c r="E11211" s="4">
        <f t="shared" si="43"/>
        <v>44004</v>
      </c>
    </row>
    <row r="11212" spans="3:5" ht="13" x14ac:dyDescent="0.15">
      <c r="C11212" s="1" t="str">
        <f ca="1">IFERROR(INDIRECT(ADDRESS(MATCH(A11212,'contribution par jour-semaine'!A:A,0),MATCH(B11212,'contribution par jour-semaine'!$1:$1,0),4,1,"contribution par jour-semaine")),"")</f>
        <v/>
      </c>
      <c r="D11212" s="4" t="str">
        <f>VLOOKUP(A11212,predictions!A:B,2,FALSE)</f>
        <v>22/06/2020</v>
      </c>
      <c r="E11212" s="4">
        <f t="shared" si="43"/>
        <v>44004</v>
      </c>
    </row>
    <row r="11213" spans="3:5" ht="13" x14ac:dyDescent="0.15">
      <c r="C11213" s="1" t="str">
        <f ca="1">IFERROR(INDIRECT(ADDRESS(MATCH(A11213,'contribution par jour-semaine'!A:A,0),MATCH(B11213,'contribution par jour-semaine'!$1:$1,0),4,1,"contribution par jour-semaine")),"")</f>
        <v/>
      </c>
      <c r="D11213" s="4" t="str">
        <f>VLOOKUP(A11213,predictions!A:B,2,FALSE)</f>
        <v>22/06/2020</v>
      </c>
      <c r="E11213" s="4">
        <f t="shared" si="43"/>
        <v>44004</v>
      </c>
    </row>
    <row r="11214" spans="3:5" ht="13" x14ac:dyDescent="0.15">
      <c r="C11214" s="1" t="str">
        <f ca="1">IFERROR(INDIRECT(ADDRESS(MATCH(A11214,'contribution par jour-semaine'!A:A,0),MATCH(B11214,'contribution par jour-semaine'!$1:$1,0),4,1,"contribution par jour-semaine")),"")</f>
        <v/>
      </c>
      <c r="D11214" s="4" t="str">
        <f>VLOOKUP(A11214,predictions!A:B,2,FALSE)</f>
        <v>22/06/2020</v>
      </c>
      <c r="E11214" s="4">
        <f t="shared" si="43"/>
        <v>44004</v>
      </c>
    </row>
    <row r="11215" spans="3:5" ht="13" x14ac:dyDescent="0.15">
      <c r="C11215" s="1" t="str">
        <f ca="1">IFERROR(INDIRECT(ADDRESS(MATCH(A11215,'contribution par jour-semaine'!A:A,0),MATCH(B11215,'contribution par jour-semaine'!$1:$1,0),4,1,"contribution par jour-semaine")),"")</f>
        <v/>
      </c>
      <c r="D11215" s="4" t="str">
        <f>VLOOKUP(A11215,predictions!A:B,2,FALSE)</f>
        <v>22/06/2020</v>
      </c>
      <c r="E11215" s="4">
        <f t="shared" si="43"/>
        <v>44004</v>
      </c>
    </row>
    <row r="11216" spans="3:5" ht="13" x14ac:dyDescent="0.15">
      <c r="C11216" s="1" t="str">
        <f ca="1">IFERROR(INDIRECT(ADDRESS(MATCH(A11216,'contribution par jour-semaine'!A:A,0),MATCH(B11216,'contribution par jour-semaine'!$1:$1,0),4,1,"contribution par jour-semaine")),"")</f>
        <v/>
      </c>
      <c r="D11216" s="4" t="str">
        <f>VLOOKUP(A11216,predictions!A:B,2,FALSE)</f>
        <v>22/06/2020</v>
      </c>
      <c r="E11216" s="4">
        <f t="shared" si="43"/>
        <v>44004</v>
      </c>
    </row>
    <row r="11217" spans="3:5" ht="13" x14ac:dyDescent="0.15">
      <c r="C11217" s="1" t="str">
        <f ca="1">IFERROR(INDIRECT(ADDRESS(MATCH(A11217,'contribution par jour-semaine'!A:A,0),MATCH(B11217,'contribution par jour-semaine'!$1:$1,0),4,1,"contribution par jour-semaine")),"")</f>
        <v/>
      </c>
      <c r="D11217" s="4" t="str">
        <f>VLOOKUP(A11217,predictions!A:B,2,FALSE)</f>
        <v>22/06/2020</v>
      </c>
      <c r="E11217" s="4">
        <f t="shared" si="43"/>
        <v>44004</v>
      </c>
    </row>
    <row r="11218" spans="3:5" ht="13" x14ac:dyDescent="0.15">
      <c r="C11218" s="1" t="str">
        <f ca="1">IFERROR(INDIRECT(ADDRESS(MATCH(A11218,'contribution par jour-semaine'!A:A,0),MATCH(B11218,'contribution par jour-semaine'!$1:$1,0),4,1,"contribution par jour-semaine")),"")</f>
        <v/>
      </c>
      <c r="D11218" s="4" t="str">
        <f>VLOOKUP(A11218,predictions!A:B,2,FALSE)</f>
        <v>22/06/2020</v>
      </c>
      <c r="E11218" s="4">
        <f t="shared" si="43"/>
        <v>44004</v>
      </c>
    </row>
    <row r="11219" spans="3:5" ht="13" x14ac:dyDescent="0.15">
      <c r="C11219" s="1" t="str">
        <f ca="1">IFERROR(INDIRECT(ADDRESS(MATCH(A11219,'contribution par jour-semaine'!A:A,0),MATCH(B11219,'contribution par jour-semaine'!$1:$1,0),4,1,"contribution par jour-semaine")),"")</f>
        <v/>
      </c>
      <c r="D11219" s="4" t="str">
        <f>VLOOKUP(A11219,predictions!A:B,2,FALSE)</f>
        <v>22/06/2020</v>
      </c>
      <c r="E11219" s="4">
        <f t="shared" si="43"/>
        <v>44004</v>
      </c>
    </row>
    <row r="11220" spans="3:5" ht="13" x14ac:dyDescent="0.15">
      <c r="C11220" s="1" t="str">
        <f ca="1">IFERROR(INDIRECT(ADDRESS(MATCH(A11220,'contribution par jour-semaine'!A:A,0),MATCH(B11220,'contribution par jour-semaine'!$1:$1,0),4,1,"contribution par jour-semaine")),"")</f>
        <v/>
      </c>
      <c r="D11220" s="4" t="str">
        <f>VLOOKUP(A11220,predictions!A:B,2,FALSE)</f>
        <v>22/06/2020</v>
      </c>
      <c r="E11220" s="4">
        <f t="shared" si="43"/>
        <v>44004</v>
      </c>
    </row>
    <row r="11221" spans="3:5" ht="13" x14ac:dyDescent="0.15">
      <c r="C11221" s="1" t="str">
        <f ca="1">IFERROR(INDIRECT(ADDRESS(MATCH(A11221,'contribution par jour-semaine'!A:A,0),MATCH(B11221,'contribution par jour-semaine'!$1:$1,0),4,1,"contribution par jour-semaine")),"")</f>
        <v/>
      </c>
      <c r="D11221" s="4" t="str">
        <f>VLOOKUP(A11221,predictions!A:B,2,FALSE)</f>
        <v>22/06/2020</v>
      </c>
      <c r="E11221" s="4">
        <f t="shared" si="43"/>
        <v>44004</v>
      </c>
    </row>
    <row r="11222" spans="3:5" ht="13" x14ac:dyDescent="0.15">
      <c r="C11222" s="1" t="str">
        <f ca="1">IFERROR(INDIRECT(ADDRESS(MATCH(A11222,'contribution par jour-semaine'!A:A,0),MATCH(B11222,'contribution par jour-semaine'!$1:$1,0),4,1,"contribution par jour-semaine")),"")</f>
        <v/>
      </c>
      <c r="D11222" s="4" t="str">
        <f>VLOOKUP(A11222,predictions!A:B,2,FALSE)</f>
        <v>22/06/2020</v>
      </c>
      <c r="E11222" s="4">
        <f t="shared" ref="E11222:E11476" si="44">DATE(RIGHT(D11222,4),MID(D11222,4,2),LEFT(D11222,2))</f>
        <v>44004</v>
      </c>
    </row>
    <row r="11223" spans="3:5" ht="13" x14ac:dyDescent="0.15">
      <c r="C11223" s="1" t="str">
        <f ca="1">IFERROR(INDIRECT(ADDRESS(MATCH(A11223,'contribution par jour-semaine'!A:A,0),MATCH(B11223,'contribution par jour-semaine'!$1:$1,0),4,1,"contribution par jour-semaine")),"")</f>
        <v/>
      </c>
      <c r="D11223" s="4" t="str">
        <f>VLOOKUP(A11223,predictions!A:B,2,FALSE)</f>
        <v>22/06/2020</v>
      </c>
      <c r="E11223" s="4">
        <f t="shared" si="44"/>
        <v>44004</v>
      </c>
    </row>
    <row r="11224" spans="3:5" ht="13" x14ac:dyDescent="0.15">
      <c r="C11224" s="1" t="str">
        <f ca="1">IFERROR(INDIRECT(ADDRESS(MATCH(A11224,'contribution par jour-semaine'!A:A,0),MATCH(B11224,'contribution par jour-semaine'!$1:$1,0),4,1,"contribution par jour-semaine")),"")</f>
        <v/>
      </c>
      <c r="D11224" s="4" t="str">
        <f>VLOOKUP(A11224,predictions!A:B,2,FALSE)</f>
        <v>22/06/2020</v>
      </c>
      <c r="E11224" s="4">
        <f t="shared" si="44"/>
        <v>44004</v>
      </c>
    </row>
    <row r="11225" spans="3:5" ht="13" x14ac:dyDescent="0.15">
      <c r="C11225" s="1" t="str">
        <f ca="1">IFERROR(INDIRECT(ADDRESS(MATCH(A11225,'contribution par jour-semaine'!A:A,0),MATCH(B11225,'contribution par jour-semaine'!$1:$1,0),4,1,"contribution par jour-semaine")),"")</f>
        <v/>
      </c>
      <c r="D11225" s="4" t="str">
        <f>VLOOKUP(A11225,predictions!A:B,2,FALSE)</f>
        <v>22/06/2020</v>
      </c>
      <c r="E11225" s="4">
        <f t="shared" si="44"/>
        <v>44004</v>
      </c>
    </row>
    <row r="11226" spans="3:5" ht="13" x14ac:dyDescent="0.15">
      <c r="C11226" s="1" t="str">
        <f ca="1">IFERROR(INDIRECT(ADDRESS(MATCH(A11226,'contribution par jour-semaine'!A:A,0),MATCH(B11226,'contribution par jour-semaine'!$1:$1,0),4,1,"contribution par jour-semaine")),"")</f>
        <v/>
      </c>
      <c r="D11226" s="4" t="str">
        <f>VLOOKUP(A11226,predictions!A:B,2,FALSE)</f>
        <v>22/06/2020</v>
      </c>
      <c r="E11226" s="4">
        <f t="shared" si="44"/>
        <v>44004</v>
      </c>
    </row>
    <row r="11227" spans="3:5" ht="13" x14ac:dyDescent="0.15">
      <c r="C11227" s="1" t="str">
        <f ca="1">IFERROR(INDIRECT(ADDRESS(MATCH(A11227,'contribution par jour-semaine'!A:A,0),MATCH(B11227,'contribution par jour-semaine'!$1:$1,0),4,1,"contribution par jour-semaine")),"")</f>
        <v/>
      </c>
      <c r="D11227" s="4" t="str">
        <f>VLOOKUP(A11227,predictions!A:B,2,FALSE)</f>
        <v>22/06/2020</v>
      </c>
      <c r="E11227" s="4">
        <f t="shared" si="44"/>
        <v>44004</v>
      </c>
    </row>
    <row r="11228" spans="3:5" ht="13" x14ac:dyDescent="0.15">
      <c r="C11228" s="1" t="str">
        <f ca="1">IFERROR(INDIRECT(ADDRESS(MATCH(A11228,'contribution par jour-semaine'!A:A,0),MATCH(B11228,'contribution par jour-semaine'!$1:$1,0),4,1,"contribution par jour-semaine")),"")</f>
        <v/>
      </c>
      <c r="D11228" s="4" t="str">
        <f>VLOOKUP(A11228,predictions!A:B,2,FALSE)</f>
        <v>22/06/2020</v>
      </c>
      <c r="E11228" s="4">
        <f t="shared" si="44"/>
        <v>44004</v>
      </c>
    </row>
    <row r="11229" spans="3:5" ht="13" x14ac:dyDescent="0.15">
      <c r="C11229" s="1" t="str">
        <f ca="1">IFERROR(INDIRECT(ADDRESS(MATCH(A11229,'contribution par jour-semaine'!A:A,0),MATCH(B11229,'contribution par jour-semaine'!$1:$1,0),4,1,"contribution par jour-semaine")),"")</f>
        <v/>
      </c>
      <c r="D11229" s="4" t="str">
        <f>VLOOKUP(A11229,predictions!A:B,2,FALSE)</f>
        <v>22/06/2020</v>
      </c>
      <c r="E11229" s="4">
        <f t="shared" si="44"/>
        <v>44004</v>
      </c>
    </row>
    <row r="11230" spans="3:5" ht="13" x14ac:dyDescent="0.15">
      <c r="C11230" s="1" t="str">
        <f ca="1">IFERROR(INDIRECT(ADDRESS(MATCH(A11230,'contribution par jour-semaine'!A:A,0),MATCH(B11230,'contribution par jour-semaine'!$1:$1,0),4,1,"contribution par jour-semaine")),"")</f>
        <v/>
      </c>
      <c r="D11230" s="4" t="str">
        <f>VLOOKUP(A11230,predictions!A:B,2,FALSE)</f>
        <v>22/06/2020</v>
      </c>
      <c r="E11230" s="4">
        <f t="shared" si="44"/>
        <v>44004</v>
      </c>
    </row>
    <row r="11231" spans="3:5" ht="13" x14ac:dyDescent="0.15">
      <c r="C11231" s="1" t="str">
        <f ca="1">IFERROR(INDIRECT(ADDRESS(MATCH(A11231,'contribution par jour-semaine'!A:A,0),MATCH(B11231,'contribution par jour-semaine'!$1:$1,0),4,1,"contribution par jour-semaine")),"")</f>
        <v/>
      </c>
      <c r="D11231" s="4" t="str">
        <f>VLOOKUP(A11231,predictions!A:B,2,FALSE)</f>
        <v>22/06/2020</v>
      </c>
      <c r="E11231" s="4">
        <f t="shared" si="44"/>
        <v>44004</v>
      </c>
    </row>
    <row r="11232" spans="3:5" ht="13" x14ac:dyDescent="0.15">
      <c r="C11232" s="1" t="str">
        <f ca="1">IFERROR(INDIRECT(ADDRESS(MATCH(A11232,'contribution par jour-semaine'!A:A,0),MATCH(B11232,'contribution par jour-semaine'!$1:$1,0),4,1,"contribution par jour-semaine")),"")</f>
        <v/>
      </c>
      <c r="D11232" s="4" t="str">
        <f>VLOOKUP(A11232,predictions!A:B,2,FALSE)</f>
        <v>22/06/2020</v>
      </c>
      <c r="E11232" s="4">
        <f t="shared" si="44"/>
        <v>44004</v>
      </c>
    </row>
    <row r="11233" spans="3:5" ht="13" x14ac:dyDescent="0.15">
      <c r="C11233" s="1" t="str">
        <f ca="1">IFERROR(INDIRECT(ADDRESS(MATCH(A11233,'contribution par jour-semaine'!A:A,0),MATCH(B11233,'contribution par jour-semaine'!$1:$1,0),4,1,"contribution par jour-semaine")),"")</f>
        <v/>
      </c>
      <c r="D11233" s="4" t="str">
        <f>VLOOKUP(A11233,predictions!A:B,2,FALSE)</f>
        <v>22/06/2020</v>
      </c>
      <c r="E11233" s="4">
        <f t="shared" si="44"/>
        <v>44004</v>
      </c>
    </row>
    <row r="11234" spans="3:5" ht="13" x14ac:dyDescent="0.15">
      <c r="C11234" s="1" t="str">
        <f ca="1">IFERROR(INDIRECT(ADDRESS(MATCH(A11234,'contribution par jour-semaine'!A:A,0),MATCH(B11234,'contribution par jour-semaine'!$1:$1,0),4,1,"contribution par jour-semaine")),"")</f>
        <v/>
      </c>
      <c r="D11234" s="4" t="str">
        <f>VLOOKUP(A11234,predictions!A:B,2,FALSE)</f>
        <v>22/06/2020</v>
      </c>
      <c r="E11234" s="4">
        <f t="shared" si="44"/>
        <v>44004</v>
      </c>
    </row>
    <row r="11235" spans="3:5" ht="13" x14ac:dyDescent="0.15">
      <c r="C11235" s="1" t="str">
        <f ca="1">IFERROR(INDIRECT(ADDRESS(MATCH(A11235,'contribution par jour-semaine'!A:A,0),MATCH(B11235,'contribution par jour-semaine'!$1:$1,0),4,1,"contribution par jour-semaine")),"")</f>
        <v/>
      </c>
      <c r="D11235" s="4" t="str">
        <f>VLOOKUP(A11235,predictions!A:B,2,FALSE)</f>
        <v>22/06/2020</v>
      </c>
      <c r="E11235" s="4">
        <f t="shared" si="44"/>
        <v>44004</v>
      </c>
    </row>
    <row r="11236" spans="3:5" ht="13" x14ac:dyDescent="0.15">
      <c r="C11236" s="1" t="str">
        <f ca="1">IFERROR(INDIRECT(ADDRESS(MATCH(A11236,'contribution par jour-semaine'!A:A,0),MATCH(B11236,'contribution par jour-semaine'!$1:$1,0),4,1,"contribution par jour-semaine")),"")</f>
        <v/>
      </c>
      <c r="D11236" s="4" t="str">
        <f>VLOOKUP(A11236,predictions!A:B,2,FALSE)</f>
        <v>22/06/2020</v>
      </c>
      <c r="E11236" s="4">
        <f t="shared" si="44"/>
        <v>44004</v>
      </c>
    </row>
    <row r="11237" spans="3:5" ht="13" x14ac:dyDescent="0.15">
      <c r="C11237" s="1" t="str">
        <f ca="1">IFERROR(INDIRECT(ADDRESS(MATCH(A11237,'contribution par jour-semaine'!A:A,0),MATCH(B11237,'contribution par jour-semaine'!$1:$1,0),4,1,"contribution par jour-semaine")),"")</f>
        <v/>
      </c>
      <c r="D11237" s="4" t="str">
        <f>VLOOKUP(A11237,predictions!A:B,2,FALSE)</f>
        <v>22/06/2020</v>
      </c>
      <c r="E11237" s="4">
        <f t="shared" si="44"/>
        <v>44004</v>
      </c>
    </row>
    <row r="11238" spans="3:5" ht="13" x14ac:dyDescent="0.15">
      <c r="C11238" s="1" t="str">
        <f ca="1">IFERROR(INDIRECT(ADDRESS(MATCH(A11238,'contribution par jour-semaine'!A:A,0),MATCH(B11238,'contribution par jour-semaine'!$1:$1,0),4,1,"contribution par jour-semaine")),"")</f>
        <v/>
      </c>
      <c r="D11238" s="4" t="str">
        <f>VLOOKUP(A11238,predictions!A:B,2,FALSE)</f>
        <v>22/06/2020</v>
      </c>
      <c r="E11238" s="4">
        <f t="shared" si="44"/>
        <v>44004</v>
      </c>
    </row>
    <row r="11239" spans="3:5" ht="13" x14ac:dyDescent="0.15">
      <c r="C11239" s="1" t="str">
        <f ca="1">IFERROR(INDIRECT(ADDRESS(MATCH(A11239,'contribution par jour-semaine'!A:A,0),MATCH(B11239,'contribution par jour-semaine'!$1:$1,0),4,1,"contribution par jour-semaine")),"")</f>
        <v/>
      </c>
      <c r="D11239" s="4" t="str">
        <f>VLOOKUP(A11239,predictions!A:B,2,FALSE)</f>
        <v>22/06/2020</v>
      </c>
      <c r="E11239" s="4">
        <f t="shared" si="44"/>
        <v>44004</v>
      </c>
    </row>
    <row r="11240" spans="3:5" ht="13" x14ac:dyDescent="0.15">
      <c r="C11240" s="1" t="str">
        <f ca="1">IFERROR(INDIRECT(ADDRESS(MATCH(A11240,'contribution par jour-semaine'!A:A,0),MATCH(B11240,'contribution par jour-semaine'!$1:$1,0),4,1,"contribution par jour-semaine")),"")</f>
        <v/>
      </c>
      <c r="D11240" s="4" t="str">
        <f>VLOOKUP(A11240,predictions!A:B,2,FALSE)</f>
        <v>22/06/2020</v>
      </c>
      <c r="E11240" s="4">
        <f t="shared" si="44"/>
        <v>44004</v>
      </c>
    </row>
    <row r="11241" spans="3:5" ht="13" x14ac:dyDescent="0.15">
      <c r="C11241" s="1" t="str">
        <f ca="1">IFERROR(INDIRECT(ADDRESS(MATCH(A11241,'contribution par jour-semaine'!A:A,0),MATCH(B11241,'contribution par jour-semaine'!$1:$1,0),4,1,"contribution par jour-semaine")),"")</f>
        <v/>
      </c>
      <c r="D11241" s="4" t="str">
        <f>VLOOKUP(A11241,predictions!A:B,2,FALSE)</f>
        <v>22/06/2020</v>
      </c>
      <c r="E11241" s="4">
        <f t="shared" si="44"/>
        <v>44004</v>
      </c>
    </row>
    <row r="11242" spans="3:5" ht="13" x14ac:dyDescent="0.15">
      <c r="C11242" s="1" t="str">
        <f ca="1">IFERROR(INDIRECT(ADDRESS(MATCH(A11242,'contribution par jour-semaine'!A:A,0),MATCH(B11242,'contribution par jour-semaine'!$1:$1,0),4,1,"contribution par jour-semaine")),"")</f>
        <v/>
      </c>
      <c r="D11242" s="4" t="str">
        <f>VLOOKUP(A11242,predictions!A:B,2,FALSE)</f>
        <v>22/06/2020</v>
      </c>
      <c r="E11242" s="4">
        <f t="shared" si="44"/>
        <v>44004</v>
      </c>
    </row>
    <row r="11243" spans="3:5" ht="13" x14ac:dyDescent="0.15">
      <c r="C11243" s="1" t="str">
        <f ca="1">IFERROR(INDIRECT(ADDRESS(MATCH(A11243,'contribution par jour-semaine'!A:A,0),MATCH(B11243,'contribution par jour-semaine'!$1:$1,0),4,1,"contribution par jour-semaine")),"")</f>
        <v/>
      </c>
      <c r="D11243" s="4" t="str">
        <f>VLOOKUP(A11243,predictions!A:B,2,FALSE)</f>
        <v>22/06/2020</v>
      </c>
      <c r="E11243" s="4">
        <f t="shared" si="44"/>
        <v>44004</v>
      </c>
    </row>
    <row r="11244" spans="3:5" ht="13" x14ac:dyDescent="0.15">
      <c r="C11244" s="1" t="str">
        <f ca="1">IFERROR(INDIRECT(ADDRESS(MATCH(A11244,'contribution par jour-semaine'!A:A,0),MATCH(B11244,'contribution par jour-semaine'!$1:$1,0),4,1,"contribution par jour-semaine")),"")</f>
        <v/>
      </c>
      <c r="D11244" s="4" t="str">
        <f>VLOOKUP(A11244,predictions!A:B,2,FALSE)</f>
        <v>22/06/2020</v>
      </c>
      <c r="E11244" s="4">
        <f t="shared" si="44"/>
        <v>44004</v>
      </c>
    </row>
    <row r="11245" spans="3:5" ht="13" x14ac:dyDescent="0.15">
      <c r="C11245" s="1" t="str">
        <f ca="1">IFERROR(INDIRECT(ADDRESS(MATCH(A11245,'contribution par jour-semaine'!A:A,0),MATCH(B11245,'contribution par jour-semaine'!$1:$1,0),4,1,"contribution par jour-semaine")),"")</f>
        <v/>
      </c>
      <c r="D11245" s="4" t="str">
        <f>VLOOKUP(A11245,predictions!A:B,2,FALSE)</f>
        <v>22/06/2020</v>
      </c>
      <c r="E11245" s="4">
        <f t="shared" si="44"/>
        <v>44004</v>
      </c>
    </row>
    <row r="11246" spans="3:5" ht="13" x14ac:dyDescent="0.15">
      <c r="C11246" s="1" t="str">
        <f ca="1">IFERROR(INDIRECT(ADDRESS(MATCH(A11246,'contribution par jour-semaine'!A:A,0),MATCH(B11246,'contribution par jour-semaine'!$1:$1,0),4,1,"contribution par jour-semaine")),"")</f>
        <v/>
      </c>
      <c r="D11246" s="4" t="str">
        <f>VLOOKUP(A11246,predictions!A:B,2,FALSE)</f>
        <v>22/06/2020</v>
      </c>
      <c r="E11246" s="4">
        <f t="shared" si="44"/>
        <v>44004</v>
      </c>
    </row>
    <row r="11247" spans="3:5" ht="13" x14ac:dyDescent="0.15">
      <c r="C11247" s="1" t="str">
        <f ca="1">IFERROR(INDIRECT(ADDRESS(MATCH(A11247,'contribution par jour-semaine'!A:A,0),MATCH(B11247,'contribution par jour-semaine'!$1:$1,0),4,1,"contribution par jour-semaine")),"")</f>
        <v/>
      </c>
      <c r="D11247" s="4" t="str">
        <f>VLOOKUP(A11247,predictions!A:B,2,FALSE)</f>
        <v>22/06/2020</v>
      </c>
      <c r="E11247" s="4">
        <f t="shared" si="44"/>
        <v>44004</v>
      </c>
    </row>
    <row r="11248" spans="3:5" ht="13" x14ac:dyDescent="0.15">
      <c r="C11248" s="1" t="str">
        <f ca="1">IFERROR(INDIRECT(ADDRESS(MATCH(A11248,'contribution par jour-semaine'!A:A,0),MATCH(B11248,'contribution par jour-semaine'!$1:$1,0),4,1,"contribution par jour-semaine")),"")</f>
        <v/>
      </c>
      <c r="D11248" s="4" t="str">
        <f>VLOOKUP(A11248,predictions!A:B,2,FALSE)</f>
        <v>22/06/2020</v>
      </c>
      <c r="E11248" s="4">
        <f t="shared" si="44"/>
        <v>44004</v>
      </c>
    </row>
    <row r="11249" spans="3:5" ht="13" x14ac:dyDescent="0.15">
      <c r="C11249" s="1" t="str">
        <f ca="1">IFERROR(INDIRECT(ADDRESS(MATCH(A11249,'contribution par jour-semaine'!A:A,0),MATCH(B11249,'contribution par jour-semaine'!$1:$1,0),4,1,"contribution par jour-semaine")),"")</f>
        <v/>
      </c>
      <c r="D11249" s="4" t="str">
        <f>VLOOKUP(A11249,predictions!A:B,2,FALSE)</f>
        <v>22/06/2020</v>
      </c>
      <c r="E11249" s="4">
        <f t="shared" si="44"/>
        <v>44004</v>
      </c>
    </row>
    <row r="11250" spans="3:5" ht="13" x14ac:dyDescent="0.15">
      <c r="C11250" s="1" t="str">
        <f ca="1">IFERROR(INDIRECT(ADDRESS(MATCH(A11250,'contribution par jour-semaine'!A:A,0),MATCH(B11250,'contribution par jour-semaine'!$1:$1,0),4,1,"contribution par jour-semaine")),"")</f>
        <v/>
      </c>
      <c r="D11250" s="4" t="str">
        <f>VLOOKUP(A11250,predictions!A:B,2,FALSE)</f>
        <v>22/06/2020</v>
      </c>
      <c r="E11250" s="4">
        <f t="shared" si="44"/>
        <v>44004</v>
      </c>
    </row>
    <row r="11251" spans="3:5" ht="13" x14ac:dyDescent="0.15">
      <c r="C11251" s="1" t="str">
        <f ca="1">IFERROR(INDIRECT(ADDRESS(MATCH(A11251,'contribution par jour-semaine'!A:A,0),MATCH(B11251,'contribution par jour-semaine'!$1:$1,0),4,1,"contribution par jour-semaine")),"")</f>
        <v/>
      </c>
      <c r="D11251" s="4" t="str">
        <f>VLOOKUP(A11251,predictions!A:B,2,FALSE)</f>
        <v>22/06/2020</v>
      </c>
      <c r="E11251" s="4">
        <f t="shared" si="44"/>
        <v>44004</v>
      </c>
    </row>
    <row r="11252" spans="3:5" ht="13" x14ac:dyDescent="0.15">
      <c r="C11252" s="1" t="str">
        <f ca="1">IFERROR(INDIRECT(ADDRESS(MATCH(A11252,'contribution par jour-semaine'!A:A,0),MATCH(B11252,'contribution par jour-semaine'!$1:$1,0),4,1,"contribution par jour-semaine")),"")</f>
        <v/>
      </c>
      <c r="D11252" s="4" t="str">
        <f>VLOOKUP(A11252,predictions!A:B,2,FALSE)</f>
        <v>22/06/2020</v>
      </c>
      <c r="E11252" s="4">
        <f t="shared" si="44"/>
        <v>44004</v>
      </c>
    </row>
    <row r="11253" spans="3:5" ht="13" x14ac:dyDescent="0.15">
      <c r="C11253" s="1" t="str">
        <f ca="1">IFERROR(INDIRECT(ADDRESS(MATCH(A11253,'contribution par jour-semaine'!A:A,0),MATCH(B11253,'contribution par jour-semaine'!$1:$1,0),4,1,"contribution par jour-semaine")),"")</f>
        <v/>
      </c>
      <c r="D11253" s="4" t="str">
        <f>VLOOKUP(A11253,predictions!A:B,2,FALSE)</f>
        <v>22/06/2020</v>
      </c>
      <c r="E11253" s="4">
        <f t="shared" si="44"/>
        <v>44004</v>
      </c>
    </row>
    <row r="11254" spans="3:5" ht="13" x14ac:dyDescent="0.15">
      <c r="C11254" s="1" t="str">
        <f ca="1">IFERROR(INDIRECT(ADDRESS(MATCH(A11254,'contribution par jour-semaine'!A:A,0),MATCH(B11254,'contribution par jour-semaine'!$1:$1,0),4,1,"contribution par jour-semaine")),"")</f>
        <v/>
      </c>
      <c r="D11254" s="4" t="str">
        <f>VLOOKUP(A11254,predictions!A:B,2,FALSE)</f>
        <v>22/06/2020</v>
      </c>
      <c r="E11254" s="4">
        <f t="shared" si="44"/>
        <v>44004</v>
      </c>
    </row>
    <row r="11255" spans="3:5" ht="13" x14ac:dyDescent="0.15">
      <c r="C11255" s="1" t="str">
        <f ca="1">IFERROR(INDIRECT(ADDRESS(MATCH(A11255,'contribution par jour-semaine'!A:A,0),MATCH(B11255,'contribution par jour-semaine'!$1:$1,0),4,1,"contribution par jour-semaine")),"")</f>
        <v/>
      </c>
      <c r="D11255" s="4" t="str">
        <f>VLOOKUP(A11255,predictions!A:B,2,FALSE)</f>
        <v>22/06/2020</v>
      </c>
      <c r="E11255" s="4">
        <f t="shared" si="44"/>
        <v>44004</v>
      </c>
    </row>
    <row r="11256" spans="3:5" ht="13" x14ac:dyDescent="0.15">
      <c r="C11256" s="1" t="str">
        <f ca="1">IFERROR(INDIRECT(ADDRESS(MATCH(A11256,'contribution par jour-semaine'!A:A,0),MATCH(B11256,'contribution par jour-semaine'!$1:$1,0),4,1,"contribution par jour-semaine")),"")</f>
        <v/>
      </c>
      <c r="D11256" s="4" t="str">
        <f>VLOOKUP(A11256,predictions!A:B,2,FALSE)</f>
        <v>22/06/2020</v>
      </c>
      <c r="E11256" s="4">
        <f t="shared" si="44"/>
        <v>44004</v>
      </c>
    </row>
    <row r="11257" spans="3:5" ht="13" x14ac:dyDescent="0.15">
      <c r="C11257" s="1" t="str">
        <f ca="1">IFERROR(INDIRECT(ADDRESS(MATCH(A11257,'contribution par jour-semaine'!A:A,0),MATCH(B11257,'contribution par jour-semaine'!$1:$1,0),4,1,"contribution par jour-semaine")),"")</f>
        <v/>
      </c>
      <c r="D11257" s="4" t="str">
        <f>VLOOKUP(A11257,predictions!A:B,2,FALSE)</f>
        <v>22/06/2020</v>
      </c>
      <c r="E11257" s="4">
        <f t="shared" si="44"/>
        <v>44004</v>
      </c>
    </row>
    <row r="11258" spans="3:5" ht="13" x14ac:dyDescent="0.15">
      <c r="C11258" s="1" t="str">
        <f ca="1">IFERROR(INDIRECT(ADDRESS(MATCH(A11258,'contribution par jour-semaine'!A:A,0),MATCH(B11258,'contribution par jour-semaine'!$1:$1,0),4,1,"contribution par jour-semaine")),"")</f>
        <v/>
      </c>
      <c r="D11258" s="4" t="str">
        <f>VLOOKUP(A11258,predictions!A:B,2,FALSE)</f>
        <v>22/06/2020</v>
      </c>
      <c r="E11258" s="4">
        <f t="shared" si="44"/>
        <v>44004</v>
      </c>
    </row>
    <row r="11259" spans="3:5" ht="13" x14ac:dyDescent="0.15">
      <c r="C11259" s="1" t="str">
        <f ca="1">IFERROR(INDIRECT(ADDRESS(MATCH(A11259,'contribution par jour-semaine'!A:A,0),MATCH(B11259,'contribution par jour-semaine'!$1:$1,0),4,1,"contribution par jour-semaine")),"")</f>
        <v/>
      </c>
      <c r="D11259" s="4" t="str">
        <f>VLOOKUP(A11259,predictions!A:B,2,FALSE)</f>
        <v>22/06/2020</v>
      </c>
      <c r="E11259" s="4">
        <f t="shared" si="44"/>
        <v>44004</v>
      </c>
    </row>
    <row r="11260" spans="3:5" ht="13" x14ac:dyDescent="0.15">
      <c r="C11260" s="1" t="str">
        <f ca="1">IFERROR(INDIRECT(ADDRESS(MATCH(A11260,'contribution par jour-semaine'!A:A,0),MATCH(B11260,'contribution par jour-semaine'!$1:$1,0),4,1,"contribution par jour-semaine")),"")</f>
        <v/>
      </c>
      <c r="D11260" s="4" t="str">
        <f>VLOOKUP(A11260,predictions!A:B,2,FALSE)</f>
        <v>22/06/2020</v>
      </c>
      <c r="E11260" s="4">
        <f t="shared" si="44"/>
        <v>44004</v>
      </c>
    </row>
    <row r="11261" spans="3:5" ht="13" x14ac:dyDescent="0.15">
      <c r="C11261" s="1" t="str">
        <f ca="1">IFERROR(INDIRECT(ADDRESS(MATCH(A11261,'contribution par jour-semaine'!A:A,0),MATCH(B11261,'contribution par jour-semaine'!$1:$1,0),4,1,"contribution par jour-semaine")),"")</f>
        <v/>
      </c>
      <c r="D11261" s="4" t="str">
        <f>VLOOKUP(A11261,predictions!A:B,2,FALSE)</f>
        <v>22/06/2020</v>
      </c>
      <c r="E11261" s="4">
        <f t="shared" si="44"/>
        <v>44004</v>
      </c>
    </row>
    <row r="11262" spans="3:5" ht="13" x14ac:dyDescent="0.15">
      <c r="C11262" s="1" t="str">
        <f ca="1">IFERROR(INDIRECT(ADDRESS(MATCH(A11262,'contribution par jour-semaine'!A:A,0),MATCH(B11262,'contribution par jour-semaine'!$1:$1,0),4,1,"contribution par jour-semaine")),"")</f>
        <v/>
      </c>
      <c r="D11262" s="4" t="str">
        <f>VLOOKUP(A11262,predictions!A:B,2,FALSE)</f>
        <v>22/06/2020</v>
      </c>
      <c r="E11262" s="4">
        <f t="shared" si="44"/>
        <v>44004</v>
      </c>
    </row>
    <row r="11263" spans="3:5" ht="13" x14ac:dyDescent="0.15">
      <c r="C11263" s="1" t="str">
        <f ca="1">IFERROR(INDIRECT(ADDRESS(MATCH(A11263,'contribution par jour-semaine'!A:A,0),MATCH(B11263,'contribution par jour-semaine'!$1:$1,0),4,1,"contribution par jour-semaine")),"")</f>
        <v/>
      </c>
      <c r="D11263" s="4" t="str">
        <f>VLOOKUP(A11263,predictions!A:B,2,FALSE)</f>
        <v>22/06/2020</v>
      </c>
      <c r="E11263" s="4">
        <f t="shared" si="44"/>
        <v>44004</v>
      </c>
    </row>
    <row r="11264" spans="3:5" ht="13" x14ac:dyDescent="0.15">
      <c r="C11264" s="1" t="str">
        <f ca="1">IFERROR(INDIRECT(ADDRESS(MATCH(A11264,'contribution par jour-semaine'!A:A,0),MATCH(B11264,'contribution par jour-semaine'!$1:$1,0),4,1,"contribution par jour-semaine")),"")</f>
        <v/>
      </c>
      <c r="D11264" s="4" t="str">
        <f>VLOOKUP(A11264,predictions!A:B,2,FALSE)</f>
        <v>22/06/2020</v>
      </c>
      <c r="E11264" s="4">
        <f t="shared" si="44"/>
        <v>44004</v>
      </c>
    </row>
    <row r="11265" spans="3:5" ht="13" x14ac:dyDescent="0.15">
      <c r="C11265" s="1" t="str">
        <f ca="1">IFERROR(INDIRECT(ADDRESS(MATCH(A11265,'contribution par jour-semaine'!A:A,0),MATCH(B11265,'contribution par jour-semaine'!$1:$1,0),4,1,"contribution par jour-semaine")),"")</f>
        <v/>
      </c>
      <c r="D11265" s="4" t="str">
        <f>VLOOKUP(A11265,predictions!A:B,2,FALSE)</f>
        <v>22/06/2020</v>
      </c>
      <c r="E11265" s="4">
        <f t="shared" si="44"/>
        <v>44004</v>
      </c>
    </row>
    <row r="11266" spans="3:5" ht="13" x14ac:dyDescent="0.15">
      <c r="C11266" s="1" t="str">
        <f ca="1">IFERROR(INDIRECT(ADDRESS(MATCH(A11266,'contribution par jour-semaine'!A:A,0),MATCH(B11266,'contribution par jour-semaine'!$1:$1,0),4,1,"contribution par jour-semaine")),"")</f>
        <v/>
      </c>
      <c r="D11266" s="4" t="str">
        <f>VLOOKUP(A11266,predictions!A:B,2,FALSE)</f>
        <v>22/06/2020</v>
      </c>
      <c r="E11266" s="4">
        <f t="shared" si="44"/>
        <v>44004</v>
      </c>
    </row>
    <row r="11267" spans="3:5" ht="13" x14ac:dyDescent="0.15">
      <c r="C11267" s="1" t="str">
        <f ca="1">IFERROR(INDIRECT(ADDRESS(MATCH(A11267,'contribution par jour-semaine'!A:A,0),MATCH(B11267,'contribution par jour-semaine'!$1:$1,0),4,1,"contribution par jour-semaine")),"")</f>
        <v/>
      </c>
      <c r="D11267" s="4" t="str">
        <f>VLOOKUP(A11267,predictions!A:B,2,FALSE)</f>
        <v>22/06/2020</v>
      </c>
      <c r="E11267" s="4">
        <f t="shared" si="44"/>
        <v>44004</v>
      </c>
    </row>
    <row r="11268" spans="3:5" ht="13" x14ac:dyDescent="0.15">
      <c r="C11268" s="1" t="str">
        <f ca="1">IFERROR(INDIRECT(ADDRESS(MATCH(A11268,'contribution par jour-semaine'!A:A,0),MATCH(B11268,'contribution par jour-semaine'!$1:$1,0),4,1,"contribution par jour-semaine")),"")</f>
        <v/>
      </c>
      <c r="D11268" s="4" t="str">
        <f>VLOOKUP(A11268,predictions!A:B,2,FALSE)</f>
        <v>22/06/2020</v>
      </c>
      <c r="E11268" s="4">
        <f t="shared" si="44"/>
        <v>44004</v>
      </c>
    </row>
    <row r="11269" spans="3:5" ht="13" x14ac:dyDescent="0.15">
      <c r="C11269" s="1" t="str">
        <f ca="1">IFERROR(INDIRECT(ADDRESS(MATCH(A11269,'contribution par jour-semaine'!A:A,0),MATCH(B11269,'contribution par jour-semaine'!$1:$1,0),4,1,"contribution par jour-semaine")),"")</f>
        <v/>
      </c>
      <c r="D11269" s="4" t="str">
        <f>VLOOKUP(A11269,predictions!A:B,2,FALSE)</f>
        <v>22/06/2020</v>
      </c>
      <c r="E11269" s="4">
        <f t="shared" si="44"/>
        <v>44004</v>
      </c>
    </row>
    <row r="11270" spans="3:5" ht="13" x14ac:dyDescent="0.15">
      <c r="C11270" s="1" t="str">
        <f ca="1">IFERROR(INDIRECT(ADDRESS(MATCH(A11270,'contribution par jour-semaine'!A:A,0),MATCH(B11270,'contribution par jour-semaine'!$1:$1,0),4,1,"contribution par jour-semaine")),"")</f>
        <v/>
      </c>
      <c r="D11270" s="4" t="str">
        <f>VLOOKUP(A11270,predictions!A:B,2,FALSE)</f>
        <v>22/06/2020</v>
      </c>
      <c r="E11270" s="4">
        <f t="shared" si="44"/>
        <v>44004</v>
      </c>
    </row>
    <row r="11271" spans="3:5" ht="13" x14ac:dyDescent="0.15">
      <c r="C11271" s="1" t="str">
        <f ca="1">IFERROR(INDIRECT(ADDRESS(MATCH(A11271,'contribution par jour-semaine'!A:A,0),MATCH(B11271,'contribution par jour-semaine'!$1:$1,0),4,1,"contribution par jour-semaine")),"")</f>
        <v/>
      </c>
      <c r="D11271" s="4" t="str">
        <f>VLOOKUP(A11271,predictions!A:B,2,FALSE)</f>
        <v>22/06/2020</v>
      </c>
      <c r="E11271" s="4">
        <f t="shared" si="44"/>
        <v>44004</v>
      </c>
    </row>
    <row r="11272" spans="3:5" ht="13" x14ac:dyDescent="0.15">
      <c r="C11272" s="1" t="str">
        <f ca="1">IFERROR(INDIRECT(ADDRESS(MATCH(A11272,'contribution par jour-semaine'!A:A,0),MATCH(B11272,'contribution par jour-semaine'!$1:$1,0),4,1,"contribution par jour-semaine")),"")</f>
        <v/>
      </c>
      <c r="D11272" s="4" t="str">
        <f>VLOOKUP(A11272,predictions!A:B,2,FALSE)</f>
        <v>22/06/2020</v>
      </c>
      <c r="E11272" s="4">
        <f t="shared" si="44"/>
        <v>44004</v>
      </c>
    </row>
    <row r="11273" spans="3:5" ht="13" x14ac:dyDescent="0.15">
      <c r="C11273" s="1" t="str">
        <f ca="1">IFERROR(INDIRECT(ADDRESS(MATCH(A11273,'contribution par jour-semaine'!A:A,0),MATCH(B11273,'contribution par jour-semaine'!$1:$1,0),4,1,"contribution par jour-semaine")),"")</f>
        <v/>
      </c>
      <c r="D11273" s="4" t="str">
        <f>VLOOKUP(A11273,predictions!A:B,2,FALSE)</f>
        <v>22/06/2020</v>
      </c>
      <c r="E11273" s="4">
        <f t="shared" si="44"/>
        <v>44004</v>
      </c>
    </row>
    <row r="11274" spans="3:5" ht="13" x14ac:dyDescent="0.15">
      <c r="C11274" s="1" t="str">
        <f ca="1">IFERROR(INDIRECT(ADDRESS(MATCH(A11274,'contribution par jour-semaine'!A:A,0),MATCH(B11274,'contribution par jour-semaine'!$1:$1,0),4,1,"contribution par jour-semaine")),"")</f>
        <v/>
      </c>
      <c r="D11274" s="4" t="str">
        <f>VLOOKUP(A11274,predictions!A:B,2,FALSE)</f>
        <v>22/06/2020</v>
      </c>
      <c r="E11274" s="4">
        <f t="shared" si="44"/>
        <v>44004</v>
      </c>
    </row>
    <row r="11275" spans="3:5" ht="13" x14ac:dyDescent="0.15">
      <c r="C11275" s="1" t="str">
        <f ca="1">IFERROR(INDIRECT(ADDRESS(MATCH(A11275,'contribution par jour-semaine'!A:A,0),MATCH(B11275,'contribution par jour-semaine'!$1:$1,0),4,1,"contribution par jour-semaine")),"")</f>
        <v/>
      </c>
      <c r="D11275" s="4" t="str">
        <f>VLOOKUP(A11275,predictions!A:B,2,FALSE)</f>
        <v>22/06/2020</v>
      </c>
      <c r="E11275" s="4">
        <f t="shared" si="44"/>
        <v>44004</v>
      </c>
    </row>
    <row r="11276" spans="3:5" ht="13" x14ac:dyDescent="0.15">
      <c r="C11276" s="1" t="str">
        <f ca="1">IFERROR(INDIRECT(ADDRESS(MATCH(A11276,'contribution par jour-semaine'!A:A,0),MATCH(B11276,'contribution par jour-semaine'!$1:$1,0),4,1,"contribution par jour-semaine")),"")</f>
        <v/>
      </c>
      <c r="D11276" s="4" t="str">
        <f>VLOOKUP(A11276,predictions!A:B,2,FALSE)</f>
        <v>22/06/2020</v>
      </c>
      <c r="E11276" s="4">
        <f t="shared" si="44"/>
        <v>44004</v>
      </c>
    </row>
    <row r="11277" spans="3:5" ht="13" x14ac:dyDescent="0.15">
      <c r="C11277" s="1" t="str">
        <f ca="1">IFERROR(INDIRECT(ADDRESS(MATCH(A11277,'contribution par jour-semaine'!A:A,0),MATCH(B11277,'contribution par jour-semaine'!$1:$1,0),4,1,"contribution par jour-semaine")),"")</f>
        <v/>
      </c>
      <c r="D11277" s="4" t="str">
        <f>VLOOKUP(A11277,predictions!A:B,2,FALSE)</f>
        <v>22/06/2020</v>
      </c>
      <c r="E11277" s="4">
        <f t="shared" si="44"/>
        <v>44004</v>
      </c>
    </row>
    <row r="11278" spans="3:5" ht="13" x14ac:dyDescent="0.15">
      <c r="C11278" s="1" t="str">
        <f ca="1">IFERROR(INDIRECT(ADDRESS(MATCH(A11278,'contribution par jour-semaine'!A:A,0),MATCH(B11278,'contribution par jour-semaine'!$1:$1,0),4,1,"contribution par jour-semaine")),"")</f>
        <v/>
      </c>
      <c r="D11278" s="4" t="str">
        <f>VLOOKUP(A11278,predictions!A:B,2,FALSE)</f>
        <v>22/06/2020</v>
      </c>
      <c r="E11278" s="4">
        <f t="shared" si="44"/>
        <v>44004</v>
      </c>
    </row>
    <row r="11279" spans="3:5" ht="13" x14ac:dyDescent="0.15">
      <c r="C11279" s="1" t="str">
        <f ca="1">IFERROR(INDIRECT(ADDRESS(MATCH(A11279,'contribution par jour-semaine'!A:A,0),MATCH(B11279,'contribution par jour-semaine'!$1:$1,0),4,1,"contribution par jour-semaine")),"")</f>
        <v/>
      </c>
      <c r="D11279" s="4" t="str">
        <f>VLOOKUP(A11279,predictions!A:B,2,FALSE)</f>
        <v>22/06/2020</v>
      </c>
      <c r="E11279" s="4">
        <f t="shared" si="44"/>
        <v>44004</v>
      </c>
    </row>
    <row r="11280" spans="3:5" ht="13" x14ac:dyDescent="0.15">
      <c r="C11280" s="1" t="str">
        <f ca="1">IFERROR(INDIRECT(ADDRESS(MATCH(A11280,'contribution par jour-semaine'!A:A,0),MATCH(B11280,'contribution par jour-semaine'!$1:$1,0),4,1,"contribution par jour-semaine")),"")</f>
        <v/>
      </c>
      <c r="D11280" s="4" t="str">
        <f>VLOOKUP(A11280,predictions!A:B,2,FALSE)</f>
        <v>22/06/2020</v>
      </c>
      <c r="E11280" s="4">
        <f t="shared" si="44"/>
        <v>44004</v>
      </c>
    </row>
    <row r="11281" spans="3:5" ht="13" x14ac:dyDescent="0.15">
      <c r="C11281" s="1" t="str">
        <f ca="1">IFERROR(INDIRECT(ADDRESS(MATCH(A11281,'contribution par jour-semaine'!A:A,0),MATCH(B11281,'contribution par jour-semaine'!$1:$1,0),4,1,"contribution par jour-semaine")),"")</f>
        <v/>
      </c>
      <c r="D11281" s="4" t="str">
        <f>VLOOKUP(A11281,predictions!A:B,2,FALSE)</f>
        <v>22/06/2020</v>
      </c>
      <c r="E11281" s="4">
        <f t="shared" si="44"/>
        <v>44004</v>
      </c>
    </row>
    <row r="11282" spans="3:5" ht="13" x14ac:dyDescent="0.15">
      <c r="C11282" s="1" t="str">
        <f ca="1">IFERROR(INDIRECT(ADDRESS(MATCH(A11282,'contribution par jour-semaine'!A:A,0),MATCH(B11282,'contribution par jour-semaine'!$1:$1,0),4,1,"contribution par jour-semaine")),"")</f>
        <v/>
      </c>
      <c r="D11282" s="4" t="str">
        <f>VLOOKUP(A11282,predictions!A:B,2,FALSE)</f>
        <v>22/06/2020</v>
      </c>
      <c r="E11282" s="4">
        <f t="shared" si="44"/>
        <v>44004</v>
      </c>
    </row>
    <row r="11283" spans="3:5" ht="13" x14ac:dyDescent="0.15">
      <c r="C11283" s="1" t="str">
        <f ca="1">IFERROR(INDIRECT(ADDRESS(MATCH(A11283,'contribution par jour-semaine'!A:A,0),MATCH(B11283,'contribution par jour-semaine'!$1:$1,0),4,1,"contribution par jour-semaine")),"")</f>
        <v/>
      </c>
      <c r="D11283" s="4" t="str">
        <f>VLOOKUP(A11283,predictions!A:B,2,FALSE)</f>
        <v>22/06/2020</v>
      </c>
      <c r="E11283" s="4">
        <f t="shared" si="44"/>
        <v>44004</v>
      </c>
    </row>
    <row r="11284" spans="3:5" ht="13" x14ac:dyDescent="0.15">
      <c r="C11284" s="1" t="str">
        <f ca="1">IFERROR(INDIRECT(ADDRESS(MATCH(A11284,'contribution par jour-semaine'!A:A,0),MATCH(B11284,'contribution par jour-semaine'!$1:$1,0),4,1,"contribution par jour-semaine")),"")</f>
        <v/>
      </c>
      <c r="D11284" s="4" t="str">
        <f>VLOOKUP(A11284,predictions!A:B,2,FALSE)</f>
        <v>22/06/2020</v>
      </c>
      <c r="E11284" s="4">
        <f t="shared" si="44"/>
        <v>44004</v>
      </c>
    </row>
    <row r="11285" spans="3:5" ht="13" x14ac:dyDescent="0.15">
      <c r="C11285" s="1" t="str">
        <f ca="1">IFERROR(INDIRECT(ADDRESS(MATCH(A11285,'contribution par jour-semaine'!A:A,0),MATCH(B11285,'contribution par jour-semaine'!$1:$1,0),4,1,"contribution par jour-semaine")),"")</f>
        <v/>
      </c>
      <c r="D11285" s="4" t="str">
        <f>VLOOKUP(A11285,predictions!A:B,2,FALSE)</f>
        <v>22/06/2020</v>
      </c>
      <c r="E11285" s="4">
        <f t="shared" si="44"/>
        <v>44004</v>
      </c>
    </row>
    <row r="11286" spans="3:5" ht="13" x14ac:dyDescent="0.15">
      <c r="C11286" s="1" t="str">
        <f ca="1">IFERROR(INDIRECT(ADDRESS(MATCH(A11286,'contribution par jour-semaine'!A:A,0),MATCH(B11286,'contribution par jour-semaine'!$1:$1,0),4,1,"contribution par jour-semaine")),"")</f>
        <v/>
      </c>
      <c r="D11286" s="4" t="str">
        <f>VLOOKUP(A11286,predictions!A:B,2,FALSE)</f>
        <v>22/06/2020</v>
      </c>
      <c r="E11286" s="4">
        <f t="shared" si="44"/>
        <v>44004</v>
      </c>
    </row>
    <row r="11287" spans="3:5" ht="13" x14ac:dyDescent="0.15">
      <c r="C11287" s="1" t="str">
        <f ca="1">IFERROR(INDIRECT(ADDRESS(MATCH(A11287,'contribution par jour-semaine'!A:A,0),MATCH(B11287,'contribution par jour-semaine'!$1:$1,0),4,1,"contribution par jour-semaine")),"")</f>
        <v/>
      </c>
      <c r="D11287" s="4" t="str">
        <f>VLOOKUP(A11287,predictions!A:B,2,FALSE)</f>
        <v>22/06/2020</v>
      </c>
      <c r="E11287" s="4">
        <f t="shared" si="44"/>
        <v>44004</v>
      </c>
    </row>
    <row r="11288" spans="3:5" ht="13" x14ac:dyDescent="0.15">
      <c r="C11288" s="1" t="str">
        <f ca="1">IFERROR(INDIRECT(ADDRESS(MATCH(A11288,'contribution par jour-semaine'!A:A,0),MATCH(B11288,'contribution par jour-semaine'!$1:$1,0),4,1,"contribution par jour-semaine")),"")</f>
        <v/>
      </c>
      <c r="D11288" s="4" t="str">
        <f>VLOOKUP(A11288,predictions!A:B,2,FALSE)</f>
        <v>22/06/2020</v>
      </c>
      <c r="E11288" s="4">
        <f t="shared" si="44"/>
        <v>44004</v>
      </c>
    </row>
    <row r="11289" spans="3:5" ht="13" x14ac:dyDescent="0.15">
      <c r="C11289" s="1" t="str">
        <f ca="1">IFERROR(INDIRECT(ADDRESS(MATCH(A11289,'contribution par jour-semaine'!A:A,0),MATCH(B11289,'contribution par jour-semaine'!$1:$1,0),4,1,"contribution par jour-semaine")),"")</f>
        <v/>
      </c>
      <c r="D11289" s="4" t="str">
        <f>VLOOKUP(A11289,predictions!A:B,2,FALSE)</f>
        <v>22/06/2020</v>
      </c>
      <c r="E11289" s="4">
        <f t="shared" si="44"/>
        <v>44004</v>
      </c>
    </row>
    <row r="11290" spans="3:5" ht="13" x14ac:dyDescent="0.15">
      <c r="C11290" s="1" t="str">
        <f ca="1">IFERROR(INDIRECT(ADDRESS(MATCH(A11290,'contribution par jour-semaine'!A:A,0),MATCH(B11290,'contribution par jour-semaine'!$1:$1,0),4,1,"contribution par jour-semaine")),"")</f>
        <v/>
      </c>
      <c r="D11290" s="4" t="str">
        <f>VLOOKUP(A11290,predictions!A:B,2,FALSE)</f>
        <v>22/06/2020</v>
      </c>
      <c r="E11290" s="4">
        <f t="shared" si="44"/>
        <v>44004</v>
      </c>
    </row>
    <row r="11291" spans="3:5" ht="13" x14ac:dyDescent="0.15">
      <c r="C11291" s="1" t="str">
        <f ca="1">IFERROR(INDIRECT(ADDRESS(MATCH(A11291,'contribution par jour-semaine'!A:A,0),MATCH(B11291,'contribution par jour-semaine'!$1:$1,0),4,1,"contribution par jour-semaine")),"")</f>
        <v/>
      </c>
      <c r="D11291" s="4" t="str">
        <f>VLOOKUP(A11291,predictions!A:B,2,FALSE)</f>
        <v>22/06/2020</v>
      </c>
      <c r="E11291" s="4">
        <f t="shared" si="44"/>
        <v>44004</v>
      </c>
    </row>
    <row r="11292" spans="3:5" ht="13" x14ac:dyDescent="0.15">
      <c r="C11292" s="1" t="str">
        <f ca="1">IFERROR(INDIRECT(ADDRESS(MATCH(A11292,'contribution par jour-semaine'!A:A,0),MATCH(B11292,'contribution par jour-semaine'!$1:$1,0),4,1,"contribution par jour-semaine")),"")</f>
        <v/>
      </c>
      <c r="D11292" s="4" t="str">
        <f>VLOOKUP(A11292,predictions!A:B,2,FALSE)</f>
        <v>22/06/2020</v>
      </c>
      <c r="E11292" s="4">
        <f t="shared" si="44"/>
        <v>44004</v>
      </c>
    </row>
    <row r="11293" spans="3:5" ht="13" x14ac:dyDescent="0.15">
      <c r="C11293" s="1" t="str">
        <f ca="1">IFERROR(INDIRECT(ADDRESS(MATCH(A11293,'contribution par jour-semaine'!A:A,0),MATCH(B11293,'contribution par jour-semaine'!$1:$1,0),4,1,"contribution par jour-semaine")),"")</f>
        <v/>
      </c>
      <c r="D11293" s="4" t="str">
        <f>VLOOKUP(A11293,predictions!A:B,2,FALSE)</f>
        <v>22/06/2020</v>
      </c>
      <c r="E11293" s="4">
        <f t="shared" si="44"/>
        <v>44004</v>
      </c>
    </row>
    <row r="11294" spans="3:5" ht="13" x14ac:dyDescent="0.15">
      <c r="C11294" s="1" t="str">
        <f ca="1">IFERROR(INDIRECT(ADDRESS(MATCH(A11294,'contribution par jour-semaine'!A:A,0),MATCH(B11294,'contribution par jour-semaine'!$1:$1,0),4,1,"contribution par jour-semaine")),"")</f>
        <v/>
      </c>
      <c r="D11294" s="4" t="str">
        <f>VLOOKUP(A11294,predictions!A:B,2,FALSE)</f>
        <v>22/06/2020</v>
      </c>
      <c r="E11294" s="4">
        <f t="shared" si="44"/>
        <v>44004</v>
      </c>
    </row>
    <row r="11295" spans="3:5" ht="13" x14ac:dyDescent="0.15">
      <c r="C11295" s="1" t="str">
        <f ca="1">IFERROR(INDIRECT(ADDRESS(MATCH(A11295,'contribution par jour-semaine'!A:A,0),MATCH(B11295,'contribution par jour-semaine'!$1:$1,0),4,1,"contribution par jour-semaine")),"")</f>
        <v/>
      </c>
      <c r="D11295" s="4" t="str">
        <f>VLOOKUP(A11295,predictions!A:B,2,FALSE)</f>
        <v>22/06/2020</v>
      </c>
      <c r="E11295" s="4">
        <f t="shared" si="44"/>
        <v>44004</v>
      </c>
    </row>
    <row r="11296" spans="3:5" ht="13" x14ac:dyDescent="0.15">
      <c r="C11296" s="1" t="str">
        <f ca="1">IFERROR(INDIRECT(ADDRESS(MATCH(A11296,'contribution par jour-semaine'!A:A,0),MATCH(B11296,'contribution par jour-semaine'!$1:$1,0),4,1,"contribution par jour-semaine")),"")</f>
        <v/>
      </c>
      <c r="D11296" s="4" t="str">
        <f>VLOOKUP(A11296,predictions!A:B,2,FALSE)</f>
        <v>22/06/2020</v>
      </c>
      <c r="E11296" s="4">
        <f t="shared" si="44"/>
        <v>44004</v>
      </c>
    </row>
    <row r="11297" spans="3:5" ht="13" x14ac:dyDescent="0.15">
      <c r="C11297" s="1" t="str">
        <f ca="1">IFERROR(INDIRECT(ADDRESS(MATCH(A11297,'contribution par jour-semaine'!A:A,0),MATCH(B11297,'contribution par jour-semaine'!$1:$1,0),4,1,"contribution par jour-semaine")),"")</f>
        <v/>
      </c>
      <c r="D11297" s="4" t="str">
        <f>VLOOKUP(A11297,predictions!A:B,2,FALSE)</f>
        <v>22/06/2020</v>
      </c>
      <c r="E11297" s="4">
        <f t="shared" si="44"/>
        <v>44004</v>
      </c>
    </row>
    <row r="11298" spans="3:5" ht="13" x14ac:dyDescent="0.15">
      <c r="C11298" s="1" t="str">
        <f ca="1">IFERROR(INDIRECT(ADDRESS(MATCH(A11298,'contribution par jour-semaine'!A:A,0),MATCH(B11298,'contribution par jour-semaine'!$1:$1,0),4,1,"contribution par jour-semaine")),"")</f>
        <v/>
      </c>
      <c r="D11298" s="4" t="str">
        <f>VLOOKUP(A11298,predictions!A:B,2,FALSE)</f>
        <v>22/06/2020</v>
      </c>
      <c r="E11298" s="4">
        <f t="shared" si="44"/>
        <v>44004</v>
      </c>
    </row>
    <row r="11299" spans="3:5" ht="13" x14ac:dyDescent="0.15">
      <c r="C11299" s="1" t="str">
        <f ca="1">IFERROR(INDIRECT(ADDRESS(MATCH(A11299,'contribution par jour-semaine'!A:A,0),MATCH(B11299,'contribution par jour-semaine'!$1:$1,0),4,1,"contribution par jour-semaine")),"")</f>
        <v/>
      </c>
      <c r="D11299" s="4" t="str">
        <f>VLOOKUP(A11299,predictions!A:B,2,FALSE)</f>
        <v>22/06/2020</v>
      </c>
      <c r="E11299" s="4">
        <f t="shared" si="44"/>
        <v>44004</v>
      </c>
    </row>
    <row r="11300" spans="3:5" ht="13" x14ac:dyDescent="0.15">
      <c r="C11300" s="1" t="str">
        <f ca="1">IFERROR(INDIRECT(ADDRESS(MATCH(A11300,'contribution par jour-semaine'!A:A,0),MATCH(B11300,'contribution par jour-semaine'!$1:$1,0),4,1,"contribution par jour-semaine")),"")</f>
        <v/>
      </c>
      <c r="D11300" s="4" t="str">
        <f>VLOOKUP(A11300,predictions!A:B,2,FALSE)</f>
        <v>22/06/2020</v>
      </c>
      <c r="E11300" s="4">
        <f t="shared" si="44"/>
        <v>44004</v>
      </c>
    </row>
    <row r="11301" spans="3:5" ht="13" x14ac:dyDescent="0.15">
      <c r="C11301" s="1" t="str">
        <f ca="1">IFERROR(INDIRECT(ADDRESS(MATCH(A11301,'contribution par jour-semaine'!A:A,0),MATCH(B11301,'contribution par jour-semaine'!$1:$1,0),4,1,"contribution par jour-semaine")),"")</f>
        <v/>
      </c>
      <c r="D11301" s="4" t="str">
        <f>VLOOKUP(A11301,predictions!A:B,2,FALSE)</f>
        <v>22/06/2020</v>
      </c>
      <c r="E11301" s="4">
        <f t="shared" si="44"/>
        <v>44004</v>
      </c>
    </row>
    <row r="11302" spans="3:5" ht="13" x14ac:dyDescent="0.15">
      <c r="C11302" s="1" t="str">
        <f ca="1">IFERROR(INDIRECT(ADDRESS(MATCH(A11302,'contribution par jour-semaine'!A:A,0),MATCH(B11302,'contribution par jour-semaine'!$1:$1,0),4,1,"contribution par jour-semaine")),"")</f>
        <v/>
      </c>
      <c r="D11302" s="4" t="str">
        <f>VLOOKUP(A11302,predictions!A:B,2,FALSE)</f>
        <v>22/06/2020</v>
      </c>
      <c r="E11302" s="4">
        <f t="shared" si="44"/>
        <v>44004</v>
      </c>
    </row>
    <row r="11303" spans="3:5" ht="13" x14ac:dyDescent="0.15">
      <c r="C11303" s="1" t="str">
        <f ca="1">IFERROR(INDIRECT(ADDRESS(MATCH(A11303,'contribution par jour-semaine'!A:A,0),MATCH(B11303,'contribution par jour-semaine'!$1:$1,0),4,1,"contribution par jour-semaine")),"")</f>
        <v/>
      </c>
      <c r="D11303" s="4" t="str">
        <f>VLOOKUP(A11303,predictions!A:B,2,FALSE)</f>
        <v>22/06/2020</v>
      </c>
      <c r="E11303" s="4">
        <f t="shared" si="44"/>
        <v>44004</v>
      </c>
    </row>
    <row r="11304" spans="3:5" ht="13" x14ac:dyDescent="0.15">
      <c r="C11304" s="1" t="str">
        <f ca="1">IFERROR(INDIRECT(ADDRESS(MATCH(A11304,'contribution par jour-semaine'!A:A,0),MATCH(B11304,'contribution par jour-semaine'!$1:$1,0),4,1,"contribution par jour-semaine")),"")</f>
        <v/>
      </c>
      <c r="D11304" s="4" t="str">
        <f>VLOOKUP(A11304,predictions!A:B,2,FALSE)</f>
        <v>22/06/2020</v>
      </c>
      <c r="E11304" s="4">
        <f t="shared" si="44"/>
        <v>44004</v>
      </c>
    </row>
    <row r="11305" spans="3:5" ht="13" x14ac:dyDescent="0.15">
      <c r="C11305" s="1" t="str">
        <f ca="1">IFERROR(INDIRECT(ADDRESS(MATCH(A11305,'contribution par jour-semaine'!A:A,0),MATCH(B11305,'contribution par jour-semaine'!$1:$1,0),4,1,"contribution par jour-semaine")),"")</f>
        <v/>
      </c>
      <c r="D11305" s="4" t="str">
        <f>VLOOKUP(A11305,predictions!A:B,2,FALSE)</f>
        <v>22/06/2020</v>
      </c>
      <c r="E11305" s="4">
        <f t="shared" si="44"/>
        <v>44004</v>
      </c>
    </row>
    <row r="11306" spans="3:5" ht="13" x14ac:dyDescent="0.15">
      <c r="C11306" s="1" t="str">
        <f ca="1">IFERROR(INDIRECT(ADDRESS(MATCH(A11306,'contribution par jour-semaine'!A:A,0),MATCH(B11306,'contribution par jour-semaine'!$1:$1,0),4,1,"contribution par jour-semaine")),"")</f>
        <v/>
      </c>
      <c r="D11306" s="4" t="str">
        <f>VLOOKUP(A11306,predictions!A:B,2,FALSE)</f>
        <v>22/06/2020</v>
      </c>
      <c r="E11306" s="4">
        <f t="shared" si="44"/>
        <v>44004</v>
      </c>
    </row>
    <row r="11307" spans="3:5" ht="13" x14ac:dyDescent="0.15">
      <c r="C11307" s="1" t="str">
        <f ca="1">IFERROR(INDIRECT(ADDRESS(MATCH(A11307,'contribution par jour-semaine'!A:A,0),MATCH(B11307,'contribution par jour-semaine'!$1:$1,0),4,1,"contribution par jour-semaine")),"")</f>
        <v/>
      </c>
      <c r="D11307" s="4" t="str">
        <f>VLOOKUP(A11307,predictions!A:B,2,FALSE)</f>
        <v>22/06/2020</v>
      </c>
      <c r="E11307" s="4">
        <f t="shared" si="44"/>
        <v>44004</v>
      </c>
    </row>
    <row r="11308" spans="3:5" ht="13" x14ac:dyDescent="0.15">
      <c r="C11308" s="1" t="str">
        <f ca="1">IFERROR(INDIRECT(ADDRESS(MATCH(A11308,'contribution par jour-semaine'!A:A,0),MATCH(B11308,'contribution par jour-semaine'!$1:$1,0),4,1,"contribution par jour-semaine")),"")</f>
        <v/>
      </c>
      <c r="D11308" s="4" t="str">
        <f>VLOOKUP(A11308,predictions!A:B,2,FALSE)</f>
        <v>22/06/2020</v>
      </c>
      <c r="E11308" s="4">
        <f t="shared" si="44"/>
        <v>44004</v>
      </c>
    </row>
    <row r="11309" spans="3:5" ht="13" x14ac:dyDescent="0.15">
      <c r="C11309" s="1" t="str">
        <f ca="1">IFERROR(INDIRECT(ADDRESS(MATCH(A11309,'contribution par jour-semaine'!A:A,0),MATCH(B11309,'contribution par jour-semaine'!$1:$1,0),4,1,"contribution par jour-semaine")),"")</f>
        <v/>
      </c>
      <c r="D11309" s="4" t="str">
        <f>VLOOKUP(A11309,predictions!A:B,2,FALSE)</f>
        <v>22/06/2020</v>
      </c>
      <c r="E11309" s="4">
        <f t="shared" si="44"/>
        <v>44004</v>
      </c>
    </row>
    <row r="11310" spans="3:5" ht="13" x14ac:dyDescent="0.15">
      <c r="C11310" s="1" t="str">
        <f ca="1">IFERROR(INDIRECT(ADDRESS(MATCH(A11310,'contribution par jour-semaine'!A:A,0),MATCH(B11310,'contribution par jour-semaine'!$1:$1,0),4,1,"contribution par jour-semaine")),"")</f>
        <v/>
      </c>
      <c r="D11310" s="4" t="str">
        <f>VLOOKUP(A11310,predictions!A:B,2,FALSE)</f>
        <v>22/06/2020</v>
      </c>
      <c r="E11310" s="4">
        <f t="shared" si="44"/>
        <v>44004</v>
      </c>
    </row>
    <row r="11311" spans="3:5" ht="13" x14ac:dyDescent="0.15">
      <c r="C11311" s="1" t="str">
        <f ca="1">IFERROR(INDIRECT(ADDRESS(MATCH(A11311,'contribution par jour-semaine'!A:A,0),MATCH(B11311,'contribution par jour-semaine'!$1:$1,0),4,1,"contribution par jour-semaine")),"")</f>
        <v/>
      </c>
      <c r="D11311" s="4" t="str">
        <f>VLOOKUP(A11311,predictions!A:B,2,FALSE)</f>
        <v>22/06/2020</v>
      </c>
      <c r="E11311" s="4">
        <f t="shared" si="44"/>
        <v>44004</v>
      </c>
    </row>
    <row r="11312" spans="3:5" ht="13" x14ac:dyDescent="0.15">
      <c r="C11312" s="1" t="str">
        <f ca="1">IFERROR(INDIRECT(ADDRESS(MATCH(A11312,'contribution par jour-semaine'!A:A,0),MATCH(B11312,'contribution par jour-semaine'!$1:$1,0),4,1,"contribution par jour-semaine")),"")</f>
        <v/>
      </c>
      <c r="D11312" s="4" t="str">
        <f>VLOOKUP(A11312,predictions!A:B,2,FALSE)</f>
        <v>22/06/2020</v>
      </c>
      <c r="E11312" s="4">
        <f t="shared" si="44"/>
        <v>44004</v>
      </c>
    </row>
    <row r="11313" spans="3:5" ht="13" x14ac:dyDescent="0.15">
      <c r="C11313" s="1" t="str">
        <f ca="1">IFERROR(INDIRECT(ADDRESS(MATCH(A11313,'contribution par jour-semaine'!A:A,0),MATCH(B11313,'contribution par jour-semaine'!$1:$1,0),4,1,"contribution par jour-semaine")),"")</f>
        <v/>
      </c>
      <c r="D11313" s="4" t="str">
        <f>VLOOKUP(A11313,predictions!A:B,2,FALSE)</f>
        <v>22/06/2020</v>
      </c>
      <c r="E11313" s="4">
        <f t="shared" si="44"/>
        <v>44004</v>
      </c>
    </row>
    <row r="11314" spans="3:5" ht="13" x14ac:dyDescent="0.15">
      <c r="C11314" s="1" t="str">
        <f ca="1">IFERROR(INDIRECT(ADDRESS(MATCH(A11314,'contribution par jour-semaine'!A:A,0),MATCH(B11314,'contribution par jour-semaine'!$1:$1,0),4,1,"contribution par jour-semaine")),"")</f>
        <v/>
      </c>
      <c r="D11314" s="4" t="str">
        <f>VLOOKUP(A11314,predictions!A:B,2,FALSE)</f>
        <v>22/06/2020</v>
      </c>
      <c r="E11314" s="4">
        <f t="shared" si="44"/>
        <v>44004</v>
      </c>
    </row>
    <row r="11315" spans="3:5" ht="13" x14ac:dyDescent="0.15">
      <c r="C11315" s="1" t="str">
        <f ca="1">IFERROR(INDIRECT(ADDRESS(MATCH(A11315,'contribution par jour-semaine'!A:A,0),MATCH(B11315,'contribution par jour-semaine'!$1:$1,0),4,1,"contribution par jour-semaine")),"")</f>
        <v/>
      </c>
      <c r="D11315" s="4" t="str">
        <f>VLOOKUP(A11315,predictions!A:B,2,FALSE)</f>
        <v>22/06/2020</v>
      </c>
      <c r="E11315" s="4">
        <f t="shared" si="44"/>
        <v>44004</v>
      </c>
    </row>
    <row r="11316" spans="3:5" ht="13" x14ac:dyDescent="0.15">
      <c r="C11316" s="1" t="str">
        <f ca="1">IFERROR(INDIRECT(ADDRESS(MATCH(A11316,'contribution par jour-semaine'!A:A,0),MATCH(B11316,'contribution par jour-semaine'!$1:$1,0),4,1,"contribution par jour-semaine")),"")</f>
        <v/>
      </c>
      <c r="D11316" s="4" t="str">
        <f>VLOOKUP(A11316,predictions!A:B,2,FALSE)</f>
        <v>22/06/2020</v>
      </c>
      <c r="E11316" s="4">
        <f t="shared" si="44"/>
        <v>44004</v>
      </c>
    </row>
    <row r="11317" spans="3:5" ht="13" x14ac:dyDescent="0.15">
      <c r="C11317" s="1" t="str">
        <f ca="1">IFERROR(INDIRECT(ADDRESS(MATCH(A11317,'contribution par jour-semaine'!A:A,0),MATCH(B11317,'contribution par jour-semaine'!$1:$1,0),4,1,"contribution par jour-semaine")),"")</f>
        <v/>
      </c>
      <c r="D11317" s="4" t="str">
        <f>VLOOKUP(A11317,predictions!A:B,2,FALSE)</f>
        <v>22/06/2020</v>
      </c>
      <c r="E11317" s="4">
        <f t="shared" si="44"/>
        <v>44004</v>
      </c>
    </row>
    <row r="11318" spans="3:5" ht="13" x14ac:dyDescent="0.15">
      <c r="C11318" s="1" t="str">
        <f ca="1">IFERROR(INDIRECT(ADDRESS(MATCH(A11318,'contribution par jour-semaine'!A:A,0),MATCH(B11318,'contribution par jour-semaine'!$1:$1,0),4,1,"contribution par jour-semaine")),"")</f>
        <v/>
      </c>
      <c r="D11318" s="4" t="str">
        <f>VLOOKUP(A11318,predictions!A:B,2,FALSE)</f>
        <v>22/06/2020</v>
      </c>
      <c r="E11318" s="4">
        <f t="shared" si="44"/>
        <v>44004</v>
      </c>
    </row>
    <row r="11319" spans="3:5" ht="13" x14ac:dyDescent="0.15">
      <c r="C11319" s="1" t="str">
        <f ca="1">IFERROR(INDIRECT(ADDRESS(MATCH(A11319,'contribution par jour-semaine'!A:A,0),MATCH(B11319,'contribution par jour-semaine'!$1:$1,0),4,1,"contribution par jour-semaine")),"")</f>
        <v/>
      </c>
      <c r="D11319" s="4" t="str">
        <f>VLOOKUP(A11319,predictions!A:B,2,FALSE)</f>
        <v>22/06/2020</v>
      </c>
      <c r="E11319" s="4">
        <f t="shared" si="44"/>
        <v>44004</v>
      </c>
    </row>
    <row r="11320" spans="3:5" ht="13" x14ac:dyDescent="0.15">
      <c r="C11320" s="1" t="str">
        <f ca="1">IFERROR(INDIRECT(ADDRESS(MATCH(A11320,'contribution par jour-semaine'!A:A,0),MATCH(B11320,'contribution par jour-semaine'!$1:$1,0),4,1,"contribution par jour-semaine")),"")</f>
        <v/>
      </c>
      <c r="D11320" s="4" t="str">
        <f>VLOOKUP(A11320,predictions!A:B,2,FALSE)</f>
        <v>22/06/2020</v>
      </c>
      <c r="E11320" s="4">
        <f t="shared" si="44"/>
        <v>44004</v>
      </c>
    </row>
    <row r="11321" spans="3:5" ht="13" x14ac:dyDescent="0.15">
      <c r="C11321" s="1" t="str">
        <f ca="1">IFERROR(INDIRECT(ADDRESS(MATCH(A11321,'contribution par jour-semaine'!A:A,0),MATCH(B11321,'contribution par jour-semaine'!$1:$1,0),4,1,"contribution par jour-semaine")),"")</f>
        <v/>
      </c>
      <c r="D11321" s="4" t="str">
        <f>VLOOKUP(A11321,predictions!A:B,2,FALSE)</f>
        <v>22/06/2020</v>
      </c>
      <c r="E11321" s="4">
        <f t="shared" si="44"/>
        <v>44004</v>
      </c>
    </row>
    <row r="11322" spans="3:5" ht="13" x14ac:dyDescent="0.15">
      <c r="C11322" s="1" t="str">
        <f ca="1">IFERROR(INDIRECT(ADDRESS(MATCH(A11322,'contribution par jour-semaine'!A:A,0),MATCH(B11322,'contribution par jour-semaine'!$1:$1,0),4,1,"contribution par jour-semaine")),"")</f>
        <v/>
      </c>
      <c r="D11322" s="4" t="str">
        <f>VLOOKUP(A11322,predictions!A:B,2,FALSE)</f>
        <v>22/06/2020</v>
      </c>
      <c r="E11322" s="4">
        <f t="shared" si="44"/>
        <v>44004</v>
      </c>
    </row>
    <row r="11323" spans="3:5" ht="13" x14ac:dyDescent="0.15">
      <c r="C11323" s="1" t="str">
        <f ca="1">IFERROR(INDIRECT(ADDRESS(MATCH(A11323,'contribution par jour-semaine'!A:A,0),MATCH(B11323,'contribution par jour-semaine'!$1:$1,0),4,1,"contribution par jour-semaine")),"")</f>
        <v/>
      </c>
      <c r="D11323" s="4" t="str">
        <f>VLOOKUP(A11323,predictions!A:B,2,FALSE)</f>
        <v>22/06/2020</v>
      </c>
      <c r="E11323" s="4">
        <f t="shared" si="44"/>
        <v>44004</v>
      </c>
    </row>
    <row r="11324" spans="3:5" ht="13" x14ac:dyDescent="0.15">
      <c r="C11324" s="1" t="str">
        <f ca="1">IFERROR(INDIRECT(ADDRESS(MATCH(A11324,'contribution par jour-semaine'!A:A,0),MATCH(B11324,'contribution par jour-semaine'!$1:$1,0),4,1,"contribution par jour-semaine")),"")</f>
        <v/>
      </c>
      <c r="D11324" s="4" t="str">
        <f>VLOOKUP(A11324,predictions!A:B,2,FALSE)</f>
        <v>22/06/2020</v>
      </c>
      <c r="E11324" s="4">
        <f t="shared" si="44"/>
        <v>44004</v>
      </c>
    </row>
    <row r="11325" spans="3:5" ht="13" x14ac:dyDescent="0.15">
      <c r="C11325" s="1" t="str">
        <f ca="1">IFERROR(INDIRECT(ADDRESS(MATCH(A11325,'contribution par jour-semaine'!A:A,0),MATCH(B11325,'contribution par jour-semaine'!$1:$1,0),4,1,"contribution par jour-semaine")),"")</f>
        <v/>
      </c>
      <c r="D11325" s="4" t="str">
        <f>VLOOKUP(A11325,predictions!A:B,2,FALSE)</f>
        <v>22/06/2020</v>
      </c>
      <c r="E11325" s="4">
        <f t="shared" si="44"/>
        <v>44004</v>
      </c>
    </row>
    <row r="11326" spans="3:5" ht="13" x14ac:dyDescent="0.15">
      <c r="C11326" s="1" t="str">
        <f ca="1">IFERROR(INDIRECT(ADDRESS(MATCH(A11326,'contribution par jour-semaine'!A:A,0),MATCH(B11326,'contribution par jour-semaine'!$1:$1,0),4,1,"contribution par jour-semaine")),"")</f>
        <v/>
      </c>
      <c r="D11326" s="4" t="str">
        <f>VLOOKUP(A11326,predictions!A:B,2,FALSE)</f>
        <v>22/06/2020</v>
      </c>
      <c r="E11326" s="4">
        <f t="shared" si="44"/>
        <v>44004</v>
      </c>
    </row>
    <row r="11327" spans="3:5" ht="13" x14ac:dyDescent="0.15">
      <c r="C11327" s="1" t="str">
        <f ca="1">IFERROR(INDIRECT(ADDRESS(MATCH(A11327,'contribution par jour-semaine'!A:A,0),MATCH(B11327,'contribution par jour-semaine'!$1:$1,0),4,1,"contribution par jour-semaine")),"")</f>
        <v/>
      </c>
      <c r="D11327" s="4" t="str">
        <f>VLOOKUP(A11327,predictions!A:B,2,FALSE)</f>
        <v>22/06/2020</v>
      </c>
      <c r="E11327" s="4">
        <f t="shared" si="44"/>
        <v>44004</v>
      </c>
    </row>
    <row r="11328" spans="3:5" ht="13" x14ac:dyDescent="0.15">
      <c r="C11328" s="1" t="str">
        <f ca="1">IFERROR(INDIRECT(ADDRESS(MATCH(A11328,'contribution par jour-semaine'!A:A,0),MATCH(B11328,'contribution par jour-semaine'!$1:$1,0),4,1,"contribution par jour-semaine")),"")</f>
        <v/>
      </c>
      <c r="D11328" s="4" t="str">
        <f>VLOOKUP(A11328,predictions!A:B,2,FALSE)</f>
        <v>22/06/2020</v>
      </c>
      <c r="E11328" s="4">
        <f t="shared" si="44"/>
        <v>44004</v>
      </c>
    </row>
    <row r="11329" spans="3:5" ht="13" x14ac:dyDescent="0.15">
      <c r="C11329" s="1" t="str">
        <f ca="1">IFERROR(INDIRECT(ADDRESS(MATCH(A11329,'contribution par jour-semaine'!A:A,0),MATCH(B11329,'contribution par jour-semaine'!$1:$1,0),4,1,"contribution par jour-semaine")),"")</f>
        <v/>
      </c>
      <c r="D11329" s="4" t="str">
        <f>VLOOKUP(A11329,predictions!A:B,2,FALSE)</f>
        <v>22/06/2020</v>
      </c>
      <c r="E11329" s="4">
        <f t="shared" si="44"/>
        <v>44004</v>
      </c>
    </row>
    <row r="11330" spans="3:5" ht="13" x14ac:dyDescent="0.15">
      <c r="C11330" s="1" t="str">
        <f ca="1">IFERROR(INDIRECT(ADDRESS(MATCH(A11330,'contribution par jour-semaine'!A:A,0),MATCH(B11330,'contribution par jour-semaine'!$1:$1,0),4,1,"contribution par jour-semaine")),"")</f>
        <v/>
      </c>
      <c r="D11330" s="4" t="str">
        <f>VLOOKUP(A11330,predictions!A:B,2,FALSE)</f>
        <v>22/06/2020</v>
      </c>
      <c r="E11330" s="4">
        <f t="shared" si="44"/>
        <v>44004</v>
      </c>
    </row>
    <row r="11331" spans="3:5" ht="13" x14ac:dyDescent="0.15">
      <c r="C11331" s="1" t="str">
        <f ca="1">IFERROR(INDIRECT(ADDRESS(MATCH(A11331,'contribution par jour-semaine'!A:A,0),MATCH(B11331,'contribution par jour-semaine'!$1:$1,0),4,1,"contribution par jour-semaine")),"")</f>
        <v/>
      </c>
      <c r="D11331" s="4" t="str">
        <f>VLOOKUP(A11331,predictions!A:B,2,FALSE)</f>
        <v>22/06/2020</v>
      </c>
      <c r="E11331" s="4">
        <f t="shared" si="44"/>
        <v>44004</v>
      </c>
    </row>
    <row r="11332" spans="3:5" ht="13" x14ac:dyDescent="0.15">
      <c r="C11332" s="1" t="str">
        <f ca="1">IFERROR(INDIRECT(ADDRESS(MATCH(A11332,'contribution par jour-semaine'!A:A,0),MATCH(B11332,'contribution par jour-semaine'!$1:$1,0),4,1,"contribution par jour-semaine")),"")</f>
        <v/>
      </c>
      <c r="D11332" s="4" t="str">
        <f>VLOOKUP(A11332,predictions!A:B,2,FALSE)</f>
        <v>22/06/2020</v>
      </c>
      <c r="E11332" s="4">
        <f t="shared" si="44"/>
        <v>44004</v>
      </c>
    </row>
    <row r="11333" spans="3:5" ht="13" x14ac:dyDescent="0.15">
      <c r="C11333" s="1" t="str">
        <f ca="1">IFERROR(INDIRECT(ADDRESS(MATCH(A11333,'contribution par jour-semaine'!A:A,0),MATCH(B11333,'contribution par jour-semaine'!$1:$1,0),4,1,"contribution par jour-semaine")),"")</f>
        <v/>
      </c>
      <c r="D11333" s="4" t="str">
        <f>VLOOKUP(A11333,predictions!A:B,2,FALSE)</f>
        <v>22/06/2020</v>
      </c>
      <c r="E11333" s="4">
        <f t="shared" si="44"/>
        <v>44004</v>
      </c>
    </row>
    <row r="11334" spans="3:5" ht="13" x14ac:dyDescent="0.15">
      <c r="C11334" s="1" t="str">
        <f ca="1">IFERROR(INDIRECT(ADDRESS(MATCH(A11334,'contribution par jour-semaine'!A:A,0),MATCH(B11334,'contribution par jour-semaine'!$1:$1,0),4,1,"contribution par jour-semaine")),"")</f>
        <v/>
      </c>
      <c r="D11334" s="4" t="str">
        <f>VLOOKUP(A11334,predictions!A:B,2,FALSE)</f>
        <v>22/06/2020</v>
      </c>
      <c r="E11334" s="4">
        <f t="shared" si="44"/>
        <v>44004</v>
      </c>
    </row>
    <row r="11335" spans="3:5" ht="13" x14ac:dyDescent="0.15">
      <c r="C11335" s="1" t="str">
        <f ca="1">IFERROR(INDIRECT(ADDRESS(MATCH(A11335,'contribution par jour-semaine'!A:A,0),MATCH(B11335,'contribution par jour-semaine'!$1:$1,0),4,1,"contribution par jour-semaine")),"")</f>
        <v/>
      </c>
      <c r="D11335" s="4" t="str">
        <f>VLOOKUP(A11335,predictions!A:B,2,FALSE)</f>
        <v>22/06/2020</v>
      </c>
      <c r="E11335" s="4">
        <f t="shared" si="44"/>
        <v>44004</v>
      </c>
    </row>
    <row r="11336" spans="3:5" ht="13" x14ac:dyDescent="0.15">
      <c r="C11336" s="1" t="str">
        <f ca="1">IFERROR(INDIRECT(ADDRESS(MATCH(A11336,'contribution par jour-semaine'!A:A,0),MATCH(B11336,'contribution par jour-semaine'!$1:$1,0),4,1,"contribution par jour-semaine")),"")</f>
        <v/>
      </c>
      <c r="D11336" s="4" t="str">
        <f>VLOOKUP(A11336,predictions!A:B,2,FALSE)</f>
        <v>22/06/2020</v>
      </c>
      <c r="E11336" s="4">
        <f t="shared" si="44"/>
        <v>44004</v>
      </c>
    </row>
    <row r="11337" spans="3:5" ht="13" x14ac:dyDescent="0.15">
      <c r="C11337" s="1" t="str">
        <f ca="1">IFERROR(INDIRECT(ADDRESS(MATCH(A11337,'contribution par jour-semaine'!A:A,0),MATCH(B11337,'contribution par jour-semaine'!$1:$1,0),4,1,"contribution par jour-semaine")),"")</f>
        <v/>
      </c>
      <c r="D11337" s="4" t="str">
        <f>VLOOKUP(A11337,predictions!A:B,2,FALSE)</f>
        <v>22/06/2020</v>
      </c>
      <c r="E11337" s="4">
        <f t="shared" si="44"/>
        <v>44004</v>
      </c>
    </row>
    <row r="11338" spans="3:5" ht="13" x14ac:dyDescent="0.15">
      <c r="C11338" s="1" t="str">
        <f ca="1">IFERROR(INDIRECT(ADDRESS(MATCH(A11338,'contribution par jour-semaine'!A:A,0),MATCH(B11338,'contribution par jour-semaine'!$1:$1,0),4,1,"contribution par jour-semaine")),"")</f>
        <v/>
      </c>
      <c r="D11338" s="4" t="str">
        <f>VLOOKUP(A11338,predictions!A:B,2,FALSE)</f>
        <v>22/06/2020</v>
      </c>
      <c r="E11338" s="4">
        <f t="shared" si="44"/>
        <v>44004</v>
      </c>
    </row>
    <row r="11339" spans="3:5" ht="13" x14ac:dyDescent="0.15">
      <c r="C11339" s="1" t="str">
        <f ca="1">IFERROR(INDIRECT(ADDRESS(MATCH(A11339,'contribution par jour-semaine'!A:A,0),MATCH(B11339,'contribution par jour-semaine'!$1:$1,0),4,1,"contribution par jour-semaine")),"")</f>
        <v/>
      </c>
      <c r="D11339" s="4" t="str">
        <f>VLOOKUP(A11339,predictions!A:B,2,FALSE)</f>
        <v>22/06/2020</v>
      </c>
      <c r="E11339" s="4">
        <f t="shared" si="44"/>
        <v>44004</v>
      </c>
    </row>
    <row r="11340" spans="3:5" ht="13" x14ac:dyDescent="0.15">
      <c r="C11340" s="1" t="str">
        <f ca="1">IFERROR(INDIRECT(ADDRESS(MATCH(A11340,'contribution par jour-semaine'!A:A,0),MATCH(B11340,'contribution par jour-semaine'!$1:$1,0),4,1,"contribution par jour-semaine")),"")</f>
        <v/>
      </c>
      <c r="D11340" s="4" t="str">
        <f>VLOOKUP(A11340,predictions!A:B,2,FALSE)</f>
        <v>22/06/2020</v>
      </c>
      <c r="E11340" s="4">
        <f t="shared" si="44"/>
        <v>44004</v>
      </c>
    </row>
    <row r="11341" spans="3:5" ht="13" x14ac:dyDescent="0.15">
      <c r="C11341" s="1" t="str">
        <f ca="1">IFERROR(INDIRECT(ADDRESS(MATCH(A11341,'contribution par jour-semaine'!A:A,0),MATCH(B11341,'contribution par jour-semaine'!$1:$1,0),4,1,"contribution par jour-semaine")),"")</f>
        <v/>
      </c>
      <c r="D11341" s="4" t="str">
        <f>VLOOKUP(A11341,predictions!A:B,2,FALSE)</f>
        <v>22/06/2020</v>
      </c>
      <c r="E11341" s="4">
        <f t="shared" si="44"/>
        <v>44004</v>
      </c>
    </row>
    <row r="11342" spans="3:5" ht="13" x14ac:dyDescent="0.15">
      <c r="C11342" s="1" t="str">
        <f ca="1">IFERROR(INDIRECT(ADDRESS(MATCH(A11342,'contribution par jour-semaine'!A:A,0),MATCH(B11342,'contribution par jour-semaine'!$1:$1,0),4,1,"contribution par jour-semaine")),"")</f>
        <v/>
      </c>
      <c r="D11342" s="4" t="str">
        <f>VLOOKUP(A11342,predictions!A:B,2,FALSE)</f>
        <v>22/06/2020</v>
      </c>
      <c r="E11342" s="4">
        <f t="shared" si="44"/>
        <v>44004</v>
      </c>
    </row>
    <row r="11343" spans="3:5" ht="13" x14ac:dyDescent="0.15">
      <c r="C11343" s="1" t="str">
        <f ca="1">IFERROR(INDIRECT(ADDRESS(MATCH(A11343,'contribution par jour-semaine'!A:A,0),MATCH(B11343,'contribution par jour-semaine'!$1:$1,0),4,1,"contribution par jour-semaine")),"")</f>
        <v/>
      </c>
      <c r="D11343" s="4" t="str">
        <f>VLOOKUP(A11343,predictions!A:B,2,FALSE)</f>
        <v>22/06/2020</v>
      </c>
      <c r="E11343" s="4">
        <f t="shared" si="44"/>
        <v>44004</v>
      </c>
    </row>
    <row r="11344" spans="3:5" ht="13" x14ac:dyDescent="0.15">
      <c r="C11344" s="1" t="str">
        <f ca="1">IFERROR(INDIRECT(ADDRESS(MATCH(A11344,'contribution par jour-semaine'!A:A,0),MATCH(B11344,'contribution par jour-semaine'!$1:$1,0),4,1,"contribution par jour-semaine")),"")</f>
        <v/>
      </c>
      <c r="D11344" s="4" t="str">
        <f>VLOOKUP(A11344,predictions!A:B,2,FALSE)</f>
        <v>22/06/2020</v>
      </c>
      <c r="E11344" s="4">
        <f t="shared" si="44"/>
        <v>44004</v>
      </c>
    </row>
    <row r="11345" spans="3:5" ht="13" x14ac:dyDescent="0.15">
      <c r="C11345" s="1" t="str">
        <f ca="1">IFERROR(INDIRECT(ADDRESS(MATCH(A11345,'contribution par jour-semaine'!A:A,0),MATCH(B11345,'contribution par jour-semaine'!$1:$1,0),4,1,"contribution par jour-semaine")),"")</f>
        <v/>
      </c>
      <c r="D11345" s="4" t="str">
        <f>VLOOKUP(A11345,predictions!A:B,2,FALSE)</f>
        <v>22/06/2020</v>
      </c>
      <c r="E11345" s="4">
        <f t="shared" si="44"/>
        <v>44004</v>
      </c>
    </row>
    <row r="11346" spans="3:5" ht="13" x14ac:dyDescent="0.15">
      <c r="C11346" s="1" t="str">
        <f ca="1">IFERROR(INDIRECT(ADDRESS(MATCH(A11346,'contribution par jour-semaine'!A:A,0),MATCH(B11346,'contribution par jour-semaine'!$1:$1,0),4,1,"contribution par jour-semaine")),"")</f>
        <v/>
      </c>
      <c r="D11346" s="4" t="str">
        <f>VLOOKUP(A11346,predictions!A:B,2,FALSE)</f>
        <v>22/06/2020</v>
      </c>
      <c r="E11346" s="4">
        <f t="shared" si="44"/>
        <v>44004</v>
      </c>
    </row>
    <row r="11347" spans="3:5" ht="13" x14ac:dyDescent="0.15">
      <c r="C11347" s="1" t="str">
        <f ca="1">IFERROR(INDIRECT(ADDRESS(MATCH(A11347,'contribution par jour-semaine'!A:A,0),MATCH(B11347,'contribution par jour-semaine'!$1:$1,0),4,1,"contribution par jour-semaine")),"")</f>
        <v/>
      </c>
      <c r="D11347" s="4" t="str">
        <f>VLOOKUP(A11347,predictions!A:B,2,FALSE)</f>
        <v>22/06/2020</v>
      </c>
      <c r="E11347" s="4">
        <f t="shared" si="44"/>
        <v>44004</v>
      </c>
    </row>
    <row r="11348" spans="3:5" ht="13" x14ac:dyDescent="0.15">
      <c r="C11348" s="1" t="str">
        <f ca="1">IFERROR(INDIRECT(ADDRESS(MATCH(A11348,'contribution par jour-semaine'!A:A,0),MATCH(B11348,'contribution par jour-semaine'!$1:$1,0),4,1,"contribution par jour-semaine")),"")</f>
        <v/>
      </c>
      <c r="D11348" s="4" t="str">
        <f>VLOOKUP(A11348,predictions!A:B,2,FALSE)</f>
        <v>22/06/2020</v>
      </c>
      <c r="E11348" s="4">
        <f t="shared" si="44"/>
        <v>44004</v>
      </c>
    </row>
    <row r="11349" spans="3:5" ht="13" x14ac:dyDescent="0.15">
      <c r="C11349" s="1" t="str">
        <f ca="1">IFERROR(INDIRECT(ADDRESS(MATCH(A11349,'contribution par jour-semaine'!A:A,0),MATCH(B11349,'contribution par jour-semaine'!$1:$1,0),4,1,"contribution par jour-semaine")),"")</f>
        <v/>
      </c>
      <c r="D11349" s="4" t="str">
        <f>VLOOKUP(A11349,predictions!A:B,2,FALSE)</f>
        <v>22/06/2020</v>
      </c>
      <c r="E11349" s="4">
        <f t="shared" si="44"/>
        <v>44004</v>
      </c>
    </row>
    <row r="11350" spans="3:5" ht="13" x14ac:dyDescent="0.15">
      <c r="C11350" s="1" t="str">
        <f ca="1">IFERROR(INDIRECT(ADDRESS(MATCH(A11350,'contribution par jour-semaine'!A:A,0),MATCH(B11350,'contribution par jour-semaine'!$1:$1,0),4,1,"contribution par jour-semaine")),"")</f>
        <v/>
      </c>
      <c r="D11350" s="4" t="str">
        <f>VLOOKUP(A11350,predictions!A:B,2,FALSE)</f>
        <v>22/06/2020</v>
      </c>
      <c r="E11350" s="4">
        <f t="shared" si="44"/>
        <v>44004</v>
      </c>
    </row>
    <row r="11351" spans="3:5" ht="13" x14ac:dyDescent="0.15">
      <c r="C11351" s="1" t="str">
        <f ca="1">IFERROR(INDIRECT(ADDRESS(MATCH(A11351,'contribution par jour-semaine'!A:A,0),MATCH(B11351,'contribution par jour-semaine'!$1:$1,0),4,1,"contribution par jour-semaine")),"")</f>
        <v/>
      </c>
      <c r="D11351" s="4" t="str">
        <f>VLOOKUP(A11351,predictions!A:B,2,FALSE)</f>
        <v>22/06/2020</v>
      </c>
      <c r="E11351" s="4">
        <f t="shared" si="44"/>
        <v>44004</v>
      </c>
    </row>
    <row r="11352" spans="3:5" ht="13" x14ac:dyDescent="0.15">
      <c r="C11352" s="1" t="str">
        <f ca="1">IFERROR(INDIRECT(ADDRESS(MATCH(A11352,'contribution par jour-semaine'!A:A,0),MATCH(B11352,'contribution par jour-semaine'!$1:$1,0),4,1,"contribution par jour-semaine")),"")</f>
        <v/>
      </c>
      <c r="D11352" s="4" t="str">
        <f>VLOOKUP(A11352,predictions!A:B,2,FALSE)</f>
        <v>22/06/2020</v>
      </c>
      <c r="E11352" s="4">
        <f t="shared" si="44"/>
        <v>44004</v>
      </c>
    </row>
    <row r="11353" spans="3:5" ht="13" x14ac:dyDescent="0.15">
      <c r="C11353" s="1" t="str">
        <f ca="1">IFERROR(INDIRECT(ADDRESS(MATCH(A11353,'contribution par jour-semaine'!A:A,0),MATCH(B11353,'contribution par jour-semaine'!$1:$1,0),4,1,"contribution par jour-semaine")),"")</f>
        <v/>
      </c>
      <c r="D11353" s="4" t="str">
        <f>VLOOKUP(A11353,predictions!A:B,2,FALSE)</f>
        <v>22/06/2020</v>
      </c>
      <c r="E11353" s="4">
        <f t="shared" si="44"/>
        <v>44004</v>
      </c>
    </row>
    <row r="11354" spans="3:5" ht="13" x14ac:dyDescent="0.15">
      <c r="C11354" s="1" t="str">
        <f ca="1">IFERROR(INDIRECT(ADDRESS(MATCH(A11354,'contribution par jour-semaine'!A:A,0),MATCH(B11354,'contribution par jour-semaine'!$1:$1,0),4,1,"contribution par jour-semaine")),"")</f>
        <v/>
      </c>
      <c r="D11354" s="4" t="str">
        <f>VLOOKUP(A11354,predictions!A:B,2,FALSE)</f>
        <v>22/06/2020</v>
      </c>
      <c r="E11354" s="4">
        <f t="shared" si="44"/>
        <v>44004</v>
      </c>
    </row>
    <row r="11355" spans="3:5" ht="13" x14ac:dyDescent="0.15">
      <c r="C11355" s="1" t="str">
        <f ca="1">IFERROR(INDIRECT(ADDRESS(MATCH(A11355,'contribution par jour-semaine'!A:A,0),MATCH(B11355,'contribution par jour-semaine'!$1:$1,0),4,1,"contribution par jour-semaine")),"")</f>
        <v/>
      </c>
      <c r="D11355" s="4" t="str">
        <f>VLOOKUP(A11355,predictions!A:B,2,FALSE)</f>
        <v>22/06/2020</v>
      </c>
      <c r="E11355" s="4">
        <f t="shared" si="44"/>
        <v>44004</v>
      </c>
    </row>
    <row r="11356" spans="3:5" ht="13" x14ac:dyDescent="0.15">
      <c r="C11356" s="1" t="str">
        <f ca="1">IFERROR(INDIRECT(ADDRESS(MATCH(A11356,'contribution par jour-semaine'!A:A,0),MATCH(B11356,'contribution par jour-semaine'!$1:$1,0),4,1,"contribution par jour-semaine")),"")</f>
        <v/>
      </c>
      <c r="D11356" s="4" t="str">
        <f>VLOOKUP(A11356,predictions!A:B,2,FALSE)</f>
        <v>22/06/2020</v>
      </c>
      <c r="E11356" s="4">
        <f t="shared" si="44"/>
        <v>44004</v>
      </c>
    </row>
    <row r="11357" spans="3:5" ht="13" x14ac:dyDescent="0.15">
      <c r="C11357" s="1" t="str">
        <f ca="1">IFERROR(INDIRECT(ADDRESS(MATCH(A11357,'contribution par jour-semaine'!A:A,0),MATCH(B11357,'contribution par jour-semaine'!$1:$1,0),4,1,"contribution par jour-semaine")),"")</f>
        <v/>
      </c>
      <c r="D11357" s="4" t="str">
        <f>VLOOKUP(A11357,predictions!A:B,2,FALSE)</f>
        <v>22/06/2020</v>
      </c>
      <c r="E11357" s="4">
        <f t="shared" si="44"/>
        <v>44004</v>
      </c>
    </row>
    <row r="11358" spans="3:5" ht="13" x14ac:dyDescent="0.15">
      <c r="C11358" s="1" t="str">
        <f ca="1">IFERROR(INDIRECT(ADDRESS(MATCH(A11358,'contribution par jour-semaine'!A:A,0),MATCH(B11358,'contribution par jour-semaine'!$1:$1,0),4,1,"contribution par jour-semaine")),"")</f>
        <v/>
      </c>
      <c r="D11358" s="4" t="str">
        <f>VLOOKUP(A11358,predictions!A:B,2,FALSE)</f>
        <v>22/06/2020</v>
      </c>
      <c r="E11358" s="4">
        <f t="shared" si="44"/>
        <v>44004</v>
      </c>
    </row>
    <row r="11359" spans="3:5" ht="13" x14ac:dyDescent="0.15">
      <c r="C11359" s="1" t="str">
        <f ca="1">IFERROR(INDIRECT(ADDRESS(MATCH(A11359,'contribution par jour-semaine'!A:A,0),MATCH(B11359,'contribution par jour-semaine'!$1:$1,0),4,1,"contribution par jour-semaine")),"")</f>
        <v/>
      </c>
      <c r="D11359" s="4" t="str">
        <f>VLOOKUP(A11359,predictions!A:B,2,FALSE)</f>
        <v>22/06/2020</v>
      </c>
      <c r="E11359" s="4">
        <f t="shared" si="44"/>
        <v>44004</v>
      </c>
    </row>
    <row r="11360" spans="3:5" ht="13" x14ac:dyDescent="0.15">
      <c r="C11360" s="1" t="str">
        <f ca="1">IFERROR(INDIRECT(ADDRESS(MATCH(A11360,'contribution par jour-semaine'!A:A,0),MATCH(B11360,'contribution par jour-semaine'!$1:$1,0),4,1,"contribution par jour-semaine")),"")</f>
        <v/>
      </c>
      <c r="D11360" s="4" t="str">
        <f>VLOOKUP(A11360,predictions!A:B,2,FALSE)</f>
        <v>22/06/2020</v>
      </c>
      <c r="E11360" s="4">
        <f t="shared" si="44"/>
        <v>44004</v>
      </c>
    </row>
    <row r="11361" spans="3:5" ht="13" x14ac:dyDescent="0.15">
      <c r="C11361" s="1" t="str">
        <f ca="1">IFERROR(INDIRECT(ADDRESS(MATCH(A11361,'contribution par jour-semaine'!A:A,0),MATCH(B11361,'contribution par jour-semaine'!$1:$1,0),4,1,"contribution par jour-semaine")),"")</f>
        <v/>
      </c>
      <c r="D11361" s="4" t="str">
        <f>VLOOKUP(A11361,predictions!A:B,2,FALSE)</f>
        <v>22/06/2020</v>
      </c>
      <c r="E11361" s="4">
        <f t="shared" si="44"/>
        <v>44004</v>
      </c>
    </row>
    <row r="11362" spans="3:5" ht="13" x14ac:dyDescent="0.15">
      <c r="C11362" s="1" t="str">
        <f ca="1">IFERROR(INDIRECT(ADDRESS(MATCH(A11362,'contribution par jour-semaine'!A:A,0),MATCH(B11362,'contribution par jour-semaine'!$1:$1,0),4,1,"contribution par jour-semaine")),"")</f>
        <v/>
      </c>
      <c r="D11362" s="4" t="str">
        <f>VLOOKUP(A11362,predictions!A:B,2,FALSE)</f>
        <v>22/06/2020</v>
      </c>
      <c r="E11362" s="4">
        <f t="shared" si="44"/>
        <v>44004</v>
      </c>
    </row>
    <row r="11363" spans="3:5" ht="13" x14ac:dyDescent="0.15">
      <c r="C11363" s="1" t="str">
        <f ca="1">IFERROR(INDIRECT(ADDRESS(MATCH(A11363,'contribution par jour-semaine'!A:A,0),MATCH(B11363,'contribution par jour-semaine'!$1:$1,0),4,1,"contribution par jour-semaine")),"")</f>
        <v/>
      </c>
      <c r="D11363" s="4" t="str">
        <f>VLOOKUP(A11363,predictions!A:B,2,FALSE)</f>
        <v>22/06/2020</v>
      </c>
      <c r="E11363" s="4">
        <f t="shared" si="44"/>
        <v>44004</v>
      </c>
    </row>
    <row r="11364" spans="3:5" ht="13" x14ac:dyDescent="0.15">
      <c r="C11364" s="1" t="str">
        <f ca="1">IFERROR(INDIRECT(ADDRESS(MATCH(A11364,'contribution par jour-semaine'!A:A,0),MATCH(B11364,'contribution par jour-semaine'!$1:$1,0),4,1,"contribution par jour-semaine")),"")</f>
        <v/>
      </c>
      <c r="D11364" s="4" t="str">
        <f>VLOOKUP(A11364,predictions!A:B,2,FALSE)</f>
        <v>22/06/2020</v>
      </c>
      <c r="E11364" s="4">
        <f t="shared" si="44"/>
        <v>44004</v>
      </c>
    </row>
    <row r="11365" spans="3:5" ht="13" x14ac:dyDescent="0.15">
      <c r="C11365" s="1" t="str">
        <f ca="1">IFERROR(INDIRECT(ADDRESS(MATCH(A11365,'contribution par jour-semaine'!A:A,0),MATCH(B11365,'contribution par jour-semaine'!$1:$1,0),4,1,"contribution par jour-semaine")),"")</f>
        <v/>
      </c>
      <c r="D11365" s="4" t="str">
        <f>VLOOKUP(A11365,predictions!A:B,2,FALSE)</f>
        <v>22/06/2020</v>
      </c>
      <c r="E11365" s="4">
        <f t="shared" si="44"/>
        <v>44004</v>
      </c>
    </row>
    <row r="11366" spans="3:5" ht="13" x14ac:dyDescent="0.15">
      <c r="C11366" s="1" t="str">
        <f ca="1">IFERROR(INDIRECT(ADDRESS(MATCH(A11366,'contribution par jour-semaine'!A:A,0),MATCH(B11366,'contribution par jour-semaine'!$1:$1,0),4,1,"contribution par jour-semaine")),"")</f>
        <v/>
      </c>
      <c r="D11366" s="4" t="str">
        <f>VLOOKUP(A11366,predictions!A:B,2,FALSE)</f>
        <v>22/06/2020</v>
      </c>
      <c r="E11366" s="4">
        <f t="shared" si="44"/>
        <v>44004</v>
      </c>
    </row>
    <row r="11367" spans="3:5" ht="13" x14ac:dyDescent="0.15">
      <c r="C11367" s="1" t="str">
        <f ca="1">IFERROR(INDIRECT(ADDRESS(MATCH(A11367,'contribution par jour-semaine'!A:A,0),MATCH(B11367,'contribution par jour-semaine'!$1:$1,0),4,1,"contribution par jour-semaine")),"")</f>
        <v/>
      </c>
      <c r="D11367" s="4" t="str">
        <f>VLOOKUP(A11367,predictions!A:B,2,FALSE)</f>
        <v>22/06/2020</v>
      </c>
      <c r="E11367" s="4">
        <f t="shared" si="44"/>
        <v>44004</v>
      </c>
    </row>
    <row r="11368" spans="3:5" ht="13" x14ac:dyDescent="0.15">
      <c r="C11368" s="1" t="str">
        <f ca="1">IFERROR(INDIRECT(ADDRESS(MATCH(A11368,'contribution par jour-semaine'!A:A,0),MATCH(B11368,'contribution par jour-semaine'!$1:$1,0),4,1,"contribution par jour-semaine")),"")</f>
        <v/>
      </c>
      <c r="D11368" s="4" t="str">
        <f>VLOOKUP(A11368,predictions!A:B,2,FALSE)</f>
        <v>22/06/2020</v>
      </c>
      <c r="E11368" s="4">
        <f t="shared" si="44"/>
        <v>44004</v>
      </c>
    </row>
    <row r="11369" spans="3:5" ht="13" x14ac:dyDescent="0.15">
      <c r="C11369" s="1" t="str">
        <f ca="1">IFERROR(INDIRECT(ADDRESS(MATCH(A11369,'contribution par jour-semaine'!A:A,0),MATCH(B11369,'contribution par jour-semaine'!$1:$1,0),4,1,"contribution par jour-semaine")),"")</f>
        <v/>
      </c>
      <c r="D11369" s="4" t="str">
        <f>VLOOKUP(A11369,predictions!A:B,2,FALSE)</f>
        <v>22/06/2020</v>
      </c>
      <c r="E11369" s="4">
        <f t="shared" si="44"/>
        <v>44004</v>
      </c>
    </row>
    <row r="11370" spans="3:5" ht="13" x14ac:dyDescent="0.15">
      <c r="C11370" s="1" t="str">
        <f ca="1">IFERROR(INDIRECT(ADDRESS(MATCH(A11370,'contribution par jour-semaine'!A:A,0),MATCH(B11370,'contribution par jour-semaine'!$1:$1,0),4,1,"contribution par jour-semaine")),"")</f>
        <v/>
      </c>
      <c r="D11370" s="4" t="str">
        <f>VLOOKUP(A11370,predictions!A:B,2,FALSE)</f>
        <v>22/06/2020</v>
      </c>
      <c r="E11370" s="4">
        <f t="shared" si="44"/>
        <v>44004</v>
      </c>
    </row>
    <row r="11371" spans="3:5" ht="13" x14ac:dyDescent="0.15">
      <c r="C11371" s="1" t="str">
        <f ca="1">IFERROR(INDIRECT(ADDRESS(MATCH(A11371,'contribution par jour-semaine'!A:A,0),MATCH(B11371,'contribution par jour-semaine'!$1:$1,0),4,1,"contribution par jour-semaine")),"")</f>
        <v/>
      </c>
      <c r="D11371" s="4" t="str">
        <f>VLOOKUP(A11371,predictions!A:B,2,FALSE)</f>
        <v>22/06/2020</v>
      </c>
      <c r="E11371" s="4">
        <f t="shared" si="44"/>
        <v>44004</v>
      </c>
    </row>
    <row r="11372" spans="3:5" ht="13" x14ac:dyDescent="0.15">
      <c r="C11372" s="1" t="str">
        <f ca="1">IFERROR(INDIRECT(ADDRESS(MATCH(A11372,'contribution par jour-semaine'!A:A,0),MATCH(B11372,'contribution par jour-semaine'!$1:$1,0),4,1,"contribution par jour-semaine")),"")</f>
        <v/>
      </c>
      <c r="D11372" s="4" t="str">
        <f>VLOOKUP(A11372,predictions!A:B,2,FALSE)</f>
        <v>22/06/2020</v>
      </c>
      <c r="E11372" s="4">
        <f t="shared" si="44"/>
        <v>44004</v>
      </c>
    </row>
    <row r="11373" spans="3:5" ht="13" x14ac:dyDescent="0.15">
      <c r="C11373" s="1" t="str">
        <f ca="1">IFERROR(INDIRECT(ADDRESS(MATCH(A11373,'contribution par jour-semaine'!A:A,0),MATCH(B11373,'contribution par jour-semaine'!$1:$1,0),4,1,"contribution par jour-semaine")),"")</f>
        <v/>
      </c>
      <c r="D11373" s="4" t="str">
        <f>VLOOKUP(A11373,predictions!A:B,2,FALSE)</f>
        <v>22/06/2020</v>
      </c>
      <c r="E11373" s="4">
        <f t="shared" si="44"/>
        <v>44004</v>
      </c>
    </row>
    <row r="11374" spans="3:5" ht="13" x14ac:dyDescent="0.15">
      <c r="C11374" s="1" t="str">
        <f ca="1">IFERROR(INDIRECT(ADDRESS(MATCH(A11374,'contribution par jour-semaine'!A:A,0),MATCH(B11374,'contribution par jour-semaine'!$1:$1,0),4,1,"contribution par jour-semaine")),"")</f>
        <v/>
      </c>
      <c r="D11374" s="4" t="str">
        <f>VLOOKUP(A11374,predictions!A:B,2,FALSE)</f>
        <v>22/06/2020</v>
      </c>
      <c r="E11374" s="4">
        <f t="shared" si="44"/>
        <v>44004</v>
      </c>
    </row>
    <row r="11375" spans="3:5" ht="13" x14ac:dyDescent="0.15">
      <c r="C11375" s="1" t="str">
        <f ca="1">IFERROR(INDIRECT(ADDRESS(MATCH(A11375,'contribution par jour-semaine'!A:A,0),MATCH(B11375,'contribution par jour-semaine'!$1:$1,0),4,1,"contribution par jour-semaine")),"")</f>
        <v/>
      </c>
      <c r="D11375" s="4" t="str">
        <f>VLOOKUP(A11375,predictions!A:B,2,FALSE)</f>
        <v>22/06/2020</v>
      </c>
      <c r="E11375" s="4">
        <f t="shared" si="44"/>
        <v>44004</v>
      </c>
    </row>
    <row r="11376" spans="3:5" ht="13" x14ac:dyDescent="0.15">
      <c r="C11376" s="1" t="str">
        <f ca="1">IFERROR(INDIRECT(ADDRESS(MATCH(A11376,'contribution par jour-semaine'!A:A,0),MATCH(B11376,'contribution par jour-semaine'!$1:$1,0),4,1,"contribution par jour-semaine")),"")</f>
        <v/>
      </c>
      <c r="D11376" s="4" t="str">
        <f>VLOOKUP(A11376,predictions!A:B,2,FALSE)</f>
        <v>22/06/2020</v>
      </c>
      <c r="E11376" s="4">
        <f t="shared" si="44"/>
        <v>44004</v>
      </c>
    </row>
    <row r="11377" spans="3:5" ht="13" x14ac:dyDescent="0.15">
      <c r="C11377" s="1" t="str">
        <f ca="1">IFERROR(INDIRECT(ADDRESS(MATCH(A11377,'contribution par jour-semaine'!A:A,0),MATCH(B11377,'contribution par jour-semaine'!$1:$1,0),4,1,"contribution par jour-semaine")),"")</f>
        <v/>
      </c>
      <c r="D11377" s="4" t="str">
        <f>VLOOKUP(A11377,predictions!A:B,2,FALSE)</f>
        <v>22/06/2020</v>
      </c>
      <c r="E11377" s="4">
        <f t="shared" si="44"/>
        <v>44004</v>
      </c>
    </row>
    <row r="11378" spans="3:5" ht="13" x14ac:dyDescent="0.15">
      <c r="C11378" s="1" t="str">
        <f ca="1">IFERROR(INDIRECT(ADDRESS(MATCH(A11378,'contribution par jour-semaine'!A:A,0),MATCH(B11378,'contribution par jour-semaine'!$1:$1,0),4,1,"contribution par jour-semaine")),"")</f>
        <v/>
      </c>
      <c r="D11378" s="4" t="str">
        <f>VLOOKUP(A11378,predictions!A:B,2,FALSE)</f>
        <v>22/06/2020</v>
      </c>
      <c r="E11378" s="4">
        <f t="shared" si="44"/>
        <v>44004</v>
      </c>
    </row>
    <row r="11379" spans="3:5" ht="13" x14ac:dyDescent="0.15">
      <c r="C11379" s="1" t="str">
        <f ca="1">IFERROR(INDIRECT(ADDRESS(MATCH(A11379,'contribution par jour-semaine'!A:A,0),MATCH(B11379,'contribution par jour-semaine'!$1:$1,0),4,1,"contribution par jour-semaine")),"")</f>
        <v/>
      </c>
      <c r="D11379" s="4" t="str">
        <f>VLOOKUP(A11379,predictions!A:B,2,FALSE)</f>
        <v>22/06/2020</v>
      </c>
      <c r="E11379" s="4">
        <f t="shared" si="44"/>
        <v>44004</v>
      </c>
    </row>
    <row r="11380" spans="3:5" ht="13" x14ac:dyDescent="0.15">
      <c r="C11380" s="1" t="str">
        <f ca="1">IFERROR(INDIRECT(ADDRESS(MATCH(A11380,'contribution par jour-semaine'!A:A,0),MATCH(B11380,'contribution par jour-semaine'!$1:$1,0),4,1,"contribution par jour-semaine")),"")</f>
        <v/>
      </c>
      <c r="D11380" s="4" t="str">
        <f>VLOOKUP(A11380,predictions!A:B,2,FALSE)</f>
        <v>22/06/2020</v>
      </c>
      <c r="E11380" s="4">
        <f t="shared" si="44"/>
        <v>44004</v>
      </c>
    </row>
    <row r="11381" spans="3:5" ht="13" x14ac:dyDescent="0.15">
      <c r="C11381" s="1" t="str">
        <f ca="1">IFERROR(INDIRECT(ADDRESS(MATCH(A11381,'contribution par jour-semaine'!A:A,0),MATCH(B11381,'contribution par jour-semaine'!$1:$1,0),4,1,"contribution par jour-semaine")),"")</f>
        <v/>
      </c>
      <c r="D11381" s="4" t="str">
        <f>VLOOKUP(A11381,predictions!A:B,2,FALSE)</f>
        <v>22/06/2020</v>
      </c>
      <c r="E11381" s="4">
        <f t="shared" si="44"/>
        <v>44004</v>
      </c>
    </row>
    <row r="11382" spans="3:5" ht="13" x14ac:dyDescent="0.15">
      <c r="C11382" s="1" t="str">
        <f ca="1">IFERROR(INDIRECT(ADDRESS(MATCH(A11382,'contribution par jour-semaine'!A:A,0),MATCH(B11382,'contribution par jour-semaine'!$1:$1,0),4,1,"contribution par jour-semaine")),"")</f>
        <v/>
      </c>
      <c r="D11382" s="4" t="str">
        <f>VLOOKUP(A11382,predictions!A:B,2,FALSE)</f>
        <v>22/06/2020</v>
      </c>
      <c r="E11382" s="4">
        <f t="shared" si="44"/>
        <v>44004</v>
      </c>
    </row>
    <row r="11383" spans="3:5" ht="13" x14ac:dyDescent="0.15">
      <c r="C11383" s="1" t="str">
        <f ca="1">IFERROR(INDIRECT(ADDRESS(MATCH(A11383,'contribution par jour-semaine'!A:A,0),MATCH(B11383,'contribution par jour-semaine'!$1:$1,0),4,1,"contribution par jour-semaine")),"")</f>
        <v/>
      </c>
      <c r="D11383" s="4" t="str">
        <f>VLOOKUP(A11383,predictions!A:B,2,FALSE)</f>
        <v>22/06/2020</v>
      </c>
      <c r="E11383" s="4">
        <f t="shared" si="44"/>
        <v>44004</v>
      </c>
    </row>
    <row r="11384" spans="3:5" ht="13" x14ac:dyDescent="0.15">
      <c r="C11384" s="1" t="str">
        <f ca="1">IFERROR(INDIRECT(ADDRESS(MATCH(A11384,'contribution par jour-semaine'!A:A,0),MATCH(B11384,'contribution par jour-semaine'!$1:$1,0),4,1,"contribution par jour-semaine")),"")</f>
        <v/>
      </c>
      <c r="D11384" s="4" t="str">
        <f>VLOOKUP(A11384,predictions!A:B,2,FALSE)</f>
        <v>22/06/2020</v>
      </c>
      <c r="E11384" s="4">
        <f t="shared" si="44"/>
        <v>44004</v>
      </c>
    </row>
    <row r="11385" spans="3:5" ht="13" x14ac:dyDescent="0.15">
      <c r="C11385" s="1" t="str">
        <f ca="1">IFERROR(INDIRECT(ADDRESS(MATCH(A11385,'contribution par jour-semaine'!A:A,0),MATCH(B11385,'contribution par jour-semaine'!$1:$1,0),4,1,"contribution par jour-semaine")),"")</f>
        <v/>
      </c>
      <c r="D11385" s="4" t="str">
        <f>VLOOKUP(A11385,predictions!A:B,2,FALSE)</f>
        <v>22/06/2020</v>
      </c>
      <c r="E11385" s="4">
        <f t="shared" si="44"/>
        <v>44004</v>
      </c>
    </row>
    <row r="11386" spans="3:5" ht="13" x14ac:dyDescent="0.15">
      <c r="C11386" s="1" t="str">
        <f ca="1">IFERROR(INDIRECT(ADDRESS(MATCH(A11386,'contribution par jour-semaine'!A:A,0),MATCH(B11386,'contribution par jour-semaine'!$1:$1,0),4,1,"contribution par jour-semaine")),"")</f>
        <v/>
      </c>
      <c r="D11386" s="4" t="str">
        <f>VLOOKUP(A11386,predictions!A:B,2,FALSE)</f>
        <v>22/06/2020</v>
      </c>
      <c r="E11386" s="4">
        <f t="shared" si="44"/>
        <v>44004</v>
      </c>
    </row>
    <row r="11387" spans="3:5" ht="13" x14ac:dyDescent="0.15">
      <c r="C11387" s="1" t="str">
        <f ca="1">IFERROR(INDIRECT(ADDRESS(MATCH(A11387,'contribution par jour-semaine'!A:A,0),MATCH(B11387,'contribution par jour-semaine'!$1:$1,0),4,1,"contribution par jour-semaine")),"")</f>
        <v/>
      </c>
      <c r="D11387" s="4" t="str">
        <f>VLOOKUP(A11387,predictions!A:B,2,FALSE)</f>
        <v>22/06/2020</v>
      </c>
      <c r="E11387" s="4">
        <f t="shared" si="44"/>
        <v>44004</v>
      </c>
    </row>
    <row r="11388" spans="3:5" ht="13" x14ac:dyDescent="0.15">
      <c r="C11388" s="1" t="str">
        <f ca="1">IFERROR(INDIRECT(ADDRESS(MATCH(A11388,'contribution par jour-semaine'!A:A,0),MATCH(B11388,'contribution par jour-semaine'!$1:$1,0),4,1,"contribution par jour-semaine")),"")</f>
        <v/>
      </c>
      <c r="D11388" s="4" t="str">
        <f>VLOOKUP(A11388,predictions!A:B,2,FALSE)</f>
        <v>22/06/2020</v>
      </c>
      <c r="E11388" s="4">
        <f t="shared" si="44"/>
        <v>44004</v>
      </c>
    </row>
    <row r="11389" spans="3:5" ht="13" x14ac:dyDescent="0.15">
      <c r="C11389" s="1" t="str">
        <f ca="1">IFERROR(INDIRECT(ADDRESS(MATCH(A11389,'contribution par jour-semaine'!A:A,0),MATCH(B11389,'contribution par jour-semaine'!$1:$1,0),4,1,"contribution par jour-semaine")),"")</f>
        <v/>
      </c>
      <c r="D11389" s="4" t="str">
        <f>VLOOKUP(A11389,predictions!A:B,2,FALSE)</f>
        <v>22/06/2020</v>
      </c>
      <c r="E11389" s="4">
        <f t="shared" si="44"/>
        <v>44004</v>
      </c>
    </row>
    <row r="11390" spans="3:5" ht="13" x14ac:dyDescent="0.15">
      <c r="C11390" s="1" t="str">
        <f ca="1">IFERROR(INDIRECT(ADDRESS(MATCH(A11390,'contribution par jour-semaine'!A:A,0),MATCH(B11390,'contribution par jour-semaine'!$1:$1,0),4,1,"contribution par jour-semaine")),"")</f>
        <v/>
      </c>
      <c r="D11390" s="4" t="str">
        <f>VLOOKUP(A11390,predictions!A:B,2,FALSE)</f>
        <v>22/06/2020</v>
      </c>
      <c r="E11390" s="4">
        <f t="shared" si="44"/>
        <v>44004</v>
      </c>
    </row>
    <row r="11391" spans="3:5" ht="13" x14ac:dyDescent="0.15">
      <c r="C11391" s="1" t="str">
        <f ca="1">IFERROR(INDIRECT(ADDRESS(MATCH(A11391,'contribution par jour-semaine'!A:A,0),MATCH(B11391,'contribution par jour-semaine'!$1:$1,0),4,1,"contribution par jour-semaine")),"")</f>
        <v/>
      </c>
      <c r="D11391" s="4" t="str">
        <f>VLOOKUP(A11391,predictions!A:B,2,FALSE)</f>
        <v>22/06/2020</v>
      </c>
      <c r="E11391" s="4">
        <f t="shared" si="44"/>
        <v>44004</v>
      </c>
    </row>
    <row r="11392" spans="3:5" ht="13" x14ac:dyDescent="0.15">
      <c r="C11392" s="1" t="str">
        <f ca="1">IFERROR(INDIRECT(ADDRESS(MATCH(A11392,'contribution par jour-semaine'!A:A,0),MATCH(B11392,'contribution par jour-semaine'!$1:$1,0),4,1,"contribution par jour-semaine")),"")</f>
        <v/>
      </c>
      <c r="D11392" s="4" t="str">
        <f>VLOOKUP(A11392,predictions!A:B,2,FALSE)</f>
        <v>22/06/2020</v>
      </c>
      <c r="E11392" s="4">
        <f t="shared" si="44"/>
        <v>44004</v>
      </c>
    </row>
    <row r="11393" spans="3:5" ht="13" x14ac:dyDescent="0.15">
      <c r="C11393" s="1" t="str">
        <f ca="1">IFERROR(INDIRECT(ADDRESS(MATCH(A11393,'contribution par jour-semaine'!A:A,0),MATCH(B11393,'contribution par jour-semaine'!$1:$1,0),4,1,"contribution par jour-semaine")),"")</f>
        <v/>
      </c>
      <c r="D11393" s="4" t="str">
        <f>VLOOKUP(A11393,predictions!A:B,2,FALSE)</f>
        <v>22/06/2020</v>
      </c>
      <c r="E11393" s="4">
        <f t="shared" si="44"/>
        <v>44004</v>
      </c>
    </row>
    <row r="11394" spans="3:5" ht="13" x14ac:dyDescent="0.15">
      <c r="C11394" s="1" t="str">
        <f ca="1">IFERROR(INDIRECT(ADDRESS(MATCH(A11394,'contribution par jour-semaine'!A:A,0),MATCH(B11394,'contribution par jour-semaine'!$1:$1,0),4,1,"contribution par jour-semaine")),"")</f>
        <v/>
      </c>
      <c r="D11394" s="4" t="str">
        <f>VLOOKUP(A11394,predictions!A:B,2,FALSE)</f>
        <v>22/06/2020</v>
      </c>
      <c r="E11394" s="4">
        <f t="shared" si="44"/>
        <v>44004</v>
      </c>
    </row>
    <row r="11395" spans="3:5" ht="13" x14ac:dyDescent="0.15">
      <c r="C11395" s="1" t="str">
        <f ca="1">IFERROR(INDIRECT(ADDRESS(MATCH(A11395,'contribution par jour-semaine'!A:A,0),MATCH(B11395,'contribution par jour-semaine'!$1:$1,0),4,1,"contribution par jour-semaine")),"")</f>
        <v/>
      </c>
      <c r="D11395" s="4" t="str">
        <f>VLOOKUP(A11395,predictions!A:B,2,FALSE)</f>
        <v>22/06/2020</v>
      </c>
      <c r="E11395" s="4">
        <f t="shared" si="44"/>
        <v>44004</v>
      </c>
    </row>
    <row r="11396" spans="3:5" ht="13" x14ac:dyDescent="0.15">
      <c r="C11396" s="1" t="str">
        <f ca="1">IFERROR(INDIRECT(ADDRESS(MATCH(A11396,'contribution par jour-semaine'!A:A,0),MATCH(B11396,'contribution par jour-semaine'!$1:$1,0),4,1,"contribution par jour-semaine")),"")</f>
        <v/>
      </c>
      <c r="D11396" s="4" t="str">
        <f>VLOOKUP(A11396,predictions!A:B,2,FALSE)</f>
        <v>22/06/2020</v>
      </c>
      <c r="E11396" s="4">
        <f t="shared" si="44"/>
        <v>44004</v>
      </c>
    </row>
    <row r="11397" spans="3:5" ht="13" x14ac:dyDescent="0.15">
      <c r="C11397" s="1" t="str">
        <f ca="1">IFERROR(INDIRECT(ADDRESS(MATCH(A11397,'contribution par jour-semaine'!A:A,0),MATCH(B11397,'contribution par jour-semaine'!$1:$1,0),4,1,"contribution par jour-semaine")),"")</f>
        <v/>
      </c>
      <c r="D11397" s="4" t="str">
        <f>VLOOKUP(A11397,predictions!A:B,2,FALSE)</f>
        <v>22/06/2020</v>
      </c>
      <c r="E11397" s="4">
        <f t="shared" si="44"/>
        <v>44004</v>
      </c>
    </row>
    <row r="11398" spans="3:5" ht="13" x14ac:dyDescent="0.15">
      <c r="C11398" s="1" t="str">
        <f ca="1">IFERROR(INDIRECT(ADDRESS(MATCH(A11398,'contribution par jour-semaine'!A:A,0),MATCH(B11398,'contribution par jour-semaine'!$1:$1,0),4,1,"contribution par jour-semaine")),"")</f>
        <v/>
      </c>
      <c r="D11398" s="4" t="str">
        <f>VLOOKUP(A11398,predictions!A:B,2,FALSE)</f>
        <v>22/06/2020</v>
      </c>
      <c r="E11398" s="4">
        <f t="shared" si="44"/>
        <v>44004</v>
      </c>
    </row>
    <row r="11399" spans="3:5" ht="13" x14ac:dyDescent="0.15">
      <c r="C11399" s="1" t="str">
        <f ca="1">IFERROR(INDIRECT(ADDRESS(MATCH(A11399,'contribution par jour-semaine'!A:A,0),MATCH(B11399,'contribution par jour-semaine'!$1:$1,0),4,1,"contribution par jour-semaine")),"")</f>
        <v/>
      </c>
      <c r="D11399" s="4" t="str">
        <f>VLOOKUP(A11399,predictions!A:B,2,FALSE)</f>
        <v>22/06/2020</v>
      </c>
      <c r="E11399" s="4">
        <f t="shared" si="44"/>
        <v>44004</v>
      </c>
    </row>
    <row r="11400" spans="3:5" ht="13" x14ac:dyDescent="0.15">
      <c r="C11400" s="1" t="str">
        <f ca="1">IFERROR(INDIRECT(ADDRESS(MATCH(A11400,'contribution par jour-semaine'!A:A,0),MATCH(B11400,'contribution par jour-semaine'!$1:$1,0),4,1,"contribution par jour-semaine")),"")</f>
        <v/>
      </c>
      <c r="D11400" s="4" t="str">
        <f>VLOOKUP(A11400,predictions!A:B,2,FALSE)</f>
        <v>22/06/2020</v>
      </c>
      <c r="E11400" s="4">
        <f t="shared" si="44"/>
        <v>44004</v>
      </c>
    </row>
    <row r="11401" spans="3:5" ht="13" x14ac:dyDescent="0.15">
      <c r="C11401" s="1" t="str">
        <f ca="1">IFERROR(INDIRECT(ADDRESS(MATCH(A11401,'contribution par jour-semaine'!A:A,0),MATCH(B11401,'contribution par jour-semaine'!$1:$1,0),4,1,"contribution par jour-semaine")),"")</f>
        <v/>
      </c>
      <c r="D11401" s="4" t="str">
        <f>VLOOKUP(A11401,predictions!A:B,2,FALSE)</f>
        <v>22/06/2020</v>
      </c>
      <c r="E11401" s="4">
        <f t="shared" si="44"/>
        <v>44004</v>
      </c>
    </row>
    <row r="11402" spans="3:5" ht="13" x14ac:dyDescent="0.15">
      <c r="C11402" s="1" t="str">
        <f ca="1">IFERROR(INDIRECT(ADDRESS(MATCH(A11402,'contribution par jour-semaine'!A:A,0),MATCH(B11402,'contribution par jour-semaine'!$1:$1,0),4,1,"contribution par jour-semaine")),"")</f>
        <v/>
      </c>
      <c r="D11402" s="4" t="str">
        <f>VLOOKUP(A11402,predictions!A:B,2,FALSE)</f>
        <v>22/06/2020</v>
      </c>
      <c r="E11402" s="4">
        <f t="shared" si="44"/>
        <v>44004</v>
      </c>
    </row>
    <row r="11403" spans="3:5" ht="13" x14ac:dyDescent="0.15">
      <c r="C11403" s="1" t="str">
        <f ca="1">IFERROR(INDIRECT(ADDRESS(MATCH(A11403,'contribution par jour-semaine'!A:A,0),MATCH(B11403,'contribution par jour-semaine'!$1:$1,0),4,1,"contribution par jour-semaine")),"")</f>
        <v/>
      </c>
      <c r="D11403" s="4" t="str">
        <f>VLOOKUP(A11403,predictions!A:B,2,FALSE)</f>
        <v>22/06/2020</v>
      </c>
      <c r="E11403" s="4">
        <f t="shared" si="44"/>
        <v>44004</v>
      </c>
    </row>
    <row r="11404" spans="3:5" ht="13" x14ac:dyDescent="0.15">
      <c r="C11404" s="1" t="str">
        <f ca="1">IFERROR(INDIRECT(ADDRESS(MATCH(A11404,'contribution par jour-semaine'!A:A,0),MATCH(B11404,'contribution par jour-semaine'!$1:$1,0),4,1,"contribution par jour-semaine")),"")</f>
        <v/>
      </c>
      <c r="D11404" s="4" t="str">
        <f>VLOOKUP(A11404,predictions!A:B,2,FALSE)</f>
        <v>22/06/2020</v>
      </c>
      <c r="E11404" s="4">
        <f t="shared" si="44"/>
        <v>44004</v>
      </c>
    </row>
    <row r="11405" spans="3:5" ht="13" x14ac:dyDescent="0.15">
      <c r="C11405" s="1" t="str">
        <f ca="1">IFERROR(INDIRECT(ADDRESS(MATCH(A11405,'contribution par jour-semaine'!A:A,0),MATCH(B11405,'contribution par jour-semaine'!$1:$1,0),4,1,"contribution par jour-semaine")),"")</f>
        <v/>
      </c>
      <c r="D11405" s="4" t="str">
        <f>VLOOKUP(A11405,predictions!A:B,2,FALSE)</f>
        <v>22/06/2020</v>
      </c>
      <c r="E11405" s="4">
        <f t="shared" si="44"/>
        <v>44004</v>
      </c>
    </row>
    <row r="11406" spans="3:5" ht="13" x14ac:dyDescent="0.15">
      <c r="C11406" s="1" t="str">
        <f ca="1">IFERROR(INDIRECT(ADDRESS(MATCH(A11406,'contribution par jour-semaine'!A:A,0),MATCH(B11406,'contribution par jour-semaine'!$1:$1,0),4,1,"contribution par jour-semaine")),"")</f>
        <v/>
      </c>
      <c r="D11406" s="4" t="str">
        <f>VLOOKUP(A11406,predictions!A:B,2,FALSE)</f>
        <v>22/06/2020</v>
      </c>
      <c r="E11406" s="4">
        <f t="shared" si="44"/>
        <v>44004</v>
      </c>
    </row>
    <row r="11407" spans="3:5" ht="13" x14ac:dyDescent="0.15">
      <c r="C11407" s="1" t="str">
        <f ca="1">IFERROR(INDIRECT(ADDRESS(MATCH(A11407,'contribution par jour-semaine'!A:A,0),MATCH(B11407,'contribution par jour-semaine'!$1:$1,0),4,1,"contribution par jour-semaine")),"")</f>
        <v/>
      </c>
      <c r="D11407" s="4" t="str">
        <f>VLOOKUP(A11407,predictions!A:B,2,FALSE)</f>
        <v>22/06/2020</v>
      </c>
      <c r="E11407" s="4">
        <f t="shared" si="44"/>
        <v>44004</v>
      </c>
    </row>
    <row r="11408" spans="3:5" ht="13" x14ac:dyDescent="0.15">
      <c r="C11408" s="1" t="str">
        <f ca="1">IFERROR(INDIRECT(ADDRESS(MATCH(A11408,'contribution par jour-semaine'!A:A,0),MATCH(B11408,'contribution par jour-semaine'!$1:$1,0),4,1,"contribution par jour-semaine")),"")</f>
        <v/>
      </c>
      <c r="D11408" s="4" t="str">
        <f>VLOOKUP(A11408,predictions!A:B,2,FALSE)</f>
        <v>22/06/2020</v>
      </c>
      <c r="E11408" s="4">
        <f t="shared" si="44"/>
        <v>44004</v>
      </c>
    </row>
    <row r="11409" spans="3:5" ht="13" x14ac:dyDescent="0.15">
      <c r="C11409" s="1" t="str">
        <f ca="1">IFERROR(INDIRECT(ADDRESS(MATCH(A11409,'contribution par jour-semaine'!A:A,0),MATCH(B11409,'contribution par jour-semaine'!$1:$1,0),4,1,"contribution par jour-semaine")),"")</f>
        <v/>
      </c>
      <c r="D11409" s="4" t="str">
        <f>VLOOKUP(A11409,predictions!A:B,2,FALSE)</f>
        <v>22/06/2020</v>
      </c>
      <c r="E11409" s="4">
        <f t="shared" si="44"/>
        <v>44004</v>
      </c>
    </row>
    <row r="11410" spans="3:5" ht="13" x14ac:dyDescent="0.15">
      <c r="C11410" s="1" t="str">
        <f ca="1">IFERROR(INDIRECT(ADDRESS(MATCH(A11410,'contribution par jour-semaine'!A:A,0),MATCH(B11410,'contribution par jour-semaine'!$1:$1,0),4,1,"contribution par jour-semaine")),"")</f>
        <v/>
      </c>
      <c r="D11410" s="4" t="str">
        <f>VLOOKUP(A11410,predictions!A:B,2,FALSE)</f>
        <v>22/06/2020</v>
      </c>
      <c r="E11410" s="4">
        <f t="shared" si="44"/>
        <v>44004</v>
      </c>
    </row>
    <row r="11411" spans="3:5" ht="13" x14ac:dyDescent="0.15">
      <c r="C11411" s="1" t="str">
        <f ca="1">IFERROR(INDIRECT(ADDRESS(MATCH(A11411,'contribution par jour-semaine'!A:A,0),MATCH(B11411,'contribution par jour-semaine'!$1:$1,0),4,1,"contribution par jour-semaine")),"")</f>
        <v/>
      </c>
      <c r="D11411" s="4" t="str">
        <f>VLOOKUP(A11411,predictions!A:B,2,FALSE)</f>
        <v>22/06/2020</v>
      </c>
      <c r="E11411" s="4">
        <f t="shared" si="44"/>
        <v>44004</v>
      </c>
    </row>
    <row r="11412" spans="3:5" ht="13" x14ac:dyDescent="0.15">
      <c r="C11412" s="1" t="str">
        <f ca="1">IFERROR(INDIRECT(ADDRESS(MATCH(A11412,'contribution par jour-semaine'!A:A,0),MATCH(B11412,'contribution par jour-semaine'!$1:$1,0),4,1,"contribution par jour-semaine")),"")</f>
        <v/>
      </c>
      <c r="D11412" s="4" t="str">
        <f>VLOOKUP(A11412,predictions!A:B,2,FALSE)</f>
        <v>22/06/2020</v>
      </c>
      <c r="E11412" s="4">
        <f t="shared" si="44"/>
        <v>44004</v>
      </c>
    </row>
    <row r="11413" spans="3:5" ht="13" x14ac:dyDescent="0.15">
      <c r="C11413" s="1" t="str">
        <f ca="1">IFERROR(INDIRECT(ADDRESS(MATCH(A11413,'contribution par jour-semaine'!A:A,0),MATCH(B11413,'contribution par jour-semaine'!$1:$1,0),4,1,"contribution par jour-semaine")),"")</f>
        <v/>
      </c>
      <c r="D11413" s="4" t="str">
        <f>VLOOKUP(A11413,predictions!A:B,2,FALSE)</f>
        <v>22/06/2020</v>
      </c>
      <c r="E11413" s="4">
        <f t="shared" si="44"/>
        <v>44004</v>
      </c>
    </row>
    <row r="11414" spans="3:5" ht="13" x14ac:dyDescent="0.15">
      <c r="C11414" s="1" t="str">
        <f ca="1">IFERROR(INDIRECT(ADDRESS(MATCH(A11414,'contribution par jour-semaine'!A:A,0),MATCH(B11414,'contribution par jour-semaine'!$1:$1,0),4,1,"contribution par jour-semaine")),"")</f>
        <v/>
      </c>
      <c r="D11414" s="4" t="str">
        <f>VLOOKUP(A11414,predictions!A:B,2,FALSE)</f>
        <v>22/06/2020</v>
      </c>
      <c r="E11414" s="4">
        <f t="shared" si="44"/>
        <v>44004</v>
      </c>
    </row>
    <row r="11415" spans="3:5" ht="13" x14ac:dyDescent="0.15">
      <c r="C11415" s="1" t="str">
        <f ca="1">IFERROR(INDIRECT(ADDRESS(MATCH(A11415,'contribution par jour-semaine'!A:A,0),MATCH(B11415,'contribution par jour-semaine'!$1:$1,0),4,1,"contribution par jour-semaine")),"")</f>
        <v/>
      </c>
      <c r="D11415" s="4" t="str">
        <f>VLOOKUP(A11415,predictions!A:B,2,FALSE)</f>
        <v>22/06/2020</v>
      </c>
      <c r="E11415" s="4">
        <f t="shared" si="44"/>
        <v>44004</v>
      </c>
    </row>
    <row r="11416" spans="3:5" ht="13" x14ac:dyDescent="0.15">
      <c r="C11416" s="1" t="str">
        <f ca="1">IFERROR(INDIRECT(ADDRESS(MATCH(A11416,'contribution par jour-semaine'!A:A,0),MATCH(B11416,'contribution par jour-semaine'!$1:$1,0),4,1,"contribution par jour-semaine")),"")</f>
        <v/>
      </c>
      <c r="D11416" s="4" t="str">
        <f>VLOOKUP(A11416,predictions!A:B,2,FALSE)</f>
        <v>22/06/2020</v>
      </c>
      <c r="E11416" s="4">
        <f t="shared" si="44"/>
        <v>44004</v>
      </c>
    </row>
    <row r="11417" spans="3:5" ht="13" x14ac:dyDescent="0.15">
      <c r="C11417" s="1" t="str">
        <f ca="1">IFERROR(INDIRECT(ADDRESS(MATCH(A11417,'contribution par jour-semaine'!A:A,0),MATCH(B11417,'contribution par jour-semaine'!$1:$1,0),4,1,"contribution par jour-semaine")),"")</f>
        <v/>
      </c>
      <c r="D11417" s="4" t="str">
        <f>VLOOKUP(A11417,predictions!A:B,2,FALSE)</f>
        <v>22/06/2020</v>
      </c>
      <c r="E11417" s="4">
        <f t="shared" si="44"/>
        <v>44004</v>
      </c>
    </row>
    <row r="11418" spans="3:5" ht="13" x14ac:dyDescent="0.15">
      <c r="C11418" s="1" t="str">
        <f ca="1">IFERROR(INDIRECT(ADDRESS(MATCH(A11418,'contribution par jour-semaine'!A:A,0),MATCH(B11418,'contribution par jour-semaine'!$1:$1,0),4,1,"contribution par jour-semaine")),"")</f>
        <v/>
      </c>
      <c r="D11418" s="4" t="str">
        <f>VLOOKUP(A11418,predictions!A:B,2,FALSE)</f>
        <v>22/06/2020</v>
      </c>
      <c r="E11418" s="4">
        <f t="shared" si="44"/>
        <v>44004</v>
      </c>
    </row>
    <row r="11419" spans="3:5" ht="13" x14ac:dyDescent="0.15">
      <c r="C11419" s="1" t="str">
        <f ca="1">IFERROR(INDIRECT(ADDRESS(MATCH(A11419,'contribution par jour-semaine'!A:A,0),MATCH(B11419,'contribution par jour-semaine'!$1:$1,0),4,1,"contribution par jour-semaine")),"")</f>
        <v/>
      </c>
      <c r="D11419" s="4" t="str">
        <f>VLOOKUP(A11419,predictions!A:B,2,FALSE)</f>
        <v>22/06/2020</v>
      </c>
      <c r="E11419" s="4">
        <f t="shared" si="44"/>
        <v>44004</v>
      </c>
    </row>
    <row r="11420" spans="3:5" ht="13" x14ac:dyDescent="0.15">
      <c r="C11420" s="1" t="str">
        <f ca="1">IFERROR(INDIRECT(ADDRESS(MATCH(A11420,'contribution par jour-semaine'!A:A,0),MATCH(B11420,'contribution par jour-semaine'!$1:$1,0),4,1,"contribution par jour-semaine")),"")</f>
        <v/>
      </c>
      <c r="D11420" s="4" t="str">
        <f>VLOOKUP(A11420,predictions!A:B,2,FALSE)</f>
        <v>22/06/2020</v>
      </c>
      <c r="E11420" s="4">
        <f t="shared" si="44"/>
        <v>44004</v>
      </c>
    </row>
    <row r="11421" spans="3:5" ht="13" x14ac:dyDescent="0.15">
      <c r="C11421" s="1" t="str">
        <f ca="1">IFERROR(INDIRECT(ADDRESS(MATCH(A11421,'contribution par jour-semaine'!A:A,0),MATCH(B11421,'contribution par jour-semaine'!$1:$1,0),4,1,"contribution par jour-semaine")),"")</f>
        <v/>
      </c>
      <c r="D11421" s="4" t="str">
        <f>VLOOKUP(A11421,predictions!A:B,2,FALSE)</f>
        <v>22/06/2020</v>
      </c>
      <c r="E11421" s="4">
        <f t="shared" si="44"/>
        <v>44004</v>
      </c>
    </row>
    <row r="11422" spans="3:5" ht="13" x14ac:dyDescent="0.15">
      <c r="C11422" s="1" t="str">
        <f ca="1">IFERROR(INDIRECT(ADDRESS(MATCH(A11422,'contribution par jour-semaine'!A:A,0),MATCH(B11422,'contribution par jour-semaine'!$1:$1,0),4,1,"contribution par jour-semaine")),"")</f>
        <v/>
      </c>
      <c r="D11422" s="4" t="str">
        <f>VLOOKUP(A11422,predictions!A:B,2,FALSE)</f>
        <v>22/06/2020</v>
      </c>
      <c r="E11422" s="4">
        <f t="shared" si="44"/>
        <v>44004</v>
      </c>
    </row>
    <row r="11423" spans="3:5" ht="13" x14ac:dyDescent="0.15">
      <c r="C11423" s="1" t="str">
        <f ca="1">IFERROR(INDIRECT(ADDRESS(MATCH(A11423,'contribution par jour-semaine'!A:A,0),MATCH(B11423,'contribution par jour-semaine'!$1:$1,0),4,1,"contribution par jour-semaine")),"")</f>
        <v/>
      </c>
      <c r="D11423" s="4" t="str">
        <f>VLOOKUP(A11423,predictions!A:B,2,FALSE)</f>
        <v>22/06/2020</v>
      </c>
      <c r="E11423" s="4">
        <f t="shared" si="44"/>
        <v>44004</v>
      </c>
    </row>
    <row r="11424" spans="3:5" ht="13" x14ac:dyDescent="0.15">
      <c r="C11424" s="1" t="str">
        <f ca="1">IFERROR(INDIRECT(ADDRESS(MATCH(A11424,'contribution par jour-semaine'!A:A,0),MATCH(B11424,'contribution par jour-semaine'!$1:$1,0),4,1,"contribution par jour-semaine")),"")</f>
        <v/>
      </c>
      <c r="D11424" s="4" t="str">
        <f>VLOOKUP(A11424,predictions!A:B,2,FALSE)</f>
        <v>22/06/2020</v>
      </c>
      <c r="E11424" s="4">
        <f t="shared" si="44"/>
        <v>44004</v>
      </c>
    </row>
    <row r="11425" spans="3:5" ht="13" x14ac:dyDescent="0.15">
      <c r="C11425" s="1" t="str">
        <f ca="1">IFERROR(INDIRECT(ADDRESS(MATCH(A11425,'contribution par jour-semaine'!A:A,0),MATCH(B11425,'contribution par jour-semaine'!$1:$1,0),4,1,"contribution par jour-semaine")),"")</f>
        <v/>
      </c>
      <c r="D11425" s="4" t="str">
        <f>VLOOKUP(A11425,predictions!A:B,2,FALSE)</f>
        <v>22/06/2020</v>
      </c>
      <c r="E11425" s="4">
        <f t="shared" si="44"/>
        <v>44004</v>
      </c>
    </row>
    <row r="11426" spans="3:5" ht="13" x14ac:dyDescent="0.15">
      <c r="C11426" s="1" t="str">
        <f ca="1">IFERROR(INDIRECT(ADDRESS(MATCH(A11426,'contribution par jour-semaine'!A:A,0),MATCH(B11426,'contribution par jour-semaine'!$1:$1,0),4,1,"contribution par jour-semaine")),"")</f>
        <v/>
      </c>
      <c r="D11426" s="4" t="str">
        <f>VLOOKUP(A11426,predictions!A:B,2,FALSE)</f>
        <v>22/06/2020</v>
      </c>
      <c r="E11426" s="4">
        <f t="shared" si="44"/>
        <v>44004</v>
      </c>
    </row>
    <row r="11427" spans="3:5" ht="13" x14ac:dyDescent="0.15">
      <c r="C11427" s="1" t="str">
        <f ca="1">IFERROR(INDIRECT(ADDRESS(MATCH(A11427,'contribution par jour-semaine'!A:A,0),MATCH(B11427,'contribution par jour-semaine'!$1:$1,0),4,1,"contribution par jour-semaine")),"")</f>
        <v/>
      </c>
      <c r="D11427" s="4" t="str">
        <f>VLOOKUP(A11427,predictions!A:B,2,FALSE)</f>
        <v>22/06/2020</v>
      </c>
      <c r="E11427" s="4">
        <f t="shared" si="44"/>
        <v>44004</v>
      </c>
    </row>
    <row r="11428" spans="3:5" ht="13" x14ac:dyDescent="0.15">
      <c r="C11428" s="1" t="str">
        <f ca="1">IFERROR(INDIRECT(ADDRESS(MATCH(A11428,'contribution par jour-semaine'!A:A,0),MATCH(B11428,'contribution par jour-semaine'!$1:$1,0),4,1,"contribution par jour-semaine")),"")</f>
        <v/>
      </c>
      <c r="D11428" s="4" t="str">
        <f>VLOOKUP(A11428,predictions!A:B,2,FALSE)</f>
        <v>22/06/2020</v>
      </c>
      <c r="E11428" s="4">
        <f t="shared" si="44"/>
        <v>44004</v>
      </c>
    </row>
    <row r="11429" spans="3:5" ht="13" x14ac:dyDescent="0.15">
      <c r="C11429" s="1" t="str">
        <f ca="1">IFERROR(INDIRECT(ADDRESS(MATCH(A11429,'contribution par jour-semaine'!A:A,0),MATCH(B11429,'contribution par jour-semaine'!$1:$1,0),4,1,"contribution par jour-semaine")),"")</f>
        <v/>
      </c>
      <c r="D11429" s="4" t="str">
        <f>VLOOKUP(A11429,predictions!A:B,2,FALSE)</f>
        <v>22/06/2020</v>
      </c>
      <c r="E11429" s="4">
        <f t="shared" si="44"/>
        <v>44004</v>
      </c>
    </row>
    <row r="11430" spans="3:5" ht="13" x14ac:dyDescent="0.15">
      <c r="C11430" s="1" t="str">
        <f ca="1">IFERROR(INDIRECT(ADDRESS(MATCH(A11430,'contribution par jour-semaine'!A:A,0),MATCH(B11430,'contribution par jour-semaine'!$1:$1,0),4,1,"contribution par jour-semaine")),"")</f>
        <v/>
      </c>
      <c r="D11430" s="4" t="str">
        <f>VLOOKUP(A11430,predictions!A:B,2,FALSE)</f>
        <v>22/06/2020</v>
      </c>
      <c r="E11430" s="4">
        <f t="shared" si="44"/>
        <v>44004</v>
      </c>
    </row>
    <row r="11431" spans="3:5" ht="13" x14ac:dyDescent="0.15">
      <c r="C11431" s="1" t="str">
        <f ca="1">IFERROR(INDIRECT(ADDRESS(MATCH(A11431,'contribution par jour-semaine'!A:A,0),MATCH(B11431,'contribution par jour-semaine'!$1:$1,0),4,1,"contribution par jour-semaine")),"")</f>
        <v/>
      </c>
      <c r="D11431" s="4" t="str">
        <f>VLOOKUP(A11431,predictions!A:B,2,FALSE)</f>
        <v>22/06/2020</v>
      </c>
      <c r="E11431" s="4">
        <f t="shared" si="44"/>
        <v>44004</v>
      </c>
    </row>
    <row r="11432" spans="3:5" ht="13" x14ac:dyDescent="0.15">
      <c r="C11432" s="1" t="str">
        <f ca="1">IFERROR(INDIRECT(ADDRESS(MATCH(A11432,'contribution par jour-semaine'!A:A,0),MATCH(B11432,'contribution par jour-semaine'!$1:$1,0),4,1,"contribution par jour-semaine")),"")</f>
        <v/>
      </c>
      <c r="D11432" s="4" t="str">
        <f>VLOOKUP(A11432,predictions!A:B,2,FALSE)</f>
        <v>22/06/2020</v>
      </c>
      <c r="E11432" s="4">
        <f t="shared" si="44"/>
        <v>44004</v>
      </c>
    </row>
    <row r="11433" spans="3:5" ht="13" x14ac:dyDescent="0.15">
      <c r="C11433" s="1" t="str">
        <f ca="1">IFERROR(INDIRECT(ADDRESS(MATCH(A11433,'contribution par jour-semaine'!A:A,0),MATCH(B11433,'contribution par jour-semaine'!$1:$1,0),4,1,"contribution par jour-semaine")),"")</f>
        <v/>
      </c>
      <c r="D11433" s="4" t="str">
        <f>VLOOKUP(A11433,predictions!A:B,2,FALSE)</f>
        <v>22/06/2020</v>
      </c>
      <c r="E11433" s="4">
        <f t="shared" si="44"/>
        <v>44004</v>
      </c>
    </row>
    <row r="11434" spans="3:5" ht="13" x14ac:dyDescent="0.15">
      <c r="C11434" s="1" t="str">
        <f ca="1">IFERROR(INDIRECT(ADDRESS(MATCH(A11434,'contribution par jour-semaine'!A:A,0),MATCH(B11434,'contribution par jour-semaine'!$1:$1,0),4,1,"contribution par jour-semaine")),"")</f>
        <v/>
      </c>
      <c r="D11434" s="4" t="str">
        <f>VLOOKUP(A11434,predictions!A:B,2,FALSE)</f>
        <v>22/06/2020</v>
      </c>
      <c r="E11434" s="4">
        <f t="shared" si="44"/>
        <v>44004</v>
      </c>
    </row>
    <row r="11435" spans="3:5" ht="13" x14ac:dyDescent="0.15">
      <c r="C11435" s="1" t="str">
        <f ca="1">IFERROR(INDIRECT(ADDRESS(MATCH(A11435,'contribution par jour-semaine'!A:A,0),MATCH(B11435,'contribution par jour-semaine'!$1:$1,0),4,1,"contribution par jour-semaine")),"")</f>
        <v/>
      </c>
      <c r="D11435" s="4" t="str">
        <f>VLOOKUP(A11435,predictions!A:B,2,FALSE)</f>
        <v>22/06/2020</v>
      </c>
      <c r="E11435" s="4">
        <f t="shared" si="44"/>
        <v>44004</v>
      </c>
    </row>
    <row r="11436" spans="3:5" ht="13" x14ac:dyDescent="0.15">
      <c r="C11436" s="1" t="str">
        <f ca="1">IFERROR(INDIRECT(ADDRESS(MATCH(A11436,'contribution par jour-semaine'!A:A,0),MATCH(B11436,'contribution par jour-semaine'!$1:$1,0),4,1,"contribution par jour-semaine")),"")</f>
        <v/>
      </c>
      <c r="D11436" s="4" t="str">
        <f>VLOOKUP(A11436,predictions!A:B,2,FALSE)</f>
        <v>22/06/2020</v>
      </c>
      <c r="E11436" s="4">
        <f t="shared" si="44"/>
        <v>44004</v>
      </c>
    </row>
    <row r="11437" spans="3:5" ht="13" x14ac:dyDescent="0.15">
      <c r="C11437" s="1" t="str">
        <f ca="1">IFERROR(INDIRECT(ADDRESS(MATCH(A11437,'contribution par jour-semaine'!A:A,0),MATCH(B11437,'contribution par jour-semaine'!$1:$1,0),4,1,"contribution par jour-semaine")),"")</f>
        <v/>
      </c>
      <c r="D11437" s="4" t="str">
        <f>VLOOKUP(A11437,predictions!A:B,2,FALSE)</f>
        <v>22/06/2020</v>
      </c>
      <c r="E11437" s="4">
        <f t="shared" si="44"/>
        <v>44004</v>
      </c>
    </row>
    <row r="11438" spans="3:5" ht="13" x14ac:dyDescent="0.15">
      <c r="C11438" s="1" t="str">
        <f ca="1">IFERROR(INDIRECT(ADDRESS(MATCH(A11438,'contribution par jour-semaine'!A:A,0),MATCH(B11438,'contribution par jour-semaine'!$1:$1,0),4,1,"contribution par jour-semaine")),"")</f>
        <v/>
      </c>
      <c r="D11438" s="4" t="str">
        <f>VLOOKUP(A11438,predictions!A:B,2,FALSE)</f>
        <v>22/06/2020</v>
      </c>
      <c r="E11438" s="4">
        <f t="shared" si="44"/>
        <v>44004</v>
      </c>
    </row>
    <row r="11439" spans="3:5" ht="13" x14ac:dyDescent="0.15">
      <c r="C11439" s="1" t="str">
        <f ca="1">IFERROR(INDIRECT(ADDRESS(MATCH(A11439,'contribution par jour-semaine'!A:A,0),MATCH(B11439,'contribution par jour-semaine'!$1:$1,0),4,1,"contribution par jour-semaine")),"")</f>
        <v/>
      </c>
      <c r="D11439" s="4" t="str">
        <f>VLOOKUP(A11439,predictions!A:B,2,FALSE)</f>
        <v>22/06/2020</v>
      </c>
      <c r="E11439" s="4">
        <f t="shared" si="44"/>
        <v>44004</v>
      </c>
    </row>
    <row r="11440" spans="3:5" ht="13" x14ac:dyDescent="0.15">
      <c r="C11440" s="1" t="str">
        <f ca="1">IFERROR(INDIRECT(ADDRESS(MATCH(A11440,'contribution par jour-semaine'!A:A,0),MATCH(B11440,'contribution par jour-semaine'!$1:$1,0),4,1,"contribution par jour-semaine")),"")</f>
        <v/>
      </c>
      <c r="D11440" s="4" t="str">
        <f>VLOOKUP(A11440,predictions!A:B,2,FALSE)</f>
        <v>22/06/2020</v>
      </c>
      <c r="E11440" s="4">
        <f t="shared" si="44"/>
        <v>44004</v>
      </c>
    </row>
    <row r="11441" spans="3:5" ht="13" x14ac:dyDescent="0.15">
      <c r="C11441" s="1" t="str">
        <f ca="1">IFERROR(INDIRECT(ADDRESS(MATCH(A11441,'contribution par jour-semaine'!A:A,0),MATCH(B11441,'contribution par jour-semaine'!$1:$1,0),4,1,"contribution par jour-semaine")),"")</f>
        <v/>
      </c>
      <c r="D11441" s="4" t="str">
        <f>VLOOKUP(A11441,predictions!A:B,2,FALSE)</f>
        <v>22/06/2020</v>
      </c>
      <c r="E11441" s="4">
        <f t="shared" si="44"/>
        <v>44004</v>
      </c>
    </row>
    <row r="11442" spans="3:5" ht="13" x14ac:dyDescent="0.15">
      <c r="C11442" s="1" t="str">
        <f ca="1">IFERROR(INDIRECT(ADDRESS(MATCH(A11442,'contribution par jour-semaine'!A:A,0),MATCH(B11442,'contribution par jour-semaine'!$1:$1,0),4,1,"contribution par jour-semaine")),"")</f>
        <v/>
      </c>
      <c r="D11442" s="4" t="str">
        <f>VLOOKUP(A11442,predictions!A:B,2,FALSE)</f>
        <v>22/06/2020</v>
      </c>
      <c r="E11442" s="4">
        <f t="shared" si="44"/>
        <v>44004</v>
      </c>
    </row>
    <row r="11443" spans="3:5" ht="13" x14ac:dyDescent="0.15">
      <c r="C11443" s="1" t="str">
        <f ca="1">IFERROR(INDIRECT(ADDRESS(MATCH(A11443,'contribution par jour-semaine'!A:A,0),MATCH(B11443,'contribution par jour-semaine'!$1:$1,0),4,1,"contribution par jour-semaine")),"")</f>
        <v/>
      </c>
      <c r="D11443" s="4" t="str">
        <f>VLOOKUP(A11443,predictions!A:B,2,FALSE)</f>
        <v>22/06/2020</v>
      </c>
      <c r="E11443" s="4">
        <f t="shared" si="44"/>
        <v>44004</v>
      </c>
    </row>
    <row r="11444" spans="3:5" ht="13" x14ac:dyDescent="0.15">
      <c r="C11444" s="1" t="str">
        <f ca="1">IFERROR(INDIRECT(ADDRESS(MATCH(A11444,'contribution par jour-semaine'!A:A,0),MATCH(B11444,'contribution par jour-semaine'!$1:$1,0),4,1,"contribution par jour-semaine")),"")</f>
        <v/>
      </c>
      <c r="D11444" s="4" t="str">
        <f>VLOOKUP(A11444,predictions!A:B,2,FALSE)</f>
        <v>22/06/2020</v>
      </c>
      <c r="E11444" s="4">
        <f t="shared" si="44"/>
        <v>44004</v>
      </c>
    </row>
    <row r="11445" spans="3:5" ht="13" x14ac:dyDescent="0.15">
      <c r="C11445" s="1" t="str">
        <f ca="1">IFERROR(INDIRECT(ADDRESS(MATCH(A11445,'contribution par jour-semaine'!A:A,0),MATCH(B11445,'contribution par jour-semaine'!$1:$1,0),4,1,"contribution par jour-semaine")),"")</f>
        <v/>
      </c>
      <c r="D11445" s="4" t="str">
        <f>VLOOKUP(A11445,predictions!A:B,2,FALSE)</f>
        <v>22/06/2020</v>
      </c>
      <c r="E11445" s="4">
        <f t="shared" si="44"/>
        <v>44004</v>
      </c>
    </row>
    <row r="11446" spans="3:5" ht="13" x14ac:dyDescent="0.15">
      <c r="C11446" s="1" t="str">
        <f ca="1">IFERROR(INDIRECT(ADDRESS(MATCH(A11446,'contribution par jour-semaine'!A:A,0),MATCH(B11446,'contribution par jour-semaine'!$1:$1,0),4,1,"contribution par jour-semaine")),"")</f>
        <v/>
      </c>
      <c r="D11446" s="4" t="str">
        <f>VLOOKUP(A11446,predictions!A:B,2,FALSE)</f>
        <v>22/06/2020</v>
      </c>
      <c r="E11446" s="4">
        <f t="shared" si="44"/>
        <v>44004</v>
      </c>
    </row>
    <row r="11447" spans="3:5" ht="13" x14ac:dyDescent="0.15">
      <c r="C11447" s="1" t="str">
        <f ca="1">IFERROR(INDIRECT(ADDRESS(MATCH(A11447,'contribution par jour-semaine'!A:A,0),MATCH(B11447,'contribution par jour-semaine'!$1:$1,0),4,1,"contribution par jour-semaine")),"")</f>
        <v/>
      </c>
      <c r="D11447" s="4" t="str">
        <f>VLOOKUP(A11447,predictions!A:B,2,FALSE)</f>
        <v>22/06/2020</v>
      </c>
      <c r="E11447" s="4">
        <f t="shared" si="44"/>
        <v>44004</v>
      </c>
    </row>
    <row r="11448" spans="3:5" ht="13" x14ac:dyDescent="0.15">
      <c r="C11448" s="1" t="str">
        <f ca="1">IFERROR(INDIRECT(ADDRESS(MATCH(A11448,'contribution par jour-semaine'!A:A,0),MATCH(B11448,'contribution par jour-semaine'!$1:$1,0),4,1,"contribution par jour-semaine")),"")</f>
        <v/>
      </c>
      <c r="D11448" s="4" t="str">
        <f>VLOOKUP(A11448,predictions!A:B,2,FALSE)</f>
        <v>22/06/2020</v>
      </c>
      <c r="E11448" s="4">
        <f t="shared" si="44"/>
        <v>44004</v>
      </c>
    </row>
    <row r="11449" spans="3:5" ht="13" x14ac:dyDescent="0.15">
      <c r="C11449" s="1" t="str">
        <f ca="1">IFERROR(INDIRECT(ADDRESS(MATCH(A11449,'contribution par jour-semaine'!A:A,0),MATCH(B11449,'contribution par jour-semaine'!$1:$1,0),4,1,"contribution par jour-semaine")),"")</f>
        <v/>
      </c>
      <c r="D11449" s="4" t="str">
        <f>VLOOKUP(A11449,predictions!A:B,2,FALSE)</f>
        <v>22/06/2020</v>
      </c>
      <c r="E11449" s="4">
        <f t="shared" si="44"/>
        <v>44004</v>
      </c>
    </row>
    <row r="11450" spans="3:5" ht="13" x14ac:dyDescent="0.15">
      <c r="C11450" s="1" t="str">
        <f ca="1">IFERROR(INDIRECT(ADDRESS(MATCH(A11450,'contribution par jour-semaine'!A:A,0),MATCH(B11450,'contribution par jour-semaine'!$1:$1,0),4,1,"contribution par jour-semaine")),"")</f>
        <v/>
      </c>
      <c r="D11450" s="4" t="str">
        <f>VLOOKUP(A11450,predictions!A:B,2,FALSE)</f>
        <v>22/06/2020</v>
      </c>
      <c r="E11450" s="4">
        <f t="shared" si="44"/>
        <v>44004</v>
      </c>
    </row>
    <row r="11451" spans="3:5" ht="13" x14ac:dyDescent="0.15">
      <c r="C11451" s="1" t="str">
        <f ca="1">IFERROR(INDIRECT(ADDRESS(MATCH(A11451,'contribution par jour-semaine'!A:A,0),MATCH(B11451,'contribution par jour-semaine'!$1:$1,0),4,1,"contribution par jour-semaine")),"")</f>
        <v/>
      </c>
      <c r="D11451" s="4" t="str">
        <f>VLOOKUP(A11451,predictions!A:B,2,FALSE)</f>
        <v>22/06/2020</v>
      </c>
      <c r="E11451" s="4">
        <f t="shared" si="44"/>
        <v>44004</v>
      </c>
    </row>
    <row r="11452" spans="3:5" ht="13" x14ac:dyDescent="0.15">
      <c r="C11452" s="1" t="str">
        <f ca="1">IFERROR(INDIRECT(ADDRESS(MATCH(A11452,'contribution par jour-semaine'!A:A,0),MATCH(B11452,'contribution par jour-semaine'!$1:$1,0),4,1,"contribution par jour-semaine")),"")</f>
        <v/>
      </c>
      <c r="D11452" s="4" t="str">
        <f>VLOOKUP(A11452,predictions!A:B,2,FALSE)</f>
        <v>22/06/2020</v>
      </c>
      <c r="E11452" s="4">
        <f t="shared" si="44"/>
        <v>44004</v>
      </c>
    </row>
    <row r="11453" spans="3:5" ht="13" x14ac:dyDescent="0.15">
      <c r="C11453" s="1" t="str">
        <f ca="1">IFERROR(INDIRECT(ADDRESS(MATCH(A11453,'contribution par jour-semaine'!A:A,0),MATCH(B11453,'contribution par jour-semaine'!$1:$1,0),4,1,"contribution par jour-semaine")),"")</f>
        <v/>
      </c>
      <c r="D11453" s="4" t="str">
        <f>VLOOKUP(A11453,predictions!A:B,2,FALSE)</f>
        <v>22/06/2020</v>
      </c>
      <c r="E11453" s="4">
        <f t="shared" si="44"/>
        <v>44004</v>
      </c>
    </row>
    <row r="11454" spans="3:5" ht="13" x14ac:dyDescent="0.15">
      <c r="C11454" s="1" t="str">
        <f ca="1">IFERROR(INDIRECT(ADDRESS(MATCH(A11454,'contribution par jour-semaine'!A:A,0),MATCH(B11454,'contribution par jour-semaine'!$1:$1,0),4,1,"contribution par jour-semaine")),"")</f>
        <v/>
      </c>
      <c r="D11454" s="4" t="str">
        <f>VLOOKUP(A11454,predictions!A:B,2,FALSE)</f>
        <v>22/06/2020</v>
      </c>
      <c r="E11454" s="4">
        <f t="shared" si="44"/>
        <v>44004</v>
      </c>
    </row>
    <row r="11455" spans="3:5" ht="13" x14ac:dyDescent="0.15">
      <c r="C11455" s="1" t="str">
        <f ca="1">IFERROR(INDIRECT(ADDRESS(MATCH(A11455,'contribution par jour-semaine'!A:A,0),MATCH(B11455,'contribution par jour-semaine'!$1:$1,0),4,1,"contribution par jour-semaine")),"")</f>
        <v/>
      </c>
      <c r="D11455" s="4" t="str">
        <f>VLOOKUP(A11455,predictions!A:B,2,FALSE)</f>
        <v>22/06/2020</v>
      </c>
      <c r="E11455" s="4">
        <f t="shared" si="44"/>
        <v>44004</v>
      </c>
    </row>
    <row r="11456" spans="3:5" ht="13" x14ac:dyDescent="0.15">
      <c r="C11456" s="1" t="str">
        <f ca="1">IFERROR(INDIRECT(ADDRESS(MATCH(A11456,'contribution par jour-semaine'!A:A,0),MATCH(B11456,'contribution par jour-semaine'!$1:$1,0),4,1,"contribution par jour-semaine")),"")</f>
        <v/>
      </c>
      <c r="D11456" s="4" t="str">
        <f>VLOOKUP(A11456,predictions!A:B,2,FALSE)</f>
        <v>22/06/2020</v>
      </c>
      <c r="E11456" s="4">
        <f t="shared" si="44"/>
        <v>44004</v>
      </c>
    </row>
    <row r="11457" spans="3:5" ht="13" x14ac:dyDescent="0.15">
      <c r="C11457" s="1" t="str">
        <f ca="1">IFERROR(INDIRECT(ADDRESS(MATCH(A11457,'contribution par jour-semaine'!A:A,0),MATCH(B11457,'contribution par jour-semaine'!$1:$1,0),4,1,"contribution par jour-semaine")),"")</f>
        <v/>
      </c>
      <c r="D11457" s="4" t="str">
        <f>VLOOKUP(A11457,predictions!A:B,2,FALSE)</f>
        <v>22/06/2020</v>
      </c>
      <c r="E11457" s="4">
        <f t="shared" si="44"/>
        <v>44004</v>
      </c>
    </row>
    <row r="11458" spans="3:5" ht="13" x14ac:dyDescent="0.15">
      <c r="C11458" s="1" t="str">
        <f ca="1">IFERROR(INDIRECT(ADDRESS(MATCH(A11458,'contribution par jour-semaine'!A:A,0),MATCH(B11458,'contribution par jour-semaine'!$1:$1,0),4,1,"contribution par jour-semaine")),"")</f>
        <v/>
      </c>
      <c r="D11458" s="4" t="str">
        <f>VLOOKUP(A11458,predictions!A:B,2,FALSE)</f>
        <v>22/06/2020</v>
      </c>
      <c r="E11458" s="4">
        <f t="shared" si="44"/>
        <v>44004</v>
      </c>
    </row>
    <row r="11459" spans="3:5" ht="13" x14ac:dyDescent="0.15">
      <c r="C11459" s="1" t="str">
        <f ca="1">IFERROR(INDIRECT(ADDRESS(MATCH(A11459,'contribution par jour-semaine'!A:A,0),MATCH(B11459,'contribution par jour-semaine'!$1:$1,0),4,1,"contribution par jour-semaine")),"")</f>
        <v/>
      </c>
      <c r="D11459" s="4" t="str">
        <f>VLOOKUP(A11459,predictions!A:B,2,FALSE)</f>
        <v>22/06/2020</v>
      </c>
      <c r="E11459" s="4">
        <f t="shared" si="44"/>
        <v>44004</v>
      </c>
    </row>
    <row r="11460" spans="3:5" ht="13" x14ac:dyDescent="0.15">
      <c r="C11460" s="1" t="str">
        <f ca="1">IFERROR(INDIRECT(ADDRESS(MATCH(A11460,'contribution par jour-semaine'!A:A,0),MATCH(B11460,'contribution par jour-semaine'!$1:$1,0),4,1,"contribution par jour-semaine")),"")</f>
        <v/>
      </c>
      <c r="D11460" s="4" t="str">
        <f>VLOOKUP(A11460,predictions!A:B,2,FALSE)</f>
        <v>22/06/2020</v>
      </c>
      <c r="E11460" s="4">
        <f t="shared" si="44"/>
        <v>44004</v>
      </c>
    </row>
    <row r="11461" spans="3:5" ht="13" x14ac:dyDescent="0.15">
      <c r="C11461" s="1" t="str">
        <f ca="1">IFERROR(INDIRECT(ADDRESS(MATCH(A11461,'contribution par jour-semaine'!A:A,0),MATCH(B11461,'contribution par jour-semaine'!$1:$1,0),4,1,"contribution par jour-semaine")),"")</f>
        <v/>
      </c>
      <c r="D11461" s="4" t="str">
        <f>VLOOKUP(A11461,predictions!A:B,2,FALSE)</f>
        <v>22/06/2020</v>
      </c>
      <c r="E11461" s="4">
        <f t="shared" si="44"/>
        <v>44004</v>
      </c>
    </row>
    <row r="11462" spans="3:5" ht="13" x14ac:dyDescent="0.15">
      <c r="C11462" s="1" t="str">
        <f ca="1">IFERROR(INDIRECT(ADDRESS(MATCH(A11462,'contribution par jour-semaine'!A:A,0),MATCH(B11462,'contribution par jour-semaine'!$1:$1,0),4,1,"contribution par jour-semaine")),"")</f>
        <v/>
      </c>
      <c r="D11462" s="4" t="str">
        <f>VLOOKUP(A11462,predictions!A:B,2,FALSE)</f>
        <v>22/06/2020</v>
      </c>
      <c r="E11462" s="4">
        <f t="shared" si="44"/>
        <v>44004</v>
      </c>
    </row>
    <row r="11463" spans="3:5" ht="13" x14ac:dyDescent="0.15">
      <c r="C11463" s="1" t="str">
        <f ca="1">IFERROR(INDIRECT(ADDRESS(MATCH(A11463,'contribution par jour-semaine'!A:A,0),MATCH(B11463,'contribution par jour-semaine'!$1:$1,0),4,1,"contribution par jour-semaine")),"")</f>
        <v/>
      </c>
      <c r="D11463" s="4" t="str">
        <f>VLOOKUP(A11463,predictions!A:B,2,FALSE)</f>
        <v>22/06/2020</v>
      </c>
      <c r="E11463" s="4">
        <f t="shared" si="44"/>
        <v>44004</v>
      </c>
    </row>
    <row r="11464" spans="3:5" ht="13" x14ac:dyDescent="0.15">
      <c r="C11464" s="1" t="str">
        <f ca="1">IFERROR(INDIRECT(ADDRESS(MATCH(A11464,'contribution par jour-semaine'!A:A,0),MATCH(B11464,'contribution par jour-semaine'!$1:$1,0),4,1,"contribution par jour-semaine")),"")</f>
        <v/>
      </c>
      <c r="D11464" s="4" t="str">
        <f>VLOOKUP(A11464,predictions!A:B,2,FALSE)</f>
        <v>22/06/2020</v>
      </c>
      <c r="E11464" s="4">
        <f t="shared" si="44"/>
        <v>44004</v>
      </c>
    </row>
    <row r="11465" spans="3:5" ht="13" x14ac:dyDescent="0.15">
      <c r="C11465" s="1" t="str">
        <f ca="1">IFERROR(INDIRECT(ADDRESS(MATCH(A11465,'contribution par jour-semaine'!A:A,0),MATCH(B11465,'contribution par jour-semaine'!$1:$1,0),4,1,"contribution par jour-semaine")),"")</f>
        <v/>
      </c>
      <c r="D11465" s="4" t="str">
        <f>VLOOKUP(A11465,predictions!A:B,2,FALSE)</f>
        <v>22/06/2020</v>
      </c>
      <c r="E11465" s="4">
        <f t="shared" si="44"/>
        <v>44004</v>
      </c>
    </row>
    <row r="11466" spans="3:5" ht="13" x14ac:dyDescent="0.15">
      <c r="C11466" s="1" t="str">
        <f ca="1">IFERROR(INDIRECT(ADDRESS(MATCH(A11466,'contribution par jour-semaine'!A:A,0),MATCH(B11466,'contribution par jour-semaine'!$1:$1,0),4,1,"contribution par jour-semaine")),"")</f>
        <v/>
      </c>
      <c r="D11466" s="4" t="str">
        <f>VLOOKUP(A11466,predictions!A:B,2,FALSE)</f>
        <v>22/06/2020</v>
      </c>
      <c r="E11466" s="4">
        <f t="shared" si="44"/>
        <v>44004</v>
      </c>
    </row>
    <row r="11467" spans="3:5" ht="13" x14ac:dyDescent="0.15">
      <c r="C11467" s="1" t="str">
        <f ca="1">IFERROR(INDIRECT(ADDRESS(MATCH(A11467,'contribution par jour-semaine'!A:A,0),MATCH(B11467,'contribution par jour-semaine'!$1:$1,0),4,1,"contribution par jour-semaine")),"")</f>
        <v/>
      </c>
      <c r="D11467" s="4" t="str">
        <f>VLOOKUP(A11467,predictions!A:B,2,FALSE)</f>
        <v>22/06/2020</v>
      </c>
      <c r="E11467" s="4">
        <f t="shared" si="44"/>
        <v>44004</v>
      </c>
    </row>
    <row r="11468" spans="3:5" ht="13" x14ac:dyDescent="0.15">
      <c r="C11468" s="1" t="str">
        <f ca="1">IFERROR(INDIRECT(ADDRESS(MATCH(A11468,'contribution par jour-semaine'!A:A,0),MATCH(B11468,'contribution par jour-semaine'!$1:$1,0),4,1,"contribution par jour-semaine")),"")</f>
        <v/>
      </c>
      <c r="D11468" s="4" t="str">
        <f>VLOOKUP(A11468,predictions!A:B,2,FALSE)</f>
        <v>22/06/2020</v>
      </c>
      <c r="E11468" s="4">
        <f t="shared" si="44"/>
        <v>44004</v>
      </c>
    </row>
    <row r="11469" spans="3:5" ht="13" x14ac:dyDescent="0.15">
      <c r="C11469" s="1" t="str">
        <f ca="1">IFERROR(INDIRECT(ADDRESS(MATCH(A11469,'contribution par jour-semaine'!A:A,0),MATCH(B11469,'contribution par jour-semaine'!$1:$1,0),4,1,"contribution par jour-semaine")),"")</f>
        <v/>
      </c>
      <c r="D11469" s="4" t="str">
        <f>VLOOKUP(A11469,predictions!A:B,2,FALSE)</f>
        <v>22/06/2020</v>
      </c>
      <c r="E11469" s="4">
        <f t="shared" si="44"/>
        <v>44004</v>
      </c>
    </row>
    <row r="11470" spans="3:5" ht="13" x14ac:dyDescent="0.15">
      <c r="C11470" s="1" t="str">
        <f ca="1">IFERROR(INDIRECT(ADDRESS(MATCH(A11470,'contribution par jour-semaine'!A:A,0),MATCH(B11470,'contribution par jour-semaine'!$1:$1,0),4,1,"contribution par jour-semaine")),"")</f>
        <v/>
      </c>
      <c r="D11470" s="4" t="str">
        <f>VLOOKUP(A11470,predictions!A:B,2,FALSE)</f>
        <v>22/06/2020</v>
      </c>
      <c r="E11470" s="4">
        <f t="shared" si="44"/>
        <v>44004</v>
      </c>
    </row>
    <row r="11471" spans="3:5" ht="13" x14ac:dyDescent="0.15">
      <c r="C11471" s="1" t="str">
        <f ca="1">IFERROR(INDIRECT(ADDRESS(MATCH(A11471,'contribution par jour-semaine'!A:A,0),MATCH(B11471,'contribution par jour-semaine'!$1:$1,0),4,1,"contribution par jour-semaine")),"")</f>
        <v/>
      </c>
      <c r="D11471" s="4" t="str">
        <f>VLOOKUP(A11471,predictions!A:B,2,FALSE)</f>
        <v>22/06/2020</v>
      </c>
      <c r="E11471" s="4">
        <f t="shared" si="44"/>
        <v>44004</v>
      </c>
    </row>
    <row r="11472" spans="3:5" ht="13" x14ac:dyDescent="0.15">
      <c r="C11472" s="1" t="str">
        <f ca="1">IFERROR(INDIRECT(ADDRESS(MATCH(A11472,'contribution par jour-semaine'!A:A,0),MATCH(B11472,'contribution par jour-semaine'!$1:$1,0),4,1,"contribution par jour-semaine")),"")</f>
        <v/>
      </c>
      <c r="D11472" s="4" t="str">
        <f>VLOOKUP(A11472,predictions!A:B,2,FALSE)</f>
        <v>22/06/2020</v>
      </c>
      <c r="E11472" s="4">
        <f t="shared" si="44"/>
        <v>44004</v>
      </c>
    </row>
    <row r="11473" spans="3:5" ht="13" x14ac:dyDescent="0.15">
      <c r="C11473" s="1" t="str">
        <f ca="1">IFERROR(INDIRECT(ADDRESS(MATCH(A11473,'contribution par jour-semaine'!A:A,0),MATCH(B11473,'contribution par jour-semaine'!$1:$1,0),4,1,"contribution par jour-semaine")),"")</f>
        <v/>
      </c>
      <c r="D11473" s="4" t="str">
        <f>VLOOKUP(A11473,predictions!A:B,2,FALSE)</f>
        <v>22/06/2020</v>
      </c>
      <c r="E11473" s="4">
        <f t="shared" si="44"/>
        <v>44004</v>
      </c>
    </row>
    <row r="11474" spans="3:5" ht="13" x14ac:dyDescent="0.15">
      <c r="C11474" s="1" t="str">
        <f ca="1">IFERROR(INDIRECT(ADDRESS(MATCH(A11474,'contribution par jour-semaine'!A:A,0),MATCH(B11474,'contribution par jour-semaine'!$1:$1,0),4,1,"contribution par jour-semaine")),"")</f>
        <v/>
      </c>
      <c r="D11474" s="4" t="str">
        <f>VLOOKUP(A11474,predictions!A:B,2,FALSE)</f>
        <v>22/06/2020</v>
      </c>
      <c r="E11474" s="4">
        <f t="shared" si="44"/>
        <v>44004</v>
      </c>
    </row>
    <row r="11475" spans="3:5" ht="13" x14ac:dyDescent="0.15">
      <c r="C11475" s="1" t="str">
        <f ca="1">IFERROR(INDIRECT(ADDRESS(MATCH(A11475,'contribution par jour-semaine'!A:A,0),MATCH(B11475,'contribution par jour-semaine'!$1:$1,0),4,1,"contribution par jour-semaine")),"")</f>
        <v/>
      </c>
      <c r="D11475" s="4" t="str">
        <f>VLOOKUP(A11475,predictions!A:B,2,FALSE)</f>
        <v>22/06/2020</v>
      </c>
      <c r="E11475" s="4">
        <f t="shared" si="44"/>
        <v>44004</v>
      </c>
    </row>
    <row r="11476" spans="3:5" ht="13" x14ac:dyDescent="0.15">
      <c r="C11476" s="1" t="str">
        <f ca="1">IFERROR(INDIRECT(ADDRESS(MATCH(A11476,'contribution par jour-semaine'!A:A,0),MATCH(B11476,'contribution par jour-semaine'!$1:$1,0),4,1,"contribution par jour-semaine")),"")</f>
        <v/>
      </c>
      <c r="D11476" s="4" t="str">
        <f>VLOOKUP(A11476,predictions!A:B,2,FALSE)</f>
        <v>22/06/2020</v>
      </c>
      <c r="E11476" s="4">
        <f t="shared" si="44"/>
        <v>44004</v>
      </c>
    </row>
    <row r="11477" spans="3:5" ht="13" x14ac:dyDescent="0.15">
      <c r="C11477" s="1" t="str">
        <f ca="1">IFERROR(INDIRECT(ADDRESS(MATCH(A11477,'contribution par jour-semaine'!A:A,0),MATCH(B11477,'contribution par jour-semaine'!$1:$1,0),4,1,"contribution par jour-semaine")),"")</f>
        <v/>
      </c>
      <c r="D11477" s="4" t="str">
        <f>VLOOKUP(A11477,predictions!A:B,2,FALSE)</f>
        <v>22/06/2020</v>
      </c>
      <c r="E11477" s="4">
        <f t="shared" ref="E11477:E11731" si="45">DATE(RIGHT(D11477,4),MID(D11477,4,2),LEFT(D11477,2))</f>
        <v>44004</v>
      </c>
    </row>
    <row r="11478" spans="3:5" ht="13" x14ac:dyDescent="0.15">
      <c r="C11478" s="1" t="str">
        <f ca="1">IFERROR(INDIRECT(ADDRESS(MATCH(A11478,'contribution par jour-semaine'!A:A,0),MATCH(B11478,'contribution par jour-semaine'!$1:$1,0),4,1,"contribution par jour-semaine")),"")</f>
        <v/>
      </c>
      <c r="D11478" s="4" t="str">
        <f>VLOOKUP(A11478,predictions!A:B,2,FALSE)</f>
        <v>22/06/2020</v>
      </c>
      <c r="E11478" s="4">
        <f t="shared" si="45"/>
        <v>44004</v>
      </c>
    </row>
    <row r="11479" spans="3:5" ht="13" x14ac:dyDescent="0.15">
      <c r="C11479" s="1" t="str">
        <f ca="1">IFERROR(INDIRECT(ADDRESS(MATCH(A11479,'contribution par jour-semaine'!A:A,0),MATCH(B11479,'contribution par jour-semaine'!$1:$1,0),4,1,"contribution par jour-semaine")),"")</f>
        <v/>
      </c>
      <c r="D11479" s="4" t="str">
        <f>VLOOKUP(A11479,predictions!A:B,2,FALSE)</f>
        <v>22/06/2020</v>
      </c>
      <c r="E11479" s="4">
        <f t="shared" si="45"/>
        <v>44004</v>
      </c>
    </row>
    <row r="11480" spans="3:5" ht="13" x14ac:dyDescent="0.15">
      <c r="C11480" s="1" t="str">
        <f ca="1">IFERROR(INDIRECT(ADDRESS(MATCH(A11480,'contribution par jour-semaine'!A:A,0),MATCH(B11480,'contribution par jour-semaine'!$1:$1,0),4,1,"contribution par jour-semaine")),"")</f>
        <v/>
      </c>
      <c r="D11480" s="4" t="str">
        <f>VLOOKUP(A11480,predictions!A:B,2,FALSE)</f>
        <v>22/06/2020</v>
      </c>
      <c r="E11480" s="4">
        <f t="shared" si="45"/>
        <v>44004</v>
      </c>
    </row>
    <row r="11481" spans="3:5" ht="13" x14ac:dyDescent="0.15">
      <c r="C11481" s="1" t="str">
        <f ca="1">IFERROR(INDIRECT(ADDRESS(MATCH(A11481,'contribution par jour-semaine'!A:A,0),MATCH(B11481,'contribution par jour-semaine'!$1:$1,0),4,1,"contribution par jour-semaine")),"")</f>
        <v/>
      </c>
      <c r="D11481" s="4" t="str">
        <f>VLOOKUP(A11481,predictions!A:B,2,FALSE)</f>
        <v>22/06/2020</v>
      </c>
      <c r="E11481" s="4">
        <f t="shared" si="45"/>
        <v>44004</v>
      </c>
    </row>
    <row r="11482" spans="3:5" ht="13" x14ac:dyDescent="0.15">
      <c r="C11482" s="1" t="str">
        <f ca="1">IFERROR(INDIRECT(ADDRESS(MATCH(A11482,'contribution par jour-semaine'!A:A,0),MATCH(B11482,'contribution par jour-semaine'!$1:$1,0),4,1,"contribution par jour-semaine")),"")</f>
        <v/>
      </c>
      <c r="D11482" s="4" t="str">
        <f>VLOOKUP(A11482,predictions!A:B,2,FALSE)</f>
        <v>22/06/2020</v>
      </c>
      <c r="E11482" s="4">
        <f t="shared" si="45"/>
        <v>44004</v>
      </c>
    </row>
    <row r="11483" spans="3:5" ht="13" x14ac:dyDescent="0.15">
      <c r="C11483" s="1" t="str">
        <f ca="1">IFERROR(INDIRECT(ADDRESS(MATCH(A11483,'contribution par jour-semaine'!A:A,0),MATCH(B11483,'contribution par jour-semaine'!$1:$1,0),4,1,"contribution par jour-semaine")),"")</f>
        <v/>
      </c>
      <c r="D11483" s="4" t="str">
        <f>VLOOKUP(A11483,predictions!A:B,2,FALSE)</f>
        <v>22/06/2020</v>
      </c>
      <c r="E11483" s="4">
        <f t="shared" si="45"/>
        <v>44004</v>
      </c>
    </row>
    <row r="11484" spans="3:5" ht="13" x14ac:dyDescent="0.15">
      <c r="C11484" s="1" t="str">
        <f ca="1">IFERROR(INDIRECT(ADDRESS(MATCH(A11484,'contribution par jour-semaine'!A:A,0),MATCH(B11484,'contribution par jour-semaine'!$1:$1,0),4,1,"contribution par jour-semaine")),"")</f>
        <v/>
      </c>
      <c r="D11484" s="4" t="str">
        <f>VLOOKUP(A11484,predictions!A:B,2,FALSE)</f>
        <v>22/06/2020</v>
      </c>
      <c r="E11484" s="4">
        <f t="shared" si="45"/>
        <v>44004</v>
      </c>
    </row>
    <row r="11485" spans="3:5" ht="13" x14ac:dyDescent="0.15">
      <c r="C11485" s="1" t="str">
        <f ca="1">IFERROR(INDIRECT(ADDRESS(MATCH(A11485,'contribution par jour-semaine'!A:A,0),MATCH(B11485,'contribution par jour-semaine'!$1:$1,0),4,1,"contribution par jour-semaine")),"")</f>
        <v/>
      </c>
      <c r="D11485" s="4" t="str">
        <f>VLOOKUP(A11485,predictions!A:B,2,FALSE)</f>
        <v>22/06/2020</v>
      </c>
      <c r="E11485" s="4">
        <f t="shared" si="45"/>
        <v>44004</v>
      </c>
    </row>
    <row r="11486" spans="3:5" ht="13" x14ac:dyDescent="0.15">
      <c r="C11486" s="1" t="str">
        <f ca="1">IFERROR(INDIRECT(ADDRESS(MATCH(A11486,'contribution par jour-semaine'!A:A,0),MATCH(B11486,'contribution par jour-semaine'!$1:$1,0),4,1,"contribution par jour-semaine")),"")</f>
        <v/>
      </c>
      <c r="D11486" s="4" t="str">
        <f>VLOOKUP(A11486,predictions!A:B,2,FALSE)</f>
        <v>22/06/2020</v>
      </c>
      <c r="E11486" s="4">
        <f t="shared" si="45"/>
        <v>44004</v>
      </c>
    </row>
    <row r="11487" spans="3:5" ht="13" x14ac:dyDescent="0.15">
      <c r="C11487" s="1" t="str">
        <f ca="1">IFERROR(INDIRECT(ADDRESS(MATCH(A11487,'contribution par jour-semaine'!A:A,0),MATCH(B11487,'contribution par jour-semaine'!$1:$1,0),4,1,"contribution par jour-semaine")),"")</f>
        <v/>
      </c>
      <c r="D11487" s="4" t="str">
        <f>VLOOKUP(A11487,predictions!A:B,2,FALSE)</f>
        <v>22/06/2020</v>
      </c>
      <c r="E11487" s="4">
        <f t="shared" si="45"/>
        <v>44004</v>
      </c>
    </row>
    <row r="11488" spans="3:5" ht="13" x14ac:dyDescent="0.15">
      <c r="C11488" s="1" t="str">
        <f ca="1">IFERROR(INDIRECT(ADDRESS(MATCH(A11488,'contribution par jour-semaine'!A:A,0),MATCH(B11488,'contribution par jour-semaine'!$1:$1,0),4,1,"contribution par jour-semaine")),"")</f>
        <v/>
      </c>
      <c r="D11488" s="4" t="str">
        <f>VLOOKUP(A11488,predictions!A:B,2,FALSE)</f>
        <v>22/06/2020</v>
      </c>
      <c r="E11488" s="4">
        <f t="shared" si="45"/>
        <v>44004</v>
      </c>
    </row>
    <row r="11489" spans="3:5" ht="13" x14ac:dyDescent="0.15">
      <c r="C11489" s="1" t="str">
        <f ca="1">IFERROR(INDIRECT(ADDRESS(MATCH(A11489,'contribution par jour-semaine'!A:A,0),MATCH(B11489,'contribution par jour-semaine'!$1:$1,0),4,1,"contribution par jour-semaine")),"")</f>
        <v/>
      </c>
      <c r="D11489" s="4" t="str">
        <f>VLOOKUP(A11489,predictions!A:B,2,FALSE)</f>
        <v>22/06/2020</v>
      </c>
      <c r="E11489" s="4">
        <f t="shared" si="45"/>
        <v>44004</v>
      </c>
    </row>
    <row r="11490" spans="3:5" ht="13" x14ac:dyDescent="0.15">
      <c r="C11490" s="1" t="str">
        <f ca="1">IFERROR(INDIRECT(ADDRESS(MATCH(A11490,'contribution par jour-semaine'!A:A,0),MATCH(B11490,'contribution par jour-semaine'!$1:$1,0),4,1,"contribution par jour-semaine")),"")</f>
        <v/>
      </c>
      <c r="D11490" s="4" t="str">
        <f>VLOOKUP(A11490,predictions!A:B,2,FALSE)</f>
        <v>22/06/2020</v>
      </c>
      <c r="E11490" s="4">
        <f t="shared" si="45"/>
        <v>44004</v>
      </c>
    </row>
    <row r="11491" spans="3:5" ht="13" x14ac:dyDescent="0.15">
      <c r="C11491" s="1" t="str">
        <f ca="1">IFERROR(INDIRECT(ADDRESS(MATCH(A11491,'contribution par jour-semaine'!A:A,0),MATCH(B11491,'contribution par jour-semaine'!$1:$1,0),4,1,"contribution par jour-semaine")),"")</f>
        <v/>
      </c>
      <c r="D11491" s="4" t="str">
        <f>VLOOKUP(A11491,predictions!A:B,2,FALSE)</f>
        <v>22/06/2020</v>
      </c>
      <c r="E11491" s="4">
        <f t="shared" si="45"/>
        <v>44004</v>
      </c>
    </row>
    <row r="11492" spans="3:5" ht="13" x14ac:dyDescent="0.15">
      <c r="C11492" s="1" t="str">
        <f ca="1">IFERROR(INDIRECT(ADDRESS(MATCH(A11492,'contribution par jour-semaine'!A:A,0),MATCH(B11492,'contribution par jour-semaine'!$1:$1,0),4,1,"contribution par jour-semaine")),"")</f>
        <v/>
      </c>
      <c r="D11492" s="4" t="str">
        <f>VLOOKUP(A11492,predictions!A:B,2,FALSE)</f>
        <v>22/06/2020</v>
      </c>
      <c r="E11492" s="4">
        <f t="shared" si="45"/>
        <v>44004</v>
      </c>
    </row>
    <row r="11493" spans="3:5" ht="13" x14ac:dyDescent="0.15">
      <c r="C11493" s="1" t="str">
        <f ca="1">IFERROR(INDIRECT(ADDRESS(MATCH(A11493,'contribution par jour-semaine'!A:A,0),MATCH(B11493,'contribution par jour-semaine'!$1:$1,0),4,1,"contribution par jour-semaine")),"")</f>
        <v/>
      </c>
      <c r="D11493" s="4" t="str">
        <f>VLOOKUP(A11493,predictions!A:B,2,FALSE)</f>
        <v>22/06/2020</v>
      </c>
      <c r="E11493" s="4">
        <f t="shared" si="45"/>
        <v>44004</v>
      </c>
    </row>
    <row r="11494" spans="3:5" ht="13" x14ac:dyDescent="0.15">
      <c r="C11494" s="1" t="str">
        <f ca="1">IFERROR(INDIRECT(ADDRESS(MATCH(A11494,'contribution par jour-semaine'!A:A,0),MATCH(B11494,'contribution par jour-semaine'!$1:$1,0),4,1,"contribution par jour-semaine")),"")</f>
        <v/>
      </c>
      <c r="D11494" s="4" t="str">
        <f>VLOOKUP(A11494,predictions!A:B,2,FALSE)</f>
        <v>22/06/2020</v>
      </c>
      <c r="E11494" s="4">
        <f t="shared" si="45"/>
        <v>44004</v>
      </c>
    </row>
    <row r="11495" spans="3:5" ht="13" x14ac:dyDescent="0.15">
      <c r="C11495" s="1" t="str">
        <f ca="1">IFERROR(INDIRECT(ADDRESS(MATCH(A11495,'contribution par jour-semaine'!A:A,0),MATCH(B11495,'contribution par jour-semaine'!$1:$1,0),4,1,"contribution par jour-semaine")),"")</f>
        <v/>
      </c>
      <c r="D11495" s="4" t="str">
        <f>VLOOKUP(A11495,predictions!A:B,2,FALSE)</f>
        <v>22/06/2020</v>
      </c>
      <c r="E11495" s="4">
        <f t="shared" si="45"/>
        <v>44004</v>
      </c>
    </row>
    <row r="11496" spans="3:5" ht="13" x14ac:dyDescent="0.15">
      <c r="C11496" s="1" t="str">
        <f ca="1">IFERROR(INDIRECT(ADDRESS(MATCH(A11496,'contribution par jour-semaine'!A:A,0),MATCH(B11496,'contribution par jour-semaine'!$1:$1,0),4,1,"contribution par jour-semaine")),"")</f>
        <v/>
      </c>
      <c r="D11496" s="4" t="str">
        <f>VLOOKUP(A11496,predictions!A:B,2,FALSE)</f>
        <v>22/06/2020</v>
      </c>
      <c r="E11496" s="4">
        <f t="shared" si="45"/>
        <v>44004</v>
      </c>
    </row>
    <row r="11497" spans="3:5" ht="13" x14ac:dyDescent="0.15">
      <c r="C11497" s="1" t="str">
        <f ca="1">IFERROR(INDIRECT(ADDRESS(MATCH(A11497,'contribution par jour-semaine'!A:A,0),MATCH(B11497,'contribution par jour-semaine'!$1:$1,0),4,1,"contribution par jour-semaine")),"")</f>
        <v/>
      </c>
      <c r="D11497" s="4" t="str">
        <f>VLOOKUP(A11497,predictions!A:B,2,FALSE)</f>
        <v>22/06/2020</v>
      </c>
      <c r="E11497" s="4">
        <f t="shared" si="45"/>
        <v>44004</v>
      </c>
    </row>
    <row r="11498" spans="3:5" ht="13" x14ac:dyDescent="0.15">
      <c r="C11498" s="1" t="str">
        <f ca="1">IFERROR(INDIRECT(ADDRESS(MATCH(A11498,'contribution par jour-semaine'!A:A,0),MATCH(B11498,'contribution par jour-semaine'!$1:$1,0),4,1,"contribution par jour-semaine")),"")</f>
        <v/>
      </c>
      <c r="D11498" s="4" t="str">
        <f>VLOOKUP(A11498,predictions!A:B,2,FALSE)</f>
        <v>22/06/2020</v>
      </c>
      <c r="E11498" s="4">
        <f t="shared" si="45"/>
        <v>44004</v>
      </c>
    </row>
    <row r="11499" spans="3:5" ht="13" x14ac:dyDescent="0.15">
      <c r="C11499" s="1" t="str">
        <f ca="1">IFERROR(INDIRECT(ADDRESS(MATCH(A11499,'contribution par jour-semaine'!A:A,0),MATCH(B11499,'contribution par jour-semaine'!$1:$1,0),4,1,"contribution par jour-semaine")),"")</f>
        <v/>
      </c>
      <c r="D11499" s="4" t="str">
        <f>VLOOKUP(A11499,predictions!A:B,2,FALSE)</f>
        <v>22/06/2020</v>
      </c>
      <c r="E11499" s="4">
        <f t="shared" si="45"/>
        <v>44004</v>
      </c>
    </row>
    <row r="11500" spans="3:5" ht="13" x14ac:dyDescent="0.15">
      <c r="C11500" s="1" t="str">
        <f ca="1">IFERROR(INDIRECT(ADDRESS(MATCH(A11500,'contribution par jour-semaine'!A:A,0),MATCH(B11500,'contribution par jour-semaine'!$1:$1,0),4,1,"contribution par jour-semaine")),"")</f>
        <v/>
      </c>
      <c r="D11500" s="4" t="str">
        <f>VLOOKUP(A11500,predictions!A:B,2,FALSE)</f>
        <v>22/06/2020</v>
      </c>
      <c r="E11500" s="4">
        <f t="shared" si="45"/>
        <v>44004</v>
      </c>
    </row>
    <row r="11501" spans="3:5" ht="13" x14ac:dyDescent="0.15">
      <c r="C11501" s="1" t="str">
        <f ca="1">IFERROR(INDIRECT(ADDRESS(MATCH(A11501,'contribution par jour-semaine'!A:A,0),MATCH(B11501,'contribution par jour-semaine'!$1:$1,0),4,1,"contribution par jour-semaine")),"")</f>
        <v/>
      </c>
      <c r="D11501" s="4" t="str">
        <f>VLOOKUP(A11501,predictions!A:B,2,FALSE)</f>
        <v>22/06/2020</v>
      </c>
      <c r="E11501" s="4">
        <f t="shared" si="45"/>
        <v>44004</v>
      </c>
    </row>
    <row r="11502" spans="3:5" ht="13" x14ac:dyDescent="0.15">
      <c r="C11502" s="1" t="str">
        <f ca="1">IFERROR(INDIRECT(ADDRESS(MATCH(A11502,'contribution par jour-semaine'!A:A,0),MATCH(B11502,'contribution par jour-semaine'!$1:$1,0),4,1,"contribution par jour-semaine")),"")</f>
        <v/>
      </c>
      <c r="D11502" s="4" t="str">
        <f>VLOOKUP(A11502,predictions!A:B,2,FALSE)</f>
        <v>22/06/2020</v>
      </c>
      <c r="E11502" s="4">
        <f t="shared" si="45"/>
        <v>44004</v>
      </c>
    </row>
    <row r="11503" spans="3:5" ht="13" x14ac:dyDescent="0.15">
      <c r="C11503" s="1" t="str">
        <f ca="1">IFERROR(INDIRECT(ADDRESS(MATCH(A11503,'contribution par jour-semaine'!A:A,0),MATCH(B11503,'contribution par jour-semaine'!$1:$1,0),4,1,"contribution par jour-semaine")),"")</f>
        <v/>
      </c>
      <c r="D11503" s="4" t="str">
        <f>VLOOKUP(A11503,predictions!A:B,2,FALSE)</f>
        <v>22/06/2020</v>
      </c>
      <c r="E11503" s="4">
        <f t="shared" si="45"/>
        <v>44004</v>
      </c>
    </row>
    <row r="11504" spans="3:5" ht="13" x14ac:dyDescent="0.15">
      <c r="C11504" s="1" t="str">
        <f ca="1">IFERROR(INDIRECT(ADDRESS(MATCH(A11504,'contribution par jour-semaine'!A:A,0),MATCH(B11504,'contribution par jour-semaine'!$1:$1,0),4,1,"contribution par jour-semaine")),"")</f>
        <v/>
      </c>
      <c r="D11504" s="4" t="str">
        <f>VLOOKUP(A11504,predictions!A:B,2,FALSE)</f>
        <v>22/06/2020</v>
      </c>
      <c r="E11504" s="4">
        <f t="shared" si="45"/>
        <v>44004</v>
      </c>
    </row>
    <row r="11505" spans="3:5" ht="13" x14ac:dyDescent="0.15">
      <c r="C11505" s="1" t="str">
        <f ca="1">IFERROR(INDIRECT(ADDRESS(MATCH(A11505,'contribution par jour-semaine'!A:A,0),MATCH(B11505,'contribution par jour-semaine'!$1:$1,0),4,1,"contribution par jour-semaine")),"")</f>
        <v/>
      </c>
      <c r="D11505" s="4" t="str">
        <f>VLOOKUP(A11505,predictions!A:B,2,FALSE)</f>
        <v>22/06/2020</v>
      </c>
      <c r="E11505" s="4">
        <f t="shared" si="45"/>
        <v>44004</v>
      </c>
    </row>
    <row r="11506" spans="3:5" ht="13" x14ac:dyDescent="0.15">
      <c r="C11506" s="1" t="str">
        <f ca="1">IFERROR(INDIRECT(ADDRESS(MATCH(A11506,'contribution par jour-semaine'!A:A,0),MATCH(B11506,'contribution par jour-semaine'!$1:$1,0),4,1,"contribution par jour-semaine")),"")</f>
        <v/>
      </c>
      <c r="D11506" s="4" t="str">
        <f>VLOOKUP(A11506,predictions!A:B,2,FALSE)</f>
        <v>22/06/2020</v>
      </c>
      <c r="E11506" s="4">
        <f t="shared" si="45"/>
        <v>44004</v>
      </c>
    </row>
    <row r="11507" spans="3:5" ht="13" x14ac:dyDescent="0.15">
      <c r="C11507" s="1" t="str">
        <f ca="1">IFERROR(INDIRECT(ADDRESS(MATCH(A11507,'contribution par jour-semaine'!A:A,0),MATCH(B11507,'contribution par jour-semaine'!$1:$1,0),4,1,"contribution par jour-semaine")),"")</f>
        <v/>
      </c>
      <c r="D11507" s="4" t="str">
        <f>VLOOKUP(A11507,predictions!A:B,2,FALSE)</f>
        <v>22/06/2020</v>
      </c>
      <c r="E11507" s="4">
        <f t="shared" si="45"/>
        <v>44004</v>
      </c>
    </row>
    <row r="11508" spans="3:5" ht="13" x14ac:dyDescent="0.15">
      <c r="C11508" s="1" t="str">
        <f ca="1">IFERROR(INDIRECT(ADDRESS(MATCH(A11508,'contribution par jour-semaine'!A:A,0),MATCH(B11508,'contribution par jour-semaine'!$1:$1,0),4,1,"contribution par jour-semaine")),"")</f>
        <v/>
      </c>
      <c r="D11508" s="4" t="str">
        <f>VLOOKUP(A11508,predictions!A:B,2,FALSE)</f>
        <v>22/06/2020</v>
      </c>
      <c r="E11508" s="4">
        <f t="shared" si="45"/>
        <v>44004</v>
      </c>
    </row>
    <row r="11509" spans="3:5" ht="13" x14ac:dyDescent="0.15">
      <c r="C11509" s="1" t="str">
        <f ca="1">IFERROR(INDIRECT(ADDRESS(MATCH(A11509,'contribution par jour-semaine'!A:A,0),MATCH(B11509,'contribution par jour-semaine'!$1:$1,0),4,1,"contribution par jour-semaine")),"")</f>
        <v/>
      </c>
      <c r="D11509" s="4" t="str">
        <f>VLOOKUP(A11509,predictions!A:B,2,FALSE)</f>
        <v>22/06/2020</v>
      </c>
      <c r="E11509" s="4">
        <f t="shared" si="45"/>
        <v>44004</v>
      </c>
    </row>
    <row r="11510" spans="3:5" ht="13" x14ac:dyDescent="0.15">
      <c r="C11510" s="1" t="str">
        <f ca="1">IFERROR(INDIRECT(ADDRESS(MATCH(A11510,'contribution par jour-semaine'!A:A,0),MATCH(B11510,'contribution par jour-semaine'!$1:$1,0),4,1,"contribution par jour-semaine")),"")</f>
        <v/>
      </c>
      <c r="D11510" s="4" t="str">
        <f>VLOOKUP(A11510,predictions!A:B,2,FALSE)</f>
        <v>22/06/2020</v>
      </c>
      <c r="E11510" s="4">
        <f t="shared" si="45"/>
        <v>44004</v>
      </c>
    </row>
    <row r="11511" spans="3:5" ht="13" x14ac:dyDescent="0.15">
      <c r="C11511" s="1" t="str">
        <f ca="1">IFERROR(INDIRECT(ADDRESS(MATCH(A11511,'contribution par jour-semaine'!A:A,0),MATCH(B11511,'contribution par jour-semaine'!$1:$1,0),4,1,"contribution par jour-semaine")),"")</f>
        <v/>
      </c>
      <c r="D11511" s="4" t="str">
        <f>VLOOKUP(A11511,predictions!A:B,2,FALSE)</f>
        <v>22/06/2020</v>
      </c>
      <c r="E11511" s="4">
        <f t="shared" si="45"/>
        <v>44004</v>
      </c>
    </row>
    <row r="11512" spans="3:5" ht="13" x14ac:dyDescent="0.15">
      <c r="C11512" s="1" t="str">
        <f ca="1">IFERROR(INDIRECT(ADDRESS(MATCH(A11512,'contribution par jour-semaine'!A:A,0),MATCH(B11512,'contribution par jour-semaine'!$1:$1,0),4,1,"contribution par jour-semaine")),"")</f>
        <v/>
      </c>
      <c r="D11512" s="4" t="str">
        <f>VLOOKUP(A11512,predictions!A:B,2,FALSE)</f>
        <v>22/06/2020</v>
      </c>
      <c r="E11512" s="4">
        <f t="shared" si="45"/>
        <v>44004</v>
      </c>
    </row>
    <row r="11513" spans="3:5" ht="13" x14ac:dyDescent="0.15">
      <c r="C11513" s="1" t="str">
        <f ca="1">IFERROR(INDIRECT(ADDRESS(MATCH(A11513,'contribution par jour-semaine'!A:A,0),MATCH(B11513,'contribution par jour-semaine'!$1:$1,0),4,1,"contribution par jour-semaine")),"")</f>
        <v/>
      </c>
      <c r="D11513" s="4" t="str">
        <f>VLOOKUP(A11513,predictions!A:B,2,FALSE)</f>
        <v>22/06/2020</v>
      </c>
      <c r="E11513" s="4">
        <f t="shared" si="45"/>
        <v>44004</v>
      </c>
    </row>
    <row r="11514" spans="3:5" ht="13" x14ac:dyDescent="0.15">
      <c r="C11514" s="1" t="str">
        <f ca="1">IFERROR(INDIRECT(ADDRESS(MATCH(A11514,'contribution par jour-semaine'!A:A,0),MATCH(B11514,'contribution par jour-semaine'!$1:$1,0),4,1,"contribution par jour-semaine")),"")</f>
        <v/>
      </c>
      <c r="D11514" s="4" t="str">
        <f>VLOOKUP(A11514,predictions!A:B,2,FALSE)</f>
        <v>22/06/2020</v>
      </c>
      <c r="E11514" s="4">
        <f t="shared" si="45"/>
        <v>44004</v>
      </c>
    </row>
    <row r="11515" spans="3:5" ht="13" x14ac:dyDescent="0.15">
      <c r="C11515" s="1" t="str">
        <f ca="1">IFERROR(INDIRECT(ADDRESS(MATCH(A11515,'contribution par jour-semaine'!A:A,0),MATCH(B11515,'contribution par jour-semaine'!$1:$1,0),4,1,"contribution par jour-semaine")),"")</f>
        <v/>
      </c>
      <c r="D11515" s="4" t="str">
        <f>VLOOKUP(A11515,predictions!A:B,2,FALSE)</f>
        <v>22/06/2020</v>
      </c>
      <c r="E11515" s="4">
        <f t="shared" si="45"/>
        <v>44004</v>
      </c>
    </row>
    <row r="11516" spans="3:5" ht="13" x14ac:dyDescent="0.15">
      <c r="C11516" s="1" t="str">
        <f ca="1">IFERROR(INDIRECT(ADDRESS(MATCH(A11516,'contribution par jour-semaine'!A:A,0),MATCH(B11516,'contribution par jour-semaine'!$1:$1,0),4,1,"contribution par jour-semaine")),"")</f>
        <v/>
      </c>
      <c r="D11516" s="4" t="str">
        <f>VLOOKUP(A11516,predictions!A:B,2,FALSE)</f>
        <v>22/06/2020</v>
      </c>
      <c r="E11516" s="4">
        <f t="shared" si="45"/>
        <v>44004</v>
      </c>
    </row>
    <row r="11517" spans="3:5" ht="13" x14ac:dyDescent="0.15">
      <c r="C11517" s="1" t="str">
        <f ca="1">IFERROR(INDIRECT(ADDRESS(MATCH(A11517,'contribution par jour-semaine'!A:A,0),MATCH(B11517,'contribution par jour-semaine'!$1:$1,0),4,1,"contribution par jour-semaine")),"")</f>
        <v/>
      </c>
      <c r="D11517" s="4" t="str">
        <f>VLOOKUP(A11517,predictions!A:B,2,FALSE)</f>
        <v>22/06/2020</v>
      </c>
      <c r="E11517" s="4">
        <f t="shared" si="45"/>
        <v>44004</v>
      </c>
    </row>
    <row r="11518" spans="3:5" ht="13" x14ac:dyDescent="0.15">
      <c r="C11518" s="1" t="str">
        <f ca="1">IFERROR(INDIRECT(ADDRESS(MATCH(A11518,'contribution par jour-semaine'!A:A,0),MATCH(B11518,'contribution par jour-semaine'!$1:$1,0),4,1,"contribution par jour-semaine")),"")</f>
        <v/>
      </c>
      <c r="D11518" s="4" t="str">
        <f>VLOOKUP(A11518,predictions!A:B,2,FALSE)</f>
        <v>22/06/2020</v>
      </c>
      <c r="E11518" s="4">
        <f t="shared" si="45"/>
        <v>44004</v>
      </c>
    </row>
    <row r="11519" spans="3:5" ht="13" x14ac:dyDescent="0.15">
      <c r="C11519" s="1" t="str">
        <f ca="1">IFERROR(INDIRECT(ADDRESS(MATCH(A11519,'contribution par jour-semaine'!A:A,0),MATCH(B11519,'contribution par jour-semaine'!$1:$1,0),4,1,"contribution par jour-semaine")),"")</f>
        <v/>
      </c>
      <c r="D11519" s="4" t="str">
        <f>VLOOKUP(A11519,predictions!A:B,2,FALSE)</f>
        <v>22/06/2020</v>
      </c>
      <c r="E11519" s="4">
        <f t="shared" si="45"/>
        <v>44004</v>
      </c>
    </row>
    <row r="11520" spans="3:5" ht="13" x14ac:dyDescent="0.15">
      <c r="C11520" s="1" t="str">
        <f ca="1">IFERROR(INDIRECT(ADDRESS(MATCH(A11520,'contribution par jour-semaine'!A:A,0),MATCH(B11520,'contribution par jour-semaine'!$1:$1,0),4,1,"contribution par jour-semaine")),"")</f>
        <v/>
      </c>
      <c r="D11520" s="4" t="str">
        <f>VLOOKUP(A11520,predictions!A:B,2,FALSE)</f>
        <v>22/06/2020</v>
      </c>
      <c r="E11520" s="4">
        <f t="shared" si="45"/>
        <v>44004</v>
      </c>
    </row>
    <row r="11521" spans="3:5" ht="13" x14ac:dyDescent="0.15">
      <c r="C11521" s="1" t="str">
        <f ca="1">IFERROR(INDIRECT(ADDRESS(MATCH(A11521,'contribution par jour-semaine'!A:A,0),MATCH(B11521,'contribution par jour-semaine'!$1:$1,0),4,1,"contribution par jour-semaine")),"")</f>
        <v/>
      </c>
      <c r="D11521" s="4" t="str">
        <f>VLOOKUP(A11521,predictions!A:B,2,FALSE)</f>
        <v>22/06/2020</v>
      </c>
      <c r="E11521" s="4">
        <f t="shared" si="45"/>
        <v>44004</v>
      </c>
    </row>
    <row r="11522" spans="3:5" ht="13" x14ac:dyDescent="0.15">
      <c r="C11522" s="1" t="str">
        <f ca="1">IFERROR(INDIRECT(ADDRESS(MATCH(A11522,'contribution par jour-semaine'!A:A,0),MATCH(B11522,'contribution par jour-semaine'!$1:$1,0),4,1,"contribution par jour-semaine")),"")</f>
        <v/>
      </c>
      <c r="D11522" s="4" t="str">
        <f>VLOOKUP(A11522,predictions!A:B,2,FALSE)</f>
        <v>22/06/2020</v>
      </c>
      <c r="E11522" s="4">
        <f t="shared" si="45"/>
        <v>44004</v>
      </c>
    </row>
    <row r="11523" spans="3:5" ht="13" x14ac:dyDescent="0.15">
      <c r="C11523" s="1" t="str">
        <f ca="1">IFERROR(INDIRECT(ADDRESS(MATCH(A11523,'contribution par jour-semaine'!A:A,0),MATCH(B11523,'contribution par jour-semaine'!$1:$1,0),4,1,"contribution par jour-semaine")),"")</f>
        <v/>
      </c>
      <c r="D11523" s="4" t="str">
        <f>VLOOKUP(A11523,predictions!A:B,2,FALSE)</f>
        <v>22/06/2020</v>
      </c>
      <c r="E11523" s="4">
        <f t="shared" si="45"/>
        <v>44004</v>
      </c>
    </row>
    <row r="11524" spans="3:5" ht="13" x14ac:dyDescent="0.15">
      <c r="C11524" s="1" t="str">
        <f ca="1">IFERROR(INDIRECT(ADDRESS(MATCH(A11524,'contribution par jour-semaine'!A:A,0),MATCH(B11524,'contribution par jour-semaine'!$1:$1,0),4,1,"contribution par jour-semaine")),"")</f>
        <v/>
      </c>
      <c r="D11524" s="4" t="str">
        <f>VLOOKUP(A11524,predictions!A:B,2,FALSE)</f>
        <v>22/06/2020</v>
      </c>
      <c r="E11524" s="4">
        <f t="shared" si="45"/>
        <v>44004</v>
      </c>
    </row>
    <row r="11525" spans="3:5" ht="13" x14ac:dyDescent="0.15">
      <c r="C11525" s="1" t="str">
        <f ca="1">IFERROR(INDIRECT(ADDRESS(MATCH(A11525,'contribution par jour-semaine'!A:A,0),MATCH(B11525,'contribution par jour-semaine'!$1:$1,0),4,1,"contribution par jour-semaine")),"")</f>
        <v/>
      </c>
      <c r="D11525" s="4" t="str">
        <f>VLOOKUP(A11525,predictions!A:B,2,FALSE)</f>
        <v>22/06/2020</v>
      </c>
      <c r="E11525" s="4">
        <f t="shared" si="45"/>
        <v>44004</v>
      </c>
    </row>
    <row r="11526" spans="3:5" ht="13" x14ac:dyDescent="0.15">
      <c r="C11526" s="1" t="str">
        <f ca="1">IFERROR(INDIRECT(ADDRESS(MATCH(A11526,'contribution par jour-semaine'!A:A,0),MATCH(B11526,'contribution par jour-semaine'!$1:$1,0),4,1,"contribution par jour-semaine")),"")</f>
        <v/>
      </c>
      <c r="D11526" s="4" t="str">
        <f>VLOOKUP(A11526,predictions!A:B,2,FALSE)</f>
        <v>22/06/2020</v>
      </c>
      <c r="E11526" s="4">
        <f t="shared" si="45"/>
        <v>44004</v>
      </c>
    </row>
    <row r="11527" spans="3:5" ht="13" x14ac:dyDescent="0.15">
      <c r="C11527" s="1" t="str">
        <f ca="1">IFERROR(INDIRECT(ADDRESS(MATCH(A11527,'contribution par jour-semaine'!A:A,0),MATCH(B11527,'contribution par jour-semaine'!$1:$1,0),4,1,"contribution par jour-semaine")),"")</f>
        <v/>
      </c>
      <c r="D11527" s="4" t="str">
        <f>VLOOKUP(A11527,predictions!A:B,2,FALSE)</f>
        <v>22/06/2020</v>
      </c>
      <c r="E11527" s="4">
        <f t="shared" si="45"/>
        <v>44004</v>
      </c>
    </row>
    <row r="11528" spans="3:5" ht="13" x14ac:dyDescent="0.15">
      <c r="C11528" s="1" t="str">
        <f ca="1">IFERROR(INDIRECT(ADDRESS(MATCH(A11528,'contribution par jour-semaine'!A:A,0),MATCH(B11528,'contribution par jour-semaine'!$1:$1,0),4,1,"contribution par jour-semaine")),"")</f>
        <v/>
      </c>
      <c r="D11528" s="4" t="str">
        <f>VLOOKUP(A11528,predictions!A:B,2,FALSE)</f>
        <v>22/06/2020</v>
      </c>
      <c r="E11528" s="4">
        <f t="shared" si="45"/>
        <v>44004</v>
      </c>
    </row>
    <row r="11529" spans="3:5" ht="13" x14ac:dyDescent="0.15">
      <c r="C11529" s="1" t="str">
        <f ca="1">IFERROR(INDIRECT(ADDRESS(MATCH(A11529,'contribution par jour-semaine'!A:A,0),MATCH(B11529,'contribution par jour-semaine'!$1:$1,0),4,1,"contribution par jour-semaine")),"")</f>
        <v/>
      </c>
      <c r="D11529" s="4" t="str">
        <f>VLOOKUP(A11529,predictions!A:B,2,FALSE)</f>
        <v>22/06/2020</v>
      </c>
      <c r="E11529" s="4">
        <f t="shared" si="45"/>
        <v>44004</v>
      </c>
    </row>
    <row r="11530" spans="3:5" ht="13" x14ac:dyDescent="0.15">
      <c r="C11530" s="1" t="str">
        <f ca="1">IFERROR(INDIRECT(ADDRESS(MATCH(A11530,'contribution par jour-semaine'!A:A,0),MATCH(B11530,'contribution par jour-semaine'!$1:$1,0),4,1,"contribution par jour-semaine")),"")</f>
        <v/>
      </c>
      <c r="D11530" s="4" t="str">
        <f>VLOOKUP(A11530,predictions!A:B,2,FALSE)</f>
        <v>22/06/2020</v>
      </c>
      <c r="E11530" s="4">
        <f t="shared" si="45"/>
        <v>44004</v>
      </c>
    </row>
    <row r="11531" spans="3:5" ht="13" x14ac:dyDescent="0.15">
      <c r="C11531" s="1" t="str">
        <f ca="1">IFERROR(INDIRECT(ADDRESS(MATCH(A11531,'contribution par jour-semaine'!A:A,0),MATCH(B11531,'contribution par jour-semaine'!$1:$1,0),4,1,"contribution par jour-semaine")),"")</f>
        <v/>
      </c>
      <c r="D11531" s="4" t="str">
        <f>VLOOKUP(A11531,predictions!A:B,2,FALSE)</f>
        <v>22/06/2020</v>
      </c>
      <c r="E11531" s="4">
        <f t="shared" si="45"/>
        <v>44004</v>
      </c>
    </row>
    <row r="11532" spans="3:5" ht="13" x14ac:dyDescent="0.15">
      <c r="C11532" s="1" t="str">
        <f ca="1">IFERROR(INDIRECT(ADDRESS(MATCH(A11532,'contribution par jour-semaine'!A:A,0),MATCH(B11532,'contribution par jour-semaine'!$1:$1,0),4,1,"contribution par jour-semaine")),"")</f>
        <v/>
      </c>
      <c r="D11532" s="4" t="str">
        <f>VLOOKUP(A11532,predictions!A:B,2,FALSE)</f>
        <v>22/06/2020</v>
      </c>
      <c r="E11532" s="4">
        <f t="shared" si="45"/>
        <v>44004</v>
      </c>
    </row>
    <row r="11533" spans="3:5" ht="13" x14ac:dyDescent="0.15">
      <c r="C11533" s="1" t="str">
        <f ca="1">IFERROR(INDIRECT(ADDRESS(MATCH(A11533,'contribution par jour-semaine'!A:A,0),MATCH(B11533,'contribution par jour-semaine'!$1:$1,0),4,1,"contribution par jour-semaine")),"")</f>
        <v/>
      </c>
      <c r="D11533" s="4" t="str">
        <f>VLOOKUP(A11533,predictions!A:B,2,FALSE)</f>
        <v>22/06/2020</v>
      </c>
      <c r="E11533" s="4">
        <f t="shared" si="45"/>
        <v>44004</v>
      </c>
    </row>
    <row r="11534" spans="3:5" ht="13" x14ac:dyDescent="0.15">
      <c r="C11534" s="1" t="str">
        <f ca="1">IFERROR(INDIRECT(ADDRESS(MATCH(A11534,'contribution par jour-semaine'!A:A,0),MATCH(B11534,'contribution par jour-semaine'!$1:$1,0),4,1,"contribution par jour-semaine")),"")</f>
        <v/>
      </c>
      <c r="D11534" s="4" t="str">
        <f>VLOOKUP(A11534,predictions!A:B,2,FALSE)</f>
        <v>22/06/2020</v>
      </c>
      <c r="E11534" s="4">
        <f t="shared" si="45"/>
        <v>44004</v>
      </c>
    </row>
    <row r="11535" spans="3:5" ht="13" x14ac:dyDescent="0.15">
      <c r="C11535" s="1" t="str">
        <f ca="1">IFERROR(INDIRECT(ADDRESS(MATCH(A11535,'contribution par jour-semaine'!A:A,0),MATCH(B11535,'contribution par jour-semaine'!$1:$1,0),4,1,"contribution par jour-semaine")),"")</f>
        <v/>
      </c>
      <c r="D11535" s="4" t="str">
        <f>VLOOKUP(A11535,predictions!A:B,2,FALSE)</f>
        <v>22/06/2020</v>
      </c>
      <c r="E11535" s="4">
        <f t="shared" si="45"/>
        <v>44004</v>
      </c>
    </row>
    <row r="11536" spans="3:5" ht="13" x14ac:dyDescent="0.15">
      <c r="C11536" s="1" t="str">
        <f ca="1">IFERROR(INDIRECT(ADDRESS(MATCH(A11536,'contribution par jour-semaine'!A:A,0),MATCH(B11536,'contribution par jour-semaine'!$1:$1,0),4,1,"contribution par jour-semaine")),"")</f>
        <v/>
      </c>
      <c r="D11536" s="4" t="str">
        <f>VLOOKUP(A11536,predictions!A:B,2,FALSE)</f>
        <v>22/06/2020</v>
      </c>
      <c r="E11536" s="4">
        <f t="shared" si="45"/>
        <v>44004</v>
      </c>
    </row>
    <row r="11537" spans="3:5" ht="13" x14ac:dyDescent="0.15">
      <c r="C11537" s="1" t="str">
        <f ca="1">IFERROR(INDIRECT(ADDRESS(MATCH(A11537,'contribution par jour-semaine'!A:A,0),MATCH(B11537,'contribution par jour-semaine'!$1:$1,0),4,1,"contribution par jour-semaine")),"")</f>
        <v/>
      </c>
      <c r="D11537" s="4" t="str">
        <f>VLOOKUP(A11537,predictions!A:B,2,FALSE)</f>
        <v>22/06/2020</v>
      </c>
      <c r="E11537" s="4">
        <f t="shared" si="45"/>
        <v>44004</v>
      </c>
    </row>
    <row r="11538" spans="3:5" ht="13" x14ac:dyDescent="0.15">
      <c r="C11538" s="1" t="str">
        <f ca="1">IFERROR(INDIRECT(ADDRESS(MATCH(A11538,'contribution par jour-semaine'!A:A,0),MATCH(B11538,'contribution par jour-semaine'!$1:$1,0),4,1,"contribution par jour-semaine")),"")</f>
        <v/>
      </c>
      <c r="D11538" s="4" t="str">
        <f>VLOOKUP(A11538,predictions!A:B,2,FALSE)</f>
        <v>22/06/2020</v>
      </c>
      <c r="E11538" s="4">
        <f t="shared" si="45"/>
        <v>44004</v>
      </c>
    </row>
    <row r="11539" spans="3:5" ht="13" x14ac:dyDescent="0.15">
      <c r="C11539" s="1" t="str">
        <f ca="1">IFERROR(INDIRECT(ADDRESS(MATCH(A11539,'contribution par jour-semaine'!A:A,0),MATCH(B11539,'contribution par jour-semaine'!$1:$1,0),4,1,"contribution par jour-semaine")),"")</f>
        <v/>
      </c>
      <c r="D11539" s="4" t="str">
        <f>VLOOKUP(A11539,predictions!A:B,2,FALSE)</f>
        <v>22/06/2020</v>
      </c>
      <c r="E11539" s="4">
        <f t="shared" si="45"/>
        <v>44004</v>
      </c>
    </row>
    <row r="11540" spans="3:5" ht="13" x14ac:dyDescent="0.15">
      <c r="C11540" s="1" t="str">
        <f ca="1">IFERROR(INDIRECT(ADDRESS(MATCH(A11540,'contribution par jour-semaine'!A:A,0),MATCH(B11540,'contribution par jour-semaine'!$1:$1,0),4,1,"contribution par jour-semaine")),"")</f>
        <v/>
      </c>
      <c r="D11540" s="4" t="str">
        <f>VLOOKUP(A11540,predictions!A:B,2,FALSE)</f>
        <v>22/06/2020</v>
      </c>
      <c r="E11540" s="4">
        <f t="shared" si="45"/>
        <v>44004</v>
      </c>
    </row>
    <row r="11541" spans="3:5" ht="13" x14ac:dyDescent="0.15">
      <c r="C11541" s="1" t="str">
        <f ca="1">IFERROR(INDIRECT(ADDRESS(MATCH(A11541,'contribution par jour-semaine'!A:A,0),MATCH(B11541,'contribution par jour-semaine'!$1:$1,0),4,1,"contribution par jour-semaine")),"")</f>
        <v/>
      </c>
      <c r="D11541" s="4" t="str">
        <f>VLOOKUP(A11541,predictions!A:B,2,FALSE)</f>
        <v>22/06/2020</v>
      </c>
      <c r="E11541" s="4">
        <f t="shared" si="45"/>
        <v>44004</v>
      </c>
    </row>
    <row r="11542" spans="3:5" ht="13" x14ac:dyDescent="0.15">
      <c r="C11542" s="1" t="str">
        <f ca="1">IFERROR(INDIRECT(ADDRESS(MATCH(A11542,'contribution par jour-semaine'!A:A,0),MATCH(B11542,'contribution par jour-semaine'!$1:$1,0),4,1,"contribution par jour-semaine")),"")</f>
        <v/>
      </c>
      <c r="D11542" s="4" t="str">
        <f>VLOOKUP(A11542,predictions!A:B,2,FALSE)</f>
        <v>22/06/2020</v>
      </c>
      <c r="E11542" s="4">
        <f t="shared" si="45"/>
        <v>44004</v>
      </c>
    </row>
    <row r="11543" spans="3:5" ht="13" x14ac:dyDescent="0.15">
      <c r="C11543" s="1" t="str">
        <f ca="1">IFERROR(INDIRECT(ADDRESS(MATCH(A11543,'contribution par jour-semaine'!A:A,0),MATCH(B11543,'contribution par jour-semaine'!$1:$1,0),4,1,"contribution par jour-semaine")),"")</f>
        <v/>
      </c>
      <c r="D11543" s="4" t="str">
        <f>VLOOKUP(A11543,predictions!A:B,2,FALSE)</f>
        <v>22/06/2020</v>
      </c>
      <c r="E11543" s="4">
        <f t="shared" si="45"/>
        <v>44004</v>
      </c>
    </row>
    <row r="11544" spans="3:5" ht="13" x14ac:dyDescent="0.15">
      <c r="C11544" s="1" t="str">
        <f ca="1">IFERROR(INDIRECT(ADDRESS(MATCH(A11544,'contribution par jour-semaine'!A:A,0),MATCH(B11544,'contribution par jour-semaine'!$1:$1,0),4,1,"contribution par jour-semaine")),"")</f>
        <v/>
      </c>
      <c r="D11544" s="4" t="str">
        <f>VLOOKUP(A11544,predictions!A:B,2,FALSE)</f>
        <v>22/06/2020</v>
      </c>
      <c r="E11544" s="4">
        <f t="shared" si="45"/>
        <v>44004</v>
      </c>
    </row>
    <row r="11545" spans="3:5" ht="13" x14ac:dyDescent="0.15">
      <c r="C11545" s="1" t="str">
        <f ca="1">IFERROR(INDIRECT(ADDRESS(MATCH(A11545,'contribution par jour-semaine'!A:A,0),MATCH(B11545,'contribution par jour-semaine'!$1:$1,0),4,1,"contribution par jour-semaine")),"")</f>
        <v/>
      </c>
      <c r="D11545" s="4" t="str">
        <f>VLOOKUP(A11545,predictions!A:B,2,FALSE)</f>
        <v>22/06/2020</v>
      </c>
      <c r="E11545" s="4">
        <f t="shared" si="45"/>
        <v>44004</v>
      </c>
    </row>
    <row r="11546" spans="3:5" ht="13" x14ac:dyDescent="0.15">
      <c r="C11546" s="1" t="str">
        <f ca="1">IFERROR(INDIRECT(ADDRESS(MATCH(A11546,'contribution par jour-semaine'!A:A,0),MATCH(B11546,'contribution par jour-semaine'!$1:$1,0),4,1,"contribution par jour-semaine")),"")</f>
        <v/>
      </c>
      <c r="D11546" s="4" t="str">
        <f>VLOOKUP(A11546,predictions!A:B,2,FALSE)</f>
        <v>22/06/2020</v>
      </c>
      <c r="E11546" s="4">
        <f t="shared" si="45"/>
        <v>44004</v>
      </c>
    </row>
    <row r="11547" spans="3:5" ht="13" x14ac:dyDescent="0.15">
      <c r="C11547" s="1" t="str">
        <f ca="1">IFERROR(INDIRECT(ADDRESS(MATCH(A11547,'contribution par jour-semaine'!A:A,0),MATCH(B11547,'contribution par jour-semaine'!$1:$1,0),4,1,"contribution par jour-semaine")),"")</f>
        <v/>
      </c>
      <c r="D11547" s="4" t="str">
        <f>VLOOKUP(A11547,predictions!A:B,2,FALSE)</f>
        <v>22/06/2020</v>
      </c>
      <c r="E11547" s="4">
        <f t="shared" si="45"/>
        <v>44004</v>
      </c>
    </row>
    <row r="11548" spans="3:5" ht="13" x14ac:dyDescent="0.15">
      <c r="C11548" s="1" t="str">
        <f ca="1">IFERROR(INDIRECT(ADDRESS(MATCH(A11548,'contribution par jour-semaine'!A:A,0),MATCH(B11548,'contribution par jour-semaine'!$1:$1,0),4,1,"contribution par jour-semaine")),"")</f>
        <v/>
      </c>
      <c r="D11548" s="4" t="str">
        <f>VLOOKUP(A11548,predictions!A:B,2,FALSE)</f>
        <v>22/06/2020</v>
      </c>
      <c r="E11548" s="4">
        <f t="shared" si="45"/>
        <v>44004</v>
      </c>
    </row>
    <row r="11549" spans="3:5" ht="13" x14ac:dyDescent="0.15">
      <c r="C11549" s="1" t="str">
        <f ca="1">IFERROR(INDIRECT(ADDRESS(MATCH(A11549,'contribution par jour-semaine'!A:A,0),MATCH(B11549,'contribution par jour-semaine'!$1:$1,0),4,1,"contribution par jour-semaine")),"")</f>
        <v/>
      </c>
      <c r="D11549" s="4" t="str">
        <f>VLOOKUP(A11549,predictions!A:B,2,FALSE)</f>
        <v>22/06/2020</v>
      </c>
      <c r="E11549" s="4">
        <f t="shared" si="45"/>
        <v>44004</v>
      </c>
    </row>
    <row r="11550" spans="3:5" ht="13" x14ac:dyDescent="0.15">
      <c r="C11550" s="1" t="str">
        <f ca="1">IFERROR(INDIRECT(ADDRESS(MATCH(A11550,'contribution par jour-semaine'!A:A,0),MATCH(B11550,'contribution par jour-semaine'!$1:$1,0),4,1,"contribution par jour-semaine")),"")</f>
        <v/>
      </c>
      <c r="D11550" s="4" t="str">
        <f>VLOOKUP(A11550,predictions!A:B,2,FALSE)</f>
        <v>22/06/2020</v>
      </c>
      <c r="E11550" s="4">
        <f t="shared" si="45"/>
        <v>44004</v>
      </c>
    </row>
    <row r="11551" spans="3:5" ht="13" x14ac:dyDescent="0.15">
      <c r="C11551" s="1" t="str">
        <f ca="1">IFERROR(INDIRECT(ADDRESS(MATCH(A11551,'contribution par jour-semaine'!A:A,0),MATCH(B11551,'contribution par jour-semaine'!$1:$1,0),4,1,"contribution par jour-semaine")),"")</f>
        <v/>
      </c>
      <c r="D11551" s="4" t="str">
        <f>VLOOKUP(A11551,predictions!A:B,2,FALSE)</f>
        <v>22/06/2020</v>
      </c>
      <c r="E11551" s="4">
        <f t="shared" si="45"/>
        <v>44004</v>
      </c>
    </row>
    <row r="11552" spans="3:5" ht="13" x14ac:dyDescent="0.15">
      <c r="C11552" s="1" t="str">
        <f ca="1">IFERROR(INDIRECT(ADDRESS(MATCH(A11552,'contribution par jour-semaine'!A:A,0),MATCH(B11552,'contribution par jour-semaine'!$1:$1,0),4,1,"contribution par jour-semaine")),"")</f>
        <v/>
      </c>
      <c r="D11552" s="4" t="str">
        <f>VLOOKUP(A11552,predictions!A:B,2,FALSE)</f>
        <v>22/06/2020</v>
      </c>
      <c r="E11552" s="4">
        <f t="shared" si="45"/>
        <v>44004</v>
      </c>
    </row>
    <row r="11553" spans="3:5" ht="13" x14ac:dyDescent="0.15">
      <c r="C11553" s="1" t="str">
        <f ca="1">IFERROR(INDIRECT(ADDRESS(MATCH(A11553,'contribution par jour-semaine'!A:A,0),MATCH(B11553,'contribution par jour-semaine'!$1:$1,0),4,1,"contribution par jour-semaine")),"")</f>
        <v/>
      </c>
      <c r="D11553" s="4" t="str">
        <f>VLOOKUP(A11553,predictions!A:B,2,FALSE)</f>
        <v>22/06/2020</v>
      </c>
      <c r="E11553" s="4">
        <f t="shared" si="45"/>
        <v>44004</v>
      </c>
    </row>
    <row r="11554" spans="3:5" ht="13" x14ac:dyDescent="0.15">
      <c r="C11554" s="1" t="str">
        <f ca="1">IFERROR(INDIRECT(ADDRESS(MATCH(A11554,'contribution par jour-semaine'!A:A,0),MATCH(B11554,'contribution par jour-semaine'!$1:$1,0),4,1,"contribution par jour-semaine")),"")</f>
        <v/>
      </c>
      <c r="D11554" s="4" t="str">
        <f>VLOOKUP(A11554,predictions!A:B,2,FALSE)</f>
        <v>22/06/2020</v>
      </c>
      <c r="E11554" s="4">
        <f t="shared" si="45"/>
        <v>44004</v>
      </c>
    </row>
    <row r="11555" spans="3:5" ht="13" x14ac:dyDescent="0.15">
      <c r="C11555" s="1" t="str">
        <f ca="1">IFERROR(INDIRECT(ADDRESS(MATCH(A11555,'contribution par jour-semaine'!A:A,0),MATCH(B11555,'contribution par jour-semaine'!$1:$1,0),4,1,"contribution par jour-semaine")),"")</f>
        <v/>
      </c>
      <c r="D11555" s="4" t="str">
        <f>VLOOKUP(A11555,predictions!A:B,2,FALSE)</f>
        <v>22/06/2020</v>
      </c>
      <c r="E11555" s="4">
        <f t="shared" si="45"/>
        <v>44004</v>
      </c>
    </row>
    <row r="11556" spans="3:5" ht="13" x14ac:dyDescent="0.15">
      <c r="C11556" s="1" t="str">
        <f ca="1">IFERROR(INDIRECT(ADDRESS(MATCH(A11556,'contribution par jour-semaine'!A:A,0),MATCH(B11556,'contribution par jour-semaine'!$1:$1,0),4,1,"contribution par jour-semaine")),"")</f>
        <v/>
      </c>
      <c r="D11556" s="4" t="str">
        <f>VLOOKUP(A11556,predictions!A:B,2,FALSE)</f>
        <v>22/06/2020</v>
      </c>
      <c r="E11556" s="4">
        <f t="shared" si="45"/>
        <v>44004</v>
      </c>
    </row>
    <row r="11557" spans="3:5" ht="13" x14ac:dyDescent="0.15">
      <c r="C11557" s="1" t="str">
        <f ca="1">IFERROR(INDIRECT(ADDRESS(MATCH(A11557,'contribution par jour-semaine'!A:A,0),MATCH(B11557,'contribution par jour-semaine'!$1:$1,0),4,1,"contribution par jour-semaine")),"")</f>
        <v/>
      </c>
      <c r="D11557" s="4" t="str">
        <f>VLOOKUP(A11557,predictions!A:B,2,FALSE)</f>
        <v>22/06/2020</v>
      </c>
      <c r="E11557" s="4">
        <f t="shared" si="45"/>
        <v>44004</v>
      </c>
    </row>
    <row r="11558" spans="3:5" ht="13" x14ac:dyDescent="0.15">
      <c r="C11558" s="1" t="str">
        <f ca="1">IFERROR(INDIRECT(ADDRESS(MATCH(A11558,'contribution par jour-semaine'!A:A,0),MATCH(B11558,'contribution par jour-semaine'!$1:$1,0),4,1,"contribution par jour-semaine")),"")</f>
        <v/>
      </c>
      <c r="D11558" s="4" t="str">
        <f>VLOOKUP(A11558,predictions!A:B,2,FALSE)</f>
        <v>22/06/2020</v>
      </c>
      <c r="E11558" s="4">
        <f t="shared" si="45"/>
        <v>44004</v>
      </c>
    </row>
    <row r="11559" spans="3:5" ht="13" x14ac:dyDescent="0.15">
      <c r="C11559" s="1" t="str">
        <f ca="1">IFERROR(INDIRECT(ADDRESS(MATCH(A11559,'contribution par jour-semaine'!A:A,0),MATCH(B11559,'contribution par jour-semaine'!$1:$1,0),4,1,"contribution par jour-semaine")),"")</f>
        <v/>
      </c>
      <c r="D11559" s="4" t="str">
        <f>VLOOKUP(A11559,predictions!A:B,2,FALSE)</f>
        <v>22/06/2020</v>
      </c>
      <c r="E11559" s="4">
        <f t="shared" si="45"/>
        <v>44004</v>
      </c>
    </row>
    <row r="11560" spans="3:5" ht="13" x14ac:dyDescent="0.15">
      <c r="C11560" s="1" t="str">
        <f ca="1">IFERROR(INDIRECT(ADDRESS(MATCH(A11560,'contribution par jour-semaine'!A:A,0),MATCH(B11560,'contribution par jour-semaine'!$1:$1,0),4,1,"contribution par jour-semaine")),"")</f>
        <v/>
      </c>
      <c r="D11560" s="4" t="str">
        <f>VLOOKUP(A11560,predictions!A:B,2,FALSE)</f>
        <v>22/06/2020</v>
      </c>
      <c r="E11560" s="4">
        <f t="shared" si="45"/>
        <v>44004</v>
      </c>
    </row>
    <row r="11561" spans="3:5" ht="13" x14ac:dyDescent="0.15">
      <c r="C11561" s="1" t="str">
        <f ca="1">IFERROR(INDIRECT(ADDRESS(MATCH(A11561,'contribution par jour-semaine'!A:A,0),MATCH(B11561,'contribution par jour-semaine'!$1:$1,0),4,1,"contribution par jour-semaine")),"")</f>
        <v/>
      </c>
      <c r="D11561" s="4" t="str">
        <f>VLOOKUP(A11561,predictions!A:B,2,FALSE)</f>
        <v>22/06/2020</v>
      </c>
      <c r="E11561" s="4">
        <f t="shared" si="45"/>
        <v>44004</v>
      </c>
    </row>
    <row r="11562" spans="3:5" ht="13" x14ac:dyDescent="0.15">
      <c r="C11562" s="1" t="str">
        <f ca="1">IFERROR(INDIRECT(ADDRESS(MATCH(A11562,'contribution par jour-semaine'!A:A,0),MATCH(B11562,'contribution par jour-semaine'!$1:$1,0),4,1,"contribution par jour-semaine")),"")</f>
        <v/>
      </c>
      <c r="D11562" s="4" t="str">
        <f>VLOOKUP(A11562,predictions!A:B,2,FALSE)</f>
        <v>22/06/2020</v>
      </c>
      <c r="E11562" s="4">
        <f t="shared" si="45"/>
        <v>44004</v>
      </c>
    </row>
    <row r="11563" spans="3:5" ht="13" x14ac:dyDescent="0.15">
      <c r="C11563" s="1" t="str">
        <f ca="1">IFERROR(INDIRECT(ADDRESS(MATCH(A11563,'contribution par jour-semaine'!A:A,0),MATCH(B11563,'contribution par jour-semaine'!$1:$1,0),4,1,"contribution par jour-semaine")),"")</f>
        <v/>
      </c>
      <c r="D11563" s="4" t="str">
        <f>VLOOKUP(A11563,predictions!A:B,2,FALSE)</f>
        <v>22/06/2020</v>
      </c>
      <c r="E11563" s="4">
        <f t="shared" si="45"/>
        <v>44004</v>
      </c>
    </row>
    <row r="11564" spans="3:5" ht="13" x14ac:dyDescent="0.15">
      <c r="C11564" s="1" t="str">
        <f ca="1">IFERROR(INDIRECT(ADDRESS(MATCH(A11564,'contribution par jour-semaine'!A:A,0),MATCH(B11564,'contribution par jour-semaine'!$1:$1,0),4,1,"contribution par jour-semaine")),"")</f>
        <v/>
      </c>
      <c r="D11564" s="4" t="str">
        <f>VLOOKUP(A11564,predictions!A:B,2,FALSE)</f>
        <v>22/06/2020</v>
      </c>
      <c r="E11564" s="4">
        <f t="shared" si="45"/>
        <v>44004</v>
      </c>
    </row>
    <row r="11565" spans="3:5" ht="13" x14ac:dyDescent="0.15">
      <c r="C11565" s="1" t="str">
        <f ca="1">IFERROR(INDIRECT(ADDRESS(MATCH(A11565,'contribution par jour-semaine'!A:A,0),MATCH(B11565,'contribution par jour-semaine'!$1:$1,0),4,1,"contribution par jour-semaine")),"")</f>
        <v/>
      </c>
      <c r="D11565" s="4" t="str">
        <f>VLOOKUP(A11565,predictions!A:B,2,FALSE)</f>
        <v>22/06/2020</v>
      </c>
      <c r="E11565" s="4">
        <f t="shared" si="45"/>
        <v>44004</v>
      </c>
    </row>
    <row r="11566" spans="3:5" ht="13" x14ac:dyDescent="0.15">
      <c r="C11566" s="1" t="str">
        <f ca="1">IFERROR(INDIRECT(ADDRESS(MATCH(A11566,'contribution par jour-semaine'!A:A,0),MATCH(B11566,'contribution par jour-semaine'!$1:$1,0),4,1,"contribution par jour-semaine")),"")</f>
        <v/>
      </c>
      <c r="D11566" s="4" t="str">
        <f>VLOOKUP(A11566,predictions!A:B,2,FALSE)</f>
        <v>22/06/2020</v>
      </c>
      <c r="E11566" s="4">
        <f t="shared" si="45"/>
        <v>44004</v>
      </c>
    </row>
    <row r="11567" spans="3:5" ht="13" x14ac:dyDescent="0.15">
      <c r="C11567" s="1" t="str">
        <f ca="1">IFERROR(INDIRECT(ADDRESS(MATCH(A11567,'contribution par jour-semaine'!A:A,0),MATCH(B11567,'contribution par jour-semaine'!$1:$1,0),4,1,"contribution par jour-semaine")),"")</f>
        <v/>
      </c>
      <c r="D11567" s="4" t="str">
        <f>VLOOKUP(A11567,predictions!A:B,2,FALSE)</f>
        <v>22/06/2020</v>
      </c>
      <c r="E11567" s="4">
        <f t="shared" si="45"/>
        <v>44004</v>
      </c>
    </row>
    <row r="11568" spans="3:5" ht="13" x14ac:dyDescent="0.15">
      <c r="C11568" s="1" t="str">
        <f ca="1">IFERROR(INDIRECT(ADDRESS(MATCH(A11568,'contribution par jour-semaine'!A:A,0),MATCH(B11568,'contribution par jour-semaine'!$1:$1,0),4,1,"contribution par jour-semaine")),"")</f>
        <v/>
      </c>
      <c r="D11568" s="4" t="str">
        <f>VLOOKUP(A11568,predictions!A:B,2,FALSE)</f>
        <v>22/06/2020</v>
      </c>
      <c r="E11568" s="4">
        <f t="shared" si="45"/>
        <v>44004</v>
      </c>
    </row>
    <row r="11569" spans="3:5" ht="13" x14ac:dyDescent="0.15">
      <c r="C11569" s="1" t="str">
        <f ca="1">IFERROR(INDIRECT(ADDRESS(MATCH(A11569,'contribution par jour-semaine'!A:A,0),MATCH(B11569,'contribution par jour-semaine'!$1:$1,0),4,1,"contribution par jour-semaine")),"")</f>
        <v/>
      </c>
      <c r="D11569" s="4" t="str">
        <f>VLOOKUP(A11569,predictions!A:B,2,FALSE)</f>
        <v>22/06/2020</v>
      </c>
      <c r="E11569" s="4">
        <f t="shared" si="45"/>
        <v>44004</v>
      </c>
    </row>
    <row r="11570" spans="3:5" ht="13" x14ac:dyDescent="0.15">
      <c r="C11570" s="1" t="str">
        <f ca="1">IFERROR(INDIRECT(ADDRESS(MATCH(A11570,'contribution par jour-semaine'!A:A,0),MATCH(B11570,'contribution par jour-semaine'!$1:$1,0),4,1,"contribution par jour-semaine")),"")</f>
        <v/>
      </c>
      <c r="D11570" s="4" t="str">
        <f>VLOOKUP(A11570,predictions!A:B,2,FALSE)</f>
        <v>22/06/2020</v>
      </c>
      <c r="E11570" s="4">
        <f t="shared" si="45"/>
        <v>44004</v>
      </c>
    </row>
    <row r="11571" spans="3:5" ht="13" x14ac:dyDescent="0.15">
      <c r="C11571" s="1" t="str">
        <f ca="1">IFERROR(INDIRECT(ADDRESS(MATCH(A11571,'contribution par jour-semaine'!A:A,0),MATCH(B11571,'contribution par jour-semaine'!$1:$1,0),4,1,"contribution par jour-semaine")),"")</f>
        <v/>
      </c>
      <c r="D11571" s="4" t="str">
        <f>VLOOKUP(A11571,predictions!A:B,2,FALSE)</f>
        <v>22/06/2020</v>
      </c>
      <c r="E11571" s="4">
        <f t="shared" si="45"/>
        <v>44004</v>
      </c>
    </row>
    <row r="11572" spans="3:5" ht="13" x14ac:dyDescent="0.15">
      <c r="C11572" s="1" t="str">
        <f ca="1">IFERROR(INDIRECT(ADDRESS(MATCH(A11572,'contribution par jour-semaine'!A:A,0),MATCH(B11572,'contribution par jour-semaine'!$1:$1,0),4,1,"contribution par jour-semaine")),"")</f>
        <v/>
      </c>
      <c r="D11572" s="4" t="str">
        <f>VLOOKUP(A11572,predictions!A:B,2,FALSE)</f>
        <v>22/06/2020</v>
      </c>
      <c r="E11572" s="4">
        <f t="shared" si="45"/>
        <v>44004</v>
      </c>
    </row>
    <row r="11573" spans="3:5" ht="13" x14ac:dyDescent="0.15">
      <c r="C11573" s="1" t="str">
        <f ca="1">IFERROR(INDIRECT(ADDRESS(MATCH(A11573,'contribution par jour-semaine'!A:A,0),MATCH(B11573,'contribution par jour-semaine'!$1:$1,0),4,1,"contribution par jour-semaine")),"")</f>
        <v/>
      </c>
      <c r="D11573" s="4" t="str">
        <f>VLOOKUP(A11573,predictions!A:B,2,FALSE)</f>
        <v>22/06/2020</v>
      </c>
      <c r="E11573" s="4">
        <f t="shared" si="45"/>
        <v>44004</v>
      </c>
    </row>
    <row r="11574" spans="3:5" ht="13" x14ac:dyDescent="0.15">
      <c r="C11574" s="1" t="str">
        <f ca="1">IFERROR(INDIRECT(ADDRESS(MATCH(A11574,'contribution par jour-semaine'!A:A,0),MATCH(B11574,'contribution par jour-semaine'!$1:$1,0),4,1,"contribution par jour-semaine")),"")</f>
        <v/>
      </c>
      <c r="D11574" s="4" t="str">
        <f>VLOOKUP(A11574,predictions!A:B,2,FALSE)</f>
        <v>22/06/2020</v>
      </c>
      <c r="E11574" s="4">
        <f t="shared" si="45"/>
        <v>44004</v>
      </c>
    </row>
    <row r="11575" spans="3:5" ht="13" x14ac:dyDescent="0.15">
      <c r="C11575" s="1" t="str">
        <f ca="1">IFERROR(INDIRECT(ADDRESS(MATCH(A11575,'contribution par jour-semaine'!A:A,0),MATCH(B11575,'contribution par jour-semaine'!$1:$1,0),4,1,"contribution par jour-semaine")),"")</f>
        <v/>
      </c>
      <c r="D11575" s="4" t="str">
        <f>VLOOKUP(A11575,predictions!A:B,2,FALSE)</f>
        <v>22/06/2020</v>
      </c>
      <c r="E11575" s="4">
        <f t="shared" si="45"/>
        <v>44004</v>
      </c>
    </row>
    <row r="11576" spans="3:5" ht="13" x14ac:dyDescent="0.15">
      <c r="C11576" s="1" t="str">
        <f ca="1">IFERROR(INDIRECT(ADDRESS(MATCH(A11576,'contribution par jour-semaine'!A:A,0),MATCH(B11576,'contribution par jour-semaine'!$1:$1,0),4,1,"contribution par jour-semaine")),"")</f>
        <v/>
      </c>
      <c r="D11576" s="4" t="str">
        <f>VLOOKUP(A11576,predictions!A:B,2,FALSE)</f>
        <v>22/06/2020</v>
      </c>
      <c r="E11576" s="4">
        <f t="shared" si="45"/>
        <v>44004</v>
      </c>
    </row>
    <row r="11577" spans="3:5" ht="13" x14ac:dyDescent="0.15">
      <c r="C11577" s="1" t="str">
        <f ca="1">IFERROR(INDIRECT(ADDRESS(MATCH(A11577,'contribution par jour-semaine'!A:A,0),MATCH(B11577,'contribution par jour-semaine'!$1:$1,0),4,1,"contribution par jour-semaine")),"")</f>
        <v/>
      </c>
      <c r="D11577" s="4" t="str">
        <f>VLOOKUP(A11577,predictions!A:B,2,FALSE)</f>
        <v>22/06/2020</v>
      </c>
      <c r="E11577" s="4">
        <f t="shared" si="45"/>
        <v>44004</v>
      </c>
    </row>
    <row r="11578" spans="3:5" ht="13" x14ac:dyDescent="0.15">
      <c r="C11578" s="1" t="str">
        <f ca="1">IFERROR(INDIRECT(ADDRESS(MATCH(A11578,'contribution par jour-semaine'!A:A,0),MATCH(B11578,'contribution par jour-semaine'!$1:$1,0),4,1,"contribution par jour-semaine")),"")</f>
        <v/>
      </c>
      <c r="D11578" s="4" t="str">
        <f>VLOOKUP(A11578,predictions!A:B,2,FALSE)</f>
        <v>22/06/2020</v>
      </c>
      <c r="E11578" s="4">
        <f t="shared" si="45"/>
        <v>44004</v>
      </c>
    </row>
    <row r="11579" spans="3:5" ht="13" x14ac:dyDescent="0.15">
      <c r="C11579" s="1" t="str">
        <f ca="1">IFERROR(INDIRECT(ADDRESS(MATCH(A11579,'contribution par jour-semaine'!A:A,0),MATCH(B11579,'contribution par jour-semaine'!$1:$1,0),4,1,"contribution par jour-semaine")),"")</f>
        <v/>
      </c>
      <c r="D11579" s="4" t="str">
        <f>VLOOKUP(A11579,predictions!A:B,2,FALSE)</f>
        <v>22/06/2020</v>
      </c>
      <c r="E11579" s="4">
        <f t="shared" si="45"/>
        <v>44004</v>
      </c>
    </row>
    <row r="11580" spans="3:5" ht="13" x14ac:dyDescent="0.15">
      <c r="C11580" s="1" t="str">
        <f ca="1">IFERROR(INDIRECT(ADDRESS(MATCH(A11580,'contribution par jour-semaine'!A:A,0),MATCH(B11580,'contribution par jour-semaine'!$1:$1,0),4,1,"contribution par jour-semaine")),"")</f>
        <v/>
      </c>
      <c r="D11580" s="4" t="str">
        <f>VLOOKUP(A11580,predictions!A:B,2,FALSE)</f>
        <v>22/06/2020</v>
      </c>
      <c r="E11580" s="4">
        <f t="shared" si="45"/>
        <v>44004</v>
      </c>
    </row>
    <row r="11581" spans="3:5" ht="13" x14ac:dyDescent="0.15">
      <c r="C11581" s="1" t="str">
        <f ca="1">IFERROR(INDIRECT(ADDRESS(MATCH(A11581,'contribution par jour-semaine'!A:A,0),MATCH(B11581,'contribution par jour-semaine'!$1:$1,0),4,1,"contribution par jour-semaine")),"")</f>
        <v/>
      </c>
      <c r="D11581" s="4" t="str">
        <f>VLOOKUP(A11581,predictions!A:B,2,FALSE)</f>
        <v>22/06/2020</v>
      </c>
      <c r="E11581" s="4">
        <f t="shared" si="45"/>
        <v>44004</v>
      </c>
    </row>
    <row r="11582" spans="3:5" ht="13" x14ac:dyDescent="0.15">
      <c r="C11582" s="1" t="str">
        <f ca="1">IFERROR(INDIRECT(ADDRESS(MATCH(A11582,'contribution par jour-semaine'!A:A,0),MATCH(B11582,'contribution par jour-semaine'!$1:$1,0),4,1,"contribution par jour-semaine")),"")</f>
        <v/>
      </c>
      <c r="D11582" s="4" t="str">
        <f>VLOOKUP(A11582,predictions!A:B,2,FALSE)</f>
        <v>22/06/2020</v>
      </c>
      <c r="E11582" s="4">
        <f t="shared" si="45"/>
        <v>44004</v>
      </c>
    </row>
    <row r="11583" spans="3:5" ht="13" x14ac:dyDescent="0.15">
      <c r="C11583" s="1" t="str">
        <f ca="1">IFERROR(INDIRECT(ADDRESS(MATCH(A11583,'contribution par jour-semaine'!A:A,0),MATCH(B11583,'contribution par jour-semaine'!$1:$1,0),4,1,"contribution par jour-semaine")),"")</f>
        <v/>
      </c>
      <c r="D11583" s="4" t="str">
        <f>VLOOKUP(A11583,predictions!A:B,2,FALSE)</f>
        <v>22/06/2020</v>
      </c>
      <c r="E11583" s="4">
        <f t="shared" si="45"/>
        <v>44004</v>
      </c>
    </row>
    <row r="11584" spans="3:5" ht="13" x14ac:dyDescent="0.15">
      <c r="C11584" s="1" t="str">
        <f ca="1">IFERROR(INDIRECT(ADDRESS(MATCH(A11584,'contribution par jour-semaine'!A:A,0),MATCH(B11584,'contribution par jour-semaine'!$1:$1,0),4,1,"contribution par jour-semaine")),"")</f>
        <v/>
      </c>
      <c r="D11584" s="4" t="str">
        <f>VLOOKUP(A11584,predictions!A:B,2,FALSE)</f>
        <v>22/06/2020</v>
      </c>
      <c r="E11584" s="4">
        <f t="shared" si="45"/>
        <v>44004</v>
      </c>
    </row>
    <row r="11585" spans="3:5" ht="13" x14ac:dyDescent="0.15">
      <c r="C11585" s="1" t="str">
        <f ca="1">IFERROR(INDIRECT(ADDRESS(MATCH(A11585,'contribution par jour-semaine'!A:A,0),MATCH(B11585,'contribution par jour-semaine'!$1:$1,0),4,1,"contribution par jour-semaine")),"")</f>
        <v/>
      </c>
      <c r="D11585" s="4" t="str">
        <f>VLOOKUP(A11585,predictions!A:B,2,FALSE)</f>
        <v>22/06/2020</v>
      </c>
      <c r="E11585" s="4">
        <f t="shared" si="45"/>
        <v>44004</v>
      </c>
    </row>
    <row r="11586" spans="3:5" ht="13" x14ac:dyDescent="0.15">
      <c r="C11586" s="1" t="str">
        <f ca="1">IFERROR(INDIRECT(ADDRESS(MATCH(A11586,'contribution par jour-semaine'!A:A,0),MATCH(B11586,'contribution par jour-semaine'!$1:$1,0),4,1,"contribution par jour-semaine")),"")</f>
        <v/>
      </c>
      <c r="D11586" s="4" t="str">
        <f>VLOOKUP(A11586,predictions!A:B,2,FALSE)</f>
        <v>22/06/2020</v>
      </c>
      <c r="E11586" s="4">
        <f t="shared" si="45"/>
        <v>44004</v>
      </c>
    </row>
    <row r="11587" spans="3:5" ht="13" x14ac:dyDescent="0.15">
      <c r="C11587" s="1" t="str">
        <f ca="1">IFERROR(INDIRECT(ADDRESS(MATCH(A11587,'contribution par jour-semaine'!A:A,0),MATCH(B11587,'contribution par jour-semaine'!$1:$1,0),4,1,"contribution par jour-semaine")),"")</f>
        <v/>
      </c>
      <c r="D11587" s="4" t="str">
        <f>VLOOKUP(A11587,predictions!A:B,2,FALSE)</f>
        <v>22/06/2020</v>
      </c>
      <c r="E11587" s="4">
        <f t="shared" si="45"/>
        <v>44004</v>
      </c>
    </row>
    <row r="11588" spans="3:5" ht="13" x14ac:dyDescent="0.15">
      <c r="C11588" s="1" t="str">
        <f ca="1">IFERROR(INDIRECT(ADDRESS(MATCH(A11588,'contribution par jour-semaine'!A:A,0),MATCH(B11588,'contribution par jour-semaine'!$1:$1,0),4,1,"contribution par jour-semaine")),"")</f>
        <v/>
      </c>
      <c r="D11588" s="4" t="str">
        <f>VLOOKUP(A11588,predictions!A:B,2,FALSE)</f>
        <v>22/06/2020</v>
      </c>
      <c r="E11588" s="4">
        <f t="shared" si="45"/>
        <v>44004</v>
      </c>
    </row>
    <row r="11589" spans="3:5" ht="13" x14ac:dyDescent="0.15">
      <c r="C11589" s="1" t="str">
        <f ca="1">IFERROR(INDIRECT(ADDRESS(MATCH(A11589,'contribution par jour-semaine'!A:A,0),MATCH(B11589,'contribution par jour-semaine'!$1:$1,0),4,1,"contribution par jour-semaine")),"")</f>
        <v/>
      </c>
      <c r="D11589" s="4" t="str">
        <f>VLOOKUP(A11589,predictions!A:B,2,FALSE)</f>
        <v>22/06/2020</v>
      </c>
      <c r="E11589" s="4">
        <f t="shared" si="45"/>
        <v>44004</v>
      </c>
    </row>
    <row r="11590" spans="3:5" ht="13" x14ac:dyDescent="0.15">
      <c r="C11590" s="1" t="str">
        <f ca="1">IFERROR(INDIRECT(ADDRESS(MATCH(A11590,'contribution par jour-semaine'!A:A,0),MATCH(B11590,'contribution par jour-semaine'!$1:$1,0),4,1,"contribution par jour-semaine")),"")</f>
        <v/>
      </c>
      <c r="D11590" s="4" t="str">
        <f>VLOOKUP(A11590,predictions!A:B,2,FALSE)</f>
        <v>22/06/2020</v>
      </c>
      <c r="E11590" s="4">
        <f t="shared" si="45"/>
        <v>44004</v>
      </c>
    </row>
    <row r="11591" spans="3:5" ht="13" x14ac:dyDescent="0.15">
      <c r="C11591" s="1" t="str">
        <f ca="1">IFERROR(INDIRECT(ADDRESS(MATCH(A11591,'contribution par jour-semaine'!A:A,0),MATCH(B11591,'contribution par jour-semaine'!$1:$1,0),4,1,"contribution par jour-semaine")),"")</f>
        <v/>
      </c>
      <c r="D11591" s="4" t="str">
        <f>VLOOKUP(A11591,predictions!A:B,2,FALSE)</f>
        <v>22/06/2020</v>
      </c>
      <c r="E11591" s="4">
        <f t="shared" si="45"/>
        <v>44004</v>
      </c>
    </row>
    <row r="11592" spans="3:5" ht="13" x14ac:dyDescent="0.15">
      <c r="C11592" s="1" t="str">
        <f ca="1">IFERROR(INDIRECT(ADDRESS(MATCH(A11592,'contribution par jour-semaine'!A:A,0),MATCH(B11592,'contribution par jour-semaine'!$1:$1,0),4,1,"contribution par jour-semaine")),"")</f>
        <v/>
      </c>
      <c r="D11592" s="4" t="str">
        <f>VLOOKUP(A11592,predictions!A:B,2,FALSE)</f>
        <v>22/06/2020</v>
      </c>
      <c r="E11592" s="4">
        <f t="shared" si="45"/>
        <v>44004</v>
      </c>
    </row>
    <row r="11593" spans="3:5" ht="13" x14ac:dyDescent="0.15">
      <c r="C11593" s="1" t="str">
        <f ca="1">IFERROR(INDIRECT(ADDRESS(MATCH(A11593,'contribution par jour-semaine'!A:A,0),MATCH(B11593,'contribution par jour-semaine'!$1:$1,0),4,1,"contribution par jour-semaine")),"")</f>
        <v/>
      </c>
      <c r="D11593" s="4" t="str">
        <f>VLOOKUP(A11593,predictions!A:B,2,FALSE)</f>
        <v>22/06/2020</v>
      </c>
      <c r="E11593" s="4">
        <f t="shared" si="45"/>
        <v>44004</v>
      </c>
    </row>
    <row r="11594" spans="3:5" ht="13" x14ac:dyDescent="0.15">
      <c r="C11594" s="1" t="str">
        <f ca="1">IFERROR(INDIRECT(ADDRESS(MATCH(A11594,'contribution par jour-semaine'!A:A,0),MATCH(B11594,'contribution par jour-semaine'!$1:$1,0),4,1,"contribution par jour-semaine")),"")</f>
        <v/>
      </c>
      <c r="D11594" s="4" t="str">
        <f>VLOOKUP(A11594,predictions!A:B,2,FALSE)</f>
        <v>22/06/2020</v>
      </c>
      <c r="E11594" s="4">
        <f t="shared" si="45"/>
        <v>44004</v>
      </c>
    </row>
    <row r="11595" spans="3:5" ht="13" x14ac:dyDescent="0.15">
      <c r="C11595" s="1" t="str">
        <f ca="1">IFERROR(INDIRECT(ADDRESS(MATCH(A11595,'contribution par jour-semaine'!A:A,0),MATCH(B11595,'contribution par jour-semaine'!$1:$1,0),4,1,"contribution par jour-semaine")),"")</f>
        <v/>
      </c>
      <c r="D11595" s="4" t="str">
        <f>VLOOKUP(A11595,predictions!A:B,2,FALSE)</f>
        <v>22/06/2020</v>
      </c>
      <c r="E11595" s="4">
        <f t="shared" si="45"/>
        <v>44004</v>
      </c>
    </row>
    <row r="11596" spans="3:5" ht="13" x14ac:dyDescent="0.15">
      <c r="C11596" s="1" t="str">
        <f ca="1">IFERROR(INDIRECT(ADDRESS(MATCH(A11596,'contribution par jour-semaine'!A:A,0),MATCH(B11596,'contribution par jour-semaine'!$1:$1,0),4,1,"contribution par jour-semaine")),"")</f>
        <v/>
      </c>
      <c r="D11596" s="4" t="str">
        <f>VLOOKUP(A11596,predictions!A:B,2,FALSE)</f>
        <v>22/06/2020</v>
      </c>
      <c r="E11596" s="4">
        <f t="shared" si="45"/>
        <v>44004</v>
      </c>
    </row>
    <row r="11597" spans="3:5" ht="13" x14ac:dyDescent="0.15">
      <c r="C11597" s="1" t="str">
        <f ca="1">IFERROR(INDIRECT(ADDRESS(MATCH(A11597,'contribution par jour-semaine'!A:A,0),MATCH(B11597,'contribution par jour-semaine'!$1:$1,0),4,1,"contribution par jour-semaine")),"")</f>
        <v/>
      </c>
      <c r="D11597" s="4" t="str">
        <f>VLOOKUP(A11597,predictions!A:B,2,FALSE)</f>
        <v>22/06/2020</v>
      </c>
      <c r="E11597" s="4">
        <f t="shared" si="45"/>
        <v>44004</v>
      </c>
    </row>
    <row r="11598" spans="3:5" ht="13" x14ac:dyDescent="0.15">
      <c r="C11598" s="1" t="str">
        <f ca="1">IFERROR(INDIRECT(ADDRESS(MATCH(A11598,'contribution par jour-semaine'!A:A,0),MATCH(B11598,'contribution par jour-semaine'!$1:$1,0),4,1,"contribution par jour-semaine")),"")</f>
        <v/>
      </c>
      <c r="D11598" s="4" t="str">
        <f>VLOOKUP(A11598,predictions!A:B,2,FALSE)</f>
        <v>22/06/2020</v>
      </c>
      <c r="E11598" s="4">
        <f t="shared" si="45"/>
        <v>44004</v>
      </c>
    </row>
    <row r="11599" spans="3:5" ht="13" x14ac:dyDescent="0.15">
      <c r="C11599" s="1" t="str">
        <f ca="1">IFERROR(INDIRECT(ADDRESS(MATCH(A11599,'contribution par jour-semaine'!A:A,0),MATCH(B11599,'contribution par jour-semaine'!$1:$1,0),4,1,"contribution par jour-semaine")),"")</f>
        <v/>
      </c>
      <c r="D11599" s="4" t="str">
        <f>VLOOKUP(A11599,predictions!A:B,2,FALSE)</f>
        <v>22/06/2020</v>
      </c>
      <c r="E11599" s="4">
        <f t="shared" si="45"/>
        <v>44004</v>
      </c>
    </row>
    <row r="11600" spans="3:5" ht="13" x14ac:dyDescent="0.15">
      <c r="C11600" s="1" t="str">
        <f ca="1">IFERROR(INDIRECT(ADDRESS(MATCH(A11600,'contribution par jour-semaine'!A:A,0),MATCH(B11600,'contribution par jour-semaine'!$1:$1,0),4,1,"contribution par jour-semaine")),"")</f>
        <v/>
      </c>
      <c r="D11600" s="4" t="str">
        <f>VLOOKUP(A11600,predictions!A:B,2,FALSE)</f>
        <v>22/06/2020</v>
      </c>
      <c r="E11600" s="4">
        <f t="shared" si="45"/>
        <v>44004</v>
      </c>
    </row>
    <row r="11601" spans="3:5" ht="13" x14ac:dyDescent="0.15">
      <c r="C11601" s="1" t="str">
        <f ca="1">IFERROR(INDIRECT(ADDRESS(MATCH(A11601,'contribution par jour-semaine'!A:A,0),MATCH(B11601,'contribution par jour-semaine'!$1:$1,0),4,1,"contribution par jour-semaine")),"")</f>
        <v/>
      </c>
      <c r="D11601" s="4" t="str">
        <f>VLOOKUP(A11601,predictions!A:B,2,FALSE)</f>
        <v>22/06/2020</v>
      </c>
      <c r="E11601" s="4">
        <f t="shared" si="45"/>
        <v>44004</v>
      </c>
    </row>
    <row r="11602" spans="3:5" ht="13" x14ac:dyDescent="0.15">
      <c r="C11602" s="1" t="str">
        <f ca="1">IFERROR(INDIRECT(ADDRESS(MATCH(A11602,'contribution par jour-semaine'!A:A,0),MATCH(B11602,'contribution par jour-semaine'!$1:$1,0),4,1,"contribution par jour-semaine")),"")</f>
        <v/>
      </c>
      <c r="D11602" s="4" t="str">
        <f>VLOOKUP(A11602,predictions!A:B,2,FALSE)</f>
        <v>22/06/2020</v>
      </c>
      <c r="E11602" s="4">
        <f t="shared" si="45"/>
        <v>44004</v>
      </c>
    </row>
    <row r="11603" spans="3:5" ht="13" x14ac:dyDescent="0.15">
      <c r="C11603" s="1" t="str">
        <f ca="1">IFERROR(INDIRECT(ADDRESS(MATCH(A11603,'contribution par jour-semaine'!A:A,0),MATCH(B11603,'contribution par jour-semaine'!$1:$1,0),4,1,"contribution par jour-semaine")),"")</f>
        <v/>
      </c>
      <c r="D11603" s="4" t="str">
        <f>VLOOKUP(A11603,predictions!A:B,2,FALSE)</f>
        <v>22/06/2020</v>
      </c>
      <c r="E11603" s="4">
        <f t="shared" si="45"/>
        <v>44004</v>
      </c>
    </row>
    <row r="11604" spans="3:5" ht="13" x14ac:dyDescent="0.15">
      <c r="C11604" s="1" t="str">
        <f ca="1">IFERROR(INDIRECT(ADDRESS(MATCH(A11604,'contribution par jour-semaine'!A:A,0),MATCH(B11604,'contribution par jour-semaine'!$1:$1,0),4,1,"contribution par jour-semaine")),"")</f>
        <v/>
      </c>
      <c r="D11604" s="4" t="str">
        <f>VLOOKUP(A11604,predictions!A:B,2,FALSE)</f>
        <v>22/06/2020</v>
      </c>
      <c r="E11604" s="4">
        <f t="shared" si="45"/>
        <v>44004</v>
      </c>
    </row>
    <row r="11605" spans="3:5" ht="13" x14ac:dyDescent="0.15">
      <c r="C11605" s="1" t="str">
        <f ca="1">IFERROR(INDIRECT(ADDRESS(MATCH(A11605,'contribution par jour-semaine'!A:A,0),MATCH(B11605,'contribution par jour-semaine'!$1:$1,0),4,1,"contribution par jour-semaine")),"")</f>
        <v/>
      </c>
      <c r="D11605" s="4" t="str">
        <f>VLOOKUP(A11605,predictions!A:B,2,FALSE)</f>
        <v>22/06/2020</v>
      </c>
      <c r="E11605" s="4">
        <f t="shared" si="45"/>
        <v>44004</v>
      </c>
    </row>
    <row r="11606" spans="3:5" ht="13" x14ac:dyDescent="0.15">
      <c r="C11606" s="1" t="str">
        <f ca="1">IFERROR(INDIRECT(ADDRESS(MATCH(A11606,'contribution par jour-semaine'!A:A,0),MATCH(B11606,'contribution par jour-semaine'!$1:$1,0),4,1,"contribution par jour-semaine")),"")</f>
        <v/>
      </c>
      <c r="D11606" s="4" t="str">
        <f>VLOOKUP(A11606,predictions!A:B,2,FALSE)</f>
        <v>22/06/2020</v>
      </c>
      <c r="E11606" s="4">
        <f t="shared" si="45"/>
        <v>44004</v>
      </c>
    </row>
    <row r="11607" spans="3:5" ht="13" x14ac:dyDescent="0.15">
      <c r="C11607" s="1" t="str">
        <f ca="1">IFERROR(INDIRECT(ADDRESS(MATCH(A11607,'contribution par jour-semaine'!A:A,0),MATCH(B11607,'contribution par jour-semaine'!$1:$1,0),4,1,"contribution par jour-semaine")),"")</f>
        <v/>
      </c>
      <c r="D11607" s="4" t="str">
        <f>VLOOKUP(A11607,predictions!A:B,2,FALSE)</f>
        <v>22/06/2020</v>
      </c>
      <c r="E11607" s="4">
        <f t="shared" si="45"/>
        <v>44004</v>
      </c>
    </row>
    <row r="11608" spans="3:5" ht="13" x14ac:dyDescent="0.15">
      <c r="C11608" s="1" t="str">
        <f ca="1">IFERROR(INDIRECT(ADDRESS(MATCH(A11608,'contribution par jour-semaine'!A:A,0),MATCH(B11608,'contribution par jour-semaine'!$1:$1,0),4,1,"contribution par jour-semaine")),"")</f>
        <v/>
      </c>
      <c r="D11608" s="4" t="str">
        <f>VLOOKUP(A11608,predictions!A:B,2,FALSE)</f>
        <v>22/06/2020</v>
      </c>
      <c r="E11608" s="4">
        <f t="shared" si="45"/>
        <v>44004</v>
      </c>
    </row>
    <row r="11609" spans="3:5" ht="13" x14ac:dyDescent="0.15">
      <c r="C11609" s="1" t="str">
        <f ca="1">IFERROR(INDIRECT(ADDRESS(MATCH(A11609,'contribution par jour-semaine'!A:A,0),MATCH(B11609,'contribution par jour-semaine'!$1:$1,0),4,1,"contribution par jour-semaine")),"")</f>
        <v/>
      </c>
      <c r="D11609" s="4" t="str">
        <f>VLOOKUP(A11609,predictions!A:B,2,FALSE)</f>
        <v>22/06/2020</v>
      </c>
      <c r="E11609" s="4">
        <f t="shared" si="45"/>
        <v>44004</v>
      </c>
    </row>
    <row r="11610" spans="3:5" ht="13" x14ac:dyDescent="0.15">
      <c r="C11610" s="1" t="str">
        <f ca="1">IFERROR(INDIRECT(ADDRESS(MATCH(A11610,'contribution par jour-semaine'!A:A,0),MATCH(B11610,'contribution par jour-semaine'!$1:$1,0),4,1,"contribution par jour-semaine")),"")</f>
        <v/>
      </c>
      <c r="D11610" s="4" t="str">
        <f>VLOOKUP(A11610,predictions!A:B,2,FALSE)</f>
        <v>22/06/2020</v>
      </c>
      <c r="E11610" s="4">
        <f t="shared" si="45"/>
        <v>44004</v>
      </c>
    </row>
    <row r="11611" spans="3:5" ht="13" x14ac:dyDescent="0.15">
      <c r="C11611" s="1" t="str">
        <f ca="1">IFERROR(INDIRECT(ADDRESS(MATCH(A11611,'contribution par jour-semaine'!A:A,0),MATCH(B11611,'contribution par jour-semaine'!$1:$1,0),4,1,"contribution par jour-semaine")),"")</f>
        <v/>
      </c>
      <c r="D11611" s="4" t="str">
        <f>VLOOKUP(A11611,predictions!A:B,2,FALSE)</f>
        <v>22/06/2020</v>
      </c>
      <c r="E11611" s="4">
        <f t="shared" si="45"/>
        <v>44004</v>
      </c>
    </row>
    <row r="11612" spans="3:5" ht="13" x14ac:dyDescent="0.15">
      <c r="C11612" s="1" t="str">
        <f ca="1">IFERROR(INDIRECT(ADDRESS(MATCH(A11612,'contribution par jour-semaine'!A:A,0),MATCH(B11612,'contribution par jour-semaine'!$1:$1,0),4,1,"contribution par jour-semaine")),"")</f>
        <v/>
      </c>
      <c r="D11612" s="4" t="str">
        <f>VLOOKUP(A11612,predictions!A:B,2,FALSE)</f>
        <v>22/06/2020</v>
      </c>
      <c r="E11612" s="4">
        <f t="shared" si="45"/>
        <v>44004</v>
      </c>
    </row>
    <row r="11613" spans="3:5" ht="13" x14ac:dyDescent="0.15">
      <c r="C11613" s="1" t="str">
        <f ca="1">IFERROR(INDIRECT(ADDRESS(MATCH(A11613,'contribution par jour-semaine'!A:A,0),MATCH(B11613,'contribution par jour-semaine'!$1:$1,0),4,1,"contribution par jour-semaine")),"")</f>
        <v/>
      </c>
      <c r="D11613" s="4" t="str">
        <f>VLOOKUP(A11613,predictions!A:B,2,FALSE)</f>
        <v>22/06/2020</v>
      </c>
      <c r="E11613" s="4">
        <f t="shared" si="45"/>
        <v>44004</v>
      </c>
    </row>
    <row r="11614" spans="3:5" ht="13" x14ac:dyDescent="0.15">
      <c r="C11614" s="1" t="str">
        <f ca="1">IFERROR(INDIRECT(ADDRESS(MATCH(A11614,'contribution par jour-semaine'!A:A,0),MATCH(B11614,'contribution par jour-semaine'!$1:$1,0),4,1,"contribution par jour-semaine")),"")</f>
        <v/>
      </c>
      <c r="D11614" s="4" t="str">
        <f>VLOOKUP(A11614,predictions!A:B,2,FALSE)</f>
        <v>22/06/2020</v>
      </c>
      <c r="E11614" s="4">
        <f t="shared" si="45"/>
        <v>44004</v>
      </c>
    </row>
    <row r="11615" spans="3:5" ht="13" x14ac:dyDescent="0.15">
      <c r="C11615" s="1" t="str">
        <f ca="1">IFERROR(INDIRECT(ADDRESS(MATCH(A11615,'contribution par jour-semaine'!A:A,0),MATCH(B11615,'contribution par jour-semaine'!$1:$1,0),4,1,"contribution par jour-semaine")),"")</f>
        <v/>
      </c>
      <c r="D11615" s="4" t="str">
        <f>VLOOKUP(A11615,predictions!A:B,2,FALSE)</f>
        <v>22/06/2020</v>
      </c>
      <c r="E11615" s="4">
        <f t="shared" si="45"/>
        <v>44004</v>
      </c>
    </row>
    <row r="11616" spans="3:5" ht="13" x14ac:dyDescent="0.15">
      <c r="C11616" s="1" t="str">
        <f ca="1">IFERROR(INDIRECT(ADDRESS(MATCH(A11616,'contribution par jour-semaine'!A:A,0),MATCH(B11616,'contribution par jour-semaine'!$1:$1,0),4,1,"contribution par jour-semaine")),"")</f>
        <v/>
      </c>
      <c r="D11616" s="4" t="str">
        <f>VLOOKUP(A11616,predictions!A:B,2,FALSE)</f>
        <v>22/06/2020</v>
      </c>
      <c r="E11616" s="4">
        <f t="shared" si="45"/>
        <v>44004</v>
      </c>
    </row>
    <row r="11617" spans="3:5" ht="13" x14ac:dyDescent="0.15">
      <c r="C11617" s="1" t="str">
        <f ca="1">IFERROR(INDIRECT(ADDRESS(MATCH(A11617,'contribution par jour-semaine'!A:A,0),MATCH(B11617,'contribution par jour-semaine'!$1:$1,0),4,1,"contribution par jour-semaine")),"")</f>
        <v/>
      </c>
      <c r="D11617" s="4" t="str">
        <f>VLOOKUP(A11617,predictions!A:B,2,FALSE)</f>
        <v>22/06/2020</v>
      </c>
      <c r="E11617" s="4">
        <f t="shared" si="45"/>
        <v>44004</v>
      </c>
    </row>
    <row r="11618" spans="3:5" ht="13" x14ac:dyDescent="0.15">
      <c r="C11618" s="1" t="str">
        <f ca="1">IFERROR(INDIRECT(ADDRESS(MATCH(A11618,'contribution par jour-semaine'!A:A,0),MATCH(B11618,'contribution par jour-semaine'!$1:$1,0),4,1,"contribution par jour-semaine")),"")</f>
        <v/>
      </c>
      <c r="D11618" s="4" t="str">
        <f>VLOOKUP(A11618,predictions!A:B,2,FALSE)</f>
        <v>22/06/2020</v>
      </c>
      <c r="E11618" s="4">
        <f t="shared" si="45"/>
        <v>44004</v>
      </c>
    </row>
    <row r="11619" spans="3:5" ht="13" x14ac:dyDescent="0.15">
      <c r="C11619" s="1" t="str">
        <f ca="1">IFERROR(INDIRECT(ADDRESS(MATCH(A11619,'contribution par jour-semaine'!A:A,0),MATCH(B11619,'contribution par jour-semaine'!$1:$1,0),4,1,"contribution par jour-semaine")),"")</f>
        <v/>
      </c>
      <c r="D11619" s="4" t="str">
        <f>VLOOKUP(A11619,predictions!A:B,2,FALSE)</f>
        <v>22/06/2020</v>
      </c>
      <c r="E11619" s="4">
        <f t="shared" si="45"/>
        <v>44004</v>
      </c>
    </row>
    <row r="11620" spans="3:5" ht="13" x14ac:dyDescent="0.15">
      <c r="C11620" s="1" t="str">
        <f ca="1">IFERROR(INDIRECT(ADDRESS(MATCH(A11620,'contribution par jour-semaine'!A:A,0),MATCH(B11620,'contribution par jour-semaine'!$1:$1,0),4,1,"contribution par jour-semaine")),"")</f>
        <v/>
      </c>
      <c r="D11620" s="4" t="str">
        <f>VLOOKUP(A11620,predictions!A:B,2,FALSE)</f>
        <v>22/06/2020</v>
      </c>
      <c r="E11620" s="4">
        <f t="shared" si="45"/>
        <v>44004</v>
      </c>
    </row>
    <row r="11621" spans="3:5" ht="13" x14ac:dyDescent="0.15">
      <c r="C11621" s="1" t="str">
        <f ca="1">IFERROR(INDIRECT(ADDRESS(MATCH(A11621,'contribution par jour-semaine'!A:A,0),MATCH(B11621,'contribution par jour-semaine'!$1:$1,0),4,1,"contribution par jour-semaine")),"")</f>
        <v/>
      </c>
      <c r="D11621" s="4" t="str">
        <f>VLOOKUP(A11621,predictions!A:B,2,FALSE)</f>
        <v>22/06/2020</v>
      </c>
      <c r="E11621" s="4">
        <f t="shared" si="45"/>
        <v>44004</v>
      </c>
    </row>
    <row r="11622" spans="3:5" ht="13" x14ac:dyDescent="0.15">
      <c r="C11622" s="1" t="str">
        <f ca="1">IFERROR(INDIRECT(ADDRESS(MATCH(A11622,'contribution par jour-semaine'!A:A,0),MATCH(B11622,'contribution par jour-semaine'!$1:$1,0),4,1,"contribution par jour-semaine")),"")</f>
        <v/>
      </c>
      <c r="D11622" s="4" t="str">
        <f>VLOOKUP(A11622,predictions!A:B,2,FALSE)</f>
        <v>22/06/2020</v>
      </c>
      <c r="E11622" s="4">
        <f t="shared" si="45"/>
        <v>44004</v>
      </c>
    </row>
    <row r="11623" spans="3:5" ht="13" x14ac:dyDescent="0.15">
      <c r="C11623" s="1" t="str">
        <f ca="1">IFERROR(INDIRECT(ADDRESS(MATCH(A11623,'contribution par jour-semaine'!A:A,0),MATCH(B11623,'contribution par jour-semaine'!$1:$1,0),4,1,"contribution par jour-semaine")),"")</f>
        <v/>
      </c>
      <c r="D11623" s="4" t="str">
        <f>VLOOKUP(A11623,predictions!A:B,2,FALSE)</f>
        <v>22/06/2020</v>
      </c>
      <c r="E11623" s="4">
        <f t="shared" si="45"/>
        <v>44004</v>
      </c>
    </row>
    <row r="11624" spans="3:5" ht="13" x14ac:dyDescent="0.15">
      <c r="C11624" s="1" t="str">
        <f ca="1">IFERROR(INDIRECT(ADDRESS(MATCH(A11624,'contribution par jour-semaine'!A:A,0),MATCH(B11624,'contribution par jour-semaine'!$1:$1,0),4,1,"contribution par jour-semaine")),"")</f>
        <v/>
      </c>
      <c r="D11624" s="4" t="str">
        <f>VLOOKUP(A11624,predictions!A:B,2,FALSE)</f>
        <v>22/06/2020</v>
      </c>
      <c r="E11624" s="4">
        <f t="shared" si="45"/>
        <v>44004</v>
      </c>
    </row>
    <row r="11625" spans="3:5" ht="13" x14ac:dyDescent="0.15">
      <c r="C11625" s="1" t="str">
        <f ca="1">IFERROR(INDIRECT(ADDRESS(MATCH(A11625,'contribution par jour-semaine'!A:A,0),MATCH(B11625,'contribution par jour-semaine'!$1:$1,0),4,1,"contribution par jour-semaine")),"")</f>
        <v/>
      </c>
      <c r="D11625" s="4" t="str">
        <f>VLOOKUP(A11625,predictions!A:B,2,FALSE)</f>
        <v>22/06/2020</v>
      </c>
      <c r="E11625" s="4">
        <f t="shared" si="45"/>
        <v>44004</v>
      </c>
    </row>
    <row r="11626" spans="3:5" ht="13" x14ac:dyDescent="0.15">
      <c r="C11626" s="1" t="str">
        <f ca="1">IFERROR(INDIRECT(ADDRESS(MATCH(A11626,'contribution par jour-semaine'!A:A,0),MATCH(B11626,'contribution par jour-semaine'!$1:$1,0),4,1,"contribution par jour-semaine")),"")</f>
        <v/>
      </c>
      <c r="D11626" s="4" t="str">
        <f>VLOOKUP(A11626,predictions!A:B,2,FALSE)</f>
        <v>22/06/2020</v>
      </c>
      <c r="E11626" s="4">
        <f t="shared" si="45"/>
        <v>44004</v>
      </c>
    </row>
    <row r="11627" spans="3:5" ht="13" x14ac:dyDescent="0.15">
      <c r="C11627" s="1" t="str">
        <f ca="1">IFERROR(INDIRECT(ADDRESS(MATCH(A11627,'contribution par jour-semaine'!A:A,0),MATCH(B11627,'contribution par jour-semaine'!$1:$1,0),4,1,"contribution par jour-semaine")),"")</f>
        <v/>
      </c>
      <c r="D11627" s="4" t="str">
        <f>VLOOKUP(A11627,predictions!A:B,2,FALSE)</f>
        <v>22/06/2020</v>
      </c>
      <c r="E11627" s="4">
        <f t="shared" si="45"/>
        <v>44004</v>
      </c>
    </row>
    <row r="11628" spans="3:5" ht="13" x14ac:dyDescent="0.15">
      <c r="C11628" s="1" t="str">
        <f ca="1">IFERROR(INDIRECT(ADDRESS(MATCH(A11628,'contribution par jour-semaine'!A:A,0),MATCH(B11628,'contribution par jour-semaine'!$1:$1,0),4,1,"contribution par jour-semaine")),"")</f>
        <v/>
      </c>
      <c r="D11628" s="4" t="str">
        <f>VLOOKUP(A11628,predictions!A:B,2,FALSE)</f>
        <v>22/06/2020</v>
      </c>
      <c r="E11628" s="4">
        <f t="shared" si="45"/>
        <v>44004</v>
      </c>
    </row>
    <row r="11629" spans="3:5" ht="13" x14ac:dyDescent="0.15">
      <c r="C11629" s="1" t="str">
        <f ca="1">IFERROR(INDIRECT(ADDRESS(MATCH(A11629,'contribution par jour-semaine'!A:A,0),MATCH(B11629,'contribution par jour-semaine'!$1:$1,0),4,1,"contribution par jour-semaine")),"")</f>
        <v/>
      </c>
      <c r="D11629" s="4" t="str">
        <f>VLOOKUP(A11629,predictions!A:B,2,FALSE)</f>
        <v>22/06/2020</v>
      </c>
      <c r="E11629" s="4">
        <f t="shared" si="45"/>
        <v>44004</v>
      </c>
    </row>
    <row r="11630" spans="3:5" ht="13" x14ac:dyDescent="0.15">
      <c r="C11630" s="1" t="str">
        <f ca="1">IFERROR(INDIRECT(ADDRESS(MATCH(A11630,'contribution par jour-semaine'!A:A,0),MATCH(B11630,'contribution par jour-semaine'!$1:$1,0),4,1,"contribution par jour-semaine")),"")</f>
        <v/>
      </c>
      <c r="D11630" s="4" t="str">
        <f>VLOOKUP(A11630,predictions!A:B,2,FALSE)</f>
        <v>22/06/2020</v>
      </c>
      <c r="E11630" s="4">
        <f t="shared" si="45"/>
        <v>44004</v>
      </c>
    </row>
    <row r="11631" spans="3:5" ht="13" x14ac:dyDescent="0.15">
      <c r="C11631" s="1" t="str">
        <f ca="1">IFERROR(INDIRECT(ADDRESS(MATCH(A11631,'contribution par jour-semaine'!A:A,0),MATCH(B11631,'contribution par jour-semaine'!$1:$1,0),4,1,"contribution par jour-semaine")),"")</f>
        <v/>
      </c>
      <c r="D11631" s="4" t="str">
        <f>VLOOKUP(A11631,predictions!A:B,2,FALSE)</f>
        <v>22/06/2020</v>
      </c>
      <c r="E11631" s="4">
        <f t="shared" si="45"/>
        <v>44004</v>
      </c>
    </row>
    <row r="11632" spans="3:5" ht="13" x14ac:dyDescent="0.15">
      <c r="C11632" s="1" t="str">
        <f ca="1">IFERROR(INDIRECT(ADDRESS(MATCH(A11632,'contribution par jour-semaine'!A:A,0),MATCH(B11632,'contribution par jour-semaine'!$1:$1,0),4,1,"contribution par jour-semaine")),"")</f>
        <v/>
      </c>
      <c r="D11632" s="4" t="str">
        <f>VLOOKUP(A11632,predictions!A:B,2,FALSE)</f>
        <v>22/06/2020</v>
      </c>
      <c r="E11632" s="4">
        <f t="shared" si="45"/>
        <v>44004</v>
      </c>
    </row>
    <row r="11633" spans="3:5" ht="13" x14ac:dyDescent="0.15">
      <c r="C11633" s="1" t="str">
        <f ca="1">IFERROR(INDIRECT(ADDRESS(MATCH(A11633,'contribution par jour-semaine'!A:A,0),MATCH(B11633,'contribution par jour-semaine'!$1:$1,0),4,1,"contribution par jour-semaine")),"")</f>
        <v/>
      </c>
      <c r="D11633" s="4" t="str">
        <f>VLOOKUP(A11633,predictions!A:B,2,FALSE)</f>
        <v>22/06/2020</v>
      </c>
      <c r="E11633" s="4">
        <f t="shared" si="45"/>
        <v>44004</v>
      </c>
    </row>
    <row r="11634" spans="3:5" ht="13" x14ac:dyDescent="0.15">
      <c r="C11634" s="1" t="str">
        <f ca="1">IFERROR(INDIRECT(ADDRESS(MATCH(A11634,'contribution par jour-semaine'!A:A,0),MATCH(B11634,'contribution par jour-semaine'!$1:$1,0),4,1,"contribution par jour-semaine")),"")</f>
        <v/>
      </c>
      <c r="D11634" s="4" t="str">
        <f>VLOOKUP(A11634,predictions!A:B,2,FALSE)</f>
        <v>22/06/2020</v>
      </c>
      <c r="E11634" s="4">
        <f t="shared" si="45"/>
        <v>44004</v>
      </c>
    </row>
    <row r="11635" spans="3:5" ht="13" x14ac:dyDescent="0.15">
      <c r="C11635" s="1" t="str">
        <f ca="1">IFERROR(INDIRECT(ADDRESS(MATCH(A11635,'contribution par jour-semaine'!A:A,0),MATCH(B11635,'contribution par jour-semaine'!$1:$1,0),4,1,"contribution par jour-semaine")),"")</f>
        <v/>
      </c>
      <c r="D11635" s="4" t="str">
        <f>VLOOKUP(A11635,predictions!A:B,2,FALSE)</f>
        <v>22/06/2020</v>
      </c>
      <c r="E11635" s="4">
        <f t="shared" si="45"/>
        <v>44004</v>
      </c>
    </row>
    <row r="11636" spans="3:5" ht="13" x14ac:dyDescent="0.15">
      <c r="C11636" s="1" t="str">
        <f ca="1">IFERROR(INDIRECT(ADDRESS(MATCH(A11636,'contribution par jour-semaine'!A:A,0),MATCH(B11636,'contribution par jour-semaine'!$1:$1,0),4,1,"contribution par jour-semaine")),"")</f>
        <v/>
      </c>
      <c r="D11636" s="4" t="str">
        <f>VLOOKUP(A11636,predictions!A:B,2,FALSE)</f>
        <v>22/06/2020</v>
      </c>
      <c r="E11636" s="4">
        <f t="shared" si="45"/>
        <v>44004</v>
      </c>
    </row>
    <row r="11637" spans="3:5" ht="13" x14ac:dyDescent="0.15">
      <c r="C11637" s="1" t="str">
        <f ca="1">IFERROR(INDIRECT(ADDRESS(MATCH(A11637,'contribution par jour-semaine'!A:A,0),MATCH(B11637,'contribution par jour-semaine'!$1:$1,0),4,1,"contribution par jour-semaine")),"")</f>
        <v/>
      </c>
      <c r="D11637" s="4" t="str">
        <f>VLOOKUP(A11637,predictions!A:B,2,FALSE)</f>
        <v>22/06/2020</v>
      </c>
      <c r="E11637" s="4">
        <f t="shared" si="45"/>
        <v>44004</v>
      </c>
    </row>
    <row r="11638" spans="3:5" ht="13" x14ac:dyDescent="0.15">
      <c r="C11638" s="1" t="str">
        <f ca="1">IFERROR(INDIRECT(ADDRESS(MATCH(A11638,'contribution par jour-semaine'!A:A,0),MATCH(B11638,'contribution par jour-semaine'!$1:$1,0),4,1,"contribution par jour-semaine")),"")</f>
        <v/>
      </c>
      <c r="D11638" s="4" t="str">
        <f>VLOOKUP(A11638,predictions!A:B,2,FALSE)</f>
        <v>22/06/2020</v>
      </c>
      <c r="E11638" s="4">
        <f t="shared" si="45"/>
        <v>44004</v>
      </c>
    </row>
    <row r="11639" spans="3:5" ht="13" x14ac:dyDescent="0.15">
      <c r="C11639" s="1" t="str">
        <f ca="1">IFERROR(INDIRECT(ADDRESS(MATCH(A11639,'contribution par jour-semaine'!A:A,0),MATCH(B11639,'contribution par jour-semaine'!$1:$1,0),4,1,"contribution par jour-semaine")),"")</f>
        <v/>
      </c>
      <c r="D11639" s="4" t="str">
        <f>VLOOKUP(A11639,predictions!A:B,2,FALSE)</f>
        <v>22/06/2020</v>
      </c>
      <c r="E11639" s="4">
        <f t="shared" si="45"/>
        <v>44004</v>
      </c>
    </row>
    <row r="11640" spans="3:5" ht="13" x14ac:dyDescent="0.15">
      <c r="C11640" s="1" t="str">
        <f ca="1">IFERROR(INDIRECT(ADDRESS(MATCH(A11640,'contribution par jour-semaine'!A:A,0),MATCH(B11640,'contribution par jour-semaine'!$1:$1,0),4,1,"contribution par jour-semaine")),"")</f>
        <v/>
      </c>
      <c r="D11640" s="4" t="str">
        <f>VLOOKUP(A11640,predictions!A:B,2,FALSE)</f>
        <v>22/06/2020</v>
      </c>
      <c r="E11640" s="4">
        <f t="shared" si="45"/>
        <v>44004</v>
      </c>
    </row>
    <row r="11641" spans="3:5" ht="13" x14ac:dyDescent="0.15">
      <c r="C11641" s="1" t="str">
        <f ca="1">IFERROR(INDIRECT(ADDRESS(MATCH(A11641,'contribution par jour-semaine'!A:A,0),MATCH(B11641,'contribution par jour-semaine'!$1:$1,0),4,1,"contribution par jour-semaine")),"")</f>
        <v/>
      </c>
      <c r="D11641" s="4" t="str">
        <f>VLOOKUP(A11641,predictions!A:B,2,FALSE)</f>
        <v>22/06/2020</v>
      </c>
      <c r="E11641" s="4">
        <f t="shared" si="45"/>
        <v>44004</v>
      </c>
    </row>
    <row r="11642" spans="3:5" ht="13" x14ac:dyDescent="0.15">
      <c r="C11642" s="1" t="str">
        <f ca="1">IFERROR(INDIRECT(ADDRESS(MATCH(A11642,'contribution par jour-semaine'!A:A,0),MATCH(B11642,'contribution par jour-semaine'!$1:$1,0),4,1,"contribution par jour-semaine")),"")</f>
        <v/>
      </c>
      <c r="D11642" s="4" t="str">
        <f>VLOOKUP(A11642,predictions!A:B,2,FALSE)</f>
        <v>22/06/2020</v>
      </c>
      <c r="E11642" s="4">
        <f t="shared" si="45"/>
        <v>44004</v>
      </c>
    </row>
    <row r="11643" spans="3:5" ht="13" x14ac:dyDescent="0.15">
      <c r="C11643" s="1" t="str">
        <f ca="1">IFERROR(INDIRECT(ADDRESS(MATCH(A11643,'contribution par jour-semaine'!A:A,0),MATCH(B11643,'contribution par jour-semaine'!$1:$1,0),4,1,"contribution par jour-semaine")),"")</f>
        <v/>
      </c>
      <c r="D11643" s="4" t="str">
        <f>VLOOKUP(A11643,predictions!A:B,2,FALSE)</f>
        <v>22/06/2020</v>
      </c>
      <c r="E11643" s="4">
        <f t="shared" si="45"/>
        <v>44004</v>
      </c>
    </row>
    <row r="11644" spans="3:5" ht="13" x14ac:dyDescent="0.15">
      <c r="C11644" s="1" t="str">
        <f ca="1">IFERROR(INDIRECT(ADDRESS(MATCH(A11644,'contribution par jour-semaine'!A:A,0),MATCH(B11644,'contribution par jour-semaine'!$1:$1,0),4,1,"contribution par jour-semaine")),"")</f>
        <v/>
      </c>
      <c r="D11644" s="4" t="str">
        <f>VLOOKUP(A11644,predictions!A:B,2,FALSE)</f>
        <v>22/06/2020</v>
      </c>
      <c r="E11644" s="4">
        <f t="shared" si="45"/>
        <v>44004</v>
      </c>
    </row>
    <row r="11645" spans="3:5" ht="13" x14ac:dyDescent="0.15">
      <c r="C11645" s="1" t="str">
        <f ca="1">IFERROR(INDIRECT(ADDRESS(MATCH(A11645,'contribution par jour-semaine'!A:A,0),MATCH(B11645,'contribution par jour-semaine'!$1:$1,0),4,1,"contribution par jour-semaine")),"")</f>
        <v/>
      </c>
      <c r="D11645" s="4" t="str">
        <f>VLOOKUP(A11645,predictions!A:B,2,FALSE)</f>
        <v>22/06/2020</v>
      </c>
      <c r="E11645" s="4">
        <f t="shared" si="45"/>
        <v>44004</v>
      </c>
    </row>
    <row r="11646" spans="3:5" ht="13" x14ac:dyDescent="0.15">
      <c r="C11646" s="1" t="str">
        <f ca="1">IFERROR(INDIRECT(ADDRESS(MATCH(A11646,'contribution par jour-semaine'!A:A,0),MATCH(B11646,'contribution par jour-semaine'!$1:$1,0),4,1,"contribution par jour-semaine")),"")</f>
        <v/>
      </c>
      <c r="D11646" s="4" t="str">
        <f>VLOOKUP(A11646,predictions!A:B,2,FALSE)</f>
        <v>22/06/2020</v>
      </c>
      <c r="E11646" s="4">
        <f t="shared" si="45"/>
        <v>44004</v>
      </c>
    </row>
    <row r="11647" spans="3:5" ht="13" x14ac:dyDescent="0.15">
      <c r="C11647" s="1" t="str">
        <f ca="1">IFERROR(INDIRECT(ADDRESS(MATCH(A11647,'contribution par jour-semaine'!A:A,0),MATCH(B11647,'contribution par jour-semaine'!$1:$1,0),4,1,"contribution par jour-semaine")),"")</f>
        <v/>
      </c>
      <c r="D11647" s="4" t="str">
        <f>VLOOKUP(A11647,predictions!A:B,2,FALSE)</f>
        <v>22/06/2020</v>
      </c>
      <c r="E11647" s="4">
        <f t="shared" si="45"/>
        <v>44004</v>
      </c>
    </row>
    <row r="11648" spans="3:5" ht="13" x14ac:dyDescent="0.15">
      <c r="C11648" s="1" t="str">
        <f ca="1">IFERROR(INDIRECT(ADDRESS(MATCH(A11648,'contribution par jour-semaine'!A:A,0),MATCH(B11648,'contribution par jour-semaine'!$1:$1,0),4,1,"contribution par jour-semaine")),"")</f>
        <v/>
      </c>
      <c r="D11648" s="4" t="str">
        <f>VLOOKUP(A11648,predictions!A:B,2,FALSE)</f>
        <v>22/06/2020</v>
      </c>
      <c r="E11648" s="4">
        <f t="shared" si="45"/>
        <v>44004</v>
      </c>
    </row>
    <row r="11649" spans="3:5" ht="13" x14ac:dyDescent="0.15">
      <c r="C11649" s="1" t="str">
        <f ca="1">IFERROR(INDIRECT(ADDRESS(MATCH(A11649,'contribution par jour-semaine'!A:A,0),MATCH(B11649,'contribution par jour-semaine'!$1:$1,0),4,1,"contribution par jour-semaine")),"")</f>
        <v/>
      </c>
      <c r="D11649" s="4" t="str">
        <f>VLOOKUP(A11649,predictions!A:B,2,FALSE)</f>
        <v>22/06/2020</v>
      </c>
      <c r="E11649" s="4">
        <f t="shared" si="45"/>
        <v>44004</v>
      </c>
    </row>
    <row r="11650" spans="3:5" ht="13" x14ac:dyDescent="0.15">
      <c r="C11650" s="1" t="str">
        <f ca="1">IFERROR(INDIRECT(ADDRESS(MATCH(A11650,'contribution par jour-semaine'!A:A,0),MATCH(B11650,'contribution par jour-semaine'!$1:$1,0),4,1,"contribution par jour-semaine")),"")</f>
        <v/>
      </c>
      <c r="D11650" s="4" t="str">
        <f>VLOOKUP(A11650,predictions!A:B,2,FALSE)</f>
        <v>22/06/2020</v>
      </c>
      <c r="E11650" s="4">
        <f t="shared" si="45"/>
        <v>44004</v>
      </c>
    </row>
    <row r="11651" spans="3:5" ht="13" x14ac:dyDescent="0.15">
      <c r="C11651" s="1" t="str">
        <f ca="1">IFERROR(INDIRECT(ADDRESS(MATCH(A11651,'contribution par jour-semaine'!A:A,0),MATCH(B11651,'contribution par jour-semaine'!$1:$1,0),4,1,"contribution par jour-semaine")),"")</f>
        <v/>
      </c>
      <c r="D11651" s="4" t="str">
        <f>VLOOKUP(A11651,predictions!A:B,2,FALSE)</f>
        <v>22/06/2020</v>
      </c>
      <c r="E11651" s="4">
        <f t="shared" si="45"/>
        <v>44004</v>
      </c>
    </row>
    <row r="11652" spans="3:5" ht="13" x14ac:dyDescent="0.15">
      <c r="C11652" s="1" t="str">
        <f ca="1">IFERROR(INDIRECT(ADDRESS(MATCH(A11652,'contribution par jour-semaine'!A:A,0),MATCH(B11652,'contribution par jour-semaine'!$1:$1,0),4,1,"contribution par jour-semaine")),"")</f>
        <v/>
      </c>
      <c r="D11652" s="4" t="str">
        <f>VLOOKUP(A11652,predictions!A:B,2,FALSE)</f>
        <v>22/06/2020</v>
      </c>
      <c r="E11652" s="4">
        <f t="shared" si="45"/>
        <v>44004</v>
      </c>
    </row>
    <row r="11653" spans="3:5" ht="13" x14ac:dyDescent="0.15">
      <c r="C11653" s="1" t="str">
        <f ca="1">IFERROR(INDIRECT(ADDRESS(MATCH(A11653,'contribution par jour-semaine'!A:A,0),MATCH(B11653,'contribution par jour-semaine'!$1:$1,0),4,1,"contribution par jour-semaine")),"")</f>
        <v/>
      </c>
      <c r="D11653" s="4" t="str">
        <f>VLOOKUP(A11653,predictions!A:B,2,FALSE)</f>
        <v>22/06/2020</v>
      </c>
      <c r="E11653" s="4">
        <f t="shared" si="45"/>
        <v>44004</v>
      </c>
    </row>
    <row r="11654" spans="3:5" ht="13" x14ac:dyDescent="0.15">
      <c r="C11654" s="1" t="str">
        <f ca="1">IFERROR(INDIRECT(ADDRESS(MATCH(A11654,'contribution par jour-semaine'!A:A,0),MATCH(B11654,'contribution par jour-semaine'!$1:$1,0),4,1,"contribution par jour-semaine")),"")</f>
        <v/>
      </c>
      <c r="D11654" s="4" t="str">
        <f>VLOOKUP(A11654,predictions!A:B,2,FALSE)</f>
        <v>22/06/2020</v>
      </c>
      <c r="E11654" s="4">
        <f t="shared" si="45"/>
        <v>44004</v>
      </c>
    </row>
    <row r="11655" spans="3:5" ht="13" x14ac:dyDescent="0.15">
      <c r="C11655" s="1" t="str">
        <f ca="1">IFERROR(INDIRECT(ADDRESS(MATCH(A11655,'contribution par jour-semaine'!A:A,0),MATCH(B11655,'contribution par jour-semaine'!$1:$1,0),4,1,"contribution par jour-semaine")),"")</f>
        <v/>
      </c>
      <c r="D11655" s="4" t="str">
        <f>VLOOKUP(A11655,predictions!A:B,2,FALSE)</f>
        <v>22/06/2020</v>
      </c>
      <c r="E11655" s="4">
        <f t="shared" si="45"/>
        <v>44004</v>
      </c>
    </row>
    <row r="11656" spans="3:5" ht="13" x14ac:dyDescent="0.15">
      <c r="C11656" s="1" t="str">
        <f ca="1">IFERROR(INDIRECT(ADDRESS(MATCH(A11656,'contribution par jour-semaine'!A:A,0),MATCH(B11656,'contribution par jour-semaine'!$1:$1,0),4,1,"contribution par jour-semaine")),"")</f>
        <v/>
      </c>
      <c r="D11656" s="4" t="str">
        <f>VLOOKUP(A11656,predictions!A:B,2,FALSE)</f>
        <v>22/06/2020</v>
      </c>
      <c r="E11656" s="4">
        <f t="shared" si="45"/>
        <v>44004</v>
      </c>
    </row>
    <row r="11657" spans="3:5" ht="13" x14ac:dyDescent="0.15">
      <c r="C11657" s="1" t="str">
        <f ca="1">IFERROR(INDIRECT(ADDRESS(MATCH(A11657,'contribution par jour-semaine'!A:A,0),MATCH(B11657,'contribution par jour-semaine'!$1:$1,0),4,1,"contribution par jour-semaine")),"")</f>
        <v/>
      </c>
      <c r="D11657" s="4" t="str">
        <f>VLOOKUP(A11657,predictions!A:B,2,FALSE)</f>
        <v>22/06/2020</v>
      </c>
      <c r="E11657" s="4">
        <f t="shared" si="45"/>
        <v>44004</v>
      </c>
    </row>
    <row r="11658" spans="3:5" ht="13" x14ac:dyDescent="0.15">
      <c r="C11658" s="1" t="str">
        <f ca="1">IFERROR(INDIRECT(ADDRESS(MATCH(A11658,'contribution par jour-semaine'!A:A,0),MATCH(B11658,'contribution par jour-semaine'!$1:$1,0),4,1,"contribution par jour-semaine")),"")</f>
        <v/>
      </c>
      <c r="D11658" s="4" t="str">
        <f>VLOOKUP(A11658,predictions!A:B,2,FALSE)</f>
        <v>22/06/2020</v>
      </c>
      <c r="E11658" s="4">
        <f t="shared" si="45"/>
        <v>44004</v>
      </c>
    </row>
    <row r="11659" spans="3:5" ht="13" x14ac:dyDescent="0.15">
      <c r="C11659" s="1" t="str">
        <f ca="1">IFERROR(INDIRECT(ADDRESS(MATCH(A11659,'contribution par jour-semaine'!A:A,0),MATCH(B11659,'contribution par jour-semaine'!$1:$1,0),4,1,"contribution par jour-semaine")),"")</f>
        <v/>
      </c>
      <c r="D11659" s="4" t="str">
        <f>VLOOKUP(A11659,predictions!A:B,2,FALSE)</f>
        <v>22/06/2020</v>
      </c>
      <c r="E11659" s="4">
        <f t="shared" si="45"/>
        <v>44004</v>
      </c>
    </row>
    <row r="11660" spans="3:5" ht="13" x14ac:dyDescent="0.15">
      <c r="C11660" s="1" t="str">
        <f ca="1">IFERROR(INDIRECT(ADDRESS(MATCH(A11660,'contribution par jour-semaine'!A:A,0),MATCH(B11660,'contribution par jour-semaine'!$1:$1,0),4,1,"contribution par jour-semaine")),"")</f>
        <v/>
      </c>
      <c r="D11660" s="4" t="str">
        <f>VLOOKUP(A11660,predictions!A:B,2,FALSE)</f>
        <v>22/06/2020</v>
      </c>
      <c r="E11660" s="4">
        <f t="shared" si="45"/>
        <v>44004</v>
      </c>
    </row>
    <row r="11661" spans="3:5" ht="13" x14ac:dyDescent="0.15">
      <c r="C11661" s="1" t="str">
        <f ca="1">IFERROR(INDIRECT(ADDRESS(MATCH(A11661,'contribution par jour-semaine'!A:A,0),MATCH(B11661,'contribution par jour-semaine'!$1:$1,0),4,1,"contribution par jour-semaine")),"")</f>
        <v/>
      </c>
      <c r="D11661" s="4" t="str">
        <f>VLOOKUP(A11661,predictions!A:B,2,FALSE)</f>
        <v>22/06/2020</v>
      </c>
      <c r="E11661" s="4">
        <f t="shared" si="45"/>
        <v>44004</v>
      </c>
    </row>
    <row r="11662" spans="3:5" ht="13" x14ac:dyDescent="0.15">
      <c r="C11662" s="1" t="str">
        <f ca="1">IFERROR(INDIRECT(ADDRESS(MATCH(A11662,'contribution par jour-semaine'!A:A,0),MATCH(B11662,'contribution par jour-semaine'!$1:$1,0),4,1,"contribution par jour-semaine")),"")</f>
        <v/>
      </c>
      <c r="D11662" s="4" t="str">
        <f>VLOOKUP(A11662,predictions!A:B,2,FALSE)</f>
        <v>22/06/2020</v>
      </c>
      <c r="E11662" s="4">
        <f t="shared" si="45"/>
        <v>44004</v>
      </c>
    </row>
    <row r="11663" spans="3:5" ht="13" x14ac:dyDescent="0.15">
      <c r="C11663" s="1" t="str">
        <f ca="1">IFERROR(INDIRECT(ADDRESS(MATCH(A11663,'contribution par jour-semaine'!A:A,0),MATCH(B11663,'contribution par jour-semaine'!$1:$1,0),4,1,"contribution par jour-semaine")),"")</f>
        <v/>
      </c>
      <c r="D11663" s="4" t="str">
        <f>VLOOKUP(A11663,predictions!A:B,2,FALSE)</f>
        <v>22/06/2020</v>
      </c>
      <c r="E11663" s="4">
        <f t="shared" si="45"/>
        <v>44004</v>
      </c>
    </row>
    <row r="11664" spans="3:5" ht="13" x14ac:dyDescent="0.15">
      <c r="C11664" s="1" t="str">
        <f ca="1">IFERROR(INDIRECT(ADDRESS(MATCH(A11664,'contribution par jour-semaine'!A:A,0),MATCH(B11664,'contribution par jour-semaine'!$1:$1,0),4,1,"contribution par jour-semaine")),"")</f>
        <v/>
      </c>
      <c r="D11664" s="4" t="str">
        <f>VLOOKUP(A11664,predictions!A:B,2,FALSE)</f>
        <v>22/06/2020</v>
      </c>
      <c r="E11664" s="4">
        <f t="shared" si="45"/>
        <v>44004</v>
      </c>
    </row>
    <row r="11665" spans="3:5" ht="13" x14ac:dyDescent="0.15">
      <c r="C11665" s="1" t="str">
        <f ca="1">IFERROR(INDIRECT(ADDRESS(MATCH(A11665,'contribution par jour-semaine'!A:A,0),MATCH(B11665,'contribution par jour-semaine'!$1:$1,0),4,1,"contribution par jour-semaine")),"")</f>
        <v/>
      </c>
      <c r="D11665" s="4" t="str">
        <f>VLOOKUP(A11665,predictions!A:B,2,FALSE)</f>
        <v>22/06/2020</v>
      </c>
      <c r="E11665" s="4">
        <f t="shared" si="45"/>
        <v>44004</v>
      </c>
    </row>
    <row r="11666" spans="3:5" ht="13" x14ac:dyDescent="0.15">
      <c r="C11666" s="1" t="str">
        <f ca="1">IFERROR(INDIRECT(ADDRESS(MATCH(A11666,'contribution par jour-semaine'!A:A,0),MATCH(B11666,'contribution par jour-semaine'!$1:$1,0),4,1,"contribution par jour-semaine")),"")</f>
        <v/>
      </c>
      <c r="D11666" s="4" t="str">
        <f>VLOOKUP(A11666,predictions!A:B,2,FALSE)</f>
        <v>22/06/2020</v>
      </c>
      <c r="E11666" s="4">
        <f t="shared" si="45"/>
        <v>44004</v>
      </c>
    </row>
    <row r="11667" spans="3:5" ht="13" x14ac:dyDescent="0.15">
      <c r="C11667" s="1" t="str">
        <f ca="1">IFERROR(INDIRECT(ADDRESS(MATCH(A11667,'contribution par jour-semaine'!A:A,0),MATCH(B11667,'contribution par jour-semaine'!$1:$1,0),4,1,"contribution par jour-semaine")),"")</f>
        <v/>
      </c>
      <c r="D11667" s="4" t="str">
        <f>VLOOKUP(A11667,predictions!A:B,2,FALSE)</f>
        <v>22/06/2020</v>
      </c>
      <c r="E11667" s="4">
        <f t="shared" si="45"/>
        <v>44004</v>
      </c>
    </row>
    <row r="11668" spans="3:5" ht="13" x14ac:dyDescent="0.15">
      <c r="C11668" s="1" t="str">
        <f ca="1">IFERROR(INDIRECT(ADDRESS(MATCH(A11668,'contribution par jour-semaine'!A:A,0),MATCH(B11668,'contribution par jour-semaine'!$1:$1,0),4,1,"contribution par jour-semaine")),"")</f>
        <v/>
      </c>
      <c r="D11668" s="4" t="str">
        <f>VLOOKUP(A11668,predictions!A:B,2,FALSE)</f>
        <v>22/06/2020</v>
      </c>
      <c r="E11668" s="4">
        <f t="shared" si="45"/>
        <v>44004</v>
      </c>
    </row>
    <row r="11669" spans="3:5" ht="13" x14ac:dyDescent="0.15">
      <c r="C11669" s="1" t="str">
        <f ca="1">IFERROR(INDIRECT(ADDRESS(MATCH(A11669,'contribution par jour-semaine'!A:A,0),MATCH(B11669,'contribution par jour-semaine'!$1:$1,0),4,1,"contribution par jour-semaine")),"")</f>
        <v/>
      </c>
      <c r="D11669" s="4" t="str">
        <f>VLOOKUP(A11669,predictions!A:B,2,FALSE)</f>
        <v>22/06/2020</v>
      </c>
      <c r="E11669" s="4">
        <f t="shared" si="45"/>
        <v>44004</v>
      </c>
    </row>
    <row r="11670" spans="3:5" ht="13" x14ac:dyDescent="0.15">
      <c r="C11670" s="1" t="str">
        <f ca="1">IFERROR(INDIRECT(ADDRESS(MATCH(A11670,'contribution par jour-semaine'!A:A,0),MATCH(B11670,'contribution par jour-semaine'!$1:$1,0),4,1,"contribution par jour-semaine")),"")</f>
        <v/>
      </c>
      <c r="D11670" s="4" t="str">
        <f>VLOOKUP(A11670,predictions!A:B,2,FALSE)</f>
        <v>22/06/2020</v>
      </c>
      <c r="E11670" s="4">
        <f t="shared" si="45"/>
        <v>44004</v>
      </c>
    </row>
    <row r="11671" spans="3:5" ht="13" x14ac:dyDescent="0.15">
      <c r="C11671" s="1" t="str">
        <f ca="1">IFERROR(INDIRECT(ADDRESS(MATCH(A11671,'contribution par jour-semaine'!A:A,0),MATCH(B11671,'contribution par jour-semaine'!$1:$1,0),4,1,"contribution par jour-semaine")),"")</f>
        <v/>
      </c>
      <c r="D11671" s="4" t="str">
        <f>VLOOKUP(A11671,predictions!A:B,2,FALSE)</f>
        <v>22/06/2020</v>
      </c>
      <c r="E11671" s="4">
        <f t="shared" si="45"/>
        <v>44004</v>
      </c>
    </row>
    <row r="11672" spans="3:5" ht="13" x14ac:dyDescent="0.15">
      <c r="C11672" s="1" t="str">
        <f ca="1">IFERROR(INDIRECT(ADDRESS(MATCH(A11672,'contribution par jour-semaine'!A:A,0),MATCH(B11672,'contribution par jour-semaine'!$1:$1,0),4,1,"contribution par jour-semaine")),"")</f>
        <v/>
      </c>
      <c r="D11672" s="4" t="str">
        <f>VLOOKUP(A11672,predictions!A:B,2,FALSE)</f>
        <v>22/06/2020</v>
      </c>
      <c r="E11672" s="4">
        <f t="shared" si="45"/>
        <v>44004</v>
      </c>
    </row>
    <row r="11673" spans="3:5" ht="13" x14ac:dyDescent="0.15">
      <c r="C11673" s="1" t="str">
        <f ca="1">IFERROR(INDIRECT(ADDRESS(MATCH(A11673,'contribution par jour-semaine'!A:A,0),MATCH(B11673,'contribution par jour-semaine'!$1:$1,0),4,1,"contribution par jour-semaine")),"")</f>
        <v/>
      </c>
      <c r="D11673" s="4" t="str">
        <f>VLOOKUP(A11673,predictions!A:B,2,FALSE)</f>
        <v>22/06/2020</v>
      </c>
      <c r="E11673" s="4">
        <f t="shared" si="45"/>
        <v>44004</v>
      </c>
    </row>
    <row r="11674" spans="3:5" ht="13" x14ac:dyDescent="0.15">
      <c r="C11674" s="1" t="str">
        <f ca="1">IFERROR(INDIRECT(ADDRESS(MATCH(A11674,'contribution par jour-semaine'!A:A,0),MATCH(B11674,'contribution par jour-semaine'!$1:$1,0),4,1,"contribution par jour-semaine")),"")</f>
        <v/>
      </c>
      <c r="D11674" s="4" t="str">
        <f>VLOOKUP(A11674,predictions!A:B,2,FALSE)</f>
        <v>22/06/2020</v>
      </c>
      <c r="E11674" s="4">
        <f t="shared" si="45"/>
        <v>44004</v>
      </c>
    </row>
    <row r="11675" spans="3:5" ht="13" x14ac:dyDescent="0.15">
      <c r="C11675" s="1" t="str">
        <f ca="1">IFERROR(INDIRECT(ADDRESS(MATCH(A11675,'contribution par jour-semaine'!A:A,0),MATCH(B11675,'contribution par jour-semaine'!$1:$1,0),4,1,"contribution par jour-semaine")),"")</f>
        <v/>
      </c>
      <c r="D11675" s="4" t="str">
        <f>VLOOKUP(A11675,predictions!A:B,2,FALSE)</f>
        <v>22/06/2020</v>
      </c>
      <c r="E11675" s="4">
        <f t="shared" si="45"/>
        <v>44004</v>
      </c>
    </row>
    <row r="11676" spans="3:5" ht="13" x14ac:dyDescent="0.15">
      <c r="C11676" s="1" t="str">
        <f ca="1">IFERROR(INDIRECT(ADDRESS(MATCH(A11676,'contribution par jour-semaine'!A:A,0),MATCH(B11676,'contribution par jour-semaine'!$1:$1,0),4,1,"contribution par jour-semaine")),"")</f>
        <v/>
      </c>
      <c r="D11676" s="4" t="str">
        <f>VLOOKUP(A11676,predictions!A:B,2,FALSE)</f>
        <v>22/06/2020</v>
      </c>
      <c r="E11676" s="4">
        <f t="shared" si="45"/>
        <v>44004</v>
      </c>
    </row>
    <row r="11677" spans="3:5" ht="13" x14ac:dyDescent="0.15">
      <c r="C11677" s="1" t="str">
        <f ca="1">IFERROR(INDIRECT(ADDRESS(MATCH(A11677,'contribution par jour-semaine'!A:A,0),MATCH(B11677,'contribution par jour-semaine'!$1:$1,0),4,1,"contribution par jour-semaine")),"")</f>
        <v/>
      </c>
      <c r="D11677" s="4" t="str">
        <f>VLOOKUP(A11677,predictions!A:B,2,FALSE)</f>
        <v>22/06/2020</v>
      </c>
      <c r="E11677" s="4">
        <f t="shared" si="45"/>
        <v>44004</v>
      </c>
    </row>
    <row r="11678" spans="3:5" ht="13" x14ac:dyDescent="0.15">
      <c r="C11678" s="1" t="str">
        <f ca="1">IFERROR(INDIRECT(ADDRESS(MATCH(A11678,'contribution par jour-semaine'!A:A,0),MATCH(B11678,'contribution par jour-semaine'!$1:$1,0),4,1,"contribution par jour-semaine")),"")</f>
        <v/>
      </c>
      <c r="D11678" s="4" t="str">
        <f>VLOOKUP(A11678,predictions!A:B,2,FALSE)</f>
        <v>22/06/2020</v>
      </c>
      <c r="E11678" s="4">
        <f t="shared" si="45"/>
        <v>44004</v>
      </c>
    </row>
    <row r="11679" spans="3:5" ht="13" x14ac:dyDescent="0.15">
      <c r="C11679" s="1" t="str">
        <f ca="1">IFERROR(INDIRECT(ADDRESS(MATCH(A11679,'contribution par jour-semaine'!A:A,0),MATCH(B11679,'contribution par jour-semaine'!$1:$1,0),4,1,"contribution par jour-semaine")),"")</f>
        <v/>
      </c>
      <c r="D11679" s="4" t="str">
        <f>VLOOKUP(A11679,predictions!A:B,2,FALSE)</f>
        <v>22/06/2020</v>
      </c>
      <c r="E11679" s="4">
        <f t="shared" si="45"/>
        <v>44004</v>
      </c>
    </row>
    <row r="11680" spans="3:5" ht="13" x14ac:dyDescent="0.15">
      <c r="C11680" s="1" t="str">
        <f ca="1">IFERROR(INDIRECT(ADDRESS(MATCH(A11680,'contribution par jour-semaine'!A:A,0),MATCH(B11680,'contribution par jour-semaine'!$1:$1,0),4,1,"contribution par jour-semaine")),"")</f>
        <v/>
      </c>
      <c r="D11680" s="4" t="str">
        <f>VLOOKUP(A11680,predictions!A:B,2,FALSE)</f>
        <v>22/06/2020</v>
      </c>
      <c r="E11680" s="4">
        <f t="shared" si="45"/>
        <v>44004</v>
      </c>
    </row>
    <row r="11681" spans="3:5" ht="13" x14ac:dyDescent="0.15">
      <c r="C11681" s="1" t="str">
        <f ca="1">IFERROR(INDIRECT(ADDRESS(MATCH(A11681,'contribution par jour-semaine'!A:A,0),MATCH(B11681,'contribution par jour-semaine'!$1:$1,0),4,1,"contribution par jour-semaine")),"")</f>
        <v/>
      </c>
      <c r="D11681" s="4" t="str">
        <f>VLOOKUP(A11681,predictions!A:B,2,FALSE)</f>
        <v>22/06/2020</v>
      </c>
      <c r="E11681" s="4">
        <f t="shared" si="45"/>
        <v>44004</v>
      </c>
    </row>
    <row r="11682" spans="3:5" ht="13" x14ac:dyDescent="0.15">
      <c r="C11682" s="1" t="str">
        <f ca="1">IFERROR(INDIRECT(ADDRESS(MATCH(A11682,'contribution par jour-semaine'!A:A,0),MATCH(B11682,'contribution par jour-semaine'!$1:$1,0),4,1,"contribution par jour-semaine")),"")</f>
        <v/>
      </c>
      <c r="D11682" s="4" t="str">
        <f>VLOOKUP(A11682,predictions!A:B,2,FALSE)</f>
        <v>22/06/2020</v>
      </c>
      <c r="E11682" s="4">
        <f t="shared" si="45"/>
        <v>44004</v>
      </c>
    </row>
    <row r="11683" spans="3:5" ht="13" x14ac:dyDescent="0.15">
      <c r="C11683" s="1" t="str">
        <f ca="1">IFERROR(INDIRECT(ADDRESS(MATCH(A11683,'contribution par jour-semaine'!A:A,0),MATCH(B11683,'contribution par jour-semaine'!$1:$1,0),4,1,"contribution par jour-semaine")),"")</f>
        <v/>
      </c>
      <c r="D11683" s="4" t="str">
        <f>VLOOKUP(A11683,predictions!A:B,2,FALSE)</f>
        <v>22/06/2020</v>
      </c>
      <c r="E11683" s="4">
        <f t="shared" si="45"/>
        <v>44004</v>
      </c>
    </row>
    <row r="11684" spans="3:5" ht="13" x14ac:dyDescent="0.15">
      <c r="C11684" s="1" t="str">
        <f ca="1">IFERROR(INDIRECT(ADDRESS(MATCH(A11684,'contribution par jour-semaine'!A:A,0),MATCH(B11684,'contribution par jour-semaine'!$1:$1,0),4,1,"contribution par jour-semaine")),"")</f>
        <v/>
      </c>
      <c r="D11684" s="4" t="str">
        <f>VLOOKUP(A11684,predictions!A:B,2,FALSE)</f>
        <v>22/06/2020</v>
      </c>
      <c r="E11684" s="4">
        <f t="shared" si="45"/>
        <v>44004</v>
      </c>
    </row>
    <row r="11685" spans="3:5" ht="13" x14ac:dyDescent="0.15">
      <c r="C11685" s="1" t="str">
        <f ca="1">IFERROR(INDIRECT(ADDRESS(MATCH(A11685,'contribution par jour-semaine'!A:A,0),MATCH(B11685,'contribution par jour-semaine'!$1:$1,0),4,1,"contribution par jour-semaine")),"")</f>
        <v/>
      </c>
      <c r="D11685" s="4" t="str">
        <f>VLOOKUP(A11685,predictions!A:B,2,FALSE)</f>
        <v>22/06/2020</v>
      </c>
      <c r="E11685" s="4">
        <f t="shared" si="45"/>
        <v>44004</v>
      </c>
    </row>
    <row r="11686" spans="3:5" ht="13" x14ac:dyDescent="0.15">
      <c r="C11686" s="1" t="str">
        <f ca="1">IFERROR(INDIRECT(ADDRESS(MATCH(A11686,'contribution par jour-semaine'!A:A,0),MATCH(B11686,'contribution par jour-semaine'!$1:$1,0),4,1,"contribution par jour-semaine")),"")</f>
        <v/>
      </c>
      <c r="D11686" s="4" t="str">
        <f>VLOOKUP(A11686,predictions!A:B,2,FALSE)</f>
        <v>22/06/2020</v>
      </c>
      <c r="E11686" s="4">
        <f t="shared" si="45"/>
        <v>44004</v>
      </c>
    </row>
    <row r="11687" spans="3:5" ht="13" x14ac:dyDescent="0.15">
      <c r="C11687" s="1" t="str">
        <f ca="1">IFERROR(INDIRECT(ADDRESS(MATCH(A11687,'contribution par jour-semaine'!A:A,0),MATCH(B11687,'contribution par jour-semaine'!$1:$1,0),4,1,"contribution par jour-semaine")),"")</f>
        <v/>
      </c>
      <c r="D11687" s="4" t="str">
        <f>VLOOKUP(A11687,predictions!A:B,2,FALSE)</f>
        <v>22/06/2020</v>
      </c>
      <c r="E11687" s="4">
        <f t="shared" si="45"/>
        <v>44004</v>
      </c>
    </row>
    <row r="11688" spans="3:5" ht="13" x14ac:dyDescent="0.15">
      <c r="C11688" s="1" t="str">
        <f ca="1">IFERROR(INDIRECT(ADDRESS(MATCH(A11688,'contribution par jour-semaine'!A:A,0),MATCH(B11688,'contribution par jour-semaine'!$1:$1,0),4,1,"contribution par jour-semaine")),"")</f>
        <v/>
      </c>
      <c r="D11688" s="4" t="str">
        <f>VLOOKUP(A11688,predictions!A:B,2,FALSE)</f>
        <v>22/06/2020</v>
      </c>
      <c r="E11688" s="4">
        <f t="shared" si="45"/>
        <v>44004</v>
      </c>
    </row>
    <row r="11689" spans="3:5" ht="13" x14ac:dyDescent="0.15">
      <c r="C11689" s="1" t="str">
        <f ca="1">IFERROR(INDIRECT(ADDRESS(MATCH(A11689,'contribution par jour-semaine'!A:A,0),MATCH(B11689,'contribution par jour-semaine'!$1:$1,0),4,1,"contribution par jour-semaine")),"")</f>
        <v/>
      </c>
      <c r="D11689" s="4" t="str">
        <f>VLOOKUP(A11689,predictions!A:B,2,FALSE)</f>
        <v>22/06/2020</v>
      </c>
      <c r="E11689" s="4">
        <f t="shared" si="45"/>
        <v>44004</v>
      </c>
    </row>
    <row r="11690" spans="3:5" ht="13" x14ac:dyDescent="0.15">
      <c r="C11690" s="1" t="str">
        <f ca="1">IFERROR(INDIRECT(ADDRESS(MATCH(A11690,'contribution par jour-semaine'!A:A,0),MATCH(B11690,'contribution par jour-semaine'!$1:$1,0),4,1,"contribution par jour-semaine")),"")</f>
        <v/>
      </c>
      <c r="D11690" s="4" t="str">
        <f>VLOOKUP(A11690,predictions!A:B,2,FALSE)</f>
        <v>22/06/2020</v>
      </c>
      <c r="E11690" s="4">
        <f t="shared" si="45"/>
        <v>44004</v>
      </c>
    </row>
    <row r="11691" spans="3:5" ht="13" x14ac:dyDescent="0.15">
      <c r="C11691" s="1" t="str">
        <f ca="1">IFERROR(INDIRECT(ADDRESS(MATCH(A11691,'contribution par jour-semaine'!A:A,0),MATCH(B11691,'contribution par jour-semaine'!$1:$1,0),4,1,"contribution par jour-semaine")),"")</f>
        <v/>
      </c>
      <c r="D11691" s="4" t="str">
        <f>VLOOKUP(A11691,predictions!A:B,2,FALSE)</f>
        <v>22/06/2020</v>
      </c>
      <c r="E11691" s="4">
        <f t="shared" si="45"/>
        <v>44004</v>
      </c>
    </row>
    <row r="11692" spans="3:5" ht="13" x14ac:dyDescent="0.15">
      <c r="C11692" s="1" t="str">
        <f ca="1">IFERROR(INDIRECT(ADDRESS(MATCH(A11692,'contribution par jour-semaine'!A:A,0),MATCH(B11692,'contribution par jour-semaine'!$1:$1,0),4,1,"contribution par jour-semaine")),"")</f>
        <v/>
      </c>
      <c r="D11692" s="4" t="str">
        <f>VLOOKUP(A11692,predictions!A:B,2,FALSE)</f>
        <v>22/06/2020</v>
      </c>
      <c r="E11692" s="4">
        <f t="shared" si="45"/>
        <v>44004</v>
      </c>
    </row>
    <row r="11693" spans="3:5" ht="13" x14ac:dyDescent="0.15">
      <c r="C11693" s="1" t="str">
        <f ca="1">IFERROR(INDIRECT(ADDRESS(MATCH(A11693,'contribution par jour-semaine'!A:A,0),MATCH(B11693,'contribution par jour-semaine'!$1:$1,0),4,1,"contribution par jour-semaine")),"")</f>
        <v/>
      </c>
      <c r="D11693" s="4" t="str">
        <f>VLOOKUP(A11693,predictions!A:B,2,FALSE)</f>
        <v>22/06/2020</v>
      </c>
      <c r="E11693" s="4">
        <f t="shared" si="45"/>
        <v>44004</v>
      </c>
    </row>
    <row r="11694" spans="3:5" ht="13" x14ac:dyDescent="0.15">
      <c r="C11694" s="1" t="str">
        <f ca="1">IFERROR(INDIRECT(ADDRESS(MATCH(A11694,'contribution par jour-semaine'!A:A,0),MATCH(B11694,'contribution par jour-semaine'!$1:$1,0),4,1,"contribution par jour-semaine")),"")</f>
        <v/>
      </c>
      <c r="D11694" s="4" t="str">
        <f>VLOOKUP(A11694,predictions!A:B,2,FALSE)</f>
        <v>22/06/2020</v>
      </c>
      <c r="E11694" s="4">
        <f t="shared" si="45"/>
        <v>44004</v>
      </c>
    </row>
    <row r="11695" spans="3:5" ht="13" x14ac:dyDescent="0.15">
      <c r="C11695" s="1" t="str">
        <f ca="1">IFERROR(INDIRECT(ADDRESS(MATCH(A11695,'contribution par jour-semaine'!A:A,0),MATCH(B11695,'contribution par jour-semaine'!$1:$1,0),4,1,"contribution par jour-semaine")),"")</f>
        <v/>
      </c>
      <c r="D11695" s="4" t="str">
        <f>VLOOKUP(A11695,predictions!A:B,2,FALSE)</f>
        <v>22/06/2020</v>
      </c>
      <c r="E11695" s="4">
        <f t="shared" si="45"/>
        <v>44004</v>
      </c>
    </row>
    <row r="11696" spans="3:5" ht="13" x14ac:dyDescent="0.15">
      <c r="C11696" s="1" t="str">
        <f ca="1">IFERROR(INDIRECT(ADDRESS(MATCH(A11696,'contribution par jour-semaine'!A:A,0),MATCH(B11696,'contribution par jour-semaine'!$1:$1,0),4,1,"contribution par jour-semaine")),"")</f>
        <v/>
      </c>
      <c r="D11696" s="4" t="str">
        <f>VLOOKUP(A11696,predictions!A:B,2,FALSE)</f>
        <v>22/06/2020</v>
      </c>
      <c r="E11696" s="4">
        <f t="shared" si="45"/>
        <v>44004</v>
      </c>
    </row>
    <row r="11697" spans="3:5" ht="13" x14ac:dyDescent="0.15">
      <c r="C11697" s="1" t="str">
        <f ca="1">IFERROR(INDIRECT(ADDRESS(MATCH(A11697,'contribution par jour-semaine'!A:A,0),MATCH(B11697,'contribution par jour-semaine'!$1:$1,0),4,1,"contribution par jour-semaine")),"")</f>
        <v/>
      </c>
      <c r="D11697" s="4" t="str">
        <f>VLOOKUP(A11697,predictions!A:B,2,FALSE)</f>
        <v>22/06/2020</v>
      </c>
      <c r="E11697" s="4">
        <f t="shared" si="45"/>
        <v>44004</v>
      </c>
    </row>
    <row r="11698" spans="3:5" ht="13" x14ac:dyDescent="0.15">
      <c r="C11698" s="1" t="str">
        <f ca="1">IFERROR(INDIRECT(ADDRESS(MATCH(A11698,'contribution par jour-semaine'!A:A,0),MATCH(B11698,'contribution par jour-semaine'!$1:$1,0),4,1,"contribution par jour-semaine")),"")</f>
        <v/>
      </c>
      <c r="D11698" s="4" t="str">
        <f>VLOOKUP(A11698,predictions!A:B,2,FALSE)</f>
        <v>22/06/2020</v>
      </c>
      <c r="E11698" s="4">
        <f t="shared" si="45"/>
        <v>44004</v>
      </c>
    </row>
    <row r="11699" spans="3:5" ht="13" x14ac:dyDescent="0.15">
      <c r="C11699" s="1" t="str">
        <f ca="1">IFERROR(INDIRECT(ADDRESS(MATCH(A11699,'contribution par jour-semaine'!A:A,0),MATCH(B11699,'contribution par jour-semaine'!$1:$1,0),4,1,"contribution par jour-semaine")),"")</f>
        <v/>
      </c>
      <c r="D11699" s="4" t="str">
        <f>VLOOKUP(A11699,predictions!A:B,2,FALSE)</f>
        <v>22/06/2020</v>
      </c>
      <c r="E11699" s="4">
        <f t="shared" si="45"/>
        <v>44004</v>
      </c>
    </row>
    <row r="11700" spans="3:5" ht="13" x14ac:dyDescent="0.15">
      <c r="C11700" s="1" t="str">
        <f ca="1">IFERROR(INDIRECT(ADDRESS(MATCH(A11700,'contribution par jour-semaine'!A:A,0),MATCH(B11700,'contribution par jour-semaine'!$1:$1,0),4,1,"contribution par jour-semaine")),"")</f>
        <v/>
      </c>
      <c r="D11700" s="4" t="str">
        <f>VLOOKUP(A11700,predictions!A:B,2,FALSE)</f>
        <v>22/06/2020</v>
      </c>
      <c r="E11700" s="4">
        <f t="shared" si="45"/>
        <v>44004</v>
      </c>
    </row>
    <row r="11701" spans="3:5" ht="13" x14ac:dyDescent="0.15">
      <c r="C11701" s="1" t="str">
        <f ca="1">IFERROR(INDIRECT(ADDRESS(MATCH(A11701,'contribution par jour-semaine'!A:A,0),MATCH(B11701,'contribution par jour-semaine'!$1:$1,0),4,1,"contribution par jour-semaine")),"")</f>
        <v/>
      </c>
      <c r="D11701" s="4" t="str">
        <f>VLOOKUP(A11701,predictions!A:B,2,FALSE)</f>
        <v>22/06/2020</v>
      </c>
      <c r="E11701" s="4">
        <f t="shared" si="45"/>
        <v>44004</v>
      </c>
    </row>
    <row r="11702" spans="3:5" ht="13" x14ac:dyDescent="0.15">
      <c r="C11702" s="1" t="str">
        <f ca="1">IFERROR(INDIRECT(ADDRESS(MATCH(A11702,'contribution par jour-semaine'!A:A,0),MATCH(B11702,'contribution par jour-semaine'!$1:$1,0),4,1,"contribution par jour-semaine")),"")</f>
        <v/>
      </c>
      <c r="D11702" s="4" t="str">
        <f>VLOOKUP(A11702,predictions!A:B,2,FALSE)</f>
        <v>22/06/2020</v>
      </c>
      <c r="E11702" s="4">
        <f t="shared" si="45"/>
        <v>44004</v>
      </c>
    </row>
    <row r="11703" spans="3:5" ht="13" x14ac:dyDescent="0.15">
      <c r="C11703" s="1" t="str">
        <f ca="1">IFERROR(INDIRECT(ADDRESS(MATCH(A11703,'contribution par jour-semaine'!A:A,0),MATCH(B11703,'contribution par jour-semaine'!$1:$1,0),4,1,"contribution par jour-semaine")),"")</f>
        <v/>
      </c>
      <c r="D11703" s="4" t="str">
        <f>VLOOKUP(A11703,predictions!A:B,2,FALSE)</f>
        <v>22/06/2020</v>
      </c>
      <c r="E11703" s="4">
        <f t="shared" si="45"/>
        <v>44004</v>
      </c>
    </row>
    <row r="11704" spans="3:5" ht="13" x14ac:dyDescent="0.15">
      <c r="C11704" s="1" t="str">
        <f ca="1">IFERROR(INDIRECT(ADDRESS(MATCH(A11704,'contribution par jour-semaine'!A:A,0),MATCH(B11704,'contribution par jour-semaine'!$1:$1,0),4,1,"contribution par jour-semaine")),"")</f>
        <v/>
      </c>
      <c r="D11704" s="4" t="str">
        <f>VLOOKUP(A11704,predictions!A:B,2,FALSE)</f>
        <v>22/06/2020</v>
      </c>
      <c r="E11704" s="4">
        <f t="shared" si="45"/>
        <v>44004</v>
      </c>
    </row>
    <row r="11705" spans="3:5" ht="13" x14ac:dyDescent="0.15">
      <c r="C11705" s="1" t="str">
        <f ca="1">IFERROR(INDIRECT(ADDRESS(MATCH(A11705,'contribution par jour-semaine'!A:A,0),MATCH(B11705,'contribution par jour-semaine'!$1:$1,0),4,1,"contribution par jour-semaine")),"")</f>
        <v/>
      </c>
      <c r="D11705" s="4" t="str">
        <f>VLOOKUP(A11705,predictions!A:B,2,FALSE)</f>
        <v>22/06/2020</v>
      </c>
      <c r="E11705" s="4">
        <f t="shared" si="45"/>
        <v>44004</v>
      </c>
    </row>
    <row r="11706" spans="3:5" ht="13" x14ac:dyDescent="0.15">
      <c r="C11706" s="1" t="str">
        <f ca="1">IFERROR(INDIRECT(ADDRESS(MATCH(A11706,'contribution par jour-semaine'!A:A,0),MATCH(B11706,'contribution par jour-semaine'!$1:$1,0),4,1,"contribution par jour-semaine")),"")</f>
        <v/>
      </c>
      <c r="D11706" s="4" t="str">
        <f>VLOOKUP(A11706,predictions!A:B,2,FALSE)</f>
        <v>22/06/2020</v>
      </c>
      <c r="E11706" s="4">
        <f t="shared" si="45"/>
        <v>44004</v>
      </c>
    </row>
    <row r="11707" spans="3:5" ht="13" x14ac:dyDescent="0.15">
      <c r="C11707" s="1" t="str">
        <f ca="1">IFERROR(INDIRECT(ADDRESS(MATCH(A11707,'contribution par jour-semaine'!A:A,0),MATCH(B11707,'contribution par jour-semaine'!$1:$1,0),4,1,"contribution par jour-semaine")),"")</f>
        <v/>
      </c>
      <c r="D11707" s="4" t="str">
        <f>VLOOKUP(A11707,predictions!A:B,2,FALSE)</f>
        <v>22/06/2020</v>
      </c>
      <c r="E11707" s="4">
        <f t="shared" si="45"/>
        <v>44004</v>
      </c>
    </row>
    <row r="11708" spans="3:5" ht="13" x14ac:dyDescent="0.15">
      <c r="C11708" s="1" t="str">
        <f ca="1">IFERROR(INDIRECT(ADDRESS(MATCH(A11708,'contribution par jour-semaine'!A:A,0),MATCH(B11708,'contribution par jour-semaine'!$1:$1,0),4,1,"contribution par jour-semaine")),"")</f>
        <v/>
      </c>
      <c r="D11708" s="4" t="str">
        <f>VLOOKUP(A11708,predictions!A:B,2,FALSE)</f>
        <v>22/06/2020</v>
      </c>
      <c r="E11708" s="4">
        <f t="shared" si="45"/>
        <v>44004</v>
      </c>
    </row>
    <row r="11709" spans="3:5" ht="13" x14ac:dyDescent="0.15">
      <c r="C11709" s="1" t="str">
        <f ca="1">IFERROR(INDIRECT(ADDRESS(MATCH(A11709,'contribution par jour-semaine'!A:A,0),MATCH(B11709,'contribution par jour-semaine'!$1:$1,0),4,1,"contribution par jour-semaine")),"")</f>
        <v/>
      </c>
      <c r="D11709" s="4" t="str">
        <f>VLOOKUP(A11709,predictions!A:B,2,FALSE)</f>
        <v>22/06/2020</v>
      </c>
      <c r="E11709" s="4">
        <f t="shared" si="45"/>
        <v>44004</v>
      </c>
    </row>
    <row r="11710" spans="3:5" ht="13" x14ac:dyDescent="0.15">
      <c r="C11710" s="1" t="str">
        <f ca="1">IFERROR(INDIRECT(ADDRESS(MATCH(A11710,'contribution par jour-semaine'!A:A,0),MATCH(B11710,'contribution par jour-semaine'!$1:$1,0),4,1,"contribution par jour-semaine")),"")</f>
        <v/>
      </c>
      <c r="D11710" s="4" t="str">
        <f>VLOOKUP(A11710,predictions!A:B,2,FALSE)</f>
        <v>22/06/2020</v>
      </c>
      <c r="E11710" s="4">
        <f t="shared" si="45"/>
        <v>44004</v>
      </c>
    </row>
    <row r="11711" spans="3:5" ht="13" x14ac:dyDescent="0.15">
      <c r="C11711" s="1" t="str">
        <f ca="1">IFERROR(INDIRECT(ADDRESS(MATCH(A11711,'contribution par jour-semaine'!A:A,0),MATCH(B11711,'contribution par jour-semaine'!$1:$1,0),4,1,"contribution par jour-semaine")),"")</f>
        <v/>
      </c>
      <c r="D11711" s="4" t="str">
        <f>VLOOKUP(A11711,predictions!A:B,2,FALSE)</f>
        <v>22/06/2020</v>
      </c>
      <c r="E11711" s="4">
        <f t="shared" si="45"/>
        <v>44004</v>
      </c>
    </row>
    <row r="11712" spans="3:5" ht="13" x14ac:dyDescent="0.15">
      <c r="C11712" s="1" t="str">
        <f ca="1">IFERROR(INDIRECT(ADDRESS(MATCH(A11712,'contribution par jour-semaine'!A:A,0),MATCH(B11712,'contribution par jour-semaine'!$1:$1,0),4,1,"contribution par jour-semaine")),"")</f>
        <v/>
      </c>
      <c r="D11712" s="4" t="str">
        <f>VLOOKUP(A11712,predictions!A:B,2,FALSE)</f>
        <v>22/06/2020</v>
      </c>
      <c r="E11712" s="4">
        <f t="shared" si="45"/>
        <v>44004</v>
      </c>
    </row>
    <row r="11713" spans="3:5" ht="13" x14ac:dyDescent="0.15">
      <c r="C11713" s="1" t="str">
        <f ca="1">IFERROR(INDIRECT(ADDRESS(MATCH(A11713,'contribution par jour-semaine'!A:A,0),MATCH(B11713,'contribution par jour-semaine'!$1:$1,0),4,1,"contribution par jour-semaine")),"")</f>
        <v/>
      </c>
      <c r="D11713" s="4" t="str">
        <f>VLOOKUP(A11713,predictions!A:B,2,FALSE)</f>
        <v>22/06/2020</v>
      </c>
      <c r="E11713" s="4">
        <f t="shared" si="45"/>
        <v>44004</v>
      </c>
    </row>
    <row r="11714" spans="3:5" ht="13" x14ac:dyDescent="0.15">
      <c r="C11714" s="1" t="str">
        <f ca="1">IFERROR(INDIRECT(ADDRESS(MATCH(A11714,'contribution par jour-semaine'!A:A,0),MATCH(B11714,'contribution par jour-semaine'!$1:$1,0),4,1,"contribution par jour-semaine")),"")</f>
        <v/>
      </c>
      <c r="D11714" s="4" t="str">
        <f>VLOOKUP(A11714,predictions!A:B,2,FALSE)</f>
        <v>22/06/2020</v>
      </c>
      <c r="E11714" s="4">
        <f t="shared" si="45"/>
        <v>44004</v>
      </c>
    </row>
    <row r="11715" spans="3:5" ht="13" x14ac:dyDescent="0.15">
      <c r="C11715" s="1" t="str">
        <f ca="1">IFERROR(INDIRECT(ADDRESS(MATCH(A11715,'contribution par jour-semaine'!A:A,0),MATCH(B11715,'contribution par jour-semaine'!$1:$1,0),4,1,"contribution par jour-semaine")),"")</f>
        <v/>
      </c>
      <c r="D11715" s="4" t="str">
        <f>VLOOKUP(A11715,predictions!A:B,2,FALSE)</f>
        <v>22/06/2020</v>
      </c>
      <c r="E11715" s="4">
        <f t="shared" si="45"/>
        <v>44004</v>
      </c>
    </row>
    <row r="11716" spans="3:5" ht="13" x14ac:dyDescent="0.15">
      <c r="C11716" s="1" t="str">
        <f ca="1">IFERROR(INDIRECT(ADDRESS(MATCH(A11716,'contribution par jour-semaine'!A:A,0),MATCH(B11716,'contribution par jour-semaine'!$1:$1,0),4,1,"contribution par jour-semaine")),"")</f>
        <v/>
      </c>
      <c r="D11716" s="4" t="str">
        <f>VLOOKUP(A11716,predictions!A:B,2,FALSE)</f>
        <v>22/06/2020</v>
      </c>
      <c r="E11716" s="4">
        <f t="shared" si="45"/>
        <v>44004</v>
      </c>
    </row>
    <row r="11717" spans="3:5" ht="13" x14ac:dyDescent="0.15">
      <c r="C11717" s="1" t="str">
        <f ca="1">IFERROR(INDIRECT(ADDRESS(MATCH(A11717,'contribution par jour-semaine'!A:A,0),MATCH(B11717,'contribution par jour-semaine'!$1:$1,0),4,1,"contribution par jour-semaine")),"")</f>
        <v/>
      </c>
      <c r="D11717" s="4" t="str">
        <f>VLOOKUP(A11717,predictions!A:B,2,FALSE)</f>
        <v>22/06/2020</v>
      </c>
      <c r="E11717" s="4">
        <f t="shared" si="45"/>
        <v>44004</v>
      </c>
    </row>
    <row r="11718" spans="3:5" ht="13" x14ac:dyDescent="0.15">
      <c r="C11718" s="1" t="str">
        <f ca="1">IFERROR(INDIRECT(ADDRESS(MATCH(A11718,'contribution par jour-semaine'!A:A,0),MATCH(B11718,'contribution par jour-semaine'!$1:$1,0),4,1,"contribution par jour-semaine")),"")</f>
        <v/>
      </c>
      <c r="D11718" s="4" t="str">
        <f>VLOOKUP(A11718,predictions!A:B,2,FALSE)</f>
        <v>22/06/2020</v>
      </c>
      <c r="E11718" s="4">
        <f t="shared" si="45"/>
        <v>44004</v>
      </c>
    </row>
    <row r="11719" spans="3:5" ht="13" x14ac:dyDescent="0.15">
      <c r="C11719" s="1" t="str">
        <f ca="1">IFERROR(INDIRECT(ADDRESS(MATCH(A11719,'contribution par jour-semaine'!A:A,0),MATCH(B11719,'contribution par jour-semaine'!$1:$1,0),4,1,"contribution par jour-semaine")),"")</f>
        <v/>
      </c>
      <c r="D11719" s="4" t="str">
        <f>VLOOKUP(A11719,predictions!A:B,2,FALSE)</f>
        <v>22/06/2020</v>
      </c>
      <c r="E11719" s="4">
        <f t="shared" si="45"/>
        <v>44004</v>
      </c>
    </row>
    <row r="11720" spans="3:5" ht="13" x14ac:dyDescent="0.15">
      <c r="C11720" s="1" t="str">
        <f ca="1">IFERROR(INDIRECT(ADDRESS(MATCH(A11720,'contribution par jour-semaine'!A:A,0),MATCH(B11720,'contribution par jour-semaine'!$1:$1,0),4,1,"contribution par jour-semaine")),"")</f>
        <v/>
      </c>
      <c r="D11720" s="4" t="str">
        <f>VLOOKUP(A11720,predictions!A:B,2,FALSE)</f>
        <v>22/06/2020</v>
      </c>
      <c r="E11720" s="4">
        <f t="shared" si="45"/>
        <v>44004</v>
      </c>
    </row>
    <row r="11721" spans="3:5" ht="13" x14ac:dyDescent="0.15">
      <c r="C11721" s="1" t="str">
        <f ca="1">IFERROR(INDIRECT(ADDRESS(MATCH(A11721,'contribution par jour-semaine'!A:A,0),MATCH(B11721,'contribution par jour-semaine'!$1:$1,0),4,1,"contribution par jour-semaine")),"")</f>
        <v/>
      </c>
      <c r="D11721" s="4" t="str">
        <f>VLOOKUP(A11721,predictions!A:B,2,FALSE)</f>
        <v>22/06/2020</v>
      </c>
      <c r="E11721" s="4">
        <f t="shared" si="45"/>
        <v>44004</v>
      </c>
    </row>
    <row r="11722" spans="3:5" ht="13" x14ac:dyDescent="0.15">
      <c r="C11722" s="1" t="str">
        <f ca="1">IFERROR(INDIRECT(ADDRESS(MATCH(A11722,'contribution par jour-semaine'!A:A,0),MATCH(B11722,'contribution par jour-semaine'!$1:$1,0),4,1,"contribution par jour-semaine")),"")</f>
        <v/>
      </c>
      <c r="D11722" s="4" t="str">
        <f>VLOOKUP(A11722,predictions!A:B,2,FALSE)</f>
        <v>22/06/2020</v>
      </c>
      <c r="E11722" s="4">
        <f t="shared" si="45"/>
        <v>44004</v>
      </c>
    </row>
    <row r="11723" spans="3:5" ht="13" x14ac:dyDescent="0.15">
      <c r="C11723" s="1" t="str">
        <f ca="1">IFERROR(INDIRECT(ADDRESS(MATCH(A11723,'contribution par jour-semaine'!A:A,0),MATCH(B11723,'contribution par jour-semaine'!$1:$1,0),4,1,"contribution par jour-semaine")),"")</f>
        <v/>
      </c>
      <c r="D11723" s="4" t="str">
        <f>VLOOKUP(A11723,predictions!A:B,2,FALSE)</f>
        <v>22/06/2020</v>
      </c>
      <c r="E11723" s="4">
        <f t="shared" si="45"/>
        <v>44004</v>
      </c>
    </row>
    <row r="11724" spans="3:5" ht="13" x14ac:dyDescent="0.15">
      <c r="C11724" s="1" t="str">
        <f ca="1">IFERROR(INDIRECT(ADDRESS(MATCH(A11724,'contribution par jour-semaine'!A:A,0),MATCH(B11724,'contribution par jour-semaine'!$1:$1,0),4,1,"contribution par jour-semaine")),"")</f>
        <v/>
      </c>
      <c r="D11724" s="4" t="str">
        <f>VLOOKUP(A11724,predictions!A:B,2,FALSE)</f>
        <v>22/06/2020</v>
      </c>
      <c r="E11724" s="4">
        <f t="shared" si="45"/>
        <v>44004</v>
      </c>
    </row>
    <row r="11725" spans="3:5" ht="13" x14ac:dyDescent="0.15">
      <c r="C11725" s="1" t="str">
        <f ca="1">IFERROR(INDIRECT(ADDRESS(MATCH(A11725,'contribution par jour-semaine'!A:A,0),MATCH(B11725,'contribution par jour-semaine'!$1:$1,0),4,1,"contribution par jour-semaine")),"")</f>
        <v/>
      </c>
      <c r="D11725" s="4" t="str">
        <f>VLOOKUP(A11725,predictions!A:B,2,FALSE)</f>
        <v>22/06/2020</v>
      </c>
      <c r="E11725" s="4">
        <f t="shared" si="45"/>
        <v>44004</v>
      </c>
    </row>
    <row r="11726" spans="3:5" ht="13" x14ac:dyDescent="0.15">
      <c r="C11726" s="1" t="str">
        <f ca="1">IFERROR(INDIRECT(ADDRESS(MATCH(A11726,'contribution par jour-semaine'!A:A,0),MATCH(B11726,'contribution par jour-semaine'!$1:$1,0),4,1,"contribution par jour-semaine")),"")</f>
        <v/>
      </c>
      <c r="D11726" s="4" t="str">
        <f>VLOOKUP(A11726,predictions!A:B,2,FALSE)</f>
        <v>22/06/2020</v>
      </c>
      <c r="E11726" s="4">
        <f t="shared" si="45"/>
        <v>44004</v>
      </c>
    </row>
    <row r="11727" spans="3:5" ht="13" x14ac:dyDescent="0.15">
      <c r="C11727" s="1" t="str">
        <f ca="1">IFERROR(INDIRECT(ADDRESS(MATCH(A11727,'contribution par jour-semaine'!A:A,0),MATCH(B11727,'contribution par jour-semaine'!$1:$1,0),4,1,"contribution par jour-semaine")),"")</f>
        <v/>
      </c>
      <c r="D11727" s="4" t="str">
        <f>VLOOKUP(A11727,predictions!A:B,2,FALSE)</f>
        <v>22/06/2020</v>
      </c>
      <c r="E11727" s="4">
        <f t="shared" si="45"/>
        <v>44004</v>
      </c>
    </row>
    <row r="11728" spans="3:5" ht="13" x14ac:dyDescent="0.15">
      <c r="C11728" s="1" t="str">
        <f ca="1">IFERROR(INDIRECT(ADDRESS(MATCH(A11728,'contribution par jour-semaine'!A:A,0),MATCH(B11728,'contribution par jour-semaine'!$1:$1,0),4,1,"contribution par jour-semaine")),"")</f>
        <v/>
      </c>
      <c r="D11728" s="4" t="str">
        <f>VLOOKUP(A11728,predictions!A:B,2,FALSE)</f>
        <v>22/06/2020</v>
      </c>
      <c r="E11728" s="4">
        <f t="shared" si="45"/>
        <v>44004</v>
      </c>
    </row>
    <row r="11729" spans="3:5" ht="13" x14ac:dyDescent="0.15">
      <c r="C11729" s="1" t="str">
        <f ca="1">IFERROR(INDIRECT(ADDRESS(MATCH(A11729,'contribution par jour-semaine'!A:A,0),MATCH(B11729,'contribution par jour-semaine'!$1:$1,0),4,1,"contribution par jour-semaine")),"")</f>
        <v/>
      </c>
      <c r="D11729" s="4" t="str">
        <f>VLOOKUP(A11729,predictions!A:B,2,FALSE)</f>
        <v>22/06/2020</v>
      </c>
      <c r="E11729" s="4">
        <f t="shared" si="45"/>
        <v>44004</v>
      </c>
    </row>
    <row r="11730" spans="3:5" ht="13" x14ac:dyDescent="0.15">
      <c r="C11730" s="1" t="str">
        <f ca="1">IFERROR(INDIRECT(ADDRESS(MATCH(A11730,'contribution par jour-semaine'!A:A,0),MATCH(B11730,'contribution par jour-semaine'!$1:$1,0),4,1,"contribution par jour-semaine")),"")</f>
        <v/>
      </c>
      <c r="D11730" s="4" t="str">
        <f>VLOOKUP(A11730,predictions!A:B,2,FALSE)</f>
        <v>22/06/2020</v>
      </c>
      <c r="E11730" s="4">
        <f t="shared" si="45"/>
        <v>44004</v>
      </c>
    </row>
    <row r="11731" spans="3:5" ht="13" x14ac:dyDescent="0.15">
      <c r="C11731" s="1" t="str">
        <f ca="1">IFERROR(INDIRECT(ADDRESS(MATCH(A11731,'contribution par jour-semaine'!A:A,0),MATCH(B11731,'contribution par jour-semaine'!$1:$1,0),4,1,"contribution par jour-semaine")),"")</f>
        <v/>
      </c>
      <c r="D11731" s="4" t="str">
        <f>VLOOKUP(A11731,predictions!A:B,2,FALSE)</f>
        <v>22/06/2020</v>
      </c>
      <c r="E11731" s="4">
        <f t="shared" si="45"/>
        <v>44004</v>
      </c>
    </row>
    <row r="11732" spans="3:5" ht="13" x14ac:dyDescent="0.15">
      <c r="C11732" s="1" t="str">
        <f ca="1">IFERROR(INDIRECT(ADDRESS(MATCH(A11732,'contribution par jour-semaine'!A:A,0),MATCH(B11732,'contribution par jour-semaine'!$1:$1,0),4,1,"contribution par jour-semaine")),"")</f>
        <v/>
      </c>
      <c r="D11732" s="4" t="str">
        <f>VLOOKUP(A11732,predictions!A:B,2,FALSE)</f>
        <v>22/06/2020</v>
      </c>
      <c r="E11732" s="4">
        <f t="shared" ref="E11732:E11986" si="46">DATE(RIGHT(D11732,4),MID(D11732,4,2),LEFT(D11732,2))</f>
        <v>44004</v>
      </c>
    </row>
    <row r="11733" spans="3:5" ht="13" x14ac:dyDescent="0.15">
      <c r="C11733" s="1" t="str">
        <f ca="1">IFERROR(INDIRECT(ADDRESS(MATCH(A11733,'contribution par jour-semaine'!A:A,0),MATCH(B11733,'contribution par jour-semaine'!$1:$1,0),4,1,"contribution par jour-semaine")),"")</f>
        <v/>
      </c>
      <c r="D11733" s="4" t="str">
        <f>VLOOKUP(A11733,predictions!A:B,2,FALSE)</f>
        <v>22/06/2020</v>
      </c>
      <c r="E11733" s="4">
        <f t="shared" si="46"/>
        <v>44004</v>
      </c>
    </row>
    <row r="11734" spans="3:5" ht="13" x14ac:dyDescent="0.15">
      <c r="C11734" s="1" t="str">
        <f ca="1">IFERROR(INDIRECT(ADDRESS(MATCH(A11734,'contribution par jour-semaine'!A:A,0),MATCH(B11734,'contribution par jour-semaine'!$1:$1,0),4,1,"contribution par jour-semaine")),"")</f>
        <v/>
      </c>
      <c r="D11734" s="4" t="str">
        <f>VLOOKUP(A11734,predictions!A:B,2,FALSE)</f>
        <v>22/06/2020</v>
      </c>
      <c r="E11734" s="4">
        <f t="shared" si="46"/>
        <v>44004</v>
      </c>
    </row>
    <row r="11735" spans="3:5" ht="13" x14ac:dyDescent="0.15">
      <c r="C11735" s="1" t="str">
        <f ca="1">IFERROR(INDIRECT(ADDRESS(MATCH(A11735,'contribution par jour-semaine'!A:A,0),MATCH(B11735,'contribution par jour-semaine'!$1:$1,0),4,1,"contribution par jour-semaine")),"")</f>
        <v/>
      </c>
      <c r="D11735" s="4" t="str">
        <f>VLOOKUP(A11735,predictions!A:B,2,FALSE)</f>
        <v>22/06/2020</v>
      </c>
      <c r="E11735" s="4">
        <f t="shared" si="46"/>
        <v>44004</v>
      </c>
    </row>
    <row r="11736" spans="3:5" ht="13" x14ac:dyDescent="0.15">
      <c r="C11736" s="1" t="str">
        <f ca="1">IFERROR(INDIRECT(ADDRESS(MATCH(A11736,'contribution par jour-semaine'!A:A,0),MATCH(B11736,'contribution par jour-semaine'!$1:$1,0),4,1,"contribution par jour-semaine")),"")</f>
        <v/>
      </c>
      <c r="D11736" s="4" t="str">
        <f>VLOOKUP(A11736,predictions!A:B,2,FALSE)</f>
        <v>22/06/2020</v>
      </c>
      <c r="E11736" s="4">
        <f t="shared" si="46"/>
        <v>44004</v>
      </c>
    </row>
    <row r="11737" spans="3:5" ht="13" x14ac:dyDescent="0.15">
      <c r="C11737" s="1" t="str">
        <f ca="1">IFERROR(INDIRECT(ADDRESS(MATCH(A11737,'contribution par jour-semaine'!A:A,0),MATCH(B11737,'contribution par jour-semaine'!$1:$1,0),4,1,"contribution par jour-semaine")),"")</f>
        <v/>
      </c>
      <c r="D11737" s="4" t="str">
        <f>VLOOKUP(A11737,predictions!A:B,2,FALSE)</f>
        <v>22/06/2020</v>
      </c>
      <c r="E11737" s="4">
        <f t="shared" si="46"/>
        <v>44004</v>
      </c>
    </row>
    <row r="11738" spans="3:5" ht="13" x14ac:dyDescent="0.15">
      <c r="C11738" s="1" t="str">
        <f ca="1">IFERROR(INDIRECT(ADDRESS(MATCH(A11738,'contribution par jour-semaine'!A:A,0),MATCH(B11738,'contribution par jour-semaine'!$1:$1,0),4,1,"contribution par jour-semaine")),"")</f>
        <v/>
      </c>
      <c r="D11738" s="4" t="str">
        <f>VLOOKUP(A11738,predictions!A:B,2,FALSE)</f>
        <v>22/06/2020</v>
      </c>
      <c r="E11738" s="4">
        <f t="shared" si="46"/>
        <v>44004</v>
      </c>
    </row>
    <row r="11739" spans="3:5" ht="13" x14ac:dyDescent="0.15">
      <c r="C11739" s="1" t="str">
        <f ca="1">IFERROR(INDIRECT(ADDRESS(MATCH(A11739,'contribution par jour-semaine'!A:A,0),MATCH(B11739,'contribution par jour-semaine'!$1:$1,0),4,1,"contribution par jour-semaine")),"")</f>
        <v/>
      </c>
      <c r="D11739" s="4" t="str">
        <f>VLOOKUP(A11739,predictions!A:B,2,FALSE)</f>
        <v>22/06/2020</v>
      </c>
      <c r="E11739" s="4">
        <f t="shared" si="46"/>
        <v>44004</v>
      </c>
    </row>
    <row r="11740" spans="3:5" ht="13" x14ac:dyDescent="0.15">
      <c r="C11740" s="1" t="str">
        <f ca="1">IFERROR(INDIRECT(ADDRESS(MATCH(A11740,'contribution par jour-semaine'!A:A,0),MATCH(B11740,'contribution par jour-semaine'!$1:$1,0),4,1,"contribution par jour-semaine")),"")</f>
        <v/>
      </c>
      <c r="D11740" s="4" t="str">
        <f>VLOOKUP(A11740,predictions!A:B,2,FALSE)</f>
        <v>22/06/2020</v>
      </c>
      <c r="E11740" s="4">
        <f t="shared" si="46"/>
        <v>44004</v>
      </c>
    </row>
    <row r="11741" spans="3:5" ht="13" x14ac:dyDescent="0.15">
      <c r="C11741" s="1" t="str">
        <f ca="1">IFERROR(INDIRECT(ADDRESS(MATCH(A11741,'contribution par jour-semaine'!A:A,0),MATCH(B11741,'contribution par jour-semaine'!$1:$1,0),4,1,"contribution par jour-semaine")),"")</f>
        <v/>
      </c>
      <c r="D11741" s="4" t="str">
        <f>VLOOKUP(A11741,predictions!A:B,2,FALSE)</f>
        <v>22/06/2020</v>
      </c>
      <c r="E11741" s="4">
        <f t="shared" si="46"/>
        <v>44004</v>
      </c>
    </row>
    <row r="11742" spans="3:5" ht="13" x14ac:dyDescent="0.15">
      <c r="C11742" s="1" t="str">
        <f ca="1">IFERROR(INDIRECT(ADDRESS(MATCH(A11742,'contribution par jour-semaine'!A:A,0),MATCH(B11742,'contribution par jour-semaine'!$1:$1,0),4,1,"contribution par jour-semaine")),"")</f>
        <v/>
      </c>
      <c r="D11742" s="4" t="str">
        <f>VLOOKUP(A11742,predictions!A:B,2,FALSE)</f>
        <v>22/06/2020</v>
      </c>
      <c r="E11742" s="4">
        <f t="shared" si="46"/>
        <v>44004</v>
      </c>
    </row>
    <row r="11743" spans="3:5" ht="13" x14ac:dyDescent="0.15">
      <c r="C11743" s="1" t="str">
        <f ca="1">IFERROR(INDIRECT(ADDRESS(MATCH(A11743,'contribution par jour-semaine'!A:A,0),MATCH(B11743,'contribution par jour-semaine'!$1:$1,0),4,1,"contribution par jour-semaine")),"")</f>
        <v/>
      </c>
      <c r="D11743" s="4" t="str">
        <f>VLOOKUP(A11743,predictions!A:B,2,FALSE)</f>
        <v>22/06/2020</v>
      </c>
      <c r="E11743" s="4">
        <f t="shared" si="46"/>
        <v>44004</v>
      </c>
    </row>
    <row r="11744" spans="3:5" ht="13" x14ac:dyDescent="0.15">
      <c r="C11744" s="1" t="str">
        <f ca="1">IFERROR(INDIRECT(ADDRESS(MATCH(A11744,'contribution par jour-semaine'!A:A,0),MATCH(B11744,'contribution par jour-semaine'!$1:$1,0),4,1,"contribution par jour-semaine")),"")</f>
        <v/>
      </c>
      <c r="D11744" s="4" t="str">
        <f>VLOOKUP(A11744,predictions!A:B,2,FALSE)</f>
        <v>22/06/2020</v>
      </c>
      <c r="E11744" s="4">
        <f t="shared" si="46"/>
        <v>44004</v>
      </c>
    </row>
    <row r="11745" spans="3:5" ht="13" x14ac:dyDescent="0.15">
      <c r="C11745" s="1" t="str">
        <f ca="1">IFERROR(INDIRECT(ADDRESS(MATCH(A11745,'contribution par jour-semaine'!A:A,0),MATCH(B11745,'contribution par jour-semaine'!$1:$1,0),4,1,"contribution par jour-semaine")),"")</f>
        <v/>
      </c>
      <c r="D11745" s="4" t="str">
        <f>VLOOKUP(A11745,predictions!A:B,2,FALSE)</f>
        <v>22/06/2020</v>
      </c>
      <c r="E11745" s="4">
        <f t="shared" si="46"/>
        <v>44004</v>
      </c>
    </row>
    <row r="11746" spans="3:5" ht="13" x14ac:dyDescent="0.15">
      <c r="C11746" s="1" t="str">
        <f ca="1">IFERROR(INDIRECT(ADDRESS(MATCH(A11746,'contribution par jour-semaine'!A:A,0),MATCH(B11746,'contribution par jour-semaine'!$1:$1,0),4,1,"contribution par jour-semaine")),"")</f>
        <v/>
      </c>
      <c r="D11746" s="4" t="str">
        <f>VLOOKUP(A11746,predictions!A:B,2,FALSE)</f>
        <v>22/06/2020</v>
      </c>
      <c r="E11746" s="4">
        <f t="shared" si="46"/>
        <v>44004</v>
      </c>
    </row>
    <row r="11747" spans="3:5" ht="13" x14ac:dyDescent="0.15">
      <c r="C11747" s="1" t="str">
        <f ca="1">IFERROR(INDIRECT(ADDRESS(MATCH(A11747,'contribution par jour-semaine'!A:A,0),MATCH(B11747,'contribution par jour-semaine'!$1:$1,0),4,1,"contribution par jour-semaine")),"")</f>
        <v/>
      </c>
      <c r="D11747" s="4" t="str">
        <f>VLOOKUP(A11747,predictions!A:B,2,FALSE)</f>
        <v>22/06/2020</v>
      </c>
      <c r="E11747" s="4">
        <f t="shared" si="46"/>
        <v>44004</v>
      </c>
    </row>
    <row r="11748" spans="3:5" ht="13" x14ac:dyDescent="0.15">
      <c r="C11748" s="1" t="str">
        <f ca="1">IFERROR(INDIRECT(ADDRESS(MATCH(A11748,'contribution par jour-semaine'!A:A,0),MATCH(B11748,'contribution par jour-semaine'!$1:$1,0),4,1,"contribution par jour-semaine")),"")</f>
        <v/>
      </c>
      <c r="D11748" s="4" t="str">
        <f>VLOOKUP(A11748,predictions!A:B,2,FALSE)</f>
        <v>22/06/2020</v>
      </c>
      <c r="E11748" s="4">
        <f t="shared" si="46"/>
        <v>44004</v>
      </c>
    </row>
    <row r="11749" spans="3:5" ht="13" x14ac:dyDescent="0.15">
      <c r="C11749" s="1" t="str">
        <f ca="1">IFERROR(INDIRECT(ADDRESS(MATCH(A11749,'contribution par jour-semaine'!A:A,0),MATCH(B11749,'contribution par jour-semaine'!$1:$1,0),4,1,"contribution par jour-semaine")),"")</f>
        <v/>
      </c>
      <c r="D11749" s="4" t="str">
        <f>VLOOKUP(A11749,predictions!A:B,2,FALSE)</f>
        <v>22/06/2020</v>
      </c>
      <c r="E11749" s="4">
        <f t="shared" si="46"/>
        <v>44004</v>
      </c>
    </row>
    <row r="11750" spans="3:5" ht="13" x14ac:dyDescent="0.15">
      <c r="C11750" s="1" t="str">
        <f ca="1">IFERROR(INDIRECT(ADDRESS(MATCH(A11750,'contribution par jour-semaine'!A:A,0),MATCH(B11750,'contribution par jour-semaine'!$1:$1,0),4,1,"contribution par jour-semaine")),"")</f>
        <v/>
      </c>
      <c r="D11750" s="4" t="str">
        <f>VLOOKUP(A11750,predictions!A:B,2,FALSE)</f>
        <v>22/06/2020</v>
      </c>
      <c r="E11750" s="4">
        <f t="shared" si="46"/>
        <v>44004</v>
      </c>
    </row>
    <row r="11751" spans="3:5" ht="13" x14ac:dyDescent="0.15">
      <c r="C11751" s="1" t="str">
        <f ca="1">IFERROR(INDIRECT(ADDRESS(MATCH(A11751,'contribution par jour-semaine'!A:A,0),MATCH(B11751,'contribution par jour-semaine'!$1:$1,0),4,1,"contribution par jour-semaine")),"")</f>
        <v/>
      </c>
      <c r="D11751" s="4" t="str">
        <f>VLOOKUP(A11751,predictions!A:B,2,FALSE)</f>
        <v>22/06/2020</v>
      </c>
      <c r="E11751" s="4">
        <f t="shared" si="46"/>
        <v>44004</v>
      </c>
    </row>
    <row r="11752" spans="3:5" ht="13" x14ac:dyDescent="0.15">
      <c r="C11752" s="1" t="str">
        <f ca="1">IFERROR(INDIRECT(ADDRESS(MATCH(A11752,'contribution par jour-semaine'!A:A,0),MATCH(B11752,'contribution par jour-semaine'!$1:$1,0),4,1,"contribution par jour-semaine")),"")</f>
        <v/>
      </c>
      <c r="D11752" s="4" t="str">
        <f>VLOOKUP(A11752,predictions!A:B,2,FALSE)</f>
        <v>22/06/2020</v>
      </c>
      <c r="E11752" s="4">
        <f t="shared" si="46"/>
        <v>44004</v>
      </c>
    </row>
    <row r="11753" spans="3:5" ht="13" x14ac:dyDescent="0.15">
      <c r="C11753" s="1" t="str">
        <f ca="1">IFERROR(INDIRECT(ADDRESS(MATCH(A11753,'contribution par jour-semaine'!A:A,0),MATCH(B11753,'contribution par jour-semaine'!$1:$1,0),4,1,"contribution par jour-semaine")),"")</f>
        <v/>
      </c>
      <c r="D11753" s="4" t="str">
        <f>VLOOKUP(A11753,predictions!A:B,2,FALSE)</f>
        <v>22/06/2020</v>
      </c>
      <c r="E11753" s="4">
        <f t="shared" si="46"/>
        <v>44004</v>
      </c>
    </row>
    <row r="11754" spans="3:5" ht="13" x14ac:dyDescent="0.15">
      <c r="C11754" s="1" t="str">
        <f ca="1">IFERROR(INDIRECT(ADDRESS(MATCH(A11754,'contribution par jour-semaine'!A:A,0),MATCH(B11754,'contribution par jour-semaine'!$1:$1,0),4,1,"contribution par jour-semaine")),"")</f>
        <v/>
      </c>
      <c r="D11754" s="4" t="str">
        <f>VLOOKUP(A11754,predictions!A:B,2,FALSE)</f>
        <v>22/06/2020</v>
      </c>
      <c r="E11754" s="4">
        <f t="shared" si="46"/>
        <v>44004</v>
      </c>
    </row>
    <row r="11755" spans="3:5" ht="13" x14ac:dyDescent="0.15">
      <c r="C11755" s="1" t="str">
        <f ca="1">IFERROR(INDIRECT(ADDRESS(MATCH(A11755,'contribution par jour-semaine'!A:A,0),MATCH(B11755,'contribution par jour-semaine'!$1:$1,0),4,1,"contribution par jour-semaine")),"")</f>
        <v/>
      </c>
      <c r="D11755" s="4" t="str">
        <f>VLOOKUP(A11755,predictions!A:B,2,FALSE)</f>
        <v>22/06/2020</v>
      </c>
      <c r="E11755" s="4">
        <f t="shared" si="46"/>
        <v>44004</v>
      </c>
    </row>
    <row r="11756" spans="3:5" ht="13" x14ac:dyDescent="0.15">
      <c r="C11756" s="1" t="str">
        <f ca="1">IFERROR(INDIRECT(ADDRESS(MATCH(A11756,'contribution par jour-semaine'!A:A,0),MATCH(B11756,'contribution par jour-semaine'!$1:$1,0),4,1,"contribution par jour-semaine")),"")</f>
        <v/>
      </c>
      <c r="D11756" s="4" t="str">
        <f>VLOOKUP(A11756,predictions!A:B,2,FALSE)</f>
        <v>22/06/2020</v>
      </c>
      <c r="E11756" s="4">
        <f t="shared" si="46"/>
        <v>44004</v>
      </c>
    </row>
    <row r="11757" spans="3:5" ht="13" x14ac:dyDescent="0.15">
      <c r="C11757" s="1" t="str">
        <f ca="1">IFERROR(INDIRECT(ADDRESS(MATCH(A11757,'contribution par jour-semaine'!A:A,0),MATCH(B11757,'contribution par jour-semaine'!$1:$1,0),4,1,"contribution par jour-semaine")),"")</f>
        <v/>
      </c>
      <c r="D11757" s="4" t="str">
        <f>VLOOKUP(A11757,predictions!A:B,2,FALSE)</f>
        <v>22/06/2020</v>
      </c>
      <c r="E11757" s="4">
        <f t="shared" si="46"/>
        <v>44004</v>
      </c>
    </row>
    <row r="11758" spans="3:5" ht="13" x14ac:dyDescent="0.15">
      <c r="C11758" s="1" t="str">
        <f ca="1">IFERROR(INDIRECT(ADDRESS(MATCH(A11758,'contribution par jour-semaine'!A:A,0),MATCH(B11758,'contribution par jour-semaine'!$1:$1,0),4,1,"contribution par jour-semaine")),"")</f>
        <v/>
      </c>
      <c r="D11758" s="4" t="str">
        <f>VLOOKUP(A11758,predictions!A:B,2,FALSE)</f>
        <v>22/06/2020</v>
      </c>
      <c r="E11758" s="4">
        <f t="shared" si="46"/>
        <v>44004</v>
      </c>
    </row>
    <row r="11759" spans="3:5" ht="13" x14ac:dyDescent="0.15">
      <c r="C11759" s="1" t="str">
        <f ca="1">IFERROR(INDIRECT(ADDRESS(MATCH(A11759,'contribution par jour-semaine'!A:A,0),MATCH(B11759,'contribution par jour-semaine'!$1:$1,0),4,1,"contribution par jour-semaine")),"")</f>
        <v/>
      </c>
      <c r="D11759" s="4" t="str">
        <f>VLOOKUP(A11759,predictions!A:B,2,FALSE)</f>
        <v>22/06/2020</v>
      </c>
      <c r="E11759" s="4">
        <f t="shared" si="46"/>
        <v>44004</v>
      </c>
    </row>
    <row r="11760" spans="3:5" ht="13" x14ac:dyDescent="0.15">
      <c r="C11760" s="1" t="str">
        <f ca="1">IFERROR(INDIRECT(ADDRESS(MATCH(A11760,'contribution par jour-semaine'!A:A,0),MATCH(B11760,'contribution par jour-semaine'!$1:$1,0),4,1,"contribution par jour-semaine")),"")</f>
        <v/>
      </c>
      <c r="D11760" s="4" t="str">
        <f>VLOOKUP(A11760,predictions!A:B,2,FALSE)</f>
        <v>22/06/2020</v>
      </c>
      <c r="E11760" s="4">
        <f t="shared" si="46"/>
        <v>44004</v>
      </c>
    </row>
    <row r="11761" spans="3:5" ht="13" x14ac:dyDescent="0.15">
      <c r="C11761" s="1" t="str">
        <f ca="1">IFERROR(INDIRECT(ADDRESS(MATCH(A11761,'contribution par jour-semaine'!A:A,0),MATCH(B11761,'contribution par jour-semaine'!$1:$1,0),4,1,"contribution par jour-semaine")),"")</f>
        <v/>
      </c>
      <c r="D11761" s="4" t="str">
        <f>VLOOKUP(A11761,predictions!A:B,2,FALSE)</f>
        <v>22/06/2020</v>
      </c>
      <c r="E11761" s="4">
        <f t="shared" si="46"/>
        <v>44004</v>
      </c>
    </row>
    <row r="11762" spans="3:5" ht="13" x14ac:dyDescent="0.15">
      <c r="C11762" s="1" t="str">
        <f ca="1">IFERROR(INDIRECT(ADDRESS(MATCH(A11762,'contribution par jour-semaine'!A:A,0),MATCH(B11762,'contribution par jour-semaine'!$1:$1,0),4,1,"contribution par jour-semaine")),"")</f>
        <v/>
      </c>
      <c r="D11762" s="4" t="str">
        <f>VLOOKUP(A11762,predictions!A:B,2,FALSE)</f>
        <v>22/06/2020</v>
      </c>
      <c r="E11762" s="4">
        <f t="shared" si="46"/>
        <v>44004</v>
      </c>
    </row>
    <row r="11763" spans="3:5" ht="13" x14ac:dyDescent="0.15">
      <c r="C11763" s="1" t="str">
        <f ca="1">IFERROR(INDIRECT(ADDRESS(MATCH(A11763,'contribution par jour-semaine'!A:A,0),MATCH(B11763,'contribution par jour-semaine'!$1:$1,0),4,1,"contribution par jour-semaine")),"")</f>
        <v/>
      </c>
      <c r="D11763" s="4" t="str">
        <f>VLOOKUP(A11763,predictions!A:B,2,FALSE)</f>
        <v>22/06/2020</v>
      </c>
      <c r="E11763" s="4">
        <f t="shared" si="46"/>
        <v>44004</v>
      </c>
    </row>
    <row r="11764" spans="3:5" ht="13" x14ac:dyDescent="0.15">
      <c r="C11764" s="1" t="str">
        <f ca="1">IFERROR(INDIRECT(ADDRESS(MATCH(A11764,'contribution par jour-semaine'!A:A,0),MATCH(B11764,'contribution par jour-semaine'!$1:$1,0),4,1,"contribution par jour-semaine")),"")</f>
        <v/>
      </c>
      <c r="D11764" s="4" t="str">
        <f>VLOOKUP(A11764,predictions!A:B,2,FALSE)</f>
        <v>22/06/2020</v>
      </c>
      <c r="E11764" s="4">
        <f t="shared" si="46"/>
        <v>44004</v>
      </c>
    </row>
    <row r="11765" spans="3:5" ht="13" x14ac:dyDescent="0.15">
      <c r="C11765" s="1" t="str">
        <f ca="1">IFERROR(INDIRECT(ADDRESS(MATCH(A11765,'contribution par jour-semaine'!A:A,0),MATCH(B11765,'contribution par jour-semaine'!$1:$1,0),4,1,"contribution par jour-semaine")),"")</f>
        <v/>
      </c>
      <c r="D11765" s="4" t="str">
        <f>VLOOKUP(A11765,predictions!A:B,2,FALSE)</f>
        <v>22/06/2020</v>
      </c>
      <c r="E11765" s="4">
        <f t="shared" si="46"/>
        <v>44004</v>
      </c>
    </row>
    <row r="11766" spans="3:5" ht="13" x14ac:dyDescent="0.15">
      <c r="C11766" s="1" t="str">
        <f ca="1">IFERROR(INDIRECT(ADDRESS(MATCH(A11766,'contribution par jour-semaine'!A:A,0),MATCH(B11766,'contribution par jour-semaine'!$1:$1,0),4,1,"contribution par jour-semaine")),"")</f>
        <v/>
      </c>
      <c r="D11766" s="4" t="str">
        <f>VLOOKUP(A11766,predictions!A:B,2,FALSE)</f>
        <v>22/06/2020</v>
      </c>
      <c r="E11766" s="4">
        <f t="shared" si="46"/>
        <v>44004</v>
      </c>
    </row>
    <row r="11767" spans="3:5" ht="13" x14ac:dyDescent="0.15">
      <c r="C11767" s="1" t="str">
        <f ca="1">IFERROR(INDIRECT(ADDRESS(MATCH(A11767,'contribution par jour-semaine'!A:A,0),MATCH(B11767,'contribution par jour-semaine'!$1:$1,0),4,1,"contribution par jour-semaine")),"")</f>
        <v/>
      </c>
      <c r="D11767" s="4" t="str">
        <f>VLOOKUP(A11767,predictions!A:B,2,FALSE)</f>
        <v>22/06/2020</v>
      </c>
      <c r="E11767" s="4">
        <f t="shared" si="46"/>
        <v>44004</v>
      </c>
    </row>
    <row r="11768" spans="3:5" ht="13" x14ac:dyDescent="0.15">
      <c r="C11768" s="1" t="str">
        <f ca="1">IFERROR(INDIRECT(ADDRESS(MATCH(A11768,'contribution par jour-semaine'!A:A,0),MATCH(B11768,'contribution par jour-semaine'!$1:$1,0),4,1,"contribution par jour-semaine")),"")</f>
        <v/>
      </c>
      <c r="D11768" s="4" t="str">
        <f>VLOOKUP(A11768,predictions!A:B,2,FALSE)</f>
        <v>22/06/2020</v>
      </c>
      <c r="E11768" s="4">
        <f t="shared" si="46"/>
        <v>44004</v>
      </c>
    </row>
    <row r="11769" spans="3:5" ht="13" x14ac:dyDescent="0.15">
      <c r="C11769" s="1" t="str">
        <f ca="1">IFERROR(INDIRECT(ADDRESS(MATCH(A11769,'contribution par jour-semaine'!A:A,0),MATCH(B11769,'contribution par jour-semaine'!$1:$1,0),4,1,"contribution par jour-semaine")),"")</f>
        <v/>
      </c>
      <c r="D11769" s="4" t="str">
        <f>VLOOKUP(A11769,predictions!A:B,2,FALSE)</f>
        <v>22/06/2020</v>
      </c>
      <c r="E11769" s="4">
        <f t="shared" si="46"/>
        <v>44004</v>
      </c>
    </row>
    <row r="11770" spans="3:5" ht="13" x14ac:dyDescent="0.15">
      <c r="C11770" s="1" t="str">
        <f ca="1">IFERROR(INDIRECT(ADDRESS(MATCH(A11770,'contribution par jour-semaine'!A:A,0),MATCH(B11770,'contribution par jour-semaine'!$1:$1,0),4,1,"contribution par jour-semaine")),"")</f>
        <v/>
      </c>
      <c r="D11770" s="4" t="str">
        <f>VLOOKUP(A11770,predictions!A:B,2,FALSE)</f>
        <v>22/06/2020</v>
      </c>
      <c r="E11770" s="4">
        <f t="shared" si="46"/>
        <v>44004</v>
      </c>
    </row>
    <row r="11771" spans="3:5" ht="13" x14ac:dyDescent="0.15">
      <c r="C11771" s="1" t="str">
        <f ca="1">IFERROR(INDIRECT(ADDRESS(MATCH(A11771,'contribution par jour-semaine'!A:A,0),MATCH(B11771,'contribution par jour-semaine'!$1:$1,0),4,1,"contribution par jour-semaine")),"")</f>
        <v/>
      </c>
      <c r="D11771" s="4" t="str">
        <f>VLOOKUP(A11771,predictions!A:B,2,FALSE)</f>
        <v>22/06/2020</v>
      </c>
      <c r="E11771" s="4">
        <f t="shared" si="46"/>
        <v>44004</v>
      </c>
    </row>
    <row r="11772" spans="3:5" ht="13" x14ac:dyDescent="0.15">
      <c r="C11772" s="1" t="str">
        <f ca="1">IFERROR(INDIRECT(ADDRESS(MATCH(A11772,'contribution par jour-semaine'!A:A,0),MATCH(B11772,'contribution par jour-semaine'!$1:$1,0),4,1,"contribution par jour-semaine")),"")</f>
        <v/>
      </c>
      <c r="D11772" s="4" t="str">
        <f>VLOOKUP(A11772,predictions!A:B,2,FALSE)</f>
        <v>22/06/2020</v>
      </c>
      <c r="E11772" s="4">
        <f t="shared" si="46"/>
        <v>44004</v>
      </c>
    </row>
    <row r="11773" spans="3:5" ht="13" x14ac:dyDescent="0.15">
      <c r="C11773" s="1" t="str">
        <f ca="1">IFERROR(INDIRECT(ADDRESS(MATCH(A11773,'contribution par jour-semaine'!A:A,0),MATCH(B11773,'contribution par jour-semaine'!$1:$1,0),4,1,"contribution par jour-semaine")),"")</f>
        <v/>
      </c>
      <c r="D11773" s="4" t="str">
        <f>VLOOKUP(A11773,predictions!A:B,2,FALSE)</f>
        <v>22/06/2020</v>
      </c>
      <c r="E11773" s="4">
        <f t="shared" si="46"/>
        <v>44004</v>
      </c>
    </row>
    <row r="11774" spans="3:5" ht="13" x14ac:dyDescent="0.15">
      <c r="C11774" s="1" t="str">
        <f ca="1">IFERROR(INDIRECT(ADDRESS(MATCH(A11774,'contribution par jour-semaine'!A:A,0),MATCH(B11774,'contribution par jour-semaine'!$1:$1,0),4,1,"contribution par jour-semaine")),"")</f>
        <v/>
      </c>
      <c r="D11774" s="4" t="str">
        <f>VLOOKUP(A11774,predictions!A:B,2,FALSE)</f>
        <v>22/06/2020</v>
      </c>
      <c r="E11774" s="4">
        <f t="shared" si="46"/>
        <v>44004</v>
      </c>
    </row>
    <row r="11775" spans="3:5" ht="13" x14ac:dyDescent="0.15">
      <c r="C11775" s="1" t="str">
        <f ca="1">IFERROR(INDIRECT(ADDRESS(MATCH(A11775,'contribution par jour-semaine'!A:A,0),MATCH(B11775,'contribution par jour-semaine'!$1:$1,0),4,1,"contribution par jour-semaine")),"")</f>
        <v/>
      </c>
      <c r="D11775" s="4" t="str">
        <f>VLOOKUP(A11775,predictions!A:B,2,FALSE)</f>
        <v>22/06/2020</v>
      </c>
      <c r="E11775" s="4">
        <f t="shared" si="46"/>
        <v>44004</v>
      </c>
    </row>
    <row r="11776" spans="3:5" ht="13" x14ac:dyDescent="0.15">
      <c r="C11776" s="1" t="str">
        <f ca="1">IFERROR(INDIRECT(ADDRESS(MATCH(A11776,'contribution par jour-semaine'!A:A,0),MATCH(B11776,'contribution par jour-semaine'!$1:$1,0),4,1,"contribution par jour-semaine")),"")</f>
        <v/>
      </c>
      <c r="D11776" s="4" t="str">
        <f>VLOOKUP(A11776,predictions!A:B,2,FALSE)</f>
        <v>22/06/2020</v>
      </c>
      <c r="E11776" s="4">
        <f t="shared" si="46"/>
        <v>44004</v>
      </c>
    </row>
    <row r="11777" spans="3:5" ht="13" x14ac:dyDescent="0.15">
      <c r="C11777" s="1" t="str">
        <f ca="1">IFERROR(INDIRECT(ADDRESS(MATCH(A11777,'contribution par jour-semaine'!A:A,0),MATCH(B11777,'contribution par jour-semaine'!$1:$1,0),4,1,"contribution par jour-semaine")),"")</f>
        <v/>
      </c>
      <c r="D11777" s="4" t="str">
        <f>VLOOKUP(A11777,predictions!A:B,2,FALSE)</f>
        <v>22/06/2020</v>
      </c>
      <c r="E11777" s="4">
        <f t="shared" si="46"/>
        <v>44004</v>
      </c>
    </row>
    <row r="11778" spans="3:5" ht="13" x14ac:dyDescent="0.15">
      <c r="C11778" s="1" t="str">
        <f ca="1">IFERROR(INDIRECT(ADDRESS(MATCH(A11778,'contribution par jour-semaine'!A:A,0),MATCH(B11778,'contribution par jour-semaine'!$1:$1,0),4,1,"contribution par jour-semaine")),"")</f>
        <v/>
      </c>
      <c r="D11778" s="4" t="str">
        <f>VLOOKUP(A11778,predictions!A:B,2,FALSE)</f>
        <v>22/06/2020</v>
      </c>
      <c r="E11778" s="4">
        <f t="shared" si="46"/>
        <v>44004</v>
      </c>
    </row>
    <row r="11779" spans="3:5" ht="13" x14ac:dyDescent="0.15">
      <c r="C11779" s="1" t="str">
        <f ca="1">IFERROR(INDIRECT(ADDRESS(MATCH(A11779,'contribution par jour-semaine'!A:A,0),MATCH(B11779,'contribution par jour-semaine'!$1:$1,0),4,1,"contribution par jour-semaine")),"")</f>
        <v/>
      </c>
      <c r="D11779" s="4" t="str">
        <f>VLOOKUP(A11779,predictions!A:B,2,FALSE)</f>
        <v>22/06/2020</v>
      </c>
      <c r="E11779" s="4">
        <f t="shared" si="46"/>
        <v>44004</v>
      </c>
    </row>
    <row r="11780" spans="3:5" ht="13" x14ac:dyDescent="0.15">
      <c r="C11780" s="1" t="str">
        <f ca="1">IFERROR(INDIRECT(ADDRESS(MATCH(A11780,'contribution par jour-semaine'!A:A,0),MATCH(B11780,'contribution par jour-semaine'!$1:$1,0),4,1,"contribution par jour-semaine")),"")</f>
        <v/>
      </c>
      <c r="D11780" s="4" t="str">
        <f>VLOOKUP(A11780,predictions!A:B,2,FALSE)</f>
        <v>22/06/2020</v>
      </c>
      <c r="E11780" s="4">
        <f t="shared" si="46"/>
        <v>44004</v>
      </c>
    </row>
    <row r="11781" spans="3:5" ht="13" x14ac:dyDescent="0.15">
      <c r="C11781" s="1" t="str">
        <f ca="1">IFERROR(INDIRECT(ADDRESS(MATCH(A11781,'contribution par jour-semaine'!A:A,0),MATCH(B11781,'contribution par jour-semaine'!$1:$1,0),4,1,"contribution par jour-semaine")),"")</f>
        <v/>
      </c>
      <c r="D11781" s="4" t="str">
        <f>VLOOKUP(A11781,predictions!A:B,2,FALSE)</f>
        <v>22/06/2020</v>
      </c>
      <c r="E11781" s="4">
        <f t="shared" si="46"/>
        <v>44004</v>
      </c>
    </row>
    <row r="11782" spans="3:5" ht="13" x14ac:dyDescent="0.15">
      <c r="C11782" s="1" t="str">
        <f ca="1">IFERROR(INDIRECT(ADDRESS(MATCH(A11782,'contribution par jour-semaine'!A:A,0),MATCH(B11782,'contribution par jour-semaine'!$1:$1,0),4,1,"contribution par jour-semaine")),"")</f>
        <v/>
      </c>
      <c r="D11782" s="4" t="str">
        <f>VLOOKUP(A11782,predictions!A:B,2,FALSE)</f>
        <v>22/06/2020</v>
      </c>
      <c r="E11782" s="4">
        <f t="shared" si="46"/>
        <v>44004</v>
      </c>
    </row>
    <row r="11783" spans="3:5" ht="13" x14ac:dyDescent="0.15">
      <c r="C11783" s="1" t="str">
        <f ca="1">IFERROR(INDIRECT(ADDRESS(MATCH(A11783,'contribution par jour-semaine'!A:A,0),MATCH(B11783,'contribution par jour-semaine'!$1:$1,0),4,1,"contribution par jour-semaine")),"")</f>
        <v/>
      </c>
      <c r="D11783" s="4" t="str">
        <f>VLOOKUP(A11783,predictions!A:B,2,FALSE)</f>
        <v>22/06/2020</v>
      </c>
      <c r="E11783" s="4">
        <f t="shared" si="46"/>
        <v>44004</v>
      </c>
    </row>
    <row r="11784" spans="3:5" ht="13" x14ac:dyDescent="0.15">
      <c r="C11784" s="1" t="str">
        <f ca="1">IFERROR(INDIRECT(ADDRESS(MATCH(A11784,'contribution par jour-semaine'!A:A,0),MATCH(B11784,'contribution par jour-semaine'!$1:$1,0),4,1,"contribution par jour-semaine")),"")</f>
        <v/>
      </c>
      <c r="D11784" s="4" t="str">
        <f>VLOOKUP(A11784,predictions!A:B,2,FALSE)</f>
        <v>22/06/2020</v>
      </c>
      <c r="E11784" s="4">
        <f t="shared" si="46"/>
        <v>44004</v>
      </c>
    </row>
    <row r="11785" spans="3:5" ht="13" x14ac:dyDescent="0.15">
      <c r="C11785" s="1" t="str">
        <f ca="1">IFERROR(INDIRECT(ADDRESS(MATCH(A11785,'contribution par jour-semaine'!A:A,0),MATCH(B11785,'contribution par jour-semaine'!$1:$1,0),4,1,"contribution par jour-semaine")),"")</f>
        <v/>
      </c>
      <c r="D11785" s="4" t="str">
        <f>VLOOKUP(A11785,predictions!A:B,2,FALSE)</f>
        <v>22/06/2020</v>
      </c>
      <c r="E11785" s="4">
        <f t="shared" si="46"/>
        <v>44004</v>
      </c>
    </row>
    <row r="11786" spans="3:5" ht="13" x14ac:dyDescent="0.15">
      <c r="C11786" s="1" t="str">
        <f ca="1">IFERROR(INDIRECT(ADDRESS(MATCH(A11786,'contribution par jour-semaine'!A:A,0),MATCH(B11786,'contribution par jour-semaine'!$1:$1,0),4,1,"contribution par jour-semaine")),"")</f>
        <v/>
      </c>
      <c r="D11786" s="4" t="str">
        <f>VLOOKUP(A11786,predictions!A:B,2,FALSE)</f>
        <v>22/06/2020</v>
      </c>
      <c r="E11786" s="4">
        <f t="shared" si="46"/>
        <v>44004</v>
      </c>
    </row>
    <row r="11787" spans="3:5" ht="13" x14ac:dyDescent="0.15">
      <c r="C11787" s="1" t="str">
        <f ca="1">IFERROR(INDIRECT(ADDRESS(MATCH(A11787,'contribution par jour-semaine'!A:A,0),MATCH(B11787,'contribution par jour-semaine'!$1:$1,0),4,1,"contribution par jour-semaine")),"")</f>
        <v/>
      </c>
      <c r="D11787" s="4" t="str">
        <f>VLOOKUP(A11787,predictions!A:B,2,FALSE)</f>
        <v>22/06/2020</v>
      </c>
      <c r="E11787" s="4">
        <f t="shared" si="46"/>
        <v>44004</v>
      </c>
    </row>
    <row r="11788" spans="3:5" ht="13" x14ac:dyDescent="0.15">
      <c r="C11788" s="1" t="str">
        <f ca="1">IFERROR(INDIRECT(ADDRESS(MATCH(A11788,'contribution par jour-semaine'!A:A,0),MATCH(B11788,'contribution par jour-semaine'!$1:$1,0),4,1,"contribution par jour-semaine")),"")</f>
        <v/>
      </c>
      <c r="D11788" s="4" t="str">
        <f>VLOOKUP(A11788,predictions!A:B,2,FALSE)</f>
        <v>22/06/2020</v>
      </c>
      <c r="E11788" s="4">
        <f t="shared" si="46"/>
        <v>44004</v>
      </c>
    </row>
    <row r="11789" spans="3:5" ht="13" x14ac:dyDescent="0.15">
      <c r="C11789" s="1" t="str">
        <f ca="1">IFERROR(INDIRECT(ADDRESS(MATCH(A11789,'contribution par jour-semaine'!A:A,0),MATCH(B11789,'contribution par jour-semaine'!$1:$1,0),4,1,"contribution par jour-semaine")),"")</f>
        <v/>
      </c>
      <c r="D11789" s="4" t="str">
        <f>VLOOKUP(A11789,predictions!A:B,2,FALSE)</f>
        <v>22/06/2020</v>
      </c>
      <c r="E11789" s="4">
        <f t="shared" si="46"/>
        <v>44004</v>
      </c>
    </row>
    <row r="11790" spans="3:5" ht="13" x14ac:dyDescent="0.15">
      <c r="C11790" s="1" t="str">
        <f ca="1">IFERROR(INDIRECT(ADDRESS(MATCH(A11790,'contribution par jour-semaine'!A:A,0),MATCH(B11790,'contribution par jour-semaine'!$1:$1,0),4,1,"contribution par jour-semaine")),"")</f>
        <v/>
      </c>
      <c r="D11790" s="4" t="str">
        <f>VLOOKUP(A11790,predictions!A:B,2,FALSE)</f>
        <v>22/06/2020</v>
      </c>
      <c r="E11790" s="4">
        <f t="shared" si="46"/>
        <v>44004</v>
      </c>
    </row>
    <row r="11791" spans="3:5" ht="13" x14ac:dyDescent="0.15">
      <c r="C11791" s="1" t="str">
        <f ca="1">IFERROR(INDIRECT(ADDRESS(MATCH(A11791,'contribution par jour-semaine'!A:A,0),MATCH(B11791,'contribution par jour-semaine'!$1:$1,0),4,1,"contribution par jour-semaine")),"")</f>
        <v/>
      </c>
      <c r="D11791" s="4" t="str">
        <f>VLOOKUP(A11791,predictions!A:B,2,FALSE)</f>
        <v>22/06/2020</v>
      </c>
      <c r="E11791" s="4">
        <f t="shared" si="46"/>
        <v>44004</v>
      </c>
    </row>
    <row r="11792" spans="3:5" ht="13" x14ac:dyDescent="0.15">
      <c r="C11792" s="1" t="str">
        <f ca="1">IFERROR(INDIRECT(ADDRESS(MATCH(A11792,'contribution par jour-semaine'!A:A,0),MATCH(B11792,'contribution par jour-semaine'!$1:$1,0),4,1,"contribution par jour-semaine")),"")</f>
        <v/>
      </c>
      <c r="D11792" s="4" t="str">
        <f>VLOOKUP(A11792,predictions!A:B,2,FALSE)</f>
        <v>22/06/2020</v>
      </c>
      <c r="E11792" s="4">
        <f t="shared" si="46"/>
        <v>44004</v>
      </c>
    </row>
    <row r="11793" spans="3:5" ht="13" x14ac:dyDescent="0.15">
      <c r="C11793" s="1" t="str">
        <f ca="1">IFERROR(INDIRECT(ADDRESS(MATCH(A11793,'contribution par jour-semaine'!A:A,0),MATCH(B11793,'contribution par jour-semaine'!$1:$1,0),4,1,"contribution par jour-semaine")),"")</f>
        <v/>
      </c>
      <c r="D11793" s="4" t="str">
        <f>VLOOKUP(A11793,predictions!A:B,2,FALSE)</f>
        <v>22/06/2020</v>
      </c>
      <c r="E11793" s="4">
        <f t="shared" si="46"/>
        <v>44004</v>
      </c>
    </row>
    <row r="11794" spans="3:5" ht="13" x14ac:dyDescent="0.15">
      <c r="C11794" s="1" t="str">
        <f ca="1">IFERROR(INDIRECT(ADDRESS(MATCH(A11794,'contribution par jour-semaine'!A:A,0),MATCH(B11794,'contribution par jour-semaine'!$1:$1,0),4,1,"contribution par jour-semaine")),"")</f>
        <v/>
      </c>
      <c r="D11794" s="4" t="str">
        <f>VLOOKUP(A11794,predictions!A:B,2,FALSE)</f>
        <v>22/06/2020</v>
      </c>
      <c r="E11794" s="4">
        <f t="shared" si="46"/>
        <v>44004</v>
      </c>
    </row>
    <row r="11795" spans="3:5" ht="13" x14ac:dyDescent="0.15">
      <c r="C11795" s="1" t="str">
        <f ca="1">IFERROR(INDIRECT(ADDRESS(MATCH(A11795,'contribution par jour-semaine'!A:A,0),MATCH(B11795,'contribution par jour-semaine'!$1:$1,0),4,1,"contribution par jour-semaine")),"")</f>
        <v/>
      </c>
      <c r="D11795" s="4" t="str">
        <f>VLOOKUP(A11795,predictions!A:B,2,FALSE)</f>
        <v>22/06/2020</v>
      </c>
      <c r="E11795" s="4">
        <f t="shared" si="46"/>
        <v>44004</v>
      </c>
    </row>
    <row r="11796" spans="3:5" ht="13" x14ac:dyDescent="0.15">
      <c r="C11796" s="1" t="str">
        <f ca="1">IFERROR(INDIRECT(ADDRESS(MATCH(A11796,'contribution par jour-semaine'!A:A,0),MATCH(B11796,'contribution par jour-semaine'!$1:$1,0),4,1,"contribution par jour-semaine")),"")</f>
        <v/>
      </c>
      <c r="D11796" s="4" t="str">
        <f>VLOOKUP(A11796,predictions!A:B,2,FALSE)</f>
        <v>22/06/2020</v>
      </c>
      <c r="E11796" s="4">
        <f t="shared" si="46"/>
        <v>44004</v>
      </c>
    </row>
    <row r="11797" spans="3:5" ht="13" x14ac:dyDescent="0.15">
      <c r="C11797" s="1" t="str">
        <f ca="1">IFERROR(INDIRECT(ADDRESS(MATCH(A11797,'contribution par jour-semaine'!A:A,0),MATCH(B11797,'contribution par jour-semaine'!$1:$1,0),4,1,"contribution par jour-semaine")),"")</f>
        <v/>
      </c>
      <c r="D11797" s="4" t="str">
        <f>VLOOKUP(A11797,predictions!A:B,2,FALSE)</f>
        <v>22/06/2020</v>
      </c>
      <c r="E11797" s="4">
        <f t="shared" si="46"/>
        <v>44004</v>
      </c>
    </row>
    <row r="11798" spans="3:5" ht="13" x14ac:dyDescent="0.15">
      <c r="C11798" s="1" t="str">
        <f ca="1">IFERROR(INDIRECT(ADDRESS(MATCH(A11798,'contribution par jour-semaine'!A:A,0),MATCH(B11798,'contribution par jour-semaine'!$1:$1,0),4,1,"contribution par jour-semaine")),"")</f>
        <v/>
      </c>
      <c r="D11798" s="4" t="str">
        <f>VLOOKUP(A11798,predictions!A:B,2,FALSE)</f>
        <v>22/06/2020</v>
      </c>
      <c r="E11798" s="4">
        <f t="shared" si="46"/>
        <v>44004</v>
      </c>
    </row>
    <row r="11799" spans="3:5" ht="13" x14ac:dyDescent="0.15">
      <c r="C11799" s="1" t="str">
        <f ca="1">IFERROR(INDIRECT(ADDRESS(MATCH(A11799,'contribution par jour-semaine'!A:A,0),MATCH(B11799,'contribution par jour-semaine'!$1:$1,0),4,1,"contribution par jour-semaine")),"")</f>
        <v/>
      </c>
      <c r="D11799" s="4" t="str">
        <f>VLOOKUP(A11799,predictions!A:B,2,FALSE)</f>
        <v>22/06/2020</v>
      </c>
      <c r="E11799" s="4">
        <f t="shared" si="46"/>
        <v>44004</v>
      </c>
    </row>
    <row r="11800" spans="3:5" ht="13" x14ac:dyDescent="0.15">
      <c r="C11800" s="1" t="str">
        <f ca="1">IFERROR(INDIRECT(ADDRESS(MATCH(A11800,'contribution par jour-semaine'!A:A,0),MATCH(B11800,'contribution par jour-semaine'!$1:$1,0),4,1,"contribution par jour-semaine")),"")</f>
        <v/>
      </c>
      <c r="D11800" s="4" t="str">
        <f>VLOOKUP(A11800,predictions!A:B,2,FALSE)</f>
        <v>22/06/2020</v>
      </c>
      <c r="E11800" s="4">
        <f t="shared" si="46"/>
        <v>44004</v>
      </c>
    </row>
    <row r="11801" spans="3:5" ht="13" x14ac:dyDescent="0.15">
      <c r="C11801" s="1" t="str">
        <f ca="1">IFERROR(INDIRECT(ADDRESS(MATCH(A11801,'contribution par jour-semaine'!A:A,0),MATCH(B11801,'contribution par jour-semaine'!$1:$1,0),4,1,"contribution par jour-semaine")),"")</f>
        <v/>
      </c>
      <c r="D11801" s="4" t="str">
        <f>VLOOKUP(A11801,predictions!A:B,2,FALSE)</f>
        <v>22/06/2020</v>
      </c>
      <c r="E11801" s="4">
        <f t="shared" si="46"/>
        <v>44004</v>
      </c>
    </row>
    <row r="11802" spans="3:5" ht="13" x14ac:dyDescent="0.15">
      <c r="C11802" s="1" t="str">
        <f ca="1">IFERROR(INDIRECT(ADDRESS(MATCH(A11802,'contribution par jour-semaine'!A:A,0),MATCH(B11802,'contribution par jour-semaine'!$1:$1,0),4,1,"contribution par jour-semaine")),"")</f>
        <v/>
      </c>
      <c r="D11802" s="4" t="str">
        <f>VLOOKUP(A11802,predictions!A:B,2,FALSE)</f>
        <v>22/06/2020</v>
      </c>
      <c r="E11802" s="4">
        <f t="shared" si="46"/>
        <v>44004</v>
      </c>
    </row>
    <row r="11803" spans="3:5" ht="13" x14ac:dyDescent="0.15">
      <c r="C11803" s="1" t="str">
        <f ca="1">IFERROR(INDIRECT(ADDRESS(MATCH(A11803,'contribution par jour-semaine'!A:A,0),MATCH(B11803,'contribution par jour-semaine'!$1:$1,0),4,1,"contribution par jour-semaine")),"")</f>
        <v/>
      </c>
      <c r="D11803" s="4" t="str">
        <f>VLOOKUP(A11803,predictions!A:B,2,FALSE)</f>
        <v>22/06/2020</v>
      </c>
      <c r="E11803" s="4">
        <f t="shared" si="46"/>
        <v>44004</v>
      </c>
    </row>
    <row r="11804" spans="3:5" ht="13" x14ac:dyDescent="0.15">
      <c r="C11804" s="1" t="str">
        <f ca="1">IFERROR(INDIRECT(ADDRESS(MATCH(A11804,'contribution par jour-semaine'!A:A,0),MATCH(B11804,'contribution par jour-semaine'!$1:$1,0),4,1,"contribution par jour-semaine")),"")</f>
        <v/>
      </c>
      <c r="D11804" s="4" t="str">
        <f>VLOOKUP(A11804,predictions!A:B,2,FALSE)</f>
        <v>22/06/2020</v>
      </c>
      <c r="E11804" s="4">
        <f t="shared" si="46"/>
        <v>44004</v>
      </c>
    </row>
    <row r="11805" spans="3:5" ht="13" x14ac:dyDescent="0.15">
      <c r="C11805" s="1" t="str">
        <f ca="1">IFERROR(INDIRECT(ADDRESS(MATCH(A11805,'contribution par jour-semaine'!A:A,0),MATCH(B11805,'contribution par jour-semaine'!$1:$1,0),4,1,"contribution par jour-semaine")),"")</f>
        <v/>
      </c>
      <c r="D11805" s="4" t="str">
        <f>VLOOKUP(A11805,predictions!A:B,2,FALSE)</f>
        <v>22/06/2020</v>
      </c>
      <c r="E11805" s="4">
        <f t="shared" si="46"/>
        <v>44004</v>
      </c>
    </row>
    <row r="11806" spans="3:5" ht="13" x14ac:dyDescent="0.15">
      <c r="C11806" s="1" t="str">
        <f ca="1">IFERROR(INDIRECT(ADDRESS(MATCH(A11806,'contribution par jour-semaine'!A:A,0),MATCH(B11806,'contribution par jour-semaine'!$1:$1,0),4,1,"contribution par jour-semaine")),"")</f>
        <v/>
      </c>
      <c r="D11806" s="4" t="str">
        <f>VLOOKUP(A11806,predictions!A:B,2,FALSE)</f>
        <v>22/06/2020</v>
      </c>
      <c r="E11806" s="4">
        <f t="shared" si="46"/>
        <v>44004</v>
      </c>
    </row>
    <row r="11807" spans="3:5" ht="13" x14ac:dyDescent="0.15">
      <c r="C11807" s="1" t="str">
        <f ca="1">IFERROR(INDIRECT(ADDRESS(MATCH(A11807,'contribution par jour-semaine'!A:A,0),MATCH(B11807,'contribution par jour-semaine'!$1:$1,0),4,1,"contribution par jour-semaine")),"")</f>
        <v/>
      </c>
      <c r="D11807" s="4" t="str">
        <f>VLOOKUP(A11807,predictions!A:B,2,FALSE)</f>
        <v>22/06/2020</v>
      </c>
      <c r="E11807" s="4">
        <f t="shared" si="46"/>
        <v>44004</v>
      </c>
    </row>
    <row r="11808" spans="3:5" ht="13" x14ac:dyDescent="0.15">
      <c r="C11808" s="1" t="str">
        <f ca="1">IFERROR(INDIRECT(ADDRESS(MATCH(A11808,'contribution par jour-semaine'!A:A,0),MATCH(B11808,'contribution par jour-semaine'!$1:$1,0),4,1,"contribution par jour-semaine")),"")</f>
        <v/>
      </c>
      <c r="D11808" s="4" t="str">
        <f>VLOOKUP(A11808,predictions!A:B,2,FALSE)</f>
        <v>22/06/2020</v>
      </c>
      <c r="E11808" s="4">
        <f t="shared" si="46"/>
        <v>44004</v>
      </c>
    </row>
    <row r="11809" spans="3:5" ht="13" x14ac:dyDescent="0.15">
      <c r="C11809" s="1" t="str">
        <f ca="1">IFERROR(INDIRECT(ADDRESS(MATCH(A11809,'contribution par jour-semaine'!A:A,0),MATCH(B11809,'contribution par jour-semaine'!$1:$1,0),4,1,"contribution par jour-semaine")),"")</f>
        <v/>
      </c>
      <c r="D11809" s="4" t="str">
        <f>VLOOKUP(A11809,predictions!A:B,2,FALSE)</f>
        <v>22/06/2020</v>
      </c>
      <c r="E11809" s="4">
        <f t="shared" si="46"/>
        <v>44004</v>
      </c>
    </row>
    <row r="11810" spans="3:5" ht="13" x14ac:dyDescent="0.15">
      <c r="C11810" s="1" t="str">
        <f ca="1">IFERROR(INDIRECT(ADDRESS(MATCH(A11810,'contribution par jour-semaine'!A:A,0),MATCH(B11810,'contribution par jour-semaine'!$1:$1,0),4,1,"contribution par jour-semaine")),"")</f>
        <v/>
      </c>
      <c r="D11810" s="4" t="str">
        <f>VLOOKUP(A11810,predictions!A:B,2,FALSE)</f>
        <v>22/06/2020</v>
      </c>
      <c r="E11810" s="4">
        <f t="shared" si="46"/>
        <v>44004</v>
      </c>
    </row>
    <row r="11811" spans="3:5" ht="13" x14ac:dyDescent="0.15">
      <c r="C11811" s="1" t="str">
        <f ca="1">IFERROR(INDIRECT(ADDRESS(MATCH(A11811,'contribution par jour-semaine'!A:A,0),MATCH(B11811,'contribution par jour-semaine'!$1:$1,0),4,1,"contribution par jour-semaine")),"")</f>
        <v/>
      </c>
      <c r="D11811" s="4" t="str">
        <f>VLOOKUP(A11811,predictions!A:B,2,FALSE)</f>
        <v>22/06/2020</v>
      </c>
      <c r="E11811" s="4">
        <f t="shared" si="46"/>
        <v>44004</v>
      </c>
    </row>
    <row r="11812" spans="3:5" ht="13" x14ac:dyDescent="0.15">
      <c r="C11812" s="1" t="str">
        <f ca="1">IFERROR(INDIRECT(ADDRESS(MATCH(A11812,'contribution par jour-semaine'!A:A,0),MATCH(B11812,'contribution par jour-semaine'!$1:$1,0),4,1,"contribution par jour-semaine")),"")</f>
        <v/>
      </c>
      <c r="D11812" s="4" t="str">
        <f>VLOOKUP(A11812,predictions!A:B,2,FALSE)</f>
        <v>22/06/2020</v>
      </c>
      <c r="E11812" s="4">
        <f t="shared" si="46"/>
        <v>44004</v>
      </c>
    </row>
    <row r="11813" spans="3:5" ht="13" x14ac:dyDescent="0.15">
      <c r="C11813" s="1" t="str">
        <f ca="1">IFERROR(INDIRECT(ADDRESS(MATCH(A11813,'contribution par jour-semaine'!A:A,0),MATCH(B11813,'contribution par jour-semaine'!$1:$1,0),4,1,"contribution par jour-semaine")),"")</f>
        <v/>
      </c>
      <c r="D11813" s="4" t="str">
        <f>VLOOKUP(A11813,predictions!A:B,2,FALSE)</f>
        <v>22/06/2020</v>
      </c>
      <c r="E11813" s="4">
        <f t="shared" si="46"/>
        <v>44004</v>
      </c>
    </row>
    <row r="11814" spans="3:5" ht="13" x14ac:dyDescent="0.15">
      <c r="C11814" s="1" t="str">
        <f ca="1">IFERROR(INDIRECT(ADDRESS(MATCH(A11814,'contribution par jour-semaine'!A:A,0),MATCH(B11814,'contribution par jour-semaine'!$1:$1,0),4,1,"contribution par jour-semaine")),"")</f>
        <v/>
      </c>
      <c r="D11814" s="4" t="str">
        <f>VLOOKUP(A11814,predictions!A:B,2,FALSE)</f>
        <v>22/06/2020</v>
      </c>
      <c r="E11814" s="4">
        <f t="shared" si="46"/>
        <v>44004</v>
      </c>
    </row>
    <row r="11815" spans="3:5" ht="13" x14ac:dyDescent="0.15">
      <c r="C11815" s="1" t="str">
        <f ca="1">IFERROR(INDIRECT(ADDRESS(MATCH(A11815,'contribution par jour-semaine'!A:A,0),MATCH(B11815,'contribution par jour-semaine'!$1:$1,0),4,1,"contribution par jour-semaine")),"")</f>
        <v/>
      </c>
      <c r="D11815" s="4" t="str">
        <f>VLOOKUP(A11815,predictions!A:B,2,FALSE)</f>
        <v>22/06/2020</v>
      </c>
      <c r="E11815" s="4">
        <f t="shared" si="46"/>
        <v>44004</v>
      </c>
    </row>
    <row r="11816" spans="3:5" ht="13" x14ac:dyDescent="0.15">
      <c r="C11816" s="1" t="str">
        <f ca="1">IFERROR(INDIRECT(ADDRESS(MATCH(A11816,'contribution par jour-semaine'!A:A,0),MATCH(B11816,'contribution par jour-semaine'!$1:$1,0),4,1,"contribution par jour-semaine")),"")</f>
        <v/>
      </c>
      <c r="D11816" s="4" t="str">
        <f>VLOOKUP(A11816,predictions!A:B,2,FALSE)</f>
        <v>22/06/2020</v>
      </c>
      <c r="E11816" s="4">
        <f t="shared" si="46"/>
        <v>44004</v>
      </c>
    </row>
    <row r="11817" spans="3:5" ht="13" x14ac:dyDescent="0.15">
      <c r="C11817" s="1" t="str">
        <f ca="1">IFERROR(INDIRECT(ADDRESS(MATCH(A11817,'contribution par jour-semaine'!A:A,0),MATCH(B11817,'contribution par jour-semaine'!$1:$1,0),4,1,"contribution par jour-semaine")),"")</f>
        <v/>
      </c>
      <c r="D11817" s="4" t="str">
        <f>VLOOKUP(A11817,predictions!A:B,2,FALSE)</f>
        <v>22/06/2020</v>
      </c>
      <c r="E11817" s="4">
        <f t="shared" si="46"/>
        <v>44004</v>
      </c>
    </row>
    <row r="11818" spans="3:5" ht="13" x14ac:dyDescent="0.15">
      <c r="C11818" s="1" t="str">
        <f ca="1">IFERROR(INDIRECT(ADDRESS(MATCH(A11818,'contribution par jour-semaine'!A:A,0),MATCH(B11818,'contribution par jour-semaine'!$1:$1,0),4,1,"contribution par jour-semaine")),"")</f>
        <v/>
      </c>
      <c r="D11818" s="4" t="str">
        <f>VLOOKUP(A11818,predictions!A:B,2,FALSE)</f>
        <v>22/06/2020</v>
      </c>
      <c r="E11818" s="4">
        <f t="shared" si="46"/>
        <v>44004</v>
      </c>
    </row>
    <row r="11819" spans="3:5" ht="13" x14ac:dyDescent="0.15">
      <c r="C11819" s="1" t="str">
        <f ca="1">IFERROR(INDIRECT(ADDRESS(MATCH(A11819,'contribution par jour-semaine'!A:A,0),MATCH(B11819,'contribution par jour-semaine'!$1:$1,0),4,1,"contribution par jour-semaine")),"")</f>
        <v/>
      </c>
      <c r="D11819" s="4" t="str">
        <f>VLOOKUP(A11819,predictions!A:B,2,FALSE)</f>
        <v>22/06/2020</v>
      </c>
      <c r="E11819" s="4">
        <f t="shared" si="46"/>
        <v>44004</v>
      </c>
    </row>
    <row r="11820" spans="3:5" ht="13" x14ac:dyDescent="0.15">
      <c r="C11820" s="1" t="str">
        <f ca="1">IFERROR(INDIRECT(ADDRESS(MATCH(A11820,'contribution par jour-semaine'!A:A,0),MATCH(B11820,'contribution par jour-semaine'!$1:$1,0),4,1,"contribution par jour-semaine")),"")</f>
        <v/>
      </c>
      <c r="D11820" s="4" t="str">
        <f>VLOOKUP(A11820,predictions!A:B,2,FALSE)</f>
        <v>22/06/2020</v>
      </c>
      <c r="E11820" s="4">
        <f t="shared" si="46"/>
        <v>44004</v>
      </c>
    </row>
    <row r="11821" spans="3:5" ht="13" x14ac:dyDescent="0.15">
      <c r="C11821" s="1" t="str">
        <f ca="1">IFERROR(INDIRECT(ADDRESS(MATCH(A11821,'contribution par jour-semaine'!A:A,0),MATCH(B11821,'contribution par jour-semaine'!$1:$1,0),4,1,"contribution par jour-semaine")),"")</f>
        <v/>
      </c>
      <c r="D11821" s="4" t="str">
        <f>VLOOKUP(A11821,predictions!A:B,2,FALSE)</f>
        <v>22/06/2020</v>
      </c>
      <c r="E11821" s="4">
        <f t="shared" si="46"/>
        <v>44004</v>
      </c>
    </row>
    <row r="11822" spans="3:5" ht="13" x14ac:dyDescent="0.15">
      <c r="C11822" s="1" t="str">
        <f ca="1">IFERROR(INDIRECT(ADDRESS(MATCH(A11822,'contribution par jour-semaine'!A:A,0),MATCH(B11822,'contribution par jour-semaine'!$1:$1,0),4,1,"contribution par jour-semaine")),"")</f>
        <v/>
      </c>
      <c r="D11822" s="4" t="str">
        <f>VLOOKUP(A11822,predictions!A:B,2,FALSE)</f>
        <v>22/06/2020</v>
      </c>
      <c r="E11822" s="4">
        <f t="shared" si="46"/>
        <v>44004</v>
      </c>
    </row>
    <row r="11823" spans="3:5" ht="13" x14ac:dyDescent="0.15">
      <c r="C11823" s="1" t="str">
        <f ca="1">IFERROR(INDIRECT(ADDRESS(MATCH(A11823,'contribution par jour-semaine'!A:A,0),MATCH(B11823,'contribution par jour-semaine'!$1:$1,0),4,1,"contribution par jour-semaine")),"")</f>
        <v/>
      </c>
      <c r="D11823" s="4" t="str">
        <f>VLOOKUP(A11823,predictions!A:B,2,FALSE)</f>
        <v>22/06/2020</v>
      </c>
      <c r="E11823" s="4">
        <f t="shared" si="46"/>
        <v>44004</v>
      </c>
    </row>
    <row r="11824" spans="3:5" ht="13" x14ac:dyDescent="0.15">
      <c r="C11824" s="1" t="str">
        <f ca="1">IFERROR(INDIRECT(ADDRESS(MATCH(A11824,'contribution par jour-semaine'!A:A,0),MATCH(B11824,'contribution par jour-semaine'!$1:$1,0),4,1,"contribution par jour-semaine")),"")</f>
        <v/>
      </c>
      <c r="D11824" s="4" t="str">
        <f>VLOOKUP(A11824,predictions!A:B,2,FALSE)</f>
        <v>22/06/2020</v>
      </c>
      <c r="E11824" s="4">
        <f t="shared" si="46"/>
        <v>44004</v>
      </c>
    </row>
    <row r="11825" spans="3:5" ht="13" x14ac:dyDescent="0.15">
      <c r="C11825" s="1" t="str">
        <f ca="1">IFERROR(INDIRECT(ADDRESS(MATCH(A11825,'contribution par jour-semaine'!A:A,0),MATCH(B11825,'contribution par jour-semaine'!$1:$1,0),4,1,"contribution par jour-semaine")),"")</f>
        <v/>
      </c>
      <c r="D11825" s="4" t="str">
        <f>VLOOKUP(A11825,predictions!A:B,2,FALSE)</f>
        <v>22/06/2020</v>
      </c>
      <c r="E11825" s="4">
        <f t="shared" si="46"/>
        <v>44004</v>
      </c>
    </row>
    <row r="11826" spans="3:5" ht="13" x14ac:dyDescent="0.15">
      <c r="C11826" s="1" t="str">
        <f ca="1">IFERROR(INDIRECT(ADDRESS(MATCH(A11826,'contribution par jour-semaine'!A:A,0),MATCH(B11826,'contribution par jour-semaine'!$1:$1,0),4,1,"contribution par jour-semaine")),"")</f>
        <v/>
      </c>
      <c r="D11826" s="4" t="str">
        <f>VLOOKUP(A11826,predictions!A:B,2,FALSE)</f>
        <v>22/06/2020</v>
      </c>
      <c r="E11826" s="4">
        <f t="shared" si="46"/>
        <v>44004</v>
      </c>
    </row>
    <row r="11827" spans="3:5" ht="13" x14ac:dyDescent="0.15">
      <c r="C11827" s="1" t="str">
        <f ca="1">IFERROR(INDIRECT(ADDRESS(MATCH(A11827,'contribution par jour-semaine'!A:A,0),MATCH(B11827,'contribution par jour-semaine'!$1:$1,0),4,1,"contribution par jour-semaine")),"")</f>
        <v/>
      </c>
      <c r="D11827" s="4" t="str">
        <f>VLOOKUP(A11827,predictions!A:B,2,FALSE)</f>
        <v>22/06/2020</v>
      </c>
      <c r="E11827" s="4">
        <f t="shared" si="46"/>
        <v>44004</v>
      </c>
    </row>
    <row r="11828" spans="3:5" ht="13" x14ac:dyDescent="0.15">
      <c r="C11828" s="1" t="str">
        <f ca="1">IFERROR(INDIRECT(ADDRESS(MATCH(A11828,'contribution par jour-semaine'!A:A,0),MATCH(B11828,'contribution par jour-semaine'!$1:$1,0),4,1,"contribution par jour-semaine")),"")</f>
        <v/>
      </c>
      <c r="D11828" s="4" t="str">
        <f>VLOOKUP(A11828,predictions!A:B,2,FALSE)</f>
        <v>22/06/2020</v>
      </c>
      <c r="E11828" s="4">
        <f t="shared" si="46"/>
        <v>44004</v>
      </c>
    </row>
    <row r="11829" spans="3:5" ht="13" x14ac:dyDescent="0.15">
      <c r="C11829" s="1" t="str">
        <f ca="1">IFERROR(INDIRECT(ADDRESS(MATCH(A11829,'contribution par jour-semaine'!A:A,0),MATCH(B11829,'contribution par jour-semaine'!$1:$1,0),4,1,"contribution par jour-semaine")),"")</f>
        <v/>
      </c>
      <c r="D11829" s="4" t="str">
        <f>VLOOKUP(A11829,predictions!A:B,2,FALSE)</f>
        <v>22/06/2020</v>
      </c>
      <c r="E11829" s="4">
        <f t="shared" si="46"/>
        <v>44004</v>
      </c>
    </row>
    <row r="11830" spans="3:5" ht="13" x14ac:dyDescent="0.15">
      <c r="C11830" s="1" t="str">
        <f ca="1">IFERROR(INDIRECT(ADDRESS(MATCH(A11830,'contribution par jour-semaine'!A:A,0),MATCH(B11830,'contribution par jour-semaine'!$1:$1,0),4,1,"contribution par jour-semaine")),"")</f>
        <v/>
      </c>
      <c r="D11830" s="4" t="str">
        <f>VLOOKUP(A11830,predictions!A:B,2,FALSE)</f>
        <v>22/06/2020</v>
      </c>
      <c r="E11830" s="4">
        <f t="shared" si="46"/>
        <v>44004</v>
      </c>
    </row>
    <row r="11831" spans="3:5" ht="13" x14ac:dyDescent="0.15">
      <c r="C11831" s="1" t="str">
        <f ca="1">IFERROR(INDIRECT(ADDRESS(MATCH(A11831,'contribution par jour-semaine'!A:A,0),MATCH(B11831,'contribution par jour-semaine'!$1:$1,0),4,1,"contribution par jour-semaine")),"")</f>
        <v/>
      </c>
      <c r="D11831" s="4" t="str">
        <f>VLOOKUP(A11831,predictions!A:B,2,FALSE)</f>
        <v>22/06/2020</v>
      </c>
      <c r="E11831" s="4">
        <f t="shared" si="46"/>
        <v>44004</v>
      </c>
    </row>
    <row r="11832" spans="3:5" ht="13" x14ac:dyDescent="0.15">
      <c r="C11832" s="1" t="str">
        <f ca="1">IFERROR(INDIRECT(ADDRESS(MATCH(A11832,'contribution par jour-semaine'!A:A,0),MATCH(B11832,'contribution par jour-semaine'!$1:$1,0),4,1,"contribution par jour-semaine")),"")</f>
        <v/>
      </c>
      <c r="D11832" s="4" t="str">
        <f>VLOOKUP(A11832,predictions!A:B,2,FALSE)</f>
        <v>22/06/2020</v>
      </c>
      <c r="E11832" s="4">
        <f t="shared" si="46"/>
        <v>44004</v>
      </c>
    </row>
    <row r="11833" spans="3:5" ht="13" x14ac:dyDescent="0.15">
      <c r="C11833" s="1" t="str">
        <f ca="1">IFERROR(INDIRECT(ADDRESS(MATCH(A11833,'contribution par jour-semaine'!A:A,0),MATCH(B11833,'contribution par jour-semaine'!$1:$1,0),4,1,"contribution par jour-semaine")),"")</f>
        <v/>
      </c>
      <c r="D11833" s="4" t="str">
        <f>VLOOKUP(A11833,predictions!A:B,2,FALSE)</f>
        <v>22/06/2020</v>
      </c>
      <c r="E11833" s="4">
        <f t="shared" si="46"/>
        <v>44004</v>
      </c>
    </row>
    <row r="11834" spans="3:5" ht="13" x14ac:dyDescent="0.15">
      <c r="C11834" s="1" t="str">
        <f ca="1">IFERROR(INDIRECT(ADDRESS(MATCH(A11834,'contribution par jour-semaine'!A:A,0),MATCH(B11834,'contribution par jour-semaine'!$1:$1,0),4,1,"contribution par jour-semaine")),"")</f>
        <v/>
      </c>
      <c r="D11834" s="4" t="str">
        <f>VLOOKUP(A11834,predictions!A:B,2,FALSE)</f>
        <v>22/06/2020</v>
      </c>
      <c r="E11834" s="4">
        <f t="shared" si="46"/>
        <v>44004</v>
      </c>
    </row>
    <row r="11835" spans="3:5" ht="13" x14ac:dyDescent="0.15">
      <c r="C11835" s="1" t="str">
        <f ca="1">IFERROR(INDIRECT(ADDRESS(MATCH(A11835,'contribution par jour-semaine'!A:A,0),MATCH(B11835,'contribution par jour-semaine'!$1:$1,0),4,1,"contribution par jour-semaine")),"")</f>
        <v/>
      </c>
      <c r="D11835" s="4" t="str">
        <f>VLOOKUP(A11835,predictions!A:B,2,FALSE)</f>
        <v>22/06/2020</v>
      </c>
      <c r="E11835" s="4">
        <f t="shared" si="46"/>
        <v>44004</v>
      </c>
    </row>
    <row r="11836" spans="3:5" ht="13" x14ac:dyDescent="0.15">
      <c r="C11836" s="1" t="str">
        <f ca="1">IFERROR(INDIRECT(ADDRESS(MATCH(A11836,'contribution par jour-semaine'!A:A,0),MATCH(B11836,'contribution par jour-semaine'!$1:$1,0),4,1,"contribution par jour-semaine")),"")</f>
        <v/>
      </c>
      <c r="D11836" s="4" t="str">
        <f>VLOOKUP(A11836,predictions!A:B,2,FALSE)</f>
        <v>22/06/2020</v>
      </c>
      <c r="E11836" s="4">
        <f t="shared" si="46"/>
        <v>44004</v>
      </c>
    </row>
    <row r="11837" spans="3:5" ht="13" x14ac:dyDescent="0.15">
      <c r="C11837" s="1" t="str">
        <f ca="1">IFERROR(INDIRECT(ADDRESS(MATCH(A11837,'contribution par jour-semaine'!A:A,0),MATCH(B11837,'contribution par jour-semaine'!$1:$1,0),4,1,"contribution par jour-semaine")),"")</f>
        <v/>
      </c>
      <c r="D11837" s="4" t="str">
        <f>VLOOKUP(A11837,predictions!A:B,2,FALSE)</f>
        <v>22/06/2020</v>
      </c>
      <c r="E11837" s="4">
        <f t="shared" si="46"/>
        <v>44004</v>
      </c>
    </row>
    <row r="11838" spans="3:5" ht="13" x14ac:dyDescent="0.15">
      <c r="C11838" s="1" t="str">
        <f ca="1">IFERROR(INDIRECT(ADDRESS(MATCH(A11838,'contribution par jour-semaine'!A:A,0),MATCH(B11838,'contribution par jour-semaine'!$1:$1,0),4,1,"contribution par jour-semaine")),"")</f>
        <v/>
      </c>
      <c r="D11838" s="4" t="str">
        <f>VLOOKUP(A11838,predictions!A:B,2,FALSE)</f>
        <v>22/06/2020</v>
      </c>
      <c r="E11838" s="4">
        <f t="shared" si="46"/>
        <v>44004</v>
      </c>
    </row>
    <row r="11839" spans="3:5" ht="13" x14ac:dyDescent="0.15">
      <c r="C11839" s="1" t="str">
        <f ca="1">IFERROR(INDIRECT(ADDRESS(MATCH(A11839,'contribution par jour-semaine'!A:A,0),MATCH(B11839,'contribution par jour-semaine'!$1:$1,0),4,1,"contribution par jour-semaine")),"")</f>
        <v/>
      </c>
      <c r="D11839" s="4" t="str">
        <f>VLOOKUP(A11839,predictions!A:B,2,FALSE)</f>
        <v>22/06/2020</v>
      </c>
      <c r="E11839" s="4">
        <f t="shared" si="46"/>
        <v>44004</v>
      </c>
    </row>
    <row r="11840" spans="3:5" ht="13" x14ac:dyDescent="0.15">
      <c r="C11840" s="1" t="str">
        <f ca="1">IFERROR(INDIRECT(ADDRESS(MATCH(A11840,'contribution par jour-semaine'!A:A,0),MATCH(B11840,'contribution par jour-semaine'!$1:$1,0),4,1,"contribution par jour-semaine")),"")</f>
        <v/>
      </c>
      <c r="D11840" s="4" t="str">
        <f>VLOOKUP(A11840,predictions!A:B,2,FALSE)</f>
        <v>22/06/2020</v>
      </c>
      <c r="E11840" s="4">
        <f t="shared" si="46"/>
        <v>44004</v>
      </c>
    </row>
    <row r="11841" spans="3:5" ht="13" x14ac:dyDescent="0.15">
      <c r="C11841" s="1" t="str">
        <f ca="1">IFERROR(INDIRECT(ADDRESS(MATCH(A11841,'contribution par jour-semaine'!A:A,0),MATCH(B11841,'contribution par jour-semaine'!$1:$1,0),4,1,"contribution par jour-semaine")),"")</f>
        <v/>
      </c>
      <c r="D11841" s="4" t="str">
        <f>VLOOKUP(A11841,predictions!A:B,2,FALSE)</f>
        <v>22/06/2020</v>
      </c>
      <c r="E11841" s="4">
        <f t="shared" si="46"/>
        <v>44004</v>
      </c>
    </row>
    <row r="11842" spans="3:5" ht="13" x14ac:dyDescent="0.15">
      <c r="C11842" s="1" t="str">
        <f ca="1">IFERROR(INDIRECT(ADDRESS(MATCH(A11842,'contribution par jour-semaine'!A:A,0),MATCH(B11842,'contribution par jour-semaine'!$1:$1,0),4,1,"contribution par jour-semaine")),"")</f>
        <v/>
      </c>
      <c r="D11842" s="4" t="str">
        <f>VLOOKUP(A11842,predictions!A:B,2,FALSE)</f>
        <v>22/06/2020</v>
      </c>
      <c r="E11842" s="4">
        <f t="shared" si="46"/>
        <v>44004</v>
      </c>
    </row>
    <row r="11843" spans="3:5" ht="13" x14ac:dyDescent="0.15">
      <c r="C11843" s="1" t="str">
        <f ca="1">IFERROR(INDIRECT(ADDRESS(MATCH(A11843,'contribution par jour-semaine'!A:A,0),MATCH(B11843,'contribution par jour-semaine'!$1:$1,0),4,1,"contribution par jour-semaine")),"")</f>
        <v/>
      </c>
      <c r="D11843" s="4" t="str">
        <f>VLOOKUP(A11843,predictions!A:B,2,FALSE)</f>
        <v>22/06/2020</v>
      </c>
      <c r="E11843" s="4">
        <f t="shared" si="46"/>
        <v>44004</v>
      </c>
    </row>
    <row r="11844" spans="3:5" ht="13" x14ac:dyDescent="0.15">
      <c r="C11844" s="1" t="str">
        <f ca="1">IFERROR(INDIRECT(ADDRESS(MATCH(A11844,'contribution par jour-semaine'!A:A,0),MATCH(B11844,'contribution par jour-semaine'!$1:$1,0),4,1,"contribution par jour-semaine")),"")</f>
        <v/>
      </c>
      <c r="D11844" s="4" t="str">
        <f>VLOOKUP(A11844,predictions!A:B,2,FALSE)</f>
        <v>22/06/2020</v>
      </c>
      <c r="E11844" s="4">
        <f t="shared" si="46"/>
        <v>44004</v>
      </c>
    </row>
    <row r="11845" spans="3:5" ht="13" x14ac:dyDescent="0.15">
      <c r="C11845" s="1" t="str">
        <f ca="1">IFERROR(INDIRECT(ADDRESS(MATCH(A11845,'contribution par jour-semaine'!A:A,0),MATCH(B11845,'contribution par jour-semaine'!$1:$1,0),4,1,"contribution par jour-semaine")),"")</f>
        <v/>
      </c>
      <c r="D11845" s="4" t="str">
        <f>VLOOKUP(A11845,predictions!A:B,2,FALSE)</f>
        <v>22/06/2020</v>
      </c>
      <c r="E11845" s="4">
        <f t="shared" si="46"/>
        <v>44004</v>
      </c>
    </row>
    <row r="11846" spans="3:5" ht="13" x14ac:dyDescent="0.15">
      <c r="C11846" s="1" t="str">
        <f ca="1">IFERROR(INDIRECT(ADDRESS(MATCH(A11846,'contribution par jour-semaine'!A:A,0),MATCH(B11846,'contribution par jour-semaine'!$1:$1,0),4,1,"contribution par jour-semaine")),"")</f>
        <v/>
      </c>
      <c r="D11846" s="4" t="str">
        <f>VLOOKUP(A11846,predictions!A:B,2,FALSE)</f>
        <v>22/06/2020</v>
      </c>
      <c r="E11846" s="4">
        <f t="shared" si="46"/>
        <v>44004</v>
      </c>
    </row>
    <row r="11847" spans="3:5" ht="13" x14ac:dyDescent="0.15">
      <c r="C11847" s="1" t="str">
        <f ca="1">IFERROR(INDIRECT(ADDRESS(MATCH(A11847,'contribution par jour-semaine'!A:A,0),MATCH(B11847,'contribution par jour-semaine'!$1:$1,0),4,1,"contribution par jour-semaine")),"")</f>
        <v/>
      </c>
      <c r="D11847" s="4" t="str">
        <f>VLOOKUP(A11847,predictions!A:B,2,FALSE)</f>
        <v>22/06/2020</v>
      </c>
      <c r="E11847" s="4">
        <f t="shared" si="46"/>
        <v>44004</v>
      </c>
    </row>
    <row r="11848" spans="3:5" ht="13" x14ac:dyDescent="0.15">
      <c r="C11848" s="1" t="str">
        <f ca="1">IFERROR(INDIRECT(ADDRESS(MATCH(A11848,'contribution par jour-semaine'!A:A,0),MATCH(B11848,'contribution par jour-semaine'!$1:$1,0),4,1,"contribution par jour-semaine")),"")</f>
        <v/>
      </c>
      <c r="D11848" s="4" t="str">
        <f>VLOOKUP(A11848,predictions!A:B,2,FALSE)</f>
        <v>22/06/2020</v>
      </c>
      <c r="E11848" s="4">
        <f t="shared" si="46"/>
        <v>44004</v>
      </c>
    </row>
    <row r="11849" spans="3:5" ht="13" x14ac:dyDescent="0.15">
      <c r="C11849" s="1" t="str">
        <f ca="1">IFERROR(INDIRECT(ADDRESS(MATCH(A11849,'contribution par jour-semaine'!A:A,0),MATCH(B11849,'contribution par jour-semaine'!$1:$1,0),4,1,"contribution par jour-semaine")),"")</f>
        <v/>
      </c>
      <c r="D11849" s="4" t="str">
        <f>VLOOKUP(A11849,predictions!A:B,2,FALSE)</f>
        <v>22/06/2020</v>
      </c>
      <c r="E11849" s="4">
        <f t="shared" si="46"/>
        <v>44004</v>
      </c>
    </row>
    <row r="11850" spans="3:5" ht="13" x14ac:dyDescent="0.15">
      <c r="C11850" s="1" t="str">
        <f ca="1">IFERROR(INDIRECT(ADDRESS(MATCH(A11850,'contribution par jour-semaine'!A:A,0),MATCH(B11850,'contribution par jour-semaine'!$1:$1,0),4,1,"contribution par jour-semaine")),"")</f>
        <v/>
      </c>
      <c r="D11850" s="4" t="str">
        <f>VLOOKUP(A11850,predictions!A:B,2,FALSE)</f>
        <v>22/06/2020</v>
      </c>
      <c r="E11850" s="4">
        <f t="shared" si="46"/>
        <v>44004</v>
      </c>
    </row>
    <row r="11851" spans="3:5" ht="13" x14ac:dyDescent="0.15">
      <c r="C11851" s="1" t="str">
        <f ca="1">IFERROR(INDIRECT(ADDRESS(MATCH(A11851,'contribution par jour-semaine'!A:A,0),MATCH(B11851,'contribution par jour-semaine'!$1:$1,0),4,1,"contribution par jour-semaine")),"")</f>
        <v/>
      </c>
      <c r="D11851" s="4" t="str">
        <f>VLOOKUP(A11851,predictions!A:B,2,FALSE)</f>
        <v>22/06/2020</v>
      </c>
      <c r="E11851" s="4">
        <f t="shared" si="46"/>
        <v>44004</v>
      </c>
    </row>
    <row r="11852" spans="3:5" ht="13" x14ac:dyDescent="0.15">
      <c r="C11852" s="1" t="str">
        <f ca="1">IFERROR(INDIRECT(ADDRESS(MATCH(A11852,'contribution par jour-semaine'!A:A,0),MATCH(B11852,'contribution par jour-semaine'!$1:$1,0),4,1,"contribution par jour-semaine")),"")</f>
        <v/>
      </c>
      <c r="D11852" s="4" t="str">
        <f>VLOOKUP(A11852,predictions!A:B,2,FALSE)</f>
        <v>22/06/2020</v>
      </c>
      <c r="E11852" s="4">
        <f t="shared" si="46"/>
        <v>44004</v>
      </c>
    </row>
    <row r="11853" spans="3:5" ht="13" x14ac:dyDescent="0.15">
      <c r="C11853" s="1" t="str">
        <f ca="1">IFERROR(INDIRECT(ADDRESS(MATCH(A11853,'contribution par jour-semaine'!A:A,0),MATCH(B11853,'contribution par jour-semaine'!$1:$1,0),4,1,"contribution par jour-semaine")),"")</f>
        <v/>
      </c>
      <c r="D11853" s="4" t="str">
        <f>VLOOKUP(A11853,predictions!A:B,2,FALSE)</f>
        <v>22/06/2020</v>
      </c>
      <c r="E11853" s="4">
        <f t="shared" si="46"/>
        <v>44004</v>
      </c>
    </row>
    <row r="11854" spans="3:5" ht="13" x14ac:dyDescent="0.15">
      <c r="C11854" s="1" t="str">
        <f ca="1">IFERROR(INDIRECT(ADDRESS(MATCH(A11854,'contribution par jour-semaine'!A:A,0),MATCH(B11854,'contribution par jour-semaine'!$1:$1,0),4,1,"contribution par jour-semaine")),"")</f>
        <v/>
      </c>
      <c r="D11854" s="4" t="str">
        <f>VLOOKUP(A11854,predictions!A:B,2,FALSE)</f>
        <v>22/06/2020</v>
      </c>
      <c r="E11854" s="4">
        <f t="shared" si="46"/>
        <v>44004</v>
      </c>
    </row>
    <row r="11855" spans="3:5" ht="13" x14ac:dyDescent="0.15">
      <c r="C11855" s="1" t="str">
        <f ca="1">IFERROR(INDIRECT(ADDRESS(MATCH(A11855,'contribution par jour-semaine'!A:A,0),MATCH(B11855,'contribution par jour-semaine'!$1:$1,0),4,1,"contribution par jour-semaine")),"")</f>
        <v/>
      </c>
      <c r="D11855" s="4" t="str">
        <f>VLOOKUP(A11855,predictions!A:B,2,FALSE)</f>
        <v>22/06/2020</v>
      </c>
      <c r="E11855" s="4">
        <f t="shared" si="46"/>
        <v>44004</v>
      </c>
    </row>
    <row r="11856" spans="3:5" ht="13" x14ac:dyDescent="0.15">
      <c r="C11856" s="1" t="str">
        <f ca="1">IFERROR(INDIRECT(ADDRESS(MATCH(A11856,'contribution par jour-semaine'!A:A,0),MATCH(B11856,'contribution par jour-semaine'!$1:$1,0),4,1,"contribution par jour-semaine")),"")</f>
        <v/>
      </c>
      <c r="D11856" s="4" t="str">
        <f>VLOOKUP(A11856,predictions!A:B,2,FALSE)</f>
        <v>22/06/2020</v>
      </c>
      <c r="E11856" s="4">
        <f t="shared" si="46"/>
        <v>44004</v>
      </c>
    </row>
    <row r="11857" spans="3:5" ht="13" x14ac:dyDescent="0.15">
      <c r="C11857" s="1" t="str">
        <f ca="1">IFERROR(INDIRECT(ADDRESS(MATCH(A11857,'contribution par jour-semaine'!A:A,0),MATCH(B11857,'contribution par jour-semaine'!$1:$1,0),4,1,"contribution par jour-semaine")),"")</f>
        <v/>
      </c>
      <c r="D11857" s="4" t="str">
        <f>VLOOKUP(A11857,predictions!A:B,2,FALSE)</f>
        <v>22/06/2020</v>
      </c>
      <c r="E11857" s="4">
        <f t="shared" si="46"/>
        <v>44004</v>
      </c>
    </row>
    <row r="11858" spans="3:5" ht="13" x14ac:dyDescent="0.15">
      <c r="C11858" s="1" t="str">
        <f ca="1">IFERROR(INDIRECT(ADDRESS(MATCH(A11858,'contribution par jour-semaine'!A:A,0),MATCH(B11858,'contribution par jour-semaine'!$1:$1,0),4,1,"contribution par jour-semaine")),"")</f>
        <v/>
      </c>
      <c r="D11858" s="4" t="str">
        <f>VLOOKUP(A11858,predictions!A:B,2,FALSE)</f>
        <v>22/06/2020</v>
      </c>
      <c r="E11858" s="4">
        <f t="shared" si="46"/>
        <v>44004</v>
      </c>
    </row>
    <row r="11859" spans="3:5" ht="13" x14ac:dyDescent="0.15">
      <c r="C11859" s="1" t="str">
        <f ca="1">IFERROR(INDIRECT(ADDRESS(MATCH(A11859,'contribution par jour-semaine'!A:A,0),MATCH(B11859,'contribution par jour-semaine'!$1:$1,0),4,1,"contribution par jour-semaine")),"")</f>
        <v/>
      </c>
      <c r="D11859" s="4" t="str">
        <f>VLOOKUP(A11859,predictions!A:B,2,FALSE)</f>
        <v>22/06/2020</v>
      </c>
      <c r="E11859" s="4">
        <f t="shared" si="46"/>
        <v>44004</v>
      </c>
    </row>
    <row r="11860" spans="3:5" ht="13" x14ac:dyDescent="0.15">
      <c r="C11860" s="1" t="str">
        <f ca="1">IFERROR(INDIRECT(ADDRESS(MATCH(A11860,'contribution par jour-semaine'!A:A,0),MATCH(B11860,'contribution par jour-semaine'!$1:$1,0),4,1,"contribution par jour-semaine")),"")</f>
        <v/>
      </c>
      <c r="D11860" s="4" t="str">
        <f>VLOOKUP(A11860,predictions!A:B,2,FALSE)</f>
        <v>22/06/2020</v>
      </c>
      <c r="E11860" s="4">
        <f t="shared" si="46"/>
        <v>44004</v>
      </c>
    </row>
    <row r="11861" spans="3:5" ht="13" x14ac:dyDescent="0.15">
      <c r="C11861" s="1" t="str">
        <f ca="1">IFERROR(INDIRECT(ADDRESS(MATCH(A11861,'contribution par jour-semaine'!A:A,0),MATCH(B11861,'contribution par jour-semaine'!$1:$1,0),4,1,"contribution par jour-semaine")),"")</f>
        <v/>
      </c>
      <c r="D11861" s="4" t="str">
        <f>VLOOKUP(A11861,predictions!A:B,2,FALSE)</f>
        <v>22/06/2020</v>
      </c>
      <c r="E11861" s="4">
        <f t="shared" si="46"/>
        <v>44004</v>
      </c>
    </row>
    <row r="11862" spans="3:5" ht="13" x14ac:dyDescent="0.15">
      <c r="C11862" s="1" t="str">
        <f ca="1">IFERROR(INDIRECT(ADDRESS(MATCH(A11862,'contribution par jour-semaine'!A:A,0),MATCH(B11862,'contribution par jour-semaine'!$1:$1,0),4,1,"contribution par jour-semaine")),"")</f>
        <v/>
      </c>
      <c r="D11862" s="4" t="str">
        <f>VLOOKUP(A11862,predictions!A:B,2,FALSE)</f>
        <v>22/06/2020</v>
      </c>
      <c r="E11862" s="4">
        <f t="shared" si="46"/>
        <v>44004</v>
      </c>
    </row>
    <row r="11863" spans="3:5" ht="13" x14ac:dyDescent="0.15">
      <c r="C11863" s="1" t="str">
        <f ca="1">IFERROR(INDIRECT(ADDRESS(MATCH(A11863,'contribution par jour-semaine'!A:A,0),MATCH(B11863,'contribution par jour-semaine'!$1:$1,0),4,1,"contribution par jour-semaine")),"")</f>
        <v/>
      </c>
      <c r="D11863" s="4" t="str">
        <f>VLOOKUP(A11863,predictions!A:B,2,FALSE)</f>
        <v>22/06/2020</v>
      </c>
      <c r="E11863" s="4">
        <f t="shared" si="46"/>
        <v>44004</v>
      </c>
    </row>
    <row r="11864" spans="3:5" ht="13" x14ac:dyDescent="0.15">
      <c r="C11864" s="1" t="str">
        <f ca="1">IFERROR(INDIRECT(ADDRESS(MATCH(A11864,'contribution par jour-semaine'!A:A,0),MATCH(B11864,'contribution par jour-semaine'!$1:$1,0),4,1,"contribution par jour-semaine")),"")</f>
        <v/>
      </c>
      <c r="D11864" s="4" t="str">
        <f>VLOOKUP(A11864,predictions!A:B,2,FALSE)</f>
        <v>22/06/2020</v>
      </c>
      <c r="E11864" s="4">
        <f t="shared" si="46"/>
        <v>44004</v>
      </c>
    </row>
    <row r="11865" spans="3:5" ht="13" x14ac:dyDescent="0.15">
      <c r="C11865" s="1" t="str">
        <f ca="1">IFERROR(INDIRECT(ADDRESS(MATCH(A11865,'contribution par jour-semaine'!A:A,0),MATCH(B11865,'contribution par jour-semaine'!$1:$1,0),4,1,"contribution par jour-semaine")),"")</f>
        <v/>
      </c>
      <c r="D11865" s="4" t="str">
        <f>VLOOKUP(A11865,predictions!A:B,2,FALSE)</f>
        <v>22/06/2020</v>
      </c>
      <c r="E11865" s="4">
        <f t="shared" si="46"/>
        <v>44004</v>
      </c>
    </row>
    <row r="11866" spans="3:5" ht="13" x14ac:dyDescent="0.15">
      <c r="C11866" s="1" t="str">
        <f ca="1">IFERROR(INDIRECT(ADDRESS(MATCH(A11866,'contribution par jour-semaine'!A:A,0),MATCH(B11866,'contribution par jour-semaine'!$1:$1,0),4,1,"contribution par jour-semaine")),"")</f>
        <v/>
      </c>
      <c r="D11866" s="4" t="str">
        <f>VLOOKUP(A11866,predictions!A:B,2,FALSE)</f>
        <v>22/06/2020</v>
      </c>
      <c r="E11866" s="4">
        <f t="shared" si="46"/>
        <v>44004</v>
      </c>
    </row>
    <row r="11867" spans="3:5" ht="13" x14ac:dyDescent="0.15">
      <c r="C11867" s="1" t="str">
        <f ca="1">IFERROR(INDIRECT(ADDRESS(MATCH(A11867,'contribution par jour-semaine'!A:A,0),MATCH(B11867,'contribution par jour-semaine'!$1:$1,0),4,1,"contribution par jour-semaine")),"")</f>
        <v/>
      </c>
      <c r="D11867" s="4" t="str">
        <f>VLOOKUP(A11867,predictions!A:B,2,FALSE)</f>
        <v>22/06/2020</v>
      </c>
      <c r="E11867" s="4">
        <f t="shared" si="46"/>
        <v>44004</v>
      </c>
    </row>
    <row r="11868" spans="3:5" ht="13" x14ac:dyDescent="0.15">
      <c r="C11868" s="1" t="str">
        <f ca="1">IFERROR(INDIRECT(ADDRESS(MATCH(A11868,'contribution par jour-semaine'!A:A,0),MATCH(B11868,'contribution par jour-semaine'!$1:$1,0),4,1,"contribution par jour-semaine")),"")</f>
        <v/>
      </c>
      <c r="D11868" s="4" t="str">
        <f>VLOOKUP(A11868,predictions!A:B,2,FALSE)</f>
        <v>22/06/2020</v>
      </c>
      <c r="E11868" s="4">
        <f t="shared" si="46"/>
        <v>44004</v>
      </c>
    </row>
    <row r="11869" spans="3:5" ht="13" x14ac:dyDescent="0.15">
      <c r="C11869" s="1" t="str">
        <f ca="1">IFERROR(INDIRECT(ADDRESS(MATCH(A11869,'contribution par jour-semaine'!A:A,0),MATCH(B11869,'contribution par jour-semaine'!$1:$1,0),4,1,"contribution par jour-semaine")),"")</f>
        <v/>
      </c>
      <c r="D11869" s="4" t="str">
        <f>VLOOKUP(A11869,predictions!A:B,2,FALSE)</f>
        <v>22/06/2020</v>
      </c>
      <c r="E11869" s="4">
        <f t="shared" si="46"/>
        <v>44004</v>
      </c>
    </row>
    <row r="11870" spans="3:5" ht="13" x14ac:dyDescent="0.15">
      <c r="C11870" s="1" t="str">
        <f ca="1">IFERROR(INDIRECT(ADDRESS(MATCH(A11870,'contribution par jour-semaine'!A:A,0),MATCH(B11870,'contribution par jour-semaine'!$1:$1,0),4,1,"contribution par jour-semaine")),"")</f>
        <v/>
      </c>
      <c r="D11870" s="4" t="str">
        <f>VLOOKUP(A11870,predictions!A:B,2,FALSE)</f>
        <v>22/06/2020</v>
      </c>
      <c r="E11870" s="4">
        <f t="shared" si="46"/>
        <v>44004</v>
      </c>
    </row>
    <row r="11871" spans="3:5" ht="13" x14ac:dyDescent="0.15">
      <c r="C11871" s="1" t="str">
        <f ca="1">IFERROR(INDIRECT(ADDRESS(MATCH(A11871,'contribution par jour-semaine'!A:A,0),MATCH(B11871,'contribution par jour-semaine'!$1:$1,0),4,1,"contribution par jour-semaine")),"")</f>
        <v/>
      </c>
      <c r="D11871" s="4" t="str">
        <f>VLOOKUP(A11871,predictions!A:B,2,FALSE)</f>
        <v>22/06/2020</v>
      </c>
      <c r="E11871" s="4">
        <f t="shared" si="46"/>
        <v>44004</v>
      </c>
    </row>
    <row r="11872" spans="3:5" ht="13" x14ac:dyDescent="0.15">
      <c r="C11872" s="1" t="str">
        <f ca="1">IFERROR(INDIRECT(ADDRESS(MATCH(A11872,'contribution par jour-semaine'!A:A,0),MATCH(B11872,'contribution par jour-semaine'!$1:$1,0),4,1,"contribution par jour-semaine")),"")</f>
        <v/>
      </c>
      <c r="D11872" s="4" t="str">
        <f>VLOOKUP(A11872,predictions!A:B,2,FALSE)</f>
        <v>22/06/2020</v>
      </c>
      <c r="E11872" s="4">
        <f t="shared" si="46"/>
        <v>44004</v>
      </c>
    </row>
    <row r="11873" spans="3:5" ht="13" x14ac:dyDescent="0.15">
      <c r="C11873" s="1" t="str">
        <f ca="1">IFERROR(INDIRECT(ADDRESS(MATCH(A11873,'contribution par jour-semaine'!A:A,0),MATCH(B11873,'contribution par jour-semaine'!$1:$1,0),4,1,"contribution par jour-semaine")),"")</f>
        <v/>
      </c>
      <c r="D11873" s="4" t="str">
        <f>VLOOKUP(A11873,predictions!A:B,2,FALSE)</f>
        <v>22/06/2020</v>
      </c>
      <c r="E11873" s="4">
        <f t="shared" si="46"/>
        <v>44004</v>
      </c>
    </row>
    <row r="11874" spans="3:5" ht="13" x14ac:dyDescent="0.15">
      <c r="C11874" s="1" t="str">
        <f ca="1">IFERROR(INDIRECT(ADDRESS(MATCH(A11874,'contribution par jour-semaine'!A:A,0),MATCH(B11874,'contribution par jour-semaine'!$1:$1,0),4,1,"contribution par jour-semaine")),"")</f>
        <v/>
      </c>
      <c r="D11874" s="4" t="str">
        <f>VLOOKUP(A11874,predictions!A:B,2,FALSE)</f>
        <v>22/06/2020</v>
      </c>
      <c r="E11874" s="4">
        <f t="shared" si="46"/>
        <v>44004</v>
      </c>
    </row>
    <row r="11875" spans="3:5" ht="13" x14ac:dyDescent="0.15">
      <c r="C11875" s="1" t="str">
        <f ca="1">IFERROR(INDIRECT(ADDRESS(MATCH(A11875,'contribution par jour-semaine'!A:A,0),MATCH(B11875,'contribution par jour-semaine'!$1:$1,0),4,1,"contribution par jour-semaine")),"")</f>
        <v/>
      </c>
      <c r="D11875" s="4" t="str">
        <f>VLOOKUP(A11875,predictions!A:B,2,FALSE)</f>
        <v>22/06/2020</v>
      </c>
      <c r="E11875" s="4">
        <f t="shared" si="46"/>
        <v>44004</v>
      </c>
    </row>
    <row r="11876" spans="3:5" ht="13" x14ac:dyDescent="0.15">
      <c r="C11876" s="1" t="str">
        <f ca="1">IFERROR(INDIRECT(ADDRESS(MATCH(A11876,'contribution par jour-semaine'!A:A,0),MATCH(B11876,'contribution par jour-semaine'!$1:$1,0),4,1,"contribution par jour-semaine")),"")</f>
        <v/>
      </c>
      <c r="D11876" s="4" t="str">
        <f>VLOOKUP(A11876,predictions!A:B,2,FALSE)</f>
        <v>22/06/2020</v>
      </c>
      <c r="E11876" s="4">
        <f t="shared" si="46"/>
        <v>44004</v>
      </c>
    </row>
    <row r="11877" spans="3:5" ht="13" x14ac:dyDescent="0.15">
      <c r="C11877" s="1" t="str">
        <f ca="1">IFERROR(INDIRECT(ADDRESS(MATCH(A11877,'contribution par jour-semaine'!A:A,0),MATCH(B11877,'contribution par jour-semaine'!$1:$1,0),4,1,"contribution par jour-semaine")),"")</f>
        <v/>
      </c>
      <c r="D11877" s="4" t="str">
        <f>VLOOKUP(A11877,predictions!A:B,2,FALSE)</f>
        <v>22/06/2020</v>
      </c>
      <c r="E11877" s="4">
        <f t="shared" si="46"/>
        <v>44004</v>
      </c>
    </row>
    <row r="11878" spans="3:5" ht="13" x14ac:dyDescent="0.15">
      <c r="C11878" s="1" t="str">
        <f ca="1">IFERROR(INDIRECT(ADDRESS(MATCH(A11878,'contribution par jour-semaine'!A:A,0),MATCH(B11878,'contribution par jour-semaine'!$1:$1,0),4,1,"contribution par jour-semaine")),"")</f>
        <v/>
      </c>
      <c r="D11878" s="4" t="str">
        <f>VLOOKUP(A11878,predictions!A:B,2,FALSE)</f>
        <v>22/06/2020</v>
      </c>
      <c r="E11878" s="4">
        <f t="shared" si="46"/>
        <v>44004</v>
      </c>
    </row>
    <row r="11879" spans="3:5" ht="13" x14ac:dyDescent="0.15">
      <c r="C11879" s="1" t="str">
        <f ca="1">IFERROR(INDIRECT(ADDRESS(MATCH(A11879,'contribution par jour-semaine'!A:A,0),MATCH(B11879,'contribution par jour-semaine'!$1:$1,0),4,1,"contribution par jour-semaine")),"")</f>
        <v/>
      </c>
      <c r="D11879" s="4" t="str">
        <f>VLOOKUP(A11879,predictions!A:B,2,FALSE)</f>
        <v>22/06/2020</v>
      </c>
      <c r="E11879" s="4">
        <f t="shared" si="46"/>
        <v>44004</v>
      </c>
    </row>
    <row r="11880" spans="3:5" ht="13" x14ac:dyDescent="0.15">
      <c r="C11880" s="1" t="str">
        <f ca="1">IFERROR(INDIRECT(ADDRESS(MATCH(A11880,'contribution par jour-semaine'!A:A,0),MATCH(B11880,'contribution par jour-semaine'!$1:$1,0),4,1,"contribution par jour-semaine")),"")</f>
        <v/>
      </c>
      <c r="D11880" s="4" t="str">
        <f>VLOOKUP(A11880,predictions!A:B,2,FALSE)</f>
        <v>22/06/2020</v>
      </c>
      <c r="E11880" s="4">
        <f t="shared" si="46"/>
        <v>44004</v>
      </c>
    </row>
    <row r="11881" spans="3:5" ht="13" x14ac:dyDescent="0.15">
      <c r="C11881" s="1" t="str">
        <f ca="1">IFERROR(INDIRECT(ADDRESS(MATCH(A11881,'contribution par jour-semaine'!A:A,0),MATCH(B11881,'contribution par jour-semaine'!$1:$1,0),4,1,"contribution par jour-semaine")),"")</f>
        <v/>
      </c>
      <c r="D11881" s="4" t="str">
        <f>VLOOKUP(A11881,predictions!A:B,2,FALSE)</f>
        <v>22/06/2020</v>
      </c>
      <c r="E11881" s="4">
        <f t="shared" si="46"/>
        <v>44004</v>
      </c>
    </row>
    <row r="11882" spans="3:5" ht="13" x14ac:dyDescent="0.15">
      <c r="C11882" s="1" t="str">
        <f ca="1">IFERROR(INDIRECT(ADDRESS(MATCH(A11882,'contribution par jour-semaine'!A:A,0),MATCH(B11882,'contribution par jour-semaine'!$1:$1,0),4,1,"contribution par jour-semaine")),"")</f>
        <v/>
      </c>
      <c r="D11882" s="4" t="str">
        <f>VLOOKUP(A11882,predictions!A:B,2,FALSE)</f>
        <v>22/06/2020</v>
      </c>
      <c r="E11882" s="4">
        <f t="shared" si="46"/>
        <v>44004</v>
      </c>
    </row>
    <row r="11883" spans="3:5" ht="13" x14ac:dyDescent="0.15">
      <c r="C11883" s="1" t="str">
        <f ca="1">IFERROR(INDIRECT(ADDRESS(MATCH(A11883,'contribution par jour-semaine'!A:A,0),MATCH(B11883,'contribution par jour-semaine'!$1:$1,0),4,1,"contribution par jour-semaine")),"")</f>
        <v/>
      </c>
      <c r="D11883" s="4" t="str">
        <f>VLOOKUP(A11883,predictions!A:B,2,FALSE)</f>
        <v>22/06/2020</v>
      </c>
      <c r="E11883" s="4">
        <f t="shared" si="46"/>
        <v>44004</v>
      </c>
    </row>
    <row r="11884" spans="3:5" ht="13" x14ac:dyDescent="0.15">
      <c r="C11884" s="1" t="str">
        <f ca="1">IFERROR(INDIRECT(ADDRESS(MATCH(A11884,'contribution par jour-semaine'!A:A,0),MATCH(B11884,'contribution par jour-semaine'!$1:$1,0),4,1,"contribution par jour-semaine")),"")</f>
        <v/>
      </c>
      <c r="D11884" s="4" t="str">
        <f>VLOOKUP(A11884,predictions!A:B,2,FALSE)</f>
        <v>22/06/2020</v>
      </c>
      <c r="E11884" s="4">
        <f t="shared" si="46"/>
        <v>44004</v>
      </c>
    </row>
    <row r="11885" spans="3:5" ht="13" x14ac:dyDescent="0.15">
      <c r="C11885" s="1" t="str">
        <f ca="1">IFERROR(INDIRECT(ADDRESS(MATCH(A11885,'contribution par jour-semaine'!A:A,0),MATCH(B11885,'contribution par jour-semaine'!$1:$1,0),4,1,"contribution par jour-semaine")),"")</f>
        <v/>
      </c>
      <c r="D11885" s="4" t="str">
        <f>VLOOKUP(A11885,predictions!A:B,2,FALSE)</f>
        <v>22/06/2020</v>
      </c>
      <c r="E11885" s="4">
        <f t="shared" si="46"/>
        <v>44004</v>
      </c>
    </row>
    <row r="11886" spans="3:5" ht="13" x14ac:dyDescent="0.15">
      <c r="C11886" s="1" t="str">
        <f ca="1">IFERROR(INDIRECT(ADDRESS(MATCH(A11886,'contribution par jour-semaine'!A:A,0),MATCH(B11886,'contribution par jour-semaine'!$1:$1,0),4,1,"contribution par jour-semaine")),"")</f>
        <v/>
      </c>
      <c r="D11886" s="4" t="str">
        <f>VLOOKUP(A11886,predictions!A:B,2,FALSE)</f>
        <v>22/06/2020</v>
      </c>
      <c r="E11886" s="4">
        <f t="shared" si="46"/>
        <v>44004</v>
      </c>
    </row>
    <row r="11887" spans="3:5" ht="13" x14ac:dyDescent="0.15">
      <c r="C11887" s="1" t="str">
        <f ca="1">IFERROR(INDIRECT(ADDRESS(MATCH(A11887,'contribution par jour-semaine'!A:A,0),MATCH(B11887,'contribution par jour-semaine'!$1:$1,0),4,1,"contribution par jour-semaine")),"")</f>
        <v/>
      </c>
      <c r="D11887" s="4" t="str">
        <f>VLOOKUP(A11887,predictions!A:B,2,FALSE)</f>
        <v>22/06/2020</v>
      </c>
      <c r="E11887" s="4">
        <f t="shared" si="46"/>
        <v>44004</v>
      </c>
    </row>
    <row r="11888" spans="3:5" ht="13" x14ac:dyDescent="0.15">
      <c r="C11888" s="1" t="str">
        <f ca="1">IFERROR(INDIRECT(ADDRESS(MATCH(A11888,'contribution par jour-semaine'!A:A,0),MATCH(B11888,'contribution par jour-semaine'!$1:$1,0),4,1,"contribution par jour-semaine")),"")</f>
        <v/>
      </c>
      <c r="D11888" s="4" t="str">
        <f>VLOOKUP(A11888,predictions!A:B,2,FALSE)</f>
        <v>22/06/2020</v>
      </c>
      <c r="E11888" s="4">
        <f t="shared" si="46"/>
        <v>44004</v>
      </c>
    </row>
    <row r="11889" spans="3:5" ht="13" x14ac:dyDescent="0.15">
      <c r="C11889" s="1" t="str">
        <f ca="1">IFERROR(INDIRECT(ADDRESS(MATCH(A11889,'contribution par jour-semaine'!A:A,0),MATCH(B11889,'contribution par jour-semaine'!$1:$1,0),4,1,"contribution par jour-semaine")),"")</f>
        <v/>
      </c>
      <c r="D11889" s="4" t="str">
        <f>VLOOKUP(A11889,predictions!A:B,2,FALSE)</f>
        <v>22/06/2020</v>
      </c>
      <c r="E11889" s="4">
        <f t="shared" si="46"/>
        <v>44004</v>
      </c>
    </row>
    <row r="11890" spans="3:5" ht="13" x14ac:dyDescent="0.15">
      <c r="C11890" s="1" t="str">
        <f ca="1">IFERROR(INDIRECT(ADDRESS(MATCH(A11890,'contribution par jour-semaine'!A:A,0),MATCH(B11890,'contribution par jour-semaine'!$1:$1,0),4,1,"contribution par jour-semaine")),"")</f>
        <v/>
      </c>
      <c r="D11890" s="4" t="str">
        <f>VLOOKUP(A11890,predictions!A:B,2,FALSE)</f>
        <v>22/06/2020</v>
      </c>
      <c r="E11890" s="4">
        <f t="shared" si="46"/>
        <v>44004</v>
      </c>
    </row>
    <row r="11891" spans="3:5" ht="13" x14ac:dyDescent="0.15">
      <c r="C11891" s="1" t="str">
        <f ca="1">IFERROR(INDIRECT(ADDRESS(MATCH(A11891,'contribution par jour-semaine'!A:A,0),MATCH(B11891,'contribution par jour-semaine'!$1:$1,0),4,1,"contribution par jour-semaine")),"")</f>
        <v/>
      </c>
      <c r="D11891" s="4" t="str">
        <f>VLOOKUP(A11891,predictions!A:B,2,FALSE)</f>
        <v>22/06/2020</v>
      </c>
      <c r="E11891" s="4">
        <f t="shared" si="46"/>
        <v>44004</v>
      </c>
    </row>
    <row r="11892" spans="3:5" ht="13" x14ac:dyDescent="0.15">
      <c r="C11892" s="1" t="str">
        <f ca="1">IFERROR(INDIRECT(ADDRESS(MATCH(A11892,'contribution par jour-semaine'!A:A,0),MATCH(B11892,'contribution par jour-semaine'!$1:$1,0),4,1,"contribution par jour-semaine")),"")</f>
        <v/>
      </c>
      <c r="D11892" s="4" t="str">
        <f>VLOOKUP(A11892,predictions!A:B,2,FALSE)</f>
        <v>22/06/2020</v>
      </c>
      <c r="E11892" s="4">
        <f t="shared" si="46"/>
        <v>44004</v>
      </c>
    </row>
    <row r="11893" spans="3:5" ht="13" x14ac:dyDescent="0.15">
      <c r="C11893" s="1" t="str">
        <f ca="1">IFERROR(INDIRECT(ADDRESS(MATCH(A11893,'contribution par jour-semaine'!A:A,0),MATCH(B11893,'contribution par jour-semaine'!$1:$1,0),4,1,"contribution par jour-semaine")),"")</f>
        <v/>
      </c>
      <c r="D11893" s="4" t="str">
        <f>VLOOKUP(A11893,predictions!A:B,2,FALSE)</f>
        <v>22/06/2020</v>
      </c>
      <c r="E11893" s="4">
        <f t="shared" si="46"/>
        <v>44004</v>
      </c>
    </row>
    <row r="11894" spans="3:5" ht="13" x14ac:dyDescent="0.15">
      <c r="C11894" s="1" t="str">
        <f ca="1">IFERROR(INDIRECT(ADDRESS(MATCH(A11894,'contribution par jour-semaine'!A:A,0),MATCH(B11894,'contribution par jour-semaine'!$1:$1,0),4,1,"contribution par jour-semaine")),"")</f>
        <v/>
      </c>
      <c r="D11894" s="4" t="str">
        <f>VLOOKUP(A11894,predictions!A:B,2,FALSE)</f>
        <v>22/06/2020</v>
      </c>
      <c r="E11894" s="4">
        <f t="shared" si="46"/>
        <v>44004</v>
      </c>
    </row>
    <row r="11895" spans="3:5" ht="13" x14ac:dyDescent="0.15">
      <c r="C11895" s="1" t="str">
        <f ca="1">IFERROR(INDIRECT(ADDRESS(MATCH(A11895,'contribution par jour-semaine'!A:A,0),MATCH(B11895,'contribution par jour-semaine'!$1:$1,0),4,1,"contribution par jour-semaine")),"")</f>
        <v/>
      </c>
      <c r="D11895" s="4" t="str">
        <f>VLOOKUP(A11895,predictions!A:B,2,FALSE)</f>
        <v>22/06/2020</v>
      </c>
      <c r="E11895" s="4">
        <f t="shared" si="46"/>
        <v>44004</v>
      </c>
    </row>
    <row r="11896" spans="3:5" ht="13" x14ac:dyDescent="0.15">
      <c r="C11896" s="1" t="str">
        <f ca="1">IFERROR(INDIRECT(ADDRESS(MATCH(A11896,'contribution par jour-semaine'!A:A,0),MATCH(B11896,'contribution par jour-semaine'!$1:$1,0),4,1,"contribution par jour-semaine")),"")</f>
        <v/>
      </c>
      <c r="D11896" s="4" t="str">
        <f>VLOOKUP(A11896,predictions!A:B,2,FALSE)</f>
        <v>22/06/2020</v>
      </c>
      <c r="E11896" s="4">
        <f t="shared" si="46"/>
        <v>44004</v>
      </c>
    </row>
    <row r="11897" spans="3:5" ht="13" x14ac:dyDescent="0.15">
      <c r="C11897" s="1" t="str">
        <f ca="1">IFERROR(INDIRECT(ADDRESS(MATCH(A11897,'contribution par jour-semaine'!A:A,0),MATCH(B11897,'contribution par jour-semaine'!$1:$1,0),4,1,"contribution par jour-semaine")),"")</f>
        <v/>
      </c>
      <c r="D11897" s="4" t="str">
        <f>VLOOKUP(A11897,predictions!A:B,2,FALSE)</f>
        <v>22/06/2020</v>
      </c>
      <c r="E11897" s="4">
        <f t="shared" si="46"/>
        <v>44004</v>
      </c>
    </row>
    <row r="11898" spans="3:5" ht="13" x14ac:dyDescent="0.15">
      <c r="C11898" s="1" t="str">
        <f ca="1">IFERROR(INDIRECT(ADDRESS(MATCH(A11898,'contribution par jour-semaine'!A:A,0),MATCH(B11898,'contribution par jour-semaine'!$1:$1,0),4,1,"contribution par jour-semaine")),"")</f>
        <v/>
      </c>
      <c r="D11898" s="4" t="str">
        <f>VLOOKUP(A11898,predictions!A:B,2,FALSE)</f>
        <v>22/06/2020</v>
      </c>
      <c r="E11898" s="4">
        <f t="shared" si="46"/>
        <v>44004</v>
      </c>
    </row>
    <row r="11899" spans="3:5" ht="13" x14ac:dyDescent="0.15">
      <c r="C11899" s="1" t="str">
        <f ca="1">IFERROR(INDIRECT(ADDRESS(MATCH(A11899,'contribution par jour-semaine'!A:A,0),MATCH(B11899,'contribution par jour-semaine'!$1:$1,0),4,1,"contribution par jour-semaine")),"")</f>
        <v/>
      </c>
      <c r="D11899" s="4" t="str">
        <f>VLOOKUP(A11899,predictions!A:B,2,FALSE)</f>
        <v>22/06/2020</v>
      </c>
      <c r="E11899" s="4">
        <f t="shared" si="46"/>
        <v>44004</v>
      </c>
    </row>
    <row r="11900" spans="3:5" ht="13" x14ac:dyDescent="0.15">
      <c r="C11900" s="1" t="str">
        <f ca="1">IFERROR(INDIRECT(ADDRESS(MATCH(A11900,'contribution par jour-semaine'!A:A,0),MATCH(B11900,'contribution par jour-semaine'!$1:$1,0),4,1,"contribution par jour-semaine")),"")</f>
        <v/>
      </c>
      <c r="D11900" s="4" t="str">
        <f>VLOOKUP(A11900,predictions!A:B,2,FALSE)</f>
        <v>22/06/2020</v>
      </c>
      <c r="E11900" s="4">
        <f t="shared" si="46"/>
        <v>44004</v>
      </c>
    </row>
    <row r="11901" spans="3:5" ht="13" x14ac:dyDescent="0.15">
      <c r="C11901" s="1" t="str">
        <f ca="1">IFERROR(INDIRECT(ADDRESS(MATCH(A11901,'contribution par jour-semaine'!A:A,0),MATCH(B11901,'contribution par jour-semaine'!$1:$1,0),4,1,"contribution par jour-semaine")),"")</f>
        <v/>
      </c>
      <c r="D11901" s="4" t="str">
        <f>VLOOKUP(A11901,predictions!A:B,2,FALSE)</f>
        <v>22/06/2020</v>
      </c>
      <c r="E11901" s="4">
        <f t="shared" si="46"/>
        <v>44004</v>
      </c>
    </row>
    <row r="11902" spans="3:5" ht="13" x14ac:dyDescent="0.15">
      <c r="C11902" s="1" t="str">
        <f ca="1">IFERROR(INDIRECT(ADDRESS(MATCH(A11902,'contribution par jour-semaine'!A:A,0),MATCH(B11902,'contribution par jour-semaine'!$1:$1,0),4,1,"contribution par jour-semaine")),"")</f>
        <v/>
      </c>
      <c r="D11902" s="4" t="str">
        <f>VLOOKUP(A11902,predictions!A:B,2,FALSE)</f>
        <v>22/06/2020</v>
      </c>
      <c r="E11902" s="4">
        <f t="shared" si="46"/>
        <v>44004</v>
      </c>
    </row>
    <row r="11903" spans="3:5" ht="13" x14ac:dyDescent="0.15">
      <c r="C11903" s="1" t="str">
        <f ca="1">IFERROR(INDIRECT(ADDRESS(MATCH(A11903,'contribution par jour-semaine'!A:A,0),MATCH(B11903,'contribution par jour-semaine'!$1:$1,0),4,1,"contribution par jour-semaine")),"")</f>
        <v/>
      </c>
      <c r="D11903" s="4" t="str">
        <f>VLOOKUP(A11903,predictions!A:B,2,FALSE)</f>
        <v>22/06/2020</v>
      </c>
      <c r="E11903" s="4">
        <f t="shared" si="46"/>
        <v>44004</v>
      </c>
    </row>
    <row r="11904" spans="3:5" ht="13" x14ac:dyDescent="0.15">
      <c r="C11904" s="1" t="str">
        <f ca="1">IFERROR(INDIRECT(ADDRESS(MATCH(A11904,'contribution par jour-semaine'!A:A,0),MATCH(B11904,'contribution par jour-semaine'!$1:$1,0),4,1,"contribution par jour-semaine")),"")</f>
        <v/>
      </c>
      <c r="D11904" s="4" t="str">
        <f>VLOOKUP(A11904,predictions!A:B,2,FALSE)</f>
        <v>22/06/2020</v>
      </c>
      <c r="E11904" s="4">
        <f t="shared" si="46"/>
        <v>44004</v>
      </c>
    </row>
    <row r="11905" spans="3:5" ht="13" x14ac:dyDescent="0.15">
      <c r="C11905" s="1" t="str">
        <f ca="1">IFERROR(INDIRECT(ADDRESS(MATCH(A11905,'contribution par jour-semaine'!A:A,0),MATCH(B11905,'contribution par jour-semaine'!$1:$1,0),4,1,"contribution par jour-semaine")),"")</f>
        <v/>
      </c>
      <c r="D11905" s="4" t="str">
        <f>VLOOKUP(A11905,predictions!A:B,2,FALSE)</f>
        <v>22/06/2020</v>
      </c>
      <c r="E11905" s="4">
        <f t="shared" si="46"/>
        <v>44004</v>
      </c>
    </row>
    <row r="11906" spans="3:5" ht="13" x14ac:dyDescent="0.15">
      <c r="C11906" s="1" t="str">
        <f ca="1">IFERROR(INDIRECT(ADDRESS(MATCH(A11906,'contribution par jour-semaine'!A:A,0),MATCH(B11906,'contribution par jour-semaine'!$1:$1,0),4,1,"contribution par jour-semaine")),"")</f>
        <v/>
      </c>
      <c r="D11906" s="4" t="str">
        <f>VLOOKUP(A11906,predictions!A:B,2,FALSE)</f>
        <v>22/06/2020</v>
      </c>
      <c r="E11906" s="4">
        <f t="shared" si="46"/>
        <v>44004</v>
      </c>
    </row>
    <row r="11907" spans="3:5" ht="13" x14ac:dyDescent="0.15">
      <c r="C11907" s="1" t="str">
        <f ca="1">IFERROR(INDIRECT(ADDRESS(MATCH(A11907,'contribution par jour-semaine'!A:A,0),MATCH(B11907,'contribution par jour-semaine'!$1:$1,0),4,1,"contribution par jour-semaine")),"")</f>
        <v/>
      </c>
      <c r="D11907" s="4" t="str">
        <f>VLOOKUP(A11907,predictions!A:B,2,FALSE)</f>
        <v>22/06/2020</v>
      </c>
      <c r="E11907" s="4">
        <f t="shared" si="46"/>
        <v>44004</v>
      </c>
    </row>
    <row r="11908" spans="3:5" ht="13" x14ac:dyDescent="0.15">
      <c r="C11908" s="1" t="str">
        <f ca="1">IFERROR(INDIRECT(ADDRESS(MATCH(A11908,'contribution par jour-semaine'!A:A,0),MATCH(B11908,'contribution par jour-semaine'!$1:$1,0),4,1,"contribution par jour-semaine")),"")</f>
        <v/>
      </c>
      <c r="D11908" s="4" t="str">
        <f>VLOOKUP(A11908,predictions!A:B,2,FALSE)</f>
        <v>22/06/2020</v>
      </c>
      <c r="E11908" s="4">
        <f t="shared" si="46"/>
        <v>44004</v>
      </c>
    </row>
    <row r="11909" spans="3:5" ht="13" x14ac:dyDescent="0.15">
      <c r="C11909" s="1" t="str">
        <f ca="1">IFERROR(INDIRECT(ADDRESS(MATCH(A11909,'contribution par jour-semaine'!A:A,0),MATCH(B11909,'contribution par jour-semaine'!$1:$1,0),4,1,"contribution par jour-semaine")),"")</f>
        <v/>
      </c>
      <c r="D11909" s="4" t="str">
        <f>VLOOKUP(A11909,predictions!A:B,2,FALSE)</f>
        <v>22/06/2020</v>
      </c>
      <c r="E11909" s="4">
        <f t="shared" si="46"/>
        <v>44004</v>
      </c>
    </row>
    <row r="11910" spans="3:5" ht="13" x14ac:dyDescent="0.15">
      <c r="C11910" s="1" t="str">
        <f ca="1">IFERROR(INDIRECT(ADDRESS(MATCH(A11910,'contribution par jour-semaine'!A:A,0),MATCH(B11910,'contribution par jour-semaine'!$1:$1,0),4,1,"contribution par jour-semaine")),"")</f>
        <v/>
      </c>
      <c r="D11910" s="4" t="str">
        <f>VLOOKUP(A11910,predictions!A:B,2,FALSE)</f>
        <v>22/06/2020</v>
      </c>
      <c r="E11910" s="4">
        <f t="shared" si="46"/>
        <v>44004</v>
      </c>
    </row>
    <row r="11911" spans="3:5" ht="13" x14ac:dyDescent="0.15">
      <c r="C11911" s="1" t="str">
        <f ca="1">IFERROR(INDIRECT(ADDRESS(MATCH(A11911,'contribution par jour-semaine'!A:A,0),MATCH(B11911,'contribution par jour-semaine'!$1:$1,0),4,1,"contribution par jour-semaine")),"")</f>
        <v/>
      </c>
      <c r="D11911" s="4" t="str">
        <f>VLOOKUP(A11911,predictions!A:B,2,FALSE)</f>
        <v>22/06/2020</v>
      </c>
      <c r="E11911" s="4">
        <f t="shared" si="46"/>
        <v>44004</v>
      </c>
    </row>
    <row r="11912" spans="3:5" ht="13" x14ac:dyDescent="0.15">
      <c r="C11912" s="1" t="str">
        <f ca="1">IFERROR(INDIRECT(ADDRESS(MATCH(A11912,'contribution par jour-semaine'!A:A,0),MATCH(B11912,'contribution par jour-semaine'!$1:$1,0),4,1,"contribution par jour-semaine")),"")</f>
        <v/>
      </c>
      <c r="D11912" s="4" t="str">
        <f>VLOOKUP(A11912,predictions!A:B,2,FALSE)</f>
        <v>22/06/2020</v>
      </c>
      <c r="E11912" s="4">
        <f t="shared" si="46"/>
        <v>44004</v>
      </c>
    </row>
    <row r="11913" spans="3:5" ht="13" x14ac:dyDescent="0.15">
      <c r="C11913" s="1" t="str">
        <f ca="1">IFERROR(INDIRECT(ADDRESS(MATCH(A11913,'contribution par jour-semaine'!A:A,0),MATCH(B11913,'contribution par jour-semaine'!$1:$1,0),4,1,"contribution par jour-semaine")),"")</f>
        <v/>
      </c>
      <c r="D11913" s="4" t="str">
        <f>VLOOKUP(A11913,predictions!A:B,2,FALSE)</f>
        <v>22/06/2020</v>
      </c>
      <c r="E11913" s="4">
        <f t="shared" si="46"/>
        <v>44004</v>
      </c>
    </row>
    <row r="11914" spans="3:5" ht="13" x14ac:dyDescent="0.15">
      <c r="C11914" s="1" t="str">
        <f ca="1">IFERROR(INDIRECT(ADDRESS(MATCH(A11914,'contribution par jour-semaine'!A:A,0),MATCH(B11914,'contribution par jour-semaine'!$1:$1,0),4,1,"contribution par jour-semaine")),"")</f>
        <v/>
      </c>
      <c r="D11914" s="4" t="str">
        <f>VLOOKUP(A11914,predictions!A:B,2,FALSE)</f>
        <v>22/06/2020</v>
      </c>
      <c r="E11914" s="4">
        <f t="shared" si="46"/>
        <v>44004</v>
      </c>
    </row>
    <row r="11915" spans="3:5" ht="13" x14ac:dyDescent="0.15">
      <c r="C11915" s="1" t="str">
        <f ca="1">IFERROR(INDIRECT(ADDRESS(MATCH(A11915,'contribution par jour-semaine'!A:A,0),MATCH(B11915,'contribution par jour-semaine'!$1:$1,0),4,1,"contribution par jour-semaine")),"")</f>
        <v/>
      </c>
      <c r="D11915" s="4" t="str">
        <f>VLOOKUP(A11915,predictions!A:B,2,FALSE)</f>
        <v>22/06/2020</v>
      </c>
      <c r="E11915" s="4">
        <f t="shared" si="46"/>
        <v>44004</v>
      </c>
    </row>
    <row r="11916" spans="3:5" ht="13" x14ac:dyDescent="0.15">
      <c r="C11916" s="1" t="str">
        <f ca="1">IFERROR(INDIRECT(ADDRESS(MATCH(A11916,'contribution par jour-semaine'!A:A,0),MATCH(B11916,'contribution par jour-semaine'!$1:$1,0),4,1,"contribution par jour-semaine")),"")</f>
        <v/>
      </c>
      <c r="D11916" s="4" t="str">
        <f>VLOOKUP(A11916,predictions!A:B,2,FALSE)</f>
        <v>22/06/2020</v>
      </c>
      <c r="E11916" s="4">
        <f t="shared" si="46"/>
        <v>44004</v>
      </c>
    </row>
    <row r="11917" spans="3:5" ht="13" x14ac:dyDescent="0.15">
      <c r="C11917" s="1" t="str">
        <f ca="1">IFERROR(INDIRECT(ADDRESS(MATCH(A11917,'contribution par jour-semaine'!A:A,0),MATCH(B11917,'contribution par jour-semaine'!$1:$1,0),4,1,"contribution par jour-semaine")),"")</f>
        <v/>
      </c>
      <c r="D11917" s="4" t="str">
        <f>VLOOKUP(A11917,predictions!A:B,2,FALSE)</f>
        <v>22/06/2020</v>
      </c>
      <c r="E11917" s="4">
        <f t="shared" si="46"/>
        <v>44004</v>
      </c>
    </row>
    <row r="11918" spans="3:5" ht="13" x14ac:dyDescent="0.15">
      <c r="C11918" s="1" t="str">
        <f ca="1">IFERROR(INDIRECT(ADDRESS(MATCH(A11918,'contribution par jour-semaine'!A:A,0),MATCH(B11918,'contribution par jour-semaine'!$1:$1,0),4,1,"contribution par jour-semaine")),"")</f>
        <v/>
      </c>
      <c r="D11918" s="4" t="str">
        <f>VLOOKUP(A11918,predictions!A:B,2,FALSE)</f>
        <v>22/06/2020</v>
      </c>
      <c r="E11918" s="4">
        <f t="shared" si="46"/>
        <v>44004</v>
      </c>
    </row>
    <row r="11919" spans="3:5" ht="13" x14ac:dyDescent="0.15">
      <c r="C11919" s="1" t="str">
        <f ca="1">IFERROR(INDIRECT(ADDRESS(MATCH(A11919,'contribution par jour-semaine'!A:A,0),MATCH(B11919,'contribution par jour-semaine'!$1:$1,0),4,1,"contribution par jour-semaine")),"")</f>
        <v/>
      </c>
      <c r="D11919" s="4" t="str">
        <f>VLOOKUP(A11919,predictions!A:B,2,FALSE)</f>
        <v>22/06/2020</v>
      </c>
      <c r="E11919" s="4">
        <f t="shared" si="46"/>
        <v>44004</v>
      </c>
    </row>
    <row r="11920" spans="3:5" ht="13" x14ac:dyDescent="0.15">
      <c r="C11920" s="1" t="str">
        <f ca="1">IFERROR(INDIRECT(ADDRESS(MATCH(A11920,'contribution par jour-semaine'!A:A,0),MATCH(B11920,'contribution par jour-semaine'!$1:$1,0),4,1,"contribution par jour-semaine")),"")</f>
        <v/>
      </c>
      <c r="D11920" s="4" t="str">
        <f>VLOOKUP(A11920,predictions!A:B,2,FALSE)</f>
        <v>22/06/2020</v>
      </c>
      <c r="E11920" s="4">
        <f t="shared" si="46"/>
        <v>44004</v>
      </c>
    </row>
    <row r="11921" spans="3:5" ht="13" x14ac:dyDescent="0.15">
      <c r="C11921" s="1" t="str">
        <f ca="1">IFERROR(INDIRECT(ADDRESS(MATCH(A11921,'contribution par jour-semaine'!A:A,0),MATCH(B11921,'contribution par jour-semaine'!$1:$1,0),4,1,"contribution par jour-semaine")),"")</f>
        <v/>
      </c>
      <c r="D11921" s="4" t="str">
        <f>VLOOKUP(A11921,predictions!A:B,2,FALSE)</f>
        <v>22/06/2020</v>
      </c>
      <c r="E11921" s="4">
        <f t="shared" si="46"/>
        <v>44004</v>
      </c>
    </row>
    <row r="11922" spans="3:5" ht="13" x14ac:dyDescent="0.15">
      <c r="C11922" s="1" t="str">
        <f ca="1">IFERROR(INDIRECT(ADDRESS(MATCH(A11922,'contribution par jour-semaine'!A:A,0),MATCH(B11922,'contribution par jour-semaine'!$1:$1,0),4,1,"contribution par jour-semaine")),"")</f>
        <v/>
      </c>
      <c r="D11922" s="4" t="str">
        <f>VLOOKUP(A11922,predictions!A:B,2,FALSE)</f>
        <v>22/06/2020</v>
      </c>
      <c r="E11922" s="4">
        <f t="shared" si="46"/>
        <v>44004</v>
      </c>
    </row>
    <row r="11923" spans="3:5" ht="13" x14ac:dyDescent="0.15">
      <c r="C11923" s="1" t="str">
        <f ca="1">IFERROR(INDIRECT(ADDRESS(MATCH(A11923,'contribution par jour-semaine'!A:A,0),MATCH(B11923,'contribution par jour-semaine'!$1:$1,0),4,1,"contribution par jour-semaine")),"")</f>
        <v/>
      </c>
      <c r="D11923" s="4" t="str">
        <f>VLOOKUP(A11923,predictions!A:B,2,FALSE)</f>
        <v>22/06/2020</v>
      </c>
      <c r="E11923" s="4">
        <f t="shared" si="46"/>
        <v>44004</v>
      </c>
    </row>
    <row r="11924" spans="3:5" ht="13" x14ac:dyDescent="0.15">
      <c r="C11924" s="1" t="str">
        <f ca="1">IFERROR(INDIRECT(ADDRESS(MATCH(A11924,'contribution par jour-semaine'!A:A,0),MATCH(B11924,'contribution par jour-semaine'!$1:$1,0),4,1,"contribution par jour-semaine")),"")</f>
        <v/>
      </c>
      <c r="D11924" s="4" t="str">
        <f>VLOOKUP(A11924,predictions!A:B,2,FALSE)</f>
        <v>22/06/2020</v>
      </c>
      <c r="E11924" s="4">
        <f t="shared" si="46"/>
        <v>44004</v>
      </c>
    </row>
    <row r="11925" spans="3:5" ht="13" x14ac:dyDescent="0.15">
      <c r="C11925" s="1" t="str">
        <f ca="1">IFERROR(INDIRECT(ADDRESS(MATCH(A11925,'contribution par jour-semaine'!A:A,0),MATCH(B11925,'contribution par jour-semaine'!$1:$1,0),4,1,"contribution par jour-semaine")),"")</f>
        <v/>
      </c>
      <c r="D11925" s="4" t="str">
        <f>VLOOKUP(A11925,predictions!A:B,2,FALSE)</f>
        <v>22/06/2020</v>
      </c>
      <c r="E11925" s="4">
        <f t="shared" si="46"/>
        <v>44004</v>
      </c>
    </row>
    <row r="11926" spans="3:5" ht="13" x14ac:dyDescent="0.15">
      <c r="C11926" s="1" t="str">
        <f ca="1">IFERROR(INDIRECT(ADDRESS(MATCH(A11926,'contribution par jour-semaine'!A:A,0),MATCH(B11926,'contribution par jour-semaine'!$1:$1,0),4,1,"contribution par jour-semaine")),"")</f>
        <v/>
      </c>
      <c r="D11926" s="4" t="str">
        <f>VLOOKUP(A11926,predictions!A:B,2,FALSE)</f>
        <v>22/06/2020</v>
      </c>
      <c r="E11926" s="4">
        <f t="shared" si="46"/>
        <v>44004</v>
      </c>
    </row>
    <row r="11927" spans="3:5" ht="13" x14ac:dyDescent="0.15">
      <c r="C11927" s="1" t="str">
        <f ca="1">IFERROR(INDIRECT(ADDRESS(MATCH(A11927,'contribution par jour-semaine'!A:A,0),MATCH(B11927,'contribution par jour-semaine'!$1:$1,0),4,1,"contribution par jour-semaine")),"")</f>
        <v/>
      </c>
      <c r="D11927" s="4" t="str">
        <f>VLOOKUP(A11927,predictions!A:B,2,FALSE)</f>
        <v>22/06/2020</v>
      </c>
      <c r="E11927" s="4">
        <f t="shared" si="46"/>
        <v>44004</v>
      </c>
    </row>
    <row r="11928" spans="3:5" ht="13" x14ac:dyDescent="0.15">
      <c r="C11928" s="1" t="str">
        <f ca="1">IFERROR(INDIRECT(ADDRESS(MATCH(A11928,'contribution par jour-semaine'!A:A,0),MATCH(B11928,'contribution par jour-semaine'!$1:$1,0),4,1,"contribution par jour-semaine")),"")</f>
        <v/>
      </c>
      <c r="D11928" s="4" t="str">
        <f>VLOOKUP(A11928,predictions!A:B,2,FALSE)</f>
        <v>22/06/2020</v>
      </c>
      <c r="E11928" s="4">
        <f t="shared" si="46"/>
        <v>44004</v>
      </c>
    </row>
    <row r="11929" spans="3:5" ht="13" x14ac:dyDescent="0.15">
      <c r="C11929" s="1" t="str">
        <f ca="1">IFERROR(INDIRECT(ADDRESS(MATCH(A11929,'contribution par jour-semaine'!A:A,0),MATCH(B11929,'contribution par jour-semaine'!$1:$1,0),4,1,"contribution par jour-semaine")),"")</f>
        <v/>
      </c>
      <c r="D11929" s="4" t="str">
        <f>VLOOKUP(A11929,predictions!A:B,2,FALSE)</f>
        <v>22/06/2020</v>
      </c>
      <c r="E11929" s="4">
        <f t="shared" si="46"/>
        <v>44004</v>
      </c>
    </row>
    <row r="11930" spans="3:5" ht="13" x14ac:dyDescent="0.15">
      <c r="C11930" s="1" t="str">
        <f ca="1">IFERROR(INDIRECT(ADDRESS(MATCH(A11930,'contribution par jour-semaine'!A:A,0),MATCH(B11930,'contribution par jour-semaine'!$1:$1,0),4,1,"contribution par jour-semaine")),"")</f>
        <v/>
      </c>
      <c r="D11930" s="4" t="str">
        <f>VLOOKUP(A11930,predictions!A:B,2,FALSE)</f>
        <v>22/06/2020</v>
      </c>
      <c r="E11930" s="4">
        <f t="shared" si="46"/>
        <v>44004</v>
      </c>
    </row>
    <row r="11931" spans="3:5" ht="13" x14ac:dyDescent="0.15">
      <c r="C11931" s="1" t="str">
        <f ca="1">IFERROR(INDIRECT(ADDRESS(MATCH(A11931,'contribution par jour-semaine'!A:A,0),MATCH(B11931,'contribution par jour-semaine'!$1:$1,0),4,1,"contribution par jour-semaine")),"")</f>
        <v/>
      </c>
      <c r="D11931" s="4" t="str">
        <f>VLOOKUP(A11931,predictions!A:B,2,FALSE)</f>
        <v>22/06/2020</v>
      </c>
      <c r="E11931" s="4">
        <f t="shared" si="46"/>
        <v>44004</v>
      </c>
    </row>
    <row r="11932" spans="3:5" ht="13" x14ac:dyDescent="0.15">
      <c r="C11932" s="1" t="str">
        <f ca="1">IFERROR(INDIRECT(ADDRESS(MATCH(A11932,'contribution par jour-semaine'!A:A,0),MATCH(B11932,'contribution par jour-semaine'!$1:$1,0),4,1,"contribution par jour-semaine")),"")</f>
        <v/>
      </c>
      <c r="D11932" s="4" t="str">
        <f>VLOOKUP(A11932,predictions!A:B,2,FALSE)</f>
        <v>22/06/2020</v>
      </c>
      <c r="E11932" s="4">
        <f t="shared" si="46"/>
        <v>44004</v>
      </c>
    </row>
    <row r="11933" spans="3:5" ht="13" x14ac:dyDescent="0.15">
      <c r="C11933" s="1" t="str">
        <f ca="1">IFERROR(INDIRECT(ADDRESS(MATCH(A11933,'contribution par jour-semaine'!A:A,0),MATCH(B11933,'contribution par jour-semaine'!$1:$1,0),4,1,"contribution par jour-semaine")),"")</f>
        <v/>
      </c>
      <c r="D11933" s="4" t="str">
        <f>VLOOKUP(A11933,predictions!A:B,2,FALSE)</f>
        <v>22/06/2020</v>
      </c>
      <c r="E11933" s="4">
        <f t="shared" si="46"/>
        <v>44004</v>
      </c>
    </row>
    <row r="11934" spans="3:5" ht="13" x14ac:dyDescent="0.15">
      <c r="C11934" s="1" t="str">
        <f ca="1">IFERROR(INDIRECT(ADDRESS(MATCH(A11934,'contribution par jour-semaine'!A:A,0),MATCH(B11934,'contribution par jour-semaine'!$1:$1,0),4,1,"contribution par jour-semaine")),"")</f>
        <v/>
      </c>
      <c r="D11934" s="4" t="str">
        <f>VLOOKUP(A11934,predictions!A:B,2,FALSE)</f>
        <v>22/06/2020</v>
      </c>
      <c r="E11934" s="4">
        <f t="shared" si="46"/>
        <v>44004</v>
      </c>
    </row>
    <row r="11935" spans="3:5" ht="13" x14ac:dyDescent="0.15">
      <c r="C11935" s="1" t="str">
        <f ca="1">IFERROR(INDIRECT(ADDRESS(MATCH(A11935,'contribution par jour-semaine'!A:A,0),MATCH(B11935,'contribution par jour-semaine'!$1:$1,0),4,1,"contribution par jour-semaine")),"")</f>
        <v/>
      </c>
      <c r="D11935" s="4" t="str">
        <f>VLOOKUP(A11935,predictions!A:B,2,FALSE)</f>
        <v>22/06/2020</v>
      </c>
      <c r="E11935" s="4">
        <f t="shared" si="46"/>
        <v>44004</v>
      </c>
    </row>
    <row r="11936" spans="3:5" ht="13" x14ac:dyDescent="0.15">
      <c r="C11936" s="1" t="str">
        <f ca="1">IFERROR(INDIRECT(ADDRESS(MATCH(A11936,'contribution par jour-semaine'!A:A,0),MATCH(B11936,'contribution par jour-semaine'!$1:$1,0),4,1,"contribution par jour-semaine")),"")</f>
        <v/>
      </c>
      <c r="D11936" s="4" t="str">
        <f>VLOOKUP(A11936,predictions!A:B,2,FALSE)</f>
        <v>22/06/2020</v>
      </c>
      <c r="E11936" s="4">
        <f t="shared" si="46"/>
        <v>44004</v>
      </c>
    </row>
    <row r="11937" spans="3:5" ht="13" x14ac:dyDescent="0.15">
      <c r="C11937" s="1" t="str">
        <f ca="1">IFERROR(INDIRECT(ADDRESS(MATCH(A11937,'contribution par jour-semaine'!A:A,0),MATCH(B11937,'contribution par jour-semaine'!$1:$1,0),4,1,"contribution par jour-semaine")),"")</f>
        <v/>
      </c>
      <c r="D11937" s="4" t="str">
        <f>VLOOKUP(A11937,predictions!A:B,2,FALSE)</f>
        <v>22/06/2020</v>
      </c>
      <c r="E11937" s="4">
        <f t="shared" si="46"/>
        <v>44004</v>
      </c>
    </row>
    <row r="11938" spans="3:5" ht="13" x14ac:dyDescent="0.15">
      <c r="C11938" s="1" t="str">
        <f ca="1">IFERROR(INDIRECT(ADDRESS(MATCH(A11938,'contribution par jour-semaine'!A:A,0),MATCH(B11938,'contribution par jour-semaine'!$1:$1,0),4,1,"contribution par jour-semaine")),"")</f>
        <v/>
      </c>
      <c r="D11938" s="4" t="str">
        <f>VLOOKUP(A11938,predictions!A:B,2,FALSE)</f>
        <v>22/06/2020</v>
      </c>
      <c r="E11938" s="4">
        <f t="shared" si="46"/>
        <v>44004</v>
      </c>
    </row>
    <row r="11939" spans="3:5" ht="13" x14ac:dyDescent="0.15">
      <c r="C11939" s="1" t="str">
        <f ca="1">IFERROR(INDIRECT(ADDRESS(MATCH(A11939,'contribution par jour-semaine'!A:A,0),MATCH(B11939,'contribution par jour-semaine'!$1:$1,0),4,1,"contribution par jour-semaine")),"")</f>
        <v/>
      </c>
      <c r="D11939" s="4" t="str">
        <f>VLOOKUP(A11939,predictions!A:B,2,FALSE)</f>
        <v>22/06/2020</v>
      </c>
      <c r="E11939" s="4">
        <f t="shared" si="46"/>
        <v>44004</v>
      </c>
    </row>
    <row r="11940" spans="3:5" ht="13" x14ac:dyDescent="0.15">
      <c r="C11940" s="1" t="str">
        <f ca="1">IFERROR(INDIRECT(ADDRESS(MATCH(A11940,'contribution par jour-semaine'!A:A,0),MATCH(B11940,'contribution par jour-semaine'!$1:$1,0),4,1,"contribution par jour-semaine")),"")</f>
        <v/>
      </c>
      <c r="D11940" s="4" t="str">
        <f>VLOOKUP(A11940,predictions!A:B,2,FALSE)</f>
        <v>22/06/2020</v>
      </c>
      <c r="E11940" s="4">
        <f t="shared" si="46"/>
        <v>44004</v>
      </c>
    </row>
    <row r="11941" spans="3:5" ht="13" x14ac:dyDescent="0.15">
      <c r="C11941" s="1" t="str">
        <f ca="1">IFERROR(INDIRECT(ADDRESS(MATCH(A11941,'contribution par jour-semaine'!A:A,0),MATCH(B11941,'contribution par jour-semaine'!$1:$1,0),4,1,"contribution par jour-semaine")),"")</f>
        <v/>
      </c>
      <c r="D11941" s="4" t="str">
        <f>VLOOKUP(A11941,predictions!A:B,2,FALSE)</f>
        <v>22/06/2020</v>
      </c>
      <c r="E11941" s="4">
        <f t="shared" si="46"/>
        <v>44004</v>
      </c>
    </row>
    <row r="11942" spans="3:5" ht="13" x14ac:dyDescent="0.15">
      <c r="C11942" s="1" t="str">
        <f ca="1">IFERROR(INDIRECT(ADDRESS(MATCH(A11942,'contribution par jour-semaine'!A:A,0),MATCH(B11942,'contribution par jour-semaine'!$1:$1,0),4,1,"contribution par jour-semaine")),"")</f>
        <v/>
      </c>
      <c r="D11942" s="4" t="str">
        <f>VLOOKUP(A11942,predictions!A:B,2,FALSE)</f>
        <v>22/06/2020</v>
      </c>
      <c r="E11942" s="4">
        <f t="shared" si="46"/>
        <v>44004</v>
      </c>
    </row>
    <row r="11943" spans="3:5" ht="13" x14ac:dyDescent="0.15">
      <c r="C11943" s="1" t="str">
        <f ca="1">IFERROR(INDIRECT(ADDRESS(MATCH(A11943,'contribution par jour-semaine'!A:A,0),MATCH(B11943,'contribution par jour-semaine'!$1:$1,0),4,1,"contribution par jour-semaine")),"")</f>
        <v/>
      </c>
      <c r="D11943" s="4" t="str">
        <f>VLOOKUP(A11943,predictions!A:B,2,FALSE)</f>
        <v>22/06/2020</v>
      </c>
      <c r="E11943" s="4">
        <f t="shared" si="46"/>
        <v>44004</v>
      </c>
    </row>
    <row r="11944" spans="3:5" ht="13" x14ac:dyDescent="0.15">
      <c r="C11944" s="1" t="str">
        <f ca="1">IFERROR(INDIRECT(ADDRESS(MATCH(A11944,'contribution par jour-semaine'!A:A,0),MATCH(B11944,'contribution par jour-semaine'!$1:$1,0),4,1,"contribution par jour-semaine")),"")</f>
        <v/>
      </c>
      <c r="D11944" s="4" t="str">
        <f>VLOOKUP(A11944,predictions!A:B,2,FALSE)</f>
        <v>22/06/2020</v>
      </c>
      <c r="E11944" s="4">
        <f t="shared" si="46"/>
        <v>44004</v>
      </c>
    </row>
    <row r="11945" spans="3:5" ht="13" x14ac:dyDescent="0.15">
      <c r="C11945" s="1" t="str">
        <f ca="1">IFERROR(INDIRECT(ADDRESS(MATCH(A11945,'contribution par jour-semaine'!A:A,0),MATCH(B11945,'contribution par jour-semaine'!$1:$1,0),4,1,"contribution par jour-semaine")),"")</f>
        <v/>
      </c>
      <c r="D11945" s="4" t="str">
        <f>VLOOKUP(A11945,predictions!A:B,2,FALSE)</f>
        <v>22/06/2020</v>
      </c>
      <c r="E11945" s="4">
        <f t="shared" si="46"/>
        <v>44004</v>
      </c>
    </row>
    <row r="11946" spans="3:5" ht="13" x14ac:dyDescent="0.15">
      <c r="C11946" s="1" t="str">
        <f ca="1">IFERROR(INDIRECT(ADDRESS(MATCH(A11946,'contribution par jour-semaine'!A:A,0),MATCH(B11946,'contribution par jour-semaine'!$1:$1,0),4,1,"contribution par jour-semaine")),"")</f>
        <v/>
      </c>
      <c r="D11946" s="4" t="str">
        <f>VLOOKUP(A11946,predictions!A:B,2,FALSE)</f>
        <v>22/06/2020</v>
      </c>
      <c r="E11946" s="4">
        <f t="shared" si="46"/>
        <v>44004</v>
      </c>
    </row>
    <row r="11947" spans="3:5" ht="13" x14ac:dyDescent="0.15">
      <c r="C11947" s="1" t="str">
        <f ca="1">IFERROR(INDIRECT(ADDRESS(MATCH(A11947,'contribution par jour-semaine'!A:A,0),MATCH(B11947,'contribution par jour-semaine'!$1:$1,0),4,1,"contribution par jour-semaine")),"")</f>
        <v/>
      </c>
      <c r="D11947" s="4" t="str">
        <f>VLOOKUP(A11947,predictions!A:B,2,FALSE)</f>
        <v>22/06/2020</v>
      </c>
      <c r="E11947" s="4">
        <f t="shared" si="46"/>
        <v>44004</v>
      </c>
    </row>
    <row r="11948" spans="3:5" ht="13" x14ac:dyDescent="0.15">
      <c r="C11948" s="1" t="str">
        <f ca="1">IFERROR(INDIRECT(ADDRESS(MATCH(A11948,'contribution par jour-semaine'!A:A,0),MATCH(B11948,'contribution par jour-semaine'!$1:$1,0),4,1,"contribution par jour-semaine")),"")</f>
        <v/>
      </c>
      <c r="D11948" s="4" t="str">
        <f>VLOOKUP(A11948,predictions!A:B,2,FALSE)</f>
        <v>22/06/2020</v>
      </c>
      <c r="E11948" s="4">
        <f t="shared" si="46"/>
        <v>44004</v>
      </c>
    </row>
    <row r="11949" spans="3:5" ht="13" x14ac:dyDescent="0.15">
      <c r="C11949" s="1" t="str">
        <f ca="1">IFERROR(INDIRECT(ADDRESS(MATCH(A11949,'contribution par jour-semaine'!A:A,0),MATCH(B11949,'contribution par jour-semaine'!$1:$1,0),4,1,"contribution par jour-semaine")),"")</f>
        <v/>
      </c>
      <c r="D11949" s="4" t="str">
        <f>VLOOKUP(A11949,predictions!A:B,2,FALSE)</f>
        <v>22/06/2020</v>
      </c>
      <c r="E11949" s="4">
        <f t="shared" si="46"/>
        <v>44004</v>
      </c>
    </row>
    <row r="11950" spans="3:5" ht="13" x14ac:dyDescent="0.15">
      <c r="C11950" s="1" t="str">
        <f ca="1">IFERROR(INDIRECT(ADDRESS(MATCH(A11950,'contribution par jour-semaine'!A:A,0),MATCH(B11950,'contribution par jour-semaine'!$1:$1,0),4,1,"contribution par jour-semaine")),"")</f>
        <v/>
      </c>
      <c r="D11950" s="4" t="str">
        <f>VLOOKUP(A11950,predictions!A:B,2,FALSE)</f>
        <v>22/06/2020</v>
      </c>
      <c r="E11950" s="4">
        <f t="shared" si="46"/>
        <v>44004</v>
      </c>
    </row>
    <row r="11951" spans="3:5" ht="13" x14ac:dyDescent="0.15">
      <c r="C11951" s="1" t="str">
        <f ca="1">IFERROR(INDIRECT(ADDRESS(MATCH(A11951,'contribution par jour-semaine'!A:A,0),MATCH(B11951,'contribution par jour-semaine'!$1:$1,0),4,1,"contribution par jour-semaine")),"")</f>
        <v/>
      </c>
      <c r="D11951" s="4" t="str">
        <f>VLOOKUP(A11951,predictions!A:B,2,FALSE)</f>
        <v>22/06/2020</v>
      </c>
      <c r="E11951" s="4">
        <f t="shared" si="46"/>
        <v>44004</v>
      </c>
    </row>
    <row r="11952" spans="3:5" ht="13" x14ac:dyDescent="0.15">
      <c r="C11952" s="1" t="str">
        <f ca="1">IFERROR(INDIRECT(ADDRESS(MATCH(A11952,'contribution par jour-semaine'!A:A,0),MATCH(B11952,'contribution par jour-semaine'!$1:$1,0),4,1,"contribution par jour-semaine")),"")</f>
        <v/>
      </c>
      <c r="D11952" s="4" t="str">
        <f>VLOOKUP(A11952,predictions!A:B,2,FALSE)</f>
        <v>22/06/2020</v>
      </c>
      <c r="E11952" s="4">
        <f t="shared" si="46"/>
        <v>44004</v>
      </c>
    </row>
    <row r="11953" spans="3:5" ht="13" x14ac:dyDescent="0.15">
      <c r="C11953" s="1" t="str">
        <f ca="1">IFERROR(INDIRECT(ADDRESS(MATCH(A11953,'contribution par jour-semaine'!A:A,0),MATCH(B11953,'contribution par jour-semaine'!$1:$1,0),4,1,"contribution par jour-semaine")),"")</f>
        <v/>
      </c>
      <c r="D11953" s="4" t="str">
        <f>VLOOKUP(A11953,predictions!A:B,2,FALSE)</f>
        <v>22/06/2020</v>
      </c>
      <c r="E11953" s="4">
        <f t="shared" si="46"/>
        <v>44004</v>
      </c>
    </row>
    <row r="11954" spans="3:5" ht="13" x14ac:dyDescent="0.15">
      <c r="C11954" s="1" t="str">
        <f ca="1">IFERROR(INDIRECT(ADDRESS(MATCH(A11954,'contribution par jour-semaine'!A:A,0),MATCH(B11954,'contribution par jour-semaine'!$1:$1,0),4,1,"contribution par jour-semaine")),"")</f>
        <v/>
      </c>
      <c r="D11954" s="4" t="str">
        <f>VLOOKUP(A11954,predictions!A:B,2,FALSE)</f>
        <v>22/06/2020</v>
      </c>
      <c r="E11954" s="4">
        <f t="shared" si="46"/>
        <v>44004</v>
      </c>
    </row>
    <row r="11955" spans="3:5" ht="13" x14ac:dyDescent="0.15">
      <c r="C11955" s="1" t="str">
        <f ca="1">IFERROR(INDIRECT(ADDRESS(MATCH(A11955,'contribution par jour-semaine'!A:A,0),MATCH(B11955,'contribution par jour-semaine'!$1:$1,0),4,1,"contribution par jour-semaine")),"")</f>
        <v/>
      </c>
      <c r="D11955" s="4" t="str">
        <f>VLOOKUP(A11955,predictions!A:B,2,FALSE)</f>
        <v>22/06/2020</v>
      </c>
      <c r="E11955" s="4">
        <f t="shared" si="46"/>
        <v>44004</v>
      </c>
    </row>
    <row r="11956" spans="3:5" ht="13" x14ac:dyDescent="0.15">
      <c r="C11956" s="1" t="str">
        <f ca="1">IFERROR(INDIRECT(ADDRESS(MATCH(A11956,'contribution par jour-semaine'!A:A,0),MATCH(B11956,'contribution par jour-semaine'!$1:$1,0),4,1,"contribution par jour-semaine")),"")</f>
        <v/>
      </c>
      <c r="D11956" s="4" t="str">
        <f>VLOOKUP(A11956,predictions!A:B,2,FALSE)</f>
        <v>22/06/2020</v>
      </c>
      <c r="E11956" s="4">
        <f t="shared" si="46"/>
        <v>44004</v>
      </c>
    </row>
    <row r="11957" spans="3:5" ht="13" x14ac:dyDescent="0.15">
      <c r="C11957" s="1" t="str">
        <f ca="1">IFERROR(INDIRECT(ADDRESS(MATCH(A11957,'contribution par jour-semaine'!A:A,0),MATCH(B11957,'contribution par jour-semaine'!$1:$1,0),4,1,"contribution par jour-semaine")),"")</f>
        <v/>
      </c>
      <c r="D11957" s="4" t="str">
        <f>VLOOKUP(A11957,predictions!A:B,2,FALSE)</f>
        <v>22/06/2020</v>
      </c>
      <c r="E11957" s="4">
        <f t="shared" si="46"/>
        <v>44004</v>
      </c>
    </row>
    <row r="11958" spans="3:5" ht="13" x14ac:dyDescent="0.15">
      <c r="C11958" s="1" t="str">
        <f ca="1">IFERROR(INDIRECT(ADDRESS(MATCH(A11958,'contribution par jour-semaine'!A:A,0),MATCH(B11958,'contribution par jour-semaine'!$1:$1,0),4,1,"contribution par jour-semaine")),"")</f>
        <v/>
      </c>
      <c r="D11958" s="4" t="str">
        <f>VLOOKUP(A11958,predictions!A:B,2,FALSE)</f>
        <v>22/06/2020</v>
      </c>
      <c r="E11958" s="4">
        <f t="shared" si="46"/>
        <v>44004</v>
      </c>
    </row>
    <row r="11959" spans="3:5" ht="13" x14ac:dyDescent="0.15">
      <c r="C11959" s="1" t="str">
        <f ca="1">IFERROR(INDIRECT(ADDRESS(MATCH(A11959,'contribution par jour-semaine'!A:A,0),MATCH(B11959,'contribution par jour-semaine'!$1:$1,0),4,1,"contribution par jour-semaine")),"")</f>
        <v/>
      </c>
      <c r="D11959" s="4" t="str">
        <f>VLOOKUP(A11959,predictions!A:B,2,FALSE)</f>
        <v>22/06/2020</v>
      </c>
      <c r="E11959" s="4">
        <f t="shared" si="46"/>
        <v>44004</v>
      </c>
    </row>
    <row r="11960" spans="3:5" ht="13" x14ac:dyDescent="0.15">
      <c r="C11960" s="1" t="str">
        <f ca="1">IFERROR(INDIRECT(ADDRESS(MATCH(A11960,'contribution par jour-semaine'!A:A,0),MATCH(B11960,'contribution par jour-semaine'!$1:$1,0),4,1,"contribution par jour-semaine")),"")</f>
        <v/>
      </c>
      <c r="D11960" s="4" t="str">
        <f>VLOOKUP(A11960,predictions!A:B,2,FALSE)</f>
        <v>22/06/2020</v>
      </c>
      <c r="E11960" s="4">
        <f t="shared" si="46"/>
        <v>44004</v>
      </c>
    </row>
    <row r="11961" spans="3:5" ht="13" x14ac:dyDescent="0.15">
      <c r="C11961" s="1" t="str">
        <f ca="1">IFERROR(INDIRECT(ADDRESS(MATCH(A11961,'contribution par jour-semaine'!A:A,0),MATCH(B11961,'contribution par jour-semaine'!$1:$1,0),4,1,"contribution par jour-semaine")),"")</f>
        <v/>
      </c>
      <c r="D11961" s="4" t="str">
        <f>VLOOKUP(A11961,predictions!A:B,2,FALSE)</f>
        <v>22/06/2020</v>
      </c>
      <c r="E11961" s="4">
        <f t="shared" si="46"/>
        <v>44004</v>
      </c>
    </row>
    <row r="11962" spans="3:5" ht="13" x14ac:dyDescent="0.15">
      <c r="C11962" s="1" t="str">
        <f ca="1">IFERROR(INDIRECT(ADDRESS(MATCH(A11962,'contribution par jour-semaine'!A:A,0),MATCH(B11962,'contribution par jour-semaine'!$1:$1,0),4,1,"contribution par jour-semaine")),"")</f>
        <v/>
      </c>
      <c r="D11962" s="4" t="str">
        <f>VLOOKUP(A11962,predictions!A:B,2,FALSE)</f>
        <v>22/06/2020</v>
      </c>
      <c r="E11962" s="4">
        <f t="shared" si="46"/>
        <v>44004</v>
      </c>
    </row>
    <row r="11963" spans="3:5" ht="13" x14ac:dyDescent="0.15">
      <c r="C11963" s="1" t="str">
        <f ca="1">IFERROR(INDIRECT(ADDRESS(MATCH(A11963,'contribution par jour-semaine'!A:A,0),MATCH(B11963,'contribution par jour-semaine'!$1:$1,0),4,1,"contribution par jour-semaine")),"")</f>
        <v/>
      </c>
      <c r="D11963" s="4" t="str">
        <f>VLOOKUP(A11963,predictions!A:B,2,FALSE)</f>
        <v>22/06/2020</v>
      </c>
      <c r="E11963" s="4">
        <f t="shared" si="46"/>
        <v>44004</v>
      </c>
    </row>
    <row r="11964" spans="3:5" ht="13" x14ac:dyDescent="0.15">
      <c r="C11964" s="1" t="str">
        <f ca="1">IFERROR(INDIRECT(ADDRESS(MATCH(A11964,'contribution par jour-semaine'!A:A,0),MATCH(B11964,'contribution par jour-semaine'!$1:$1,0),4,1,"contribution par jour-semaine")),"")</f>
        <v/>
      </c>
      <c r="D11964" s="4" t="str">
        <f>VLOOKUP(A11964,predictions!A:B,2,FALSE)</f>
        <v>22/06/2020</v>
      </c>
      <c r="E11964" s="4">
        <f t="shared" si="46"/>
        <v>44004</v>
      </c>
    </row>
    <row r="11965" spans="3:5" ht="13" x14ac:dyDescent="0.15">
      <c r="C11965" s="1" t="str">
        <f ca="1">IFERROR(INDIRECT(ADDRESS(MATCH(A11965,'contribution par jour-semaine'!A:A,0),MATCH(B11965,'contribution par jour-semaine'!$1:$1,0),4,1,"contribution par jour-semaine")),"")</f>
        <v/>
      </c>
      <c r="D11965" s="4" t="str">
        <f>VLOOKUP(A11965,predictions!A:B,2,FALSE)</f>
        <v>22/06/2020</v>
      </c>
      <c r="E11965" s="4">
        <f t="shared" si="46"/>
        <v>44004</v>
      </c>
    </row>
    <row r="11966" spans="3:5" ht="13" x14ac:dyDescent="0.15">
      <c r="C11966" s="1" t="str">
        <f ca="1">IFERROR(INDIRECT(ADDRESS(MATCH(A11966,'contribution par jour-semaine'!A:A,0),MATCH(B11966,'contribution par jour-semaine'!$1:$1,0),4,1,"contribution par jour-semaine")),"")</f>
        <v/>
      </c>
      <c r="D11966" s="4" t="str">
        <f>VLOOKUP(A11966,predictions!A:B,2,FALSE)</f>
        <v>22/06/2020</v>
      </c>
      <c r="E11966" s="4">
        <f t="shared" si="46"/>
        <v>44004</v>
      </c>
    </row>
    <row r="11967" spans="3:5" ht="13" x14ac:dyDescent="0.15">
      <c r="C11967" s="1" t="str">
        <f ca="1">IFERROR(INDIRECT(ADDRESS(MATCH(A11967,'contribution par jour-semaine'!A:A,0),MATCH(B11967,'contribution par jour-semaine'!$1:$1,0),4,1,"contribution par jour-semaine")),"")</f>
        <v/>
      </c>
      <c r="D11967" s="4" t="str">
        <f>VLOOKUP(A11967,predictions!A:B,2,FALSE)</f>
        <v>22/06/2020</v>
      </c>
      <c r="E11967" s="4">
        <f t="shared" si="46"/>
        <v>44004</v>
      </c>
    </row>
    <row r="11968" spans="3:5" ht="13" x14ac:dyDescent="0.15">
      <c r="C11968" s="1" t="str">
        <f ca="1">IFERROR(INDIRECT(ADDRESS(MATCH(A11968,'contribution par jour-semaine'!A:A,0),MATCH(B11968,'contribution par jour-semaine'!$1:$1,0),4,1,"contribution par jour-semaine")),"")</f>
        <v/>
      </c>
      <c r="D11968" s="4" t="str">
        <f>VLOOKUP(A11968,predictions!A:B,2,FALSE)</f>
        <v>22/06/2020</v>
      </c>
      <c r="E11968" s="4">
        <f t="shared" si="46"/>
        <v>44004</v>
      </c>
    </row>
    <row r="11969" spans="3:5" ht="13" x14ac:dyDescent="0.15">
      <c r="C11969" s="1" t="str">
        <f ca="1">IFERROR(INDIRECT(ADDRESS(MATCH(A11969,'contribution par jour-semaine'!A:A,0),MATCH(B11969,'contribution par jour-semaine'!$1:$1,0),4,1,"contribution par jour-semaine")),"")</f>
        <v/>
      </c>
      <c r="D11969" s="4" t="str">
        <f>VLOOKUP(A11969,predictions!A:B,2,FALSE)</f>
        <v>22/06/2020</v>
      </c>
      <c r="E11969" s="4">
        <f t="shared" si="46"/>
        <v>44004</v>
      </c>
    </row>
    <row r="11970" spans="3:5" ht="13" x14ac:dyDescent="0.15">
      <c r="C11970" s="1" t="str">
        <f ca="1">IFERROR(INDIRECT(ADDRESS(MATCH(A11970,'contribution par jour-semaine'!A:A,0),MATCH(B11970,'contribution par jour-semaine'!$1:$1,0),4,1,"contribution par jour-semaine")),"")</f>
        <v/>
      </c>
      <c r="D11970" s="4" t="str">
        <f>VLOOKUP(A11970,predictions!A:B,2,FALSE)</f>
        <v>22/06/2020</v>
      </c>
      <c r="E11970" s="4">
        <f t="shared" si="46"/>
        <v>44004</v>
      </c>
    </row>
    <row r="11971" spans="3:5" ht="13" x14ac:dyDescent="0.15">
      <c r="C11971" s="1" t="str">
        <f ca="1">IFERROR(INDIRECT(ADDRESS(MATCH(A11971,'contribution par jour-semaine'!A:A,0),MATCH(B11971,'contribution par jour-semaine'!$1:$1,0),4,1,"contribution par jour-semaine")),"")</f>
        <v/>
      </c>
      <c r="D11971" s="4" t="str">
        <f>VLOOKUP(A11971,predictions!A:B,2,FALSE)</f>
        <v>22/06/2020</v>
      </c>
      <c r="E11971" s="4">
        <f t="shared" si="46"/>
        <v>44004</v>
      </c>
    </row>
    <row r="11972" spans="3:5" ht="13" x14ac:dyDescent="0.15">
      <c r="C11972" s="1" t="str">
        <f ca="1">IFERROR(INDIRECT(ADDRESS(MATCH(A11972,'contribution par jour-semaine'!A:A,0),MATCH(B11972,'contribution par jour-semaine'!$1:$1,0),4,1,"contribution par jour-semaine")),"")</f>
        <v/>
      </c>
      <c r="D11972" s="4" t="str">
        <f>VLOOKUP(A11972,predictions!A:B,2,FALSE)</f>
        <v>22/06/2020</v>
      </c>
      <c r="E11972" s="4">
        <f t="shared" si="46"/>
        <v>44004</v>
      </c>
    </row>
    <row r="11973" spans="3:5" ht="13" x14ac:dyDescent="0.15">
      <c r="C11973" s="1" t="str">
        <f ca="1">IFERROR(INDIRECT(ADDRESS(MATCH(A11973,'contribution par jour-semaine'!A:A,0),MATCH(B11973,'contribution par jour-semaine'!$1:$1,0),4,1,"contribution par jour-semaine")),"")</f>
        <v/>
      </c>
      <c r="D11973" s="4" t="str">
        <f>VLOOKUP(A11973,predictions!A:B,2,FALSE)</f>
        <v>22/06/2020</v>
      </c>
      <c r="E11973" s="4">
        <f t="shared" si="46"/>
        <v>44004</v>
      </c>
    </row>
    <row r="11974" spans="3:5" ht="13" x14ac:dyDescent="0.15">
      <c r="C11974" s="1" t="str">
        <f ca="1">IFERROR(INDIRECT(ADDRESS(MATCH(A11974,'contribution par jour-semaine'!A:A,0),MATCH(B11974,'contribution par jour-semaine'!$1:$1,0),4,1,"contribution par jour-semaine")),"")</f>
        <v/>
      </c>
      <c r="D11974" s="4" t="str">
        <f>VLOOKUP(A11974,predictions!A:B,2,FALSE)</f>
        <v>22/06/2020</v>
      </c>
      <c r="E11974" s="4">
        <f t="shared" si="46"/>
        <v>44004</v>
      </c>
    </row>
    <row r="11975" spans="3:5" ht="13" x14ac:dyDescent="0.15">
      <c r="C11975" s="1" t="str">
        <f ca="1">IFERROR(INDIRECT(ADDRESS(MATCH(A11975,'contribution par jour-semaine'!A:A,0),MATCH(B11975,'contribution par jour-semaine'!$1:$1,0),4,1,"contribution par jour-semaine")),"")</f>
        <v/>
      </c>
      <c r="D11975" s="4" t="str">
        <f>VLOOKUP(A11975,predictions!A:B,2,FALSE)</f>
        <v>22/06/2020</v>
      </c>
      <c r="E11975" s="4">
        <f t="shared" si="46"/>
        <v>44004</v>
      </c>
    </row>
    <row r="11976" spans="3:5" ht="13" x14ac:dyDescent="0.15">
      <c r="C11976" s="1" t="str">
        <f ca="1">IFERROR(INDIRECT(ADDRESS(MATCH(A11976,'contribution par jour-semaine'!A:A,0),MATCH(B11976,'contribution par jour-semaine'!$1:$1,0),4,1,"contribution par jour-semaine")),"")</f>
        <v/>
      </c>
      <c r="D11976" s="4" t="str">
        <f>VLOOKUP(A11976,predictions!A:B,2,FALSE)</f>
        <v>22/06/2020</v>
      </c>
      <c r="E11976" s="4">
        <f t="shared" si="46"/>
        <v>44004</v>
      </c>
    </row>
    <row r="11977" spans="3:5" ht="13" x14ac:dyDescent="0.15">
      <c r="C11977" s="1" t="str">
        <f ca="1">IFERROR(INDIRECT(ADDRESS(MATCH(A11977,'contribution par jour-semaine'!A:A,0),MATCH(B11977,'contribution par jour-semaine'!$1:$1,0),4,1,"contribution par jour-semaine")),"")</f>
        <v/>
      </c>
      <c r="D11977" s="4" t="str">
        <f>VLOOKUP(A11977,predictions!A:B,2,FALSE)</f>
        <v>22/06/2020</v>
      </c>
      <c r="E11977" s="4">
        <f t="shared" si="46"/>
        <v>44004</v>
      </c>
    </row>
    <row r="11978" spans="3:5" ht="13" x14ac:dyDescent="0.15">
      <c r="C11978" s="1" t="str">
        <f ca="1">IFERROR(INDIRECT(ADDRESS(MATCH(A11978,'contribution par jour-semaine'!A:A,0),MATCH(B11978,'contribution par jour-semaine'!$1:$1,0),4,1,"contribution par jour-semaine")),"")</f>
        <v/>
      </c>
      <c r="D11978" s="4" t="str">
        <f>VLOOKUP(A11978,predictions!A:B,2,FALSE)</f>
        <v>22/06/2020</v>
      </c>
      <c r="E11978" s="4">
        <f t="shared" si="46"/>
        <v>44004</v>
      </c>
    </row>
    <row r="11979" spans="3:5" ht="13" x14ac:dyDescent="0.15">
      <c r="C11979" s="1" t="str">
        <f ca="1">IFERROR(INDIRECT(ADDRESS(MATCH(A11979,'contribution par jour-semaine'!A:A,0),MATCH(B11979,'contribution par jour-semaine'!$1:$1,0),4,1,"contribution par jour-semaine")),"")</f>
        <v/>
      </c>
      <c r="D11979" s="4" t="str">
        <f>VLOOKUP(A11979,predictions!A:B,2,FALSE)</f>
        <v>22/06/2020</v>
      </c>
      <c r="E11979" s="4">
        <f t="shared" si="46"/>
        <v>44004</v>
      </c>
    </row>
    <row r="11980" spans="3:5" ht="13" x14ac:dyDescent="0.15">
      <c r="C11980" s="1" t="str">
        <f ca="1">IFERROR(INDIRECT(ADDRESS(MATCH(A11980,'contribution par jour-semaine'!A:A,0),MATCH(B11980,'contribution par jour-semaine'!$1:$1,0),4,1,"contribution par jour-semaine")),"")</f>
        <v/>
      </c>
      <c r="D11980" s="4" t="str">
        <f>VLOOKUP(A11980,predictions!A:B,2,FALSE)</f>
        <v>22/06/2020</v>
      </c>
      <c r="E11980" s="4">
        <f t="shared" si="46"/>
        <v>44004</v>
      </c>
    </row>
    <row r="11981" spans="3:5" ht="13" x14ac:dyDescent="0.15">
      <c r="C11981" s="1" t="str">
        <f ca="1">IFERROR(INDIRECT(ADDRESS(MATCH(A11981,'contribution par jour-semaine'!A:A,0),MATCH(B11981,'contribution par jour-semaine'!$1:$1,0),4,1,"contribution par jour-semaine")),"")</f>
        <v/>
      </c>
      <c r="D11981" s="4" t="str">
        <f>VLOOKUP(A11981,predictions!A:B,2,FALSE)</f>
        <v>22/06/2020</v>
      </c>
      <c r="E11981" s="4">
        <f t="shared" si="46"/>
        <v>44004</v>
      </c>
    </row>
    <row r="11982" spans="3:5" ht="13" x14ac:dyDescent="0.15">
      <c r="C11982" s="1" t="str">
        <f ca="1">IFERROR(INDIRECT(ADDRESS(MATCH(A11982,'contribution par jour-semaine'!A:A,0),MATCH(B11982,'contribution par jour-semaine'!$1:$1,0),4,1,"contribution par jour-semaine")),"")</f>
        <v/>
      </c>
      <c r="D11982" s="4" t="str">
        <f>VLOOKUP(A11982,predictions!A:B,2,FALSE)</f>
        <v>22/06/2020</v>
      </c>
      <c r="E11982" s="4">
        <f t="shared" si="46"/>
        <v>44004</v>
      </c>
    </row>
    <row r="11983" spans="3:5" ht="13" x14ac:dyDescent="0.15">
      <c r="C11983" s="1" t="str">
        <f ca="1">IFERROR(INDIRECT(ADDRESS(MATCH(A11983,'contribution par jour-semaine'!A:A,0),MATCH(B11983,'contribution par jour-semaine'!$1:$1,0),4,1,"contribution par jour-semaine")),"")</f>
        <v/>
      </c>
      <c r="D11983" s="4" t="str">
        <f>VLOOKUP(A11983,predictions!A:B,2,FALSE)</f>
        <v>22/06/2020</v>
      </c>
      <c r="E11983" s="4">
        <f t="shared" si="46"/>
        <v>44004</v>
      </c>
    </row>
    <row r="11984" spans="3:5" ht="13" x14ac:dyDescent="0.15">
      <c r="C11984" s="1" t="str">
        <f ca="1">IFERROR(INDIRECT(ADDRESS(MATCH(A11984,'contribution par jour-semaine'!A:A,0),MATCH(B11984,'contribution par jour-semaine'!$1:$1,0),4,1,"contribution par jour-semaine")),"")</f>
        <v/>
      </c>
      <c r="D11984" s="4" t="str">
        <f>VLOOKUP(A11984,predictions!A:B,2,FALSE)</f>
        <v>22/06/2020</v>
      </c>
      <c r="E11984" s="4">
        <f t="shared" si="46"/>
        <v>44004</v>
      </c>
    </row>
    <row r="11985" spans="3:5" ht="13" x14ac:dyDescent="0.15">
      <c r="C11985" s="1" t="str">
        <f ca="1">IFERROR(INDIRECT(ADDRESS(MATCH(A11985,'contribution par jour-semaine'!A:A,0),MATCH(B11985,'contribution par jour-semaine'!$1:$1,0),4,1,"contribution par jour-semaine")),"")</f>
        <v/>
      </c>
      <c r="D11985" s="4" t="str">
        <f>VLOOKUP(A11985,predictions!A:B,2,FALSE)</f>
        <v>22/06/2020</v>
      </c>
      <c r="E11985" s="4">
        <f t="shared" si="46"/>
        <v>44004</v>
      </c>
    </row>
    <row r="11986" spans="3:5" ht="13" x14ac:dyDescent="0.15">
      <c r="C11986" s="1" t="str">
        <f ca="1">IFERROR(INDIRECT(ADDRESS(MATCH(A11986,'contribution par jour-semaine'!A:A,0),MATCH(B11986,'contribution par jour-semaine'!$1:$1,0),4,1,"contribution par jour-semaine")),"")</f>
        <v/>
      </c>
      <c r="D11986" s="4" t="str">
        <f>VLOOKUP(A11986,predictions!A:B,2,FALSE)</f>
        <v>22/06/2020</v>
      </c>
      <c r="E11986" s="4">
        <f t="shared" si="46"/>
        <v>44004</v>
      </c>
    </row>
    <row r="11987" spans="3:5" ht="13" x14ac:dyDescent="0.15">
      <c r="C11987" s="1" t="str">
        <f ca="1">IFERROR(INDIRECT(ADDRESS(MATCH(A11987,'contribution par jour-semaine'!A:A,0),MATCH(B11987,'contribution par jour-semaine'!$1:$1,0),4,1,"contribution par jour-semaine")),"")</f>
        <v/>
      </c>
      <c r="D11987" s="4" t="str">
        <f>VLOOKUP(A11987,predictions!A:B,2,FALSE)</f>
        <v>22/06/2020</v>
      </c>
      <c r="E11987" s="4">
        <f t="shared" ref="E11987:E12241" si="47">DATE(RIGHT(D11987,4),MID(D11987,4,2),LEFT(D11987,2))</f>
        <v>44004</v>
      </c>
    </row>
    <row r="11988" spans="3:5" ht="13" x14ac:dyDescent="0.15">
      <c r="C11988" s="1" t="str">
        <f ca="1">IFERROR(INDIRECT(ADDRESS(MATCH(A11988,'contribution par jour-semaine'!A:A,0),MATCH(B11988,'contribution par jour-semaine'!$1:$1,0),4,1,"contribution par jour-semaine")),"")</f>
        <v/>
      </c>
      <c r="D11988" s="4" t="str">
        <f>VLOOKUP(A11988,predictions!A:B,2,FALSE)</f>
        <v>22/06/2020</v>
      </c>
      <c r="E11988" s="4">
        <f t="shared" si="47"/>
        <v>44004</v>
      </c>
    </row>
    <row r="11989" spans="3:5" ht="13" x14ac:dyDescent="0.15">
      <c r="C11989" s="1" t="str">
        <f ca="1">IFERROR(INDIRECT(ADDRESS(MATCH(A11989,'contribution par jour-semaine'!A:A,0),MATCH(B11989,'contribution par jour-semaine'!$1:$1,0),4,1,"contribution par jour-semaine")),"")</f>
        <v/>
      </c>
      <c r="D11989" s="4" t="str">
        <f>VLOOKUP(A11989,predictions!A:B,2,FALSE)</f>
        <v>22/06/2020</v>
      </c>
      <c r="E11989" s="4">
        <f t="shared" si="47"/>
        <v>44004</v>
      </c>
    </row>
    <row r="11990" spans="3:5" ht="13" x14ac:dyDescent="0.15">
      <c r="C11990" s="1" t="str">
        <f ca="1">IFERROR(INDIRECT(ADDRESS(MATCH(A11990,'contribution par jour-semaine'!A:A,0),MATCH(B11990,'contribution par jour-semaine'!$1:$1,0),4,1,"contribution par jour-semaine")),"")</f>
        <v/>
      </c>
      <c r="D11990" s="4" t="str">
        <f>VLOOKUP(A11990,predictions!A:B,2,FALSE)</f>
        <v>22/06/2020</v>
      </c>
      <c r="E11990" s="4">
        <f t="shared" si="47"/>
        <v>44004</v>
      </c>
    </row>
    <row r="11991" spans="3:5" ht="13" x14ac:dyDescent="0.15">
      <c r="C11991" s="1" t="str">
        <f ca="1">IFERROR(INDIRECT(ADDRESS(MATCH(A11991,'contribution par jour-semaine'!A:A,0),MATCH(B11991,'contribution par jour-semaine'!$1:$1,0),4,1,"contribution par jour-semaine")),"")</f>
        <v/>
      </c>
      <c r="D11991" s="4" t="str">
        <f>VLOOKUP(A11991,predictions!A:B,2,FALSE)</f>
        <v>22/06/2020</v>
      </c>
      <c r="E11991" s="4">
        <f t="shared" si="47"/>
        <v>44004</v>
      </c>
    </row>
    <row r="11992" spans="3:5" ht="13" x14ac:dyDescent="0.15">
      <c r="C11992" s="1" t="str">
        <f ca="1">IFERROR(INDIRECT(ADDRESS(MATCH(A11992,'contribution par jour-semaine'!A:A,0),MATCH(B11992,'contribution par jour-semaine'!$1:$1,0),4,1,"contribution par jour-semaine")),"")</f>
        <v/>
      </c>
      <c r="D11992" s="4" t="str">
        <f>VLOOKUP(A11992,predictions!A:B,2,FALSE)</f>
        <v>22/06/2020</v>
      </c>
      <c r="E11992" s="4">
        <f t="shared" si="47"/>
        <v>44004</v>
      </c>
    </row>
    <row r="11993" spans="3:5" ht="13" x14ac:dyDescent="0.15">
      <c r="C11993" s="1" t="str">
        <f ca="1">IFERROR(INDIRECT(ADDRESS(MATCH(A11993,'contribution par jour-semaine'!A:A,0),MATCH(B11993,'contribution par jour-semaine'!$1:$1,0),4,1,"contribution par jour-semaine")),"")</f>
        <v/>
      </c>
      <c r="D11993" s="4" t="str">
        <f>VLOOKUP(A11993,predictions!A:B,2,FALSE)</f>
        <v>22/06/2020</v>
      </c>
      <c r="E11993" s="4">
        <f t="shared" si="47"/>
        <v>44004</v>
      </c>
    </row>
    <row r="11994" spans="3:5" ht="13" x14ac:dyDescent="0.15">
      <c r="C11994" s="1" t="str">
        <f ca="1">IFERROR(INDIRECT(ADDRESS(MATCH(A11994,'contribution par jour-semaine'!A:A,0),MATCH(B11994,'contribution par jour-semaine'!$1:$1,0),4,1,"contribution par jour-semaine")),"")</f>
        <v/>
      </c>
      <c r="D11994" s="4" t="str">
        <f>VLOOKUP(A11994,predictions!A:B,2,FALSE)</f>
        <v>22/06/2020</v>
      </c>
      <c r="E11994" s="4">
        <f t="shared" si="47"/>
        <v>44004</v>
      </c>
    </row>
    <row r="11995" spans="3:5" ht="13" x14ac:dyDescent="0.15">
      <c r="C11995" s="1" t="str">
        <f ca="1">IFERROR(INDIRECT(ADDRESS(MATCH(A11995,'contribution par jour-semaine'!A:A,0),MATCH(B11995,'contribution par jour-semaine'!$1:$1,0),4,1,"contribution par jour-semaine")),"")</f>
        <v/>
      </c>
      <c r="D11995" s="4" t="str">
        <f>VLOOKUP(A11995,predictions!A:B,2,FALSE)</f>
        <v>22/06/2020</v>
      </c>
      <c r="E11995" s="4">
        <f t="shared" si="47"/>
        <v>44004</v>
      </c>
    </row>
    <row r="11996" spans="3:5" ht="13" x14ac:dyDescent="0.15">
      <c r="C11996" s="1" t="str">
        <f ca="1">IFERROR(INDIRECT(ADDRESS(MATCH(A11996,'contribution par jour-semaine'!A:A,0),MATCH(B11996,'contribution par jour-semaine'!$1:$1,0),4,1,"contribution par jour-semaine")),"")</f>
        <v/>
      </c>
      <c r="D11996" s="4" t="str">
        <f>VLOOKUP(A11996,predictions!A:B,2,FALSE)</f>
        <v>22/06/2020</v>
      </c>
      <c r="E11996" s="4">
        <f t="shared" si="47"/>
        <v>44004</v>
      </c>
    </row>
    <row r="11997" spans="3:5" ht="13" x14ac:dyDescent="0.15">
      <c r="C11997" s="1" t="str">
        <f ca="1">IFERROR(INDIRECT(ADDRESS(MATCH(A11997,'contribution par jour-semaine'!A:A,0),MATCH(B11997,'contribution par jour-semaine'!$1:$1,0),4,1,"contribution par jour-semaine")),"")</f>
        <v/>
      </c>
      <c r="D11997" s="4" t="str">
        <f>VLOOKUP(A11997,predictions!A:B,2,FALSE)</f>
        <v>22/06/2020</v>
      </c>
      <c r="E11997" s="4">
        <f t="shared" si="47"/>
        <v>44004</v>
      </c>
    </row>
    <row r="11998" spans="3:5" ht="13" x14ac:dyDescent="0.15">
      <c r="C11998" s="1" t="str">
        <f ca="1">IFERROR(INDIRECT(ADDRESS(MATCH(A11998,'contribution par jour-semaine'!A:A,0),MATCH(B11998,'contribution par jour-semaine'!$1:$1,0),4,1,"contribution par jour-semaine")),"")</f>
        <v/>
      </c>
      <c r="D11998" s="4" t="str">
        <f>VLOOKUP(A11998,predictions!A:B,2,FALSE)</f>
        <v>22/06/2020</v>
      </c>
      <c r="E11998" s="4">
        <f t="shared" si="47"/>
        <v>44004</v>
      </c>
    </row>
    <row r="11999" spans="3:5" ht="13" x14ac:dyDescent="0.15">
      <c r="C11999" s="1" t="str">
        <f ca="1">IFERROR(INDIRECT(ADDRESS(MATCH(A11999,'contribution par jour-semaine'!A:A,0),MATCH(B11999,'contribution par jour-semaine'!$1:$1,0),4,1,"contribution par jour-semaine")),"")</f>
        <v/>
      </c>
      <c r="D11999" s="4" t="str">
        <f>VLOOKUP(A11999,predictions!A:B,2,FALSE)</f>
        <v>22/06/2020</v>
      </c>
      <c r="E11999" s="4">
        <f t="shared" si="47"/>
        <v>44004</v>
      </c>
    </row>
    <row r="12000" spans="3:5" ht="13" x14ac:dyDescent="0.15">
      <c r="C12000" s="1" t="str">
        <f ca="1">IFERROR(INDIRECT(ADDRESS(MATCH(A12000,'contribution par jour-semaine'!A:A,0),MATCH(B12000,'contribution par jour-semaine'!$1:$1,0),4,1,"contribution par jour-semaine")),"")</f>
        <v/>
      </c>
      <c r="D12000" s="4" t="str">
        <f>VLOOKUP(A12000,predictions!A:B,2,FALSE)</f>
        <v>22/06/2020</v>
      </c>
      <c r="E12000" s="4">
        <f t="shared" si="47"/>
        <v>44004</v>
      </c>
    </row>
    <row r="12001" spans="3:5" ht="13" x14ac:dyDescent="0.15">
      <c r="C12001" s="1" t="str">
        <f ca="1">IFERROR(INDIRECT(ADDRESS(MATCH(A12001,'contribution par jour-semaine'!A:A,0),MATCH(B12001,'contribution par jour-semaine'!$1:$1,0),4,1,"contribution par jour-semaine")),"")</f>
        <v/>
      </c>
      <c r="D12001" s="4" t="str">
        <f>VLOOKUP(A12001,predictions!A:B,2,FALSE)</f>
        <v>22/06/2020</v>
      </c>
      <c r="E12001" s="4">
        <f t="shared" si="47"/>
        <v>44004</v>
      </c>
    </row>
    <row r="12002" spans="3:5" ht="13" x14ac:dyDescent="0.15">
      <c r="C12002" s="1" t="str">
        <f ca="1">IFERROR(INDIRECT(ADDRESS(MATCH(A12002,'contribution par jour-semaine'!A:A,0),MATCH(B12002,'contribution par jour-semaine'!$1:$1,0),4,1,"contribution par jour-semaine")),"")</f>
        <v/>
      </c>
      <c r="D12002" s="4" t="str">
        <f>VLOOKUP(A12002,predictions!A:B,2,FALSE)</f>
        <v>22/06/2020</v>
      </c>
      <c r="E12002" s="4">
        <f t="shared" si="47"/>
        <v>44004</v>
      </c>
    </row>
    <row r="12003" spans="3:5" ht="13" x14ac:dyDescent="0.15">
      <c r="C12003" s="1" t="str">
        <f ca="1">IFERROR(INDIRECT(ADDRESS(MATCH(A12003,'contribution par jour-semaine'!A:A,0),MATCH(B12003,'contribution par jour-semaine'!$1:$1,0),4,1,"contribution par jour-semaine")),"")</f>
        <v/>
      </c>
      <c r="D12003" s="4" t="str">
        <f>VLOOKUP(A12003,predictions!A:B,2,FALSE)</f>
        <v>22/06/2020</v>
      </c>
      <c r="E12003" s="4">
        <f t="shared" si="47"/>
        <v>44004</v>
      </c>
    </row>
    <row r="12004" spans="3:5" ht="13" x14ac:dyDescent="0.15">
      <c r="C12004" s="1" t="str">
        <f ca="1">IFERROR(INDIRECT(ADDRESS(MATCH(A12004,'contribution par jour-semaine'!A:A,0),MATCH(B12004,'contribution par jour-semaine'!$1:$1,0),4,1,"contribution par jour-semaine")),"")</f>
        <v/>
      </c>
      <c r="D12004" s="4" t="str">
        <f>VLOOKUP(A12004,predictions!A:B,2,FALSE)</f>
        <v>22/06/2020</v>
      </c>
      <c r="E12004" s="4">
        <f t="shared" si="47"/>
        <v>44004</v>
      </c>
    </row>
    <row r="12005" spans="3:5" ht="13" x14ac:dyDescent="0.15">
      <c r="C12005" s="1" t="str">
        <f ca="1">IFERROR(INDIRECT(ADDRESS(MATCH(A12005,'contribution par jour-semaine'!A:A,0),MATCH(B12005,'contribution par jour-semaine'!$1:$1,0),4,1,"contribution par jour-semaine")),"")</f>
        <v/>
      </c>
      <c r="D12005" s="4" t="str">
        <f>VLOOKUP(A12005,predictions!A:B,2,FALSE)</f>
        <v>22/06/2020</v>
      </c>
      <c r="E12005" s="4">
        <f t="shared" si="47"/>
        <v>44004</v>
      </c>
    </row>
    <row r="12006" spans="3:5" ht="13" x14ac:dyDescent="0.15">
      <c r="C12006" s="1" t="str">
        <f ca="1">IFERROR(INDIRECT(ADDRESS(MATCH(A12006,'contribution par jour-semaine'!A:A,0),MATCH(B12006,'contribution par jour-semaine'!$1:$1,0),4,1,"contribution par jour-semaine")),"")</f>
        <v/>
      </c>
      <c r="D12006" s="4" t="str">
        <f>VLOOKUP(A12006,predictions!A:B,2,FALSE)</f>
        <v>22/06/2020</v>
      </c>
      <c r="E12006" s="4">
        <f t="shared" si="47"/>
        <v>44004</v>
      </c>
    </row>
    <row r="12007" spans="3:5" ht="13" x14ac:dyDescent="0.15">
      <c r="C12007" s="1" t="str">
        <f ca="1">IFERROR(INDIRECT(ADDRESS(MATCH(A12007,'contribution par jour-semaine'!A:A,0),MATCH(B12007,'contribution par jour-semaine'!$1:$1,0),4,1,"contribution par jour-semaine")),"")</f>
        <v/>
      </c>
      <c r="D12007" s="4" t="str">
        <f>VLOOKUP(A12007,predictions!A:B,2,FALSE)</f>
        <v>22/06/2020</v>
      </c>
      <c r="E12007" s="4">
        <f t="shared" si="47"/>
        <v>44004</v>
      </c>
    </row>
    <row r="12008" spans="3:5" ht="13" x14ac:dyDescent="0.15">
      <c r="C12008" s="1" t="str">
        <f ca="1">IFERROR(INDIRECT(ADDRESS(MATCH(A12008,'contribution par jour-semaine'!A:A,0),MATCH(B12008,'contribution par jour-semaine'!$1:$1,0),4,1,"contribution par jour-semaine")),"")</f>
        <v/>
      </c>
      <c r="D12008" s="4" t="str">
        <f>VLOOKUP(A12008,predictions!A:B,2,FALSE)</f>
        <v>22/06/2020</v>
      </c>
      <c r="E12008" s="4">
        <f t="shared" si="47"/>
        <v>44004</v>
      </c>
    </row>
    <row r="12009" spans="3:5" ht="13" x14ac:dyDescent="0.15">
      <c r="C12009" s="1" t="str">
        <f ca="1">IFERROR(INDIRECT(ADDRESS(MATCH(A12009,'contribution par jour-semaine'!A:A,0),MATCH(B12009,'contribution par jour-semaine'!$1:$1,0),4,1,"contribution par jour-semaine")),"")</f>
        <v/>
      </c>
      <c r="D12009" s="4" t="str">
        <f>VLOOKUP(A12009,predictions!A:B,2,FALSE)</f>
        <v>22/06/2020</v>
      </c>
      <c r="E12009" s="4">
        <f t="shared" si="47"/>
        <v>44004</v>
      </c>
    </row>
    <row r="12010" spans="3:5" ht="13" x14ac:dyDescent="0.15">
      <c r="C12010" s="1" t="str">
        <f ca="1">IFERROR(INDIRECT(ADDRESS(MATCH(A12010,'contribution par jour-semaine'!A:A,0),MATCH(B12010,'contribution par jour-semaine'!$1:$1,0),4,1,"contribution par jour-semaine")),"")</f>
        <v/>
      </c>
      <c r="D12010" s="4" t="str">
        <f>VLOOKUP(A12010,predictions!A:B,2,FALSE)</f>
        <v>22/06/2020</v>
      </c>
      <c r="E12010" s="4">
        <f t="shared" si="47"/>
        <v>44004</v>
      </c>
    </row>
    <row r="12011" spans="3:5" ht="13" x14ac:dyDescent="0.15">
      <c r="C12011" s="1" t="str">
        <f ca="1">IFERROR(INDIRECT(ADDRESS(MATCH(A12011,'contribution par jour-semaine'!A:A,0),MATCH(B12011,'contribution par jour-semaine'!$1:$1,0),4,1,"contribution par jour-semaine")),"")</f>
        <v/>
      </c>
      <c r="D12011" s="4" t="str">
        <f>VLOOKUP(A12011,predictions!A:B,2,FALSE)</f>
        <v>22/06/2020</v>
      </c>
      <c r="E12011" s="4">
        <f t="shared" si="47"/>
        <v>44004</v>
      </c>
    </row>
    <row r="12012" spans="3:5" ht="13" x14ac:dyDescent="0.15">
      <c r="C12012" s="1" t="str">
        <f ca="1">IFERROR(INDIRECT(ADDRESS(MATCH(A12012,'contribution par jour-semaine'!A:A,0),MATCH(B12012,'contribution par jour-semaine'!$1:$1,0),4,1,"contribution par jour-semaine")),"")</f>
        <v/>
      </c>
      <c r="D12012" s="4" t="str">
        <f>VLOOKUP(A12012,predictions!A:B,2,FALSE)</f>
        <v>22/06/2020</v>
      </c>
      <c r="E12012" s="4">
        <f t="shared" si="47"/>
        <v>44004</v>
      </c>
    </row>
    <row r="12013" spans="3:5" ht="13" x14ac:dyDescent="0.15">
      <c r="C12013" s="1" t="str">
        <f ca="1">IFERROR(INDIRECT(ADDRESS(MATCH(A12013,'contribution par jour-semaine'!A:A,0),MATCH(B12013,'contribution par jour-semaine'!$1:$1,0),4,1,"contribution par jour-semaine")),"")</f>
        <v/>
      </c>
      <c r="D12013" s="4" t="str">
        <f>VLOOKUP(A12013,predictions!A:B,2,FALSE)</f>
        <v>22/06/2020</v>
      </c>
      <c r="E12013" s="4">
        <f t="shared" si="47"/>
        <v>44004</v>
      </c>
    </row>
    <row r="12014" spans="3:5" ht="13" x14ac:dyDescent="0.15">
      <c r="C12014" s="1" t="str">
        <f ca="1">IFERROR(INDIRECT(ADDRESS(MATCH(A12014,'contribution par jour-semaine'!A:A,0),MATCH(B12014,'contribution par jour-semaine'!$1:$1,0),4,1,"contribution par jour-semaine")),"")</f>
        <v/>
      </c>
      <c r="D12014" s="4" t="str">
        <f>VLOOKUP(A12014,predictions!A:B,2,FALSE)</f>
        <v>22/06/2020</v>
      </c>
      <c r="E12014" s="4">
        <f t="shared" si="47"/>
        <v>44004</v>
      </c>
    </row>
    <row r="12015" spans="3:5" ht="13" x14ac:dyDescent="0.15">
      <c r="C12015" s="1" t="str">
        <f ca="1">IFERROR(INDIRECT(ADDRESS(MATCH(A12015,'contribution par jour-semaine'!A:A,0),MATCH(B12015,'contribution par jour-semaine'!$1:$1,0),4,1,"contribution par jour-semaine")),"")</f>
        <v/>
      </c>
      <c r="D12015" s="4" t="str">
        <f>VLOOKUP(A12015,predictions!A:B,2,FALSE)</f>
        <v>22/06/2020</v>
      </c>
      <c r="E12015" s="4">
        <f t="shared" si="47"/>
        <v>44004</v>
      </c>
    </row>
    <row r="12016" spans="3:5" ht="13" x14ac:dyDescent="0.15">
      <c r="C12016" s="1" t="str">
        <f ca="1">IFERROR(INDIRECT(ADDRESS(MATCH(A12016,'contribution par jour-semaine'!A:A,0),MATCH(B12016,'contribution par jour-semaine'!$1:$1,0),4,1,"contribution par jour-semaine")),"")</f>
        <v/>
      </c>
      <c r="D12016" s="4" t="str">
        <f>VLOOKUP(A12016,predictions!A:B,2,FALSE)</f>
        <v>22/06/2020</v>
      </c>
      <c r="E12016" s="4">
        <f t="shared" si="47"/>
        <v>44004</v>
      </c>
    </row>
    <row r="12017" spans="3:5" ht="13" x14ac:dyDescent="0.15">
      <c r="C12017" s="1" t="str">
        <f ca="1">IFERROR(INDIRECT(ADDRESS(MATCH(A12017,'contribution par jour-semaine'!A:A,0),MATCH(B12017,'contribution par jour-semaine'!$1:$1,0),4,1,"contribution par jour-semaine")),"")</f>
        <v/>
      </c>
      <c r="D12017" s="4" t="str">
        <f>VLOOKUP(A12017,predictions!A:B,2,FALSE)</f>
        <v>22/06/2020</v>
      </c>
      <c r="E12017" s="4">
        <f t="shared" si="47"/>
        <v>44004</v>
      </c>
    </row>
    <row r="12018" spans="3:5" ht="13" x14ac:dyDescent="0.15">
      <c r="C12018" s="1" t="str">
        <f ca="1">IFERROR(INDIRECT(ADDRESS(MATCH(A12018,'contribution par jour-semaine'!A:A,0),MATCH(B12018,'contribution par jour-semaine'!$1:$1,0),4,1,"contribution par jour-semaine")),"")</f>
        <v/>
      </c>
      <c r="D12018" s="4" t="str">
        <f>VLOOKUP(A12018,predictions!A:B,2,FALSE)</f>
        <v>22/06/2020</v>
      </c>
      <c r="E12018" s="4">
        <f t="shared" si="47"/>
        <v>44004</v>
      </c>
    </row>
    <row r="12019" spans="3:5" ht="13" x14ac:dyDescent="0.15">
      <c r="C12019" s="1" t="str">
        <f ca="1">IFERROR(INDIRECT(ADDRESS(MATCH(A12019,'contribution par jour-semaine'!A:A,0),MATCH(B12019,'contribution par jour-semaine'!$1:$1,0),4,1,"contribution par jour-semaine")),"")</f>
        <v/>
      </c>
      <c r="D12019" s="4" t="str">
        <f>VLOOKUP(A12019,predictions!A:B,2,FALSE)</f>
        <v>22/06/2020</v>
      </c>
      <c r="E12019" s="4">
        <f t="shared" si="47"/>
        <v>44004</v>
      </c>
    </row>
    <row r="12020" spans="3:5" ht="13" x14ac:dyDescent="0.15">
      <c r="C12020" s="1" t="str">
        <f ca="1">IFERROR(INDIRECT(ADDRESS(MATCH(A12020,'contribution par jour-semaine'!A:A,0),MATCH(B12020,'contribution par jour-semaine'!$1:$1,0),4,1,"contribution par jour-semaine")),"")</f>
        <v/>
      </c>
      <c r="D12020" s="4" t="str">
        <f>VLOOKUP(A12020,predictions!A:B,2,FALSE)</f>
        <v>22/06/2020</v>
      </c>
      <c r="E12020" s="4">
        <f t="shared" si="47"/>
        <v>44004</v>
      </c>
    </row>
    <row r="12021" spans="3:5" ht="13" x14ac:dyDescent="0.15">
      <c r="C12021" s="1" t="str">
        <f ca="1">IFERROR(INDIRECT(ADDRESS(MATCH(A12021,'contribution par jour-semaine'!A:A,0),MATCH(B12021,'contribution par jour-semaine'!$1:$1,0),4,1,"contribution par jour-semaine")),"")</f>
        <v/>
      </c>
      <c r="D12021" s="4" t="str">
        <f>VLOOKUP(A12021,predictions!A:B,2,FALSE)</f>
        <v>22/06/2020</v>
      </c>
      <c r="E12021" s="4">
        <f t="shared" si="47"/>
        <v>44004</v>
      </c>
    </row>
    <row r="12022" spans="3:5" ht="13" x14ac:dyDescent="0.15">
      <c r="C12022" s="1" t="str">
        <f ca="1">IFERROR(INDIRECT(ADDRESS(MATCH(A12022,'contribution par jour-semaine'!A:A,0),MATCH(B12022,'contribution par jour-semaine'!$1:$1,0),4,1,"contribution par jour-semaine")),"")</f>
        <v/>
      </c>
      <c r="D12022" s="4" t="str">
        <f>VLOOKUP(A12022,predictions!A:B,2,FALSE)</f>
        <v>22/06/2020</v>
      </c>
      <c r="E12022" s="4">
        <f t="shared" si="47"/>
        <v>44004</v>
      </c>
    </row>
    <row r="12023" spans="3:5" ht="13" x14ac:dyDescent="0.15">
      <c r="C12023" s="1" t="str">
        <f ca="1">IFERROR(INDIRECT(ADDRESS(MATCH(A12023,'contribution par jour-semaine'!A:A,0),MATCH(B12023,'contribution par jour-semaine'!$1:$1,0),4,1,"contribution par jour-semaine")),"")</f>
        <v/>
      </c>
      <c r="D12023" s="4" t="str">
        <f>VLOOKUP(A12023,predictions!A:B,2,FALSE)</f>
        <v>22/06/2020</v>
      </c>
      <c r="E12023" s="4">
        <f t="shared" si="47"/>
        <v>44004</v>
      </c>
    </row>
    <row r="12024" spans="3:5" ht="13" x14ac:dyDescent="0.15">
      <c r="C12024" s="1" t="str">
        <f ca="1">IFERROR(INDIRECT(ADDRESS(MATCH(A12024,'contribution par jour-semaine'!A:A,0),MATCH(B12024,'contribution par jour-semaine'!$1:$1,0),4,1,"contribution par jour-semaine")),"")</f>
        <v/>
      </c>
      <c r="D12024" s="4" t="str">
        <f>VLOOKUP(A12024,predictions!A:B,2,FALSE)</f>
        <v>22/06/2020</v>
      </c>
      <c r="E12024" s="4">
        <f t="shared" si="47"/>
        <v>44004</v>
      </c>
    </row>
    <row r="12025" spans="3:5" ht="13" x14ac:dyDescent="0.15">
      <c r="C12025" s="1" t="str">
        <f ca="1">IFERROR(INDIRECT(ADDRESS(MATCH(A12025,'contribution par jour-semaine'!A:A,0),MATCH(B12025,'contribution par jour-semaine'!$1:$1,0),4,1,"contribution par jour-semaine")),"")</f>
        <v/>
      </c>
      <c r="D12025" s="4" t="str">
        <f>VLOOKUP(A12025,predictions!A:B,2,FALSE)</f>
        <v>22/06/2020</v>
      </c>
      <c r="E12025" s="4">
        <f t="shared" si="47"/>
        <v>44004</v>
      </c>
    </row>
    <row r="12026" spans="3:5" ht="13" x14ac:dyDescent="0.15">
      <c r="C12026" s="1" t="str">
        <f ca="1">IFERROR(INDIRECT(ADDRESS(MATCH(A12026,'contribution par jour-semaine'!A:A,0),MATCH(B12026,'contribution par jour-semaine'!$1:$1,0),4,1,"contribution par jour-semaine")),"")</f>
        <v/>
      </c>
      <c r="D12026" s="4" t="str">
        <f>VLOOKUP(A12026,predictions!A:B,2,FALSE)</f>
        <v>22/06/2020</v>
      </c>
      <c r="E12026" s="4">
        <f t="shared" si="47"/>
        <v>44004</v>
      </c>
    </row>
    <row r="12027" spans="3:5" ht="13" x14ac:dyDescent="0.15">
      <c r="C12027" s="1" t="str">
        <f ca="1">IFERROR(INDIRECT(ADDRESS(MATCH(A12027,'contribution par jour-semaine'!A:A,0),MATCH(B12027,'contribution par jour-semaine'!$1:$1,0),4,1,"contribution par jour-semaine")),"")</f>
        <v/>
      </c>
      <c r="D12027" s="4" t="str">
        <f>VLOOKUP(A12027,predictions!A:B,2,FALSE)</f>
        <v>22/06/2020</v>
      </c>
      <c r="E12027" s="4">
        <f t="shared" si="47"/>
        <v>44004</v>
      </c>
    </row>
    <row r="12028" spans="3:5" ht="13" x14ac:dyDescent="0.15">
      <c r="C12028" s="1" t="str">
        <f ca="1">IFERROR(INDIRECT(ADDRESS(MATCH(A12028,'contribution par jour-semaine'!A:A,0),MATCH(B12028,'contribution par jour-semaine'!$1:$1,0),4,1,"contribution par jour-semaine")),"")</f>
        <v/>
      </c>
      <c r="D12028" s="4" t="str">
        <f>VLOOKUP(A12028,predictions!A:B,2,FALSE)</f>
        <v>22/06/2020</v>
      </c>
      <c r="E12028" s="4">
        <f t="shared" si="47"/>
        <v>44004</v>
      </c>
    </row>
    <row r="12029" spans="3:5" ht="13" x14ac:dyDescent="0.15">
      <c r="C12029" s="1" t="str">
        <f ca="1">IFERROR(INDIRECT(ADDRESS(MATCH(A12029,'contribution par jour-semaine'!A:A,0),MATCH(B12029,'contribution par jour-semaine'!$1:$1,0),4,1,"contribution par jour-semaine")),"")</f>
        <v/>
      </c>
      <c r="D12029" s="4" t="str">
        <f>VLOOKUP(A12029,predictions!A:B,2,FALSE)</f>
        <v>22/06/2020</v>
      </c>
      <c r="E12029" s="4">
        <f t="shared" si="47"/>
        <v>44004</v>
      </c>
    </row>
    <row r="12030" spans="3:5" ht="13" x14ac:dyDescent="0.15">
      <c r="C12030" s="1" t="str">
        <f ca="1">IFERROR(INDIRECT(ADDRESS(MATCH(A12030,'contribution par jour-semaine'!A:A,0),MATCH(B12030,'contribution par jour-semaine'!$1:$1,0),4,1,"contribution par jour-semaine")),"")</f>
        <v/>
      </c>
      <c r="D12030" s="4" t="str">
        <f>VLOOKUP(A12030,predictions!A:B,2,FALSE)</f>
        <v>22/06/2020</v>
      </c>
      <c r="E12030" s="4">
        <f t="shared" si="47"/>
        <v>44004</v>
      </c>
    </row>
    <row r="12031" spans="3:5" ht="13" x14ac:dyDescent="0.15">
      <c r="C12031" s="1" t="str">
        <f ca="1">IFERROR(INDIRECT(ADDRESS(MATCH(A12031,'contribution par jour-semaine'!A:A,0),MATCH(B12031,'contribution par jour-semaine'!$1:$1,0),4,1,"contribution par jour-semaine")),"")</f>
        <v/>
      </c>
      <c r="D12031" s="4" t="str">
        <f>VLOOKUP(A12031,predictions!A:B,2,FALSE)</f>
        <v>22/06/2020</v>
      </c>
      <c r="E12031" s="4">
        <f t="shared" si="47"/>
        <v>44004</v>
      </c>
    </row>
    <row r="12032" spans="3:5" ht="13" x14ac:dyDescent="0.15">
      <c r="C12032" s="1" t="str">
        <f ca="1">IFERROR(INDIRECT(ADDRESS(MATCH(A12032,'contribution par jour-semaine'!A:A,0),MATCH(B12032,'contribution par jour-semaine'!$1:$1,0),4,1,"contribution par jour-semaine")),"")</f>
        <v/>
      </c>
      <c r="D12032" s="4" t="str">
        <f>VLOOKUP(A12032,predictions!A:B,2,FALSE)</f>
        <v>22/06/2020</v>
      </c>
      <c r="E12032" s="4">
        <f t="shared" si="47"/>
        <v>44004</v>
      </c>
    </row>
    <row r="12033" spans="3:5" ht="13" x14ac:dyDescent="0.15">
      <c r="C12033" s="1" t="str">
        <f ca="1">IFERROR(INDIRECT(ADDRESS(MATCH(A12033,'contribution par jour-semaine'!A:A,0),MATCH(B12033,'contribution par jour-semaine'!$1:$1,0),4,1,"contribution par jour-semaine")),"")</f>
        <v/>
      </c>
      <c r="D12033" s="4" t="str">
        <f>VLOOKUP(A12033,predictions!A:B,2,FALSE)</f>
        <v>22/06/2020</v>
      </c>
      <c r="E12033" s="4">
        <f t="shared" si="47"/>
        <v>44004</v>
      </c>
    </row>
    <row r="12034" spans="3:5" ht="13" x14ac:dyDescent="0.15">
      <c r="C12034" s="1" t="str">
        <f ca="1">IFERROR(INDIRECT(ADDRESS(MATCH(A12034,'contribution par jour-semaine'!A:A,0),MATCH(B12034,'contribution par jour-semaine'!$1:$1,0),4,1,"contribution par jour-semaine")),"")</f>
        <v/>
      </c>
      <c r="D12034" s="4" t="str">
        <f>VLOOKUP(A12034,predictions!A:B,2,FALSE)</f>
        <v>22/06/2020</v>
      </c>
      <c r="E12034" s="4">
        <f t="shared" si="47"/>
        <v>44004</v>
      </c>
    </row>
    <row r="12035" spans="3:5" ht="13" x14ac:dyDescent="0.15">
      <c r="C12035" s="1" t="str">
        <f ca="1">IFERROR(INDIRECT(ADDRESS(MATCH(A12035,'contribution par jour-semaine'!A:A,0),MATCH(B12035,'contribution par jour-semaine'!$1:$1,0),4,1,"contribution par jour-semaine")),"")</f>
        <v/>
      </c>
      <c r="D12035" s="4" t="str">
        <f>VLOOKUP(A12035,predictions!A:B,2,FALSE)</f>
        <v>22/06/2020</v>
      </c>
      <c r="E12035" s="4">
        <f t="shared" si="47"/>
        <v>44004</v>
      </c>
    </row>
    <row r="12036" spans="3:5" ht="13" x14ac:dyDescent="0.15">
      <c r="C12036" s="1" t="str">
        <f ca="1">IFERROR(INDIRECT(ADDRESS(MATCH(A12036,'contribution par jour-semaine'!A:A,0),MATCH(B12036,'contribution par jour-semaine'!$1:$1,0),4,1,"contribution par jour-semaine")),"")</f>
        <v/>
      </c>
      <c r="D12036" s="4" t="str">
        <f>VLOOKUP(A12036,predictions!A:B,2,FALSE)</f>
        <v>22/06/2020</v>
      </c>
      <c r="E12036" s="4">
        <f t="shared" si="47"/>
        <v>44004</v>
      </c>
    </row>
    <row r="12037" spans="3:5" ht="13" x14ac:dyDescent="0.15">
      <c r="C12037" s="1" t="str">
        <f ca="1">IFERROR(INDIRECT(ADDRESS(MATCH(A12037,'contribution par jour-semaine'!A:A,0),MATCH(B12037,'contribution par jour-semaine'!$1:$1,0),4,1,"contribution par jour-semaine")),"")</f>
        <v/>
      </c>
      <c r="D12037" s="4" t="str">
        <f>VLOOKUP(A12037,predictions!A:B,2,FALSE)</f>
        <v>22/06/2020</v>
      </c>
      <c r="E12037" s="4">
        <f t="shared" si="47"/>
        <v>44004</v>
      </c>
    </row>
    <row r="12038" spans="3:5" ht="13" x14ac:dyDescent="0.15">
      <c r="C12038" s="1" t="str">
        <f ca="1">IFERROR(INDIRECT(ADDRESS(MATCH(A12038,'contribution par jour-semaine'!A:A,0),MATCH(B12038,'contribution par jour-semaine'!$1:$1,0),4,1,"contribution par jour-semaine")),"")</f>
        <v/>
      </c>
      <c r="D12038" s="4" t="str">
        <f>VLOOKUP(A12038,predictions!A:B,2,FALSE)</f>
        <v>22/06/2020</v>
      </c>
      <c r="E12038" s="4">
        <f t="shared" si="47"/>
        <v>44004</v>
      </c>
    </row>
    <row r="12039" spans="3:5" ht="13" x14ac:dyDescent="0.15">
      <c r="C12039" s="1" t="str">
        <f ca="1">IFERROR(INDIRECT(ADDRESS(MATCH(A12039,'contribution par jour-semaine'!A:A,0),MATCH(B12039,'contribution par jour-semaine'!$1:$1,0),4,1,"contribution par jour-semaine")),"")</f>
        <v/>
      </c>
      <c r="D12039" s="4" t="str">
        <f>VLOOKUP(A12039,predictions!A:B,2,FALSE)</f>
        <v>22/06/2020</v>
      </c>
      <c r="E12039" s="4">
        <f t="shared" si="47"/>
        <v>44004</v>
      </c>
    </row>
    <row r="12040" spans="3:5" ht="13" x14ac:dyDescent="0.15">
      <c r="C12040" s="1" t="str">
        <f ca="1">IFERROR(INDIRECT(ADDRESS(MATCH(A12040,'contribution par jour-semaine'!A:A,0),MATCH(B12040,'contribution par jour-semaine'!$1:$1,0),4,1,"contribution par jour-semaine")),"")</f>
        <v/>
      </c>
      <c r="D12040" s="4" t="str">
        <f>VLOOKUP(A12040,predictions!A:B,2,FALSE)</f>
        <v>22/06/2020</v>
      </c>
      <c r="E12040" s="4">
        <f t="shared" si="47"/>
        <v>44004</v>
      </c>
    </row>
    <row r="12041" spans="3:5" ht="13" x14ac:dyDescent="0.15">
      <c r="C12041" s="1" t="str">
        <f ca="1">IFERROR(INDIRECT(ADDRESS(MATCH(A12041,'contribution par jour-semaine'!A:A,0),MATCH(B12041,'contribution par jour-semaine'!$1:$1,0),4,1,"contribution par jour-semaine")),"")</f>
        <v/>
      </c>
      <c r="D12041" s="4" t="str">
        <f>VLOOKUP(A12041,predictions!A:B,2,FALSE)</f>
        <v>22/06/2020</v>
      </c>
      <c r="E12041" s="4">
        <f t="shared" si="47"/>
        <v>44004</v>
      </c>
    </row>
    <row r="12042" spans="3:5" ht="13" x14ac:dyDescent="0.15">
      <c r="C12042" s="1" t="str">
        <f ca="1">IFERROR(INDIRECT(ADDRESS(MATCH(A12042,'contribution par jour-semaine'!A:A,0),MATCH(B12042,'contribution par jour-semaine'!$1:$1,0),4,1,"contribution par jour-semaine")),"")</f>
        <v/>
      </c>
      <c r="D12042" s="4" t="str">
        <f>VLOOKUP(A12042,predictions!A:B,2,FALSE)</f>
        <v>22/06/2020</v>
      </c>
      <c r="E12042" s="4">
        <f t="shared" si="47"/>
        <v>44004</v>
      </c>
    </row>
    <row r="12043" spans="3:5" ht="13" x14ac:dyDescent="0.15">
      <c r="C12043" s="1" t="str">
        <f ca="1">IFERROR(INDIRECT(ADDRESS(MATCH(A12043,'contribution par jour-semaine'!A:A,0),MATCH(B12043,'contribution par jour-semaine'!$1:$1,0),4,1,"contribution par jour-semaine")),"")</f>
        <v/>
      </c>
      <c r="D12043" s="4" t="str">
        <f>VLOOKUP(A12043,predictions!A:B,2,FALSE)</f>
        <v>22/06/2020</v>
      </c>
      <c r="E12043" s="4">
        <f t="shared" si="47"/>
        <v>44004</v>
      </c>
    </row>
    <row r="12044" spans="3:5" ht="13" x14ac:dyDescent="0.15">
      <c r="C12044" s="1" t="str">
        <f ca="1">IFERROR(INDIRECT(ADDRESS(MATCH(A12044,'contribution par jour-semaine'!A:A,0),MATCH(B12044,'contribution par jour-semaine'!$1:$1,0),4,1,"contribution par jour-semaine")),"")</f>
        <v/>
      </c>
      <c r="D12044" s="4" t="str">
        <f>VLOOKUP(A12044,predictions!A:B,2,FALSE)</f>
        <v>22/06/2020</v>
      </c>
      <c r="E12044" s="4">
        <f t="shared" si="47"/>
        <v>44004</v>
      </c>
    </row>
    <row r="12045" spans="3:5" ht="13" x14ac:dyDescent="0.15">
      <c r="C12045" s="1" t="str">
        <f ca="1">IFERROR(INDIRECT(ADDRESS(MATCH(A12045,'contribution par jour-semaine'!A:A,0),MATCH(B12045,'contribution par jour-semaine'!$1:$1,0),4,1,"contribution par jour-semaine")),"")</f>
        <v/>
      </c>
      <c r="D12045" s="4" t="str">
        <f>VLOOKUP(A12045,predictions!A:B,2,FALSE)</f>
        <v>22/06/2020</v>
      </c>
      <c r="E12045" s="4">
        <f t="shared" si="47"/>
        <v>44004</v>
      </c>
    </row>
    <row r="12046" spans="3:5" ht="13" x14ac:dyDescent="0.15">
      <c r="C12046" s="1" t="str">
        <f ca="1">IFERROR(INDIRECT(ADDRESS(MATCH(A12046,'contribution par jour-semaine'!A:A,0),MATCH(B12046,'contribution par jour-semaine'!$1:$1,0),4,1,"contribution par jour-semaine")),"")</f>
        <v/>
      </c>
      <c r="D12046" s="4" t="str">
        <f>VLOOKUP(A12046,predictions!A:B,2,FALSE)</f>
        <v>22/06/2020</v>
      </c>
      <c r="E12046" s="4">
        <f t="shared" si="47"/>
        <v>44004</v>
      </c>
    </row>
    <row r="12047" spans="3:5" ht="13" x14ac:dyDescent="0.15">
      <c r="C12047" s="1" t="str">
        <f ca="1">IFERROR(INDIRECT(ADDRESS(MATCH(A12047,'contribution par jour-semaine'!A:A,0),MATCH(B12047,'contribution par jour-semaine'!$1:$1,0),4,1,"contribution par jour-semaine")),"")</f>
        <v/>
      </c>
      <c r="D12047" s="4" t="str">
        <f>VLOOKUP(A12047,predictions!A:B,2,FALSE)</f>
        <v>22/06/2020</v>
      </c>
      <c r="E12047" s="4">
        <f t="shared" si="47"/>
        <v>44004</v>
      </c>
    </row>
    <row r="12048" spans="3:5" ht="13" x14ac:dyDescent="0.15">
      <c r="C12048" s="1" t="str">
        <f ca="1">IFERROR(INDIRECT(ADDRESS(MATCH(A12048,'contribution par jour-semaine'!A:A,0),MATCH(B12048,'contribution par jour-semaine'!$1:$1,0),4,1,"contribution par jour-semaine")),"")</f>
        <v/>
      </c>
      <c r="D12048" s="4" t="str">
        <f>VLOOKUP(A12048,predictions!A:B,2,FALSE)</f>
        <v>22/06/2020</v>
      </c>
      <c r="E12048" s="4">
        <f t="shared" si="47"/>
        <v>44004</v>
      </c>
    </row>
    <row r="12049" spans="3:5" ht="13" x14ac:dyDescent="0.15">
      <c r="C12049" s="1" t="str">
        <f ca="1">IFERROR(INDIRECT(ADDRESS(MATCH(A12049,'contribution par jour-semaine'!A:A,0),MATCH(B12049,'contribution par jour-semaine'!$1:$1,0),4,1,"contribution par jour-semaine")),"")</f>
        <v/>
      </c>
      <c r="D12049" s="4" t="str">
        <f>VLOOKUP(A12049,predictions!A:B,2,FALSE)</f>
        <v>22/06/2020</v>
      </c>
      <c r="E12049" s="4">
        <f t="shared" si="47"/>
        <v>44004</v>
      </c>
    </row>
    <row r="12050" spans="3:5" ht="13" x14ac:dyDescent="0.15">
      <c r="C12050" s="1" t="str">
        <f ca="1">IFERROR(INDIRECT(ADDRESS(MATCH(A12050,'contribution par jour-semaine'!A:A,0),MATCH(B12050,'contribution par jour-semaine'!$1:$1,0),4,1,"contribution par jour-semaine")),"")</f>
        <v/>
      </c>
      <c r="D12050" s="4" t="str">
        <f>VLOOKUP(A12050,predictions!A:B,2,FALSE)</f>
        <v>22/06/2020</v>
      </c>
      <c r="E12050" s="4">
        <f t="shared" si="47"/>
        <v>44004</v>
      </c>
    </row>
    <row r="12051" spans="3:5" ht="13" x14ac:dyDescent="0.15">
      <c r="C12051" s="1" t="str">
        <f ca="1">IFERROR(INDIRECT(ADDRESS(MATCH(A12051,'contribution par jour-semaine'!A:A,0),MATCH(B12051,'contribution par jour-semaine'!$1:$1,0),4,1,"contribution par jour-semaine")),"")</f>
        <v/>
      </c>
      <c r="D12051" s="4" t="str">
        <f>VLOOKUP(A12051,predictions!A:B,2,FALSE)</f>
        <v>22/06/2020</v>
      </c>
      <c r="E12051" s="4">
        <f t="shared" si="47"/>
        <v>44004</v>
      </c>
    </row>
    <row r="12052" spans="3:5" ht="13" x14ac:dyDescent="0.15">
      <c r="C12052" s="1" t="str">
        <f ca="1">IFERROR(INDIRECT(ADDRESS(MATCH(A12052,'contribution par jour-semaine'!A:A,0),MATCH(B12052,'contribution par jour-semaine'!$1:$1,0),4,1,"contribution par jour-semaine")),"")</f>
        <v/>
      </c>
      <c r="D12052" s="4" t="str">
        <f>VLOOKUP(A12052,predictions!A:B,2,FALSE)</f>
        <v>22/06/2020</v>
      </c>
      <c r="E12052" s="4">
        <f t="shared" si="47"/>
        <v>44004</v>
      </c>
    </row>
    <row r="12053" spans="3:5" ht="13" x14ac:dyDescent="0.15">
      <c r="C12053" s="1" t="str">
        <f ca="1">IFERROR(INDIRECT(ADDRESS(MATCH(A12053,'contribution par jour-semaine'!A:A,0),MATCH(B12053,'contribution par jour-semaine'!$1:$1,0),4,1,"contribution par jour-semaine")),"")</f>
        <v/>
      </c>
      <c r="D12053" s="4" t="str">
        <f>VLOOKUP(A12053,predictions!A:B,2,FALSE)</f>
        <v>22/06/2020</v>
      </c>
      <c r="E12053" s="4">
        <f t="shared" si="47"/>
        <v>44004</v>
      </c>
    </row>
    <row r="12054" spans="3:5" ht="13" x14ac:dyDescent="0.15">
      <c r="C12054" s="1" t="str">
        <f ca="1">IFERROR(INDIRECT(ADDRESS(MATCH(A12054,'contribution par jour-semaine'!A:A,0),MATCH(B12054,'contribution par jour-semaine'!$1:$1,0),4,1,"contribution par jour-semaine")),"")</f>
        <v/>
      </c>
      <c r="D12054" s="4" t="str">
        <f>VLOOKUP(A12054,predictions!A:B,2,FALSE)</f>
        <v>22/06/2020</v>
      </c>
      <c r="E12054" s="4">
        <f t="shared" si="47"/>
        <v>44004</v>
      </c>
    </row>
    <row r="12055" spans="3:5" ht="13" x14ac:dyDescent="0.15">
      <c r="C12055" s="1" t="str">
        <f ca="1">IFERROR(INDIRECT(ADDRESS(MATCH(A12055,'contribution par jour-semaine'!A:A,0),MATCH(B12055,'contribution par jour-semaine'!$1:$1,0),4,1,"contribution par jour-semaine")),"")</f>
        <v/>
      </c>
      <c r="D12055" s="4" t="str">
        <f>VLOOKUP(A12055,predictions!A:B,2,FALSE)</f>
        <v>22/06/2020</v>
      </c>
      <c r="E12055" s="4">
        <f t="shared" si="47"/>
        <v>44004</v>
      </c>
    </row>
    <row r="12056" spans="3:5" ht="13" x14ac:dyDescent="0.15">
      <c r="C12056" s="1" t="str">
        <f ca="1">IFERROR(INDIRECT(ADDRESS(MATCH(A12056,'contribution par jour-semaine'!A:A,0),MATCH(B12056,'contribution par jour-semaine'!$1:$1,0),4,1,"contribution par jour-semaine")),"")</f>
        <v/>
      </c>
      <c r="D12056" s="4" t="str">
        <f>VLOOKUP(A12056,predictions!A:B,2,FALSE)</f>
        <v>22/06/2020</v>
      </c>
      <c r="E12056" s="4">
        <f t="shared" si="47"/>
        <v>44004</v>
      </c>
    </row>
    <row r="12057" spans="3:5" ht="13" x14ac:dyDescent="0.15">
      <c r="C12057" s="1" t="str">
        <f ca="1">IFERROR(INDIRECT(ADDRESS(MATCH(A12057,'contribution par jour-semaine'!A:A,0),MATCH(B12057,'contribution par jour-semaine'!$1:$1,0),4,1,"contribution par jour-semaine")),"")</f>
        <v/>
      </c>
      <c r="D12057" s="4" t="str">
        <f>VLOOKUP(A12057,predictions!A:B,2,FALSE)</f>
        <v>22/06/2020</v>
      </c>
      <c r="E12057" s="4">
        <f t="shared" si="47"/>
        <v>44004</v>
      </c>
    </row>
    <row r="12058" spans="3:5" ht="13" x14ac:dyDescent="0.15">
      <c r="C12058" s="1" t="str">
        <f ca="1">IFERROR(INDIRECT(ADDRESS(MATCH(A12058,'contribution par jour-semaine'!A:A,0),MATCH(B12058,'contribution par jour-semaine'!$1:$1,0),4,1,"contribution par jour-semaine")),"")</f>
        <v/>
      </c>
      <c r="D12058" s="4" t="str">
        <f>VLOOKUP(A12058,predictions!A:B,2,FALSE)</f>
        <v>22/06/2020</v>
      </c>
      <c r="E12058" s="4">
        <f t="shared" si="47"/>
        <v>44004</v>
      </c>
    </row>
    <row r="12059" spans="3:5" ht="13" x14ac:dyDescent="0.15">
      <c r="C12059" s="1" t="str">
        <f ca="1">IFERROR(INDIRECT(ADDRESS(MATCH(A12059,'contribution par jour-semaine'!A:A,0),MATCH(B12059,'contribution par jour-semaine'!$1:$1,0),4,1,"contribution par jour-semaine")),"")</f>
        <v/>
      </c>
      <c r="D12059" s="4" t="str">
        <f>VLOOKUP(A12059,predictions!A:B,2,FALSE)</f>
        <v>22/06/2020</v>
      </c>
      <c r="E12059" s="4">
        <f t="shared" si="47"/>
        <v>44004</v>
      </c>
    </row>
    <row r="12060" spans="3:5" ht="13" x14ac:dyDescent="0.15">
      <c r="C12060" s="1" t="str">
        <f ca="1">IFERROR(INDIRECT(ADDRESS(MATCH(A12060,'contribution par jour-semaine'!A:A,0),MATCH(B12060,'contribution par jour-semaine'!$1:$1,0),4,1,"contribution par jour-semaine")),"")</f>
        <v/>
      </c>
      <c r="D12060" s="4" t="str">
        <f>VLOOKUP(A12060,predictions!A:B,2,FALSE)</f>
        <v>22/06/2020</v>
      </c>
      <c r="E12060" s="4">
        <f t="shared" si="47"/>
        <v>44004</v>
      </c>
    </row>
    <row r="12061" spans="3:5" ht="13" x14ac:dyDescent="0.15">
      <c r="C12061" s="1" t="str">
        <f ca="1">IFERROR(INDIRECT(ADDRESS(MATCH(A12061,'contribution par jour-semaine'!A:A,0),MATCH(B12061,'contribution par jour-semaine'!$1:$1,0),4,1,"contribution par jour-semaine")),"")</f>
        <v/>
      </c>
      <c r="D12061" s="4" t="str">
        <f>VLOOKUP(A12061,predictions!A:B,2,FALSE)</f>
        <v>22/06/2020</v>
      </c>
      <c r="E12061" s="4">
        <f t="shared" si="47"/>
        <v>44004</v>
      </c>
    </row>
    <row r="12062" spans="3:5" ht="13" x14ac:dyDescent="0.15">
      <c r="C12062" s="1" t="str">
        <f ca="1">IFERROR(INDIRECT(ADDRESS(MATCH(A12062,'contribution par jour-semaine'!A:A,0),MATCH(B12062,'contribution par jour-semaine'!$1:$1,0),4,1,"contribution par jour-semaine")),"")</f>
        <v/>
      </c>
      <c r="D12062" s="4" t="str">
        <f>VLOOKUP(A12062,predictions!A:B,2,FALSE)</f>
        <v>22/06/2020</v>
      </c>
      <c r="E12062" s="4">
        <f t="shared" si="47"/>
        <v>44004</v>
      </c>
    </row>
    <row r="12063" spans="3:5" ht="13" x14ac:dyDescent="0.15">
      <c r="C12063" s="1" t="str">
        <f ca="1">IFERROR(INDIRECT(ADDRESS(MATCH(A12063,'contribution par jour-semaine'!A:A,0),MATCH(B12063,'contribution par jour-semaine'!$1:$1,0),4,1,"contribution par jour-semaine")),"")</f>
        <v/>
      </c>
      <c r="D12063" s="4" t="str">
        <f>VLOOKUP(A12063,predictions!A:B,2,FALSE)</f>
        <v>22/06/2020</v>
      </c>
      <c r="E12063" s="4">
        <f t="shared" si="47"/>
        <v>44004</v>
      </c>
    </row>
    <row r="12064" spans="3:5" ht="13" x14ac:dyDescent="0.15">
      <c r="C12064" s="1" t="str">
        <f ca="1">IFERROR(INDIRECT(ADDRESS(MATCH(A12064,'contribution par jour-semaine'!A:A,0),MATCH(B12064,'contribution par jour-semaine'!$1:$1,0),4,1,"contribution par jour-semaine")),"")</f>
        <v/>
      </c>
      <c r="D12064" s="4" t="str">
        <f>VLOOKUP(A12064,predictions!A:B,2,FALSE)</f>
        <v>22/06/2020</v>
      </c>
      <c r="E12064" s="4">
        <f t="shared" si="47"/>
        <v>44004</v>
      </c>
    </row>
    <row r="12065" spans="3:5" ht="13" x14ac:dyDescent="0.15">
      <c r="C12065" s="1" t="str">
        <f ca="1">IFERROR(INDIRECT(ADDRESS(MATCH(A12065,'contribution par jour-semaine'!A:A,0),MATCH(B12065,'contribution par jour-semaine'!$1:$1,0),4,1,"contribution par jour-semaine")),"")</f>
        <v/>
      </c>
      <c r="D12065" s="4" t="str">
        <f>VLOOKUP(A12065,predictions!A:B,2,FALSE)</f>
        <v>22/06/2020</v>
      </c>
      <c r="E12065" s="4">
        <f t="shared" si="47"/>
        <v>44004</v>
      </c>
    </row>
    <row r="12066" spans="3:5" ht="13" x14ac:dyDescent="0.15">
      <c r="C12066" s="1" t="str">
        <f ca="1">IFERROR(INDIRECT(ADDRESS(MATCH(A12066,'contribution par jour-semaine'!A:A,0),MATCH(B12066,'contribution par jour-semaine'!$1:$1,0),4,1,"contribution par jour-semaine")),"")</f>
        <v/>
      </c>
      <c r="D12066" s="4" t="str">
        <f>VLOOKUP(A12066,predictions!A:B,2,FALSE)</f>
        <v>22/06/2020</v>
      </c>
      <c r="E12066" s="4">
        <f t="shared" si="47"/>
        <v>44004</v>
      </c>
    </row>
    <row r="12067" spans="3:5" ht="13" x14ac:dyDescent="0.15">
      <c r="C12067" s="1" t="str">
        <f ca="1">IFERROR(INDIRECT(ADDRESS(MATCH(A12067,'contribution par jour-semaine'!A:A,0),MATCH(B12067,'contribution par jour-semaine'!$1:$1,0),4,1,"contribution par jour-semaine")),"")</f>
        <v/>
      </c>
      <c r="D12067" s="4" t="str">
        <f>VLOOKUP(A12067,predictions!A:B,2,FALSE)</f>
        <v>22/06/2020</v>
      </c>
      <c r="E12067" s="4">
        <f t="shared" si="47"/>
        <v>44004</v>
      </c>
    </row>
    <row r="12068" spans="3:5" ht="13" x14ac:dyDescent="0.15">
      <c r="C12068" s="1" t="str">
        <f ca="1">IFERROR(INDIRECT(ADDRESS(MATCH(A12068,'contribution par jour-semaine'!A:A,0),MATCH(B12068,'contribution par jour-semaine'!$1:$1,0),4,1,"contribution par jour-semaine")),"")</f>
        <v/>
      </c>
      <c r="D12068" s="4" t="str">
        <f>VLOOKUP(A12068,predictions!A:B,2,FALSE)</f>
        <v>22/06/2020</v>
      </c>
      <c r="E12068" s="4">
        <f t="shared" si="47"/>
        <v>44004</v>
      </c>
    </row>
    <row r="12069" spans="3:5" ht="13" x14ac:dyDescent="0.15">
      <c r="C12069" s="1" t="str">
        <f ca="1">IFERROR(INDIRECT(ADDRESS(MATCH(A12069,'contribution par jour-semaine'!A:A,0),MATCH(B12069,'contribution par jour-semaine'!$1:$1,0),4,1,"contribution par jour-semaine")),"")</f>
        <v/>
      </c>
      <c r="D12069" s="4" t="str">
        <f>VLOOKUP(A12069,predictions!A:B,2,FALSE)</f>
        <v>22/06/2020</v>
      </c>
      <c r="E12069" s="4">
        <f t="shared" si="47"/>
        <v>44004</v>
      </c>
    </row>
    <row r="12070" spans="3:5" ht="13" x14ac:dyDescent="0.15">
      <c r="C12070" s="1" t="str">
        <f ca="1">IFERROR(INDIRECT(ADDRESS(MATCH(A12070,'contribution par jour-semaine'!A:A,0),MATCH(B12070,'contribution par jour-semaine'!$1:$1,0),4,1,"contribution par jour-semaine")),"")</f>
        <v/>
      </c>
      <c r="D12070" s="4" t="str">
        <f>VLOOKUP(A12070,predictions!A:B,2,FALSE)</f>
        <v>22/06/2020</v>
      </c>
      <c r="E12070" s="4">
        <f t="shared" si="47"/>
        <v>44004</v>
      </c>
    </row>
    <row r="12071" spans="3:5" ht="13" x14ac:dyDescent="0.15">
      <c r="C12071" s="1" t="str">
        <f ca="1">IFERROR(INDIRECT(ADDRESS(MATCH(A12071,'contribution par jour-semaine'!A:A,0),MATCH(B12071,'contribution par jour-semaine'!$1:$1,0),4,1,"contribution par jour-semaine")),"")</f>
        <v/>
      </c>
      <c r="D12071" s="4" t="str">
        <f>VLOOKUP(A12071,predictions!A:B,2,FALSE)</f>
        <v>22/06/2020</v>
      </c>
      <c r="E12071" s="4">
        <f t="shared" si="47"/>
        <v>44004</v>
      </c>
    </row>
    <row r="12072" spans="3:5" ht="13" x14ac:dyDescent="0.15">
      <c r="C12072" s="1" t="str">
        <f ca="1">IFERROR(INDIRECT(ADDRESS(MATCH(A12072,'contribution par jour-semaine'!A:A,0),MATCH(B12072,'contribution par jour-semaine'!$1:$1,0),4,1,"contribution par jour-semaine")),"")</f>
        <v/>
      </c>
      <c r="D12072" s="4" t="str">
        <f>VLOOKUP(A12072,predictions!A:B,2,FALSE)</f>
        <v>22/06/2020</v>
      </c>
      <c r="E12072" s="4">
        <f t="shared" si="47"/>
        <v>44004</v>
      </c>
    </row>
    <row r="12073" spans="3:5" ht="13" x14ac:dyDescent="0.15">
      <c r="C12073" s="1" t="str">
        <f ca="1">IFERROR(INDIRECT(ADDRESS(MATCH(A12073,'contribution par jour-semaine'!A:A,0),MATCH(B12073,'contribution par jour-semaine'!$1:$1,0),4,1,"contribution par jour-semaine")),"")</f>
        <v/>
      </c>
      <c r="D12073" s="4" t="str">
        <f>VLOOKUP(A12073,predictions!A:B,2,FALSE)</f>
        <v>22/06/2020</v>
      </c>
      <c r="E12073" s="4">
        <f t="shared" si="47"/>
        <v>44004</v>
      </c>
    </row>
    <row r="12074" spans="3:5" ht="13" x14ac:dyDescent="0.15">
      <c r="C12074" s="1" t="str">
        <f ca="1">IFERROR(INDIRECT(ADDRESS(MATCH(A12074,'contribution par jour-semaine'!A:A,0),MATCH(B12074,'contribution par jour-semaine'!$1:$1,0),4,1,"contribution par jour-semaine")),"")</f>
        <v/>
      </c>
      <c r="D12074" s="4" t="str">
        <f>VLOOKUP(A12074,predictions!A:B,2,FALSE)</f>
        <v>22/06/2020</v>
      </c>
      <c r="E12074" s="4">
        <f t="shared" si="47"/>
        <v>44004</v>
      </c>
    </row>
    <row r="12075" spans="3:5" ht="13" x14ac:dyDescent="0.15">
      <c r="C12075" s="1" t="str">
        <f ca="1">IFERROR(INDIRECT(ADDRESS(MATCH(A12075,'contribution par jour-semaine'!A:A,0),MATCH(B12075,'contribution par jour-semaine'!$1:$1,0),4,1,"contribution par jour-semaine")),"")</f>
        <v/>
      </c>
      <c r="D12075" s="4" t="str">
        <f>VLOOKUP(A12075,predictions!A:B,2,FALSE)</f>
        <v>22/06/2020</v>
      </c>
      <c r="E12075" s="4">
        <f t="shared" si="47"/>
        <v>44004</v>
      </c>
    </row>
    <row r="12076" spans="3:5" ht="13" x14ac:dyDescent="0.15">
      <c r="C12076" s="1" t="str">
        <f ca="1">IFERROR(INDIRECT(ADDRESS(MATCH(A12076,'contribution par jour-semaine'!A:A,0),MATCH(B12076,'contribution par jour-semaine'!$1:$1,0),4,1,"contribution par jour-semaine")),"")</f>
        <v/>
      </c>
      <c r="D12076" s="4" t="str">
        <f>VLOOKUP(A12076,predictions!A:B,2,FALSE)</f>
        <v>22/06/2020</v>
      </c>
      <c r="E12076" s="4">
        <f t="shared" si="47"/>
        <v>44004</v>
      </c>
    </row>
    <row r="12077" spans="3:5" ht="13" x14ac:dyDescent="0.15">
      <c r="C12077" s="1" t="str">
        <f ca="1">IFERROR(INDIRECT(ADDRESS(MATCH(A12077,'contribution par jour-semaine'!A:A,0),MATCH(B12077,'contribution par jour-semaine'!$1:$1,0),4,1,"contribution par jour-semaine")),"")</f>
        <v/>
      </c>
      <c r="D12077" s="4" t="str">
        <f>VLOOKUP(A12077,predictions!A:B,2,FALSE)</f>
        <v>22/06/2020</v>
      </c>
      <c r="E12077" s="4">
        <f t="shared" si="47"/>
        <v>44004</v>
      </c>
    </row>
    <row r="12078" spans="3:5" ht="13" x14ac:dyDescent="0.15">
      <c r="C12078" s="1" t="str">
        <f ca="1">IFERROR(INDIRECT(ADDRESS(MATCH(A12078,'contribution par jour-semaine'!A:A,0),MATCH(B12078,'contribution par jour-semaine'!$1:$1,0),4,1,"contribution par jour-semaine")),"")</f>
        <v/>
      </c>
      <c r="D12078" s="4" t="str">
        <f>VLOOKUP(A12078,predictions!A:B,2,FALSE)</f>
        <v>22/06/2020</v>
      </c>
      <c r="E12078" s="4">
        <f t="shared" si="47"/>
        <v>44004</v>
      </c>
    </row>
    <row r="12079" spans="3:5" ht="13" x14ac:dyDescent="0.15">
      <c r="C12079" s="1" t="str">
        <f ca="1">IFERROR(INDIRECT(ADDRESS(MATCH(A12079,'contribution par jour-semaine'!A:A,0),MATCH(B12079,'contribution par jour-semaine'!$1:$1,0),4,1,"contribution par jour-semaine")),"")</f>
        <v/>
      </c>
      <c r="D12079" s="4" t="str">
        <f>VLOOKUP(A12079,predictions!A:B,2,FALSE)</f>
        <v>22/06/2020</v>
      </c>
      <c r="E12079" s="4">
        <f t="shared" si="47"/>
        <v>44004</v>
      </c>
    </row>
    <row r="12080" spans="3:5" ht="13" x14ac:dyDescent="0.15">
      <c r="C12080" s="1" t="str">
        <f ca="1">IFERROR(INDIRECT(ADDRESS(MATCH(A12080,'contribution par jour-semaine'!A:A,0),MATCH(B12080,'contribution par jour-semaine'!$1:$1,0),4,1,"contribution par jour-semaine")),"")</f>
        <v/>
      </c>
      <c r="D12080" s="4" t="str">
        <f>VLOOKUP(A12080,predictions!A:B,2,FALSE)</f>
        <v>22/06/2020</v>
      </c>
      <c r="E12080" s="4">
        <f t="shared" si="47"/>
        <v>44004</v>
      </c>
    </row>
    <row r="12081" spans="3:5" ht="13" x14ac:dyDescent="0.15">
      <c r="C12081" s="1" t="str">
        <f ca="1">IFERROR(INDIRECT(ADDRESS(MATCH(A12081,'contribution par jour-semaine'!A:A,0),MATCH(B12081,'contribution par jour-semaine'!$1:$1,0),4,1,"contribution par jour-semaine")),"")</f>
        <v/>
      </c>
      <c r="D12081" s="4" t="str">
        <f>VLOOKUP(A12081,predictions!A:B,2,FALSE)</f>
        <v>22/06/2020</v>
      </c>
      <c r="E12081" s="4">
        <f t="shared" si="47"/>
        <v>44004</v>
      </c>
    </row>
    <row r="12082" spans="3:5" ht="13" x14ac:dyDescent="0.15">
      <c r="C12082" s="1" t="str">
        <f ca="1">IFERROR(INDIRECT(ADDRESS(MATCH(A12082,'contribution par jour-semaine'!A:A,0),MATCH(B12082,'contribution par jour-semaine'!$1:$1,0),4,1,"contribution par jour-semaine")),"")</f>
        <v/>
      </c>
      <c r="D12082" s="4" t="str">
        <f>VLOOKUP(A12082,predictions!A:B,2,FALSE)</f>
        <v>22/06/2020</v>
      </c>
      <c r="E12082" s="4">
        <f t="shared" si="47"/>
        <v>44004</v>
      </c>
    </row>
    <row r="12083" spans="3:5" ht="13" x14ac:dyDescent="0.15">
      <c r="C12083" s="1" t="str">
        <f ca="1">IFERROR(INDIRECT(ADDRESS(MATCH(A12083,'contribution par jour-semaine'!A:A,0),MATCH(B12083,'contribution par jour-semaine'!$1:$1,0),4,1,"contribution par jour-semaine")),"")</f>
        <v/>
      </c>
      <c r="D12083" s="4" t="str">
        <f>VLOOKUP(A12083,predictions!A:B,2,FALSE)</f>
        <v>22/06/2020</v>
      </c>
      <c r="E12083" s="4">
        <f t="shared" si="47"/>
        <v>44004</v>
      </c>
    </row>
    <row r="12084" spans="3:5" ht="13" x14ac:dyDescent="0.15">
      <c r="C12084" s="1" t="str">
        <f ca="1">IFERROR(INDIRECT(ADDRESS(MATCH(A12084,'contribution par jour-semaine'!A:A,0),MATCH(B12084,'contribution par jour-semaine'!$1:$1,0),4,1,"contribution par jour-semaine")),"")</f>
        <v/>
      </c>
      <c r="D12084" s="4" t="str">
        <f>VLOOKUP(A12084,predictions!A:B,2,FALSE)</f>
        <v>22/06/2020</v>
      </c>
      <c r="E12084" s="4">
        <f t="shared" si="47"/>
        <v>44004</v>
      </c>
    </row>
    <row r="12085" spans="3:5" ht="13" x14ac:dyDescent="0.15">
      <c r="C12085" s="1" t="str">
        <f ca="1">IFERROR(INDIRECT(ADDRESS(MATCH(A12085,'contribution par jour-semaine'!A:A,0),MATCH(B12085,'contribution par jour-semaine'!$1:$1,0),4,1,"contribution par jour-semaine")),"")</f>
        <v/>
      </c>
      <c r="D12085" s="4" t="str">
        <f>VLOOKUP(A12085,predictions!A:B,2,FALSE)</f>
        <v>22/06/2020</v>
      </c>
      <c r="E12085" s="4">
        <f t="shared" si="47"/>
        <v>44004</v>
      </c>
    </row>
    <row r="12086" spans="3:5" ht="13" x14ac:dyDescent="0.15">
      <c r="C12086" s="1" t="str">
        <f ca="1">IFERROR(INDIRECT(ADDRESS(MATCH(A12086,'contribution par jour-semaine'!A:A,0),MATCH(B12086,'contribution par jour-semaine'!$1:$1,0),4,1,"contribution par jour-semaine")),"")</f>
        <v/>
      </c>
      <c r="D12086" s="4" t="str">
        <f>VLOOKUP(A12086,predictions!A:B,2,FALSE)</f>
        <v>22/06/2020</v>
      </c>
      <c r="E12086" s="4">
        <f t="shared" si="47"/>
        <v>44004</v>
      </c>
    </row>
    <row r="12087" spans="3:5" ht="13" x14ac:dyDescent="0.15">
      <c r="C12087" s="1" t="str">
        <f ca="1">IFERROR(INDIRECT(ADDRESS(MATCH(A12087,'contribution par jour-semaine'!A:A,0),MATCH(B12087,'contribution par jour-semaine'!$1:$1,0),4,1,"contribution par jour-semaine")),"")</f>
        <v/>
      </c>
      <c r="D12087" s="4" t="str">
        <f>VLOOKUP(A12087,predictions!A:B,2,FALSE)</f>
        <v>22/06/2020</v>
      </c>
      <c r="E12087" s="4">
        <f t="shared" si="47"/>
        <v>44004</v>
      </c>
    </row>
    <row r="12088" spans="3:5" ht="13" x14ac:dyDescent="0.15">
      <c r="C12088" s="1" t="str">
        <f ca="1">IFERROR(INDIRECT(ADDRESS(MATCH(A12088,'contribution par jour-semaine'!A:A,0),MATCH(B12088,'contribution par jour-semaine'!$1:$1,0),4,1,"contribution par jour-semaine")),"")</f>
        <v/>
      </c>
      <c r="D12088" s="4" t="str">
        <f>VLOOKUP(A12088,predictions!A:B,2,FALSE)</f>
        <v>22/06/2020</v>
      </c>
      <c r="E12088" s="4">
        <f t="shared" si="47"/>
        <v>44004</v>
      </c>
    </row>
    <row r="12089" spans="3:5" ht="13" x14ac:dyDescent="0.15">
      <c r="C12089" s="1" t="str">
        <f ca="1">IFERROR(INDIRECT(ADDRESS(MATCH(A12089,'contribution par jour-semaine'!A:A,0),MATCH(B12089,'contribution par jour-semaine'!$1:$1,0),4,1,"contribution par jour-semaine")),"")</f>
        <v/>
      </c>
      <c r="D12089" s="4" t="str">
        <f>VLOOKUP(A12089,predictions!A:B,2,FALSE)</f>
        <v>22/06/2020</v>
      </c>
      <c r="E12089" s="4">
        <f t="shared" si="47"/>
        <v>44004</v>
      </c>
    </row>
    <row r="12090" spans="3:5" ht="13" x14ac:dyDescent="0.15">
      <c r="C12090" s="1" t="str">
        <f ca="1">IFERROR(INDIRECT(ADDRESS(MATCH(A12090,'contribution par jour-semaine'!A:A,0),MATCH(B12090,'contribution par jour-semaine'!$1:$1,0),4,1,"contribution par jour-semaine")),"")</f>
        <v/>
      </c>
      <c r="D12090" s="4" t="str">
        <f>VLOOKUP(A12090,predictions!A:B,2,FALSE)</f>
        <v>22/06/2020</v>
      </c>
      <c r="E12090" s="4">
        <f t="shared" si="47"/>
        <v>44004</v>
      </c>
    </row>
    <row r="12091" spans="3:5" ht="13" x14ac:dyDescent="0.15">
      <c r="C12091" s="1" t="str">
        <f ca="1">IFERROR(INDIRECT(ADDRESS(MATCH(A12091,'contribution par jour-semaine'!A:A,0),MATCH(B12091,'contribution par jour-semaine'!$1:$1,0),4,1,"contribution par jour-semaine")),"")</f>
        <v/>
      </c>
      <c r="D12091" s="4" t="str">
        <f>VLOOKUP(A12091,predictions!A:B,2,FALSE)</f>
        <v>22/06/2020</v>
      </c>
      <c r="E12091" s="4">
        <f t="shared" si="47"/>
        <v>44004</v>
      </c>
    </row>
    <row r="12092" spans="3:5" ht="13" x14ac:dyDescent="0.15">
      <c r="C12092" s="1" t="str">
        <f ca="1">IFERROR(INDIRECT(ADDRESS(MATCH(A12092,'contribution par jour-semaine'!A:A,0),MATCH(B12092,'contribution par jour-semaine'!$1:$1,0),4,1,"contribution par jour-semaine")),"")</f>
        <v/>
      </c>
      <c r="D12092" s="4" t="str">
        <f>VLOOKUP(A12092,predictions!A:B,2,FALSE)</f>
        <v>22/06/2020</v>
      </c>
      <c r="E12092" s="4">
        <f t="shared" si="47"/>
        <v>44004</v>
      </c>
    </row>
    <row r="12093" spans="3:5" ht="13" x14ac:dyDescent="0.15">
      <c r="C12093" s="1" t="str">
        <f ca="1">IFERROR(INDIRECT(ADDRESS(MATCH(A12093,'contribution par jour-semaine'!A:A,0),MATCH(B12093,'contribution par jour-semaine'!$1:$1,0),4,1,"contribution par jour-semaine")),"")</f>
        <v/>
      </c>
      <c r="D12093" s="4" t="str">
        <f>VLOOKUP(A12093,predictions!A:B,2,FALSE)</f>
        <v>22/06/2020</v>
      </c>
      <c r="E12093" s="4">
        <f t="shared" si="47"/>
        <v>44004</v>
      </c>
    </row>
    <row r="12094" spans="3:5" ht="13" x14ac:dyDescent="0.15">
      <c r="C12094" s="1" t="str">
        <f ca="1">IFERROR(INDIRECT(ADDRESS(MATCH(A12094,'contribution par jour-semaine'!A:A,0),MATCH(B12094,'contribution par jour-semaine'!$1:$1,0),4,1,"contribution par jour-semaine")),"")</f>
        <v/>
      </c>
      <c r="D12094" s="4" t="str">
        <f>VLOOKUP(A12094,predictions!A:B,2,FALSE)</f>
        <v>22/06/2020</v>
      </c>
      <c r="E12094" s="4">
        <f t="shared" si="47"/>
        <v>44004</v>
      </c>
    </row>
    <row r="12095" spans="3:5" ht="13" x14ac:dyDescent="0.15">
      <c r="C12095" s="1" t="str">
        <f ca="1">IFERROR(INDIRECT(ADDRESS(MATCH(A12095,'contribution par jour-semaine'!A:A,0),MATCH(B12095,'contribution par jour-semaine'!$1:$1,0),4,1,"contribution par jour-semaine")),"")</f>
        <v/>
      </c>
      <c r="D12095" s="4" t="str">
        <f>VLOOKUP(A12095,predictions!A:B,2,FALSE)</f>
        <v>22/06/2020</v>
      </c>
      <c r="E12095" s="4">
        <f t="shared" si="47"/>
        <v>44004</v>
      </c>
    </row>
    <row r="12096" spans="3:5" ht="13" x14ac:dyDescent="0.15">
      <c r="C12096" s="1" t="str">
        <f ca="1">IFERROR(INDIRECT(ADDRESS(MATCH(A12096,'contribution par jour-semaine'!A:A,0),MATCH(B12096,'contribution par jour-semaine'!$1:$1,0),4,1,"contribution par jour-semaine")),"")</f>
        <v/>
      </c>
      <c r="D12096" s="4" t="str">
        <f>VLOOKUP(A12096,predictions!A:B,2,FALSE)</f>
        <v>22/06/2020</v>
      </c>
      <c r="E12096" s="4">
        <f t="shared" si="47"/>
        <v>44004</v>
      </c>
    </row>
    <row r="12097" spans="3:5" ht="13" x14ac:dyDescent="0.15">
      <c r="C12097" s="1" t="str">
        <f ca="1">IFERROR(INDIRECT(ADDRESS(MATCH(A12097,'contribution par jour-semaine'!A:A,0),MATCH(B12097,'contribution par jour-semaine'!$1:$1,0),4,1,"contribution par jour-semaine")),"")</f>
        <v/>
      </c>
      <c r="D12097" s="4" t="str">
        <f>VLOOKUP(A12097,predictions!A:B,2,FALSE)</f>
        <v>22/06/2020</v>
      </c>
      <c r="E12097" s="4">
        <f t="shared" si="47"/>
        <v>44004</v>
      </c>
    </row>
    <row r="12098" spans="3:5" ht="13" x14ac:dyDescent="0.15">
      <c r="C12098" s="1" t="str">
        <f ca="1">IFERROR(INDIRECT(ADDRESS(MATCH(A12098,'contribution par jour-semaine'!A:A,0),MATCH(B12098,'contribution par jour-semaine'!$1:$1,0),4,1,"contribution par jour-semaine")),"")</f>
        <v/>
      </c>
      <c r="D12098" s="4" t="str">
        <f>VLOOKUP(A12098,predictions!A:B,2,FALSE)</f>
        <v>22/06/2020</v>
      </c>
      <c r="E12098" s="4">
        <f t="shared" si="47"/>
        <v>44004</v>
      </c>
    </row>
    <row r="12099" spans="3:5" ht="13" x14ac:dyDescent="0.15">
      <c r="C12099" s="1" t="str">
        <f ca="1">IFERROR(INDIRECT(ADDRESS(MATCH(A12099,'contribution par jour-semaine'!A:A,0),MATCH(B12099,'contribution par jour-semaine'!$1:$1,0),4,1,"contribution par jour-semaine")),"")</f>
        <v/>
      </c>
      <c r="D12099" s="4" t="str">
        <f>VLOOKUP(A12099,predictions!A:B,2,FALSE)</f>
        <v>22/06/2020</v>
      </c>
      <c r="E12099" s="4">
        <f t="shared" si="47"/>
        <v>44004</v>
      </c>
    </row>
    <row r="12100" spans="3:5" ht="13" x14ac:dyDescent="0.15">
      <c r="C12100" s="1" t="str">
        <f ca="1">IFERROR(INDIRECT(ADDRESS(MATCH(A12100,'contribution par jour-semaine'!A:A,0),MATCH(B12100,'contribution par jour-semaine'!$1:$1,0),4,1,"contribution par jour-semaine")),"")</f>
        <v/>
      </c>
      <c r="D12100" s="4" t="str">
        <f>VLOOKUP(A12100,predictions!A:B,2,FALSE)</f>
        <v>22/06/2020</v>
      </c>
      <c r="E12100" s="4">
        <f t="shared" si="47"/>
        <v>44004</v>
      </c>
    </row>
    <row r="12101" spans="3:5" ht="13" x14ac:dyDescent="0.15">
      <c r="C12101" s="1" t="str">
        <f ca="1">IFERROR(INDIRECT(ADDRESS(MATCH(A12101,'contribution par jour-semaine'!A:A,0),MATCH(B12101,'contribution par jour-semaine'!$1:$1,0),4,1,"contribution par jour-semaine")),"")</f>
        <v/>
      </c>
      <c r="D12101" s="4" t="str">
        <f>VLOOKUP(A12101,predictions!A:B,2,FALSE)</f>
        <v>22/06/2020</v>
      </c>
      <c r="E12101" s="4">
        <f t="shared" si="47"/>
        <v>44004</v>
      </c>
    </row>
    <row r="12102" spans="3:5" ht="13" x14ac:dyDescent="0.15">
      <c r="C12102" s="1" t="str">
        <f ca="1">IFERROR(INDIRECT(ADDRESS(MATCH(A12102,'contribution par jour-semaine'!A:A,0),MATCH(B12102,'contribution par jour-semaine'!$1:$1,0),4,1,"contribution par jour-semaine")),"")</f>
        <v/>
      </c>
      <c r="D12102" s="4" t="str">
        <f>VLOOKUP(A12102,predictions!A:B,2,FALSE)</f>
        <v>22/06/2020</v>
      </c>
      <c r="E12102" s="4">
        <f t="shared" si="47"/>
        <v>44004</v>
      </c>
    </row>
    <row r="12103" spans="3:5" ht="13" x14ac:dyDescent="0.15">
      <c r="C12103" s="1" t="str">
        <f ca="1">IFERROR(INDIRECT(ADDRESS(MATCH(A12103,'contribution par jour-semaine'!A:A,0),MATCH(B12103,'contribution par jour-semaine'!$1:$1,0),4,1,"contribution par jour-semaine")),"")</f>
        <v/>
      </c>
      <c r="D12103" s="4" t="str">
        <f>VLOOKUP(A12103,predictions!A:B,2,FALSE)</f>
        <v>22/06/2020</v>
      </c>
      <c r="E12103" s="4">
        <f t="shared" si="47"/>
        <v>44004</v>
      </c>
    </row>
    <row r="12104" spans="3:5" ht="13" x14ac:dyDescent="0.15">
      <c r="C12104" s="1" t="str">
        <f ca="1">IFERROR(INDIRECT(ADDRESS(MATCH(A12104,'contribution par jour-semaine'!A:A,0),MATCH(B12104,'contribution par jour-semaine'!$1:$1,0),4,1,"contribution par jour-semaine")),"")</f>
        <v/>
      </c>
      <c r="D12104" s="4" t="str">
        <f>VLOOKUP(A12104,predictions!A:B,2,FALSE)</f>
        <v>22/06/2020</v>
      </c>
      <c r="E12104" s="4">
        <f t="shared" si="47"/>
        <v>44004</v>
      </c>
    </row>
    <row r="12105" spans="3:5" ht="13" x14ac:dyDescent="0.15">
      <c r="C12105" s="1" t="str">
        <f ca="1">IFERROR(INDIRECT(ADDRESS(MATCH(A12105,'contribution par jour-semaine'!A:A,0),MATCH(B12105,'contribution par jour-semaine'!$1:$1,0),4,1,"contribution par jour-semaine")),"")</f>
        <v/>
      </c>
      <c r="D12105" s="4" t="str">
        <f>VLOOKUP(A12105,predictions!A:B,2,FALSE)</f>
        <v>22/06/2020</v>
      </c>
      <c r="E12105" s="4">
        <f t="shared" si="47"/>
        <v>44004</v>
      </c>
    </row>
    <row r="12106" spans="3:5" ht="13" x14ac:dyDescent="0.15">
      <c r="C12106" s="1" t="str">
        <f ca="1">IFERROR(INDIRECT(ADDRESS(MATCH(A12106,'contribution par jour-semaine'!A:A,0),MATCH(B12106,'contribution par jour-semaine'!$1:$1,0),4,1,"contribution par jour-semaine")),"")</f>
        <v/>
      </c>
      <c r="D12106" s="4" t="str">
        <f>VLOOKUP(A12106,predictions!A:B,2,FALSE)</f>
        <v>22/06/2020</v>
      </c>
      <c r="E12106" s="4">
        <f t="shared" si="47"/>
        <v>44004</v>
      </c>
    </row>
    <row r="12107" spans="3:5" ht="13" x14ac:dyDescent="0.15">
      <c r="C12107" s="1" t="str">
        <f ca="1">IFERROR(INDIRECT(ADDRESS(MATCH(A12107,'contribution par jour-semaine'!A:A,0),MATCH(B12107,'contribution par jour-semaine'!$1:$1,0),4,1,"contribution par jour-semaine")),"")</f>
        <v/>
      </c>
      <c r="D12107" s="4" t="str">
        <f>VLOOKUP(A12107,predictions!A:B,2,FALSE)</f>
        <v>22/06/2020</v>
      </c>
      <c r="E12107" s="4">
        <f t="shared" si="47"/>
        <v>44004</v>
      </c>
    </row>
    <row r="12108" spans="3:5" ht="13" x14ac:dyDescent="0.15">
      <c r="C12108" s="1" t="str">
        <f ca="1">IFERROR(INDIRECT(ADDRESS(MATCH(A12108,'contribution par jour-semaine'!A:A,0),MATCH(B12108,'contribution par jour-semaine'!$1:$1,0),4,1,"contribution par jour-semaine")),"")</f>
        <v/>
      </c>
      <c r="D12108" s="4" t="str">
        <f>VLOOKUP(A12108,predictions!A:B,2,FALSE)</f>
        <v>22/06/2020</v>
      </c>
      <c r="E12108" s="4">
        <f t="shared" si="47"/>
        <v>44004</v>
      </c>
    </row>
    <row r="12109" spans="3:5" ht="13" x14ac:dyDescent="0.15">
      <c r="C12109" s="1" t="str">
        <f ca="1">IFERROR(INDIRECT(ADDRESS(MATCH(A12109,'contribution par jour-semaine'!A:A,0),MATCH(B12109,'contribution par jour-semaine'!$1:$1,0),4,1,"contribution par jour-semaine")),"")</f>
        <v/>
      </c>
      <c r="D12109" s="4" t="str">
        <f>VLOOKUP(A12109,predictions!A:B,2,FALSE)</f>
        <v>22/06/2020</v>
      </c>
      <c r="E12109" s="4">
        <f t="shared" si="47"/>
        <v>44004</v>
      </c>
    </row>
    <row r="12110" spans="3:5" ht="13" x14ac:dyDescent="0.15">
      <c r="C12110" s="1" t="str">
        <f ca="1">IFERROR(INDIRECT(ADDRESS(MATCH(A12110,'contribution par jour-semaine'!A:A,0),MATCH(B12110,'contribution par jour-semaine'!$1:$1,0),4,1,"contribution par jour-semaine")),"")</f>
        <v/>
      </c>
      <c r="D12110" s="4" t="str">
        <f>VLOOKUP(A12110,predictions!A:B,2,FALSE)</f>
        <v>22/06/2020</v>
      </c>
      <c r="E12110" s="4">
        <f t="shared" si="47"/>
        <v>44004</v>
      </c>
    </row>
    <row r="12111" spans="3:5" ht="13" x14ac:dyDescent="0.15">
      <c r="C12111" s="1" t="str">
        <f ca="1">IFERROR(INDIRECT(ADDRESS(MATCH(A12111,'contribution par jour-semaine'!A:A,0),MATCH(B12111,'contribution par jour-semaine'!$1:$1,0),4,1,"contribution par jour-semaine")),"")</f>
        <v/>
      </c>
      <c r="D12111" s="4" t="str">
        <f>VLOOKUP(A12111,predictions!A:B,2,FALSE)</f>
        <v>22/06/2020</v>
      </c>
      <c r="E12111" s="4">
        <f t="shared" si="47"/>
        <v>44004</v>
      </c>
    </row>
    <row r="12112" spans="3:5" ht="13" x14ac:dyDescent="0.15">
      <c r="C12112" s="1" t="str">
        <f ca="1">IFERROR(INDIRECT(ADDRESS(MATCH(A12112,'contribution par jour-semaine'!A:A,0),MATCH(B12112,'contribution par jour-semaine'!$1:$1,0),4,1,"contribution par jour-semaine")),"")</f>
        <v/>
      </c>
      <c r="D12112" s="4" t="str">
        <f>VLOOKUP(A12112,predictions!A:B,2,FALSE)</f>
        <v>22/06/2020</v>
      </c>
      <c r="E12112" s="4">
        <f t="shared" si="47"/>
        <v>44004</v>
      </c>
    </row>
    <row r="12113" spans="3:5" ht="13" x14ac:dyDescent="0.15">
      <c r="C12113" s="1" t="str">
        <f ca="1">IFERROR(INDIRECT(ADDRESS(MATCH(A12113,'contribution par jour-semaine'!A:A,0),MATCH(B12113,'contribution par jour-semaine'!$1:$1,0),4,1,"contribution par jour-semaine")),"")</f>
        <v/>
      </c>
      <c r="D12113" s="4" t="str">
        <f>VLOOKUP(A12113,predictions!A:B,2,FALSE)</f>
        <v>22/06/2020</v>
      </c>
      <c r="E12113" s="4">
        <f t="shared" si="47"/>
        <v>44004</v>
      </c>
    </row>
    <row r="12114" spans="3:5" ht="13" x14ac:dyDescent="0.15">
      <c r="C12114" s="1" t="str">
        <f ca="1">IFERROR(INDIRECT(ADDRESS(MATCH(A12114,'contribution par jour-semaine'!A:A,0),MATCH(B12114,'contribution par jour-semaine'!$1:$1,0),4,1,"contribution par jour-semaine")),"")</f>
        <v/>
      </c>
      <c r="D12114" s="4" t="str">
        <f>VLOOKUP(A12114,predictions!A:B,2,FALSE)</f>
        <v>22/06/2020</v>
      </c>
      <c r="E12114" s="4">
        <f t="shared" si="47"/>
        <v>44004</v>
      </c>
    </row>
    <row r="12115" spans="3:5" ht="13" x14ac:dyDescent="0.15">
      <c r="C12115" s="1" t="str">
        <f ca="1">IFERROR(INDIRECT(ADDRESS(MATCH(A12115,'contribution par jour-semaine'!A:A,0),MATCH(B12115,'contribution par jour-semaine'!$1:$1,0),4,1,"contribution par jour-semaine")),"")</f>
        <v/>
      </c>
      <c r="D12115" s="4" t="str">
        <f>VLOOKUP(A12115,predictions!A:B,2,FALSE)</f>
        <v>22/06/2020</v>
      </c>
      <c r="E12115" s="4">
        <f t="shared" si="47"/>
        <v>44004</v>
      </c>
    </row>
    <row r="12116" spans="3:5" ht="13" x14ac:dyDescent="0.15">
      <c r="C12116" s="1" t="str">
        <f ca="1">IFERROR(INDIRECT(ADDRESS(MATCH(A12116,'contribution par jour-semaine'!A:A,0),MATCH(B12116,'contribution par jour-semaine'!$1:$1,0),4,1,"contribution par jour-semaine")),"")</f>
        <v/>
      </c>
      <c r="D12116" s="4" t="str">
        <f>VLOOKUP(A12116,predictions!A:B,2,FALSE)</f>
        <v>22/06/2020</v>
      </c>
      <c r="E12116" s="4">
        <f t="shared" si="47"/>
        <v>44004</v>
      </c>
    </row>
    <row r="12117" spans="3:5" ht="13" x14ac:dyDescent="0.15">
      <c r="C12117" s="1" t="str">
        <f ca="1">IFERROR(INDIRECT(ADDRESS(MATCH(A12117,'contribution par jour-semaine'!A:A,0),MATCH(B12117,'contribution par jour-semaine'!$1:$1,0),4,1,"contribution par jour-semaine")),"")</f>
        <v/>
      </c>
      <c r="D12117" s="4" t="str">
        <f>VLOOKUP(A12117,predictions!A:B,2,FALSE)</f>
        <v>22/06/2020</v>
      </c>
      <c r="E12117" s="4">
        <f t="shared" si="47"/>
        <v>44004</v>
      </c>
    </row>
    <row r="12118" spans="3:5" ht="13" x14ac:dyDescent="0.15">
      <c r="C12118" s="1" t="str">
        <f ca="1">IFERROR(INDIRECT(ADDRESS(MATCH(A12118,'contribution par jour-semaine'!A:A,0),MATCH(B12118,'contribution par jour-semaine'!$1:$1,0),4,1,"contribution par jour-semaine")),"")</f>
        <v/>
      </c>
      <c r="D12118" s="4" t="str">
        <f>VLOOKUP(A12118,predictions!A:B,2,FALSE)</f>
        <v>22/06/2020</v>
      </c>
      <c r="E12118" s="4">
        <f t="shared" si="47"/>
        <v>44004</v>
      </c>
    </row>
    <row r="12119" spans="3:5" ht="13" x14ac:dyDescent="0.15">
      <c r="C12119" s="1" t="str">
        <f ca="1">IFERROR(INDIRECT(ADDRESS(MATCH(A12119,'contribution par jour-semaine'!A:A,0),MATCH(B12119,'contribution par jour-semaine'!$1:$1,0),4,1,"contribution par jour-semaine")),"")</f>
        <v/>
      </c>
      <c r="D12119" s="4" t="str">
        <f>VLOOKUP(A12119,predictions!A:B,2,FALSE)</f>
        <v>22/06/2020</v>
      </c>
      <c r="E12119" s="4">
        <f t="shared" si="47"/>
        <v>44004</v>
      </c>
    </row>
    <row r="12120" spans="3:5" ht="13" x14ac:dyDescent="0.15">
      <c r="C12120" s="1" t="str">
        <f ca="1">IFERROR(INDIRECT(ADDRESS(MATCH(A12120,'contribution par jour-semaine'!A:A,0),MATCH(B12120,'contribution par jour-semaine'!$1:$1,0),4,1,"contribution par jour-semaine")),"")</f>
        <v/>
      </c>
      <c r="D12120" s="4" t="str">
        <f>VLOOKUP(A12120,predictions!A:B,2,FALSE)</f>
        <v>22/06/2020</v>
      </c>
      <c r="E12120" s="4">
        <f t="shared" si="47"/>
        <v>44004</v>
      </c>
    </row>
    <row r="12121" spans="3:5" ht="13" x14ac:dyDescent="0.15">
      <c r="C12121" s="1" t="str">
        <f ca="1">IFERROR(INDIRECT(ADDRESS(MATCH(A12121,'contribution par jour-semaine'!A:A,0),MATCH(B12121,'contribution par jour-semaine'!$1:$1,0),4,1,"contribution par jour-semaine")),"")</f>
        <v/>
      </c>
      <c r="D12121" s="4" t="str">
        <f>VLOOKUP(A12121,predictions!A:B,2,FALSE)</f>
        <v>22/06/2020</v>
      </c>
      <c r="E12121" s="4">
        <f t="shared" si="47"/>
        <v>44004</v>
      </c>
    </row>
    <row r="12122" spans="3:5" ht="13" x14ac:dyDescent="0.15">
      <c r="C12122" s="1" t="str">
        <f ca="1">IFERROR(INDIRECT(ADDRESS(MATCH(A12122,'contribution par jour-semaine'!A:A,0),MATCH(B12122,'contribution par jour-semaine'!$1:$1,0),4,1,"contribution par jour-semaine")),"")</f>
        <v/>
      </c>
      <c r="D12122" s="4" t="str">
        <f>VLOOKUP(A12122,predictions!A:B,2,FALSE)</f>
        <v>22/06/2020</v>
      </c>
      <c r="E12122" s="4">
        <f t="shared" si="47"/>
        <v>44004</v>
      </c>
    </row>
    <row r="12123" spans="3:5" ht="13" x14ac:dyDescent="0.15">
      <c r="C12123" s="1" t="str">
        <f ca="1">IFERROR(INDIRECT(ADDRESS(MATCH(A12123,'contribution par jour-semaine'!A:A,0),MATCH(B12123,'contribution par jour-semaine'!$1:$1,0),4,1,"contribution par jour-semaine")),"")</f>
        <v/>
      </c>
      <c r="D12123" s="4" t="str">
        <f>VLOOKUP(A12123,predictions!A:B,2,FALSE)</f>
        <v>22/06/2020</v>
      </c>
      <c r="E12123" s="4">
        <f t="shared" si="47"/>
        <v>44004</v>
      </c>
    </row>
    <row r="12124" spans="3:5" ht="13" x14ac:dyDescent="0.15">
      <c r="C12124" s="1" t="str">
        <f ca="1">IFERROR(INDIRECT(ADDRESS(MATCH(A12124,'contribution par jour-semaine'!A:A,0),MATCH(B12124,'contribution par jour-semaine'!$1:$1,0),4,1,"contribution par jour-semaine")),"")</f>
        <v/>
      </c>
      <c r="D12124" s="4" t="str">
        <f>VLOOKUP(A12124,predictions!A:B,2,FALSE)</f>
        <v>22/06/2020</v>
      </c>
      <c r="E12124" s="4">
        <f t="shared" si="47"/>
        <v>44004</v>
      </c>
    </row>
    <row r="12125" spans="3:5" ht="13" x14ac:dyDescent="0.15">
      <c r="C12125" s="1" t="str">
        <f ca="1">IFERROR(INDIRECT(ADDRESS(MATCH(A12125,'contribution par jour-semaine'!A:A,0),MATCH(B12125,'contribution par jour-semaine'!$1:$1,0),4,1,"contribution par jour-semaine")),"")</f>
        <v/>
      </c>
      <c r="D12125" s="4" t="str">
        <f>VLOOKUP(A12125,predictions!A:B,2,FALSE)</f>
        <v>22/06/2020</v>
      </c>
      <c r="E12125" s="4">
        <f t="shared" si="47"/>
        <v>44004</v>
      </c>
    </row>
    <row r="12126" spans="3:5" ht="13" x14ac:dyDescent="0.15">
      <c r="C12126" s="1" t="str">
        <f ca="1">IFERROR(INDIRECT(ADDRESS(MATCH(A12126,'contribution par jour-semaine'!A:A,0),MATCH(B12126,'contribution par jour-semaine'!$1:$1,0),4,1,"contribution par jour-semaine")),"")</f>
        <v/>
      </c>
      <c r="D12126" s="4" t="str">
        <f>VLOOKUP(A12126,predictions!A:B,2,FALSE)</f>
        <v>22/06/2020</v>
      </c>
      <c r="E12126" s="4">
        <f t="shared" si="47"/>
        <v>44004</v>
      </c>
    </row>
    <row r="12127" spans="3:5" ht="13" x14ac:dyDescent="0.15">
      <c r="C12127" s="1" t="str">
        <f ca="1">IFERROR(INDIRECT(ADDRESS(MATCH(A12127,'contribution par jour-semaine'!A:A,0),MATCH(B12127,'contribution par jour-semaine'!$1:$1,0),4,1,"contribution par jour-semaine")),"")</f>
        <v/>
      </c>
      <c r="D12127" s="4" t="str">
        <f>VLOOKUP(A12127,predictions!A:B,2,FALSE)</f>
        <v>22/06/2020</v>
      </c>
      <c r="E12127" s="4">
        <f t="shared" si="47"/>
        <v>44004</v>
      </c>
    </row>
    <row r="12128" spans="3:5" ht="13" x14ac:dyDescent="0.15">
      <c r="C12128" s="1" t="str">
        <f ca="1">IFERROR(INDIRECT(ADDRESS(MATCH(A12128,'contribution par jour-semaine'!A:A,0),MATCH(B12128,'contribution par jour-semaine'!$1:$1,0),4,1,"contribution par jour-semaine")),"")</f>
        <v/>
      </c>
      <c r="D12128" s="4" t="str">
        <f>VLOOKUP(A12128,predictions!A:B,2,FALSE)</f>
        <v>22/06/2020</v>
      </c>
      <c r="E12128" s="4">
        <f t="shared" si="47"/>
        <v>44004</v>
      </c>
    </row>
    <row r="12129" spans="3:5" ht="13" x14ac:dyDescent="0.15">
      <c r="C12129" s="1" t="str">
        <f ca="1">IFERROR(INDIRECT(ADDRESS(MATCH(A12129,'contribution par jour-semaine'!A:A,0),MATCH(B12129,'contribution par jour-semaine'!$1:$1,0),4,1,"contribution par jour-semaine")),"")</f>
        <v/>
      </c>
      <c r="D12129" s="4" t="str">
        <f>VLOOKUP(A12129,predictions!A:B,2,FALSE)</f>
        <v>22/06/2020</v>
      </c>
      <c r="E12129" s="4">
        <f t="shared" si="47"/>
        <v>44004</v>
      </c>
    </row>
    <row r="12130" spans="3:5" ht="13" x14ac:dyDescent="0.15">
      <c r="C12130" s="1" t="str">
        <f ca="1">IFERROR(INDIRECT(ADDRESS(MATCH(A12130,'contribution par jour-semaine'!A:A,0),MATCH(B12130,'contribution par jour-semaine'!$1:$1,0),4,1,"contribution par jour-semaine")),"")</f>
        <v/>
      </c>
      <c r="D12130" s="4" t="str">
        <f>VLOOKUP(A12130,predictions!A:B,2,FALSE)</f>
        <v>22/06/2020</v>
      </c>
      <c r="E12130" s="4">
        <f t="shared" si="47"/>
        <v>44004</v>
      </c>
    </row>
    <row r="12131" spans="3:5" ht="13" x14ac:dyDescent="0.15">
      <c r="C12131" s="1" t="str">
        <f ca="1">IFERROR(INDIRECT(ADDRESS(MATCH(A12131,'contribution par jour-semaine'!A:A,0),MATCH(B12131,'contribution par jour-semaine'!$1:$1,0),4,1,"contribution par jour-semaine")),"")</f>
        <v/>
      </c>
      <c r="D12131" s="4" t="str">
        <f>VLOOKUP(A12131,predictions!A:B,2,FALSE)</f>
        <v>22/06/2020</v>
      </c>
      <c r="E12131" s="4">
        <f t="shared" si="47"/>
        <v>44004</v>
      </c>
    </row>
    <row r="12132" spans="3:5" ht="13" x14ac:dyDescent="0.15">
      <c r="C12132" s="1" t="str">
        <f ca="1">IFERROR(INDIRECT(ADDRESS(MATCH(A12132,'contribution par jour-semaine'!A:A,0),MATCH(B12132,'contribution par jour-semaine'!$1:$1,0),4,1,"contribution par jour-semaine")),"")</f>
        <v/>
      </c>
      <c r="D12132" s="4" t="str">
        <f>VLOOKUP(A12132,predictions!A:B,2,FALSE)</f>
        <v>22/06/2020</v>
      </c>
      <c r="E12132" s="4">
        <f t="shared" si="47"/>
        <v>44004</v>
      </c>
    </row>
    <row r="12133" spans="3:5" ht="13" x14ac:dyDescent="0.15">
      <c r="C12133" s="1" t="str">
        <f ca="1">IFERROR(INDIRECT(ADDRESS(MATCH(A12133,'contribution par jour-semaine'!A:A,0),MATCH(B12133,'contribution par jour-semaine'!$1:$1,0),4,1,"contribution par jour-semaine")),"")</f>
        <v/>
      </c>
      <c r="D12133" s="4" t="str">
        <f>VLOOKUP(A12133,predictions!A:B,2,FALSE)</f>
        <v>22/06/2020</v>
      </c>
      <c r="E12133" s="4">
        <f t="shared" si="47"/>
        <v>44004</v>
      </c>
    </row>
    <row r="12134" spans="3:5" ht="13" x14ac:dyDescent="0.15">
      <c r="C12134" s="1" t="str">
        <f ca="1">IFERROR(INDIRECT(ADDRESS(MATCH(A12134,'contribution par jour-semaine'!A:A,0),MATCH(B12134,'contribution par jour-semaine'!$1:$1,0),4,1,"contribution par jour-semaine")),"")</f>
        <v/>
      </c>
      <c r="D12134" s="4" t="str">
        <f>VLOOKUP(A12134,predictions!A:B,2,FALSE)</f>
        <v>22/06/2020</v>
      </c>
      <c r="E12134" s="4">
        <f t="shared" si="47"/>
        <v>44004</v>
      </c>
    </row>
    <row r="12135" spans="3:5" ht="13" x14ac:dyDescent="0.15">
      <c r="C12135" s="1" t="str">
        <f ca="1">IFERROR(INDIRECT(ADDRESS(MATCH(A12135,'contribution par jour-semaine'!A:A,0),MATCH(B12135,'contribution par jour-semaine'!$1:$1,0),4,1,"contribution par jour-semaine")),"")</f>
        <v/>
      </c>
      <c r="D12135" s="4" t="str">
        <f>VLOOKUP(A12135,predictions!A:B,2,FALSE)</f>
        <v>22/06/2020</v>
      </c>
      <c r="E12135" s="4">
        <f t="shared" si="47"/>
        <v>44004</v>
      </c>
    </row>
    <row r="12136" spans="3:5" ht="13" x14ac:dyDescent="0.15">
      <c r="C12136" s="1" t="str">
        <f ca="1">IFERROR(INDIRECT(ADDRESS(MATCH(A12136,'contribution par jour-semaine'!A:A,0),MATCH(B12136,'contribution par jour-semaine'!$1:$1,0),4,1,"contribution par jour-semaine")),"")</f>
        <v/>
      </c>
      <c r="D12136" s="4" t="str">
        <f>VLOOKUP(A12136,predictions!A:B,2,FALSE)</f>
        <v>22/06/2020</v>
      </c>
      <c r="E12136" s="4">
        <f t="shared" si="47"/>
        <v>44004</v>
      </c>
    </row>
    <row r="12137" spans="3:5" ht="13" x14ac:dyDescent="0.15">
      <c r="C12137" s="1" t="str">
        <f ca="1">IFERROR(INDIRECT(ADDRESS(MATCH(A12137,'contribution par jour-semaine'!A:A,0),MATCH(B12137,'contribution par jour-semaine'!$1:$1,0),4,1,"contribution par jour-semaine")),"")</f>
        <v/>
      </c>
      <c r="D12137" s="4" t="str">
        <f>VLOOKUP(A12137,predictions!A:B,2,FALSE)</f>
        <v>22/06/2020</v>
      </c>
      <c r="E12137" s="4">
        <f t="shared" si="47"/>
        <v>44004</v>
      </c>
    </row>
    <row r="12138" spans="3:5" ht="13" x14ac:dyDescent="0.15">
      <c r="C12138" s="1" t="str">
        <f ca="1">IFERROR(INDIRECT(ADDRESS(MATCH(A12138,'contribution par jour-semaine'!A:A,0),MATCH(B12138,'contribution par jour-semaine'!$1:$1,0),4,1,"contribution par jour-semaine")),"")</f>
        <v/>
      </c>
      <c r="D12138" s="4" t="str">
        <f>VLOOKUP(A12138,predictions!A:B,2,FALSE)</f>
        <v>22/06/2020</v>
      </c>
      <c r="E12138" s="4">
        <f t="shared" si="47"/>
        <v>44004</v>
      </c>
    </row>
    <row r="12139" spans="3:5" ht="13" x14ac:dyDescent="0.15">
      <c r="C12139" s="1" t="str">
        <f ca="1">IFERROR(INDIRECT(ADDRESS(MATCH(A12139,'contribution par jour-semaine'!A:A,0),MATCH(B12139,'contribution par jour-semaine'!$1:$1,0),4,1,"contribution par jour-semaine")),"")</f>
        <v/>
      </c>
      <c r="D12139" s="4" t="str">
        <f>VLOOKUP(A12139,predictions!A:B,2,FALSE)</f>
        <v>22/06/2020</v>
      </c>
      <c r="E12139" s="4">
        <f t="shared" si="47"/>
        <v>44004</v>
      </c>
    </row>
    <row r="12140" spans="3:5" ht="13" x14ac:dyDescent="0.15">
      <c r="C12140" s="1" t="str">
        <f ca="1">IFERROR(INDIRECT(ADDRESS(MATCH(A12140,'contribution par jour-semaine'!A:A,0),MATCH(B12140,'contribution par jour-semaine'!$1:$1,0),4,1,"contribution par jour-semaine")),"")</f>
        <v/>
      </c>
      <c r="D12140" s="4" t="str">
        <f>VLOOKUP(A12140,predictions!A:B,2,FALSE)</f>
        <v>22/06/2020</v>
      </c>
      <c r="E12140" s="4">
        <f t="shared" si="47"/>
        <v>44004</v>
      </c>
    </row>
    <row r="12141" spans="3:5" ht="13" x14ac:dyDescent="0.15">
      <c r="C12141" s="1" t="str">
        <f ca="1">IFERROR(INDIRECT(ADDRESS(MATCH(A12141,'contribution par jour-semaine'!A:A,0),MATCH(B12141,'contribution par jour-semaine'!$1:$1,0),4,1,"contribution par jour-semaine")),"")</f>
        <v/>
      </c>
      <c r="D12141" s="4" t="str">
        <f>VLOOKUP(A12141,predictions!A:B,2,FALSE)</f>
        <v>22/06/2020</v>
      </c>
      <c r="E12141" s="4">
        <f t="shared" si="47"/>
        <v>44004</v>
      </c>
    </row>
    <row r="12142" spans="3:5" ht="13" x14ac:dyDescent="0.15">
      <c r="C12142" s="1" t="str">
        <f ca="1">IFERROR(INDIRECT(ADDRESS(MATCH(A12142,'contribution par jour-semaine'!A:A,0),MATCH(B12142,'contribution par jour-semaine'!$1:$1,0),4,1,"contribution par jour-semaine")),"")</f>
        <v/>
      </c>
      <c r="D12142" s="4" t="str">
        <f>VLOOKUP(A12142,predictions!A:B,2,FALSE)</f>
        <v>22/06/2020</v>
      </c>
      <c r="E12142" s="4">
        <f t="shared" si="47"/>
        <v>44004</v>
      </c>
    </row>
    <row r="12143" spans="3:5" ht="13" x14ac:dyDescent="0.15">
      <c r="C12143" s="1" t="str">
        <f ca="1">IFERROR(INDIRECT(ADDRESS(MATCH(A12143,'contribution par jour-semaine'!A:A,0),MATCH(B12143,'contribution par jour-semaine'!$1:$1,0),4,1,"contribution par jour-semaine")),"")</f>
        <v/>
      </c>
      <c r="D12143" s="4" t="str">
        <f>VLOOKUP(A12143,predictions!A:B,2,FALSE)</f>
        <v>22/06/2020</v>
      </c>
      <c r="E12143" s="4">
        <f t="shared" si="47"/>
        <v>44004</v>
      </c>
    </row>
    <row r="12144" spans="3:5" ht="13" x14ac:dyDescent="0.15">
      <c r="C12144" s="1" t="str">
        <f ca="1">IFERROR(INDIRECT(ADDRESS(MATCH(A12144,'contribution par jour-semaine'!A:A,0),MATCH(B12144,'contribution par jour-semaine'!$1:$1,0),4,1,"contribution par jour-semaine")),"")</f>
        <v/>
      </c>
      <c r="D12144" s="4" t="str">
        <f>VLOOKUP(A12144,predictions!A:B,2,FALSE)</f>
        <v>22/06/2020</v>
      </c>
      <c r="E12144" s="4">
        <f t="shared" si="47"/>
        <v>44004</v>
      </c>
    </row>
    <row r="12145" spans="3:5" ht="13" x14ac:dyDescent="0.15">
      <c r="C12145" s="1" t="str">
        <f ca="1">IFERROR(INDIRECT(ADDRESS(MATCH(A12145,'contribution par jour-semaine'!A:A,0),MATCH(B12145,'contribution par jour-semaine'!$1:$1,0),4,1,"contribution par jour-semaine")),"")</f>
        <v/>
      </c>
      <c r="D12145" s="4" t="str">
        <f>VLOOKUP(A12145,predictions!A:B,2,FALSE)</f>
        <v>22/06/2020</v>
      </c>
      <c r="E12145" s="4">
        <f t="shared" si="47"/>
        <v>44004</v>
      </c>
    </row>
    <row r="12146" spans="3:5" ht="13" x14ac:dyDescent="0.15">
      <c r="C12146" s="1" t="str">
        <f ca="1">IFERROR(INDIRECT(ADDRESS(MATCH(A12146,'contribution par jour-semaine'!A:A,0),MATCH(B12146,'contribution par jour-semaine'!$1:$1,0),4,1,"contribution par jour-semaine")),"")</f>
        <v/>
      </c>
      <c r="D12146" s="4" t="str">
        <f>VLOOKUP(A12146,predictions!A:B,2,FALSE)</f>
        <v>22/06/2020</v>
      </c>
      <c r="E12146" s="4">
        <f t="shared" si="47"/>
        <v>44004</v>
      </c>
    </row>
    <row r="12147" spans="3:5" ht="13" x14ac:dyDescent="0.15">
      <c r="C12147" s="1" t="str">
        <f ca="1">IFERROR(INDIRECT(ADDRESS(MATCH(A12147,'contribution par jour-semaine'!A:A,0),MATCH(B12147,'contribution par jour-semaine'!$1:$1,0),4,1,"contribution par jour-semaine")),"")</f>
        <v/>
      </c>
      <c r="D12147" s="4" t="str">
        <f>VLOOKUP(A12147,predictions!A:B,2,FALSE)</f>
        <v>22/06/2020</v>
      </c>
      <c r="E12147" s="4">
        <f t="shared" si="47"/>
        <v>44004</v>
      </c>
    </row>
    <row r="12148" spans="3:5" ht="13" x14ac:dyDescent="0.15">
      <c r="C12148" s="1" t="str">
        <f ca="1">IFERROR(INDIRECT(ADDRESS(MATCH(A12148,'contribution par jour-semaine'!A:A,0),MATCH(B12148,'contribution par jour-semaine'!$1:$1,0),4,1,"contribution par jour-semaine")),"")</f>
        <v/>
      </c>
      <c r="D12148" s="4" t="str">
        <f>VLOOKUP(A12148,predictions!A:B,2,FALSE)</f>
        <v>22/06/2020</v>
      </c>
      <c r="E12148" s="4">
        <f t="shared" si="47"/>
        <v>44004</v>
      </c>
    </row>
    <row r="12149" spans="3:5" ht="13" x14ac:dyDescent="0.15">
      <c r="C12149" s="1" t="str">
        <f ca="1">IFERROR(INDIRECT(ADDRESS(MATCH(A12149,'contribution par jour-semaine'!A:A,0),MATCH(B12149,'contribution par jour-semaine'!$1:$1,0),4,1,"contribution par jour-semaine")),"")</f>
        <v/>
      </c>
      <c r="D12149" s="4" t="str">
        <f>VLOOKUP(A12149,predictions!A:B,2,FALSE)</f>
        <v>22/06/2020</v>
      </c>
      <c r="E12149" s="4">
        <f t="shared" si="47"/>
        <v>44004</v>
      </c>
    </row>
    <row r="12150" spans="3:5" ht="13" x14ac:dyDescent="0.15">
      <c r="C12150" s="1" t="str">
        <f ca="1">IFERROR(INDIRECT(ADDRESS(MATCH(A12150,'contribution par jour-semaine'!A:A,0),MATCH(B12150,'contribution par jour-semaine'!$1:$1,0),4,1,"contribution par jour-semaine")),"")</f>
        <v/>
      </c>
      <c r="D12150" s="4" t="str">
        <f>VLOOKUP(A12150,predictions!A:B,2,FALSE)</f>
        <v>22/06/2020</v>
      </c>
      <c r="E12150" s="4">
        <f t="shared" si="47"/>
        <v>44004</v>
      </c>
    </row>
    <row r="12151" spans="3:5" ht="13" x14ac:dyDescent="0.15">
      <c r="C12151" s="1" t="str">
        <f ca="1">IFERROR(INDIRECT(ADDRESS(MATCH(A12151,'contribution par jour-semaine'!A:A,0),MATCH(B12151,'contribution par jour-semaine'!$1:$1,0),4,1,"contribution par jour-semaine")),"")</f>
        <v/>
      </c>
      <c r="D12151" s="4" t="str">
        <f>VLOOKUP(A12151,predictions!A:B,2,FALSE)</f>
        <v>22/06/2020</v>
      </c>
      <c r="E12151" s="4">
        <f t="shared" si="47"/>
        <v>44004</v>
      </c>
    </row>
    <row r="12152" spans="3:5" ht="13" x14ac:dyDescent="0.15">
      <c r="C12152" s="1" t="str">
        <f ca="1">IFERROR(INDIRECT(ADDRESS(MATCH(A12152,'contribution par jour-semaine'!A:A,0),MATCH(B12152,'contribution par jour-semaine'!$1:$1,0),4,1,"contribution par jour-semaine")),"")</f>
        <v/>
      </c>
      <c r="D12152" s="4" t="str">
        <f>VLOOKUP(A12152,predictions!A:B,2,FALSE)</f>
        <v>22/06/2020</v>
      </c>
      <c r="E12152" s="4">
        <f t="shared" si="47"/>
        <v>44004</v>
      </c>
    </row>
    <row r="12153" spans="3:5" ht="13" x14ac:dyDescent="0.15">
      <c r="C12153" s="1" t="str">
        <f ca="1">IFERROR(INDIRECT(ADDRESS(MATCH(A12153,'contribution par jour-semaine'!A:A,0),MATCH(B12153,'contribution par jour-semaine'!$1:$1,0),4,1,"contribution par jour-semaine")),"")</f>
        <v/>
      </c>
      <c r="D12153" s="4" t="str">
        <f>VLOOKUP(A12153,predictions!A:B,2,FALSE)</f>
        <v>22/06/2020</v>
      </c>
      <c r="E12153" s="4">
        <f t="shared" si="47"/>
        <v>44004</v>
      </c>
    </row>
    <row r="12154" spans="3:5" ht="13" x14ac:dyDescent="0.15">
      <c r="C12154" s="1" t="str">
        <f ca="1">IFERROR(INDIRECT(ADDRESS(MATCH(A12154,'contribution par jour-semaine'!A:A,0),MATCH(B12154,'contribution par jour-semaine'!$1:$1,0),4,1,"contribution par jour-semaine")),"")</f>
        <v/>
      </c>
      <c r="D12154" s="4" t="str">
        <f>VLOOKUP(A12154,predictions!A:B,2,FALSE)</f>
        <v>22/06/2020</v>
      </c>
      <c r="E12154" s="4">
        <f t="shared" si="47"/>
        <v>44004</v>
      </c>
    </row>
    <row r="12155" spans="3:5" ht="13" x14ac:dyDescent="0.15">
      <c r="C12155" s="1" t="str">
        <f ca="1">IFERROR(INDIRECT(ADDRESS(MATCH(A12155,'contribution par jour-semaine'!A:A,0),MATCH(B12155,'contribution par jour-semaine'!$1:$1,0),4,1,"contribution par jour-semaine")),"")</f>
        <v/>
      </c>
      <c r="D12155" s="4" t="str">
        <f>VLOOKUP(A12155,predictions!A:B,2,FALSE)</f>
        <v>22/06/2020</v>
      </c>
      <c r="E12155" s="4">
        <f t="shared" si="47"/>
        <v>44004</v>
      </c>
    </row>
    <row r="12156" spans="3:5" ht="13" x14ac:dyDescent="0.15">
      <c r="C12156" s="1" t="str">
        <f ca="1">IFERROR(INDIRECT(ADDRESS(MATCH(A12156,'contribution par jour-semaine'!A:A,0),MATCH(B12156,'contribution par jour-semaine'!$1:$1,0),4,1,"contribution par jour-semaine")),"")</f>
        <v/>
      </c>
      <c r="D12156" s="4" t="str">
        <f>VLOOKUP(A12156,predictions!A:B,2,FALSE)</f>
        <v>22/06/2020</v>
      </c>
      <c r="E12156" s="4">
        <f t="shared" si="47"/>
        <v>44004</v>
      </c>
    </row>
    <row r="12157" spans="3:5" ht="13" x14ac:dyDescent="0.15">
      <c r="C12157" s="1" t="str">
        <f ca="1">IFERROR(INDIRECT(ADDRESS(MATCH(A12157,'contribution par jour-semaine'!A:A,0),MATCH(B12157,'contribution par jour-semaine'!$1:$1,0),4,1,"contribution par jour-semaine")),"")</f>
        <v/>
      </c>
      <c r="D12157" s="4" t="str">
        <f>VLOOKUP(A12157,predictions!A:B,2,FALSE)</f>
        <v>22/06/2020</v>
      </c>
      <c r="E12157" s="4">
        <f t="shared" si="47"/>
        <v>44004</v>
      </c>
    </row>
    <row r="12158" spans="3:5" ht="13" x14ac:dyDescent="0.15">
      <c r="C12158" s="1" t="str">
        <f ca="1">IFERROR(INDIRECT(ADDRESS(MATCH(A12158,'contribution par jour-semaine'!A:A,0),MATCH(B12158,'contribution par jour-semaine'!$1:$1,0),4,1,"contribution par jour-semaine")),"")</f>
        <v/>
      </c>
      <c r="D12158" s="4" t="str">
        <f>VLOOKUP(A12158,predictions!A:B,2,FALSE)</f>
        <v>22/06/2020</v>
      </c>
      <c r="E12158" s="4">
        <f t="shared" si="47"/>
        <v>44004</v>
      </c>
    </row>
    <row r="12159" spans="3:5" ht="13" x14ac:dyDescent="0.15">
      <c r="C12159" s="1" t="str">
        <f ca="1">IFERROR(INDIRECT(ADDRESS(MATCH(A12159,'contribution par jour-semaine'!A:A,0),MATCH(B12159,'contribution par jour-semaine'!$1:$1,0),4,1,"contribution par jour-semaine")),"")</f>
        <v/>
      </c>
      <c r="D12159" s="4" t="str">
        <f>VLOOKUP(A12159,predictions!A:B,2,FALSE)</f>
        <v>22/06/2020</v>
      </c>
      <c r="E12159" s="4">
        <f t="shared" si="47"/>
        <v>44004</v>
      </c>
    </row>
    <row r="12160" spans="3:5" ht="13" x14ac:dyDescent="0.15">
      <c r="C12160" s="1" t="str">
        <f ca="1">IFERROR(INDIRECT(ADDRESS(MATCH(A12160,'contribution par jour-semaine'!A:A,0),MATCH(B12160,'contribution par jour-semaine'!$1:$1,0),4,1,"contribution par jour-semaine")),"")</f>
        <v/>
      </c>
      <c r="D12160" s="4" t="str">
        <f>VLOOKUP(A12160,predictions!A:B,2,FALSE)</f>
        <v>22/06/2020</v>
      </c>
      <c r="E12160" s="4">
        <f t="shared" si="47"/>
        <v>44004</v>
      </c>
    </row>
    <row r="12161" spans="3:5" ht="13" x14ac:dyDescent="0.15">
      <c r="C12161" s="1" t="str">
        <f ca="1">IFERROR(INDIRECT(ADDRESS(MATCH(A12161,'contribution par jour-semaine'!A:A,0),MATCH(B12161,'contribution par jour-semaine'!$1:$1,0),4,1,"contribution par jour-semaine")),"")</f>
        <v/>
      </c>
      <c r="D12161" s="4" t="str">
        <f>VLOOKUP(A12161,predictions!A:B,2,FALSE)</f>
        <v>22/06/2020</v>
      </c>
      <c r="E12161" s="4">
        <f t="shared" si="47"/>
        <v>44004</v>
      </c>
    </row>
    <row r="12162" spans="3:5" ht="13" x14ac:dyDescent="0.15">
      <c r="C12162" s="1" t="str">
        <f ca="1">IFERROR(INDIRECT(ADDRESS(MATCH(A12162,'contribution par jour-semaine'!A:A,0),MATCH(B12162,'contribution par jour-semaine'!$1:$1,0),4,1,"contribution par jour-semaine")),"")</f>
        <v/>
      </c>
      <c r="D12162" s="4" t="str">
        <f>VLOOKUP(A12162,predictions!A:B,2,FALSE)</f>
        <v>22/06/2020</v>
      </c>
      <c r="E12162" s="4">
        <f t="shared" si="47"/>
        <v>44004</v>
      </c>
    </row>
    <row r="12163" spans="3:5" ht="13" x14ac:dyDescent="0.15">
      <c r="C12163" s="1" t="str">
        <f ca="1">IFERROR(INDIRECT(ADDRESS(MATCH(A12163,'contribution par jour-semaine'!A:A,0),MATCH(B12163,'contribution par jour-semaine'!$1:$1,0),4,1,"contribution par jour-semaine")),"")</f>
        <v/>
      </c>
      <c r="D12163" s="4" t="str">
        <f>VLOOKUP(A12163,predictions!A:B,2,FALSE)</f>
        <v>22/06/2020</v>
      </c>
      <c r="E12163" s="4">
        <f t="shared" si="47"/>
        <v>44004</v>
      </c>
    </row>
    <row r="12164" spans="3:5" ht="13" x14ac:dyDescent="0.15">
      <c r="C12164" s="1" t="str">
        <f ca="1">IFERROR(INDIRECT(ADDRESS(MATCH(A12164,'contribution par jour-semaine'!A:A,0),MATCH(B12164,'contribution par jour-semaine'!$1:$1,0),4,1,"contribution par jour-semaine")),"")</f>
        <v/>
      </c>
      <c r="D12164" s="4" t="str">
        <f>VLOOKUP(A12164,predictions!A:B,2,FALSE)</f>
        <v>22/06/2020</v>
      </c>
      <c r="E12164" s="4">
        <f t="shared" si="47"/>
        <v>44004</v>
      </c>
    </row>
    <row r="12165" spans="3:5" ht="13" x14ac:dyDescent="0.15">
      <c r="C12165" s="1" t="str">
        <f ca="1">IFERROR(INDIRECT(ADDRESS(MATCH(A12165,'contribution par jour-semaine'!A:A,0),MATCH(B12165,'contribution par jour-semaine'!$1:$1,0),4,1,"contribution par jour-semaine")),"")</f>
        <v/>
      </c>
      <c r="D12165" s="4" t="str">
        <f>VLOOKUP(A12165,predictions!A:B,2,FALSE)</f>
        <v>22/06/2020</v>
      </c>
      <c r="E12165" s="4">
        <f t="shared" si="47"/>
        <v>44004</v>
      </c>
    </row>
    <row r="12166" spans="3:5" ht="13" x14ac:dyDescent="0.15">
      <c r="C12166" s="1" t="str">
        <f ca="1">IFERROR(INDIRECT(ADDRESS(MATCH(A12166,'contribution par jour-semaine'!A:A,0),MATCH(B12166,'contribution par jour-semaine'!$1:$1,0),4,1,"contribution par jour-semaine")),"")</f>
        <v/>
      </c>
      <c r="D12166" s="4" t="str">
        <f>VLOOKUP(A12166,predictions!A:B,2,FALSE)</f>
        <v>22/06/2020</v>
      </c>
      <c r="E12166" s="4">
        <f t="shared" si="47"/>
        <v>44004</v>
      </c>
    </row>
    <row r="12167" spans="3:5" ht="13" x14ac:dyDescent="0.15">
      <c r="C12167" s="1" t="str">
        <f ca="1">IFERROR(INDIRECT(ADDRESS(MATCH(A12167,'contribution par jour-semaine'!A:A,0),MATCH(B12167,'contribution par jour-semaine'!$1:$1,0),4,1,"contribution par jour-semaine")),"")</f>
        <v/>
      </c>
      <c r="D12167" s="4" t="str">
        <f>VLOOKUP(A12167,predictions!A:B,2,FALSE)</f>
        <v>22/06/2020</v>
      </c>
      <c r="E12167" s="4">
        <f t="shared" si="47"/>
        <v>44004</v>
      </c>
    </row>
    <row r="12168" spans="3:5" ht="13" x14ac:dyDescent="0.15">
      <c r="C12168" s="1" t="str">
        <f ca="1">IFERROR(INDIRECT(ADDRESS(MATCH(A12168,'contribution par jour-semaine'!A:A,0),MATCH(B12168,'contribution par jour-semaine'!$1:$1,0),4,1,"contribution par jour-semaine")),"")</f>
        <v/>
      </c>
      <c r="D12168" s="4" t="str">
        <f>VLOOKUP(A12168,predictions!A:B,2,FALSE)</f>
        <v>22/06/2020</v>
      </c>
      <c r="E12168" s="4">
        <f t="shared" si="47"/>
        <v>44004</v>
      </c>
    </row>
    <row r="12169" spans="3:5" ht="13" x14ac:dyDescent="0.15">
      <c r="C12169" s="1" t="str">
        <f ca="1">IFERROR(INDIRECT(ADDRESS(MATCH(A12169,'contribution par jour-semaine'!A:A,0),MATCH(B12169,'contribution par jour-semaine'!$1:$1,0),4,1,"contribution par jour-semaine")),"")</f>
        <v/>
      </c>
      <c r="D12169" s="4" t="str">
        <f>VLOOKUP(A12169,predictions!A:B,2,FALSE)</f>
        <v>22/06/2020</v>
      </c>
      <c r="E12169" s="4">
        <f t="shared" si="47"/>
        <v>44004</v>
      </c>
    </row>
    <row r="12170" spans="3:5" ht="13" x14ac:dyDescent="0.15">
      <c r="C12170" s="1" t="str">
        <f ca="1">IFERROR(INDIRECT(ADDRESS(MATCH(A12170,'contribution par jour-semaine'!A:A,0),MATCH(B12170,'contribution par jour-semaine'!$1:$1,0),4,1,"contribution par jour-semaine")),"")</f>
        <v/>
      </c>
      <c r="D12170" s="4" t="str">
        <f>VLOOKUP(A12170,predictions!A:B,2,FALSE)</f>
        <v>22/06/2020</v>
      </c>
      <c r="E12170" s="4">
        <f t="shared" si="47"/>
        <v>44004</v>
      </c>
    </row>
    <row r="12171" spans="3:5" ht="13" x14ac:dyDescent="0.15">
      <c r="C12171" s="1" t="str">
        <f ca="1">IFERROR(INDIRECT(ADDRESS(MATCH(A12171,'contribution par jour-semaine'!A:A,0),MATCH(B12171,'contribution par jour-semaine'!$1:$1,0),4,1,"contribution par jour-semaine")),"")</f>
        <v/>
      </c>
      <c r="D12171" s="4" t="str">
        <f>VLOOKUP(A12171,predictions!A:B,2,FALSE)</f>
        <v>22/06/2020</v>
      </c>
      <c r="E12171" s="4">
        <f t="shared" si="47"/>
        <v>44004</v>
      </c>
    </row>
    <row r="12172" spans="3:5" ht="13" x14ac:dyDescent="0.15">
      <c r="C12172" s="1" t="str">
        <f ca="1">IFERROR(INDIRECT(ADDRESS(MATCH(A12172,'contribution par jour-semaine'!A:A,0),MATCH(B12172,'contribution par jour-semaine'!$1:$1,0),4,1,"contribution par jour-semaine")),"")</f>
        <v/>
      </c>
      <c r="D12172" s="4" t="str">
        <f>VLOOKUP(A12172,predictions!A:B,2,FALSE)</f>
        <v>22/06/2020</v>
      </c>
      <c r="E12172" s="4">
        <f t="shared" si="47"/>
        <v>44004</v>
      </c>
    </row>
    <row r="12173" spans="3:5" ht="13" x14ac:dyDescent="0.15">
      <c r="C12173" s="1" t="str">
        <f ca="1">IFERROR(INDIRECT(ADDRESS(MATCH(A12173,'contribution par jour-semaine'!A:A,0),MATCH(B12173,'contribution par jour-semaine'!$1:$1,0),4,1,"contribution par jour-semaine")),"")</f>
        <v/>
      </c>
      <c r="D12173" s="4" t="str">
        <f>VLOOKUP(A12173,predictions!A:B,2,FALSE)</f>
        <v>22/06/2020</v>
      </c>
      <c r="E12173" s="4">
        <f t="shared" si="47"/>
        <v>44004</v>
      </c>
    </row>
    <row r="12174" spans="3:5" ht="13" x14ac:dyDescent="0.15">
      <c r="C12174" s="1" t="str">
        <f ca="1">IFERROR(INDIRECT(ADDRESS(MATCH(A12174,'contribution par jour-semaine'!A:A,0),MATCH(B12174,'contribution par jour-semaine'!$1:$1,0),4,1,"contribution par jour-semaine")),"")</f>
        <v/>
      </c>
      <c r="D12174" s="4" t="str">
        <f>VLOOKUP(A12174,predictions!A:B,2,FALSE)</f>
        <v>22/06/2020</v>
      </c>
      <c r="E12174" s="4">
        <f t="shared" si="47"/>
        <v>44004</v>
      </c>
    </row>
    <row r="12175" spans="3:5" ht="13" x14ac:dyDescent="0.15">
      <c r="C12175" s="1" t="str">
        <f ca="1">IFERROR(INDIRECT(ADDRESS(MATCH(A12175,'contribution par jour-semaine'!A:A,0),MATCH(B12175,'contribution par jour-semaine'!$1:$1,0),4,1,"contribution par jour-semaine")),"")</f>
        <v/>
      </c>
      <c r="D12175" s="4" t="str">
        <f>VLOOKUP(A12175,predictions!A:B,2,FALSE)</f>
        <v>22/06/2020</v>
      </c>
      <c r="E12175" s="4">
        <f t="shared" si="47"/>
        <v>44004</v>
      </c>
    </row>
    <row r="12176" spans="3:5" ht="13" x14ac:dyDescent="0.15">
      <c r="C12176" s="1" t="str">
        <f ca="1">IFERROR(INDIRECT(ADDRESS(MATCH(A12176,'contribution par jour-semaine'!A:A,0),MATCH(B12176,'contribution par jour-semaine'!$1:$1,0),4,1,"contribution par jour-semaine")),"")</f>
        <v/>
      </c>
      <c r="D12176" s="4" t="str">
        <f>VLOOKUP(A12176,predictions!A:B,2,FALSE)</f>
        <v>22/06/2020</v>
      </c>
      <c r="E12176" s="4">
        <f t="shared" si="47"/>
        <v>44004</v>
      </c>
    </row>
    <row r="12177" spans="3:5" ht="13" x14ac:dyDescent="0.15">
      <c r="C12177" s="1" t="str">
        <f ca="1">IFERROR(INDIRECT(ADDRESS(MATCH(A12177,'contribution par jour-semaine'!A:A,0),MATCH(B12177,'contribution par jour-semaine'!$1:$1,0),4,1,"contribution par jour-semaine")),"")</f>
        <v/>
      </c>
      <c r="D12177" s="4" t="str">
        <f>VLOOKUP(A12177,predictions!A:B,2,FALSE)</f>
        <v>22/06/2020</v>
      </c>
      <c r="E12177" s="4">
        <f t="shared" si="47"/>
        <v>44004</v>
      </c>
    </row>
    <row r="12178" spans="3:5" ht="13" x14ac:dyDescent="0.15">
      <c r="C12178" s="1" t="str">
        <f ca="1">IFERROR(INDIRECT(ADDRESS(MATCH(A12178,'contribution par jour-semaine'!A:A,0),MATCH(B12178,'contribution par jour-semaine'!$1:$1,0),4,1,"contribution par jour-semaine")),"")</f>
        <v/>
      </c>
      <c r="D12178" s="4" t="str">
        <f>VLOOKUP(A12178,predictions!A:B,2,FALSE)</f>
        <v>22/06/2020</v>
      </c>
      <c r="E12178" s="4">
        <f t="shared" si="47"/>
        <v>44004</v>
      </c>
    </row>
    <row r="12179" spans="3:5" ht="13" x14ac:dyDescent="0.15">
      <c r="C12179" s="1" t="str">
        <f ca="1">IFERROR(INDIRECT(ADDRESS(MATCH(A12179,'contribution par jour-semaine'!A:A,0),MATCH(B12179,'contribution par jour-semaine'!$1:$1,0),4,1,"contribution par jour-semaine")),"")</f>
        <v/>
      </c>
      <c r="D12179" s="4" t="str">
        <f>VLOOKUP(A12179,predictions!A:B,2,FALSE)</f>
        <v>22/06/2020</v>
      </c>
      <c r="E12179" s="4">
        <f t="shared" si="47"/>
        <v>44004</v>
      </c>
    </row>
    <row r="12180" spans="3:5" ht="13" x14ac:dyDescent="0.15">
      <c r="C12180" s="1" t="str">
        <f ca="1">IFERROR(INDIRECT(ADDRESS(MATCH(A12180,'contribution par jour-semaine'!A:A,0),MATCH(B12180,'contribution par jour-semaine'!$1:$1,0),4,1,"contribution par jour-semaine")),"")</f>
        <v/>
      </c>
      <c r="D12180" s="4" t="str">
        <f>VLOOKUP(A12180,predictions!A:B,2,FALSE)</f>
        <v>22/06/2020</v>
      </c>
      <c r="E12180" s="4">
        <f t="shared" si="47"/>
        <v>44004</v>
      </c>
    </row>
    <row r="12181" spans="3:5" ht="13" x14ac:dyDescent="0.15">
      <c r="C12181" s="1" t="str">
        <f ca="1">IFERROR(INDIRECT(ADDRESS(MATCH(A12181,'contribution par jour-semaine'!A:A,0),MATCH(B12181,'contribution par jour-semaine'!$1:$1,0),4,1,"contribution par jour-semaine")),"")</f>
        <v/>
      </c>
      <c r="D12181" s="4" t="str">
        <f>VLOOKUP(A12181,predictions!A:B,2,FALSE)</f>
        <v>22/06/2020</v>
      </c>
      <c r="E12181" s="4">
        <f t="shared" si="47"/>
        <v>44004</v>
      </c>
    </row>
    <row r="12182" spans="3:5" ht="13" x14ac:dyDescent="0.15">
      <c r="C12182" s="1" t="str">
        <f ca="1">IFERROR(INDIRECT(ADDRESS(MATCH(A12182,'contribution par jour-semaine'!A:A,0),MATCH(B12182,'contribution par jour-semaine'!$1:$1,0),4,1,"contribution par jour-semaine")),"")</f>
        <v/>
      </c>
      <c r="D12182" s="4" t="str">
        <f>VLOOKUP(A12182,predictions!A:B,2,FALSE)</f>
        <v>22/06/2020</v>
      </c>
      <c r="E12182" s="4">
        <f t="shared" si="47"/>
        <v>44004</v>
      </c>
    </row>
    <row r="12183" spans="3:5" ht="13" x14ac:dyDescent="0.15">
      <c r="C12183" s="1" t="str">
        <f ca="1">IFERROR(INDIRECT(ADDRESS(MATCH(A12183,'contribution par jour-semaine'!A:A,0),MATCH(B12183,'contribution par jour-semaine'!$1:$1,0),4,1,"contribution par jour-semaine")),"")</f>
        <v/>
      </c>
      <c r="D12183" s="4" t="str">
        <f>VLOOKUP(A12183,predictions!A:B,2,FALSE)</f>
        <v>22/06/2020</v>
      </c>
      <c r="E12183" s="4">
        <f t="shared" si="47"/>
        <v>44004</v>
      </c>
    </row>
    <row r="12184" spans="3:5" ht="13" x14ac:dyDescent="0.15">
      <c r="C12184" s="1" t="str">
        <f ca="1">IFERROR(INDIRECT(ADDRESS(MATCH(A12184,'contribution par jour-semaine'!A:A,0),MATCH(B12184,'contribution par jour-semaine'!$1:$1,0),4,1,"contribution par jour-semaine")),"")</f>
        <v/>
      </c>
      <c r="D12184" s="4" t="str">
        <f>VLOOKUP(A12184,predictions!A:B,2,FALSE)</f>
        <v>22/06/2020</v>
      </c>
      <c r="E12184" s="4">
        <f t="shared" si="47"/>
        <v>44004</v>
      </c>
    </row>
    <row r="12185" spans="3:5" ht="13" x14ac:dyDescent="0.15">
      <c r="C12185" s="1" t="str">
        <f ca="1">IFERROR(INDIRECT(ADDRESS(MATCH(A12185,'contribution par jour-semaine'!A:A,0),MATCH(B12185,'contribution par jour-semaine'!$1:$1,0),4,1,"contribution par jour-semaine")),"")</f>
        <v/>
      </c>
      <c r="D12185" s="4" t="str">
        <f>VLOOKUP(A12185,predictions!A:B,2,FALSE)</f>
        <v>22/06/2020</v>
      </c>
      <c r="E12185" s="4">
        <f t="shared" si="47"/>
        <v>44004</v>
      </c>
    </row>
    <row r="12186" spans="3:5" ht="13" x14ac:dyDescent="0.15">
      <c r="C12186" s="1" t="str">
        <f ca="1">IFERROR(INDIRECT(ADDRESS(MATCH(A12186,'contribution par jour-semaine'!A:A,0),MATCH(B12186,'contribution par jour-semaine'!$1:$1,0),4,1,"contribution par jour-semaine")),"")</f>
        <v/>
      </c>
      <c r="D12186" s="4" t="str">
        <f>VLOOKUP(A12186,predictions!A:B,2,FALSE)</f>
        <v>22/06/2020</v>
      </c>
      <c r="E12186" s="4">
        <f t="shared" si="47"/>
        <v>44004</v>
      </c>
    </row>
    <row r="12187" spans="3:5" ht="13" x14ac:dyDescent="0.15">
      <c r="C12187" s="1" t="str">
        <f ca="1">IFERROR(INDIRECT(ADDRESS(MATCH(A12187,'contribution par jour-semaine'!A:A,0),MATCH(B12187,'contribution par jour-semaine'!$1:$1,0),4,1,"contribution par jour-semaine")),"")</f>
        <v/>
      </c>
      <c r="D12187" s="4" t="str">
        <f>VLOOKUP(A12187,predictions!A:B,2,FALSE)</f>
        <v>22/06/2020</v>
      </c>
      <c r="E12187" s="4">
        <f t="shared" si="47"/>
        <v>44004</v>
      </c>
    </row>
    <row r="12188" spans="3:5" ht="13" x14ac:dyDescent="0.15">
      <c r="C12188" s="1" t="str">
        <f ca="1">IFERROR(INDIRECT(ADDRESS(MATCH(A12188,'contribution par jour-semaine'!A:A,0),MATCH(B12188,'contribution par jour-semaine'!$1:$1,0),4,1,"contribution par jour-semaine")),"")</f>
        <v/>
      </c>
      <c r="D12188" s="4" t="str">
        <f>VLOOKUP(A12188,predictions!A:B,2,FALSE)</f>
        <v>22/06/2020</v>
      </c>
      <c r="E12188" s="4">
        <f t="shared" si="47"/>
        <v>44004</v>
      </c>
    </row>
    <row r="12189" spans="3:5" ht="13" x14ac:dyDescent="0.15">
      <c r="C12189" s="1" t="str">
        <f ca="1">IFERROR(INDIRECT(ADDRESS(MATCH(A12189,'contribution par jour-semaine'!A:A,0),MATCH(B12189,'contribution par jour-semaine'!$1:$1,0),4,1,"contribution par jour-semaine")),"")</f>
        <v/>
      </c>
      <c r="D12189" s="4" t="str">
        <f>VLOOKUP(A12189,predictions!A:B,2,FALSE)</f>
        <v>22/06/2020</v>
      </c>
      <c r="E12189" s="4">
        <f t="shared" si="47"/>
        <v>44004</v>
      </c>
    </row>
    <row r="12190" spans="3:5" ht="13" x14ac:dyDescent="0.15">
      <c r="C12190" s="1" t="str">
        <f ca="1">IFERROR(INDIRECT(ADDRESS(MATCH(A12190,'contribution par jour-semaine'!A:A,0),MATCH(B12190,'contribution par jour-semaine'!$1:$1,0),4,1,"contribution par jour-semaine")),"")</f>
        <v/>
      </c>
      <c r="D12190" s="4" t="str">
        <f>VLOOKUP(A12190,predictions!A:B,2,FALSE)</f>
        <v>22/06/2020</v>
      </c>
      <c r="E12190" s="4">
        <f t="shared" si="47"/>
        <v>44004</v>
      </c>
    </row>
    <row r="12191" spans="3:5" ht="13" x14ac:dyDescent="0.15">
      <c r="C12191" s="1" t="str">
        <f ca="1">IFERROR(INDIRECT(ADDRESS(MATCH(A12191,'contribution par jour-semaine'!A:A,0),MATCH(B12191,'contribution par jour-semaine'!$1:$1,0),4,1,"contribution par jour-semaine")),"")</f>
        <v/>
      </c>
      <c r="D12191" s="4" t="str">
        <f>VLOOKUP(A12191,predictions!A:B,2,FALSE)</f>
        <v>22/06/2020</v>
      </c>
      <c r="E12191" s="4">
        <f t="shared" si="47"/>
        <v>44004</v>
      </c>
    </row>
    <row r="12192" spans="3:5" ht="13" x14ac:dyDescent="0.15">
      <c r="C12192" s="1" t="str">
        <f ca="1">IFERROR(INDIRECT(ADDRESS(MATCH(A12192,'contribution par jour-semaine'!A:A,0),MATCH(B12192,'contribution par jour-semaine'!$1:$1,0),4,1,"contribution par jour-semaine")),"")</f>
        <v/>
      </c>
      <c r="D12192" s="4" t="str">
        <f>VLOOKUP(A12192,predictions!A:B,2,FALSE)</f>
        <v>22/06/2020</v>
      </c>
      <c r="E12192" s="4">
        <f t="shared" si="47"/>
        <v>44004</v>
      </c>
    </row>
    <row r="12193" spans="3:5" ht="13" x14ac:dyDescent="0.15">
      <c r="C12193" s="1" t="str">
        <f ca="1">IFERROR(INDIRECT(ADDRESS(MATCH(A12193,'contribution par jour-semaine'!A:A,0),MATCH(B12193,'contribution par jour-semaine'!$1:$1,0),4,1,"contribution par jour-semaine")),"")</f>
        <v/>
      </c>
      <c r="D12193" s="4" t="str">
        <f>VLOOKUP(A12193,predictions!A:B,2,FALSE)</f>
        <v>22/06/2020</v>
      </c>
      <c r="E12193" s="4">
        <f t="shared" si="47"/>
        <v>44004</v>
      </c>
    </row>
    <row r="12194" spans="3:5" ht="13" x14ac:dyDescent="0.15">
      <c r="C12194" s="1" t="str">
        <f ca="1">IFERROR(INDIRECT(ADDRESS(MATCH(A12194,'contribution par jour-semaine'!A:A,0),MATCH(B12194,'contribution par jour-semaine'!$1:$1,0),4,1,"contribution par jour-semaine")),"")</f>
        <v/>
      </c>
      <c r="D12194" s="4" t="str">
        <f>VLOOKUP(A12194,predictions!A:B,2,FALSE)</f>
        <v>22/06/2020</v>
      </c>
      <c r="E12194" s="4">
        <f t="shared" si="47"/>
        <v>44004</v>
      </c>
    </row>
    <row r="12195" spans="3:5" ht="13" x14ac:dyDescent="0.15">
      <c r="C12195" s="1" t="str">
        <f ca="1">IFERROR(INDIRECT(ADDRESS(MATCH(A12195,'contribution par jour-semaine'!A:A,0),MATCH(B12195,'contribution par jour-semaine'!$1:$1,0),4,1,"contribution par jour-semaine")),"")</f>
        <v/>
      </c>
      <c r="D12195" s="4" t="str">
        <f>VLOOKUP(A12195,predictions!A:B,2,FALSE)</f>
        <v>22/06/2020</v>
      </c>
      <c r="E12195" s="4">
        <f t="shared" si="47"/>
        <v>44004</v>
      </c>
    </row>
    <row r="12196" spans="3:5" ht="13" x14ac:dyDescent="0.15">
      <c r="C12196" s="1" t="str">
        <f ca="1">IFERROR(INDIRECT(ADDRESS(MATCH(A12196,'contribution par jour-semaine'!A:A,0),MATCH(B12196,'contribution par jour-semaine'!$1:$1,0),4,1,"contribution par jour-semaine")),"")</f>
        <v/>
      </c>
      <c r="D12196" s="4" t="str">
        <f>VLOOKUP(A12196,predictions!A:B,2,FALSE)</f>
        <v>22/06/2020</v>
      </c>
      <c r="E12196" s="4">
        <f t="shared" si="47"/>
        <v>44004</v>
      </c>
    </row>
    <row r="12197" spans="3:5" ht="13" x14ac:dyDescent="0.15">
      <c r="C12197" s="1" t="str">
        <f ca="1">IFERROR(INDIRECT(ADDRESS(MATCH(A12197,'contribution par jour-semaine'!A:A,0),MATCH(B12197,'contribution par jour-semaine'!$1:$1,0),4,1,"contribution par jour-semaine")),"")</f>
        <v/>
      </c>
      <c r="D12197" s="4" t="str">
        <f>VLOOKUP(A12197,predictions!A:B,2,FALSE)</f>
        <v>22/06/2020</v>
      </c>
      <c r="E12197" s="4">
        <f t="shared" si="47"/>
        <v>44004</v>
      </c>
    </row>
    <row r="12198" spans="3:5" ht="13" x14ac:dyDescent="0.15">
      <c r="C12198" s="1" t="str">
        <f ca="1">IFERROR(INDIRECT(ADDRESS(MATCH(A12198,'contribution par jour-semaine'!A:A,0),MATCH(B12198,'contribution par jour-semaine'!$1:$1,0),4,1,"contribution par jour-semaine")),"")</f>
        <v/>
      </c>
      <c r="D12198" s="4" t="str">
        <f>VLOOKUP(A12198,predictions!A:B,2,FALSE)</f>
        <v>22/06/2020</v>
      </c>
      <c r="E12198" s="4">
        <f t="shared" si="47"/>
        <v>44004</v>
      </c>
    </row>
    <row r="12199" spans="3:5" ht="13" x14ac:dyDescent="0.15">
      <c r="C12199" s="1" t="str">
        <f ca="1">IFERROR(INDIRECT(ADDRESS(MATCH(A12199,'contribution par jour-semaine'!A:A,0),MATCH(B12199,'contribution par jour-semaine'!$1:$1,0),4,1,"contribution par jour-semaine")),"")</f>
        <v/>
      </c>
      <c r="D12199" s="4" t="str">
        <f>VLOOKUP(A12199,predictions!A:B,2,FALSE)</f>
        <v>22/06/2020</v>
      </c>
      <c r="E12199" s="4">
        <f t="shared" si="47"/>
        <v>44004</v>
      </c>
    </row>
    <row r="12200" spans="3:5" ht="13" x14ac:dyDescent="0.15">
      <c r="C12200" s="1" t="str">
        <f ca="1">IFERROR(INDIRECT(ADDRESS(MATCH(A12200,'contribution par jour-semaine'!A:A,0),MATCH(B12200,'contribution par jour-semaine'!$1:$1,0),4,1,"contribution par jour-semaine")),"")</f>
        <v/>
      </c>
      <c r="D12200" s="4" t="str">
        <f>VLOOKUP(A12200,predictions!A:B,2,FALSE)</f>
        <v>22/06/2020</v>
      </c>
      <c r="E12200" s="4">
        <f t="shared" si="47"/>
        <v>44004</v>
      </c>
    </row>
    <row r="12201" spans="3:5" ht="13" x14ac:dyDescent="0.15">
      <c r="C12201" s="1" t="str">
        <f ca="1">IFERROR(INDIRECT(ADDRESS(MATCH(A12201,'contribution par jour-semaine'!A:A,0),MATCH(B12201,'contribution par jour-semaine'!$1:$1,0),4,1,"contribution par jour-semaine")),"")</f>
        <v/>
      </c>
      <c r="D12201" s="4" t="str">
        <f>VLOOKUP(A12201,predictions!A:B,2,FALSE)</f>
        <v>22/06/2020</v>
      </c>
      <c r="E12201" s="4">
        <f t="shared" si="47"/>
        <v>44004</v>
      </c>
    </row>
    <row r="12202" spans="3:5" ht="13" x14ac:dyDescent="0.15">
      <c r="C12202" s="1" t="str">
        <f ca="1">IFERROR(INDIRECT(ADDRESS(MATCH(A12202,'contribution par jour-semaine'!A:A,0),MATCH(B12202,'contribution par jour-semaine'!$1:$1,0),4,1,"contribution par jour-semaine")),"")</f>
        <v/>
      </c>
      <c r="D12202" s="4" t="str">
        <f>VLOOKUP(A12202,predictions!A:B,2,FALSE)</f>
        <v>22/06/2020</v>
      </c>
      <c r="E12202" s="4">
        <f t="shared" si="47"/>
        <v>44004</v>
      </c>
    </row>
    <row r="12203" spans="3:5" ht="13" x14ac:dyDescent="0.15">
      <c r="C12203" s="1" t="str">
        <f ca="1">IFERROR(INDIRECT(ADDRESS(MATCH(A12203,'contribution par jour-semaine'!A:A,0),MATCH(B12203,'contribution par jour-semaine'!$1:$1,0),4,1,"contribution par jour-semaine")),"")</f>
        <v/>
      </c>
      <c r="D12203" s="4" t="str">
        <f>VLOOKUP(A12203,predictions!A:B,2,FALSE)</f>
        <v>22/06/2020</v>
      </c>
      <c r="E12203" s="4">
        <f t="shared" si="47"/>
        <v>44004</v>
      </c>
    </row>
    <row r="12204" spans="3:5" ht="13" x14ac:dyDescent="0.15">
      <c r="C12204" s="1" t="str">
        <f ca="1">IFERROR(INDIRECT(ADDRESS(MATCH(A12204,'contribution par jour-semaine'!A:A,0),MATCH(B12204,'contribution par jour-semaine'!$1:$1,0),4,1,"contribution par jour-semaine")),"")</f>
        <v/>
      </c>
      <c r="D12204" s="4" t="str">
        <f>VLOOKUP(A12204,predictions!A:B,2,FALSE)</f>
        <v>22/06/2020</v>
      </c>
      <c r="E12204" s="4">
        <f t="shared" si="47"/>
        <v>44004</v>
      </c>
    </row>
    <row r="12205" spans="3:5" ht="13" x14ac:dyDescent="0.15">
      <c r="C12205" s="1" t="str">
        <f ca="1">IFERROR(INDIRECT(ADDRESS(MATCH(A12205,'contribution par jour-semaine'!A:A,0),MATCH(B12205,'contribution par jour-semaine'!$1:$1,0),4,1,"contribution par jour-semaine")),"")</f>
        <v/>
      </c>
      <c r="D12205" s="4" t="str">
        <f>VLOOKUP(A12205,predictions!A:B,2,FALSE)</f>
        <v>22/06/2020</v>
      </c>
      <c r="E12205" s="4">
        <f t="shared" si="47"/>
        <v>44004</v>
      </c>
    </row>
    <row r="12206" spans="3:5" ht="13" x14ac:dyDescent="0.15">
      <c r="C12206" s="1" t="str">
        <f ca="1">IFERROR(INDIRECT(ADDRESS(MATCH(A12206,'contribution par jour-semaine'!A:A,0),MATCH(B12206,'contribution par jour-semaine'!$1:$1,0),4,1,"contribution par jour-semaine")),"")</f>
        <v/>
      </c>
      <c r="D12206" s="4" t="str">
        <f>VLOOKUP(A12206,predictions!A:B,2,FALSE)</f>
        <v>22/06/2020</v>
      </c>
      <c r="E12206" s="4">
        <f t="shared" si="47"/>
        <v>44004</v>
      </c>
    </row>
    <row r="12207" spans="3:5" ht="13" x14ac:dyDescent="0.15">
      <c r="C12207" s="1" t="str">
        <f ca="1">IFERROR(INDIRECT(ADDRESS(MATCH(A12207,'contribution par jour-semaine'!A:A,0),MATCH(B12207,'contribution par jour-semaine'!$1:$1,0),4,1,"contribution par jour-semaine")),"")</f>
        <v/>
      </c>
      <c r="D12207" s="4" t="str">
        <f>VLOOKUP(A12207,predictions!A:B,2,FALSE)</f>
        <v>22/06/2020</v>
      </c>
      <c r="E12207" s="4">
        <f t="shared" si="47"/>
        <v>44004</v>
      </c>
    </row>
    <row r="12208" spans="3:5" ht="13" x14ac:dyDescent="0.15">
      <c r="C12208" s="1" t="str">
        <f ca="1">IFERROR(INDIRECT(ADDRESS(MATCH(A12208,'contribution par jour-semaine'!A:A,0),MATCH(B12208,'contribution par jour-semaine'!$1:$1,0),4,1,"contribution par jour-semaine")),"")</f>
        <v/>
      </c>
      <c r="D12208" s="4" t="str">
        <f>VLOOKUP(A12208,predictions!A:B,2,FALSE)</f>
        <v>22/06/2020</v>
      </c>
      <c r="E12208" s="4">
        <f t="shared" si="47"/>
        <v>44004</v>
      </c>
    </row>
    <row r="12209" spans="3:5" ht="13" x14ac:dyDescent="0.15">
      <c r="C12209" s="1" t="str">
        <f ca="1">IFERROR(INDIRECT(ADDRESS(MATCH(A12209,'contribution par jour-semaine'!A:A,0),MATCH(B12209,'contribution par jour-semaine'!$1:$1,0),4,1,"contribution par jour-semaine")),"")</f>
        <v/>
      </c>
      <c r="D12209" s="4" t="str">
        <f>VLOOKUP(A12209,predictions!A:B,2,FALSE)</f>
        <v>22/06/2020</v>
      </c>
      <c r="E12209" s="4">
        <f t="shared" si="47"/>
        <v>44004</v>
      </c>
    </row>
    <row r="12210" spans="3:5" ht="13" x14ac:dyDescent="0.15">
      <c r="C12210" s="1" t="str">
        <f ca="1">IFERROR(INDIRECT(ADDRESS(MATCH(A12210,'contribution par jour-semaine'!A:A,0),MATCH(B12210,'contribution par jour-semaine'!$1:$1,0),4,1,"contribution par jour-semaine")),"")</f>
        <v/>
      </c>
      <c r="D12210" s="4" t="str">
        <f>VLOOKUP(A12210,predictions!A:B,2,FALSE)</f>
        <v>22/06/2020</v>
      </c>
      <c r="E12210" s="4">
        <f t="shared" si="47"/>
        <v>44004</v>
      </c>
    </row>
    <row r="12211" spans="3:5" ht="13" x14ac:dyDescent="0.15">
      <c r="C12211" s="1" t="str">
        <f ca="1">IFERROR(INDIRECT(ADDRESS(MATCH(A12211,'contribution par jour-semaine'!A:A,0),MATCH(B12211,'contribution par jour-semaine'!$1:$1,0),4,1,"contribution par jour-semaine")),"")</f>
        <v/>
      </c>
      <c r="D12211" s="4" t="str">
        <f>VLOOKUP(A12211,predictions!A:B,2,FALSE)</f>
        <v>22/06/2020</v>
      </c>
      <c r="E12211" s="4">
        <f t="shared" si="47"/>
        <v>44004</v>
      </c>
    </row>
    <row r="12212" spans="3:5" ht="13" x14ac:dyDescent="0.15">
      <c r="C12212" s="1" t="str">
        <f ca="1">IFERROR(INDIRECT(ADDRESS(MATCH(A12212,'contribution par jour-semaine'!A:A,0),MATCH(B12212,'contribution par jour-semaine'!$1:$1,0),4,1,"contribution par jour-semaine")),"")</f>
        <v/>
      </c>
      <c r="D12212" s="4" t="str">
        <f>VLOOKUP(A12212,predictions!A:B,2,FALSE)</f>
        <v>22/06/2020</v>
      </c>
      <c r="E12212" s="4">
        <f t="shared" si="47"/>
        <v>44004</v>
      </c>
    </row>
    <row r="12213" spans="3:5" ht="13" x14ac:dyDescent="0.15">
      <c r="C12213" s="1" t="str">
        <f ca="1">IFERROR(INDIRECT(ADDRESS(MATCH(A12213,'contribution par jour-semaine'!A:A,0),MATCH(B12213,'contribution par jour-semaine'!$1:$1,0),4,1,"contribution par jour-semaine")),"")</f>
        <v/>
      </c>
      <c r="D12213" s="4" t="str">
        <f>VLOOKUP(A12213,predictions!A:B,2,FALSE)</f>
        <v>22/06/2020</v>
      </c>
      <c r="E12213" s="4">
        <f t="shared" si="47"/>
        <v>44004</v>
      </c>
    </row>
    <row r="12214" spans="3:5" ht="13" x14ac:dyDescent="0.15">
      <c r="C12214" s="1" t="str">
        <f ca="1">IFERROR(INDIRECT(ADDRESS(MATCH(A12214,'contribution par jour-semaine'!A:A,0),MATCH(B12214,'contribution par jour-semaine'!$1:$1,0),4,1,"contribution par jour-semaine")),"")</f>
        <v/>
      </c>
      <c r="D12214" s="4" t="str">
        <f>VLOOKUP(A12214,predictions!A:B,2,FALSE)</f>
        <v>22/06/2020</v>
      </c>
      <c r="E12214" s="4">
        <f t="shared" si="47"/>
        <v>44004</v>
      </c>
    </row>
    <row r="12215" spans="3:5" ht="13" x14ac:dyDescent="0.15">
      <c r="C12215" s="1" t="str">
        <f ca="1">IFERROR(INDIRECT(ADDRESS(MATCH(A12215,'contribution par jour-semaine'!A:A,0),MATCH(B12215,'contribution par jour-semaine'!$1:$1,0),4,1,"contribution par jour-semaine")),"")</f>
        <v/>
      </c>
      <c r="D12215" s="4" t="str">
        <f>VLOOKUP(A12215,predictions!A:B,2,FALSE)</f>
        <v>22/06/2020</v>
      </c>
      <c r="E12215" s="4">
        <f t="shared" si="47"/>
        <v>44004</v>
      </c>
    </row>
    <row r="12216" spans="3:5" ht="13" x14ac:dyDescent="0.15">
      <c r="C12216" s="1" t="str">
        <f ca="1">IFERROR(INDIRECT(ADDRESS(MATCH(A12216,'contribution par jour-semaine'!A:A,0),MATCH(B12216,'contribution par jour-semaine'!$1:$1,0),4,1,"contribution par jour-semaine")),"")</f>
        <v/>
      </c>
      <c r="D12216" s="4" t="str">
        <f>VLOOKUP(A12216,predictions!A:B,2,FALSE)</f>
        <v>22/06/2020</v>
      </c>
      <c r="E12216" s="4">
        <f t="shared" si="47"/>
        <v>44004</v>
      </c>
    </row>
    <row r="12217" spans="3:5" ht="13" x14ac:dyDescent="0.15">
      <c r="C12217" s="1" t="str">
        <f ca="1">IFERROR(INDIRECT(ADDRESS(MATCH(A12217,'contribution par jour-semaine'!A:A,0),MATCH(B12217,'contribution par jour-semaine'!$1:$1,0),4,1,"contribution par jour-semaine")),"")</f>
        <v/>
      </c>
      <c r="D12217" s="4" t="str">
        <f>VLOOKUP(A12217,predictions!A:B,2,FALSE)</f>
        <v>22/06/2020</v>
      </c>
      <c r="E12217" s="4">
        <f t="shared" si="47"/>
        <v>44004</v>
      </c>
    </row>
    <row r="12218" spans="3:5" ht="13" x14ac:dyDescent="0.15">
      <c r="C12218" s="1" t="str">
        <f ca="1">IFERROR(INDIRECT(ADDRESS(MATCH(A12218,'contribution par jour-semaine'!A:A,0),MATCH(B12218,'contribution par jour-semaine'!$1:$1,0),4,1,"contribution par jour-semaine")),"")</f>
        <v/>
      </c>
      <c r="D12218" s="4" t="str">
        <f>VLOOKUP(A12218,predictions!A:B,2,FALSE)</f>
        <v>22/06/2020</v>
      </c>
      <c r="E12218" s="4">
        <f t="shared" si="47"/>
        <v>44004</v>
      </c>
    </row>
    <row r="12219" spans="3:5" ht="13" x14ac:dyDescent="0.15">
      <c r="C12219" s="1" t="str">
        <f ca="1">IFERROR(INDIRECT(ADDRESS(MATCH(A12219,'contribution par jour-semaine'!A:A,0),MATCH(B12219,'contribution par jour-semaine'!$1:$1,0),4,1,"contribution par jour-semaine")),"")</f>
        <v/>
      </c>
      <c r="D12219" s="4" t="str">
        <f>VLOOKUP(A12219,predictions!A:B,2,FALSE)</f>
        <v>22/06/2020</v>
      </c>
      <c r="E12219" s="4">
        <f t="shared" si="47"/>
        <v>44004</v>
      </c>
    </row>
    <row r="12220" spans="3:5" ht="13" x14ac:dyDescent="0.15">
      <c r="C12220" s="1" t="str">
        <f ca="1">IFERROR(INDIRECT(ADDRESS(MATCH(A12220,'contribution par jour-semaine'!A:A,0),MATCH(B12220,'contribution par jour-semaine'!$1:$1,0),4,1,"contribution par jour-semaine")),"")</f>
        <v/>
      </c>
      <c r="D12220" s="4" t="str">
        <f>VLOOKUP(A12220,predictions!A:B,2,FALSE)</f>
        <v>22/06/2020</v>
      </c>
      <c r="E12220" s="4">
        <f t="shared" si="47"/>
        <v>44004</v>
      </c>
    </row>
    <row r="12221" spans="3:5" ht="13" x14ac:dyDescent="0.15">
      <c r="C12221" s="1" t="str">
        <f ca="1">IFERROR(INDIRECT(ADDRESS(MATCH(A12221,'contribution par jour-semaine'!A:A,0),MATCH(B12221,'contribution par jour-semaine'!$1:$1,0),4,1,"contribution par jour-semaine")),"")</f>
        <v/>
      </c>
      <c r="D12221" s="4" t="str">
        <f>VLOOKUP(A12221,predictions!A:B,2,FALSE)</f>
        <v>22/06/2020</v>
      </c>
      <c r="E12221" s="4">
        <f t="shared" si="47"/>
        <v>44004</v>
      </c>
    </row>
    <row r="12222" spans="3:5" ht="13" x14ac:dyDescent="0.15">
      <c r="C12222" s="1" t="str">
        <f ca="1">IFERROR(INDIRECT(ADDRESS(MATCH(A12222,'contribution par jour-semaine'!A:A,0),MATCH(B12222,'contribution par jour-semaine'!$1:$1,0),4,1,"contribution par jour-semaine")),"")</f>
        <v/>
      </c>
      <c r="D12222" s="4" t="str">
        <f>VLOOKUP(A12222,predictions!A:B,2,FALSE)</f>
        <v>22/06/2020</v>
      </c>
      <c r="E12222" s="4">
        <f t="shared" si="47"/>
        <v>44004</v>
      </c>
    </row>
    <row r="12223" spans="3:5" ht="13" x14ac:dyDescent="0.15">
      <c r="C12223" s="1" t="str">
        <f ca="1">IFERROR(INDIRECT(ADDRESS(MATCH(A12223,'contribution par jour-semaine'!A:A,0),MATCH(B12223,'contribution par jour-semaine'!$1:$1,0),4,1,"contribution par jour-semaine")),"")</f>
        <v/>
      </c>
      <c r="D12223" s="4" t="str">
        <f>VLOOKUP(A12223,predictions!A:B,2,FALSE)</f>
        <v>22/06/2020</v>
      </c>
      <c r="E12223" s="4">
        <f t="shared" si="47"/>
        <v>44004</v>
      </c>
    </row>
    <row r="12224" spans="3:5" ht="13" x14ac:dyDescent="0.15">
      <c r="C12224" s="1" t="str">
        <f ca="1">IFERROR(INDIRECT(ADDRESS(MATCH(A12224,'contribution par jour-semaine'!A:A,0),MATCH(B12224,'contribution par jour-semaine'!$1:$1,0),4,1,"contribution par jour-semaine")),"")</f>
        <v/>
      </c>
      <c r="D12224" s="4" t="str">
        <f>VLOOKUP(A12224,predictions!A:B,2,FALSE)</f>
        <v>22/06/2020</v>
      </c>
      <c r="E12224" s="4">
        <f t="shared" si="47"/>
        <v>44004</v>
      </c>
    </row>
    <row r="12225" spans="3:5" ht="13" x14ac:dyDescent="0.15">
      <c r="C12225" s="1" t="str">
        <f ca="1">IFERROR(INDIRECT(ADDRESS(MATCH(A12225,'contribution par jour-semaine'!A:A,0),MATCH(B12225,'contribution par jour-semaine'!$1:$1,0),4,1,"contribution par jour-semaine")),"")</f>
        <v/>
      </c>
      <c r="D12225" s="4" t="str">
        <f>VLOOKUP(A12225,predictions!A:B,2,FALSE)</f>
        <v>22/06/2020</v>
      </c>
      <c r="E12225" s="4">
        <f t="shared" si="47"/>
        <v>44004</v>
      </c>
    </row>
    <row r="12226" spans="3:5" ht="13" x14ac:dyDescent="0.15">
      <c r="C12226" s="1" t="str">
        <f ca="1">IFERROR(INDIRECT(ADDRESS(MATCH(A12226,'contribution par jour-semaine'!A:A,0),MATCH(B12226,'contribution par jour-semaine'!$1:$1,0),4,1,"contribution par jour-semaine")),"")</f>
        <v/>
      </c>
      <c r="D12226" s="4" t="str">
        <f>VLOOKUP(A12226,predictions!A:B,2,FALSE)</f>
        <v>22/06/2020</v>
      </c>
      <c r="E12226" s="4">
        <f t="shared" si="47"/>
        <v>44004</v>
      </c>
    </row>
    <row r="12227" spans="3:5" ht="13" x14ac:dyDescent="0.15">
      <c r="C12227" s="1" t="str">
        <f ca="1">IFERROR(INDIRECT(ADDRESS(MATCH(A12227,'contribution par jour-semaine'!A:A,0),MATCH(B12227,'contribution par jour-semaine'!$1:$1,0),4,1,"contribution par jour-semaine")),"")</f>
        <v/>
      </c>
      <c r="D12227" s="4" t="str">
        <f>VLOOKUP(A12227,predictions!A:B,2,FALSE)</f>
        <v>22/06/2020</v>
      </c>
      <c r="E12227" s="4">
        <f t="shared" si="47"/>
        <v>44004</v>
      </c>
    </row>
    <row r="12228" spans="3:5" ht="13" x14ac:dyDescent="0.15">
      <c r="C12228" s="1" t="str">
        <f ca="1">IFERROR(INDIRECT(ADDRESS(MATCH(A12228,'contribution par jour-semaine'!A:A,0),MATCH(B12228,'contribution par jour-semaine'!$1:$1,0),4,1,"contribution par jour-semaine")),"")</f>
        <v/>
      </c>
      <c r="D12228" s="4" t="str">
        <f>VLOOKUP(A12228,predictions!A:B,2,FALSE)</f>
        <v>22/06/2020</v>
      </c>
      <c r="E12228" s="4">
        <f t="shared" si="47"/>
        <v>44004</v>
      </c>
    </row>
    <row r="12229" spans="3:5" ht="13" x14ac:dyDescent="0.15">
      <c r="C12229" s="1" t="str">
        <f ca="1">IFERROR(INDIRECT(ADDRESS(MATCH(A12229,'contribution par jour-semaine'!A:A,0),MATCH(B12229,'contribution par jour-semaine'!$1:$1,0),4,1,"contribution par jour-semaine")),"")</f>
        <v/>
      </c>
      <c r="D12229" s="4" t="str">
        <f>VLOOKUP(A12229,predictions!A:B,2,FALSE)</f>
        <v>22/06/2020</v>
      </c>
      <c r="E12229" s="4">
        <f t="shared" si="47"/>
        <v>44004</v>
      </c>
    </row>
    <row r="12230" spans="3:5" ht="13" x14ac:dyDescent="0.15">
      <c r="C12230" s="1" t="str">
        <f ca="1">IFERROR(INDIRECT(ADDRESS(MATCH(A12230,'contribution par jour-semaine'!A:A,0),MATCH(B12230,'contribution par jour-semaine'!$1:$1,0),4,1,"contribution par jour-semaine")),"")</f>
        <v/>
      </c>
      <c r="D12230" s="4" t="str">
        <f>VLOOKUP(A12230,predictions!A:B,2,FALSE)</f>
        <v>22/06/2020</v>
      </c>
      <c r="E12230" s="4">
        <f t="shared" si="47"/>
        <v>44004</v>
      </c>
    </row>
    <row r="12231" spans="3:5" ht="13" x14ac:dyDescent="0.15">
      <c r="C12231" s="1" t="str">
        <f ca="1">IFERROR(INDIRECT(ADDRESS(MATCH(A12231,'contribution par jour-semaine'!A:A,0),MATCH(B12231,'contribution par jour-semaine'!$1:$1,0),4,1,"contribution par jour-semaine")),"")</f>
        <v/>
      </c>
      <c r="D12231" s="4" t="str">
        <f>VLOOKUP(A12231,predictions!A:B,2,FALSE)</f>
        <v>22/06/2020</v>
      </c>
      <c r="E12231" s="4">
        <f t="shared" si="47"/>
        <v>44004</v>
      </c>
    </row>
    <row r="12232" spans="3:5" ht="13" x14ac:dyDescent="0.15">
      <c r="C12232" s="1" t="str">
        <f ca="1">IFERROR(INDIRECT(ADDRESS(MATCH(A12232,'contribution par jour-semaine'!A:A,0),MATCH(B12232,'contribution par jour-semaine'!$1:$1,0),4,1,"contribution par jour-semaine")),"")</f>
        <v/>
      </c>
      <c r="D12232" s="4" t="str">
        <f>VLOOKUP(A12232,predictions!A:B,2,FALSE)</f>
        <v>22/06/2020</v>
      </c>
      <c r="E12232" s="4">
        <f t="shared" si="47"/>
        <v>44004</v>
      </c>
    </row>
    <row r="12233" spans="3:5" ht="13" x14ac:dyDescent="0.15">
      <c r="C12233" s="1" t="str">
        <f ca="1">IFERROR(INDIRECT(ADDRESS(MATCH(A12233,'contribution par jour-semaine'!A:A,0),MATCH(B12233,'contribution par jour-semaine'!$1:$1,0),4,1,"contribution par jour-semaine")),"")</f>
        <v/>
      </c>
      <c r="D12233" s="4" t="str">
        <f>VLOOKUP(A12233,predictions!A:B,2,FALSE)</f>
        <v>22/06/2020</v>
      </c>
      <c r="E12233" s="4">
        <f t="shared" si="47"/>
        <v>44004</v>
      </c>
    </row>
    <row r="12234" spans="3:5" ht="13" x14ac:dyDescent="0.15">
      <c r="C12234" s="1" t="str">
        <f ca="1">IFERROR(INDIRECT(ADDRESS(MATCH(A12234,'contribution par jour-semaine'!A:A,0),MATCH(B12234,'contribution par jour-semaine'!$1:$1,0),4,1,"contribution par jour-semaine")),"")</f>
        <v/>
      </c>
      <c r="D12234" s="4" t="str">
        <f>VLOOKUP(A12234,predictions!A:B,2,FALSE)</f>
        <v>22/06/2020</v>
      </c>
      <c r="E12234" s="4">
        <f t="shared" si="47"/>
        <v>44004</v>
      </c>
    </row>
    <row r="12235" spans="3:5" ht="13" x14ac:dyDescent="0.15">
      <c r="C12235" s="1" t="str">
        <f ca="1">IFERROR(INDIRECT(ADDRESS(MATCH(A12235,'contribution par jour-semaine'!A:A,0),MATCH(B12235,'contribution par jour-semaine'!$1:$1,0),4,1,"contribution par jour-semaine")),"")</f>
        <v/>
      </c>
      <c r="D12235" s="4" t="str">
        <f>VLOOKUP(A12235,predictions!A:B,2,FALSE)</f>
        <v>22/06/2020</v>
      </c>
      <c r="E12235" s="4">
        <f t="shared" si="47"/>
        <v>44004</v>
      </c>
    </row>
    <row r="12236" spans="3:5" ht="13" x14ac:dyDescent="0.15">
      <c r="C12236" s="1" t="str">
        <f ca="1">IFERROR(INDIRECT(ADDRESS(MATCH(A12236,'contribution par jour-semaine'!A:A,0),MATCH(B12236,'contribution par jour-semaine'!$1:$1,0),4,1,"contribution par jour-semaine")),"")</f>
        <v/>
      </c>
      <c r="D12236" s="4" t="str">
        <f>VLOOKUP(A12236,predictions!A:B,2,FALSE)</f>
        <v>22/06/2020</v>
      </c>
      <c r="E12236" s="4">
        <f t="shared" si="47"/>
        <v>44004</v>
      </c>
    </row>
    <row r="12237" spans="3:5" ht="13" x14ac:dyDescent="0.15">
      <c r="C12237" s="1" t="str">
        <f ca="1">IFERROR(INDIRECT(ADDRESS(MATCH(A12237,'contribution par jour-semaine'!A:A,0),MATCH(B12237,'contribution par jour-semaine'!$1:$1,0),4,1,"contribution par jour-semaine")),"")</f>
        <v/>
      </c>
      <c r="D12237" s="4" t="str">
        <f>VLOOKUP(A12237,predictions!A:B,2,FALSE)</f>
        <v>22/06/2020</v>
      </c>
      <c r="E12237" s="4">
        <f t="shared" si="47"/>
        <v>44004</v>
      </c>
    </row>
    <row r="12238" spans="3:5" ht="13" x14ac:dyDescent="0.15">
      <c r="C12238" s="1" t="str">
        <f ca="1">IFERROR(INDIRECT(ADDRESS(MATCH(A12238,'contribution par jour-semaine'!A:A,0),MATCH(B12238,'contribution par jour-semaine'!$1:$1,0),4,1,"contribution par jour-semaine")),"")</f>
        <v/>
      </c>
      <c r="D12238" s="4" t="str">
        <f>VLOOKUP(A12238,predictions!A:B,2,FALSE)</f>
        <v>22/06/2020</v>
      </c>
      <c r="E12238" s="4">
        <f t="shared" si="47"/>
        <v>44004</v>
      </c>
    </row>
    <row r="12239" spans="3:5" ht="13" x14ac:dyDescent="0.15">
      <c r="C12239" s="1" t="str">
        <f ca="1">IFERROR(INDIRECT(ADDRESS(MATCH(A12239,'contribution par jour-semaine'!A:A,0),MATCH(B12239,'contribution par jour-semaine'!$1:$1,0),4,1,"contribution par jour-semaine")),"")</f>
        <v/>
      </c>
      <c r="D12239" s="4" t="str">
        <f>VLOOKUP(A12239,predictions!A:B,2,FALSE)</f>
        <v>22/06/2020</v>
      </c>
      <c r="E12239" s="4">
        <f t="shared" si="47"/>
        <v>44004</v>
      </c>
    </row>
    <row r="12240" spans="3:5" ht="13" x14ac:dyDescent="0.15">
      <c r="C12240" s="1" t="str">
        <f ca="1">IFERROR(INDIRECT(ADDRESS(MATCH(A12240,'contribution par jour-semaine'!A:A,0),MATCH(B12240,'contribution par jour-semaine'!$1:$1,0),4,1,"contribution par jour-semaine")),"")</f>
        <v/>
      </c>
      <c r="D12240" s="4" t="str">
        <f>VLOOKUP(A12240,predictions!A:B,2,FALSE)</f>
        <v>22/06/2020</v>
      </c>
      <c r="E12240" s="4">
        <f t="shared" si="47"/>
        <v>44004</v>
      </c>
    </row>
    <row r="12241" spans="3:5" ht="13" x14ac:dyDescent="0.15">
      <c r="C12241" s="1" t="str">
        <f ca="1">IFERROR(INDIRECT(ADDRESS(MATCH(A12241,'contribution par jour-semaine'!A:A,0),MATCH(B12241,'contribution par jour-semaine'!$1:$1,0),4,1,"contribution par jour-semaine")),"")</f>
        <v/>
      </c>
      <c r="D12241" s="4" t="str">
        <f>VLOOKUP(A12241,predictions!A:B,2,FALSE)</f>
        <v>22/06/2020</v>
      </c>
      <c r="E12241" s="4">
        <f t="shared" si="47"/>
        <v>44004</v>
      </c>
    </row>
    <row r="12242" spans="3:5" ht="13" x14ac:dyDescent="0.15">
      <c r="C12242" s="1" t="str">
        <f ca="1">IFERROR(INDIRECT(ADDRESS(MATCH(A12242,'contribution par jour-semaine'!A:A,0),MATCH(B12242,'contribution par jour-semaine'!$1:$1,0),4,1,"contribution par jour-semaine")),"")</f>
        <v/>
      </c>
      <c r="D12242" s="4" t="str">
        <f>VLOOKUP(A12242,predictions!A:B,2,FALSE)</f>
        <v>22/06/2020</v>
      </c>
      <c r="E12242" s="4">
        <f t="shared" ref="E12242:E12496" si="48">DATE(RIGHT(D12242,4),MID(D12242,4,2),LEFT(D12242,2))</f>
        <v>44004</v>
      </c>
    </row>
    <row r="12243" spans="3:5" ht="13" x14ac:dyDescent="0.15">
      <c r="C12243" s="1" t="str">
        <f ca="1">IFERROR(INDIRECT(ADDRESS(MATCH(A12243,'contribution par jour-semaine'!A:A,0),MATCH(B12243,'contribution par jour-semaine'!$1:$1,0),4,1,"contribution par jour-semaine")),"")</f>
        <v/>
      </c>
      <c r="D12243" s="4" t="str">
        <f>VLOOKUP(A12243,predictions!A:B,2,FALSE)</f>
        <v>22/06/2020</v>
      </c>
      <c r="E12243" s="4">
        <f t="shared" si="48"/>
        <v>44004</v>
      </c>
    </row>
    <row r="12244" spans="3:5" ht="13" x14ac:dyDescent="0.15">
      <c r="C12244" s="1" t="str">
        <f ca="1">IFERROR(INDIRECT(ADDRESS(MATCH(A12244,'contribution par jour-semaine'!A:A,0),MATCH(B12244,'contribution par jour-semaine'!$1:$1,0),4,1,"contribution par jour-semaine")),"")</f>
        <v/>
      </c>
      <c r="D12244" s="4" t="str">
        <f>VLOOKUP(A12244,predictions!A:B,2,FALSE)</f>
        <v>22/06/2020</v>
      </c>
      <c r="E12244" s="4">
        <f t="shared" si="48"/>
        <v>44004</v>
      </c>
    </row>
    <row r="12245" spans="3:5" ht="13" x14ac:dyDescent="0.15">
      <c r="C12245" s="1" t="str">
        <f ca="1">IFERROR(INDIRECT(ADDRESS(MATCH(A12245,'contribution par jour-semaine'!A:A,0),MATCH(B12245,'contribution par jour-semaine'!$1:$1,0),4,1,"contribution par jour-semaine")),"")</f>
        <v/>
      </c>
      <c r="D12245" s="4" t="str">
        <f>VLOOKUP(A12245,predictions!A:B,2,FALSE)</f>
        <v>22/06/2020</v>
      </c>
      <c r="E12245" s="4">
        <f t="shared" si="48"/>
        <v>44004</v>
      </c>
    </row>
    <row r="12246" spans="3:5" ht="13" x14ac:dyDescent="0.15">
      <c r="C12246" s="1" t="str">
        <f ca="1">IFERROR(INDIRECT(ADDRESS(MATCH(A12246,'contribution par jour-semaine'!A:A,0),MATCH(B12246,'contribution par jour-semaine'!$1:$1,0),4,1,"contribution par jour-semaine")),"")</f>
        <v/>
      </c>
      <c r="D12246" s="4" t="str">
        <f>VLOOKUP(A12246,predictions!A:B,2,FALSE)</f>
        <v>22/06/2020</v>
      </c>
      <c r="E12246" s="4">
        <f t="shared" si="48"/>
        <v>44004</v>
      </c>
    </row>
    <row r="12247" spans="3:5" ht="13" x14ac:dyDescent="0.15">
      <c r="C12247" s="1" t="str">
        <f ca="1">IFERROR(INDIRECT(ADDRESS(MATCH(A12247,'contribution par jour-semaine'!A:A,0),MATCH(B12247,'contribution par jour-semaine'!$1:$1,0),4,1,"contribution par jour-semaine")),"")</f>
        <v/>
      </c>
      <c r="D12247" s="4" t="str">
        <f>VLOOKUP(A12247,predictions!A:B,2,FALSE)</f>
        <v>22/06/2020</v>
      </c>
      <c r="E12247" s="4">
        <f t="shared" si="48"/>
        <v>44004</v>
      </c>
    </row>
    <row r="12248" spans="3:5" ht="13" x14ac:dyDescent="0.15">
      <c r="C12248" s="1" t="str">
        <f ca="1">IFERROR(INDIRECT(ADDRESS(MATCH(A12248,'contribution par jour-semaine'!A:A,0),MATCH(B12248,'contribution par jour-semaine'!$1:$1,0),4,1,"contribution par jour-semaine")),"")</f>
        <v/>
      </c>
      <c r="D12248" s="4" t="str">
        <f>VLOOKUP(A12248,predictions!A:B,2,FALSE)</f>
        <v>22/06/2020</v>
      </c>
      <c r="E12248" s="4">
        <f t="shared" si="48"/>
        <v>44004</v>
      </c>
    </row>
    <row r="12249" spans="3:5" ht="13" x14ac:dyDescent="0.15">
      <c r="C12249" s="1" t="str">
        <f ca="1">IFERROR(INDIRECT(ADDRESS(MATCH(A12249,'contribution par jour-semaine'!A:A,0),MATCH(B12249,'contribution par jour-semaine'!$1:$1,0),4,1,"contribution par jour-semaine")),"")</f>
        <v/>
      </c>
      <c r="D12249" s="4" t="str">
        <f>VLOOKUP(A12249,predictions!A:B,2,FALSE)</f>
        <v>22/06/2020</v>
      </c>
      <c r="E12249" s="4">
        <f t="shared" si="48"/>
        <v>44004</v>
      </c>
    </row>
    <row r="12250" spans="3:5" ht="13" x14ac:dyDescent="0.15">
      <c r="C12250" s="1" t="str">
        <f ca="1">IFERROR(INDIRECT(ADDRESS(MATCH(A12250,'contribution par jour-semaine'!A:A,0),MATCH(B12250,'contribution par jour-semaine'!$1:$1,0),4,1,"contribution par jour-semaine")),"")</f>
        <v/>
      </c>
      <c r="D12250" s="4" t="str">
        <f>VLOOKUP(A12250,predictions!A:B,2,FALSE)</f>
        <v>22/06/2020</v>
      </c>
      <c r="E12250" s="4">
        <f t="shared" si="48"/>
        <v>44004</v>
      </c>
    </row>
    <row r="12251" spans="3:5" ht="13" x14ac:dyDescent="0.15">
      <c r="C12251" s="1" t="str">
        <f ca="1">IFERROR(INDIRECT(ADDRESS(MATCH(A12251,'contribution par jour-semaine'!A:A,0),MATCH(B12251,'contribution par jour-semaine'!$1:$1,0),4,1,"contribution par jour-semaine")),"")</f>
        <v/>
      </c>
      <c r="D12251" s="4" t="str">
        <f>VLOOKUP(A12251,predictions!A:B,2,FALSE)</f>
        <v>22/06/2020</v>
      </c>
      <c r="E12251" s="4">
        <f t="shared" si="48"/>
        <v>44004</v>
      </c>
    </row>
    <row r="12252" spans="3:5" ht="13" x14ac:dyDescent="0.15">
      <c r="C12252" s="1" t="str">
        <f ca="1">IFERROR(INDIRECT(ADDRESS(MATCH(A12252,'contribution par jour-semaine'!A:A,0),MATCH(B12252,'contribution par jour-semaine'!$1:$1,0),4,1,"contribution par jour-semaine")),"")</f>
        <v/>
      </c>
      <c r="D12252" s="4" t="str">
        <f>VLOOKUP(A12252,predictions!A:B,2,FALSE)</f>
        <v>22/06/2020</v>
      </c>
      <c r="E12252" s="4">
        <f t="shared" si="48"/>
        <v>44004</v>
      </c>
    </row>
    <row r="12253" spans="3:5" ht="13" x14ac:dyDescent="0.15">
      <c r="C12253" s="1" t="str">
        <f ca="1">IFERROR(INDIRECT(ADDRESS(MATCH(A12253,'contribution par jour-semaine'!A:A,0),MATCH(B12253,'contribution par jour-semaine'!$1:$1,0),4,1,"contribution par jour-semaine")),"")</f>
        <v/>
      </c>
      <c r="D12253" s="4" t="str">
        <f>VLOOKUP(A12253,predictions!A:B,2,FALSE)</f>
        <v>22/06/2020</v>
      </c>
      <c r="E12253" s="4">
        <f t="shared" si="48"/>
        <v>44004</v>
      </c>
    </row>
    <row r="12254" spans="3:5" ht="13" x14ac:dyDescent="0.15">
      <c r="C12254" s="1" t="str">
        <f ca="1">IFERROR(INDIRECT(ADDRESS(MATCH(A12254,'contribution par jour-semaine'!A:A,0),MATCH(B12254,'contribution par jour-semaine'!$1:$1,0),4,1,"contribution par jour-semaine")),"")</f>
        <v/>
      </c>
      <c r="D12254" s="4" t="str">
        <f>VLOOKUP(A12254,predictions!A:B,2,FALSE)</f>
        <v>22/06/2020</v>
      </c>
      <c r="E12254" s="4">
        <f t="shared" si="48"/>
        <v>44004</v>
      </c>
    </row>
    <row r="12255" spans="3:5" ht="13" x14ac:dyDescent="0.15">
      <c r="C12255" s="1" t="str">
        <f ca="1">IFERROR(INDIRECT(ADDRESS(MATCH(A12255,'contribution par jour-semaine'!A:A,0),MATCH(B12255,'contribution par jour-semaine'!$1:$1,0),4,1,"contribution par jour-semaine")),"")</f>
        <v/>
      </c>
      <c r="D12255" s="4" t="str">
        <f>VLOOKUP(A12255,predictions!A:B,2,FALSE)</f>
        <v>22/06/2020</v>
      </c>
      <c r="E12255" s="4">
        <f t="shared" si="48"/>
        <v>44004</v>
      </c>
    </row>
    <row r="12256" spans="3:5" ht="13" x14ac:dyDescent="0.15">
      <c r="C12256" s="1" t="str">
        <f ca="1">IFERROR(INDIRECT(ADDRESS(MATCH(A12256,'contribution par jour-semaine'!A:A,0),MATCH(B12256,'contribution par jour-semaine'!$1:$1,0),4,1,"contribution par jour-semaine")),"")</f>
        <v/>
      </c>
      <c r="D12256" s="4" t="str">
        <f>VLOOKUP(A12256,predictions!A:B,2,FALSE)</f>
        <v>22/06/2020</v>
      </c>
      <c r="E12256" s="4">
        <f t="shared" si="48"/>
        <v>44004</v>
      </c>
    </row>
    <row r="12257" spans="3:5" ht="13" x14ac:dyDescent="0.15">
      <c r="C12257" s="1" t="str">
        <f ca="1">IFERROR(INDIRECT(ADDRESS(MATCH(A12257,'contribution par jour-semaine'!A:A,0),MATCH(B12257,'contribution par jour-semaine'!$1:$1,0),4,1,"contribution par jour-semaine")),"")</f>
        <v/>
      </c>
      <c r="D12257" s="4" t="str">
        <f>VLOOKUP(A12257,predictions!A:B,2,FALSE)</f>
        <v>22/06/2020</v>
      </c>
      <c r="E12257" s="4">
        <f t="shared" si="48"/>
        <v>44004</v>
      </c>
    </row>
    <row r="12258" spans="3:5" ht="13" x14ac:dyDescent="0.15">
      <c r="C12258" s="1" t="str">
        <f ca="1">IFERROR(INDIRECT(ADDRESS(MATCH(A12258,'contribution par jour-semaine'!A:A,0),MATCH(B12258,'contribution par jour-semaine'!$1:$1,0),4,1,"contribution par jour-semaine")),"")</f>
        <v/>
      </c>
      <c r="D12258" s="4" t="str">
        <f>VLOOKUP(A12258,predictions!A:B,2,FALSE)</f>
        <v>22/06/2020</v>
      </c>
      <c r="E12258" s="4">
        <f t="shared" si="48"/>
        <v>44004</v>
      </c>
    </row>
    <row r="12259" spans="3:5" ht="13" x14ac:dyDescent="0.15">
      <c r="C12259" s="1" t="str">
        <f ca="1">IFERROR(INDIRECT(ADDRESS(MATCH(A12259,'contribution par jour-semaine'!A:A,0),MATCH(B12259,'contribution par jour-semaine'!$1:$1,0),4,1,"contribution par jour-semaine")),"")</f>
        <v/>
      </c>
      <c r="D12259" s="4" t="str">
        <f>VLOOKUP(A12259,predictions!A:B,2,FALSE)</f>
        <v>22/06/2020</v>
      </c>
      <c r="E12259" s="4">
        <f t="shared" si="48"/>
        <v>44004</v>
      </c>
    </row>
    <row r="12260" spans="3:5" ht="13" x14ac:dyDescent="0.15">
      <c r="C12260" s="1" t="str">
        <f ca="1">IFERROR(INDIRECT(ADDRESS(MATCH(A12260,'contribution par jour-semaine'!A:A,0),MATCH(B12260,'contribution par jour-semaine'!$1:$1,0),4,1,"contribution par jour-semaine")),"")</f>
        <v/>
      </c>
      <c r="D12260" s="4" t="str">
        <f>VLOOKUP(A12260,predictions!A:B,2,FALSE)</f>
        <v>22/06/2020</v>
      </c>
      <c r="E12260" s="4">
        <f t="shared" si="48"/>
        <v>44004</v>
      </c>
    </row>
    <row r="12261" spans="3:5" ht="13" x14ac:dyDescent="0.15">
      <c r="C12261" s="1" t="str">
        <f ca="1">IFERROR(INDIRECT(ADDRESS(MATCH(A12261,'contribution par jour-semaine'!A:A,0),MATCH(B12261,'contribution par jour-semaine'!$1:$1,0),4,1,"contribution par jour-semaine")),"")</f>
        <v/>
      </c>
      <c r="D12261" s="4" t="str">
        <f>VLOOKUP(A12261,predictions!A:B,2,FALSE)</f>
        <v>22/06/2020</v>
      </c>
      <c r="E12261" s="4">
        <f t="shared" si="48"/>
        <v>44004</v>
      </c>
    </row>
    <row r="12262" spans="3:5" ht="13" x14ac:dyDescent="0.15">
      <c r="C12262" s="1" t="str">
        <f ca="1">IFERROR(INDIRECT(ADDRESS(MATCH(A12262,'contribution par jour-semaine'!A:A,0),MATCH(B12262,'contribution par jour-semaine'!$1:$1,0),4,1,"contribution par jour-semaine")),"")</f>
        <v/>
      </c>
      <c r="D12262" s="4" t="str">
        <f>VLOOKUP(A12262,predictions!A:B,2,FALSE)</f>
        <v>22/06/2020</v>
      </c>
      <c r="E12262" s="4">
        <f t="shared" si="48"/>
        <v>44004</v>
      </c>
    </row>
    <row r="12263" spans="3:5" ht="13" x14ac:dyDescent="0.15">
      <c r="C12263" s="1" t="str">
        <f ca="1">IFERROR(INDIRECT(ADDRESS(MATCH(A12263,'contribution par jour-semaine'!A:A,0),MATCH(B12263,'contribution par jour-semaine'!$1:$1,0),4,1,"contribution par jour-semaine")),"")</f>
        <v/>
      </c>
      <c r="D12263" s="4" t="str">
        <f>VLOOKUP(A12263,predictions!A:B,2,FALSE)</f>
        <v>22/06/2020</v>
      </c>
      <c r="E12263" s="4">
        <f t="shared" si="48"/>
        <v>44004</v>
      </c>
    </row>
    <row r="12264" spans="3:5" ht="13" x14ac:dyDescent="0.15">
      <c r="C12264" s="1" t="str">
        <f ca="1">IFERROR(INDIRECT(ADDRESS(MATCH(A12264,'contribution par jour-semaine'!A:A,0),MATCH(B12264,'contribution par jour-semaine'!$1:$1,0),4,1,"contribution par jour-semaine")),"")</f>
        <v/>
      </c>
      <c r="D12264" s="4" t="str">
        <f>VLOOKUP(A12264,predictions!A:B,2,FALSE)</f>
        <v>22/06/2020</v>
      </c>
      <c r="E12264" s="4">
        <f t="shared" si="48"/>
        <v>44004</v>
      </c>
    </row>
    <row r="12265" spans="3:5" ht="13" x14ac:dyDescent="0.15">
      <c r="C12265" s="1" t="str">
        <f ca="1">IFERROR(INDIRECT(ADDRESS(MATCH(A12265,'contribution par jour-semaine'!A:A,0),MATCH(B12265,'contribution par jour-semaine'!$1:$1,0),4,1,"contribution par jour-semaine")),"")</f>
        <v/>
      </c>
      <c r="D12265" s="4" t="str">
        <f>VLOOKUP(A12265,predictions!A:B,2,FALSE)</f>
        <v>22/06/2020</v>
      </c>
      <c r="E12265" s="4">
        <f t="shared" si="48"/>
        <v>44004</v>
      </c>
    </row>
    <row r="12266" spans="3:5" ht="13" x14ac:dyDescent="0.15">
      <c r="C12266" s="1" t="str">
        <f ca="1">IFERROR(INDIRECT(ADDRESS(MATCH(A12266,'contribution par jour-semaine'!A:A,0),MATCH(B12266,'contribution par jour-semaine'!$1:$1,0),4,1,"contribution par jour-semaine")),"")</f>
        <v/>
      </c>
      <c r="D12266" s="4" t="str">
        <f>VLOOKUP(A12266,predictions!A:B,2,FALSE)</f>
        <v>22/06/2020</v>
      </c>
      <c r="E12266" s="4">
        <f t="shared" si="48"/>
        <v>44004</v>
      </c>
    </row>
    <row r="12267" spans="3:5" ht="13" x14ac:dyDescent="0.15">
      <c r="C12267" s="1" t="str">
        <f ca="1">IFERROR(INDIRECT(ADDRESS(MATCH(A12267,'contribution par jour-semaine'!A:A,0),MATCH(B12267,'contribution par jour-semaine'!$1:$1,0),4,1,"contribution par jour-semaine")),"")</f>
        <v/>
      </c>
      <c r="D12267" s="4" t="str">
        <f>VLOOKUP(A12267,predictions!A:B,2,FALSE)</f>
        <v>22/06/2020</v>
      </c>
      <c r="E12267" s="4">
        <f t="shared" si="48"/>
        <v>44004</v>
      </c>
    </row>
    <row r="12268" spans="3:5" ht="13" x14ac:dyDescent="0.15">
      <c r="C12268" s="1" t="str">
        <f ca="1">IFERROR(INDIRECT(ADDRESS(MATCH(A12268,'contribution par jour-semaine'!A:A,0),MATCH(B12268,'contribution par jour-semaine'!$1:$1,0),4,1,"contribution par jour-semaine")),"")</f>
        <v/>
      </c>
      <c r="D12268" s="4" t="str">
        <f>VLOOKUP(A12268,predictions!A:B,2,FALSE)</f>
        <v>22/06/2020</v>
      </c>
      <c r="E12268" s="4">
        <f t="shared" si="48"/>
        <v>44004</v>
      </c>
    </row>
    <row r="12269" spans="3:5" ht="13" x14ac:dyDescent="0.15">
      <c r="C12269" s="1" t="str">
        <f ca="1">IFERROR(INDIRECT(ADDRESS(MATCH(A12269,'contribution par jour-semaine'!A:A,0),MATCH(B12269,'contribution par jour-semaine'!$1:$1,0),4,1,"contribution par jour-semaine")),"")</f>
        <v/>
      </c>
      <c r="D12269" s="4" t="str">
        <f>VLOOKUP(A12269,predictions!A:B,2,FALSE)</f>
        <v>22/06/2020</v>
      </c>
      <c r="E12269" s="4">
        <f t="shared" si="48"/>
        <v>44004</v>
      </c>
    </row>
    <row r="12270" spans="3:5" ht="13" x14ac:dyDescent="0.15">
      <c r="C12270" s="1" t="str">
        <f ca="1">IFERROR(INDIRECT(ADDRESS(MATCH(A12270,'contribution par jour-semaine'!A:A,0),MATCH(B12270,'contribution par jour-semaine'!$1:$1,0),4,1,"contribution par jour-semaine")),"")</f>
        <v/>
      </c>
      <c r="D12270" s="4" t="str">
        <f>VLOOKUP(A12270,predictions!A:B,2,FALSE)</f>
        <v>22/06/2020</v>
      </c>
      <c r="E12270" s="4">
        <f t="shared" si="48"/>
        <v>44004</v>
      </c>
    </row>
    <row r="12271" spans="3:5" ht="13" x14ac:dyDescent="0.15">
      <c r="C12271" s="1" t="str">
        <f ca="1">IFERROR(INDIRECT(ADDRESS(MATCH(A12271,'contribution par jour-semaine'!A:A,0),MATCH(B12271,'contribution par jour-semaine'!$1:$1,0),4,1,"contribution par jour-semaine")),"")</f>
        <v/>
      </c>
      <c r="D12271" s="4" t="str">
        <f>VLOOKUP(A12271,predictions!A:B,2,FALSE)</f>
        <v>22/06/2020</v>
      </c>
      <c r="E12271" s="4">
        <f t="shared" si="48"/>
        <v>44004</v>
      </c>
    </row>
    <row r="12272" spans="3:5" ht="13" x14ac:dyDescent="0.15">
      <c r="C12272" s="1" t="str">
        <f ca="1">IFERROR(INDIRECT(ADDRESS(MATCH(A12272,'contribution par jour-semaine'!A:A,0),MATCH(B12272,'contribution par jour-semaine'!$1:$1,0),4,1,"contribution par jour-semaine")),"")</f>
        <v/>
      </c>
      <c r="D12272" s="4" t="str">
        <f>VLOOKUP(A12272,predictions!A:B,2,FALSE)</f>
        <v>22/06/2020</v>
      </c>
      <c r="E12272" s="4">
        <f t="shared" si="48"/>
        <v>44004</v>
      </c>
    </row>
    <row r="12273" spans="3:5" ht="13" x14ac:dyDescent="0.15">
      <c r="C12273" s="1" t="str">
        <f ca="1">IFERROR(INDIRECT(ADDRESS(MATCH(A12273,'contribution par jour-semaine'!A:A,0),MATCH(B12273,'contribution par jour-semaine'!$1:$1,0),4,1,"contribution par jour-semaine")),"")</f>
        <v/>
      </c>
      <c r="D12273" s="4" t="str">
        <f>VLOOKUP(A12273,predictions!A:B,2,FALSE)</f>
        <v>22/06/2020</v>
      </c>
      <c r="E12273" s="4">
        <f t="shared" si="48"/>
        <v>44004</v>
      </c>
    </row>
    <row r="12274" spans="3:5" ht="13" x14ac:dyDescent="0.15">
      <c r="C12274" s="1" t="str">
        <f ca="1">IFERROR(INDIRECT(ADDRESS(MATCH(A12274,'contribution par jour-semaine'!A:A,0),MATCH(B12274,'contribution par jour-semaine'!$1:$1,0),4,1,"contribution par jour-semaine")),"")</f>
        <v/>
      </c>
      <c r="D12274" s="4" t="str">
        <f>VLOOKUP(A12274,predictions!A:B,2,FALSE)</f>
        <v>22/06/2020</v>
      </c>
      <c r="E12274" s="4">
        <f t="shared" si="48"/>
        <v>44004</v>
      </c>
    </row>
    <row r="12275" spans="3:5" ht="13" x14ac:dyDescent="0.15">
      <c r="C12275" s="1" t="str">
        <f ca="1">IFERROR(INDIRECT(ADDRESS(MATCH(A12275,'contribution par jour-semaine'!A:A,0),MATCH(B12275,'contribution par jour-semaine'!$1:$1,0),4,1,"contribution par jour-semaine")),"")</f>
        <v/>
      </c>
      <c r="D12275" s="4" t="str">
        <f>VLOOKUP(A12275,predictions!A:B,2,FALSE)</f>
        <v>22/06/2020</v>
      </c>
      <c r="E12275" s="4">
        <f t="shared" si="48"/>
        <v>44004</v>
      </c>
    </row>
    <row r="12276" spans="3:5" ht="13" x14ac:dyDescent="0.15">
      <c r="C12276" s="1" t="str">
        <f ca="1">IFERROR(INDIRECT(ADDRESS(MATCH(A12276,'contribution par jour-semaine'!A:A,0),MATCH(B12276,'contribution par jour-semaine'!$1:$1,0),4,1,"contribution par jour-semaine")),"")</f>
        <v/>
      </c>
      <c r="D12276" s="4" t="str">
        <f>VLOOKUP(A12276,predictions!A:B,2,FALSE)</f>
        <v>22/06/2020</v>
      </c>
      <c r="E12276" s="4">
        <f t="shared" si="48"/>
        <v>44004</v>
      </c>
    </row>
    <row r="12277" spans="3:5" ht="13" x14ac:dyDescent="0.15">
      <c r="C12277" s="1" t="str">
        <f ca="1">IFERROR(INDIRECT(ADDRESS(MATCH(A12277,'contribution par jour-semaine'!A:A,0),MATCH(B12277,'contribution par jour-semaine'!$1:$1,0),4,1,"contribution par jour-semaine")),"")</f>
        <v/>
      </c>
      <c r="D12277" s="4" t="str">
        <f>VLOOKUP(A12277,predictions!A:B,2,FALSE)</f>
        <v>22/06/2020</v>
      </c>
      <c r="E12277" s="4">
        <f t="shared" si="48"/>
        <v>44004</v>
      </c>
    </row>
    <row r="12278" spans="3:5" ht="13" x14ac:dyDescent="0.15">
      <c r="C12278" s="1" t="str">
        <f ca="1">IFERROR(INDIRECT(ADDRESS(MATCH(A12278,'contribution par jour-semaine'!A:A,0),MATCH(B12278,'contribution par jour-semaine'!$1:$1,0),4,1,"contribution par jour-semaine")),"")</f>
        <v/>
      </c>
      <c r="D12278" s="4" t="str">
        <f>VLOOKUP(A12278,predictions!A:B,2,FALSE)</f>
        <v>22/06/2020</v>
      </c>
      <c r="E12278" s="4">
        <f t="shared" si="48"/>
        <v>44004</v>
      </c>
    </row>
    <row r="12279" spans="3:5" ht="13" x14ac:dyDescent="0.15">
      <c r="C12279" s="1" t="str">
        <f ca="1">IFERROR(INDIRECT(ADDRESS(MATCH(A12279,'contribution par jour-semaine'!A:A,0),MATCH(B12279,'contribution par jour-semaine'!$1:$1,0),4,1,"contribution par jour-semaine")),"")</f>
        <v/>
      </c>
      <c r="D12279" s="4" t="str">
        <f>VLOOKUP(A12279,predictions!A:B,2,FALSE)</f>
        <v>22/06/2020</v>
      </c>
      <c r="E12279" s="4">
        <f t="shared" si="48"/>
        <v>44004</v>
      </c>
    </row>
    <row r="12280" spans="3:5" ht="13" x14ac:dyDescent="0.15">
      <c r="C12280" s="1" t="str">
        <f ca="1">IFERROR(INDIRECT(ADDRESS(MATCH(A12280,'contribution par jour-semaine'!A:A,0),MATCH(B12280,'contribution par jour-semaine'!$1:$1,0),4,1,"contribution par jour-semaine")),"")</f>
        <v/>
      </c>
      <c r="D12280" s="4" t="str">
        <f>VLOOKUP(A12280,predictions!A:B,2,FALSE)</f>
        <v>22/06/2020</v>
      </c>
      <c r="E12280" s="4">
        <f t="shared" si="48"/>
        <v>44004</v>
      </c>
    </row>
    <row r="12281" spans="3:5" ht="13" x14ac:dyDescent="0.15">
      <c r="C12281" s="1" t="str">
        <f ca="1">IFERROR(INDIRECT(ADDRESS(MATCH(A12281,'contribution par jour-semaine'!A:A,0),MATCH(B12281,'contribution par jour-semaine'!$1:$1,0),4,1,"contribution par jour-semaine")),"")</f>
        <v/>
      </c>
      <c r="D12281" s="4" t="str">
        <f>VLOOKUP(A12281,predictions!A:B,2,FALSE)</f>
        <v>22/06/2020</v>
      </c>
      <c r="E12281" s="4">
        <f t="shared" si="48"/>
        <v>44004</v>
      </c>
    </row>
    <row r="12282" spans="3:5" ht="13" x14ac:dyDescent="0.15">
      <c r="C12282" s="1" t="str">
        <f ca="1">IFERROR(INDIRECT(ADDRESS(MATCH(A12282,'contribution par jour-semaine'!A:A,0),MATCH(B12282,'contribution par jour-semaine'!$1:$1,0),4,1,"contribution par jour-semaine")),"")</f>
        <v/>
      </c>
      <c r="D12282" s="4" t="str">
        <f>VLOOKUP(A12282,predictions!A:B,2,FALSE)</f>
        <v>22/06/2020</v>
      </c>
      <c r="E12282" s="4">
        <f t="shared" si="48"/>
        <v>44004</v>
      </c>
    </row>
    <row r="12283" spans="3:5" ht="13" x14ac:dyDescent="0.15">
      <c r="C12283" s="1" t="str">
        <f ca="1">IFERROR(INDIRECT(ADDRESS(MATCH(A12283,'contribution par jour-semaine'!A:A,0),MATCH(B12283,'contribution par jour-semaine'!$1:$1,0),4,1,"contribution par jour-semaine")),"")</f>
        <v/>
      </c>
      <c r="D12283" s="4" t="str">
        <f>VLOOKUP(A12283,predictions!A:B,2,FALSE)</f>
        <v>22/06/2020</v>
      </c>
      <c r="E12283" s="4">
        <f t="shared" si="48"/>
        <v>44004</v>
      </c>
    </row>
    <row r="12284" spans="3:5" ht="13" x14ac:dyDescent="0.15">
      <c r="C12284" s="1" t="str">
        <f ca="1">IFERROR(INDIRECT(ADDRESS(MATCH(A12284,'contribution par jour-semaine'!A:A,0),MATCH(B12284,'contribution par jour-semaine'!$1:$1,0),4,1,"contribution par jour-semaine")),"")</f>
        <v/>
      </c>
      <c r="D12284" s="4" t="str">
        <f>VLOOKUP(A12284,predictions!A:B,2,FALSE)</f>
        <v>22/06/2020</v>
      </c>
      <c r="E12284" s="4">
        <f t="shared" si="48"/>
        <v>44004</v>
      </c>
    </row>
    <row r="12285" spans="3:5" ht="13" x14ac:dyDescent="0.15">
      <c r="C12285" s="1" t="str">
        <f ca="1">IFERROR(INDIRECT(ADDRESS(MATCH(A12285,'contribution par jour-semaine'!A:A,0),MATCH(B12285,'contribution par jour-semaine'!$1:$1,0),4,1,"contribution par jour-semaine")),"")</f>
        <v/>
      </c>
      <c r="D12285" s="4" t="str">
        <f>VLOOKUP(A12285,predictions!A:B,2,FALSE)</f>
        <v>22/06/2020</v>
      </c>
      <c r="E12285" s="4">
        <f t="shared" si="48"/>
        <v>44004</v>
      </c>
    </row>
    <row r="12286" spans="3:5" ht="13" x14ac:dyDescent="0.15">
      <c r="C12286" s="1" t="str">
        <f ca="1">IFERROR(INDIRECT(ADDRESS(MATCH(A12286,'contribution par jour-semaine'!A:A,0),MATCH(B12286,'contribution par jour-semaine'!$1:$1,0),4,1,"contribution par jour-semaine")),"")</f>
        <v/>
      </c>
      <c r="D12286" s="4" t="str">
        <f>VLOOKUP(A12286,predictions!A:B,2,FALSE)</f>
        <v>22/06/2020</v>
      </c>
      <c r="E12286" s="4">
        <f t="shared" si="48"/>
        <v>44004</v>
      </c>
    </row>
    <row r="12287" spans="3:5" ht="13" x14ac:dyDescent="0.15">
      <c r="C12287" s="1" t="str">
        <f ca="1">IFERROR(INDIRECT(ADDRESS(MATCH(A12287,'contribution par jour-semaine'!A:A,0),MATCH(B12287,'contribution par jour-semaine'!$1:$1,0),4,1,"contribution par jour-semaine")),"")</f>
        <v/>
      </c>
      <c r="D12287" s="4" t="str">
        <f>VLOOKUP(A12287,predictions!A:B,2,FALSE)</f>
        <v>22/06/2020</v>
      </c>
      <c r="E12287" s="4">
        <f t="shared" si="48"/>
        <v>44004</v>
      </c>
    </row>
    <row r="12288" spans="3:5" ht="13" x14ac:dyDescent="0.15">
      <c r="C12288" s="1" t="str">
        <f ca="1">IFERROR(INDIRECT(ADDRESS(MATCH(A12288,'contribution par jour-semaine'!A:A,0),MATCH(B12288,'contribution par jour-semaine'!$1:$1,0),4,1,"contribution par jour-semaine")),"")</f>
        <v/>
      </c>
      <c r="D12288" s="4" t="str">
        <f>VLOOKUP(A12288,predictions!A:B,2,FALSE)</f>
        <v>22/06/2020</v>
      </c>
      <c r="E12288" s="4">
        <f t="shared" si="48"/>
        <v>44004</v>
      </c>
    </row>
    <row r="12289" spans="3:5" ht="13" x14ac:dyDescent="0.15">
      <c r="C12289" s="1" t="str">
        <f ca="1">IFERROR(INDIRECT(ADDRESS(MATCH(A12289,'contribution par jour-semaine'!A:A,0),MATCH(B12289,'contribution par jour-semaine'!$1:$1,0),4,1,"contribution par jour-semaine")),"")</f>
        <v/>
      </c>
      <c r="D12289" s="4" t="str">
        <f>VLOOKUP(A12289,predictions!A:B,2,FALSE)</f>
        <v>22/06/2020</v>
      </c>
      <c r="E12289" s="4">
        <f t="shared" si="48"/>
        <v>44004</v>
      </c>
    </row>
    <row r="12290" spans="3:5" ht="13" x14ac:dyDescent="0.15">
      <c r="C12290" s="1" t="str">
        <f ca="1">IFERROR(INDIRECT(ADDRESS(MATCH(A12290,'contribution par jour-semaine'!A:A,0),MATCH(B12290,'contribution par jour-semaine'!$1:$1,0),4,1,"contribution par jour-semaine")),"")</f>
        <v/>
      </c>
      <c r="D12290" s="4" t="str">
        <f>VLOOKUP(A12290,predictions!A:B,2,FALSE)</f>
        <v>22/06/2020</v>
      </c>
      <c r="E12290" s="4">
        <f t="shared" si="48"/>
        <v>44004</v>
      </c>
    </row>
    <row r="12291" spans="3:5" ht="13" x14ac:dyDescent="0.15">
      <c r="C12291" s="1" t="str">
        <f ca="1">IFERROR(INDIRECT(ADDRESS(MATCH(A12291,'contribution par jour-semaine'!A:A,0),MATCH(B12291,'contribution par jour-semaine'!$1:$1,0),4,1,"contribution par jour-semaine")),"")</f>
        <v/>
      </c>
      <c r="D12291" s="4" t="str">
        <f>VLOOKUP(A12291,predictions!A:B,2,FALSE)</f>
        <v>22/06/2020</v>
      </c>
      <c r="E12291" s="4">
        <f t="shared" si="48"/>
        <v>44004</v>
      </c>
    </row>
    <row r="12292" spans="3:5" ht="13" x14ac:dyDescent="0.15">
      <c r="C12292" s="1" t="str">
        <f ca="1">IFERROR(INDIRECT(ADDRESS(MATCH(A12292,'contribution par jour-semaine'!A:A,0),MATCH(B12292,'contribution par jour-semaine'!$1:$1,0),4,1,"contribution par jour-semaine")),"")</f>
        <v/>
      </c>
      <c r="D12292" s="4" t="str">
        <f>VLOOKUP(A12292,predictions!A:B,2,FALSE)</f>
        <v>22/06/2020</v>
      </c>
      <c r="E12292" s="4">
        <f t="shared" si="48"/>
        <v>44004</v>
      </c>
    </row>
    <row r="12293" spans="3:5" ht="13" x14ac:dyDescent="0.15">
      <c r="C12293" s="1" t="str">
        <f ca="1">IFERROR(INDIRECT(ADDRESS(MATCH(A12293,'contribution par jour-semaine'!A:A,0),MATCH(B12293,'contribution par jour-semaine'!$1:$1,0),4,1,"contribution par jour-semaine")),"")</f>
        <v/>
      </c>
      <c r="D12293" s="4" t="str">
        <f>VLOOKUP(A12293,predictions!A:B,2,FALSE)</f>
        <v>22/06/2020</v>
      </c>
      <c r="E12293" s="4">
        <f t="shared" si="48"/>
        <v>44004</v>
      </c>
    </row>
    <row r="12294" spans="3:5" ht="13" x14ac:dyDescent="0.15">
      <c r="C12294" s="1" t="str">
        <f ca="1">IFERROR(INDIRECT(ADDRESS(MATCH(A12294,'contribution par jour-semaine'!A:A,0),MATCH(B12294,'contribution par jour-semaine'!$1:$1,0),4,1,"contribution par jour-semaine")),"")</f>
        <v/>
      </c>
      <c r="D12294" s="4" t="str">
        <f>VLOOKUP(A12294,predictions!A:B,2,FALSE)</f>
        <v>22/06/2020</v>
      </c>
      <c r="E12294" s="4">
        <f t="shared" si="48"/>
        <v>44004</v>
      </c>
    </row>
    <row r="12295" spans="3:5" ht="13" x14ac:dyDescent="0.15">
      <c r="C12295" s="1" t="str">
        <f ca="1">IFERROR(INDIRECT(ADDRESS(MATCH(A12295,'contribution par jour-semaine'!A:A,0),MATCH(B12295,'contribution par jour-semaine'!$1:$1,0),4,1,"contribution par jour-semaine")),"")</f>
        <v/>
      </c>
      <c r="D12295" s="4" t="str">
        <f>VLOOKUP(A12295,predictions!A:B,2,FALSE)</f>
        <v>22/06/2020</v>
      </c>
      <c r="E12295" s="4">
        <f t="shared" si="48"/>
        <v>44004</v>
      </c>
    </row>
    <row r="12296" spans="3:5" ht="13" x14ac:dyDescent="0.15">
      <c r="C12296" s="1" t="str">
        <f ca="1">IFERROR(INDIRECT(ADDRESS(MATCH(A12296,'contribution par jour-semaine'!A:A,0),MATCH(B12296,'contribution par jour-semaine'!$1:$1,0),4,1,"contribution par jour-semaine")),"")</f>
        <v/>
      </c>
      <c r="D12296" s="4" t="str">
        <f>VLOOKUP(A12296,predictions!A:B,2,FALSE)</f>
        <v>22/06/2020</v>
      </c>
      <c r="E12296" s="4">
        <f t="shared" si="48"/>
        <v>44004</v>
      </c>
    </row>
    <row r="12297" spans="3:5" ht="13" x14ac:dyDescent="0.15">
      <c r="C12297" s="1" t="str">
        <f ca="1">IFERROR(INDIRECT(ADDRESS(MATCH(A12297,'contribution par jour-semaine'!A:A,0),MATCH(B12297,'contribution par jour-semaine'!$1:$1,0),4,1,"contribution par jour-semaine")),"")</f>
        <v/>
      </c>
      <c r="D12297" s="4" t="str">
        <f>VLOOKUP(A12297,predictions!A:B,2,FALSE)</f>
        <v>22/06/2020</v>
      </c>
      <c r="E12297" s="4">
        <f t="shared" si="48"/>
        <v>44004</v>
      </c>
    </row>
    <row r="12298" spans="3:5" ht="13" x14ac:dyDescent="0.15">
      <c r="C12298" s="1" t="str">
        <f ca="1">IFERROR(INDIRECT(ADDRESS(MATCH(A12298,'contribution par jour-semaine'!A:A,0),MATCH(B12298,'contribution par jour-semaine'!$1:$1,0),4,1,"contribution par jour-semaine")),"")</f>
        <v/>
      </c>
      <c r="D12298" s="4" t="str">
        <f>VLOOKUP(A12298,predictions!A:B,2,FALSE)</f>
        <v>22/06/2020</v>
      </c>
      <c r="E12298" s="4">
        <f t="shared" si="48"/>
        <v>44004</v>
      </c>
    </row>
    <row r="12299" spans="3:5" ht="13" x14ac:dyDescent="0.15">
      <c r="C12299" s="1" t="str">
        <f ca="1">IFERROR(INDIRECT(ADDRESS(MATCH(A12299,'contribution par jour-semaine'!A:A,0),MATCH(B12299,'contribution par jour-semaine'!$1:$1,0),4,1,"contribution par jour-semaine")),"")</f>
        <v/>
      </c>
      <c r="D12299" s="4" t="str">
        <f>VLOOKUP(A12299,predictions!A:B,2,FALSE)</f>
        <v>22/06/2020</v>
      </c>
      <c r="E12299" s="4">
        <f t="shared" si="48"/>
        <v>44004</v>
      </c>
    </row>
    <row r="12300" spans="3:5" ht="13" x14ac:dyDescent="0.15">
      <c r="C12300" s="1" t="str">
        <f ca="1">IFERROR(INDIRECT(ADDRESS(MATCH(A12300,'contribution par jour-semaine'!A:A,0),MATCH(B12300,'contribution par jour-semaine'!$1:$1,0),4,1,"contribution par jour-semaine")),"")</f>
        <v/>
      </c>
      <c r="D12300" s="4" t="str">
        <f>VLOOKUP(A12300,predictions!A:B,2,FALSE)</f>
        <v>22/06/2020</v>
      </c>
      <c r="E12300" s="4">
        <f t="shared" si="48"/>
        <v>44004</v>
      </c>
    </row>
    <row r="12301" spans="3:5" ht="13" x14ac:dyDescent="0.15">
      <c r="C12301" s="1" t="str">
        <f ca="1">IFERROR(INDIRECT(ADDRESS(MATCH(A12301,'contribution par jour-semaine'!A:A,0),MATCH(B12301,'contribution par jour-semaine'!$1:$1,0),4,1,"contribution par jour-semaine")),"")</f>
        <v/>
      </c>
      <c r="D12301" s="4" t="str">
        <f>VLOOKUP(A12301,predictions!A:B,2,FALSE)</f>
        <v>22/06/2020</v>
      </c>
      <c r="E12301" s="4">
        <f t="shared" si="48"/>
        <v>44004</v>
      </c>
    </row>
    <row r="12302" spans="3:5" ht="13" x14ac:dyDescent="0.15">
      <c r="C12302" s="1" t="str">
        <f ca="1">IFERROR(INDIRECT(ADDRESS(MATCH(A12302,'contribution par jour-semaine'!A:A,0),MATCH(B12302,'contribution par jour-semaine'!$1:$1,0),4,1,"contribution par jour-semaine")),"")</f>
        <v/>
      </c>
      <c r="D12302" s="4" t="str">
        <f>VLOOKUP(A12302,predictions!A:B,2,FALSE)</f>
        <v>22/06/2020</v>
      </c>
      <c r="E12302" s="4">
        <f t="shared" si="48"/>
        <v>44004</v>
      </c>
    </row>
    <row r="12303" spans="3:5" ht="13" x14ac:dyDescent="0.15">
      <c r="C12303" s="1" t="str">
        <f ca="1">IFERROR(INDIRECT(ADDRESS(MATCH(A12303,'contribution par jour-semaine'!A:A,0),MATCH(B12303,'contribution par jour-semaine'!$1:$1,0),4,1,"contribution par jour-semaine")),"")</f>
        <v/>
      </c>
      <c r="D12303" s="4" t="str">
        <f>VLOOKUP(A12303,predictions!A:B,2,FALSE)</f>
        <v>22/06/2020</v>
      </c>
      <c r="E12303" s="4">
        <f t="shared" si="48"/>
        <v>44004</v>
      </c>
    </row>
    <row r="12304" spans="3:5" ht="13" x14ac:dyDescent="0.15">
      <c r="C12304" s="1" t="str">
        <f ca="1">IFERROR(INDIRECT(ADDRESS(MATCH(A12304,'contribution par jour-semaine'!A:A,0),MATCH(B12304,'contribution par jour-semaine'!$1:$1,0),4,1,"contribution par jour-semaine")),"")</f>
        <v/>
      </c>
      <c r="D12304" s="4" t="str">
        <f>VLOOKUP(A12304,predictions!A:B,2,FALSE)</f>
        <v>22/06/2020</v>
      </c>
      <c r="E12304" s="4">
        <f t="shared" si="48"/>
        <v>44004</v>
      </c>
    </row>
    <row r="12305" spans="3:5" ht="13" x14ac:dyDescent="0.15">
      <c r="C12305" s="1" t="str">
        <f ca="1">IFERROR(INDIRECT(ADDRESS(MATCH(A12305,'contribution par jour-semaine'!A:A,0),MATCH(B12305,'contribution par jour-semaine'!$1:$1,0),4,1,"contribution par jour-semaine")),"")</f>
        <v/>
      </c>
      <c r="D12305" s="4" t="str">
        <f>VLOOKUP(A12305,predictions!A:B,2,FALSE)</f>
        <v>22/06/2020</v>
      </c>
      <c r="E12305" s="4">
        <f t="shared" si="48"/>
        <v>44004</v>
      </c>
    </row>
    <row r="12306" spans="3:5" ht="13" x14ac:dyDescent="0.15">
      <c r="C12306" s="1" t="str">
        <f ca="1">IFERROR(INDIRECT(ADDRESS(MATCH(A12306,'contribution par jour-semaine'!A:A,0),MATCH(B12306,'contribution par jour-semaine'!$1:$1,0),4,1,"contribution par jour-semaine")),"")</f>
        <v/>
      </c>
      <c r="D12306" s="4" t="str">
        <f>VLOOKUP(A12306,predictions!A:B,2,FALSE)</f>
        <v>22/06/2020</v>
      </c>
      <c r="E12306" s="4">
        <f t="shared" si="48"/>
        <v>44004</v>
      </c>
    </row>
    <row r="12307" spans="3:5" ht="13" x14ac:dyDescent="0.15">
      <c r="C12307" s="1" t="str">
        <f ca="1">IFERROR(INDIRECT(ADDRESS(MATCH(A12307,'contribution par jour-semaine'!A:A,0),MATCH(B12307,'contribution par jour-semaine'!$1:$1,0),4,1,"contribution par jour-semaine")),"")</f>
        <v/>
      </c>
      <c r="D12307" s="4" t="str">
        <f>VLOOKUP(A12307,predictions!A:B,2,FALSE)</f>
        <v>22/06/2020</v>
      </c>
      <c r="E12307" s="4">
        <f t="shared" si="48"/>
        <v>44004</v>
      </c>
    </row>
    <row r="12308" spans="3:5" ht="13" x14ac:dyDescent="0.15">
      <c r="C12308" s="1" t="str">
        <f ca="1">IFERROR(INDIRECT(ADDRESS(MATCH(A12308,'contribution par jour-semaine'!A:A,0),MATCH(B12308,'contribution par jour-semaine'!$1:$1,0),4,1,"contribution par jour-semaine")),"")</f>
        <v/>
      </c>
      <c r="D12308" s="4" t="str">
        <f>VLOOKUP(A12308,predictions!A:B,2,FALSE)</f>
        <v>22/06/2020</v>
      </c>
      <c r="E12308" s="4">
        <f t="shared" si="48"/>
        <v>44004</v>
      </c>
    </row>
    <row r="12309" spans="3:5" ht="13" x14ac:dyDescent="0.15">
      <c r="C12309" s="1" t="str">
        <f ca="1">IFERROR(INDIRECT(ADDRESS(MATCH(A12309,'contribution par jour-semaine'!A:A,0),MATCH(B12309,'contribution par jour-semaine'!$1:$1,0),4,1,"contribution par jour-semaine")),"")</f>
        <v/>
      </c>
      <c r="D12309" s="4" t="str">
        <f>VLOOKUP(A12309,predictions!A:B,2,FALSE)</f>
        <v>22/06/2020</v>
      </c>
      <c r="E12309" s="4">
        <f t="shared" si="48"/>
        <v>44004</v>
      </c>
    </row>
    <row r="12310" spans="3:5" ht="13" x14ac:dyDescent="0.15">
      <c r="C12310" s="1" t="str">
        <f ca="1">IFERROR(INDIRECT(ADDRESS(MATCH(A12310,'contribution par jour-semaine'!A:A,0),MATCH(B12310,'contribution par jour-semaine'!$1:$1,0),4,1,"contribution par jour-semaine")),"")</f>
        <v/>
      </c>
      <c r="D12310" s="4" t="str">
        <f>VLOOKUP(A12310,predictions!A:B,2,FALSE)</f>
        <v>22/06/2020</v>
      </c>
      <c r="E12310" s="4">
        <f t="shared" si="48"/>
        <v>44004</v>
      </c>
    </row>
    <row r="12311" spans="3:5" ht="13" x14ac:dyDescent="0.15">
      <c r="C12311" s="1" t="str">
        <f ca="1">IFERROR(INDIRECT(ADDRESS(MATCH(A12311,'contribution par jour-semaine'!A:A,0),MATCH(B12311,'contribution par jour-semaine'!$1:$1,0),4,1,"contribution par jour-semaine")),"")</f>
        <v/>
      </c>
      <c r="D12311" s="4" t="str">
        <f>VLOOKUP(A12311,predictions!A:B,2,FALSE)</f>
        <v>22/06/2020</v>
      </c>
      <c r="E12311" s="4">
        <f t="shared" si="48"/>
        <v>44004</v>
      </c>
    </row>
    <row r="12312" spans="3:5" ht="13" x14ac:dyDescent="0.15">
      <c r="C12312" s="1" t="str">
        <f ca="1">IFERROR(INDIRECT(ADDRESS(MATCH(A12312,'contribution par jour-semaine'!A:A,0),MATCH(B12312,'contribution par jour-semaine'!$1:$1,0),4,1,"contribution par jour-semaine")),"")</f>
        <v/>
      </c>
      <c r="D12312" s="4" t="str">
        <f>VLOOKUP(A12312,predictions!A:B,2,FALSE)</f>
        <v>22/06/2020</v>
      </c>
      <c r="E12312" s="4">
        <f t="shared" si="48"/>
        <v>44004</v>
      </c>
    </row>
    <row r="12313" spans="3:5" ht="13" x14ac:dyDescent="0.15">
      <c r="C12313" s="1" t="str">
        <f ca="1">IFERROR(INDIRECT(ADDRESS(MATCH(A12313,'contribution par jour-semaine'!A:A,0),MATCH(B12313,'contribution par jour-semaine'!$1:$1,0),4,1,"contribution par jour-semaine")),"")</f>
        <v/>
      </c>
      <c r="D12313" s="4" t="str">
        <f>VLOOKUP(A12313,predictions!A:B,2,FALSE)</f>
        <v>22/06/2020</v>
      </c>
      <c r="E12313" s="4">
        <f t="shared" si="48"/>
        <v>44004</v>
      </c>
    </row>
    <row r="12314" spans="3:5" ht="13" x14ac:dyDescent="0.15">
      <c r="C12314" s="1" t="str">
        <f ca="1">IFERROR(INDIRECT(ADDRESS(MATCH(A12314,'contribution par jour-semaine'!A:A,0),MATCH(B12314,'contribution par jour-semaine'!$1:$1,0),4,1,"contribution par jour-semaine")),"")</f>
        <v/>
      </c>
      <c r="D12314" s="4" t="str">
        <f>VLOOKUP(A12314,predictions!A:B,2,FALSE)</f>
        <v>22/06/2020</v>
      </c>
      <c r="E12314" s="4">
        <f t="shared" si="48"/>
        <v>44004</v>
      </c>
    </row>
    <row r="12315" spans="3:5" ht="13" x14ac:dyDescent="0.15">
      <c r="C12315" s="1" t="str">
        <f ca="1">IFERROR(INDIRECT(ADDRESS(MATCH(A12315,'contribution par jour-semaine'!A:A,0),MATCH(B12315,'contribution par jour-semaine'!$1:$1,0),4,1,"contribution par jour-semaine")),"")</f>
        <v/>
      </c>
      <c r="D12315" s="4" t="str">
        <f>VLOOKUP(A12315,predictions!A:B,2,FALSE)</f>
        <v>22/06/2020</v>
      </c>
      <c r="E12315" s="4">
        <f t="shared" si="48"/>
        <v>44004</v>
      </c>
    </row>
    <row r="12316" spans="3:5" ht="13" x14ac:dyDescent="0.15">
      <c r="C12316" s="1" t="str">
        <f ca="1">IFERROR(INDIRECT(ADDRESS(MATCH(A12316,'contribution par jour-semaine'!A:A,0),MATCH(B12316,'contribution par jour-semaine'!$1:$1,0),4,1,"contribution par jour-semaine")),"")</f>
        <v/>
      </c>
      <c r="D12316" s="4" t="str">
        <f>VLOOKUP(A12316,predictions!A:B,2,FALSE)</f>
        <v>22/06/2020</v>
      </c>
      <c r="E12316" s="4">
        <f t="shared" si="48"/>
        <v>44004</v>
      </c>
    </row>
    <row r="12317" spans="3:5" ht="13" x14ac:dyDescent="0.15">
      <c r="C12317" s="1" t="str">
        <f ca="1">IFERROR(INDIRECT(ADDRESS(MATCH(A12317,'contribution par jour-semaine'!A:A,0),MATCH(B12317,'contribution par jour-semaine'!$1:$1,0),4,1,"contribution par jour-semaine")),"")</f>
        <v/>
      </c>
      <c r="D12317" s="4" t="str">
        <f>VLOOKUP(A12317,predictions!A:B,2,FALSE)</f>
        <v>22/06/2020</v>
      </c>
      <c r="E12317" s="4">
        <f t="shared" si="48"/>
        <v>44004</v>
      </c>
    </row>
    <row r="12318" spans="3:5" ht="13" x14ac:dyDescent="0.15">
      <c r="C12318" s="1" t="str">
        <f ca="1">IFERROR(INDIRECT(ADDRESS(MATCH(A12318,'contribution par jour-semaine'!A:A,0),MATCH(B12318,'contribution par jour-semaine'!$1:$1,0),4,1,"contribution par jour-semaine")),"")</f>
        <v/>
      </c>
      <c r="D12318" s="4" t="str">
        <f>VLOOKUP(A12318,predictions!A:B,2,FALSE)</f>
        <v>22/06/2020</v>
      </c>
      <c r="E12318" s="4">
        <f t="shared" si="48"/>
        <v>44004</v>
      </c>
    </row>
    <row r="12319" spans="3:5" ht="13" x14ac:dyDescent="0.15">
      <c r="C12319" s="1" t="str">
        <f ca="1">IFERROR(INDIRECT(ADDRESS(MATCH(A12319,'contribution par jour-semaine'!A:A,0),MATCH(B12319,'contribution par jour-semaine'!$1:$1,0),4,1,"contribution par jour-semaine")),"")</f>
        <v/>
      </c>
      <c r="D12319" s="4" t="str">
        <f>VLOOKUP(A12319,predictions!A:B,2,FALSE)</f>
        <v>22/06/2020</v>
      </c>
      <c r="E12319" s="4">
        <f t="shared" si="48"/>
        <v>44004</v>
      </c>
    </row>
    <row r="12320" spans="3:5" ht="13" x14ac:dyDescent="0.15">
      <c r="C12320" s="1" t="str">
        <f ca="1">IFERROR(INDIRECT(ADDRESS(MATCH(A12320,'contribution par jour-semaine'!A:A,0),MATCH(B12320,'contribution par jour-semaine'!$1:$1,0),4,1,"contribution par jour-semaine")),"")</f>
        <v/>
      </c>
      <c r="D12320" s="4" t="str">
        <f>VLOOKUP(A12320,predictions!A:B,2,FALSE)</f>
        <v>22/06/2020</v>
      </c>
      <c r="E12320" s="4">
        <f t="shared" si="48"/>
        <v>44004</v>
      </c>
    </row>
    <row r="12321" spans="3:5" ht="13" x14ac:dyDescent="0.15">
      <c r="C12321" s="1" t="str">
        <f ca="1">IFERROR(INDIRECT(ADDRESS(MATCH(A12321,'contribution par jour-semaine'!A:A,0),MATCH(B12321,'contribution par jour-semaine'!$1:$1,0),4,1,"contribution par jour-semaine")),"")</f>
        <v/>
      </c>
      <c r="D12321" s="4" t="str">
        <f>VLOOKUP(A12321,predictions!A:B,2,FALSE)</f>
        <v>22/06/2020</v>
      </c>
      <c r="E12321" s="4">
        <f t="shared" si="48"/>
        <v>44004</v>
      </c>
    </row>
    <row r="12322" spans="3:5" ht="13" x14ac:dyDescent="0.15">
      <c r="C12322" s="1" t="str">
        <f ca="1">IFERROR(INDIRECT(ADDRESS(MATCH(A12322,'contribution par jour-semaine'!A:A,0),MATCH(B12322,'contribution par jour-semaine'!$1:$1,0),4,1,"contribution par jour-semaine")),"")</f>
        <v/>
      </c>
      <c r="D12322" s="4" t="str">
        <f>VLOOKUP(A12322,predictions!A:B,2,FALSE)</f>
        <v>22/06/2020</v>
      </c>
      <c r="E12322" s="4">
        <f t="shared" si="48"/>
        <v>44004</v>
      </c>
    </row>
    <row r="12323" spans="3:5" ht="13" x14ac:dyDescent="0.15">
      <c r="C12323" s="1" t="str">
        <f ca="1">IFERROR(INDIRECT(ADDRESS(MATCH(A12323,'contribution par jour-semaine'!A:A,0),MATCH(B12323,'contribution par jour-semaine'!$1:$1,0),4,1,"contribution par jour-semaine")),"")</f>
        <v/>
      </c>
      <c r="D12323" s="4" t="str">
        <f>VLOOKUP(A12323,predictions!A:B,2,FALSE)</f>
        <v>22/06/2020</v>
      </c>
      <c r="E12323" s="4">
        <f t="shared" si="48"/>
        <v>44004</v>
      </c>
    </row>
    <row r="12324" spans="3:5" ht="13" x14ac:dyDescent="0.15">
      <c r="C12324" s="1" t="str">
        <f ca="1">IFERROR(INDIRECT(ADDRESS(MATCH(A12324,'contribution par jour-semaine'!A:A,0),MATCH(B12324,'contribution par jour-semaine'!$1:$1,0),4,1,"contribution par jour-semaine")),"")</f>
        <v/>
      </c>
      <c r="D12324" s="4" t="str">
        <f>VLOOKUP(A12324,predictions!A:B,2,FALSE)</f>
        <v>22/06/2020</v>
      </c>
      <c r="E12324" s="4">
        <f t="shared" si="48"/>
        <v>44004</v>
      </c>
    </row>
    <row r="12325" spans="3:5" ht="13" x14ac:dyDescent="0.15">
      <c r="C12325" s="1" t="str">
        <f ca="1">IFERROR(INDIRECT(ADDRESS(MATCH(A12325,'contribution par jour-semaine'!A:A,0),MATCH(B12325,'contribution par jour-semaine'!$1:$1,0),4,1,"contribution par jour-semaine")),"")</f>
        <v/>
      </c>
      <c r="D12325" s="4" t="str">
        <f>VLOOKUP(A12325,predictions!A:B,2,FALSE)</f>
        <v>22/06/2020</v>
      </c>
      <c r="E12325" s="4">
        <f t="shared" si="48"/>
        <v>44004</v>
      </c>
    </row>
    <row r="12326" spans="3:5" ht="13" x14ac:dyDescent="0.15">
      <c r="C12326" s="1" t="str">
        <f ca="1">IFERROR(INDIRECT(ADDRESS(MATCH(A12326,'contribution par jour-semaine'!A:A,0),MATCH(B12326,'contribution par jour-semaine'!$1:$1,0),4,1,"contribution par jour-semaine")),"")</f>
        <v/>
      </c>
      <c r="D12326" s="4" t="str">
        <f>VLOOKUP(A12326,predictions!A:B,2,FALSE)</f>
        <v>22/06/2020</v>
      </c>
      <c r="E12326" s="4">
        <f t="shared" si="48"/>
        <v>44004</v>
      </c>
    </row>
    <row r="12327" spans="3:5" ht="13" x14ac:dyDescent="0.15">
      <c r="C12327" s="1" t="str">
        <f ca="1">IFERROR(INDIRECT(ADDRESS(MATCH(A12327,'contribution par jour-semaine'!A:A,0),MATCH(B12327,'contribution par jour-semaine'!$1:$1,0),4,1,"contribution par jour-semaine")),"")</f>
        <v/>
      </c>
      <c r="D12327" s="4" t="str">
        <f>VLOOKUP(A12327,predictions!A:B,2,FALSE)</f>
        <v>22/06/2020</v>
      </c>
      <c r="E12327" s="4">
        <f t="shared" si="48"/>
        <v>44004</v>
      </c>
    </row>
    <row r="12328" spans="3:5" ht="13" x14ac:dyDescent="0.15">
      <c r="C12328" s="1" t="str">
        <f ca="1">IFERROR(INDIRECT(ADDRESS(MATCH(A12328,'contribution par jour-semaine'!A:A,0),MATCH(B12328,'contribution par jour-semaine'!$1:$1,0),4,1,"contribution par jour-semaine")),"")</f>
        <v/>
      </c>
      <c r="D12328" s="4" t="str">
        <f>VLOOKUP(A12328,predictions!A:B,2,FALSE)</f>
        <v>22/06/2020</v>
      </c>
      <c r="E12328" s="4">
        <f t="shared" si="48"/>
        <v>44004</v>
      </c>
    </row>
    <row r="12329" spans="3:5" ht="13" x14ac:dyDescent="0.15">
      <c r="C12329" s="1" t="str">
        <f ca="1">IFERROR(INDIRECT(ADDRESS(MATCH(A12329,'contribution par jour-semaine'!A:A,0),MATCH(B12329,'contribution par jour-semaine'!$1:$1,0),4,1,"contribution par jour-semaine")),"")</f>
        <v/>
      </c>
      <c r="D12329" s="4" t="str">
        <f>VLOOKUP(A12329,predictions!A:B,2,FALSE)</f>
        <v>22/06/2020</v>
      </c>
      <c r="E12329" s="4">
        <f t="shared" si="48"/>
        <v>44004</v>
      </c>
    </row>
    <row r="12330" spans="3:5" ht="13" x14ac:dyDescent="0.15">
      <c r="C12330" s="1" t="str">
        <f ca="1">IFERROR(INDIRECT(ADDRESS(MATCH(A12330,'contribution par jour-semaine'!A:A,0),MATCH(B12330,'contribution par jour-semaine'!$1:$1,0),4,1,"contribution par jour-semaine")),"")</f>
        <v/>
      </c>
      <c r="D12330" s="4" t="str">
        <f>VLOOKUP(A12330,predictions!A:B,2,FALSE)</f>
        <v>22/06/2020</v>
      </c>
      <c r="E12330" s="4">
        <f t="shared" si="48"/>
        <v>44004</v>
      </c>
    </row>
    <row r="12331" spans="3:5" ht="13" x14ac:dyDescent="0.15">
      <c r="C12331" s="1" t="str">
        <f ca="1">IFERROR(INDIRECT(ADDRESS(MATCH(A12331,'contribution par jour-semaine'!A:A,0),MATCH(B12331,'contribution par jour-semaine'!$1:$1,0),4,1,"contribution par jour-semaine")),"")</f>
        <v/>
      </c>
      <c r="D12331" s="4" t="str">
        <f>VLOOKUP(A12331,predictions!A:B,2,FALSE)</f>
        <v>22/06/2020</v>
      </c>
      <c r="E12331" s="4">
        <f t="shared" si="48"/>
        <v>44004</v>
      </c>
    </row>
    <row r="12332" spans="3:5" ht="13" x14ac:dyDescent="0.15">
      <c r="C12332" s="1" t="str">
        <f ca="1">IFERROR(INDIRECT(ADDRESS(MATCH(A12332,'contribution par jour-semaine'!A:A,0),MATCH(B12332,'contribution par jour-semaine'!$1:$1,0),4,1,"contribution par jour-semaine")),"")</f>
        <v/>
      </c>
      <c r="D12332" s="4" t="str">
        <f>VLOOKUP(A12332,predictions!A:B,2,FALSE)</f>
        <v>22/06/2020</v>
      </c>
      <c r="E12332" s="4">
        <f t="shared" si="48"/>
        <v>44004</v>
      </c>
    </row>
    <row r="12333" spans="3:5" ht="13" x14ac:dyDescent="0.15">
      <c r="C12333" s="1" t="str">
        <f ca="1">IFERROR(INDIRECT(ADDRESS(MATCH(A12333,'contribution par jour-semaine'!A:A,0),MATCH(B12333,'contribution par jour-semaine'!$1:$1,0),4,1,"contribution par jour-semaine")),"")</f>
        <v/>
      </c>
      <c r="D12333" s="4" t="str">
        <f>VLOOKUP(A12333,predictions!A:B,2,FALSE)</f>
        <v>22/06/2020</v>
      </c>
      <c r="E12333" s="4">
        <f t="shared" si="48"/>
        <v>44004</v>
      </c>
    </row>
    <row r="12334" spans="3:5" ht="13" x14ac:dyDescent="0.15">
      <c r="C12334" s="1" t="str">
        <f ca="1">IFERROR(INDIRECT(ADDRESS(MATCH(A12334,'contribution par jour-semaine'!A:A,0),MATCH(B12334,'contribution par jour-semaine'!$1:$1,0),4,1,"contribution par jour-semaine")),"")</f>
        <v/>
      </c>
      <c r="D12334" s="4" t="str">
        <f>VLOOKUP(A12334,predictions!A:B,2,FALSE)</f>
        <v>22/06/2020</v>
      </c>
      <c r="E12334" s="4">
        <f t="shared" si="48"/>
        <v>44004</v>
      </c>
    </row>
    <row r="12335" spans="3:5" ht="13" x14ac:dyDescent="0.15">
      <c r="C12335" s="1" t="str">
        <f ca="1">IFERROR(INDIRECT(ADDRESS(MATCH(A12335,'contribution par jour-semaine'!A:A,0),MATCH(B12335,'contribution par jour-semaine'!$1:$1,0),4,1,"contribution par jour-semaine")),"")</f>
        <v/>
      </c>
      <c r="D12335" s="4" t="str">
        <f>VLOOKUP(A12335,predictions!A:B,2,FALSE)</f>
        <v>22/06/2020</v>
      </c>
      <c r="E12335" s="4">
        <f t="shared" si="48"/>
        <v>44004</v>
      </c>
    </row>
    <row r="12336" spans="3:5" ht="13" x14ac:dyDescent="0.15">
      <c r="C12336" s="1" t="str">
        <f ca="1">IFERROR(INDIRECT(ADDRESS(MATCH(A12336,'contribution par jour-semaine'!A:A,0),MATCH(B12336,'contribution par jour-semaine'!$1:$1,0),4,1,"contribution par jour-semaine")),"")</f>
        <v/>
      </c>
      <c r="D12336" s="4" t="str">
        <f>VLOOKUP(A12336,predictions!A:B,2,FALSE)</f>
        <v>22/06/2020</v>
      </c>
      <c r="E12336" s="4">
        <f t="shared" si="48"/>
        <v>44004</v>
      </c>
    </row>
    <row r="12337" spans="3:5" ht="13" x14ac:dyDescent="0.15">
      <c r="C12337" s="1" t="str">
        <f ca="1">IFERROR(INDIRECT(ADDRESS(MATCH(A12337,'contribution par jour-semaine'!A:A,0),MATCH(B12337,'contribution par jour-semaine'!$1:$1,0),4,1,"contribution par jour-semaine")),"")</f>
        <v/>
      </c>
      <c r="D12337" s="4" t="str">
        <f>VLOOKUP(A12337,predictions!A:B,2,FALSE)</f>
        <v>22/06/2020</v>
      </c>
      <c r="E12337" s="4">
        <f t="shared" si="48"/>
        <v>44004</v>
      </c>
    </row>
    <row r="12338" spans="3:5" ht="13" x14ac:dyDescent="0.15">
      <c r="C12338" s="1" t="str">
        <f ca="1">IFERROR(INDIRECT(ADDRESS(MATCH(A12338,'contribution par jour-semaine'!A:A,0),MATCH(B12338,'contribution par jour-semaine'!$1:$1,0),4,1,"contribution par jour-semaine")),"")</f>
        <v/>
      </c>
      <c r="D12338" s="4" t="str">
        <f>VLOOKUP(A12338,predictions!A:B,2,FALSE)</f>
        <v>22/06/2020</v>
      </c>
      <c r="E12338" s="4">
        <f t="shared" si="48"/>
        <v>44004</v>
      </c>
    </row>
    <row r="12339" spans="3:5" ht="13" x14ac:dyDescent="0.15">
      <c r="C12339" s="1" t="str">
        <f ca="1">IFERROR(INDIRECT(ADDRESS(MATCH(A12339,'contribution par jour-semaine'!A:A,0),MATCH(B12339,'contribution par jour-semaine'!$1:$1,0),4,1,"contribution par jour-semaine")),"")</f>
        <v/>
      </c>
      <c r="D12339" s="4" t="str">
        <f>VLOOKUP(A12339,predictions!A:B,2,FALSE)</f>
        <v>22/06/2020</v>
      </c>
      <c r="E12339" s="4">
        <f t="shared" si="48"/>
        <v>44004</v>
      </c>
    </row>
    <row r="12340" spans="3:5" ht="13" x14ac:dyDescent="0.15">
      <c r="C12340" s="1" t="str">
        <f ca="1">IFERROR(INDIRECT(ADDRESS(MATCH(A12340,'contribution par jour-semaine'!A:A,0),MATCH(B12340,'contribution par jour-semaine'!$1:$1,0),4,1,"contribution par jour-semaine")),"")</f>
        <v/>
      </c>
      <c r="D12340" s="4" t="str">
        <f>VLOOKUP(A12340,predictions!A:B,2,FALSE)</f>
        <v>22/06/2020</v>
      </c>
      <c r="E12340" s="4">
        <f t="shared" si="48"/>
        <v>44004</v>
      </c>
    </row>
    <row r="12341" spans="3:5" ht="13" x14ac:dyDescent="0.15">
      <c r="C12341" s="1" t="str">
        <f ca="1">IFERROR(INDIRECT(ADDRESS(MATCH(A12341,'contribution par jour-semaine'!A:A,0),MATCH(B12341,'contribution par jour-semaine'!$1:$1,0),4,1,"contribution par jour-semaine")),"")</f>
        <v/>
      </c>
      <c r="D12341" s="4" t="str">
        <f>VLOOKUP(A12341,predictions!A:B,2,FALSE)</f>
        <v>22/06/2020</v>
      </c>
      <c r="E12341" s="4">
        <f t="shared" si="48"/>
        <v>44004</v>
      </c>
    </row>
    <row r="12342" spans="3:5" ht="13" x14ac:dyDescent="0.15">
      <c r="C12342" s="1" t="str">
        <f ca="1">IFERROR(INDIRECT(ADDRESS(MATCH(A12342,'contribution par jour-semaine'!A:A,0),MATCH(B12342,'contribution par jour-semaine'!$1:$1,0),4,1,"contribution par jour-semaine")),"")</f>
        <v/>
      </c>
      <c r="D12342" s="4" t="str">
        <f>VLOOKUP(A12342,predictions!A:B,2,FALSE)</f>
        <v>22/06/2020</v>
      </c>
      <c r="E12342" s="4">
        <f t="shared" si="48"/>
        <v>44004</v>
      </c>
    </row>
    <row r="12343" spans="3:5" ht="13" x14ac:dyDescent="0.15">
      <c r="C12343" s="1" t="str">
        <f ca="1">IFERROR(INDIRECT(ADDRESS(MATCH(A12343,'contribution par jour-semaine'!A:A,0),MATCH(B12343,'contribution par jour-semaine'!$1:$1,0),4,1,"contribution par jour-semaine")),"")</f>
        <v/>
      </c>
      <c r="D12343" s="4" t="str">
        <f>VLOOKUP(A12343,predictions!A:B,2,FALSE)</f>
        <v>22/06/2020</v>
      </c>
      <c r="E12343" s="4">
        <f t="shared" si="48"/>
        <v>44004</v>
      </c>
    </row>
    <row r="12344" spans="3:5" ht="13" x14ac:dyDescent="0.15">
      <c r="C12344" s="1" t="str">
        <f ca="1">IFERROR(INDIRECT(ADDRESS(MATCH(A12344,'contribution par jour-semaine'!A:A,0),MATCH(B12344,'contribution par jour-semaine'!$1:$1,0),4,1,"contribution par jour-semaine")),"")</f>
        <v/>
      </c>
      <c r="D12344" s="4" t="str">
        <f>VLOOKUP(A12344,predictions!A:B,2,FALSE)</f>
        <v>22/06/2020</v>
      </c>
      <c r="E12344" s="4">
        <f t="shared" si="48"/>
        <v>44004</v>
      </c>
    </row>
    <row r="12345" spans="3:5" ht="13" x14ac:dyDescent="0.15">
      <c r="C12345" s="1" t="str">
        <f ca="1">IFERROR(INDIRECT(ADDRESS(MATCH(A12345,'contribution par jour-semaine'!A:A,0),MATCH(B12345,'contribution par jour-semaine'!$1:$1,0),4,1,"contribution par jour-semaine")),"")</f>
        <v/>
      </c>
      <c r="D12345" s="4" t="str">
        <f>VLOOKUP(A12345,predictions!A:B,2,FALSE)</f>
        <v>22/06/2020</v>
      </c>
      <c r="E12345" s="4">
        <f t="shared" si="48"/>
        <v>44004</v>
      </c>
    </row>
    <row r="12346" spans="3:5" ht="13" x14ac:dyDescent="0.15">
      <c r="C12346" s="1" t="str">
        <f ca="1">IFERROR(INDIRECT(ADDRESS(MATCH(A12346,'contribution par jour-semaine'!A:A,0),MATCH(B12346,'contribution par jour-semaine'!$1:$1,0),4,1,"contribution par jour-semaine")),"")</f>
        <v/>
      </c>
      <c r="D12346" s="4" t="str">
        <f>VLOOKUP(A12346,predictions!A:B,2,FALSE)</f>
        <v>22/06/2020</v>
      </c>
      <c r="E12346" s="4">
        <f t="shared" si="48"/>
        <v>44004</v>
      </c>
    </row>
    <row r="12347" spans="3:5" ht="13" x14ac:dyDescent="0.15">
      <c r="C12347" s="1" t="str">
        <f ca="1">IFERROR(INDIRECT(ADDRESS(MATCH(A12347,'contribution par jour-semaine'!A:A,0),MATCH(B12347,'contribution par jour-semaine'!$1:$1,0),4,1,"contribution par jour-semaine")),"")</f>
        <v/>
      </c>
      <c r="D12347" s="4" t="str">
        <f>VLOOKUP(A12347,predictions!A:B,2,FALSE)</f>
        <v>22/06/2020</v>
      </c>
      <c r="E12347" s="4">
        <f t="shared" si="48"/>
        <v>44004</v>
      </c>
    </row>
    <row r="12348" spans="3:5" ht="13" x14ac:dyDescent="0.15">
      <c r="C12348" s="1" t="str">
        <f ca="1">IFERROR(INDIRECT(ADDRESS(MATCH(A12348,'contribution par jour-semaine'!A:A,0),MATCH(B12348,'contribution par jour-semaine'!$1:$1,0),4,1,"contribution par jour-semaine")),"")</f>
        <v/>
      </c>
      <c r="D12348" s="4" t="str">
        <f>VLOOKUP(A12348,predictions!A:B,2,FALSE)</f>
        <v>22/06/2020</v>
      </c>
      <c r="E12348" s="4">
        <f t="shared" si="48"/>
        <v>44004</v>
      </c>
    </row>
    <row r="12349" spans="3:5" ht="13" x14ac:dyDescent="0.15">
      <c r="C12349" s="1" t="str">
        <f ca="1">IFERROR(INDIRECT(ADDRESS(MATCH(A12349,'contribution par jour-semaine'!A:A,0),MATCH(B12349,'contribution par jour-semaine'!$1:$1,0),4,1,"contribution par jour-semaine")),"")</f>
        <v/>
      </c>
      <c r="D12349" s="4" t="str">
        <f>VLOOKUP(A12349,predictions!A:B,2,FALSE)</f>
        <v>22/06/2020</v>
      </c>
      <c r="E12349" s="4">
        <f t="shared" si="48"/>
        <v>44004</v>
      </c>
    </row>
    <row r="12350" spans="3:5" ht="13" x14ac:dyDescent="0.15">
      <c r="C12350" s="1" t="str">
        <f ca="1">IFERROR(INDIRECT(ADDRESS(MATCH(A12350,'contribution par jour-semaine'!A:A,0),MATCH(B12350,'contribution par jour-semaine'!$1:$1,0),4,1,"contribution par jour-semaine")),"")</f>
        <v/>
      </c>
      <c r="D12350" s="4" t="str">
        <f>VLOOKUP(A12350,predictions!A:B,2,FALSE)</f>
        <v>22/06/2020</v>
      </c>
      <c r="E12350" s="4">
        <f t="shared" si="48"/>
        <v>44004</v>
      </c>
    </row>
    <row r="12351" spans="3:5" ht="13" x14ac:dyDescent="0.15">
      <c r="C12351" s="1" t="str">
        <f ca="1">IFERROR(INDIRECT(ADDRESS(MATCH(A12351,'contribution par jour-semaine'!A:A,0),MATCH(B12351,'contribution par jour-semaine'!$1:$1,0),4,1,"contribution par jour-semaine")),"")</f>
        <v/>
      </c>
      <c r="D12351" s="4" t="str">
        <f>VLOOKUP(A12351,predictions!A:B,2,FALSE)</f>
        <v>22/06/2020</v>
      </c>
      <c r="E12351" s="4">
        <f t="shared" si="48"/>
        <v>44004</v>
      </c>
    </row>
    <row r="12352" spans="3:5" ht="13" x14ac:dyDescent="0.15">
      <c r="C12352" s="1" t="str">
        <f ca="1">IFERROR(INDIRECT(ADDRESS(MATCH(A12352,'contribution par jour-semaine'!A:A,0),MATCH(B12352,'contribution par jour-semaine'!$1:$1,0),4,1,"contribution par jour-semaine")),"")</f>
        <v/>
      </c>
      <c r="D12352" s="4" t="str">
        <f>VLOOKUP(A12352,predictions!A:B,2,FALSE)</f>
        <v>22/06/2020</v>
      </c>
      <c r="E12352" s="4">
        <f t="shared" si="48"/>
        <v>44004</v>
      </c>
    </row>
    <row r="12353" spans="3:5" ht="13" x14ac:dyDescent="0.15">
      <c r="C12353" s="1" t="str">
        <f ca="1">IFERROR(INDIRECT(ADDRESS(MATCH(A12353,'contribution par jour-semaine'!A:A,0),MATCH(B12353,'contribution par jour-semaine'!$1:$1,0),4,1,"contribution par jour-semaine")),"")</f>
        <v/>
      </c>
      <c r="D12353" s="4" t="str">
        <f>VLOOKUP(A12353,predictions!A:B,2,FALSE)</f>
        <v>22/06/2020</v>
      </c>
      <c r="E12353" s="4">
        <f t="shared" si="48"/>
        <v>44004</v>
      </c>
    </row>
    <row r="12354" spans="3:5" ht="13" x14ac:dyDescent="0.15">
      <c r="C12354" s="1" t="str">
        <f ca="1">IFERROR(INDIRECT(ADDRESS(MATCH(A12354,'contribution par jour-semaine'!A:A,0),MATCH(B12354,'contribution par jour-semaine'!$1:$1,0),4,1,"contribution par jour-semaine")),"")</f>
        <v/>
      </c>
      <c r="D12354" s="4" t="str">
        <f>VLOOKUP(A12354,predictions!A:B,2,FALSE)</f>
        <v>22/06/2020</v>
      </c>
      <c r="E12354" s="4">
        <f t="shared" si="48"/>
        <v>44004</v>
      </c>
    </row>
    <row r="12355" spans="3:5" ht="13" x14ac:dyDescent="0.15">
      <c r="C12355" s="1" t="str">
        <f ca="1">IFERROR(INDIRECT(ADDRESS(MATCH(A12355,'contribution par jour-semaine'!A:A,0),MATCH(B12355,'contribution par jour-semaine'!$1:$1,0),4,1,"contribution par jour-semaine")),"")</f>
        <v/>
      </c>
      <c r="D12355" s="4" t="str">
        <f>VLOOKUP(A12355,predictions!A:B,2,FALSE)</f>
        <v>22/06/2020</v>
      </c>
      <c r="E12355" s="4">
        <f t="shared" si="48"/>
        <v>44004</v>
      </c>
    </row>
    <row r="12356" spans="3:5" ht="13" x14ac:dyDescent="0.15">
      <c r="C12356" s="1" t="str">
        <f ca="1">IFERROR(INDIRECT(ADDRESS(MATCH(A12356,'contribution par jour-semaine'!A:A,0),MATCH(B12356,'contribution par jour-semaine'!$1:$1,0),4,1,"contribution par jour-semaine")),"")</f>
        <v/>
      </c>
      <c r="D12356" s="4" t="str">
        <f>VLOOKUP(A12356,predictions!A:B,2,FALSE)</f>
        <v>22/06/2020</v>
      </c>
      <c r="E12356" s="4">
        <f t="shared" si="48"/>
        <v>44004</v>
      </c>
    </row>
    <row r="12357" spans="3:5" ht="13" x14ac:dyDescent="0.15">
      <c r="C12357" s="1" t="str">
        <f ca="1">IFERROR(INDIRECT(ADDRESS(MATCH(A12357,'contribution par jour-semaine'!A:A,0),MATCH(B12357,'contribution par jour-semaine'!$1:$1,0),4,1,"contribution par jour-semaine")),"")</f>
        <v/>
      </c>
      <c r="D12357" s="4" t="str">
        <f>VLOOKUP(A12357,predictions!A:B,2,FALSE)</f>
        <v>22/06/2020</v>
      </c>
      <c r="E12357" s="4">
        <f t="shared" si="48"/>
        <v>44004</v>
      </c>
    </row>
    <row r="12358" spans="3:5" ht="13" x14ac:dyDescent="0.15">
      <c r="C12358" s="1" t="str">
        <f ca="1">IFERROR(INDIRECT(ADDRESS(MATCH(A12358,'contribution par jour-semaine'!A:A,0),MATCH(B12358,'contribution par jour-semaine'!$1:$1,0),4,1,"contribution par jour-semaine")),"")</f>
        <v/>
      </c>
      <c r="D12358" s="4" t="str">
        <f>VLOOKUP(A12358,predictions!A:B,2,FALSE)</f>
        <v>22/06/2020</v>
      </c>
      <c r="E12358" s="4">
        <f t="shared" si="48"/>
        <v>44004</v>
      </c>
    </row>
    <row r="12359" spans="3:5" ht="13" x14ac:dyDescent="0.15">
      <c r="C12359" s="1" t="str">
        <f ca="1">IFERROR(INDIRECT(ADDRESS(MATCH(A12359,'contribution par jour-semaine'!A:A,0),MATCH(B12359,'contribution par jour-semaine'!$1:$1,0),4,1,"contribution par jour-semaine")),"")</f>
        <v/>
      </c>
      <c r="D12359" s="4" t="str">
        <f>VLOOKUP(A12359,predictions!A:B,2,FALSE)</f>
        <v>22/06/2020</v>
      </c>
      <c r="E12359" s="4">
        <f t="shared" si="48"/>
        <v>44004</v>
      </c>
    </row>
    <row r="12360" spans="3:5" ht="13" x14ac:dyDescent="0.15">
      <c r="C12360" s="1" t="str">
        <f ca="1">IFERROR(INDIRECT(ADDRESS(MATCH(A12360,'contribution par jour-semaine'!A:A,0),MATCH(B12360,'contribution par jour-semaine'!$1:$1,0),4,1,"contribution par jour-semaine")),"")</f>
        <v/>
      </c>
      <c r="D12360" s="4" t="str">
        <f>VLOOKUP(A12360,predictions!A:B,2,FALSE)</f>
        <v>22/06/2020</v>
      </c>
      <c r="E12360" s="4">
        <f t="shared" si="48"/>
        <v>44004</v>
      </c>
    </row>
    <row r="12361" spans="3:5" ht="13" x14ac:dyDescent="0.15">
      <c r="C12361" s="1" t="str">
        <f ca="1">IFERROR(INDIRECT(ADDRESS(MATCH(A12361,'contribution par jour-semaine'!A:A,0),MATCH(B12361,'contribution par jour-semaine'!$1:$1,0),4,1,"contribution par jour-semaine")),"")</f>
        <v/>
      </c>
      <c r="D12361" s="4" t="str">
        <f>VLOOKUP(A12361,predictions!A:B,2,FALSE)</f>
        <v>22/06/2020</v>
      </c>
      <c r="E12361" s="4">
        <f t="shared" si="48"/>
        <v>44004</v>
      </c>
    </row>
    <row r="12362" spans="3:5" ht="13" x14ac:dyDescent="0.15">
      <c r="C12362" s="1" t="str">
        <f ca="1">IFERROR(INDIRECT(ADDRESS(MATCH(A12362,'contribution par jour-semaine'!A:A,0),MATCH(B12362,'contribution par jour-semaine'!$1:$1,0),4,1,"contribution par jour-semaine")),"")</f>
        <v/>
      </c>
      <c r="D12362" s="4" t="str">
        <f>VLOOKUP(A12362,predictions!A:B,2,FALSE)</f>
        <v>22/06/2020</v>
      </c>
      <c r="E12362" s="4">
        <f t="shared" si="48"/>
        <v>44004</v>
      </c>
    </row>
    <row r="12363" spans="3:5" ht="13" x14ac:dyDescent="0.15">
      <c r="C12363" s="1" t="str">
        <f ca="1">IFERROR(INDIRECT(ADDRESS(MATCH(A12363,'contribution par jour-semaine'!A:A,0),MATCH(B12363,'contribution par jour-semaine'!$1:$1,0),4,1,"contribution par jour-semaine")),"")</f>
        <v/>
      </c>
      <c r="D12363" s="4" t="str">
        <f>VLOOKUP(A12363,predictions!A:B,2,FALSE)</f>
        <v>22/06/2020</v>
      </c>
      <c r="E12363" s="4">
        <f t="shared" si="48"/>
        <v>44004</v>
      </c>
    </row>
    <row r="12364" spans="3:5" ht="13" x14ac:dyDescent="0.15">
      <c r="C12364" s="1" t="str">
        <f ca="1">IFERROR(INDIRECT(ADDRESS(MATCH(A12364,'contribution par jour-semaine'!A:A,0),MATCH(B12364,'contribution par jour-semaine'!$1:$1,0),4,1,"contribution par jour-semaine")),"")</f>
        <v/>
      </c>
      <c r="D12364" s="4" t="str">
        <f>VLOOKUP(A12364,predictions!A:B,2,FALSE)</f>
        <v>22/06/2020</v>
      </c>
      <c r="E12364" s="4">
        <f t="shared" si="48"/>
        <v>44004</v>
      </c>
    </row>
    <row r="12365" spans="3:5" ht="13" x14ac:dyDescent="0.15">
      <c r="C12365" s="1" t="str">
        <f ca="1">IFERROR(INDIRECT(ADDRESS(MATCH(A12365,'contribution par jour-semaine'!A:A,0),MATCH(B12365,'contribution par jour-semaine'!$1:$1,0),4,1,"contribution par jour-semaine")),"")</f>
        <v/>
      </c>
      <c r="D12365" s="4" t="str">
        <f>VLOOKUP(A12365,predictions!A:B,2,FALSE)</f>
        <v>22/06/2020</v>
      </c>
      <c r="E12365" s="4">
        <f t="shared" si="48"/>
        <v>44004</v>
      </c>
    </row>
    <row r="12366" spans="3:5" ht="13" x14ac:dyDescent="0.15">
      <c r="C12366" s="1" t="str">
        <f ca="1">IFERROR(INDIRECT(ADDRESS(MATCH(A12366,'contribution par jour-semaine'!A:A,0),MATCH(B12366,'contribution par jour-semaine'!$1:$1,0),4,1,"contribution par jour-semaine")),"")</f>
        <v/>
      </c>
      <c r="D12366" s="4" t="str">
        <f>VLOOKUP(A12366,predictions!A:B,2,FALSE)</f>
        <v>22/06/2020</v>
      </c>
      <c r="E12366" s="4">
        <f t="shared" si="48"/>
        <v>44004</v>
      </c>
    </row>
    <row r="12367" spans="3:5" ht="13" x14ac:dyDescent="0.15">
      <c r="C12367" s="1" t="str">
        <f ca="1">IFERROR(INDIRECT(ADDRESS(MATCH(A12367,'contribution par jour-semaine'!A:A,0),MATCH(B12367,'contribution par jour-semaine'!$1:$1,0),4,1,"contribution par jour-semaine")),"")</f>
        <v/>
      </c>
      <c r="D12367" s="4" t="str">
        <f>VLOOKUP(A12367,predictions!A:B,2,FALSE)</f>
        <v>22/06/2020</v>
      </c>
      <c r="E12367" s="4">
        <f t="shared" si="48"/>
        <v>44004</v>
      </c>
    </row>
    <row r="12368" spans="3:5" ht="13" x14ac:dyDescent="0.15">
      <c r="C12368" s="1" t="str">
        <f ca="1">IFERROR(INDIRECT(ADDRESS(MATCH(A12368,'contribution par jour-semaine'!A:A,0),MATCH(B12368,'contribution par jour-semaine'!$1:$1,0),4,1,"contribution par jour-semaine")),"")</f>
        <v/>
      </c>
      <c r="D12368" s="4" t="str">
        <f>VLOOKUP(A12368,predictions!A:B,2,FALSE)</f>
        <v>22/06/2020</v>
      </c>
      <c r="E12368" s="4">
        <f t="shared" si="48"/>
        <v>44004</v>
      </c>
    </row>
    <row r="12369" spans="3:5" ht="13" x14ac:dyDescent="0.15">
      <c r="C12369" s="1" t="str">
        <f ca="1">IFERROR(INDIRECT(ADDRESS(MATCH(A12369,'contribution par jour-semaine'!A:A,0),MATCH(B12369,'contribution par jour-semaine'!$1:$1,0),4,1,"contribution par jour-semaine")),"")</f>
        <v/>
      </c>
      <c r="D12369" s="4" t="str">
        <f>VLOOKUP(A12369,predictions!A:B,2,FALSE)</f>
        <v>22/06/2020</v>
      </c>
      <c r="E12369" s="4">
        <f t="shared" si="48"/>
        <v>44004</v>
      </c>
    </row>
    <row r="12370" spans="3:5" ht="13" x14ac:dyDescent="0.15">
      <c r="C12370" s="1" t="str">
        <f ca="1">IFERROR(INDIRECT(ADDRESS(MATCH(A12370,'contribution par jour-semaine'!A:A,0),MATCH(B12370,'contribution par jour-semaine'!$1:$1,0),4,1,"contribution par jour-semaine")),"")</f>
        <v/>
      </c>
      <c r="D12370" s="4" t="str">
        <f>VLOOKUP(A12370,predictions!A:B,2,FALSE)</f>
        <v>22/06/2020</v>
      </c>
      <c r="E12370" s="4">
        <f t="shared" si="48"/>
        <v>44004</v>
      </c>
    </row>
    <row r="12371" spans="3:5" ht="13" x14ac:dyDescent="0.15">
      <c r="C12371" s="1" t="str">
        <f ca="1">IFERROR(INDIRECT(ADDRESS(MATCH(A12371,'contribution par jour-semaine'!A:A,0),MATCH(B12371,'contribution par jour-semaine'!$1:$1,0),4,1,"contribution par jour-semaine")),"")</f>
        <v/>
      </c>
      <c r="D12371" s="4" t="str">
        <f>VLOOKUP(A12371,predictions!A:B,2,FALSE)</f>
        <v>22/06/2020</v>
      </c>
      <c r="E12371" s="4">
        <f t="shared" si="48"/>
        <v>44004</v>
      </c>
    </row>
    <row r="12372" spans="3:5" ht="13" x14ac:dyDescent="0.15">
      <c r="C12372" s="1" t="str">
        <f ca="1">IFERROR(INDIRECT(ADDRESS(MATCH(A12372,'contribution par jour-semaine'!A:A,0),MATCH(B12372,'contribution par jour-semaine'!$1:$1,0),4,1,"contribution par jour-semaine")),"")</f>
        <v/>
      </c>
      <c r="D12372" s="4" t="str">
        <f>VLOOKUP(A12372,predictions!A:B,2,FALSE)</f>
        <v>22/06/2020</v>
      </c>
      <c r="E12372" s="4">
        <f t="shared" si="48"/>
        <v>44004</v>
      </c>
    </row>
    <row r="12373" spans="3:5" ht="13" x14ac:dyDescent="0.15">
      <c r="C12373" s="1" t="str">
        <f ca="1">IFERROR(INDIRECT(ADDRESS(MATCH(A12373,'contribution par jour-semaine'!A:A,0),MATCH(B12373,'contribution par jour-semaine'!$1:$1,0),4,1,"contribution par jour-semaine")),"")</f>
        <v/>
      </c>
      <c r="D12373" s="4" t="str">
        <f>VLOOKUP(A12373,predictions!A:B,2,FALSE)</f>
        <v>22/06/2020</v>
      </c>
      <c r="E12373" s="4">
        <f t="shared" si="48"/>
        <v>44004</v>
      </c>
    </row>
    <row r="12374" spans="3:5" ht="13" x14ac:dyDescent="0.15">
      <c r="C12374" s="1" t="str">
        <f ca="1">IFERROR(INDIRECT(ADDRESS(MATCH(A12374,'contribution par jour-semaine'!A:A,0),MATCH(B12374,'contribution par jour-semaine'!$1:$1,0),4,1,"contribution par jour-semaine")),"")</f>
        <v/>
      </c>
      <c r="D12374" s="4" t="str">
        <f>VLOOKUP(A12374,predictions!A:B,2,FALSE)</f>
        <v>22/06/2020</v>
      </c>
      <c r="E12374" s="4">
        <f t="shared" si="48"/>
        <v>44004</v>
      </c>
    </row>
    <row r="12375" spans="3:5" ht="13" x14ac:dyDescent="0.15">
      <c r="C12375" s="1" t="str">
        <f ca="1">IFERROR(INDIRECT(ADDRESS(MATCH(A12375,'contribution par jour-semaine'!A:A,0),MATCH(B12375,'contribution par jour-semaine'!$1:$1,0),4,1,"contribution par jour-semaine")),"")</f>
        <v/>
      </c>
      <c r="D12375" s="4" t="str">
        <f>VLOOKUP(A12375,predictions!A:B,2,FALSE)</f>
        <v>22/06/2020</v>
      </c>
      <c r="E12375" s="4">
        <f t="shared" si="48"/>
        <v>44004</v>
      </c>
    </row>
    <row r="12376" spans="3:5" ht="13" x14ac:dyDescent="0.15">
      <c r="C12376" s="1" t="str">
        <f ca="1">IFERROR(INDIRECT(ADDRESS(MATCH(A12376,'contribution par jour-semaine'!A:A,0),MATCH(B12376,'contribution par jour-semaine'!$1:$1,0),4,1,"contribution par jour-semaine")),"")</f>
        <v/>
      </c>
      <c r="D12376" s="4" t="str">
        <f>VLOOKUP(A12376,predictions!A:B,2,FALSE)</f>
        <v>22/06/2020</v>
      </c>
      <c r="E12376" s="4">
        <f t="shared" si="48"/>
        <v>44004</v>
      </c>
    </row>
    <row r="12377" spans="3:5" ht="13" x14ac:dyDescent="0.15">
      <c r="C12377" s="1" t="str">
        <f ca="1">IFERROR(INDIRECT(ADDRESS(MATCH(A12377,'contribution par jour-semaine'!A:A,0),MATCH(B12377,'contribution par jour-semaine'!$1:$1,0),4,1,"contribution par jour-semaine")),"")</f>
        <v/>
      </c>
      <c r="D12377" s="4" t="str">
        <f>VLOOKUP(A12377,predictions!A:B,2,FALSE)</f>
        <v>22/06/2020</v>
      </c>
      <c r="E12377" s="4">
        <f t="shared" si="48"/>
        <v>44004</v>
      </c>
    </row>
    <row r="12378" spans="3:5" ht="13" x14ac:dyDescent="0.15">
      <c r="C12378" s="1" t="str">
        <f ca="1">IFERROR(INDIRECT(ADDRESS(MATCH(A12378,'contribution par jour-semaine'!A:A,0),MATCH(B12378,'contribution par jour-semaine'!$1:$1,0),4,1,"contribution par jour-semaine")),"")</f>
        <v/>
      </c>
      <c r="D12378" s="4" t="str">
        <f>VLOOKUP(A12378,predictions!A:B,2,FALSE)</f>
        <v>22/06/2020</v>
      </c>
      <c r="E12378" s="4">
        <f t="shared" si="48"/>
        <v>44004</v>
      </c>
    </row>
    <row r="12379" spans="3:5" ht="13" x14ac:dyDescent="0.15">
      <c r="C12379" s="1" t="str">
        <f ca="1">IFERROR(INDIRECT(ADDRESS(MATCH(A12379,'contribution par jour-semaine'!A:A,0),MATCH(B12379,'contribution par jour-semaine'!$1:$1,0),4,1,"contribution par jour-semaine")),"")</f>
        <v/>
      </c>
      <c r="D12379" s="4" t="str">
        <f>VLOOKUP(A12379,predictions!A:B,2,FALSE)</f>
        <v>22/06/2020</v>
      </c>
      <c r="E12379" s="4">
        <f t="shared" si="48"/>
        <v>44004</v>
      </c>
    </row>
    <row r="12380" spans="3:5" ht="13" x14ac:dyDescent="0.15">
      <c r="C12380" s="1" t="str">
        <f ca="1">IFERROR(INDIRECT(ADDRESS(MATCH(A12380,'contribution par jour-semaine'!A:A,0),MATCH(B12380,'contribution par jour-semaine'!$1:$1,0),4,1,"contribution par jour-semaine")),"")</f>
        <v/>
      </c>
      <c r="D12380" s="4" t="str">
        <f>VLOOKUP(A12380,predictions!A:B,2,FALSE)</f>
        <v>22/06/2020</v>
      </c>
      <c r="E12380" s="4">
        <f t="shared" si="48"/>
        <v>44004</v>
      </c>
    </row>
    <row r="12381" spans="3:5" ht="13" x14ac:dyDescent="0.15">
      <c r="C12381" s="1" t="str">
        <f ca="1">IFERROR(INDIRECT(ADDRESS(MATCH(A12381,'contribution par jour-semaine'!A:A,0),MATCH(B12381,'contribution par jour-semaine'!$1:$1,0),4,1,"contribution par jour-semaine")),"")</f>
        <v/>
      </c>
      <c r="D12381" s="4" t="str">
        <f>VLOOKUP(A12381,predictions!A:B,2,FALSE)</f>
        <v>22/06/2020</v>
      </c>
      <c r="E12381" s="4">
        <f t="shared" si="48"/>
        <v>44004</v>
      </c>
    </row>
    <row r="12382" spans="3:5" ht="13" x14ac:dyDescent="0.15">
      <c r="C12382" s="1" t="str">
        <f ca="1">IFERROR(INDIRECT(ADDRESS(MATCH(A12382,'contribution par jour-semaine'!A:A,0),MATCH(B12382,'contribution par jour-semaine'!$1:$1,0),4,1,"contribution par jour-semaine")),"")</f>
        <v/>
      </c>
      <c r="D12382" s="4" t="str">
        <f>VLOOKUP(A12382,predictions!A:B,2,FALSE)</f>
        <v>22/06/2020</v>
      </c>
      <c r="E12382" s="4">
        <f t="shared" si="48"/>
        <v>44004</v>
      </c>
    </row>
    <row r="12383" spans="3:5" ht="13" x14ac:dyDescent="0.15">
      <c r="C12383" s="1" t="str">
        <f ca="1">IFERROR(INDIRECT(ADDRESS(MATCH(A12383,'contribution par jour-semaine'!A:A,0),MATCH(B12383,'contribution par jour-semaine'!$1:$1,0),4,1,"contribution par jour-semaine")),"")</f>
        <v/>
      </c>
      <c r="D12383" s="4" t="str">
        <f>VLOOKUP(A12383,predictions!A:B,2,FALSE)</f>
        <v>22/06/2020</v>
      </c>
      <c r="E12383" s="4">
        <f t="shared" si="48"/>
        <v>44004</v>
      </c>
    </row>
    <row r="12384" spans="3:5" ht="13" x14ac:dyDescent="0.15">
      <c r="C12384" s="1" t="str">
        <f ca="1">IFERROR(INDIRECT(ADDRESS(MATCH(A12384,'contribution par jour-semaine'!A:A,0),MATCH(B12384,'contribution par jour-semaine'!$1:$1,0),4,1,"contribution par jour-semaine")),"")</f>
        <v/>
      </c>
      <c r="D12384" s="4" t="str">
        <f>VLOOKUP(A12384,predictions!A:B,2,FALSE)</f>
        <v>22/06/2020</v>
      </c>
      <c r="E12384" s="4">
        <f t="shared" si="48"/>
        <v>44004</v>
      </c>
    </row>
    <row r="12385" spans="3:5" ht="13" x14ac:dyDescent="0.15">
      <c r="C12385" s="1" t="str">
        <f ca="1">IFERROR(INDIRECT(ADDRESS(MATCH(A12385,'contribution par jour-semaine'!A:A,0),MATCH(B12385,'contribution par jour-semaine'!$1:$1,0),4,1,"contribution par jour-semaine")),"")</f>
        <v/>
      </c>
      <c r="D12385" s="4" t="str">
        <f>VLOOKUP(A12385,predictions!A:B,2,FALSE)</f>
        <v>22/06/2020</v>
      </c>
      <c r="E12385" s="4">
        <f t="shared" si="48"/>
        <v>44004</v>
      </c>
    </row>
    <row r="12386" spans="3:5" ht="13" x14ac:dyDescent="0.15">
      <c r="C12386" s="1" t="str">
        <f ca="1">IFERROR(INDIRECT(ADDRESS(MATCH(A12386,'contribution par jour-semaine'!A:A,0),MATCH(B12386,'contribution par jour-semaine'!$1:$1,0),4,1,"contribution par jour-semaine")),"")</f>
        <v/>
      </c>
      <c r="D12386" s="4" t="str">
        <f>VLOOKUP(A12386,predictions!A:B,2,FALSE)</f>
        <v>22/06/2020</v>
      </c>
      <c r="E12386" s="4">
        <f t="shared" si="48"/>
        <v>44004</v>
      </c>
    </row>
    <row r="12387" spans="3:5" ht="13" x14ac:dyDescent="0.15">
      <c r="C12387" s="1" t="str">
        <f ca="1">IFERROR(INDIRECT(ADDRESS(MATCH(A12387,'contribution par jour-semaine'!A:A,0),MATCH(B12387,'contribution par jour-semaine'!$1:$1,0),4,1,"contribution par jour-semaine")),"")</f>
        <v/>
      </c>
      <c r="D12387" s="4" t="str">
        <f>VLOOKUP(A12387,predictions!A:B,2,FALSE)</f>
        <v>22/06/2020</v>
      </c>
      <c r="E12387" s="4">
        <f t="shared" si="48"/>
        <v>44004</v>
      </c>
    </row>
    <row r="12388" spans="3:5" ht="13" x14ac:dyDescent="0.15">
      <c r="C12388" s="1" t="str">
        <f ca="1">IFERROR(INDIRECT(ADDRESS(MATCH(A12388,'contribution par jour-semaine'!A:A,0),MATCH(B12388,'contribution par jour-semaine'!$1:$1,0),4,1,"contribution par jour-semaine")),"")</f>
        <v/>
      </c>
      <c r="D12388" s="4" t="str">
        <f>VLOOKUP(A12388,predictions!A:B,2,FALSE)</f>
        <v>22/06/2020</v>
      </c>
      <c r="E12388" s="4">
        <f t="shared" si="48"/>
        <v>44004</v>
      </c>
    </row>
    <row r="12389" spans="3:5" ht="13" x14ac:dyDescent="0.15">
      <c r="C12389" s="1" t="str">
        <f ca="1">IFERROR(INDIRECT(ADDRESS(MATCH(A12389,'contribution par jour-semaine'!A:A,0),MATCH(B12389,'contribution par jour-semaine'!$1:$1,0),4,1,"contribution par jour-semaine")),"")</f>
        <v/>
      </c>
      <c r="D12389" s="4" t="str">
        <f>VLOOKUP(A12389,predictions!A:B,2,FALSE)</f>
        <v>22/06/2020</v>
      </c>
      <c r="E12389" s="4">
        <f t="shared" si="48"/>
        <v>44004</v>
      </c>
    </row>
    <row r="12390" spans="3:5" ht="13" x14ac:dyDescent="0.15">
      <c r="C12390" s="1" t="str">
        <f ca="1">IFERROR(INDIRECT(ADDRESS(MATCH(A12390,'contribution par jour-semaine'!A:A,0),MATCH(B12390,'contribution par jour-semaine'!$1:$1,0),4,1,"contribution par jour-semaine")),"")</f>
        <v/>
      </c>
      <c r="D12390" s="4" t="str">
        <f>VLOOKUP(A12390,predictions!A:B,2,FALSE)</f>
        <v>22/06/2020</v>
      </c>
      <c r="E12390" s="4">
        <f t="shared" si="48"/>
        <v>44004</v>
      </c>
    </row>
    <row r="12391" spans="3:5" ht="13" x14ac:dyDescent="0.15">
      <c r="C12391" s="1" t="str">
        <f ca="1">IFERROR(INDIRECT(ADDRESS(MATCH(A12391,'contribution par jour-semaine'!A:A,0),MATCH(B12391,'contribution par jour-semaine'!$1:$1,0),4,1,"contribution par jour-semaine")),"")</f>
        <v/>
      </c>
      <c r="D12391" s="4" t="str">
        <f>VLOOKUP(A12391,predictions!A:B,2,FALSE)</f>
        <v>22/06/2020</v>
      </c>
      <c r="E12391" s="4">
        <f t="shared" si="48"/>
        <v>44004</v>
      </c>
    </row>
    <row r="12392" spans="3:5" ht="13" x14ac:dyDescent="0.15">
      <c r="C12392" s="1" t="str">
        <f ca="1">IFERROR(INDIRECT(ADDRESS(MATCH(A12392,'contribution par jour-semaine'!A:A,0),MATCH(B12392,'contribution par jour-semaine'!$1:$1,0),4,1,"contribution par jour-semaine")),"")</f>
        <v/>
      </c>
      <c r="D12392" s="4" t="str">
        <f>VLOOKUP(A12392,predictions!A:B,2,FALSE)</f>
        <v>22/06/2020</v>
      </c>
      <c r="E12392" s="4">
        <f t="shared" si="48"/>
        <v>44004</v>
      </c>
    </row>
    <row r="12393" spans="3:5" ht="13" x14ac:dyDescent="0.15">
      <c r="C12393" s="1" t="str">
        <f ca="1">IFERROR(INDIRECT(ADDRESS(MATCH(A12393,'contribution par jour-semaine'!A:A,0),MATCH(B12393,'contribution par jour-semaine'!$1:$1,0),4,1,"contribution par jour-semaine")),"")</f>
        <v/>
      </c>
      <c r="D12393" s="4" t="str">
        <f>VLOOKUP(A12393,predictions!A:B,2,FALSE)</f>
        <v>22/06/2020</v>
      </c>
      <c r="E12393" s="4">
        <f t="shared" si="48"/>
        <v>44004</v>
      </c>
    </row>
    <row r="12394" spans="3:5" ht="13" x14ac:dyDescent="0.15">
      <c r="C12394" s="1" t="str">
        <f ca="1">IFERROR(INDIRECT(ADDRESS(MATCH(A12394,'contribution par jour-semaine'!A:A,0),MATCH(B12394,'contribution par jour-semaine'!$1:$1,0),4,1,"contribution par jour-semaine")),"")</f>
        <v/>
      </c>
      <c r="D12394" s="4" t="str">
        <f>VLOOKUP(A12394,predictions!A:B,2,FALSE)</f>
        <v>22/06/2020</v>
      </c>
      <c r="E12394" s="4">
        <f t="shared" si="48"/>
        <v>44004</v>
      </c>
    </row>
    <row r="12395" spans="3:5" ht="13" x14ac:dyDescent="0.15">
      <c r="C12395" s="1" t="str">
        <f ca="1">IFERROR(INDIRECT(ADDRESS(MATCH(A12395,'contribution par jour-semaine'!A:A,0),MATCH(B12395,'contribution par jour-semaine'!$1:$1,0),4,1,"contribution par jour-semaine")),"")</f>
        <v/>
      </c>
      <c r="D12395" s="4" t="str">
        <f>VLOOKUP(A12395,predictions!A:B,2,FALSE)</f>
        <v>22/06/2020</v>
      </c>
      <c r="E12395" s="4">
        <f t="shared" si="48"/>
        <v>44004</v>
      </c>
    </row>
    <row r="12396" spans="3:5" ht="13" x14ac:dyDescent="0.15">
      <c r="C12396" s="1" t="str">
        <f ca="1">IFERROR(INDIRECT(ADDRESS(MATCH(A12396,'contribution par jour-semaine'!A:A,0),MATCH(B12396,'contribution par jour-semaine'!$1:$1,0),4,1,"contribution par jour-semaine")),"")</f>
        <v/>
      </c>
      <c r="D12396" s="4" t="str">
        <f>VLOOKUP(A12396,predictions!A:B,2,FALSE)</f>
        <v>22/06/2020</v>
      </c>
      <c r="E12396" s="4">
        <f t="shared" si="48"/>
        <v>44004</v>
      </c>
    </row>
    <row r="12397" spans="3:5" ht="13" x14ac:dyDescent="0.15">
      <c r="C12397" s="1" t="str">
        <f ca="1">IFERROR(INDIRECT(ADDRESS(MATCH(A12397,'contribution par jour-semaine'!A:A,0),MATCH(B12397,'contribution par jour-semaine'!$1:$1,0),4,1,"contribution par jour-semaine")),"")</f>
        <v/>
      </c>
      <c r="D12397" s="4" t="str">
        <f>VLOOKUP(A12397,predictions!A:B,2,FALSE)</f>
        <v>22/06/2020</v>
      </c>
      <c r="E12397" s="4">
        <f t="shared" si="48"/>
        <v>44004</v>
      </c>
    </row>
    <row r="12398" spans="3:5" ht="13" x14ac:dyDescent="0.15">
      <c r="C12398" s="1" t="str">
        <f ca="1">IFERROR(INDIRECT(ADDRESS(MATCH(A12398,'contribution par jour-semaine'!A:A,0),MATCH(B12398,'contribution par jour-semaine'!$1:$1,0),4,1,"contribution par jour-semaine")),"")</f>
        <v/>
      </c>
      <c r="D12398" s="4" t="str">
        <f>VLOOKUP(A12398,predictions!A:B,2,FALSE)</f>
        <v>22/06/2020</v>
      </c>
      <c r="E12398" s="4">
        <f t="shared" si="48"/>
        <v>44004</v>
      </c>
    </row>
    <row r="12399" spans="3:5" ht="13" x14ac:dyDescent="0.15">
      <c r="C12399" s="1" t="str">
        <f ca="1">IFERROR(INDIRECT(ADDRESS(MATCH(A12399,'contribution par jour-semaine'!A:A,0),MATCH(B12399,'contribution par jour-semaine'!$1:$1,0),4,1,"contribution par jour-semaine")),"")</f>
        <v/>
      </c>
      <c r="D12399" s="4" t="str">
        <f>VLOOKUP(A12399,predictions!A:B,2,FALSE)</f>
        <v>22/06/2020</v>
      </c>
      <c r="E12399" s="4">
        <f t="shared" si="48"/>
        <v>44004</v>
      </c>
    </row>
    <row r="12400" spans="3:5" ht="13" x14ac:dyDescent="0.15">
      <c r="C12400" s="1" t="str">
        <f ca="1">IFERROR(INDIRECT(ADDRESS(MATCH(A12400,'contribution par jour-semaine'!A:A,0),MATCH(B12400,'contribution par jour-semaine'!$1:$1,0),4,1,"contribution par jour-semaine")),"")</f>
        <v/>
      </c>
      <c r="D12400" s="4" t="str">
        <f>VLOOKUP(A12400,predictions!A:B,2,FALSE)</f>
        <v>22/06/2020</v>
      </c>
      <c r="E12400" s="4">
        <f t="shared" si="48"/>
        <v>44004</v>
      </c>
    </row>
    <row r="12401" spans="3:5" ht="13" x14ac:dyDescent="0.15">
      <c r="C12401" s="1" t="str">
        <f ca="1">IFERROR(INDIRECT(ADDRESS(MATCH(A12401,'contribution par jour-semaine'!A:A,0),MATCH(B12401,'contribution par jour-semaine'!$1:$1,0),4,1,"contribution par jour-semaine")),"")</f>
        <v/>
      </c>
      <c r="D12401" s="4" t="str">
        <f>VLOOKUP(A12401,predictions!A:B,2,FALSE)</f>
        <v>22/06/2020</v>
      </c>
      <c r="E12401" s="4">
        <f t="shared" si="48"/>
        <v>44004</v>
      </c>
    </row>
    <row r="12402" spans="3:5" ht="13" x14ac:dyDescent="0.15">
      <c r="C12402" s="1" t="str">
        <f ca="1">IFERROR(INDIRECT(ADDRESS(MATCH(A12402,'contribution par jour-semaine'!A:A,0),MATCH(B12402,'contribution par jour-semaine'!$1:$1,0),4,1,"contribution par jour-semaine")),"")</f>
        <v/>
      </c>
      <c r="D12402" s="4" t="str">
        <f>VLOOKUP(A12402,predictions!A:B,2,FALSE)</f>
        <v>22/06/2020</v>
      </c>
      <c r="E12402" s="4">
        <f t="shared" si="48"/>
        <v>44004</v>
      </c>
    </row>
    <row r="12403" spans="3:5" ht="13" x14ac:dyDescent="0.15">
      <c r="C12403" s="1" t="str">
        <f ca="1">IFERROR(INDIRECT(ADDRESS(MATCH(A12403,'contribution par jour-semaine'!A:A,0),MATCH(B12403,'contribution par jour-semaine'!$1:$1,0),4,1,"contribution par jour-semaine")),"")</f>
        <v/>
      </c>
      <c r="D12403" s="4" t="str">
        <f>VLOOKUP(A12403,predictions!A:B,2,FALSE)</f>
        <v>22/06/2020</v>
      </c>
      <c r="E12403" s="4">
        <f t="shared" si="48"/>
        <v>44004</v>
      </c>
    </row>
    <row r="12404" spans="3:5" ht="13" x14ac:dyDescent="0.15">
      <c r="C12404" s="1" t="str">
        <f ca="1">IFERROR(INDIRECT(ADDRESS(MATCH(A12404,'contribution par jour-semaine'!A:A,0),MATCH(B12404,'contribution par jour-semaine'!$1:$1,0),4,1,"contribution par jour-semaine")),"")</f>
        <v/>
      </c>
      <c r="D12404" s="4" t="str">
        <f>VLOOKUP(A12404,predictions!A:B,2,FALSE)</f>
        <v>22/06/2020</v>
      </c>
      <c r="E12404" s="4">
        <f t="shared" si="48"/>
        <v>44004</v>
      </c>
    </row>
    <row r="12405" spans="3:5" ht="13" x14ac:dyDescent="0.15">
      <c r="C12405" s="1" t="str">
        <f ca="1">IFERROR(INDIRECT(ADDRESS(MATCH(A12405,'contribution par jour-semaine'!A:A,0),MATCH(B12405,'contribution par jour-semaine'!$1:$1,0),4,1,"contribution par jour-semaine")),"")</f>
        <v/>
      </c>
      <c r="D12405" s="4" t="str">
        <f>VLOOKUP(A12405,predictions!A:B,2,FALSE)</f>
        <v>22/06/2020</v>
      </c>
      <c r="E12405" s="4">
        <f t="shared" si="48"/>
        <v>44004</v>
      </c>
    </row>
    <row r="12406" spans="3:5" ht="13" x14ac:dyDescent="0.15">
      <c r="C12406" s="1" t="str">
        <f ca="1">IFERROR(INDIRECT(ADDRESS(MATCH(A12406,'contribution par jour-semaine'!A:A,0),MATCH(B12406,'contribution par jour-semaine'!$1:$1,0),4,1,"contribution par jour-semaine")),"")</f>
        <v/>
      </c>
      <c r="D12406" s="4" t="str">
        <f>VLOOKUP(A12406,predictions!A:B,2,FALSE)</f>
        <v>22/06/2020</v>
      </c>
      <c r="E12406" s="4">
        <f t="shared" si="48"/>
        <v>44004</v>
      </c>
    </row>
    <row r="12407" spans="3:5" ht="13" x14ac:dyDescent="0.15">
      <c r="C12407" s="1" t="str">
        <f ca="1">IFERROR(INDIRECT(ADDRESS(MATCH(A12407,'contribution par jour-semaine'!A:A,0),MATCH(B12407,'contribution par jour-semaine'!$1:$1,0),4,1,"contribution par jour-semaine")),"")</f>
        <v/>
      </c>
      <c r="D12407" s="4" t="str">
        <f>VLOOKUP(A12407,predictions!A:B,2,FALSE)</f>
        <v>22/06/2020</v>
      </c>
      <c r="E12407" s="4">
        <f t="shared" si="48"/>
        <v>44004</v>
      </c>
    </row>
    <row r="12408" spans="3:5" ht="13" x14ac:dyDescent="0.15">
      <c r="C12408" s="1" t="str">
        <f ca="1">IFERROR(INDIRECT(ADDRESS(MATCH(A12408,'contribution par jour-semaine'!A:A,0),MATCH(B12408,'contribution par jour-semaine'!$1:$1,0),4,1,"contribution par jour-semaine")),"")</f>
        <v/>
      </c>
      <c r="D12408" s="4" t="str">
        <f>VLOOKUP(A12408,predictions!A:B,2,FALSE)</f>
        <v>22/06/2020</v>
      </c>
      <c r="E12408" s="4">
        <f t="shared" si="48"/>
        <v>44004</v>
      </c>
    </row>
    <row r="12409" spans="3:5" ht="13" x14ac:dyDescent="0.15">
      <c r="C12409" s="1" t="str">
        <f ca="1">IFERROR(INDIRECT(ADDRESS(MATCH(A12409,'contribution par jour-semaine'!A:A,0),MATCH(B12409,'contribution par jour-semaine'!$1:$1,0),4,1,"contribution par jour-semaine")),"")</f>
        <v/>
      </c>
      <c r="D12409" s="4" t="str">
        <f>VLOOKUP(A12409,predictions!A:B,2,FALSE)</f>
        <v>22/06/2020</v>
      </c>
      <c r="E12409" s="4">
        <f t="shared" si="48"/>
        <v>44004</v>
      </c>
    </row>
    <row r="12410" spans="3:5" ht="13" x14ac:dyDescent="0.15">
      <c r="C12410" s="1" t="str">
        <f ca="1">IFERROR(INDIRECT(ADDRESS(MATCH(A12410,'contribution par jour-semaine'!A:A,0),MATCH(B12410,'contribution par jour-semaine'!$1:$1,0),4,1,"contribution par jour-semaine")),"")</f>
        <v/>
      </c>
      <c r="D12410" s="4" t="str">
        <f>VLOOKUP(A12410,predictions!A:B,2,FALSE)</f>
        <v>22/06/2020</v>
      </c>
      <c r="E12410" s="4">
        <f t="shared" si="48"/>
        <v>44004</v>
      </c>
    </row>
    <row r="12411" spans="3:5" ht="13" x14ac:dyDescent="0.15">
      <c r="C12411" s="1" t="str">
        <f ca="1">IFERROR(INDIRECT(ADDRESS(MATCH(A12411,'contribution par jour-semaine'!A:A,0),MATCH(B12411,'contribution par jour-semaine'!$1:$1,0),4,1,"contribution par jour-semaine")),"")</f>
        <v/>
      </c>
      <c r="D12411" s="4" t="str">
        <f>VLOOKUP(A12411,predictions!A:B,2,FALSE)</f>
        <v>22/06/2020</v>
      </c>
      <c r="E12411" s="4">
        <f t="shared" si="48"/>
        <v>44004</v>
      </c>
    </row>
    <row r="12412" spans="3:5" ht="13" x14ac:dyDescent="0.15">
      <c r="C12412" s="1" t="str">
        <f ca="1">IFERROR(INDIRECT(ADDRESS(MATCH(A12412,'contribution par jour-semaine'!A:A,0),MATCH(B12412,'contribution par jour-semaine'!$1:$1,0),4,1,"contribution par jour-semaine")),"")</f>
        <v/>
      </c>
      <c r="D12412" s="4" t="str">
        <f>VLOOKUP(A12412,predictions!A:B,2,FALSE)</f>
        <v>22/06/2020</v>
      </c>
      <c r="E12412" s="4">
        <f t="shared" si="48"/>
        <v>44004</v>
      </c>
    </row>
    <row r="12413" spans="3:5" ht="13" x14ac:dyDescent="0.15">
      <c r="C12413" s="1" t="str">
        <f ca="1">IFERROR(INDIRECT(ADDRESS(MATCH(A12413,'contribution par jour-semaine'!A:A,0),MATCH(B12413,'contribution par jour-semaine'!$1:$1,0),4,1,"contribution par jour-semaine")),"")</f>
        <v/>
      </c>
      <c r="D12413" s="4" t="str">
        <f>VLOOKUP(A12413,predictions!A:B,2,FALSE)</f>
        <v>22/06/2020</v>
      </c>
      <c r="E12413" s="4">
        <f t="shared" si="48"/>
        <v>44004</v>
      </c>
    </row>
    <row r="12414" spans="3:5" ht="13" x14ac:dyDescent="0.15">
      <c r="C12414" s="1" t="str">
        <f ca="1">IFERROR(INDIRECT(ADDRESS(MATCH(A12414,'contribution par jour-semaine'!A:A,0),MATCH(B12414,'contribution par jour-semaine'!$1:$1,0),4,1,"contribution par jour-semaine")),"")</f>
        <v/>
      </c>
      <c r="D12414" s="4" t="str">
        <f>VLOOKUP(A12414,predictions!A:B,2,FALSE)</f>
        <v>22/06/2020</v>
      </c>
      <c r="E12414" s="4">
        <f t="shared" si="48"/>
        <v>44004</v>
      </c>
    </row>
    <row r="12415" spans="3:5" ht="13" x14ac:dyDescent="0.15">
      <c r="C12415" s="1" t="str">
        <f ca="1">IFERROR(INDIRECT(ADDRESS(MATCH(A12415,'contribution par jour-semaine'!A:A,0),MATCH(B12415,'contribution par jour-semaine'!$1:$1,0),4,1,"contribution par jour-semaine")),"")</f>
        <v/>
      </c>
      <c r="D12415" s="4" t="str">
        <f>VLOOKUP(A12415,predictions!A:B,2,FALSE)</f>
        <v>22/06/2020</v>
      </c>
      <c r="E12415" s="4">
        <f t="shared" si="48"/>
        <v>44004</v>
      </c>
    </row>
    <row r="12416" spans="3:5" ht="13" x14ac:dyDescent="0.15">
      <c r="C12416" s="1" t="str">
        <f ca="1">IFERROR(INDIRECT(ADDRESS(MATCH(A12416,'contribution par jour-semaine'!A:A,0),MATCH(B12416,'contribution par jour-semaine'!$1:$1,0),4,1,"contribution par jour-semaine")),"")</f>
        <v/>
      </c>
      <c r="D12416" s="4" t="str">
        <f>VLOOKUP(A12416,predictions!A:B,2,FALSE)</f>
        <v>22/06/2020</v>
      </c>
      <c r="E12416" s="4">
        <f t="shared" si="48"/>
        <v>44004</v>
      </c>
    </row>
    <row r="12417" spans="3:5" ht="13" x14ac:dyDescent="0.15">
      <c r="C12417" s="1" t="str">
        <f ca="1">IFERROR(INDIRECT(ADDRESS(MATCH(A12417,'contribution par jour-semaine'!A:A,0),MATCH(B12417,'contribution par jour-semaine'!$1:$1,0),4,1,"contribution par jour-semaine")),"")</f>
        <v/>
      </c>
      <c r="D12417" s="4" t="str">
        <f>VLOOKUP(A12417,predictions!A:B,2,FALSE)</f>
        <v>22/06/2020</v>
      </c>
      <c r="E12417" s="4">
        <f t="shared" si="48"/>
        <v>44004</v>
      </c>
    </row>
    <row r="12418" spans="3:5" ht="13" x14ac:dyDescent="0.15">
      <c r="C12418" s="1" t="str">
        <f ca="1">IFERROR(INDIRECT(ADDRESS(MATCH(A12418,'contribution par jour-semaine'!A:A,0),MATCH(B12418,'contribution par jour-semaine'!$1:$1,0),4,1,"contribution par jour-semaine")),"")</f>
        <v/>
      </c>
      <c r="D12418" s="4" t="str">
        <f>VLOOKUP(A12418,predictions!A:B,2,FALSE)</f>
        <v>22/06/2020</v>
      </c>
      <c r="E12418" s="4">
        <f t="shared" si="48"/>
        <v>44004</v>
      </c>
    </row>
    <row r="12419" spans="3:5" ht="13" x14ac:dyDescent="0.15">
      <c r="C12419" s="1" t="str">
        <f ca="1">IFERROR(INDIRECT(ADDRESS(MATCH(A12419,'contribution par jour-semaine'!A:A,0),MATCH(B12419,'contribution par jour-semaine'!$1:$1,0),4,1,"contribution par jour-semaine")),"")</f>
        <v/>
      </c>
      <c r="D12419" s="4" t="str">
        <f>VLOOKUP(A12419,predictions!A:B,2,FALSE)</f>
        <v>22/06/2020</v>
      </c>
      <c r="E12419" s="4">
        <f t="shared" si="48"/>
        <v>44004</v>
      </c>
    </row>
    <row r="12420" spans="3:5" ht="13" x14ac:dyDescent="0.15">
      <c r="C12420" s="1" t="str">
        <f ca="1">IFERROR(INDIRECT(ADDRESS(MATCH(A12420,'contribution par jour-semaine'!A:A,0),MATCH(B12420,'contribution par jour-semaine'!$1:$1,0),4,1,"contribution par jour-semaine")),"")</f>
        <v/>
      </c>
      <c r="D12420" s="4" t="str">
        <f>VLOOKUP(A12420,predictions!A:B,2,FALSE)</f>
        <v>22/06/2020</v>
      </c>
      <c r="E12420" s="4">
        <f t="shared" si="48"/>
        <v>44004</v>
      </c>
    </row>
    <row r="12421" spans="3:5" ht="13" x14ac:dyDescent="0.15">
      <c r="C12421" s="1" t="str">
        <f ca="1">IFERROR(INDIRECT(ADDRESS(MATCH(A12421,'contribution par jour-semaine'!A:A,0),MATCH(B12421,'contribution par jour-semaine'!$1:$1,0),4,1,"contribution par jour-semaine")),"")</f>
        <v/>
      </c>
      <c r="D12421" s="4" t="str">
        <f>VLOOKUP(A12421,predictions!A:B,2,FALSE)</f>
        <v>22/06/2020</v>
      </c>
      <c r="E12421" s="4">
        <f t="shared" si="48"/>
        <v>44004</v>
      </c>
    </row>
    <row r="12422" spans="3:5" ht="13" x14ac:dyDescent="0.15">
      <c r="C12422" s="1" t="str">
        <f ca="1">IFERROR(INDIRECT(ADDRESS(MATCH(A12422,'contribution par jour-semaine'!A:A,0),MATCH(B12422,'contribution par jour-semaine'!$1:$1,0),4,1,"contribution par jour-semaine")),"")</f>
        <v/>
      </c>
      <c r="D12422" s="4" t="str">
        <f>VLOOKUP(A12422,predictions!A:B,2,FALSE)</f>
        <v>22/06/2020</v>
      </c>
      <c r="E12422" s="4">
        <f t="shared" si="48"/>
        <v>44004</v>
      </c>
    </row>
    <row r="12423" spans="3:5" ht="13" x14ac:dyDescent="0.15">
      <c r="C12423" s="1" t="str">
        <f ca="1">IFERROR(INDIRECT(ADDRESS(MATCH(A12423,'contribution par jour-semaine'!A:A,0),MATCH(B12423,'contribution par jour-semaine'!$1:$1,0),4,1,"contribution par jour-semaine")),"")</f>
        <v/>
      </c>
      <c r="D12423" s="4" t="str">
        <f>VLOOKUP(A12423,predictions!A:B,2,FALSE)</f>
        <v>22/06/2020</v>
      </c>
      <c r="E12423" s="4">
        <f t="shared" si="48"/>
        <v>44004</v>
      </c>
    </row>
    <row r="12424" spans="3:5" ht="13" x14ac:dyDescent="0.15">
      <c r="C12424" s="1" t="str">
        <f ca="1">IFERROR(INDIRECT(ADDRESS(MATCH(A12424,'contribution par jour-semaine'!A:A,0),MATCH(B12424,'contribution par jour-semaine'!$1:$1,0),4,1,"contribution par jour-semaine")),"")</f>
        <v/>
      </c>
      <c r="D12424" s="4" t="str">
        <f>VLOOKUP(A12424,predictions!A:B,2,FALSE)</f>
        <v>22/06/2020</v>
      </c>
      <c r="E12424" s="4">
        <f t="shared" si="48"/>
        <v>44004</v>
      </c>
    </row>
    <row r="12425" spans="3:5" ht="13" x14ac:dyDescent="0.15">
      <c r="C12425" s="1" t="str">
        <f ca="1">IFERROR(INDIRECT(ADDRESS(MATCH(A12425,'contribution par jour-semaine'!A:A,0),MATCH(B12425,'contribution par jour-semaine'!$1:$1,0),4,1,"contribution par jour-semaine")),"")</f>
        <v/>
      </c>
      <c r="D12425" s="4" t="str">
        <f>VLOOKUP(A12425,predictions!A:B,2,FALSE)</f>
        <v>22/06/2020</v>
      </c>
      <c r="E12425" s="4">
        <f t="shared" si="48"/>
        <v>44004</v>
      </c>
    </row>
    <row r="12426" spans="3:5" ht="13" x14ac:dyDescent="0.15">
      <c r="C12426" s="1" t="str">
        <f ca="1">IFERROR(INDIRECT(ADDRESS(MATCH(A12426,'contribution par jour-semaine'!A:A,0),MATCH(B12426,'contribution par jour-semaine'!$1:$1,0),4,1,"contribution par jour-semaine")),"")</f>
        <v/>
      </c>
      <c r="D12426" s="4" t="str">
        <f>VLOOKUP(A12426,predictions!A:B,2,FALSE)</f>
        <v>22/06/2020</v>
      </c>
      <c r="E12426" s="4">
        <f t="shared" si="48"/>
        <v>44004</v>
      </c>
    </row>
    <row r="12427" spans="3:5" ht="13" x14ac:dyDescent="0.15">
      <c r="C12427" s="1" t="str">
        <f ca="1">IFERROR(INDIRECT(ADDRESS(MATCH(A12427,'contribution par jour-semaine'!A:A,0),MATCH(B12427,'contribution par jour-semaine'!$1:$1,0),4,1,"contribution par jour-semaine")),"")</f>
        <v/>
      </c>
      <c r="D12427" s="4" t="str">
        <f>VLOOKUP(A12427,predictions!A:B,2,FALSE)</f>
        <v>22/06/2020</v>
      </c>
      <c r="E12427" s="4">
        <f t="shared" si="48"/>
        <v>44004</v>
      </c>
    </row>
    <row r="12428" spans="3:5" ht="13" x14ac:dyDescent="0.15">
      <c r="C12428" s="1" t="str">
        <f ca="1">IFERROR(INDIRECT(ADDRESS(MATCH(A12428,'contribution par jour-semaine'!A:A,0),MATCH(B12428,'contribution par jour-semaine'!$1:$1,0),4,1,"contribution par jour-semaine")),"")</f>
        <v/>
      </c>
      <c r="D12428" s="4" t="str">
        <f>VLOOKUP(A12428,predictions!A:B,2,FALSE)</f>
        <v>22/06/2020</v>
      </c>
      <c r="E12428" s="4">
        <f t="shared" si="48"/>
        <v>44004</v>
      </c>
    </row>
    <row r="12429" spans="3:5" ht="13" x14ac:dyDescent="0.15">
      <c r="C12429" s="1" t="str">
        <f ca="1">IFERROR(INDIRECT(ADDRESS(MATCH(A12429,'contribution par jour-semaine'!A:A,0),MATCH(B12429,'contribution par jour-semaine'!$1:$1,0),4,1,"contribution par jour-semaine")),"")</f>
        <v/>
      </c>
      <c r="D12429" s="4" t="str">
        <f>VLOOKUP(A12429,predictions!A:B,2,FALSE)</f>
        <v>22/06/2020</v>
      </c>
      <c r="E12429" s="4">
        <f t="shared" si="48"/>
        <v>44004</v>
      </c>
    </row>
    <row r="12430" spans="3:5" ht="13" x14ac:dyDescent="0.15">
      <c r="C12430" s="1" t="str">
        <f ca="1">IFERROR(INDIRECT(ADDRESS(MATCH(A12430,'contribution par jour-semaine'!A:A,0),MATCH(B12430,'contribution par jour-semaine'!$1:$1,0),4,1,"contribution par jour-semaine")),"")</f>
        <v/>
      </c>
      <c r="D12430" s="4" t="str">
        <f>VLOOKUP(A12430,predictions!A:B,2,FALSE)</f>
        <v>22/06/2020</v>
      </c>
      <c r="E12430" s="4">
        <f t="shared" si="48"/>
        <v>44004</v>
      </c>
    </row>
    <row r="12431" spans="3:5" ht="13" x14ac:dyDescent="0.15">
      <c r="C12431" s="1" t="str">
        <f ca="1">IFERROR(INDIRECT(ADDRESS(MATCH(A12431,'contribution par jour-semaine'!A:A,0),MATCH(B12431,'contribution par jour-semaine'!$1:$1,0),4,1,"contribution par jour-semaine")),"")</f>
        <v/>
      </c>
      <c r="D12431" s="4" t="str">
        <f>VLOOKUP(A12431,predictions!A:B,2,FALSE)</f>
        <v>22/06/2020</v>
      </c>
      <c r="E12431" s="4">
        <f t="shared" si="48"/>
        <v>44004</v>
      </c>
    </row>
    <row r="12432" spans="3:5" ht="13" x14ac:dyDescent="0.15">
      <c r="C12432" s="1" t="str">
        <f ca="1">IFERROR(INDIRECT(ADDRESS(MATCH(A12432,'contribution par jour-semaine'!A:A,0),MATCH(B12432,'contribution par jour-semaine'!$1:$1,0),4,1,"contribution par jour-semaine")),"")</f>
        <v/>
      </c>
      <c r="D12432" s="4" t="str">
        <f>VLOOKUP(A12432,predictions!A:B,2,FALSE)</f>
        <v>22/06/2020</v>
      </c>
      <c r="E12432" s="4">
        <f t="shared" si="48"/>
        <v>44004</v>
      </c>
    </row>
    <row r="12433" spans="3:5" ht="13" x14ac:dyDescent="0.15">
      <c r="C12433" s="1" t="str">
        <f ca="1">IFERROR(INDIRECT(ADDRESS(MATCH(A12433,'contribution par jour-semaine'!A:A,0),MATCH(B12433,'contribution par jour-semaine'!$1:$1,0),4,1,"contribution par jour-semaine")),"")</f>
        <v/>
      </c>
      <c r="D12433" s="4" t="str">
        <f>VLOOKUP(A12433,predictions!A:B,2,FALSE)</f>
        <v>22/06/2020</v>
      </c>
      <c r="E12433" s="4">
        <f t="shared" si="48"/>
        <v>44004</v>
      </c>
    </row>
    <row r="12434" spans="3:5" ht="13" x14ac:dyDescent="0.15">
      <c r="C12434" s="1" t="str">
        <f ca="1">IFERROR(INDIRECT(ADDRESS(MATCH(A12434,'contribution par jour-semaine'!A:A,0),MATCH(B12434,'contribution par jour-semaine'!$1:$1,0),4,1,"contribution par jour-semaine")),"")</f>
        <v/>
      </c>
      <c r="D12434" s="4" t="str">
        <f>VLOOKUP(A12434,predictions!A:B,2,FALSE)</f>
        <v>22/06/2020</v>
      </c>
      <c r="E12434" s="4">
        <f t="shared" si="48"/>
        <v>44004</v>
      </c>
    </row>
    <row r="12435" spans="3:5" ht="13" x14ac:dyDescent="0.15">
      <c r="C12435" s="1" t="str">
        <f ca="1">IFERROR(INDIRECT(ADDRESS(MATCH(A12435,'contribution par jour-semaine'!A:A,0),MATCH(B12435,'contribution par jour-semaine'!$1:$1,0),4,1,"contribution par jour-semaine")),"")</f>
        <v/>
      </c>
      <c r="D12435" s="4" t="str">
        <f>VLOOKUP(A12435,predictions!A:B,2,FALSE)</f>
        <v>22/06/2020</v>
      </c>
      <c r="E12435" s="4">
        <f t="shared" si="48"/>
        <v>44004</v>
      </c>
    </row>
    <row r="12436" spans="3:5" ht="13" x14ac:dyDescent="0.15">
      <c r="C12436" s="1" t="str">
        <f ca="1">IFERROR(INDIRECT(ADDRESS(MATCH(A12436,'contribution par jour-semaine'!A:A,0),MATCH(B12436,'contribution par jour-semaine'!$1:$1,0),4,1,"contribution par jour-semaine")),"")</f>
        <v/>
      </c>
      <c r="D12436" s="4" t="str">
        <f>VLOOKUP(A12436,predictions!A:B,2,FALSE)</f>
        <v>22/06/2020</v>
      </c>
      <c r="E12436" s="4">
        <f t="shared" si="48"/>
        <v>44004</v>
      </c>
    </row>
    <row r="12437" spans="3:5" ht="13" x14ac:dyDescent="0.15">
      <c r="C12437" s="1" t="str">
        <f ca="1">IFERROR(INDIRECT(ADDRESS(MATCH(A12437,'contribution par jour-semaine'!A:A,0),MATCH(B12437,'contribution par jour-semaine'!$1:$1,0),4,1,"contribution par jour-semaine")),"")</f>
        <v/>
      </c>
      <c r="D12437" s="4" t="str">
        <f>VLOOKUP(A12437,predictions!A:B,2,FALSE)</f>
        <v>22/06/2020</v>
      </c>
      <c r="E12437" s="4">
        <f t="shared" si="48"/>
        <v>44004</v>
      </c>
    </row>
    <row r="12438" spans="3:5" ht="13" x14ac:dyDescent="0.15">
      <c r="C12438" s="1" t="str">
        <f ca="1">IFERROR(INDIRECT(ADDRESS(MATCH(A12438,'contribution par jour-semaine'!A:A,0),MATCH(B12438,'contribution par jour-semaine'!$1:$1,0),4,1,"contribution par jour-semaine")),"")</f>
        <v/>
      </c>
      <c r="D12438" s="4" t="str">
        <f>VLOOKUP(A12438,predictions!A:B,2,FALSE)</f>
        <v>22/06/2020</v>
      </c>
      <c r="E12438" s="4">
        <f t="shared" si="48"/>
        <v>44004</v>
      </c>
    </row>
    <row r="12439" spans="3:5" ht="13" x14ac:dyDescent="0.15">
      <c r="C12439" s="1" t="str">
        <f ca="1">IFERROR(INDIRECT(ADDRESS(MATCH(A12439,'contribution par jour-semaine'!A:A,0),MATCH(B12439,'contribution par jour-semaine'!$1:$1,0),4,1,"contribution par jour-semaine")),"")</f>
        <v/>
      </c>
      <c r="D12439" s="4" t="str">
        <f>VLOOKUP(A12439,predictions!A:B,2,FALSE)</f>
        <v>22/06/2020</v>
      </c>
      <c r="E12439" s="4">
        <f t="shared" si="48"/>
        <v>44004</v>
      </c>
    </row>
    <row r="12440" spans="3:5" ht="13" x14ac:dyDescent="0.15">
      <c r="C12440" s="1" t="str">
        <f ca="1">IFERROR(INDIRECT(ADDRESS(MATCH(A12440,'contribution par jour-semaine'!A:A,0),MATCH(B12440,'contribution par jour-semaine'!$1:$1,0),4,1,"contribution par jour-semaine")),"")</f>
        <v/>
      </c>
      <c r="D12440" s="4" t="str">
        <f>VLOOKUP(A12440,predictions!A:B,2,FALSE)</f>
        <v>22/06/2020</v>
      </c>
      <c r="E12440" s="4">
        <f t="shared" si="48"/>
        <v>44004</v>
      </c>
    </row>
    <row r="12441" spans="3:5" ht="13" x14ac:dyDescent="0.15">
      <c r="C12441" s="1" t="str">
        <f ca="1">IFERROR(INDIRECT(ADDRESS(MATCH(A12441,'contribution par jour-semaine'!A:A,0),MATCH(B12441,'contribution par jour-semaine'!$1:$1,0),4,1,"contribution par jour-semaine")),"")</f>
        <v/>
      </c>
      <c r="D12441" s="4" t="str">
        <f>VLOOKUP(A12441,predictions!A:B,2,FALSE)</f>
        <v>22/06/2020</v>
      </c>
      <c r="E12441" s="4">
        <f t="shared" si="48"/>
        <v>44004</v>
      </c>
    </row>
    <row r="12442" spans="3:5" ht="13" x14ac:dyDescent="0.15">
      <c r="C12442" s="1" t="str">
        <f ca="1">IFERROR(INDIRECT(ADDRESS(MATCH(A12442,'contribution par jour-semaine'!A:A,0),MATCH(B12442,'contribution par jour-semaine'!$1:$1,0),4,1,"contribution par jour-semaine")),"")</f>
        <v/>
      </c>
      <c r="D12442" s="4" t="str">
        <f>VLOOKUP(A12442,predictions!A:B,2,FALSE)</f>
        <v>22/06/2020</v>
      </c>
      <c r="E12442" s="4">
        <f t="shared" si="48"/>
        <v>44004</v>
      </c>
    </row>
    <row r="12443" spans="3:5" ht="13" x14ac:dyDescent="0.15">
      <c r="C12443" s="1" t="str">
        <f ca="1">IFERROR(INDIRECT(ADDRESS(MATCH(A12443,'contribution par jour-semaine'!A:A,0),MATCH(B12443,'contribution par jour-semaine'!$1:$1,0),4,1,"contribution par jour-semaine")),"")</f>
        <v/>
      </c>
      <c r="D12443" s="4" t="str">
        <f>VLOOKUP(A12443,predictions!A:B,2,FALSE)</f>
        <v>22/06/2020</v>
      </c>
      <c r="E12443" s="4">
        <f t="shared" si="48"/>
        <v>44004</v>
      </c>
    </row>
    <row r="12444" spans="3:5" ht="13" x14ac:dyDescent="0.15">
      <c r="C12444" s="1" t="str">
        <f ca="1">IFERROR(INDIRECT(ADDRESS(MATCH(A12444,'contribution par jour-semaine'!A:A,0),MATCH(B12444,'contribution par jour-semaine'!$1:$1,0),4,1,"contribution par jour-semaine")),"")</f>
        <v/>
      </c>
      <c r="D12444" s="4" t="str">
        <f>VLOOKUP(A12444,predictions!A:B,2,FALSE)</f>
        <v>22/06/2020</v>
      </c>
      <c r="E12444" s="4">
        <f t="shared" si="48"/>
        <v>44004</v>
      </c>
    </row>
    <row r="12445" spans="3:5" ht="13" x14ac:dyDescent="0.15">
      <c r="C12445" s="1" t="str">
        <f ca="1">IFERROR(INDIRECT(ADDRESS(MATCH(A12445,'contribution par jour-semaine'!A:A,0),MATCH(B12445,'contribution par jour-semaine'!$1:$1,0),4,1,"contribution par jour-semaine")),"")</f>
        <v/>
      </c>
      <c r="D12445" s="4" t="str">
        <f>VLOOKUP(A12445,predictions!A:B,2,FALSE)</f>
        <v>22/06/2020</v>
      </c>
      <c r="E12445" s="4">
        <f t="shared" si="48"/>
        <v>44004</v>
      </c>
    </row>
    <row r="12446" spans="3:5" ht="13" x14ac:dyDescent="0.15">
      <c r="C12446" s="1" t="str">
        <f ca="1">IFERROR(INDIRECT(ADDRESS(MATCH(A12446,'contribution par jour-semaine'!A:A,0),MATCH(B12446,'contribution par jour-semaine'!$1:$1,0),4,1,"contribution par jour-semaine")),"")</f>
        <v/>
      </c>
      <c r="D12446" s="4" t="str">
        <f>VLOOKUP(A12446,predictions!A:B,2,FALSE)</f>
        <v>22/06/2020</v>
      </c>
      <c r="E12446" s="4">
        <f t="shared" si="48"/>
        <v>44004</v>
      </c>
    </row>
    <row r="12447" spans="3:5" ht="13" x14ac:dyDescent="0.15">
      <c r="C12447" s="1" t="str">
        <f ca="1">IFERROR(INDIRECT(ADDRESS(MATCH(A12447,'contribution par jour-semaine'!A:A,0),MATCH(B12447,'contribution par jour-semaine'!$1:$1,0),4,1,"contribution par jour-semaine")),"")</f>
        <v/>
      </c>
      <c r="D12447" s="4" t="str">
        <f>VLOOKUP(A12447,predictions!A:B,2,FALSE)</f>
        <v>22/06/2020</v>
      </c>
      <c r="E12447" s="4">
        <f t="shared" si="48"/>
        <v>44004</v>
      </c>
    </row>
    <row r="12448" spans="3:5" ht="13" x14ac:dyDescent="0.15">
      <c r="C12448" s="1" t="str">
        <f ca="1">IFERROR(INDIRECT(ADDRESS(MATCH(A12448,'contribution par jour-semaine'!A:A,0),MATCH(B12448,'contribution par jour-semaine'!$1:$1,0),4,1,"contribution par jour-semaine")),"")</f>
        <v/>
      </c>
      <c r="D12448" s="4" t="str">
        <f>VLOOKUP(A12448,predictions!A:B,2,FALSE)</f>
        <v>22/06/2020</v>
      </c>
      <c r="E12448" s="4">
        <f t="shared" si="48"/>
        <v>44004</v>
      </c>
    </row>
    <row r="12449" spans="3:5" ht="13" x14ac:dyDescent="0.15">
      <c r="C12449" s="1" t="str">
        <f ca="1">IFERROR(INDIRECT(ADDRESS(MATCH(A12449,'contribution par jour-semaine'!A:A,0),MATCH(B12449,'contribution par jour-semaine'!$1:$1,0),4,1,"contribution par jour-semaine")),"")</f>
        <v/>
      </c>
      <c r="D12449" s="4" t="str">
        <f>VLOOKUP(A12449,predictions!A:B,2,FALSE)</f>
        <v>22/06/2020</v>
      </c>
      <c r="E12449" s="4">
        <f t="shared" si="48"/>
        <v>44004</v>
      </c>
    </row>
    <row r="12450" spans="3:5" ht="13" x14ac:dyDescent="0.15">
      <c r="C12450" s="1" t="str">
        <f ca="1">IFERROR(INDIRECT(ADDRESS(MATCH(A12450,'contribution par jour-semaine'!A:A,0),MATCH(B12450,'contribution par jour-semaine'!$1:$1,0),4,1,"contribution par jour-semaine")),"")</f>
        <v/>
      </c>
      <c r="D12450" s="4" t="str">
        <f>VLOOKUP(A12450,predictions!A:B,2,FALSE)</f>
        <v>22/06/2020</v>
      </c>
      <c r="E12450" s="4">
        <f t="shared" si="48"/>
        <v>44004</v>
      </c>
    </row>
    <row r="12451" spans="3:5" ht="13" x14ac:dyDescent="0.15">
      <c r="C12451" s="1" t="str">
        <f ca="1">IFERROR(INDIRECT(ADDRESS(MATCH(A12451,'contribution par jour-semaine'!A:A,0),MATCH(B12451,'contribution par jour-semaine'!$1:$1,0),4,1,"contribution par jour-semaine")),"")</f>
        <v/>
      </c>
      <c r="D12451" s="4" t="str">
        <f>VLOOKUP(A12451,predictions!A:B,2,FALSE)</f>
        <v>22/06/2020</v>
      </c>
      <c r="E12451" s="4">
        <f t="shared" si="48"/>
        <v>44004</v>
      </c>
    </row>
    <row r="12452" spans="3:5" ht="13" x14ac:dyDescent="0.15">
      <c r="C12452" s="1" t="str">
        <f ca="1">IFERROR(INDIRECT(ADDRESS(MATCH(A12452,'contribution par jour-semaine'!A:A,0),MATCH(B12452,'contribution par jour-semaine'!$1:$1,0),4,1,"contribution par jour-semaine")),"")</f>
        <v/>
      </c>
      <c r="D12452" s="4" t="str">
        <f>VLOOKUP(A12452,predictions!A:B,2,FALSE)</f>
        <v>22/06/2020</v>
      </c>
      <c r="E12452" s="4">
        <f t="shared" si="48"/>
        <v>44004</v>
      </c>
    </row>
    <row r="12453" spans="3:5" ht="13" x14ac:dyDescent="0.15">
      <c r="C12453" s="1" t="str">
        <f ca="1">IFERROR(INDIRECT(ADDRESS(MATCH(A12453,'contribution par jour-semaine'!A:A,0),MATCH(B12453,'contribution par jour-semaine'!$1:$1,0),4,1,"contribution par jour-semaine")),"")</f>
        <v/>
      </c>
      <c r="D12453" s="4" t="str">
        <f>VLOOKUP(A12453,predictions!A:B,2,FALSE)</f>
        <v>22/06/2020</v>
      </c>
      <c r="E12453" s="4">
        <f t="shared" si="48"/>
        <v>44004</v>
      </c>
    </row>
    <row r="12454" spans="3:5" ht="13" x14ac:dyDescent="0.15">
      <c r="C12454" s="1" t="str">
        <f ca="1">IFERROR(INDIRECT(ADDRESS(MATCH(A12454,'contribution par jour-semaine'!A:A,0),MATCH(B12454,'contribution par jour-semaine'!$1:$1,0),4,1,"contribution par jour-semaine")),"")</f>
        <v/>
      </c>
      <c r="D12454" s="4" t="str">
        <f>VLOOKUP(A12454,predictions!A:B,2,FALSE)</f>
        <v>22/06/2020</v>
      </c>
      <c r="E12454" s="4">
        <f t="shared" si="48"/>
        <v>44004</v>
      </c>
    </row>
    <row r="12455" spans="3:5" ht="13" x14ac:dyDescent="0.15">
      <c r="C12455" s="1" t="str">
        <f ca="1">IFERROR(INDIRECT(ADDRESS(MATCH(A12455,'contribution par jour-semaine'!A:A,0),MATCH(B12455,'contribution par jour-semaine'!$1:$1,0),4,1,"contribution par jour-semaine")),"")</f>
        <v/>
      </c>
      <c r="D12455" s="4" t="str">
        <f>VLOOKUP(A12455,predictions!A:B,2,FALSE)</f>
        <v>22/06/2020</v>
      </c>
      <c r="E12455" s="4">
        <f t="shared" si="48"/>
        <v>44004</v>
      </c>
    </row>
    <row r="12456" spans="3:5" ht="13" x14ac:dyDescent="0.15">
      <c r="C12456" s="1" t="str">
        <f ca="1">IFERROR(INDIRECT(ADDRESS(MATCH(A12456,'contribution par jour-semaine'!A:A,0),MATCH(B12456,'contribution par jour-semaine'!$1:$1,0),4,1,"contribution par jour-semaine")),"")</f>
        <v/>
      </c>
      <c r="D12456" s="4" t="str">
        <f>VLOOKUP(A12456,predictions!A:B,2,FALSE)</f>
        <v>22/06/2020</v>
      </c>
      <c r="E12456" s="4">
        <f t="shared" si="48"/>
        <v>44004</v>
      </c>
    </row>
    <row r="12457" spans="3:5" ht="13" x14ac:dyDescent="0.15">
      <c r="C12457" s="1" t="str">
        <f ca="1">IFERROR(INDIRECT(ADDRESS(MATCH(A12457,'contribution par jour-semaine'!A:A,0),MATCH(B12457,'contribution par jour-semaine'!$1:$1,0),4,1,"contribution par jour-semaine")),"")</f>
        <v/>
      </c>
      <c r="D12457" s="4" t="str">
        <f>VLOOKUP(A12457,predictions!A:B,2,FALSE)</f>
        <v>22/06/2020</v>
      </c>
      <c r="E12457" s="4">
        <f t="shared" si="48"/>
        <v>44004</v>
      </c>
    </row>
    <row r="12458" spans="3:5" ht="13" x14ac:dyDescent="0.15">
      <c r="C12458" s="1" t="str">
        <f ca="1">IFERROR(INDIRECT(ADDRESS(MATCH(A12458,'contribution par jour-semaine'!A:A,0),MATCH(B12458,'contribution par jour-semaine'!$1:$1,0),4,1,"contribution par jour-semaine")),"")</f>
        <v/>
      </c>
      <c r="D12458" s="4" t="str">
        <f>VLOOKUP(A12458,predictions!A:B,2,FALSE)</f>
        <v>22/06/2020</v>
      </c>
      <c r="E12458" s="4">
        <f t="shared" si="48"/>
        <v>44004</v>
      </c>
    </row>
    <row r="12459" spans="3:5" ht="13" x14ac:dyDescent="0.15">
      <c r="C12459" s="1" t="str">
        <f ca="1">IFERROR(INDIRECT(ADDRESS(MATCH(A12459,'contribution par jour-semaine'!A:A,0),MATCH(B12459,'contribution par jour-semaine'!$1:$1,0),4,1,"contribution par jour-semaine")),"")</f>
        <v/>
      </c>
      <c r="D12459" s="4" t="str">
        <f>VLOOKUP(A12459,predictions!A:B,2,FALSE)</f>
        <v>22/06/2020</v>
      </c>
      <c r="E12459" s="4">
        <f t="shared" si="48"/>
        <v>44004</v>
      </c>
    </row>
    <row r="12460" spans="3:5" ht="13" x14ac:dyDescent="0.15">
      <c r="C12460" s="1" t="str">
        <f ca="1">IFERROR(INDIRECT(ADDRESS(MATCH(A12460,'contribution par jour-semaine'!A:A,0),MATCH(B12460,'contribution par jour-semaine'!$1:$1,0),4,1,"contribution par jour-semaine")),"")</f>
        <v/>
      </c>
      <c r="D12460" s="4" t="str">
        <f>VLOOKUP(A12460,predictions!A:B,2,FALSE)</f>
        <v>22/06/2020</v>
      </c>
      <c r="E12460" s="4">
        <f t="shared" si="48"/>
        <v>44004</v>
      </c>
    </row>
    <row r="12461" spans="3:5" ht="13" x14ac:dyDescent="0.15">
      <c r="C12461" s="1" t="str">
        <f ca="1">IFERROR(INDIRECT(ADDRESS(MATCH(A12461,'contribution par jour-semaine'!A:A,0),MATCH(B12461,'contribution par jour-semaine'!$1:$1,0),4,1,"contribution par jour-semaine")),"")</f>
        <v/>
      </c>
      <c r="D12461" s="4" t="str">
        <f>VLOOKUP(A12461,predictions!A:B,2,FALSE)</f>
        <v>22/06/2020</v>
      </c>
      <c r="E12461" s="4">
        <f t="shared" si="48"/>
        <v>44004</v>
      </c>
    </row>
    <row r="12462" spans="3:5" ht="13" x14ac:dyDescent="0.15">
      <c r="C12462" s="1" t="str">
        <f ca="1">IFERROR(INDIRECT(ADDRESS(MATCH(A12462,'contribution par jour-semaine'!A:A,0),MATCH(B12462,'contribution par jour-semaine'!$1:$1,0),4,1,"contribution par jour-semaine")),"")</f>
        <v/>
      </c>
      <c r="D12462" s="4" t="str">
        <f>VLOOKUP(A12462,predictions!A:B,2,FALSE)</f>
        <v>22/06/2020</v>
      </c>
      <c r="E12462" s="4">
        <f t="shared" si="48"/>
        <v>44004</v>
      </c>
    </row>
    <row r="12463" spans="3:5" ht="13" x14ac:dyDescent="0.15">
      <c r="C12463" s="1" t="str">
        <f ca="1">IFERROR(INDIRECT(ADDRESS(MATCH(A12463,'contribution par jour-semaine'!A:A,0),MATCH(B12463,'contribution par jour-semaine'!$1:$1,0),4,1,"contribution par jour-semaine")),"")</f>
        <v/>
      </c>
      <c r="D12463" s="4" t="str">
        <f>VLOOKUP(A12463,predictions!A:B,2,FALSE)</f>
        <v>22/06/2020</v>
      </c>
      <c r="E12463" s="4">
        <f t="shared" si="48"/>
        <v>44004</v>
      </c>
    </row>
    <row r="12464" spans="3:5" ht="13" x14ac:dyDescent="0.15">
      <c r="C12464" s="1" t="str">
        <f ca="1">IFERROR(INDIRECT(ADDRESS(MATCH(A12464,'contribution par jour-semaine'!A:A,0),MATCH(B12464,'contribution par jour-semaine'!$1:$1,0),4,1,"contribution par jour-semaine")),"")</f>
        <v/>
      </c>
      <c r="D12464" s="4" t="str">
        <f>VLOOKUP(A12464,predictions!A:B,2,FALSE)</f>
        <v>22/06/2020</v>
      </c>
      <c r="E12464" s="4">
        <f t="shared" si="48"/>
        <v>44004</v>
      </c>
    </row>
    <row r="12465" spans="3:5" ht="13" x14ac:dyDescent="0.15">
      <c r="C12465" s="1" t="str">
        <f ca="1">IFERROR(INDIRECT(ADDRESS(MATCH(A12465,'contribution par jour-semaine'!A:A,0),MATCH(B12465,'contribution par jour-semaine'!$1:$1,0),4,1,"contribution par jour-semaine")),"")</f>
        <v/>
      </c>
      <c r="D12465" s="4" t="str">
        <f>VLOOKUP(A12465,predictions!A:B,2,FALSE)</f>
        <v>22/06/2020</v>
      </c>
      <c r="E12465" s="4">
        <f t="shared" si="48"/>
        <v>44004</v>
      </c>
    </row>
    <row r="12466" spans="3:5" ht="13" x14ac:dyDescent="0.15">
      <c r="C12466" s="1" t="str">
        <f ca="1">IFERROR(INDIRECT(ADDRESS(MATCH(A12466,'contribution par jour-semaine'!A:A,0),MATCH(B12466,'contribution par jour-semaine'!$1:$1,0),4,1,"contribution par jour-semaine")),"")</f>
        <v/>
      </c>
      <c r="D12466" s="4" t="str">
        <f>VLOOKUP(A12466,predictions!A:B,2,FALSE)</f>
        <v>22/06/2020</v>
      </c>
      <c r="E12466" s="4">
        <f t="shared" si="48"/>
        <v>44004</v>
      </c>
    </row>
    <row r="12467" spans="3:5" ht="13" x14ac:dyDescent="0.15">
      <c r="C12467" s="1" t="str">
        <f ca="1">IFERROR(INDIRECT(ADDRESS(MATCH(A12467,'contribution par jour-semaine'!A:A,0),MATCH(B12467,'contribution par jour-semaine'!$1:$1,0),4,1,"contribution par jour-semaine")),"")</f>
        <v/>
      </c>
      <c r="D12467" s="4" t="str">
        <f>VLOOKUP(A12467,predictions!A:B,2,FALSE)</f>
        <v>22/06/2020</v>
      </c>
      <c r="E12467" s="4">
        <f t="shared" si="48"/>
        <v>44004</v>
      </c>
    </row>
    <row r="12468" spans="3:5" ht="13" x14ac:dyDescent="0.15">
      <c r="C12468" s="1" t="str">
        <f ca="1">IFERROR(INDIRECT(ADDRESS(MATCH(A12468,'contribution par jour-semaine'!A:A,0),MATCH(B12468,'contribution par jour-semaine'!$1:$1,0),4,1,"contribution par jour-semaine")),"")</f>
        <v/>
      </c>
      <c r="D12468" s="4" t="str">
        <f>VLOOKUP(A12468,predictions!A:B,2,FALSE)</f>
        <v>22/06/2020</v>
      </c>
      <c r="E12468" s="4">
        <f t="shared" si="48"/>
        <v>44004</v>
      </c>
    </row>
    <row r="12469" spans="3:5" ht="13" x14ac:dyDescent="0.15">
      <c r="C12469" s="1" t="str">
        <f ca="1">IFERROR(INDIRECT(ADDRESS(MATCH(A12469,'contribution par jour-semaine'!A:A,0),MATCH(B12469,'contribution par jour-semaine'!$1:$1,0),4,1,"contribution par jour-semaine")),"")</f>
        <v/>
      </c>
      <c r="D12469" s="4" t="str">
        <f>VLOOKUP(A12469,predictions!A:B,2,FALSE)</f>
        <v>22/06/2020</v>
      </c>
      <c r="E12469" s="4">
        <f t="shared" si="48"/>
        <v>44004</v>
      </c>
    </row>
    <row r="12470" spans="3:5" ht="13" x14ac:dyDescent="0.15">
      <c r="C12470" s="1" t="str">
        <f ca="1">IFERROR(INDIRECT(ADDRESS(MATCH(A12470,'contribution par jour-semaine'!A:A,0),MATCH(B12470,'contribution par jour-semaine'!$1:$1,0),4,1,"contribution par jour-semaine")),"")</f>
        <v/>
      </c>
      <c r="D12470" s="4" t="str">
        <f>VLOOKUP(A12470,predictions!A:B,2,FALSE)</f>
        <v>22/06/2020</v>
      </c>
      <c r="E12470" s="4">
        <f t="shared" si="48"/>
        <v>44004</v>
      </c>
    </row>
    <row r="12471" spans="3:5" ht="13" x14ac:dyDescent="0.15">
      <c r="C12471" s="1" t="str">
        <f ca="1">IFERROR(INDIRECT(ADDRESS(MATCH(A12471,'contribution par jour-semaine'!A:A,0),MATCH(B12471,'contribution par jour-semaine'!$1:$1,0),4,1,"contribution par jour-semaine")),"")</f>
        <v/>
      </c>
      <c r="D12471" s="4" t="str">
        <f>VLOOKUP(A12471,predictions!A:B,2,FALSE)</f>
        <v>22/06/2020</v>
      </c>
      <c r="E12471" s="4">
        <f t="shared" si="48"/>
        <v>44004</v>
      </c>
    </row>
    <row r="12472" spans="3:5" ht="13" x14ac:dyDescent="0.15">
      <c r="C12472" s="1" t="str">
        <f ca="1">IFERROR(INDIRECT(ADDRESS(MATCH(A12472,'contribution par jour-semaine'!A:A,0),MATCH(B12472,'contribution par jour-semaine'!$1:$1,0),4,1,"contribution par jour-semaine")),"")</f>
        <v/>
      </c>
      <c r="D12472" s="4" t="str">
        <f>VLOOKUP(A12472,predictions!A:B,2,FALSE)</f>
        <v>22/06/2020</v>
      </c>
      <c r="E12472" s="4">
        <f t="shared" si="48"/>
        <v>44004</v>
      </c>
    </row>
    <row r="12473" spans="3:5" ht="13" x14ac:dyDescent="0.15">
      <c r="C12473" s="1" t="str">
        <f ca="1">IFERROR(INDIRECT(ADDRESS(MATCH(A12473,'contribution par jour-semaine'!A:A,0),MATCH(B12473,'contribution par jour-semaine'!$1:$1,0),4,1,"contribution par jour-semaine")),"")</f>
        <v/>
      </c>
      <c r="D12473" s="4" t="str">
        <f>VLOOKUP(A12473,predictions!A:B,2,FALSE)</f>
        <v>22/06/2020</v>
      </c>
      <c r="E12473" s="4">
        <f t="shared" si="48"/>
        <v>44004</v>
      </c>
    </row>
    <row r="12474" spans="3:5" ht="13" x14ac:dyDescent="0.15">
      <c r="C12474" s="1" t="str">
        <f ca="1">IFERROR(INDIRECT(ADDRESS(MATCH(A12474,'contribution par jour-semaine'!A:A,0),MATCH(B12474,'contribution par jour-semaine'!$1:$1,0),4,1,"contribution par jour-semaine")),"")</f>
        <v/>
      </c>
      <c r="D12474" s="4" t="str">
        <f>VLOOKUP(A12474,predictions!A:B,2,FALSE)</f>
        <v>22/06/2020</v>
      </c>
      <c r="E12474" s="4">
        <f t="shared" si="48"/>
        <v>44004</v>
      </c>
    </row>
    <row r="12475" spans="3:5" ht="13" x14ac:dyDescent="0.15">
      <c r="C12475" s="1" t="str">
        <f ca="1">IFERROR(INDIRECT(ADDRESS(MATCH(A12475,'contribution par jour-semaine'!A:A,0),MATCH(B12475,'contribution par jour-semaine'!$1:$1,0),4,1,"contribution par jour-semaine")),"")</f>
        <v/>
      </c>
      <c r="D12475" s="4" t="str">
        <f>VLOOKUP(A12475,predictions!A:B,2,FALSE)</f>
        <v>22/06/2020</v>
      </c>
      <c r="E12475" s="4">
        <f t="shared" si="48"/>
        <v>44004</v>
      </c>
    </row>
    <row r="12476" spans="3:5" ht="13" x14ac:dyDescent="0.15">
      <c r="C12476" s="1" t="str">
        <f ca="1">IFERROR(INDIRECT(ADDRESS(MATCH(A12476,'contribution par jour-semaine'!A:A,0),MATCH(B12476,'contribution par jour-semaine'!$1:$1,0),4,1,"contribution par jour-semaine")),"")</f>
        <v/>
      </c>
      <c r="D12476" s="4" t="str">
        <f>VLOOKUP(A12476,predictions!A:B,2,FALSE)</f>
        <v>22/06/2020</v>
      </c>
      <c r="E12476" s="4">
        <f t="shared" si="48"/>
        <v>44004</v>
      </c>
    </row>
    <row r="12477" spans="3:5" ht="13" x14ac:dyDescent="0.15">
      <c r="C12477" s="1" t="str">
        <f ca="1">IFERROR(INDIRECT(ADDRESS(MATCH(A12477,'contribution par jour-semaine'!A:A,0),MATCH(B12477,'contribution par jour-semaine'!$1:$1,0),4,1,"contribution par jour-semaine")),"")</f>
        <v/>
      </c>
      <c r="D12477" s="4" t="str">
        <f>VLOOKUP(A12477,predictions!A:B,2,FALSE)</f>
        <v>22/06/2020</v>
      </c>
      <c r="E12477" s="4">
        <f t="shared" si="48"/>
        <v>44004</v>
      </c>
    </row>
    <row r="12478" spans="3:5" ht="13" x14ac:dyDescent="0.15">
      <c r="C12478" s="1" t="str">
        <f ca="1">IFERROR(INDIRECT(ADDRESS(MATCH(A12478,'contribution par jour-semaine'!A:A,0),MATCH(B12478,'contribution par jour-semaine'!$1:$1,0),4,1,"contribution par jour-semaine")),"")</f>
        <v/>
      </c>
      <c r="D12478" s="4" t="str">
        <f>VLOOKUP(A12478,predictions!A:B,2,FALSE)</f>
        <v>22/06/2020</v>
      </c>
      <c r="E12478" s="4">
        <f t="shared" si="48"/>
        <v>44004</v>
      </c>
    </row>
    <row r="12479" spans="3:5" ht="13" x14ac:dyDescent="0.15">
      <c r="C12479" s="1" t="str">
        <f ca="1">IFERROR(INDIRECT(ADDRESS(MATCH(A12479,'contribution par jour-semaine'!A:A,0),MATCH(B12479,'contribution par jour-semaine'!$1:$1,0),4,1,"contribution par jour-semaine")),"")</f>
        <v/>
      </c>
      <c r="D12479" s="4" t="str">
        <f>VLOOKUP(A12479,predictions!A:B,2,FALSE)</f>
        <v>22/06/2020</v>
      </c>
      <c r="E12479" s="4">
        <f t="shared" si="48"/>
        <v>44004</v>
      </c>
    </row>
    <row r="12480" spans="3:5" ht="13" x14ac:dyDescent="0.15">
      <c r="C12480" s="1" t="str">
        <f ca="1">IFERROR(INDIRECT(ADDRESS(MATCH(A12480,'contribution par jour-semaine'!A:A,0),MATCH(B12480,'contribution par jour-semaine'!$1:$1,0),4,1,"contribution par jour-semaine")),"")</f>
        <v/>
      </c>
      <c r="D12480" s="4" t="str">
        <f>VLOOKUP(A12480,predictions!A:B,2,FALSE)</f>
        <v>22/06/2020</v>
      </c>
      <c r="E12480" s="4">
        <f t="shared" si="48"/>
        <v>44004</v>
      </c>
    </row>
    <row r="12481" spans="3:5" ht="13" x14ac:dyDescent="0.15">
      <c r="C12481" s="1" t="str">
        <f ca="1">IFERROR(INDIRECT(ADDRESS(MATCH(A12481,'contribution par jour-semaine'!A:A,0),MATCH(B12481,'contribution par jour-semaine'!$1:$1,0),4,1,"contribution par jour-semaine")),"")</f>
        <v/>
      </c>
      <c r="D12481" s="4" t="str">
        <f>VLOOKUP(A12481,predictions!A:B,2,FALSE)</f>
        <v>22/06/2020</v>
      </c>
      <c r="E12481" s="4">
        <f t="shared" si="48"/>
        <v>44004</v>
      </c>
    </row>
    <row r="12482" spans="3:5" ht="13" x14ac:dyDescent="0.15">
      <c r="C12482" s="1" t="str">
        <f ca="1">IFERROR(INDIRECT(ADDRESS(MATCH(A12482,'contribution par jour-semaine'!A:A,0),MATCH(B12482,'contribution par jour-semaine'!$1:$1,0),4,1,"contribution par jour-semaine")),"")</f>
        <v/>
      </c>
      <c r="D12482" s="4" t="str">
        <f>VLOOKUP(A12482,predictions!A:B,2,FALSE)</f>
        <v>22/06/2020</v>
      </c>
      <c r="E12482" s="4">
        <f t="shared" si="48"/>
        <v>44004</v>
      </c>
    </row>
    <row r="12483" spans="3:5" ht="13" x14ac:dyDescent="0.15">
      <c r="C12483" s="1" t="str">
        <f ca="1">IFERROR(INDIRECT(ADDRESS(MATCH(A12483,'contribution par jour-semaine'!A:A,0),MATCH(B12483,'contribution par jour-semaine'!$1:$1,0),4,1,"contribution par jour-semaine")),"")</f>
        <v/>
      </c>
      <c r="D12483" s="4" t="str">
        <f>VLOOKUP(A12483,predictions!A:B,2,FALSE)</f>
        <v>22/06/2020</v>
      </c>
      <c r="E12483" s="4">
        <f t="shared" si="48"/>
        <v>44004</v>
      </c>
    </row>
    <row r="12484" spans="3:5" ht="13" x14ac:dyDescent="0.15">
      <c r="C12484" s="1" t="str">
        <f ca="1">IFERROR(INDIRECT(ADDRESS(MATCH(A12484,'contribution par jour-semaine'!A:A,0),MATCH(B12484,'contribution par jour-semaine'!$1:$1,0),4,1,"contribution par jour-semaine")),"")</f>
        <v/>
      </c>
      <c r="D12484" s="4" t="str">
        <f>VLOOKUP(A12484,predictions!A:B,2,FALSE)</f>
        <v>22/06/2020</v>
      </c>
      <c r="E12484" s="4">
        <f t="shared" si="48"/>
        <v>44004</v>
      </c>
    </row>
    <row r="12485" spans="3:5" ht="13" x14ac:dyDescent="0.15">
      <c r="C12485" s="1" t="str">
        <f ca="1">IFERROR(INDIRECT(ADDRESS(MATCH(A12485,'contribution par jour-semaine'!A:A,0),MATCH(B12485,'contribution par jour-semaine'!$1:$1,0),4,1,"contribution par jour-semaine")),"")</f>
        <v/>
      </c>
      <c r="D12485" s="4" t="str">
        <f>VLOOKUP(A12485,predictions!A:B,2,FALSE)</f>
        <v>22/06/2020</v>
      </c>
      <c r="E12485" s="4">
        <f t="shared" si="48"/>
        <v>44004</v>
      </c>
    </row>
    <row r="12486" spans="3:5" ht="13" x14ac:dyDescent="0.15">
      <c r="C12486" s="1" t="str">
        <f ca="1">IFERROR(INDIRECT(ADDRESS(MATCH(A12486,'contribution par jour-semaine'!A:A,0),MATCH(B12486,'contribution par jour-semaine'!$1:$1,0),4,1,"contribution par jour-semaine")),"")</f>
        <v/>
      </c>
      <c r="D12486" s="4" t="str">
        <f>VLOOKUP(A12486,predictions!A:B,2,FALSE)</f>
        <v>22/06/2020</v>
      </c>
      <c r="E12486" s="4">
        <f t="shared" si="48"/>
        <v>44004</v>
      </c>
    </row>
    <row r="12487" spans="3:5" ht="13" x14ac:dyDescent="0.15">
      <c r="C12487" s="1" t="str">
        <f ca="1">IFERROR(INDIRECT(ADDRESS(MATCH(A12487,'contribution par jour-semaine'!A:A,0),MATCH(B12487,'contribution par jour-semaine'!$1:$1,0),4,1,"contribution par jour-semaine")),"")</f>
        <v/>
      </c>
      <c r="D12487" s="4" t="str">
        <f>VLOOKUP(A12487,predictions!A:B,2,FALSE)</f>
        <v>22/06/2020</v>
      </c>
      <c r="E12487" s="4">
        <f t="shared" si="48"/>
        <v>44004</v>
      </c>
    </row>
    <row r="12488" spans="3:5" ht="13" x14ac:dyDescent="0.15">
      <c r="C12488" s="1" t="str">
        <f ca="1">IFERROR(INDIRECT(ADDRESS(MATCH(A12488,'contribution par jour-semaine'!A:A,0),MATCH(B12488,'contribution par jour-semaine'!$1:$1,0),4,1,"contribution par jour-semaine")),"")</f>
        <v/>
      </c>
      <c r="D12488" s="4" t="str">
        <f>VLOOKUP(A12488,predictions!A:B,2,FALSE)</f>
        <v>22/06/2020</v>
      </c>
      <c r="E12488" s="4">
        <f t="shared" si="48"/>
        <v>44004</v>
      </c>
    </row>
    <row r="12489" spans="3:5" ht="13" x14ac:dyDescent="0.15">
      <c r="C12489" s="1" t="str">
        <f ca="1">IFERROR(INDIRECT(ADDRESS(MATCH(A12489,'contribution par jour-semaine'!A:A,0),MATCH(B12489,'contribution par jour-semaine'!$1:$1,0),4,1,"contribution par jour-semaine")),"")</f>
        <v/>
      </c>
      <c r="D12489" s="4" t="str">
        <f>VLOOKUP(A12489,predictions!A:B,2,FALSE)</f>
        <v>22/06/2020</v>
      </c>
      <c r="E12489" s="4">
        <f t="shared" si="48"/>
        <v>44004</v>
      </c>
    </row>
    <row r="12490" spans="3:5" ht="13" x14ac:dyDescent="0.15">
      <c r="C12490" s="1" t="str">
        <f ca="1">IFERROR(INDIRECT(ADDRESS(MATCH(A12490,'contribution par jour-semaine'!A:A,0),MATCH(B12490,'contribution par jour-semaine'!$1:$1,0),4,1,"contribution par jour-semaine")),"")</f>
        <v/>
      </c>
      <c r="D12490" s="4" t="str">
        <f>VLOOKUP(A12490,predictions!A:B,2,FALSE)</f>
        <v>22/06/2020</v>
      </c>
      <c r="E12490" s="4">
        <f t="shared" si="48"/>
        <v>44004</v>
      </c>
    </row>
    <row r="12491" spans="3:5" ht="13" x14ac:dyDescent="0.15">
      <c r="C12491" s="1" t="str">
        <f ca="1">IFERROR(INDIRECT(ADDRESS(MATCH(A12491,'contribution par jour-semaine'!A:A,0),MATCH(B12491,'contribution par jour-semaine'!$1:$1,0),4,1,"contribution par jour-semaine")),"")</f>
        <v/>
      </c>
      <c r="D12491" s="4" t="str">
        <f>VLOOKUP(A12491,predictions!A:B,2,FALSE)</f>
        <v>22/06/2020</v>
      </c>
      <c r="E12491" s="4">
        <f t="shared" si="48"/>
        <v>44004</v>
      </c>
    </row>
    <row r="12492" spans="3:5" ht="13" x14ac:dyDescent="0.15">
      <c r="C12492" s="1" t="str">
        <f ca="1">IFERROR(INDIRECT(ADDRESS(MATCH(A12492,'contribution par jour-semaine'!A:A,0),MATCH(B12492,'contribution par jour-semaine'!$1:$1,0),4,1,"contribution par jour-semaine")),"")</f>
        <v/>
      </c>
      <c r="D12492" s="4" t="str">
        <f>VLOOKUP(A12492,predictions!A:B,2,FALSE)</f>
        <v>22/06/2020</v>
      </c>
      <c r="E12492" s="4">
        <f t="shared" si="48"/>
        <v>44004</v>
      </c>
    </row>
    <row r="12493" spans="3:5" ht="13" x14ac:dyDescent="0.15">
      <c r="C12493" s="1" t="str">
        <f ca="1">IFERROR(INDIRECT(ADDRESS(MATCH(A12493,'contribution par jour-semaine'!A:A,0),MATCH(B12493,'contribution par jour-semaine'!$1:$1,0),4,1,"contribution par jour-semaine")),"")</f>
        <v/>
      </c>
      <c r="D12493" s="4" t="str">
        <f>VLOOKUP(A12493,predictions!A:B,2,FALSE)</f>
        <v>22/06/2020</v>
      </c>
      <c r="E12493" s="4">
        <f t="shared" si="48"/>
        <v>44004</v>
      </c>
    </row>
    <row r="12494" spans="3:5" ht="13" x14ac:dyDescent="0.15">
      <c r="C12494" s="1" t="str">
        <f ca="1">IFERROR(INDIRECT(ADDRESS(MATCH(A12494,'contribution par jour-semaine'!A:A,0),MATCH(B12494,'contribution par jour-semaine'!$1:$1,0),4,1,"contribution par jour-semaine")),"")</f>
        <v/>
      </c>
      <c r="D12494" s="4" t="str">
        <f>VLOOKUP(A12494,predictions!A:B,2,FALSE)</f>
        <v>22/06/2020</v>
      </c>
      <c r="E12494" s="4">
        <f t="shared" si="48"/>
        <v>44004</v>
      </c>
    </row>
    <row r="12495" spans="3:5" ht="13" x14ac:dyDescent="0.15">
      <c r="C12495" s="1" t="str">
        <f ca="1">IFERROR(INDIRECT(ADDRESS(MATCH(A12495,'contribution par jour-semaine'!A:A,0),MATCH(B12495,'contribution par jour-semaine'!$1:$1,0),4,1,"contribution par jour-semaine")),"")</f>
        <v/>
      </c>
      <c r="D12495" s="4" t="str">
        <f>VLOOKUP(A12495,predictions!A:B,2,FALSE)</f>
        <v>22/06/2020</v>
      </c>
      <c r="E12495" s="4">
        <f t="shared" si="48"/>
        <v>44004</v>
      </c>
    </row>
    <row r="12496" spans="3:5" ht="13" x14ac:dyDescent="0.15">
      <c r="C12496" s="1" t="str">
        <f ca="1">IFERROR(INDIRECT(ADDRESS(MATCH(A12496,'contribution par jour-semaine'!A:A,0),MATCH(B12496,'contribution par jour-semaine'!$1:$1,0),4,1,"contribution par jour-semaine")),"")</f>
        <v/>
      </c>
      <c r="D12496" s="4" t="str">
        <f>VLOOKUP(A12496,predictions!A:B,2,FALSE)</f>
        <v>22/06/2020</v>
      </c>
      <c r="E12496" s="4">
        <f t="shared" si="48"/>
        <v>44004</v>
      </c>
    </row>
    <row r="12497" spans="3:5" ht="13" x14ac:dyDescent="0.15">
      <c r="C12497" s="1" t="str">
        <f ca="1">IFERROR(INDIRECT(ADDRESS(MATCH(A12497,'contribution par jour-semaine'!A:A,0),MATCH(B12497,'contribution par jour-semaine'!$1:$1,0),4,1,"contribution par jour-semaine")),"")</f>
        <v/>
      </c>
      <c r="D12497" s="4" t="str">
        <f>VLOOKUP(A12497,predictions!A:B,2,FALSE)</f>
        <v>22/06/2020</v>
      </c>
      <c r="E12497" s="4">
        <f t="shared" ref="E12497:E12751" si="49">DATE(RIGHT(D12497,4),MID(D12497,4,2),LEFT(D12497,2))</f>
        <v>44004</v>
      </c>
    </row>
    <row r="12498" spans="3:5" ht="13" x14ac:dyDescent="0.15">
      <c r="C12498" s="1" t="str">
        <f ca="1">IFERROR(INDIRECT(ADDRESS(MATCH(A12498,'contribution par jour-semaine'!A:A,0),MATCH(B12498,'contribution par jour-semaine'!$1:$1,0),4,1,"contribution par jour-semaine")),"")</f>
        <v/>
      </c>
      <c r="D12498" s="4" t="str">
        <f>VLOOKUP(A12498,predictions!A:B,2,FALSE)</f>
        <v>22/06/2020</v>
      </c>
      <c r="E12498" s="4">
        <f t="shared" si="49"/>
        <v>44004</v>
      </c>
    </row>
    <row r="12499" spans="3:5" ht="13" x14ac:dyDescent="0.15">
      <c r="C12499" s="1" t="str">
        <f ca="1">IFERROR(INDIRECT(ADDRESS(MATCH(A12499,'contribution par jour-semaine'!A:A,0),MATCH(B12499,'contribution par jour-semaine'!$1:$1,0),4,1,"contribution par jour-semaine")),"")</f>
        <v/>
      </c>
      <c r="D12499" s="4" t="str">
        <f>VLOOKUP(A12499,predictions!A:B,2,FALSE)</f>
        <v>22/06/2020</v>
      </c>
      <c r="E12499" s="4">
        <f t="shared" si="49"/>
        <v>44004</v>
      </c>
    </row>
    <row r="12500" spans="3:5" ht="13" x14ac:dyDescent="0.15">
      <c r="C12500" s="1" t="str">
        <f ca="1">IFERROR(INDIRECT(ADDRESS(MATCH(A12500,'contribution par jour-semaine'!A:A,0),MATCH(B12500,'contribution par jour-semaine'!$1:$1,0),4,1,"contribution par jour-semaine")),"")</f>
        <v/>
      </c>
      <c r="D12500" s="4" t="str">
        <f>VLOOKUP(A12500,predictions!A:B,2,FALSE)</f>
        <v>22/06/2020</v>
      </c>
      <c r="E12500" s="4">
        <f t="shared" si="49"/>
        <v>44004</v>
      </c>
    </row>
    <row r="12501" spans="3:5" ht="13" x14ac:dyDescent="0.15">
      <c r="C12501" s="1" t="str">
        <f ca="1">IFERROR(INDIRECT(ADDRESS(MATCH(A12501,'contribution par jour-semaine'!A:A,0),MATCH(B12501,'contribution par jour-semaine'!$1:$1,0),4,1,"contribution par jour-semaine")),"")</f>
        <v/>
      </c>
      <c r="D12501" s="4" t="str">
        <f>VLOOKUP(A12501,predictions!A:B,2,FALSE)</f>
        <v>22/06/2020</v>
      </c>
      <c r="E12501" s="4">
        <f t="shared" si="49"/>
        <v>44004</v>
      </c>
    </row>
    <row r="12502" spans="3:5" ht="13" x14ac:dyDescent="0.15">
      <c r="C12502" s="1" t="str">
        <f ca="1">IFERROR(INDIRECT(ADDRESS(MATCH(A12502,'contribution par jour-semaine'!A:A,0),MATCH(B12502,'contribution par jour-semaine'!$1:$1,0),4,1,"contribution par jour-semaine")),"")</f>
        <v/>
      </c>
      <c r="D12502" s="4" t="str">
        <f>VLOOKUP(A12502,predictions!A:B,2,FALSE)</f>
        <v>22/06/2020</v>
      </c>
      <c r="E12502" s="4">
        <f t="shared" si="49"/>
        <v>44004</v>
      </c>
    </row>
    <row r="12503" spans="3:5" ht="13" x14ac:dyDescent="0.15">
      <c r="C12503" s="1" t="str">
        <f ca="1">IFERROR(INDIRECT(ADDRESS(MATCH(A12503,'contribution par jour-semaine'!A:A,0),MATCH(B12503,'contribution par jour-semaine'!$1:$1,0),4,1,"contribution par jour-semaine")),"")</f>
        <v/>
      </c>
      <c r="D12503" s="4" t="str">
        <f>VLOOKUP(A12503,predictions!A:B,2,FALSE)</f>
        <v>22/06/2020</v>
      </c>
      <c r="E12503" s="4">
        <f t="shared" si="49"/>
        <v>44004</v>
      </c>
    </row>
    <row r="12504" spans="3:5" ht="13" x14ac:dyDescent="0.15">
      <c r="C12504" s="1" t="str">
        <f ca="1">IFERROR(INDIRECT(ADDRESS(MATCH(A12504,'contribution par jour-semaine'!A:A,0),MATCH(B12504,'contribution par jour-semaine'!$1:$1,0),4,1,"contribution par jour-semaine")),"")</f>
        <v/>
      </c>
      <c r="D12504" s="4" t="str">
        <f>VLOOKUP(A12504,predictions!A:B,2,FALSE)</f>
        <v>22/06/2020</v>
      </c>
      <c r="E12504" s="4">
        <f t="shared" si="49"/>
        <v>44004</v>
      </c>
    </row>
    <row r="12505" spans="3:5" ht="13" x14ac:dyDescent="0.15">
      <c r="C12505" s="1" t="str">
        <f ca="1">IFERROR(INDIRECT(ADDRESS(MATCH(A12505,'contribution par jour-semaine'!A:A,0),MATCH(B12505,'contribution par jour-semaine'!$1:$1,0),4,1,"contribution par jour-semaine")),"")</f>
        <v/>
      </c>
      <c r="D12505" s="4" t="str">
        <f>VLOOKUP(A12505,predictions!A:B,2,FALSE)</f>
        <v>22/06/2020</v>
      </c>
      <c r="E12505" s="4">
        <f t="shared" si="49"/>
        <v>44004</v>
      </c>
    </row>
    <row r="12506" spans="3:5" ht="13" x14ac:dyDescent="0.15">
      <c r="C12506" s="1" t="str">
        <f ca="1">IFERROR(INDIRECT(ADDRESS(MATCH(A12506,'contribution par jour-semaine'!A:A,0),MATCH(B12506,'contribution par jour-semaine'!$1:$1,0),4,1,"contribution par jour-semaine")),"")</f>
        <v/>
      </c>
      <c r="D12506" s="4" t="str">
        <f>VLOOKUP(A12506,predictions!A:B,2,FALSE)</f>
        <v>22/06/2020</v>
      </c>
      <c r="E12506" s="4">
        <f t="shared" si="49"/>
        <v>44004</v>
      </c>
    </row>
    <row r="12507" spans="3:5" ht="13" x14ac:dyDescent="0.15">
      <c r="C12507" s="1" t="str">
        <f ca="1">IFERROR(INDIRECT(ADDRESS(MATCH(A12507,'contribution par jour-semaine'!A:A,0),MATCH(B12507,'contribution par jour-semaine'!$1:$1,0),4,1,"contribution par jour-semaine")),"")</f>
        <v/>
      </c>
      <c r="D12507" s="4" t="str">
        <f>VLOOKUP(A12507,predictions!A:B,2,FALSE)</f>
        <v>22/06/2020</v>
      </c>
      <c r="E12507" s="4">
        <f t="shared" si="49"/>
        <v>44004</v>
      </c>
    </row>
    <row r="12508" spans="3:5" ht="13" x14ac:dyDescent="0.15">
      <c r="C12508" s="1" t="str">
        <f ca="1">IFERROR(INDIRECT(ADDRESS(MATCH(A12508,'contribution par jour-semaine'!A:A,0),MATCH(B12508,'contribution par jour-semaine'!$1:$1,0),4,1,"contribution par jour-semaine")),"")</f>
        <v/>
      </c>
      <c r="D12508" s="4" t="str">
        <f>VLOOKUP(A12508,predictions!A:B,2,FALSE)</f>
        <v>22/06/2020</v>
      </c>
      <c r="E12508" s="4">
        <f t="shared" si="49"/>
        <v>44004</v>
      </c>
    </row>
    <row r="12509" spans="3:5" ht="13" x14ac:dyDescent="0.15">
      <c r="C12509" s="1" t="str">
        <f ca="1">IFERROR(INDIRECT(ADDRESS(MATCH(A12509,'contribution par jour-semaine'!A:A,0),MATCH(B12509,'contribution par jour-semaine'!$1:$1,0),4,1,"contribution par jour-semaine")),"")</f>
        <v/>
      </c>
      <c r="D12509" s="4" t="str">
        <f>VLOOKUP(A12509,predictions!A:B,2,FALSE)</f>
        <v>22/06/2020</v>
      </c>
      <c r="E12509" s="4">
        <f t="shared" si="49"/>
        <v>44004</v>
      </c>
    </row>
    <row r="12510" spans="3:5" ht="13" x14ac:dyDescent="0.15">
      <c r="C12510" s="1" t="str">
        <f ca="1">IFERROR(INDIRECT(ADDRESS(MATCH(A12510,'contribution par jour-semaine'!A:A,0),MATCH(B12510,'contribution par jour-semaine'!$1:$1,0),4,1,"contribution par jour-semaine")),"")</f>
        <v/>
      </c>
      <c r="D12510" s="4" t="str">
        <f>VLOOKUP(A12510,predictions!A:B,2,FALSE)</f>
        <v>22/06/2020</v>
      </c>
      <c r="E12510" s="4">
        <f t="shared" si="49"/>
        <v>44004</v>
      </c>
    </row>
    <row r="12511" spans="3:5" ht="13" x14ac:dyDescent="0.15">
      <c r="C12511" s="1" t="str">
        <f ca="1">IFERROR(INDIRECT(ADDRESS(MATCH(A12511,'contribution par jour-semaine'!A:A,0),MATCH(B12511,'contribution par jour-semaine'!$1:$1,0),4,1,"contribution par jour-semaine")),"")</f>
        <v/>
      </c>
      <c r="D12511" s="4" t="str">
        <f>VLOOKUP(A12511,predictions!A:B,2,FALSE)</f>
        <v>22/06/2020</v>
      </c>
      <c r="E12511" s="4">
        <f t="shared" si="49"/>
        <v>44004</v>
      </c>
    </row>
    <row r="12512" spans="3:5" ht="13" x14ac:dyDescent="0.15">
      <c r="C12512" s="1" t="str">
        <f ca="1">IFERROR(INDIRECT(ADDRESS(MATCH(A12512,'contribution par jour-semaine'!A:A,0),MATCH(B12512,'contribution par jour-semaine'!$1:$1,0),4,1,"contribution par jour-semaine")),"")</f>
        <v/>
      </c>
      <c r="D12512" s="4" t="str">
        <f>VLOOKUP(A12512,predictions!A:B,2,FALSE)</f>
        <v>22/06/2020</v>
      </c>
      <c r="E12512" s="4">
        <f t="shared" si="49"/>
        <v>44004</v>
      </c>
    </row>
    <row r="12513" spans="3:5" ht="13" x14ac:dyDescent="0.15">
      <c r="C12513" s="1" t="str">
        <f ca="1">IFERROR(INDIRECT(ADDRESS(MATCH(A12513,'contribution par jour-semaine'!A:A,0),MATCH(B12513,'contribution par jour-semaine'!$1:$1,0),4,1,"contribution par jour-semaine")),"")</f>
        <v/>
      </c>
      <c r="D12513" s="4" t="str">
        <f>VLOOKUP(A12513,predictions!A:B,2,FALSE)</f>
        <v>22/06/2020</v>
      </c>
      <c r="E12513" s="4">
        <f t="shared" si="49"/>
        <v>44004</v>
      </c>
    </row>
    <row r="12514" spans="3:5" ht="13" x14ac:dyDescent="0.15">
      <c r="C12514" s="1" t="str">
        <f ca="1">IFERROR(INDIRECT(ADDRESS(MATCH(A12514,'contribution par jour-semaine'!A:A,0),MATCH(B12514,'contribution par jour-semaine'!$1:$1,0),4,1,"contribution par jour-semaine")),"")</f>
        <v/>
      </c>
      <c r="D12514" s="4" t="str">
        <f>VLOOKUP(A12514,predictions!A:B,2,FALSE)</f>
        <v>22/06/2020</v>
      </c>
      <c r="E12514" s="4">
        <f t="shared" si="49"/>
        <v>44004</v>
      </c>
    </row>
    <row r="12515" spans="3:5" ht="13" x14ac:dyDescent="0.15">
      <c r="C12515" s="1" t="str">
        <f ca="1">IFERROR(INDIRECT(ADDRESS(MATCH(A12515,'contribution par jour-semaine'!A:A,0),MATCH(B12515,'contribution par jour-semaine'!$1:$1,0),4,1,"contribution par jour-semaine")),"")</f>
        <v/>
      </c>
      <c r="D12515" s="4" t="str">
        <f>VLOOKUP(A12515,predictions!A:B,2,FALSE)</f>
        <v>22/06/2020</v>
      </c>
      <c r="E12515" s="4">
        <f t="shared" si="49"/>
        <v>44004</v>
      </c>
    </row>
    <row r="12516" spans="3:5" ht="13" x14ac:dyDescent="0.15">
      <c r="C12516" s="1" t="str">
        <f ca="1">IFERROR(INDIRECT(ADDRESS(MATCH(A12516,'contribution par jour-semaine'!A:A,0),MATCH(B12516,'contribution par jour-semaine'!$1:$1,0),4,1,"contribution par jour-semaine")),"")</f>
        <v/>
      </c>
      <c r="D12516" s="4" t="str">
        <f>VLOOKUP(A12516,predictions!A:B,2,FALSE)</f>
        <v>22/06/2020</v>
      </c>
      <c r="E12516" s="4">
        <f t="shared" si="49"/>
        <v>44004</v>
      </c>
    </row>
    <row r="12517" spans="3:5" ht="13" x14ac:dyDescent="0.15">
      <c r="C12517" s="1" t="str">
        <f ca="1">IFERROR(INDIRECT(ADDRESS(MATCH(A12517,'contribution par jour-semaine'!A:A,0),MATCH(B12517,'contribution par jour-semaine'!$1:$1,0),4,1,"contribution par jour-semaine")),"")</f>
        <v/>
      </c>
      <c r="D12517" s="4" t="str">
        <f>VLOOKUP(A12517,predictions!A:B,2,FALSE)</f>
        <v>22/06/2020</v>
      </c>
      <c r="E12517" s="4">
        <f t="shared" si="49"/>
        <v>44004</v>
      </c>
    </row>
    <row r="12518" spans="3:5" ht="13" x14ac:dyDescent="0.15">
      <c r="C12518" s="1" t="str">
        <f ca="1">IFERROR(INDIRECT(ADDRESS(MATCH(A12518,'contribution par jour-semaine'!A:A,0),MATCH(B12518,'contribution par jour-semaine'!$1:$1,0),4,1,"contribution par jour-semaine")),"")</f>
        <v/>
      </c>
      <c r="D12518" s="4" t="str">
        <f>VLOOKUP(A12518,predictions!A:B,2,FALSE)</f>
        <v>22/06/2020</v>
      </c>
      <c r="E12518" s="4">
        <f t="shared" si="49"/>
        <v>44004</v>
      </c>
    </row>
    <row r="12519" spans="3:5" ht="13" x14ac:dyDescent="0.15">
      <c r="C12519" s="1" t="str">
        <f ca="1">IFERROR(INDIRECT(ADDRESS(MATCH(A12519,'contribution par jour-semaine'!A:A,0),MATCH(B12519,'contribution par jour-semaine'!$1:$1,0),4,1,"contribution par jour-semaine")),"")</f>
        <v/>
      </c>
      <c r="D12519" s="4" t="str">
        <f>VLOOKUP(A12519,predictions!A:B,2,FALSE)</f>
        <v>22/06/2020</v>
      </c>
      <c r="E12519" s="4">
        <f t="shared" si="49"/>
        <v>44004</v>
      </c>
    </row>
    <row r="12520" spans="3:5" ht="13" x14ac:dyDescent="0.15">
      <c r="C12520" s="1" t="str">
        <f ca="1">IFERROR(INDIRECT(ADDRESS(MATCH(A12520,'contribution par jour-semaine'!A:A,0),MATCH(B12520,'contribution par jour-semaine'!$1:$1,0),4,1,"contribution par jour-semaine")),"")</f>
        <v/>
      </c>
      <c r="D12520" s="4" t="str">
        <f>VLOOKUP(A12520,predictions!A:B,2,FALSE)</f>
        <v>22/06/2020</v>
      </c>
      <c r="E12520" s="4">
        <f t="shared" si="49"/>
        <v>44004</v>
      </c>
    </row>
    <row r="12521" spans="3:5" ht="13" x14ac:dyDescent="0.15">
      <c r="C12521" s="1" t="str">
        <f ca="1">IFERROR(INDIRECT(ADDRESS(MATCH(A12521,'contribution par jour-semaine'!A:A,0),MATCH(B12521,'contribution par jour-semaine'!$1:$1,0),4,1,"contribution par jour-semaine")),"")</f>
        <v/>
      </c>
      <c r="D12521" s="4" t="str">
        <f>VLOOKUP(A12521,predictions!A:B,2,FALSE)</f>
        <v>22/06/2020</v>
      </c>
      <c r="E12521" s="4">
        <f t="shared" si="49"/>
        <v>44004</v>
      </c>
    </row>
    <row r="12522" spans="3:5" ht="13" x14ac:dyDescent="0.15">
      <c r="C12522" s="1" t="str">
        <f ca="1">IFERROR(INDIRECT(ADDRESS(MATCH(A12522,'contribution par jour-semaine'!A:A,0),MATCH(B12522,'contribution par jour-semaine'!$1:$1,0),4,1,"contribution par jour-semaine")),"")</f>
        <v/>
      </c>
      <c r="D12522" s="4" t="str">
        <f>VLOOKUP(A12522,predictions!A:B,2,FALSE)</f>
        <v>22/06/2020</v>
      </c>
      <c r="E12522" s="4">
        <f t="shared" si="49"/>
        <v>44004</v>
      </c>
    </row>
    <row r="12523" spans="3:5" ht="13" x14ac:dyDescent="0.15">
      <c r="C12523" s="1" t="str">
        <f ca="1">IFERROR(INDIRECT(ADDRESS(MATCH(A12523,'contribution par jour-semaine'!A:A,0),MATCH(B12523,'contribution par jour-semaine'!$1:$1,0),4,1,"contribution par jour-semaine")),"")</f>
        <v/>
      </c>
      <c r="D12523" s="4" t="str">
        <f>VLOOKUP(A12523,predictions!A:B,2,FALSE)</f>
        <v>22/06/2020</v>
      </c>
      <c r="E12523" s="4">
        <f t="shared" si="49"/>
        <v>44004</v>
      </c>
    </row>
    <row r="12524" spans="3:5" ht="13" x14ac:dyDescent="0.15">
      <c r="C12524" s="1" t="str">
        <f ca="1">IFERROR(INDIRECT(ADDRESS(MATCH(A12524,'contribution par jour-semaine'!A:A,0),MATCH(B12524,'contribution par jour-semaine'!$1:$1,0),4,1,"contribution par jour-semaine")),"")</f>
        <v/>
      </c>
      <c r="D12524" s="4" t="str">
        <f>VLOOKUP(A12524,predictions!A:B,2,FALSE)</f>
        <v>22/06/2020</v>
      </c>
      <c r="E12524" s="4">
        <f t="shared" si="49"/>
        <v>44004</v>
      </c>
    </row>
    <row r="12525" spans="3:5" ht="13" x14ac:dyDescent="0.15">
      <c r="C12525" s="1" t="str">
        <f ca="1">IFERROR(INDIRECT(ADDRESS(MATCH(A12525,'contribution par jour-semaine'!A:A,0),MATCH(B12525,'contribution par jour-semaine'!$1:$1,0),4,1,"contribution par jour-semaine")),"")</f>
        <v/>
      </c>
      <c r="D12525" s="4" t="str">
        <f>VLOOKUP(A12525,predictions!A:B,2,FALSE)</f>
        <v>22/06/2020</v>
      </c>
      <c r="E12525" s="4">
        <f t="shared" si="49"/>
        <v>44004</v>
      </c>
    </row>
    <row r="12526" spans="3:5" ht="13" x14ac:dyDescent="0.15">
      <c r="C12526" s="1" t="str">
        <f ca="1">IFERROR(INDIRECT(ADDRESS(MATCH(A12526,'contribution par jour-semaine'!A:A,0),MATCH(B12526,'contribution par jour-semaine'!$1:$1,0),4,1,"contribution par jour-semaine")),"")</f>
        <v/>
      </c>
      <c r="D12526" s="4" t="str">
        <f>VLOOKUP(A12526,predictions!A:B,2,FALSE)</f>
        <v>22/06/2020</v>
      </c>
      <c r="E12526" s="4">
        <f t="shared" si="49"/>
        <v>44004</v>
      </c>
    </row>
    <row r="12527" spans="3:5" ht="13" x14ac:dyDescent="0.15">
      <c r="C12527" s="1" t="str">
        <f ca="1">IFERROR(INDIRECT(ADDRESS(MATCH(A12527,'contribution par jour-semaine'!A:A,0),MATCH(B12527,'contribution par jour-semaine'!$1:$1,0),4,1,"contribution par jour-semaine")),"")</f>
        <v/>
      </c>
      <c r="D12527" s="4" t="str">
        <f>VLOOKUP(A12527,predictions!A:B,2,FALSE)</f>
        <v>22/06/2020</v>
      </c>
      <c r="E12527" s="4">
        <f t="shared" si="49"/>
        <v>44004</v>
      </c>
    </row>
    <row r="12528" spans="3:5" ht="13" x14ac:dyDescent="0.15">
      <c r="C12528" s="1" t="str">
        <f ca="1">IFERROR(INDIRECT(ADDRESS(MATCH(A12528,'contribution par jour-semaine'!A:A,0),MATCH(B12528,'contribution par jour-semaine'!$1:$1,0),4,1,"contribution par jour-semaine")),"")</f>
        <v/>
      </c>
      <c r="D12528" s="4" t="str">
        <f>VLOOKUP(A12528,predictions!A:B,2,FALSE)</f>
        <v>22/06/2020</v>
      </c>
      <c r="E12528" s="4">
        <f t="shared" si="49"/>
        <v>44004</v>
      </c>
    </row>
    <row r="12529" spans="3:5" ht="13" x14ac:dyDescent="0.15">
      <c r="C12529" s="1" t="str">
        <f ca="1">IFERROR(INDIRECT(ADDRESS(MATCH(A12529,'contribution par jour-semaine'!A:A,0),MATCH(B12529,'contribution par jour-semaine'!$1:$1,0),4,1,"contribution par jour-semaine")),"")</f>
        <v/>
      </c>
      <c r="D12529" s="4" t="str">
        <f>VLOOKUP(A12529,predictions!A:B,2,FALSE)</f>
        <v>22/06/2020</v>
      </c>
      <c r="E12529" s="4">
        <f t="shared" si="49"/>
        <v>44004</v>
      </c>
    </row>
    <row r="12530" spans="3:5" ht="13" x14ac:dyDescent="0.15">
      <c r="C12530" s="1" t="str">
        <f ca="1">IFERROR(INDIRECT(ADDRESS(MATCH(A12530,'contribution par jour-semaine'!A:A,0),MATCH(B12530,'contribution par jour-semaine'!$1:$1,0),4,1,"contribution par jour-semaine")),"")</f>
        <v/>
      </c>
      <c r="D12530" s="4" t="str">
        <f>VLOOKUP(A12530,predictions!A:B,2,FALSE)</f>
        <v>22/06/2020</v>
      </c>
      <c r="E12530" s="4">
        <f t="shared" si="49"/>
        <v>44004</v>
      </c>
    </row>
    <row r="12531" spans="3:5" ht="13" x14ac:dyDescent="0.15">
      <c r="C12531" s="1" t="str">
        <f ca="1">IFERROR(INDIRECT(ADDRESS(MATCH(A12531,'contribution par jour-semaine'!A:A,0),MATCH(B12531,'contribution par jour-semaine'!$1:$1,0),4,1,"contribution par jour-semaine")),"")</f>
        <v/>
      </c>
      <c r="D12531" s="4" t="str">
        <f>VLOOKUP(A12531,predictions!A:B,2,FALSE)</f>
        <v>22/06/2020</v>
      </c>
      <c r="E12531" s="4">
        <f t="shared" si="49"/>
        <v>44004</v>
      </c>
    </row>
    <row r="12532" spans="3:5" ht="13" x14ac:dyDescent="0.15">
      <c r="C12532" s="1" t="str">
        <f ca="1">IFERROR(INDIRECT(ADDRESS(MATCH(A12532,'contribution par jour-semaine'!A:A,0),MATCH(B12532,'contribution par jour-semaine'!$1:$1,0),4,1,"contribution par jour-semaine")),"")</f>
        <v/>
      </c>
      <c r="D12532" s="4" t="str">
        <f>VLOOKUP(A12532,predictions!A:B,2,FALSE)</f>
        <v>22/06/2020</v>
      </c>
      <c r="E12532" s="4">
        <f t="shared" si="49"/>
        <v>44004</v>
      </c>
    </row>
    <row r="12533" spans="3:5" ht="13" x14ac:dyDescent="0.15">
      <c r="C12533" s="1" t="str">
        <f ca="1">IFERROR(INDIRECT(ADDRESS(MATCH(A12533,'contribution par jour-semaine'!A:A,0),MATCH(B12533,'contribution par jour-semaine'!$1:$1,0),4,1,"contribution par jour-semaine")),"")</f>
        <v/>
      </c>
      <c r="D12533" s="4" t="str">
        <f>VLOOKUP(A12533,predictions!A:B,2,FALSE)</f>
        <v>22/06/2020</v>
      </c>
      <c r="E12533" s="4">
        <f t="shared" si="49"/>
        <v>44004</v>
      </c>
    </row>
    <row r="12534" spans="3:5" ht="13" x14ac:dyDescent="0.15">
      <c r="C12534" s="1" t="str">
        <f ca="1">IFERROR(INDIRECT(ADDRESS(MATCH(A12534,'contribution par jour-semaine'!A:A,0),MATCH(B12534,'contribution par jour-semaine'!$1:$1,0),4,1,"contribution par jour-semaine")),"")</f>
        <v/>
      </c>
      <c r="D12534" s="4" t="str">
        <f>VLOOKUP(A12534,predictions!A:B,2,FALSE)</f>
        <v>22/06/2020</v>
      </c>
      <c r="E12534" s="4">
        <f t="shared" si="49"/>
        <v>44004</v>
      </c>
    </row>
    <row r="12535" spans="3:5" ht="13" x14ac:dyDescent="0.15">
      <c r="C12535" s="1" t="str">
        <f ca="1">IFERROR(INDIRECT(ADDRESS(MATCH(A12535,'contribution par jour-semaine'!A:A,0),MATCH(B12535,'contribution par jour-semaine'!$1:$1,0),4,1,"contribution par jour-semaine")),"")</f>
        <v/>
      </c>
      <c r="D12535" s="4" t="str">
        <f>VLOOKUP(A12535,predictions!A:B,2,FALSE)</f>
        <v>22/06/2020</v>
      </c>
      <c r="E12535" s="4">
        <f t="shared" si="49"/>
        <v>44004</v>
      </c>
    </row>
    <row r="12536" spans="3:5" ht="13" x14ac:dyDescent="0.15">
      <c r="C12536" s="1" t="str">
        <f ca="1">IFERROR(INDIRECT(ADDRESS(MATCH(A12536,'contribution par jour-semaine'!A:A,0),MATCH(B12536,'contribution par jour-semaine'!$1:$1,0),4,1,"contribution par jour-semaine")),"")</f>
        <v/>
      </c>
      <c r="D12536" s="4" t="str">
        <f>VLOOKUP(A12536,predictions!A:B,2,FALSE)</f>
        <v>22/06/2020</v>
      </c>
      <c r="E12536" s="4">
        <f t="shared" si="49"/>
        <v>44004</v>
      </c>
    </row>
    <row r="12537" spans="3:5" ht="13" x14ac:dyDescent="0.15">
      <c r="C12537" s="1" t="str">
        <f ca="1">IFERROR(INDIRECT(ADDRESS(MATCH(A12537,'contribution par jour-semaine'!A:A,0),MATCH(B12537,'contribution par jour-semaine'!$1:$1,0),4,1,"contribution par jour-semaine")),"")</f>
        <v/>
      </c>
      <c r="D12537" s="4" t="str">
        <f>VLOOKUP(A12537,predictions!A:B,2,FALSE)</f>
        <v>22/06/2020</v>
      </c>
      <c r="E12537" s="4">
        <f t="shared" si="49"/>
        <v>44004</v>
      </c>
    </row>
    <row r="12538" spans="3:5" ht="13" x14ac:dyDescent="0.15">
      <c r="C12538" s="1" t="str">
        <f ca="1">IFERROR(INDIRECT(ADDRESS(MATCH(A12538,'contribution par jour-semaine'!A:A,0),MATCH(B12538,'contribution par jour-semaine'!$1:$1,0),4,1,"contribution par jour-semaine")),"")</f>
        <v/>
      </c>
      <c r="D12538" s="4" t="str">
        <f>VLOOKUP(A12538,predictions!A:B,2,FALSE)</f>
        <v>22/06/2020</v>
      </c>
      <c r="E12538" s="4">
        <f t="shared" si="49"/>
        <v>44004</v>
      </c>
    </row>
    <row r="12539" spans="3:5" ht="13" x14ac:dyDescent="0.15">
      <c r="C12539" s="1" t="str">
        <f ca="1">IFERROR(INDIRECT(ADDRESS(MATCH(A12539,'contribution par jour-semaine'!A:A,0),MATCH(B12539,'contribution par jour-semaine'!$1:$1,0),4,1,"contribution par jour-semaine")),"")</f>
        <v/>
      </c>
      <c r="D12539" s="4" t="str">
        <f>VLOOKUP(A12539,predictions!A:B,2,FALSE)</f>
        <v>22/06/2020</v>
      </c>
      <c r="E12539" s="4">
        <f t="shared" si="49"/>
        <v>44004</v>
      </c>
    </row>
    <row r="12540" spans="3:5" ht="13" x14ac:dyDescent="0.15">
      <c r="C12540" s="1" t="str">
        <f ca="1">IFERROR(INDIRECT(ADDRESS(MATCH(A12540,'contribution par jour-semaine'!A:A,0),MATCH(B12540,'contribution par jour-semaine'!$1:$1,0),4,1,"contribution par jour-semaine")),"")</f>
        <v/>
      </c>
      <c r="D12540" s="4" t="str">
        <f>VLOOKUP(A12540,predictions!A:B,2,FALSE)</f>
        <v>22/06/2020</v>
      </c>
      <c r="E12540" s="4">
        <f t="shared" si="49"/>
        <v>44004</v>
      </c>
    </row>
    <row r="12541" spans="3:5" ht="13" x14ac:dyDescent="0.15">
      <c r="C12541" s="1" t="str">
        <f ca="1">IFERROR(INDIRECT(ADDRESS(MATCH(A12541,'contribution par jour-semaine'!A:A,0),MATCH(B12541,'contribution par jour-semaine'!$1:$1,0),4,1,"contribution par jour-semaine")),"")</f>
        <v/>
      </c>
      <c r="D12541" s="4" t="str">
        <f>VLOOKUP(A12541,predictions!A:B,2,FALSE)</f>
        <v>22/06/2020</v>
      </c>
      <c r="E12541" s="4">
        <f t="shared" si="49"/>
        <v>44004</v>
      </c>
    </row>
    <row r="12542" spans="3:5" ht="13" x14ac:dyDescent="0.15">
      <c r="C12542" s="1" t="str">
        <f ca="1">IFERROR(INDIRECT(ADDRESS(MATCH(A12542,'contribution par jour-semaine'!A:A,0),MATCH(B12542,'contribution par jour-semaine'!$1:$1,0),4,1,"contribution par jour-semaine")),"")</f>
        <v/>
      </c>
      <c r="D12542" s="4" t="str">
        <f>VLOOKUP(A12542,predictions!A:B,2,FALSE)</f>
        <v>22/06/2020</v>
      </c>
      <c r="E12542" s="4">
        <f t="shared" si="49"/>
        <v>44004</v>
      </c>
    </row>
    <row r="12543" spans="3:5" ht="13" x14ac:dyDescent="0.15">
      <c r="C12543" s="1" t="str">
        <f ca="1">IFERROR(INDIRECT(ADDRESS(MATCH(A12543,'contribution par jour-semaine'!A:A,0),MATCH(B12543,'contribution par jour-semaine'!$1:$1,0),4,1,"contribution par jour-semaine")),"")</f>
        <v/>
      </c>
      <c r="D12543" s="4" t="str">
        <f>VLOOKUP(A12543,predictions!A:B,2,FALSE)</f>
        <v>22/06/2020</v>
      </c>
      <c r="E12543" s="4">
        <f t="shared" si="49"/>
        <v>44004</v>
      </c>
    </row>
    <row r="12544" spans="3:5" ht="13" x14ac:dyDescent="0.15">
      <c r="C12544" s="1" t="str">
        <f ca="1">IFERROR(INDIRECT(ADDRESS(MATCH(A12544,'contribution par jour-semaine'!A:A,0),MATCH(B12544,'contribution par jour-semaine'!$1:$1,0),4,1,"contribution par jour-semaine")),"")</f>
        <v/>
      </c>
      <c r="D12544" s="4" t="str">
        <f>VLOOKUP(A12544,predictions!A:B,2,FALSE)</f>
        <v>22/06/2020</v>
      </c>
      <c r="E12544" s="4">
        <f t="shared" si="49"/>
        <v>44004</v>
      </c>
    </row>
    <row r="12545" spans="3:5" ht="13" x14ac:dyDescent="0.15">
      <c r="C12545" s="1" t="str">
        <f ca="1">IFERROR(INDIRECT(ADDRESS(MATCH(A12545,'contribution par jour-semaine'!A:A,0),MATCH(B12545,'contribution par jour-semaine'!$1:$1,0),4,1,"contribution par jour-semaine")),"")</f>
        <v/>
      </c>
      <c r="D12545" s="4" t="str">
        <f>VLOOKUP(A12545,predictions!A:B,2,FALSE)</f>
        <v>22/06/2020</v>
      </c>
      <c r="E12545" s="4">
        <f t="shared" si="49"/>
        <v>44004</v>
      </c>
    </row>
    <row r="12546" spans="3:5" ht="13" x14ac:dyDescent="0.15">
      <c r="C12546" s="1" t="str">
        <f ca="1">IFERROR(INDIRECT(ADDRESS(MATCH(A12546,'contribution par jour-semaine'!A:A,0),MATCH(B12546,'contribution par jour-semaine'!$1:$1,0),4,1,"contribution par jour-semaine")),"")</f>
        <v/>
      </c>
      <c r="D12546" s="4" t="str">
        <f>VLOOKUP(A12546,predictions!A:B,2,FALSE)</f>
        <v>22/06/2020</v>
      </c>
      <c r="E12546" s="4">
        <f t="shared" si="49"/>
        <v>44004</v>
      </c>
    </row>
    <row r="12547" spans="3:5" ht="13" x14ac:dyDescent="0.15">
      <c r="C12547" s="1" t="str">
        <f ca="1">IFERROR(INDIRECT(ADDRESS(MATCH(A12547,'contribution par jour-semaine'!A:A,0),MATCH(B12547,'contribution par jour-semaine'!$1:$1,0),4,1,"contribution par jour-semaine")),"")</f>
        <v/>
      </c>
      <c r="D12547" s="4" t="str">
        <f>VLOOKUP(A12547,predictions!A:B,2,FALSE)</f>
        <v>22/06/2020</v>
      </c>
      <c r="E12547" s="4">
        <f t="shared" si="49"/>
        <v>44004</v>
      </c>
    </row>
    <row r="12548" spans="3:5" ht="13" x14ac:dyDescent="0.15">
      <c r="C12548" s="1" t="str">
        <f ca="1">IFERROR(INDIRECT(ADDRESS(MATCH(A12548,'contribution par jour-semaine'!A:A,0),MATCH(B12548,'contribution par jour-semaine'!$1:$1,0),4,1,"contribution par jour-semaine")),"")</f>
        <v/>
      </c>
      <c r="D12548" s="4" t="str">
        <f>VLOOKUP(A12548,predictions!A:B,2,FALSE)</f>
        <v>22/06/2020</v>
      </c>
      <c r="E12548" s="4">
        <f t="shared" si="49"/>
        <v>44004</v>
      </c>
    </row>
    <row r="12549" spans="3:5" ht="13" x14ac:dyDescent="0.15">
      <c r="C12549" s="1" t="str">
        <f ca="1">IFERROR(INDIRECT(ADDRESS(MATCH(A12549,'contribution par jour-semaine'!A:A,0),MATCH(B12549,'contribution par jour-semaine'!$1:$1,0),4,1,"contribution par jour-semaine")),"")</f>
        <v/>
      </c>
      <c r="D12549" s="4" t="str">
        <f>VLOOKUP(A12549,predictions!A:B,2,FALSE)</f>
        <v>22/06/2020</v>
      </c>
      <c r="E12549" s="4">
        <f t="shared" si="49"/>
        <v>44004</v>
      </c>
    </row>
    <row r="12550" spans="3:5" ht="13" x14ac:dyDescent="0.15">
      <c r="C12550" s="1" t="str">
        <f ca="1">IFERROR(INDIRECT(ADDRESS(MATCH(A12550,'contribution par jour-semaine'!A:A,0),MATCH(B12550,'contribution par jour-semaine'!$1:$1,0),4,1,"contribution par jour-semaine")),"")</f>
        <v/>
      </c>
      <c r="D12550" s="4" t="str">
        <f>VLOOKUP(A12550,predictions!A:B,2,FALSE)</f>
        <v>22/06/2020</v>
      </c>
      <c r="E12550" s="4">
        <f t="shared" si="49"/>
        <v>44004</v>
      </c>
    </row>
    <row r="12551" spans="3:5" ht="13" x14ac:dyDescent="0.15">
      <c r="C12551" s="1" t="str">
        <f ca="1">IFERROR(INDIRECT(ADDRESS(MATCH(A12551,'contribution par jour-semaine'!A:A,0),MATCH(B12551,'contribution par jour-semaine'!$1:$1,0),4,1,"contribution par jour-semaine")),"")</f>
        <v/>
      </c>
      <c r="D12551" s="4" t="str">
        <f>VLOOKUP(A12551,predictions!A:B,2,FALSE)</f>
        <v>22/06/2020</v>
      </c>
      <c r="E12551" s="4">
        <f t="shared" si="49"/>
        <v>44004</v>
      </c>
    </row>
    <row r="12552" spans="3:5" ht="13" x14ac:dyDescent="0.15">
      <c r="C12552" s="1" t="str">
        <f ca="1">IFERROR(INDIRECT(ADDRESS(MATCH(A12552,'contribution par jour-semaine'!A:A,0),MATCH(B12552,'contribution par jour-semaine'!$1:$1,0),4,1,"contribution par jour-semaine")),"")</f>
        <v/>
      </c>
      <c r="D12552" s="4" t="str">
        <f>VLOOKUP(A12552,predictions!A:B,2,FALSE)</f>
        <v>22/06/2020</v>
      </c>
      <c r="E12552" s="4">
        <f t="shared" si="49"/>
        <v>44004</v>
      </c>
    </row>
    <row r="12553" spans="3:5" ht="13" x14ac:dyDescent="0.15">
      <c r="C12553" s="1" t="str">
        <f ca="1">IFERROR(INDIRECT(ADDRESS(MATCH(A12553,'contribution par jour-semaine'!A:A,0),MATCH(B12553,'contribution par jour-semaine'!$1:$1,0),4,1,"contribution par jour-semaine")),"")</f>
        <v/>
      </c>
      <c r="D12553" s="4" t="str">
        <f>VLOOKUP(A12553,predictions!A:B,2,FALSE)</f>
        <v>22/06/2020</v>
      </c>
      <c r="E12553" s="4">
        <f t="shared" si="49"/>
        <v>44004</v>
      </c>
    </row>
    <row r="12554" spans="3:5" ht="13" x14ac:dyDescent="0.15">
      <c r="C12554" s="1" t="str">
        <f ca="1">IFERROR(INDIRECT(ADDRESS(MATCH(A12554,'contribution par jour-semaine'!A:A,0),MATCH(B12554,'contribution par jour-semaine'!$1:$1,0),4,1,"contribution par jour-semaine")),"")</f>
        <v/>
      </c>
      <c r="D12554" s="4" t="str">
        <f>VLOOKUP(A12554,predictions!A:B,2,FALSE)</f>
        <v>22/06/2020</v>
      </c>
      <c r="E12554" s="4">
        <f t="shared" si="49"/>
        <v>44004</v>
      </c>
    </row>
    <row r="12555" spans="3:5" ht="13" x14ac:dyDescent="0.15">
      <c r="C12555" s="1" t="str">
        <f ca="1">IFERROR(INDIRECT(ADDRESS(MATCH(A12555,'contribution par jour-semaine'!A:A,0),MATCH(B12555,'contribution par jour-semaine'!$1:$1,0),4,1,"contribution par jour-semaine")),"")</f>
        <v/>
      </c>
      <c r="D12555" s="4" t="str">
        <f>VLOOKUP(A12555,predictions!A:B,2,FALSE)</f>
        <v>22/06/2020</v>
      </c>
      <c r="E12555" s="4">
        <f t="shared" si="49"/>
        <v>44004</v>
      </c>
    </row>
    <row r="12556" spans="3:5" ht="13" x14ac:dyDescent="0.15">
      <c r="C12556" s="1" t="str">
        <f ca="1">IFERROR(INDIRECT(ADDRESS(MATCH(A12556,'contribution par jour-semaine'!A:A,0),MATCH(B12556,'contribution par jour-semaine'!$1:$1,0),4,1,"contribution par jour-semaine")),"")</f>
        <v/>
      </c>
      <c r="D12556" s="4" t="str">
        <f>VLOOKUP(A12556,predictions!A:B,2,FALSE)</f>
        <v>22/06/2020</v>
      </c>
      <c r="E12556" s="4">
        <f t="shared" si="49"/>
        <v>44004</v>
      </c>
    </row>
    <row r="12557" spans="3:5" ht="13" x14ac:dyDescent="0.15">
      <c r="C12557" s="1" t="str">
        <f ca="1">IFERROR(INDIRECT(ADDRESS(MATCH(A12557,'contribution par jour-semaine'!A:A,0),MATCH(B12557,'contribution par jour-semaine'!$1:$1,0),4,1,"contribution par jour-semaine")),"")</f>
        <v/>
      </c>
      <c r="D12557" s="4" t="str">
        <f>VLOOKUP(A12557,predictions!A:B,2,FALSE)</f>
        <v>22/06/2020</v>
      </c>
      <c r="E12557" s="4">
        <f t="shared" si="49"/>
        <v>44004</v>
      </c>
    </row>
    <row r="12558" spans="3:5" ht="13" x14ac:dyDescent="0.15">
      <c r="C12558" s="1" t="str">
        <f ca="1">IFERROR(INDIRECT(ADDRESS(MATCH(A12558,'contribution par jour-semaine'!A:A,0),MATCH(B12558,'contribution par jour-semaine'!$1:$1,0),4,1,"contribution par jour-semaine")),"")</f>
        <v/>
      </c>
      <c r="D12558" s="4" t="str">
        <f>VLOOKUP(A12558,predictions!A:B,2,FALSE)</f>
        <v>22/06/2020</v>
      </c>
      <c r="E12558" s="4">
        <f t="shared" si="49"/>
        <v>44004</v>
      </c>
    </row>
    <row r="12559" spans="3:5" ht="13" x14ac:dyDescent="0.15">
      <c r="C12559" s="1" t="str">
        <f ca="1">IFERROR(INDIRECT(ADDRESS(MATCH(A12559,'contribution par jour-semaine'!A:A,0),MATCH(B12559,'contribution par jour-semaine'!$1:$1,0),4,1,"contribution par jour-semaine")),"")</f>
        <v/>
      </c>
      <c r="D12559" s="4" t="str">
        <f>VLOOKUP(A12559,predictions!A:B,2,FALSE)</f>
        <v>22/06/2020</v>
      </c>
      <c r="E12559" s="4">
        <f t="shared" si="49"/>
        <v>44004</v>
      </c>
    </row>
    <row r="12560" spans="3:5" ht="13" x14ac:dyDescent="0.15">
      <c r="C12560" s="1" t="str">
        <f ca="1">IFERROR(INDIRECT(ADDRESS(MATCH(A12560,'contribution par jour-semaine'!A:A,0),MATCH(B12560,'contribution par jour-semaine'!$1:$1,0),4,1,"contribution par jour-semaine")),"")</f>
        <v/>
      </c>
      <c r="D12560" s="4" t="str">
        <f>VLOOKUP(A12560,predictions!A:B,2,FALSE)</f>
        <v>22/06/2020</v>
      </c>
      <c r="E12560" s="4">
        <f t="shared" si="49"/>
        <v>44004</v>
      </c>
    </row>
    <row r="12561" spans="3:5" ht="13" x14ac:dyDescent="0.15">
      <c r="C12561" s="1" t="str">
        <f ca="1">IFERROR(INDIRECT(ADDRESS(MATCH(A12561,'contribution par jour-semaine'!A:A,0),MATCH(B12561,'contribution par jour-semaine'!$1:$1,0),4,1,"contribution par jour-semaine")),"")</f>
        <v/>
      </c>
      <c r="D12561" s="4" t="str">
        <f>VLOOKUP(A12561,predictions!A:B,2,FALSE)</f>
        <v>22/06/2020</v>
      </c>
      <c r="E12561" s="4">
        <f t="shared" si="49"/>
        <v>44004</v>
      </c>
    </row>
    <row r="12562" spans="3:5" ht="13" x14ac:dyDescent="0.15">
      <c r="C12562" s="1" t="str">
        <f ca="1">IFERROR(INDIRECT(ADDRESS(MATCH(A12562,'contribution par jour-semaine'!A:A,0),MATCH(B12562,'contribution par jour-semaine'!$1:$1,0),4,1,"contribution par jour-semaine")),"")</f>
        <v/>
      </c>
      <c r="D12562" s="4" t="str">
        <f>VLOOKUP(A12562,predictions!A:B,2,FALSE)</f>
        <v>22/06/2020</v>
      </c>
      <c r="E12562" s="4">
        <f t="shared" si="49"/>
        <v>44004</v>
      </c>
    </row>
    <row r="12563" spans="3:5" ht="13" x14ac:dyDescent="0.15">
      <c r="C12563" s="1" t="str">
        <f ca="1">IFERROR(INDIRECT(ADDRESS(MATCH(A12563,'contribution par jour-semaine'!A:A,0),MATCH(B12563,'contribution par jour-semaine'!$1:$1,0),4,1,"contribution par jour-semaine")),"")</f>
        <v/>
      </c>
      <c r="D12563" s="4" t="str">
        <f>VLOOKUP(A12563,predictions!A:B,2,FALSE)</f>
        <v>22/06/2020</v>
      </c>
      <c r="E12563" s="4">
        <f t="shared" si="49"/>
        <v>44004</v>
      </c>
    </row>
    <row r="12564" spans="3:5" ht="13" x14ac:dyDescent="0.15">
      <c r="C12564" s="1" t="str">
        <f ca="1">IFERROR(INDIRECT(ADDRESS(MATCH(A12564,'contribution par jour-semaine'!A:A,0),MATCH(B12564,'contribution par jour-semaine'!$1:$1,0),4,1,"contribution par jour-semaine")),"")</f>
        <v/>
      </c>
      <c r="D12564" s="4" t="str">
        <f>VLOOKUP(A12564,predictions!A:B,2,FALSE)</f>
        <v>22/06/2020</v>
      </c>
      <c r="E12564" s="4">
        <f t="shared" si="49"/>
        <v>44004</v>
      </c>
    </row>
    <row r="12565" spans="3:5" ht="13" x14ac:dyDescent="0.15">
      <c r="C12565" s="1" t="str">
        <f ca="1">IFERROR(INDIRECT(ADDRESS(MATCH(A12565,'contribution par jour-semaine'!A:A,0),MATCH(B12565,'contribution par jour-semaine'!$1:$1,0),4,1,"contribution par jour-semaine")),"")</f>
        <v/>
      </c>
      <c r="D12565" s="4" t="str">
        <f>VLOOKUP(A12565,predictions!A:B,2,FALSE)</f>
        <v>22/06/2020</v>
      </c>
      <c r="E12565" s="4">
        <f t="shared" si="49"/>
        <v>44004</v>
      </c>
    </row>
    <row r="12566" spans="3:5" ht="13" x14ac:dyDescent="0.15">
      <c r="C12566" s="1" t="str">
        <f ca="1">IFERROR(INDIRECT(ADDRESS(MATCH(A12566,'contribution par jour-semaine'!A:A,0),MATCH(B12566,'contribution par jour-semaine'!$1:$1,0),4,1,"contribution par jour-semaine")),"")</f>
        <v/>
      </c>
      <c r="D12566" s="4" t="str">
        <f>VLOOKUP(A12566,predictions!A:B,2,FALSE)</f>
        <v>22/06/2020</v>
      </c>
      <c r="E12566" s="4">
        <f t="shared" si="49"/>
        <v>44004</v>
      </c>
    </row>
    <row r="12567" spans="3:5" ht="13" x14ac:dyDescent="0.15">
      <c r="C12567" s="1" t="str">
        <f ca="1">IFERROR(INDIRECT(ADDRESS(MATCH(A12567,'contribution par jour-semaine'!A:A,0),MATCH(B12567,'contribution par jour-semaine'!$1:$1,0),4,1,"contribution par jour-semaine")),"")</f>
        <v/>
      </c>
      <c r="D12567" s="4" t="str">
        <f>VLOOKUP(A12567,predictions!A:B,2,FALSE)</f>
        <v>22/06/2020</v>
      </c>
      <c r="E12567" s="4">
        <f t="shared" si="49"/>
        <v>44004</v>
      </c>
    </row>
    <row r="12568" spans="3:5" ht="13" x14ac:dyDescent="0.15">
      <c r="C12568" s="1" t="str">
        <f ca="1">IFERROR(INDIRECT(ADDRESS(MATCH(A12568,'contribution par jour-semaine'!A:A,0),MATCH(B12568,'contribution par jour-semaine'!$1:$1,0),4,1,"contribution par jour-semaine")),"")</f>
        <v/>
      </c>
      <c r="D12568" s="4" t="str">
        <f>VLOOKUP(A12568,predictions!A:B,2,FALSE)</f>
        <v>22/06/2020</v>
      </c>
      <c r="E12568" s="4">
        <f t="shared" si="49"/>
        <v>44004</v>
      </c>
    </row>
    <row r="12569" spans="3:5" ht="13" x14ac:dyDescent="0.15">
      <c r="C12569" s="1" t="str">
        <f ca="1">IFERROR(INDIRECT(ADDRESS(MATCH(A12569,'contribution par jour-semaine'!A:A,0),MATCH(B12569,'contribution par jour-semaine'!$1:$1,0),4,1,"contribution par jour-semaine")),"")</f>
        <v/>
      </c>
      <c r="D12569" s="4" t="str">
        <f>VLOOKUP(A12569,predictions!A:B,2,FALSE)</f>
        <v>22/06/2020</v>
      </c>
      <c r="E12569" s="4">
        <f t="shared" si="49"/>
        <v>44004</v>
      </c>
    </row>
    <row r="12570" spans="3:5" ht="13" x14ac:dyDescent="0.15">
      <c r="C12570" s="1" t="str">
        <f ca="1">IFERROR(INDIRECT(ADDRESS(MATCH(A12570,'contribution par jour-semaine'!A:A,0),MATCH(B12570,'contribution par jour-semaine'!$1:$1,0),4,1,"contribution par jour-semaine")),"")</f>
        <v/>
      </c>
      <c r="D12570" s="4" t="str">
        <f>VLOOKUP(A12570,predictions!A:B,2,FALSE)</f>
        <v>22/06/2020</v>
      </c>
      <c r="E12570" s="4">
        <f t="shared" si="49"/>
        <v>44004</v>
      </c>
    </row>
    <row r="12571" spans="3:5" ht="13" x14ac:dyDescent="0.15">
      <c r="C12571" s="1" t="str">
        <f ca="1">IFERROR(INDIRECT(ADDRESS(MATCH(A12571,'contribution par jour-semaine'!A:A,0),MATCH(B12571,'contribution par jour-semaine'!$1:$1,0),4,1,"contribution par jour-semaine")),"")</f>
        <v/>
      </c>
      <c r="D12571" s="4" t="str">
        <f>VLOOKUP(A12571,predictions!A:B,2,FALSE)</f>
        <v>22/06/2020</v>
      </c>
      <c r="E12571" s="4">
        <f t="shared" si="49"/>
        <v>44004</v>
      </c>
    </row>
    <row r="12572" spans="3:5" ht="13" x14ac:dyDescent="0.15">
      <c r="C12572" s="1" t="str">
        <f ca="1">IFERROR(INDIRECT(ADDRESS(MATCH(A12572,'contribution par jour-semaine'!A:A,0),MATCH(B12572,'contribution par jour-semaine'!$1:$1,0),4,1,"contribution par jour-semaine")),"")</f>
        <v/>
      </c>
      <c r="D12572" s="4" t="str">
        <f>VLOOKUP(A12572,predictions!A:B,2,FALSE)</f>
        <v>22/06/2020</v>
      </c>
      <c r="E12572" s="4">
        <f t="shared" si="49"/>
        <v>44004</v>
      </c>
    </row>
    <row r="12573" spans="3:5" ht="13" x14ac:dyDescent="0.15">
      <c r="C12573" s="1" t="str">
        <f ca="1">IFERROR(INDIRECT(ADDRESS(MATCH(A12573,'contribution par jour-semaine'!A:A,0),MATCH(B12573,'contribution par jour-semaine'!$1:$1,0),4,1,"contribution par jour-semaine")),"")</f>
        <v/>
      </c>
      <c r="D12573" s="4" t="str">
        <f>VLOOKUP(A12573,predictions!A:B,2,FALSE)</f>
        <v>22/06/2020</v>
      </c>
      <c r="E12573" s="4">
        <f t="shared" si="49"/>
        <v>44004</v>
      </c>
    </row>
    <row r="12574" spans="3:5" ht="13" x14ac:dyDescent="0.15">
      <c r="C12574" s="1" t="str">
        <f ca="1">IFERROR(INDIRECT(ADDRESS(MATCH(A12574,'contribution par jour-semaine'!A:A,0),MATCH(B12574,'contribution par jour-semaine'!$1:$1,0),4,1,"contribution par jour-semaine")),"")</f>
        <v/>
      </c>
      <c r="D12574" s="4" t="str">
        <f>VLOOKUP(A12574,predictions!A:B,2,FALSE)</f>
        <v>22/06/2020</v>
      </c>
      <c r="E12574" s="4">
        <f t="shared" si="49"/>
        <v>44004</v>
      </c>
    </row>
    <row r="12575" spans="3:5" ht="13" x14ac:dyDescent="0.15">
      <c r="C12575" s="1" t="str">
        <f ca="1">IFERROR(INDIRECT(ADDRESS(MATCH(A12575,'contribution par jour-semaine'!A:A,0),MATCH(B12575,'contribution par jour-semaine'!$1:$1,0),4,1,"contribution par jour-semaine")),"")</f>
        <v/>
      </c>
      <c r="D12575" s="4" t="str">
        <f>VLOOKUP(A12575,predictions!A:B,2,FALSE)</f>
        <v>22/06/2020</v>
      </c>
      <c r="E12575" s="4">
        <f t="shared" si="49"/>
        <v>44004</v>
      </c>
    </row>
    <row r="12576" spans="3:5" ht="13" x14ac:dyDescent="0.15">
      <c r="C12576" s="1" t="str">
        <f ca="1">IFERROR(INDIRECT(ADDRESS(MATCH(A12576,'contribution par jour-semaine'!A:A,0),MATCH(B12576,'contribution par jour-semaine'!$1:$1,0),4,1,"contribution par jour-semaine")),"")</f>
        <v/>
      </c>
      <c r="D12576" s="4" t="str">
        <f>VLOOKUP(A12576,predictions!A:B,2,FALSE)</f>
        <v>22/06/2020</v>
      </c>
      <c r="E12576" s="4">
        <f t="shared" si="49"/>
        <v>44004</v>
      </c>
    </row>
    <row r="12577" spans="3:5" ht="13" x14ac:dyDescent="0.15">
      <c r="C12577" s="1" t="str">
        <f ca="1">IFERROR(INDIRECT(ADDRESS(MATCH(A12577,'contribution par jour-semaine'!A:A,0),MATCH(B12577,'contribution par jour-semaine'!$1:$1,0),4,1,"contribution par jour-semaine")),"")</f>
        <v/>
      </c>
      <c r="D12577" s="4" t="str">
        <f>VLOOKUP(A12577,predictions!A:B,2,FALSE)</f>
        <v>22/06/2020</v>
      </c>
      <c r="E12577" s="4">
        <f t="shared" si="49"/>
        <v>44004</v>
      </c>
    </row>
    <row r="12578" spans="3:5" ht="13" x14ac:dyDescent="0.15">
      <c r="C12578" s="1" t="str">
        <f ca="1">IFERROR(INDIRECT(ADDRESS(MATCH(A12578,'contribution par jour-semaine'!A:A,0),MATCH(B12578,'contribution par jour-semaine'!$1:$1,0),4,1,"contribution par jour-semaine")),"")</f>
        <v/>
      </c>
      <c r="D12578" s="4" t="str">
        <f>VLOOKUP(A12578,predictions!A:B,2,FALSE)</f>
        <v>22/06/2020</v>
      </c>
      <c r="E12578" s="4">
        <f t="shared" si="49"/>
        <v>44004</v>
      </c>
    </row>
    <row r="12579" spans="3:5" ht="13" x14ac:dyDescent="0.15">
      <c r="C12579" s="1" t="str">
        <f ca="1">IFERROR(INDIRECT(ADDRESS(MATCH(A12579,'contribution par jour-semaine'!A:A,0),MATCH(B12579,'contribution par jour-semaine'!$1:$1,0),4,1,"contribution par jour-semaine")),"")</f>
        <v/>
      </c>
      <c r="D12579" s="4" t="str">
        <f>VLOOKUP(A12579,predictions!A:B,2,FALSE)</f>
        <v>22/06/2020</v>
      </c>
      <c r="E12579" s="4">
        <f t="shared" si="49"/>
        <v>44004</v>
      </c>
    </row>
    <row r="12580" spans="3:5" ht="13" x14ac:dyDescent="0.15">
      <c r="C12580" s="1" t="str">
        <f ca="1">IFERROR(INDIRECT(ADDRESS(MATCH(A12580,'contribution par jour-semaine'!A:A,0),MATCH(B12580,'contribution par jour-semaine'!$1:$1,0),4,1,"contribution par jour-semaine")),"")</f>
        <v/>
      </c>
      <c r="D12580" s="4" t="str">
        <f>VLOOKUP(A12580,predictions!A:B,2,FALSE)</f>
        <v>22/06/2020</v>
      </c>
      <c r="E12580" s="4">
        <f t="shared" si="49"/>
        <v>44004</v>
      </c>
    </row>
    <row r="12581" spans="3:5" ht="13" x14ac:dyDescent="0.15">
      <c r="C12581" s="1" t="str">
        <f ca="1">IFERROR(INDIRECT(ADDRESS(MATCH(A12581,'contribution par jour-semaine'!A:A,0),MATCH(B12581,'contribution par jour-semaine'!$1:$1,0),4,1,"contribution par jour-semaine")),"")</f>
        <v/>
      </c>
      <c r="D12581" s="4" t="str">
        <f>VLOOKUP(A12581,predictions!A:B,2,FALSE)</f>
        <v>22/06/2020</v>
      </c>
      <c r="E12581" s="4">
        <f t="shared" si="49"/>
        <v>44004</v>
      </c>
    </row>
    <row r="12582" spans="3:5" ht="13" x14ac:dyDescent="0.15">
      <c r="C12582" s="1" t="str">
        <f ca="1">IFERROR(INDIRECT(ADDRESS(MATCH(A12582,'contribution par jour-semaine'!A:A,0),MATCH(B12582,'contribution par jour-semaine'!$1:$1,0),4,1,"contribution par jour-semaine")),"")</f>
        <v/>
      </c>
      <c r="D12582" s="4" t="str">
        <f>VLOOKUP(A12582,predictions!A:B,2,FALSE)</f>
        <v>22/06/2020</v>
      </c>
      <c r="E12582" s="4">
        <f t="shared" si="49"/>
        <v>44004</v>
      </c>
    </row>
    <row r="12583" spans="3:5" ht="13" x14ac:dyDescent="0.15">
      <c r="C12583" s="1" t="str">
        <f ca="1">IFERROR(INDIRECT(ADDRESS(MATCH(A12583,'contribution par jour-semaine'!A:A,0),MATCH(B12583,'contribution par jour-semaine'!$1:$1,0),4,1,"contribution par jour-semaine")),"")</f>
        <v/>
      </c>
      <c r="D12583" s="4" t="str">
        <f>VLOOKUP(A12583,predictions!A:B,2,FALSE)</f>
        <v>22/06/2020</v>
      </c>
      <c r="E12583" s="4">
        <f t="shared" si="49"/>
        <v>44004</v>
      </c>
    </row>
    <row r="12584" spans="3:5" ht="13" x14ac:dyDescent="0.15">
      <c r="C12584" s="1" t="str">
        <f ca="1">IFERROR(INDIRECT(ADDRESS(MATCH(A12584,'contribution par jour-semaine'!A:A,0),MATCH(B12584,'contribution par jour-semaine'!$1:$1,0),4,1,"contribution par jour-semaine")),"")</f>
        <v/>
      </c>
      <c r="D12584" s="4" t="str">
        <f>VLOOKUP(A12584,predictions!A:B,2,FALSE)</f>
        <v>22/06/2020</v>
      </c>
      <c r="E12584" s="4">
        <f t="shared" si="49"/>
        <v>44004</v>
      </c>
    </row>
    <row r="12585" spans="3:5" ht="13" x14ac:dyDescent="0.15">
      <c r="C12585" s="1" t="str">
        <f ca="1">IFERROR(INDIRECT(ADDRESS(MATCH(A12585,'contribution par jour-semaine'!A:A,0),MATCH(B12585,'contribution par jour-semaine'!$1:$1,0),4,1,"contribution par jour-semaine")),"")</f>
        <v/>
      </c>
      <c r="D12585" s="4" t="str">
        <f>VLOOKUP(A12585,predictions!A:B,2,FALSE)</f>
        <v>22/06/2020</v>
      </c>
      <c r="E12585" s="4">
        <f t="shared" si="49"/>
        <v>44004</v>
      </c>
    </row>
    <row r="12586" spans="3:5" ht="13" x14ac:dyDescent="0.15">
      <c r="C12586" s="1" t="str">
        <f ca="1">IFERROR(INDIRECT(ADDRESS(MATCH(A12586,'contribution par jour-semaine'!A:A,0),MATCH(B12586,'contribution par jour-semaine'!$1:$1,0),4,1,"contribution par jour-semaine")),"")</f>
        <v/>
      </c>
      <c r="D12586" s="4" t="str">
        <f>VLOOKUP(A12586,predictions!A:B,2,FALSE)</f>
        <v>22/06/2020</v>
      </c>
      <c r="E12586" s="4">
        <f t="shared" si="49"/>
        <v>44004</v>
      </c>
    </row>
    <row r="12587" spans="3:5" ht="13" x14ac:dyDescent="0.15">
      <c r="C12587" s="1" t="str">
        <f ca="1">IFERROR(INDIRECT(ADDRESS(MATCH(A12587,'contribution par jour-semaine'!A:A,0),MATCH(B12587,'contribution par jour-semaine'!$1:$1,0),4,1,"contribution par jour-semaine")),"")</f>
        <v/>
      </c>
      <c r="D12587" s="4" t="str">
        <f>VLOOKUP(A12587,predictions!A:B,2,FALSE)</f>
        <v>22/06/2020</v>
      </c>
      <c r="E12587" s="4">
        <f t="shared" si="49"/>
        <v>44004</v>
      </c>
    </row>
    <row r="12588" spans="3:5" ht="13" x14ac:dyDescent="0.15">
      <c r="C12588" s="1" t="str">
        <f ca="1">IFERROR(INDIRECT(ADDRESS(MATCH(A12588,'contribution par jour-semaine'!A:A,0),MATCH(B12588,'contribution par jour-semaine'!$1:$1,0),4,1,"contribution par jour-semaine")),"")</f>
        <v/>
      </c>
      <c r="D12588" s="4" t="str">
        <f>VLOOKUP(A12588,predictions!A:B,2,FALSE)</f>
        <v>22/06/2020</v>
      </c>
      <c r="E12588" s="4">
        <f t="shared" si="49"/>
        <v>44004</v>
      </c>
    </row>
    <row r="12589" spans="3:5" ht="13" x14ac:dyDescent="0.15">
      <c r="C12589" s="1" t="str">
        <f ca="1">IFERROR(INDIRECT(ADDRESS(MATCH(A12589,'contribution par jour-semaine'!A:A,0),MATCH(B12589,'contribution par jour-semaine'!$1:$1,0),4,1,"contribution par jour-semaine")),"")</f>
        <v/>
      </c>
      <c r="D12589" s="4" t="str">
        <f>VLOOKUP(A12589,predictions!A:B,2,FALSE)</f>
        <v>22/06/2020</v>
      </c>
      <c r="E12589" s="4">
        <f t="shared" si="49"/>
        <v>44004</v>
      </c>
    </row>
    <row r="12590" spans="3:5" ht="13" x14ac:dyDescent="0.15">
      <c r="C12590" s="1" t="str">
        <f ca="1">IFERROR(INDIRECT(ADDRESS(MATCH(A12590,'contribution par jour-semaine'!A:A,0),MATCH(B12590,'contribution par jour-semaine'!$1:$1,0),4,1,"contribution par jour-semaine")),"")</f>
        <v/>
      </c>
      <c r="D12590" s="4" t="str">
        <f>VLOOKUP(A12590,predictions!A:B,2,FALSE)</f>
        <v>22/06/2020</v>
      </c>
      <c r="E12590" s="4">
        <f t="shared" si="49"/>
        <v>44004</v>
      </c>
    </row>
    <row r="12591" spans="3:5" ht="13" x14ac:dyDescent="0.15">
      <c r="C12591" s="1" t="str">
        <f ca="1">IFERROR(INDIRECT(ADDRESS(MATCH(A12591,'contribution par jour-semaine'!A:A,0),MATCH(B12591,'contribution par jour-semaine'!$1:$1,0),4,1,"contribution par jour-semaine")),"")</f>
        <v/>
      </c>
      <c r="D12591" s="4" t="str">
        <f>VLOOKUP(A12591,predictions!A:B,2,FALSE)</f>
        <v>22/06/2020</v>
      </c>
      <c r="E12591" s="4">
        <f t="shared" si="49"/>
        <v>44004</v>
      </c>
    </row>
    <row r="12592" spans="3:5" ht="13" x14ac:dyDescent="0.15">
      <c r="C12592" s="1" t="str">
        <f ca="1">IFERROR(INDIRECT(ADDRESS(MATCH(A12592,'contribution par jour-semaine'!A:A,0),MATCH(B12592,'contribution par jour-semaine'!$1:$1,0),4,1,"contribution par jour-semaine")),"")</f>
        <v/>
      </c>
      <c r="D12592" s="4" t="str">
        <f>VLOOKUP(A12592,predictions!A:B,2,FALSE)</f>
        <v>22/06/2020</v>
      </c>
      <c r="E12592" s="4">
        <f t="shared" si="49"/>
        <v>44004</v>
      </c>
    </row>
    <row r="12593" spans="3:5" ht="13" x14ac:dyDescent="0.15">
      <c r="C12593" s="1" t="str">
        <f ca="1">IFERROR(INDIRECT(ADDRESS(MATCH(A12593,'contribution par jour-semaine'!A:A,0),MATCH(B12593,'contribution par jour-semaine'!$1:$1,0),4,1,"contribution par jour-semaine")),"")</f>
        <v/>
      </c>
      <c r="D12593" s="4" t="str">
        <f>VLOOKUP(A12593,predictions!A:B,2,FALSE)</f>
        <v>22/06/2020</v>
      </c>
      <c r="E12593" s="4">
        <f t="shared" si="49"/>
        <v>44004</v>
      </c>
    </row>
    <row r="12594" spans="3:5" ht="13" x14ac:dyDescent="0.15">
      <c r="C12594" s="1" t="str">
        <f ca="1">IFERROR(INDIRECT(ADDRESS(MATCH(A12594,'contribution par jour-semaine'!A:A,0),MATCH(B12594,'contribution par jour-semaine'!$1:$1,0),4,1,"contribution par jour-semaine")),"")</f>
        <v/>
      </c>
      <c r="D12594" s="4" t="str">
        <f>VLOOKUP(A12594,predictions!A:B,2,FALSE)</f>
        <v>22/06/2020</v>
      </c>
      <c r="E12594" s="4">
        <f t="shared" si="49"/>
        <v>44004</v>
      </c>
    </row>
    <row r="12595" spans="3:5" ht="13" x14ac:dyDescent="0.15">
      <c r="C12595" s="1" t="str">
        <f ca="1">IFERROR(INDIRECT(ADDRESS(MATCH(A12595,'contribution par jour-semaine'!A:A,0),MATCH(B12595,'contribution par jour-semaine'!$1:$1,0),4,1,"contribution par jour-semaine")),"")</f>
        <v/>
      </c>
      <c r="D12595" s="4" t="str">
        <f>VLOOKUP(A12595,predictions!A:B,2,FALSE)</f>
        <v>22/06/2020</v>
      </c>
      <c r="E12595" s="4">
        <f t="shared" si="49"/>
        <v>44004</v>
      </c>
    </row>
    <row r="12596" spans="3:5" ht="13" x14ac:dyDescent="0.15">
      <c r="C12596" s="1" t="str">
        <f ca="1">IFERROR(INDIRECT(ADDRESS(MATCH(A12596,'contribution par jour-semaine'!A:A,0),MATCH(B12596,'contribution par jour-semaine'!$1:$1,0),4,1,"contribution par jour-semaine")),"")</f>
        <v/>
      </c>
      <c r="D12596" s="4" t="str">
        <f>VLOOKUP(A12596,predictions!A:B,2,FALSE)</f>
        <v>22/06/2020</v>
      </c>
      <c r="E12596" s="4">
        <f t="shared" si="49"/>
        <v>44004</v>
      </c>
    </row>
    <row r="12597" spans="3:5" ht="13" x14ac:dyDescent="0.15">
      <c r="C12597" s="1" t="str">
        <f ca="1">IFERROR(INDIRECT(ADDRESS(MATCH(A12597,'contribution par jour-semaine'!A:A,0),MATCH(B12597,'contribution par jour-semaine'!$1:$1,0),4,1,"contribution par jour-semaine")),"")</f>
        <v/>
      </c>
      <c r="D12597" s="4" t="str">
        <f>VLOOKUP(A12597,predictions!A:B,2,FALSE)</f>
        <v>22/06/2020</v>
      </c>
      <c r="E12597" s="4">
        <f t="shared" si="49"/>
        <v>44004</v>
      </c>
    </row>
    <row r="12598" spans="3:5" ht="13" x14ac:dyDescent="0.15">
      <c r="C12598" s="1" t="str">
        <f ca="1">IFERROR(INDIRECT(ADDRESS(MATCH(A12598,'contribution par jour-semaine'!A:A,0),MATCH(B12598,'contribution par jour-semaine'!$1:$1,0),4,1,"contribution par jour-semaine")),"")</f>
        <v/>
      </c>
      <c r="D12598" s="4" t="str">
        <f>VLOOKUP(A12598,predictions!A:B,2,FALSE)</f>
        <v>22/06/2020</v>
      </c>
      <c r="E12598" s="4">
        <f t="shared" si="49"/>
        <v>44004</v>
      </c>
    </row>
    <row r="12599" spans="3:5" ht="13" x14ac:dyDescent="0.15">
      <c r="C12599" s="1" t="str">
        <f ca="1">IFERROR(INDIRECT(ADDRESS(MATCH(A12599,'contribution par jour-semaine'!A:A,0),MATCH(B12599,'contribution par jour-semaine'!$1:$1,0),4,1,"contribution par jour-semaine")),"")</f>
        <v/>
      </c>
      <c r="D12599" s="4" t="str">
        <f>VLOOKUP(A12599,predictions!A:B,2,FALSE)</f>
        <v>22/06/2020</v>
      </c>
      <c r="E12599" s="4">
        <f t="shared" si="49"/>
        <v>44004</v>
      </c>
    </row>
    <row r="12600" spans="3:5" ht="13" x14ac:dyDescent="0.15">
      <c r="C12600" s="1" t="str">
        <f ca="1">IFERROR(INDIRECT(ADDRESS(MATCH(A12600,'contribution par jour-semaine'!A:A,0),MATCH(B12600,'contribution par jour-semaine'!$1:$1,0),4,1,"contribution par jour-semaine")),"")</f>
        <v/>
      </c>
      <c r="D12600" s="4" t="str">
        <f>VLOOKUP(A12600,predictions!A:B,2,FALSE)</f>
        <v>22/06/2020</v>
      </c>
      <c r="E12600" s="4">
        <f t="shared" si="49"/>
        <v>44004</v>
      </c>
    </row>
    <row r="12601" spans="3:5" ht="13" x14ac:dyDescent="0.15">
      <c r="C12601" s="1" t="str">
        <f ca="1">IFERROR(INDIRECT(ADDRESS(MATCH(A12601,'contribution par jour-semaine'!A:A,0),MATCH(B12601,'contribution par jour-semaine'!$1:$1,0),4,1,"contribution par jour-semaine")),"")</f>
        <v/>
      </c>
      <c r="D12601" s="4" t="str">
        <f>VLOOKUP(A12601,predictions!A:B,2,FALSE)</f>
        <v>22/06/2020</v>
      </c>
      <c r="E12601" s="4">
        <f t="shared" si="49"/>
        <v>44004</v>
      </c>
    </row>
    <row r="12602" spans="3:5" ht="13" x14ac:dyDescent="0.15">
      <c r="C12602" s="1" t="str">
        <f ca="1">IFERROR(INDIRECT(ADDRESS(MATCH(A12602,'contribution par jour-semaine'!A:A,0),MATCH(B12602,'contribution par jour-semaine'!$1:$1,0),4,1,"contribution par jour-semaine")),"")</f>
        <v/>
      </c>
      <c r="D12602" s="4" t="str">
        <f>VLOOKUP(A12602,predictions!A:B,2,FALSE)</f>
        <v>22/06/2020</v>
      </c>
      <c r="E12602" s="4">
        <f t="shared" si="49"/>
        <v>44004</v>
      </c>
    </row>
    <row r="12603" spans="3:5" ht="13" x14ac:dyDescent="0.15">
      <c r="C12603" s="1" t="str">
        <f ca="1">IFERROR(INDIRECT(ADDRESS(MATCH(A12603,'contribution par jour-semaine'!A:A,0),MATCH(B12603,'contribution par jour-semaine'!$1:$1,0),4,1,"contribution par jour-semaine")),"")</f>
        <v/>
      </c>
      <c r="D12603" s="4" t="str">
        <f>VLOOKUP(A12603,predictions!A:B,2,FALSE)</f>
        <v>22/06/2020</v>
      </c>
      <c r="E12603" s="4">
        <f t="shared" si="49"/>
        <v>44004</v>
      </c>
    </row>
    <row r="12604" spans="3:5" ht="13" x14ac:dyDescent="0.15">
      <c r="C12604" s="1" t="str">
        <f ca="1">IFERROR(INDIRECT(ADDRESS(MATCH(A12604,'contribution par jour-semaine'!A:A,0),MATCH(B12604,'contribution par jour-semaine'!$1:$1,0),4,1,"contribution par jour-semaine")),"")</f>
        <v/>
      </c>
      <c r="D12604" s="4" t="str">
        <f>VLOOKUP(A12604,predictions!A:B,2,FALSE)</f>
        <v>22/06/2020</v>
      </c>
      <c r="E12604" s="4">
        <f t="shared" si="49"/>
        <v>44004</v>
      </c>
    </row>
    <row r="12605" spans="3:5" ht="13" x14ac:dyDescent="0.15">
      <c r="C12605" s="1" t="str">
        <f ca="1">IFERROR(INDIRECT(ADDRESS(MATCH(A12605,'contribution par jour-semaine'!A:A,0),MATCH(B12605,'contribution par jour-semaine'!$1:$1,0),4,1,"contribution par jour-semaine")),"")</f>
        <v/>
      </c>
      <c r="D12605" s="4" t="str">
        <f>VLOOKUP(A12605,predictions!A:B,2,FALSE)</f>
        <v>22/06/2020</v>
      </c>
      <c r="E12605" s="4">
        <f t="shared" si="49"/>
        <v>44004</v>
      </c>
    </row>
    <row r="12606" spans="3:5" ht="13" x14ac:dyDescent="0.15">
      <c r="C12606" s="1" t="str">
        <f ca="1">IFERROR(INDIRECT(ADDRESS(MATCH(A12606,'contribution par jour-semaine'!A:A,0),MATCH(B12606,'contribution par jour-semaine'!$1:$1,0),4,1,"contribution par jour-semaine")),"")</f>
        <v/>
      </c>
      <c r="D12606" s="4" t="str">
        <f>VLOOKUP(A12606,predictions!A:B,2,FALSE)</f>
        <v>22/06/2020</v>
      </c>
      <c r="E12606" s="4">
        <f t="shared" si="49"/>
        <v>44004</v>
      </c>
    </row>
    <row r="12607" spans="3:5" ht="13" x14ac:dyDescent="0.15">
      <c r="C12607" s="1" t="str">
        <f ca="1">IFERROR(INDIRECT(ADDRESS(MATCH(A12607,'contribution par jour-semaine'!A:A,0),MATCH(B12607,'contribution par jour-semaine'!$1:$1,0),4,1,"contribution par jour-semaine")),"")</f>
        <v/>
      </c>
      <c r="D12607" s="4" t="str">
        <f>VLOOKUP(A12607,predictions!A:B,2,FALSE)</f>
        <v>22/06/2020</v>
      </c>
      <c r="E12607" s="4">
        <f t="shared" si="49"/>
        <v>44004</v>
      </c>
    </row>
    <row r="12608" spans="3:5" ht="13" x14ac:dyDescent="0.15">
      <c r="C12608" s="1" t="str">
        <f ca="1">IFERROR(INDIRECT(ADDRESS(MATCH(A12608,'contribution par jour-semaine'!A:A,0),MATCH(B12608,'contribution par jour-semaine'!$1:$1,0),4,1,"contribution par jour-semaine")),"")</f>
        <v/>
      </c>
      <c r="D12608" s="4" t="str">
        <f>VLOOKUP(A12608,predictions!A:B,2,FALSE)</f>
        <v>22/06/2020</v>
      </c>
      <c r="E12608" s="4">
        <f t="shared" si="49"/>
        <v>44004</v>
      </c>
    </row>
    <row r="12609" spans="3:5" ht="13" x14ac:dyDescent="0.15">
      <c r="C12609" s="1" t="str">
        <f ca="1">IFERROR(INDIRECT(ADDRESS(MATCH(A12609,'contribution par jour-semaine'!A:A,0),MATCH(B12609,'contribution par jour-semaine'!$1:$1,0),4,1,"contribution par jour-semaine")),"")</f>
        <v/>
      </c>
      <c r="D12609" s="4" t="str">
        <f>VLOOKUP(A12609,predictions!A:B,2,FALSE)</f>
        <v>22/06/2020</v>
      </c>
      <c r="E12609" s="4">
        <f t="shared" si="49"/>
        <v>44004</v>
      </c>
    </row>
    <row r="12610" spans="3:5" ht="13" x14ac:dyDescent="0.15">
      <c r="C12610" s="1" t="str">
        <f ca="1">IFERROR(INDIRECT(ADDRESS(MATCH(A12610,'contribution par jour-semaine'!A:A,0),MATCH(B12610,'contribution par jour-semaine'!$1:$1,0),4,1,"contribution par jour-semaine")),"")</f>
        <v/>
      </c>
      <c r="D12610" s="4" t="str">
        <f>VLOOKUP(A12610,predictions!A:B,2,FALSE)</f>
        <v>22/06/2020</v>
      </c>
      <c r="E12610" s="4">
        <f t="shared" si="49"/>
        <v>44004</v>
      </c>
    </row>
    <row r="12611" spans="3:5" ht="13" x14ac:dyDescent="0.15">
      <c r="C12611" s="1" t="str">
        <f ca="1">IFERROR(INDIRECT(ADDRESS(MATCH(A12611,'contribution par jour-semaine'!A:A,0),MATCH(B12611,'contribution par jour-semaine'!$1:$1,0),4,1,"contribution par jour-semaine")),"")</f>
        <v/>
      </c>
      <c r="D12611" s="4" t="str">
        <f>VLOOKUP(A12611,predictions!A:B,2,FALSE)</f>
        <v>22/06/2020</v>
      </c>
      <c r="E12611" s="4">
        <f t="shared" si="49"/>
        <v>44004</v>
      </c>
    </row>
    <row r="12612" spans="3:5" ht="13" x14ac:dyDescent="0.15">
      <c r="C12612" s="1" t="str">
        <f ca="1">IFERROR(INDIRECT(ADDRESS(MATCH(A12612,'contribution par jour-semaine'!A:A,0),MATCH(B12612,'contribution par jour-semaine'!$1:$1,0),4,1,"contribution par jour-semaine")),"")</f>
        <v/>
      </c>
      <c r="D12612" s="4" t="str">
        <f>VLOOKUP(A12612,predictions!A:B,2,FALSE)</f>
        <v>22/06/2020</v>
      </c>
      <c r="E12612" s="4">
        <f t="shared" si="49"/>
        <v>44004</v>
      </c>
    </row>
    <row r="12613" spans="3:5" ht="13" x14ac:dyDescent="0.15">
      <c r="C12613" s="1" t="str">
        <f ca="1">IFERROR(INDIRECT(ADDRESS(MATCH(A12613,'contribution par jour-semaine'!A:A,0),MATCH(B12613,'contribution par jour-semaine'!$1:$1,0),4,1,"contribution par jour-semaine")),"")</f>
        <v/>
      </c>
      <c r="D12613" s="4" t="str">
        <f>VLOOKUP(A12613,predictions!A:B,2,FALSE)</f>
        <v>22/06/2020</v>
      </c>
      <c r="E12613" s="4">
        <f t="shared" si="49"/>
        <v>44004</v>
      </c>
    </row>
    <row r="12614" spans="3:5" ht="13" x14ac:dyDescent="0.15">
      <c r="C12614" s="1" t="str">
        <f ca="1">IFERROR(INDIRECT(ADDRESS(MATCH(A12614,'contribution par jour-semaine'!A:A,0),MATCH(B12614,'contribution par jour-semaine'!$1:$1,0),4,1,"contribution par jour-semaine")),"")</f>
        <v/>
      </c>
      <c r="D12614" s="4" t="str">
        <f>VLOOKUP(A12614,predictions!A:B,2,FALSE)</f>
        <v>22/06/2020</v>
      </c>
      <c r="E12614" s="4">
        <f t="shared" si="49"/>
        <v>44004</v>
      </c>
    </row>
    <row r="12615" spans="3:5" ht="13" x14ac:dyDescent="0.15">
      <c r="C12615" s="1" t="str">
        <f ca="1">IFERROR(INDIRECT(ADDRESS(MATCH(A12615,'contribution par jour-semaine'!A:A,0),MATCH(B12615,'contribution par jour-semaine'!$1:$1,0),4,1,"contribution par jour-semaine")),"")</f>
        <v/>
      </c>
      <c r="D12615" s="4" t="str">
        <f>VLOOKUP(A12615,predictions!A:B,2,FALSE)</f>
        <v>22/06/2020</v>
      </c>
      <c r="E12615" s="4">
        <f t="shared" si="49"/>
        <v>44004</v>
      </c>
    </row>
    <row r="12616" spans="3:5" ht="13" x14ac:dyDescent="0.15">
      <c r="C12616" s="1" t="str">
        <f ca="1">IFERROR(INDIRECT(ADDRESS(MATCH(A12616,'contribution par jour-semaine'!A:A,0),MATCH(B12616,'contribution par jour-semaine'!$1:$1,0),4,1,"contribution par jour-semaine")),"")</f>
        <v/>
      </c>
      <c r="D12616" s="4" t="str">
        <f>VLOOKUP(A12616,predictions!A:B,2,FALSE)</f>
        <v>22/06/2020</v>
      </c>
      <c r="E12616" s="4">
        <f t="shared" si="49"/>
        <v>44004</v>
      </c>
    </row>
    <row r="12617" spans="3:5" ht="13" x14ac:dyDescent="0.15">
      <c r="C12617" s="1" t="str">
        <f ca="1">IFERROR(INDIRECT(ADDRESS(MATCH(A12617,'contribution par jour-semaine'!A:A,0),MATCH(B12617,'contribution par jour-semaine'!$1:$1,0),4,1,"contribution par jour-semaine")),"")</f>
        <v/>
      </c>
      <c r="D12617" s="4" t="str">
        <f>VLOOKUP(A12617,predictions!A:B,2,FALSE)</f>
        <v>22/06/2020</v>
      </c>
      <c r="E12617" s="4">
        <f t="shared" si="49"/>
        <v>44004</v>
      </c>
    </row>
    <row r="12618" spans="3:5" ht="13" x14ac:dyDescent="0.15">
      <c r="C12618" s="1" t="str">
        <f ca="1">IFERROR(INDIRECT(ADDRESS(MATCH(A12618,'contribution par jour-semaine'!A:A,0),MATCH(B12618,'contribution par jour-semaine'!$1:$1,0),4,1,"contribution par jour-semaine")),"")</f>
        <v/>
      </c>
      <c r="D12618" s="4" t="str">
        <f>VLOOKUP(A12618,predictions!A:B,2,FALSE)</f>
        <v>22/06/2020</v>
      </c>
      <c r="E12618" s="4">
        <f t="shared" si="49"/>
        <v>44004</v>
      </c>
    </row>
    <row r="12619" spans="3:5" ht="13" x14ac:dyDescent="0.15">
      <c r="C12619" s="1" t="str">
        <f ca="1">IFERROR(INDIRECT(ADDRESS(MATCH(A12619,'contribution par jour-semaine'!A:A,0),MATCH(B12619,'contribution par jour-semaine'!$1:$1,0),4,1,"contribution par jour-semaine")),"")</f>
        <v/>
      </c>
      <c r="D12619" s="4" t="str">
        <f>VLOOKUP(A12619,predictions!A:B,2,FALSE)</f>
        <v>22/06/2020</v>
      </c>
      <c r="E12619" s="4">
        <f t="shared" si="49"/>
        <v>44004</v>
      </c>
    </row>
    <row r="12620" spans="3:5" ht="13" x14ac:dyDescent="0.15">
      <c r="C12620" s="1" t="str">
        <f ca="1">IFERROR(INDIRECT(ADDRESS(MATCH(A12620,'contribution par jour-semaine'!A:A,0),MATCH(B12620,'contribution par jour-semaine'!$1:$1,0),4,1,"contribution par jour-semaine")),"")</f>
        <v/>
      </c>
      <c r="D12620" s="4" t="str">
        <f>VLOOKUP(A12620,predictions!A:B,2,FALSE)</f>
        <v>22/06/2020</v>
      </c>
      <c r="E12620" s="4">
        <f t="shared" si="49"/>
        <v>44004</v>
      </c>
    </row>
    <row r="12621" spans="3:5" ht="13" x14ac:dyDescent="0.15">
      <c r="C12621" s="1" t="str">
        <f ca="1">IFERROR(INDIRECT(ADDRESS(MATCH(A12621,'contribution par jour-semaine'!A:A,0),MATCH(B12621,'contribution par jour-semaine'!$1:$1,0),4,1,"contribution par jour-semaine")),"")</f>
        <v/>
      </c>
      <c r="D12621" s="4" t="str">
        <f>VLOOKUP(A12621,predictions!A:B,2,FALSE)</f>
        <v>22/06/2020</v>
      </c>
      <c r="E12621" s="4">
        <f t="shared" si="49"/>
        <v>44004</v>
      </c>
    </row>
    <row r="12622" spans="3:5" ht="13" x14ac:dyDescent="0.15">
      <c r="C12622" s="1" t="str">
        <f ca="1">IFERROR(INDIRECT(ADDRESS(MATCH(A12622,'contribution par jour-semaine'!A:A,0),MATCH(B12622,'contribution par jour-semaine'!$1:$1,0),4,1,"contribution par jour-semaine")),"")</f>
        <v/>
      </c>
      <c r="D12622" s="4" t="str">
        <f>VLOOKUP(A12622,predictions!A:B,2,FALSE)</f>
        <v>22/06/2020</v>
      </c>
      <c r="E12622" s="4">
        <f t="shared" si="49"/>
        <v>44004</v>
      </c>
    </row>
    <row r="12623" spans="3:5" ht="13" x14ac:dyDescent="0.15">
      <c r="C12623" s="1" t="str">
        <f ca="1">IFERROR(INDIRECT(ADDRESS(MATCH(A12623,'contribution par jour-semaine'!A:A,0),MATCH(B12623,'contribution par jour-semaine'!$1:$1,0),4,1,"contribution par jour-semaine")),"")</f>
        <v/>
      </c>
      <c r="D12623" s="4" t="str">
        <f>VLOOKUP(A12623,predictions!A:B,2,FALSE)</f>
        <v>22/06/2020</v>
      </c>
      <c r="E12623" s="4">
        <f t="shared" si="49"/>
        <v>44004</v>
      </c>
    </row>
    <row r="12624" spans="3:5" ht="13" x14ac:dyDescent="0.15">
      <c r="C12624" s="1" t="str">
        <f ca="1">IFERROR(INDIRECT(ADDRESS(MATCH(A12624,'contribution par jour-semaine'!A:A,0),MATCH(B12624,'contribution par jour-semaine'!$1:$1,0),4,1,"contribution par jour-semaine")),"")</f>
        <v/>
      </c>
      <c r="D12624" s="4" t="str">
        <f>VLOOKUP(A12624,predictions!A:B,2,FALSE)</f>
        <v>22/06/2020</v>
      </c>
      <c r="E12624" s="4">
        <f t="shared" si="49"/>
        <v>44004</v>
      </c>
    </row>
    <row r="12625" spans="3:5" ht="13" x14ac:dyDescent="0.15">
      <c r="C12625" s="1" t="str">
        <f ca="1">IFERROR(INDIRECT(ADDRESS(MATCH(A12625,'contribution par jour-semaine'!A:A,0),MATCH(B12625,'contribution par jour-semaine'!$1:$1,0),4,1,"contribution par jour-semaine")),"")</f>
        <v/>
      </c>
      <c r="D12625" s="4" t="str">
        <f>VLOOKUP(A12625,predictions!A:B,2,FALSE)</f>
        <v>22/06/2020</v>
      </c>
      <c r="E12625" s="4">
        <f t="shared" si="49"/>
        <v>44004</v>
      </c>
    </row>
    <row r="12626" spans="3:5" ht="13" x14ac:dyDescent="0.15">
      <c r="C12626" s="1" t="str">
        <f ca="1">IFERROR(INDIRECT(ADDRESS(MATCH(A12626,'contribution par jour-semaine'!A:A,0),MATCH(B12626,'contribution par jour-semaine'!$1:$1,0),4,1,"contribution par jour-semaine")),"")</f>
        <v/>
      </c>
      <c r="D12626" s="4" t="str">
        <f>VLOOKUP(A12626,predictions!A:B,2,FALSE)</f>
        <v>22/06/2020</v>
      </c>
      <c r="E12626" s="4">
        <f t="shared" si="49"/>
        <v>44004</v>
      </c>
    </row>
    <row r="12627" spans="3:5" ht="13" x14ac:dyDescent="0.15">
      <c r="C12627" s="1" t="str">
        <f ca="1">IFERROR(INDIRECT(ADDRESS(MATCH(A12627,'contribution par jour-semaine'!A:A,0),MATCH(B12627,'contribution par jour-semaine'!$1:$1,0),4,1,"contribution par jour-semaine")),"")</f>
        <v/>
      </c>
      <c r="D12627" s="4" t="str">
        <f>VLOOKUP(A12627,predictions!A:B,2,FALSE)</f>
        <v>22/06/2020</v>
      </c>
      <c r="E12627" s="4">
        <f t="shared" si="49"/>
        <v>44004</v>
      </c>
    </row>
    <row r="12628" spans="3:5" ht="13" x14ac:dyDescent="0.15">
      <c r="C12628" s="1" t="str">
        <f ca="1">IFERROR(INDIRECT(ADDRESS(MATCH(A12628,'contribution par jour-semaine'!A:A,0),MATCH(B12628,'contribution par jour-semaine'!$1:$1,0),4,1,"contribution par jour-semaine")),"")</f>
        <v/>
      </c>
      <c r="D12628" s="4" t="str">
        <f>VLOOKUP(A12628,predictions!A:B,2,FALSE)</f>
        <v>22/06/2020</v>
      </c>
      <c r="E12628" s="4">
        <f t="shared" si="49"/>
        <v>44004</v>
      </c>
    </row>
    <row r="12629" spans="3:5" ht="13" x14ac:dyDescent="0.15">
      <c r="C12629" s="1" t="str">
        <f ca="1">IFERROR(INDIRECT(ADDRESS(MATCH(A12629,'contribution par jour-semaine'!A:A,0),MATCH(B12629,'contribution par jour-semaine'!$1:$1,0),4,1,"contribution par jour-semaine")),"")</f>
        <v/>
      </c>
      <c r="D12629" s="4" t="str">
        <f>VLOOKUP(A12629,predictions!A:B,2,FALSE)</f>
        <v>22/06/2020</v>
      </c>
      <c r="E12629" s="4">
        <f t="shared" si="49"/>
        <v>44004</v>
      </c>
    </row>
    <row r="12630" spans="3:5" ht="13" x14ac:dyDescent="0.15">
      <c r="C12630" s="1" t="str">
        <f ca="1">IFERROR(INDIRECT(ADDRESS(MATCH(A12630,'contribution par jour-semaine'!A:A,0),MATCH(B12630,'contribution par jour-semaine'!$1:$1,0),4,1,"contribution par jour-semaine")),"")</f>
        <v/>
      </c>
      <c r="D12630" s="4" t="str">
        <f>VLOOKUP(A12630,predictions!A:B,2,FALSE)</f>
        <v>22/06/2020</v>
      </c>
      <c r="E12630" s="4">
        <f t="shared" si="49"/>
        <v>44004</v>
      </c>
    </row>
    <row r="12631" spans="3:5" ht="13" x14ac:dyDescent="0.15">
      <c r="C12631" s="1" t="str">
        <f ca="1">IFERROR(INDIRECT(ADDRESS(MATCH(A12631,'contribution par jour-semaine'!A:A,0),MATCH(B12631,'contribution par jour-semaine'!$1:$1,0),4,1,"contribution par jour-semaine")),"")</f>
        <v/>
      </c>
      <c r="D12631" s="4" t="str">
        <f>VLOOKUP(A12631,predictions!A:B,2,FALSE)</f>
        <v>22/06/2020</v>
      </c>
      <c r="E12631" s="4">
        <f t="shared" si="49"/>
        <v>44004</v>
      </c>
    </row>
    <row r="12632" spans="3:5" ht="13" x14ac:dyDescent="0.15">
      <c r="C12632" s="1" t="str">
        <f ca="1">IFERROR(INDIRECT(ADDRESS(MATCH(A12632,'contribution par jour-semaine'!A:A,0),MATCH(B12632,'contribution par jour-semaine'!$1:$1,0),4,1,"contribution par jour-semaine")),"")</f>
        <v/>
      </c>
      <c r="D12632" s="4" t="str">
        <f>VLOOKUP(A12632,predictions!A:B,2,FALSE)</f>
        <v>22/06/2020</v>
      </c>
      <c r="E12632" s="4">
        <f t="shared" si="49"/>
        <v>44004</v>
      </c>
    </row>
    <row r="12633" spans="3:5" ht="13" x14ac:dyDescent="0.15">
      <c r="C12633" s="1" t="str">
        <f ca="1">IFERROR(INDIRECT(ADDRESS(MATCH(A12633,'contribution par jour-semaine'!A:A,0),MATCH(B12633,'contribution par jour-semaine'!$1:$1,0),4,1,"contribution par jour-semaine")),"")</f>
        <v/>
      </c>
      <c r="D12633" s="4" t="str">
        <f>VLOOKUP(A12633,predictions!A:B,2,FALSE)</f>
        <v>22/06/2020</v>
      </c>
      <c r="E12633" s="4">
        <f t="shared" si="49"/>
        <v>44004</v>
      </c>
    </row>
    <row r="12634" spans="3:5" ht="13" x14ac:dyDescent="0.15">
      <c r="C12634" s="1" t="str">
        <f ca="1">IFERROR(INDIRECT(ADDRESS(MATCH(A12634,'contribution par jour-semaine'!A:A,0),MATCH(B12634,'contribution par jour-semaine'!$1:$1,0),4,1,"contribution par jour-semaine")),"")</f>
        <v/>
      </c>
      <c r="D12634" s="4" t="str">
        <f>VLOOKUP(A12634,predictions!A:B,2,FALSE)</f>
        <v>22/06/2020</v>
      </c>
      <c r="E12634" s="4">
        <f t="shared" si="49"/>
        <v>44004</v>
      </c>
    </row>
    <row r="12635" spans="3:5" ht="13" x14ac:dyDescent="0.15">
      <c r="C12635" s="1" t="str">
        <f ca="1">IFERROR(INDIRECT(ADDRESS(MATCH(A12635,'contribution par jour-semaine'!A:A,0),MATCH(B12635,'contribution par jour-semaine'!$1:$1,0),4,1,"contribution par jour-semaine")),"")</f>
        <v/>
      </c>
      <c r="D12635" s="4" t="str">
        <f>VLOOKUP(A12635,predictions!A:B,2,FALSE)</f>
        <v>22/06/2020</v>
      </c>
      <c r="E12635" s="4">
        <f t="shared" si="49"/>
        <v>44004</v>
      </c>
    </row>
    <row r="12636" spans="3:5" ht="13" x14ac:dyDescent="0.15">
      <c r="C12636" s="1" t="str">
        <f ca="1">IFERROR(INDIRECT(ADDRESS(MATCH(A12636,'contribution par jour-semaine'!A:A,0),MATCH(B12636,'contribution par jour-semaine'!$1:$1,0),4,1,"contribution par jour-semaine")),"")</f>
        <v/>
      </c>
      <c r="D12636" s="4" t="str">
        <f>VLOOKUP(A12636,predictions!A:B,2,FALSE)</f>
        <v>22/06/2020</v>
      </c>
      <c r="E12636" s="4">
        <f t="shared" si="49"/>
        <v>44004</v>
      </c>
    </row>
    <row r="12637" spans="3:5" ht="13" x14ac:dyDescent="0.15">
      <c r="C12637" s="1" t="str">
        <f ca="1">IFERROR(INDIRECT(ADDRESS(MATCH(A12637,'contribution par jour-semaine'!A:A,0),MATCH(B12637,'contribution par jour-semaine'!$1:$1,0),4,1,"contribution par jour-semaine")),"")</f>
        <v/>
      </c>
      <c r="D12637" s="4" t="str">
        <f>VLOOKUP(A12637,predictions!A:B,2,FALSE)</f>
        <v>22/06/2020</v>
      </c>
      <c r="E12637" s="4">
        <f t="shared" si="49"/>
        <v>44004</v>
      </c>
    </row>
    <row r="12638" spans="3:5" ht="13" x14ac:dyDescent="0.15">
      <c r="C12638" s="1" t="str">
        <f ca="1">IFERROR(INDIRECT(ADDRESS(MATCH(A12638,'contribution par jour-semaine'!A:A,0),MATCH(B12638,'contribution par jour-semaine'!$1:$1,0),4,1,"contribution par jour-semaine")),"")</f>
        <v/>
      </c>
      <c r="D12638" s="4" t="str">
        <f>VLOOKUP(A12638,predictions!A:B,2,FALSE)</f>
        <v>22/06/2020</v>
      </c>
      <c r="E12638" s="4">
        <f t="shared" si="49"/>
        <v>44004</v>
      </c>
    </row>
    <row r="12639" spans="3:5" ht="13" x14ac:dyDescent="0.15">
      <c r="C12639" s="1" t="str">
        <f ca="1">IFERROR(INDIRECT(ADDRESS(MATCH(A12639,'contribution par jour-semaine'!A:A,0),MATCH(B12639,'contribution par jour-semaine'!$1:$1,0),4,1,"contribution par jour-semaine")),"")</f>
        <v/>
      </c>
      <c r="D12639" s="4" t="str">
        <f>VLOOKUP(A12639,predictions!A:B,2,FALSE)</f>
        <v>22/06/2020</v>
      </c>
      <c r="E12639" s="4">
        <f t="shared" si="49"/>
        <v>44004</v>
      </c>
    </row>
    <row r="12640" spans="3:5" ht="13" x14ac:dyDescent="0.15">
      <c r="C12640" s="1" t="str">
        <f ca="1">IFERROR(INDIRECT(ADDRESS(MATCH(A12640,'contribution par jour-semaine'!A:A,0),MATCH(B12640,'contribution par jour-semaine'!$1:$1,0),4,1,"contribution par jour-semaine")),"")</f>
        <v/>
      </c>
      <c r="D12640" s="4" t="str">
        <f>VLOOKUP(A12640,predictions!A:B,2,FALSE)</f>
        <v>22/06/2020</v>
      </c>
      <c r="E12640" s="4">
        <f t="shared" si="49"/>
        <v>44004</v>
      </c>
    </row>
    <row r="12641" spans="3:5" ht="13" x14ac:dyDescent="0.15">
      <c r="C12641" s="1" t="str">
        <f ca="1">IFERROR(INDIRECT(ADDRESS(MATCH(A12641,'contribution par jour-semaine'!A:A,0),MATCH(B12641,'contribution par jour-semaine'!$1:$1,0),4,1,"contribution par jour-semaine")),"")</f>
        <v/>
      </c>
      <c r="D12641" s="4" t="str">
        <f>VLOOKUP(A12641,predictions!A:B,2,FALSE)</f>
        <v>22/06/2020</v>
      </c>
      <c r="E12641" s="4">
        <f t="shared" si="49"/>
        <v>44004</v>
      </c>
    </row>
    <row r="12642" spans="3:5" ht="13" x14ac:dyDescent="0.15">
      <c r="C12642" s="1" t="str">
        <f ca="1">IFERROR(INDIRECT(ADDRESS(MATCH(A12642,'contribution par jour-semaine'!A:A,0),MATCH(B12642,'contribution par jour-semaine'!$1:$1,0),4,1,"contribution par jour-semaine")),"")</f>
        <v/>
      </c>
      <c r="D12642" s="4" t="str">
        <f>VLOOKUP(A12642,predictions!A:B,2,FALSE)</f>
        <v>22/06/2020</v>
      </c>
      <c r="E12642" s="4">
        <f t="shared" si="49"/>
        <v>44004</v>
      </c>
    </row>
    <row r="12643" spans="3:5" ht="13" x14ac:dyDescent="0.15">
      <c r="C12643" s="1" t="str">
        <f ca="1">IFERROR(INDIRECT(ADDRESS(MATCH(A12643,'contribution par jour-semaine'!A:A,0),MATCH(B12643,'contribution par jour-semaine'!$1:$1,0),4,1,"contribution par jour-semaine")),"")</f>
        <v/>
      </c>
      <c r="D12643" s="4" t="str">
        <f>VLOOKUP(A12643,predictions!A:B,2,FALSE)</f>
        <v>22/06/2020</v>
      </c>
      <c r="E12643" s="4">
        <f t="shared" si="49"/>
        <v>44004</v>
      </c>
    </row>
    <row r="12644" spans="3:5" ht="13" x14ac:dyDescent="0.15">
      <c r="C12644" s="1" t="str">
        <f ca="1">IFERROR(INDIRECT(ADDRESS(MATCH(A12644,'contribution par jour-semaine'!A:A,0),MATCH(B12644,'contribution par jour-semaine'!$1:$1,0),4,1,"contribution par jour-semaine")),"")</f>
        <v/>
      </c>
      <c r="D12644" s="4" t="str">
        <f>VLOOKUP(A12644,predictions!A:B,2,FALSE)</f>
        <v>22/06/2020</v>
      </c>
      <c r="E12644" s="4">
        <f t="shared" si="49"/>
        <v>44004</v>
      </c>
    </row>
    <row r="12645" spans="3:5" ht="13" x14ac:dyDescent="0.15">
      <c r="C12645" s="1" t="str">
        <f ca="1">IFERROR(INDIRECT(ADDRESS(MATCH(A12645,'contribution par jour-semaine'!A:A,0),MATCH(B12645,'contribution par jour-semaine'!$1:$1,0),4,1,"contribution par jour-semaine")),"")</f>
        <v/>
      </c>
      <c r="D12645" s="4" t="str">
        <f>VLOOKUP(A12645,predictions!A:B,2,FALSE)</f>
        <v>22/06/2020</v>
      </c>
      <c r="E12645" s="4">
        <f t="shared" si="49"/>
        <v>44004</v>
      </c>
    </row>
    <row r="12646" spans="3:5" ht="13" x14ac:dyDescent="0.15">
      <c r="C12646" s="1" t="str">
        <f ca="1">IFERROR(INDIRECT(ADDRESS(MATCH(A12646,'contribution par jour-semaine'!A:A,0),MATCH(B12646,'contribution par jour-semaine'!$1:$1,0),4,1,"contribution par jour-semaine")),"")</f>
        <v/>
      </c>
      <c r="D12646" s="4" t="str">
        <f>VLOOKUP(A12646,predictions!A:B,2,FALSE)</f>
        <v>22/06/2020</v>
      </c>
      <c r="E12646" s="4">
        <f t="shared" si="49"/>
        <v>44004</v>
      </c>
    </row>
    <row r="12647" spans="3:5" ht="13" x14ac:dyDescent="0.15">
      <c r="C12647" s="1" t="str">
        <f ca="1">IFERROR(INDIRECT(ADDRESS(MATCH(A12647,'contribution par jour-semaine'!A:A,0),MATCH(B12647,'contribution par jour-semaine'!$1:$1,0),4,1,"contribution par jour-semaine")),"")</f>
        <v/>
      </c>
      <c r="D12647" s="4" t="str">
        <f>VLOOKUP(A12647,predictions!A:B,2,FALSE)</f>
        <v>22/06/2020</v>
      </c>
      <c r="E12647" s="4">
        <f t="shared" si="49"/>
        <v>44004</v>
      </c>
    </row>
    <row r="12648" spans="3:5" ht="13" x14ac:dyDescent="0.15">
      <c r="C12648" s="1" t="str">
        <f ca="1">IFERROR(INDIRECT(ADDRESS(MATCH(A12648,'contribution par jour-semaine'!A:A,0),MATCH(B12648,'contribution par jour-semaine'!$1:$1,0),4,1,"contribution par jour-semaine")),"")</f>
        <v/>
      </c>
      <c r="D12648" s="4" t="str">
        <f>VLOOKUP(A12648,predictions!A:B,2,FALSE)</f>
        <v>22/06/2020</v>
      </c>
      <c r="E12648" s="4">
        <f t="shared" si="49"/>
        <v>44004</v>
      </c>
    </row>
    <row r="12649" spans="3:5" ht="13" x14ac:dyDescent="0.15">
      <c r="C12649" s="1" t="str">
        <f ca="1">IFERROR(INDIRECT(ADDRESS(MATCH(A12649,'contribution par jour-semaine'!A:A,0),MATCH(B12649,'contribution par jour-semaine'!$1:$1,0),4,1,"contribution par jour-semaine")),"")</f>
        <v/>
      </c>
      <c r="D12649" s="4" t="str">
        <f>VLOOKUP(A12649,predictions!A:B,2,FALSE)</f>
        <v>22/06/2020</v>
      </c>
      <c r="E12649" s="4">
        <f t="shared" si="49"/>
        <v>44004</v>
      </c>
    </row>
    <row r="12650" spans="3:5" ht="13" x14ac:dyDescent="0.15">
      <c r="C12650" s="1" t="str">
        <f ca="1">IFERROR(INDIRECT(ADDRESS(MATCH(A12650,'contribution par jour-semaine'!A:A,0),MATCH(B12650,'contribution par jour-semaine'!$1:$1,0),4,1,"contribution par jour-semaine")),"")</f>
        <v/>
      </c>
      <c r="D12650" s="4" t="str">
        <f>VLOOKUP(A12650,predictions!A:B,2,FALSE)</f>
        <v>22/06/2020</v>
      </c>
      <c r="E12650" s="4">
        <f t="shared" si="49"/>
        <v>44004</v>
      </c>
    </row>
    <row r="12651" spans="3:5" ht="13" x14ac:dyDescent="0.15">
      <c r="C12651" s="1" t="str">
        <f ca="1">IFERROR(INDIRECT(ADDRESS(MATCH(A12651,'contribution par jour-semaine'!A:A,0),MATCH(B12651,'contribution par jour-semaine'!$1:$1,0),4,1,"contribution par jour-semaine")),"")</f>
        <v/>
      </c>
      <c r="D12651" s="4" t="str">
        <f>VLOOKUP(A12651,predictions!A:B,2,FALSE)</f>
        <v>22/06/2020</v>
      </c>
      <c r="E12651" s="4">
        <f t="shared" si="49"/>
        <v>44004</v>
      </c>
    </row>
    <row r="12652" spans="3:5" ht="13" x14ac:dyDescent="0.15">
      <c r="C12652" s="1" t="str">
        <f ca="1">IFERROR(INDIRECT(ADDRESS(MATCH(A12652,'contribution par jour-semaine'!A:A,0),MATCH(B12652,'contribution par jour-semaine'!$1:$1,0),4,1,"contribution par jour-semaine")),"")</f>
        <v/>
      </c>
      <c r="D12652" s="4" t="str">
        <f>VLOOKUP(A12652,predictions!A:B,2,FALSE)</f>
        <v>22/06/2020</v>
      </c>
      <c r="E12652" s="4">
        <f t="shared" si="49"/>
        <v>44004</v>
      </c>
    </row>
    <row r="12653" spans="3:5" ht="13" x14ac:dyDescent="0.15">
      <c r="C12653" s="1" t="str">
        <f ca="1">IFERROR(INDIRECT(ADDRESS(MATCH(A12653,'contribution par jour-semaine'!A:A,0),MATCH(B12653,'contribution par jour-semaine'!$1:$1,0),4,1,"contribution par jour-semaine")),"")</f>
        <v/>
      </c>
      <c r="D12653" s="4" t="str">
        <f>VLOOKUP(A12653,predictions!A:B,2,FALSE)</f>
        <v>22/06/2020</v>
      </c>
      <c r="E12653" s="4">
        <f t="shared" si="49"/>
        <v>44004</v>
      </c>
    </row>
    <row r="12654" spans="3:5" ht="13" x14ac:dyDescent="0.15">
      <c r="C12654" s="1" t="str">
        <f ca="1">IFERROR(INDIRECT(ADDRESS(MATCH(A12654,'contribution par jour-semaine'!A:A,0),MATCH(B12654,'contribution par jour-semaine'!$1:$1,0),4,1,"contribution par jour-semaine")),"")</f>
        <v/>
      </c>
      <c r="D12654" s="4" t="str">
        <f>VLOOKUP(A12654,predictions!A:B,2,FALSE)</f>
        <v>22/06/2020</v>
      </c>
      <c r="E12654" s="4">
        <f t="shared" si="49"/>
        <v>44004</v>
      </c>
    </row>
    <row r="12655" spans="3:5" ht="13" x14ac:dyDescent="0.15">
      <c r="C12655" s="1" t="str">
        <f ca="1">IFERROR(INDIRECT(ADDRESS(MATCH(A12655,'contribution par jour-semaine'!A:A,0),MATCH(B12655,'contribution par jour-semaine'!$1:$1,0),4,1,"contribution par jour-semaine")),"")</f>
        <v/>
      </c>
      <c r="D12655" s="4" t="str">
        <f>VLOOKUP(A12655,predictions!A:B,2,FALSE)</f>
        <v>22/06/2020</v>
      </c>
      <c r="E12655" s="4">
        <f t="shared" si="49"/>
        <v>44004</v>
      </c>
    </row>
    <row r="12656" spans="3:5" ht="13" x14ac:dyDescent="0.15">
      <c r="C12656" s="1" t="str">
        <f ca="1">IFERROR(INDIRECT(ADDRESS(MATCH(A12656,'contribution par jour-semaine'!A:A,0),MATCH(B12656,'contribution par jour-semaine'!$1:$1,0),4,1,"contribution par jour-semaine")),"")</f>
        <v/>
      </c>
      <c r="D12656" s="4" t="str">
        <f>VLOOKUP(A12656,predictions!A:B,2,FALSE)</f>
        <v>22/06/2020</v>
      </c>
      <c r="E12656" s="4">
        <f t="shared" si="49"/>
        <v>44004</v>
      </c>
    </row>
    <row r="12657" spans="3:5" ht="13" x14ac:dyDescent="0.15">
      <c r="C12657" s="1" t="str">
        <f ca="1">IFERROR(INDIRECT(ADDRESS(MATCH(A12657,'contribution par jour-semaine'!A:A,0),MATCH(B12657,'contribution par jour-semaine'!$1:$1,0),4,1,"contribution par jour-semaine")),"")</f>
        <v/>
      </c>
      <c r="D12657" s="4" t="str">
        <f>VLOOKUP(A12657,predictions!A:B,2,FALSE)</f>
        <v>22/06/2020</v>
      </c>
      <c r="E12657" s="4">
        <f t="shared" si="49"/>
        <v>44004</v>
      </c>
    </row>
    <row r="12658" spans="3:5" ht="13" x14ac:dyDescent="0.15">
      <c r="C12658" s="1" t="str">
        <f ca="1">IFERROR(INDIRECT(ADDRESS(MATCH(A12658,'contribution par jour-semaine'!A:A,0),MATCH(B12658,'contribution par jour-semaine'!$1:$1,0),4,1,"contribution par jour-semaine")),"")</f>
        <v/>
      </c>
      <c r="D12658" s="4" t="str">
        <f>VLOOKUP(A12658,predictions!A:B,2,FALSE)</f>
        <v>22/06/2020</v>
      </c>
      <c r="E12658" s="4">
        <f t="shared" si="49"/>
        <v>44004</v>
      </c>
    </row>
    <row r="12659" spans="3:5" ht="13" x14ac:dyDescent="0.15">
      <c r="C12659" s="1" t="str">
        <f ca="1">IFERROR(INDIRECT(ADDRESS(MATCH(A12659,'contribution par jour-semaine'!A:A,0),MATCH(B12659,'contribution par jour-semaine'!$1:$1,0),4,1,"contribution par jour-semaine")),"")</f>
        <v/>
      </c>
      <c r="D12659" s="4" t="str">
        <f>VLOOKUP(A12659,predictions!A:B,2,FALSE)</f>
        <v>22/06/2020</v>
      </c>
      <c r="E12659" s="4">
        <f t="shared" si="49"/>
        <v>44004</v>
      </c>
    </row>
    <row r="12660" spans="3:5" ht="13" x14ac:dyDescent="0.15">
      <c r="C12660" s="1" t="str">
        <f ca="1">IFERROR(INDIRECT(ADDRESS(MATCH(A12660,'contribution par jour-semaine'!A:A,0),MATCH(B12660,'contribution par jour-semaine'!$1:$1,0),4,1,"contribution par jour-semaine")),"")</f>
        <v/>
      </c>
      <c r="D12660" s="4" t="str">
        <f>VLOOKUP(A12660,predictions!A:B,2,FALSE)</f>
        <v>22/06/2020</v>
      </c>
      <c r="E12660" s="4">
        <f t="shared" si="49"/>
        <v>44004</v>
      </c>
    </row>
    <row r="12661" spans="3:5" ht="13" x14ac:dyDescent="0.15">
      <c r="C12661" s="1" t="str">
        <f ca="1">IFERROR(INDIRECT(ADDRESS(MATCH(A12661,'contribution par jour-semaine'!A:A,0),MATCH(B12661,'contribution par jour-semaine'!$1:$1,0),4,1,"contribution par jour-semaine")),"")</f>
        <v/>
      </c>
      <c r="D12661" s="4" t="str">
        <f>VLOOKUP(A12661,predictions!A:B,2,FALSE)</f>
        <v>22/06/2020</v>
      </c>
      <c r="E12661" s="4">
        <f t="shared" si="49"/>
        <v>44004</v>
      </c>
    </row>
    <row r="12662" spans="3:5" ht="13" x14ac:dyDescent="0.15">
      <c r="C12662" s="1" t="str">
        <f ca="1">IFERROR(INDIRECT(ADDRESS(MATCH(A12662,'contribution par jour-semaine'!A:A,0),MATCH(B12662,'contribution par jour-semaine'!$1:$1,0),4,1,"contribution par jour-semaine")),"")</f>
        <v/>
      </c>
      <c r="D12662" s="4" t="str">
        <f>VLOOKUP(A12662,predictions!A:B,2,FALSE)</f>
        <v>22/06/2020</v>
      </c>
      <c r="E12662" s="4">
        <f t="shared" si="49"/>
        <v>44004</v>
      </c>
    </row>
    <row r="12663" spans="3:5" ht="13" x14ac:dyDescent="0.15">
      <c r="C12663" s="1" t="str">
        <f ca="1">IFERROR(INDIRECT(ADDRESS(MATCH(A12663,'contribution par jour-semaine'!A:A,0),MATCH(B12663,'contribution par jour-semaine'!$1:$1,0),4,1,"contribution par jour-semaine")),"")</f>
        <v/>
      </c>
      <c r="D12663" s="4" t="str">
        <f>VLOOKUP(A12663,predictions!A:B,2,FALSE)</f>
        <v>22/06/2020</v>
      </c>
      <c r="E12663" s="4">
        <f t="shared" si="49"/>
        <v>44004</v>
      </c>
    </row>
    <row r="12664" spans="3:5" ht="13" x14ac:dyDescent="0.15">
      <c r="C12664" s="1" t="str">
        <f ca="1">IFERROR(INDIRECT(ADDRESS(MATCH(A12664,'contribution par jour-semaine'!A:A,0),MATCH(B12664,'contribution par jour-semaine'!$1:$1,0),4,1,"contribution par jour-semaine")),"")</f>
        <v/>
      </c>
      <c r="D12664" s="4" t="str">
        <f>VLOOKUP(A12664,predictions!A:B,2,FALSE)</f>
        <v>22/06/2020</v>
      </c>
      <c r="E12664" s="4">
        <f t="shared" si="49"/>
        <v>44004</v>
      </c>
    </row>
    <row r="12665" spans="3:5" ht="13" x14ac:dyDescent="0.15">
      <c r="C12665" s="1" t="str">
        <f ca="1">IFERROR(INDIRECT(ADDRESS(MATCH(A12665,'contribution par jour-semaine'!A:A,0),MATCH(B12665,'contribution par jour-semaine'!$1:$1,0),4,1,"contribution par jour-semaine")),"")</f>
        <v/>
      </c>
      <c r="D12665" s="4" t="str">
        <f>VLOOKUP(A12665,predictions!A:B,2,FALSE)</f>
        <v>22/06/2020</v>
      </c>
      <c r="E12665" s="4">
        <f t="shared" si="49"/>
        <v>44004</v>
      </c>
    </row>
    <row r="12666" spans="3:5" ht="13" x14ac:dyDescent="0.15">
      <c r="C12666" s="1" t="str">
        <f ca="1">IFERROR(INDIRECT(ADDRESS(MATCH(A12666,'contribution par jour-semaine'!A:A,0),MATCH(B12666,'contribution par jour-semaine'!$1:$1,0),4,1,"contribution par jour-semaine")),"")</f>
        <v/>
      </c>
      <c r="D12666" s="4" t="str">
        <f>VLOOKUP(A12666,predictions!A:B,2,FALSE)</f>
        <v>22/06/2020</v>
      </c>
      <c r="E12666" s="4">
        <f t="shared" si="49"/>
        <v>44004</v>
      </c>
    </row>
    <row r="12667" spans="3:5" ht="13" x14ac:dyDescent="0.15">
      <c r="C12667" s="1" t="str">
        <f ca="1">IFERROR(INDIRECT(ADDRESS(MATCH(A12667,'contribution par jour-semaine'!A:A,0),MATCH(B12667,'contribution par jour-semaine'!$1:$1,0),4,1,"contribution par jour-semaine")),"")</f>
        <v/>
      </c>
      <c r="D12667" s="4" t="str">
        <f>VLOOKUP(A12667,predictions!A:B,2,FALSE)</f>
        <v>22/06/2020</v>
      </c>
      <c r="E12667" s="4">
        <f t="shared" si="49"/>
        <v>44004</v>
      </c>
    </row>
    <row r="12668" spans="3:5" ht="13" x14ac:dyDescent="0.15">
      <c r="C12668" s="1" t="str">
        <f ca="1">IFERROR(INDIRECT(ADDRESS(MATCH(A12668,'contribution par jour-semaine'!A:A,0),MATCH(B12668,'contribution par jour-semaine'!$1:$1,0),4,1,"contribution par jour-semaine")),"")</f>
        <v/>
      </c>
      <c r="D12668" s="4" t="str">
        <f>VLOOKUP(A12668,predictions!A:B,2,FALSE)</f>
        <v>22/06/2020</v>
      </c>
      <c r="E12668" s="4">
        <f t="shared" si="49"/>
        <v>44004</v>
      </c>
    </row>
    <row r="12669" spans="3:5" ht="13" x14ac:dyDescent="0.15">
      <c r="C12669" s="1" t="str">
        <f ca="1">IFERROR(INDIRECT(ADDRESS(MATCH(A12669,'contribution par jour-semaine'!A:A,0),MATCH(B12669,'contribution par jour-semaine'!$1:$1,0),4,1,"contribution par jour-semaine")),"")</f>
        <v/>
      </c>
      <c r="D12669" s="4" t="str">
        <f>VLOOKUP(A12669,predictions!A:B,2,FALSE)</f>
        <v>22/06/2020</v>
      </c>
      <c r="E12669" s="4">
        <f t="shared" si="49"/>
        <v>44004</v>
      </c>
    </row>
    <row r="12670" spans="3:5" ht="13" x14ac:dyDescent="0.15">
      <c r="C12670" s="1" t="str">
        <f ca="1">IFERROR(INDIRECT(ADDRESS(MATCH(A12670,'contribution par jour-semaine'!A:A,0),MATCH(B12670,'contribution par jour-semaine'!$1:$1,0),4,1,"contribution par jour-semaine")),"")</f>
        <v/>
      </c>
      <c r="D12670" s="4" t="str">
        <f>VLOOKUP(A12670,predictions!A:B,2,FALSE)</f>
        <v>22/06/2020</v>
      </c>
      <c r="E12670" s="4">
        <f t="shared" si="49"/>
        <v>44004</v>
      </c>
    </row>
    <row r="12671" spans="3:5" ht="13" x14ac:dyDescent="0.15">
      <c r="C12671" s="1" t="str">
        <f ca="1">IFERROR(INDIRECT(ADDRESS(MATCH(A12671,'contribution par jour-semaine'!A:A,0),MATCH(B12671,'contribution par jour-semaine'!$1:$1,0),4,1,"contribution par jour-semaine")),"")</f>
        <v/>
      </c>
      <c r="D12671" s="4" t="str">
        <f>VLOOKUP(A12671,predictions!A:B,2,FALSE)</f>
        <v>22/06/2020</v>
      </c>
      <c r="E12671" s="4">
        <f t="shared" si="49"/>
        <v>44004</v>
      </c>
    </row>
    <row r="12672" spans="3:5" ht="13" x14ac:dyDescent="0.15">
      <c r="C12672" s="1" t="str">
        <f ca="1">IFERROR(INDIRECT(ADDRESS(MATCH(A12672,'contribution par jour-semaine'!A:A,0),MATCH(B12672,'contribution par jour-semaine'!$1:$1,0),4,1,"contribution par jour-semaine")),"")</f>
        <v/>
      </c>
      <c r="D12672" s="4" t="str">
        <f>VLOOKUP(A12672,predictions!A:B,2,FALSE)</f>
        <v>22/06/2020</v>
      </c>
      <c r="E12672" s="4">
        <f t="shared" si="49"/>
        <v>44004</v>
      </c>
    </row>
    <row r="12673" spans="3:5" ht="13" x14ac:dyDescent="0.15">
      <c r="C12673" s="1" t="str">
        <f ca="1">IFERROR(INDIRECT(ADDRESS(MATCH(A12673,'contribution par jour-semaine'!A:A,0),MATCH(B12673,'contribution par jour-semaine'!$1:$1,0),4,1,"contribution par jour-semaine")),"")</f>
        <v/>
      </c>
      <c r="D12673" s="4" t="str">
        <f>VLOOKUP(A12673,predictions!A:B,2,FALSE)</f>
        <v>22/06/2020</v>
      </c>
      <c r="E12673" s="4">
        <f t="shared" si="49"/>
        <v>44004</v>
      </c>
    </row>
    <row r="12674" spans="3:5" ht="13" x14ac:dyDescent="0.15">
      <c r="C12674" s="1" t="str">
        <f ca="1">IFERROR(INDIRECT(ADDRESS(MATCH(A12674,'contribution par jour-semaine'!A:A,0),MATCH(B12674,'contribution par jour-semaine'!$1:$1,0),4,1,"contribution par jour-semaine")),"")</f>
        <v/>
      </c>
      <c r="D12674" s="4" t="str">
        <f>VLOOKUP(A12674,predictions!A:B,2,FALSE)</f>
        <v>22/06/2020</v>
      </c>
      <c r="E12674" s="4">
        <f t="shared" si="49"/>
        <v>44004</v>
      </c>
    </row>
    <row r="12675" spans="3:5" ht="13" x14ac:dyDescent="0.15">
      <c r="C12675" s="1" t="str">
        <f ca="1">IFERROR(INDIRECT(ADDRESS(MATCH(A12675,'contribution par jour-semaine'!A:A,0),MATCH(B12675,'contribution par jour-semaine'!$1:$1,0),4,1,"contribution par jour-semaine")),"")</f>
        <v/>
      </c>
      <c r="D12675" s="4" t="str">
        <f>VLOOKUP(A12675,predictions!A:B,2,FALSE)</f>
        <v>22/06/2020</v>
      </c>
      <c r="E12675" s="4">
        <f t="shared" si="49"/>
        <v>44004</v>
      </c>
    </row>
    <row r="12676" spans="3:5" ht="13" x14ac:dyDescent="0.15">
      <c r="C12676" s="1" t="str">
        <f ca="1">IFERROR(INDIRECT(ADDRESS(MATCH(A12676,'contribution par jour-semaine'!A:A,0),MATCH(B12676,'contribution par jour-semaine'!$1:$1,0),4,1,"contribution par jour-semaine")),"")</f>
        <v/>
      </c>
      <c r="D12676" s="4" t="str">
        <f>VLOOKUP(A12676,predictions!A:B,2,FALSE)</f>
        <v>22/06/2020</v>
      </c>
      <c r="E12676" s="4">
        <f t="shared" si="49"/>
        <v>44004</v>
      </c>
    </row>
    <row r="12677" spans="3:5" ht="13" x14ac:dyDescent="0.15">
      <c r="C12677" s="1" t="str">
        <f ca="1">IFERROR(INDIRECT(ADDRESS(MATCH(A12677,'contribution par jour-semaine'!A:A,0),MATCH(B12677,'contribution par jour-semaine'!$1:$1,0),4,1,"contribution par jour-semaine")),"")</f>
        <v/>
      </c>
      <c r="D12677" s="4" t="str">
        <f>VLOOKUP(A12677,predictions!A:B,2,FALSE)</f>
        <v>22/06/2020</v>
      </c>
      <c r="E12677" s="4">
        <f t="shared" si="49"/>
        <v>44004</v>
      </c>
    </row>
    <row r="12678" spans="3:5" ht="13" x14ac:dyDescent="0.15">
      <c r="C12678" s="1" t="str">
        <f ca="1">IFERROR(INDIRECT(ADDRESS(MATCH(A12678,'contribution par jour-semaine'!A:A,0),MATCH(B12678,'contribution par jour-semaine'!$1:$1,0),4,1,"contribution par jour-semaine")),"")</f>
        <v/>
      </c>
      <c r="D12678" s="4" t="str">
        <f>VLOOKUP(A12678,predictions!A:B,2,FALSE)</f>
        <v>22/06/2020</v>
      </c>
      <c r="E12678" s="4">
        <f t="shared" si="49"/>
        <v>44004</v>
      </c>
    </row>
    <row r="12679" spans="3:5" ht="13" x14ac:dyDescent="0.15">
      <c r="C12679" s="1" t="str">
        <f ca="1">IFERROR(INDIRECT(ADDRESS(MATCH(A12679,'contribution par jour-semaine'!A:A,0),MATCH(B12679,'contribution par jour-semaine'!$1:$1,0),4,1,"contribution par jour-semaine")),"")</f>
        <v/>
      </c>
      <c r="D12679" s="4" t="str">
        <f>VLOOKUP(A12679,predictions!A:B,2,FALSE)</f>
        <v>22/06/2020</v>
      </c>
      <c r="E12679" s="4">
        <f t="shared" si="49"/>
        <v>44004</v>
      </c>
    </row>
    <row r="12680" spans="3:5" ht="13" x14ac:dyDescent="0.15">
      <c r="C12680" s="1" t="str">
        <f ca="1">IFERROR(INDIRECT(ADDRESS(MATCH(A12680,'contribution par jour-semaine'!A:A,0),MATCH(B12680,'contribution par jour-semaine'!$1:$1,0),4,1,"contribution par jour-semaine")),"")</f>
        <v/>
      </c>
      <c r="D12680" s="4" t="str">
        <f>VLOOKUP(A12680,predictions!A:B,2,FALSE)</f>
        <v>22/06/2020</v>
      </c>
      <c r="E12680" s="4">
        <f t="shared" si="49"/>
        <v>44004</v>
      </c>
    </row>
    <row r="12681" spans="3:5" ht="13" x14ac:dyDescent="0.15">
      <c r="C12681" s="1" t="str">
        <f ca="1">IFERROR(INDIRECT(ADDRESS(MATCH(A12681,'contribution par jour-semaine'!A:A,0),MATCH(B12681,'contribution par jour-semaine'!$1:$1,0),4,1,"contribution par jour-semaine")),"")</f>
        <v/>
      </c>
      <c r="D12681" s="4" t="str">
        <f>VLOOKUP(A12681,predictions!A:B,2,FALSE)</f>
        <v>22/06/2020</v>
      </c>
      <c r="E12681" s="4">
        <f t="shared" si="49"/>
        <v>44004</v>
      </c>
    </row>
    <row r="12682" spans="3:5" ht="13" x14ac:dyDescent="0.15">
      <c r="C12682" s="1" t="str">
        <f ca="1">IFERROR(INDIRECT(ADDRESS(MATCH(A12682,'contribution par jour-semaine'!A:A,0),MATCH(B12682,'contribution par jour-semaine'!$1:$1,0),4,1,"contribution par jour-semaine")),"")</f>
        <v/>
      </c>
      <c r="D12682" s="4" t="str">
        <f>VLOOKUP(A12682,predictions!A:B,2,FALSE)</f>
        <v>22/06/2020</v>
      </c>
      <c r="E12682" s="4">
        <f t="shared" si="49"/>
        <v>44004</v>
      </c>
    </row>
    <row r="12683" spans="3:5" ht="13" x14ac:dyDescent="0.15">
      <c r="C12683" s="1" t="str">
        <f ca="1">IFERROR(INDIRECT(ADDRESS(MATCH(A12683,'contribution par jour-semaine'!A:A,0),MATCH(B12683,'contribution par jour-semaine'!$1:$1,0),4,1,"contribution par jour-semaine")),"")</f>
        <v/>
      </c>
      <c r="D12683" s="4" t="str">
        <f>VLOOKUP(A12683,predictions!A:B,2,FALSE)</f>
        <v>22/06/2020</v>
      </c>
      <c r="E12683" s="4">
        <f t="shared" si="49"/>
        <v>44004</v>
      </c>
    </row>
    <row r="12684" spans="3:5" ht="13" x14ac:dyDescent="0.15">
      <c r="C12684" s="1" t="str">
        <f ca="1">IFERROR(INDIRECT(ADDRESS(MATCH(A12684,'contribution par jour-semaine'!A:A,0),MATCH(B12684,'contribution par jour-semaine'!$1:$1,0),4,1,"contribution par jour-semaine")),"")</f>
        <v/>
      </c>
      <c r="D12684" s="4" t="str">
        <f>VLOOKUP(A12684,predictions!A:B,2,FALSE)</f>
        <v>22/06/2020</v>
      </c>
      <c r="E12684" s="4">
        <f t="shared" si="49"/>
        <v>44004</v>
      </c>
    </row>
    <row r="12685" spans="3:5" ht="13" x14ac:dyDescent="0.15">
      <c r="C12685" s="1" t="str">
        <f ca="1">IFERROR(INDIRECT(ADDRESS(MATCH(A12685,'contribution par jour-semaine'!A:A,0),MATCH(B12685,'contribution par jour-semaine'!$1:$1,0),4,1,"contribution par jour-semaine")),"")</f>
        <v/>
      </c>
      <c r="D12685" s="4" t="str">
        <f>VLOOKUP(A12685,predictions!A:B,2,FALSE)</f>
        <v>22/06/2020</v>
      </c>
      <c r="E12685" s="4">
        <f t="shared" si="49"/>
        <v>44004</v>
      </c>
    </row>
    <row r="12686" spans="3:5" ht="13" x14ac:dyDescent="0.15">
      <c r="C12686" s="1" t="str">
        <f ca="1">IFERROR(INDIRECT(ADDRESS(MATCH(A12686,'contribution par jour-semaine'!A:A,0),MATCH(B12686,'contribution par jour-semaine'!$1:$1,0),4,1,"contribution par jour-semaine")),"")</f>
        <v/>
      </c>
      <c r="D12686" s="4" t="str">
        <f>VLOOKUP(A12686,predictions!A:B,2,FALSE)</f>
        <v>22/06/2020</v>
      </c>
      <c r="E12686" s="4">
        <f t="shared" si="49"/>
        <v>44004</v>
      </c>
    </row>
    <row r="12687" spans="3:5" ht="13" x14ac:dyDescent="0.15">
      <c r="C12687" s="1" t="str">
        <f ca="1">IFERROR(INDIRECT(ADDRESS(MATCH(A12687,'contribution par jour-semaine'!A:A,0),MATCH(B12687,'contribution par jour-semaine'!$1:$1,0),4,1,"contribution par jour-semaine")),"")</f>
        <v/>
      </c>
      <c r="D12687" s="4" t="str">
        <f>VLOOKUP(A12687,predictions!A:B,2,FALSE)</f>
        <v>22/06/2020</v>
      </c>
      <c r="E12687" s="4">
        <f t="shared" si="49"/>
        <v>44004</v>
      </c>
    </row>
    <row r="12688" spans="3:5" ht="13" x14ac:dyDescent="0.15">
      <c r="C12688" s="1" t="str">
        <f ca="1">IFERROR(INDIRECT(ADDRESS(MATCH(A12688,'contribution par jour-semaine'!A:A,0),MATCH(B12688,'contribution par jour-semaine'!$1:$1,0),4,1,"contribution par jour-semaine")),"")</f>
        <v/>
      </c>
      <c r="D12688" s="4" t="str">
        <f>VLOOKUP(A12688,predictions!A:B,2,FALSE)</f>
        <v>22/06/2020</v>
      </c>
      <c r="E12688" s="4">
        <f t="shared" si="49"/>
        <v>44004</v>
      </c>
    </row>
    <row r="12689" spans="3:5" ht="13" x14ac:dyDescent="0.15">
      <c r="C12689" s="1" t="str">
        <f ca="1">IFERROR(INDIRECT(ADDRESS(MATCH(A12689,'contribution par jour-semaine'!A:A,0),MATCH(B12689,'contribution par jour-semaine'!$1:$1,0),4,1,"contribution par jour-semaine")),"")</f>
        <v/>
      </c>
      <c r="D12689" s="4" t="str">
        <f>VLOOKUP(A12689,predictions!A:B,2,FALSE)</f>
        <v>22/06/2020</v>
      </c>
      <c r="E12689" s="4">
        <f t="shared" si="49"/>
        <v>44004</v>
      </c>
    </row>
    <row r="12690" spans="3:5" ht="13" x14ac:dyDescent="0.15">
      <c r="C12690" s="1" t="str">
        <f ca="1">IFERROR(INDIRECT(ADDRESS(MATCH(A12690,'contribution par jour-semaine'!A:A,0),MATCH(B12690,'contribution par jour-semaine'!$1:$1,0),4,1,"contribution par jour-semaine")),"")</f>
        <v/>
      </c>
      <c r="D12690" s="4" t="str">
        <f>VLOOKUP(A12690,predictions!A:B,2,FALSE)</f>
        <v>22/06/2020</v>
      </c>
      <c r="E12690" s="4">
        <f t="shared" si="49"/>
        <v>44004</v>
      </c>
    </row>
    <row r="12691" spans="3:5" ht="13" x14ac:dyDescent="0.15">
      <c r="C12691" s="1" t="str">
        <f ca="1">IFERROR(INDIRECT(ADDRESS(MATCH(A12691,'contribution par jour-semaine'!A:A,0),MATCH(B12691,'contribution par jour-semaine'!$1:$1,0),4,1,"contribution par jour-semaine")),"")</f>
        <v/>
      </c>
      <c r="D12691" s="4" t="str">
        <f>VLOOKUP(A12691,predictions!A:B,2,FALSE)</f>
        <v>22/06/2020</v>
      </c>
      <c r="E12691" s="4">
        <f t="shared" si="49"/>
        <v>44004</v>
      </c>
    </row>
    <row r="12692" spans="3:5" ht="13" x14ac:dyDescent="0.15">
      <c r="C12692" s="1" t="str">
        <f ca="1">IFERROR(INDIRECT(ADDRESS(MATCH(A12692,'contribution par jour-semaine'!A:A,0),MATCH(B12692,'contribution par jour-semaine'!$1:$1,0),4,1,"contribution par jour-semaine")),"")</f>
        <v/>
      </c>
      <c r="D12692" s="4" t="str">
        <f>VLOOKUP(A12692,predictions!A:B,2,FALSE)</f>
        <v>22/06/2020</v>
      </c>
      <c r="E12692" s="4">
        <f t="shared" si="49"/>
        <v>44004</v>
      </c>
    </row>
    <row r="12693" spans="3:5" ht="13" x14ac:dyDescent="0.15">
      <c r="C12693" s="1" t="str">
        <f ca="1">IFERROR(INDIRECT(ADDRESS(MATCH(A12693,'contribution par jour-semaine'!A:A,0),MATCH(B12693,'contribution par jour-semaine'!$1:$1,0),4,1,"contribution par jour-semaine")),"")</f>
        <v/>
      </c>
      <c r="D12693" s="4" t="str">
        <f>VLOOKUP(A12693,predictions!A:B,2,FALSE)</f>
        <v>22/06/2020</v>
      </c>
      <c r="E12693" s="4">
        <f t="shared" si="49"/>
        <v>44004</v>
      </c>
    </row>
    <row r="12694" spans="3:5" ht="13" x14ac:dyDescent="0.15">
      <c r="C12694" s="1" t="str">
        <f ca="1">IFERROR(INDIRECT(ADDRESS(MATCH(A12694,'contribution par jour-semaine'!A:A,0),MATCH(B12694,'contribution par jour-semaine'!$1:$1,0),4,1,"contribution par jour-semaine")),"")</f>
        <v/>
      </c>
      <c r="D12694" s="4" t="str">
        <f>VLOOKUP(A12694,predictions!A:B,2,FALSE)</f>
        <v>22/06/2020</v>
      </c>
      <c r="E12694" s="4">
        <f t="shared" si="49"/>
        <v>44004</v>
      </c>
    </row>
    <row r="12695" spans="3:5" ht="13" x14ac:dyDescent="0.15">
      <c r="C12695" s="1" t="str">
        <f ca="1">IFERROR(INDIRECT(ADDRESS(MATCH(A12695,'contribution par jour-semaine'!A:A,0),MATCH(B12695,'contribution par jour-semaine'!$1:$1,0),4,1,"contribution par jour-semaine")),"")</f>
        <v/>
      </c>
      <c r="D12695" s="4" t="str">
        <f>VLOOKUP(A12695,predictions!A:B,2,FALSE)</f>
        <v>22/06/2020</v>
      </c>
      <c r="E12695" s="4">
        <f t="shared" si="49"/>
        <v>44004</v>
      </c>
    </row>
    <row r="12696" spans="3:5" ht="13" x14ac:dyDescent="0.15">
      <c r="C12696" s="1" t="str">
        <f ca="1">IFERROR(INDIRECT(ADDRESS(MATCH(A12696,'contribution par jour-semaine'!A:A,0),MATCH(B12696,'contribution par jour-semaine'!$1:$1,0),4,1,"contribution par jour-semaine")),"")</f>
        <v/>
      </c>
      <c r="D12696" s="4" t="str">
        <f>VLOOKUP(A12696,predictions!A:B,2,FALSE)</f>
        <v>22/06/2020</v>
      </c>
      <c r="E12696" s="4">
        <f t="shared" si="49"/>
        <v>44004</v>
      </c>
    </row>
    <row r="12697" spans="3:5" ht="13" x14ac:dyDescent="0.15">
      <c r="C12697" s="1" t="str">
        <f ca="1">IFERROR(INDIRECT(ADDRESS(MATCH(A12697,'contribution par jour-semaine'!A:A,0),MATCH(B12697,'contribution par jour-semaine'!$1:$1,0),4,1,"contribution par jour-semaine")),"")</f>
        <v/>
      </c>
      <c r="D12697" s="4" t="str">
        <f>VLOOKUP(A12697,predictions!A:B,2,FALSE)</f>
        <v>22/06/2020</v>
      </c>
      <c r="E12697" s="4">
        <f t="shared" si="49"/>
        <v>44004</v>
      </c>
    </row>
    <row r="12698" spans="3:5" ht="13" x14ac:dyDescent="0.15">
      <c r="C12698" s="1" t="str">
        <f ca="1">IFERROR(INDIRECT(ADDRESS(MATCH(A12698,'contribution par jour-semaine'!A:A,0),MATCH(B12698,'contribution par jour-semaine'!$1:$1,0),4,1,"contribution par jour-semaine")),"")</f>
        <v/>
      </c>
      <c r="D12698" s="4" t="str">
        <f>VLOOKUP(A12698,predictions!A:B,2,FALSE)</f>
        <v>22/06/2020</v>
      </c>
      <c r="E12698" s="4">
        <f t="shared" si="49"/>
        <v>44004</v>
      </c>
    </row>
    <row r="12699" spans="3:5" ht="13" x14ac:dyDescent="0.15">
      <c r="C12699" s="1" t="str">
        <f ca="1">IFERROR(INDIRECT(ADDRESS(MATCH(A12699,'contribution par jour-semaine'!A:A,0),MATCH(B12699,'contribution par jour-semaine'!$1:$1,0),4,1,"contribution par jour-semaine")),"")</f>
        <v/>
      </c>
      <c r="D12699" s="4" t="str">
        <f>VLOOKUP(A12699,predictions!A:B,2,FALSE)</f>
        <v>22/06/2020</v>
      </c>
      <c r="E12699" s="4">
        <f t="shared" si="49"/>
        <v>44004</v>
      </c>
    </row>
    <row r="12700" spans="3:5" ht="13" x14ac:dyDescent="0.15">
      <c r="C12700" s="1" t="str">
        <f ca="1">IFERROR(INDIRECT(ADDRESS(MATCH(A12700,'contribution par jour-semaine'!A:A,0),MATCH(B12700,'contribution par jour-semaine'!$1:$1,0),4,1,"contribution par jour-semaine")),"")</f>
        <v/>
      </c>
      <c r="D12700" s="4" t="str">
        <f>VLOOKUP(A12700,predictions!A:B,2,FALSE)</f>
        <v>22/06/2020</v>
      </c>
      <c r="E12700" s="4">
        <f t="shared" si="49"/>
        <v>44004</v>
      </c>
    </row>
    <row r="12701" spans="3:5" ht="13" x14ac:dyDescent="0.15">
      <c r="C12701" s="1" t="str">
        <f ca="1">IFERROR(INDIRECT(ADDRESS(MATCH(A12701,'contribution par jour-semaine'!A:A,0),MATCH(B12701,'contribution par jour-semaine'!$1:$1,0),4,1,"contribution par jour-semaine")),"")</f>
        <v/>
      </c>
      <c r="D12701" s="4" t="str">
        <f>VLOOKUP(A12701,predictions!A:B,2,FALSE)</f>
        <v>22/06/2020</v>
      </c>
      <c r="E12701" s="4">
        <f t="shared" si="49"/>
        <v>44004</v>
      </c>
    </row>
    <row r="12702" spans="3:5" ht="13" x14ac:dyDescent="0.15">
      <c r="C12702" s="1" t="str">
        <f ca="1">IFERROR(INDIRECT(ADDRESS(MATCH(A12702,'contribution par jour-semaine'!A:A,0),MATCH(B12702,'contribution par jour-semaine'!$1:$1,0),4,1,"contribution par jour-semaine")),"")</f>
        <v/>
      </c>
      <c r="D12702" s="4" t="str">
        <f>VLOOKUP(A12702,predictions!A:B,2,FALSE)</f>
        <v>22/06/2020</v>
      </c>
      <c r="E12702" s="4">
        <f t="shared" si="49"/>
        <v>44004</v>
      </c>
    </row>
    <row r="12703" spans="3:5" ht="13" x14ac:dyDescent="0.15">
      <c r="C12703" s="1" t="str">
        <f ca="1">IFERROR(INDIRECT(ADDRESS(MATCH(A12703,'contribution par jour-semaine'!A:A,0),MATCH(B12703,'contribution par jour-semaine'!$1:$1,0),4,1,"contribution par jour-semaine")),"")</f>
        <v/>
      </c>
      <c r="D12703" s="4" t="str">
        <f>VLOOKUP(A12703,predictions!A:B,2,FALSE)</f>
        <v>22/06/2020</v>
      </c>
      <c r="E12703" s="4">
        <f t="shared" si="49"/>
        <v>44004</v>
      </c>
    </row>
    <row r="12704" spans="3:5" ht="13" x14ac:dyDescent="0.15">
      <c r="C12704" s="1" t="str">
        <f ca="1">IFERROR(INDIRECT(ADDRESS(MATCH(A12704,'contribution par jour-semaine'!A:A,0),MATCH(B12704,'contribution par jour-semaine'!$1:$1,0),4,1,"contribution par jour-semaine")),"")</f>
        <v/>
      </c>
      <c r="D12704" s="4" t="str">
        <f>VLOOKUP(A12704,predictions!A:B,2,FALSE)</f>
        <v>22/06/2020</v>
      </c>
      <c r="E12704" s="4">
        <f t="shared" si="49"/>
        <v>44004</v>
      </c>
    </row>
    <row r="12705" spans="3:5" ht="13" x14ac:dyDescent="0.15">
      <c r="C12705" s="1" t="str">
        <f ca="1">IFERROR(INDIRECT(ADDRESS(MATCH(A12705,'contribution par jour-semaine'!A:A,0),MATCH(B12705,'contribution par jour-semaine'!$1:$1,0),4,1,"contribution par jour-semaine")),"")</f>
        <v/>
      </c>
      <c r="D12705" s="4" t="str">
        <f>VLOOKUP(A12705,predictions!A:B,2,FALSE)</f>
        <v>22/06/2020</v>
      </c>
      <c r="E12705" s="4">
        <f t="shared" si="49"/>
        <v>44004</v>
      </c>
    </row>
    <row r="12706" spans="3:5" ht="13" x14ac:dyDescent="0.15">
      <c r="C12706" s="1" t="str">
        <f ca="1">IFERROR(INDIRECT(ADDRESS(MATCH(A12706,'contribution par jour-semaine'!A:A,0),MATCH(B12706,'contribution par jour-semaine'!$1:$1,0),4,1,"contribution par jour-semaine")),"")</f>
        <v/>
      </c>
      <c r="D12706" s="4" t="str">
        <f>VLOOKUP(A12706,predictions!A:B,2,FALSE)</f>
        <v>22/06/2020</v>
      </c>
      <c r="E12706" s="4">
        <f t="shared" si="49"/>
        <v>44004</v>
      </c>
    </row>
    <row r="12707" spans="3:5" ht="13" x14ac:dyDescent="0.15">
      <c r="C12707" s="1" t="str">
        <f ca="1">IFERROR(INDIRECT(ADDRESS(MATCH(A12707,'contribution par jour-semaine'!A:A,0),MATCH(B12707,'contribution par jour-semaine'!$1:$1,0),4,1,"contribution par jour-semaine")),"")</f>
        <v/>
      </c>
      <c r="D12707" s="4" t="str">
        <f>VLOOKUP(A12707,predictions!A:B,2,FALSE)</f>
        <v>22/06/2020</v>
      </c>
      <c r="E12707" s="4">
        <f t="shared" si="49"/>
        <v>44004</v>
      </c>
    </row>
    <row r="12708" spans="3:5" ht="13" x14ac:dyDescent="0.15">
      <c r="C12708" s="1" t="str">
        <f ca="1">IFERROR(INDIRECT(ADDRESS(MATCH(A12708,'contribution par jour-semaine'!A:A,0),MATCH(B12708,'contribution par jour-semaine'!$1:$1,0),4,1,"contribution par jour-semaine")),"")</f>
        <v/>
      </c>
      <c r="D12708" s="4" t="str">
        <f>VLOOKUP(A12708,predictions!A:B,2,FALSE)</f>
        <v>22/06/2020</v>
      </c>
      <c r="E12708" s="4">
        <f t="shared" si="49"/>
        <v>44004</v>
      </c>
    </row>
    <row r="12709" spans="3:5" ht="13" x14ac:dyDescent="0.15">
      <c r="C12709" s="1" t="str">
        <f ca="1">IFERROR(INDIRECT(ADDRESS(MATCH(A12709,'contribution par jour-semaine'!A:A,0),MATCH(B12709,'contribution par jour-semaine'!$1:$1,0),4,1,"contribution par jour-semaine")),"")</f>
        <v/>
      </c>
      <c r="D12709" s="4" t="str">
        <f>VLOOKUP(A12709,predictions!A:B,2,FALSE)</f>
        <v>22/06/2020</v>
      </c>
      <c r="E12709" s="4">
        <f t="shared" si="49"/>
        <v>44004</v>
      </c>
    </row>
    <row r="12710" spans="3:5" ht="13" x14ac:dyDescent="0.15">
      <c r="C12710" s="1" t="str">
        <f ca="1">IFERROR(INDIRECT(ADDRESS(MATCH(A12710,'contribution par jour-semaine'!A:A,0),MATCH(B12710,'contribution par jour-semaine'!$1:$1,0),4,1,"contribution par jour-semaine")),"")</f>
        <v/>
      </c>
      <c r="D12710" s="4" t="str">
        <f>VLOOKUP(A12710,predictions!A:B,2,FALSE)</f>
        <v>22/06/2020</v>
      </c>
      <c r="E12710" s="4">
        <f t="shared" si="49"/>
        <v>44004</v>
      </c>
    </row>
    <row r="12711" spans="3:5" ht="13" x14ac:dyDescent="0.15">
      <c r="C12711" s="1" t="str">
        <f ca="1">IFERROR(INDIRECT(ADDRESS(MATCH(A12711,'contribution par jour-semaine'!A:A,0),MATCH(B12711,'contribution par jour-semaine'!$1:$1,0),4,1,"contribution par jour-semaine")),"")</f>
        <v/>
      </c>
      <c r="D12711" s="4" t="str">
        <f>VLOOKUP(A12711,predictions!A:B,2,FALSE)</f>
        <v>22/06/2020</v>
      </c>
      <c r="E12711" s="4">
        <f t="shared" si="49"/>
        <v>44004</v>
      </c>
    </row>
    <row r="12712" spans="3:5" ht="13" x14ac:dyDescent="0.15">
      <c r="C12712" s="1" t="str">
        <f ca="1">IFERROR(INDIRECT(ADDRESS(MATCH(A12712,'contribution par jour-semaine'!A:A,0),MATCH(B12712,'contribution par jour-semaine'!$1:$1,0),4,1,"contribution par jour-semaine")),"")</f>
        <v/>
      </c>
      <c r="D12712" s="4" t="str">
        <f>VLOOKUP(A12712,predictions!A:B,2,FALSE)</f>
        <v>22/06/2020</v>
      </c>
      <c r="E12712" s="4">
        <f t="shared" si="49"/>
        <v>44004</v>
      </c>
    </row>
    <row r="12713" spans="3:5" ht="13" x14ac:dyDescent="0.15">
      <c r="C12713" s="1" t="str">
        <f ca="1">IFERROR(INDIRECT(ADDRESS(MATCH(A12713,'contribution par jour-semaine'!A:A,0),MATCH(B12713,'contribution par jour-semaine'!$1:$1,0),4,1,"contribution par jour-semaine")),"")</f>
        <v/>
      </c>
      <c r="D12713" s="4" t="str">
        <f>VLOOKUP(A12713,predictions!A:B,2,FALSE)</f>
        <v>22/06/2020</v>
      </c>
      <c r="E12713" s="4">
        <f t="shared" si="49"/>
        <v>44004</v>
      </c>
    </row>
    <row r="12714" spans="3:5" ht="13" x14ac:dyDescent="0.15">
      <c r="C12714" s="1" t="str">
        <f ca="1">IFERROR(INDIRECT(ADDRESS(MATCH(A12714,'contribution par jour-semaine'!A:A,0),MATCH(B12714,'contribution par jour-semaine'!$1:$1,0),4,1,"contribution par jour-semaine")),"")</f>
        <v/>
      </c>
      <c r="D12714" s="4" t="str">
        <f>VLOOKUP(A12714,predictions!A:B,2,FALSE)</f>
        <v>22/06/2020</v>
      </c>
      <c r="E12714" s="4">
        <f t="shared" si="49"/>
        <v>44004</v>
      </c>
    </row>
    <row r="12715" spans="3:5" ht="13" x14ac:dyDescent="0.15">
      <c r="C12715" s="1" t="str">
        <f ca="1">IFERROR(INDIRECT(ADDRESS(MATCH(A12715,'contribution par jour-semaine'!A:A,0),MATCH(B12715,'contribution par jour-semaine'!$1:$1,0),4,1,"contribution par jour-semaine")),"")</f>
        <v/>
      </c>
      <c r="D12715" s="4" t="str">
        <f>VLOOKUP(A12715,predictions!A:B,2,FALSE)</f>
        <v>22/06/2020</v>
      </c>
      <c r="E12715" s="4">
        <f t="shared" si="49"/>
        <v>44004</v>
      </c>
    </row>
    <row r="12716" spans="3:5" ht="13" x14ac:dyDescent="0.15">
      <c r="C12716" s="1" t="str">
        <f ca="1">IFERROR(INDIRECT(ADDRESS(MATCH(A12716,'contribution par jour-semaine'!A:A,0),MATCH(B12716,'contribution par jour-semaine'!$1:$1,0),4,1,"contribution par jour-semaine")),"")</f>
        <v/>
      </c>
      <c r="D12716" s="4" t="str">
        <f>VLOOKUP(A12716,predictions!A:B,2,FALSE)</f>
        <v>22/06/2020</v>
      </c>
      <c r="E12716" s="4">
        <f t="shared" si="49"/>
        <v>44004</v>
      </c>
    </row>
    <row r="12717" spans="3:5" ht="13" x14ac:dyDescent="0.15">
      <c r="C12717" s="1" t="str">
        <f ca="1">IFERROR(INDIRECT(ADDRESS(MATCH(A12717,'contribution par jour-semaine'!A:A,0),MATCH(B12717,'contribution par jour-semaine'!$1:$1,0),4,1,"contribution par jour-semaine")),"")</f>
        <v/>
      </c>
      <c r="D12717" s="4" t="str">
        <f>VLOOKUP(A12717,predictions!A:B,2,FALSE)</f>
        <v>22/06/2020</v>
      </c>
      <c r="E12717" s="4">
        <f t="shared" si="49"/>
        <v>44004</v>
      </c>
    </row>
    <row r="12718" spans="3:5" ht="13" x14ac:dyDescent="0.15">
      <c r="C12718" s="1" t="str">
        <f ca="1">IFERROR(INDIRECT(ADDRESS(MATCH(A12718,'contribution par jour-semaine'!A:A,0),MATCH(B12718,'contribution par jour-semaine'!$1:$1,0),4,1,"contribution par jour-semaine")),"")</f>
        <v/>
      </c>
      <c r="D12718" s="4" t="str">
        <f>VLOOKUP(A12718,predictions!A:B,2,FALSE)</f>
        <v>22/06/2020</v>
      </c>
      <c r="E12718" s="4">
        <f t="shared" si="49"/>
        <v>44004</v>
      </c>
    </row>
    <row r="12719" spans="3:5" ht="13" x14ac:dyDescent="0.15">
      <c r="C12719" s="1" t="str">
        <f ca="1">IFERROR(INDIRECT(ADDRESS(MATCH(A12719,'contribution par jour-semaine'!A:A,0),MATCH(B12719,'contribution par jour-semaine'!$1:$1,0),4,1,"contribution par jour-semaine")),"")</f>
        <v/>
      </c>
      <c r="D12719" s="4" t="str">
        <f>VLOOKUP(A12719,predictions!A:B,2,FALSE)</f>
        <v>22/06/2020</v>
      </c>
      <c r="E12719" s="4">
        <f t="shared" si="49"/>
        <v>44004</v>
      </c>
    </row>
    <row r="12720" spans="3:5" ht="13" x14ac:dyDescent="0.15">
      <c r="C12720" s="1" t="str">
        <f ca="1">IFERROR(INDIRECT(ADDRESS(MATCH(A12720,'contribution par jour-semaine'!A:A,0),MATCH(B12720,'contribution par jour-semaine'!$1:$1,0),4,1,"contribution par jour-semaine")),"")</f>
        <v/>
      </c>
      <c r="D12720" s="4" t="str">
        <f>VLOOKUP(A12720,predictions!A:B,2,FALSE)</f>
        <v>22/06/2020</v>
      </c>
      <c r="E12720" s="4">
        <f t="shared" si="49"/>
        <v>44004</v>
      </c>
    </row>
    <row r="12721" spans="3:5" ht="13" x14ac:dyDescent="0.15">
      <c r="C12721" s="1" t="str">
        <f ca="1">IFERROR(INDIRECT(ADDRESS(MATCH(A12721,'contribution par jour-semaine'!A:A,0),MATCH(B12721,'contribution par jour-semaine'!$1:$1,0),4,1,"contribution par jour-semaine")),"")</f>
        <v/>
      </c>
      <c r="D12721" s="4" t="str">
        <f>VLOOKUP(A12721,predictions!A:B,2,FALSE)</f>
        <v>22/06/2020</v>
      </c>
      <c r="E12721" s="4">
        <f t="shared" si="49"/>
        <v>44004</v>
      </c>
    </row>
    <row r="12722" spans="3:5" ht="13" x14ac:dyDescent="0.15">
      <c r="C12722" s="1" t="str">
        <f ca="1">IFERROR(INDIRECT(ADDRESS(MATCH(A12722,'contribution par jour-semaine'!A:A,0),MATCH(B12722,'contribution par jour-semaine'!$1:$1,0),4,1,"contribution par jour-semaine")),"")</f>
        <v/>
      </c>
      <c r="D12722" s="4" t="str">
        <f>VLOOKUP(A12722,predictions!A:B,2,FALSE)</f>
        <v>22/06/2020</v>
      </c>
      <c r="E12722" s="4">
        <f t="shared" si="49"/>
        <v>44004</v>
      </c>
    </row>
    <row r="12723" spans="3:5" ht="13" x14ac:dyDescent="0.15">
      <c r="C12723" s="1" t="str">
        <f ca="1">IFERROR(INDIRECT(ADDRESS(MATCH(A12723,'contribution par jour-semaine'!A:A,0),MATCH(B12723,'contribution par jour-semaine'!$1:$1,0),4,1,"contribution par jour-semaine")),"")</f>
        <v/>
      </c>
      <c r="D12723" s="4" t="str">
        <f>VLOOKUP(A12723,predictions!A:B,2,FALSE)</f>
        <v>22/06/2020</v>
      </c>
      <c r="E12723" s="4">
        <f t="shared" si="49"/>
        <v>44004</v>
      </c>
    </row>
    <row r="12724" spans="3:5" ht="13" x14ac:dyDescent="0.15">
      <c r="C12724" s="1" t="str">
        <f ca="1">IFERROR(INDIRECT(ADDRESS(MATCH(A12724,'contribution par jour-semaine'!A:A,0),MATCH(B12724,'contribution par jour-semaine'!$1:$1,0),4,1,"contribution par jour-semaine")),"")</f>
        <v/>
      </c>
      <c r="D12724" s="4" t="str">
        <f>VLOOKUP(A12724,predictions!A:B,2,FALSE)</f>
        <v>22/06/2020</v>
      </c>
      <c r="E12724" s="4">
        <f t="shared" si="49"/>
        <v>44004</v>
      </c>
    </row>
    <row r="12725" spans="3:5" ht="13" x14ac:dyDescent="0.15">
      <c r="C12725" s="1" t="str">
        <f ca="1">IFERROR(INDIRECT(ADDRESS(MATCH(A12725,'contribution par jour-semaine'!A:A,0),MATCH(B12725,'contribution par jour-semaine'!$1:$1,0),4,1,"contribution par jour-semaine")),"")</f>
        <v/>
      </c>
      <c r="D12725" s="4" t="str">
        <f>VLOOKUP(A12725,predictions!A:B,2,FALSE)</f>
        <v>22/06/2020</v>
      </c>
      <c r="E12725" s="4">
        <f t="shared" si="49"/>
        <v>44004</v>
      </c>
    </row>
    <row r="12726" spans="3:5" ht="13" x14ac:dyDescent="0.15">
      <c r="C12726" s="1" t="str">
        <f ca="1">IFERROR(INDIRECT(ADDRESS(MATCH(A12726,'contribution par jour-semaine'!A:A,0),MATCH(B12726,'contribution par jour-semaine'!$1:$1,0),4,1,"contribution par jour-semaine")),"")</f>
        <v/>
      </c>
      <c r="D12726" s="4" t="str">
        <f>VLOOKUP(A12726,predictions!A:B,2,FALSE)</f>
        <v>22/06/2020</v>
      </c>
      <c r="E12726" s="4">
        <f t="shared" si="49"/>
        <v>44004</v>
      </c>
    </row>
    <row r="12727" spans="3:5" ht="13" x14ac:dyDescent="0.15">
      <c r="C12727" s="1" t="str">
        <f ca="1">IFERROR(INDIRECT(ADDRESS(MATCH(A12727,'contribution par jour-semaine'!A:A,0),MATCH(B12727,'contribution par jour-semaine'!$1:$1,0),4,1,"contribution par jour-semaine")),"")</f>
        <v/>
      </c>
      <c r="D12727" s="4" t="str">
        <f>VLOOKUP(A12727,predictions!A:B,2,FALSE)</f>
        <v>22/06/2020</v>
      </c>
      <c r="E12727" s="4">
        <f t="shared" si="49"/>
        <v>44004</v>
      </c>
    </row>
    <row r="12728" spans="3:5" ht="13" x14ac:dyDescent="0.15">
      <c r="C12728" s="1" t="str">
        <f ca="1">IFERROR(INDIRECT(ADDRESS(MATCH(A12728,'contribution par jour-semaine'!A:A,0),MATCH(B12728,'contribution par jour-semaine'!$1:$1,0),4,1,"contribution par jour-semaine")),"")</f>
        <v/>
      </c>
      <c r="D12728" s="4" t="str">
        <f>VLOOKUP(A12728,predictions!A:B,2,FALSE)</f>
        <v>22/06/2020</v>
      </c>
      <c r="E12728" s="4">
        <f t="shared" si="49"/>
        <v>44004</v>
      </c>
    </row>
    <row r="12729" spans="3:5" ht="13" x14ac:dyDescent="0.15">
      <c r="C12729" s="1" t="str">
        <f ca="1">IFERROR(INDIRECT(ADDRESS(MATCH(A12729,'contribution par jour-semaine'!A:A,0),MATCH(B12729,'contribution par jour-semaine'!$1:$1,0),4,1,"contribution par jour-semaine")),"")</f>
        <v/>
      </c>
      <c r="D12729" s="4" t="str">
        <f>VLOOKUP(A12729,predictions!A:B,2,FALSE)</f>
        <v>22/06/2020</v>
      </c>
      <c r="E12729" s="4">
        <f t="shared" si="49"/>
        <v>44004</v>
      </c>
    </row>
    <row r="12730" spans="3:5" ht="13" x14ac:dyDescent="0.15">
      <c r="C12730" s="1" t="str">
        <f ca="1">IFERROR(INDIRECT(ADDRESS(MATCH(A12730,'contribution par jour-semaine'!A:A,0),MATCH(B12730,'contribution par jour-semaine'!$1:$1,0),4,1,"contribution par jour-semaine")),"")</f>
        <v/>
      </c>
      <c r="D12730" s="4" t="str">
        <f>VLOOKUP(A12730,predictions!A:B,2,FALSE)</f>
        <v>22/06/2020</v>
      </c>
      <c r="E12730" s="4">
        <f t="shared" si="49"/>
        <v>44004</v>
      </c>
    </row>
    <row r="12731" spans="3:5" ht="13" x14ac:dyDescent="0.15">
      <c r="C12731" s="1" t="str">
        <f ca="1">IFERROR(INDIRECT(ADDRESS(MATCH(A12731,'contribution par jour-semaine'!A:A,0),MATCH(B12731,'contribution par jour-semaine'!$1:$1,0),4,1,"contribution par jour-semaine")),"")</f>
        <v/>
      </c>
      <c r="D12731" s="4" t="str">
        <f>VLOOKUP(A12731,predictions!A:B,2,FALSE)</f>
        <v>22/06/2020</v>
      </c>
      <c r="E12731" s="4">
        <f t="shared" si="49"/>
        <v>44004</v>
      </c>
    </row>
    <row r="12732" spans="3:5" ht="13" x14ac:dyDescent="0.15">
      <c r="C12732" s="1" t="str">
        <f ca="1">IFERROR(INDIRECT(ADDRESS(MATCH(A12732,'contribution par jour-semaine'!A:A,0),MATCH(B12732,'contribution par jour-semaine'!$1:$1,0),4,1,"contribution par jour-semaine")),"")</f>
        <v/>
      </c>
      <c r="D12732" s="4" t="str">
        <f>VLOOKUP(A12732,predictions!A:B,2,FALSE)</f>
        <v>22/06/2020</v>
      </c>
      <c r="E12732" s="4">
        <f t="shared" si="49"/>
        <v>44004</v>
      </c>
    </row>
    <row r="12733" spans="3:5" ht="13" x14ac:dyDescent="0.15">
      <c r="C12733" s="1" t="str">
        <f ca="1">IFERROR(INDIRECT(ADDRESS(MATCH(A12733,'contribution par jour-semaine'!A:A,0),MATCH(B12733,'contribution par jour-semaine'!$1:$1,0),4,1,"contribution par jour-semaine")),"")</f>
        <v/>
      </c>
      <c r="D12733" s="4" t="str">
        <f>VLOOKUP(A12733,predictions!A:B,2,FALSE)</f>
        <v>22/06/2020</v>
      </c>
      <c r="E12733" s="4">
        <f t="shared" si="49"/>
        <v>44004</v>
      </c>
    </row>
    <row r="12734" spans="3:5" ht="13" x14ac:dyDescent="0.15">
      <c r="C12734" s="1" t="str">
        <f ca="1">IFERROR(INDIRECT(ADDRESS(MATCH(A12734,'contribution par jour-semaine'!A:A,0),MATCH(B12734,'contribution par jour-semaine'!$1:$1,0),4,1,"contribution par jour-semaine")),"")</f>
        <v/>
      </c>
      <c r="D12734" s="4" t="str">
        <f>VLOOKUP(A12734,predictions!A:B,2,FALSE)</f>
        <v>22/06/2020</v>
      </c>
      <c r="E12734" s="4">
        <f t="shared" si="49"/>
        <v>44004</v>
      </c>
    </row>
    <row r="12735" spans="3:5" ht="13" x14ac:dyDescent="0.15">
      <c r="C12735" s="1" t="str">
        <f ca="1">IFERROR(INDIRECT(ADDRESS(MATCH(A12735,'contribution par jour-semaine'!A:A,0),MATCH(B12735,'contribution par jour-semaine'!$1:$1,0),4,1,"contribution par jour-semaine")),"")</f>
        <v/>
      </c>
      <c r="D12735" s="4" t="str">
        <f>VLOOKUP(A12735,predictions!A:B,2,FALSE)</f>
        <v>22/06/2020</v>
      </c>
      <c r="E12735" s="4">
        <f t="shared" si="49"/>
        <v>44004</v>
      </c>
    </row>
    <row r="12736" spans="3:5" ht="13" x14ac:dyDescent="0.15">
      <c r="C12736" s="1" t="str">
        <f ca="1">IFERROR(INDIRECT(ADDRESS(MATCH(A12736,'contribution par jour-semaine'!A:A,0),MATCH(B12736,'contribution par jour-semaine'!$1:$1,0),4,1,"contribution par jour-semaine")),"")</f>
        <v/>
      </c>
      <c r="D12736" s="4" t="str">
        <f>VLOOKUP(A12736,predictions!A:B,2,FALSE)</f>
        <v>22/06/2020</v>
      </c>
      <c r="E12736" s="4">
        <f t="shared" si="49"/>
        <v>44004</v>
      </c>
    </row>
    <row r="12737" spans="3:5" ht="13" x14ac:dyDescent="0.15">
      <c r="C12737" s="1" t="str">
        <f ca="1">IFERROR(INDIRECT(ADDRESS(MATCH(A12737,'contribution par jour-semaine'!A:A,0),MATCH(B12737,'contribution par jour-semaine'!$1:$1,0),4,1,"contribution par jour-semaine")),"")</f>
        <v/>
      </c>
      <c r="D12737" s="4" t="str">
        <f>VLOOKUP(A12737,predictions!A:B,2,FALSE)</f>
        <v>22/06/2020</v>
      </c>
      <c r="E12737" s="4">
        <f t="shared" si="49"/>
        <v>44004</v>
      </c>
    </row>
    <row r="12738" spans="3:5" ht="13" x14ac:dyDescent="0.15">
      <c r="C12738" s="1" t="str">
        <f ca="1">IFERROR(INDIRECT(ADDRESS(MATCH(A12738,'contribution par jour-semaine'!A:A,0),MATCH(B12738,'contribution par jour-semaine'!$1:$1,0),4,1,"contribution par jour-semaine")),"")</f>
        <v/>
      </c>
      <c r="D12738" s="4" t="str">
        <f>VLOOKUP(A12738,predictions!A:B,2,FALSE)</f>
        <v>22/06/2020</v>
      </c>
      <c r="E12738" s="4">
        <f t="shared" si="49"/>
        <v>44004</v>
      </c>
    </row>
    <row r="12739" spans="3:5" ht="13" x14ac:dyDescent="0.15">
      <c r="C12739" s="1" t="str">
        <f ca="1">IFERROR(INDIRECT(ADDRESS(MATCH(A12739,'contribution par jour-semaine'!A:A,0),MATCH(B12739,'contribution par jour-semaine'!$1:$1,0),4,1,"contribution par jour-semaine")),"")</f>
        <v/>
      </c>
      <c r="D12739" s="4" t="str">
        <f>VLOOKUP(A12739,predictions!A:B,2,FALSE)</f>
        <v>22/06/2020</v>
      </c>
      <c r="E12739" s="4">
        <f t="shared" si="49"/>
        <v>44004</v>
      </c>
    </row>
    <row r="12740" spans="3:5" ht="13" x14ac:dyDescent="0.15">
      <c r="C12740" s="1" t="str">
        <f ca="1">IFERROR(INDIRECT(ADDRESS(MATCH(A12740,'contribution par jour-semaine'!A:A,0),MATCH(B12740,'contribution par jour-semaine'!$1:$1,0),4,1,"contribution par jour-semaine")),"")</f>
        <v/>
      </c>
      <c r="D12740" s="4" t="str">
        <f>VLOOKUP(A12740,predictions!A:B,2,FALSE)</f>
        <v>22/06/2020</v>
      </c>
      <c r="E12740" s="4">
        <f t="shared" si="49"/>
        <v>44004</v>
      </c>
    </row>
    <row r="12741" spans="3:5" ht="13" x14ac:dyDescent="0.15">
      <c r="C12741" s="1" t="str">
        <f ca="1">IFERROR(INDIRECT(ADDRESS(MATCH(A12741,'contribution par jour-semaine'!A:A,0),MATCH(B12741,'contribution par jour-semaine'!$1:$1,0),4,1,"contribution par jour-semaine")),"")</f>
        <v/>
      </c>
      <c r="D12741" s="4" t="str">
        <f>VLOOKUP(A12741,predictions!A:B,2,FALSE)</f>
        <v>22/06/2020</v>
      </c>
      <c r="E12741" s="4">
        <f t="shared" si="49"/>
        <v>44004</v>
      </c>
    </row>
    <row r="12742" spans="3:5" ht="13" x14ac:dyDescent="0.15">
      <c r="C12742" s="1" t="str">
        <f ca="1">IFERROR(INDIRECT(ADDRESS(MATCH(A12742,'contribution par jour-semaine'!A:A,0),MATCH(B12742,'contribution par jour-semaine'!$1:$1,0),4,1,"contribution par jour-semaine")),"")</f>
        <v/>
      </c>
      <c r="D12742" s="4" t="str">
        <f>VLOOKUP(A12742,predictions!A:B,2,FALSE)</f>
        <v>22/06/2020</v>
      </c>
      <c r="E12742" s="4">
        <f t="shared" si="49"/>
        <v>44004</v>
      </c>
    </row>
    <row r="12743" spans="3:5" ht="13" x14ac:dyDescent="0.15">
      <c r="C12743" s="1" t="str">
        <f ca="1">IFERROR(INDIRECT(ADDRESS(MATCH(A12743,'contribution par jour-semaine'!A:A,0),MATCH(B12743,'contribution par jour-semaine'!$1:$1,0),4,1,"contribution par jour-semaine")),"")</f>
        <v/>
      </c>
      <c r="D12743" s="4" t="str">
        <f>VLOOKUP(A12743,predictions!A:B,2,FALSE)</f>
        <v>22/06/2020</v>
      </c>
      <c r="E12743" s="4">
        <f t="shared" si="49"/>
        <v>44004</v>
      </c>
    </row>
    <row r="12744" spans="3:5" ht="13" x14ac:dyDescent="0.15">
      <c r="C12744" s="1" t="str">
        <f ca="1">IFERROR(INDIRECT(ADDRESS(MATCH(A12744,'contribution par jour-semaine'!A:A,0),MATCH(B12744,'contribution par jour-semaine'!$1:$1,0),4,1,"contribution par jour-semaine")),"")</f>
        <v/>
      </c>
      <c r="D12744" s="4" t="str">
        <f>VLOOKUP(A12744,predictions!A:B,2,FALSE)</f>
        <v>22/06/2020</v>
      </c>
      <c r="E12744" s="4">
        <f t="shared" si="49"/>
        <v>44004</v>
      </c>
    </row>
    <row r="12745" spans="3:5" ht="13" x14ac:dyDescent="0.15">
      <c r="C12745" s="1" t="str">
        <f ca="1">IFERROR(INDIRECT(ADDRESS(MATCH(A12745,'contribution par jour-semaine'!A:A,0),MATCH(B12745,'contribution par jour-semaine'!$1:$1,0),4,1,"contribution par jour-semaine")),"")</f>
        <v/>
      </c>
      <c r="D12745" s="4" t="str">
        <f>VLOOKUP(A12745,predictions!A:B,2,FALSE)</f>
        <v>22/06/2020</v>
      </c>
      <c r="E12745" s="4">
        <f t="shared" si="49"/>
        <v>44004</v>
      </c>
    </row>
    <row r="12746" spans="3:5" ht="13" x14ac:dyDescent="0.15">
      <c r="C12746" s="1" t="str">
        <f ca="1">IFERROR(INDIRECT(ADDRESS(MATCH(A12746,'contribution par jour-semaine'!A:A,0),MATCH(B12746,'contribution par jour-semaine'!$1:$1,0),4,1,"contribution par jour-semaine")),"")</f>
        <v/>
      </c>
      <c r="D12746" s="4" t="str">
        <f>VLOOKUP(A12746,predictions!A:B,2,FALSE)</f>
        <v>22/06/2020</v>
      </c>
      <c r="E12746" s="4">
        <f t="shared" si="49"/>
        <v>44004</v>
      </c>
    </row>
    <row r="12747" spans="3:5" ht="13" x14ac:dyDescent="0.15">
      <c r="C12747" s="1" t="str">
        <f ca="1">IFERROR(INDIRECT(ADDRESS(MATCH(A12747,'contribution par jour-semaine'!A:A,0),MATCH(B12747,'contribution par jour-semaine'!$1:$1,0),4,1,"contribution par jour-semaine")),"")</f>
        <v/>
      </c>
      <c r="D12747" s="4" t="str">
        <f>VLOOKUP(A12747,predictions!A:B,2,FALSE)</f>
        <v>22/06/2020</v>
      </c>
      <c r="E12747" s="4">
        <f t="shared" si="49"/>
        <v>44004</v>
      </c>
    </row>
    <row r="12748" spans="3:5" ht="13" x14ac:dyDescent="0.15">
      <c r="C12748" s="1" t="str">
        <f ca="1">IFERROR(INDIRECT(ADDRESS(MATCH(A12748,'contribution par jour-semaine'!A:A,0),MATCH(B12748,'contribution par jour-semaine'!$1:$1,0),4,1,"contribution par jour-semaine")),"")</f>
        <v/>
      </c>
      <c r="D12748" s="4" t="str">
        <f>VLOOKUP(A12748,predictions!A:B,2,FALSE)</f>
        <v>22/06/2020</v>
      </c>
      <c r="E12748" s="4">
        <f t="shared" si="49"/>
        <v>44004</v>
      </c>
    </row>
    <row r="12749" spans="3:5" ht="13" x14ac:dyDescent="0.15">
      <c r="C12749" s="1" t="str">
        <f ca="1">IFERROR(INDIRECT(ADDRESS(MATCH(A12749,'contribution par jour-semaine'!A:A,0),MATCH(B12749,'contribution par jour-semaine'!$1:$1,0),4,1,"contribution par jour-semaine")),"")</f>
        <v/>
      </c>
      <c r="D12749" s="4" t="str">
        <f>VLOOKUP(A12749,predictions!A:B,2,FALSE)</f>
        <v>22/06/2020</v>
      </c>
      <c r="E12749" s="4">
        <f t="shared" si="49"/>
        <v>44004</v>
      </c>
    </row>
    <row r="12750" spans="3:5" ht="13" x14ac:dyDescent="0.15">
      <c r="C12750" s="1" t="str">
        <f ca="1">IFERROR(INDIRECT(ADDRESS(MATCH(A12750,'contribution par jour-semaine'!A:A,0),MATCH(B12750,'contribution par jour-semaine'!$1:$1,0),4,1,"contribution par jour-semaine")),"")</f>
        <v/>
      </c>
      <c r="D12750" s="4" t="str">
        <f>VLOOKUP(A12750,predictions!A:B,2,FALSE)</f>
        <v>22/06/2020</v>
      </c>
      <c r="E12750" s="4">
        <f t="shared" si="49"/>
        <v>44004</v>
      </c>
    </row>
    <row r="12751" spans="3:5" ht="13" x14ac:dyDescent="0.15">
      <c r="C12751" s="1" t="str">
        <f ca="1">IFERROR(INDIRECT(ADDRESS(MATCH(A12751,'contribution par jour-semaine'!A:A,0),MATCH(B12751,'contribution par jour-semaine'!$1:$1,0),4,1,"contribution par jour-semaine")),"")</f>
        <v/>
      </c>
      <c r="D12751" s="4" t="str">
        <f>VLOOKUP(A12751,predictions!A:B,2,FALSE)</f>
        <v>22/06/2020</v>
      </c>
      <c r="E12751" s="4">
        <f t="shared" si="49"/>
        <v>44004</v>
      </c>
    </row>
    <row r="12752" spans="3:5" ht="13" x14ac:dyDescent="0.15">
      <c r="C12752" s="1" t="str">
        <f ca="1">IFERROR(INDIRECT(ADDRESS(MATCH(A12752,'contribution par jour-semaine'!A:A,0),MATCH(B12752,'contribution par jour-semaine'!$1:$1,0),4,1,"contribution par jour-semaine")),"")</f>
        <v/>
      </c>
      <c r="D12752" s="4" t="str">
        <f>VLOOKUP(A12752,predictions!A:B,2,FALSE)</f>
        <v>22/06/2020</v>
      </c>
      <c r="E12752" s="4">
        <f t="shared" ref="E12752:E13006" si="50">DATE(RIGHT(D12752,4),MID(D12752,4,2),LEFT(D12752,2))</f>
        <v>44004</v>
      </c>
    </row>
    <row r="12753" spans="3:5" ht="13" x14ac:dyDescent="0.15">
      <c r="C12753" s="1" t="str">
        <f ca="1">IFERROR(INDIRECT(ADDRESS(MATCH(A12753,'contribution par jour-semaine'!A:A,0),MATCH(B12753,'contribution par jour-semaine'!$1:$1,0),4,1,"contribution par jour-semaine")),"")</f>
        <v/>
      </c>
      <c r="D12753" s="4" t="str">
        <f>VLOOKUP(A12753,predictions!A:B,2,FALSE)</f>
        <v>22/06/2020</v>
      </c>
      <c r="E12753" s="4">
        <f t="shared" si="50"/>
        <v>44004</v>
      </c>
    </row>
    <row r="12754" spans="3:5" ht="13" x14ac:dyDescent="0.15">
      <c r="C12754" s="1" t="str">
        <f ca="1">IFERROR(INDIRECT(ADDRESS(MATCH(A12754,'contribution par jour-semaine'!A:A,0),MATCH(B12754,'contribution par jour-semaine'!$1:$1,0),4,1,"contribution par jour-semaine")),"")</f>
        <v/>
      </c>
      <c r="D12754" s="4" t="str">
        <f>VLOOKUP(A12754,predictions!A:B,2,FALSE)</f>
        <v>22/06/2020</v>
      </c>
      <c r="E12754" s="4">
        <f t="shared" si="50"/>
        <v>44004</v>
      </c>
    </row>
    <row r="12755" spans="3:5" ht="13" x14ac:dyDescent="0.15">
      <c r="C12755" s="1" t="str">
        <f ca="1">IFERROR(INDIRECT(ADDRESS(MATCH(A12755,'contribution par jour-semaine'!A:A,0),MATCH(B12755,'contribution par jour-semaine'!$1:$1,0),4,1,"contribution par jour-semaine")),"")</f>
        <v/>
      </c>
      <c r="D12755" s="4" t="str">
        <f>VLOOKUP(A12755,predictions!A:B,2,FALSE)</f>
        <v>22/06/2020</v>
      </c>
      <c r="E12755" s="4">
        <f t="shared" si="50"/>
        <v>44004</v>
      </c>
    </row>
    <row r="12756" spans="3:5" ht="13" x14ac:dyDescent="0.15">
      <c r="C12756" s="1" t="str">
        <f ca="1">IFERROR(INDIRECT(ADDRESS(MATCH(A12756,'contribution par jour-semaine'!A:A,0),MATCH(B12756,'contribution par jour-semaine'!$1:$1,0),4,1,"contribution par jour-semaine")),"")</f>
        <v/>
      </c>
      <c r="D12756" s="4" t="str">
        <f>VLOOKUP(A12756,predictions!A:B,2,FALSE)</f>
        <v>22/06/2020</v>
      </c>
      <c r="E12756" s="4">
        <f t="shared" si="50"/>
        <v>44004</v>
      </c>
    </row>
    <row r="12757" spans="3:5" ht="13" x14ac:dyDescent="0.15">
      <c r="C12757" s="1" t="str">
        <f ca="1">IFERROR(INDIRECT(ADDRESS(MATCH(A12757,'contribution par jour-semaine'!A:A,0),MATCH(B12757,'contribution par jour-semaine'!$1:$1,0),4,1,"contribution par jour-semaine")),"")</f>
        <v/>
      </c>
      <c r="D12757" s="4" t="str">
        <f>VLOOKUP(A12757,predictions!A:B,2,FALSE)</f>
        <v>22/06/2020</v>
      </c>
      <c r="E12757" s="4">
        <f t="shared" si="50"/>
        <v>44004</v>
      </c>
    </row>
    <row r="12758" spans="3:5" ht="13" x14ac:dyDescent="0.15">
      <c r="C12758" s="1" t="str">
        <f ca="1">IFERROR(INDIRECT(ADDRESS(MATCH(A12758,'contribution par jour-semaine'!A:A,0),MATCH(B12758,'contribution par jour-semaine'!$1:$1,0),4,1,"contribution par jour-semaine")),"")</f>
        <v/>
      </c>
      <c r="D12758" s="4" t="str">
        <f>VLOOKUP(A12758,predictions!A:B,2,FALSE)</f>
        <v>22/06/2020</v>
      </c>
      <c r="E12758" s="4">
        <f t="shared" si="50"/>
        <v>44004</v>
      </c>
    </row>
    <row r="12759" spans="3:5" ht="13" x14ac:dyDescent="0.15">
      <c r="C12759" s="1" t="str">
        <f ca="1">IFERROR(INDIRECT(ADDRESS(MATCH(A12759,'contribution par jour-semaine'!A:A,0),MATCH(B12759,'contribution par jour-semaine'!$1:$1,0),4,1,"contribution par jour-semaine")),"")</f>
        <v/>
      </c>
      <c r="D12759" s="4" t="str">
        <f>VLOOKUP(A12759,predictions!A:B,2,FALSE)</f>
        <v>22/06/2020</v>
      </c>
      <c r="E12759" s="4">
        <f t="shared" si="50"/>
        <v>44004</v>
      </c>
    </row>
    <row r="12760" spans="3:5" ht="13" x14ac:dyDescent="0.15">
      <c r="C12760" s="1" t="str">
        <f ca="1">IFERROR(INDIRECT(ADDRESS(MATCH(A12760,'contribution par jour-semaine'!A:A,0),MATCH(B12760,'contribution par jour-semaine'!$1:$1,0),4,1,"contribution par jour-semaine")),"")</f>
        <v/>
      </c>
      <c r="D12760" s="4" t="str">
        <f>VLOOKUP(A12760,predictions!A:B,2,FALSE)</f>
        <v>22/06/2020</v>
      </c>
      <c r="E12760" s="4">
        <f t="shared" si="50"/>
        <v>44004</v>
      </c>
    </row>
    <row r="12761" spans="3:5" ht="13" x14ac:dyDescent="0.15">
      <c r="C12761" s="1" t="str">
        <f ca="1">IFERROR(INDIRECT(ADDRESS(MATCH(A12761,'contribution par jour-semaine'!A:A,0),MATCH(B12761,'contribution par jour-semaine'!$1:$1,0),4,1,"contribution par jour-semaine")),"")</f>
        <v/>
      </c>
      <c r="D12761" s="4" t="str">
        <f>VLOOKUP(A12761,predictions!A:B,2,FALSE)</f>
        <v>22/06/2020</v>
      </c>
      <c r="E12761" s="4">
        <f t="shared" si="50"/>
        <v>44004</v>
      </c>
    </row>
    <row r="12762" spans="3:5" ht="13" x14ac:dyDescent="0.15">
      <c r="C12762" s="1" t="str">
        <f ca="1">IFERROR(INDIRECT(ADDRESS(MATCH(A12762,'contribution par jour-semaine'!A:A,0),MATCH(B12762,'contribution par jour-semaine'!$1:$1,0),4,1,"contribution par jour-semaine")),"")</f>
        <v/>
      </c>
      <c r="D12762" s="4" t="str">
        <f>VLOOKUP(A12762,predictions!A:B,2,FALSE)</f>
        <v>22/06/2020</v>
      </c>
      <c r="E12762" s="4">
        <f t="shared" si="50"/>
        <v>44004</v>
      </c>
    </row>
    <row r="12763" spans="3:5" ht="13" x14ac:dyDescent="0.15">
      <c r="C12763" s="1" t="str">
        <f ca="1">IFERROR(INDIRECT(ADDRESS(MATCH(A12763,'contribution par jour-semaine'!A:A,0),MATCH(B12763,'contribution par jour-semaine'!$1:$1,0),4,1,"contribution par jour-semaine")),"")</f>
        <v/>
      </c>
      <c r="D12763" s="4" t="str">
        <f>VLOOKUP(A12763,predictions!A:B,2,FALSE)</f>
        <v>22/06/2020</v>
      </c>
      <c r="E12763" s="4">
        <f t="shared" si="50"/>
        <v>44004</v>
      </c>
    </row>
    <row r="12764" spans="3:5" ht="13" x14ac:dyDescent="0.15">
      <c r="C12764" s="1" t="str">
        <f ca="1">IFERROR(INDIRECT(ADDRESS(MATCH(A12764,'contribution par jour-semaine'!A:A,0),MATCH(B12764,'contribution par jour-semaine'!$1:$1,0),4,1,"contribution par jour-semaine")),"")</f>
        <v/>
      </c>
      <c r="D12764" s="4" t="str">
        <f>VLOOKUP(A12764,predictions!A:B,2,FALSE)</f>
        <v>22/06/2020</v>
      </c>
      <c r="E12764" s="4">
        <f t="shared" si="50"/>
        <v>44004</v>
      </c>
    </row>
    <row r="12765" spans="3:5" ht="13" x14ac:dyDescent="0.15">
      <c r="C12765" s="1" t="str">
        <f ca="1">IFERROR(INDIRECT(ADDRESS(MATCH(A12765,'contribution par jour-semaine'!A:A,0),MATCH(B12765,'contribution par jour-semaine'!$1:$1,0),4,1,"contribution par jour-semaine")),"")</f>
        <v/>
      </c>
      <c r="D12765" s="4" t="str">
        <f>VLOOKUP(A12765,predictions!A:B,2,FALSE)</f>
        <v>22/06/2020</v>
      </c>
      <c r="E12765" s="4">
        <f t="shared" si="50"/>
        <v>44004</v>
      </c>
    </row>
    <row r="12766" spans="3:5" ht="13" x14ac:dyDescent="0.15">
      <c r="C12766" s="1" t="str">
        <f ca="1">IFERROR(INDIRECT(ADDRESS(MATCH(A12766,'contribution par jour-semaine'!A:A,0),MATCH(B12766,'contribution par jour-semaine'!$1:$1,0),4,1,"contribution par jour-semaine")),"")</f>
        <v/>
      </c>
      <c r="D12766" s="4" t="str">
        <f>VLOOKUP(A12766,predictions!A:B,2,FALSE)</f>
        <v>22/06/2020</v>
      </c>
      <c r="E12766" s="4">
        <f t="shared" si="50"/>
        <v>44004</v>
      </c>
    </row>
    <row r="12767" spans="3:5" ht="13" x14ac:dyDescent="0.15">
      <c r="C12767" s="1" t="str">
        <f ca="1">IFERROR(INDIRECT(ADDRESS(MATCH(A12767,'contribution par jour-semaine'!A:A,0),MATCH(B12767,'contribution par jour-semaine'!$1:$1,0),4,1,"contribution par jour-semaine")),"")</f>
        <v/>
      </c>
      <c r="D12767" s="4" t="str">
        <f>VLOOKUP(A12767,predictions!A:B,2,FALSE)</f>
        <v>22/06/2020</v>
      </c>
      <c r="E12767" s="4">
        <f t="shared" si="50"/>
        <v>44004</v>
      </c>
    </row>
    <row r="12768" spans="3:5" ht="13" x14ac:dyDescent="0.15">
      <c r="C12768" s="1" t="str">
        <f ca="1">IFERROR(INDIRECT(ADDRESS(MATCH(A12768,'contribution par jour-semaine'!A:A,0),MATCH(B12768,'contribution par jour-semaine'!$1:$1,0),4,1,"contribution par jour-semaine")),"")</f>
        <v/>
      </c>
      <c r="D12768" s="4" t="str">
        <f>VLOOKUP(A12768,predictions!A:B,2,FALSE)</f>
        <v>22/06/2020</v>
      </c>
      <c r="E12768" s="4">
        <f t="shared" si="50"/>
        <v>44004</v>
      </c>
    </row>
    <row r="12769" spans="3:5" ht="13" x14ac:dyDescent="0.15">
      <c r="C12769" s="1" t="str">
        <f ca="1">IFERROR(INDIRECT(ADDRESS(MATCH(A12769,'contribution par jour-semaine'!A:A,0),MATCH(B12769,'contribution par jour-semaine'!$1:$1,0),4,1,"contribution par jour-semaine")),"")</f>
        <v/>
      </c>
      <c r="D12769" s="4" t="str">
        <f>VLOOKUP(A12769,predictions!A:B,2,FALSE)</f>
        <v>22/06/2020</v>
      </c>
      <c r="E12769" s="4">
        <f t="shared" si="50"/>
        <v>44004</v>
      </c>
    </row>
    <row r="12770" spans="3:5" ht="13" x14ac:dyDescent="0.15">
      <c r="C12770" s="1" t="str">
        <f ca="1">IFERROR(INDIRECT(ADDRESS(MATCH(A12770,'contribution par jour-semaine'!A:A,0),MATCH(B12770,'contribution par jour-semaine'!$1:$1,0),4,1,"contribution par jour-semaine")),"")</f>
        <v/>
      </c>
      <c r="D12770" s="4" t="str">
        <f>VLOOKUP(A12770,predictions!A:B,2,FALSE)</f>
        <v>22/06/2020</v>
      </c>
      <c r="E12770" s="4">
        <f t="shared" si="50"/>
        <v>44004</v>
      </c>
    </row>
    <row r="12771" spans="3:5" ht="13" x14ac:dyDescent="0.15">
      <c r="C12771" s="1" t="str">
        <f ca="1">IFERROR(INDIRECT(ADDRESS(MATCH(A12771,'contribution par jour-semaine'!A:A,0),MATCH(B12771,'contribution par jour-semaine'!$1:$1,0),4,1,"contribution par jour-semaine")),"")</f>
        <v/>
      </c>
      <c r="D12771" s="4" t="str">
        <f>VLOOKUP(A12771,predictions!A:B,2,FALSE)</f>
        <v>22/06/2020</v>
      </c>
      <c r="E12771" s="4">
        <f t="shared" si="50"/>
        <v>44004</v>
      </c>
    </row>
    <row r="12772" spans="3:5" ht="13" x14ac:dyDescent="0.15">
      <c r="C12772" s="1" t="str">
        <f ca="1">IFERROR(INDIRECT(ADDRESS(MATCH(A12772,'contribution par jour-semaine'!A:A,0),MATCH(B12772,'contribution par jour-semaine'!$1:$1,0),4,1,"contribution par jour-semaine")),"")</f>
        <v/>
      </c>
      <c r="D12772" s="4" t="str">
        <f>VLOOKUP(A12772,predictions!A:B,2,FALSE)</f>
        <v>22/06/2020</v>
      </c>
      <c r="E12772" s="4">
        <f t="shared" si="50"/>
        <v>44004</v>
      </c>
    </row>
    <row r="12773" spans="3:5" ht="13" x14ac:dyDescent="0.15">
      <c r="C12773" s="1" t="str">
        <f ca="1">IFERROR(INDIRECT(ADDRESS(MATCH(A12773,'contribution par jour-semaine'!A:A,0),MATCH(B12773,'contribution par jour-semaine'!$1:$1,0),4,1,"contribution par jour-semaine")),"")</f>
        <v/>
      </c>
      <c r="D12773" s="4" t="str">
        <f>VLOOKUP(A12773,predictions!A:B,2,FALSE)</f>
        <v>22/06/2020</v>
      </c>
      <c r="E12773" s="4">
        <f t="shared" si="50"/>
        <v>44004</v>
      </c>
    </row>
    <row r="12774" spans="3:5" ht="13" x14ac:dyDescent="0.15">
      <c r="C12774" s="1" t="str">
        <f ca="1">IFERROR(INDIRECT(ADDRESS(MATCH(A12774,'contribution par jour-semaine'!A:A,0),MATCH(B12774,'contribution par jour-semaine'!$1:$1,0),4,1,"contribution par jour-semaine")),"")</f>
        <v/>
      </c>
      <c r="D12774" s="4" t="str">
        <f>VLOOKUP(A12774,predictions!A:B,2,FALSE)</f>
        <v>22/06/2020</v>
      </c>
      <c r="E12774" s="4">
        <f t="shared" si="50"/>
        <v>44004</v>
      </c>
    </row>
    <row r="12775" spans="3:5" ht="13" x14ac:dyDescent="0.15">
      <c r="C12775" s="1" t="str">
        <f ca="1">IFERROR(INDIRECT(ADDRESS(MATCH(A12775,'contribution par jour-semaine'!A:A,0),MATCH(B12775,'contribution par jour-semaine'!$1:$1,0),4,1,"contribution par jour-semaine")),"")</f>
        <v/>
      </c>
      <c r="D12775" s="4" t="str">
        <f>VLOOKUP(A12775,predictions!A:B,2,FALSE)</f>
        <v>22/06/2020</v>
      </c>
      <c r="E12775" s="4">
        <f t="shared" si="50"/>
        <v>44004</v>
      </c>
    </row>
    <row r="12776" spans="3:5" ht="13" x14ac:dyDescent="0.15">
      <c r="C12776" s="1" t="str">
        <f ca="1">IFERROR(INDIRECT(ADDRESS(MATCH(A12776,'contribution par jour-semaine'!A:A,0),MATCH(B12776,'contribution par jour-semaine'!$1:$1,0),4,1,"contribution par jour-semaine")),"")</f>
        <v/>
      </c>
      <c r="D12776" s="4" t="str">
        <f>VLOOKUP(A12776,predictions!A:B,2,FALSE)</f>
        <v>22/06/2020</v>
      </c>
      <c r="E12776" s="4">
        <f t="shared" si="50"/>
        <v>44004</v>
      </c>
    </row>
    <row r="12777" spans="3:5" ht="13" x14ac:dyDescent="0.15">
      <c r="C12777" s="1" t="str">
        <f ca="1">IFERROR(INDIRECT(ADDRESS(MATCH(A12777,'contribution par jour-semaine'!A:A,0),MATCH(B12777,'contribution par jour-semaine'!$1:$1,0),4,1,"contribution par jour-semaine")),"")</f>
        <v/>
      </c>
      <c r="D12777" s="4" t="str">
        <f>VLOOKUP(A12777,predictions!A:B,2,FALSE)</f>
        <v>22/06/2020</v>
      </c>
      <c r="E12777" s="4">
        <f t="shared" si="50"/>
        <v>44004</v>
      </c>
    </row>
    <row r="12778" spans="3:5" ht="13" x14ac:dyDescent="0.15">
      <c r="C12778" s="1" t="str">
        <f ca="1">IFERROR(INDIRECT(ADDRESS(MATCH(A12778,'contribution par jour-semaine'!A:A,0),MATCH(B12778,'contribution par jour-semaine'!$1:$1,0),4,1,"contribution par jour-semaine")),"")</f>
        <v/>
      </c>
      <c r="D12778" s="4" t="str">
        <f>VLOOKUP(A12778,predictions!A:B,2,FALSE)</f>
        <v>22/06/2020</v>
      </c>
      <c r="E12778" s="4">
        <f t="shared" si="50"/>
        <v>44004</v>
      </c>
    </row>
    <row r="12779" spans="3:5" ht="13" x14ac:dyDescent="0.15">
      <c r="C12779" s="1" t="str">
        <f ca="1">IFERROR(INDIRECT(ADDRESS(MATCH(A12779,'contribution par jour-semaine'!A:A,0),MATCH(B12779,'contribution par jour-semaine'!$1:$1,0),4,1,"contribution par jour-semaine")),"")</f>
        <v/>
      </c>
      <c r="D12779" s="4" t="str">
        <f>VLOOKUP(A12779,predictions!A:B,2,FALSE)</f>
        <v>22/06/2020</v>
      </c>
      <c r="E12779" s="4">
        <f t="shared" si="50"/>
        <v>44004</v>
      </c>
    </row>
    <row r="12780" spans="3:5" ht="13" x14ac:dyDescent="0.15">
      <c r="C12780" s="1" t="str">
        <f ca="1">IFERROR(INDIRECT(ADDRESS(MATCH(A12780,'contribution par jour-semaine'!A:A,0),MATCH(B12780,'contribution par jour-semaine'!$1:$1,0),4,1,"contribution par jour-semaine")),"")</f>
        <v/>
      </c>
      <c r="D12780" s="4" t="str">
        <f>VLOOKUP(A12780,predictions!A:B,2,FALSE)</f>
        <v>22/06/2020</v>
      </c>
      <c r="E12780" s="4">
        <f t="shared" si="50"/>
        <v>44004</v>
      </c>
    </row>
    <row r="12781" spans="3:5" ht="13" x14ac:dyDescent="0.15">
      <c r="C12781" s="1" t="str">
        <f ca="1">IFERROR(INDIRECT(ADDRESS(MATCH(A12781,'contribution par jour-semaine'!A:A,0),MATCH(B12781,'contribution par jour-semaine'!$1:$1,0),4,1,"contribution par jour-semaine")),"")</f>
        <v/>
      </c>
      <c r="D12781" s="4" t="str">
        <f>VLOOKUP(A12781,predictions!A:B,2,FALSE)</f>
        <v>22/06/2020</v>
      </c>
      <c r="E12781" s="4">
        <f t="shared" si="50"/>
        <v>44004</v>
      </c>
    </row>
    <row r="12782" spans="3:5" ht="13" x14ac:dyDescent="0.15">
      <c r="C12782" s="1" t="str">
        <f ca="1">IFERROR(INDIRECT(ADDRESS(MATCH(A12782,'contribution par jour-semaine'!A:A,0),MATCH(B12782,'contribution par jour-semaine'!$1:$1,0),4,1,"contribution par jour-semaine")),"")</f>
        <v/>
      </c>
      <c r="D12782" s="4" t="str">
        <f>VLOOKUP(A12782,predictions!A:B,2,FALSE)</f>
        <v>22/06/2020</v>
      </c>
      <c r="E12782" s="4">
        <f t="shared" si="50"/>
        <v>44004</v>
      </c>
    </row>
    <row r="12783" spans="3:5" ht="13" x14ac:dyDescent="0.15">
      <c r="C12783" s="1" t="str">
        <f ca="1">IFERROR(INDIRECT(ADDRESS(MATCH(A12783,'contribution par jour-semaine'!A:A,0),MATCH(B12783,'contribution par jour-semaine'!$1:$1,0),4,1,"contribution par jour-semaine")),"")</f>
        <v/>
      </c>
      <c r="D12783" s="4" t="str">
        <f>VLOOKUP(A12783,predictions!A:B,2,FALSE)</f>
        <v>22/06/2020</v>
      </c>
      <c r="E12783" s="4">
        <f t="shared" si="50"/>
        <v>44004</v>
      </c>
    </row>
    <row r="12784" spans="3:5" ht="13" x14ac:dyDescent="0.15">
      <c r="C12784" s="1" t="str">
        <f ca="1">IFERROR(INDIRECT(ADDRESS(MATCH(A12784,'contribution par jour-semaine'!A:A,0),MATCH(B12784,'contribution par jour-semaine'!$1:$1,0),4,1,"contribution par jour-semaine")),"")</f>
        <v/>
      </c>
      <c r="D12784" s="4" t="str">
        <f>VLOOKUP(A12784,predictions!A:B,2,FALSE)</f>
        <v>22/06/2020</v>
      </c>
      <c r="E12784" s="4">
        <f t="shared" si="50"/>
        <v>44004</v>
      </c>
    </row>
    <row r="12785" spans="3:5" ht="13" x14ac:dyDescent="0.15">
      <c r="C12785" s="1" t="str">
        <f ca="1">IFERROR(INDIRECT(ADDRESS(MATCH(A12785,'contribution par jour-semaine'!A:A,0),MATCH(B12785,'contribution par jour-semaine'!$1:$1,0),4,1,"contribution par jour-semaine")),"")</f>
        <v/>
      </c>
      <c r="D12785" s="4" t="str">
        <f>VLOOKUP(A12785,predictions!A:B,2,FALSE)</f>
        <v>22/06/2020</v>
      </c>
      <c r="E12785" s="4">
        <f t="shared" si="50"/>
        <v>44004</v>
      </c>
    </row>
    <row r="12786" spans="3:5" ht="13" x14ac:dyDescent="0.15">
      <c r="C12786" s="1" t="str">
        <f ca="1">IFERROR(INDIRECT(ADDRESS(MATCH(A12786,'contribution par jour-semaine'!A:A,0),MATCH(B12786,'contribution par jour-semaine'!$1:$1,0),4,1,"contribution par jour-semaine")),"")</f>
        <v/>
      </c>
      <c r="D12786" s="4" t="str">
        <f>VLOOKUP(A12786,predictions!A:B,2,FALSE)</f>
        <v>22/06/2020</v>
      </c>
      <c r="E12786" s="4">
        <f t="shared" si="50"/>
        <v>44004</v>
      </c>
    </row>
    <row r="12787" spans="3:5" ht="13" x14ac:dyDescent="0.15">
      <c r="C12787" s="1" t="str">
        <f ca="1">IFERROR(INDIRECT(ADDRESS(MATCH(A12787,'contribution par jour-semaine'!A:A,0),MATCH(B12787,'contribution par jour-semaine'!$1:$1,0),4,1,"contribution par jour-semaine")),"")</f>
        <v/>
      </c>
      <c r="D12787" s="4" t="str">
        <f>VLOOKUP(A12787,predictions!A:B,2,FALSE)</f>
        <v>22/06/2020</v>
      </c>
      <c r="E12787" s="4">
        <f t="shared" si="50"/>
        <v>44004</v>
      </c>
    </row>
    <row r="12788" spans="3:5" ht="13" x14ac:dyDescent="0.15">
      <c r="C12788" s="1" t="str">
        <f ca="1">IFERROR(INDIRECT(ADDRESS(MATCH(A12788,'contribution par jour-semaine'!A:A,0),MATCH(B12788,'contribution par jour-semaine'!$1:$1,0),4,1,"contribution par jour-semaine")),"")</f>
        <v/>
      </c>
      <c r="D12788" s="4" t="str">
        <f>VLOOKUP(A12788,predictions!A:B,2,FALSE)</f>
        <v>22/06/2020</v>
      </c>
      <c r="E12788" s="4">
        <f t="shared" si="50"/>
        <v>44004</v>
      </c>
    </row>
    <row r="12789" spans="3:5" ht="13" x14ac:dyDescent="0.15">
      <c r="C12789" s="1" t="str">
        <f ca="1">IFERROR(INDIRECT(ADDRESS(MATCH(A12789,'contribution par jour-semaine'!A:A,0),MATCH(B12789,'contribution par jour-semaine'!$1:$1,0),4,1,"contribution par jour-semaine")),"")</f>
        <v/>
      </c>
      <c r="D12789" s="4" t="str">
        <f>VLOOKUP(A12789,predictions!A:B,2,FALSE)</f>
        <v>22/06/2020</v>
      </c>
      <c r="E12789" s="4">
        <f t="shared" si="50"/>
        <v>44004</v>
      </c>
    </row>
    <row r="12790" spans="3:5" ht="13" x14ac:dyDescent="0.15">
      <c r="C12790" s="1" t="str">
        <f ca="1">IFERROR(INDIRECT(ADDRESS(MATCH(A12790,'contribution par jour-semaine'!A:A,0),MATCH(B12790,'contribution par jour-semaine'!$1:$1,0),4,1,"contribution par jour-semaine")),"")</f>
        <v/>
      </c>
      <c r="D12790" s="4" t="str">
        <f>VLOOKUP(A12790,predictions!A:B,2,FALSE)</f>
        <v>22/06/2020</v>
      </c>
      <c r="E12790" s="4">
        <f t="shared" si="50"/>
        <v>44004</v>
      </c>
    </row>
    <row r="12791" spans="3:5" ht="13" x14ac:dyDescent="0.15">
      <c r="C12791" s="1" t="str">
        <f ca="1">IFERROR(INDIRECT(ADDRESS(MATCH(A12791,'contribution par jour-semaine'!A:A,0),MATCH(B12791,'contribution par jour-semaine'!$1:$1,0),4,1,"contribution par jour-semaine")),"")</f>
        <v/>
      </c>
      <c r="D12791" s="4" t="str">
        <f>VLOOKUP(A12791,predictions!A:B,2,FALSE)</f>
        <v>22/06/2020</v>
      </c>
      <c r="E12791" s="4">
        <f t="shared" si="50"/>
        <v>44004</v>
      </c>
    </row>
    <row r="12792" spans="3:5" ht="13" x14ac:dyDescent="0.15">
      <c r="C12792" s="1" t="str">
        <f ca="1">IFERROR(INDIRECT(ADDRESS(MATCH(A12792,'contribution par jour-semaine'!A:A,0),MATCH(B12792,'contribution par jour-semaine'!$1:$1,0),4,1,"contribution par jour-semaine")),"")</f>
        <v/>
      </c>
      <c r="D12792" s="4" t="str">
        <f>VLOOKUP(A12792,predictions!A:B,2,FALSE)</f>
        <v>22/06/2020</v>
      </c>
      <c r="E12792" s="4">
        <f t="shared" si="50"/>
        <v>44004</v>
      </c>
    </row>
    <row r="12793" spans="3:5" ht="13" x14ac:dyDescent="0.15">
      <c r="C12793" s="1" t="str">
        <f ca="1">IFERROR(INDIRECT(ADDRESS(MATCH(A12793,'contribution par jour-semaine'!A:A,0),MATCH(B12793,'contribution par jour-semaine'!$1:$1,0),4,1,"contribution par jour-semaine")),"")</f>
        <v/>
      </c>
      <c r="D12793" s="4" t="str">
        <f>VLOOKUP(A12793,predictions!A:B,2,FALSE)</f>
        <v>22/06/2020</v>
      </c>
      <c r="E12793" s="4">
        <f t="shared" si="50"/>
        <v>44004</v>
      </c>
    </row>
    <row r="12794" spans="3:5" ht="13" x14ac:dyDescent="0.15">
      <c r="C12794" s="1" t="str">
        <f ca="1">IFERROR(INDIRECT(ADDRESS(MATCH(A12794,'contribution par jour-semaine'!A:A,0),MATCH(B12794,'contribution par jour-semaine'!$1:$1,0),4,1,"contribution par jour-semaine")),"")</f>
        <v/>
      </c>
      <c r="D12794" s="4" t="str">
        <f>VLOOKUP(A12794,predictions!A:B,2,FALSE)</f>
        <v>22/06/2020</v>
      </c>
      <c r="E12794" s="4">
        <f t="shared" si="50"/>
        <v>44004</v>
      </c>
    </row>
    <row r="12795" spans="3:5" ht="13" x14ac:dyDescent="0.15">
      <c r="C12795" s="1" t="str">
        <f ca="1">IFERROR(INDIRECT(ADDRESS(MATCH(A12795,'contribution par jour-semaine'!A:A,0),MATCH(B12795,'contribution par jour-semaine'!$1:$1,0),4,1,"contribution par jour-semaine")),"")</f>
        <v/>
      </c>
      <c r="D12795" s="4" t="str">
        <f>VLOOKUP(A12795,predictions!A:B,2,FALSE)</f>
        <v>22/06/2020</v>
      </c>
      <c r="E12795" s="4">
        <f t="shared" si="50"/>
        <v>44004</v>
      </c>
    </row>
    <row r="12796" spans="3:5" ht="13" x14ac:dyDescent="0.15">
      <c r="C12796" s="1" t="str">
        <f ca="1">IFERROR(INDIRECT(ADDRESS(MATCH(A12796,'contribution par jour-semaine'!A:A,0),MATCH(B12796,'contribution par jour-semaine'!$1:$1,0),4,1,"contribution par jour-semaine")),"")</f>
        <v/>
      </c>
      <c r="D12796" s="4" t="str">
        <f>VLOOKUP(A12796,predictions!A:B,2,FALSE)</f>
        <v>22/06/2020</v>
      </c>
      <c r="E12796" s="4">
        <f t="shared" si="50"/>
        <v>44004</v>
      </c>
    </row>
    <row r="12797" spans="3:5" ht="13" x14ac:dyDescent="0.15">
      <c r="C12797" s="1" t="str">
        <f ca="1">IFERROR(INDIRECT(ADDRESS(MATCH(A12797,'contribution par jour-semaine'!A:A,0),MATCH(B12797,'contribution par jour-semaine'!$1:$1,0),4,1,"contribution par jour-semaine")),"")</f>
        <v/>
      </c>
      <c r="D12797" s="4" t="str">
        <f>VLOOKUP(A12797,predictions!A:B,2,FALSE)</f>
        <v>22/06/2020</v>
      </c>
      <c r="E12797" s="4">
        <f t="shared" si="50"/>
        <v>44004</v>
      </c>
    </row>
    <row r="12798" spans="3:5" ht="13" x14ac:dyDescent="0.15">
      <c r="C12798" s="1" t="str">
        <f ca="1">IFERROR(INDIRECT(ADDRESS(MATCH(A12798,'contribution par jour-semaine'!A:A,0),MATCH(B12798,'contribution par jour-semaine'!$1:$1,0),4,1,"contribution par jour-semaine")),"")</f>
        <v/>
      </c>
      <c r="D12798" s="4" t="str">
        <f>VLOOKUP(A12798,predictions!A:B,2,FALSE)</f>
        <v>22/06/2020</v>
      </c>
      <c r="E12798" s="4">
        <f t="shared" si="50"/>
        <v>44004</v>
      </c>
    </row>
    <row r="12799" spans="3:5" ht="13" x14ac:dyDescent="0.15">
      <c r="C12799" s="1" t="str">
        <f ca="1">IFERROR(INDIRECT(ADDRESS(MATCH(A12799,'contribution par jour-semaine'!A:A,0),MATCH(B12799,'contribution par jour-semaine'!$1:$1,0),4,1,"contribution par jour-semaine")),"")</f>
        <v/>
      </c>
      <c r="D12799" s="4" t="str">
        <f>VLOOKUP(A12799,predictions!A:B,2,FALSE)</f>
        <v>22/06/2020</v>
      </c>
      <c r="E12799" s="4">
        <f t="shared" si="50"/>
        <v>44004</v>
      </c>
    </row>
    <row r="12800" spans="3:5" ht="13" x14ac:dyDescent="0.15">
      <c r="C12800" s="1" t="str">
        <f ca="1">IFERROR(INDIRECT(ADDRESS(MATCH(A12800,'contribution par jour-semaine'!A:A,0),MATCH(B12800,'contribution par jour-semaine'!$1:$1,0),4,1,"contribution par jour-semaine")),"")</f>
        <v/>
      </c>
      <c r="D12800" s="4" t="str">
        <f>VLOOKUP(A12800,predictions!A:B,2,FALSE)</f>
        <v>22/06/2020</v>
      </c>
      <c r="E12800" s="4">
        <f t="shared" si="50"/>
        <v>44004</v>
      </c>
    </row>
    <row r="12801" spans="3:5" ht="13" x14ac:dyDescent="0.15">
      <c r="C12801" s="1" t="str">
        <f ca="1">IFERROR(INDIRECT(ADDRESS(MATCH(A12801,'contribution par jour-semaine'!A:A,0),MATCH(B12801,'contribution par jour-semaine'!$1:$1,0),4,1,"contribution par jour-semaine")),"")</f>
        <v/>
      </c>
      <c r="D12801" s="4" t="str">
        <f>VLOOKUP(A12801,predictions!A:B,2,FALSE)</f>
        <v>22/06/2020</v>
      </c>
      <c r="E12801" s="4">
        <f t="shared" si="50"/>
        <v>44004</v>
      </c>
    </row>
    <row r="12802" spans="3:5" ht="13" x14ac:dyDescent="0.15">
      <c r="C12802" s="1" t="str">
        <f ca="1">IFERROR(INDIRECT(ADDRESS(MATCH(A12802,'contribution par jour-semaine'!A:A,0),MATCH(B12802,'contribution par jour-semaine'!$1:$1,0),4,1,"contribution par jour-semaine")),"")</f>
        <v/>
      </c>
      <c r="D12802" s="4" t="str">
        <f>VLOOKUP(A12802,predictions!A:B,2,FALSE)</f>
        <v>22/06/2020</v>
      </c>
      <c r="E12802" s="4">
        <f t="shared" si="50"/>
        <v>44004</v>
      </c>
    </row>
    <row r="12803" spans="3:5" ht="13" x14ac:dyDescent="0.15">
      <c r="C12803" s="1" t="str">
        <f ca="1">IFERROR(INDIRECT(ADDRESS(MATCH(A12803,'contribution par jour-semaine'!A:A,0),MATCH(B12803,'contribution par jour-semaine'!$1:$1,0),4,1,"contribution par jour-semaine")),"")</f>
        <v/>
      </c>
      <c r="D12803" s="4" t="str">
        <f>VLOOKUP(A12803,predictions!A:B,2,FALSE)</f>
        <v>22/06/2020</v>
      </c>
      <c r="E12803" s="4">
        <f t="shared" si="50"/>
        <v>44004</v>
      </c>
    </row>
    <row r="12804" spans="3:5" ht="13" x14ac:dyDescent="0.15">
      <c r="C12804" s="1" t="str">
        <f ca="1">IFERROR(INDIRECT(ADDRESS(MATCH(A12804,'contribution par jour-semaine'!A:A,0),MATCH(B12804,'contribution par jour-semaine'!$1:$1,0),4,1,"contribution par jour-semaine")),"")</f>
        <v/>
      </c>
      <c r="D12804" s="4" t="str">
        <f>VLOOKUP(A12804,predictions!A:B,2,FALSE)</f>
        <v>22/06/2020</v>
      </c>
      <c r="E12804" s="4">
        <f t="shared" si="50"/>
        <v>44004</v>
      </c>
    </row>
    <row r="12805" spans="3:5" ht="13" x14ac:dyDescent="0.15">
      <c r="C12805" s="1" t="str">
        <f ca="1">IFERROR(INDIRECT(ADDRESS(MATCH(A12805,'contribution par jour-semaine'!A:A,0),MATCH(B12805,'contribution par jour-semaine'!$1:$1,0),4,1,"contribution par jour-semaine")),"")</f>
        <v/>
      </c>
      <c r="D12805" s="4" t="str">
        <f>VLOOKUP(A12805,predictions!A:B,2,FALSE)</f>
        <v>22/06/2020</v>
      </c>
      <c r="E12805" s="4">
        <f t="shared" si="50"/>
        <v>44004</v>
      </c>
    </row>
    <row r="12806" spans="3:5" ht="13" x14ac:dyDescent="0.15">
      <c r="C12806" s="1" t="str">
        <f ca="1">IFERROR(INDIRECT(ADDRESS(MATCH(A12806,'contribution par jour-semaine'!A:A,0),MATCH(B12806,'contribution par jour-semaine'!$1:$1,0),4,1,"contribution par jour-semaine")),"")</f>
        <v/>
      </c>
      <c r="D12806" s="4" t="str">
        <f>VLOOKUP(A12806,predictions!A:B,2,FALSE)</f>
        <v>22/06/2020</v>
      </c>
      <c r="E12806" s="4">
        <f t="shared" si="50"/>
        <v>44004</v>
      </c>
    </row>
    <row r="12807" spans="3:5" ht="13" x14ac:dyDescent="0.15">
      <c r="C12807" s="1" t="str">
        <f ca="1">IFERROR(INDIRECT(ADDRESS(MATCH(A12807,'contribution par jour-semaine'!A:A,0),MATCH(B12807,'contribution par jour-semaine'!$1:$1,0),4,1,"contribution par jour-semaine")),"")</f>
        <v/>
      </c>
      <c r="D12807" s="4" t="str">
        <f>VLOOKUP(A12807,predictions!A:B,2,FALSE)</f>
        <v>22/06/2020</v>
      </c>
      <c r="E12807" s="4">
        <f t="shared" si="50"/>
        <v>44004</v>
      </c>
    </row>
    <row r="12808" spans="3:5" ht="13" x14ac:dyDescent="0.15">
      <c r="C12808" s="1" t="str">
        <f ca="1">IFERROR(INDIRECT(ADDRESS(MATCH(A12808,'contribution par jour-semaine'!A:A,0),MATCH(B12808,'contribution par jour-semaine'!$1:$1,0),4,1,"contribution par jour-semaine")),"")</f>
        <v/>
      </c>
      <c r="D12808" s="4" t="str">
        <f>VLOOKUP(A12808,predictions!A:B,2,FALSE)</f>
        <v>22/06/2020</v>
      </c>
      <c r="E12808" s="4">
        <f t="shared" si="50"/>
        <v>44004</v>
      </c>
    </row>
    <row r="12809" spans="3:5" ht="13" x14ac:dyDescent="0.15">
      <c r="C12809" s="1" t="str">
        <f ca="1">IFERROR(INDIRECT(ADDRESS(MATCH(A12809,'contribution par jour-semaine'!A:A,0),MATCH(B12809,'contribution par jour-semaine'!$1:$1,0),4,1,"contribution par jour-semaine")),"")</f>
        <v/>
      </c>
      <c r="D12809" s="4" t="str">
        <f>VLOOKUP(A12809,predictions!A:B,2,FALSE)</f>
        <v>22/06/2020</v>
      </c>
      <c r="E12809" s="4">
        <f t="shared" si="50"/>
        <v>44004</v>
      </c>
    </row>
    <row r="12810" spans="3:5" ht="13" x14ac:dyDescent="0.15">
      <c r="C12810" s="1" t="str">
        <f ca="1">IFERROR(INDIRECT(ADDRESS(MATCH(A12810,'contribution par jour-semaine'!A:A,0),MATCH(B12810,'contribution par jour-semaine'!$1:$1,0),4,1,"contribution par jour-semaine")),"")</f>
        <v/>
      </c>
      <c r="D12810" s="4" t="str">
        <f>VLOOKUP(A12810,predictions!A:B,2,FALSE)</f>
        <v>22/06/2020</v>
      </c>
      <c r="E12810" s="4">
        <f t="shared" si="50"/>
        <v>44004</v>
      </c>
    </row>
    <row r="12811" spans="3:5" ht="13" x14ac:dyDescent="0.15">
      <c r="C12811" s="1" t="str">
        <f ca="1">IFERROR(INDIRECT(ADDRESS(MATCH(A12811,'contribution par jour-semaine'!A:A,0),MATCH(B12811,'contribution par jour-semaine'!$1:$1,0),4,1,"contribution par jour-semaine")),"")</f>
        <v/>
      </c>
      <c r="D12811" s="4" t="str">
        <f>VLOOKUP(A12811,predictions!A:B,2,FALSE)</f>
        <v>22/06/2020</v>
      </c>
      <c r="E12811" s="4">
        <f t="shared" si="50"/>
        <v>44004</v>
      </c>
    </row>
    <row r="12812" spans="3:5" ht="13" x14ac:dyDescent="0.15">
      <c r="C12812" s="1" t="str">
        <f ca="1">IFERROR(INDIRECT(ADDRESS(MATCH(A12812,'contribution par jour-semaine'!A:A,0),MATCH(B12812,'contribution par jour-semaine'!$1:$1,0),4,1,"contribution par jour-semaine")),"")</f>
        <v/>
      </c>
      <c r="D12812" s="4" t="str">
        <f>VLOOKUP(A12812,predictions!A:B,2,FALSE)</f>
        <v>22/06/2020</v>
      </c>
      <c r="E12812" s="4">
        <f t="shared" si="50"/>
        <v>44004</v>
      </c>
    </row>
    <row r="12813" spans="3:5" ht="13" x14ac:dyDescent="0.15">
      <c r="C12813" s="1" t="str">
        <f ca="1">IFERROR(INDIRECT(ADDRESS(MATCH(A12813,'contribution par jour-semaine'!A:A,0),MATCH(B12813,'contribution par jour-semaine'!$1:$1,0),4,1,"contribution par jour-semaine")),"")</f>
        <v/>
      </c>
      <c r="D12813" s="4" t="str">
        <f>VLOOKUP(A12813,predictions!A:B,2,FALSE)</f>
        <v>22/06/2020</v>
      </c>
      <c r="E12813" s="4">
        <f t="shared" si="50"/>
        <v>44004</v>
      </c>
    </row>
    <row r="12814" spans="3:5" ht="13" x14ac:dyDescent="0.15">
      <c r="C12814" s="1" t="str">
        <f ca="1">IFERROR(INDIRECT(ADDRESS(MATCH(A12814,'contribution par jour-semaine'!A:A,0),MATCH(B12814,'contribution par jour-semaine'!$1:$1,0),4,1,"contribution par jour-semaine")),"")</f>
        <v/>
      </c>
      <c r="D12814" s="4" t="str">
        <f>VLOOKUP(A12814,predictions!A:B,2,FALSE)</f>
        <v>22/06/2020</v>
      </c>
      <c r="E12814" s="4">
        <f t="shared" si="50"/>
        <v>44004</v>
      </c>
    </row>
    <row r="12815" spans="3:5" ht="13" x14ac:dyDescent="0.15">
      <c r="C12815" s="1" t="str">
        <f ca="1">IFERROR(INDIRECT(ADDRESS(MATCH(A12815,'contribution par jour-semaine'!A:A,0),MATCH(B12815,'contribution par jour-semaine'!$1:$1,0),4,1,"contribution par jour-semaine")),"")</f>
        <v/>
      </c>
      <c r="D12815" s="4" t="str">
        <f>VLOOKUP(A12815,predictions!A:B,2,FALSE)</f>
        <v>22/06/2020</v>
      </c>
      <c r="E12815" s="4">
        <f t="shared" si="50"/>
        <v>44004</v>
      </c>
    </row>
    <row r="12816" spans="3:5" ht="13" x14ac:dyDescent="0.15">
      <c r="C12816" s="1" t="str">
        <f ca="1">IFERROR(INDIRECT(ADDRESS(MATCH(A12816,'contribution par jour-semaine'!A:A,0),MATCH(B12816,'contribution par jour-semaine'!$1:$1,0),4,1,"contribution par jour-semaine")),"")</f>
        <v/>
      </c>
      <c r="D12816" s="4" t="str">
        <f>VLOOKUP(A12816,predictions!A:B,2,FALSE)</f>
        <v>22/06/2020</v>
      </c>
      <c r="E12816" s="4">
        <f t="shared" si="50"/>
        <v>44004</v>
      </c>
    </row>
    <row r="12817" spans="3:5" ht="13" x14ac:dyDescent="0.15">
      <c r="C12817" s="1" t="str">
        <f ca="1">IFERROR(INDIRECT(ADDRESS(MATCH(A12817,'contribution par jour-semaine'!A:A,0),MATCH(B12817,'contribution par jour-semaine'!$1:$1,0),4,1,"contribution par jour-semaine")),"")</f>
        <v/>
      </c>
      <c r="D12817" s="4" t="str">
        <f>VLOOKUP(A12817,predictions!A:B,2,FALSE)</f>
        <v>22/06/2020</v>
      </c>
      <c r="E12817" s="4">
        <f t="shared" si="50"/>
        <v>44004</v>
      </c>
    </row>
    <row r="12818" spans="3:5" ht="13" x14ac:dyDescent="0.15">
      <c r="C12818" s="1" t="str">
        <f ca="1">IFERROR(INDIRECT(ADDRESS(MATCH(A12818,'contribution par jour-semaine'!A:A,0),MATCH(B12818,'contribution par jour-semaine'!$1:$1,0),4,1,"contribution par jour-semaine")),"")</f>
        <v/>
      </c>
      <c r="D12818" s="4" t="str">
        <f>VLOOKUP(A12818,predictions!A:B,2,FALSE)</f>
        <v>22/06/2020</v>
      </c>
      <c r="E12818" s="4">
        <f t="shared" si="50"/>
        <v>44004</v>
      </c>
    </row>
    <row r="12819" spans="3:5" ht="13" x14ac:dyDescent="0.15">
      <c r="C12819" s="1" t="str">
        <f ca="1">IFERROR(INDIRECT(ADDRESS(MATCH(A12819,'contribution par jour-semaine'!A:A,0),MATCH(B12819,'contribution par jour-semaine'!$1:$1,0),4,1,"contribution par jour-semaine")),"")</f>
        <v/>
      </c>
      <c r="D12819" s="4" t="str">
        <f>VLOOKUP(A12819,predictions!A:B,2,FALSE)</f>
        <v>22/06/2020</v>
      </c>
      <c r="E12819" s="4">
        <f t="shared" si="50"/>
        <v>44004</v>
      </c>
    </row>
    <row r="12820" spans="3:5" ht="13" x14ac:dyDescent="0.15">
      <c r="C12820" s="1" t="str">
        <f ca="1">IFERROR(INDIRECT(ADDRESS(MATCH(A12820,'contribution par jour-semaine'!A:A,0),MATCH(B12820,'contribution par jour-semaine'!$1:$1,0),4,1,"contribution par jour-semaine")),"")</f>
        <v/>
      </c>
      <c r="D12820" s="4" t="str">
        <f>VLOOKUP(A12820,predictions!A:B,2,FALSE)</f>
        <v>22/06/2020</v>
      </c>
      <c r="E12820" s="4">
        <f t="shared" si="50"/>
        <v>44004</v>
      </c>
    </row>
    <row r="12821" spans="3:5" ht="13" x14ac:dyDescent="0.15">
      <c r="C12821" s="1" t="str">
        <f ca="1">IFERROR(INDIRECT(ADDRESS(MATCH(A12821,'contribution par jour-semaine'!A:A,0),MATCH(B12821,'contribution par jour-semaine'!$1:$1,0),4,1,"contribution par jour-semaine")),"")</f>
        <v/>
      </c>
      <c r="D12821" s="4" t="str">
        <f>VLOOKUP(A12821,predictions!A:B,2,FALSE)</f>
        <v>22/06/2020</v>
      </c>
      <c r="E12821" s="4">
        <f t="shared" si="50"/>
        <v>44004</v>
      </c>
    </row>
    <row r="12822" spans="3:5" ht="13" x14ac:dyDescent="0.15">
      <c r="C12822" s="1" t="str">
        <f ca="1">IFERROR(INDIRECT(ADDRESS(MATCH(A12822,'contribution par jour-semaine'!A:A,0),MATCH(B12822,'contribution par jour-semaine'!$1:$1,0),4,1,"contribution par jour-semaine")),"")</f>
        <v/>
      </c>
      <c r="D12822" s="4" t="str">
        <f>VLOOKUP(A12822,predictions!A:B,2,FALSE)</f>
        <v>22/06/2020</v>
      </c>
      <c r="E12822" s="4">
        <f t="shared" si="50"/>
        <v>44004</v>
      </c>
    </row>
    <row r="12823" spans="3:5" ht="13" x14ac:dyDescent="0.15">
      <c r="C12823" s="1" t="str">
        <f ca="1">IFERROR(INDIRECT(ADDRESS(MATCH(A12823,'contribution par jour-semaine'!A:A,0),MATCH(B12823,'contribution par jour-semaine'!$1:$1,0),4,1,"contribution par jour-semaine")),"")</f>
        <v/>
      </c>
      <c r="D12823" s="4" t="str">
        <f>VLOOKUP(A12823,predictions!A:B,2,FALSE)</f>
        <v>22/06/2020</v>
      </c>
      <c r="E12823" s="4">
        <f t="shared" si="50"/>
        <v>44004</v>
      </c>
    </row>
    <row r="12824" spans="3:5" ht="13" x14ac:dyDescent="0.15">
      <c r="C12824" s="1" t="str">
        <f ca="1">IFERROR(INDIRECT(ADDRESS(MATCH(A12824,'contribution par jour-semaine'!A:A,0),MATCH(B12824,'contribution par jour-semaine'!$1:$1,0),4,1,"contribution par jour-semaine")),"")</f>
        <v/>
      </c>
      <c r="D12824" s="4" t="str">
        <f>VLOOKUP(A12824,predictions!A:B,2,FALSE)</f>
        <v>22/06/2020</v>
      </c>
      <c r="E12824" s="4">
        <f t="shared" si="50"/>
        <v>44004</v>
      </c>
    </row>
    <row r="12825" spans="3:5" ht="13" x14ac:dyDescent="0.15">
      <c r="C12825" s="1" t="str">
        <f ca="1">IFERROR(INDIRECT(ADDRESS(MATCH(A12825,'contribution par jour-semaine'!A:A,0),MATCH(B12825,'contribution par jour-semaine'!$1:$1,0),4,1,"contribution par jour-semaine")),"")</f>
        <v/>
      </c>
      <c r="D12825" s="4" t="str">
        <f>VLOOKUP(A12825,predictions!A:B,2,FALSE)</f>
        <v>22/06/2020</v>
      </c>
      <c r="E12825" s="4">
        <f t="shared" si="50"/>
        <v>44004</v>
      </c>
    </row>
    <row r="12826" spans="3:5" ht="13" x14ac:dyDescent="0.15">
      <c r="C12826" s="1" t="str">
        <f ca="1">IFERROR(INDIRECT(ADDRESS(MATCH(A12826,'contribution par jour-semaine'!A:A,0),MATCH(B12826,'contribution par jour-semaine'!$1:$1,0),4,1,"contribution par jour-semaine")),"")</f>
        <v/>
      </c>
      <c r="D12826" s="4" t="str">
        <f>VLOOKUP(A12826,predictions!A:B,2,FALSE)</f>
        <v>22/06/2020</v>
      </c>
      <c r="E12826" s="4">
        <f t="shared" si="50"/>
        <v>44004</v>
      </c>
    </row>
    <row r="12827" spans="3:5" ht="13" x14ac:dyDescent="0.15">
      <c r="C12827" s="1" t="str">
        <f ca="1">IFERROR(INDIRECT(ADDRESS(MATCH(A12827,'contribution par jour-semaine'!A:A,0),MATCH(B12827,'contribution par jour-semaine'!$1:$1,0),4,1,"contribution par jour-semaine")),"")</f>
        <v/>
      </c>
      <c r="D12827" s="4" t="str">
        <f>VLOOKUP(A12827,predictions!A:B,2,FALSE)</f>
        <v>22/06/2020</v>
      </c>
      <c r="E12827" s="4">
        <f t="shared" si="50"/>
        <v>44004</v>
      </c>
    </row>
    <row r="12828" spans="3:5" ht="13" x14ac:dyDescent="0.15">
      <c r="C12828" s="1" t="str">
        <f ca="1">IFERROR(INDIRECT(ADDRESS(MATCH(A12828,'contribution par jour-semaine'!A:A,0),MATCH(B12828,'contribution par jour-semaine'!$1:$1,0),4,1,"contribution par jour-semaine")),"")</f>
        <v/>
      </c>
      <c r="D12828" s="4" t="str">
        <f>VLOOKUP(A12828,predictions!A:B,2,FALSE)</f>
        <v>22/06/2020</v>
      </c>
      <c r="E12828" s="4">
        <f t="shared" si="50"/>
        <v>44004</v>
      </c>
    </row>
    <row r="12829" spans="3:5" ht="13" x14ac:dyDescent="0.15">
      <c r="C12829" s="1" t="str">
        <f ca="1">IFERROR(INDIRECT(ADDRESS(MATCH(A12829,'contribution par jour-semaine'!A:A,0),MATCH(B12829,'contribution par jour-semaine'!$1:$1,0),4,1,"contribution par jour-semaine")),"")</f>
        <v/>
      </c>
      <c r="D12829" s="4" t="str">
        <f>VLOOKUP(A12829,predictions!A:B,2,FALSE)</f>
        <v>22/06/2020</v>
      </c>
      <c r="E12829" s="4">
        <f t="shared" si="50"/>
        <v>44004</v>
      </c>
    </row>
    <row r="12830" spans="3:5" ht="13" x14ac:dyDescent="0.15">
      <c r="C12830" s="1" t="str">
        <f ca="1">IFERROR(INDIRECT(ADDRESS(MATCH(A12830,'contribution par jour-semaine'!A:A,0),MATCH(B12830,'contribution par jour-semaine'!$1:$1,0),4,1,"contribution par jour-semaine")),"")</f>
        <v/>
      </c>
      <c r="D12830" s="4" t="str">
        <f>VLOOKUP(A12830,predictions!A:B,2,FALSE)</f>
        <v>22/06/2020</v>
      </c>
      <c r="E12830" s="4">
        <f t="shared" si="50"/>
        <v>44004</v>
      </c>
    </row>
    <row r="12831" spans="3:5" ht="13" x14ac:dyDescent="0.15">
      <c r="C12831" s="1" t="str">
        <f ca="1">IFERROR(INDIRECT(ADDRESS(MATCH(A12831,'contribution par jour-semaine'!A:A,0),MATCH(B12831,'contribution par jour-semaine'!$1:$1,0),4,1,"contribution par jour-semaine")),"")</f>
        <v/>
      </c>
      <c r="D12831" s="4" t="str">
        <f>VLOOKUP(A12831,predictions!A:B,2,FALSE)</f>
        <v>22/06/2020</v>
      </c>
      <c r="E12831" s="4">
        <f t="shared" si="50"/>
        <v>44004</v>
      </c>
    </row>
    <row r="12832" spans="3:5" ht="13" x14ac:dyDescent="0.15">
      <c r="C12832" s="1" t="str">
        <f ca="1">IFERROR(INDIRECT(ADDRESS(MATCH(A12832,'contribution par jour-semaine'!A:A,0),MATCH(B12832,'contribution par jour-semaine'!$1:$1,0),4,1,"contribution par jour-semaine")),"")</f>
        <v/>
      </c>
      <c r="D12832" s="4" t="str">
        <f>VLOOKUP(A12832,predictions!A:B,2,FALSE)</f>
        <v>22/06/2020</v>
      </c>
      <c r="E12832" s="4">
        <f t="shared" si="50"/>
        <v>44004</v>
      </c>
    </row>
    <row r="12833" spans="3:5" ht="13" x14ac:dyDescent="0.15">
      <c r="C12833" s="1" t="str">
        <f ca="1">IFERROR(INDIRECT(ADDRESS(MATCH(A12833,'contribution par jour-semaine'!A:A,0),MATCH(B12833,'contribution par jour-semaine'!$1:$1,0),4,1,"contribution par jour-semaine")),"")</f>
        <v/>
      </c>
      <c r="D12833" s="4" t="str">
        <f>VLOOKUP(A12833,predictions!A:B,2,FALSE)</f>
        <v>22/06/2020</v>
      </c>
      <c r="E12833" s="4">
        <f t="shared" si="50"/>
        <v>44004</v>
      </c>
    </row>
    <row r="12834" spans="3:5" ht="13" x14ac:dyDescent="0.15">
      <c r="C12834" s="1" t="str">
        <f ca="1">IFERROR(INDIRECT(ADDRESS(MATCH(A12834,'contribution par jour-semaine'!A:A,0),MATCH(B12834,'contribution par jour-semaine'!$1:$1,0),4,1,"contribution par jour-semaine")),"")</f>
        <v/>
      </c>
      <c r="D12834" s="4" t="str">
        <f>VLOOKUP(A12834,predictions!A:B,2,FALSE)</f>
        <v>22/06/2020</v>
      </c>
      <c r="E12834" s="4">
        <f t="shared" si="50"/>
        <v>44004</v>
      </c>
    </row>
    <row r="12835" spans="3:5" ht="13" x14ac:dyDescent="0.15">
      <c r="C12835" s="1" t="str">
        <f ca="1">IFERROR(INDIRECT(ADDRESS(MATCH(A12835,'contribution par jour-semaine'!A:A,0),MATCH(B12835,'contribution par jour-semaine'!$1:$1,0),4,1,"contribution par jour-semaine")),"")</f>
        <v/>
      </c>
      <c r="D12835" s="4" t="str">
        <f>VLOOKUP(A12835,predictions!A:B,2,FALSE)</f>
        <v>22/06/2020</v>
      </c>
      <c r="E12835" s="4">
        <f t="shared" si="50"/>
        <v>44004</v>
      </c>
    </row>
    <row r="12836" spans="3:5" ht="13" x14ac:dyDescent="0.15">
      <c r="C12836" s="1" t="str">
        <f ca="1">IFERROR(INDIRECT(ADDRESS(MATCH(A12836,'contribution par jour-semaine'!A:A,0),MATCH(B12836,'contribution par jour-semaine'!$1:$1,0),4,1,"contribution par jour-semaine")),"")</f>
        <v/>
      </c>
      <c r="D12836" s="4" t="str">
        <f>VLOOKUP(A12836,predictions!A:B,2,FALSE)</f>
        <v>22/06/2020</v>
      </c>
      <c r="E12836" s="4">
        <f t="shared" si="50"/>
        <v>44004</v>
      </c>
    </row>
    <row r="12837" spans="3:5" ht="13" x14ac:dyDescent="0.15">
      <c r="C12837" s="1" t="str">
        <f ca="1">IFERROR(INDIRECT(ADDRESS(MATCH(A12837,'contribution par jour-semaine'!A:A,0),MATCH(B12837,'contribution par jour-semaine'!$1:$1,0),4,1,"contribution par jour-semaine")),"")</f>
        <v/>
      </c>
      <c r="D12837" s="4" t="str">
        <f>VLOOKUP(A12837,predictions!A:B,2,FALSE)</f>
        <v>22/06/2020</v>
      </c>
      <c r="E12837" s="4">
        <f t="shared" si="50"/>
        <v>44004</v>
      </c>
    </row>
    <row r="12838" spans="3:5" ht="13" x14ac:dyDescent="0.15">
      <c r="C12838" s="1" t="str">
        <f ca="1">IFERROR(INDIRECT(ADDRESS(MATCH(A12838,'contribution par jour-semaine'!A:A,0),MATCH(B12838,'contribution par jour-semaine'!$1:$1,0),4,1,"contribution par jour-semaine")),"")</f>
        <v/>
      </c>
      <c r="D12838" s="4" t="str">
        <f>VLOOKUP(A12838,predictions!A:B,2,FALSE)</f>
        <v>22/06/2020</v>
      </c>
      <c r="E12838" s="4">
        <f t="shared" si="50"/>
        <v>44004</v>
      </c>
    </row>
    <row r="12839" spans="3:5" ht="13" x14ac:dyDescent="0.15">
      <c r="C12839" s="1" t="str">
        <f ca="1">IFERROR(INDIRECT(ADDRESS(MATCH(A12839,'contribution par jour-semaine'!A:A,0),MATCH(B12839,'contribution par jour-semaine'!$1:$1,0),4,1,"contribution par jour-semaine")),"")</f>
        <v/>
      </c>
      <c r="D12839" s="4" t="str">
        <f>VLOOKUP(A12839,predictions!A:B,2,FALSE)</f>
        <v>22/06/2020</v>
      </c>
      <c r="E12839" s="4">
        <f t="shared" si="50"/>
        <v>44004</v>
      </c>
    </row>
    <row r="12840" spans="3:5" ht="13" x14ac:dyDescent="0.15">
      <c r="C12840" s="1" t="str">
        <f ca="1">IFERROR(INDIRECT(ADDRESS(MATCH(A12840,'contribution par jour-semaine'!A:A,0),MATCH(B12840,'contribution par jour-semaine'!$1:$1,0),4,1,"contribution par jour-semaine")),"")</f>
        <v/>
      </c>
      <c r="D12840" s="4" t="str">
        <f>VLOOKUP(A12840,predictions!A:B,2,FALSE)</f>
        <v>22/06/2020</v>
      </c>
      <c r="E12840" s="4">
        <f t="shared" si="50"/>
        <v>44004</v>
      </c>
    </row>
    <row r="12841" spans="3:5" ht="13" x14ac:dyDescent="0.15">
      <c r="C12841" s="1" t="str">
        <f ca="1">IFERROR(INDIRECT(ADDRESS(MATCH(A12841,'contribution par jour-semaine'!A:A,0),MATCH(B12841,'contribution par jour-semaine'!$1:$1,0),4,1,"contribution par jour-semaine")),"")</f>
        <v/>
      </c>
      <c r="D12841" s="4" t="str">
        <f>VLOOKUP(A12841,predictions!A:B,2,FALSE)</f>
        <v>22/06/2020</v>
      </c>
      <c r="E12841" s="4">
        <f t="shared" si="50"/>
        <v>44004</v>
      </c>
    </row>
    <row r="12842" spans="3:5" ht="13" x14ac:dyDescent="0.15">
      <c r="C12842" s="1" t="str">
        <f ca="1">IFERROR(INDIRECT(ADDRESS(MATCH(A12842,'contribution par jour-semaine'!A:A,0),MATCH(B12842,'contribution par jour-semaine'!$1:$1,0),4,1,"contribution par jour-semaine")),"")</f>
        <v/>
      </c>
      <c r="D12842" s="4" t="str">
        <f>VLOOKUP(A12842,predictions!A:B,2,FALSE)</f>
        <v>22/06/2020</v>
      </c>
      <c r="E12842" s="4">
        <f t="shared" si="50"/>
        <v>44004</v>
      </c>
    </row>
    <row r="12843" spans="3:5" ht="13" x14ac:dyDescent="0.15">
      <c r="C12843" s="1" t="str">
        <f ca="1">IFERROR(INDIRECT(ADDRESS(MATCH(A12843,'contribution par jour-semaine'!A:A,0),MATCH(B12843,'contribution par jour-semaine'!$1:$1,0),4,1,"contribution par jour-semaine")),"")</f>
        <v/>
      </c>
      <c r="D12843" s="4" t="str">
        <f>VLOOKUP(A12843,predictions!A:B,2,FALSE)</f>
        <v>22/06/2020</v>
      </c>
      <c r="E12843" s="4">
        <f t="shared" si="50"/>
        <v>44004</v>
      </c>
    </row>
    <row r="12844" spans="3:5" ht="13" x14ac:dyDescent="0.15">
      <c r="C12844" s="1" t="str">
        <f ca="1">IFERROR(INDIRECT(ADDRESS(MATCH(A12844,'contribution par jour-semaine'!A:A,0),MATCH(B12844,'contribution par jour-semaine'!$1:$1,0),4,1,"contribution par jour-semaine")),"")</f>
        <v/>
      </c>
      <c r="D12844" s="4" t="str">
        <f>VLOOKUP(A12844,predictions!A:B,2,FALSE)</f>
        <v>22/06/2020</v>
      </c>
      <c r="E12844" s="4">
        <f t="shared" si="50"/>
        <v>44004</v>
      </c>
    </row>
    <row r="12845" spans="3:5" ht="13" x14ac:dyDescent="0.15">
      <c r="C12845" s="1" t="str">
        <f ca="1">IFERROR(INDIRECT(ADDRESS(MATCH(A12845,'contribution par jour-semaine'!A:A,0),MATCH(B12845,'contribution par jour-semaine'!$1:$1,0),4,1,"contribution par jour-semaine")),"")</f>
        <v/>
      </c>
      <c r="D12845" s="4" t="str">
        <f>VLOOKUP(A12845,predictions!A:B,2,FALSE)</f>
        <v>22/06/2020</v>
      </c>
      <c r="E12845" s="4">
        <f t="shared" si="50"/>
        <v>44004</v>
      </c>
    </row>
    <row r="12846" spans="3:5" ht="13" x14ac:dyDescent="0.15">
      <c r="C12846" s="1" t="str">
        <f ca="1">IFERROR(INDIRECT(ADDRESS(MATCH(A12846,'contribution par jour-semaine'!A:A,0),MATCH(B12846,'contribution par jour-semaine'!$1:$1,0),4,1,"contribution par jour-semaine")),"")</f>
        <v/>
      </c>
      <c r="D12846" s="4" t="str">
        <f>VLOOKUP(A12846,predictions!A:B,2,FALSE)</f>
        <v>22/06/2020</v>
      </c>
      <c r="E12846" s="4">
        <f t="shared" si="50"/>
        <v>44004</v>
      </c>
    </row>
    <row r="12847" spans="3:5" ht="13" x14ac:dyDescent="0.15">
      <c r="C12847" s="1" t="str">
        <f ca="1">IFERROR(INDIRECT(ADDRESS(MATCH(A12847,'contribution par jour-semaine'!A:A,0),MATCH(B12847,'contribution par jour-semaine'!$1:$1,0),4,1,"contribution par jour-semaine")),"")</f>
        <v/>
      </c>
      <c r="D12847" s="4" t="str">
        <f>VLOOKUP(A12847,predictions!A:B,2,FALSE)</f>
        <v>22/06/2020</v>
      </c>
      <c r="E12847" s="4">
        <f t="shared" si="50"/>
        <v>44004</v>
      </c>
    </row>
    <row r="12848" spans="3:5" ht="13" x14ac:dyDescent="0.15">
      <c r="C12848" s="1" t="str">
        <f ca="1">IFERROR(INDIRECT(ADDRESS(MATCH(A12848,'contribution par jour-semaine'!A:A,0),MATCH(B12848,'contribution par jour-semaine'!$1:$1,0),4,1,"contribution par jour-semaine")),"")</f>
        <v/>
      </c>
      <c r="D12848" s="4" t="str">
        <f>VLOOKUP(A12848,predictions!A:B,2,FALSE)</f>
        <v>22/06/2020</v>
      </c>
      <c r="E12848" s="4">
        <f t="shared" si="50"/>
        <v>44004</v>
      </c>
    </row>
    <row r="12849" spans="3:5" ht="13" x14ac:dyDescent="0.15">
      <c r="C12849" s="1" t="str">
        <f ca="1">IFERROR(INDIRECT(ADDRESS(MATCH(A12849,'contribution par jour-semaine'!A:A,0),MATCH(B12849,'contribution par jour-semaine'!$1:$1,0),4,1,"contribution par jour-semaine")),"")</f>
        <v/>
      </c>
      <c r="D12849" s="4" t="str">
        <f>VLOOKUP(A12849,predictions!A:B,2,FALSE)</f>
        <v>22/06/2020</v>
      </c>
      <c r="E12849" s="4">
        <f t="shared" si="50"/>
        <v>44004</v>
      </c>
    </row>
    <row r="12850" spans="3:5" ht="13" x14ac:dyDescent="0.15">
      <c r="C12850" s="1" t="str">
        <f ca="1">IFERROR(INDIRECT(ADDRESS(MATCH(A12850,'contribution par jour-semaine'!A:A,0),MATCH(B12850,'contribution par jour-semaine'!$1:$1,0),4,1,"contribution par jour-semaine")),"")</f>
        <v/>
      </c>
      <c r="D12850" s="4" t="str">
        <f>VLOOKUP(A12850,predictions!A:B,2,FALSE)</f>
        <v>22/06/2020</v>
      </c>
      <c r="E12850" s="4">
        <f t="shared" si="50"/>
        <v>44004</v>
      </c>
    </row>
    <row r="12851" spans="3:5" ht="13" x14ac:dyDescent="0.15">
      <c r="C12851" s="1" t="str">
        <f ca="1">IFERROR(INDIRECT(ADDRESS(MATCH(A12851,'contribution par jour-semaine'!A:A,0),MATCH(B12851,'contribution par jour-semaine'!$1:$1,0),4,1,"contribution par jour-semaine")),"")</f>
        <v/>
      </c>
      <c r="D12851" s="4" t="str">
        <f>VLOOKUP(A12851,predictions!A:B,2,FALSE)</f>
        <v>22/06/2020</v>
      </c>
      <c r="E12851" s="4">
        <f t="shared" si="50"/>
        <v>44004</v>
      </c>
    </row>
    <row r="12852" spans="3:5" ht="13" x14ac:dyDescent="0.15">
      <c r="C12852" s="1" t="str">
        <f ca="1">IFERROR(INDIRECT(ADDRESS(MATCH(A12852,'contribution par jour-semaine'!A:A,0),MATCH(B12852,'contribution par jour-semaine'!$1:$1,0),4,1,"contribution par jour-semaine")),"")</f>
        <v/>
      </c>
      <c r="D12852" s="4" t="str">
        <f>VLOOKUP(A12852,predictions!A:B,2,FALSE)</f>
        <v>22/06/2020</v>
      </c>
      <c r="E12852" s="4">
        <f t="shared" si="50"/>
        <v>44004</v>
      </c>
    </row>
    <row r="12853" spans="3:5" ht="13" x14ac:dyDescent="0.15">
      <c r="C12853" s="1" t="str">
        <f ca="1">IFERROR(INDIRECT(ADDRESS(MATCH(A12853,'contribution par jour-semaine'!A:A,0),MATCH(B12853,'contribution par jour-semaine'!$1:$1,0),4,1,"contribution par jour-semaine")),"")</f>
        <v/>
      </c>
      <c r="D12853" s="4" t="str">
        <f>VLOOKUP(A12853,predictions!A:B,2,FALSE)</f>
        <v>22/06/2020</v>
      </c>
      <c r="E12853" s="4">
        <f t="shared" si="50"/>
        <v>44004</v>
      </c>
    </row>
    <row r="12854" spans="3:5" ht="13" x14ac:dyDescent="0.15">
      <c r="C12854" s="1" t="str">
        <f ca="1">IFERROR(INDIRECT(ADDRESS(MATCH(A12854,'contribution par jour-semaine'!A:A,0),MATCH(B12854,'contribution par jour-semaine'!$1:$1,0),4,1,"contribution par jour-semaine")),"")</f>
        <v/>
      </c>
      <c r="D12854" s="4" t="str">
        <f>VLOOKUP(A12854,predictions!A:B,2,FALSE)</f>
        <v>22/06/2020</v>
      </c>
      <c r="E12854" s="4">
        <f t="shared" si="50"/>
        <v>44004</v>
      </c>
    </row>
    <row r="12855" spans="3:5" ht="13" x14ac:dyDescent="0.15">
      <c r="C12855" s="1" t="str">
        <f ca="1">IFERROR(INDIRECT(ADDRESS(MATCH(A12855,'contribution par jour-semaine'!A:A,0),MATCH(B12855,'contribution par jour-semaine'!$1:$1,0),4,1,"contribution par jour-semaine")),"")</f>
        <v/>
      </c>
      <c r="D12855" s="4" t="str">
        <f>VLOOKUP(A12855,predictions!A:B,2,FALSE)</f>
        <v>22/06/2020</v>
      </c>
      <c r="E12855" s="4">
        <f t="shared" si="50"/>
        <v>44004</v>
      </c>
    </row>
    <row r="12856" spans="3:5" ht="13" x14ac:dyDescent="0.15">
      <c r="C12856" s="1" t="str">
        <f ca="1">IFERROR(INDIRECT(ADDRESS(MATCH(A12856,'contribution par jour-semaine'!A:A,0),MATCH(B12856,'contribution par jour-semaine'!$1:$1,0),4,1,"contribution par jour-semaine")),"")</f>
        <v/>
      </c>
      <c r="D12856" s="4" t="str">
        <f>VLOOKUP(A12856,predictions!A:B,2,FALSE)</f>
        <v>22/06/2020</v>
      </c>
      <c r="E12856" s="4">
        <f t="shared" si="50"/>
        <v>44004</v>
      </c>
    </row>
    <row r="12857" spans="3:5" ht="13" x14ac:dyDescent="0.15">
      <c r="C12857" s="1" t="str">
        <f ca="1">IFERROR(INDIRECT(ADDRESS(MATCH(A12857,'contribution par jour-semaine'!A:A,0),MATCH(B12857,'contribution par jour-semaine'!$1:$1,0),4,1,"contribution par jour-semaine")),"")</f>
        <v/>
      </c>
      <c r="D12857" s="4" t="str">
        <f>VLOOKUP(A12857,predictions!A:B,2,FALSE)</f>
        <v>22/06/2020</v>
      </c>
      <c r="E12857" s="4">
        <f t="shared" si="50"/>
        <v>44004</v>
      </c>
    </row>
    <row r="12858" spans="3:5" ht="13" x14ac:dyDescent="0.15">
      <c r="C12858" s="1" t="str">
        <f ca="1">IFERROR(INDIRECT(ADDRESS(MATCH(A12858,'contribution par jour-semaine'!A:A,0),MATCH(B12858,'contribution par jour-semaine'!$1:$1,0),4,1,"contribution par jour-semaine")),"")</f>
        <v/>
      </c>
      <c r="D12858" s="4" t="str">
        <f>VLOOKUP(A12858,predictions!A:B,2,FALSE)</f>
        <v>22/06/2020</v>
      </c>
      <c r="E12858" s="4">
        <f t="shared" si="50"/>
        <v>44004</v>
      </c>
    </row>
    <row r="12859" spans="3:5" ht="13" x14ac:dyDescent="0.15">
      <c r="C12859" s="1" t="str">
        <f ca="1">IFERROR(INDIRECT(ADDRESS(MATCH(A12859,'contribution par jour-semaine'!A:A,0),MATCH(B12859,'contribution par jour-semaine'!$1:$1,0),4,1,"contribution par jour-semaine")),"")</f>
        <v/>
      </c>
      <c r="D12859" s="4" t="str">
        <f>VLOOKUP(A12859,predictions!A:B,2,FALSE)</f>
        <v>22/06/2020</v>
      </c>
      <c r="E12859" s="4">
        <f t="shared" si="50"/>
        <v>44004</v>
      </c>
    </row>
    <row r="12860" spans="3:5" ht="13" x14ac:dyDescent="0.15">
      <c r="C12860" s="1" t="str">
        <f ca="1">IFERROR(INDIRECT(ADDRESS(MATCH(A12860,'contribution par jour-semaine'!A:A,0),MATCH(B12860,'contribution par jour-semaine'!$1:$1,0),4,1,"contribution par jour-semaine")),"")</f>
        <v/>
      </c>
      <c r="D12860" s="4" t="str">
        <f>VLOOKUP(A12860,predictions!A:B,2,FALSE)</f>
        <v>22/06/2020</v>
      </c>
      <c r="E12860" s="4">
        <f t="shared" si="50"/>
        <v>44004</v>
      </c>
    </row>
    <row r="12861" spans="3:5" ht="13" x14ac:dyDescent="0.15">
      <c r="C12861" s="1" t="str">
        <f ca="1">IFERROR(INDIRECT(ADDRESS(MATCH(A12861,'contribution par jour-semaine'!A:A,0),MATCH(B12861,'contribution par jour-semaine'!$1:$1,0),4,1,"contribution par jour-semaine")),"")</f>
        <v/>
      </c>
      <c r="D12861" s="4" t="str">
        <f>VLOOKUP(A12861,predictions!A:B,2,FALSE)</f>
        <v>22/06/2020</v>
      </c>
      <c r="E12861" s="4">
        <f t="shared" si="50"/>
        <v>44004</v>
      </c>
    </row>
    <row r="12862" spans="3:5" ht="13" x14ac:dyDescent="0.15">
      <c r="C12862" s="1" t="str">
        <f ca="1">IFERROR(INDIRECT(ADDRESS(MATCH(A12862,'contribution par jour-semaine'!A:A,0),MATCH(B12862,'contribution par jour-semaine'!$1:$1,0),4,1,"contribution par jour-semaine")),"")</f>
        <v/>
      </c>
      <c r="D12862" s="4" t="str">
        <f>VLOOKUP(A12862,predictions!A:B,2,FALSE)</f>
        <v>22/06/2020</v>
      </c>
      <c r="E12862" s="4">
        <f t="shared" si="50"/>
        <v>44004</v>
      </c>
    </row>
    <row r="12863" spans="3:5" ht="13" x14ac:dyDescent="0.15">
      <c r="C12863" s="1" t="str">
        <f ca="1">IFERROR(INDIRECT(ADDRESS(MATCH(A12863,'contribution par jour-semaine'!A:A,0),MATCH(B12863,'contribution par jour-semaine'!$1:$1,0),4,1,"contribution par jour-semaine")),"")</f>
        <v/>
      </c>
      <c r="D12863" s="4" t="str">
        <f>VLOOKUP(A12863,predictions!A:B,2,FALSE)</f>
        <v>22/06/2020</v>
      </c>
      <c r="E12863" s="4">
        <f t="shared" si="50"/>
        <v>44004</v>
      </c>
    </row>
    <row r="12864" spans="3:5" ht="13" x14ac:dyDescent="0.15">
      <c r="C12864" s="1" t="str">
        <f ca="1">IFERROR(INDIRECT(ADDRESS(MATCH(A12864,'contribution par jour-semaine'!A:A,0),MATCH(B12864,'contribution par jour-semaine'!$1:$1,0),4,1,"contribution par jour-semaine")),"")</f>
        <v/>
      </c>
      <c r="D12864" s="4" t="str">
        <f>VLOOKUP(A12864,predictions!A:B,2,FALSE)</f>
        <v>22/06/2020</v>
      </c>
      <c r="E12864" s="4">
        <f t="shared" si="50"/>
        <v>44004</v>
      </c>
    </row>
    <row r="12865" spans="3:5" ht="13" x14ac:dyDescent="0.15">
      <c r="C12865" s="1" t="str">
        <f ca="1">IFERROR(INDIRECT(ADDRESS(MATCH(A12865,'contribution par jour-semaine'!A:A,0),MATCH(B12865,'contribution par jour-semaine'!$1:$1,0),4,1,"contribution par jour-semaine")),"")</f>
        <v/>
      </c>
      <c r="D12865" s="4" t="str">
        <f>VLOOKUP(A12865,predictions!A:B,2,FALSE)</f>
        <v>22/06/2020</v>
      </c>
      <c r="E12865" s="4">
        <f t="shared" si="50"/>
        <v>44004</v>
      </c>
    </row>
    <row r="12866" spans="3:5" ht="13" x14ac:dyDescent="0.15">
      <c r="C12866" s="1" t="str">
        <f ca="1">IFERROR(INDIRECT(ADDRESS(MATCH(A12866,'contribution par jour-semaine'!A:A,0),MATCH(B12866,'contribution par jour-semaine'!$1:$1,0),4,1,"contribution par jour-semaine")),"")</f>
        <v/>
      </c>
      <c r="D12866" s="4" t="str">
        <f>VLOOKUP(A12866,predictions!A:B,2,FALSE)</f>
        <v>22/06/2020</v>
      </c>
      <c r="E12866" s="4">
        <f t="shared" si="50"/>
        <v>44004</v>
      </c>
    </row>
    <row r="12867" spans="3:5" ht="13" x14ac:dyDescent="0.15">
      <c r="C12867" s="1" t="str">
        <f ca="1">IFERROR(INDIRECT(ADDRESS(MATCH(A12867,'contribution par jour-semaine'!A:A,0),MATCH(B12867,'contribution par jour-semaine'!$1:$1,0),4,1,"contribution par jour-semaine")),"")</f>
        <v/>
      </c>
      <c r="D12867" s="4" t="str">
        <f>VLOOKUP(A12867,predictions!A:B,2,FALSE)</f>
        <v>22/06/2020</v>
      </c>
      <c r="E12867" s="4">
        <f t="shared" si="50"/>
        <v>44004</v>
      </c>
    </row>
    <row r="12868" spans="3:5" ht="13" x14ac:dyDescent="0.15">
      <c r="C12868" s="1" t="str">
        <f ca="1">IFERROR(INDIRECT(ADDRESS(MATCH(A12868,'contribution par jour-semaine'!A:A,0),MATCH(B12868,'contribution par jour-semaine'!$1:$1,0),4,1,"contribution par jour-semaine")),"")</f>
        <v/>
      </c>
      <c r="D12868" s="4" t="str">
        <f>VLOOKUP(A12868,predictions!A:B,2,FALSE)</f>
        <v>22/06/2020</v>
      </c>
      <c r="E12868" s="4">
        <f t="shared" si="50"/>
        <v>44004</v>
      </c>
    </row>
    <row r="12869" spans="3:5" ht="13" x14ac:dyDescent="0.15">
      <c r="C12869" s="1" t="str">
        <f ca="1">IFERROR(INDIRECT(ADDRESS(MATCH(A12869,'contribution par jour-semaine'!A:A,0),MATCH(B12869,'contribution par jour-semaine'!$1:$1,0),4,1,"contribution par jour-semaine")),"")</f>
        <v/>
      </c>
      <c r="D12869" s="4" t="str">
        <f>VLOOKUP(A12869,predictions!A:B,2,FALSE)</f>
        <v>22/06/2020</v>
      </c>
      <c r="E12869" s="4">
        <f t="shared" si="50"/>
        <v>44004</v>
      </c>
    </row>
    <row r="12870" spans="3:5" ht="13" x14ac:dyDescent="0.15">
      <c r="C12870" s="1" t="str">
        <f ca="1">IFERROR(INDIRECT(ADDRESS(MATCH(A12870,'contribution par jour-semaine'!A:A,0),MATCH(B12870,'contribution par jour-semaine'!$1:$1,0),4,1,"contribution par jour-semaine")),"")</f>
        <v/>
      </c>
      <c r="D12870" s="4" t="str">
        <f>VLOOKUP(A12870,predictions!A:B,2,FALSE)</f>
        <v>22/06/2020</v>
      </c>
      <c r="E12870" s="4">
        <f t="shared" si="50"/>
        <v>44004</v>
      </c>
    </row>
    <row r="12871" spans="3:5" ht="13" x14ac:dyDescent="0.15">
      <c r="C12871" s="1" t="str">
        <f ca="1">IFERROR(INDIRECT(ADDRESS(MATCH(A12871,'contribution par jour-semaine'!A:A,0),MATCH(B12871,'contribution par jour-semaine'!$1:$1,0),4,1,"contribution par jour-semaine")),"")</f>
        <v/>
      </c>
      <c r="D12871" s="4" t="str">
        <f>VLOOKUP(A12871,predictions!A:B,2,FALSE)</f>
        <v>22/06/2020</v>
      </c>
      <c r="E12871" s="4">
        <f t="shared" si="50"/>
        <v>44004</v>
      </c>
    </row>
    <row r="12872" spans="3:5" ht="13" x14ac:dyDescent="0.15">
      <c r="C12872" s="1" t="str">
        <f ca="1">IFERROR(INDIRECT(ADDRESS(MATCH(A12872,'contribution par jour-semaine'!A:A,0),MATCH(B12872,'contribution par jour-semaine'!$1:$1,0),4,1,"contribution par jour-semaine")),"")</f>
        <v/>
      </c>
      <c r="D12872" s="4" t="str">
        <f>VLOOKUP(A12872,predictions!A:B,2,FALSE)</f>
        <v>22/06/2020</v>
      </c>
      <c r="E12872" s="4">
        <f t="shared" si="50"/>
        <v>44004</v>
      </c>
    </row>
    <row r="12873" spans="3:5" ht="13" x14ac:dyDescent="0.15">
      <c r="C12873" s="1" t="str">
        <f ca="1">IFERROR(INDIRECT(ADDRESS(MATCH(A12873,'contribution par jour-semaine'!A:A,0),MATCH(B12873,'contribution par jour-semaine'!$1:$1,0),4,1,"contribution par jour-semaine")),"")</f>
        <v/>
      </c>
      <c r="D12873" s="4" t="str">
        <f>VLOOKUP(A12873,predictions!A:B,2,FALSE)</f>
        <v>22/06/2020</v>
      </c>
      <c r="E12873" s="4">
        <f t="shared" si="50"/>
        <v>44004</v>
      </c>
    </row>
    <row r="12874" spans="3:5" ht="13" x14ac:dyDescent="0.15">
      <c r="C12874" s="1" t="str">
        <f ca="1">IFERROR(INDIRECT(ADDRESS(MATCH(A12874,'contribution par jour-semaine'!A:A,0),MATCH(B12874,'contribution par jour-semaine'!$1:$1,0),4,1,"contribution par jour-semaine")),"")</f>
        <v/>
      </c>
      <c r="D12874" s="4" t="str">
        <f>VLOOKUP(A12874,predictions!A:B,2,FALSE)</f>
        <v>22/06/2020</v>
      </c>
      <c r="E12874" s="4">
        <f t="shared" si="50"/>
        <v>44004</v>
      </c>
    </row>
    <row r="12875" spans="3:5" ht="13" x14ac:dyDescent="0.15">
      <c r="C12875" s="1" t="str">
        <f ca="1">IFERROR(INDIRECT(ADDRESS(MATCH(A12875,'contribution par jour-semaine'!A:A,0),MATCH(B12875,'contribution par jour-semaine'!$1:$1,0),4,1,"contribution par jour-semaine")),"")</f>
        <v/>
      </c>
      <c r="D12875" s="4" t="str">
        <f>VLOOKUP(A12875,predictions!A:B,2,FALSE)</f>
        <v>22/06/2020</v>
      </c>
      <c r="E12875" s="4">
        <f t="shared" si="50"/>
        <v>44004</v>
      </c>
    </row>
    <row r="12876" spans="3:5" ht="13" x14ac:dyDescent="0.15">
      <c r="C12876" s="1" t="str">
        <f ca="1">IFERROR(INDIRECT(ADDRESS(MATCH(A12876,'contribution par jour-semaine'!A:A,0),MATCH(B12876,'contribution par jour-semaine'!$1:$1,0),4,1,"contribution par jour-semaine")),"")</f>
        <v/>
      </c>
      <c r="D12876" s="4" t="str">
        <f>VLOOKUP(A12876,predictions!A:B,2,FALSE)</f>
        <v>22/06/2020</v>
      </c>
      <c r="E12876" s="4">
        <f t="shared" si="50"/>
        <v>44004</v>
      </c>
    </row>
    <row r="12877" spans="3:5" ht="13" x14ac:dyDescent="0.15">
      <c r="C12877" s="1" t="str">
        <f ca="1">IFERROR(INDIRECT(ADDRESS(MATCH(A12877,'contribution par jour-semaine'!A:A,0),MATCH(B12877,'contribution par jour-semaine'!$1:$1,0),4,1,"contribution par jour-semaine")),"")</f>
        <v/>
      </c>
      <c r="D12877" s="4" t="str">
        <f>VLOOKUP(A12877,predictions!A:B,2,FALSE)</f>
        <v>22/06/2020</v>
      </c>
      <c r="E12877" s="4">
        <f t="shared" si="50"/>
        <v>44004</v>
      </c>
    </row>
    <row r="12878" spans="3:5" ht="13" x14ac:dyDescent="0.15">
      <c r="C12878" s="1" t="str">
        <f ca="1">IFERROR(INDIRECT(ADDRESS(MATCH(A12878,'contribution par jour-semaine'!A:A,0),MATCH(B12878,'contribution par jour-semaine'!$1:$1,0),4,1,"contribution par jour-semaine")),"")</f>
        <v/>
      </c>
      <c r="D12878" s="4" t="str">
        <f>VLOOKUP(A12878,predictions!A:B,2,FALSE)</f>
        <v>22/06/2020</v>
      </c>
      <c r="E12878" s="4">
        <f t="shared" si="50"/>
        <v>44004</v>
      </c>
    </row>
    <row r="12879" spans="3:5" ht="13" x14ac:dyDescent="0.15">
      <c r="C12879" s="1" t="str">
        <f ca="1">IFERROR(INDIRECT(ADDRESS(MATCH(A12879,'contribution par jour-semaine'!A:A,0),MATCH(B12879,'contribution par jour-semaine'!$1:$1,0),4,1,"contribution par jour-semaine")),"")</f>
        <v/>
      </c>
      <c r="D12879" s="4" t="str">
        <f>VLOOKUP(A12879,predictions!A:B,2,FALSE)</f>
        <v>22/06/2020</v>
      </c>
      <c r="E12879" s="4">
        <f t="shared" si="50"/>
        <v>44004</v>
      </c>
    </row>
    <row r="12880" spans="3:5" ht="13" x14ac:dyDescent="0.15">
      <c r="C12880" s="1" t="str">
        <f ca="1">IFERROR(INDIRECT(ADDRESS(MATCH(A12880,'contribution par jour-semaine'!A:A,0),MATCH(B12880,'contribution par jour-semaine'!$1:$1,0),4,1,"contribution par jour-semaine")),"")</f>
        <v/>
      </c>
      <c r="D12880" s="4" t="str">
        <f>VLOOKUP(A12880,predictions!A:B,2,FALSE)</f>
        <v>22/06/2020</v>
      </c>
      <c r="E12880" s="4">
        <f t="shared" si="50"/>
        <v>44004</v>
      </c>
    </row>
    <row r="12881" spans="3:5" ht="13" x14ac:dyDescent="0.15">
      <c r="C12881" s="1" t="str">
        <f ca="1">IFERROR(INDIRECT(ADDRESS(MATCH(A12881,'contribution par jour-semaine'!A:A,0),MATCH(B12881,'contribution par jour-semaine'!$1:$1,0),4,1,"contribution par jour-semaine")),"")</f>
        <v/>
      </c>
      <c r="D12881" s="4" t="str">
        <f>VLOOKUP(A12881,predictions!A:B,2,FALSE)</f>
        <v>22/06/2020</v>
      </c>
      <c r="E12881" s="4">
        <f t="shared" si="50"/>
        <v>44004</v>
      </c>
    </row>
    <row r="12882" spans="3:5" ht="13" x14ac:dyDescent="0.15">
      <c r="C12882" s="1" t="str">
        <f ca="1">IFERROR(INDIRECT(ADDRESS(MATCH(A12882,'contribution par jour-semaine'!A:A,0),MATCH(B12882,'contribution par jour-semaine'!$1:$1,0),4,1,"contribution par jour-semaine")),"")</f>
        <v/>
      </c>
      <c r="D12882" s="4" t="str">
        <f>VLOOKUP(A12882,predictions!A:B,2,FALSE)</f>
        <v>22/06/2020</v>
      </c>
      <c r="E12882" s="4">
        <f t="shared" si="50"/>
        <v>44004</v>
      </c>
    </row>
    <row r="12883" spans="3:5" ht="13" x14ac:dyDescent="0.15">
      <c r="C12883" s="1" t="str">
        <f ca="1">IFERROR(INDIRECT(ADDRESS(MATCH(A12883,'contribution par jour-semaine'!A:A,0),MATCH(B12883,'contribution par jour-semaine'!$1:$1,0),4,1,"contribution par jour-semaine")),"")</f>
        <v/>
      </c>
      <c r="D12883" s="4" t="str">
        <f>VLOOKUP(A12883,predictions!A:B,2,FALSE)</f>
        <v>22/06/2020</v>
      </c>
      <c r="E12883" s="4">
        <f t="shared" si="50"/>
        <v>44004</v>
      </c>
    </row>
    <row r="12884" spans="3:5" ht="13" x14ac:dyDescent="0.15">
      <c r="C12884" s="1" t="str">
        <f ca="1">IFERROR(INDIRECT(ADDRESS(MATCH(A12884,'contribution par jour-semaine'!A:A,0),MATCH(B12884,'contribution par jour-semaine'!$1:$1,0),4,1,"contribution par jour-semaine")),"")</f>
        <v/>
      </c>
      <c r="D12884" s="4" t="str">
        <f>VLOOKUP(A12884,predictions!A:B,2,FALSE)</f>
        <v>22/06/2020</v>
      </c>
      <c r="E12884" s="4">
        <f t="shared" si="50"/>
        <v>44004</v>
      </c>
    </row>
    <row r="12885" spans="3:5" ht="13" x14ac:dyDescent="0.15">
      <c r="C12885" s="1" t="str">
        <f ca="1">IFERROR(INDIRECT(ADDRESS(MATCH(A12885,'contribution par jour-semaine'!A:A,0),MATCH(B12885,'contribution par jour-semaine'!$1:$1,0),4,1,"contribution par jour-semaine")),"")</f>
        <v/>
      </c>
      <c r="D12885" s="4" t="str">
        <f>VLOOKUP(A12885,predictions!A:B,2,FALSE)</f>
        <v>22/06/2020</v>
      </c>
      <c r="E12885" s="4">
        <f t="shared" si="50"/>
        <v>44004</v>
      </c>
    </row>
    <row r="12886" spans="3:5" ht="13" x14ac:dyDescent="0.15">
      <c r="C12886" s="1" t="str">
        <f ca="1">IFERROR(INDIRECT(ADDRESS(MATCH(A12886,'contribution par jour-semaine'!A:A,0),MATCH(B12886,'contribution par jour-semaine'!$1:$1,0),4,1,"contribution par jour-semaine")),"")</f>
        <v/>
      </c>
      <c r="D12886" s="4" t="str">
        <f>VLOOKUP(A12886,predictions!A:B,2,FALSE)</f>
        <v>22/06/2020</v>
      </c>
      <c r="E12886" s="4">
        <f t="shared" si="50"/>
        <v>44004</v>
      </c>
    </row>
    <row r="12887" spans="3:5" ht="13" x14ac:dyDescent="0.15">
      <c r="C12887" s="1" t="str">
        <f ca="1">IFERROR(INDIRECT(ADDRESS(MATCH(A12887,'contribution par jour-semaine'!A:A,0),MATCH(B12887,'contribution par jour-semaine'!$1:$1,0),4,1,"contribution par jour-semaine")),"")</f>
        <v/>
      </c>
      <c r="D12887" s="4" t="str">
        <f>VLOOKUP(A12887,predictions!A:B,2,FALSE)</f>
        <v>22/06/2020</v>
      </c>
      <c r="E12887" s="4">
        <f t="shared" si="50"/>
        <v>44004</v>
      </c>
    </row>
    <row r="12888" spans="3:5" ht="13" x14ac:dyDescent="0.15">
      <c r="C12888" s="1" t="str">
        <f ca="1">IFERROR(INDIRECT(ADDRESS(MATCH(A12888,'contribution par jour-semaine'!A:A,0),MATCH(B12888,'contribution par jour-semaine'!$1:$1,0),4,1,"contribution par jour-semaine")),"")</f>
        <v/>
      </c>
      <c r="D12888" s="4" t="str">
        <f>VLOOKUP(A12888,predictions!A:B,2,FALSE)</f>
        <v>22/06/2020</v>
      </c>
      <c r="E12888" s="4">
        <f t="shared" si="50"/>
        <v>44004</v>
      </c>
    </row>
    <row r="12889" spans="3:5" ht="13" x14ac:dyDescent="0.15">
      <c r="C12889" s="1" t="str">
        <f ca="1">IFERROR(INDIRECT(ADDRESS(MATCH(A12889,'contribution par jour-semaine'!A:A,0),MATCH(B12889,'contribution par jour-semaine'!$1:$1,0),4,1,"contribution par jour-semaine")),"")</f>
        <v/>
      </c>
      <c r="D12889" s="4" t="str">
        <f>VLOOKUP(A12889,predictions!A:B,2,FALSE)</f>
        <v>22/06/2020</v>
      </c>
      <c r="E12889" s="4">
        <f t="shared" si="50"/>
        <v>44004</v>
      </c>
    </row>
    <row r="12890" spans="3:5" ht="13" x14ac:dyDescent="0.15">
      <c r="C12890" s="1" t="str">
        <f ca="1">IFERROR(INDIRECT(ADDRESS(MATCH(A12890,'contribution par jour-semaine'!A:A,0),MATCH(B12890,'contribution par jour-semaine'!$1:$1,0),4,1,"contribution par jour-semaine")),"")</f>
        <v/>
      </c>
      <c r="D12890" s="4" t="str">
        <f>VLOOKUP(A12890,predictions!A:B,2,FALSE)</f>
        <v>22/06/2020</v>
      </c>
      <c r="E12890" s="4">
        <f t="shared" si="50"/>
        <v>44004</v>
      </c>
    </row>
    <row r="12891" spans="3:5" ht="13" x14ac:dyDescent="0.15">
      <c r="C12891" s="1" t="str">
        <f ca="1">IFERROR(INDIRECT(ADDRESS(MATCH(A12891,'contribution par jour-semaine'!A:A,0),MATCH(B12891,'contribution par jour-semaine'!$1:$1,0),4,1,"contribution par jour-semaine")),"")</f>
        <v/>
      </c>
      <c r="D12891" s="4" t="str">
        <f>VLOOKUP(A12891,predictions!A:B,2,FALSE)</f>
        <v>22/06/2020</v>
      </c>
      <c r="E12891" s="4">
        <f t="shared" si="50"/>
        <v>44004</v>
      </c>
    </row>
    <row r="12892" spans="3:5" ht="13" x14ac:dyDescent="0.15">
      <c r="C12892" s="1" t="str">
        <f ca="1">IFERROR(INDIRECT(ADDRESS(MATCH(A12892,'contribution par jour-semaine'!A:A,0),MATCH(B12892,'contribution par jour-semaine'!$1:$1,0),4,1,"contribution par jour-semaine")),"")</f>
        <v/>
      </c>
      <c r="D12892" s="4" t="str">
        <f>VLOOKUP(A12892,predictions!A:B,2,FALSE)</f>
        <v>22/06/2020</v>
      </c>
      <c r="E12892" s="4">
        <f t="shared" si="50"/>
        <v>44004</v>
      </c>
    </row>
    <row r="12893" spans="3:5" ht="13" x14ac:dyDescent="0.15">
      <c r="C12893" s="1" t="str">
        <f ca="1">IFERROR(INDIRECT(ADDRESS(MATCH(A12893,'contribution par jour-semaine'!A:A,0),MATCH(B12893,'contribution par jour-semaine'!$1:$1,0),4,1,"contribution par jour-semaine")),"")</f>
        <v/>
      </c>
      <c r="D12893" s="4" t="str">
        <f>VLOOKUP(A12893,predictions!A:B,2,FALSE)</f>
        <v>22/06/2020</v>
      </c>
      <c r="E12893" s="4">
        <f t="shared" si="50"/>
        <v>44004</v>
      </c>
    </row>
    <row r="12894" spans="3:5" ht="13" x14ac:dyDescent="0.15">
      <c r="C12894" s="1" t="str">
        <f ca="1">IFERROR(INDIRECT(ADDRESS(MATCH(A12894,'contribution par jour-semaine'!A:A,0),MATCH(B12894,'contribution par jour-semaine'!$1:$1,0),4,1,"contribution par jour-semaine")),"")</f>
        <v/>
      </c>
      <c r="D12894" s="4" t="str">
        <f>VLOOKUP(A12894,predictions!A:B,2,FALSE)</f>
        <v>22/06/2020</v>
      </c>
      <c r="E12894" s="4">
        <f t="shared" si="50"/>
        <v>44004</v>
      </c>
    </row>
    <row r="12895" spans="3:5" ht="13" x14ac:dyDescent="0.15">
      <c r="C12895" s="1" t="str">
        <f ca="1">IFERROR(INDIRECT(ADDRESS(MATCH(A12895,'contribution par jour-semaine'!A:A,0),MATCH(B12895,'contribution par jour-semaine'!$1:$1,0),4,1,"contribution par jour-semaine")),"")</f>
        <v/>
      </c>
      <c r="D12895" s="4" t="str">
        <f>VLOOKUP(A12895,predictions!A:B,2,FALSE)</f>
        <v>22/06/2020</v>
      </c>
      <c r="E12895" s="4">
        <f t="shared" si="50"/>
        <v>44004</v>
      </c>
    </row>
    <row r="12896" spans="3:5" ht="13" x14ac:dyDescent="0.15">
      <c r="C12896" s="1" t="str">
        <f ca="1">IFERROR(INDIRECT(ADDRESS(MATCH(A12896,'contribution par jour-semaine'!A:A,0),MATCH(B12896,'contribution par jour-semaine'!$1:$1,0),4,1,"contribution par jour-semaine")),"")</f>
        <v/>
      </c>
      <c r="D12896" s="4" t="str">
        <f>VLOOKUP(A12896,predictions!A:B,2,FALSE)</f>
        <v>22/06/2020</v>
      </c>
      <c r="E12896" s="4">
        <f t="shared" si="50"/>
        <v>44004</v>
      </c>
    </row>
    <row r="12897" spans="3:5" ht="13" x14ac:dyDescent="0.15">
      <c r="C12897" s="1" t="str">
        <f ca="1">IFERROR(INDIRECT(ADDRESS(MATCH(A12897,'contribution par jour-semaine'!A:A,0),MATCH(B12897,'contribution par jour-semaine'!$1:$1,0),4,1,"contribution par jour-semaine")),"")</f>
        <v/>
      </c>
      <c r="D12897" s="4" t="str">
        <f>VLOOKUP(A12897,predictions!A:B,2,FALSE)</f>
        <v>22/06/2020</v>
      </c>
      <c r="E12897" s="4">
        <f t="shared" si="50"/>
        <v>44004</v>
      </c>
    </row>
    <row r="12898" spans="3:5" ht="13" x14ac:dyDescent="0.15">
      <c r="C12898" s="1" t="str">
        <f ca="1">IFERROR(INDIRECT(ADDRESS(MATCH(A12898,'contribution par jour-semaine'!A:A,0),MATCH(B12898,'contribution par jour-semaine'!$1:$1,0),4,1,"contribution par jour-semaine")),"")</f>
        <v/>
      </c>
      <c r="D12898" s="4" t="str">
        <f>VLOOKUP(A12898,predictions!A:B,2,FALSE)</f>
        <v>22/06/2020</v>
      </c>
      <c r="E12898" s="4">
        <f t="shared" si="50"/>
        <v>44004</v>
      </c>
    </row>
    <row r="12899" spans="3:5" ht="13" x14ac:dyDescent="0.15">
      <c r="C12899" s="1" t="str">
        <f ca="1">IFERROR(INDIRECT(ADDRESS(MATCH(A12899,'contribution par jour-semaine'!A:A,0),MATCH(B12899,'contribution par jour-semaine'!$1:$1,0),4,1,"contribution par jour-semaine")),"")</f>
        <v/>
      </c>
      <c r="D12899" s="4" t="str">
        <f>VLOOKUP(A12899,predictions!A:B,2,FALSE)</f>
        <v>22/06/2020</v>
      </c>
      <c r="E12899" s="4">
        <f t="shared" si="50"/>
        <v>44004</v>
      </c>
    </row>
    <row r="12900" spans="3:5" ht="13" x14ac:dyDescent="0.15">
      <c r="C12900" s="1" t="str">
        <f ca="1">IFERROR(INDIRECT(ADDRESS(MATCH(A12900,'contribution par jour-semaine'!A:A,0),MATCH(B12900,'contribution par jour-semaine'!$1:$1,0),4,1,"contribution par jour-semaine")),"")</f>
        <v/>
      </c>
      <c r="D12900" s="4" t="str">
        <f>VLOOKUP(A12900,predictions!A:B,2,FALSE)</f>
        <v>22/06/2020</v>
      </c>
      <c r="E12900" s="4">
        <f t="shared" si="50"/>
        <v>44004</v>
      </c>
    </row>
    <row r="12901" spans="3:5" ht="13" x14ac:dyDescent="0.15">
      <c r="C12901" s="1" t="str">
        <f ca="1">IFERROR(INDIRECT(ADDRESS(MATCH(A12901,'contribution par jour-semaine'!A:A,0),MATCH(B12901,'contribution par jour-semaine'!$1:$1,0),4,1,"contribution par jour-semaine")),"")</f>
        <v/>
      </c>
      <c r="D12901" s="4" t="str">
        <f>VLOOKUP(A12901,predictions!A:B,2,FALSE)</f>
        <v>22/06/2020</v>
      </c>
      <c r="E12901" s="4">
        <f t="shared" si="50"/>
        <v>44004</v>
      </c>
    </row>
    <row r="12902" spans="3:5" ht="13" x14ac:dyDescent="0.15">
      <c r="C12902" s="1" t="str">
        <f ca="1">IFERROR(INDIRECT(ADDRESS(MATCH(A12902,'contribution par jour-semaine'!A:A,0),MATCH(B12902,'contribution par jour-semaine'!$1:$1,0),4,1,"contribution par jour-semaine")),"")</f>
        <v/>
      </c>
      <c r="D12902" s="4" t="str">
        <f>VLOOKUP(A12902,predictions!A:B,2,FALSE)</f>
        <v>22/06/2020</v>
      </c>
      <c r="E12902" s="4">
        <f t="shared" si="50"/>
        <v>44004</v>
      </c>
    </row>
    <row r="12903" spans="3:5" ht="13" x14ac:dyDescent="0.15">
      <c r="C12903" s="1" t="str">
        <f ca="1">IFERROR(INDIRECT(ADDRESS(MATCH(A12903,'contribution par jour-semaine'!A:A,0),MATCH(B12903,'contribution par jour-semaine'!$1:$1,0),4,1,"contribution par jour-semaine")),"")</f>
        <v/>
      </c>
      <c r="D12903" s="4" t="str">
        <f>VLOOKUP(A12903,predictions!A:B,2,FALSE)</f>
        <v>22/06/2020</v>
      </c>
      <c r="E12903" s="4">
        <f t="shared" si="50"/>
        <v>44004</v>
      </c>
    </row>
    <row r="12904" spans="3:5" ht="13" x14ac:dyDescent="0.15">
      <c r="C12904" s="1" t="str">
        <f ca="1">IFERROR(INDIRECT(ADDRESS(MATCH(A12904,'contribution par jour-semaine'!A:A,0),MATCH(B12904,'contribution par jour-semaine'!$1:$1,0),4,1,"contribution par jour-semaine")),"")</f>
        <v/>
      </c>
      <c r="D12904" s="4" t="str">
        <f>VLOOKUP(A12904,predictions!A:B,2,FALSE)</f>
        <v>22/06/2020</v>
      </c>
      <c r="E12904" s="4">
        <f t="shared" si="50"/>
        <v>44004</v>
      </c>
    </row>
    <row r="12905" spans="3:5" ht="13" x14ac:dyDescent="0.15">
      <c r="C12905" s="1" t="str">
        <f ca="1">IFERROR(INDIRECT(ADDRESS(MATCH(A12905,'contribution par jour-semaine'!A:A,0),MATCH(B12905,'contribution par jour-semaine'!$1:$1,0),4,1,"contribution par jour-semaine")),"")</f>
        <v/>
      </c>
      <c r="D12905" s="4" t="str">
        <f>VLOOKUP(A12905,predictions!A:B,2,FALSE)</f>
        <v>22/06/2020</v>
      </c>
      <c r="E12905" s="4">
        <f t="shared" si="50"/>
        <v>44004</v>
      </c>
    </row>
    <row r="12906" spans="3:5" ht="13" x14ac:dyDescent="0.15">
      <c r="C12906" s="1" t="str">
        <f ca="1">IFERROR(INDIRECT(ADDRESS(MATCH(A12906,'contribution par jour-semaine'!A:A,0),MATCH(B12906,'contribution par jour-semaine'!$1:$1,0),4,1,"contribution par jour-semaine")),"")</f>
        <v/>
      </c>
      <c r="D12906" s="4" t="str">
        <f>VLOOKUP(A12906,predictions!A:B,2,FALSE)</f>
        <v>22/06/2020</v>
      </c>
      <c r="E12906" s="4">
        <f t="shared" si="50"/>
        <v>44004</v>
      </c>
    </row>
    <row r="12907" spans="3:5" ht="13" x14ac:dyDescent="0.15">
      <c r="C12907" s="1" t="str">
        <f ca="1">IFERROR(INDIRECT(ADDRESS(MATCH(A12907,'contribution par jour-semaine'!A:A,0),MATCH(B12907,'contribution par jour-semaine'!$1:$1,0),4,1,"contribution par jour-semaine")),"")</f>
        <v/>
      </c>
      <c r="D12907" s="4" t="str">
        <f>VLOOKUP(A12907,predictions!A:B,2,FALSE)</f>
        <v>22/06/2020</v>
      </c>
      <c r="E12907" s="4">
        <f t="shared" si="50"/>
        <v>44004</v>
      </c>
    </row>
    <row r="12908" spans="3:5" ht="13" x14ac:dyDescent="0.15">
      <c r="C12908" s="1" t="str">
        <f ca="1">IFERROR(INDIRECT(ADDRESS(MATCH(A12908,'contribution par jour-semaine'!A:A,0),MATCH(B12908,'contribution par jour-semaine'!$1:$1,0),4,1,"contribution par jour-semaine")),"")</f>
        <v/>
      </c>
      <c r="D12908" s="4" t="str">
        <f>VLOOKUP(A12908,predictions!A:B,2,FALSE)</f>
        <v>22/06/2020</v>
      </c>
      <c r="E12908" s="4">
        <f t="shared" si="50"/>
        <v>44004</v>
      </c>
    </row>
    <row r="12909" spans="3:5" ht="13" x14ac:dyDescent="0.15">
      <c r="C12909" s="1" t="str">
        <f ca="1">IFERROR(INDIRECT(ADDRESS(MATCH(A12909,'contribution par jour-semaine'!A:A,0),MATCH(B12909,'contribution par jour-semaine'!$1:$1,0),4,1,"contribution par jour-semaine")),"")</f>
        <v/>
      </c>
      <c r="D12909" s="4" t="str">
        <f>VLOOKUP(A12909,predictions!A:B,2,FALSE)</f>
        <v>22/06/2020</v>
      </c>
      <c r="E12909" s="4">
        <f t="shared" si="50"/>
        <v>44004</v>
      </c>
    </row>
    <row r="12910" spans="3:5" ht="13" x14ac:dyDescent="0.15">
      <c r="C12910" s="1" t="str">
        <f ca="1">IFERROR(INDIRECT(ADDRESS(MATCH(A12910,'contribution par jour-semaine'!A:A,0),MATCH(B12910,'contribution par jour-semaine'!$1:$1,0),4,1,"contribution par jour-semaine")),"")</f>
        <v/>
      </c>
      <c r="D12910" s="4" t="str">
        <f>VLOOKUP(A12910,predictions!A:B,2,FALSE)</f>
        <v>22/06/2020</v>
      </c>
      <c r="E12910" s="4">
        <f t="shared" si="50"/>
        <v>44004</v>
      </c>
    </row>
    <row r="12911" spans="3:5" ht="13" x14ac:dyDescent="0.15">
      <c r="C12911" s="1" t="str">
        <f ca="1">IFERROR(INDIRECT(ADDRESS(MATCH(A12911,'contribution par jour-semaine'!A:A,0),MATCH(B12911,'contribution par jour-semaine'!$1:$1,0),4,1,"contribution par jour-semaine")),"")</f>
        <v/>
      </c>
      <c r="D12911" s="4" t="str">
        <f>VLOOKUP(A12911,predictions!A:B,2,FALSE)</f>
        <v>22/06/2020</v>
      </c>
      <c r="E12911" s="4">
        <f t="shared" si="50"/>
        <v>44004</v>
      </c>
    </row>
    <row r="12912" spans="3:5" ht="13" x14ac:dyDescent="0.15">
      <c r="C12912" s="1" t="str">
        <f ca="1">IFERROR(INDIRECT(ADDRESS(MATCH(A12912,'contribution par jour-semaine'!A:A,0),MATCH(B12912,'contribution par jour-semaine'!$1:$1,0),4,1,"contribution par jour-semaine")),"")</f>
        <v/>
      </c>
      <c r="D12912" s="4" t="str">
        <f>VLOOKUP(A12912,predictions!A:B,2,FALSE)</f>
        <v>22/06/2020</v>
      </c>
      <c r="E12912" s="4">
        <f t="shared" si="50"/>
        <v>44004</v>
      </c>
    </row>
    <row r="12913" spans="3:5" ht="13" x14ac:dyDescent="0.15">
      <c r="C12913" s="1" t="str">
        <f ca="1">IFERROR(INDIRECT(ADDRESS(MATCH(A12913,'contribution par jour-semaine'!A:A,0),MATCH(B12913,'contribution par jour-semaine'!$1:$1,0),4,1,"contribution par jour-semaine")),"")</f>
        <v/>
      </c>
      <c r="D12913" s="4" t="str">
        <f>VLOOKUP(A12913,predictions!A:B,2,FALSE)</f>
        <v>22/06/2020</v>
      </c>
      <c r="E12913" s="4">
        <f t="shared" si="50"/>
        <v>44004</v>
      </c>
    </row>
    <row r="12914" spans="3:5" ht="13" x14ac:dyDescent="0.15">
      <c r="C12914" s="1" t="str">
        <f ca="1">IFERROR(INDIRECT(ADDRESS(MATCH(A12914,'contribution par jour-semaine'!A:A,0),MATCH(B12914,'contribution par jour-semaine'!$1:$1,0),4,1,"contribution par jour-semaine")),"")</f>
        <v/>
      </c>
      <c r="D12914" s="4" t="str">
        <f>VLOOKUP(A12914,predictions!A:B,2,FALSE)</f>
        <v>22/06/2020</v>
      </c>
      <c r="E12914" s="4">
        <f t="shared" si="50"/>
        <v>44004</v>
      </c>
    </row>
    <row r="12915" spans="3:5" ht="13" x14ac:dyDescent="0.15">
      <c r="C12915" s="1" t="str">
        <f ca="1">IFERROR(INDIRECT(ADDRESS(MATCH(A12915,'contribution par jour-semaine'!A:A,0),MATCH(B12915,'contribution par jour-semaine'!$1:$1,0),4,1,"contribution par jour-semaine")),"")</f>
        <v/>
      </c>
      <c r="D12915" s="4" t="str">
        <f>VLOOKUP(A12915,predictions!A:B,2,FALSE)</f>
        <v>22/06/2020</v>
      </c>
      <c r="E12915" s="4">
        <f t="shared" si="50"/>
        <v>44004</v>
      </c>
    </row>
    <row r="12916" spans="3:5" ht="13" x14ac:dyDescent="0.15">
      <c r="C12916" s="1" t="str">
        <f ca="1">IFERROR(INDIRECT(ADDRESS(MATCH(A12916,'contribution par jour-semaine'!A:A,0),MATCH(B12916,'contribution par jour-semaine'!$1:$1,0),4,1,"contribution par jour-semaine")),"")</f>
        <v/>
      </c>
      <c r="D12916" s="4" t="str">
        <f>VLOOKUP(A12916,predictions!A:B,2,FALSE)</f>
        <v>22/06/2020</v>
      </c>
      <c r="E12916" s="4">
        <f t="shared" si="50"/>
        <v>44004</v>
      </c>
    </row>
    <row r="12917" spans="3:5" ht="13" x14ac:dyDescent="0.15">
      <c r="C12917" s="1" t="str">
        <f ca="1">IFERROR(INDIRECT(ADDRESS(MATCH(A12917,'contribution par jour-semaine'!A:A,0),MATCH(B12917,'contribution par jour-semaine'!$1:$1,0),4,1,"contribution par jour-semaine")),"")</f>
        <v/>
      </c>
      <c r="D12917" s="4" t="str">
        <f>VLOOKUP(A12917,predictions!A:B,2,FALSE)</f>
        <v>22/06/2020</v>
      </c>
      <c r="E12917" s="4">
        <f t="shared" si="50"/>
        <v>44004</v>
      </c>
    </row>
    <row r="12918" spans="3:5" ht="13" x14ac:dyDescent="0.15">
      <c r="C12918" s="1" t="str">
        <f ca="1">IFERROR(INDIRECT(ADDRESS(MATCH(A12918,'contribution par jour-semaine'!A:A,0),MATCH(B12918,'contribution par jour-semaine'!$1:$1,0),4,1,"contribution par jour-semaine")),"")</f>
        <v/>
      </c>
      <c r="D12918" s="4" t="str">
        <f>VLOOKUP(A12918,predictions!A:B,2,FALSE)</f>
        <v>22/06/2020</v>
      </c>
      <c r="E12918" s="4">
        <f t="shared" si="50"/>
        <v>44004</v>
      </c>
    </row>
    <row r="12919" spans="3:5" ht="13" x14ac:dyDescent="0.15">
      <c r="C12919" s="1" t="str">
        <f ca="1">IFERROR(INDIRECT(ADDRESS(MATCH(A12919,'contribution par jour-semaine'!A:A,0),MATCH(B12919,'contribution par jour-semaine'!$1:$1,0),4,1,"contribution par jour-semaine")),"")</f>
        <v/>
      </c>
      <c r="D12919" s="4" t="str">
        <f>VLOOKUP(A12919,predictions!A:B,2,FALSE)</f>
        <v>22/06/2020</v>
      </c>
      <c r="E12919" s="4">
        <f t="shared" si="50"/>
        <v>44004</v>
      </c>
    </row>
    <row r="12920" spans="3:5" ht="13" x14ac:dyDescent="0.15">
      <c r="C12920" s="1" t="str">
        <f ca="1">IFERROR(INDIRECT(ADDRESS(MATCH(A12920,'contribution par jour-semaine'!A:A,0),MATCH(B12920,'contribution par jour-semaine'!$1:$1,0),4,1,"contribution par jour-semaine")),"")</f>
        <v/>
      </c>
      <c r="D12920" s="4" t="str">
        <f>VLOOKUP(A12920,predictions!A:B,2,FALSE)</f>
        <v>22/06/2020</v>
      </c>
      <c r="E12920" s="4">
        <f t="shared" si="50"/>
        <v>44004</v>
      </c>
    </row>
    <row r="12921" spans="3:5" ht="13" x14ac:dyDescent="0.15">
      <c r="C12921" s="1" t="str">
        <f ca="1">IFERROR(INDIRECT(ADDRESS(MATCH(A12921,'contribution par jour-semaine'!A:A,0),MATCH(B12921,'contribution par jour-semaine'!$1:$1,0),4,1,"contribution par jour-semaine")),"")</f>
        <v/>
      </c>
      <c r="D12921" s="4" t="str">
        <f>VLOOKUP(A12921,predictions!A:B,2,FALSE)</f>
        <v>22/06/2020</v>
      </c>
      <c r="E12921" s="4">
        <f t="shared" si="50"/>
        <v>44004</v>
      </c>
    </row>
    <row r="12922" spans="3:5" ht="13" x14ac:dyDescent="0.15">
      <c r="C12922" s="1" t="str">
        <f ca="1">IFERROR(INDIRECT(ADDRESS(MATCH(A12922,'contribution par jour-semaine'!A:A,0),MATCH(B12922,'contribution par jour-semaine'!$1:$1,0),4,1,"contribution par jour-semaine")),"")</f>
        <v/>
      </c>
      <c r="D12922" s="4" t="str">
        <f>VLOOKUP(A12922,predictions!A:B,2,FALSE)</f>
        <v>22/06/2020</v>
      </c>
      <c r="E12922" s="4">
        <f t="shared" si="50"/>
        <v>44004</v>
      </c>
    </row>
    <row r="12923" spans="3:5" ht="13" x14ac:dyDescent="0.15">
      <c r="C12923" s="1" t="str">
        <f ca="1">IFERROR(INDIRECT(ADDRESS(MATCH(A12923,'contribution par jour-semaine'!A:A,0),MATCH(B12923,'contribution par jour-semaine'!$1:$1,0),4,1,"contribution par jour-semaine")),"")</f>
        <v/>
      </c>
      <c r="D12923" s="4" t="str">
        <f>VLOOKUP(A12923,predictions!A:B,2,FALSE)</f>
        <v>22/06/2020</v>
      </c>
      <c r="E12923" s="4">
        <f t="shared" si="50"/>
        <v>44004</v>
      </c>
    </row>
    <row r="12924" spans="3:5" ht="13" x14ac:dyDescent="0.15">
      <c r="C12924" s="1" t="str">
        <f ca="1">IFERROR(INDIRECT(ADDRESS(MATCH(A12924,'contribution par jour-semaine'!A:A,0),MATCH(B12924,'contribution par jour-semaine'!$1:$1,0),4,1,"contribution par jour-semaine")),"")</f>
        <v/>
      </c>
      <c r="D12924" s="4" t="str">
        <f>VLOOKUP(A12924,predictions!A:B,2,FALSE)</f>
        <v>22/06/2020</v>
      </c>
      <c r="E12924" s="4">
        <f t="shared" si="50"/>
        <v>44004</v>
      </c>
    </row>
    <row r="12925" spans="3:5" ht="13" x14ac:dyDescent="0.15">
      <c r="C12925" s="1" t="str">
        <f ca="1">IFERROR(INDIRECT(ADDRESS(MATCH(A12925,'contribution par jour-semaine'!A:A,0),MATCH(B12925,'contribution par jour-semaine'!$1:$1,0),4,1,"contribution par jour-semaine")),"")</f>
        <v/>
      </c>
      <c r="D12925" s="4" t="str">
        <f>VLOOKUP(A12925,predictions!A:B,2,FALSE)</f>
        <v>22/06/2020</v>
      </c>
      <c r="E12925" s="4">
        <f t="shared" si="50"/>
        <v>44004</v>
      </c>
    </row>
    <row r="12926" spans="3:5" ht="13" x14ac:dyDescent="0.15">
      <c r="C12926" s="1" t="str">
        <f ca="1">IFERROR(INDIRECT(ADDRESS(MATCH(A12926,'contribution par jour-semaine'!A:A,0),MATCH(B12926,'contribution par jour-semaine'!$1:$1,0),4,1,"contribution par jour-semaine")),"")</f>
        <v/>
      </c>
      <c r="D12926" s="4" t="str">
        <f>VLOOKUP(A12926,predictions!A:B,2,FALSE)</f>
        <v>22/06/2020</v>
      </c>
      <c r="E12926" s="4">
        <f t="shared" si="50"/>
        <v>44004</v>
      </c>
    </row>
    <row r="12927" spans="3:5" ht="13" x14ac:dyDescent="0.15">
      <c r="C12927" s="1" t="str">
        <f ca="1">IFERROR(INDIRECT(ADDRESS(MATCH(A12927,'contribution par jour-semaine'!A:A,0),MATCH(B12927,'contribution par jour-semaine'!$1:$1,0),4,1,"contribution par jour-semaine")),"")</f>
        <v/>
      </c>
      <c r="D12927" s="4" t="str">
        <f>VLOOKUP(A12927,predictions!A:B,2,FALSE)</f>
        <v>22/06/2020</v>
      </c>
      <c r="E12927" s="4">
        <f t="shared" si="50"/>
        <v>44004</v>
      </c>
    </row>
    <row r="12928" spans="3:5" ht="13" x14ac:dyDescent="0.15">
      <c r="C12928" s="1" t="str">
        <f ca="1">IFERROR(INDIRECT(ADDRESS(MATCH(A12928,'contribution par jour-semaine'!A:A,0),MATCH(B12928,'contribution par jour-semaine'!$1:$1,0),4,1,"contribution par jour-semaine")),"")</f>
        <v/>
      </c>
      <c r="D12928" s="4" t="str">
        <f>VLOOKUP(A12928,predictions!A:B,2,FALSE)</f>
        <v>22/06/2020</v>
      </c>
      <c r="E12928" s="4">
        <f t="shared" si="50"/>
        <v>44004</v>
      </c>
    </row>
    <row r="12929" spans="3:5" ht="13" x14ac:dyDescent="0.15">
      <c r="C12929" s="1" t="str">
        <f ca="1">IFERROR(INDIRECT(ADDRESS(MATCH(A12929,'contribution par jour-semaine'!A:A,0),MATCH(B12929,'contribution par jour-semaine'!$1:$1,0),4,1,"contribution par jour-semaine")),"")</f>
        <v/>
      </c>
      <c r="D12929" s="4" t="str">
        <f>VLOOKUP(A12929,predictions!A:B,2,FALSE)</f>
        <v>22/06/2020</v>
      </c>
      <c r="E12929" s="4">
        <f t="shared" si="50"/>
        <v>44004</v>
      </c>
    </row>
    <row r="12930" spans="3:5" ht="13" x14ac:dyDescent="0.15">
      <c r="C12930" s="1" t="str">
        <f ca="1">IFERROR(INDIRECT(ADDRESS(MATCH(A12930,'contribution par jour-semaine'!A:A,0),MATCH(B12930,'contribution par jour-semaine'!$1:$1,0),4,1,"contribution par jour-semaine")),"")</f>
        <v/>
      </c>
      <c r="D12930" s="4" t="str">
        <f>VLOOKUP(A12930,predictions!A:B,2,FALSE)</f>
        <v>22/06/2020</v>
      </c>
      <c r="E12930" s="4">
        <f t="shared" si="50"/>
        <v>44004</v>
      </c>
    </row>
    <row r="12931" spans="3:5" ht="13" x14ac:dyDescent="0.15">
      <c r="C12931" s="1" t="str">
        <f ca="1">IFERROR(INDIRECT(ADDRESS(MATCH(A12931,'contribution par jour-semaine'!A:A,0),MATCH(B12931,'contribution par jour-semaine'!$1:$1,0),4,1,"contribution par jour-semaine")),"")</f>
        <v/>
      </c>
      <c r="D12931" s="4" t="str">
        <f>VLOOKUP(A12931,predictions!A:B,2,FALSE)</f>
        <v>22/06/2020</v>
      </c>
      <c r="E12931" s="4">
        <f t="shared" si="50"/>
        <v>44004</v>
      </c>
    </row>
    <row r="12932" spans="3:5" ht="13" x14ac:dyDescent="0.15">
      <c r="C12932" s="1" t="str">
        <f ca="1">IFERROR(INDIRECT(ADDRESS(MATCH(A12932,'contribution par jour-semaine'!A:A,0),MATCH(B12932,'contribution par jour-semaine'!$1:$1,0),4,1,"contribution par jour-semaine")),"")</f>
        <v/>
      </c>
      <c r="D12932" s="4" t="str">
        <f>VLOOKUP(A12932,predictions!A:B,2,FALSE)</f>
        <v>22/06/2020</v>
      </c>
      <c r="E12932" s="4">
        <f t="shared" si="50"/>
        <v>44004</v>
      </c>
    </row>
    <row r="12933" spans="3:5" ht="13" x14ac:dyDescent="0.15">
      <c r="C12933" s="1" t="str">
        <f ca="1">IFERROR(INDIRECT(ADDRESS(MATCH(A12933,'contribution par jour-semaine'!A:A,0),MATCH(B12933,'contribution par jour-semaine'!$1:$1,0),4,1,"contribution par jour-semaine")),"")</f>
        <v/>
      </c>
      <c r="D12933" s="4" t="str">
        <f>VLOOKUP(A12933,predictions!A:B,2,FALSE)</f>
        <v>22/06/2020</v>
      </c>
      <c r="E12933" s="4">
        <f t="shared" si="50"/>
        <v>44004</v>
      </c>
    </row>
    <row r="12934" spans="3:5" ht="13" x14ac:dyDescent="0.15">
      <c r="C12934" s="1" t="str">
        <f ca="1">IFERROR(INDIRECT(ADDRESS(MATCH(A12934,'contribution par jour-semaine'!A:A,0),MATCH(B12934,'contribution par jour-semaine'!$1:$1,0),4,1,"contribution par jour-semaine")),"")</f>
        <v/>
      </c>
      <c r="D12934" s="4" t="str">
        <f>VLOOKUP(A12934,predictions!A:B,2,FALSE)</f>
        <v>22/06/2020</v>
      </c>
      <c r="E12934" s="4">
        <f t="shared" si="50"/>
        <v>44004</v>
      </c>
    </row>
    <row r="12935" spans="3:5" ht="13" x14ac:dyDescent="0.15">
      <c r="C12935" s="1" t="str">
        <f ca="1">IFERROR(INDIRECT(ADDRESS(MATCH(A12935,'contribution par jour-semaine'!A:A,0),MATCH(B12935,'contribution par jour-semaine'!$1:$1,0),4,1,"contribution par jour-semaine")),"")</f>
        <v/>
      </c>
      <c r="D12935" s="4" t="str">
        <f>VLOOKUP(A12935,predictions!A:B,2,FALSE)</f>
        <v>22/06/2020</v>
      </c>
      <c r="E12935" s="4">
        <f t="shared" si="50"/>
        <v>44004</v>
      </c>
    </row>
    <row r="12936" spans="3:5" ht="13" x14ac:dyDescent="0.15">
      <c r="C12936" s="1" t="str">
        <f ca="1">IFERROR(INDIRECT(ADDRESS(MATCH(A12936,'contribution par jour-semaine'!A:A,0),MATCH(B12936,'contribution par jour-semaine'!$1:$1,0),4,1,"contribution par jour-semaine")),"")</f>
        <v/>
      </c>
      <c r="D12936" s="4" t="str">
        <f>VLOOKUP(A12936,predictions!A:B,2,FALSE)</f>
        <v>22/06/2020</v>
      </c>
      <c r="E12936" s="4">
        <f t="shared" si="50"/>
        <v>44004</v>
      </c>
    </row>
    <row r="12937" spans="3:5" ht="13" x14ac:dyDescent="0.15">
      <c r="C12937" s="1" t="str">
        <f ca="1">IFERROR(INDIRECT(ADDRESS(MATCH(A12937,'contribution par jour-semaine'!A:A,0),MATCH(B12937,'contribution par jour-semaine'!$1:$1,0),4,1,"contribution par jour-semaine")),"")</f>
        <v/>
      </c>
      <c r="D12937" s="4" t="str">
        <f>VLOOKUP(A12937,predictions!A:B,2,FALSE)</f>
        <v>22/06/2020</v>
      </c>
      <c r="E12937" s="4">
        <f t="shared" si="50"/>
        <v>44004</v>
      </c>
    </row>
    <row r="12938" spans="3:5" ht="13" x14ac:dyDescent="0.15">
      <c r="C12938" s="1" t="str">
        <f ca="1">IFERROR(INDIRECT(ADDRESS(MATCH(A12938,'contribution par jour-semaine'!A:A,0),MATCH(B12938,'contribution par jour-semaine'!$1:$1,0),4,1,"contribution par jour-semaine")),"")</f>
        <v/>
      </c>
      <c r="D12938" s="4" t="str">
        <f>VLOOKUP(A12938,predictions!A:B,2,FALSE)</f>
        <v>22/06/2020</v>
      </c>
      <c r="E12938" s="4">
        <f t="shared" si="50"/>
        <v>44004</v>
      </c>
    </row>
    <row r="12939" spans="3:5" ht="13" x14ac:dyDescent="0.15">
      <c r="C12939" s="1" t="str">
        <f ca="1">IFERROR(INDIRECT(ADDRESS(MATCH(A12939,'contribution par jour-semaine'!A:A,0),MATCH(B12939,'contribution par jour-semaine'!$1:$1,0),4,1,"contribution par jour-semaine")),"")</f>
        <v/>
      </c>
      <c r="D12939" s="4" t="str">
        <f>VLOOKUP(A12939,predictions!A:B,2,FALSE)</f>
        <v>22/06/2020</v>
      </c>
      <c r="E12939" s="4">
        <f t="shared" si="50"/>
        <v>44004</v>
      </c>
    </row>
    <row r="12940" spans="3:5" ht="13" x14ac:dyDescent="0.15">
      <c r="C12940" s="1" t="str">
        <f ca="1">IFERROR(INDIRECT(ADDRESS(MATCH(A12940,'contribution par jour-semaine'!A:A,0),MATCH(B12940,'contribution par jour-semaine'!$1:$1,0),4,1,"contribution par jour-semaine")),"")</f>
        <v/>
      </c>
      <c r="D12940" s="4" t="str">
        <f>VLOOKUP(A12940,predictions!A:B,2,FALSE)</f>
        <v>22/06/2020</v>
      </c>
      <c r="E12940" s="4">
        <f t="shared" si="50"/>
        <v>44004</v>
      </c>
    </row>
    <row r="12941" spans="3:5" ht="13" x14ac:dyDescent="0.15">
      <c r="C12941" s="1" t="str">
        <f ca="1">IFERROR(INDIRECT(ADDRESS(MATCH(A12941,'contribution par jour-semaine'!A:A,0),MATCH(B12941,'contribution par jour-semaine'!$1:$1,0),4,1,"contribution par jour-semaine")),"")</f>
        <v/>
      </c>
      <c r="D12941" s="4" t="str">
        <f>VLOOKUP(A12941,predictions!A:B,2,FALSE)</f>
        <v>22/06/2020</v>
      </c>
      <c r="E12941" s="4">
        <f t="shared" si="50"/>
        <v>44004</v>
      </c>
    </row>
    <row r="12942" spans="3:5" ht="13" x14ac:dyDescent="0.15">
      <c r="C12942" s="1" t="str">
        <f ca="1">IFERROR(INDIRECT(ADDRESS(MATCH(A12942,'contribution par jour-semaine'!A:A,0),MATCH(B12942,'contribution par jour-semaine'!$1:$1,0),4,1,"contribution par jour-semaine")),"")</f>
        <v/>
      </c>
      <c r="D12942" s="4" t="str">
        <f>VLOOKUP(A12942,predictions!A:B,2,FALSE)</f>
        <v>22/06/2020</v>
      </c>
      <c r="E12942" s="4">
        <f t="shared" si="50"/>
        <v>44004</v>
      </c>
    </row>
    <row r="12943" spans="3:5" ht="13" x14ac:dyDescent="0.15">
      <c r="C12943" s="1" t="str">
        <f ca="1">IFERROR(INDIRECT(ADDRESS(MATCH(A12943,'contribution par jour-semaine'!A:A,0),MATCH(B12943,'contribution par jour-semaine'!$1:$1,0),4,1,"contribution par jour-semaine")),"")</f>
        <v/>
      </c>
      <c r="D12943" s="4" t="str">
        <f>VLOOKUP(A12943,predictions!A:B,2,FALSE)</f>
        <v>22/06/2020</v>
      </c>
      <c r="E12943" s="4">
        <f t="shared" si="50"/>
        <v>44004</v>
      </c>
    </row>
    <row r="12944" spans="3:5" ht="13" x14ac:dyDescent="0.15">
      <c r="C12944" s="1" t="str">
        <f ca="1">IFERROR(INDIRECT(ADDRESS(MATCH(A12944,'contribution par jour-semaine'!A:A,0),MATCH(B12944,'contribution par jour-semaine'!$1:$1,0),4,1,"contribution par jour-semaine")),"")</f>
        <v/>
      </c>
      <c r="D12944" s="4" t="str">
        <f>VLOOKUP(A12944,predictions!A:B,2,FALSE)</f>
        <v>22/06/2020</v>
      </c>
      <c r="E12944" s="4">
        <f t="shared" si="50"/>
        <v>44004</v>
      </c>
    </row>
    <row r="12945" spans="3:5" ht="13" x14ac:dyDescent="0.15">
      <c r="C12945" s="1" t="str">
        <f ca="1">IFERROR(INDIRECT(ADDRESS(MATCH(A12945,'contribution par jour-semaine'!A:A,0),MATCH(B12945,'contribution par jour-semaine'!$1:$1,0),4,1,"contribution par jour-semaine")),"")</f>
        <v/>
      </c>
      <c r="D12945" s="4" t="str">
        <f>VLOOKUP(A12945,predictions!A:B,2,FALSE)</f>
        <v>22/06/2020</v>
      </c>
      <c r="E12945" s="4">
        <f t="shared" si="50"/>
        <v>44004</v>
      </c>
    </row>
    <row r="12946" spans="3:5" ht="13" x14ac:dyDescent="0.15">
      <c r="C12946" s="1" t="str">
        <f ca="1">IFERROR(INDIRECT(ADDRESS(MATCH(A12946,'contribution par jour-semaine'!A:A,0),MATCH(B12946,'contribution par jour-semaine'!$1:$1,0),4,1,"contribution par jour-semaine")),"")</f>
        <v/>
      </c>
      <c r="D12946" s="4" t="str">
        <f>VLOOKUP(A12946,predictions!A:B,2,FALSE)</f>
        <v>22/06/2020</v>
      </c>
      <c r="E12946" s="4">
        <f t="shared" si="50"/>
        <v>44004</v>
      </c>
    </row>
    <row r="12947" spans="3:5" ht="13" x14ac:dyDescent="0.15">
      <c r="C12947" s="1" t="str">
        <f ca="1">IFERROR(INDIRECT(ADDRESS(MATCH(A12947,'contribution par jour-semaine'!A:A,0),MATCH(B12947,'contribution par jour-semaine'!$1:$1,0),4,1,"contribution par jour-semaine")),"")</f>
        <v/>
      </c>
      <c r="D12947" s="4" t="str">
        <f>VLOOKUP(A12947,predictions!A:B,2,FALSE)</f>
        <v>22/06/2020</v>
      </c>
      <c r="E12947" s="4">
        <f t="shared" si="50"/>
        <v>44004</v>
      </c>
    </row>
    <row r="12948" spans="3:5" ht="13" x14ac:dyDescent="0.15">
      <c r="C12948" s="1" t="str">
        <f ca="1">IFERROR(INDIRECT(ADDRESS(MATCH(A12948,'contribution par jour-semaine'!A:A,0),MATCH(B12948,'contribution par jour-semaine'!$1:$1,0),4,1,"contribution par jour-semaine")),"")</f>
        <v/>
      </c>
      <c r="D12948" s="4" t="str">
        <f>VLOOKUP(A12948,predictions!A:B,2,FALSE)</f>
        <v>22/06/2020</v>
      </c>
      <c r="E12948" s="4">
        <f t="shared" si="50"/>
        <v>44004</v>
      </c>
    </row>
    <row r="12949" spans="3:5" ht="13" x14ac:dyDescent="0.15">
      <c r="C12949" s="1" t="str">
        <f ca="1">IFERROR(INDIRECT(ADDRESS(MATCH(A12949,'contribution par jour-semaine'!A:A,0),MATCH(B12949,'contribution par jour-semaine'!$1:$1,0),4,1,"contribution par jour-semaine")),"")</f>
        <v/>
      </c>
      <c r="D12949" s="4" t="str">
        <f>VLOOKUP(A12949,predictions!A:B,2,FALSE)</f>
        <v>22/06/2020</v>
      </c>
      <c r="E12949" s="4">
        <f t="shared" si="50"/>
        <v>44004</v>
      </c>
    </row>
    <row r="12950" spans="3:5" ht="13" x14ac:dyDescent="0.15">
      <c r="C12950" s="1" t="str">
        <f ca="1">IFERROR(INDIRECT(ADDRESS(MATCH(A12950,'contribution par jour-semaine'!A:A,0),MATCH(B12950,'contribution par jour-semaine'!$1:$1,0),4,1,"contribution par jour-semaine")),"")</f>
        <v/>
      </c>
      <c r="D12950" s="4" t="str">
        <f>VLOOKUP(A12950,predictions!A:B,2,FALSE)</f>
        <v>22/06/2020</v>
      </c>
      <c r="E12950" s="4">
        <f t="shared" si="50"/>
        <v>44004</v>
      </c>
    </row>
    <row r="12951" spans="3:5" ht="13" x14ac:dyDescent="0.15">
      <c r="C12951" s="1" t="str">
        <f ca="1">IFERROR(INDIRECT(ADDRESS(MATCH(A12951,'contribution par jour-semaine'!A:A,0),MATCH(B12951,'contribution par jour-semaine'!$1:$1,0),4,1,"contribution par jour-semaine")),"")</f>
        <v/>
      </c>
      <c r="D12951" s="4" t="str">
        <f>VLOOKUP(A12951,predictions!A:B,2,FALSE)</f>
        <v>22/06/2020</v>
      </c>
      <c r="E12951" s="4">
        <f t="shared" si="50"/>
        <v>44004</v>
      </c>
    </row>
    <row r="12952" spans="3:5" ht="13" x14ac:dyDescent="0.15">
      <c r="C12952" s="1" t="str">
        <f ca="1">IFERROR(INDIRECT(ADDRESS(MATCH(A12952,'contribution par jour-semaine'!A:A,0),MATCH(B12952,'contribution par jour-semaine'!$1:$1,0),4,1,"contribution par jour-semaine")),"")</f>
        <v/>
      </c>
      <c r="D12952" s="4" t="str">
        <f>VLOOKUP(A12952,predictions!A:B,2,FALSE)</f>
        <v>22/06/2020</v>
      </c>
      <c r="E12952" s="4">
        <f t="shared" si="50"/>
        <v>44004</v>
      </c>
    </row>
    <row r="12953" spans="3:5" ht="13" x14ac:dyDescent="0.15">
      <c r="C12953" s="1" t="str">
        <f ca="1">IFERROR(INDIRECT(ADDRESS(MATCH(A12953,'contribution par jour-semaine'!A:A,0),MATCH(B12953,'contribution par jour-semaine'!$1:$1,0),4,1,"contribution par jour-semaine")),"")</f>
        <v/>
      </c>
      <c r="D12953" s="4" t="str">
        <f>VLOOKUP(A12953,predictions!A:B,2,FALSE)</f>
        <v>22/06/2020</v>
      </c>
      <c r="E12953" s="4">
        <f t="shared" si="50"/>
        <v>44004</v>
      </c>
    </row>
    <row r="12954" spans="3:5" ht="13" x14ac:dyDescent="0.15">
      <c r="C12954" s="1" t="str">
        <f ca="1">IFERROR(INDIRECT(ADDRESS(MATCH(A12954,'contribution par jour-semaine'!A:A,0),MATCH(B12954,'contribution par jour-semaine'!$1:$1,0),4,1,"contribution par jour-semaine")),"")</f>
        <v/>
      </c>
      <c r="D12954" s="4" t="str">
        <f>VLOOKUP(A12954,predictions!A:B,2,FALSE)</f>
        <v>22/06/2020</v>
      </c>
      <c r="E12954" s="4">
        <f t="shared" si="50"/>
        <v>44004</v>
      </c>
    </row>
    <row r="12955" spans="3:5" ht="13" x14ac:dyDescent="0.15">
      <c r="C12955" s="1" t="str">
        <f ca="1">IFERROR(INDIRECT(ADDRESS(MATCH(A12955,'contribution par jour-semaine'!A:A,0),MATCH(B12955,'contribution par jour-semaine'!$1:$1,0),4,1,"contribution par jour-semaine")),"")</f>
        <v/>
      </c>
      <c r="D12955" s="4" t="str">
        <f>VLOOKUP(A12955,predictions!A:B,2,FALSE)</f>
        <v>22/06/2020</v>
      </c>
      <c r="E12955" s="4">
        <f t="shared" si="50"/>
        <v>44004</v>
      </c>
    </row>
    <row r="12956" spans="3:5" ht="13" x14ac:dyDescent="0.15">
      <c r="C12956" s="1" t="str">
        <f ca="1">IFERROR(INDIRECT(ADDRESS(MATCH(A12956,'contribution par jour-semaine'!A:A,0),MATCH(B12956,'contribution par jour-semaine'!$1:$1,0),4,1,"contribution par jour-semaine")),"")</f>
        <v/>
      </c>
      <c r="D12956" s="4" t="str">
        <f>VLOOKUP(A12956,predictions!A:B,2,FALSE)</f>
        <v>22/06/2020</v>
      </c>
      <c r="E12956" s="4">
        <f t="shared" si="50"/>
        <v>44004</v>
      </c>
    </row>
    <row r="12957" spans="3:5" ht="13" x14ac:dyDescent="0.15">
      <c r="C12957" s="1" t="str">
        <f ca="1">IFERROR(INDIRECT(ADDRESS(MATCH(A12957,'contribution par jour-semaine'!A:A,0),MATCH(B12957,'contribution par jour-semaine'!$1:$1,0),4,1,"contribution par jour-semaine")),"")</f>
        <v/>
      </c>
      <c r="D12957" s="4" t="str">
        <f>VLOOKUP(A12957,predictions!A:B,2,FALSE)</f>
        <v>22/06/2020</v>
      </c>
      <c r="E12957" s="4">
        <f t="shared" si="50"/>
        <v>44004</v>
      </c>
    </row>
    <row r="12958" spans="3:5" ht="13" x14ac:dyDescent="0.15">
      <c r="C12958" s="1" t="str">
        <f ca="1">IFERROR(INDIRECT(ADDRESS(MATCH(A12958,'contribution par jour-semaine'!A:A,0),MATCH(B12958,'contribution par jour-semaine'!$1:$1,0),4,1,"contribution par jour-semaine")),"")</f>
        <v/>
      </c>
      <c r="D12958" s="4" t="str">
        <f>VLOOKUP(A12958,predictions!A:B,2,FALSE)</f>
        <v>22/06/2020</v>
      </c>
      <c r="E12958" s="4">
        <f t="shared" si="50"/>
        <v>44004</v>
      </c>
    </row>
    <row r="12959" spans="3:5" ht="13" x14ac:dyDescent="0.15">
      <c r="C12959" s="1" t="str">
        <f ca="1">IFERROR(INDIRECT(ADDRESS(MATCH(A12959,'contribution par jour-semaine'!A:A,0),MATCH(B12959,'contribution par jour-semaine'!$1:$1,0),4,1,"contribution par jour-semaine")),"")</f>
        <v/>
      </c>
      <c r="D12959" s="4" t="str">
        <f>VLOOKUP(A12959,predictions!A:B,2,FALSE)</f>
        <v>22/06/2020</v>
      </c>
      <c r="E12959" s="4">
        <f t="shared" si="50"/>
        <v>44004</v>
      </c>
    </row>
    <row r="12960" spans="3:5" ht="13" x14ac:dyDescent="0.15">
      <c r="C12960" s="1" t="str">
        <f ca="1">IFERROR(INDIRECT(ADDRESS(MATCH(A12960,'contribution par jour-semaine'!A:A,0),MATCH(B12960,'contribution par jour-semaine'!$1:$1,0),4,1,"contribution par jour-semaine")),"")</f>
        <v/>
      </c>
      <c r="D12960" s="4" t="str">
        <f>VLOOKUP(A12960,predictions!A:B,2,FALSE)</f>
        <v>22/06/2020</v>
      </c>
      <c r="E12960" s="4">
        <f t="shared" si="50"/>
        <v>44004</v>
      </c>
    </row>
    <row r="12961" spans="3:5" ht="13" x14ac:dyDescent="0.15">
      <c r="C12961" s="1" t="str">
        <f ca="1">IFERROR(INDIRECT(ADDRESS(MATCH(A12961,'contribution par jour-semaine'!A:A,0),MATCH(B12961,'contribution par jour-semaine'!$1:$1,0),4,1,"contribution par jour-semaine")),"")</f>
        <v/>
      </c>
      <c r="D12961" s="4" t="str">
        <f>VLOOKUP(A12961,predictions!A:B,2,FALSE)</f>
        <v>22/06/2020</v>
      </c>
      <c r="E12961" s="4">
        <f t="shared" si="50"/>
        <v>44004</v>
      </c>
    </row>
    <row r="12962" spans="3:5" ht="13" x14ac:dyDescent="0.15">
      <c r="C12962" s="1" t="str">
        <f ca="1">IFERROR(INDIRECT(ADDRESS(MATCH(A12962,'contribution par jour-semaine'!A:A,0),MATCH(B12962,'contribution par jour-semaine'!$1:$1,0),4,1,"contribution par jour-semaine")),"")</f>
        <v/>
      </c>
      <c r="D12962" s="4" t="str">
        <f>VLOOKUP(A12962,predictions!A:B,2,FALSE)</f>
        <v>22/06/2020</v>
      </c>
      <c r="E12962" s="4">
        <f t="shared" si="50"/>
        <v>44004</v>
      </c>
    </row>
    <row r="12963" spans="3:5" ht="13" x14ac:dyDescent="0.15">
      <c r="C12963" s="1" t="str">
        <f ca="1">IFERROR(INDIRECT(ADDRESS(MATCH(A12963,'contribution par jour-semaine'!A:A,0),MATCH(B12963,'contribution par jour-semaine'!$1:$1,0),4,1,"contribution par jour-semaine")),"")</f>
        <v/>
      </c>
      <c r="D12963" s="4" t="str">
        <f>VLOOKUP(A12963,predictions!A:B,2,FALSE)</f>
        <v>22/06/2020</v>
      </c>
      <c r="E12963" s="4">
        <f t="shared" si="50"/>
        <v>44004</v>
      </c>
    </row>
    <row r="12964" spans="3:5" ht="13" x14ac:dyDescent="0.15">
      <c r="C12964" s="1" t="str">
        <f ca="1">IFERROR(INDIRECT(ADDRESS(MATCH(A12964,'contribution par jour-semaine'!A:A,0),MATCH(B12964,'contribution par jour-semaine'!$1:$1,0),4,1,"contribution par jour-semaine")),"")</f>
        <v/>
      </c>
      <c r="D12964" s="4" t="str">
        <f>VLOOKUP(A12964,predictions!A:B,2,FALSE)</f>
        <v>22/06/2020</v>
      </c>
      <c r="E12964" s="4">
        <f t="shared" si="50"/>
        <v>44004</v>
      </c>
    </row>
    <row r="12965" spans="3:5" ht="13" x14ac:dyDescent="0.15">
      <c r="C12965" s="1" t="str">
        <f ca="1">IFERROR(INDIRECT(ADDRESS(MATCH(A12965,'contribution par jour-semaine'!A:A,0),MATCH(B12965,'contribution par jour-semaine'!$1:$1,0),4,1,"contribution par jour-semaine")),"")</f>
        <v/>
      </c>
      <c r="D12965" s="4" t="str">
        <f>VLOOKUP(A12965,predictions!A:B,2,FALSE)</f>
        <v>22/06/2020</v>
      </c>
      <c r="E12965" s="4">
        <f t="shared" si="50"/>
        <v>44004</v>
      </c>
    </row>
    <row r="12966" spans="3:5" ht="13" x14ac:dyDescent="0.15">
      <c r="C12966" s="1" t="str">
        <f ca="1">IFERROR(INDIRECT(ADDRESS(MATCH(A12966,'contribution par jour-semaine'!A:A,0),MATCH(B12966,'contribution par jour-semaine'!$1:$1,0),4,1,"contribution par jour-semaine")),"")</f>
        <v/>
      </c>
      <c r="D12966" s="4" t="str">
        <f>VLOOKUP(A12966,predictions!A:B,2,FALSE)</f>
        <v>22/06/2020</v>
      </c>
      <c r="E12966" s="4">
        <f t="shared" si="50"/>
        <v>44004</v>
      </c>
    </row>
    <row r="12967" spans="3:5" ht="13" x14ac:dyDescent="0.15">
      <c r="C12967" s="1" t="str">
        <f ca="1">IFERROR(INDIRECT(ADDRESS(MATCH(A12967,'contribution par jour-semaine'!A:A,0),MATCH(B12967,'contribution par jour-semaine'!$1:$1,0),4,1,"contribution par jour-semaine")),"")</f>
        <v/>
      </c>
      <c r="D12967" s="4" t="str">
        <f>VLOOKUP(A12967,predictions!A:B,2,FALSE)</f>
        <v>22/06/2020</v>
      </c>
      <c r="E12967" s="4">
        <f t="shared" si="50"/>
        <v>44004</v>
      </c>
    </row>
    <row r="12968" spans="3:5" ht="13" x14ac:dyDescent="0.15">
      <c r="C12968" s="1" t="str">
        <f ca="1">IFERROR(INDIRECT(ADDRESS(MATCH(A12968,'contribution par jour-semaine'!A:A,0),MATCH(B12968,'contribution par jour-semaine'!$1:$1,0),4,1,"contribution par jour-semaine")),"")</f>
        <v/>
      </c>
      <c r="D12968" s="4" t="str">
        <f>VLOOKUP(A12968,predictions!A:B,2,FALSE)</f>
        <v>22/06/2020</v>
      </c>
      <c r="E12968" s="4">
        <f t="shared" si="50"/>
        <v>44004</v>
      </c>
    </row>
    <row r="12969" spans="3:5" ht="13" x14ac:dyDescent="0.15">
      <c r="C12969" s="1" t="str">
        <f ca="1">IFERROR(INDIRECT(ADDRESS(MATCH(A12969,'contribution par jour-semaine'!A:A,0),MATCH(B12969,'contribution par jour-semaine'!$1:$1,0),4,1,"contribution par jour-semaine")),"")</f>
        <v/>
      </c>
      <c r="D12969" s="4" t="str">
        <f>VLOOKUP(A12969,predictions!A:B,2,FALSE)</f>
        <v>22/06/2020</v>
      </c>
      <c r="E12969" s="4">
        <f t="shared" si="50"/>
        <v>44004</v>
      </c>
    </row>
    <row r="12970" spans="3:5" ht="13" x14ac:dyDescent="0.15">
      <c r="C12970" s="1" t="str">
        <f ca="1">IFERROR(INDIRECT(ADDRESS(MATCH(A12970,'contribution par jour-semaine'!A:A,0),MATCH(B12970,'contribution par jour-semaine'!$1:$1,0),4,1,"contribution par jour-semaine")),"")</f>
        <v/>
      </c>
      <c r="D12970" s="4" t="str">
        <f>VLOOKUP(A12970,predictions!A:B,2,FALSE)</f>
        <v>22/06/2020</v>
      </c>
      <c r="E12970" s="4">
        <f t="shared" si="50"/>
        <v>44004</v>
      </c>
    </row>
    <row r="12971" spans="3:5" ht="13" x14ac:dyDescent="0.15">
      <c r="C12971" s="1" t="str">
        <f ca="1">IFERROR(INDIRECT(ADDRESS(MATCH(A12971,'contribution par jour-semaine'!A:A,0),MATCH(B12971,'contribution par jour-semaine'!$1:$1,0),4,1,"contribution par jour-semaine")),"")</f>
        <v/>
      </c>
      <c r="D12971" s="4" t="str">
        <f>VLOOKUP(A12971,predictions!A:B,2,FALSE)</f>
        <v>22/06/2020</v>
      </c>
      <c r="E12971" s="4">
        <f t="shared" si="50"/>
        <v>44004</v>
      </c>
    </row>
    <row r="12972" spans="3:5" ht="13" x14ac:dyDescent="0.15">
      <c r="C12972" s="1" t="str">
        <f ca="1">IFERROR(INDIRECT(ADDRESS(MATCH(A12972,'contribution par jour-semaine'!A:A,0),MATCH(B12972,'contribution par jour-semaine'!$1:$1,0),4,1,"contribution par jour-semaine")),"")</f>
        <v/>
      </c>
      <c r="D12972" s="4" t="str">
        <f>VLOOKUP(A12972,predictions!A:B,2,FALSE)</f>
        <v>22/06/2020</v>
      </c>
      <c r="E12972" s="4">
        <f t="shared" si="50"/>
        <v>44004</v>
      </c>
    </row>
    <row r="12973" spans="3:5" ht="13" x14ac:dyDescent="0.15">
      <c r="C12973" s="1" t="str">
        <f ca="1">IFERROR(INDIRECT(ADDRESS(MATCH(A12973,'contribution par jour-semaine'!A:A,0),MATCH(B12973,'contribution par jour-semaine'!$1:$1,0),4,1,"contribution par jour-semaine")),"")</f>
        <v/>
      </c>
      <c r="D12973" s="4" t="str">
        <f>VLOOKUP(A12973,predictions!A:B,2,FALSE)</f>
        <v>22/06/2020</v>
      </c>
      <c r="E12973" s="4">
        <f t="shared" si="50"/>
        <v>44004</v>
      </c>
    </row>
    <row r="12974" spans="3:5" ht="13" x14ac:dyDescent="0.15">
      <c r="C12974" s="1" t="str">
        <f ca="1">IFERROR(INDIRECT(ADDRESS(MATCH(A12974,'contribution par jour-semaine'!A:A,0),MATCH(B12974,'contribution par jour-semaine'!$1:$1,0),4,1,"contribution par jour-semaine")),"")</f>
        <v/>
      </c>
      <c r="D12974" s="4" t="str">
        <f>VLOOKUP(A12974,predictions!A:B,2,FALSE)</f>
        <v>22/06/2020</v>
      </c>
      <c r="E12974" s="4">
        <f t="shared" si="50"/>
        <v>44004</v>
      </c>
    </row>
    <row r="12975" spans="3:5" ht="13" x14ac:dyDescent="0.15">
      <c r="C12975" s="1" t="str">
        <f ca="1">IFERROR(INDIRECT(ADDRESS(MATCH(A12975,'contribution par jour-semaine'!A:A,0),MATCH(B12975,'contribution par jour-semaine'!$1:$1,0),4,1,"contribution par jour-semaine")),"")</f>
        <v/>
      </c>
      <c r="D12975" s="4" t="str">
        <f>VLOOKUP(A12975,predictions!A:B,2,FALSE)</f>
        <v>22/06/2020</v>
      </c>
      <c r="E12975" s="4">
        <f t="shared" si="50"/>
        <v>44004</v>
      </c>
    </row>
    <row r="12976" spans="3:5" ht="13" x14ac:dyDescent="0.15">
      <c r="C12976" s="1" t="str">
        <f ca="1">IFERROR(INDIRECT(ADDRESS(MATCH(A12976,'contribution par jour-semaine'!A:A,0),MATCH(B12976,'contribution par jour-semaine'!$1:$1,0),4,1,"contribution par jour-semaine")),"")</f>
        <v/>
      </c>
      <c r="D12976" s="4" t="str">
        <f>VLOOKUP(A12976,predictions!A:B,2,FALSE)</f>
        <v>22/06/2020</v>
      </c>
      <c r="E12976" s="4">
        <f t="shared" si="50"/>
        <v>44004</v>
      </c>
    </row>
    <row r="12977" spans="3:5" ht="13" x14ac:dyDescent="0.15">
      <c r="C12977" s="1" t="str">
        <f ca="1">IFERROR(INDIRECT(ADDRESS(MATCH(A12977,'contribution par jour-semaine'!A:A,0),MATCH(B12977,'contribution par jour-semaine'!$1:$1,0),4,1,"contribution par jour-semaine")),"")</f>
        <v/>
      </c>
      <c r="D12977" s="4" t="str">
        <f>VLOOKUP(A12977,predictions!A:B,2,FALSE)</f>
        <v>22/06/2020</v>
      </c>
      <c r="E12977" s="4">
        <f t="shared" si="50"/>
        <v>44004</v>
      </c>
    </row>
    <row r="12978" spans="3:5" ht="13" x14ac:dyDescent="0.15">
      <c r="C12978" s="1" t="str">
        <f ca="1">IFERROR(INDIRECT(ADDRESS(MATCH(A12978,'contribution par jour-semaine'!A:A,0),MATCH(B12978,'contribution par jour-semaine'!$1:$1,0),4,1,"contribution par jour-semaine")),"")</f>
        <v/>
      </c>
      <c r="D12978" s="4" t="str">
        <f>VLOOKUP(A12978,predictions!A:B,2,FALSE)</f>
        <v>22/06/2020</v>
      </c>
      <c r="E12978" s="4">
        <f t="shared" si="50"/>
        <v>44004</v>
      </c>
    </row>
    <row r="12979" spans="3:5" ht="13" x14ac:dyDescent="0.15">
      <c r="C12979" s="1" t="str">
        <f ca="1">IFERROR(INDIRECT(ADDRESS(MATCH(A12979,'contribution par jour-semaine'!A:A,0),MATCH(B12979,'contribution par jour-semaine'!$1:$1,0),4,1,"contribution par jour-semaine")),"")</f>
        <v/>
      </c>
      <c r="D12979" s="4" t="str">
        <f>VLOOKUP(A12979,predictions!A:B,2,FALSE)</f>
        <v>22/06/2020</v>
      </c>
      <c r="E12979" s="4">
        <f t="shared" si="50"/>
        <v>44004</v>
      </c>
    </row>
    <row r="12980" spans="3:5" ht="13" x14ac:dyDescent="0.15">
      <c r="C12980" s="1" t="str">
        <f ca="1">IFERROR(INDIRECT(ADDRESS(MATCH(A12980,'contribution par jour-semaine'!A:A,0),MATCH(B12980,'contribution par jour-semaine'!$1:$1,0),4,1,"contribution par jour-semaine")),"")</f>
        <v/>
      </c>
      <c r="D12980" s="4" t="str">
        <f>VLOOKUP(A12980,predictions!A:B,2,FALSE)</f>
        <v>22/06/2020</v>
      </c>
      <c r="E12980" s="4">
        <f t="shared" si="50"/>
        <v>44004</v>
      </c>
    </row>
    <row r="12981" spans="3:5" ht="13" x14ac:dyDescent="0.15">
      <c r="C12981" s="1" t="str">
        <f ca="1">IFERROR(INDIRECT(ADDRESS(MATCH(A12981,'contribution par jour-semaine'!A:A,0),MATCH(B12981,'contribution par jour-semaine'!$1:$1,0),4,1,"contribution par jour-semaine")),"")</f>
        <v/>
      </c>
      <c r="D12981" s="4" t="str">
        <f>VLOOKUP(A12981,predictions!A:B,2,FALSE)</f>
        <v>22/06/2020</v>
      </c>
      <c r="E12981" s="4">
        <f t="shared" si="50"/>
        <v>44004</v>
      </c>
    </row>
    <row r="12982" spans="3:5" ht="13" x14ac:dyDescent="0.15">
      <c r="C12982" s="1" t="str">
        <f ca="1">IFERROR(INDIRECT(ADDRESS(MATCH(A12982,'contribution par jour-semaine'!A:A,0),MATCH(B12982,'contribution par jour-semaine'!$1:$1,0),4,1,"contribution par jour-semaine")),"")</f>
        <v/>
      </c>
      <c r="D12982" s="4" t="str">
        <f>VLOOKUP(A12982,predictions!A:B,2,FALSE)</f>
        <v>22/06/2020</v>
      </c>
      <c r="E12982" s="4">
        <f t="shared" si="50"/>
        <v>44004</v>
      </c>
    </row>
    <row r="12983" spans="3:5" ht="13" x14ac:dyDescent="0.15">
      <c r="C12983" s="1" t="str">
        <f ca="1">IFERROR(INDIRECT(ADDRESS(MATCH(A12983,'contribution par jour-semaine'!A:A,0),MATCH(B12983,'contribution par jour-semaine'!$1:$1,0),4,1,"contribution par jour-semaine")),"")</f>
        <v/>
      </c>
      <c r="D12983" s="4" t="str">
        <f>VLOOKUP(A12983,predictions!A:B,2,FALSE)</f>
        <v>22/06/2020</v>
      </c>
      <c r="E12983" s="4">
        <f t="shared" si="50"/>
        <v>44004</v>
      </c>
    </row>
    <row r="12984" spans="3:5" ht="13" x14ac:dyDescent="0.15">
      <c r="C12984" s="1" t="str">
        <f ca="1">IFERROR(INDIRECT(ADDRESS(MATCH(A12984,'contribution par jour-semaine'!A:A,0),MATCH(B12984,'contribution par jour-semaine'!$1:$1,0),4,1,"contribution par jour-semaine")),"")</f>
        <v/>
      </c>
      <c r="D12984" s="4" t="str">
        <f>VLOOKUP(A12984,predictions!A:B,2,FALSE)</f>
        <v>22/06/2020</v>
      </c>
      <c r="E12984" s="4">
        <f t="shared" si="50"/>
        <v>44004</v>
      </c>
    </row>
    <row r="12985" spans="3:5" ht="13" x14ac:dyDescent="0.15">
      <c r="C12985" s="1" t="str">
        <f ca="1">IFERROR(INDIRECT(ADDRESS(MATCH(A12985,'contribution par jour-semaine'!A:A,0),MATCH(B12985,'contribution par jour-semaine'!$1:$1,0),4,1,"contribution par jour-semaine")),"")</f>
        <v/>
      </c>
      <c r="D12985" s="4" t="str">
        <f>VLOOKUP(A12985,predictions!A:B,2,FALSE)</f>
        <v>22/06/2020</v>
      </c>
      <c r="E12985" s="4">
        <f t="shared" si="50"/>
        <v>44004</v>
      </c>
    </row>
    <row r="12986" spans="3:5" ht="13" x14ac:dyDescent="0.15">
      <c r="C12986" s="1" t="str">
        <f ca="1">IFERROR(INDIRECT(ADDRESS(MATCH(A12986,'contribution par jour-semaine'!A:A,0),MATCH(B12986,'contribution par jour-semaine'!$1:$1,0),4,1,"contribution par jour-semaine")),"")</f>
        <v/>
      </c>
      <c r="D12986" s="4" t="str">
        <f>VLOOKUP(A12986,predictions!A:B,2,FALSE)</f>
        <v>22/06/2020</v>
      </c>
      <c r="E12986" s="4">
        <f t="shared" si="50"/>
        <v>44004</v>
      </c>
    </row>
    <row r="12987" spans="3:5" ht="13" x14ac:dyDescent="0.15">
      <c r="C12987" s="1" t="str">
        <f ca="1">IFERROR(INDIRECT(ADDRESS(MATCH(A12987,'contribution par jour-semaine'!A:A,0),MATCH(B12987,'contribution par jour-semaine'!$1:$1,0),4,1,"contribution par jour-semaine")),"")</f>
        <v/>
      </c>
      <c r="D12987" s="4" t="str">
        <f>VLOOKUP(A12987,predictions!A:B,2,FALSE)</f>
        <v>22/06/2020</v>
      </c>
      <c r="E12987" s="4">
        <f t="shared" si="50"/>
        <v>44004</v>
      </c>
    </row>
    <row r="12988" spans="3:5" ht="13" x14ac:dyDescent="0.15">
      <c r="C12988" s="1" t="str">
        <f ca="1">IFERROR(INDIRECT(ADDRESS(MATCH(A12988,'contribution par jour-semaine'!A:A,0),MATCH(B12988,'contribution par jour-semaine'!$1:$1,0),4,1,"contribution par jour-semaine")),"")</f>
        <v/>
      </c>
      <c r="D12988" s="4" t="str">
        <f>VLOOKUP(A12988,predictions!A:B,2,FALSE)</f>
        <v>22/06/2020</v>
      </c>
      <c r="E12988" s="4">
        <f t="shared" si="50"/>
        <v>44004</v>
      </c>
    </row>
    <row r="12989" spans="3:5" ht="13" x14ac:dyDescent="0.15">
      <c r="C12989" s="1" t="str">
        <f ca="1">IFERROR(INDIRECT(ADDRESS(MATCH(A12989,'contribution par jour-semaine'!A:A,0),MATCH(B12989,'contribution par jour-semaine'!$1:$1,0),4,1,"contribution par jour-semaine")),"")</f>
        <v/>
      </c>
      <c r="D12989" s="4" t="str">
        <f>VLOOKUP(A12989,predictions!A:B,2,FALSE)</f>
        <v>22/06/2020</v>
      </c>
      <c r="E12989" s="4">
        <f t="shared" si="50"/>
        <v>44004</v>
      </c>
    </row>
    <row r="12990" spans="3:5" ht="13" x14ac:dyDescent="0.15">
      <c r="C12990" s="1" t="str">
        <f ca="1">IFERROR(INDIRECT(ADDRESS(MATCH(A12990,'contribution par jour-semaine'!A:A,0),MATCH(B12990,'contribution par jour-semaine'!$1:$1,0),4,1,"contribution par jour-semaine")),"")</f>
        <v/>
      </c>
      <c r="D12990" s="4" t="str">
        <f>VLOOKUP(A12990,predictions!A:B,2,FALSE)</f>
        <v>22/06/2020</v>
      </c>
      <c r="E12990" s="4">
        <f t="shared" si="50"/>
        <v>44004</v>
      </c>
    </row>
    <row r="12991" spans="3:5" ht="13" x14ac:dyDescent="0.15">
      <c r="C12991" s="1" t="str">
        <f ca="1">IFERROR(INDIRECT(ADDRESS(MATCH(A12991,'contribution par jour-semaine'!A:A,0),MATCH(B12991,'contribution par jour-semaine'!$1:$1,0),4,1,"contribution par jour-semaine")),"")</f>
        <v/>
      </c>
      <c r="D12991" s="4" t="str">
        <f>VLOOKUP(A12991,predictions!A:B,2,FALSE)</f>
        <v>22/06/2020</v>
      </c>
      <c r="E12991" s="4">
        <f t="shared" si="50"/>
        <v>44004</v>
      </c>
    </row>
    <row r="12992" spans="3:5" ht="13" x14ac:dyDescent="0.15">
      <c r="C12992" s="1" t="str">
        <f ca="1">IFERROR(INDIRECT(ADDRESS(MATCH(A12992,'contribution par jour-semaine'!A:A,0),MATCH(B12992,'contribution par jour-semaine'!$1:$1,0),4,1,"contribution par jour-semaine")),"")</f>
        <v/>
      </c>
      <c r="D12992" s="4" t="str">
        <f>VLOOKUP(A12992,predictions!A:B,2,FALSE)</f>
        <v>22/06/2020</v>
      </c>
      <c r="E12992" s="4">
        <f t="shared" si="50"/>
        <v>44004</v>
      </c>
    </row>
    <row r="12993" spans="3:5" ht="13" x14ac:dyDescent="0.15">
      <c r="C12993" s="1" t="str">
        <f ca="1">IFERROR(INDIRECT(ADDRESS(MATCH(A12993,'contribution par jour-semaine'!A:A,0),MATCH(B12993,'contribution par jour-semaine'!$1:$1,0),4,1,"contribution par jour-semaine")),"")</f>
        <v/>
      </c>
      <c r="D12993" s="4" t="str">
        <f>VLOOKUP(A12993,predictions!A:B,2,FALSE)</f>
        <v>22/06/2020</v>
      </c>
      <c r="E12993" s="4">
        <f t="shared" si="50"/>
        <v>44004</v>
      </c>
    </row>
    <row r="12994" spans="3:5" ht="13" x14ac:dyDescent="0.15">
      <c r="C12994" s="1" t="str">
        <f ca="1">IFERROR(INDIRECT(ADDRESS(MATCH(A12994,'contribution par jour-semaine'!A:A,0),MATCH(B12994,'contribution par jour-semaine'!$1:$1,0),4,1,"contribution par jour-semaine")),"")</f>
        <v/>
      </c>
      <c r="D12994" s="4" t="str">
        <f>VLOOKUP(A12994,predictions!A:B,2,FALSE)</f>
        <v>22/06/2020</v>
      </c>
      <c r="E12994" s="4">
        <f t="shared" si="50"/>
        <v>44004</v>
      </c>
    </row>
    <row r="12995" spans="3:5" ht="13" x14ac:dyDescent="0.15">
      <c r="C12995" s="1" t="str">
        <f ca="1">IFERROR(INDIRECT(ADDRESS(MATCH(A12995,'contribution par jour-semaine'!A:A,0),MATCH(B12995,'contribution par jour-semaine'!$1:$1,0),4,1,"contribution par jour-semaine")),"")</f>
        <v/>
      </c>
      <c r="D12995" s="4" t="str">
        <f>VLOOKUP(A12995,predictions!A:B,2,FALSE)</f>
        <v>22/06/2020</v>
      </c>
      <c r="E12995" s="4">
        <f t="shared" si="50"/>
        <v>44004</v>
      </c>
    </row>
    <row r="12996" spans="3:5" ht="13" x14ac:dyDescent="0.15">
      <c r="C12996" s="1" t="str">
        <f ca="1">IFERROR(INDIRECT(ADDRESS(MATCH(A12996,'contribution par jour-semaine'!A:A,0),MATCH(B12996,'contribution par jour-semaine'!$1:$1,0),4,1,"contribution par jour-semaine")),"")</f>
        <v/>
      </c>
      <c r="D12996" s="4" t="str">
        <f>VLOOKUP(A12996,predictions!A:B,2,FALSE)</f>
        <v>22/06/2020</v>
      </c>
      <c r="E12996" s="4">
        <f t="shared" si="50"/>
        <v>44004</v>
      </c>
    </row>
    <row r="12997" spans="3:5" ht="13" x14ac:dyDescent="0.15">
      <c r="C12997" s="1" t="str">
        <f ca="1">IFERROR(INDIRECT(ADDRESS(MATCH(A12997,'contribution par jour-semaine'!A:A,0),MATCH(B12997,'contribution par jour-semaine'!$1:$1,0),4,1,"contribution par jour-semaine")),"")</f>
        <v/>
      </c>
      <c r="D12997" s="4" t="str">
        <f>VLOOKUP(A12997,predictions!A:B,2,FALSE)</f>
        <v>22/06/2020</v>
      </c>
      <c r="E12997" s="4">
        <f t="shared" si="50"/>
        <v>44004</v>
      </c>
    </row>
    <row r="12998" spans="3:5" ht="13" x14ac:dyDescent="0.15">
      <c r="C12998" s="1" t="str">
        <f ca="1">IFERROR(INDIRECT(ADDRESS(MATCH(A12998,'contribution par jour-semaine'!A:A,0),MATCH(B12998,'contribution par jour-semaine'!$1:$1,0),4,1,"contribution par jour-semaine")),"")</f>
        <v/>
      </c>
      <c r="D12998" s="4" t="str">
        <f>VLOOKUP(A12998,predictions!A:B,2,FALSE)</f>
        <v>22/06/2020</v>
      </c>
      <c r="E12998" s="4">
        <f t="shared" si="50"/>
        <v>44004</v>
      </c>
    </row>
    <row r="12999" spans="3:5" ht="13" x14ac:dyDescent="0.15">
      <c r="C12999" s="1" t="str">
        <f ca="1">IFERROR(INDIRECT(ADDRESS(MATCH(A12999,'contribution par jour-semaine'!A:A,0),MATCH(B12999,'contribution par jour-semaine'!$1:$1,0),4,1,"contribution par jour-semaine")),"")</f>
        <v/>
      </c>
      <c r="D12999" s="4" t="str">
        <f>VLOOKUP(A12999,predictions!A:B,2,FALSE)</f>
        <v>22/06/2020</v>
      </c>
      <c r="E12999" s="4">
        <f t="shared" si="50"/>
        <v>44004</v>
      </c>
    </row>
    <row r="13000" spans="3:5" ht="13" x14ac:dyDescent="0.15">
      <c r="C13000" s="1" t="str">
        <f ca="1">IFERROR(INDIRECT(ADDRESS(MATCH(A13000,'contribution par jour-semaine'!A:A,0),MATCH(B13000,'contribution par jour-semaine'!$1:$1,0),4,1,"contribution par jour-semaine")),"")</f>
        <v/>
      </c>
      <c r="D13000" s="4" t="str">
        <f>VLOOKUP(A13000,predictions!A:B,2,FALSE)</f>
        <v>22/06/2020</v>
      </c>
      <c r="E13000" s="4">
        <f t="shared" si="50"/>
        <v>44004</v>
      </c>
    </row>
    <row r="13001" spans="3:5" ht="13" x14ac:dyDescent="0.15">
      <c r="C13001" s="1" t="str">
        <f ca="1">IFERROR(INDIRECT(ADDRESS(MATCH(A13001,'contribution par jour-semaine'!A:A,0),MATCH(B13001,'contribution par jour-semaine'!$1:$1,0),4,1,"contribution par jour-semaine")),"")</f>
        <v/>
      </c>
      <c r="D13001" s="4" t="str">
        <f>VLOOKUP(A13001,predictions!A:B,2,FALSE)</f>
        <v>22/06/2020</v>
      </c>
      <c r="E13001" s="4">
        <f t="shared" si="50"/>
        <v>44004</v>
      </c>
    </row>
    <row r="13002" spans="3:5" ht="13" x14ac:dyDescent="0.15">
      <c r="C13002" s="1" t="str">
        <f ca="1">IFERROR(INDIRECT(ADDRESS(MATCH(A13002,'contribution par jour-semaine'!A:A,0),MATCH(B13002,'contribution par jour-semaine'!$1:$1,0),4,1,"contribution par jour-semaine")),"")</f>
        <v/>
      </c>
      <c r="D13002" s="4" t="str">
        <f>VLOOKUP(A13002,predictions!A:B,2,FALSE)</f>
        <v>22/06/2020</v>
      </c>
      <c r="E13002" s="4">
        <f t="shared" si="50"/>
        <v>44004</v>
      </c>
    </row>
    <row r="13003" spans="3:5" ht="13" x14ac:dyDescent="0.15">
      <c r="C13003" s="1" t="str">
        <f ca="1">IFERROR(INDIRECT(ADDRESS(MATCH(A13003,'contribution par jour-semaine'!A:A,0),MATCH(B13003,'contribution par jour-semaine'!$1:$1,0),4,1,"contribution par jour-semaine")),"")</f>
        <v/>
      </c>
      <c r="D13003" s="4" t="str">
        <f>VLOOKUP(A13003,predictions!A:B,2,FALSE)</f>
        <v>22/06/2020</v>
      </c>
      <c r="E13003" s="4">
        <f t="shared" si="50"/>
        <v>44004</v>
      </c>
    </row>
    <row r="13004" spans="3:5" ht="13" x14ac:dyDescent="0.15">
      <c r="C13004" s="1" t="str">
        <f ca="1">IFERROR(INDIRECT(ADDRESS(MATCH(A13004,'contribution par jour-semaine'!A:A,0),MATCH(B13004,'contribution par jour-semaine'!$1:$1,0),4,1,"contribution par jour-semaine")),"")</f>
        <v/>
      </c>
      <c r="D13004" s="4" t="str">
        <f>VLOOKUP(A13004,predictions!A:B,2,FALSE)</f>
        <v>22/06/2020</v>
      </c>
      <c r="E13004" s="4">
        <f t="shared" si="50"/>
        <v>44004</v>
      </c>
    </row>
    <row r="13005" spans="3:5" ht="13" x14ac:dyDescent="0.15">
      <c r="C13005" s="1" t="str">
        <f ca="1">IFERROR(INDIRECT(ADDRESS(MATCH(A13005,'contribution par jour-semaine'!A:A,0),MATCH(B13005,'contribution par jour-semaine'!$1:$1,0),4,1,"contribution par jour-semaine")),"")</f>
        <v/>
      </c>
      <c r="D13005" s="4" t="str">
        <f>VLOOKUP(A13005,predictions!A:B,2,FALSE)</f>
        <v>22/06/2020</v>
      </c>
      <c r="E13005" s="4">
        <f t="shared" si="50"/>
        <v>44004</v>
      </c>
    </row>
    <row r="13006" spans="3:5" ht="13" x14ac:dyDescent="0.15">
      <c r="C13006" s="1" t="str">
        <f ca="1">IFERROR(INDIRECT(ADDRESS(MATCH(A13006,'contribution par jour-semaine'!A:A,0),MATCH(B13006,'contribution par jour-semaine'!$1:$1,0),4,1,"contribution par jour-semaine")),"")</f>
        <v/>
      </c>
      <c r="D13006" s="4" t="str">
        <f>VLOOKUP(A13006,predictions!A:B,2,FALSE)</f>
        <v>22/06/2020</v>
      </c>
      <c r="E13006" s="4">
        <f t="shared" si="50"/>
        <v>44004</v>
      </c>
    </row>
    <row r="13007" spans="3:5" ht="13" x14ac:dyDescent="0.15">
      <c r="C13007" s="1" t="str">
        <f ca="1">IFERROR(INDIRECT(ADDRESS(MATCH(A13007,'contribution par jour-semaine'!A:A,0),MATCH(B13007,'contribution par jour-semaine'!$1:$1,0),4,1,"contribution par jour-semaine")),"")</f>
        <v/>
      </c>
      <c r="D13007" s="4" t="str">
        <f>VLOOKUP(A13007,predictions!A:B,2,FALSE)</f>
        <v>22/06/2020</v>
      </c>
      <c r="E13007" s="4">
        <f t="shared" ref="E13007:E13261" si="51">DATE(RIGHT(D13007,4),MID(D13007,4,2),LEFT(D13007,2))</f>
        <v>44004</v>
      </c>
    </row>
    <row r="13008" spans="3:5" ht="13" x14ac:dyDescent="0.15">
      <c r="C13008" s="1" t="str">
        <f ca="1">IFERROR(INDIRECT(ADDRESS(MATCH(A13008,'contribution par jour-semaine'!A:A,0),MATCH(B13008,'contribution par jour-semaine'!$1:$1,0),4,1,"contribution par jour-semaine")),"")</f>
        <v/>
      </c>
      <c r="D13008" s="4" t="str">
        <f>VLOOKUP(A13008,predictions!A:B,2,FALSE)</f>
        <v>22/06/2020</v>
      </c>
      <c r="E13008" s="4">
        <f t="shared" si="51"/>
        <v>44004</v>
      </c>
    </row>
    <row r="13009" spans="3:5" ht="13" x14ac:dyDescent="0.15">
      <c r="C13009" s="1" t="str">
        <f ca="1">IFERROR(INDIRECT(ADDRESS(MATCH(A13009,'contribution par jour-semaine'!A:A,0),MATCH(B13009,'contribution par jour-semaine'!$1:$1,0),4,1,"contribution par jour-semaine")),"")</f>
        <v/>
      </c>
      <c r="D13009" s="4" t="str">
        <f>VLOOKUP(A13009,predictions!A:B,2,FALSE)</f>
        <v>22/06/2020</v>
      </c>
      <c r="E13009" s="4">
        <f t="shared" si="51"/>
        <v>44004</v>
      </c>
    </row>
    <row r="13010" spans="3:5" ht="13" x14ac:dyDescent="0.15">
      <c r="C13010" s="1" t="str">
        <f ca="1">IFERROR(INDIRECT(ADDRESS(MATCH(A13010,'contribution par jour-semaine'!A:A,0),MATCH(B13010,'contribution par jour-semaine'!$1:$1,0),4,1,"contribution par jour-semaine")),"")</f>
        <v/>
      </c>
      <c r="D13010" s="4" t="str">
        <f>VLOOKUP(A13010,predictions!A:B,2,FALSE)</f>
        <v>22/06/2020</v>
      </c>
      <c r="E13010" s="4">
        <f t="shared" si="51"/>
        <v>44004</v>
      </c>
    </row>
    <row r="13011" spans="3:5" ht="13" x14ac:dyDescent="0.15">
      <c r="C13011" s="1" t="str">
        <f ca="1">IFERROR(INDIRECT(ADDRESS(MATCH(A13011,'contribution par jour-semaine'!A:A,0),MATCH(B13011,'contribution par jour-semaine'!$1:$1,0),4,1,"contribution par jour-semaine")),"")</f>
        <v/>
      </c>
      <c r="D13011" s="4" t="str">
        <f>VLOOKUP(A13011,predictions!A:B,2,FALSE)</f>
        <v>22/06/2020</v>
      </c>
      <c r="E13011" s="4">
        <f t="shared" si="51"/>
        <v>44004</v>
      </c>
    </row>
    <row r="13012" spans="3:5" ht="13" x14ac:dyDescent="0.15">
      <c r="C13012" s="1" t="str">
        <f ca="1">IFERROR(INDIRECT(ADDRESS(MATCH(A13012,'contribution par jour-semaine'!A:A,0),MATCH(B13012,'contribution par jour-semaine'!$1:$1,0),4,1,"contribution par jour-semaine")),"")</f>
        <v/>
      </c>
      <c r="D13012" s="4" t="str">
        <f>VLOOKUP(A13012,predictions!A:B,2,FALSE)</f>
        <v>22/06/2020</v>
      </c>
      <c r="E13012" s="4">
        <f t="shared" si="51"/>
        <v>44004</v>
      </c>
    </row>
    <row r="13013" spans="3:5" ht="13" x14ac:dyDescent="0.15">
      <c r="C13013" s="1" t="str">
        <f ca="1">IFERROR(INDIRECT(ADDRESS(MATCH(A13013,'contribution par jour-semaine'!A:A,0),MATCH(B13013,'contribution par jour-semaine'!$1:$1,0),4,1,"contribution par jour-semaine")),"")</f>
        <v/>
      </c>
      <c r="D13013" s="4" t="str">
        <f>VLOOKUP(A13013,predictions!A:B,2,FALSE)</f>
        <v>22/06/2020</v>
      </c>
      <c r="E13013" s="4">
        <f t="shared" si="51"/>
        <v>44004</v>
      </c>
    </row>
    <row r="13014" spans="3:5" ht="13" x14ac:dyDescent="0.15">
      <c r="C13014" s="1" t="str">
        <f ca="1">IFERROR(INDIRECT(ADDRESS(MATCH(A13014,'contribution par jour-semaine'!A:A,0),MATCH(B13014,'contribution par jour-semaine'!$1:$1,0),4,1,"contribution par jour-semaine")),"")</f>
        <v/>
      </c>
      <c r="D13014" s="4" t="str">
        <f>VLOOKUP(A13014,predictions!A:B,2,FALSE)</f>
        <v>22/06/2020</v>
      </c>
      <c r="E13014" s="4">
        <f t="shared" si="51"/>
        <v>44004</v>
      </c>
    </row>
    <row r="13015" spans="3:5" ht="13" x14ac:dyDescent="0.15">
      <c r="C13015" s="1" t="str">
        <f ca="1">IFERROR(INDIRECT(ADDRESS(MATCH(A13015,'contribution par jour-semaine'!A:A,0),MATCH(B13015,'contribution par jour-semaine'!$1:$1,0),4,1,"contribution par jour-semaine")),"")</f>
        <v/>
      </c>
      <c r="D13015" s="4" t="str">
        <f>VLOOKUP(A13015,predictions!A:B,2,FALSE)</f>
        <v>22/06/2020</v>
      </c>
      <c r="E13015" s="4">
        <f t="shared" si="51"/>
        <v>44004</v>
      </c>
    </row>
    <row r="13016" spans="3:5" ht="13" x14ac:dyDescent="0.15">
      <c r="C13016" s="1" t="str">
        <f ca="1">IFERROR(INDIRECT(ADDRESS(MATCH(A13016,'contribution par jour-semaine'!A:A,0),MATCH(B13016,'contribution par jour-semaine'!$1:$1,0),4,1,"contribution par jour-semaine")),"")</f>
        <v/>
      </c>
      <c r="D13016" s="4" t="str">
        <f>VLOOKUP(A13016,predictions!A:B,2,FALSE)</f>
        <v>22/06/2020</v>
      </c>
      <c r="E13016" s="4">
        <f t="shared" si="51"/>
        <v>44004</v>
      </c>
    </row>
    <row r="13017" spans="3:5" ht="13" x14ac:dyDescent="0.15">
      <c r="C13017" s="1" t="str">
        <f ca="1">IFERROR(INDIRECT(ADDRESS(MATCH(A13017,'contribution par jour-semaine'!A:A,0),MATCH(B13017,'contribution par jour-semaine'!$1:$1,0),4,1,"contribution par jour-semaine")),"")</f>
        <v/>
      </c>
      <c r="D13017" s="4" t="str">
        <f>VLOOKUP(A13017,predictions!A:B,2,FALSE)</f>
        <v>22/06/2020</v>
      </c>
      <c r="E13017" s="4">
        <f t="shared" si="51"/>
        <v>44004</v>
      </c>
    </row>
    <row r="13018" spans="3:5" ht="13" x14ac:dyDescent="0.15">
      <c r="C13018" s="1" t="str">
        <f ca="1">IFERROR(INDIRECT(ADDRESS(MATCH(A13018,'contribution par jour-semaine'!A:A,0),MATCH(B13018,'contribution par jour-semaine'!$1:$1,0),4,1,"contribution par jour-semaine")),"")</f>
        <v/>
      </c>
      <c r="D13018" s="4" t="str">
        <f>VLOOKUP(A13018,predictions!A:B,2,FALSE)</f>
        <v>22/06/2020</v>
      </c>
      <c r="E13018" s="4">
        <f t="shared" si="51"/>
        <v>44004</v>
      </c>
    </row>
    <row r="13019" spans="3:5" ht="13" x14ac:dyDescent="0.15">
      <c r="C13019" s="1" t="str">
        <f ca="1">IFERROR(INDIRECT(ADDRESS(MATCH(A13019,'contribution par jour-semaine'!A:A,0),MATCH(B13019,'contribution par jour-semaine'!$1:$1,0),4,1,"contribution par jour-semaine")),"")</f>
        <v/>
      </c>
      <c r="D13019" s="4" t="str">
        <f>VLOOKUP(A13019,predictions!A:B,2,FALSE)</f>
        <v>22/06/2020</v>
      </c>
      <c r="E13019" s="4">
        <f t="shared" si="51"/>
        <v>44004</v>
      </c>
    </row>
    <row r="13020" spans="3:5" ht="13" x14ac:dyDescent="0.15">
      <c r="C13020" s="1" t="str">
        <f ca="1">IFERROR(INDIRECT(ADDRESS(MATCH(A13020,'contribution par jour-semaine'!A:A,0),MATCH(B13020,'contribution par jour-semaine'!$1:$1,0),4,1,"contribution par jour-semaine")),"")</f>
        <v/>
      </c>
      <c r="D13020" s="4" t="str">
        <f>VLOOKUP(A13020,predictions!A:B,2,FALSE)</f>
        <v>22/06/2020</v>
      </c>
      <c r="E13020" s="4">
        <f t="shared" si="51"/>
        <v>44004</v>
      </c>
    </row>
    <row r="13021" spans="3:5" ht="13" x14ac:dyDescent="0.15">
      <c r="C13021" s="1" t="str">
        <f ca="1">IFERROR(INDIRECT(ADDRESS(MATCH(A13021,'contribution par jour-semaine'!A:A,0),MATCH(B13021,'contribution par jour-semaine'!$1:$1,0),4,1,"contribution par jour-semaine")),"")</f>
        <v/>
      </c>
      <c r="D13021" s="4" t="str">
        <f>VLOOKUP(A13021,predictions!A:B,2,FALSE)</f>
        <v>22/06/2020</v>
      </c>
      <c r="E13021" s="4">
        <f t="shared" si="51"/>
        <v>44004</v>
      </c>
    </row>
    <row r="13022" spans="3:5" ht="13" x14ac:dyDescent="0.15">
      <c r="C13022" s="1" t="str">
        <f ca="1">IFERROR(INDIRECT(ADDRESS(MATCH(A13022,'contribution par jour-semaine'!A:A,0),MATCH(B13022,'contribution par jour-semaine'!$1:$1,0),4,1,"contribution par jour-semaine")),"")</f>
        <v/>
      </c>
      <c r="D13022" s="4" t="str">
        <f>VLOOKUP(A13022,predictions!A:B,2,FALSE)</f>
        <v>22/06/2020</v>
      </c>
      <c r="E13022" s="4">
        <f t="shared" si="51"/>
        <v>44004</v>
      </c>
    </row>
    <row r="13023" spans="3:5" ht="13" x14ac:dyDescent="0.15">
      <c r="C13023" s="1" t="str">
        <f ca="1">IFERROR(INDIRECT(ADDRESS(MATCH(A13023,'contribution par jour-semaine'!A:A,0),MATCH(B13023,'contribution par jour-semaine'!$1:$1,0),4,1,"contribution par jour-semaine")),"")</f>
        <v/>
      </c>
      <c r="D13023" s="4" t="str">
        <f>VLOOKUP(A13023,predictions!A:B,2,FALSE)</f>
        <v>22/06/2020</v>
      </c>
      <c r="E13023" s="4">
        <f t="shared" si="51"/>
        <v>44004</v>
      </c>
    </row>
    <row r="13024" spans="3:5" ht="13" x14ac:dyDescent="0.15">
      <c r="C13024" s="1" t="str">
        <f ca="1">IFERROR(INDIRECT(ADDRESS(MATCH(A13024,'contribution par jour-semaine'!A:A,0),MATCH(B13024,'contribution par jour-semaine'!$1:$1,0),4,1,"contribution par jour-semaine")),"")</f>
        <v/>
      </c>
      <c r="D13024" s="4" t="str">
        <f>VLOOKUP(A13024,predictions!A:B,2,FALSE)</f>
        <v>22/06/2020</v>
      </c>
      <c r="E13024" s="4">
        <f t="shared" si="51"/>
        <v>44004</v>
      </c>
    </row>
    <row r="13025" spans="3:5" ht="13" x14ac:dyDescent="0.15">
      <c r="C13025" s="1" t="str">
        <f ca="1">IFERROR(INDIRECT(ADDRESS(MATCH(A13025,'contribution par jour-semaine'!A:A,0),MATCH(B13025,'contribution par jour-semaine'!$1:$1,0),4,1,"contribution par jour-semaine")),"")</f>
        <v/>
      </c>
      <c r="D13025" s="4" t="str">
        <f>VLOOKUP(A13025,predictions!A:B,2,FALSE)</f>
        <v>22/06/2020</v>
      </c>
      <c r="E13025" s="4">
        <f t="shared" si="51"/>
        <v>44004</v>
      </c>
    </row>
    <row r="13026" spans="3:5" ht="13" x14ac:dyDescent="0.15">
      <c r="C13026" s="1" t="str">
        <f ca="1">IFERROR(INDIRECT(ADDRESS(MATCH(A13026,'contribution par jour-semaine'!A:A,0),MATCH(B13026,'contribution par jour-semaine'!$1:$1,0),4,1,"contribution par jour-semaine")),"")</f>
        <v/>
      </c>
      <c r="D13026" s="4" t="str">
        <f>VLOOKUP(A13026,predictions!A:B,2,FALSE)</f>
        <v>22/06/2020</v>
      </c>
      <c r="E13026" s="4">
        <f t="shared" si="51"/>
        <v>44004</v>
      </c>
    </row>
    <row r="13027" spans="3:5" ht="13" x14ac:dyDescent="0.15">
      <c r="C13027" s="1" t="str">
        <f ca="1">IFERROR(INDIRECT(ADDRESS(MATCH(A13027,'contribution par jour-semaine'!A:A,0),MATCH(B13027,'contribution par jour-semaine'!$1:$1,0),4,1,"contribution par jour-semaine")),"")</f>
        <v/>
      </c>
      <c r="D13027" s="4" t="str">
        <f>VLOOKUP(A13027,predictions!A:B,2,FALSE)</f>
        <v>22/06/2020</v>
      </c>
      <c r="E13027" s="4">
        <f t="shared" si="51"/>
        <v>44004</v>
      </c>
    </row>
    <row r="13028" spans="3:5" ht="13" x14ac:dyDescent="0.15">
      <c r="C13028" s="1" t="str">
        <f ca="1">IFERROR(INDIRECT(ADDRESS(MATCH(A13028,'contribution par jour-semaine'!A:A,0),MATCH(B13028,'contribution par jour-semaine'!$1:$1,0),4,1,"contribution par jour-semaine")),"")</f>
        <v/>
      </c>
      <c r="D13028" s="4" t="str">
        <f>VLOOKUP(A13028,predictions!A:B,2,FALSE)</f>
        <v>22/06/2020</v>
      </c>
      <c r="E13028" s="4">
        <f t="shared" si="51"/>
        <v>44004</v>
      </c>
    </row>
    <row r="13029" spans="3:5" ht="13" x14ac:dyDescent="0.15">
      <c r="C13029" s="1" t="str">
        <f ca="1">IFERROR(INDIRECT(ADDRESS(MATCH(A13029,'contribution par jour-semaine'!A:A,0),MATCH(B13029,'contribution par jour-semaine'!$1:$1,0),4,1,"contribution par jour-semaine")),"")</f>
        <v/>
      </c>
      <c r="D13029" s="4" t="str">
        <f>VLOOKUP(A13029,predictions!A:B,2,FALSE)</f>
        <v>22/06/2020</v>
      </c>
      <c r="E13029" s="4">
        <f t="shared" si="51"/>
        <v>44004</v>
      </c>
    </row>
    <row r="13030" spans="3:5" ht="13" x14ac:dyDescent="0.15">
      <c r="C13030" s="1" t="str">
        <f ca="1">IFERROR(INDIRECT(ADDRESS(MATCH(A13030,'contribution par jour-semaine'!A:A,0),MATCH(B13030,'contribution par jour-semaine'!$1:$1,0),4,1,"contribution par jour-semaine")),"")</f>
        <v/>
      </c>
      <c r="D13030" s="4" t="str">
        <f>VLOOKUP(A13030,predictions!A:B,2,FALSE)</f>
        <v>22/06/2020</v>
      </c>
      <c r="E13030" s="4">
        <f t="shared" si="51"/>
        <v>44004</v>
      </c>
    </row>
    <row r="13031" spans="3:5" ht="13" x14ac:dyDescent="0.15">
      <c r="C13031" s="1" t="str">
        <f ca="1">IFERROR(INDIRECT(ADDRESS(MATCH(A13031,'contribution par jour-semaine'!A:A,0),MATCH(B13031,'contribution par jour-semaine'!$1:$1,0),4,1,"contribution par jour-semaine")),"")</f>
        <v/>
      </c>
      <c r="D13031" s="4" t="str">
        <f>VLOOKUP(A13031,predictions!A:B,2,FALSE)</f>
        <v>22/06/2020</v>
      </c>
      <c r="E13031" s="4">
        <f t="shared" si="51"/>
        <v>44004</v>
      </c>
    </row>
    <row r="13032" spans="3:5" ht="13" x14ac:dyDescent="0.15">
      <c r="C13032" s="1" t="str">
        <f ca="1">IFERROR(INDIRECT(ADDRESS(MATCH(A13032,'contribution par jour-semaine'!A:A,0),MATCH(B13032,'contribution par jour-semaine'!$1:$1,0),4,1,"contribution par jour-semaine")),"")</f>
        <v/>
      </c>
      <c r="D13032" s="4" t="str">
        <f>VLOOKUP(A13032,predictions!A:B,2,FALSE)</f>
        <v>22/06/2020</v>
      </c>
      <c r="E13032" s="4">
        <f t="shared" si="51"/>
        <v>44004</v>
      </c>
    </row>
    <row r="13033" spans="3:5" ht="13" x14ac:dyDescent="0.15">
      <c r="C13033" s="1" t="str">
        <f ca="1">IFERROR(INDIRECT(ADDRESS(MATCH(A13033,'contribution par jour-semaine'!A:A,0),MATCH(B13033,'contribution par jour-semaine'!$1:$1,0),4,1,"contribution par jour-semaine")),"")</f>
        <v/>
      </c>
      <c r="D13033" s="4" t="str">
        <f>VLOOKUP(A13033,predictions!A:B,2,FALSE)</f>
        <v>22/06/2020</v>
      </c>
      <c r="E13033" s="4">
        <f t="shared" si="51"/>
        <v>44004</v>
      </c>
    </row>
    <row r="13034" spans="3:5" ht="13" x14ac:dyDescent="0.15">
      <c r="C13034" s="1" t="str">
        <f ca="1">IFERROR(INDIRECT(ADDRESS(MATCH(A13034,'contribution par jour-semaine'!A:A,0),MATCH(B13034,'contribution par jour-semaine'!$1:$1,0),4,1,"contribution par jour-semaine")),"")</f>
        <v/>
      </c>
      <c r="D13034" s="4" t="str">
        <f>VLOOKUP(A13034,predictions!A:B,2,FALSE)</f>
        <v>22/06/2020</v>
      </c>
      <c r="E13034" s="4">
        <f t="shared" si="51"/>
        <v>44004</v>
      </c>
    </row>
    <row r="13035" spans="3:5" ht="13" x14ac:dyDescent="0.15">
      <c r="C13035" s="1" t="str">
        <f ca="1">IFERROR(INDIRECT(ADDRESS(MATCH(A13035,'contribution par jour-semaine'!A:A,0),MATCH(B13035,'contribution par jour-semaine'!$1:$1,0),4,1,"contribution par jour-semaine")),"")</f>
        <v/>
      </c>
      <c r="D13035" s="4" t="str">
        <f>VLOOKUP(A13035,predictions!A:B,2,FALSE)</f>
        <v>22/06/2020</v>
      </c>
      <c r="E13035" s="4">
        <f t="shared" si="51"/>
        <v>44004</v>
      </c>
    </row>
    <row r="13036" spans="3:5" ht="13" x14ac:dyDescent="0.15">
      <c r="C13036" s="1" t="str">
        <f ca="1">IFERROR(INDIRECT(ADDRESS(MATCH(A13036,'contribution par jour-semaine'!A:A,0),MATCH(B13036,'contribution par jour-semaine'!$1:$1,0),4,1,"contribution par jour-semaine")),"")</f>
        <v/>
      </c>
      <c r="D13036" s="4" t="str">
        <f>VLOOKUP(A13036,predictions!A:B,2,FALSE)</f>
        <v>22/06/2020</v>
      </c>
      <c r="E13036" s="4">
        <f t="shared" si="51"/>
        <v>44004</v>
      </c>
    </row>
    <row r="13037" spans="3:5" ht="13" x14ac:dyDescent="0.15">
      <c r="C13037" s="1" t="str">
        <f ca="1">IFERROR(INDIRECT(ADDRESS(MATCH(A13037,'contribution par jour-semaine'!A:A,0),MATCH(B13037,'contribution par jour-semaine'!$1:$1,0),4,1,"contribution par jour-semaine")),"")</f>
        <v/>
      </c>
      <c r="D13037" s="4" t="str">
        <f>VLOOKUP(A13037,predictions!A:B,2,FALSE)</f>
        <v>22/06/2020</v>
      </c>
      <c r="E13037" s="4">
        <f t="shared" si="51"/>
        <v>44004</v>
      </c>
    </row>
    <row r="13038" spans="3:5" ht="13" x14ac:dyDescent="0.15">
      <c r="C13038" s="1" t="str">
        <f ca="1">IFERROR(INDIRECT(ADDRESS(MATCH(A13038,'contribution par jour-semaine'!A:A,0),MATCH(B13038,'contribution par jour-semaine'!$1:$1,0),4,1,"contribution par jour-semaine")),"")</f>
        <v/>
      </c>
      <c r="D13038" s="4" t="str">
        <f>VLOOKUP(A13038,predictions!A:B,2,FALSE)</f>
        <v>22/06/2020</v>
      </c>
      <c r="E13038" s="4">
        <f t="shared" si="51"/>
        <v>44004</v>
      </c>
    </row>
    <row r="13039" spans="3:5" ht="13" x14ac:dyDescent="0.15">
      <c r="C13039" s="1" t="str">
        <f ca="1">IFERROR(INDIRECT(ADDRESS(MATCH(A13039,'contribution par jour-semaine'!A:A,0),MATCH(B13039,'contribution par jour-semaine'!$1:$1,0),4,1,"contribution par jour-semaine")),"")</f>
        <v/>
      </c>
      <c r="D13039" s="4" t="str">
        <f>VLOOKUP(A13039,predictions!A:B,2,FALSE)</f>
        <v>22/06/2020</v>
      </c>
      <c r="E13039" s="4">
        <f t="shared" si="51"/>
        <v>44004</v>
      </c>
    </row>
    <row r="13040" spans="3:5" ht="13" x14ac:dyDescent="0.15">
      <c r="C13040" s="1" t="str">
        <f ca="1">IFERROR(INDIRECT(ADDRESS(MATCH(A13040,'contribution par jour-semaine'!A:A,0),MATCH(B13040,'contribution par jour-semaine'!$1:$1,0),4,1,"contribution par jour-semaine")),"")</f>
        <v/>
      </c>
      <c r="D13040" s="4" t="str">
        <f>VLOOKUP(A13040,predictions!A:B,2,FALSE)</f>
        <v>22/06/2020</v>
      </c>
      <c r="E13040" s="4">
        <f t="shared" si="51"/>
        <v>44004</v>
      </c>
    </row>
    <row r="13041" spans="3:5" ht="13" x14ac:dyDescent="0.15">
      <c r="C13041" s="1" t="str">
        <f ca="1">IFERROR(INDIRECT(ADDRESS(MATCH(A13041,'contribution par jour-semaine'!A:A,0),MATCH(B13041,'contribution par jour-semaine'!$1:$1,0),4,1,"contribution par jour-semaine")),"")</f>
        <v/>
      </c>
      <c r="D13041" s="4" t="str">
        <f>VLOOKUP(A13041,predictions!A:B,2,FALSE)</f>
        <v>22/06/2020</v>
      </c>
      <c r="E13041" s="4">
        <f t="shared" si="51"/>
        <v>44004</v>
      </c>
    </row>
    <row r="13042" spans="3:5" ht="13" x14ac:dyDescent="0.15">
      <c r="C13042" s="1" t="str">
        <f ca="1">IFERROR(INDIRECT(ADDRESS(MATCH(A13042,'contribution par jour-semaine'!A:A,0),MATCH(B13042,'contribution par jour-semaine'!$1:$1,0),4,1,"contribution par jour-semaine")),"")</f>
        <v/>
      </c>
      <c r="D13042" s="4" t="str">
        <f>VLOOKUP(A13042,predictions!A:B,2,FALSE)</f>
        <v>22/06/2020</v>
      </c>
      <c r="E13042" s="4">
        <f t="shared" si="51"/>
        <v>44004</v>
      </c>
    </row>
    <row r="13043" spans="3:5" ht="13" x14ac:dyDescent="0.15">
      <c r="C13043" s="1" t="str">
        <f ca="1">IFERROR(INDIRECT(ADDRESS(MATCH(A13043,'contribution par jour-semaine'!A:A,0),MATCH(B13043,'contribution par jour-semaine'!$1:$1,0),4,1,"contribution par jour-semaine")),"")</f>
        <v/>
      </c>
      <c r="D13043" s="4" t="str">
        <f>VLOOKUP(A13043,predictions!A:B,2,FALSE)</f>
        <v>22/06/2020</v>
      </c>
      <c r="E13043" s="4">
        <f t="shared" si="51"/>
        <v>44004</v>
      </c>
    </row>
    <row r="13044" spans="3:5" ht="13" x14ac:dyDescent="0.15">
      <c r="C13044" s="1" t="str">
        <f ca="1">IFERROR(INDIRECT(ADDRESS(MATCH(A13044,'contribution par jour-semaine'!A:A,0),MATCH(B13044,'contribution par jour-semaine'!$1:$1,0),4,1,"contribution par jour-semaine")),"")</f>
        <v/>
      </c>
      <c r="D13044" s="4" t="str">
        <f>VLOOKUP(A13044,predictions!A:B,2,FALSE)</f>
        <v>22/06/2020</v>
      </c>
      <c r="E13044" s="4">
        <f t="shared" si="51"/>
        <v>44004</v>
      </c>
    </row>
    <row r="13045" spans="3:5" ht="13" x14ac:dyDescent="0.15">
      <c r="C13045" s="1" t="str">
        <f ca="1">IFERROR(INDIRECT(ADDRESS(MATCH(A13045,'contribution par jour-semaine'!A:A,0),MATCH(B13045,'contribution par jour-semaine'!$1:$1,0),4,1,"contribution par jour-semaine")),"")</f>
        <v/>
      </c>
      <c r="D13045" s="4" t="str">
        <f>VLOOKUP(A13045,predictions!A:B,2,FALSE)</f>
        <v>22/06/2020</v>
      </c>
      <c r="E13045" s="4">
        <f t="shared" si="51"/>
        <v>44004</v>
      </c>
    </row>
    <row r="13046" spans="3:5" ht="13" x14ac:dyDescent="0.15">
      <c r="C13046" s="1" t="str">
        <f ca="1">IFERROR(INDIRECT(ADDRESS(MATCH(A13046,'contribution par jour-semaine'!A:A,0),MATCH(B13046,'contribution par jour-semaine'!$1:$1,0),4,1,"contribution par jour-semaine")),"")</f>
        <v/>
      </c>
      <c r="D13046" s="4" t="str">
        <f>VLOOKUP(A13046,predictions!A:B,2,FALSE)</f>
        <v>22/06/2020</v>
      </c>
      <c r="E13046" s="4">
        <f t="shared" si="51"/>
        <v>44004</v>
      </c>
    </row>
    <row r="13047" spans="3:5" ht="13" x14ac:dyDescent="0.15">
      <c r="C13047" s="1" t="str">
        <f ca="1">IFERROR(INDIRECT(ADDRESS(MATCH(A13047,'contribution par jour-semaine'!A:A,0),MATCH(B13047,'contribution par jour-semaine'!$1:$1,0),4,1,"contribution par jour-semaine")),"")</f>
        <v/>
      </c>
      <c r="D13047" s="4" t="str">
        <f>VLOOKUP(A13047,predictions!A:B,2,FALSE)</f>
        <v>22/06/2020</v>
      </c>
      <c r="E13047" s="4">
        <f t="shared" si="51"/>
        <v>44004</v>
      </c>
    </row>
    <row r="13048" spans="3:5" ht="13" x14ac:dyDescent="0.15">
      <c r="C13048" s="1" t="str">
        <f ca="1">IFERROR(INDIRECT(ADDRESS(MATCH(A13048,'contribution par jour-semaine'!A:A,0),MATCH(B13048,'contribution par jour-semaine'!$1:$1,0),4,1,"contribution par jour-semaine")),"")</f>
        <v/>
      </c>
      <c r="D13048" s="4" t="str">
        <f>VLOOKUP(A13048,predictions!A:B,2,FALSE)</f>
        <v>22/06/2020</v>
      </c>
      <c r="E13048" s="4">
        <f t="shared" si="51"/>
        <v>44004</v>
      </c>
    </row>
    <row r="13049" spans="3:5" ht="13" x14ac:dyDescent="0.15">
      <c r="C13049" s="1" t="str">
        <f ca="1">IFERROR(INDIRECT(ADDRESS(MATCH(A13049,'contribution par jour-semaine'!A:A,0),MATCH(B13049,'contribution par jour-semaine'!$1:$1,0),4,1,"contribution par jour-semaine")),"")</f>
        <v/>
      </c>
      <c r="D13049" s="4" t="str">
        <f>VLOOKUP(A13049,predictions!A:B,2,FALSE)</f>
        <v>22/06/2020</v>
      </c>
      <c r="E13049" s="4">
        <f t="shared" si="51"/>
        <v>44004</v>
      </c>
    </row>
    <row r="13050" spans="3:5" ht="13" x14ac:dyDescent="0.15">
      <c r="C13050" s="1" t="str">
        <f ca="1">IFERROR(INDIRECT(ADDRESS(MATCH(A13050,'contribution par jour-semaine'!A:A,0),MATCH(B13050,'contribution par jour-semaine'!$1:$1,0),4,1,"contribution par jour-semaine")),"")</f>
        <v/>
      </c>
      <c r="D13050" s="4" t="str">
        <f>VLOOKUP(A13050,predictions!A:B,2,FALSE)</f>
        <v>22/06/2020</v>
      </c>
      <c r="E13050" s="4">
        <f t="shared" si="51"/>
        <v>44004</v>
      </c>
    </row>
    <row r="13051" spans="3:5" ht="13" x14ac:dyDescent="0.15">
      <c r="C13051" s="1" t="str">
        <f ca="1">IFERROR(INDIRECT(ADDRESS(MATCH(A13051,'contribution par jour-semaine'!A:A,0),MATCH(B13051,'contribution par jour-semaine'!$1:$1,0),4,1,"contribution par jour-semaine")),"")</f>
        <v/>
      </c>
      <c r="D13051" s="4" t="str">
        <f>VLOOKUP(A13051,predictions!A:B,2,FALSE)</f>
        <v>22/06/2020</v>
      </c>
      <c r="E13051" s="4">
        <f t="shared" si="51"/>
        <v>44004</v>
      </c>
    </row>
    <row r="13052" spans="3:5" ht="13" x14ac:dyDescent="0.15">
      <c r="C13052" s="1" t="str">
        <f ca="1">IFERROR(INDIRECT(ADDRESS(MATCH(A13052,'contribution par jour-semaine'!A:A,0),MATCH(B13052,'contribution par jour-semaine'!$1:$1,0),4,1,"contribution par jour-semaine")),"")</f>
        <v/>
      </c>
      <c r="D13052" s="4" t="str">
        <f>VLOOKUP(A13052,predictions!A:B,2,FALSE)</f>
        <v>22/06/2020</v>
      </c>
      <c r="E13052" s="4">
        <f t="shared" si="51"/>
        <v>44004</v>
      </c>
    </row>
    <row r="13053" spans="3:5" ht="13" x14ac:dyDescent="0.15">
      <c r="C13053" s="1" t="str">
        <f ca="1">IFERROR(INDIRECT(ADDRESS(MATCH(A13053,'contribution par jour-semaine'!A:A,0),MATCH(B13053,'contribution par jour-semaine'!$1:$1,0),4,1,"contribution par jour-semaine")),"")</f>
        <v/>
      </c>
      <c r="D13053" s="4" t="str">
        <f>VLOOKUP(A13053,predictions!A:B,2,FALSE)</f>
        <v>22/06/2020</v>
      </c>
      <c r="E13053" s="4">
        <f t="shared" si="51"/>
        <v>44004</v>
      </c>
    </row>
    <row r="13054" spans="3:5" ht="13" x14ac:dyDescent="0.15">
      <c r="C13054" s="1" t="str">
        <f ca="1">IFERROR(INDIRECT(ADDRESS(MATCH(A13054,'contribution par jour-semaine'!A:A,0),MATCH(B13054,'contribution par jour-semaine'!$1:$1,0),4,1,"contribution par jour-semaine")),"")</f>
        <v/>
      </c>
      <c r="D13054" s="4" t="str">
        <f>VLOOKUP(A13054,predictions!A:B,2,FALSE)</f>
        <v>22/06/2020</v>
      </c>
      <c r="E13054" s="4">
        <f t="shared" si="51"/>
        <v>44004</v>
      </c>
    </row>
    <row r="13055" spans="3:5" ht="13" x14ac:dyDescent="0.15">
      <c r="C13055" s="1" t="str">
        <f ca="1">IFERROR(INDIRECT(ADDRESS(MATCH(A13055,'contribution par jour-semaine'!A:A,0),MATCH(B13055,'contribution par jour-semaine'!$1:$1,0),4,1,"contribution par jour-semaine")),"")</f>
        <v/>
      </c>
      <c r="D13055" s="4" t="str">
        <f>VLOOKUP(A13055,predictions!A:B,2,FALSE)</f>
        <v>22/06/2020</v>
      </c>
      <c r="E13055" s="4">
        <f t="shared" si="51"/>
        <v>44004</v>
      </c>
    </row>
    <row r="13056" spans="3:5" ht="13" x14ac:dyDescent="0.15">
      <c r="C13056" s="1" t="str">
        <f ca="1">IFERROR(INDIRECT(ADDRESS(MATCH(A13056,'contribution par jour-semaine'!A:A,0),MATCH(B13056,'contribution par jour-semaine'!$1:$1,0),4,1,"contribution par jour-semaine")),"")</f>
        <v/>
      </c>
      <c r="D13056" s="4" t="str">
        <f>VLOOKUP(A13056,predictions!A:B,2,FALSE)</f>
        <v>22/06/2020</v>
      </c>
      <c r="E13056" s="4">
        <f t="shared" si="51"/>
        <v>44004</v>
      </c>
    </row>
    <row r="13057" spans="3:5" ht="13" x14ac:dyDescent="0.15">
      <c r="C13057" s="1" t="str">
        <f ca="1">IFERROR(INDIRECT(ADDRESS(MATCH(A13057,'contribution par jour-semaine'!A:A,0),MATCH(B13057,'contribution par jour-semaine'!$1:$1,0),4,1,"contribution par jour-semaine")),"")</f>
        <v/>
      </c>
      <c r="D13057" s="4" t="str">
        <f>VLOOKUP(A13057,predictions!A:B,2,FALSE)</f>
        <v>22/06/2020</v>
      </c>
      <c r="E13057" s="4">
        <f t="shared" si="51"/>
        <v>44004</v>
      </c>
    </row>
    <row r="13058" spans="3:5" ht="13" x14ac:dyDescent="0.15">
      <c r="C13058" s="1" t="str">
        <f ca="1">IFERROR(INDIRECT(ADDRESS(MATCH(A13058,'contribution par jour-semaine'!A:A,0),MATCH(B13058,'contribution par jour-semaine'!$1:$1,0),4,1,"contribution par jour-semaine")),"")</f>
        <v/>
      </c>
      <c r="D13058" s="4" t="str">
        <f>VLOOKUP(A13058,predictions!A:B,2,FALSE)</f>
        <v>22/06/2020</v>
      </c>
      <c r="E13058" s="4">
        <f t="shared" si="51"/>
        <v>44004</v>
      </c>
    </row>
    <row r="13059" spans="3:5" ht="13" x14ac:dyDescent="0.15">
      <c r="C13059" s="1" t="str">
        <f ca="1">IFERROR(INDIRECT(ADDRESS(MATCH(A13059,'contribution par jour-semaine'!A:A,0),MATCH(B13059,'contribution par jour-semaine'!$1:$1,0),4,1,"contribution par jour-semaine")),"")</f>
        <v/>
      </c>
      <c r="D13059" s="4" t="str">
        <f>VLOOKUP(A13059,predictions!A:B,2,FALSE)</f>
        <v>22/06/2020</v>
      </c>
      <c r="E13059" s="4">
        <f t="shared" si="51"/>
        <v>44004</v>
      </c>
    </row>
    <row r="13060" spans="3:5" ht="13" x14ac:dyDescent="0.15">
      <c r="C13060" s="1" t="str">
        <f ca="1">IFERROR(INDIRECT(ADDRESS(MATCH(A13060,'contribution par jour-semaine'!A:A,0),MATCH(B13060,'contribution par jour-semaine'!$1:$1,0),4,1,"contribution par jour-semaine")),"")</f>
        <v/>
      </c>
      <c r="D13060" s="4" t="str">
        <f>VLOOKUP(A13060,predictions!A:B,2,FALSE)</f>
        <v>22/06/2020</v>
      </c>
      <c r="E13060" s="4">
        <f t="shared" si="51"/>
        <v>44004</v>
      </c>
    </row>
    <row r="13061" spans="3:5" ht="13" x14ac:dyDescent="0.15">
      <c r="C13061" s="1" t="str">
        <f ca="1">IFERROR(INDIRECT(ADDRESS(MATCH(A13061,'contribution par jour-semaine'!A:A,0),MATCH(B13061,'contribution par jour-semaine'!$1:$1,0),4,1,"contribution par jour-semaine")),"")</f>
        <v/>
      </c>
      <c r="D13061" s="4" t="str">
        <f>VLOOKUP(A13061,predictions!A:B,2,FALSE)</f>
        <v>22/06/2020</v>
      </c>
      <c r="E13061" s="4">
        <f t="shared" si="51"/>
        <v>44004</v>
      </c>
    </row>
    <row r="13062" spans="3:5" ht="13" x14ac:dyDescent="0.15">
      <c r="C13062" s="1" t="str">
        <f ca="1">IFERROR(INDIRECT(ADDRESS(MATCH(A13062,'contribution par jour-semaine'!A:A,0),MATCH(B13062,'contribution par jour-semaine'!$1:$1,0),4,1,"contribution par jour-semaine")),"")</f>
        <v/>
      </c>
      <c r="D13062" s="4" t="str">
        <f>VLOOKUP(A13062,predictions!A:B,2,FALSE)</f>
        <v>22/06/2020</v>
      </c>
      <c r="E13062" s="4">
        <f t="shared" si="51"/>
        <v>44004</v>
      </c>
    </row>
    <row r="13063" spans="3:5" ht="13" x14ac:dyDescent="0.15">
      <c r="C13063" s="1" t="str">
        <f ca="1">IFERROR(INDIRECT(ADDRESS(MATCH(A13063,'contribution par jour-semaine'!A:A,0),MATCH(B13063,'contribution par jour-semaine'!$1:$1,0),4,1,"contribution par jour-semaine")),"")</f>
        <v/>
      </c>
      <c r="D13063" s="4" t="str">
        <f>VLOOKUP(A13063,predictions!A:B,2,FALSE)</f>
        <v>22/06/2020</v>
      </c>
      <c r="E13063" s="4">
        <f t="shared" si="51"/>
        <v>44004</v>
      </c>
    </row>
    <row r="13064" spans="3:5" ht="13" x14ac:dyDescent="0.15">
      <c r="C13064" s="1" t="str">
        <f ca="1">IFERROR(INDIRECT(ADDRESS(MATCH(A13064,'contribution par jour-semaine'!A:A,0),MATCH(B13064,'contribution par jour-semaine'!$1:$1,0),4,1,"contribution par jour-semaine")),"")</f>
        <v/>
      </c>
      <c r="D13064" s="4" t="str">
        <f>VLOOKUP(A13064,predictions!A:B,2,FALSE)</f>
        <v>22/06/2020</v>
      </c>
      <c r="E13064" s="4">
        <f t="shared" si="51"/>
        <v>44004</v>
      </c>
    </row>
    <row r="13065" spans="3:5" ht="13" x14ac:dyDescent="0.15">
      <c r="C13065" s="1" t="str">
        <f ca="1">IFERROR(INDIRECT(ADDRESS(MATCH(A13065,'contribution par jour-semaine'!A:A,0),MATCH(B13065,'contribution par jour-semaine'!$1:$1,0),4,1,"contribution par jour-semaine")),"")</f>
        <v/>
      </c>
      <c r="D13065" s="4" t="str">
        <f>VLOOKUP(A13065,predictions!A:B,2,FALSE)</f>
        <v>22/06/2020</v>
      </c>
      <c r="E13065" s="4">
        <f t="shared" si="51"/>
        <v>44004</v>
      </c>
    </row>
    <row r="13066" spans="3:5" ht="13" x14ac:dyDescent="0.15">
      <c r="C13066" s="1" t="str">
        <f ca="1">IFERROR(INDIRECT(ADDRESS(MATCH(A13066,'contribution par jour-semaine'!A:A,0),MATCH(B13066,'contribution par jour-semaine'!$1:$1,0),4,1,"contribution par jour-semaine")),"")</f>
        <v/>
      </c>
      <c r="D13066" s="4" t="str">
        <f>VLOOKUP(A13066,predictions!A:B,2,FALSE)</f>
        <v>22/06/2020</v>
      </c>
      <c r="E13066" s="4">
        <f t="shared" si="51"/>
        <v>44004</v>
      </c>
    </row>
    <row r="13067" spans="3:5" ht="13" x14ac:dyDescent="0.15">
      <c r="C13067" s="1" t="str">
        <f ca="1">IFERROR(INDIRECT(ADDRESS(MATCH(A13067,'contribution par jour-semaine'!A:A,0),MATCH(B13067,'contribution par jour-semaine'!$1:$1,0),4,1,"contribution par jour-semaine")),"")</f>
        <v/>
      </c>
      <c r="D13067" s="4" t="str">
        <f>VLOOKUP(A13067,predictions!A:B,2,FALSE)</f>
        <v>22/06/2020</v>
      </c>
      <c r="E13067" s="4">
        <f t="shared" si="51"/>
        <v>44004</v>
      </c>
    </row>
    <row r="13068" spans="3:5" ht="13" x14ac:dyDescent="0.15">
      <c r="C13068" s="1" t="str">
        <f ca="1">IFERROR(INDIRECT(ADDRESS(MATCH(A13068,'contribution par jour-semaine'!A:A,0),MATCH(B13068,'contribution par jour-semaine'!$1:$1,0),4,1,"contribution par jour-semaine")),"")</f>
        <v/>
      </c>
      <c r="D13068" s="4" t="str">
        <f>VLOOKUP(A13068,predictions!A:B,2,FALSE)</f>
        <v>22/06/2020</v>
      </c>
      <c r="E13068" s="4">
        <f t="shared" si="51"/>
        <v>44004</v>
      </c>
    </row>
    <row r="13069" spans="3:5" ht="13" x14ac:dyDescent="0.15">
      <c r="C13069" s="1" t="str">
        <f ca="1">IFERROR(INDIRECT(ADDRESS(MATCH(A13069,'contribution par jour-semaine'!A:A,0),MATCH(B13069,'contribution par jour-semaine'!$1:$1,0),4,1,"contribution par jour-semaine")),"")</f>
        <v/>
      </c>
      <c r="D13069" s="4" t="str">
        <f>VLOOKUP(A13069,predictions!A:B,2,FALSE)</f>
        <v>22/06/2020</v>
      </c>
      <c r="E13069" s="4">
        <f t="shared" si="51"/>
        <v>44004</v>
      </c>
    </row>
    <row r="13070" spans="3:5" ht="13" x14ac:dyDescent="0.15">
      <c r="C13070" s="1" t="str">
        <f ca="1">IFERROR(INDIRECT(ADDRESS(MATCH(A13070,'contribution par jour-semaine'!A:A,0),MATCH(B13070,'contribution par jour-semaine'!$1:$1,0),4,1,"contribution par jour-semaine")),"")</f>
        <v/>
      </c>
      <c r="D13070" s="4" t="str">
        <f>VLOOKUP(A13070,predictions!A:B,2,FALSE)</f>
        <v>22/06/2020</v>
      </c>
      <c r="E13070" s="4">
        <f t="shared" si="51"/>
        <v>44004</v>
      </c>
    </row>
    <row r="13071" spans="3:5" ht="13" x14ac:dyDescent="0.15">
      <c r="C13071" s="1" t="str">
        <f ca="1">IFERROR(INDIRECT(ADDRESS(MATCH(A13071,'contribution par jour-semaine'!A:A,0),MATCH(B13071,'contribution par jour-semaine'!$1:$1,0),4,1,"contribution par jour-semaine")),"")</f>
        <v/>
      </c>
      <c r="D13071" s="4" t="str">
        <f>VLOOKUP(A13071,predictions!A:B,2,FALSE)</f>
        <v>22/06/2020</v>
      </c>
      <c r="E13071" s="4">
        <f t="shared" si="51"/>
        <v>44004</v>
      </c>
    </row>
    <row r="13072" spans="3:5" ht="13" x14ac:dyDescent="0.15">
      <c r="C13072" s="1" t="str">
        <f ca="1">IFERROR(INDIRECT(ADDRESS(MATCH(A13072,'contribution par jour-semaine'!A:A,0),MATCH(B13072,'contribution par jour-semaine'!$1:$1,0),4,1,"contribution par jour-semaine")),"")</f>
        <v/>
      </c>
      <c r="D13072" s="4" t="str">
        <f>VLOOKUP(A13072,predictions!A:B,2,FALSE)</f>
        <v>22/06/2020</v>
      </c>
      <c r="E13072" s="4">
        <f t="shared" si="51"/>
        <v>44004</v>
      </c>
    </row>
    <row r="13073" spans="3:5" ht="13" x14ac:dyDescent="0.15">
      <c r="C13073" s="1" t="str">
        <f ca="1">IFERROR(INDIRECT(ADDRESS(MATCH(A13073,'contribution par jour-semaine'!A:A,0),MATCH(B13073,'contribution par jour-semaine'!$1:$1,0),4,1,"contribution par jour-semaine")),"")</f>
        <v/>
      </c>
      <c r="D13073" s="4" t="str">
        <f>VLOOKUP(A13073,predictions!A:B,2,FALSE)</f>
        <v>22/06/2020</v>
      </c>
      <c r="E13073" s="4">
        <f t="shared" si="51"/>
        <v>44004</v>
      </c>
    </row>
    <row r="13074" spans="3:5" ht="13" x14ac:dyDescent="0.15">
      <c r="C13074" s="1" t="str">
        <f ca="1">IFERROR(INDIRECT(ADDRESS(MATCH(A13074,'contribution par jour-semaine'!A:A,0),MATCH(B13074,'contribution par jour-semaine'!$1:$1,0),4,1,"contribution par jour-semaine")),"")</f>
        <v/>
      </c>
      <c r="D13074" s="4" t="str">
        <f>VLOOKUP(A13074,predictions!A:B,2,FALSE)</f>
        <v>22/06/2020</v>
      </c>
      <c r="E13074" s="4">
        <f t="shared" si="51"/>
        <v>44004</v>
      </c>
    </row>
    <row r="13075" spans="3:5" ht="13" x14ac:dyDescent="0.15">
      <c r="C13075" s="1" t="str">
        <f ca="1">IFERROR(INDIRECT(ADDRESS(MATCH(A13075,'contribution par jour-semaine'!A:A,0),MATCH(B13075,'contribution par jour-semaine'!$1:$1,0),4,1,"contribution par jour-semaine")),"")</f>
        <v/>
      </c>
      <c r="D13075" s="4" t="str">
        <f>VLOOKUP(A13075,predictions!A:B,2,FALSE)</f>
        <v>22/06/2020</v>
      </c>
      <c r="E13075" s="4">
        <f t="shared" si="51"/>
        <v>44004</v>
      </c>
    </row>
    <row r="13076" spans="3:5" ht="13" x14ac:dyDescent="0.15">
      <c r="C13076" s="1" t="str">
        <f ca="1">IFERROR(INDIRECT(ADDRESS(MATCH(A13076,'contribution par jour-semaine'!A:A,0),MATCH(B13076,'contribution par jour-semaine'!$1:$1,0),4,1,"contribution par jour-semaine")),"")</f>
        <v/>
      </c>
      <c r="D13076" s="4" t="str">
        <f>VLOOKUP(A13076,predictions!A:B,2,FALSE)</f>
        <v>22/06/2020</v>
      </c>
      <c r="E13076" s="4">
        <f t="shared" si="51"/>
        <v>44004</v>
      </c>
    </row>
    <row r="13077" spans="3:5" ht="13" x14ac:dyDescent="0.15">
      <c r="C13077" s="1" t="str">
        <f ca="1">IFERROR(INDIRECT(ADDRESS(MATCH(A13077,'contribution par jour-semaine'!A:A,0),MATCH(B13077,'contribution par jour-semaine'!$1:$1,0),4,1,"contribution par jour-semaine")),"")</f>
        <v/>
      </c>
      <c r="D13077" s="4" t="str">
        <f>VLOOKUP(A13077,predictions!A:B,2,FALSE)</f>
        <v>22/06/2020</v>
      </c>
      <c r="E13077" s="4">
        <f t="shared" si="51"/>
        <v>44004</v>
      </c>
    </row>
    <row r="13078" spans="3:5" ht="13" x14ac:dyDescent="0.15">
      <c r="C13078" s="1" t="str">
        <f ca="1">IFERROR(INDIRECT(ADDRESS(MATCH(A13078,'contribution par jour-semaine'!A:A,0),MATCH(B13078,'contribution par jour-semaine'!$1:$1,0),4,1,"contribution par jour-semaine")),"")</f>
        <v/>
      </c>
      <c r="D13078" s="4" t="str">
        <f>VLOOKUP(A13078,predictions!A:B,2,FALSE)</f>
        <v>22/06/2020</v>
      </c>
      <c r="E13078" s="4">
        <f t="shared" si="51"/>
        <v>44004</v>
      </c>
    </row>
    <row r="13079" spans="3:5" ht="13" x14ac:dyDescent="0.15">
      <c r="C13079" s="1" t="str">
        <f ca="1">IFERROR(INDIRECT(ADDRESS(MATCH(A13079,'contribution par jour-semaine'!A:A,0),MATCH(B13079,'contribution par jour-semaine'!$1:$1,0),4,1,"contribution par jour-semaine")),"")</f>
        <v/>
      </c>
      <c r="D13079" s="4" t="str">
        <f>VLOOKUP(A13079,predictions!A:B,2,FALSE)</f>
        <v>22/06/2020</v>
      </c>
      <c r="E13079" s="4">
        <f t="shared" si="51"/>
        <v>44004</v>
      </c>
    </row>
    <row r="13080" spans="3:5" ht="13" x14ac:dyDescent="0.15">
      <c r="C13080" s="1" t="str">
        <f ca="1">IFERROR(INDIRECT(ADDRESS(MATCH(A13080,'contribution par jour-semaine'!A:A,0),MATCH(B13080,'contribution par jour-semaine'!$1:$1,0),4,1,"contribution par jour-semaine")),"")</f>
        <v/>
      </c>
      <c r="D13080" s="4" t="str">
        <f>VLOOKUP(A13080,predictions!A:B,2,FALSE)</f>
        <v>22/06/2020</v>
      </c>
      <c r="E13080" s="4">
        <f t="shared" si="51"/>
        <v>44004</v>
      </c>
    </row>
    <row r="13081" spans="3:5" ht="13" x14ac:dyDescent="0.15">
      <c r="C13081" s="1" t="str">
        <f ca="1">IFERROR(INDIRECT(ADDRESS(MATCH(A13081,'contribution par jour-semaine'!A:A,0),MATCH(B13081,'contribution par jour-semaine'!$1:$1,0),4,1,"contribution par jour-semaine")),"")</f>
        <v/>
      </c>
      <c r="D13081" s="4" t="str">
        <f>VLOOKUP(A13081,predictions!A:B,2,FALSE)</f>
        <v>22/06/2020</v>
      </c>
      <c r="E13081" s="4">
        <f t="shared" si="51"/>
        <v>44004</v>
      </c>
    </row>
    <row r="13082" spans="3:5" ht="13" x14ac:dyDescent="0.15">
      <c r="C13082" s="1" t="str">
        <f ca="1">IFERROR(INDIRECT(ADDRESS(MATCH(A13082,'contribution par jour-semaine'!A:A,0),MATCH(B13082,'contribution par jour-semaine'!$1:$1,0),4,1,"contribution par jour-semaine")),"")</f>
        <v/>
      </c>
      <c r="D13082" s="4" t="str">
        <f>VLOOKUP(A13082,predictions!A:B,2,FALSE)</f>
        <v>22/06/2020</v>
      </c>
      <c r="E13082" s="4">
        <f t="shared" si="51"/>
        <v>44004</v>
      </c>
    </row>
    <row r="13083" spans="3:5" ht="13" x14ac:dyDescent="0.15">
      <c r="C13083" s="1" t="str">
        <f ca="1">IFERROR(INDIRECT(ADDRESS(MATCH(A13083,'contribution par jour-semaine'!A:A,0),MATCH(B13083,'contribution par jour-semaine'!$1:$1,0),4,1,"contribution par jour-semaine")),"")</f>
        <v/>
      </c>
      <c r="D13083" s="4" t="str">
        <f>VLOOKUP(A13083,predictions!A:B,2,FALSE)</f>
        <v>22/06/2020</v>
      </c>
      <c r="E13083" s="4">
        <f t="shared" si="51"/>
        <v>44004</v>
      </c>
    </row>
    <row r="13084" spans="3:5" ht="13" x14ac:dyDescent="0.15">
      <c r="C13084" s="1" t="str">
        <f ca="1">IFERROR(INDIRECT(ADDRESS(MATCH(A13084,'contribution par jour-semaine'!A:A,0),MATCH(B13084,'contribution par jour-semaine'!$1:$1,0),4,1,"contribution par jour-semaine")),"")</f>
        <v/>
      </c>
      <c r="D13084" s="4" t="str">
        <f>VLOOKUP(A13084,predictions!A:B,2,FALSE)</f>
        <v>22/06/2020</v>
      </c>
      <c r="E13084" s="4">
        <f t="shared" si="51"/>
        <v>44004</v>
      </c>
    </row>
    <row r="13085" spans="3:5" ht="13" x14ac:dyDescent="0.15">
      <c r="C13085" s="1" t="str">
        <f ca="1">IFERROR(INDIRECT(ADDRESS(MATCH(A13085,'contribution par jour-semaine'!A:A,0),MATCH(B13085,'contribution par jour-semaine'!$1:$1,0),4,1,"contribution par jour-semaine")),"")</f>
        <v/>
      </c>
      <c r="D13085" s="4" t="str">
        <f>VLOOKUP(A13085,predictions!A:B,2,FALSE)</f>
        <v>22/06/2020</v>
      </c>
      <c r="E13085" s="4">
        <f t="shared" si="51"/>
        <v>44004</v>
      </c>
    </row>
    <row r="13086" spans="3:5" ht="13" x14ac:dyDescent="0.15">
      <c r="C13086" s="1" t="str">
        <f ca="1">IFERROR(INDIRECT(ADDRESS(MATCH(A13086,'contribution par jour-semaine'!A:A,0),MATCH(B13086,'contribution par jour-semaine'!$1:$1,0),4,1,"contribution par jour-semaine")),"")</f>
        <v/>
      </c>
      <c r="D13086" s="4" t="str">
        <f>VLOOKUP(A13086,predictions!A:B,2,FALSE)</f>
        <v>22/06/2020</v>
      </c>
      <c r="E13086" s="4">
        <f t="shared" si="51"/>
        <v>44004</v>
      </c>
    </row>
    <row r="13087" spans="3:5" ht="13" x14ac:dyDescent="0.15">
      <c r="C13087" s="1" t="str">
        <f ca="1">IFERROR(INDIRECT(ADDRESS(MATCH(A13087,'contribution par jour-semaine'!A:A,0),MATCH(B13087,'contribution par jour-semaine'!$1:$1,0),4,1,"contribution par jour-semaine")),"")</f>
        <v/>
      </c>
      <c r="D13087" s="4" t="str">
        <f>VLOOKUP(A13087,predictions!A:B,2,FALSE)</f>
        <v>22/06/2020</v>
      </c>
      <c r="E13087" s="4">
        <f t="shared" si="51"/>
        <v>44004</v>
      </c>
    </row>
    <row r="13088" spans="3:5" ht="13" x14ac:dyDescent="0.15">
      <c r="C13088" s="1" t="str">
        <f ca="1">IFERROR(INDIRECT(ADDRESS(MATCH(A13088,'contribution par jour-semaine'!A:A,0),MATCH(B13088,'contribution par jour-semaine'!$1:$1,0),4,1,"contribution par jour-semaine")),"")</f>
        <v/>
      </c>
      <c r="D13088" s="4" t="str">
        <f>VLOOKUP(A13088,predictions!A:B,2,FALSE)</f>
        <v>22/06/2020</v>
      </c>
      <c r="E13088" s="4">
        <f t="shared" si="51"/>
        <v>44004</v>
      </c>
    </row>
    <row r="13089" spans="3:5" ht="13" x14ac:dyDescent="0.15">
      <c r="C13089" s="1" t="str">
        <f ca="1">IFERROR(INDIRECT(ADDRESS(MATCH(A13089,'contribution par jour-semaine'!A:A,0),MATCH(B13089,'contribution par jour-semaine'!$1:$1,0),4,1,"contribution par jour-semaine")),"")</f>
        <v/>
      </c>
      <c r="D13089" s="4" t="str">
        <f>VLOOKUP(A13089,predictions!A:B,2,FALSE)</f>
        <v>22/06/2020</v>
      </c>
      <c r="E13089" s="4">
        <f t="shared" si="51"/>
        <v>44004</v>
      </c>
    </row>
    <row r="13090" spans="3:5" ht="13" x14ac:dyDescent="0.15">
      <c r="C13090" s="1" t="str">
        <f ca="1">IFERROR(INDIRECT(ADDRESS(MATCH(A13090,'contribution par jour-semaine'!A:A,0),MATCH(B13090,'contribution par jour-semaine'!$1:$1,0),4,1,"contribution par jour-semaine")),"")</f>
        <v/>
      </c>
      <c r="D13090" s="4" t="str">
        <f>VLOOKUP(A13090,predictions!A:B,2,FALSE)</f>
        <v>22/06/2020</v>
      </c>
      <c r="E13090" s="4">
        <f t="shared" si="51"/>
        <v>44004</v>
      </c>
    </row>
    <row r="13091" spans="3:5" ht="13" x14ac:dyDescent="0.15">
      <c r="C13091" s="1" t="str">
        <f ca="1">IFERROR(INDIRECT(ADDRESS(MATCH(A13091,'contribution par jour-semaine'!A:A,0),MATCH(B13091,'contribution par jour-semaine'!$1:$1,0),4,1,"contribution par jour-semaine")),"")</f>
        <v/>
      </c>
      <c r="D13091" s="4" t="str">
        <f>VLOOKUP(A13091,predictions!A:B,2,FALSE)</f>
        <v>22/06/2020</v>
      </c>
      <c r="E13091" s="4">
        <f t="shared" si="51"/>
        <v>44004</v>
      </c>
    </row>
    <row r="13092" spans="3:5" ht="13" x14ac:dyDescent="0.15">
      <c r="C13092" s="1" t="str">
        <f ca="1">IFERROR(INDIRECT(ADDRESS(MATCH(A13092,'contribution par jour-semaine'!A:A,0),MATCH(B13092,'contribution par jour-semaine'!$1:$1,0),4,1,"contribution par jour-semaine")),"")</f>
        <v/>
      </c>
      <c r="D13092" s="4" t="str">
        <f>VLOOKUP(A13092,predictions!A:B,2,FALSE)</f>
        <v>22/06/2020</v>
      </c>
      <c r="E13092" s="4">
        <f t="shared" si="51"/>
        <v>44004</v>
      </c>
    </row>
    <row r="13093" spans="3:5" ht="13" x14ac:dyDescent="0.15">
      <c r="C13093" s="1" t="str">
        <f ca="1">IFERROR(INDIRECT(ADDRESS(MATCH(A13093,'contribution par jour-semaine'!A:A,0),MATCH(B13093,'contribution par jour-semaine'!$1:$1,0),4,1,"contribution par jour-semaine")),"")</f>
        <v/>
      </c>
      <c r="D13093" s="4" t="str">
        <f>VLOOKUP(A13093,predictions!A:B,2,FALSE)</f>
        <v>22/06/2020</v>
      </c>
      <c r="E13093" s="4">
        <f t="shared" si="51"/>
        <v>44004</v>
      </c>
    </row>
    <row r="13094" spans="3:5" ht="13" x14ac:dyDescent="0.15">
      <c r="C13094" s="1" t="str">
        <f ca="1">IFERROR(INDIRECT(ADDRESS(MATCH(A13094,'contribution par jour-semaine'!A:A,0),MATCH(B13094,'contribution par jour-semaine'!$1:$1,0),4,1,"contribution par jour-semaine")),"")</f>
        <v/>
      </c>
      <c r="D13094" s="4" t="str">
        <f>VLOOKUP(A13094,predictions!A:B,2,FALSE)</f>
        <v>22/06/2020</v>
      </c>
      <c r="E13094" s="4">
        <f t="shared" si="51"/>
        <v>44004</v>
      </c>
    </row>
    <row r="13095" spans="3:5" ht="13" x14ac:dyDescent="0.15">
      <c r="C13095" s="1" t="str">
        <f ca="1">IFERROR(INDIRECT(ADDRESS(MATCH(A13095,'contribution par jour-semaine'!A:A,0),MATCH(B13095,'contribution par jour-semaine'!$1:$1,0),4,1,"contribution par jour-semaine")),"")</f>
        <v/>
      </c>
      <c r="D13095" s="4" t="str">
        <f>VLOOKUP(A13095,predictions!A:B,2,FALSE)</f>
        <v>22/06/2020</v>
      </c>
      <c r="E13095" s="4">
        <f t="shared" si="51"/>
        <v>44004</v>
      </c>
    </row>
    <row r="13096" spans="3:5" ht="13" x14ac:dyDescent="0.15">
      <c r="C13096" s="1" t="str">
        <f ca="1">IFERROR(INDIRECT(ADDRESS(MATCH(A13096,'contribution par jour-semaine'!A:A,0),MATCH(B13096,'contribution par jour-semaine'!$1:$1,0),4,1,"contribution par jour-semaine")),"")</f>
        <v/>
      </c>
      <c r="D13096" s="4" t="str">
        <f>VLOOKUP(A13096,predictions!A:B,2,FALSE)</f>
        <v>22/06/2020</v>
      </c>
      <c r="E13096" s="4">
        <f t="shared" si="51"/>
        <v>44004</v>
      </c>
    </row>
    <row r="13097" spans="3:5" ht="13" x14ac:dyDescent="0.15">
      <c r="C13097" s="1" t="str">
        <f ca="1">IFERROR(INDIRECT(ADDRESS(MATCH(A13097,'contribution par jour-semaine'!A:A,0),MATCH(B13097,'contribution par jour-semaine'!$1:$1,0),4,1,"contribution par jour-semaine")),"")</f>
        <v/>
      </c>
      <c r="D13097" s="4" t="str">
        <f>VLOOKUP(A13097,predictions!A:B,2,FALSE)</f>
        <v>22/06/2020</v>
      </c>
      <c r="E13097" s="4">
        <f t="shared" si="51"/>
        <v>44004</v>
      </c>
    </row>
    <row r="13098" spans="3:5" ht="13" x14ac:dyDescent="0.15">
      <c r="C13098" s="1" t="str">
        <f ca="1">IFERROR(INDIRECT(ADDRESS(MATCH(A13098,'contribution par jour-semaine'!A:A,0),MATCH(B13098,'contribution par jour-semaine'!$1:$1,0),4,1,"contribution par jour-semaine")),"")</f>
        <v/>
      </c>
      <c r="D13098" s="4" t="str">
        <f>VLOOKUP(A13098,predictions!A:B,2,FALSE)</f>
        <v>22/06/2020</v>
      </c>
      <c r="E13098" s="4">
        <f t="shared" si="51"/>
        <v>44004</v>
      </c>
    </row>
    <row r="13099" spans="3:5" ht="13" x14ac:dyDescent="0.15">
      <c r="C13099" s="1" t="str">
        <f ca="1">IFERROR(INDIRECT(ADDRESS(MATCH(A13099,'contribution par jour-semaine'!A:A,0),MATCH(B13099,'contribution par jour-semaine'!$1:$1,0),4,1,"contribution par jour-semaine")),"")</f>
        <v/>
      </c>
      <c r="D13099" s="4" t="str">
        <f>VLOOKUP(A13099,predictions!A:B,2,FALSE)</f>
        <v>22/06/2020</v>
      </c>
      <c r="E13099" s="4">
        <f t="shared" si="51"/>
        <v>44004</v>
      </c>
    </row>
    <row r="13100" spans="3:5" ht="13" x14ac:dyDescent="0.15">
      <c r="C13100" s="1" t="str">
        <f ca="1">IFERROR(INDIRECT(ADDRESS(MATCH(A13100,'contribution par jour-semaine'!A:A,0),MATCH(B13100,'contribution par jour-semaine'!$1:$1,0),4,1,"contribution par jour-semaine")),"")</f>
        <v/>
      </c>
      <c r="D13100" s="4" t="str">
        <f>VLOOKUP(A13100,predictions!A:B,2,FALSE)</f>
        <v>22/06/2020</v>
      </c>
      <c r="E13100" s="4">
        <f t="shared" si="51"/>
        <v>44004</v>
      </c>
    </row>
    <row r="13101" spans="3:5" ht="13" x14ac:dyDescent="0.15">
      <c r="C13101" s="1" t="str">
        <f ca="1">IFERROR(INDIRECT(ADDRESS(MATCH(A13101,'contribution par jour-semaine'!A:A,0),MATCH(B13101,'contribution par jour-semaine'!$1:$1,0),4,1,"contribution par jour-semaine")),"")</f>
        <v/>
      </c>
      <c r="D13101" s="4" t="str">
        <f>VLOOKUP(A13101,predictions!A:B,2,FALSE)</f>
        <v>22/06/2020</v>
      </c>
      <c r="E13101" s="4">
        <f t="shared" si="51"/>
        <v>44004</v>
      </c>
    </row>
    <row r="13102" spans="3:5" ht="13" x14ac:dyDescent="0.15">
      <c r="C13102" s="1" t="str">
        <f ca="1">IFERROR(INDIRECT(ADDRESS(MATCH(A13102,'contribution par jour-semaine'!A:A,0),MATCH(B13102,'contribution par jour-semaine'!$1:$1,0),4,1,"contribution par jour-semaine")),"")</f>
        <v/>
      </c>
      <c r="D13102" s="4" t="str">
        <f>VLOOKUP(A13102,predictions!A:B,2,FALSE)</f>
        <v>22/06/2020</v>
      </c>
      <c r="E13102" s="4">
        <f t="shared" si="51"/>
        <v>44004</v>
      </c>
    </row>
    <row r="13103" spans="3:5" ht="13" x14ac:dyDescent="0.15">
      <c r="C13103" s="1" t="str">
        <f ca="1">IFERROR(INDIRECT(ADDRESS(MATCH(A13103,'contribution par jour-semaine'!A:A,0),MATCH(B13103,'contribution par jour-semaine'!$1:$1,0),4,1,"contribution par jour-semaine")),"")</f>
        <v/>
      </c>
      <c r="D13103" s="4" t="str">
        <f>VLOOKUP(A13103,predictions!A:B,2,FALSE)</f>
        <v>22/06/2020</v>
      </c>
      <c r="E13103" s="4">
        <f t="shared" si="51"/>
        <v>44004</v>
      </c>
    </row>
    <row r="13104" spans="3:5" ht="13" x14ac:dyDescent="0.15">
      <c r="C13104" s="1" t="str">
        <f ca="1">IFERROR(INDIRECT(ADDRESS(MATCH(A13104,'contribution par jour-semaine'!A:A,0),MATCH(B13104,'contribution par jour-semaine'!$1:$1,0),4,1,"contribution par jour-semaine")),"")</f>
        <v/>
      </c>
      <c r="D13104" s="4" t="str">
        <f>VLOOKUP(A13104,predictions!A:B,2,FALSE)</f>
        <v>22/06/2020</v>
      </c>
      <c r="E13104" s="4">
        <f t="shared" si="51"/>
        <v>44004</v>
      </c>
    </row>
    <row r="13105" spans="3:5" ht="13" x14ac:dyDescent="0.15">
      <c r="C13105" s="1" t="str">
        <f ca="1">IFERROR(INDIRECT(ADDRESS(MATCH(A13105,'contribution par jour-semaine'!A:A,0),MATCH(B13105,'contribution par jour-semaine'!$1:$1,0),4,1,"contribution par jour-semaine")),"")</f>
        <v/>
      </c>
      <c r="D13105" s="4" t="str">
        <f>VLOOKUP(A13105,predictions!A:B,2,FALSE)</f>
        <v>22/06/2020</v>
      </c>
      <c r="E13105" s="4">
        <f t="shared" si="51"/>
        <v>44004</v>
      </c>
    </row>
    <row r="13106" spans="3:5" ht="13" x14ac:dyDescent="0.15">
      <c r="C13106" s="1" t="str">
        <f ca="1">IFERROR(INDIRECT(ADDRESS(MATCH(A13106,'contribution par jour-semaine'!A:A,0),MATCH(B13106,'contribution par jour-semaine'!$1:$1,0),4,1,"contribution par jour-semaine")),"")</f>
        <v/>
      </c>
      <c r="D13106" s="4" t="str">
        <f>VLOOKUP(A13106,predictions!A:B,2,FALSE)</f>
        <v>22/06/2020</v>
      </c>
      <c r="E13106" s="4">
        <f t="shared" si="51"/>
        <v>44004</v>
      </c>
    </row>
    <row r="13107" spans="3:5" ht="13" x14ac:dyDescent="0.15">
      <c r="C13107" s="1" t="str">
        <f ca="1">IFERROR(INDIRECT(ADDRESS(MATCH(A13107,'contribution par jour-semaine'!A:A,0),MATCH(B13107,'contribution par jour-semaine'!$1:$1,0),4,1,"contribution par jour-semaine")),"")</f>
        <v/>
      </c>
      <c r="D13107" s="4" t="str">
        <f>VLOOKUP(A13107,predictions!A:B,2,FALSE)</f>
        <v>22/06/2020</v>
      </c>
      <c r="E13107" s="4">
        <f t="shared" si="51"/>
        <v>44004</v>
      </c>
    </row>
    <row r="13108" spans="3:5" ht="13" x14ac:dyDescent="0.15">
      <c r="C13108" s="1" t="str">
        <f ca="1">IFERROR(INDIRECT(ADDRESS(MATCH(A13108,'contribution par jour-semaine'!A:A,0),MATCH(B13108,'contribution par jour-semaine'!$1:$1,0),4,1,"contribution par jour-semaine")),"")</f>
        <v/>
      </c>
      <c r="D13108" s="4" t="str">
        <f>VLOOKUP(A13108,predictions!A:B,2,FALSE)</f>
        <v>22/06/2020</v>
      </c>
      <c r="E13108" s="4">
        <f t="shared" si="51"/>
        <v>44004</v>
      </c>
    </row>
    <row r="13109" spans="3:5" ht="13" x14ac:dyDescent="0.15">
      <c r="C13109" s="1" t="str">
        <f ca="1">IFERROR(INDIRECT(ADDRESS(MATCH(A13109,'contribution par jour-semaine'!A:A,0),MATCH(B13109,'contribution par jour-semaine'!$1:$1,0),4,1,"contribution par jour-semaine")),"")</f>
        <v/>
      </c>
      <c r="D13109" s="4" t="str">
        <f>VLOOKUP(A13109,predictions!A:B,2,FALSE)</f>
        <v>22/06/2020</v>
      </c>
      <c r="E13109" s="4">
        <f t="shared" si="51"/>
        <v>44004</v>
      </c>
    </row>
    <row r="13110" spans="3:5" ht="13" x14ac:dyDescent="0.15">
      <c r="C13110" s="1" t="str">
        <f ca="1">IFERROR(INDIRECT(ADDRESS(MATCH(A13110,'contribution par jour-semaine'!A:A,0),MATCH(B13110,'contribution par jour-semaine'!$1:$1,0),4,1,"contribution par jour-semaine")),"")</f>
        <v/>
      </c>
      <c r="D13110" s="4" t="str">
        <f>VLOOKUP(A13110,predictions!A:B,2,FALSE)</f>
        <v>22/06/2020</v>
      </c>
      <c r="E13110" s="4">
        <f t="shared" si="51"/>
        <v>44004</v>
      </c>
    </row>
    <row r="13111" spans="3:5" ht="13" x14ac:dyDescent="0.15">
      <c r="C13111" s="1" t="str">
        <f ca="1">IFERROR(INDIRECT(ADDRESS(MATCH(A13111,'contribution par jour-semaine'!A:A,0),MATCH(B13111,'contribution par jour-semaine'!$1:$1,0),4,1,"contribution par jour-semaine")),"")</f>
        <v/>
      </c>
      <c r="D13111" s="4" t="str">
        <f>VLOOKUP(A13111,predictions!A:B,2,FALSE)</f>
        <v>22/06/2020</v>
      </c>
      <c r="E13111" s="4">
        <f t="shared" si="51"/>
        <v>44004</v>
      </c>
    </row>
    <row r="13112" spans="3:5" ht="13" x14ac:dyDescent="0.15">
      <c r="C13112" s="1" t="str">
        <f ca="1">IFERROR(INDIRECT(ADDRESS(MATCH(A13112,'contribution par jour-semaine'!A:A,0),MATCH(B13112,'contribution par jour-semaine'!$1:$1,0),4,1,"contribution par jour-semaine")),"")</f>
        <v/>
      </c>
      <c r="D13112" s="4" t="str">
        <f>VLOOKUP(A13112,predictions!A:B,2,FALSE)</f>
        <v>22/06/2020</v>
      </c>
      <c r="E13112" s="4">
        <f t="shared" si="51"/>
        <v>44004</v>
      </c>
    </row>
    <row r="13113" spans="3:5" ht="13" x14ac:dyDescent="0.15">
      <c r="C13113" s="1" t="str">
        <f ca="1">IFERROR(INDIRECT(ADDRESS(MATCH(A13113,'contribution par jour-semaine'!A:A,0),MATCH(B13113,'contribution par jour-semaine'!$1:$1,0),4,1,"contribution par jour-semaine")),"")</f>
        <v/>
      </c>
      <c r="D13113" s="4" t="str">
        <f>VLOOKUP(A13113,predictions!A:B,2,FALSE)</f>
        <v>22/06/2020</v>
      </c>
      <c r="E13113" s="4">
        <f t="shared" si="51"/>
        <v>44004</v>
      </c>
    </row>
    <row r="13114" spans="3:5" ht="13" x14ac:dyDescent="0.15">
      <c r="C13114" s="1" t="str">
        <f ca="1">IFERROR(INDIRECT(ADDRESS(MATCH(A13114,'contribution par jour-semaine'!A:A,0),MATCH(B13114,'contribution par jour-semaine'!$1:$1,0),4,1,"contribution par jour-semaine")),"")</f>
        <v/>
      </c>
      <c r="D13114" s="4" t="str">
        <f>VLOOKUP(A13114,predictions!A:B,2,FALSE)</f>
        <v>22/06/2020</v>
      </c>
      <c r="E13114" s="4">
        <f t="shared" si="51"/>
        <v>44004</v>
      </c>
    </row>
    <row r="13115" spans="3:5" ht="13" x14ac:dyDescent="0.15">
      <c r="C13115" s="1" t="str">
        <f ca="1">IFERROR(INDIRECT(ADDRESS(MATCH(A13115,'contribution par jour-semaine'!A:A,0),MATCH(B13115,'contribution par jour-semaine'!$1:$1,0),4,1,"contribution par jour-semaine")),"")</f>
        <v/>
      </c>
      <c r="D13115" s="4" t="str">
        <f>VLOOKUP(A13115,predictions!A:B,2,FALSE)</f>
        <v>22/06/2020</v>
      </c>
      <c r="E13115" s="4">
        <f t="shared" si="51"/>
        <v>44004</v>
      </c>
    </row>
    <row r="13116" spans="3:5" ht="13" x14ac:dyDescent="0.15">
      <c r="C13116" s="1" t="str">
        <f ca="1">IFERROR(INDIRECT(ADDRESS(MATCH(A13116,'contribution par jour-semaine'!A:A,0),MATCH(B13116,'contribution par jour-semaine'!$1:$1,0),4,1,"contribution par jour-semaine")),"")</f>
        <v/>
      </c>
      <c r="D13116" s="4" t="str">
        <f>VLOOKUP(A13116,predictions!A:B,2,FALSE)</f>
        <v>22/06/2020</v>
      </c>
      <c r="E13116" s="4">
        <f t="shared" si="51"/>
        <v>44004</v>
      </c>
    </row>
    <row r="13117" spans="3:5" ht="13" x14ac:dyDescent="0.15">
      <c r="C13117" s="1" t="str">
        <f ca="1">IFERROR(INDIRECT(ADDRESS(MATCH(A13117,'contribution par jour-semaine'!A:A,0),MATCH(B13117,'contribution par jour-semaine'!$1:$1,0),4,1,"contribution par jour-semaine")),"")</f>
        <v/>
      </c>
      <c r="D13117" s="4" t="str">
        <f>VLOOKUP(A13117,predictions!A:B,2,FALSE)</f>
        <v>22/06/2020</v>
      </c>
      <c r="E13117" s="4">
        <f t="shared" si="51"/>
        <v>44004</v>
      </c>
    </row>
    <row r="13118" spans="3:5" ht="13" x14ac:dyDescent="0.15">
      <c r="C13118" s="1" t="str">
        <f ca="1">IFERROR(INDIRECT(ADDRESS(MATCH(A13118,'contribution par jour-semaine'!A:A,0),MATCH(B13118,'contribution par jour-semaine'!$1:$1,0),4,1,"contribution par jour-semaine")),"")</f>
        <v/>
      </c>
      <c r="D13118" s="4" t="str">
        <f>VLOOKUP(A13118,predictions!A:B,2,FALSE)</f>
        <v>22/06/2020</v>
      </c>
      <c r="E13118" s="4">
        <f t="shared" si="51"/>
        <v>44004</v>
      </c>
    </row>
    <row r="13119" spans="3:5" ht="13" x14ac:dyDescent="0.15">
      <c r="C13119" s="1" t="str">
        <f ca="1">IFERROR(INDIRECT(ADDRESS(MATCH(A13119,'contribution par jour-semaine'!A:A,0),MATCH(B13119,'contribution par jour-semaine'!$1:$1,0),4,1,"contribution par jour-semaine")),"")</f>
        <v/>
      </c>
      <c r="D13119" s="4" t="str">
        <f>VLOOKUP(A13119,predictions!A:B,2,FALSE)</f>
        <v>22/06/2020</v>
      </c>
      <c r="E13119" s="4">
        <f t="shared" si="51"/>
        <v>44004</v>
      </c>
    </row>
    <row r="13120" spans="3:5" ht="13" x14ac:dyDescent="0.15">
      <c r="C13120" s="1" t="str">
        <f ca="1">IFERROR(INDIRECT(ADDRESS(MATCH(A13120,'contribution par jour-semaine'!A:A,0),MATCH(B13120,'contribution par jour-semaine'!$1:$1,0),4,1,"contribution par jour-semaine")),"")</f>
        <v/>
      </c>
      <c r="D13120" s="4" t="str">
        <f>VLOOKUP(A13120,predictions!A:B,2,FALSE)</f>
        <v>22/06/2020</v>
      </c>
      <c r="E13120" s="4">
        <f t="shared" si="51"/>
        <v>44004</v>
      </c>
    </row>
    <row r="13121" spans="3:5" ht="13" x14ac:dyDescent="0.15">
      <c r="C13121" s="1" t="str">
        <f ca="1">IFERROR(INDIRECT(ADDRESS(MATCH(A13121,'contribution par jour-semaine'!A:A,0),MATCH(B13121,'contribution par jour-semaine'!$1:$1,0),4,1,"contribution par jour-semaine")),"")</f>
        <v/>
      </c>
      <c r="D13121" s="4" t="str">
        <f>VLOOKUP(A13121,predictions!A:B,2,FALSE)</f>
        <v>22/06/2020</v>
      </c>
      <c r="E13121" s="4">
        <f t="shared" si="51"/>
        <v>44004</v>
      </c>
    </row>
    <row r="13122" spans="3:5" ht="13" x14ac:dyDescent="0.15">
      <c r="C13122" s="1" t="str">
        <f ca="1">IFERROR(INDIRECT(ADDRESS(MATCH(A13122,'contribution par jour-semaine'!A:A,0),MATCH(B13122,'contribution par jour-semaine'!$1:$1,0),4,1,"contribution par jour-semaine")),"")</f>
        <v/>
      </c>
      <c r="D13122" s="4" t="str">
        <f>VLOOKUP(A13122,predictions!A:B,2,FALSE)</f>
        <v>22/06/2020</v>
      </c>
      <c r="E13122" s="4">
        <f t="shared" si="51"/>
        <v>44004</v>
      </c>
    </row>
    <row r="13123" spans="3:5" ht="13" x14ac:dyDescent="0.15">
      <c r="C13123" s="1" t="str">
        <f ca="1">IFERROR(INDIRECT(ADDRESS(MATCH(A13123,'contribution par jour-semaine'!A:A,0),MATCH(B13123,'contribution par jour-semaine'!$1:$1,0),4,1,"contribution par jour-semaine")),"")</f>
        <v/>
      </c>
      <c r="D13123" s="4" t="str">
        <f>VLOOKUP(A13123,predictions!A:B,2,FALSE)</f>
        <v>22/06/2020</v>
      </c>
      <c r="E13123" s="4">
        <f t="shared" si="51"/>
        <v>44004</v>
      </c>
    </row>
    <row r="13124" spans="3:5" ht="13" x14ac:dyDescent="0.15">
      <c r="C13124" s="1" t="str">
        <f ca="1">IFERROR(INDIRECT(ADDRESS(MATCH(A13124,'contribution par jour-semaine'!A:A,0),MATCH(B13124,'contribution par jour-semaine'!$1:$1,0),4,1,"contribution par jour-semaine")),"")</f>
        <v/>
      </c>
      <c r="D13124" s="4" t="str">
        <f>VLOOKUP(A13124,predictions!A:B,2,FALSE)</f>
        <v>22/06/2020</v>
      </c>
      <c r="E13124" s="4">
        <f t="shared" si="51"/>
        <v>44004</v>
      </c>
    </row>
    <row r="13125" spans="3:5" ht="13" x14ac:dyDescent="0.15">
      <c r="C13125" s="1" t="str">
        <f ca="1">IFERROR(INDIRECT(ADDRESS(MATCH(A13125,'contribution par jour-semaine'!A:A,0),MATCH(B13125,'contribution par jour-semaine'!$1:$1,0),4,1,"contribution par jour-semaine")),"")</f>
        <v/>
      </c>
      <c r="D13125" s="4" t="str">
        <f>VLOOKUP(A13125,predictions!A:B,2,FALSE)</f>
        <v>22/06/2020</v>
      </c>
      <c r="E13125" s="4">
        <f t="shared" si="51"/>
        <v>44004</v>
      </c>
    </row>
    <row r="13126" spans="3:5" ht="13" x14ac:dyDescent="0.15">
      <c r="C13126" s="1" t="str">
        <f ca="1">IFERROR(INDIRECT(ADDRESS(MATCH(A13126,'contribution par jour-semaine'!A:A,0),MATCH(B13126,'contribution par jour-semaine'!$1:$1,0),4,1,"contribution par jour-semaine")),"")</f>
        <v/>
      </c>
      <c r="D13126" s="4" t="str">
        <f>VLOOKUP(A13126,predictions!A:B,2,FALSE)</f>
        <v>22/06/2020</v>
      </c>
      <c r="E13126" s="4">
        <f t="shared" si="51"/>
        <v>44004</v>
      </c>
    </row>
    <row r="13127" spans="3:5" ht="13" x14ac:dyDescent="0.15">
      <c r="C13127" s="1" t="str">
        <f ca="1">IFERROR(INDIRECT(ADDRESS(MATCH(A13127,'contribution par jour-semaine'!A:A,0),MATCH(B13127,'contribution par jour-semaine'!$1:$1,0),4,1,"contribution par jour-semaine")),"")</f>
        <v/>
      </c>
      <c r="D13127" s="4" t="str">
        <f>VLOOKUP(A13127,predictions!A:B,2,FALSE)</f>
        <v>22/06/2020</v>
      </c>
      <c r="E13127" s="4">
        <f t="shared" si="51"/>
        <v>44004</v>
      </c>
    </row>
    <row r="13128" spans="3:5" ht="13" x14ac:dyDescent="0.15">
      <c r="C13128" s="1" t="str">
        <f ca="1">IFERROR(INDIRECT(ADDRESS(MATCH(A13128,'contribution par jour-semaine'!A:A,0),MATCH(B13128,'contribution par jour-semaine'!$1:$1,0),4,1,"contribution par jour-semaine")),"")</f>
        <v/>
      </c>
      <c r="D13128" s="4" t="str">
        <f>VLOOKUP(A13128,predictions!A:B,2,FALSE)</f>
        <v>22/06/2020</v>
      </c>
      <c r="E13128" s="4">
        <f t="shared" si="51"/>
        <v>44004</v>
      </c>
    </row>
    <row r="13129" spans="3:5" ht="13" x14ac:dyDescent="0.15">
      <c r="C13129" s="1" t="str">
        <f ca="1">IFERROR(INDIRECT(ADDRESS(MATCH(A13129,'contribution par jour-semaine'!A:A,0),MATCH(B13129,'contribution par jour-semaine'!$1:$1,0),4,1,"contribution par jour-semaine")),"")</f>
        <v/>
      </c>
      <c r="D13129" s="4" t="str">
        <f>VLOOKUP(A13129,predictions!A:B,2,FALSE)</f>
        <v>22/06/2020</v>
      </c>
      <c r="E13129" s="4">
        <f t="shared" si="51"/>
        <v>44004</v>
      </c>
    </row>
    <row r="13130" spans="3:5" ht="13" x14ac:dyDescent="0.15">
      <c r="C13130" s="1" t="str">
        <f ca="1">IFERROR(INDIRECT(ADDRESS(MATCH(A13130,'contribution par jour-semaine'!A:A,0),MATCH(B13130,'contribution par jour-semaine'!$1:$1,0),4,1,"contribution par jour-semaine")),"")</f>
        <v/>
      </c>
      <c r="D13130" s="4" t="str">
        <f>VLOOKUP(A13130,predictions!A:B,2,FALSE)</f>
        <v>22/06/2020</v>
      </c>
      <c r="E13130" s="4">
        <f t="shared" si="51"/>
        <v>44004</v>
      </c>
    </row>
    <row r="13131" spans="3:5" ht="13" x14ac:dyDescent="0.15">
      <c r="C13131" s="1" t="str">
        <f ca="1">IFERROR(INDIRECT(ADDRESS(MATCH(A13131,'contribution par jour-semaine'!A:A,0),MATCH(B13131,'contribution par jour-semaine'!$1:$1,0),4,1,"contribution par jour-semaine")),"")</f>
        <v/>
      </c>
      <c r="D13131" s="4" t="str">
        <f>VLOOKUP(A13131,predictions!A:B,2,FALSE)</f>
        <v>22/06/2020</v>
      </c>
      <c r="E13131" s="4">
        <f t="shared" si="51"/>
        <v>44004</v>
      </c>
    </row>
    <row r="13132" spans="3:5" ht="13" x14ac:dyDescent="0.15">
      <c r="C13132" s="1" t="str">
        <f ca="1">IFERROR(INDIRECT(ADDRESS(MATCH(A13132,'contribution par jour-semaine'!A:A,0),MATCH(B13132,'contribution par jour-semaine'!$1:$1,0),4,1,"contribution par jour-semaine")),"")</f>
        <v/>
      </c>
      <c r="D13132" s="4" t="str">
        <f>VLOOKUP(A13132,predictions!A:B,2,FALSE)</f>
        <v>22/06/2020</v>
      </c>
      <c r="E13132" s="4">
        <f t="shared" si="51"/>
        <v>44004</v>
      </c>
    </row>
    <row r="13133" spans="3:5" ht="13" x14ac:dyDescent="0.15">
      <c r="C13133" s="1" t="str">
        <f ca="1">IFERROR(INDIRECT(ADDRESS(MATCH(A13133,'contribution par jour-semaine'!A:A,0),MATCH(B13133,'contribution par jour-semaine'!$1:$1,0),4,1,"contribution par jour-semaine")),"")</f>
        <v/>
      </c>
      <c r="D13133" s="4" t="str">
        <f>VLOOKUP(A13133,predictions!A:B,2,FALSE)</f>
        <v>22/06/2020</v>
      </c>
      <c r="E13133" s="4">
        <f t="shared" si="51"/>
        <v>44004</v>
      </c>
    </row>
    <row r="13134" spans="3:5" ht="13" x14ac:dyDescent="0.15">
      <c r="C13134" s="1" t="str">
        <f ca="1">IFERROR(INDIRECT(ADDRESS(MATCH(A13134,'contribution par jour-semaine'!A:A,0),MATCH(B13134,'contribution par jour-semaine'!$1:$1,0),4,1,"contribution par jour-semaine")),"")</f>
        <v/>
      </c>
      <c r="D13134" s="4" t="str">
        <f>VLOOKUP(A13134,predictions!A:B,2,FALSE)</f>
        <v>22/06/2020</v>
      </c>
      <c r="E13134" s="4">
        <f t="shared" si="51"/>
        <v>44004</v>
      </c>
    </row>
    <row r="13135" spans="3:5" ht="13" x14ac:dyDescent="0.15">
      <c r="C13135" s="1" t="str">
        <f ca="1">IFERROR(INDIRECT(ADDRESS(MATCH(A13135,'contribution par jour-semaine'!A:A,0),MATCH(B13135,'contribution par jour-semaine'!$1:$1,0),4,1,"contribution par jour-semaine")),"")</f>
        <v/>
      </c>
      <c r="D13135" s="4" t="str">
        <f>VLOOKUP(A13135,predictions!A:B,2,FALSE)</f>
        <v>22/06/2020</v>
      </c>
      <c r="E13135" s="4">
        <f t="shared" si="51"/>
        <v>44004</v>
      </c>
    </row>
    <row r="13136" spans="3:5" ht="13" x14ac:dyDescent="0.15">
      <c r="C13136" s="1" t="str">
        <f ca="1">IFERROR(INDIRECT(ADDRESS(MATCH(A13136,'contribution par jour-semaine'!A:A,0),MATCH(B13136,'contribution par jour-semaine'!$1:$1,0),4,1,"contribution par jour-semaine")),"")</f>
        <v/>
      </c>
      <c r="D13136" s="4" t="str">
        <f>VLOOKUP(A13136,predictions!A:B,2,FALSE)</f>
        <v>22/06/2020</v>
      </c>
      <c r="E13136" s="4">
        <f t="shared" si="51"/>
        <v>44004</v>
      </c>
    </row>
    <row r="13137" spans="3:5" ht="13" x14ac:dyDescent="0.15">
      <c r="C13137" s="1" t="str">
        <f ca="1">IFERROR(INDIRECT(ADDRESS(MATCH(A13137,'contribution par jour-semaine'!A:A,0),MATCH(B13137,'contribution par jour-semaine'!$1:$1,0),4,1,"contribution par jour-semaine")),"")</f>
        <v/>
      </c>
      <c r="D13137" s="4" t="str">
        <f>VLOOKUP(A13137,predictions!A:B,2,FALSE)</f>
        <v>22/06/2020</v>
      </c>
      <c r="E13137" s="4">
        <f t="shared" si="51"/>
        <v>44004</v>
      </c>
    </row>
    <row r="13138" spans="3:5" ht="13" x14ac:dyDescent="0.15">
      <c r="C13138" s="1" t="str">
        <f ca="1">IFERROR(INDIRECT(ADDRESS(MATCH(A13138,'contribution par jour-semaine'!A:A,0),MATCH(B13138,'contribution par jour-semaine'!$1:$1,0),4,1,"contribution par jour-semaine")),"")</f>
        <v/>
      </c>
      <c r="D13138" s="4" t="str">
        <f>VLOOKUP(A13138,predictions!A:B,2,FALSE)</f>
        <v>22/06/2020</v>
      </c>
      <c r="E13138" s="4">
        <f t="shared" si="51"/>
        <v>44004</v>
      </c>
    </row>
    <row r="13139" spans="3:5" ht="13" x14ac:dyDescent="0.15">
      <c r="C13139" s="1" t="str">
        <f ca="1">IFERROR(INDIRECT(ADDRESS(MATCH(A13139,'contribution par jour-semaine'!A:A,0),MATCH(B13139,'contribution par jour-semaine'!$1:$1,0),4,1,"contribution par jour-semaine")),"")</f>
        <v/>
      </c>
      <c r="D13139" s="4" t="str">
        <f>VLOOKUP(A13139,predictions!A:B,2,FALSE)</f>
        <v>22/06/2020</v>
      </c>
      <c r="E13139" s="4">
        <f t="shared" si="51"/>
        <v>44004</v>
      </c>
    </row>
    <row r="13140" spans="3:5" ht="13" x14ac:dyDescent="0.15">
      <c r="C13140" s="1" t="str">
        <f ca="1">IFERROR(INDIRECT(ADDRESS(MATCH(A13140,'contribution par jour-semaine'!A:A,0),MATCH(B13140,'contribution par jour-semaine'!$1:$1,0),4,1,"contribution par jour-semaine")),"")</f>
        <v/>
      </c>
      <c r="D13140" s="4" t="str">
        <f>VLOOKUP(A13140,predictions!A:B,2,FALSE)</f>
        <v>22/06/2020</v>
      </c>
      <c r="E13140" s="4">
        <f t="shared" si="51"/>
        <v>44004</v>
      </c>
    </row>
    <row r="13141" spans="3:5" ht="13" x14ac:dyDescent="0.15">
      <c r="C13141" s="1" t="str">
        <f ca="1">IFERROR(INDIRECT(ADDRESS(MATCH(A13141,'contribution par jour-semaine'!A:A,0),MATCH(B13141,'contribution par jour-semaine'!$1:$1,0),4,1,"contribution par jour-semaine")),"")</f>
        <v/>
      </c>
      <c r="D13141" s="4" t="str">
        <f>VLOOKUP(A13141,predictions!A:B,2,FALSE)</f>
        <v>22/06/2020</v>
      </c>
      <c r="E13141" s="4">
        <f t="shared" si="51"/>
        <v>44004</v>
      </c>
    </row>
    <row r="13142" spans="3:5" ht="13" x14ac:dyDescent="0.15">
      <c r="C13142" s="1" t="str">
        <f ca="1">IFERROR(INDIRECT(ADDRESS(MATCH(A13142,'contribution par jour-semaine'!A:A,0),MATCH(B13142,'contribution par jour-semaine'!$1:$1,0),4,1,"contribution par jour-semaine")),"")</f>
        <v/>
      </c>
      <c r="D13142" s="4" t="str">
        <f>VLOOKUP(A13142,predictions!A:B,2,FALSE)</f>
        <v>22/06/2020</v>
      </c>
      <c r="E13142" s="4">
        <f t="shared" si="51"/>
        <v>44004</v>
      </c>
    </row>
    <row r="13143" spans="3:5" ht="13" x14ac:dyDescent="0.15">
      <c r="C13143" s="1" t="str">
        <f ca="1">IFERROR(INDIRECT(ADDRESS(MATCH(A13143,'contribution par jour-semaine'!A:A,0),MATCH(B13143,'contribution par jour-semaine'!$1:$1,0),4,1,"contribution par jour-semaine")),"")</f>
        <v/>
      </c>
      <c r="D13143" s="4" t="str">
        <f>VLOOKUP(A13143,predictions!A:B,2,FALSE)</f>
        <v>22/06/2020</v>
      </c>
      <c r="E13143" s="4">
        <f t="shared" si="51"/>
        <v>44004</v>
      </c>
    </row>
    <row r="13144" spans="3:5" ht="13" x14ac:dyDescent="0.15">
      <c r="C13144" s="1" t="str">
        <f ca="1">IFERROR(INDIRECT(ADDRESS(MATCH(A13144,'contribution par jour-semaine'!A:A,0),MATCH(B13144,'contribution par jour-semaine'!$1:$1,0),4,1,"contribution par jour-semaine")),"")</f>
        <v/>
      </c>
      <c r="D13144" s="4" t="str">
        <f>VLOOKUP(A13144,predictions!A:B,2,FALSE)</f>
        <v>22/06/2020</v>
      </c>
      <c r="E13144" s="4">
        <f t="shared" si="51"/>
        <v>44004</v>
      </c>
    </row>
    <row r="13145" spans="3:5" ht="13" x14ac:dyDescent="0.15">
      <c r="C13145" s="1" t="str">
        <f ca="1">IFERROR(INDIRECT(ADDRESS(MATCH(A13145,'contribution par jour-semaine'!A:A,0),MATCH(B13145,'contribution par jour-semaine'!$1:$1,0),4,1,"contribution par jour-semaine")),"")</f>
        <v/>
      </c>
      <c r="D13145" s="4" t="str">
        <f>VLOOKUP(A13145,predictions!A:B,2,FALSE)</f>
        <v>22/06/2020</v>
      </c>
      <c r="E13145" s="4">
        <f t="shared" si="51"/>
        <v>44004</v>
      </c>
    </row>
    <row r="13146" spans="3:5" ht="13" x14ac:dyDescent="0.15">
      <c r="C13146" s="1" t="str">
        <f ca="1">IFERROR(INDIRECT(ADDRESS(MATCH(A13146,'contribution par jour-semaine'!A:A,0),MATCH(B13146,'contribution par jour-semaine'!$1:$1,0),4,1,"contribution par jour-semaine")),"")</f>
        <v/>
      </c>
      <c r="D13146" s="4" t="str">
        <f>VLOOKUP(A13146,predictions!A:B,2,FALSE)</f>
        <v>22/06/2020</v>
      </c>
      <c r="E13146" s="4">
        <f t="shared" si="51"/>
        <v>44004</v>
      </c>
    </row>
    <row r="13147" spans="3:5" ht="13" x14ac:dyDescent="0.15">
      <c r="C13147" s="1" t="str">
        <f ca="1">IFERROR(INDIRECT(ADDRESS(MATCH(A13147,'contribution par jour-semaine'!A:A,0),MATCH(B13147,'contribution par jour-semaine'!$1:$1,0),4,1,"contribution par jour-semaine")),"")</f>
        <v/>
      </c>
      <c r="D13147" s="4" t="str">
        <f>VLOOKUP(A13147,predictions!A:B,2,FALSE)</f>
        <v>22/06/2020</v>
      </c>
      <c r="E13147" s="4">
        <f t="shared" si="51"/>
        <v>44004</v>
      </c>
    </row>
    <row r="13148" spans="3:5" ht="13" x14ac:dyDescent="0.15">
      <c r="C13148" s="1" t="str">
        <f ca="1">IFERROR(INDIRECT(ADDRESS(MATCH(A13148,'contribution par jour-semaine'!A:A,0),MATCH(B13148,'contribution par jour-semaine'!$1:$1,0),4,1,"contribution par jour-semaine")),"")</f>
        <v/>
      </c>
      <c r="D13148" s="4" t="str">
        <f>VLOOKUP(A13148,predictions!A:B,2,FALSE)</f>
        <v>22/06/2020</v>
      </c>
      <c r="E13148" s="4">
        <f t="shared" si="51"/>
        <v>44004</v>
      </c>
    </row>
    <row r="13149" spans="3:5" ht="13" x14ac:dyDescent="0.15">
      <c r="C13149" s="1" t="str">
        <f ca="1">IFERROR(INDIRECT(ADDRESS(MATCH(A13149,'contribution par jour-semaine'!A:A,0),MATCH(B13149,'contribution par jour-semaine'!$1:$1,0),4,1,"contribution par jour-semaine")),"")</f>
        <v/>
      </c>
      <c r="D13149" s="4" t="str">
        <f>VLOOKUP(A13149,predictions!A:B,2,FALSE)</f>
        <v>22/06/2020</v>
      </c>
      <c r="E13149" s="4">
        <f t="shared" si="51"/>
        <v>44004</v>
      </c>
    </row>
    <row r="13150" spans="3:5" ht="13" x14ac:dyDescent="0.15">
      <c r="C13150" s="1" t="str">
        <f ca="1">IFERROR(INDIRECT(ADDRESS(MATCH(A13150,'contribution par jour-semaine'!A:A,0),MATCH(B13150,'contribution par jour-semaine'!$1:$1,0),4,1,"contribution par jour-semaine")),"")</f>
        <v/>
      </c>
      <c r="D13150" s="4" t="str">
        <f>VLOOKUP(A13150,predictions!A:B,2,FALSE)</f>
        <v>22/06/2020</v>
      </c>
      <c r="E13150" s="4">
        <f t="shared" si="51"/>
        <v>44004</v>
      </c>
    </row>
    <row r="13151" spans="3:5" ht="13" x14ac:dyDescent="0.15">
      <c r="C13151" s="1" t="str">
        <f ca="1">IFERROR(INDIRECT(ADDRESS(MATCH(A13151,'contribution par jour-semaine'!A:A,0),MATCH(B13151,'contribution par jour-semaine'!$1:$1,0),4,1,"contribution par jour-semaine")),"")</f>
        <v/>
      </c>
      <c r="D13151" s="4" t="str">
        <f>VLOOKUP(A13151,predictions!A:B,2,FALSE)</f>
        <v>22/06/2020</v>
      </c>
      <c r="E13151" s="4">
        <f t="shared" si="51"/>
        <v>44004</v>
      </c>
    </row>
    <row r="13152" spans="3:5" ht="13" x14ac:dyDescent="0.15">
      <c r="C13152" s="1" t="str">
        <f ca="1">IFERROR(INDIRECT(ADDRESS(MATCH(A13152,'contribution par jour-semaine'!A:A,0),MATCH(B13152,'contribution par jour-semaine'!$1:$1,0),4,1,"contribution par jour-semaine")),"")</f>
        <v/>
      </c>
      <c r="D13152" s="4" t="str">
        <f>VLOOKUP(A13152,predictions!A:B,2,FALSE)</f>
        <v>22/06/2020</v>
      </c>
      <c r="E13152" s="4">
        <f t="shared" si="51"/>
        <v>44004</v>
      </c>
    </row>
    <row r="13153" spans="3:5" ht="13" x14ac:dyDescent="0.15">
      <c r="C13153" s="1" t="str">
        <f ca="1">IFERROR(INDIRECT(ADDRESS(MATCH(A13153,'contribution par jour-semaine'!A:A,0),MATCH(B13153,'contribution par jour-semaine'!$1:$1,0),4,1,"contribution par jour-semaine")),"")</f>
        <v/>
      </c>
      <c r="D13153" s="4" t="str">
        <f>VLOOKUP(A13153,predictions!A:B,2,FALSE)</f>
        <v>22/06/2020</v>
      </c>
      <c r="E13153" s="4">
        <f t="shared" si="51"/>
        <v>44004</v>
      </c>
    </row>
    <row r="13154" spans="3:5" ht="13" x14ac:dyDescent="0.15">
      <c r="C13154" s="1" t="str">
        <f ca="1">IFERROR(INDIRECT(ADDRESS(MATCH(A13154,'contribution par jour-semaine'!A:A,0),MATCH(B13154,'contribution par jour-semaine'!$1:$1,0),4,1,"contribution par jour-semaine")),"")</f>
        <v/>
      </c>
      <c r="D13154" s="4" t="str">
        <f>VLOOKUP(A13154,predictions!A:B,2,FALSE)</f>
        <v>22/06/2020</v>
      </c>
      <c r="E13154" s="4">
        <f t="shared" si="51"/>
        <v>44004</v>
      </c>
    </row>
    <row r="13155" spans="3:5" ht="13" x14ac:dyDescent="0.15">
      <c r="C13155" s="1" t="str">
        <f ca="1">IFERROR(INDIRECT(ADDRESS(MATCH(A13155,'contribution par jour-semaine'!A:A,0),MATCH(B13155,'contribution par jour-semaine'!$1:$1,0),4,1,"contribution par jour-semaine")),"")</f>
        <v/>
      </c>
      <c r="D13155" s="4" t="str">
        <f>VLOOKUP(A13155,predictions!A:B,2,FALSE)</f>
        <v>22/06/2020</v>
      </c>
      <c r="E13155" s="4">
        <f t="shared" si="51"/>
        <v>44004</v>
      </c>
    </row>
    <row r="13156" spans="3:5" ht="13" x14ac:dyDescent="0.15">
      <c r="C13156" s="1" t="str">
        <f ca="1">IFERROR(INDIRECT(ADDRESS(MATCH(A13156,'contribution par jour-semaine'!A:A,0),MATCH(B13156,'contribution par jour-semaine'!$1:$1,0),4,1,"contribution par jour-semaine")),"")</f>
        <v/>
      </c>
      <c r="D13156" s="4" t="str">
        <f>VLOOKUP(A13156,predictions!A:B,2,FALSE)</f>
        <v>22/06/2020</v>
      </c>
      <c r="E13156" s="4">
        <f t="shared" si="51"/>
        <v>44004</v>
      </c>
    </row>
    <row r="13157" spans="3:5" ht="13" x14ac:dyDescent="0.15">
      <c r="C13157" s="1" t="str">
        <f ca="1">IFERROR(INDIRECT(ADDRESS(MATCH(A13157,'contribution par jour-semaine'!A:A,0),MATCH(B13157,'contribution par jour-semaine'!$1:$1,0),4,1,"contribution par jour-semaine")),"")</f>
        <v/>
      </c>
      <c r="D13157" s="4" t="str">
        <f>VLOOKUP(A13157,predictions!A:B,2,FALSE)</f>
        <v>22/06/2020</v>
      </c>
      <c r="E13157" s="4">
        <f t="shared" si="51"/>
        <v>44004</v>
      </c>
    </row>
    <row r="13158" spans="3:5" ht="13" x14ac:dyDescent="0.15">
      <c r="C13158" s="1" t="str">
        <f ca="1">IFERROR(INDIRECT(ADDRESS(MATCH(A13158,'contribution par jour-semaine'!A:A,0),MATCH(B13158,'contribution par jour-semaine'!$1:$1,0),4,1,"contribution par jour-semaine")),"")</f>
        <v/>
      </c>
      <c r="D13158" s="4" t="str">
        <f>VLOOKUP(A13158,predictions!A:B,2,FALSE)</f>
        <v>22/06/2020</v>
      </c>
      <c r="E13158" s="4">
        <f t="shared" si="51"/>
        <v>44004</v>
      </c>
    </row>
    <row r="13159" spans="3:5" ht="13" x14ac:dyDescent="0.15">
      <c r="C13159" s="1" t="str">
        <f ca="1">IFERROR(INDIRECT(ADDRESS(MATCH(A13159,'contribution par jour-semaine'!A:A,0),MATCH(B13159,'contribution par jour-semaine'!$1:$1,0),4,1,"contribution par jour-semaine")),"")</f>
        <v/>
      </c>
      <c r="D13159" s="4" t="str">
        <f>VLOOKUP(A13159,predictions!A:B,2,FALSE)</f>
        <v>22/06/2020</v>
      </c>
      <c r="E13159" s="4">
        <f t="shared" si="51"/>
        <v>44004</v>
      </c>
    </row>
    <row r="13160" spans="3:5" ht="13" x14ac:dyDescent="0.15">
      <c r="C13160" s="1" t="str">
        <f ca="1">IFERROR(INDIRECT(ADDRESS(MATCH(A13160,'contribution par jour-semaine'!A:A,0),MATCH(B13160,'contribution par jour-semaine'!$1:$1,0),4,1,"contribution par jour-semaine")),"")</f>
        <v/>
      </c>
      <c r="D13160" s="4" t="str">
        <f>VLOOKUP(A13160,predictions!A:B,2,FALSE)</f>
        <v>22/06/2020</v>
      </c>
      <c r="E13160" s="4">
        <f t="shared" si="51"/>
        <v>44004</v>
      </c>
    </row>
    <row r="13161" spans="3:5" ht="13" x14ac:dyDescent="0.15">
      <c r="C13161" s="1" t="str">
        <f ca="1">IFERROR(INDIRECT(ADDRESS(MATCH(A13161,'contribution par jour-semaine'!A:A,0),MATCH(B13161,'contribution par jour-semaine'!$1:$1,0),4,1,"contribution par jour-semaine")),"")</f>
        <v/>
      </c>
      <c r="D13161" s="4" t="str">
        <f>VLOOKUP(A13161,predictions!A:B,2,FALSE)</f>
        <v>22/06/2020</v>
      </c>
      <c r="E13161" s="4">
        <f t="shared" si="51"/>
        <v>44004</v>
      </c>
    </row>
    <row r="13162" spans="3:5" ht="13" x14ac:dyDescent="0.15">
      <c r="C13162" s="1" t="str">
        <f ca="1">IFERROR(INDIRECT(ADDRESS(MATCH(A13162,'contribution par jour-semaine'!A:A,0),MATCH(B13162,'contribution par jour-semaine'!$1:$1,0),4,1,"contribution par jour-semaine")),"")</f>
        <v/>
      </c>
      <c r="D13162" s="4" t="str">
        <f>VLOOKUP(A13162,predictions!A:B,2,FALSE)</f>
        <v>22/06/2020</v>
      </c>
      <c r="E13162" s="4">
        <f t="shared" si="51"/>
        <v>44004</v>
      </c>
    </row>
    <row r="13163" spans="3:5" ht="13" x14ac:dyDescent="0.15">
      <c r="C13163" s="1" t="str">
        <f ca="1">IFERROR(INDIRECT(ADDRESS(MATCH(A13163,'contribution par jour-semaine'!A:A,0),MATCH(B13163,'contribution par jour-semaine'!$1:$1,0),4,1,"contribution par jour-semaine")),"")</f>
        <v/>
      </c>
      <c r="D13163" s="4" t="str">
        <f>VLOOKUP(A13163,predictions!A:B,2,FALSE)</f>
        <v>22/06/2020</v>
      </c>
      <c r="E13163" s="4">
        <f t="shared" si="51"/>
        <v>44004</v>
      </c>
    </row>
    <row r="13164" spans="3:5" ht="13" x14ac:dyDescent="0.15">
      <c r="C13164" s="1" t="str">
        <f ca="1">IFERROR(INDIRECT(ADDRESS(MATCH(A13164,'contribution par jour-semaine'!A:A,0),MATCH(B13164,'contribution par jour-semaine'!$1:$1,0),4,1,"contribution par jour-semaine")),"")</f>
        <v/>
      </c>
      <c r="D13164" s="4" t="str">
        <f>VLOOKUP(A13164,predictions!A:B,2,FALSE)</f>
        <v>22/06/2020</v>
      </c>
      <c r="E13164" s="4">
        <f t="shared" si="51"/>
        <v>44004</v>
      </c>
    </row>
    <row r="13165" spans="3:5" ht="13" x14ac:dyDescent="0.15">
      <c r="C13165" s="1" t="str">
        <f ca="1">IFERROR(INDIRECT(ADDRESS(MATCH(A13165,'contribution par jour-semaine'!A:A,0),MATCH(B13165,'contribution par jour-semaine'!$1:$1,0),4,1,"contribution par jour-semaine")),"")</f>
        <v/>
      </c>
      <c r="D13165" s="4" t="str">
        <f>VLOOKUP(A13165,predictions!A:B,2,FALSE)</f>
        <v>22/06/2020</v>
      </c>
      <c r="E13165" s="4">
        <f t="shared" si="51"/>
        <v>44004</v>
      </c>
    </row>
    <row r="13166" spans="3:5" ht="13" x14ac:dyDescent="0.15">
      <c r="C13166" s="1" t="str">
        <f ca="1">IFERROR(INDIRECT(ADDRESS(MATCH(A13166,'contribution par jour-semaine'!A:A,0),MATCH(B13166,'contribution par jour-semaine'!$1:$1,0),4,1,"contribution par jour-semaine")),"")</f>
        <v/>
      </c>
      <c r="D13166" s="4" t="str">
        <f>VLOOKUP(A13166,predictions!A:B,2,FALSE)</f>
        <v>22/06/2020</v>
      </c>
      <c r="E13166" s="4">
        <f t="shared" si="51"/>
        <v>44004</v>
      </c>
    </row>
    <row r="13167" spans="3:5" ht="13" x14ac:dyDescent="0.15">
      <c r="C13167" s="1" t="str">
        <f ca="1">IFERROR(INDIRECT(ADDRESS(MATCH(A13167,'contribution par jour-semaine'!A:A,0),MATCH(B13167,'contribution par jour-semaine'!$1:$1,0),4,1,"contribution par jour-semaine")),"")</f>
        <v/>
      </c>
      <c r="D13167" s="4" t="str">
        <f>VLOOKUP(A13167,predictions!A:B,2,FALSE)</f>
        <v>22/06/2020</v>
      </c>
      <c r="E13167" s="4">
        <f t="shared" si="51"/>
        <v>44004</v>
      </c>
    </row>
    <row r="13168" spans="3:5" ht="13" x14ac:dyDescent="0.15">
      <c r="C13168" s="1" t="str">
        <f ca="1">IFERROR(INDIRECT(ADDRESS(MATCH(A13168,'contribution par jour-semaine'!A:A,0),MATCH(B13168,'contribution par jour-semaine'!$1:$1,0),4,1,"contribution par jour-semaine")),"")</f>
        <v/>
      </c>
      <c r="D13168" s="4" t="str">
        <f>VLOOKUP(A13168,predictions!A:B,2,FALSE)</f>
        <v>22/06/2020</v>
      </c>
      <c r="E13168" s="4">
        <f t="shared" si="51"/>
        <v>44004</v>
      </c>
    </row>
    <row r="13169" spans="3:5" ht="13" x14ac:dyDescent="0.15">
      <c r="C13169" s="1" t="str">
        <f ca="1">IFERROR(INDIRECT(ADDRESS(MATCH(A13169,'contribution par jour-semaine'!A:A,0),MATCH(B13169,'contribution par jour-semaine'!$1:$1,0),4,1,"contribution par jour-semaine")),"")</f>
        <v/>
      </c>
      <c r="D13169" s="4" t="str">
        <f>VLOOKUP(A13169,predictions!A:B,2,FALSE)</f>
        <v>22/06/2020</v>
      </c>
      <c r="E13169" s="4">
        <f t="shared" si="51"/>
        <v>44004</v>
      </c>
    </row>
    <row r="13170" spans="3:5" ht="13" x14ac:dyDescent="0.15">
      <c r="C13170" s="1" t="str">
        <f ca="1">IFERROR(INDIRECT(ADDRESS(MATCH(A13170,'contribution par jour-semaine'!A:A,0),MATCH(B13170,'contribution par jour-semaine'!$1:$1,0),4,1,"contribution par jour-semaine")),"")</f>
        <v/>
      </c>
      <c r="D13170" s="4" t="str">
        <f>VLOOKUP(A13170,predictions!A:B,2,FALSE)</f>
        <v>22/06/2020</v>
      </c>
      <c r="E13170" s="4">
        <f t="shared" si="51"/>
        <v>44004</v>
      </c>
    </row>
    <row r="13171" spans="3:5" ht="13" x14ac:dyDescent="0.15">
      <c r="C13171" s="1" t="str">
        <f ca="1">IFERROR(INDIRECT(ADDRESS(MATCH(A13171,'contribution par jour-semaine'!A:A,0),MATCH(B13171,'contribution par jour-semaine'!$1:$1,0),4,1,"contribution par jour-semaine")),"")</f>
        <v/>
      </c>
      <c r="D13171" s="4" t="str">
        <f>VLOOKUP(A13171,predictions!A:B,2,FALSE)</f>
        <v>22/06/2020</v>
      </c>
      <c r="E13171" s="4">
        <f t="shared" si="51"/>
        <v>44004</v>
      </c>
    </row>
    <row r="13172" spans="3:5" ht="13" x14ac:dyDescent="0.15">
      <c r="C13172" s="1" t="str">
        <f ca="1">IFERROR(INDIRECT(ADDRESS(MATCH(A13172,'contribution par jour-semaine'!A:A,0),MATCH(B13172,'contribution par jour-semaine'!$1:$1,0),4,1,"contribution par jour-semaine")),"")</f>
        <v/>
      </c>
      <c r="D13172" s="4" t="str">
        <f>VLOOKUP(A13172,predictions!A:B,2,FALSE)</f>
        <v>22/06/2020</v>
      </c>
      <c r="E13172" s="4">
        <f t="shared" si="51"/>
        <v>44004</v>
      </c>
    </row>
    <row r="13173" spans="3:5" ht="13" x14ac:dyDescent="0.15">
      <c r="C13173" s="1" t="str">
        <f ca="1">IFERROR(INDIRECT(ADDRESS(MATCH(A13173,'contribution par jour-semaine'!A:A,0),MATCH(B13173,'contribution par jour-semaine'!$1:$1,0),4,1,"contribution par jour-semaine")),"")</f>
        <v/>
      </c>
      <c r="D13173" s="4" t="str">
        <f>VLOOKUP(A13173,predictions!A:B,2,FALSE)</f>
        <v>22/06/2020</v>
      </c>
      <c r="E13173" s="4">
        <f t="shared" si="51"/>
        <v>44004</v>
      </c>
    </row>
    <row r="13174" spans="3:5" ht="13" x14ac:dyDescent="0.15">
      <c r="C13174" s="1" t="str">
        <f ca="1">IFERROR(INDIRECT(ADDRESS(MATCH(A13174,'contribution par jour-semaine'!A:A,0),MATCH(B13174,'contribution par jour-semaine'!$1:$1,0),4,1,"contribution par jour-semaine")),"")</f>
        <v/>
      </c>
      <c r="D13174" s="4" t="str">
        <f>VLOOKUP(A13174,predictions!A:B,2,FALSE)</f>
        <v>22/06/2020</v>
      </c>
      <c r="E13174" s="4">
        <f t="shared" si="51"/>
        <v>44004</v>
      </c>
    </row>
    <row r="13175" spans="3:5" ht="13" x14ac:dyDescent="0.15">
      <c r="C13175" s="1" t="str">
        <f ca="1">IFERROR(INDIRECT(ADDRESS(MATCH(A13175,'contribution par jour-semaine'!A:A,0),MATCH(B13175,'contribution par jour-semaine'!$1:$1,0),4,1,"contribution par jour-semaine")),"")</f>
        <v/>
      </c>
      <c r="D13175" s="4" t="str">
        <f>VLOOKUP(A13175,predictions!A:B,2,FALSE)</f>
        <v>22/06/2020</v>
      </c>
      <c r="E13175" s="4">
        <f t="shared" si="51"/>
        <v>44004</v>
      </c>
    </row>
    <row r="13176" spans="3:5" ht="13" x14ac:dyDescent="0.15">
      <c r="C13176" s="1" t="str">
        <f ca="1">IFERROR(INDIRECT(ADDRESS(MATCH(A13176,'contribution par jour-semaine'!A:A,0),MATCH(B13176,'contribution par jour-semaine'!$1:$1,0),4,1,"contribution par jour-semaine")),"")</f>
        <v/>
      </c>
      <c r="D13176" s="4" t="str">
        <f>VLOOKUP(A13176,predictions!A:B,2,FALSE)</f>
        <v>22/06/2020</v>
      </c>
      <c r="E13176" s="4">
        <f t="shared" si="51"/>
        <v>44004</v>
      </c>
    </row>
    <row r="13177" spans="3:5" ht="13" x14ac:dyDescent="0.15">
      <c r="C13177" s="1" t="str">
        <f ca="1">IFERROR(INDIRECT(ADDRESS(MATCH(A13177,'contribution par jour-semaine'!A:A,0),MATCH(B13177,'contribution par jour-semaine'!$1:$1,0),4,1,"contribution par jour-semaine")),"")</f>
        <v/>
      </c>
      <c r="D13177" s="4" t="str">
        <f>VLOOKUP(A13177,predictions!A:B,2,FALSE)</f>
        <v>22/06/2020</v>
      </c>
      <c r="E13177" s="4">
        <f t="shared" si="51"/>
        <v>44004</v>
      </c>
    </row>
    <row r="13178" spans="3:5" ht="13" x14ac:dyDescent="0.15">
      <c r="C13178" s="1" t="str">
        <f ca="1">IFERROR(INDIRECT(ADDRESS(MATCH(A13178,'contribution par jour-semaine'!A:A,0),MATCH(B13178,'contribution par jour-semaine'!$1:$1,0),4,1,"contribution par jour-semaine")),"")</f>
        <v/>
      </c>
      <c r="D13178" s="4" t="str">
        <f>VLOOKUP(A13178,predictions!A:B,2,FALSE)</f>
        <v>22/06/2020</v>
      </c>
      <c r="E13178" s="4">
        <f t="shared" si="51"/>
        <v>44004</v>
      </c>
    </row>
    <row r="13179" spans="3:5" ht="13" x14ac:dyDescent="0.15">
      <c r="C13179" s="1" t="str">
        <f ca="1">IFERROR(INDIRECT(ADDRESS(MATCH(A13179,'contribution par jour-semaine'!A:A,0),MATCH(B13179,'contribution par jour-semaine'!$1:$1,0),4,1,"contribution par jour-semaine")),"")</f>
        <v/>
      </c>
      <c r="D13179" s="4" t="str">
        <f>VLOOKUP(A13179,predictions!A:B,2,FALSE)</f>
        <v>22/06/2020</v>
      </c>
      <c r="E13179" s="4">
        <f t="shared" si="51"/>
        <v>44004</v>
      </c>
    </row>
    <row r="13180" spans="3:5" ht="13" x14ac:dyDescent="0.15">
      <c r="C13180" s="1" t="str">
        <f ca="1">IFERROR(INDIRECT(ADDRESS(MATCH(A13180,'contribution par jour-semaine'!A:A,0),MATCH(B13180,'contribution par jour-semaine'!$1:$1,0),4,1,"contribution par jour-semaine")),"")</f>
        <v/>
      </c>
      <c r="D13180" s="4" t="str">
        <f>VLOOKUP(A13180,predictions!A:B,2,FALSE)</f>
        <v>22/06/2020</v>
      </c>
      <c r="E13180" s="4">
        <f t="shared" si="51"/>
        <v>44004</v>
      </c>
    </row>
    <row r="13181" spans="3:5" ht="13" x14ac:dyDescent="0.15">
      <c r="C13181" s="1" t="str">
        <f ca="1">IFERROR(INDIRECT(ADDRESS(MATCH(A13181,'contribution par jour-semaine'!A:A,0),MATCH(B13181,'contribution par jour-semaine'!$1:$1,0),4,1,"contribution par jour-semaine")),"")</f>
        <v/>
      </c>
      <c r="D13181" s="4" t="str">
        <f>VLOOKUP(A13181,predictions!A:B,2,FALSE)</f>
        <v>22/06/2020</v>
      </c>
      <c r="E13181" s="4">
        <f t="shared" si="51"/>
        <v>44004</v>
      </c>
    </row>
    <row r="13182" spans="3:5" ht="13" x14ac:dyDescent="0.15">
      <c r="C13182" s="1" t="str">
        <f ca="1">IFERROR(INDIRECT(ADDRESS(MATCH(A13182,'contribution par jour-semaine'!A:A,0),MATCH(B13182,'contribution par jour-semaine'!$1:$1,0),4,1,"contribution par jour-semaine")),"")</f>
        <v/>
      </c>
      <c r="D13182" s="4" t="str">
        <f>VLOOKUP(A13182,predictions!A:B,2,FALSE)</f>
        <v>22/06/2020</v>
      </c>
      <c r="E13182" s="4">
        <f t="shared" si="51"/>
        <v>44004</v>
      </c>
    </row>
    <row r="13183" spans="3:5" ht="13" x14ac:dyDescent="0.15">
      <c r="C13183" s="1" t="str">
        <f ca="1">IFERROR(INDIRECT(ADDRESS(MATCH(A13183,'contribution par jour-semaine'!A:A,0),MATCH(B13183,'contribution par jour-semaine'!$1:$1,0),4,1,"contribution par jour-semaine")),"")</f>
        <v/>
      </c>
      <c r="D13183" s="4" t="str">
        <f>VLOOKUP(A13183,predictions!A:B,2,FALSE)</f>
        <v>22/06/2020</v>
      </c>
      <c r="E13183" s="4">
        <f t="shared" si="51"/>
        <v>44004</v>
      </c>
    </row>
    <row r="13184" spans="3:5" ht="13" x14ac:dyDescent="0.15">
      <c r="C13184" s="1" t="str">
        <f ca="1">IFERROR(INDIRECT(ADDRESS(MATCH(A13184,'contribution par jour-semaine'!A:A,0),MATCH(B13184,'contribution par jour-semaine'!$1:$1,0),4,1,"contribution par jour-semaine")),"")</f>
        <v/>
      </c>
      <c r="D13184" s="4" t="str">
        <f>VLOOKUP(A13184,predictions!A:B,2,FALSE)</f>
        <v>22/06/2020</v>
      </c>
      <c r="E13184" s="4">
        <f t="shared" si="51"/>
        <v>44004</v>
      </c>
    </row>
    <row r="13185" spans="3:5" ht="13" x14ac:dyDescent="0.15">
      <c r="C13185" s="1" t="str">
        <f ca="1">IFERROR(INDIRECT(ADDRESS(MATCH(A13185,'contribution par jour-semaine'!A:A,0),MATCH(B13185,'contribution par jour-semaine'!$1:$1,0),4,1,"contribution par jour-semaine")),"")</f>
        <v/>
      </c>
      <c r="D13185" s="4" t="str">
        <f>VLOOKUP(A13185,predictions!A:B,2,FALSE)</f>
        <v>22/06/2020</v>
      </c>
      <c r="E13185" s="4">
        <f t="shared" si="51"/>
        <v>44004</v>
      </c>
    </row>
    <row r="13186" spans="3:5" ht="13" x14ac:dyDescent="0.15">
      <c r="C13186" s="1" t="str">
        <f ca="1">IFERROR(INDIRECT(ADDRESS(MATCH(A13186,'contribution par jour-semaine'!A:A,0),MATCH(B13186,'contribution par jour-semaine'!$1:$1,0),4,1,"contribution par jour-semaine")),"")</f>
        <v/>
      </c>
      <c r="D13186" s="4" t="str">
        <f>VLOOKUP(A13186,predictions!A:B,2,FALSE)</f>
        <v>22/06/2020</v>
      </c>
      <c r="E13186" s="4">
        <f t="shared" si="51"/>
        <v>44004</v>
      </c>
    </row>
    <row r="13187" spans="3:5" ht="13" x14ac:dyDescent="0.15">
      <c r="C13187" s="1" t="str">
        <f ca="1">IFERROR(INDIRECT(ADDRESS(MATCH(A13187,'contribution par jour-semaine'!A:A,0),MATCH(B13187,'contribution par jour-semaine'!$1:$1,0),4,1,"contribution par jour-semaine")),"")</f>
        <v/>
      </c>
      <c r="D13187" s="4" t="str">
        <f>VLOOKUP(A13187,predictions!A:B,2,FALSE)</f>
        <v>22/06/2020</v>
      </c>
      <c r="E13187" s="4">
        <f t="shared" si="51"/>
        <v>44004</v>
      </c>
    </row>
    <row r="13188" spans="3:5" ht="13" x14ac:dyDescent="0.15">
      <c r="C13188" s="1" t="str">
        <f ca="1">IFERROR(INDIRECT(ADDRESS(MATCH(A13188,'contribution par jour-semaine'!A:A,0),MATCH(B13188,'contribution par jour-semaine'!$1:$1,0),4,1,"contribution par jour-semaine")),"")</f>
        <v/>
      </c>
      <c r="D13188" s="4" t="str">
        <f>VLOOKUP(A13188,predictions!A:B,2,FALSE)</f>
        <v>22/06/2020</v>
      </c>
      <c r="E13188" s="4">
        <f t="shared" si="51"/>
        <v>44004</v>
      </c>
    </row>
    <row r="13189" spans="3:5" ht="13" x14ac:dyDescent="0.15">
      <c r="C13189" s="1" t="str">
        <f ca="1">IFERROR(INDIRECT(ADDRESS(MATCH(A13189,'contribution par jour-semaine'!A:A,0),MATCH(B13189,'contribution par jour-semaine'!$1:$1,0),4,1,"contribution par jour-semaine")),"")</f>
        <v/>
      </c>
      <c r="D13189" s="4" t="str">
        <f>VLOOKUP(A13189,predictions!A:B,2,FALSE)</f>
        <v>22/06/2020</v>
      </c>
      <c r="E13189" s="4">
        <f t="shared" si="51"/>
        <v>44004</v>
      </c>
    </row>
    <row r="13190" spans="3:5" ht="13" x14ac:dyDescent="0.15">
      <c r="C13190" s="1" t="str">
        <f ca="1">IFERROR(INDIRECT(ADDRESS(MATCH(A13190,'contribution par jour-semaine'!A:A,0),MATCH(B13190,'contribution par jour-semaine'!$1:$1,0),4,1,"contribution par jour-semaine")),"")</f>
        <v/>
      </c>
      <c r="D13190" s="4" t="str">
        <f>VLOOKUP(A13190,predictions!A:B,2,FALSE)</f>
        <v>22/06/2020</v>
      </c>
      <c r="E13190" s="4">
        <f t="shared" si="51"/>
        <v>44004</v>
      </c>
    </row>
    <row r="13191" spans="3:5" ht="13" x14ac:dyDescent="0.15">
      <c r="C13191" s="1" t="str">
        <f ca="1">IFERROR(INDIRECT(ADDRESS(MATCH(A13191,'contribution par jour-semaine'!A:A,0),MATCH(B13191,'contribution par jour-semaine'!$1:$1,0),4,1,"contribution par jour-semaine")),"")</f>
        <v/>
      </c>
      <c r="D13191" s="4" t="str">
        <f>VLOOKUP(A13191,predictions!A:B,2,FALSE)</f>
        <v>22/06/2020</v>
      </c>
      <c r="E13191" s="4">
        <f t="shared" si="51"/>
        <v>44004</v>
      </c>
    </row>
    <row r="13192" spans="3:5" ht="13" x14ac:dyDescent="0.15">
      <c r="C13192" s="1" t="str">
        <f ca="1">IFERROR(INDIRECT(ADDRESS(MATCH(A13192,'contribution par jour-semaine'!A:A,0),MATCH(B13192,'contribution par jour-semaine'!$1:$1,0),4,1,"contribution par jour-semaine")),"")</f>
        <v/>
      </c>
      <c r="D13192" s="4" t="str">
        <f>VLOOKUP(A13192,predictions!A:B,2,FALSE)</f>
        <v>22/06/2020</v>
      </c>
      <c r="E13192" s="4">
        <f t="shared" si="51"/>
        <v>44004</v>
      </c>
    </row>
    <row r="13193" spans="3:5" ht="13" x14ac:dyDescent="0.15">
      <c r="C13193" s="1" t="str">
        <f ca="1">IFERROR(INDIRECT(ADDRESS(MATCH(A13193,'contribution par jour-semaine'!A:A,0),MATCH(B13193,'contribution par jour-semaine'!$1:$1,0),4,1,"contribution par jour-semaine")),"")</f>
        <v/>
      </c>
      <c r="D13193" s="4" t="str">
        <f>VLOOKUP(A13193,predictions!A:B,2,FALSE)</f>
        <v>22/06/2020</v>
      </c>
      <c r="E13193" s="4">
        <f t="shared" si="51"/>
        <v>44004</v>
      </c>
    </row>
    <row r="13194" spans="3:5" ht="13" x14ac:dyDescent="0.15">
      <c r="C13194" s="1" t="str">
        <f ca="1">IFERROR(INDIRECT(ADDRESS(MATCH(A13194,'contribution par jour-semaine'!A:A,0),MATCH(B13194,'contribution par jour-semaine'!$1:$1,0),4,1,"contribution par jour-semaine")),"")</f>
        <v/>
      </c>
      <c r="D13194" s="4" t="str">
        <f>VLOOKUP(A13194,predictions!A:B,2,FALSE)</f>
        <v>22/06/2020</v>
      </c>
      <c r="E13194" s="4">
        <f t="shared" si="51"/>
        <v>44004</v>
      </c>
    </row>
    <row r="13195" spans="3:5" ht="13" x14ac:dyDescent="0.15">
      <c r="C13195" s="1" t="str">
        <f ca="1">IFERROR(INDIRECT(ADDRESS(MATCH(A13195,'contribution par jour-semaine'!A:A,0),MATCH(B13195,'contribution par jour-semaine'!$1:$1,0),4,1,"contribution par jour-semaine")),"")</f>
        <v/>
      </c>
      <c r="D13195" s="4" t="str">
        <f>VLOOKUP(A13195,predictions!A:B,2,FALSE)</f>
        <v>22/06/2020</v>
      </c>
      <c r="E13195" s="4">
        <f t="shared" si="51"/>
        <v>44004</v>
      </c>
    </row>
    <row r="13196" spans="3:5" ht="13" x14ac:dyDescent="0.15">
      <c r="C13196" s="1" t="str">
        <f ca="1">IFERROR(INDIRECT(ADDRESS(MATCH(A13196,'contribution par jour-semaine'!A:A,0),MATCH(B13196,'contribution par jour-semaine'!$1:$1,0),4,1,"contribution par jour-semaine")),"")</f>
        <v/>
      </c>
      <c r="D13196" s="4" t="str">
        <f>VLOOKUP(A13196,predictions!A:B,2,FALSE)</f>
        <v>22/06/2020</v>
      </c>
      <c r="E13196" s="4">
        <f t="shared" si="51"/>
        <v>44004</v>
      </c>
    </row>
    <row r="13197" spans="3:5" ht="13" x14ac:dyDescent="0.15">
      <c r="C13197" s="1" t="str">
        <f ca="1">IFERROR(INDIRECT(ADDRESS(MATCH(A13197,'contribution par jour-semaine'!A:A,0),MATCH(B13197,'contribution par jour-semaine'!$1:$1,0),4,1,"contribution par jour-semaine")),"")</f>
        <v/>
      </c>
      <c r="D13197" s="4" t="str">
        <f>VLOOKUP(A13197,predictions!A:B,2,FALSE)</f>
        <v>22/06/2020</v>
      </c>
      <c r="E13197" s="4">
        <f t="shared" si="51"/>
        <v>44004</v>
      </c>
    </row>
    <row r="13198" spans="3:5" ht="13" x14ac:dyDescent="0.15">
      <c r="C13198" s="1" t="str">
        <f ca="1">IFERROR(INDIRECT(ADDRESS(MATCH(A13198,'contribution par jour-semaine'!A:A,0),MATCH(B13198,'contribution par jour-semaine'!$1:$1,0),4,1,"contribution par jour-semaine")),"")</f>
        <v/>
      </c>
      <c r="D13198" s="4" t="str">
        <f>VLOOKUP(A13198,predictions!A:B,2,FALSE)</f>
        <v>22/06/2020</v>
      </c>
      <c r="E13198" s="4">
        <f t="shared" si="51"/>
        <v>44004</v>
      </c>
    </row>
    <row r="13199" spans="3:5" ht="13" x14ac:dyDescent="0.15">
      <c r="C13199" s="1" t="str">
        <f ca="1">IFERROR(INDIRECT(ADDRESS(MATCH(A13199,'contribution par jour-semaine'!A:A,0),MATCH(B13199,'contribution par jour-semaine'!$1:$1,0),4,1,"contribution par jour-semaine")),"")</f>
        <v/>
      </c>
      <c r="D13199" s="4" t="str">
        <f>VLOOKUP(A13199,predictions!A:B,2,FALSE)</f>
        <v>22/06/2020</v>
      </c>
      <c r="E13199" s="4">
        <f t="shared" si="51"/>
        <v>44004</v>
      </c>
    </row>
    <row r="13200" spans="3:5" ht="13" x14ac:dyDescent="0.15">
      <c r="C13200" s="1" t="str">
        <f ca="1">IFERROR(INDIRECT(ADDRESS(MATCH(A13200,'contribution par jour-semaine'!A:A,0),MATCH(B13200,'contribution par jour-semaine'!$1:$1,0),4,1,"contribution par jour-semaine")),"")</f>
        <v/>
      </c>
      <c r="D13200" s="4" t="str">
        <f>VLOOKUP(A13200,predictions!A:B,2,FALSE)</f>
        <v>22/06/2020</v>
      </c>
      <c r="E13200" s="4">
        <f t="shared" si="51"/>
        <v>44004</v>
      </c>
    </row>
    <row r="13201" spans="3:5" ht="13" x14ac:dyDescent="0.15">
      <c r="C13201" s="1" t="str">
        <f ca="1">IFERROR(INDIRECT(ADDRESS(MATCH(A13201,'contribution par jour-semaine'!A:A,0),MATCH(B13201,'contribution par jour-semaine'!$1:$1,0),4,1,"contribution par jour-semaine")),"")</f>
        <v/>
      </c>
      <c r="D13201" s="4" t="str">
        <f>VLOOKUP(A13201,predictions!A:B,2,FALSE)</f>
        <v>22/06/2020</v>
      </c>
      <c r="E13201" s="4">
        <f t="shared" si="51"/>
        <v>44004</v>
      </c>
    </row>
    <row r="13202" spans="3:5" ht="13" x14ac:dyDescent="0.15">
      <c r="C13202" s="1" t="str">
        <f ca="1">IFERROR(INDIRECT(ADDRESS(MATCH(A13202,'contribution par jour-semaine'!A:A,0),MATCH(B13202,'contribution par jour-semaine'!$1:$1,0),4,1,"contribution par jour-semaine")),"")</f>
        <v/>
      </c>
      <c r="D13202" s="4" t="str">
        <f>VLOOKUP(A13202,predictions!A:B,2,FALSE)</f>
        <v>22/06/2020</v>
      </c>
      <c r="E13202" s="4">
        <f t="shared" si="51"/>
        <v>44004</v>
      </c>
    </row>
    <row r="13203" spans="3:5" ht="13" x14ac:dyDescent="0.15">
      <c r="C13203" s="1" t="str">
        <f ca="1">IFERROR(INDIRECT(ADDRESS(MATCH(A13203,'contribution par jour-semaine'!A:A,0),MATCH(B13203,'contribution par jour-semaine'!$1:$1,0),4,1,"contribution par jour-semaine")),"")</f>
        <v/>
      </c>
      <c r="D13203" s="4" t="str">
        <f>VLOOKUP(A13203,predictions!A:B,2,FALSE)</f>
        <v>22/06/2020</v>
      </c>
      <c r="E13203" s="4">
        <f t="shared" si="51"/>
        <v>44004</v>
      </c>
    </row>
    <row r="13204" spans="3:5" ht="13" x14ac:dyDescent="0.15">
      <c r="C13204" s="1" t="str">
        <f ca="1">IFERROR(INDIRECT(ADDRESS(MATCH(A13204,'contribution par jour-semaine'!A:A,0),MATCH(B13204,'contribution par jour-semaine'!$1:$1,0),4,1,"contribution par jour-semaine")),"")</f>
        <v/>
      </c>
      <c r="D13204" s="4" t="str">
        <f>VLOOKUP(A13204,predictions!A:B,2,FALSE)</f>
        <v>22/06/2020</v>
      </c>
      <c r="E13204" s="4">
        <f t="shared" si="51"/>
        <v>44004</v>
      </c>
    </row>
    <row r="13205" spans="3:5" ht="13" x14ac:dyDescent="0.15">
      <c r="C13205" s="1" t="str">
        <f ca="1">IFERROR(INDIRECT(ADDRESS(MATCH(A13205,'contribution par jour-semaine'!A:A,0),MATCH(B13205,'contribution par jour-semaine'!$1:$1,0),4,1,"contribution par jour-semaine")),"")</f>
        <v/>
      </c>
      <c r="D13205" s="4" t="str">
        <f>VLOOKUP(A13205,predictions!A:B,2,FALSE)</f>
        <v>22/06/2020</v>
      </c>
      <c r="E13205" s="4">
        <f t="shared" si="51"/>
        <v>44004</v>
      </c>
    </row>
    <row r="13206" spans="3:5" ht="13" x14ac:dyDescent="0.15">
      <c r="C13206" s="1" t="str">
        <f ca="1">IFERROR(INDIRECT(ADDRESS(MATCH(A13206,'contribution par jour-semaine'!A:A,0),MATCH(B13206,'contribution par jour-semaine'!$1:$1,0),4,1,"contribution par jour-semaine")),"")</f>
        <v/>
      </c>
      <c r="D13206" s="4" t="str">
        <f>VLOOKUP(A13206,predictions!A:B,2,FALSE)</f>
        <v>22/06/2020</v>
      </c>
      <c r="E13206" s="4">
        <f t="shared" si="51"/>
        <v>44004</v>
      </c>
    </row>
    <row r="13207" spans="3:5" ht="13" x14ac:dyDescent="0.15">
      <c r="C13207" s="1" t="str">
        <f ca="1">IFERROR(INDIRECT(ADDRESS(MATCH(A13207,'contribution par jour-semaine'!A:A,0),MATCH(B13207,'contribution par jour-semaine'!$1:$1,0),4,1,"contribution par jour-semaine")),"")</f>
        <v/>
      </c>
      <c r="D13207" s="4" t="str">
        <f>VLOOKUP(A13207,predictions!A:B,2,FALSE)</f>
        <v>22/06/2020</v>
      </c>
      <c r="E13207" s="4">
        <f t="shared" si="51"/>
        <v>44004</v>
      </c>
    </row>
    <row r="13208" spans="3:5" ht="13" x14ac:dyDescent="0.15">
      <c r="C13208" s="1" t="str">
        <f ca="1">IFERROR(INDIRECT(ADDRESS(MATCH(A13208,'contribution par jour-semaine'!A:A,0),MATCH(B13208,'contribution par jour-semaine'!$1:$1,0),4,1,"contribution par jour-semaine")),"")</f>
        <v/>
      </c>
      <c r="D13208" s="4" t="str">
        <f>VLOOKUP(A13208,predictions!A:B,2,FALSE)</f>
        <v>22/06/2020</v>
      </c>
      <c r="E13208" s="4">
        <f t="shared" si="51"/>
        <v>44004</v>
      </c>
    </row>
    <row r="13209" spans="3:5" ht="13" x14ac:dyDescent="0.15">
      <c r="C13209" s="1" t="str">
        <f ca="1">IFERROR(INDIRECT(ADDRESS(MATCH(A13209,'contribution par jour-semaine'!A:A,0),MATCH(B13209,'contribution par jour-semaine'!$1:$1,0),4,1,"contribution par jour-semaine")),"")</f>
        <v/>
      </c>
      <c r="D13209" s="4" t="str">
        <f>VLOOKUP(A13209,predictions!A:B,2,FALSE)</f>
        <v>22/06/2020</v>
      </c>
      <c r="E13209" s="4">
        <f t="shared" si="51"/>
        <v>44004</v>
      </c>
    </row>
    <row r="13210" spans="3:5" ht="13" x14ac:dyDescent="0.15">
      <c r="C13210" s="1" t="str">
        <f ca="1">IFERROR(INDIRECT(ADDRESS(MATCH(A13210,'contribution par jour-semaine'!A:A,0),MATCH(B13210,'contribution par jour-semaine'!$1:$1,0),4,1,"contribution par jour-semaine")),"")</f>
        <v/>
      </c>
      <c r="D13210" s="4" t="str">
        <f>VLOOKUP(A13210,predictions!A:B,2,FALSE)</f>
        <v>22/06/2020</v>
      </c>
      <c r="E13210" s="4">
        <f t="shared" si="51"/>
        <v>44004</v>
      </c>
    </row>
    <row r="13211" spans="3:5" ht="13" x14ac:dyDescent="0.15">
      <c r="C13211" s="1" t="str">
        <f ca="1">IFERROR(INDIRECT(ADDRESS(MATCH(A13211,'contribution par jour-semaine'!A:A,0),MATCH(B13211,'contribution par jour-semaine'!$1:$1,0),4,1,"contribution par jour-semaine")),"")</f>
        <v/>
      </c>
      <c r="D13211" s="4" t="str">
        <f>VLOOKUP(A13211,predictions!A:B,2,FALSE)</f>
        <v>22/06/2020</v>
      </c>
      <c r="E13211" s="4">
        <f t="shared" si="51"/>
        <v>44004</v>
      </c>
    </row>
    <row r="13212" spans="3:5" ht="13" x14ac:dyDescent="0.15">
      <c r="C13212" s="1" t="str">
        <f ca="1">IFERROR(INDIRECT(ADDRESS(MATCH(A13212,'contribution par jour-semaine'!A:A,0),MATCH(B13212,'contribution par jour-semaine'!$1:$1,0),4,1,"contribution par jour-semaine")),"")</f>
        <v/>
      </c>
      <c r="D13212" s="4" t="str">
        <f>VLOOKUP(A13212,predictions!A:B,2,FALSE)</f>
        <v>22/06/2020</v>
      </c>
      <c r="E13212" s="4">
        <f t="shared" si="51"/>
        <v>44004</v>
      </c>
    </row>
    <row r="13213" spans="3:5" ht="13" x14ac:dyDescent="0.15">
      <c r="C13213" s="1" t="str">
        <f ca="1">IFERROR(INDIRECT(ADDRESS(MATCH(A13213,'contribution par jour-semaine'!A:A,0),MATCH(B13213,'contribution par jour-semaine'!$1:$1,0),4,1,"contribution par jour-semaine")),"")</f>
        <v/>
      </c>
      <c r="D13213" s="4" t="str">
        <f>VLOOKUP(A13213,predictions!A:B,2,FALSE)</f>
        <v>22/06/2020</v>
      </c>
      <c r="E13213" s="4">
        <f t="shared" si="51"/>
        <v>44004</v>
      </c>
    </row>
    <row r="13214" spans="3:5" ht="13" x14ac:dyDescent="0.15">
      <c r="C13214" s="1" t="str">
        <f ca="1">IFERROR(INDIRECT(ADDRESS(MATCH(A13214,'contribution par jour-semaine'!A:A,0),MATCH(B13214,'contribution par jour-semaine'!$1:$1,0),4,1,"contribution par jour-semaine")),"")</f>
        <v/>
      </c>
      <c r="D13214" s="4" t="str">
        <f>VLOOKUP(A13214,predictions!A:B,2,FALSE)</f>
        <v>22/06/2020</v>
      </c>
      <c r="E13214" s="4">
        <f t="shared" si="51"/>
        <v>44004</v>
      </c>
    </row>
    <row r="13215" spans="3:5" ht="13" x14ac:dyDescent="0.15">
      <c r="C13215" s="1" t="str">
        <f ca="1">IFERROR(INDIRECT(ADDRESS(MATCH(A13215,'contribution par jour-semaine'!A:A,0),MATCH(B13215,'contribution par jour-semaine'!$1:$1,0),4,1,"contribution par jour-semaine")),"")</f>
        <v/>
      </c>
      <c r="D13215" s="4" t="str">
        <f>VLOOKUP(A13215,predictions!A:B,2,FALSE)</f>
        <v>22/06/2020</v>
      </c>
      <c r="E13215" s="4">
        <f t="shared" si="51"/>
        <v>44004</v>
      </c>
    </row>
    <row r="13216" spans="3:5" ht="13" x14ac:dyDescent="0.15">
      <c r="C13216" s="1" t="str">
        <f ca="1">IFERROR(INDIRECT(ADDRESS(MATCH(A13216,'contribution par jour-semaine'!A:A,0),MATCH(B13216,'contribution par jour-semaine'!$1:$1,0),4,1,"contribution par jour-semaine")),"")</f>
        <v/>
      </c>
      <c r="D13216" s="4" t="str">
        <f>VLOOKUP(A13216,predictions!A:B,2,FALSE)</f>
        <v>22/06/2020</v>
      </c>
      <c r="E13216" s="4">
        <f t="shared" si="51"/>
        <v>44004</v>
      </c>
    </row>
    <row r="13217" spans="3:5" ht="13" x14ac:dyDescent="0.15">
      <c r="C13217" s="1" t="str">
        <f ca="1">IFERROR(INDIRECT(ADDRESS(MATCH(A13217,'contribution par jour-semaine'!A:A,0),MATCH(B13217,'contribution par jour-semaine'!$1:$1,0),4,1,"contribution par jour-semaine")),"")</f>
        <v/>
      </c>
      <c r="D13217" s="4" t="str">
        <f>VLOOKUP(A13217,predictions!A:B,2,FALSE)</f>
        <v>22/06/2020</v>
      </c>
      <c r="E13217" s="4">
        <f t="shared" si="51"/>
        <v>44004</v>
      </c>
    </row>
    <row r="13218" spans="3:5" ht="13" x14ac:dyDescent="0.15">
      <c r="C13218" s="1" t="str">
        <f ca="1">IFERROR(INDIRECT(ADDRESS(MATCH(A13218,'contribution par jour-semaine'!A:A,0),MATCH(B13218,'contribution par jour-semaine'!$1:$1,0),4,1,"contribution par jour-semaine")),"")</f>
        <v/>
      </c>
      <c r="D13218" s="4" t="str">
        <f>VLOOKUP(A13218,predictions!A:B,2,FALSE)</f>
        <v>22/06/2020</v>
      </c>
      <c r="E13218" s="4">
        <f t="shared" si="51"/>
        <v>44004</v>
      </c>
    </row>
    <row r="13219" spans="3:5" ht="13" x14ac:dyDescent="0.15">
      <c r="C13219" s="1" t="str">
        <f ca="1">IFERROR(INDIRECT(ADDRESS(MATCH(A13219,'contribution par jour-semaine'!A:A,0),MATCH(B13219,'contribution par jour-semaine'!$1:$1,0),4,1,"contribution par jour-semaine")),"")</f>
        <v/>
      </c>
      <c r="D13219" s="4" t="str">
        <f>VLOOKUP(A13219,predictions!A:B,2,FALSE)</f>
        <v>22/06/2020</v>
      </c>
      <c r="E13219" s="4">
        <f t="shared" si="51"/>
        <v>44004</v>
      </c>
    </row>
    <row r="13220" spans="3:5" ht="13" x14ac:dyDescent="0.15">
      <c r="C13220" s="1" t="str">
        <f ca="1">IFERROR(INDIRECT(ADDRESS(MATCH(A13220,'contribution par jour-semaine'!A:A,0),MATCH(B13220,'contribution par jour-semaine'!$1:$1,0),4,1,"contribution par jour-semaine")),"")</f>
        <v/>
      </c>
      <c r="D13220" s="4" t="str">
        <f>VLOOKUP(A13220,predictions!A:B,2,FALSE)</f>
        <v>22/06/2020</v>
      </c>
      <c r="E13220" s="4">
        <f t="shared" si="51"/>
        <v>44004</v>
      </c>
    </row>
    <row r="13221" spans="3:5" ht="13" x14ac:dyDescent="0.15">
      <c r="C13221" s="1" t="str">
        <f ca="1">IFERROR(INDIRECT(ADDRESS(MATCH(A13221,'contribution par jour-semaine'!A:A,0),MATCH(B13221,'contribution par jour-semaine'!$1:$1,0),4,1,"contribution par jour-semaine")),"")</f>
        <v/>
      </c>
      <c r="D13221" s="4" t="str">
        <f>VLOOKUP(A13221,predictions!A:B,2,FALSE)</f>
        <v>22/06/2020</v>
      </c>
      <c r="E13221" s="4">
        <f t="shared" si="51"/>
        <v>44004</v>
      </c>
    </row>
    <row r="13222" spans="3:5" ht="13" x14ac:dyDescent="0.15">
      <c r="C13222" s="1" t="str">
        <f ca="1">IFERROR(INDIRECT(ADDRESS(MATCH(A13222,'contribution par jour-semaine'!A:A,0),MATCH(B13222,'contribution par jour-semaine'!$1:$1,0),4,1,"contribution par jour-semaine")),"")</f>
        <v/>
      </c>
      <c r="D13222" s="4" t="str">
        <f>VLOOKUP(A13222,predictions!A:B,2,FALSE)</f>
        <v>22/06/2020</v>
      </c>
      <c r="E13222" s="4">
        <f t="shared" si="51"/>
        <v>44004</v>
      </c>
    </row>
    <row r="13223" spans="3:5" ht="13" x14ac:dyDescent="0.15">
      <c r="C13223" s="1" t="str">
        <f ca="1">IFERROR(INDIRECT(ADDRESS(MATCH(A13223,'contribution par jour-semaine'!A:A,0),MATCH(B13223,'contribution par jour-semaine'!$1:$1,0),4,1,"contribution par jour-semaine")),"")</f>
        <v/>
      </c>
      <c r="D13223" s="4" t="str">
        <f>VLOOKUP(A13223,predictions!A:B,2,FALSE)</f>
        <v>22/06/2020</v>
      </c>
      <c r="E13223" s="4">
        <f t="shared" si="51"/>
        <v>44004</v>
      </c>
    </row>
    <row r="13224" spans="3:5" ht="13" x14ac:dyDescent="0.15">
      <c r="C13224" s="1" t="str">
        <f ca="1">IFERROR(INDIRECT(ADDRESS(MATCH(A13224,'contribution par jour-semaine'!A:A,0),MATCH(B13224,'contribution par jour-semaine'!$1:$1,0),4,1,"contribution par jour-semaine")),"")</f>
        <v/>
      </c>
      <c r="D13224" s="4" t="str">
        <f>VLOOKUP(A13224,predictions!A:B,2,FALSE)</f>
        <v>22/06/2020</v>
      </c>
      <c r="E13224" s="4">
        <f t="shared" si="51"/>
        <v>44004</v>
      </c>
    </row>
    <row r="13225" spans="3:5" ht="13" x14ac:dyDescent="0.15">
      <c r="C13225" s="1" t="str">
        <f ca="1">IFERROR(INDIRECT(ADDRESS(MATCH(A13225,'contribution par jour-semaine'!A:A,0),MATCH(B13225,'contribution par jour-semaine'!$1:$1,0),4,1,"contribution par jour-semaine")),"")</f>
        <v/>
      </c>
      <c r="D13225" s="4" t="str">
        <f>VLOOKUP(A13225,predictions!A:B,2,FALSE)</f>
        <v>22/06/2020</v>
      </c>
      <c r="E13225" s="4">
        <f t="shared" si="51"/>
        <v>44004</v>
      </c>
    </row>
    <row r="13226" spans="3:5" ht="13" x14ac:dyDescent="0.15">
      <c r="C13226" s="1" t="str">
        <f ca="1">IFERROR(INDIRECT(ADDRESS(MATCH(A13226,'contribution par jour-semaine'!A:A,0),MATCH(B13226,'contribution par jour-semaine'!$1:$1,0),4,1,"contribution par jour-semaine")),"")</f>
        <v/>
      </c>
      <c r="D13226" s="4" t="str">
        <f>VLOOKUP(A13226,predictions!A:B,2,FALSE)</f>
        <v>22/06/2020</v>
      </c>
      <c r="E13226" s="4">
        <f t="shared" si="51"/>
        <v>44004</v>
      </c>
    </row>
    <row r="13227" spans="3:5" ht="13" x14ac:dyDescent="0.15">
      <c r="C13227" s="1" t="str">
        <f ca="1">IFERROR(INDIRECT(ADDRESS(MATCH(A13227,'contribution par jour-semaine'!A:A,0),MATCH(B13227,'contribution par jour-semaine'!$1:$1,0),4,1,"contribution par jour-semaine")),"")</f>
        <v/>
      </c>
      <c r="D13227" s="4" t="str">
        <f>VLOOKUP(A13227,predictions!A:B,2,FALSE)</f>
        <v>22/06/2020</v>
      </c>
      <c r="E13227" s="4">
        <f t="shared" si="51"/>
        <v>44004</v>
      </c>
    </row>
    <row r="13228" spans="3:5" ht="13" x14ac:dyDescent="0.15">
      <c r="C13228" s="1" t="str">
        <f ca="1">IFERROR(INDIRECT(ADDRESS(MATCH(A13228,'contribution par jour-semaine'!A:A,0),MATCH(B13228,'contribution par jour-semaine'!$1:$1,0),4,1,"contribution par jour-semaine")),"")</f>
        <v/>
      </c>
      <c r="D13228" s="4" t="str">
        <f>VLOOKUP(A13228,predictions!A:B,2,FALSE)</f>
        <v>22/06/2020</v>
      </c>
      <c r="E13228" s="4">
        <f t="shared" si="51"/>
        <v>44004</v>
      </c>
    </row>
    <row r="13229" spans="3:5" ht="13" x14ac:dyDescent="0.15">
      <c r="C13229" s="1" t="str">
        <f ca="1">IFERROR(INDIRECT(ADDRESS(MATCH(A13229,'contribution par jour-semaine'!A:A,0),MATCH(B13229,'contribution par jour-semaine'!$1:$1,0),4,1,"contribution par jour-semaine")),"")</f>
        <v/>
      </c>
      <c r="D13229" s="4" t="str">
        <f>VLOOKUP(A13229,predictions!A:B,2,FALSE)</f>
        <v>22/06/2020</v>
      </c>
      <c r="E13229" s="4">
        <f t="shared" si="51"/>
        <v>44004</v>
      </c>
    </row>
    <row r="13230" spans="3:5" ht="13" x14ac:dyDescent="0.15">
      <c r="C13230" s="1" t="str">
        <f ca="1">IFERROR(INDIRECT(ADDRESS(MATCH(A13230,'contribution par jour-semaine'!A:A,0),MATCH(B13230,'contribution par jour-semaine'!$1:$1,0),4,1,"contribution par jour-semaine")),"")</f>
        <v/>
      </c>
      <c r="D13230" s="4" t="str">
        <f>VLOOKUP(A13230,predictions!A:B,2,FALSE)</f>
        <v>22/06/2020</v>
      </c>
      <c r="E13230" s="4">
        <f t="shared" si="51"/>
        <v>44004</v>
      </c>
    </row>
    <row r="13231" spans="3:5" ht="13" x14ac:dyDescent="0.15">
      <c r="C13231" s="1" t="str">
        <f ca="1">IFERROR(INDIRECT(ADDRESS(MATCH(A13231,'contribution par jour-semaine'!A:A,0),MATCH(B13231,'contribution par jour-semaine'!$1:$1,0),4,1,"contribution par jour-semaine")),"")</f>
        <v/>
      </c>
      <c r="D13231" s="4" t="str">
        <f>VLOOKUP(A13231,predictions!A:B,2,FALSE)</f>
        <v>22/06/2020</v>
      </c>
      <c r="E13231" s="4">
        <f t="shared" si="51"/>
        <v>44004</v>
      </c>
    </row>
    <row r="13232" spans="3:5" ht="13" x14ac:dyDescent="0.15">
      <c r="C13232" s="1" t="str">
        <f ca="1">IFERROR(INDIRECT(ADDRESS(MATCH(A13232,'contribution par jour-semaine'!A:A,0),MATCH(B13232,'contribution par jour-semaine'!$1:$1,0),4,1,"contribution par jour-semaine")),"")</f>
        <v/>
      </c>
      <c r="D13232" s="4" t="str">
        <f>VLOOKUP(A13232,predictions!A:B,2,FALSE)</f>
        <v>22/06/2020</v>
      </c>
      <c r="E13232" s="4">
        <f t="shared" si="51"/>
        <v>44004</v>
      </c>
    </row>
    <row r="13233" spans="3:5" ht="13" x14ac:dyDescent="0.15">
      <c r="C13233" s="1" t="str">
        <f ca="1">IFERROR(INDIRECT(ADDRESS(MATCH(A13233,'contribution par jour-semaine'!A:A,0),MATCH(B13233,'contribution par jour-semaine'!$1:$1,0),4,1,"contribution par jour-semaine")),"")</f>
        <v/>
      </c>
      <c r="D13233" s="4" t="str">
        <f>VLOOKUP(A13233,predictions!A:B,2,FALSE)</f>
        <v>22/06/2020</v>
      </c>
      <c r="E13233" s="4">
        <f t="shared" si="51"/>
        <v>44004</v>
      </c>
    </row>
    <row r="13234" spans="3:5" ht="13" x14ac:dyDescent="0.15">
      <c r="C13234" s="1" t="str">
        <f ca="1">IFERROR(INDIRECT(ADDRESS(MATCH(A13234,'contribution par jour-semaine'!A:A,0),MATCH(B13234,'contribution par jour-semaine'!$1:$1,0),4,1,"contribution par jour-semaine")),"")</f>
        <v/>
      </c>
      <c r="D13234" s="4" t="str">
        <f>VLOOKUP(A13234,predictions!A:B,2,FALSE)</f>
        <v>22/06/2020</v>
      </c>
      <c r="E13234" s="4">
        <f t="shared" si="51"/>
        <v>44004</v>
      </c>
    </row>
    <row r="13235" spans="3:5" ht="13" x14ac:dyDescent="0.15">
      <c r="C13235" s="1" t="str">
        <f ca="1">IFERROR(INDIRECT(ADDRESS(MATCH(A13235,'contribution par jour-semaine'!A:A,0),MATCH(B13235,'contribution par jour-semaine'!$1:$1,0),4,1,"contribution par jour-semaine")),"")</f>
        <v/>
      </c>
      <c r="D13235" s="4" t="str">
        <f>VLOOKUP(A13235,predictions!A:B,2,FALSE)</f>
        <v>22/06/2020</v>
      </c>
      <c r="E13235" s="4">
        <f t="shared" si="51"/>
        <v>44004</v>
      </c>
    </row>
    <row r="13236" spans="3:5" ht="13" x14ac:dyDescent="0.15">
      <c r="C13236" s="1" t="str">
        <f ca="1">IFERROR(INDIRECT(ADDRESS(MATCH(A13236,'contribution par jour-semaine'!A:A,0),MATCH(B13236,'contribution par jour-semaine'!$1:$1,0),4,1,"contribution par jour-semaine")),"")</f>
        <v/>
      </c>
      <c r="D13236" s="4" t="str">
        <f>VLOOKUP(A13236,predictions!A:B,2,FALSE)</f>
        <v>22/06/2020</v>
      </c>
      <c r="E13236" s="4">
        <f t="shared" si="51"/>
        <v>44004</v>
      </c>
    </row>
    <row r="13237" spans="3:5" ht="13" x14ac:dyDescent="0.15">
      <c r="C13237" s="1" t="str">
        <f ca="1">IFERROR(INDIRECT(ADDRESS(MATCH(A13237,'contribution par jour-semaine'!A:A,0),MATCH(B13237,'contribution par jour-semaine'!$1:$1,0),4,1,"contribution par jour-semaine")),"")</f>
        <v/>
      </c>
      <c r="D13237" s="4" t="str">
        <f>VLOOKUP(A13237,predictions!A:B,2,FALSE)</f>
        <v>22/06/2020</v>
      </c>
      <c r="E13237" s="4">
        <f t="shared" si="51"/>
        <v>44004</v>
      </c>
    </row>
    <row r="13238" spans="3:5" ht="13" x14ac:dyDescent="0.15">
      <c r="C13238" s="1" t="str">
        <f ca="1">IFERROR(INDIRECT(ADDRESS(MATCH(A13238,'contribution par jour-semaine'!A:A,0),MATCH(B13238,'contribution par jour-semaine'!$1:$1,0),4,1,"contribution par jour-semaine")),"")</f>
        <v/>
      </c>
      <c r="D13238" s="4" t="str">
        <f>VLOOKUP(A13238,predictions!A:B,2,FALSE)</f>
        <v>22/06/2020</v>
      </c>
      <c r="E13238" s="4">
        <f t="shared" si="51"/>
        <v>44004</v>
      </c>
    </row>
    <row r="13239" spans="3:5" ht="13" x14ac:dyDescent="0.15">
      <c r="C13239" s="1" t="str">
        <f ca="1">IFERROR(INDIRECT(ADDRESS(MATCH(A13239,'contribution par jour-semaine'!A:A,0),MATCH(B13239,'contribution par jour-semaine'!$1:$1,0),4,1,"contribution par jour-semaine")),"")</f>
        <v/>
      </c>
      <c r="D13239" s="4" t="str">
        <f>VLOOKUP(A13239,predictions!A:B,2,FALSE)</f>
        <v>22/06/2020</v>
      </c>
      <c r="E13239" s="4">
        <f t="shared" si="51"/>
        <v>44004</v>
      </c>
    </row>
    <row r="13240" spans="3:5" ht="13" x14ac:dyDescent="0.15">
      <c r="C13240" s="1" t="str">
        <f ca="1">IFERROR(INDIRECT(ADDRESS(MATCH(A13240,'contribution par jour-semaine'!A:A,0),MATCH(B13240,'contribution par jour-semaine'!$1:$1,0),4,1,"contribution par jour-semaine")),"")</f>
        <v/>
      </c>
      <c r="D13240" s="4" t="str">
        <f>VLOOKUP(A13240,predictions!A:B,2,FALSE)</f>
        <v>22/06/2020</v>
      </c>
      <c r="E13240" s="4">
        <f t="shared" si="51"/>
        <v>44004</v>
      </c>
    </row>
    <row r="13241" spans="3:5" ht="13" x14ac:dyDescent="0.15">
      <c r="C13241" s="1" t="str">
        <f ca="1">IFERROR(INDIRECT(ADDRESS(MATCH(A13241,'contribution par jour-semaine'!A:A,0),MATCH(B13241,'contribution par jour-semaine'!$1:$1,0),4,1,"contribution par jour-semaine")),"")</f>
        <v/>
      </c>
      <c r="D13241" s="4" t="str">
        <f>VLOOKUP(A13241,predictions!A:B,2,FALSE)</f>
        <v>22/06/2020</v>
      </c>
      <c r="E13241" s="4">
        <f t="shared" si="51"/>
        <v>44004</v>
      </c>
    </row>
    <row r="13242" spans="3:5" ht="13" x14ac:dyDescent="0.15">
      <c r="C13242" s="1" t="str">
        <f ca="1">IFERROR(INDIRECT(ADDRESS(MATCH(A13242,'contribution par jour-semaine'!A:A,0),MATCH(B13242,'contribution par jour-semaine'!$1:$1,0),4,1,"contribution par jour-semaine")),"")</f>
        <v/>
      </c>
      <c r="D13242" s="4" t="str">
        <f>VLOOKUP(A13242,predictions!A:B,2,FALSE)</f>
        <v>22/06/2020</v>
      </c>
      <c r="E13242" s="4">
        <f t="shared" si="51"/>
        <v>44004</v>
      </c>
    </row>
    <row r="13243" spans="3:5" ht="13" x14ac:dyDescent="0.15">
      <c r="C13243" s="1" t="str">
        <f ca="1">IFERROR(INDIRECT(ADDRESS(MATCH(A13243,'contribution par jour-semaine'!A:A,0),MATCH(B13243,'contribution par jour-semaine'!$1:$1,0),4,1,"contribution par jour-semaine")),"")</f>
        <v/>
      </c>
      <c r="D13243" s="4" t="str">
        <f>VLOOKUP(A13243,predictions!A:B,2,FALSE)</f>
        <v>22/06/2020</v>
      </c>
      <c r="E13243" s="4">
        <f t="shared" si="51"/>
        <v>44004</v>
      </c>
    </row>
    <row r="13244" spans="3:5" ht="13" x14ac:dyDescent="0.15">
      <c r="C13244" s="1" t="str">
        <f ca="1">IFERROR(INDIRECT(ADDRESS(MATCH(A13244,'contribution par jour-semaine'!A:A,0),MATCH(B13244,'contribution par jour-semaine'!$1:$1,0),4,1,"contribution par jour-semaine")),"")</f>
        <v/>
      </c>
      <c r="D13244" s="4" t="str">
        <f>VLOOKUP(A13244,predictions!A:B,2,FALSE)</f>
        <v>22/06/2020</v>
      </c>
      <c r="E13244" s="4">
        <f t="shared" si="51"/>
        <v>44004</v>
      </c>
    </row>
    <row r="13245" spans="3:5" ht="13" x14ac:dyDescent="0.15">
      <c r="C13245" s="1" t="str">
        <f ca="1">IFERROR(INDIRECT(ADDRESS(MATCH(A13245,'contribution par jour-semaine'!A:A,0),MATCH(B13245,'contribution par jour-semaine'!$1:$1,0),4,1,"contribution par jour-semaine")),"")</f>
        <v/>
      </c>
      <c r="D13245" s="4" t="str">
        <f>VLOOKUP(A13245,predictions!A:B,2,FALSE)</f>
        <v>22/06/2020</v>
      </c>
      <c r="E13245" s="4">
        <f t="shared" si="51"/>
        <v>44004</v>
      </c>
    </row>
    <row r="13246" spans="3:5" ht="13" x14ac:dyDescent="0.15">
      <c r="C13246" s="1" t="str">
        <f ca="1">IFERROR(INDIRECT(ADDRESS(MATCH(A13246,'contribution par jour-semaine'!A:A,0),MATCH(B13246,'contribution par jour-semaine'!$1:$1,0),4,1,"contribution par jour-semaine")),"")</f>
        <v/>
      </c>
      <c r="D13246" s="4" t="str">
        <f>VLOOKUP(A13246,predictions!A:B,2,FALSE)</f>
        <v>22/06/2020</v>
      </c>
      <c r="E13246" s="4">
        <f t="shared" si="51"/>
        <v>44004</v>
      </c>
    </row>
    <row r="13247" spans="3:5" ht="13" x14ac:dyDescent="0.15">
      <c r="C13247" s="1" t="str">
        <f ca="1">IFERROR(INDIRECT(ADDRESS(MATCH(A13247,'contribution par jour-semaine'!A:A,0),MATCH(B13247,'contribution par jour-semaine'!$1:$1,0),4,1,"contribution par jour-semaine")),"")</f>
        <v/>
      </c>
      <c r="D13247" s="4" t="str">
        <f>VLOOKUP(A13247,predictions!A:B,2,FALSE)</f>
        <v>22/06/2020</v>
      </c>
      <c r="E13247" s="4">
        <f t="shared" si="51"/>
        <v>44004</v>
      </c>
    </row>
    <row r="13248" spans="3:5" ht="13" x14ac:dyDescent="0.15">
      <c r="C13248" s="1" t="str">
        <f ca="1">IFERROR(INDIRECT(ADDRESS(MATCH(A13248,'contribution par jour-semaine'!A:A,0),MATCH(B13248,'contribution par jour-semaine'!$1:$1,0),4,1,"contribution par jour-semaine")),"")</f>
        <v/>
      </c>
      <c r="D13248" s="4" t="str">
        <f>VLOOKUP(A13248,predictions!A:B,2,FALSE)</f>
        <v>22/06/2020</v>
      </c>
      <c r="E13248" s="4">
        <f t="shared" si="51"/>
        <v>44004</v>
      </c>
    </row>
    <row r="13249" spans="3:5" ht="13" x14ac:dyDescent="0.15">
      <c r="C13249" s="1" t="str">
        <f ca="1">IFERROR(INDIRECT(ADDRESS(MATCH(A13249,'contribution par jour-semaine'!A:A,0),MATCH(B13249,'contribution par jour-semaine'!$1:$1,0),4,1,"contribution par jour-semaine")),"")</f>
        <v/>
      </c>
      <c r="D13249" s="4" t="str">
        <f>VLOOKUP(A13249,predictions!A:B,2,FALSE)</f>
        <v>22/06/2020</v>
      </c>
      <c r="E13249" s="4">
        <f t="shared" si="51"/>
        <v>44004</v>
      </c>
    </row>
    <row r="13250" spans="3:5" ht="13" x14ac:dyDescent="0.15">
      <c r="C13250" s="1" t="str">
        <f ca="1">IFERROR(INDIRECT(ADDRESS(MATCH(A13250,'contribution par jour-semaine'!A:A,0),MATCH(B13250,'contribution par jour-semaine'!$1:$1,0),4,1,"contribution par jour-semaine")),"")</f>
        <v/>
      </c>
      <c r="D13250" s="4" t="str">
        <f>VLOOKUP(A13250,predictions!A:B,2,FALSE)</f>
        <v>22/06/2020</v>
      </c>
      <c r="E13250" s="4">
        <f t="shared" si="51"/>
        <v>44004</v>
      </c>
    </row>
    <row r="13251" spans="3:5" ht="13" x14ac:dyDescent="0.15">
      <c r="C13251" s="1" t="str">
        <f ca="1">IFERROR(INDIRECT(ADDRESS(MATCH(A13251,'contribution par jour-semaine'!A:A,0),MATCH(B13251,'contribution par jour-semaine'!$1:$1,0),4,1,"contribution par jour-semaine")),"")</f>
        <v/>
      </c>
      <c r="D13251" s="4" t="str">
        <f>VLOOKUP(A13251,predictions!A:B,2,FALSE)</f>
        <v>22/06/2020</v>
      </c>
      <c r="E13251" s="4">
        <f t="shared" si="51"/>
        <v>44004</v>
      </c>
    </row>
    <row r="13252" spans="3:5" ht="13" x14ac:dyDescent="0.15">
      <c r="C13252" s="1" t="str">
        <f ca="1">IFERROR(INDIRECT(ADDRESS(MATCH(A13252,'contribution par jour-semaine'!A:A,0),MATCH(B13252,'contribution par jour-semaine'!$1:$1,0),4,1,"contribution par jour-semaine")),"")</f>
        <v/>
      </c>
      <c r="D13252" s="4" t="str">
        <f>VLOOKUP(A13252,predictions!A:B,2,FALSE)</f>
        <v>22/06/2020</v>
      </c>
      <c r="E13252" s="4">
        <f t="shared" si="51"/>
        <v>44004</v>
      </c>
    </row>
    <row r="13253" spans="3:5" ht="13" x14ac:dyDescent="0.15">
      <c r="C13253" s="1" t="str">
        <f ca="1">IFERROR(INDIRECT(ADDRESS(MATCH(A13253,'contribution par jour-semaine'!A:A,0),MATCH(B13253,'contribution par jour-semaine'!$1:$1,0),4,1,"contribution par jour-semaine")),"")</f>
        <v/>
      </c>
      <c r="D13253" s="4" t="str">
        <f>VLOOKUP(A13253,predictions!A:B,2,FALSE)</f>
        <v>22/06/2020</v>
      </c>
      <c r="E13253" s="4">
        <f t="shared" si="51"/>
        <v>44004</v>
      </c>
    </row>
    <row r="13254" spans="3:5" ht="13" x14ac:dyDescent="0.15">
      <c r="C13254" s="1" t="str">
        <f ca="1">IFERROR(INDIRECT(ADDRESS(MATCH(A13254,'contribution par jour-semaine'!A:A,0),MATCH(B13254,'contribution par jour-semaine'!$1:$1,0),4,1,"contribution par jour-semaine")),"")</f>
        <v/>
      </c>
      <c r="D13254" s="4" t="str">
        <f>VLOOKUP(A13254,predictions!A:B,2,FALSE)</f>
        <v>22/06/2020</v>
      </c>
      <c r="E13254" s="4">
        <f t="shared" si="51"/>
        <v>44004</v>
      </c>
    </row>
    <row r="13255" spans="3:5" ht="13" x14ac:dyDescent="0.15">
      <c r="C13255" s="1" t="str">
        <f ca="1">IFERROR(INDIRECT(ADDRESS(MATCH(A13255,'contribution par jour-semaine'!A:A,0),MATCH(B13255,'contribution par jour-semaine'!$1:$1,0),4,1,"contribution par jour-semaine")),"")</f>
        <v/>
      </c>
      <c r="D13255" s="4" t="str">
        <f>VLOOKUP(A13255,predictions!A:B,2,FALSE)</f>
        <v>22/06/2020</v>
      </c>
      <c r="E13255" s="4">
        <f t="shared" si="51"/>
        <v>44004</v>
      </c>
    </row>
    <row r="13256" spans="3:5" ht="13" x14ac:dyDescent="0.15">
      <c r="C13256" s="1" t="str">
        <f ca="1">IFERROR(INDIRECT(ADDRESS(MATCH(A13256,'contribution par jour-semaine'!A:A,0),MATCH(B13256,'contribution par jour-semaine'!$1:$1,0),4,1,"contribution par jour-semaine")),"")</f>
        <v/>
      </c>
      <c r="D13256" s="4" t="str">
        <f>VLOOKUP(A13256,predictions!A:B,2,FALSE)</f>
        <v>22/06/2020</v>
      </c>
      <c r="E13256" s="4">
        <f t="shared" si="51"/>
        <v>44004</v>
      </c>
    </row>
    <row r="13257" spans="3:5" ht="13" x14ac:dyDescent="0.15">
      <c r="C13257" s="1" t="str">
        <f ca="1">IFERROR(INDIRECT(ADDRESS(MATCH(A13257,'contribution par jour-semaine'!A:A,0),MATCH(B13257,'contribution par jour-semaine'!$1:$1,0),4,1,"contribution par jour-semaine")),"")</f>
        <v/>
      </c>
      <c r="D13257" s="4" t="str">
        <f>VLOOKUP(A13257,predictions!A:B,2,FALSE)</f>
        <v>22/06/2020</v>
      </c>
      <c r="E13257" s="4">
        <f t="shared" si="51"/>
        <v>44004</v>
      </c>
    </row>
    <row r="13258" spans="3:5" ht="13" x14ac:dyDescent="0.15">
      <c r="C13258" s="1" t="str">
        <f ca="1">IFERROR(INDIRECT(ADDRESS(MATCH(A13258,'contribution par jour-semaine'!A:A,0),MATCH(B13258,'contribution par jour-semaine'!$1:$1,0),4,1,"contribution par jour-semaine")),"")</f>
        <v/>
      </c>
      <c r="D13258" s="4" t="str">
        <f>VLOOKUP(A13258,predictions!A:B,2,FALSE)</f>
        <v>22/06/2020</v>
      </c>
      <c r="E13258" s="4">
        <f t="shared" si="51"/>
        <v>44004</v>
      </c>
    </row>
    <row r="13259" spans="3:5" ht="13" x14ac:dyDescent="0.15">
      <c r="C13259" s="1" t="str">
        <f ca="1">IFERROR(INDIRECT(ADDRESS(MATCH(A13259,'contribution par jour-semaine'!A:A,0),MATCH(B13259,'contribution par jour-semaine'!$1:$1,0),4,1,"contribution par jour-semaine")),"")</f>
        <v/>
      </c>
      <c r="D13259" s="4" t="str">
        <f>VLOOKUP(A13259,predictions!A:B,2,FALSE)</f>
        <v>22/06/2020</v>
      </c>
      <c r="E13259" s="4">
        <f t="shared" si="51"/>
        <v>44004</v>
      </c>
    </row>
    <row r="13260" spans="3:5" ht="13" x14ac:dyDescent="0.15">
      <c r="C13260" s="1" t="str">
        <f ca="1">IFERROR(INDIRECT(ADDRESS(MATCH(A13260,'contribution par jour-semaine'!A:A,0),MATCH(B13260,'contribution par jour-semaine'!$1:$1,0),4,1,"contribution par jour-semaine")),"")</f>
        <v/>
      </c>
      <c r="D13260" s="4" t="str">
        <f>VLOOKUP(A13260,predictions!A:B,2,FALSE)</f>
        <v>22/06/2020</v>
      </c>
      <c r="E13260" s="4">
        <f t="shared" si="51"/>
        <v>44004</v>
      </c>
    </row>
    <row r="13261" spans="3:5" ht="13" x14ac:dyDescent="0.15">
      <c r="C13261" s="1" t="str">
        <f ca="1">IFERROR(INDIRECT(ADDRESS(MATCH(A13261,'contribution par jour-semaine'!A:A,0),MATCH(B13261,'contribution par jour-semaine'!$1:$1,0),4,1,"contribution par jour-semaine")),"")</f>
        <v/>
      </c>
      <c r="D13261" s="4" t="str">
        <f>VLOOKUP(A13261,predictions!A:B,2,FALSE)</f>
        <v>22/06/2020</v>
      </c>
      <c r="E13261" s="4">
        <f t="shared" si="51"/>
        <v>44004</v>
      </c>
    </row>
    <row r="13262" spans="3:5" ht="13" x14ac:dyDescent="0.15">
      <c r="C13262" s="1" t="str">
        <f ca="1">IFERROR(INDIRECT(ADDRESS(MATCH(A13262,'contribution par jour-semaine'!A:A,0),MATCH(B13262,'contribution par jour-semaine'!$1:$1,0),4,1,"contribution par jour-semaine")),"")</f>
        <v/>
      </c>
      <c r="D13262" s="4" t="str">
        <f>VLOOKUP(A13262,predictions!A:B,2,FALSE)</f>
        <v>22/06/2020</v>
      </c>
      <c r="E13262" s="4">
        <f t="shared" ref="E13262:E13516" si="52">DATE(RIGHT(D13262,4),MID(D13262,4,2),LEFT(D13262,2))</f>
        <v>44004</v>
      </c>
    </row>
    <row r="13263" spans="3:5" ht="13" x14ac:dyDescent="0.15">
      <c r="C13263" s="1" t="str">
        <f ca="1">IFERROR(INDIRECT(ADDRESS(MATCH(A13263,'contribution par jour-semaine'!A:A,0),MATCH(B13263,'contribution par jour-semaine'!$1:$1,0),4,1,"contribution par jour-semaine")),"")</f>
        <v/>
      </c>
      <c r="D13263" s="4" t="str">
        <f>VLOOKUP(A13263,predictions!A:B,2,FALSE)</f>
        <v>22/06/2020</v>
      </c>
      <c r="E13263" s="4">
        <f t="shared" si="52"/>
        <v>44004</v>
      </c>
    </row>
    <row r="13264" spans="3:5" ht="13" x14ac:dyDescent="0.15">
      <c r="C13264" s="1" t="str">
        <f ca="1">IFERROR(INDIRECT(ADDRESS(MATCH(A13264,'contribution par jour-semaine'!A:A,0),MATCH(B13264,'contribution par jour-semaine'!$1:$1,0),4,1,"contribution par jour-semaine")),"")</f>
        <v/>
      </c>
      <c r="D13264" s="4" t="str">
        <f>VLOOKUP(A13264,predictions!A:B,2,FALSE)</f>
        <v>22/06/2020</v>
      </c>
      <c r="E13264" s="4">
        <f t="shared" si="52"/>
        <v>44004</v>
      </c>
    </row>
    <row r="13265" spans="3:5" ht="13" x14ac:dyDescent="0.15">
      <c r="C13265" s="1" t="str">
        <f ca="1">IFERROR(INDIRECT(ADDRESS(MATCH(A13265,'contribution par jour-semaine'!A:A,0),MATCH(B13265,'contribution par jour-semaine'!$1:$1,0),4,1,"contribution par jour-semaine")),"")</f>
        <v/>
      </c>
      <c r="D13265" s="4" t="str">
        <f>VLOOKUP(A13265,predictions!A:B,2,FALSE)</f>
        <v>22/06/2020</v>
      </c>
      <c r="E13265" s="4">
        <f t="shared" si="52"/>
        <v>44004</v>
      </c>
    </row>
    <row r="13266" spans="3:5" ht="13" x14ac:dyDescent="0.15">
      <c r="C13266" s="1" t="str">
        <f ca="1">IFERROR(INDIRECT(ADDRESS(MATCH(A13266,'contribution par jour-semaine'!A:A,0),MATCH(B13266,'contribution par jour-semaine'!$1:$1,0),4,1,"contribution par jour-semaine")),"")</f>
        <v/>
      </c>
      <c r="D13266" s="4" t="str">
        <f>VLOOKUP(A13266,predictions!A:B,2,FALSE)</f>
        <v>22/06/2020</v>
      </c>
      <c r="E13266" s="4">
        <f t="shared" si="52"/>
        <v>44004</v>
      </c>
    </row>
    <row r="13267" spans="3:5" ht="13" x14ac:dyDescent="0.15">
      <c r="C13267" s="1" t="str">
        <f ca="1">IFERROR(INDIRECT(ADDRESS(MATCH(A13267,'contribution par jour-semaine'!A:A,0),MATCH(B13267,'contribution par jour-semaine'!$1:$1,0),4,1,"contribution par jour-semaine")),"")</f>
        <v/>
      </c>
      <c r="D13267" s="4" t="str">
        <f>VLOOKUP(A13267,predictions!A:B,2,FALSE)</f>
        <v>22/06/2020</v>
      </c>
      <c r="E13267" s="4">
        <f t="shared" si="52"/>
        <v>44004</v>
      </c>
    </row>
    <row r="13268" spans="3:5" ht="13" x14ac:dyDescent="0.15">
      <c r="C13268" s="1" t="str">
        <f ca="1">IFERROR(INDIRECT(ADDRESS(MATCH(A13268,'contribution par jour-semaine'!A:A,0),MATCH(B13268,'contribution par jour-semaine'!$1:$1,0),4,1,"contribution par jour-semaine")),"")</f>
        <v/>
      </c>
      <c r="D13268" s="4" t="str">
        <f>VLOOKUP(A13268,predictions!A:B,2,FALSE)</f>
        <v>22/06/2020</v>
      </c>
      <c r="E13268" s="4">
        <f t="shared" si="52"/>
        <v>44004</v>
      </c>
    </row>
    <row r="13269" spans="3:5" ht="13" x14ac:dyDescent="0.15">
      <c r="C13269" s="1" t="str">
        <f ca="1">IFERROR(INDIRECT(ADDRESS(MATCH(A13269,'contribution par jour-semaine'!A:A,0),MATCH(B13269,'contribution par jour-semaine'!$1:$1,0),4,1,"contribution par jour-semaine")),"")</f>
        <v/>
      </c>
      <c r="D13269" s="4" t="str">
        <f>VLOOKUP(A13269,predictions!A:B,2,FALSE)</f>
        <v>22/06/2020</v>
      </c>
      <c r="E13269" s="4">
        <f t="shared" si="52"/>
        <v>44004</v>
      </c>
    </row>
    <row r="13270" spans="3:5" ht="13" x14ac:dyDescent="0.15">
      <c r="C13270" s="1" t="str">
        <f ca="1">IFERROR(INDIRECT(ADDRESS(MATCH(A13270,'contribution par jour-semaine'!A:A,0),MATCH(B13270,'contribution par jour-semaine'!$1:$1,0),4,1,"contribution par jour-semaine")),"")</f>
        <v/>
      </c>
      <c r="D13270" s="4" t="str">
        <f>VLOOKUP(A13270,predictions!A:B,2,FALSE)</f>
        <v>22/06/2020</v>
      </c>
      <c r="E13270" s="4">
        <f t="shared" si="52"/>
        <v>44004</v>
      </c>
    </row>
    <row r="13271" spans="3:5" ht="13" x14ac:dyDescent="0.15">
      <c r="C13271" s="1" t="str">
        <f ca="1">IFERROR(INDIRECT(ADDRESS(MATCH(A13271,'contribution par jour-semaine'!A:A,0),MATCH(B13271,'contribution par jour-semaine'!$1:$1,0),4,1,"contribution par jour-semaine")),"")</f>
        <v/>
      </c>
      <c r="D13271" s="4" t="str">
        <f>VLOOKUP(A13271,predictions!A:B,2,FALSE)</f>
        <v>22/06/2020</v>
      </c>
      <c r="E13271" s="4">
        <f t="shared" si="52"/>
        <v>44004</v>
      </c>
    </row>
    <row r="13272" spans="3:5" ht="13" x14ac:dyDescent="0.15">
      <c r="C13272" s="1" t="str">
        <f ca="1">IFERROR(INDIRECT(ADDRESS(MATCH(A13272,'contribution par jour-semaine'!A:A,0),MATCH(B13272,'contribution par jour-semaine'!$1:$1,0),4,1,"contribution par jour-semaine")),"")</f>
        <v/>
      </c>
      <c r="D13272" s="4" t="str">
        <f>VLOOKUP(A13272,predictions!A:B,2,FALSE)</f>
        <v>22/06/2020</v>
      </c>
      <c r="E13272" s="4">
        <f t="shared" si="52"/>
        <v>44004</v>
      </c>
    </row>
    <row r="13273" spans="3:5" ht="13" x14ac:dyDescent="0.15">
      <c r="C13273" s="1" t="str">
        <f ca="1">IFERROR(INDIRECT(ADDRESS(MATCH(A13273,'contribution par jour-semaine'!A:A,0),MATCH(B13273,'contribution par jour-semaine'!$1:$1,0),4,1,"contribution par jour-semaine")),"")</f>
        <v/>
      </c>
      <c r="D13273" s="4" t="str">
        <f>VLOOKUP(A13273,predictions!A:B,2,FALSE)</f>
        <v>22/06/2020</v>
      </c>
      <c r="E13273" s="4">
        <f t="shared" si="52"/>
        <v>44004</v>
      </c>
    </row>
    <row r="13274" spans="3:5" ht="13" x14ac:dyDescent="0.15">
      <c r="C13274" s="1" t="str">
        <f ca="1">IFERROR(INDIRECT(ADDRESS(MATCH(A13274,'contribution par jour-semaine'!A:A,0),MATCH(B13274,'contribution par jour-semaine'!$1:$1,0),4,1,"contribution par jour-semaine")),"")</f>
        <v/>
      </c>
      <c r="D13274" s="4" t="str">
        <f>VLOOKUP(A13274,predictions!A:B,2,FALSE)</f>
        <v>22/06/2020</v>
      </c>
      <c r="E13274" s="4">
        <f t="shared" si="52"/>
        <v>44004</v>
      </c>
    </row>
    <row r="13275" spans="3:5" ht="13" x14ac:dyDescent="0.15">
      <c r="C13275" s="1" t="str">
        <f ca="1">IFERROR(INDIRECT(ADDRESS(MATCH(A13275,'contribution par jour-semaine'!A:A,0),MATCH(B13275,'contribution par jour-semaine'!$1:$1,0),4,1,"contribution par jour-semaine")),"")</f>
        <v/>
      </c>
      <c r="D13275" s="4" t="str">
        <f>VLOOKUP(A13275,predictions!A:B,2,FALSE)</f>
        <v>22/06/2020</v>
      </c>
      <c r="E13275" s="4">
        <f t="shared" si="52"/>
        <v>44004</v>
      </c>
    </row>
    <row r="13276" spans="3:5" ht="13" x14ac:dyDescent="0.15">
      <c r="C13276" s="1" t="str">
        <f ca="1">IFERROR(INDIRECT(ADDRESS(MATCH(A13276,'contribution par jour-semaine'!A:A,0),MATCH(B13276,'contribution par jour-semaine'!$1:$1,0),4,1,"contribution par jour-semaine")),"")</f>
        <v/>
      </c>
      <c r="D13276" s="4" t="str">
        <f>VLOOKUP(A13276,predictions!A:B,2,FALSE)</f>
        <v>22/06/2020</v>
      </c>
      <c r="E13276" s="4">
        <f t="shared" si="52"/>
        <v>44004</v>
      </c>
    </row>
    <row r="13277" spans="3:5" ht="13" x14ac:dyDescent="0.15">
      <c r="C13277" s="1" t="str">
        <f ca="1">IFERROR(INDIRECT(ADDRESS(MATCH(A13277,'contribution par jour-semaine'!A:A,0),MATCH(B13277,'contribution par jour-semaine'!$1:$1,0),4,1,"contribution par jour-semaine")),"")</f>
        <v/>
      </c>
      <c r="D13277" s="4" t="str">
        <f>VLOOKUP(A13277,predictions!A:B,2,FALSE)</f>
        <v>22/06/2020</v>
      </c>
      <c r="E13277" s="4">
        <f t="shared" si="52"/>
        <v>44004</v>
      </c>
    </row>
    <row r="13278" spans="3:5" ht="13" x14ac:dyDescent="0.15">
      <c r="C13278" s="1" t="str">
        <f ca="1">IFERROR(INDIRECT(ADDRESS(MATCH(A13278,'contribution par jour-semaine'!A:A,0),MATCH(B13278,'contribution par jour-semaine'!$1:$1,0),4,1,"contribution par jour-semaine")),"")</f>
        <v/>
      </c>
      <c r="D13278" s="4" t="str">
        <f>VLOOKUP(A13278,predictions!A:B,2,FALSE)</f>
        <v>22/06/2020</v>
      </c>
      <c r="E13278" s="4">
        <f t="shared" si="52"/>
        <v>44004</v>
      </c>
    </row>
    <row r="13279" spans="3:5" ht="13" x14ac:dyDescent="0.15">
      <c r="C13279" s="1" t="str">
        <f ca="1">IFERROR(INDIRECT(ADDRESS(MATCH(A13279,'contribution par jour-semaine'!A:A,0),MATCH(B13279,'contribution par jour-semaine'!$1:$1,0),4,1,"contribution par jour-semaine")),"")</f>
        <v/>
      </c>
      <c r="D13279" s="4" t="str">
        <f>VLOOKUP(A13279,predictions!A:B,2,FALSE)</f>
        <v>22/06/2020</v>
      </c>
      <c r="E13279" s="4">
        <f t="shared" si="52"/>
        <v>44004</v>
      </c>
    </row>
    <row r="13280" spans="3:5" ht="13" x14ac:dyDescent="0.15">
      <c r="C13280" s="1" t="str">
        <f ca="1">IFERROR(INDIRECT(ADDRESS(MATCH(A13280,'contribution par jour-semaine'!A:A,0),MATCH(B13280,'contribution par jour-semaine'!$1:$1,0),4,1,"contribution par jour-semaine")),"")</f>
        <v/>
      </c>
      <c r="D13280" s="4" t="str">
        <f>VLOOKUP(A13280,predictions!A:B,2,FALSE)</f>
        <v>22/06/2020</v>
      </c>
      <c r="E13280" s="4">
        <f t="shared" si="52"/>
        <v>44004</v>
      </c>
    </row>
    <row r="13281" spans="3:5" ht="13" x14ac:dyDescent="0.15">
      <c r="C13281" s="1" t="str">
        <f ca="1">IFERROR(INDIRECT(ADDRESS(MATCH(A13281,'contribution par jour-semaine'!A:A,0),MATCH(B13281,'contribution par jour-semaine'!$1:$1,0),4,1,"contribution par jour-semaine")),"")</f>
        <v/>
      </c>
      <c r="D13281" s="4" t="str">
        <f>VLOOKUP(A13281,predictions!A:B,2,FALSE)</f>
        <v>22/06/2020</v>
      </c>
      <c r="E13281" s="4">
        <f t="shared" si="52"/>
        <v>44004</v>
      </c>
    </row>
    <row r="13282" spans="3:5" ht="13" x14ac:dyDescent="0.15">
      <c r="C13282" s="1" t="str">
        <f ca="1">IFERROR(INDIRECT(ADDRESS(MATCH(A13282,'contribution par jour-semaine'!A:A,0),MATCH(B13282,'contribution par jour-semaine'!$1:$1,0),4,1,"contribution par jour-semaine")),"")</f>
        <v/>
      </c>
      <c r="D13282" s="4" t="str">
        <f>VLOOKUP(A13282,predictions!A:B,2,FALSE)</f>
        <v>22/06/2020</v>
      </c>
      <c r="E13282" s="4">
        <f t="shared" si="52"/>
        <v>44004</v>
      </c>
    </row>
    <row r="13283" spans="3:5" ht="13" x14ac:dyDescent="0.15">
      <c r="C13283" s="1" t="str">
        <f ca="1">IFERROR(INDIRECT(ADDRESS(MATCH(A13283,'contribution par jour-semaine'!A:A,0),MATCH(B13283,'contribution par jour-semaine'!$1:$1,0),4,1,"contribution par jour-semaine")),"")</f>
        <v/>
      </c>
      <c r="D13283" s="4" t="str">
        <f>VLOOKUP(A13283,predictions!A:B,2,FALSE)</f>
        <v>22/06/2020</v>
      </c>
      <c r="E13283" s="4">
        <f t="shared" si="52"/>
        <v>44004</v>
      </c>
    </row>
    <row r="13284" spans="3:5" ht="13" x14ac:dyDescent="0.15">
      <c r="C13284" s="1" t="str">
        <f ca="1">IFERROR(INDIRECT(ADDRESS(MATCH(A13284,'contribution par jour-semaine'!A:A,0),MATCH(B13284,'contribution par jour-semaine'!$1:$1,0),4,1,"contribution par jour-semaine")),"")</f>
        <v/>
      </c>
      <c r="D13284" s="4" t="str">
        <f>VLOOKUP(A13284,predictions!A:B,2,FALSE)</f>
        <v>22/06/2020</v>
      </c>
      <c r="E13284" s="4">
        <f t="shared" si="52"/>
        <v>44004</v>
      </c>
    </row>
    <row r="13285" spans="3:5" ht="13" x14ac:dyDescent="0.15">
      <c r="C13285" s="1" t="str">
        <f ca="1">IFERROR(INDIRECT(ADDRESS(MATCH(A13285,'contribution par jour-semaine'!A:A,0),MATCH(B13285,'contribution par jour-semaine'!$1:$1,0),4,1,"contribution par jour-semaine")),"")</f>
        <v/>
      </c>
      <c r="D13285" s="4" t="str">
        <f>VLOOKUP(A13285,predictions!A:B,2,FALSE)</f>
        <v>22/06/2020</v>
      </c>
      <c r="E13285" s="4">
        <f t="shared" si="52"/>
        <v>44004</v>
      </c>
    </row>
    <row r="13286" spans="3:5" ht="13" x14ac:dyDescent="0.15">
      <c r="C13286" s="1" t="str">
        <f ca="1">IFERROR(INDIRECT(ADDRESS(MATCH(A13286,'contribution par jour-semaine'!A:A,0),MATCH(B13286,'contribution par jour-semaine'!$1:$1,0),4,1,"contribution par jour-semaine")),"")</f>
        <v/>
      </c>
      <c r="D13286" s="4" t="str">
        <f>VLOOKUP(A13286,predictions!A:B,2,FALSE)</f>
        <v>22/06/2020</v>
      </c>
      <c r="E13286" s="4">
        <f t="shared" si="52"/>
        <v>44004</v>
      </c>
    </row>
    <row r="13287" spans="3:5" ht="13" x14ac:dyDescent="0.15">
      <c r="C13287" s="1" t="str">
        <f ca="1">IFERROR(INDIRECT(ADDRESS(MATCH(A13287,'contribution par jour-semaine'!A:A,0),MATCH(B13287,'contribution par jour-semaine'!$1:$1,0),4,1,"contribution par jour-semaine")),"")</f>
        <v/>
      </c>
      <c r="D13287" s="4" t="str">
        <f>VLOOKUP(A13287,predictions!A:B,2,FALSE)</f>
        <v>22/06/2020</v>
      </c>
      <c r="E13287" s="4">
        <f t="shared" si="52"/>
        <v>44004</v>
      </c>
    </row>
    <row r="13288" spans="3:5" ht="13" x14ac:dyDescent="0.15">
      <c r="C13288" s="1" t="str">
        <f ca="1">IFERROR(INDIRECT(ADDRESS(MATCH(A13288,'contribution par jour-semaine'!A:A,0),MATCH(B13288,'contribution par jour-semaine'!$1:$1,0),4,1,"contribution par jour-semaine")),"")</f>
        <v/>
      </c>
      <c r="D13288" s="4" t="str">
        <f>VLOOKUP(A13288,predictions!A:B,2,FALSE)</f>
        <v>22/06/2020</v>
      </c>
      <c r="E13288" s="4">
        <f t="shared" si="52"/>
        <v>44004</v>
      </c>
    </row>
    <row r="13289" spans="3:5" ht="13" x14ac:dyDescent="0.15">
      <c r="C13289" s="1" t="str">
        <f ca="1">IFERROR(INDIRECT(ADDRESS(MATCH(A13289,'contribution par jour-semaine'!A:A,0),MATCH(B13289,'contribution par jour-semaine'!$1:$1,0),4,1,"contribution par jour-semaine")),"")</f>
        <v/>
      </c>
      <c r="D13289" s="4" t="str">
        <f>VLOOKUP(A13289,predictions!A:B,2,FALSE)</f>
        <v>22/06/2020</v>
      </c>
      <c r="E13289" s="4">
        <f t="shared" si="52"/>
        <v>44004</v>
      </c>
    </row>
    <row r="13290" spans="3:5" ht="13" x14ac:dyDescent="0.15">
      <c r="C13290" s="1" t="str">
        <f ca="1">IFERROR(INDIRECT(ADDRESS(MATCH(A13290,'contribution par jour-semaine'!A:A,0),MATCH(B13290,'contribution par jour-semaine'!$1:$1,0),4,1,"contribution par jour-semaine")),"")</f>
        <v/>
      </c>
      <c r="D13290" s="4" t="str">
        <f>VLOOKUP(A13290,predictions!A:B,2,FALSE)</f>
        <v>22/06/2020</v>
      </c>
      <c r="E13290" s="4">
        <f t="shared" si="52"/>
        <v>44004</v>
      </c>
    </row>
    <row r="13291" spans="3:5" ht="13" x14ac:dyDescent="0.15">
      <c r="C13291" s="1" t="str">
        <f ca="1">IFERROR(INDIRECT(ADDRESS(MATCH(A13291,'contribution par jour-semaine'!A:A,0),MATCH(B13291,'contribution par jour-semaine'!$1:$1,0),4,1,"contribution par jour-semaine")),"")</f>
        <v/>
      </c>
      <c r="D13291" s="4" t="str">
        <f>VLOOKUP(A13291,predictions!A:B,2,FALSE)</f>
        <v>22/06/2020</v>
      </c>
      <c r="E13291" s="4">
        <f t="shared" si="52"/>
        <v>44004</v>
      </c>
    </row>
    <row r="13292" spans="3:5" ht="13" x14ac:dyDescent="0.15">
      <c r="C13292" s="1" t="str">
        <f ca="1">IFERROR(INDIRECT(ADDRESS(MATCH(A13292,'contribution par jour-semaine'!A:A,0),MATCH(B13292,'contribution par jour-semaine'!$1:$1,0),4,1,"contribution par jour-semaine")),"")</f>
        <v/>
      </c>
      <c r="D13292" s="4" t="str">
        <f>VLOOKUP(A13292,predictions!A:B,2,FALSE)</f>
        <v>22/06/2020</v>
      </c>
      <c r="E13292" s="4">
        <f t="shared" si="52"/>
        <v>44004</v>
      </c>
    </row>
    <row r="13293" spans="3:5" ht="13" x14ac:dyDescent="0.15">
      <c r="C13293" s="1" t="str">
        <f ca="1">IFERROR(INDIRECT(ADDRESS(MATCH(A13293,'contribution par jour-semaine'!A:A,0),MATCH(B13293,'contribution par jour-semaine'!$1:$1,0),4,1,"contribution par jour-semaine")),"")</f>
        <v/>
      </c>
      <c r="D13293" s="4" t="str">
        <f>VLOOKUP(A13293,predictions!A:B,2,FALSE)</f>
        <v>22/06/2020</v>
      </c>
      <c r="E13293" s="4">
        <f t="shared" si="52"/>
        <v>44004</v>
      </c>
    </row>
    <row r="13294" spans="3:5" ht="13" x14ac:dyDescent="0.15">
      <c r="C13294" s="1" t="str">
        <f ca="1">IFERROR(INDIRECT(ADDRESS(MATCH(A13294,'contribution par jour-semaine'!A:A,0),MATCH(B13294,'contribution par jour-semaine'!$1:$1,0),4,1,"contribution par jour-semaine")),"")</f>
        <v/>
      </c>
      <c r="D13294" s="4" t="str">
        <f>VLOOKUP(A13294,predictions!A:B,2,FALSE)</f>
        <v>22/06/2020</v>
      </c>
      <c r="E13294" s="4">
        <f t="shared" si="52"/>
        <v>44004</v>
      </c>
    </row>
    <row r="13295" spans="3:5" ht="13" x14ac:dyDescent="0.15">
      <c r="C13295" s="1" t="str">
        <f ca="1">IFERROR(INDIRECT(ADDRESS(MATCH(A13295,'contribution par jour-semaine'!A:A,0),MATCH(B13295,'contribution par jour-semaine'!$1:$1,0),4,1,"contribution par jour-semaine")),"")</f>
        <v/>
      </c>
      <c r="D13295" s="4" t="str">
        <f>VLOOKUP(A13295,predictions!A:B,2,FALSE)</f>
        <v>22/06/2020</v>
      </c>
      <c r="E13295" s="4">
        <f t="shared" si="52"/>
        <v>44004</v>
      </c>
    </row>
    <row r="13296" spans="3:5" ht="13" x14ac:dyDescent="0.15">
      <c r="C13296" s="1" t="str">
        <f ca="1">IFERROR(INDIRECT(ADDRESS(MATCH(A13296,'contribution par jour-semaine'!A:A,0),MATCH(B13296,'contribution par jour-semaine'!$1:$1,0),4,1,"contribution par jour-semaine")),"")</f>
        <v/>
      </c>
      <c r="D13296" s="4" t="str">
        <f>VLOOKUP(A13296,predictions!A:B,2,FALSE)</f>
        <v>22/06/2020</v>
      </c>
      <c r="E13296" s="4">
        <f t="shared" si="52"/>
        <v>44004</v>
      </c>
    </row>
    <row r="13297" spans="3:5" ht="13" x14ac:dyDescent="0.15">
      <c r="C13297" s="1" t="str">
        <f ca="1">IFERROR(INDIRECT(ADDRESS(MATCH(A13297,'contribution par jour-semaine'!A:A,0),MATCH(B13297,'contribution par jour-semaine'!$1:$1,0),4,1,"contribution par jour-semaine")),"")</f>
        <v/>
      </c>
      <c r="D13297" s="4" t="str">
        <f>VLOOKUP(A13297,predictions!A:B,2,FALSE)</f>
        <v>22/06/2020</v>
      </c>
      <c r="E13297" s="4">
        <f t="shared" si="52"/>
        <v>44004</v>
      </c>
    </row>
    <row r="13298" spans="3:5" ht="13" x14ac:dyDescent="0.15">
      <c r="C13298" s="1" t="str">
        <f ca="1">IFERROR(INDIRECT(ADDRESS(MATCH(A13298,'contribution par jour-semaine'!A:A,0),MATCH(B13298,'contribution par jour-semaine'!$1:$1,0),4,1,"contribution par jour-semaine")),"")</f>
        <v/>
      </c>
      <c r="D13298" s="4" t="str">
        <f>VLOOKUP(A13298,predictions!A:B,2,FALSE)</f>
        <v>22/06/2020</v>
      </c>
      <c r="E13298" s="4">
        <f t="shared" si="52"/>
        <v>44004</v>
      </c>
    </row>
    <row r="13299" spans="3:5" ht="13" x14ac:dyDescent="0.15">
      <c r="C13299" s="1" t="str">
        <f ca="1">IFERROR(INDIRECT(ADDRESS(MATCH(A13299,'contribution par jour-semaine'!A:A,0),MATCH(B13299,'contribution par jour-semaine'!$1:$1,0),4,1,"contribution par jour-semaine")),"")</f>
        <v/>
      </c>
      <c r="D13299" s="4" t="str">
        <f>VLOOKUP(A13299,predictions!A:B,2,FALSE)</f>
        <v>22/06/2020</v>
      </c>
      <c r="E13299" s="4">
        <f t="shared" si="52"/>
        <v>44004</v>
      </c>
    </row>
    <row r="13300" spans="3:5" ht="13" x14ac:dyDescent="0.15">
      <c r="C13300" s="1" t="str">
        <f ca="1">IFERROR(INDIRECT(ADDRESS(MATCH(A13300,'contribution par jour-semaine'!A:A,0),MATCH(B13300,'contribution par jour-semaine'!$1:$1,0),4,1,"contribution par jour-semaine")),"")</f>
        <v/>
      </c>
      <c r="D13300" s="4" t="str">
        <f>VLOOKUP(A13300,predictions!A:B,2,FALSE)</f>
        <v>22/06/2020</v>
      </c>
      <c r="E13300" s="4">
        <f t="shared" si="52"/>
        <v>44004</v>
      </c>
    </row>
    <row r="13301" spans="3:5" ht="13" x14ac:dyDescent="0.15">
      <c r="C13301" s="1" t="str">
        <f ca="1">IFERROR(INDIRECT(ADDRESS(MATCH(A13301,'contribution par jour-semaine'!A:A,0),MATCH(B13301,'contribution par jour-semaine'!$1:$1,0),4,1,"contribution par jour-semaine")),"")</f>
        <v/>
      </c>
      <c r="D13301" s="4" t="str">
        <f>VLOOKUP(A13301,predictions!A:B,2,FALSE)</f>
        <v>22/06/2020</v>
      </c>
      <c r="E13301" s="4">
        <f t="shared" si="52"/>
        <v>44004</v>
      </c>
    </row>
    <row r="13302" spans="3:5" ht="13" x14ac:dyDescent="0.15">
      <c r="C13302" s="1" t="str">
        <f ca="1">IFERROR(INDIRECT(ADDRESS(MATCH(A13302,'contribution par jour-semaine'!A:A,0),MATCH(B13302,'contribution par jour-semaine'!$1:$1,0),4,1,"contribution par jour-semaine")),"")</f>
        <v/>
      </c>
      <c r="D13302" s="4" t="str">
        <f>VLOOKUP(A13302,predictions!A:B,2,FALSE)</f>
        <v>22/06/2020</v>
      </c>
      <c r="E13302" s="4">
        <f t="shared" si="52"/>
        <v>44004</v>
      </c>
    </row>
    <row r="13303" spans="3:5" ht="13" x14ac:dyDescent="0.15">
      <c r="C13303" s="1" t="str">
        <f ca="1">IFERROR(INDIRECT(ADDRESS(MATCH(A13303,'contribution par jour-semaine'!A:A,0),MATCH(B13303,'contribution par jour-semaine'!$1:$1,0),4,1,"contribution par jour-semaine")),"")</f>
        <v/>
      </c>
      <c r="D13303" s="4" t="str">
        <f>VLOOKUP(A13303,predictions!A:B,2,FALSE)</f>
        <v>22/06/2020</v>
      </c>
      <c r="E13303" s="4">
        <f t="shared" si="52"/>
        <v>44004</v>
      </c>
    </row>
    <row r="13304" spans="3:5" ht="13" x14ac:dyDescent="0.15">
      <c r="C13304" s="1" t="str">
        <f ca="1">IFERROR(INDIRECT(ADDRESS(MATCH(A13304,'contribution par jour-semaine'!A:A,0),MATCH(B13304,'contribution par jour-semaine'!$1:$1,0),4,1,"contribution par jour-semaine")),"")</f>
        <v/>
      </c>
      <c r="D13304" s="4" t="str">
        <f>VLOOKUP(A13304,predictions!A:B,2,FALSE)</f>
        <v>22/06/2020</v>
      </c>
      <c r="E13304" s="4">
        <f t="shared" si="52"/>
        <v>44004</v>
      </c>
    </row>
    <row r="13305" spans="3:5" ht="13" x14ac:dyDescent="0.15">
      <c r="C13305" s="1" t="str">
        <f ca="1">IFERROR(INDIRECT(ADDRESS(MATCH(A13305,'contribution par jour-semaine'!A:A,0),MATCH(B13305,'contribution par jour-semaine'!$1:$1,0),4,1,"contribution par jour-semaine")),"")</f>
        <v/>
      </c>
      <c r="D13305" s="4" t="str">
        <f>VLOOKUP(A13305,predictions!A:B,2,FALSE)</f>
        <v>22/06/2020</v>
      </c>
      <c r="E13305" s="4">
        <f t="shared" si="52"/>
        <v>44004</v>
      </c>
    </row>
    <row r="13306" spans="3:5" ht="13" x14ac:dyDescent="0.15">
      <c r="C13306" s="1" t="str">
        <f ca="1">IFERROR(INDIRECT(ADDRESS(MATCH(A13306,'contribution par jour-semaine'!A:A,0),MATCH(B13306,'contribution par jour-semaine'!$1:$1,0),4,1,"contribution par jour-semaine")),"")</f>
        <v/>
      </c>
      <c r="D13306" s="4" t="str">
        <f>VLOOKUP(A13306,predictions!A:B,2,FALSE)</f>
        <v>22/06/2020</v>
      </c>
      <c r="E13306" s="4">
        <f t="shared" si="52"/>
        <v>44004</v>
      </c>
    </row>
    <row r="13307" spans="3:5" ht="13" x14ac:dyDescent="0.15">
      <c r="C13307" s="1" t="str">
        <f ca="1">IFERROR(INDIRECT(ADDRESS(MATCH(A13307,'contribution par jour-semaine'!A:A,0),MATCH(B13307,'contribution par jour-semaine'!$1:$1,0),4,1,"contribution par jour-semaine")),"")</f>
        <v/>
      </c>
      <c r="D13307" s="4" t="str">
        <f>VLOOKUP(A13307,predictions!A:B,2,FALSE)</f>
        <v>22/06/2020</v>
      </c>
      <c r="E13307" s="4">
        <f t="shared" si="52"/>
        <v>44004</v>
      </c>
    </row>
    <row r="13308" spans="3:5" ht="13" x14ac:dyDescent="0.15">
      <c r="C13308" s="1" t="str">
        <f ca="1">IFERROR(INDIRECT(ADDRESS(MATCH(A13308,'contribution par jour-semaine'!A:A,0),MATCH(B13308,'contribution par jour-semaine'!$1:$1,0),4,1,"contribution par jour-semaine")),"")</f>
        <v/>
      </c>
      <c r="D13308" s="4" t="str">
        <f>VLOOKUP(A13308,predictions!A:B,2,FALSE)</f>
        <v>22/06/2020</v>
      </c>
      <c r="E13308" s="4">
        <f t="shared" si="52"/>
        <v>44004</v>
      </c>
    </row>
    <row r="13309" spans="3:5" ht="13" x14ac:dyDescent="0.15">
      <c r="C13309" s="1" t="str">
        <f ca="1">IFERROR(INDIRECT(ADDRESS(MATCH(A13309,'contribution par jour-semaine'!A:A,0),MATCH(B13309,'contribution par jour-semaine'!$1:$1,0),4,1,"contribution par jour-semaine")),"")</f>
        <v/>
      </c>
      <c r="D13309" s="4" t="str">
        <f>VLOOKUP(A13309,predictions!A:B,2,FALSE)</f>
        <v>22/06/2020</v>
      </c>
      <c r="E13309" s="4">
        <f t="shared" si="52"/>
        <v>44004</v>
      </c>
    </row>
    <row r="13310" spans="3:5" ht="13" x14ac:dyDescent="0.15">
      <c r="C13310" s="1" t="str">
        <f ca="1">IFERROR(INDIRECT(ADDRESS(MATCH(A13310,'contribution par jour-semaine'!A:A,0),MATCH(B13310,'contribution par jour-semaine'!$1:$1,0),4,1,"contribution par jour-semaine")),"")</f>
        <v/>
      </c>
      <c r="D13310" s="4" t="str">
        <f>VLOOKUP(A13310,predictions!A:B,2,FALSE)</f>
        <v>22/06/2020</v>
      </c>
      <c r="E13310" s="4">
        <f t="shared" si="52"/>
        <v>44004</v>
      </c>
    </row>
    <row r="13311" spans="3:5" ht="13" x14ac:dyDescent="0.15">
      <c r="C13311" s="1" t="str">
        <f ca="1">IFERROR(INDIRECT(ADDRESS(MATCH(A13311,'contribution par jour-semaine'!A:A,0),MATCH(B13311,'contribution par jour-semaine'!$1:$1,0),4,1,"contribution par jour-semaine")),"")</f>
        <v/>
      </c>
      <c r="D13311" s="4" t="str">
        <f>VLOOKUP(A13311,predictions!A:B,2,FALSE)</f>
        <v>22/06/2020</v>
      </c>
      <c r="E13311" s="4">
        <f t="shared" si="52"/>
        <v>44004</v>
      </c>
    </row>
    <row r="13312" spans="3:5" ht="13" x14ac:dyDescent="0.15">
      <c r="C13312" s="1" t="str">
        <f ca="1">IFERROR(INDIRECT(ADDRESS(MATCH(A13312,'contribution par jour-semaine'!A:A,0),MATCH(B13312,'contribution par jour-semaine'!$1:$1,0),4,1,"contribution par jour-semaine")),"")</f>
        <v/>
      </c>
      <c r="D13312" s="4" t="str">
        <f>VLOOKUP(A13312,predictions!A:B,2,FALSE)</f>
        <v>22/06/2020</v>
      </c>
      <c r="E13312" s="4">
        <f t="shared" si="52"/>
        <v>44004</v>
      </c>
    </row>
    <row r="13313" spans="3:5" ht="13" x14ac:dyDescent="0.15">
      <c r="C13313" s="1" t="str">
        <f ca="1">IFERROR(INDIRECT(ADDRESS(MATCH(A13313,'contribution par jour-semaine'!A:A,0),MATCH(B13313,'contribution par jour-semaine'!$1:$1,0),4,1,"contribution par jour-semaine")),"")</f>
        <v/>
      </c>
      <c r="D13313" s="4" t="str">
        <f>VLOOKUP(A13313,predictions!A:B,2,FALSE)</f>
        <v>22/06/2020</v>
      </c>
      <c r="E13313" s="4">
        <f t="shared" si="52"/>
        <v>44004</v>
      </c>
    </row>
    <row r="13314" spans="3:5" ht="13" x14ac:dyDescent="0.15">
      <c r="C13314" s="1" t="str">
        <f ca="1">IFERROR(INDIRECT(ADDRESS(MATCH(A13314,'contribution par jour-semaine'!A:A,0),MATCH(B13314,'contribution par jour-semaine'!$1:$1,0),4,1,"contribution par jour-semaine")),"")</f>
        <v/>
      </c>
      <c r="D13314" s="4" t="str">
        <f>VLOOKUP(A13314,predictions!A:B,2,FALSE)</f>
        <v>22/06/2020</v>
      </c>
      <c r="E13314" s="4">
        <f t="shared" si="52"/>
        <v>44004</v>
      </c>
    </row>
    <row r="13315" spans="3:5" ht="13" x14ac:dyDescent="0.15">
      <c r="C13315" s="1" t="str">
        <f ca="1">IFERROR(INDIRECT(ADDRESS(MATCH(A13315,'contribution par jour-semaine'!A:A,0),MATCH(B13315,'contribution par jour-semaine'!$1:$1,0),4,1,"contribution par jour-semaine")),"")</f>
        <v/>
      </c>
      <c r="D13315" s="4" t="str">
        <f>VLOOKUP(A13315,predictions!A:B,2,FALSE)</f>
        <v>22/06/2020</v>
      </c>
      <c r="E13315" s="4">
        <f t="shared" si="52"/>
        <v>44004</v>
      </c>
    </row>
    <row r="13316" spans="3:5" ht="13" x14ac:dyDescent="0.15">
      <c r="C13316" s="1" t="str">
        <f ca="1">IFERROR(INDIRECT(ADDRESS(MATCH(A13316,'contribution par jour-semaine'!A:A,0),MATCH(B13316,'contribution par jour-semaine'!$1:$1,0),4,1,"contribution par jour-semaine")),"")</f>
        <v/>
      </c>
      <c r="D13316" s="4" t="str">
        <f>VLOOKUP(A13316,predictions!A:B,2,FALSE)</f>
        <v>22/06/2020</v>
      </c>
      <c r="E13316" s="4">
        <f t="shared" si="52"/>
        <v>44004</v>
      </c>
    </row>
    <row r="13317" spans="3:5" ht="13" x14ac:dyDescent="0.15">
      <c r="C13317" s="1" t="str">
        <f ca="1">IFERROR(INDIRECT(ADDRESS(MATCH(A13317,'contribution par jour-semaine'!A:A,0),MATCH(B13317,'contribution par jour-semaine'!$1:$1,0),4,1,"contribution par jour-semaine")),"")</f>
        <v/>
      </c>
      <c r="D13317" s="4" t="str">
        <f>VLOOKUP(A13317,predictions!A:B,2,FALSE)</f>
        <v>22/06/2020</v>
      </c>
      <c r="E13317" s="4">
        <f t="shared" si="52"/>
        <v>44004</v>
      </c>
    </row>
    <row r="13318" spans="3:5" ht="13" x14ac:dyDescent="0.15">
      <c r="C13318" s="1" t="str">
        <f ca="1">IFERROR(INDIRECT(ADDRESS(MATCH(A13318,'contribution par jour-semaine'!A:A,0),MATCH(B13318,'contribution par jour-semaine'!$1:$1,0),4,1,"contribution par jour-semaine")),"")</f>
        <v/>
      </c>
      <c r="D13318" s="4" t="str">
        <f>VLOOKUP(A13318,predictions!A:B,2,FALSE)</f>
        <v>22/06/2020</v>
      </c>
      <c r="E13318" s="4">
        <f t="shared" si="52"/>
        <v>44004</v>
      </c>
    </row>
    <row r="13319" spans="3:5" ht="13" x14ac:dyDescent="0.15">
      <c r="C13319" s="1" t="str">
        <f ca="1">IFERROR(INDIRECT(ADDRESS(MATCH(A13319,'contribution par jour-semaine'!A:A,0),MATCH(B13319,'contribution par jour-semaine'!$1:$1,0),4,1,"contribution par jour-semaine")),"")</f>
        <v/>
      </c>
      <c r="D13319" s="4" t="str">
        <f>VLOOKUP(A13319,predictions!A:B,2,FALSE)</f>
        <v>22/06/2020</v>
      </c>
      <c r="E13319" s="4">
        <f t="shared" si="52"/>
        <v>44004</v>
      </c>
    </row>
    <row r="13320" spans="3:5" ht="13" x14ac:dyDescent="0.15">
      <c r="C13320" s="1" t="str">
        <f ca="1">IFERROR(INDIRECT(ADDRESS(MATCH(A13320,'contribution par jour-semaine'!A:A,0),MATCH(B13320,'contribution par jour-semaine'!$1:$1,0),4,1,"contribution par jour-semaine")),"")</f>
        <v/>
      </c>
      <c r="D13320" s="4" t="str">
        <f>VLOOKUP(A13320,predictions!A:B,2,FALSE)</f>
        <v>22/06/2020</v>
      </c>
      <c r="E13320" s="4">
        <f t="shared" si="52"/>
        <v>44004</v>
      </c>
    </row>
    <row r="13321" spans="3:5" ht="13" x14ac:dyDescent="0.15">
      <c r="C13321" s="1" t="str">
        <f ca="1">IFERROR(INDIRECT(ADDRESS(MATCH(A13321,'contribution par jour-semaine'!A:A,0),MATCH(B13321,'contribution par jour-semaine'!$1:$1,0),4,1,"contribution par jour-semaine")),"")</f>
        <v/>
      </c>
      <c r="D13321" s="4" t="str">
        <f>VLOOKUP(A13321,predictions!A:B,2,FALSE)</f>
        <v>22/06/2020</v>
      </c>
      <c r="E13321" s="4">
        <f t="shared" si="52"/>
        <v>44004</v>
      </c>
    </row>
    <row r="13322" spans="3:5" ht="13" x14ac:dyDescent="0.15">
      <c r="C13322" s="1" t="str">
        <f ca="1">IFERROR(INDIRECT(ADDRESS(MATCH(A13322,'contribution par jour-semaine'!A:A,0),MATCH(B13322,'contribution par jour-semaine'!$1:$1,0),4,1,"contribution par jour-semaine")),"")</f>
        <v/>
      </c>
      <c r="D13322" s="4" t="str">
        <f>VLOOKUP(A13322,predictions!A:B,2,FALSE)</f>
        <v>22/06/2020</v>
      </c>
      <c r="E13322" s="4">
        <f t="shared" si="52"/>
        <v>44004</v>
      </c>
    </row>
    <row r="13323" spans="3:5" ht="13" x14ac:dyDescent="0.15">
      <c r="C13323" s="1" t="str">
        <f ca="1">IFERROR(INDIRECT(ADDRESS(MATCH(A13323,'contribution par jour-semaine'!A:A,0),MATCH(B13323,'contribution par jour-semaine'!$1:$1,0),4,1,"contribution par jour-semaine")),"")</f>
        <v/>
      </c>
      <c r="D13323" s="4" t="str">
        <f>VLOOKUP(A13323,predictions!A:B,2,FALSE)</f>
        <v>22/06/2020</v>
      </c>
      <c r="E13323" s="4">
        <f t="shared" si="52"/>
        <v>44004</v>
      </c>
    </row>
    <row r="13324" spans="3:5" ht="13" x14ac:dyDescent="0.15">
      <c r="C13324" s="1" t="str">
        <f ca="1">IFERROR(INDIRECT(ADDRESS(MATCH(A13324,'contribution par jour-semaine'!A:A,0),MATCH(B13324,'contribution par jour-semaine'!$1:$1,0),4,1,"contribution par jour-semaine")),"")</f>
        <v/>
      </c>
      <c r="D13324" s="4" t="str">
        <f>VLOOKUP(A13324,predictions!A:B,2,FALSE)</f>
        <v>22/06/2020</v>
      </c>
      <c r="E13324" s="4">
        <f t="shared" si="52"/>
        <v>44004</v>
      </c>
    </row>
    <row r="13325" spans="3:5" ht="13" x14ac:dyDescent="0.15">
      <c r="C13325" s="1" t="str">
        <f ca="1">IFERROR(INDIRECT(ADDRESS(MATCH(A13325,'contribution par jour-semaine'!A:A,0),MATCH(B13325,'contribution par jour-semaine'!$1:$1,0),4,1,"contribution par jour-semaine")),"")</f>
        <v/>
      </c>
      <c r="D13325" s="4" t="str">
        <f>VLOOKUP(A13325,predictions!A:B,2,FALSE)</f>
        <v>22/06/2020</v>
      </c>
      <c r="E13325" s="4">
        <f t="shared" si="52"/>
        <v>44004</v>
      </c>
    </row>
    <row r="13326" spans="3:5" ht="13" x14ac:dyDescent="0.15">
      <c r="C13326" s="1" t="str">
        <f ca="1">IFERROR(INDIRECT(ADDRESS(MATCH(A13326,'contribution par jour-semaine'!A:A,0),MATCH(B13326,'contribution par jour-semaine'!$1:$1,0),4,1,"contribution par jour-semaine")),"")</f>
        <v/>
      </c>
      <c r="D13326" s="4" t="str">
        <f>VLOOKUP(A13326,predictions!A:B,2,FALSE)</f>
        <v>22/06/2020</v>
      </c>
      <c r="E13326" s="4">
        <f t="shared" si="52"/>
        <v>44004</v>
      </c>
    </row>
    <row r="13327" spans="3:5" ht="13" x14ac:dyDescent="0.15">
      <c r="C13327" s="1" t="str">
        <f ca="1">IFERROR(INDIRECT(ADDRESS(MATCH(A13327,'contribution par jour-semaine'!A:A,0),MATCH(B13327,'contribution par jour-semaine'!$1:$1,0),4,1,"contribution par jour-semaine")),"")</f>
        <v/>
      </c>
      <c r="D13327" s="4" t="str">
        <f>VLOOKUP(A13327,predictions!A:B,2,FALSE)</f>
        <v>22/06/2020</v>
      </c>
      <c r="E13327" s="4">
        <f t="shared" si="52"/>
        <v>44004</v>
      </c>
    </row>
    <row r="13328" spans="3:5" ht="13" x14ac:dyDescent="0.15">
      <c r="C13328" s="1" t="str">
        <f ca="1">IFERROR(INDIRECT(ADDRESS(MATCH(A13328,'contribution par jour-semaine'!A:A,0),MATCH(B13328,'contribution par jour-semaine'!$1:$1,0),4,1,"contribution par jour-semaine")),"")</f>
        <v/>
      </c>
      <c r="D13328" s="4" t="str">
        <f>VLOOKUP(A13328,predictions!A:B,2,FALSE)</f>
        <v>22/06/2020</v>
      </c>
      <c r="E13328" s="4">
        <f t="shared" si="52"/>
        <v>44004</v>
      </c>
    </row>
    <row r="13329" spans="3:5" ht="13" x14ac:dyDescent="0.15">
      <c r="C13329" s="1" t="str">
        <f ca="1">IFERROR(INDIRECT(ADDRESS(MATCH(A13329,'contribution par jour-semaine'!A:A,0),MATCH(B13329,'contribution par jour-semaine'!$1:$1,0),4,1,"contribution par jour-semaine")),"")</f>
        <v/>
      </c>
      <c r="D13329" s="4" t="str">
        <f>VLOOKUP(A13329,predictions!A:B,2,FALSE)</f>
        <v>22/06/2020</v>
      </c>
      <c r="E13329" s="4">
        <f t="shared" si="52"/>
        <v>44004</v>
      </c>
    </row>
    <row r="13330" spans="3:5" ht="13" x14ac:dyDescent="0.15">
      <c r="C13330" s="1" t="str">
        <f ca="1">IFERROR(INDIRECT(ADDRESS(MATCH(A13330,'contribution par jour-semaine'!A:A,0),MATCH(B13330,'contribution par jour-semaine'!$1:$1,0),4,1,"contribution par jour-semaine")),"")</f>
        <v/>
      </c>
      <c r="D13330" s="4" t="str">
        <f>VLOOKUP(A13330,predictions!A:B,2,FALSE)</f>
        <v>22/06/2020</v>
      </c>
      <c r="E13330" s="4">
        <f t="shared" si="52"/>
        <v>44004</v>
      </c>
    </row>
    <row r="13331" spans="3:5" ht="13" x14ac:dyDescent="0.15">
      <c r="C13331" s="1" t="str">
        <f ca="1">IFERROR(INDIRECT(ADDRESS(MATCH(A13331,'contribution par jour-semaine'!A:A,0),MATCH(B13331,'contribution par jour-semaine'!$1:$1,0),4,1,"contribution par jour-semaine")),"")</f>
        <v/>
      </c>
      <c r="D13331" s="4" t="str">
        <f>VLOOKUP(A13331,predictions!A:B,2,FALSE)</f>
        <v>22/06/2020</v>
      </c>
      <c r="E13331" s="4">
        <f t="shared" si="52"/>
        <v>44004</v>
      </c>
    </row>
    <row r="13332" spans="3:5" ht="13" x14ac:dyDescent="0.15">
      <c r="C13332" s="1" t="str">
        <f ca="1">IFERROR(INDIRECT(ADDRESS(MATCH(A13332,'contribution par jour-semaine'!A:A,0),MATCH(B13332,'contribution par jour-semaine'!$1:$1,0),4,1,"contribution par jour-semaine")),"")</f>
        <v/>
      </c>
      <c r="D13332" s="4" t="str">
        <f>VLOOKUP(A13332,predictions!A:B,2,FALSE)</f>
        <v>22/06/2020</v>
      </c>
      <c r="E13332" s="4">
        <f t="shared" si="52"/>
        <v>44004</v>
      </c>
    </row>
    <row r="13333" spans="3:5" ht="13" x14ac:dyDescent="0.15">
      <c r="C13333" s="1" t="str">
        <f ca="1">IFERROR(INDIRECT(ADDRESS(MATCH(A13333,'contribution par jour-semaine'!A:A,0),MATCH(B13333,'contribution par jour-semaine'!$1:$1,0),4,1,"contribution par jour-semaine")),"")</f>
        <v/>
      </c>
      <c r="D13333" s="4" t="str">
        <f>VLOOKUP(A13333,predictions!A:B,2,FALSE)</f>
        <v>22/06/2020</v>
      </c>
      <c r="E13333" s="4">
        <f t="shared" si="52"/>
        <v>44004</v>
      </c>
    </row>
    <row r="13334" spans="3:5" ht="13" x14ac:dyDescent="0.15">
      <c r="C13334" s="1" t="str">
        <f ca="1">IFERROR(INDIRECT(ADDRESS(MATCH(A13334,'contribution par jour-semaine'!A:A,0),MATCH(B13334,'contribution par jour-semaine'!$1:$1,0),4,1,"contribution par jour-semaine")),"")</f>
        <v/>
      </c>
      <c r="D13334" s="4" t="str">
        <f>VLOOKUP(A13334,predictions!A:B,2,FALSE)</f>
        <v>22/06/2020</v>
      </c>
      <c r="E13334" s="4">
        <f t="shared" si="52"/>
        <v>44004</v>
      </c>
    </row>
    <row r="13335" spans="3:5" ht="13" x14ac:dyDescent="0.15">
      <c r="C13335" s="1" t="str">
        <f ca="1">IFERROR(INDIRECT(ADDRESS(MATCH(A13335,'contribution par jour-semaine'!A:A,0),MATCH(B13335,'contribution par jour-semaine'!$1:$1,0),4,1,"contribution par jour-semaine")),"")</f>
        <v/>
      </c>
      <c r="D13335" s="4" t="str">
        <f>VLOOKUP(A13335,predictions!A:B,2,FALSE)</f>
        <v>22/06/2020</v>
      </c>
      <c r="E13335" s="4">
        <f t="shared" si="52"/>
        <v>44004</v>
      </c>
    </row>
    <row r="13336" spans="3:5" ht="13" x14ac:dyDescent="0.15">
      <c r="C13336" s="1" t="str">
        <f ca="1">IFERROR(INDIRECT(ADDRESS(MATCH(A13336,'contribution par jour-semaine'!A:A,0),MATCH(B13336,'contribution par jour-semaine'!$1:$1,0),4,1,"contribution par jour-semaine")),"")</f>
        <v/>
      </c>
      <c r="D13336" s="4" t="str">
        <f>VLOOKUP(A13336,predictions!A:B,2,FALSE)</f>
        <v>22/06/2020</v>
      </c>
      <c r="E13336" s="4">
        <f t="shared" si="52"/>
        <v>44004</v>
      </c>
    </row>
    <row r="13337" spans="3:5" ht="13" x14ac:dyDescent="0.15">
      <c r="C13337" s="1" t="str">
        <f ca="1">IFERROR(INDIRECT(ADDRESS(MATCH(A13337,'contribution par jour-semaine'!A:A,0),MATCH(B13337,'contribution par jour-semaine'!$1:$1,0),4,1,"contribution par jour-semaine")),"")</f>
        <v/>
      </c>
      <c r="D13337" s="4" t="str">
        <f>VLOOKUP(A13337,predictions!A:B,2,FALSE)</f>
        <v>22/06/2020</v>
      </c>
      <c r="E13337" s="4">
        <f t="shared" si="52"/>
        <v>44004</v>
      </c>
    </row>
    <row r="13338" spans="3:5" ht="13" x14ac:dyDescent="0.15">
      <c r="C13338" s="1" t="str">
        <f ca="1">IFERROR(INDIRECT(ADDRESS(MATCH(A13338,'contribution par jour-semaine'!A:A,0),MATCH(B13338,'contribution par jour-semaine'!$1:$1,0),4,1,"contribution par jour-semaine")),"")</f>
        <v/>
      </c>
      <c r="D13338" s="4" t="str">
        <f>VLOOKUP(A13338,predictions!A:B,2,FALSE)</f>
        <v>22/06/2020</v>
      </c>
      <c r="E13338" s="4">
        <f t="shared" si="52"/>
        <v>44004</v>
      </c>
    </row>
    <row r="13339" spans="3:5" ht="13" x14ac:dyDescent="0.15">
      <c r="C13339" s="1" t="str">
        <f ca="1">IFERROR(INDIRECT(ADDRESS(MATCH(A13339,'contribution par jour-semaine'!A:A,0),MATCH(B13339,'contribution par jour-semaine'!$1:$1,0),4,1,"contribution par jour-semaine")),"")</f>
        <v/>
      </c>
      <c r="D13339" s="4" t="str">
        <f>VLOOKUP(A13339,predictions!A:B,2,FALSE)</f>
        <v>22/06/2020</v>
      </c>
      <c r="E13339" s="4">
        <f t="shared" si="52"/>
        <v>44004</v>
      </c>
    </row>
    <row r="13340" spans="3:5" ht="13" x14ac:dyDescent="0.15">
      <c r="C13340" s="1" t="str">
        <f ca="1">IFERROR(INDIRECT(ADDRESS(MATCH(A13340,'contribution par jour-semaine'!A:A,0),MATCH(B13340,'contribution par jour-semaine'!$1:$1,0),4,1,"contribution par jour-semaine")),"")</f>
        <v/>
      </c>
      <c r="D13340" s="4" t="str">
        <f>VLOOKUP(A13340,predictions!A:B,2,FALSE)</f>
        <v>22/06/2020</v>
      </c>
      <c r="E13340" s="4">
        <f t="shared" si="52"/>
        <v>44004</v>
      </c>
    </row>
    <row r="13341" spans="3:5" ht="13" x14ac:dyDescent="0.15">
      <c r="C13341" s="1" t="str">
        <f ca="1">IFERROR(INDIRECT(ADDRESS(MATCH(A13341,'contribution par jour-semaine'!A:A,0),MATCH(B13341,'contribution par jour-semaine'!$1:$1,0),4,1,"contribution par jour-semaine")),"")</f>
        <v/>
      </c>
      <c r="D13341" s="4" t="str">
        <f>VLOOKUP(A13341,predictions!A:B,2,FALSE)</f>
        <v>22/06/2020</v>
      </c>
      <c r="E13341" s="4">
        <f t="shared" si="52"/>
        <v>44004</v>
      </c>
    </row>
    <row r="13342" spans="3:5" ht="13" x14ac:dyDescent="0.15">
      <c r="C13342" s="1" t="str">
        <f ca="1">IFERROR(INDIRECT(ADDRESS(MATCH(A13342,'contribution par jour-semaine'!A:A,0),MATCH(B13342,'contribution par jour-semaine'!$1:$1,0),4,1,"contribution par jour-semaine")),"")</f>
        <v/>
      </c>
      <c r="D13342" s="4" t="str">
        <f>VLOOKUP(A13342,predictions!A:B,2,FALSE)</f>
        <v>22/06/2020</v>
      </c>
      <c r="E13342" s="4">
        <f t="shared" si="52"/>
        <v>44004</v>
      </c>
    </row>
    <row r="13343" spans="3:5" ht="13" x14ac:dyDescent="0.15">
      <c r="C13343" s="1" t="str">
        <f ca="1">IFERROR(INDIRECT(ADDRESS(MATCH(A13343,'contribution par jour-semaine'!A:A,0),MATCH(B13343,'contribution par jour-semaine'!$1:$1,0),4,1,"contribution par jour-semaine")),"")</f>
        <v/>
      </c>
      <c r="D13343" s="4" t="str">
        <f>VLOOKUP(A13343,predictions!A:B,2,FALSE)</f>
        <v>22/06/2020</v>
      </c>
      <c r="E13343" s="4">
        <f t="shared" si="52"/>
        <v>44004</v>
      </c>
    </row>
    <row r="13344" spans="3:5" ht="13" x14ac:dyDescent="0.15">
      <c r="C13344" s="1" t="str">
        <f ca="1">IFERROR(INDIRECT(ADDRESS(MATCH(A13344,'contribution par jour-semaine'!A:A,0),MATCH(B13344,'contribution par jour-semaine'!$1:$1,0),4,1,"contribution par jour-semaine")),"")</f>
        <v/>
      </c>
      <c r="D13344" s="4" t="str">
        <f>VLOOKUP(A13344,predictions!A:B,2,FALSE)</f>
        <v>22/06/2020</v>
      </c>
      <c r="E13344" s="4">
        <f t="shared" si="52"/>
        <v>44004</v>
      </c>
    </row>
    <row r="13345" spans="3:5" ht="13" x14ac:dyDescent="0.15">
      <c r="C13345" s="1" t="str">
        <f ca="1">IFERROR(INDIRECT(ADDRESS(MATCH(A13345,'contribution par jour-semaine'!A:A,0),MATCH(B13345,'contribution par jour-semaine'!$1:$1,0),4,1,"contribution par jour-semaine")),"")</f>
        <v/>
      </c>
      <c r="D13345" s="4" t="str">
        <f>VLOOKUP(A13345,predictions!A:B,2,FALSE)</f>
        <v>22/06/2020</v>
      </c>
      <c r="E13345" s="4">
        <f t="shared" si="52"/>
        <v>44004</v>
      </c>
    </row>
    <row r="13346" spans="3:5" ht="13" x14ac:dyDescent="0.15">
      <c r="C13346" s="1" t="str">
        <f ca="1">IFERROR(INDIRECT(ADDRESS(MATCH(A13346,'contribution par jour-semaine'!A:A,0),MATCH(B13346,'contribution par jour-semaine'!$1:$1,0),4,1,"contribution par jour-semaine")),"")</f>
        <v/>
      </c>
      <c r="D13346" s="4" t="str">
        <f>VLOOKUP(A13346,predictions!A:B,2,FALSE)</f>
        <v>22/06/2020</v>
      </c>
      <c r="E13346" s="4">
        <f t="shared" si="52"/>
        <v>44004</v>
      </c>
    </row>
    <row r="13347" spans="3:5" ht="13" x14ac:dyDescent="0.15">
      <c r="C13347" s="1" t="str">
        <f ca="1">IFERROR(INDIRECT(ADDRESS(MATCH(A13347,'contribution par jour-semaine'!A:A,0),MATCH(B13347,'contribution par jour-semaine'!$1:$1,0),4,1,"contribution par jour-semaine")),"")</f>
        <v/>
      </c>
      <c r="D13347" s="4" t="str">
        <f>VLOOKUP(A13347,predictions!A:B,2,FALSE)</f>
        <v>22/06/2020</v>
      </c>
      <c r="E13347" s="4">
        <f t="shared" si="52"/>
        <v>44004</v>
      </c>
    </row>
    <row r="13348" spans="3:5" ht="13" x14ac:dyDescent="0.15">
      <c r="C13348" s="1" t="str">
        <f ca="1">IFERROR(INDIRECT(ADDRESS(MATCH(A13348,'contribution par jour-semaine'!A:A,0),MATCH(B13348,'contribution par jour-semaine'!$1:$1,0),4,1,"contribution par jour-semaine")),"")</f>
        <v/>
      </c>
      <c r="D13348" s="4" t="str">
        <f>VLOOKUP(A13348,predictions!A:B,2,FALSE)</f>
        <v>22/06/2020</v>
      </c>
      <c r="E13348" s="4">
        <f t="shared" si="52"/>
        <v>44004</v>
      </c>
    </row>
    <row r="13349" spans="3:5" ht="13" x14ac:dyDescent="0.15">
      <c r="C13349" s="1" t="str">
        <f ca="1">IFERROR(INDIRECT(ADDRESS(MATCH(A13349,'contribution par jour-semaine'!A:A,0),MATCH(B13349,'contribution par jour-semaine'!$1:$1,0),4,1,"contribution par jour-semaine")),"")</f>
        <v/>
      </c>
      <c r="D13349" s="4" t="str">
        <f>VLOOKUP(A13349,predictions!A:B,2,FALSE)</f>
        <v>22/06/2020</v>
      </c>
      <c r="E13349" s="4">
        <f t="shared" si="52"/>
        <v>44004</v>
      </c>
    </row>
    <row r="13350" spans="3:5" ht="13" x14ac:dyDescent="0.15">
      <c r="C13350" s="1" t="str">
        <f ca="1">IFERROR(INDIRECT(ADDRESS(MATCH(A13350,'contribution par jour-semaine'!A:A,0),MATCH(B13350,'contribution par jour-semaine'!$1:$1,0),4,1,"contribution par jour-semaine")),"")</f>
        <v/>
      </c>
      <c r="D13350" s="4" t="str">
        <f>VLOOKUP(A13350,predictions!A:B,2,FALSE)</f>
        <v>22/06/2020</v>
      </c>
      <c r="E13350" s="4">
        <f t="shared" si="52"/>
        <v>44004</v>
      </c>
    </row>
    <row r="13351" spans="3:5" ht="13" x14ac:dyDescent="0.15">
      <c r="C13351" s="1" t="str">
        <f ca="1">IFERROR(INDIRECT(ADDRESS(MATCH(A13351,'contribution par jour-semaine'!A:A,0),MATCH(B13351,'contribution par jour-semaine'!$1:$1,0),4,1,"contribution par jour-semaine")),"")</f>
        <v/>
      </c>
      <c r="D13351" s="4" t="str">
        <f>VLOOKUP(A13351,predictions!A:B,2,FALSE)</f>
        <v>22/06/2020</v>
      </c>
      <c r="E13351" s="4">
        <f t="shared" si="52"/>
        <v>44004</v>
      </c>
    </row>
    <row r="13352" spans="3:5" ht="13" x14ac:dyDescent="0.15">
      <c r="C13352" s="1" t="str">
        <f ca="1">IFERROR(INDIRECT(ADDRESS(MATCH(A13352,'contribution par jour-semaine'!A:A,0),MATCH(B13352,'contribution par jour-semaine'!$1:$1,0),4,1,"contribution par jour-semaine")),"")</f>
        <v/>
      </c>
      <c r="D13352" s="4" t="str">
        <f>VLOOKUP(A13352,predictions!A:B,2,FALSE)</f>
        <v>22/06/2020</v>
      </c>
      <c r="E13352" s="4">
        <f t="shared" si="52"/>
        <v>44004</v>
      </c>
    </row>
    <row r="13353" spans="3:5" ht="13" x14ac:dyDescent="0.15">
      <c r="C13353" s="1" t="str">
        <f ca="1">IFERROR(INDIRECT(ADDRESS(MATCH(A13353,'contribution par jour-semaine'!A:A,0),MATCH(B13353,'contribution par jour-semaine'!$1:$1,0),4,1,"contribution par jour-semaine")),"")</f>
        <v/>
      </c>
      <c r="D13353" s="4" t="str">
        <f>VLOOKUP(A13353,predictions!A:B,2,FALSE)</f>
        <v>22/06/2020</v>
      </c>
      <c r="E13353" s="4">
        <f t="shared" si="52"/>
        <v>44004</v>
      </c>
    </row>
    <row r="13354" spans="3:5" ht="13" x14ac:dyDescent="0.15">
      <c r="C13354" s="1" t="str">
        <f ca="1">IFERROR(INDIRECT(ADDRESS(MATCH(A13354,'contribution par jour-semaine'!A:A,0),MATCH(B13354,'contribution par jour-semaine'!$1:$1,0),4,1,"contribution par jour-semaine")),"")</f>
        <v/>
      </c>
      <c r="D13354" s="4" t="str">
        <f>VLOOKUP(A13354,predictions!A:B,2,FALSE)</f>
        <v>22/06/2020</v>
      </c>
      <c r="E13354" s="4">
        <f t="shared" si="52"/>
        <v>44004</v>
      </c>
    </row>
    <row r="13355" spans="3:5" ht="13" x14ac:dyDescent="0.15">
      <c r="C13355" s="1" t="str">
        <f ca="1">IFERROR(INDIRECT(ADDRESS(MATCH(A13355,'contribution par jour-semaine'!A:A,0),MATCH(B13355,'contribution par jour-semaine'!$1:$1,0),4,1,"contribution par jour-semaine")),"")</f>
        <v/>
      </c>
      <c r="D13355" s="4" t="str">
        <f>VLOOKUP(A13355,predictions!A:B,2,FALSE)</f>
        <v>22/06/2020</v>
      </c>
      <c r="E13355" s="4">
        <f t="shared" si="52"/>
        <v>44004</v>
      </c>
    </row>
    <row r="13356" spans="3:5" ht="13" x14ac:dyDescent="0.15">
      <c r="C13356" s="1" t="str">
        <f ca="1">IFERROR(INDIRECT(ADDRESS(MATCH(A13356,'contribution par jour-semaine'!A:A,0),MATCH(B13356,'contribution par jour-semaine'!$1:$1,0),4,1,"contribution par jour-semaine")),"")</f>
        <v/>
      </c>
      <c r="D13356" s="4" t="str">
        <f>VLOOKUP(A13356,predictions!A:B,2,FALSE)</f>
        <v>22/06/2020</v>
      </c>
      <c r="E13356" s="4">
        <f t="shared" si="52"/>
        <v>44004</v>
      </c>
    </row>
    <row r="13357" spans="3:5" ht="13" x14ac:dyDescent="0.15">
      <c r="C13357" s="1" t="str">
        <f ca="1">IFERROR(INDIRECT(ADDRESS(MATCH(A13357,'contribution par jour-semaine'!A:A,0),MATCH(B13357,'contribution par jour-semaine'!$1:$1,0),4,1,"contribution par jour-semaine")),"")</f>
        <v/>
      </c>
      <c r="D13357" s="4" t="str">
        <f>VLOOKUP(A13357,predictions!A:B,2,FALSE)</f>
        <v>22/06/2020</v>
      </c>
      <c r="E13357" s="4">
        <f t="shared" si="52"/>
        <v>44004</v>
      </c>
    </row>
    <row r="13358" spans="3:5" ht="13" x14ac:dyDescent="0.15">
      <c r="C13358" s="1" t="str">
        <f ca="1">IFERROR(INDIRECT(ADDRESS(MATCH(A13358,'contribution par jour-semaine'!A:A,0),MATCH(B13358,'contribution par jour-semaine'!$1:$1,0),4,1,"contribution par jour-semaine")),"")</f>
        <v/>
      </c>
      <c r="D13358" s="4" t="str">
        <f>VLOOKUP(A13358,predictions!A:B,2,FALSE)</f>
        <v>22/06/2020</v>
      </c>
      <c r="E13358" s="4">
        <f t="shared" si="52"/>
        <v>44004</v>
      </c>
    </row>
    <row r="13359" spans="3:5" ht="13" x14ac:dyDescent="0.15">
      <c r="C13359" s="1" t="str">
        <f ca="1">IFERROR(INDIRECT(ADDRESS(MATCH(A13359,'contribution par jour-semaine'!A:A,0),MATCH(B13359,'contribution par jour-semaine'!$1:$1,0),4,1,"contribution par jour-semaine")),"")</f>
        <v/>
      </c>
      <c r="D13359" s="4" t="str">
        <f>VLOOKUP(A13359,predictions!A:B,2,FALSE)</f>
        <v>22/06/2020</v>
      </c>
      <c r="E13359" s="4">
        <f t="shared" si="52"/>
        <v>44004</v>
      </c>
    </row>
    <row r="13360" spans="3:5" ht="13" x14ac:dyDescent="0.15">
      <c r="C13360" s="1" t="str">
        <f ca="1">IFERROR(INDIRECT(ADDRESS(MATCH(A13360,'contribution par jour-semaine'!A:A,0),MATCH(B13360,'contribution par jour-semaine'!$1:$1,0),4,1,"contribution par jour-semaine")),"")</f>
        <v/>
      </c>
      <c r="D13360" s="4" t="str">
        <f>VLOOKUP(A13360,predictions!A:B,2,FALSE)</f>
        <v>22/06/2020</v>
      </c>
      <c r="E13360" s="4">
        <f t="shared" si="52"/>
        <v>44004</v>
      </c>
    </row>
    <row r="13361" spans="3:5" ht="13" x14ac:dyDescent="0.15">
      <c r="C13361" s="1" t="str">
        <f ca="1">IFERROR(INDIRECT(ADDRESS(MATCH(A13361,'contribution par jour-semaine'!A:A,0),MATCH(B13361,'contribution par jour-semaine'!$1:$1,0),4,1,"contribution par jour-semaine")),"")</f>
        <v/>
      </c>
      <c r="D13361" s="4" t="str">
        <f>VLOOKUP(A13361,predictions!A:B,2,FALSE)</f>
        <v>22/06/2020</v>
      </c>
      <c r="E13361" s="4">
        <f t="shared" si="52"/>
        <v>44004</v>
      </c>
    </row>
    <row r="13362" spans="3:5" ht="13" x14ac:dyDescent="0.15">
      <c r="C13362" s="1" t="str">
        <f ca="1">IFERROR(INDIRECT(ADDRESS(MATCH(A13362,'contribution par jour-semaine'!A:A,0),MATCH(B13362,'contribution par jour-semaine'!$1:$1,0),4,1,"contribution par jour-semaine")),"")</f>
        <v/>
      </c>
      <c r="D13362" s="4" t="str">
        <f>VLOOKUP(A13362,predictions!A:B,2,FALSE)</f>
        <v>22/06/2020</v>
      </c>
      <c r="E13362" s="4">
        <f t="shared" si="52"/>
        <v>44004</v>
      </c>
    </row>
    <row r="13363" spans="3:5" ht="13" x14ac:dyDescent="0.15">
      <c r="C13363" s="1" t="str">
        <f ca="1">IFERROR(INDIRECT(ADDRESS(MATCH(A13363,'contribution par jour-semaine'!A:A,0),MATCH(B13363,'contribution par jour-semaine'!$1:$1,0),4,1,"contribution par jour-semaine")),"")</f>
        <v/>
      </c>
      <c r="D13363" s="4" t="str">
        <f>VLOOKUP(A13363,predictions!A:B,2,FALSE)</f>
        <v>22/06/2020</v>
      </c>
      <c r="E13363" s="4">
        <f t="shared" si="52"/>
        <v>44004</v>
      </c>
    </row>
    <row r="13364" spans="3:5" ht="13" x14ac:dyDescent="0.15">
      <c r="C13364" s="1" t="str">
        <f ca="1">IFERROR(INDIRECT(ADDRESS(MATCH(A13364,'contribution par jour-semaine'!A:A,0),MATCH(B13364,'contribution par jour-semaine'!$1:$1,0),4,1,"contribution par jour-semaine")),"")</f>
        <v/>
      </c>
      <c r="D13364" s="4" t="str">
        <f>VLOOKUP(A13364,predictions!A:B,2,FALSE)</f>
        <v>22/06/2020</v>
      </c>
      <c r="E13364" s="4">
        <f t="shared" si="52"/>
        <v>44004</v>
      </c>
    </row>
    <row r="13365" spans="3:5" ht="13" x14ac:dyDescent="0.15">
      <c r="C13365" s="1" t="str">
        <f ca="1">IFERROR(INDIRECT(ADDRESS(MATCH(A13365,'contribution par jour-semaine'!A:A,0),MATCH(B13365,'contribution par jour-semaine'!$1:$1,0),4,1,"contribution par jour-semaine")),"")</f>
        <v/>
      </c>
      <c r="D13365" s="4" t="str">
        <f>VLOOKUP(A13365,predictions!A:B,2,FALSE)</f>
        <v>22/06/2020</v>
      </c>
      <c r="E13365" s="4">
        <f t="shared" si="52"/>
        <v>44004</v>
      </c>
    </row>
    <row r="13366" spans="3:5" ht="13" x14ac:dyDescent="0.15">
      <c r="C13366" s="1" t="str">
        <f ca="1">IFERROR(INDIRECT(ADDRESS(MATCH(A13366,'contribution par jour-semaine'!A:A,0),MATCH(B13366,'contribution par jour-semaine'!$1:$1,0),4,1,"contribution par jour-semaine")),"")</f>
        <v/>
      </c>
      <c r="D13366" s="4" t="str">
        <f>VLOOKUP(A13366,predictions!A:B,2,FALSE)</f>
        <v>22/06/2020</v>
      </c>
      <c r="E13366" s="4">
        <f t="shared" si="52"/>
        <v>44004</v>
      </c>
    </row>
    <row r="13367" spans="3:5" ht="13" x14ac:dyDescent="0.15">
      <c r="C13367" s="1" t="str">
        <f ca="1">IFERROR(INDIRECT(ADDRESS(MATCH(A13367,'contribution par jour-semaine'!A:A,0),MATCH(B13367,'contribution par jour-semaine'!$1:$1,0),4,1,"contribution par jour-semaine")),"")</f>
        <v/>
      </c>
      <c r="D13367" s="4" t="str">
        <f>VLOOKUP(A13367,predictions!A:B,2,FALSE)</f>
        <v>22/06/2020</v>
      </c>
      <c r="E13367" s="4">
        <f t="shared" si="52"/>
        <v>44004</v>
      </c>
    </row>
    <row r="13368" spans="3:5" ht="13" x14ac:dyDescent="0.15">
      <c r="C13368" s="1" t="str">
        <f ca="1">IFERROR(INDIRECT(ADDRESS(MATCH(A13368,'contribution par jour-semaine'!A:A,0),MATCH(B13368,'contribution par jour-semaine'!$1:$1,0),4,1,"contribution par jour-semaine")),"")</f>
        <v/>
      </c>
      <c r="D13368" s="4" t="str">
        <f>VLOOKUP(A13368,predictions!A:B,2,FALSE)</f>
        <v>22/06/2020</v>
      </c>
      <c r="E13368" s="4">
        <f t="shared" si="52"/>
        <v>44004</v>
      </c>
    </row>
    <row r="13369" spans="3:5" ht="13" x14ac:dyDescent="0.15">
      <c r="C13369" s="1" t="str">
        <f ca="1">IFERROR(INDIRECT(ADDRESS(MATCH(A13369,'contribution par jour-semaine'!A:A,0),MATCH(B13369,'contribution par jour-semaine'!$1:$1,0),4,1,"contribution par jour-semaine")),"")</f>
        <v/>
      </c>
      <c r="D13369" s="4" t="str">
        <f>VLOOKUP(A13369,predictions!A:B,2,FALSE)</f>
        <v>22/06/2020</v>
      </c>
      <c r="E13369" s="4">
        <f t="shared" si="52"/>
        <v>44004</v>
      </c>
    </row>
    <row r="13370" spans="3:5" ht="13" x14ac:dyDescent="0.15">
      <c r="C13370" s="1" t="str">
        <f ca="1">IFERROR(INDIRECT(ADDRESS(MATCH(A13370,'contribution par jour-semaine'!A:A,0),MATCH(B13370,'contribution par jour-semaine'!$1:$1,0),4,1,"contribution par jour-semaine")),"")</f>
        <v/>
      </c>
      <c r="D13370" s="4" t="str">
        <f>VLOOKUP(A13370,predictions!A:B,2,FALSE)</f>
        <v>22/06/2020</v>
      </c>
      <c r="E13370" s="4">
        <f t="shared" si="52"/>
        <v>44004</v>
      </c>
    </row>
    <row r="13371" spans="3:5" ht="13" x14ac:dyDescent="0.15">
      <c r="C13371" s="1" t="str">
        <f ca="1">IFERROR(INDIRECT(ADDRESS(MATCH(A13371,'contribution par jour-semaine'!A:A,0),MATCH(B13371,'contribution par jour-semaine'!$1:$1,0),4,1,"contribution par jour-semaine")),"")</f>
        <v/>
      </c>
      <c r="D13371" s="4" t="str">
        <f>VLOOKUP(A13371,predictions!A:B,2,FALSE)</f>
        <v>22/06/2020</v>
      </c>
      <c r="E13371" s="4">
        <f t="shared" si="52"/>
        <v>44004</v>
      </c>
    </row>
    <row r="13372" spans="3:5" ht="13" x14ac:dyDescent="0.15">
      <c r="C13372" s="1" t="str">
        <f ca="1">IFERROR(INDIRECT(ADDRESS(MATCH(A13372,'contribution par jour-semaine'!A:A,0),MATCH(B13372,'contribution par jour-semaine'!$1:$1,0),4,1,"contribution par jour-semaine")),"")</f>
        <v/>
      </c>
      <c r="D13372" s="4" t="str">
        <f>VLOOKUP(A13372,predictions!A:B,2,FALSE)</f>
        <v>22/06/2020</v>
      </c>
      <c r="E13372" s="4">
        <f t="shared" si="52"/>
        <v>44004</v>
      </c>
    </row>
    <row r="13373" spans="3:5" ht="13" x14ac:dyDescent="0.15">
      <c r="C13373" s="1" t="str">
        <f ca="1">IFERROR(INDIRECT(ADDRESS(MATCH(A13373,'contribution par jour-semaine'!A:A,0),MATCH(B13373,'contribution par jour-semaine'!$1:$1,0),4,1,"contribution par jour-semaine")),"")</f>
        <v/>
      </c>
      <c r="D13373" s="4" t="str">
        <f>VLOOKUP(A13373,predictions!A:B,2,FALSE)</f>
        <v>22/06/2020</v>
      </c>
      <c r="E13373" s="4">
        <f t="shared" si="52"/>
        <v>44004</v>
      </c>
    </row>
    <row r="13374" spans="3:5" ht="13" x14ac:dyDescent="0.15">
      <c r="C13374" s="1" t="str">
        <f ca="1">IFERROR(INDIRECT(ADDRESS(MATCH(A13374,'contribution par jour-semaine'!A:A,0),MATCH(B13374,'contribution par jour-semaine'!$1:$1,0),4,1,"contribution par jour-semaine")),"")</f>
        <v/>
      </c>
      <c r="D13374" s="4" t="str">
        <f>VLOOKUP(A13374,predictions!A:B,2,FALSE)</f>
        <v>22/06/2020</v>
      </c>
      <c r="E13374" s="4">
        <f t="shared" si="52"/>
        <v>44004</v>
      </c>
    </row>
    <row r="13375" spans="3:5" ht="13" x14ac:dyDescent="0.15">
      <c r="C13375" s="1" t="str">
        <f ca="1">IFERROR(INDIRECT(ADDRESS(MATCH(A13375,'contribution par jour-semaine'!A:A,0),MATCH(B13375,'contribution par jour-semaine'!$1:$1,0),4,1,"contribution par jour-semaine")),"")</f>
        <v/>
      </c>
      <c r="D13375" s="4" t="str">
        <f>VLOOKUP(A13375,predictions!A:B,2,FALSE)</f>
        <v>22/06/2020</v>
      </c>
      <c r="E13375" s="4">
        <f t="shared" si="52"/>
        <v>44004</v>
      </c>
    </row>
    <row r="13376" spans="3:5" ht="13" x14ac:dyDescent="0.15">
      <c r="C13376" s="1" t="str">
        <f ca="1">IFERROR(INDIRECT(ADDRESS(MATCH(A13376,'contribution par jour-semaine'!A:A,0),MATCH(B13376,'contribution par jour-semaine'!$1:$1,0),4,1,"contribution par jour-semaine")),"")</f>
        <v/>
      </c>
      <c r="D13376" s="4" t="str">
        <f>VLOOKUP(A13376,predictions!A:B,2,FALSE)</f>
        <v>22/06/2020</v>
      </c>
      <c r="E13376" s="4">
        <f t="shared" si="52"/>
        <v>44004</v>
      </c>
    </row>
    <row r="13377" spans="3:5" ht="13" x14ac:dyDescent="0.15">
      <c r="C13377" s="1" t="str">
        <f ca="1">IFERROR(INDIRECT(ADDRESS(MATCH(A13377,'contribution par jour-semaine'!A:A,0),MATCH(B13377,'contribution par jour-semaine'!$1:$1,0),4,1,"contribution par jour-semaine")),"")</f>
        <v/>
      </c>
      <c r="D13377" s="4" t="str">
        <f>VLOOKUP(A13377,predictions!A:B,2,FALSE)</f>
        <v>22/06/2020</v>
      </c>
      <c r="E13377" s="4">
        <f t="shared" si="52"/>
        <v>44004</v>
      </c>
    </row>
    <row r="13378" spans="3:5" ht="13" x14ac:dyDescent="0.15">
      <c r="C13378" s="1" t="str">
        <f ca="1">IFERROR(INDIRECT(ADDRESS(MATCH(A13378,'contribution par jour-semaine'!A:A,0),MATCH(B13378,'contribution par jour-semaine'!$1:$1,0),4,1,"contribution par jour-semaine")),"")</f>
        <v/>
      </c>
      <c r="D13378" s="4" t="str">
        <f>VLOOKUP(A13378,predictions!A:B,2,FALSE)</f>
        <v>22/06/2020</v>
      </c>
      <c r="E13378" s="4">
        <f t="shared" si="52"/>
        <v>44004</v>
      </c>
    </row>
    <row r="13379" spans="3:5" ht="13" x14ac:dyDescent="0.15">
      <c r="C13379" s="1" t="str">
        <f ca="1">IFERROR(INDIRECT(ADDRESS(MATCH(A13379,'contribution par jour-semaine'!A:A,0),MATCH(B13379,'contribution par jour-semaine'!$1:$1,0),4,1,"contribution par jour-semaine")),"")</f>
        <v/>
      </c>
      <c r="D13379" s="4" t="str">
        <f>VLOOKUP(A13379,predictions!A:B,2,FALSE)</f>
        <v>22/06/2020</v>
      </c>
      <c r="E13379" s="4">
        <f t="shared" si="52"/>
        <v>44004</v>
      </c>
    </row>
    <row r="13380" spans="3:5" ht="13" x14ac:dyDescent="0.15">
      <c r="C13380" s="1" t="str">
        <f ca="1">IFERROR(INDIRECT(ADDRESS(MATCH(A13380,'contribution par jour-semaine'!A:A,0),MATCH(B13380,'contribution par jour-semaine'!$1:$1,0),4,1,"contribution par jour-semaine")),"")</f>
        <v/>
      </c>
      <c r="D13380" s="4" t="str">
        <f>VLOOKUP(A13380,predictions!A:B,2,FALSE)</f>
        <v>22/06/2020</v>
      </c>
      <c r="E13380" s="4">
        <f t="shared" si="52"/>
        <v>44004</v>
      </c>
    </row>
    <row r="13381" spans="3:5" ht="13" x14ac:dyDescent="0.15">
      <c r="C13381" s="1" t="str">
        <f ca="1">IFERROR(INDIRECT(ADDRESS(MATCH(A13381,'contribution par jour-semaine'!A:A,0),MATCH(B13381,'contribution par jour-semaine'!$1:$1,0),4,1,"contribution par jour-semaine")),"")</f>
        <v/>
      </c>
      <c r="D13381" s="4" t="str">
        <f>VLOOKUP(A13381,predictions!A:B,2,FALSE)</f>
        <v>22/06/2020</v>
      </c>
      <c r="E13381" s="4">
        <f t="shared" si="52"/>
        <v>44004</v>
      </c>
    </row>
    <row r="13382" spans="3:5" ht="13" x14ac:dyDescent="0.15">
      <c r="C13382" s="1" t="str">
        <f ca="1">IFERROR(INDIRECT(ADDRESS(MATCH(A13382,'contribution par jour-semaine'!A:A,0),MATCH(B13382,'contribution par jour-semaine'!$1:$1,0),4,1,"contribution par jour-semaine")),"")</f>
        <v/>
      </c>
      <c r="D13382" s="4" t="str">
        <f>VLOOKUP(A13382,predictions!A:B,2,FALSE)</f>
        <v>22/06/2020</v>
      </c>
      <c r="E13382" s="4">
        <f t="shared" si="52"/>
        <v>44004</v>
      </c>
    </row>
    <row r="13383" spans="3:5" ht="13" x14ac:dyDescent="0.15">
      <c r="C13383" s="1" t="str">
        <f ca="1">IFERROR(INDIRECT(ADDRESS(MATCH(A13383,'contribution par jour-semaine'!A:A,0),MATCH(B13383,'contribution par jour-semaine'!$1:$1,0),4,1,"contribution par jour-semaine")),"")</f>
        <v/>
      </c>
      <c r="D13383" s="4" t="str">
        <f>VLOOKUP(A13383,predictions!A:B,2,FALSE)</f>
        <v>22/06/2020</v>
      </c>
      <c r="E13383" s="4">
        <f t="shared" si="52"/>
        <v>44004</v>
      </c>
    </row>
    <row r="13384" spans="3:5" ht="13" x14ac:dyDescent="0.15">
      <c r="C13384" s="1" t="str">
        <f ca="1">IFERROR(INDIRECT(ADDRESS(MATCH(A13384,'contribution par jour-semaine'!A:A,0),MATCH(B13384,'contribution par jour-semaine'!$1:$1,0),4,1,"contribution par jour-semaine")),"")</f>
        <v/>
      </c>
      <c r="D13384" s="4" t="str">
        <f>VLOOKUP(A13384,predictions!A:B,2,FALSE)</f>
        <v>22/06/2020</v>
      </c>
      <c r="E13384" s="4">
        <f t="shared" si="52"/>
        <v>44004</v>
      </c>
    </row>
    <row r="13385" spans="3:5" ht="13" x14ac:dyDescent="0.15">
      <c r="C13385" s="1" t="str">
        <f ca="1">IFERROR(INDIRECT(ADDRESS(MATCH(A13385,'contribution par jour-semaine'!A:A,0),MATCH(B13385,'contribution par jour-semaine'!$1:$1,0),4,1,"contribution par jour-semaine")),"")</f>
        <v/>
      </c>
      <c r="D13385" s="4" t="str">
        <f>VLOOKUP(A13385,predictions!A:B,2,FALSE)</f>
        <v>22/06/2020</v>
      </c>
      <c r="E13385" s="4">
        <f t="shared" si="52"/>
        <v>44004</v>
      </c>
    </row>
    <row r="13386" spans="3:5" ht="13" x14ac:dyDescent="0.15">
      <c r="C13386" s="1" t="str">
        <f ca="1">IFERROR(INDIRECT(ADDRESS(MATCH(A13386,'contribution par jour-semaine'!A:A,0),MATCH(B13386,'contribution par jour-semaine'!$1:$1,0),4,1,"contribution par jour-semaine")),"")</f>
        <v/>
      </c>
      <c r="D13386" s="4" t="str">
        <f>VLOOKUP(A13386,predictions!A:B,2,FALSE)</f>
        <v>22/06/2020</v>
      </c>
      <c r="E13386" s="4">
        <f t="shared" si="52"/>
        <v>44004</v>
      </c>
    </row>
    <row r="13387" spans="3:5" ht="13" x14ac:dyDescent="0.15">
      <c r="C13387" s="1" t="str">
        <f ca="1">IFERROR(INDIRECT(ADDRESS(MATCH(A13387,'contribution par jour-semaine'!A:A,0),MATCH(B13387,'contribution par jour-semaine'!$1:$1,0),4,1,"contribution par jour-semaine")),"")</f>
        <v/>
      </c>
      <c r="D13387" s="4" t="str">
        <f>VLOOKUP(A13387,predictions!A:B,2,FALSE)</f>
        <v>22/06/2020</v>
      </c>
      <c r="E13387" s="4">
        <f t="shared" si="52"/>
        <v>44004</v>
      </c>
    </row>
    <row r="13388" spans="3:5" ht="13" x14ac:dyDescent="0.15">
      <c r="C13388" s="1" t="str">
        <f ca="1">IFERROR(INDIRECT(ADDRESS(MATCH(A13388,'contribution par jour-semaine'!A:A,0),MATCH(B13388,'contribution par jour-semaine'!$1:$1,0),4,1,"contribution par jour-semaine")),"")</f>
        <v/>
      </c>
      <c r="D13388" s="4" t="str">
        <f>VLOOKUP(A13388,predictions!A:B,2,FALSE)</f>
        <v>22/06/2020</v>
      </c>
      <c r="E13388" s="4">
        <f t="shared" si="52"/>
        <v>44004</v>
      </c>
    </row>
    <row r="13389" spans="3:5" ht="13" x14ac:dyDescent="0.15">
      <c r="C13389" s="1" t="str">
        <f ca="1">IFERROR(INDIRECT(ADDRESS(MATCH(A13389,'contribution par jour-semaine'!A:A,0),MATCH(B13389,'contribution par jour-semaine'!$1:$1,0),4,1,"contribution par jour-semaine")),"")</f>
        <v/>
      </c>
      <c r="D13389" s="4" t="str">
        <f>VLOOKUP(A13389,predictions!A:B,2,FALSE)</f>
        <v>22/06/2020</v>
      </c>
      <c r="E13389" s="4">
        <f t="shared" si="52"/>
        <v>44004</v>
      </c>
    </row>
    <row r="13390" spans="3:5" ht="13" x14ac:dyDescent="0.15">
      <c r="C13390" s="1" t="str">
        <f ca="1">IFERROR(INDIRECT(ADDRESS(MATCH(A13390,'contribution par jour-semaine'!A:A,0),MATCH(B13390,'contribution par jour-semaine'!$1:$1,0),4,1,"contribution par jour-semaine")),"")</f>
        <v/>
      </c>
      <c r="D13390" s="4" t="str">
        <f>VLOOKUP(A13390,predictions!A:B,2,FALSE)</f>
        <v>22/06/2020</v>
      </c>
      <c r="E13390" s="4">
        <f t="shared" si="52"/>
        <v>44004</v>
      </c>
    </row>
    <row r="13391" spans="3:5" ht="13" x14ac:dyDescent="0.15">
      <c r="C13391" s="1" t="str">
        <f ca="1">IFERROR(INDIRECT(ADDRESS(MATCH(A13391,'contribution par jour-semaine'!A:A,0),MATCH(B13391,'contribution par jour-semaine'!$1:$1,0),4,1,"contribution par jour-semaine")),"")</f>
        <v/>
      </c>
      <c r="D13391" s="4" t="str">
        <f>VLOOKUP(A13391,predictions!A:B,2,FALSE)</f>
        <v>22/06/2020</v>
      </c>
      <c r="E13391" s="4">
        <f t="shared" si="52"/>
        <v>44004</v>
      </c>
    </row>
    <row r="13392" spans="3:5" ht="13" x14ac:dyDescent="0.15">
      <c r="C13392" s="1" t="str">
        <f ca="1">IFERROR(INDIRECT(ADDRESS(MATCH(A13392,'contribution par jour-semaine'!A:A,0),MATCH(B13392,'contribution par jour-semaine'!$1:$1,0),4,1,"contribution par jour-semaine")),"")</f>
        <v/>
      </c>
      <c r="D13392" s="4" t="str">
        <f>VLOOKUP(A13392,predictions!A:B,2,FALSE)</f>
        <v>22/06/2020</v>
      </c>
      <c r="E13392" s="4">
        <f t="shared" si="52"/>
        <v>44004</v>
      </c>
    </row>
    <row r="13393" spans="3:5" ht="13" x14ac:dyDescent="0.15">
      <c r="C13393" s="1" t="str">
        <f ca="1">IFERROR(INDIRECT(ADDRESS(MATCH(A13393,'contribution par jour-semaine'!A:A,0),MATCH(B13393,'contribution par jour-semaine'!$1:$1,0),4,1,"contribution par jour-semaine")),"")</f>
        <v/>
      </c>
      <c r="D13393" s="4" t="str">
        <f>VLOOKUP(A13393,predictions!A:B,2,FALSE)</f>
        <v>22/06/2020</v>
      </c>
      <c r="E13393" s="4">
        <f t="shared" si="52"/>
        <v>44004</v>
      </c>
    </row>
    <row r="13394" spans="3:5" ht="13" x14ac:dyDescent="0.15">
      <c r="C13394" s="1" t="str">
        <f ca="1">IFERROR(INDIRECT(ADDRESS(MATCH(A13394,'contribution par jour-semaine'!A:A,0),MATCH(B13394,'contribution par jour-semaine'!$1:$1,0),4,1,"contribution par jour-semaine")),"")</f>
        <v/>
      </c>
      <c r="D13394" s="4" t="str">
        <f>VLOOKUP(A13394,predictions!A:B,2,FALSE)</f>
        <v>22/06/2020</v>
      </c>
      <c r="E13394" s="4">
        <f t="shared" si="52"/>
        <v>44004</v>
      </c>
    </row>
    <row r="13395" spans="3:5" ht="13" x14ac:dyDescent="0.15">
      <c r="C13395" s="1" t="str">
        <f ca="1">IFERROR(INDIRECT(ADDRESS(MATCH(A13395,'contribution par jour-semaine'!A:A,0),MATCH(B13395,'contribution par jour-semaine'!$1:$1,0),4,1,"contribution par jour-semaine")),"")</f>
        <v/>
      </c>
      <c r="D13395" s="4" t="str">
        <f>VLOOKUP(A13395,predictions!A:B,2,FALSE)</f>
        <v>22/06/2020</v>
      </c>
      <c r="E13395" s="4">
        <f t="shared" si="52"/>
        <v>44004</v>
      </c>
    </row>
    <row r="13396" spans="3:5" ht="13" x14ac:dyDescent="0.15">
      <c r="C13396" s="1" t="str">
        <f ca="1">IFERROR(INDIRECT(ADDRESS(MATCH(A13396,'contribution par jour-semaine'!A:A,0),MATCH(B13396,'contribution par jour-semaine'!$1:$1,0),4,1,"contribution par jour-semaine")),"")</f>
        <v/>
      </c>
      <c r="D13396" s="4" t="str">
        <f>VLOOKUP(A13396,predictions!A:B,2,FALSE)</f>
        <v>22/06/2020</v>
      </c>
      <c r="E13396" s="4">
        <f t="shared" si="52"/>
        <v>44004</v>
      </c>
    </row>
    <row r="13397" spans="3:5" ht="13" x14ac:dyDescent="0.15">
      <c r="C13397" s="1" t="str">
        <f ca="1">IFERROR(INDIRECT(ADDRESS(MATCH(A13397,'contribution par jour-semaine'!A:A,0),MATCH(B13397,'contribution par jour-semaine'!$1:$1,0),4,1,"contribution par jour-semaine")),"")</f>
        <v/>
      </c>
      <c r="D13397" s="4" t="str">
        <f>VLOOKUP(A13397,predictions!A:B,2,FALSE)</f>
        <v>22/06/2020</v>
      </c>
      <c r="E13397" s="4">
        <f t="shared" si="52"/>
        <v>44004</v>
      </c>
    </row>
    <row r="13398" spans="3:5" ht="13" x14ac:dyDescent="0.15">
      <c r="C13398" s="1" t="str">
        <f ca="1">IFERROR(INDIRECT(ADDRESS(MATCH(A13398,'contribution par jour-semaine'!A:A,0),MATCH(B13398,'contribution par jour-semaine'!$1:$1,0),4,1,"contribution par jour-semaine")),"")</f>
        <v/>
      </c>
      <c r="D13398" s="4" t="str">
        <f>VLOOKUP(A13398,predictions!A:B,2,FALSE)</f>
        <v>22/06/2020</v>
      </c>
      <c r="E13398" s="4">
        <f t="shared" si="52"/>
        <v>44004</v>
      </c>
    </row>
    <row r="13399" spans="3:5" ht="13" x14ac:dyDescent="0.15">
      <c r="C13399" s="1" t="str">
        <f ca="1">IFERROR(INDIRECT(ADDRESS(MATCH(A13399,'contribution par jour-semaine'!A:A,0),MATCH(B13399,'contribution par jour-semaine'!$1:$1,0),4,1,"contribution par jour-semaine")),"")</f>
        <v/>
      </c>
      <c r="D13399" s="4" t="str">
        <f>VLOOKUP(A13399,predictions!A:B,2,FALSE)</f>
        <v>22/06/2020</v>
      </c>
      <c r="E13399" s="4">
        <f t="shared" si="52"/>
        <v>44004</v>
      </c>
    </row>
    <row r="13400" spans="3:5" ht="13" x14ac:dyDescent="0.15">
      <c r="C13400" s="1" t="str">
        <f ca="1">IFERROR(INDIRECT(ADDRESS(MATCH(A13400,'contribution par jour-semaine'!A:A,0),MATCH(B13400,'contribution par jour-semaine'!$1:$1,0),4,1,"contribution par jour-semaine")),"")</f>
        <v/>
      </c>
      <c r="D13400" s="4" t="str">
        <f>VLOOKUP(A13400,predictions!A:B,2,FALSE)</f>
        <v>22/06/2020</v>
      </c>
      <c r="E13400" s="4">
        <f t="shared" si="52"/>
        <v>44004</v>
      </c>
    </row>
    <row r="13401" spans="3:5" ht="13" x14ac:dyDescent="0.15">
      <c r="C13401" s="1" t="str">
        <f ca="1">IFERROR(INDIRECT(ADDRESS(MATCH(A13401,'contribution par jour-semaine'!A:A,0),MATCH(B13401,'contribution par jour-semaine'!$1:$1,0),4,1,"contribution par jour-semaine")),"")</f>
        <v/>
      </c>
      <c r="D13401" s="4" t="str">
        <f>VLOOKUP(A13401,predictions!A:B,2,FALSE)</f>
        <v>22/06/2020</v>
      </c>
      <c r="E13401" s="4">
        <f t="shared" si="52"/>
        <v>44004</v>
      </c>
    </row>
    <row r="13402" spans="3:5" ht="13" x14ac:dyDescent="0.15">
      <c r="C13402" s="1" t="str">
        <f ca="1">IFERROR(INDIRECT(ADDRESS(MATCH(A13402,'contribution par jour-semaine'!A:A,0),MATCH(B13402,'contribution par jour-semaine'!$1:$1,0),4,1,"contribution par jour-semaine")),"")</f>
        <v/>
      </c>
      <c r="D13402" s="4" t="str">
        <f>VLOOKUP(A13402,predictions!A:B,2,FALSE)</f>
        <v>22/06/2020</v>
      </c>
      <c r="E13402" s="4">
        <f t="shared" si="52"/>
        <v>44004</v>
      </c>
    </row>
    <row r="13403" spans="3:5" ht="13" x14ac:dyDescent="0.15">
      <c r="C13403" s="1" t="str">
        <f ca="1">IFERROR(INDIRECT(ADDRESS(MATCH(A13403,'contribution par jour-semaine'!A:A,0),MATCH(B13403,'contribution par jour-semaine'!$1:$1,0),4,1,"contribution par jour-semaine")),"")</f>
        <v/>
      </c>
      <c r="D13403" s="4" t="str">
        <f>VLOOKUP(A13403,predictions!A:B,2,FALSE)</f>
        <v>22/06/2020</v>
      </c>
      <c r="E13403" s="4">
        <f t="shared" si="52"/>
        <v>44004</v>
      </c>
    </row>
    <row r="13404" spans="3:5" ht="13" x14ac:dyDescent="0.15">
      <c r="C13404" s="1" t="str">
        <f ca="1">IFERROR(INDIRECT(ADDRESS(MATCH(A13404,'contribution par jour-semaine'!A:A,0),MATCH(B13404,'contribution par jour-semaine'!$1:$1,0),4,1,"contribution par jour-semaine")),"")</f>
        <v/>
      </c>
      <c r="D13404" s="4" t="str">
        <f>VLOOKUP(A13404,predictions!A:B,2,FALSE)</f>
        <v>22/06/2020</v>
      </c>
      <c r="E13404" s="4">
        <f t="shared" si="52"/>
        <v>44004</v>
      </c>
    </row>
    <row r="13405" spans="3:5" ht="13" x14ac:dyDescent="0.15">
      <c r="C13405" s="1" t="str">
        <f ca="1">IFERROR(INDIRECT(ADDRESS(MATCH(A13405,'contribution par jour-semaine'!A:A,0),MATCH(B13405,'contribution par jour-semaine'!$1:$1,0),4,1,"contribution par jour-semaine")),"")</f>
        <v/>
      </c>
      <c r="D13405" s="4" t="str">
        <f>VLOOKUP(A13405,predictions!A:B,2,FALSE)</f>
        <v>22/06/2020</v>
      </c>
      <c r="E13405" s="4">
        <f t="shared" si="52"/>
        <v>44004</v>
      </c>
    </row>
    <row r="13406" spans="3:5" ht="13" x14ac:dyDescent="0.15">
      <c r="C13406" s="1" t="str">
        <f ca="1">IFERROR(INDIRECT(ADDRESS(MATCH(A13406,'contribution par jour-semaine'!A:A,0),MATCH(B13406,'contribution par jour-semaine'!$1:$1,0),4,1,"contribution par jour-semaine")),"")</f>
        <v/>
      </c>
      <c r="D13406" s="4" t="str">
        <f>VLOOKUP(A13406,predictions!A:B,2,FALSE)</f>
        <v>22/06/2020</v>
      </c>
      <c r="E13406" s="4">
        <f t="shared" si="52"/>
        <v>44004</v>
      </c>
    </row>
    <row r="13407" spans="3:5" ht="13" x14ac:dyDescent="0.15">
      <c r="C13407" s="1" t="str">
        <f ca="1">IFERROR(INDIRECT(ADDRESS(MATCH(A13407,'contribution par jour-semaine'!A:A,0),MATCH(B13407,'contribution par jour-semaine'!$1:$1,0),4,1,"contribution par jour-semaine")),"")</f>
        <v/>
      </c>
      <c r="D13407" s="4" t="str">
        <f>VLOOKUP(A13407,predictions!A:B,2,FALSE)</f>
        <v>22/06/2020</v>
      </c>
      <c r="E13407" s="4">
        <f t="shared" si="52"/>
        <v>44004</v>
      </c>
    </row>
    <row r="13408" spans="3:5" ht="13" x14ac:dyDescent="0.15">
      <c r="C13408" s="1" t="str">
        <f ca="1">IFERROR(INDIRECT(ADDRESS(MATCH(A13408,'contribution par jour-semaine'!A:A,0),MATCH(B13408,'contribution par jour-semaine'!$1:$1,0),4,1,"contribution par jour-semaine")),"")</f>
        <v/>
      </c>
      <c r="D13408" s="4" t="str">
        <f>VLOOKUP(A13408,predictions!A:B,2,FALSE)</f>
        <v>22/06/2020</v>
      </c>
      <c r="E13408" s="4">
        <f t="shared" si="52"/>
        <v>44004</v>
      </c>
    </row>
    <row r="13409" spans="3:5" ht="13" x14ac:dyDescent="0.15">
      <c r="C13409" s="1" t="str">
        <f ca="1">IFERROR(INDIRECT(ADDRESS(MATCH(A13409,'contribution par jour-semaine'!A:A,0),MATCH(B13409,'contribution par jour-semaine'!$1:$1,0),4,1,"contribution par jour-semaine")),"")</f>
        <v/>
      </c>
      <c r="D13409" s="4" t="str">
        <f>VLOOKUP(A13409,predictions!A:B,2,FALSE)</f>
        <v>22/06/2020</v>
      </c>
      <c r="E13409" s="4">
        <f t="shared" si="52"/>
        <v>44004</v>
      </c>
    </row>
    <row r="13410" spans="3:5" ht="13" x14ac:dyDescent="0.15">
      <c r="C13410" s="1" t="str">
        <f ca="1">IFERROR(INDIRECT(ADDRESS(MATCH(A13410,'contribution par jour-semaine'!A:A,0),MATCH(B13410,'contribution par jour-semaine'!$1:$1,0),4,1,"contribution par jour-semaine")),"")</f>
        <v/>
      </c>
      <c r="D13410" s="4" t="str">
        <f>VLOOKUP(A13410,predictions!A:B,2,FALSE)</f>
        <v>22/06/2020</v>
      </c>
      <c r="E13410" s="4">
        <f t="shared" si="52"/>
        <v>44004</v>
      </c>
    </row>
    <row r="13411" spans="3:5" ht="13" x14ac:dyDescent="0.15">
      <c r="C13411" s="1" t="str">
        <f ca="1">IFERROR(INDIRECT(ADDRESS(MATCH(A13411,'contribution par jour-semaine'!A:A,0),MATCH(B13411,'contribution par jour-semaine'!$1:$1,0),4,1,"contribution par jour-semaine")),"")</f>
        <v/>
      </c>
      <c r="D13411" s="4" t="str">
        <f>VLOOKUP(A13411,predictions!A:B,2,FALSE)</f>
        <v>22/06/2020</v>
      </c>
      <c r="E13411" s="4">
        <f t="shared" si="52"/>
        <v>44004</v>
      </c>
    </row>
    <row r="13412" spans="3:5" ht="13" x14ac:dyDescent="0.15">
      <c r="C13412" s="1" t="str">
        <f ca="1">IFERROR(INDIRECT(ADDRESS(MATCH(A13412,'contribution par jour-semaine'!A:A,0),MATCH(B13412,'contribution par jour-semaine'!$1:$1,0),4,1,"contribution par jour-semaine")),"")</f>
        <v/>
      </c>
      <c r="D13412" s="4" t="str">
        <f>VLOOKUP(A13412,predictions!A:B,2,FALSE)</f>
        <v>22/06/2020</v>
      </c>
      <c r="E13412" s="4">
        <f t="shared" si="52"/>
        <v>44004</v>
      </c>
    </row>
    <row r="13413" spans="3:5" ht="13" x14ac:dyDescent="0.15">
      <c r="C13413" s="1" t="str">
        <f ca="1">IFERROR(INDIRECT(ADDRESS(MATCH(A13413,'contribution par jour-semaine'!A:A,0),MATCH(B13413,'contribution par jour-semaine'!$1:$1,0),4,1,"contribution par jour-semaine")),"")</f>
        <v/>
      </c>
      <c r="D13413" s="4" t="str">
        <f>VLOOKUP(A13413,predictions!A:B,2,FALSE)</f>
        <v>22/06/2020</v>
      </c>
      <c r="E13413" s="4">
        <f t="shared" si="52"/>
        <v>44004</v>
      </c>
    </row>
    <row r="13414" spans="3:5" ht="13" x14ac:dyDescent="0.15">
      <c r="C13414" s="1" t="str">
        <f ca="1">IFERROR(INDIRECT(ADDRESS(MATCH(A13414,'contribution par jour-semaine'!A:A,0),MATCH(B13414,'contribution par jour-semaine'!$1:$1,0),4,1,"contribution par jour-semaine")),"")</f>
        <v/>
      </c>
      <c r="D13414" s="4" t="str">
        <f>VLOOKUP(A13414,predictions!A:B,2,FALSE)</f>
        <v>22/06/2020</v>
      </c>
      <c r="E13414" s="4">
        <f t="shared" si="52"/>
        <v>44004</v>
      </c>
    </row>
    <row r="13415" spans="3:5" ht="13" x14ac:dyDescent="0.15">
      <c r="C13415" s="1" t="str">
        <f ca="1">IFERROR(INDIRECT(ADDRESS(MATCH(A13415,'contribution par jour-semaine'!A:A,0),MATCH(B13415,'contribution par jour-semaine'!$1:$1,0),4,1,"contribution par jour-semaine")),"")</f>
        <v/>
      </c>
      <c r="D13415" s="4" t="str">
        <f>VLOOKUP(A13415,predictions!A:B,2,FALSE)</f>
        <v>22/06/2020</v>
      </c>
      <c r="E13415" s="4">
        <f t="shared" si="52"/>
        <v>44004</v>
      </c>
    </row>
    <row r="13416" spans="3:5" ht="13" x14ac:dyDescent="0.15">
      <c r="C13416" s="1" t="str">
        <f ca="1">IFERROR(INDIRECT(ADDRESS(MATCH(A13416,'contribution par jour-semaine'!A:A,0),MATCH(B13416,'contribution par jour-semaine'!$1:$1,0),4,1,"contribution par jour-semaine")),"")</f>
        <v/>
      </c>
      <c r="D13416" s="4" t="str">
        <f>VLOOKUP(A13416,predictions!A:B,2,FALSE)</f>
        <v>22/06/2020</v>
      </c>
      <c r="E13416" s="4">
        <f t="shared" si="52"/>
        <v>44004</v>
      </c>
    </row>
    <row r="13417" spans="3:5" ht="13" x14ac:dyDescent="0.15">
      <c r="C13417" s="1" t="str">
        <f ca="1">IFERROR(INDIRECT(ADDRESS(MATCH(A13417,'contribution par jour-semaine'!A:A,0),MATCH(B13417,'contribution par jour-semaine'!$1:$1,0),4,1,"contribution par jour-semaine")),"")</f>
        <v/>
      </c>
      <c r="D13417" s="4" t="str">
        <f>VLOOKUP(A13417,predictions!A:B,2,FALSE)</f>
        <v>22/06/2020</v>
      </c>
      <c r="E13417" s="4">
        <f t="shared" si="52"/>
        <v>44004</v>
      </c>
    </row>
    <row r="13418" spans="3:5" ht="13" x14ac:dyDescent="0.15">
      <c r="C13418" s="1" t="str">
        <f ca="1">IFERROR(INDIRECT(ADDRESS(MATCH(A13418,'contribution par jour-semaine'!A:A,0),MATCH(B13418,'contribution par jour-semaine'!$1:$1,0),4,1,"contribution par jour-semaine")),"")</f>
        <v/>
      </c>
      <c r="D13418" s="4" t="str">
        <f>VLOOKUP(A13418,predictions!A:B,2,FALSE)</f>
        <v>22/06/2020</v>
      </c>
      <c r="E13418" s="4">
        <f t="shared" si="52"/>
        <v>44004</v>
      </c>
    </row>
    <row r="13419" spans="3:5" ht="13" x14ac:dyDescent="0.15">
      <c r="C13419" s="1" t="str">
        <f ca="1">IFERROR(INDIRECT(ADDRESS(MATCH(A13419,'contribution par jour-semaine'!A:A,0),MATCH(B13419,'contribution par jour-semaine'!$1:$1,0),4,1,"contribution par jour-semaine")),"")</f>
        <v/>
      </c>
      <c r="D13419" s="4" t="str">
        <f>VLOOKUP(A13419,predictions!A:B,2,FALSE)</f>
        <v>22/06/2020</v>
      </c>
      <c r="E13419" s="4">
        <f t="shared" si="52"/>
        <v>44004</v>
      </c>
    </row>
    <row r="13420" spans="3:5" ht="13" x14ac:dyDescent="0.15">
      <c r="C13420" s="1" t="str">
        <f ca="1">IFERROR(INDIRECT(ADDRESS(MATCH(A13420,'contribution par jour-semaine'!A:A,0),MATCH(B13420,'contribution par jour-semaine'!$1:$1,0),4,1,"contribution par jour-semaine")),"")</f>
        <v/>
      </c>
      <c r="D13420" s="4" t="str">
        <f>VLOOKUP(A13420,predictions!A:B,2,FALSE)</f>
        <v>22/06/2020</v>
      </c>
      <c r="E13420" s="4">
        <f t="shared" si="52"/>
        <v>44004</v>
      </c>
    </row>
    <row r="13421" spans="3:5" ht="13" x14ac:dyDescent="0.15">
      <c r="C13421" s="1" t="str">
        <f ca="1">IFERROR(INDIRECT(ADDRESS(MATCH(A13421,'contribution par jour-semaine'!A:A,0),MATCH(B13421,'contribution par jour-semaine'!$1:$1,0),4,1,"contribution par jour-semaine")),"")</f>
        <v/>
      </c>
      <c r="D13421" s="4" t="str">
        <f>VLOOKUP(A13421,predictions!A:B,2,FALSE)</f>
        <v>22/06/2020</v>
      </c>
      <c r="E13421" s="4">
        <f t="shared" si="52"/>
        <v>44004</v>
      </c>
    </row>
    <row r="13422" spans="3:5" ht="13" x14ac:dyDescent="0.15">
      <c r="C13422" s="1" t="str">
        <f ca="1">IFERROR(INDIRECT(ADDRESS(MATCH(A13422,'contribution par jour-semaine'!A:A,0),MATCH(B13422,'contribution par jour-semaine'!$1:$1,0),4,1,"contribution par jour-semaine")),"")</f>
        <v/>
      </c>
      <c r="D13422" s="4" t="str">
        <f>VLOOKUP(A13422,predictions!A:B,2,FALSE)</f>
        <v>22/06/2020</v>
      </c>
      <c r="E13422" s="4">
        <f t="shared" si="52"/>
        <v>44004</v>
      </c>
    </row>
    <row r="13423" spans="3:5" ht="13" x14ac:dyDescent="0.15">
      <c r="C13423" s="1" t="str">
        <f ca="1">IFERROR(INDIRECT(ADDRESS(MATCH(A13423,'contribution par jour-semaine'!A:A,0),MATCH(B13423,'contribution par jour-semaine'!$1:$1,0),4,1,"contribution par jour-semaine")),"")</f>
        <v/>
      </c>
      <c r="D13423" s="4" t="str">
        <f>VLOOKUP(A13423,predictions!A:B,2,FALSE)</f>
        <v>22/06/2020</v>
      </c>
      <c r="E13423" s="4">
        <f t="shared" si="52"/>
        <v>44004</v>
      </c>
    </row>
    <row r="13424" spans="3:5" ht="13" x14ac:dyDescent="0.15">
      <c r="C13424" s="1" t="str">
        <f ca="1">IFERROR(INDIRECT(ADDRESS(MATCH(A13424,'contribution par jour-semaine'!A:A,0),MATCH(B13424,'contribution par jour-semaine'!$1:$1,0),4,1,"contribution par jour-semaine")),"")</f>
        <v/>
      </c>
      <c r="D13424" s="4" t="str">
        <f>VLOOKUP(A13424,predictions!A:B,2,FALSE)</f>
        <v>22/06/2020</v>
      </c>
      <c r="E13424" s="4">
        <f t="shared" si="52"/>
        <v>44004</v>
      </c>
    </row>
    <row r="13425" spans="3:5" ht="13" x14ac:dyDescent="0.15">
      <c r="C13425" s="1" t="str">
        <f ca="1">IFERROR(INDIRECT(ADDRESS(MATCH(A13425,'contribution par jour-semaine'!A:A,0),MATCH(B13425,'contribution par jour-semaine'!$1:$1,0),4,1,"contribution par jour-semaine")),"")</f>
        <v/>
      </c>
      <c r="D13425" s="4" t="str">
        <f>VLOOKUP(A13425,predictions!A:B,2,FALSE)</f>
        <v>22/06/2020</v>
      </c>
      <c r="E13425" s="4">
        <f t="shared" si="52"/>
        <v>44004</v>
      </c>
    </row>
    <row r="13426" spans="3:5" ht="13" x14ac:dyDescent="0.15">
      <c r="C13426" s="1" t="str">
        <f ca="1">IFERROR(INDIRECT(ADDRESS(MATCH(A13426,'contribution par jour-semaine'!A:A,0),MATCH(B13426,'contribution par jour-semaine'!$1:$1,0),4,1,"contribution par jour-semaine")),"")</f>
        <v/>
      </c>
      <c r="D13426" s="4" t="str">
        <f>VLOOKUP(A13426,predictions!A:B,2,FALSE)</f>
        <v>22/06/2020</v>
      </c>
      <c r="E13426" s="4">
        <f t="shared" si="52"/>
        <v>44004</v>
      </c>
    </row>
    <row r="13427" spans="3:5" ht="13" x14ac:dyDescent="0.15">
      <c r="C13427" s="1" t="str">
        <f ca="1">IFERROR(INDIRECT(ADDRESS(MATCH(A13427,'contribution par jour-semaine'!A:A,0),MATCH(B13427,'contribution par jour-semaine'!$1:$1,0),4,1,"contribution par jour-semaine")),"")</f>
        <v/>
      </c>
      <c r="D13427" s="4" t="str">
        <f>VLOOKUP(A13427,predictions!A:B,2,FALSE)</f>
        <v>22/06/2020</v>
      </c>
      <c r="E13427" s="4">
        <f t="shared" si="52"/>
        <v>44004</v>
      </c>
    </row>
    <row r="13428" spans="3:5" ht="13" x14ac:dyDescent="0.15">
      <c r="C13428" s="1" t="str">
        <f ca="1">IFERROR(INDIRECT(ADDRESS(MATCH(A13428,'contribution par jour-semaine'!A:A,0),MATCH(B13428,'contribution par jour-semaine'!$1:$1,0),4,1,"contribution par jour-semaine")),"")</f>
        <v/>
      </c>
      <c r="D13428" s="4" t="str">
        <f>VLOOKUP(A13428,predictions!A:B,2,FALSE)</f>
        <v>22/06/2020</v>
      </c>
      <c r="E13428" s="4">
        <f t="shared" si="52"/>
        <v>44004</v>
      </c>
    </row>
    <row r="13429" spans="3:5" ht="13" x14ac:dyDescent="0.15">
      <c r="C13429" s="1" t="str">
        <f ca="1">IFERROR(INDIRECT(ADDRESS(MATCH(A13429,'contribution par jour-semaine'!A:A,0),MATCH(B13429,'contribution par jour-semaine'!$1:$1,0),4,1,"contribution par jour-semaine")),"")</f>
        <v/>
      </c>
      <c r="D13429" s="4" t="str">
        <f>VLOOKUP(A13429,predictions!A:B,2,FALSE)</f>
        <v>22/06/2020</v>
      </c>
      <c r="E13429" s="4">
        <f t="shared" si="52"/>
        <v>44004</v>
      </c>
    </row>
    <row r="13430" spans="3:5" ht="13" x14ac:dyDescent="0.15">
      <c r="C13430" s="1" t="str">
        <f ca="1">IFERROR(INDIRECT(ADDRESS(MATCH(A13430,'contribution par jour-semaine'!A:A,0),MATCH(B13430,'contribution par jour-semaine'!$1:$1,0),4,1,"contribution par jour-semaine")),"")</f>
        <v/>
      </c>
      <c r="D13430" s="4" t="str">
        <f>VLOOKUP(A13430,predictions!A:B,2,FALSE)</f>
        <v>22/06/2020</v>
      </c>
      <c r="E13430" s="4">
        <f t="shared" si="52"/>
        <v>44004</v>
      </c>
    </row>
    <row r="13431" spans="3:5" ht="13" x14ac:dyDescent="0.15">
      <c r="C13431" s="1" t="str">
        <f ca="1">IFERROR(INDIRECT(ADDRESS(MATCH(A13431,'contribution par jour-semaine'!A:A,0),MATCH(B13431,'contribution par jour-semaine'!$1:$1,0),4,1,"contribution par jour-semaine")),"")</f>
        <v/>
      </c>
      <c r="D13431" s="4" t="str">
        <f>VLOOKUP(A13431,predictions!A:B,2,FALSE)</f>
        <v>22/06/2020</v>
      </c>
      <c r="E13431" s="4">
        <f t="shared" si="52"/>
        <v>44004</v>
      </c>
    </row>
    <row r="13432" spans="3:5" ht="13" x14ac:dyDescent="0.15">
      <c r="C13432" s="1" t="str">
        <f ca="1">IFERROR(INDIRECT(ADDRESS(MATCH(A13432,'contribution par jour-semaine'!A:A,0),MATCH(B13432,'contribution par jour-semaine'!$1:$1,0),4,1,"contribution par jour-semaine")),"")</f>
        <v/>
      </c>
      <c r="D13432" s="4" t="str">
        <f>VLOOKUP(A13432,predictions!A:B,2,FALSE)</f>
        <v>22/06/2020</v>
      </c>
      <c r="E13432" s="4">
        <f t="shared" si="52"/>
        <v>44004</v>
      </c>
    </row>
    <row r="13433" spans="3:5" ht="13" x14ac:dyDescent="0.15">
      <c r="C13433" s="1" t="str">
        <f ca="1">IFERROR(INDIRECT(ADDRESS(MATCH(A13433,'contribution par jour-semaine'!A:A,0),MATCH(B13433,'contribution par jour-semaine'!$1:$1,0),4,1,"contribution par jour-semaine")),"")</f>
        <v/>
      </c>
      <c r="D13433" s="4" t="str">
        <f>VLOOKUP(A13433,predictions!A:B,2,FALSE)</f>
        <v>22/06/2020</v>
      </c>
      <c r="E13433" s="4">
        <f t="shared" si="52"/>
        <v>44004</v>
      </c>
    </row>
    <row r="13434" spans="3:5" ht="13" x14ac:dyDescent="0.15">
      <c r="C13434" s="1" t="str">
        <f ca="1">IFERROR(INDIRECT(ADDRESS(MATCH(A13434,'contribution par jour-semaine'!A:A,0),MATCH(B13434,'contribution par jour-semaine'!$1:$1,0),4,1,"contribution par jour-semaine")),"")</f>
        <v/>
      </c>
      <c r="D13434" s="4" t="str">
        <f>VLOOKUP(A13434,predictions!A:B,2,FALSE)</f>
        <v>22/06/2020</v>
      </c>
      <c r="E13434" s="4">
        <f t="shared" si="52"/>
        <v>44004</v>
      </c>
    </row>
    <row r="13435" spans="3:5" ht="13" x14ac:dyDescent="0.15">
      <c r="C13435" s="1" t="str">
        <f ca="1">IFERROR(INDIRECT(ADDRESS(MATCH(A13435,'contribution par jour-semaine'!A:A,0),MATCH(B13435,'contribution par jour-semaine'!$1:$1,0),4,1,"contribution par jour-semaine")),"")</f>
        <v/>
      </c>
      <c r="D13435" s="4" t="str">
        <f>VLOOKUP(A13435,predictions!A:B,2,FALSE)</f>
        <v>22/06/2020</v>
      </c>
      <c r="E13435" s="4">
        <f t="shared" si="52"/>
        <v>44004</v>
      </c>
    </row>
    <row r="13436" spans="3:5" ht="13" x14ac:dyDescent="0.15">
      <c r="C13436" s="1" t="str">
        <f ca="1">IFERROR(INDIRECT(ADDRESS(MATCH(A13436,'contribution par jour-semaine'!A:A,0),MATCH(B13436,'contribution par jour-semaine'!$1:$1,0),4,1,"contribution par jour-semaine")),"")</f>
        <v/>
      </c>
      <c r="D13436" s="4" t="str">
        <f>VLOOKUP(A13436,predictions!A:B,2,FALSE)</f>
        <v>22/06/2020</v>
      </c>
      <c r="E13436" s="4">
        <f t="shared" si="52"/>
        <v>44004</v>
      </c>
    </row>
    <row r="13437" spans="3:5" ht="13" x14ac:dyDescent="0.15">
      <c r="C13437" s="1" t="str">
        <f ca="1">IFERROR(INDIRECT(ADDRESS(MATCH(A13437,'contribution par jour-semaine'!A:A,0),MATCH(B13437,'contribution par jour-semaine'!$1:$1,0),4,1,"contribution par jour-semaine")),"")</f>
        <v/>
      </c>
      <c r="D13437" s="4" t="str">
        <f>VLOOKUP(A13437,predictions!A:B,2,FALSE)</f>
        <v>22/06/2020</v>
      </c>
      <c r="E13437" s="4">
        <f t="shared" si="52"/>
        <v>44004</v>
      </c>
    </row>
    <row r="13438" spans="3:5" ht="13" x14ac:dyDescent="0.15">
      <c r="C13438" s="1" t="str">
        <f ca="1">IFERROR(INDIRECT(ADDRESS(MATCH(A13438,'contribution par jour-semaine'!A:A,0),MATCH(B13438,'contribution par jour-semaine'!$1:$1,0),4,1,"contribution par jour-semaine")),"")</f>
        <v/>
      </c>
      <c r="D13438" s="4" t="str">
        <f>VLOOKUP(A13438,predictions!A:B,2,FALSE)</f>
        <v>22/06/2020</v>
      </c>
      <c r="E13438" s="4">
        <f t="shared" si="52"/>
        <v>44004</v>
      </c>
    </row>
    <row r="13439" spans="3:5" ht="13" x14ac:dyDescent="0.15">
      <c r="C13439" s="1" t="str">
        <f ca="1">IFERROR(INDIRECT(ADDRESS(MATCH(A13439,'contribution par jour-semaine'!A:A,0),MATCH(B13439,'contribution par jour-semaine'!$1:$1,0),4,1,"contribution par jour-semaine")),"")</f>
        <v/>
      </c>
      <c r="D13439" s="4" t="str">
        <f>VLOOKUP(A13439,predictions!A:B,2,FALSE)</f>
        <v>22/06/2020</v>
      </c>
      <c r="E13439" s="4">
        <f t="shared" si="52"/>
        <v>44004</v>
      </c>
    </row>
    <row r="13440" spans="3:5" ht="13" x14ac:dyDescent="0.15">
      <c r="C13440" s="1" t="str">
        <f ca="1">IFERROR(INDIRECT(ADDRESS(MATCH(A13440,'contribution par jour-semaine'!A:A,0),MATCH(B13440,'contribution par jour-semaine'!$1:$1,0),4,1,"contribution par jour-semaine")),"")</f>
        <v/>
      </c>
      <c r="D13440" s="4" t="str">
        <f>VLOOKUP(A13440,predictions!A:B,2,FALSE)</f>
        <v>22/06/2020</v>
      </c>
      <c r="E13440" s="4">
        <f t="shared" si="52"/>
        <v>44004</v>
      </c>
    </row>
    <row r="13441" spans="3:5" ht="13" x14ac:dyDescent="0.15">
      <c r="C13441" s="1" t="str">
        <f ca="1">IFERROR(INDIRECT(ADDRESS(MATCH(A13441,'contribution par jour-semaine'!A:A,0),MATCH(B13441,'contribution par jour-semaine'!$1:$1,0),4,1,"contribution par jour-semaine")),"")</f>
        <v/>
      </c>
      <c r="D13441" s="4" t="str">
        <f>VLOOKUP(A13441,predictions!A:B,2,FALSE)</f>
        <v>22/06/2020</v>
      </c>
      <c r="E13441" s="4">
        <f t="shared" si="52"/>
        <v>44004</v>
      </c>
    </row>
    <row r="13442" spans="3:5" ht="13" x14ac:dyDescent="0.15">
      <c r="C13442" s="1" t="str">
        <f ca="1">IFERROR(INDIRECT(ADDRESS(MATCH(A13442,'contribution par jour-semaine'!A:A,0),MATCH(B13442,'contribution par jour-semaine'!$1:$1,0),4,1,"contribution par jour-semaine")),"")</f>
        <v/>
      </c>
      <c r="D13442" s="4" t="str">
        <f>VLOOKUP(A13442,predictions!A:B,2,FALSE)</f>
        <v>22/06/2020</v>
      </c>
      <c r="E13442" s="4">
        <f t="shared" si="52"/>
        <v>44004</v>
      </c>
    </row>
    <row r="13443" spans="3:5" ht="13" x14ac:dyDescent="0.15">
      <c r="C13443" s="1" t="str">
        <f ca="1">IFERROR(INDIRECT(ADDRESS(MATCH(A13443,'contribution par jour-semaine'!A:A,0),MATCH(B13443,'contribution par jour-semaine'!$1:$1,0),4,1,"contribution par jour-semaine")),"")</f>
        <v/>
      </c>
      <c r="D13443" s="4" t="str">
        <f>VLOOKUP(A13443,predictions!A:B,2,FALSE)</f>
        <v>22/06/2020</v>
      </c>
      <c r="E13443" s="4">
        <f t="shared" si="52"/>
        <v>44004</v>
      </c>
    </row>
    <row r="13444" spans="3:5" ht="13" x14ac:dyDescent="0.15">
      <c r="C13444" s="1" t="str">
        <f ca="1">IFERROR(INDIRECT(ADDRESS(MATCH(A13444,'contribution par jour-semaine'!A:A,0),MATCH(B13444,'contribution par jour-semaine'!$1:$1,0),4,1,"contribution par jour-semaine")),"")</f>
        <v/>
      </c>
      <c r="D13444" s="4" t="str">
        <f>VLOOKUP(A13444,predictions!A:B,2,FALSE)</f>
        <v>22/06/2020</v>
      </c>
      <c r="E13444" s="4">
        <f t="shared" si="52"/>
        <v>44004</v>
      </c>
    </row>
    <row r="13445" spans="3:5" ht="13" x14ac:dyDescent="0.15">
      <c r="C13445" s="1" t="str">
        <f ca="1">IFERROR(INDIRECT(ADDRESS(MATCH(A13445,'contribution par jour-semaine'!A:A,0),MATCH(B13445,'contribution par jour-semaine'!$1:$1,0),4,1,"contribution par jour-semaine")),"")</f>
        <v/>
      </c>
      <c r="D13445" s="4" t="str">
        <f>VLOOKUP(A13445,predictions!A:B,2,FALSE)</f>
        <v>22/06/2020</v>
      </c>
      <c r="E13445" s="4">
        <f t="shared" si="52"/>
        <v>44004</v>
      </c>
    </row>
    <row r="13446" spans="3:5" ht="13" x14ac:dyDescent="0.15">
      <c r="C13446" s="1" t="str">
        <f ca="1">IFERROR(INDIRECT(ADDRESS(MATCH(A13446,'contribution par jour-semaine'!A:A,0),MATCH(B13446,'contribution par jour-semaine'!$1:$1,0),4,1,"contribution par jour-semaine")),"")</f>
        <v/>
      </c>
      <c r="D13446" s="4" t="str">
        <f>VLOOKUP(A13446,predictions!A:B,2,FALSE)</f>
        <v>22/06/2020</v>
      </c>
      <c r="E13446" s="4">
        <f t="shared" si="52"/>
        <v>44004</v>
      </c>
    </row>
    <row r="13447" spans="3:5" ht="13" x14ac:dyDescent="0.15">
      <c r="C13447" s="1" t="str">
        <f ca="1">IFERROR(INDIRECT(ADDRESS(MATCH(A13447,'contribution par jour-semaine'!A:A,0),MATCH(B13447,'contribution par jour-semaine'!$1:$1,0),4,1,"contribution par jour-semaine")),"")</f>
        <v/>
      </c>
      <c r="D13447" s="4" t="str">
        <f>VLOOKUP(A13447,predictions!A:B,2,FALSE)</f>
        <v>22/06/2020</v>
      </c>
      <c r="E13447" s="4">
        <f t="shared" si="52"/>
        <v>44004</v>
      </c>
    </row>
    <row r="13448" spans="3:5" ht="13" x14ac:dyDescent="0.15">
      <c r="C13448" s="1" t="str">
        <f ca="1">IFERROR(INDIRECT(ADDRESS(MATCH(A13448,'contribution par jour-semaine'!A:A,0),MATCH(B13448,'contribution par jour-semaine'!$1:$1,0),4,1,"contribution par jour-semaine")),"")</f>
        <v/>
      </c>
      <c r="D13448" s="4" t="str">
        <f>VLOOKUP(A13448,predictions!A:B,2,FALSE)</f>
        <v>22/06/2020</v>
      </c>
      <c r="E13448" s="4">
        <f t="shared" si="52"/>
        <v>44004</v>
      </c>
    </row>
    <row r="13449" spans="3:5" ht="13" x14ac:dyDescent="0.15">
      <c r="C13449" s="1" t="str">
        <f ca="1">IFERROR(INDIRECT(ADDRESS(MATCH(A13449,'contribution par jour-semaine'!A:A,0),MATCH(B13449,'contribution par jour-semaine'!$1:$1,0),4,1,"contribution par jour-semaine")),"")</f>
        <v/>
      </c>
      <c r="D13449" s="4" t="str">
        <f>VLOOKUP(A13449,predictions!A:B,2,FALSE)</f>
        <v>22/06/2020</v>
      </c>
      <c r="E13449" s="4">
        <f t="shared" si="52"/>
        <v>44004</v>
      </c>
    </row>
    <row r="13450" spans="3:5" ht="13" x14ac:dyDescent="0.15">
      <c r="C13450" s="1" t="str">
        <f ca="1">IFERROR(INDIRECT(ADDRESS(MATCH(A13450,'contribution par jour-semaine'!A:A,0),MATCH(B13450,'contribution par jour-semaine'!$1:$1,0),4,1,"contribution par jour-semaine")),"")</f>
        <v/>
      </c>
      <c r="D13450" s="4" t="str">
        <f>VLOOKUP(A13450,predictions!A:B,2,FALSE)</f>
        <v>22/06/2020</v>
      </c>
      <c r="E13450" s="4">
        <f t="shared" si="52"/>
        <v>44004</v>
      </c>
    </row>
    <row r="13451" spans="3:5" ht="13" x14ac:dyDescent="0.15">
      <c r="C13451" s="1" t="str">
        <f ca="1">IFERROR(INDIRECT(ADDRESS(MATCH(A13451,'contribution par jour-semaine'!A:A,0),MATCH(B13451,'contribution par jour-semaine'!$1:$1,0),4,1,"contribution par jour-semaine")),"")</f>
        <v/>
      </c>
      <c r="D13451" s="4" t="str">
        <f>VLOOKUP(A13451,predictions!A:B,2,FALSE)</f>
        <v>22/06/2020</v>
      </c>
      <c r="E13451" s="4">
        <f t="shared" si="52"/>
        <v>44004</v>
      </c>
    </row>
    <row r="13452" spans="3:5" ht="13" x14ac:dyDescent="0.15">
      <c r="C13452" s="1" t="str">
        <f ca="1">IFERROR(INDIRECT(ADDRESS(MATCH(A13452,'contribution par jour-semaine'!A:A,0),MATCH(B13452,'contribution par jour-semaine'!$1:$1,0),4,1,"contribution par jour-semaine")),"")</f>
        <v/>
      </c>
      <c r="D13452" s="4" t="str">
        <f>VLOOKUP(A13452,predictions!A:B,2,FALSE)</f>
        <v>22/06/2020</v>
      </c>
      <c r="E13452" s="4">
        <f t="shared" si="52"/>
        <v>44004</v>
      </c>
    </row>
    <row r="13453" spans="3:5" ht="13" x14ac:dyDescent="0.15">
      <c r="C13453" s="1" t="str">
        <f ca="1">IFERROR(INDIRECT(ADDRESS(MATCH(A13453,'contribution par jour-semaine'!A:A,0),MATCH(B13453,'contribution par jour-semaine'!$1:$1,0),4,1,"contribution par jour-semaine")),"")</f>
        <v/>
      </c>
      <c r="D13453" s="4" t="str">
        <f>VLOOKUP(A13453,predictions!A:B,2,FALSE)</f>
        <v>22/06/2020</v>
      </c>
      <c r="E13453" s="4">
        <f t="shared" si="52"/>
        <v>44004</v>
      </c>
    </row>
    <row r="13454" spans="3:5" ht="13" x14ac:dyDescent="0.15">
      <c r="C13454" s="1" t="str">
        <f ca="1">IFERROR(INDIRECT(ADDRESS(MATCH(A13454,'contribution par jour-semaine'!A:A,0),MATCH(B13454,'contribution par jour-semaine'!$1:$1,0),4,1,"contribution par jour-semaine")),"")</f>
        <v/>
      </c>
      <c r="D13454" s="4" t="str">
        <f>VLOOKUP(A13454,predictions!A:B,2,FALSE)</f>
        <v>22/06/2020</v>
      </c>
      <c r="E13454" s="4">
        <f t="shared" si="52"/>
        <v>44004</v>
      </c>
    </row>
    <row r="13455" spans="3:5" ht="13" x14ac:dyDescent="0.15">
      <c r="C13455" s="1" t="str">
        <f ca="1">IFERROR(INDIRECT(ADDRESS(MATCH(A13455,'contribution par jour-semaine'!A:A,0),MATCH(B13455,'contribution par jour-semaine'!$1:$1,0),4,1,"contribution par jour-semaine")),"")</f>
        <v/>
      </c>
      <c r="D13455" s="4" t="str">
        <f>VLOOKUP(A13455,predictions!A:B,2,FALSE)</f>
        <v>22/06/2020</v>
      </c>
      <c r="E13455" s="4">
        <f t="shared" si="52"/>
        <v>44004</v>
      </c>
    </row>
    <row r="13456" spans="3:5" ht="13" x14ac:dyDescent="0.15">
      <c r="C13456" s="1" t="str">
        <f ca="1">IFERROR(INDIRECT(ADDRESS(MATCH(A13456,'contribution par jour-semaine'!A:A,0),MATCH(B13456,'contribution par jour-semaine'!$1:$1,0),4,1,"contribution par jour-semaine")),"")</f>
        <v/>
      </c>
      <c r="D13456" s="4" t="str">
        <f>VLOOKUP(A13456,predictions!A:B,2,FALSE)</f>
        <v>22/06/2020</v>
      </c>
      <c r="E13456" s="4">
        <f t="shared" si="52"/>
        <v>44004</v>
      </c>
    </row>
    <row r="13457" spans="3:5" ht="13" x14ac:dyDescent="0.15">
      <c r="C13457" s="1" t="str">
        <f ca="1">IFERROR(INDIRECT(ADDRESS(MATCH(A13457,'contribution par jour-semaine'!A:A,0),MATCH(B13457,'contribution par jour-semaine'!$1:$1,0),4,1,"contribution par jour-semaine")),"")</f>
        <v/>
      </c>
      <c r="D13457" s="4" t="str">
        <f>VLOOKUP(A13457,predictions!A:B,2,FALSE)</f>
        <v>22/06/2020</v>
      </c>
      <c r="E13457" s="4">
        <f t="shared" si="52"/>
        <v>44004</v>
      </c>
    </row>
    <row r="13458" spans="3:5" ht="13" x14ac:dyDescent="0.15">
      <c r="C13458" s="1" t="str">
        <f ca="1">IFERROR(INDIRECT(ADDRESS(MATCH(A13458,'contribution par jour-semaine'!A:A,0),MATCH(B13458,'contribution par jour-semaine'!$1:$1,0),4,1,"contribution par jour-semaine")),"")</f>
        <v/>
      </c>
      <c r="D13458" s="4" t="str">
        <f>VLOOKUP(A13458,predictions!A:B,2,FALSE)</f>
        <v>22/06/2020</v>
      </c>
      <c r="E13458" s="4">
        <f t="shared" si="52"/>
        <v>44004</v>
      </c>
    </row>
    <row r="13459" spans="3:5" ht="13" x14ac:dyDescent="0.15">
      <c r="C13459" s="1" t="str">
        <f ca="1">IFERROR(INDIRECT(ADDRESS(MATCH(A13459,'contribution par jour-semaine'!A:A,0),MATCH(B13459,'contribution par jour-semaine'!$1:$1,0),4,1,"contribution par jour-semaine")),"")</f>
        <v/>
      </c>
      <c r="D13459" s="4" t="str">
        <f>VLOOKUP(A13459,predictions!A:B,2,FALSE)</f>
        <v>22/06/2020</v>
      </c>
      <c r="E13459" s="4">
        <f t="shared" si="52"/>
        <v>44004</v>
      </c>
    </row>
    <row r="13460" spans="3:5" ht="13" x14ac:dyDescent="0.15">
      <c r="C13460" s="1" t="str">
        <f ca="1">IFERROR(INDIRECT(ADDRESS(MATCH(A13460,'contribution par jour-semaine'!A:A,0),MATCH(B13460,'contribution par jour-semaine'!$1:$1,0),4,1,"contribution par jour-semaine")),"")</f>
        <v/>
      </c>
      <c r="D13460" s="4" t="str">
        <f>VLOOKUP(A13460,predictions!A:B,2,FALSE)</f>
        <v>22/06/2020</v>
      </c>
      <c r="E13460" s="4">
        <f t="shared" si="52"/>
        <v>44004</v>
      </c>
    </row>
    <row r="13461" spans="3:5" ht="13" x14ac:dyDescent="0.15">
      <c r="C13461" s="1" t="str">
        <f ca="1">IFERROR(INDIRECT(ADDRESS(MATCH(A13461,'contribution par jour-semaine'!A:A,0),MATCH(B13461,'contribution par jour-semaine'!$1:$1,0),4,1,"contribution par jour-semaine")),"")</f>
        <v/>
      </c>
      <c r="D13461" s="4" t="str">
        <f>VLOOKUP(A13461,predictions!A:B,2,FALSE)</f>
        <v>22/06/2020</v>
      </c>
      <c r="E13461" s="4">
        <f t="shared" si="52"/>
        <v>44004</v>
      </c>
    </row>
    <row r="13462" spans="3:5" ht="13" x14ac:dyDescent="0.15">
      <c r="C13462" s="1" t="str">
        <f ca="1">IFERROR(INDIRECT(ADDRESS(MATCH(A13462,'contribution par jour-semaine'!A:A,0),MATCH(B13462,'contribution par jour-semaine'!$1:$1,0),4,1,"contribution par jour-semaine")),"")</f>
        <v/>
      </c>
      <c r="D13462" s="4" t="str">
        <f>VLOOKUP(A13462,predictions!A:B,2,FALSE)</f>
        <v>22/06/2020</v>
      </c>
      <c r="E13462" s="4">
        <f t="shared" si="52"/>
        <v>44004</v>
      </c>
    </row>
    <row r="13463" spans="3:5" ht="13" x14ac:dyDescent="0.15">
      <c r="C13463" s="1" t="str">
        <f ca="1">IFERROR(INDIRECT(ADDRESS(MATCH(A13463,'contribution par jour-semaine'!A:A,0),MATCH(B13463,'contribution par jour-semaine'!$1:$1,0),4,1,"contribution par jour-semaine")),"")</f>
        <v/>
      </c>
      <c r="D13463" s="4" t="str">
        <f>VLOOKUP(A13463,predictions!A:B,2,FALSE)</f>
        <v>22/06/2020</v>
      </c>
      <c r="E13463" s="4">
        <f t="shared" si="52"/>
        <v>44004</v>
      </c>
    </row>
    <row r="13464" spans="3:5" ht="13" x14ac:dyDescent="0.15">
      <c r="C13464" s="1" t="str">
        <f ca="1">IFERROR(INDIRECT(ADDRESS(MATCH(A13464,'contribution par jour-semaine'!A:A,0),MATCH(B13464,'contribution par jour-semaine'!$1:$1,0),4,1,"contribution par jour-semaine")),"")</f>
        <v/>
      </c>
      <c r="D13464" s="4" t="str">
        <f>VLOOKUP(A13464,predictions!A:B,2,FALSE)</f>
        <v>22/06/2020</v>
      </c>
      <c r="E13464" s="4">
        <f t="shared" si="52"/>
        <v>44004</v>
      </c>
    </row>
    <row r="13465" spans="3:5" ht="13" x14ac:dyDescent="0.15">
      <c r="C13465" s="1" t="str">
        <f ca="1">IFERROR(INDIRECT(ADDRESS(MATCH(A13465,'contribution par jour-semaine'!A:A,0),MATCH(B13465,'contribution par jour-semaine'!$1:$1,0),4,1,"contribution par jour-semaine")),"")</f>
        <v/>
      </c>
      <c r="D13465" s="4" t="str">
        <f>VLOOKUP(A13465,predictions!A:B,2,FALSE)</f>
        <v>22/06/2020</v>
      </c>
      <c r="E13465" s="4">
        <f t="shared" si="52"/>
        <v>44004</v>
      </c>
    </row>
    <row r="13466" spans="3:5" ht="13" x14ac:dyDescent="0.15">
      <c r="C13466" s="1" t="str">
        <f ca="1">IFERROR(INDIRECT(ADDRESS(MATCH(A13466,'contribution par jour-semaine'!A:A,0),MATCH(B13466,'contribution par jour-semaine'!$1:$1,0),4,1,"contribution par jour-semaine")),"")</f>
        <v/>
      </c>
      <c r="D13466" s="4" t="str">
        <f>VLOOKUP(A13466,predictions!A:B,2,FALSE)</f>
        <v>22/06/2020</v>
      </c>
      <c r="E13466" s="4">
        <f t="shared" si="52"/>
        <v>44004</v>
      </c>
    </row>
    <row r="13467" spans="3:5" ht="13" x14ac:dyDescent="0.15">
      <c r="C13467" s="1" t="str">
        <f ca="1">IFERROR(INDIRECT(ADDRESS(MATCH(A13467,'contribution par jour-semaine'!A:A,0),MATCH(B13467,'contribution par jour-semaine'!$1:$1,0),4,1,"contribution par jour-semaine")),"")</f>
        <v/>
      </c>
      <c r="D13467" s="4" t="str">
        <f>VLOOKUP(A13467,predictions!A:B,2,FALSE)</f>
        <v>22/06/2020</v>
      </c>
      <c r="E13467" s="4">
        <f t="shared" si="52"/>
        <v>44004</v>
      </c>
    </row>
    <row r="13468" spans="3:5" ht="13" x14ac:dyDescent="0.15">
      <c r="C13468" s="1" t="str">
        <f ca="1">IFERROR(INDIRECT(ADDRESS(MATCH(A13468,'contribution par jour-semaine'!A:A,0),MATCH(B13468,'contribution par jour-semaine'!$1:$1,0),4,1,"contribution par jour-semaine")),"")</f>
        <v/>
      </c>
      <c r="D13468" s="4" t="str">
        <f>VLOOKUP(A13468,predictions!A:B,2,FALSE)</f>
        <v>22/06/2020</v>
      </c>
      <c r="E13468" s="4">
        <f t="shared" si="52"/>
        <v>44004</v>
      </c>
    </row>
    <row r="13469" spans="3:5" ht="13" x14ac:dyDescent="0.15">
      <c r="C13469" s="1" t="str">
        <f ca="1">IFERROR(INDIRECT(ADDRESS(MATCH(A13469,'contribution par jour-semaine'!A:A,0),MATCH(B13469,'contribution par jour-semaine'!$1:$1,0),4,1,"contribution par jour-semaine")),"")</f>
        <v/>
      </c>
      <c r="D13469" s="4" t="str">
        <f>VLOOKUP(A13469,predictions!A:B,2,FALSE)</f>
        <v>22/06/2020</v>
      </c>
      <c r="E13469" s="4">
        <f t="shared" si="52"/>
        <v>44004</v>
      </c>
    </row>
    <row r="13470" spans="3:5" ht="13" x14ac:dyDescent="0.15">
      <c r="C13470" s="1" t="str">
        <f ca="1">IFERROR(INDIRECT(ADDRESS(MATCH(A13470,'contribution par jour-semaine'!A:A,0),MATCH(B13470,'contribution par jour-semaine'!$1:$1,0),4,1,"contribution par jour-semaine")),"")</f>
        <v/>
      </c>
      <c r="D13470" s="4" t="str">
        <f>VLOOKUP(A13470,predictions!A:B,2,FALSE)</f>
        <v>22/06/2020</v>
      </c>
      <c r="E13470" s="4">
        <f t="shared" si="52"/>
        <v>44004</v>
      </c>
    </row>
    <row r="13471" spans="3:5" ht="13" x14ac:dyDescent="0.15">
      <c r="C13471" s="1" t="str">
        <f ca="1">IFERROR(INDIRECT(ADDRESS(MATCH(A13471,'contribution par jour-semaine'!A:A,0),MATCH(B13471,'contribution par jour-semaine'!$1:$1,0),4,1,"contribution par jour-semaine")),"")</f>
        <v/>
      </c>
      <c r="D13471" s="4" t="str">
        <f>VLOOKUP(A13471,predictions!A:B,2,FALSE)</f>
        <v>22/06/2020</v>
      </c>
      <c r="E13471" s="4">
        <f t="shared" si="52"/>
        <v>44004</v>
      </c>
    </row>
    <row r="13472" spans="3:5" ht="13" x14ac:dyDescent="0.15">
      <c r="C13472" s="1" t="str">
        <f ca="1">IFERROR(INDIRECT(ADDRESS(MATCH(A13472,'contribution par jour-semaine'!A:A,0),MATCH(B13472,'contribution par jour-semaine'!$1:$1,0),4,1,"contribution par jour-semaine")),"")</f>
        <v/>
      </c>
      <c r="D13472" s="4" t="str">
        <f>VLOOKUP(A13472,predictions!A:B,2,FALSE)</f>
        <v>22/06/2020</v>
      </c>
      <c r="E13472" s="4">
        <f t="shared" si="52"/>
        <v>44004</v>
      </c>
    </row>
    <row r="13473" spans="3:5" ht="13" x14ac:dyDescent="0.15">
      <c r="C13473" s="1" t="str">
        <f ca="1">IFERROR(INDIRECT(ADDRESS(MATCH(A13473,'contribution par jour-semaine'!A:A,0),MATCH(B13473,'contribution par jour-semaine'!$1:$1,0),4,1,"contribution par jour-semaine")),"")</f>
        <v/>
      </c>
      <c r="D13473" s="4" t="str">
        <f>VLOOKUP(A13473,predictions!A:B,2,FALSE)</f>
        <v>22/06/2020</v>
      </c>
      <c r="E13473" s="4">
        <f t="shared" si="52"/>
        <v>44004</v>
      </c>
    </row>
    <row r="13474" spans="3:5" ht="13" x14ac:dyDescent="0.15">
      <c r="C13474" s="1" t="str">
        <f ca="1">IFERROR(INDIRECT(ADDRESS(MATCH(A13474,'contribution par jour-semaine'!A:A,0),MATCH(B13474,'contribution par jour-semaine'!$1:$1,0),4,1,"contribution par jour-semaine")),"")</f>
        <v/>
      </c>
      <c r="D13474" s="4" t="str">
        <f>VLOOKUP(A13474,predictions!A:B,2,FALSE)</f>
        <v>22/06/2020</v>
      </c>
      <c r="E13474" s="4">
        <f t="shared" si="52"/>
        <v>44004</v>
      </c>
    </row>
    <row r="13475" spans="3:5" ht="13" x14ac:dyDescent="0.15">
      <c r="C13475" s="1" t="str">
        <f ca="1">IFERROR(INDIRECT(ADDRESS(MATCH(A13475,'contribution par jour-semaine'!A:A,0),MATCH(B13475,'contribution par jour-semaine'!$1:$1,0),4,1,"contribution par jour-semaine")),"")</f>
        <v/>
      </c>
      <c r="D13475" s="4" t="str">
        <f>VLOOKUP(A13475,predictions!A:B,2,FALSE)</f>
        <v>22/06/2020</v>
      </c>
      <c r="E13475" s="4">
        <f t="shared" si="52"/>
        <v>44004</v>
      </c>
    </row>
    <row r="13476" spans="3:5" ht="13" x14ac:dyDescent="0.15">
      <c r="C13476" s="1" t="str">
        <f ca="1">IFERROR(INDIRECT(ADDRESS(MATCH(A13476,'contribution par jour-semaine'!A:A,0),MATCH(B13476,'contribution par jour-semaine'!$1:$1,0),4,1,"contribution par jour-semaine")),"")</f>
        <v/>
      </c>
      <c r="D13476" s="4" t="str">
        <f>VLOOKUP(A13476,predictions!A:B,2,FALSE)</f>
        <v>22/06/2020</v>
      </c>
      <c r="E13476" s="4">
        <f t="shared" si="52"/>
        <v>44004</v>
      </c>
    </row>
    <row r="13477" spans="3:5" ht="13" x14ac:dyDescent="0.15">
      <c r="C13477" s="1" t="str">
        <f ca="1">IFERROR(INDIRECT(ADDRESS(MATCH(A13477,'contribution par jour-semaine'!A:A,0),MATCH(B13477,'contribution par jour-semaine'!$1:$1,0),4,1,"contribution par jour-semaine")),"")</f>
        <v/>
      </c>
      <c r="D13477" s="4" t="str">
        <f>VLOOKUP(A13477,predictions!A:B,2,FALSE)</f>
        <v>22/06/2020</v>
      </c>
      <c r="E13477" s="4">
        <f t="shared" si="52"/>
        <v>44004</v>
      </c>
    </row>
    <row r="13478" spans="3:5" ht="13" x14ac:dyDescent="0.15">
      <c r="C13478" s="1" t="str">
        <f ca="1">IFERROR(INDIRECT(ADDRESS(MATCH(A13478,'contribution par jour-semaine'!A:A,0),MATCH(B13478,'contribution par jour-semaine'!$1:$1,0),4,1,"contribution par jour-semaine")),"")</f>
        <v/>
      </c>
      <c r="D13478" s="4" t="str">
        <f>VLOOKUP(A13478,predictions!A:B,2,FALSE)</f>
        <v>22/06/2020</v>
      </c>
      <c r="E13478" s="4">
        <f t="shared" si="52"/>
        <v>44004</v>
      </c>
    </row>
    <row r="13479" spans="3:5" ht="13" x14ac:dyDescent="0.15">
      <c r="C13479" s="1" t="str">
        <f ca="1">IFERROR(INDIRECT(ADDRESS(MATCH(A13479,'contribution par jour-semaine'!A:A,0),MATCH(B13479,'contribution par jour-semaine'!$1:$1,0),4,1,"contribution par jour-semaine")),"")</f>
        <v/>
      </c>
      <c r="D13479" s="4" t="str">
        <f>VLOOKUP(A13479,predictions!A:B,2,FALSE)</f>
        <v>22/06/2020</v>
      </c>
      <c r="E13479" s="4">
        <f t="shared" si="52"/>
        <v>44004</v>
      </c>
    </row>
    <row r="13480" spans="3:5" ht="13" x14ac:dyDescent="0.15">
      <c r="C13480" s="1" t="str">
        <f ca="1">IFERROR(INDIRECT(ADDRESS(MATCH(A13480,'contribution par jour-semaine'!A:A,0),MATCH(B13480,'contribution par jour-semaine'!$1:$1,0),4,1,"contribution par jour-semaine")),"")</f>
        <v/>
      </c>
      <c r="D13480" s="4" t="str">
        <f>VLOOKUP(A13480,predictions!A:B,2,FALSE)</f>
        <v>22/06/2020</v>
      </c>
      <c r="E13480" s="4">
        <f t="shared" si="52"/>
        <v>44004</v>
      </c>
    </row>
    <row r="13481" spans="3:5" ht="13" x14ac:dyDescent="0.15">
      <c r="C13481" s="1" t="str">
        <f ca="1">IFERROR(INDIRECT(ADDRESS(MATCH(A13481,'contribution par jour-semaine'!A:A,0),MATCH(B13481,'contribution par jour-semaine'!$1:$1,0),4,1,"contribution par jour-semaine")),"")</f>
        <v/>
      </c>
      <c r="D13481" s="4" t="str">
        <f>VLOOKUP(A13481,predictions!A:B,2,FALSE)</f>
        <v>22/06/2020</v>
      </c>
      <c r="E13481" s="4">
        <f t="shared" si="52"/>
        <v>44004</v>
      </c>
    </row>
    <row r="13482" spans="3:5" ht="13" x14ac:dyDescent="0.15">
      <c r="C13482" s="1" t="str">
        <f ca="1">IFERROR(INDIRECT(ADDRESS(MATCH(A13482,'contribution par jour-semaine'!A:A,0),MATCH(B13482,'contribution par jour-semaine'!$1:$1,0),4,1,"contribution par jour-semaine")),"")</f>
        <v/>
      </c>
      <c r="D13482" s="4" t="str">
        <f>VLOOKUP(A13482,predictions!A:B,2,FALSE)</f>
        <v>22/06/2020</v>
      </c>
      <c r="E13482" s="4">
        <f t="shared" si="52"/>
        <v>44004</v>
      </c>
    </row>
    <row r="13483" spans="3:5" ht="13" x14ac:dyDescent="0.15">
      <c r="C13483" s="1" t="str">
        <f ca="1">IFERROR(INDIRECT(ADDRESS(MATCH(A13483,'contribution par jour-semaine'!A:A,0),MATCH(B13483,'contribution par jour-semaine'!$1:$1,0),4,1,"contribution par jour-semaine")),"")</f>
        <v/>
      </c>
      <c r="D13483" s="4" t="str">
        <f>VLOOKUP(A13483,predictions!A:B,2,FALSE)</f>
        <v>22/06/2020</v>
      </c>
      <c r="E13483" s="4">
        <f t="shared" si="52"/>
        <v>44004</v>
      </c>
    </row>
    <row r="13484" spans="3:5" ht="13" x14ac:dyDescent="0.15">
      <c r="C13484" s="1" t="str">
        <f ca="1">IFERROR(INDIRECT(ADDRESS(MATCH(A13484,'contribution par jour-semaine'!A:A,0),MATCH(B13484,'contribution par jour-semaine'!$1:$1,0),4,1,"contribution par jour-semaine")),"")</f>
        <v/>
      </c>
      <c r="D13484" s="4" t="str">
        <f>VLOOKUP(A13484,predictions!A:B,2,FALSE)</f>
        <v>22/06/2020</v>
      </c>
      <c r="E13484" s="4">
        <f t="shared" si="52"/>
        <v>44004</v>
      </c>
    </row>
    <row r="13485" spans="3:5" ht="13" x14ac:dyDescent="0.15">
      <c r="C13485" s="1" t="str">
        <f ca="1">IFERROR(INDIRECT(ADDRESS(MATCH(A13485,'contribution par jour-semaine'!A:A,0),MATCH(B13485,'contribution par jour-semaine'!$1:$1,0),4,1,"contribution par jour-semaine")),"")</f>
        <v/>
      </c>
      <c r="D13485" s="4" t="str">
        <f>VLOOKUP(A13485,predictions!A:B,2,FALSE)</f>
        <v>22/06/2020</v>
      </c>
      <c r="E13485" s="4">
        <f t="shared" si="52"/>
        <v>44004</v>
      </c>
    </row>
    <row r="13486" spans="3:5" ht="13" x14ac:dyDescent="0.15">
      <c r="C13486" s="1" t="str">
        <f ca="1">IFERROR(INDIRECT(ADDRESS(MATCH(A13486,'contribution par jour-semaine'!A:A,0),MATCH(B13486,'contribution par jour-semaine'!$1:$1,0),4,1,"contribution par jour-semaine")),"")</f>
        <v/>
      </c>
      <c r="D13486" s="4" t="str">
        <f>VLOOKUP(A13486,predictions!A:B,2,FALSE)</f>
        <v>22/06/2020</v>
      </c>
      <c r="E13486" s="4">
        <f t="shared" si="52"/>
        <v>44004</v>
      </c>
    </row>
    <row r="13487" spans="3:5" ht="13" x14ac:dyDescent="0.15">
      <c r="C13487" s="1" t="str">
        <f ca="1">IFERROR(INDIRECT(ADDRESS(MATCH(A13487,'contribution par jour-semaine'!A:A,0),MATCH(B13487,'contribution par jour-semaine'!$1:$1,0),4,1,"contribution par jour-semaine")),"")</f>
        <v/>
      </c>
      <c r="D13487" s="4" t="str">
        <f>VLOOKUP(A13487,predictions!A:B,2,FALSE)</f>
        <v>22/06/2020</v>
      </c>
      <c r="E13487" s="4">
        <f t="shared" si="52"/>
        <v>44004</v>
      </c>
    </row>
    <row r="13488" spans="3:5" ht="13" x14ac:dyDescent="0.15">
      <c r="C13488" s="1" t="str">
        <f ca="1">IFERROR(INDIRECT(ADDRESS(MATCH(A13488,'contribution par jour-semaine'!A:A,0),MATCH(B13488,'contribution par jour-semaine'!$1:$1,0),4,1,"contribution par jour-semaine")),"")</f>
        <v/>
      </c>
      <c r="D13488" s="4" t="str">
        <f>VLOOKUP(A13488,predictions!A:B,2,FALSE)</f>
        <v>22/06/2020</v>
      </c>
      <c r="E13488" s="4">
        <f t="shared" si="52"/>
        <v>44004</v>
      </c>
    </row>
    <row r="13489" spans="3:5" ht="13" x14ac:dyDescent="0.15">
      <c r="C13489" s="1" t="str">
        <f ca="1">IFERROR(INDIRECT(ADDRESS(MATCH(A13489,'contribution par jour-semaine'!A:A,0),MATCH(B13489,'contribution par jour-semaine'!$1:$1,0),4,1,"contribution par jour-semaine")),"")</f>
        <v/>
      </c>
      <c r="D13489" s="4" t="str">
        <f>VLOOKUP(A13489,predictions!A:B,2,FALSE)</f>
        <v>22/06/2020</v>
      </c>
      <c r="E13489" s="4">
        <f t="shared" si="52"/>
        <v>44004</v>
      </c>
    </row>
    <row r="13490" spans="3:5" ht="13" x14ac:dyDescent="0.15">
      <c r="C13490" s="1" t="str">
        <f ca="1">IFERROR(INDIRECT(ADDRESS(MATCH(A13490,'contribution par jour-semaine'!A:A,0),MATCH(B13490,'contribution par jour-semaine'!$1:$1,0),4,1,"contribution par jour-semaine")),"")</f>
        <v/>
      </c>
      <c r="D13490" s="4" t="str">
        <f>VLOOKUP(A13490,predictions!A:B,2,FALSE)</f>
        <v>22/06/2020</v>
      </c>
      <c r="E13490" s="4">
        <f t="shared" si="52"/>
        <v>44004</v>
      </c>
    </row>
    <row r="13491" spans="3:5" ht="13" x14ac:dyDescent="0.15">
      <c r="C13491" s="1" t="str">
        <f ca="1">IFERROR(INDIRECT(ADDRESS(MATCH(A13491,'contribution par jour-semaine'!A:A,0),MATCH(B13491,'contribution par jour-semaine'!$1:$1,0),4,1,"contribution par jour-semaine")),"")</f>
        <v/>
      </c>
      <c r="D13491" s="4" t="str">
        <f>VLOOKUP(A13491,predictions!A:B,2,FALSE)</f>
        <v>22/06/2020</v>
      </c>
      <c r="E13491" s="4">
        <f t="shared" si="52"/>
        <v>44004</v>
      </c>
    </row>
    <row r="13492" spans="3:5" ht="13" x14ac:dyDescent="0.15">
      <c r="C13492" s="1" t="str">
        <f ca="1">IFERROR(INDIRECT(ADDRESS(MATCH(A13492,'contribution par jour-semaine'!A:A,0),MATCH(B13492,'contribution par jour-semaine'!$1:$1,0),4,1,"contribution par jour-semaine")),"")</f>
        <v/>
      </c>
      <c r="D13492" s="4" t="str">
        <f>VLOOKUP(A13492,predictions!A:B,2,FALSE)</f>
        <v>22/06/2020</v>
      </c>
      <c r="E13492" s="4">
        <f t="shared" si="52"/>
        <v>44004</v>
      </c>
    </row>
    <row r="13493" spans="3:5" ht="13" x14ac:dyDescent="0.15">
      <c r="C13493" s="1" t="str">
        <f ca="1">IFERROR(INDIRECT(ADDRESS(MATCH(A13493,'contribution par jour-semaine'!A:A,0),MATCH(B13493,'contribution par jour-semaine'!$1:$1,0),4,1,"contribution par jour-semaine")),"")</f>
        <v/>
      </c>
      <c r="D13493" s="4" t="str">
        <f>VLOOKUP(A13493,predictions!A:B,2,FALSE)</f>
        <v>22/06/2020</v>
      </c>
      <c r="E13493" s="4">
        <f t="shared" si="52"/>
        <v>44004</v>
      </c>
    </row>
    <row r="13494" spans="3:5" ht="13" x14ac:dyDescent="0.15">
      <c r="C13494" s="1" t="str">
        <f ca="1">IFERROR(INDIRECT(ADDRESS(MATCH(A13494,'contribution par jour-semaine'!A:A,0),MATCH(B13494,'contribution par jour-semaine'!$1:$1,0),4,1,"contribution par jour-semaine")),"")</f>
        <v/>
      </c>
      <c r="D13494" s="4" t="str">
        <f>VLOOKUP(A13494,predictions!A:B,2,FALSE)</f>
        <v>22/06/2020</v>
      </c>
      <c r="E13494" s="4">
        <f t="shared" si="52"/>
        <v>44004</v>
      </c>
    </row>
    <row r="13495" spans="3:5" ht="13" x14ac:dyDescent="0.15">
      <c r="C13495" s="1" t="str">
        <f ca="1">IFERROR(INDIRECT(ADDRESS(MATCH(A13495,'contribution par jour-semaine'!A:A,0),MATCH(B13495,'contribution par jour-semaine'!$1:$1,0),4,1,"contribution par jour-semaine")),"")</f>
        <v/>
      </c>
      <c r="D13495" s="4" t="str">
        <f>VLOOKUP(A13495,predictions!A:B,2,FALSE)</f>
        <v>22/06/2020</v>
      </c>
      <c r="E13495" s="4">
        <f t="shared" si="52"/>
        <v>44004</v>
      </c>
    </row>
    <row r="13496" spans="3:5" ht="13" x14ac:dyDescent="0.15">
      <c r="C13496" s="1" t="str">
        <f ca="1">IFERROR(INDIRECT(ADDRESS(MATCH(A13496,'contribution par jour-semaine'!A:A,0),MATCH(B13496,'contribution par jour-semaine'!$1:$1,0),4,1,"contribution par jour-semaine")),"")</f>
        <v/>
      </c>
      <c r="D13496" s="4" t="str">
        <f>VLOOKUP(A13496,predictions!A:B,2,FALSE)</f>
        <v>22/06/2020</v>
      </c>
      <c r="E13496" s="4">
        <f t="shared" si="52"/>
        <v>44004</v>
      </c>
    </row>
    <row r="13497" spans="3:5" ht="13" x14ac:dyDescent="0.15">
      <c r="C13497" s="1" t="str">
        <f ca="1">IFERROR(INDIRECT(ADDRESS(MATCH(A13497,'contribution par jour-semaine'!A:A,0),MATCH(B13497,'contribution par jour-semaine'!$1:$1,0),4,1,"contribution par jour-semaine")),"")</f>
        <v/>
      </c>
      <c r="D13497" s="4" t="str">
        <f>VLOOKUP(A13497,predictions!A:B,2,FALSE)</f>
        <v>22/06/2020</v>
      </c>
      <c r="E13497" s="4">
        <f t="shared" si="52"/>
        <v>44004</v>
      </c>
    </row>
    <row r="13498" spans="3:5" ht="13" x14ac:dyDescent="0.15">
      <c r="C13498" s="1" t="str">
        <f ca="1">IFERROR(INDIRECT(ADDRESS(MATCH(A13498,'contribution par jour-semaine'!A:A,0),MATCH(B13498,'contribution par jour-semaine'!$1:$1,0),4,1,"contribution par jour-semaine")),"")</f>
        <v/>
      </c>
      <c r="D13498" s="4" t="str">
        <f>VLOOKUP(A13498,predictions!A:B,2,FALSE)</f>
        <v>22/06/2020</v>
      </c>
      <c r="E13498" s="4">
        <f t="shared" si="52"/>
        <v>44004</v>
      </c>
    </row>
    <row r="13499" spans="3:5" ht="13" x14ac:dyDescent="0.15">
      <c r="C13499" s="1" t="str">
        <f ca="1">IFERROR(INDIRECT(ADDRESS(MATCH(A13499,'contribution par jour-semaine'!A:A,0),MATCH(B13499,'contribution par jour-semaine'!$1:$1,0),4,1,"contribution par jour-semaine")),"")</f>
        <v/>
      </c>
      <c r="D13499" s="4" t="str">
        <f>VLOOKUP(A13499,predictions!A:B,2,FALSE)</f>
        <v>22/06/2020</v>
      </c>
      <c r="E13499" s="4">
        <f t="shared" si="52"/>
        <v>44004</v>
      </c>
    </row>
    <row r="13500" spans="3:5" ht="13" x14ac:dyDescent="0.15">
      <c r="C13500" s="1" t="str">
        <f ca="1">IFERROR(INDIRECT(ADDRESS(MATCH(A13500,'contribution par jour-semaine'!A:A,0),MATCH(B13500,'contribution par jour-semaine'!$1:$1,0),4,1,"contribution par jour-semaine")),"")</f>
        <v/>
      </c>
      <c r="D13500" s="4" t="str">
        <f>VLOOKUP(A13500,predictions!A:B,2,FALSE)</f>
        <v>22/06/2020</v>
      </c>
      <c r="E13500" s="4">
        <f t="shared" si="52"/>
        <v>44004</v>
      </c>
    </row>
    <row r="13501" spans="3:5" ht="13" x14ac:dyDescent="0.15">
      <c r="C13501" s="1" t="str">
        <f ca="1">IFERROR(INDIRECT(ADDRESS(MATCH(A13501,'contribution par jour-semaine'!A:A,0),MATCH(B13501,'contribution par jour-semaine'!$1:$1,0),4,1,"contribution par jour-semaine")),"")</f>
        <v/>
      </c>
      <c r="D13501" s="4" t="str">
        <f>VLOOKUP(A13501,predictions!A:B,2,FALSE)</f>
        <v>22/06/2020</v>
      </c>
      <c r="E13501" s="4">
        <f t="shared" si="52"/>
        <v>44004</v>
      </c>
    </row>
    <row r="13502" spans="3:5" ht="13" x14ac:dyDescent="0.15">
      <c r="C13502" s="1" t="str">
        <f ca="1">IFERROR(INDIRECT(ADDRESS(MATCH(A13502,'contribution par jour-semaine'!A:A,0),MATCH(B13502,'contribution par jour-semaine'!$1:$1,0),4,1,"contribution par jour-semaine")),"")</f>
        <v/>
      </c>
      <c r="D13502" s="4" t="str">
        <f>VLOOKUP(A13502,predictions!A:B,2,FALSE)</f>
        <v>22/06/2020</v>
      </c>
      <c r="E13502" s="4">
        <f t="shared" si="52"/>
        <v>44004</v>
      </c>
    </row>
    <row r="13503" spans="3:5" ht="13" x14ac:dyDescent="0.15">
      <c r="C13503" s="1" t="str">
        <f ca="1">IFERROR(INDIRECT(ADDRESS(MATCH(A13503,'contribution par jour-semaine'!A:A,0),MATCH(B13503,'contribution par jour-semaine'!$1:$1,0),4,1,"contribution par jour-semaine")),"")</f>
        <v/>
      </c>
      <c r="D13503" s="4" t="str">
        <f>VLOOKUP(A13503,predictions!A:B,2,FALSE)</f>
        <v>22/06/2020</v>
      </c>
      <c r="E13503" s="4">
        <f t="shared" si="52"/>
        <v>44004</v>
      </c>
    </row>
    <row r="13504" spans="3:5" ht="13" x14ac:dyDescent="0.15">
      <c r="C13504" s="1" t="str">
        <f ca="1">IFERROR(INDIRECT(ADDRESS(MATCH(A13504,'contribution par jour-semaine'!A:A,0),MATCH(B13504,'contribution par jour-semaine'!$1:$1,0),4,1,"contribution par jour-semaine")),"")</f>
        <v/>
      </c>
      <c r="D13504" s="4" t="str">
        <f>VLOOKUP(A13504,predictions!A:B,2,FALSE)</f>
        <v>22/06/2020</v>
      </c>
      <c r="E13504" s="4">
        <f t="shared" si="52"/>
        <v>44004</v>
      </c>
    </row>
    <row r="13505" spans="3:5" ht="13" x14ac:dyDescent="0.15">
      <c r="C13505" s="1" t="str">
        <f ca="1">IFERROR(INDIRECT(ADDRESS(MATCH(A13505,'contribution par jour-semaine'!A:A,0),MATCH(B13505,'contribution par jour-semaine'!$1:$1,0),4,1,"contribution par jour-semaine")),"")</f>
        <v/>
      </c>
      <c r="D13505" s="4" t="str">
        <f>VLOOKUP(A13505,predictions!A:B,2,FALSE)</f>
        <v>22/06/2020</v>
      </c>
      <c r="E13505" s="4">
        <f t="shared" si="52"/>
        <v>44004</v>
      </c>
    </row>
    <row r="13506" spans="3:5" ht="13" x14ac:dyDescent="0.15">
      <c r="C13506" s="1" t="str">
        <f ca="1">IFERROR(INDIRECT(ADDRESS(MATCH(A13506,'contribution par jour-semaine'!A:A,0),MATCH(B13506,'contribution par jour-semaine'!$1:$1,0),4,1,"contribution par jour-semaine")),"")</f>
        <v/>
      </c>
      <c r="D13506" s="4" t="str">
        <f>VLOOKUP(A13506,predictions!A:B,2,FALSE)</f>
        <v>22/06/2020</v>
      </c>
      <c r="E13506" s="4">
        <f t="shared" si="52"/>
        <v>44004</v>
      </c>
    </row>
    <row r="13507" spans="3:5" ht="13" x14ac:dyDescent="0.15">
      <c r="C13507" s="1" t="str">
        <f ca="1">IFERROR(INDIRECT(ADDRESS(MATCH(A13507,'contribution par jour-semaine'!A:A,0),MATCH(B13507,'contribution par jour-semaine'!$1:$1,0),4,1,"contribution par jour-semaine")),"")</f>
        <v/>
      </c>
      <c r="D13507" s="4" t="str">
        <f>VLOOKUP(A13507,predictions!A:B,2,FALSE)</f>
        <v>22/06/2020</v>
      </c>
      <c r="E13507" s="4">
        <f t="shared" si="52"/>
        <v>44004</v>
      </c>
    </row>
    <row r="13508" spans="3:5" ht="13" x14ac:dyDescent="0.15">
      <c r="C13508" s="1" t="str">
        <f ca="1">IFERROR(INDIRECT(ADDRESS(MATCH(A13508,'contribution par jour-semaine'!A:A,0),MATCH(B13508,'contribution par jour-semaine'!$1:$1,0),4,1,"contribution par jour-semaine")),"")</f>
        <v/>
      </c>
      <c r="D13508" s="4" t="str">
        <f>VLOOKUP(A13508,predictions!A:B,2,FALSE)</f>
        <v>22/06/2020</v>
      </c>
      <c r="E13508" s="4">
        <f t="shared" si="52"/>
        <v>44004</v>
      </c>
    </row>
    <row r="13509" spans="3:5" ht="13" x14ac:dyDescent="0.15">
      <c r="C13509" s="1" t="str">
        <f ca="1">IFERROR(INDIRECT(ADDRESS(MATCH(A13509,'contribution par jour-semaine'!A:A,0),MATCH(B13509,'contribution par jour-semaine'!$1:$1,0),4,1,"contribution par jour-semaine")),"")</f>
        <v/>
      </c>
      <c r="D13509" s="4" t="str">
        <f>VLOOKUP(A13509,predictions!A:B,2,FALSE)</f>
        <v>22/06/2020</v>
      </c>
      <c r="E13509" s="4">
        <f t="shared" si="52"/>
        <v>44004</v>
      </c>
    </row>
    <row r="13510" spans="3:5" ht="13" x14ac:dyDescent="0.15">
      <c r="C13510" s="1" t="str">
        <f ca="1">IFERROR(INDIRECT(ADDRESS(MATCH(A13510,'contribution par jour-semaine'!A:A,0),MATCH(B13510,'contribution par jour-semaine'!$1:$1,0),4,1,"contribution par jour-semaine")),"")</f>
        <v/>
      </c>
      <c r="D13510" s="4" t="str">
        <f>VLOOKUP(A13510,predictions!A:B,2,FALSE)</f>
        <v>22/06/2020</v>
      </c>
      <c r="E13510" s="4">
        <f t="shared" si="52"/>
        <v>44004</v>
      </c>
    </row>
    <row r="13511" spans="3:5" ht="13" x14ac:dyDescent="0.15">
      <c r="C13511" s="1" t="str">
        <f ca="1">IFERROR(INDIRECT(ADDRESS(MATCH(A13511,'contribution par jour-semaine'!A:A,0),MATCH(B13511,'contribution par jour-semaine'!$1:$1,0),4,1,"contribution par jour-semaine")),"")</f>
        <v/>
      </c>
      <c r="D13511" s="4" t="str">
        <f>VLOOKUP(A13511,predictions!A:B,2,FALSE)</f>
        <v>22/06/2020</v>
      </c>
      <c r="E13511" s="4">
        <f t="shared" si="52"/>
        <v>44004</v>
      </c>
    </row>
    <row r="13512" spans="3:5" ht="13" x14ac:dyDescent="0.15">
      <c r="C13512" s="1" t="str">
        <f ca="1">IFERROR(INDIRECT(ADDRESS(MATCH(A13512,'contribution par jour-semaine'!A:A,0),MATCH(B13512,'contribution par jour-semaine'!$1:$1,0),4,1,"contribution par jour-semaine")),"")</f>
        <v/>
      </c>
      <c r="D13512" s="4" t="str">
        <f>VLOOKUP(A13512,predictions!A:B,2,FALSE)</f>
        <v>22/06/2020</v>
      </c>
      <c r="E13512" s="4">
        <f t="shared" si="52"/>
        <v>44004</v>
      </c>
    </row>
    <row r="13513" spans="3:5" ht="13" x14ac:dyDescent="0.15">
      <c r="C13513" s="1" t="str">
        <f ca="1">IFERROR(INDIRECT(ADDRESS(MATCH(A13513,'contribution par jour-semaine'!A:A,0),MATCH(B13513,'contribution par jour-semaine'!$1:$1,0),4,1,"contribution par jour-semaine")),"")</f>
        <v/>
      </c>
      <c r="D13513" s="4" t="str">
        <f>VLOOKUP(A13513,predictions!A:B,2,FALSE)</f>
        <v>22/06/2020</v>
      </c>
      <c r="E13513" s="4">
        <f t="shared" si="52"/>
        <v>44004</v>
      </c>
    </row>
    <row r="13514" spans="3:5" ht="13" x14ac:dyDescent="0.15">
      <c r="C13514" s="1" t="str">
        <f ca="1">IFERROR(INDIRECT(ADDRESS(MATCH(A13514,'contribution par jour-semaine'!A:A,0),MATCH(B13514,'contribution par jour-semaine'!$1:$1,0),4,1,"contribution par jour-semaine")),"")</f>
        <v/>
      </c>
      <c r="D13514" s="4" t="str">
        <f>VLOOKUP(A13514,predictions!A:B,2,FALSE)</f>
        <v>22/06/2020</v>
      </c>
      <c r="E13514" s="4">
        <f t="shared" si="52"/>
        <v>44004</v>
      </c>
    </row>
    <row r="13515" spans="3:5" ht="13" x14ac:dyDescent="0.15">
      <c r="C13515" s="1" t="str">
        <f ca="1">IFERROR(INDIRECT(ADDRESS(MATCH(A13515,'contribution par jour-semaine'!A:A,0),MATCH(B13515,'contribution par jour-semaine'!$1:$1,0),4,1,"contribution par jour-semaine")),"")</f>
        <v/>
      </c>
      <c r="D13515" s="4" t="str">
        <f>VLOOKUP(A13515,predictions!A:B,2,FALSE)</f>
        <v>22/06/2020</v>
      </c>
      <c r="E13515" s="4">
        <f t="shared" si="52"/>
        <v>44004</v>
      </c>
    </row>
    <row r="13516" spans="3:5" ht="13" x14ac:dyDescent="0.15">
      <c r="C13516" s="1" t="str">
        <f ca="1">IFERROR(INDIRECT(ADDRESS(MATCH(A13516,'contribution par jour-semaine'!A:A,0),MATCH(B13516,'contribution par jour-semaine'!$1:$1,0),4,1,"contribution par jour-semaine")),"")</f>
        <v/>
      </c>
      <c r="D13516" s="4" t="str">
        <f>VLOOKUP(A13516,predictions!A:B,2,FALSE)</f>
        <v>22/06/2020</v>
      </c>
      <c r="E13516" s="4">
        <f t="shared" si="52"/>
        <v>44004</v>
      </c>
    </row>
    <row r="13517" spans="3:5" ht="13" x14ac:dyDescent="0.15">
      <c r="C13517" s="1" t="str">
        <f ca="1">IFERROR(INDIRECT(ADDRESS(MATCH(A13517,'contribution par jour-semaine'!A:A,0),MATCH(B13517,'contribution par jour-semaine'!$1:$1,0),4,1,"contribution par jour-semaine")),"")</f>
        <v/>
      </c>
      <c r="D13517" s="4" t="str">
        <f>VLOOKUP(A13517,predictions!A:B,2,FALSE)</f>
        <v>22/06/2020</v>
      </c>
      <c r="E13517" s="4">
        <f t="shared" ref="E13517:E13771" si="53">DATE(RIGHT(D13517,4),MID(D13517,4,2),LEFT(D13517,2))</f>
        <v>44004</v>
      </c>
    </row>
    <row r="13518" spans="3:5" ht="13" x14ac:dyDescent="0.15">
      <c r="C13518" s="1" t="str">
        <f ca="1">IFERROR(INDIRECT(ADDRESS(MATCH(A13518,'contribution par jour-semaine'!A:A,0),MATCH(B13518,'contribution par jour-semaine'!$1:$1,0),4,1,"contribution par jour-semaine")),"")</f>
        <v/>
      </c>
      <c r="D13518" s="4" t="str">
        <f>VLOOKUP(A13518,predictions!A:B,2,FALSE)</f>
        <v>22/06/2020</v>
      </c>
      <c r="E13518" s="4">
        <f t="shared" si="53"/>
        <v>44004</v>
      </c>
    </row>
    <row r="13519" spans="3:5" ht="13" x14ac:dyDescent="0.15">
      <c r="C13519" s="1" t="str">
        <f ca="1">IFERROR(INDIRECT(ADDRESS(MATCH(A13519,'contribution par jour-semaine'!A:A,0),MATCH(B13519,'contribution par jour-semaine'!$1:$1,0),4,1,"contribution par jour-semaine")),"")</f>
        <v/>
      </c>
      <c r="D13519" s="4" t="str">
        <f>VLOOKUP(A13519,predictions!A:B,2,FALSE)</f>
        <v>22/06/2020</v>
      </c>
      <c r="E13519" s="4">
        <f t="shared" si="53"/>
        <v>44004</v>
      </c>
    </row>
    <row r="13520" spans="3:5" ht="13" x14ac:dyDescent="0.15">
      <c r="C13520" s="1" t="str">
        <f ca="1">IFERROR(INDIRECT(ADDRESS(MATCH(A13520,'contribution par jour-semaine'!A:A,0),MATCH(B13520,'contribution par jour-semaine'!$1:$1,0),4,1,"contribution par jour-semaine")),"")</f>
        <v/>
      </c>
      <c r="D13520" s="4" t="str">
        <f>VLOOKUP(A13520,predictions!A:B,2,FALSE)</f>
        <v>22/06/2020</v>
      </c>
      <c r="E13520" s="4">
        <f t="shared" si="53"/>
        <v>44004</v>
      </c>
    </row>
    <row r="13521" spans="3:5" ht="13" x14ac:dyDescent="0.15">
      <c r="C13521" s="1" t="str">
        <f ca="1">IFERROR(INDIRECT(ADDRESS(MATCH(A13521,'contribution par jour-semaine'!A:A,0),MATCH(B13521,'contribution par jour-semaine'!$1:$1,0),4,1,"contribution par jour-semaine")),"")</f>
        <v/>
      </c>
      <c r="D13521" s="4" t="str">
        <f>VLOOKUP(A13521,predictions!A:B,2,FALSE)</f>
        <v>22/06/2020</v>
      </c>
      <c r="E13521" s="4">
        <f t="shared" si="53"/>
        <v>44004</v>
      </c>
    </row>
    <row r="13522" spans="3:5" ht="13" x14ac:dyDescent="0.15">
      <c r="C13522" s="1" t="str">
        <f ca="1">IFERROR(INDIRECT(ADDRESS(MATCH(A13522,'contribution par jour-semaine'!A:A,0),MATCH(B13522,'contribution par jour-semaine'!$1:$1,0),4,1,"contribution par jour-semaine")),"")</f>
        <v/>
      </c>
      <c r="D13522" s="4" t="str">
        <f>VLOOKUP(A13522,predictions!A:B,2,FALSE)</f>
        <v>22/06/2020</v>
      </c>
      <c r="E13522" s="4">
        <f t="shared" si="53"/>
        <v>44004</v>
      </c>
    </row>
    <row r="13523" spans="3:5" ht="13" x14ac:dyDescent="0.15">
      <c r="C13523" s="1" t="str">
        <f ca="1">IFERROR(INDIRECT(ADDRESS(MATCH(A13523,'contribution par jour-semaine'!A:A,0),MATCH(B13523,'contribution par jour-semaine'!$1:$1,0),4,1,"contribution par jour-semaine")),"")</f>
        <v/>
      </c>
      <c r="D13523" s="4" t="str">
        <f>VLOOKUP(A13523,predictions!A:B,2,FALSE)</f>
        <v>22/06/2020</v>
      </c>
      <c r="E13523" s="4">
        <f t="shared" si="53"/>
        <v>44004</v>
      </c>
    </row>
    <row r="13524" spans="3:5" ht="13" x14ac:dyDescent="0.15">
      <c r="C13524" s="1" t="str">
        <f ca="1">IFERROR(INDIRECT(ADDRESS(MATCH(A13524,'contribution par jour-semaine'!A:A,0),MATCH(B13524,'contribution par jour-semaine'!$1:$1,0),4,1,"contribution par jour-semaine")),"")</f>
        <v/>
      </c>
      <c r="D13524" s="4" t="str">
        <f>VLOOKUP(A13524,predictions!A:B,2,FALSE)</f>
        <v>22/06/2020</v>
      </c>
      <c r="E13524" s="4">
        <f t="shared" si="53"/>
        <v>44004</v>
      </c>
    </row>
    <row r="13525" spans="3:5" ht="13" x14ac:dyDescent="0.15">
      <c r="C13525" s="1" t="str">
        <f ca="1">IFERROR(INDIRECT(ADDRESS(MATCH(A13525,'contribution par jour-semaine'!A:A,0),MATCH(B13525,'contribution par jour-semaine'!$1:$1,0),4,1,"contribution par jour-semaine")),"")</f>
        <v/>
      </c>
      <c r="D13525" s="4" t="str">
        <f>VLOOKUP(A13525,predictions!A:B,2,FALSE)</f>
        <v>22/06/2020</v>
      </c>
      <c r="E13525" s="4">
        <f t="shared" si="53"/>
        <v>44004</v>
      </c>
    </row>
    <row r="13526" spans="3:5" ht="13" x14ac:dyDescent="0.15">
      <c r="C13526" s="1" t="str">
        <f ca="1">IFERROR(INDIRECT(ADDRESS(MATCH(A13526,'contribution par jour-semaine'!A:A,0),MATCH(B13526,'contribution par jour-semaine'!$1:$1,0),4,1,"contribution par jour-semaine")),"")</f>
        <v/>
      </c>
      <c r="D13526" s="4" t="str">
        <f>VLOOKUP(A13526,predictions!A:B,2,FALSE)</f>
        <v>22/06/2020</v>
      </c>
      <c r="E13526" s="4">
        <f t="shared" si="53"/>
        <v>44004</v>
      </c>
    </row>
    <row r="13527" spans="3:5" ht="13" x14ac:dyDescent="0.15">
      <c r="C13527" s="1" t="str">
        <f ca="1">IFERROR(INDIRECT(ADDRESS(MATCH(A13527,'contribution par jour-semaine'!A:A,0),MATCH(B13527,'contribution par jour-semaine'!$1:$1,0),4,1,"contribution par jour-semaine")),"")</f>
        <v/>
      </c>
      <c r="D13527" s="4" t="str">
        <f>VLOOKUP(A13527,predictions!A:B,2,FALSE)</f>
        <v>22/06/2020</v>
      </c>
      <c r="E13527" s="4">
        <f t="shared" si="53"/>
        <v>44004</v>
      </c>
    </row>
    <row r="13528" spans="3:5" ht="13" x14ac:dyDescent="0.15">
      <c r="C13528" s="1" t="str">
        <f ca="1">IFERROR(INDIRECT(ADDRESS(MATCH(A13528,'contribution par jour-semaine'!A:A,0),MATCH(B13528,'contribution par jour-semaine'!$1:$1,0),4,1,"contribution par jour-semaine")),"")</f>
        <v/>
      </c>
      <c r="D13528" s="4" t="str">
        <f>VLOOKUP(A13528,predictions!A:B,2,FALSE)</f>
        <v>22/06/2020</v>
      </c>
      <c r="E13528" s="4">
        <f t="shared" si="53"/>
        <v>44004</v>
      </c>
    </row>
    <row r="13529" spans="3:5" ht="13" x14ac:dyDescent="0.15">
      <c r="C13529" s="1" t="str">
        <f ca="1">IFERROR(INDIRECT(ADDRESS(MATCH(A13529,'contribution par jour-semaine'!A:A,0),MATCH(B13529,'contribution par jour-semaine'!$1:$1,0),4,1,"contribution par jour-semaine")),"")</f>
        <v/>
      </c>
      <c r="D13529" s="4" t="str">
        <f>VLOOKUP(A13529,predictions!A:B,2,FALSE)</f>
        <v>22/06/2020</v>
      </c>
      <c r="E13529" s="4">
        <f t="shared" si="53"/>
        <v>44004</v>
      </c>
    </row>
    <row r="13530" spans="3:5" ht="13" x14ac:dyDescent="0.15">
      <c r="C13530" s="1" t="str">
        <f ca="1">IFERROR(INDIRECT(ADDRESS(MATCH(A13530,'contribution par jour-semaine'!A:A,0),MATCH(B13530,'contribution par jour-semaine'!$1:$1,0),4,1,"contribution par jour-semaine")),"")</f>
        <v/>
      </c>
      <c r="D13530" s="4" t="str">
        <f>VLOOKUP(A13530,predictions!A:B,2,FALSE)</f>
        <v>22/06/2020</v>
      </c>
      <c r="E13530" s="4">
        <f t="shared" si="53"/>
        <v>44004</v>
      </c>
    </row>
    <row r="13531" spans="3:5" ht="13" x14ac:dyDescent="0.15">
      <c r="C13531" s="1" t="str">
        <f ca="1">IFERROR(INDIRECT(ADDRESS(MATCH(A13531,'contribution par jour-semaine'!A:A,0),MATCH(B13531,'contribution par jour-semaine'!$1:$1,0),4,1,"contribution par jour-semaine")),"")</f>
        <v/>
      </c>
      <c r="D13531" s="4" t="str">
        <f>VLOOKUP(A13531,predictions!A:B,2,FALSE)</f>
        <v>22/06/2020</v>
      </c>
      <c r="E13531" s="4">
        <f t="shared" si="53"/>
        <v>44004</v>
      </c>
    </row>
    <row r="13532" spans="3:5" ht="13" x14ac:dyDescent="0.15">
      <c r="C13532" s="1" t="str">
        <f ca="1">IFERROR(INDIRECT(ADDRESS(MATCH(A13532,'contribution par jour-semaine'!A:A,0),MATCH(B13532,'contribution par jour-semaine'!$1:$1,0),4,1,"contribution par jour-semaine")),"")</f>
        <v/>
      </c>
      <c r="D13532" s="4" t="str">
        <f>VLOOKUP(A13532,predictions!A:B,2,FALSE)</f>
        <v>22/06/2020</v>
      </c>
      <c r="E13532" s="4">
        <f t="shared" si="53"/>
        <v>44004</v>
      </c>
    </row>
    <row r="13533" spans="3:5" ht="13" x14ac:dyDescent="0.15">
      <c r="C13533" s="1" t="str">
        <f ca="1">IFERROR(INDIRECT(ADDRESS(MATCH(A13533,'contribution par jour-semaine'!A:A,0),MATCH(B13533,'contribution par jour-semaine'!$1:$1,0),4,1,"contribution par jour-semaine")),"")</f>
        <v/>
      </c>
      <c r="D13533" s="4" t="str">
        <f>VLOOKUP(A13533,predictions!A:B,2,FALSE)</f>
        <v>22/06/2020</v>
      </c>
      <c r="E13533" s="4">
        <f t="shared" si="53"/>
        <v>44004</v>
      </c>
    </row>
    <row r="13534" spans="3:5" ht="13" x14ac:dyDescent="0.15">
      <c r="C13534" s="1" t="str">
        <f ca="1">IFERROR(INDIRECT(ADDRESS(MATCH(A13534,'contribution par jour-semaine'!A:A,0),MATCH(B13534,'contribution par jour-semaine'!$1:$1,0),4,1,"contribution par jour-semaine")),"")</f>
        <v/>
      </c>
      <c r="D13534" s="4" t="str">
        <f>VLOOKUP(A13534,predictions!A:B,2,FALSE)</f>
        <v>22/06/2020</v>
      </c>
      <c r="E13534" s="4">
        <f t="shared" si="53"/>
        <v>44004</v>
      </c>
    </row>
    <row r="13535" spans="3:5" ht="13" x14ac:dyDescent="0.15">
      <c r="C13535" s="1" t="str">
        <f ca="1">IFERROR(INDIRECT(ADDRESS(MATCH(A13535,'contribution par jour-semaine'!A:A,0),MATCH(B13535,'contribution par jour-semaine'!$1:$1,0),4,1,"contribution par jour-semaine")),"")</f>
        <v/>
      </c>
      <c r="D13535" s="4" t="str">
        <f>VLOOKUP(A13535,predictions!A:B,2,FALSE)</f>
        <v>22/06/2020</v>
      </c>
      <c r="E13535" s="4">
        <f t="shared" si="53"/>
        <v>44004</v>
      </c>
    </row>
    <row r="13536" spans="3:5" ht="13" x14ac:dyDescent="0.15">
      <c r="C13536" s="1" t="str">
        <f ca="1">IFERROR(INDIRECT(ADDRESS(MATCH(A13536,'contribution par jour-semaine'!A:A,0),MATCH(B13536,'contribution par jour-semaine'!$1:$1,0),4,1,"contribution par jour-semaine")),"")</f>
        <v/>
      </c>
      <c r="D13536" s="4" t="str">
        <f>VLOOKUP(A13536,predictions!A:B,2,FALSE)</f>
        <v>22/06/2020</v>
      </c>
      <c r="E13536" s="4">
        <f t="shared" si="53"/>
        <v>44004</v>
      </c>
    </row>
    <row r="13537" spans="3:5" ht="13" x14ac:dyDescent="0.15">
      <c r="C13537" s="1" t="str">
        <f ca="1">IFERROR(INDIRECT(ADDRESS(MATCH(A13537,'contribution par jour-semaine'!A:A,0),MATCH(B13537,'contribution par jour-semaine'!$1:$1,0),4,1,"contribution par jour-semaine")),"")</f>
        <v/>
      </c>
      <c r="D13537" s="4" t="str">
        <f>VLOOKUP(A13537,predictions!A:B,2,FALSE)</f>
        <v>22/06/2020</v>
      </c>
      <c r="E13537" s="4">
        <f t="shared" si="53"/>
        <v>44004</v>
      </c>
    </row>
    <row r="13538" spans="3:5" ht="13" x14ac:dyDescent="0.15">
      <c r="C13538" s="1" t="str">
        <f ca="1">IFERROR(INDIRECT(ADDRESS(MATCH(A13538,'contribution par jour-semaine'!A:A,0),MATCH(B13538,'contribution par jour-semaine'!$1:$1,0),4,1,"contribution par jour-semaine")),"")</f>
        <v/>
      </c>
      <c r="D13538" s="4" t="str">
        <f>VLOOKUP(A13538,predictions!A:B,2,FALSE)</f>
        <v>22/06/2020</v>
      </c>
      <c r="E13538" s="4">
        <f t="shared" si="53"/>
        <v>44004</v>
      </c>
    </row>
    <row r="13539" spans="3:5" ht="13" x14ac:dyDescent="0.15">
      <c r="C13539" s="1" t="str">
        <f ca="1">IFERROR(INDIRECT(ADDRESS(MATCH(A13539,'contribution par jour-semaine'!A:A,0),MATCH(B13539,'contribution par jour-semaine'!$1:$1,0),4,1,"contribution par jour-semaine")),"")</f>
        <v/>
      </c>
      <c r="D13539" s="4" t="str">
        <f>VLOOKUP(A13539,predictions!A:B,2,FALSE)</f>
        <v>22/06/2020</v>
      </c>
      <c r="E13539" s="4">
        <f t="shared" si="53"/>
        <v>44004</v>
      </c>
    </row>
    <row r="13540" spans="3:5" ht="13" x14ac:dyDescent="0.15">
      <c r="C13540" s="1" t="str">
        <f ca="1">IFERROR(INDIRECT(ADDRESS(MATCH(A13540,'contribution par jour-semaine'!A:A,0),MATCH(B13540,'contribution par jour-semaine'!$1:$1,0),4,1,"contribution par jour-semaine")),"")</f>
        <v/>
      </c>
      <c r="D13540" s="4" t="str">
        <f>VLOOKUP(A13540,predictions!A:B,2,FALSE)</f>
        <v>22/06/2020</v>
      </c>
      <c r="E13540" s="4">
        <f t="shared" si="53"/>
        <v>44004</v>
      </c>
    </row>
    <row r="13541" spans="3:5" ht="13" x14ac:dyDescent="0.15">
      <c r="C13541" s="1" t="str">
        <f ca="1">IFERROR(INDIRECT(ADDRESS(MATCH(A13541,'contribution par jour-semaine'!A:A,0),MATCH(B13541,'contribution par jour-semaine'!$1:$1,0),4,1,"contribution par jour-semaine")),"")</f>
        <v/>
      </c>
      <c r="D13541" s="4" t="str">
        <f>VLOOKUP(A13541,predictions!A:B,2,FALSE)</f>
        <v>22/06/2020</v>
      </c>
      <c r="E13541" s="4">
        <f t="shared" si="53"/>
        <v>44004</v>
      </c>
    </row>
    <row r="13542" spans="3:5" ht="13" x14ac:dyDescent="0.15">
      <c r="C13542" s="1" t="str">
        <f ca="1">IFERROR(INDIRECT(ADDRESS(MATCH(A13542,'contribution par jour-semaine'!A:A,0),MATCH(B13542,'contribution par jour-semaine'!$1:$1,0),4,1,"contribution par jour-semaine")),"")</f>
        <v/>
      </c>
      <c r="D13542" s="4" t="str">
        <f>VLOOKUP(A13542,predictions!A:B,2,FALSE)</f>
        <v>22/06/2020</v>
      </c>
      <c r="E13542" s="4">
        <f t="shared" si="53"/>
        <v>44004</v>
      </c>
    </row>
    <row r="13543" spans="3:5" ht="13" x14ac:dyDescent="0.15">
      <c r="C13543" s="1" t="str">
        <f ca="1">IFERROR(INDIRECT(ADDRESS(MATCH(A13543,'contribution par jour-semaine'!A:A,0),MATCH(B13543,'contribution par jour-semaine'!$1:$1,0),4,1,"contribution par jour-semaine")),"")</f>
        <v/>
      </c>
      <c r="D13543" s="4" t="str">
        <f>VLOOKUP(A13543,predictions!A:B,2,FALSE)</f>
        <v>22/06/2020</v>
      </c>
      <c r="E13543" s="4">
        <f t="shared" si="53"/>
        <v>44004</v>
      </c>
    </row>
    <row r="13544" spans="3:5" ht="13" x14ac:dyDescent="0.15">
      <c r="C13544" s="1" t="str">
        <f ca="1">IFERROR(INDIRECT(ADDRESS(MATCH(A13544,'contribution par jour-semaine'!A:A,0),MATCH(B13544,'contribution par jour-semaine'!$1:$1,0),4,1,"contribution par jour-semaine")),"")</f>
        <v/>
      </c>
      <c r="D13544" s="4" t="str">
        <f>VLOOKUP(A13544,predictions!A:B,2,FALSE)</f>
        <v>22/06/2020</v>
      </c>
      <c r="E13544" s="4">
        <f t="shared" si="53"/>
        <v>44004</v>
      </c>
    </row>
    <row r="13545" spans="3:5" ht="13" x14ac:dyDescent="0.15">
      <c r="C13545" s="1" t="str">
        <f ca="1">IFERROR(INDIRECT(ADDRESS(MATCH(A13545,'contribution par jour-semaine'!A:A,0),MATCH(B13545,'contribution par jour-semaine'!$1:$1,0),4,1,"contribution par jour-semaine")),"")</f>
        <v/>
      </c>
      <c r="D13545" s="4" t="str">
        <f>VLOOKUP(A13545,predictions!A:B,2,FALSE)</f>
        <v>22/06/2020</v>
      </c>
      <c r="E13545" s="4">
        <f t="shared" si="53"/>
        <v>44004</v>
      </c>
    </row>
    <row r="13546" spans="3:5" ht="13" x14ac:dyDescent="0.15">
      <c r="C13546" s="1" t="str">
        <f ca="1">IFERROR(INDIRECT(ADDRESS(MATCH(A13546,'contribution par jour-semaine'!A:A,0),MATCH(B13546,'contribution par jour-semaine'!$1:$1,0),4,1,"contribution par jour-semaine")),"")</f>
        <v/>
      </c>
      <c r="D13546" s="4" t="str">
        <f>VLOOKUP(A13546,predictions!A:B,2,FALSE)</f>
        <v>22/06/2020</v>
      </c>
      <c r="E13546" s="4">
        <f t="shared" si="53"/>
        <v>44004</v>
      </c>
    </row>
    <row r="13547" spans="3:5" ht="13" x14ac:dyDescent="0.15">
      <c r="C13547" s="1" t="str">
        <f ca="1">IFERROR(INDIRECT(ADDRESS(MATCH(A13547,'contribution par jour-semaine'!A:A,0),MATCH(B13547,'contribution par jour-semaine'!$1:$1,0),4,1,"contribution par jour-semaine")),"")</f>
        <v/>
      </c>
      <c r="D13547" s="4" t="str">
        <f>VLOOKUP(A13547,predictions!A:B,2,FALSE)</f>
        <v>22/06/2020</v>
      </c>
      <c r="E13547" s="4">
        <f t="shared" si="53"/>
        <v>44004</v>
      </c>
    </row>
    <row r="13548" spans="3:5" ht="13" x14ac:dyDescent="0.15">
      <c r="C13548" s="1" t="str">
        <f ca="1">IFERROR(INDIRECT(ADDRESS(MATCH(A13548,'contribution par jour-semaine'!A:A,0),MATCH(B13548,'contribution par jour-semaine'!$1:$1,0),4,1,"contribution par jour-semaine")),"")</f>
        <v/>
      </c>
      <c r="D13548" s="4" t="str">
        <f>VLOOKUP(A13548,predictions!A:B,2,FALSE)</f>
        <v>22/06/2020</v>
      </c>
      <c r="E13548" s="4">
        <f t="shared" si="53"/>
        <v>44004</v>
      </c>
    </row>
    <row r="13549" spans="3:5" ht="13" x14ac:dyDescent="0.15">
      <c r="C13549" s="1" t="str">
        <f ca="1">IFERROR(INDIRECT(ADDRESS(MATCH(A13549,'contribution par jour-semaine'!A:A,0),MATCH(B13549,'contribution par jour-semaine'!$1:$1,0),4,1,"contribution par jour-semaine")),"")</f>
        <v/>
      </c>
      <c r="D13549" s="4" t="str">
        <f>VLOOKUP(A13549,predictions!A:B,2,FALSE)</f>
        <v>22/06/2020</v>
      </c>
      <c r="E13549" s="4">
        <f t="shared" si="53"/>
        <v>44004</v>
      </c>
    </row>
    <row r="13550" spans="3:5" ht="13" x14ac:dyDescent="0.15">
      <c r="C13550" s="1" t="str">
        <f ca="1">IFERROR(INDIRECT(ADDRESS(MATCH(A13550,'contribution par jour-semaine'!A:A,0),MATCH(B13550,'contribution par jour-semaine'!$1:$1,0),4,1,"contribution par jour-semaine")),"")</f>
        <v/>
      </c>
      <c r="D13550" s="4" t="str">
        <f>VLOOKUP(A13550,predictions!A:B,2,FALSE)</f>
        <v>22/06/2020</v>
      </c>
      <c r="E13550" s="4">
        <f t="shared" si="53"/>
        <v>44004</v>
      </c>
    </row>
    <row r="13551" spans="3:5" ht="13" x14ac:dyDescent="0.15">
      <c r="C13551" s="1" t="str">
        <f ca="1">IFERROR(INDIRECT(ADDRESS(MATCH(A13551,'contribution par jour-semaine'!A:A,0),MATCH(B13551,'contribution par jour-semaine'!$1:$1,0),4,1,"contribution par jour-semaine")),"")</f>
        <v/>
      </c>
      <c r="D13551" s="4" t="str">
        <f>VLOOKUP(A13551,predictions!A:B,2,FALSE)</f>
        <v>22/06/2020</v>
      </c>
      <c r="E13551" s="4">
        <f t="shared" si="53"/>
        <v>44004</v>
      </c>
    </row>
    <row r="13552" spans="3:5" ht="13" x14ac:dyDescent="0.15">
      <c r="C13552" s="1" t="str">
        <f ca="1">IFERROR(INDIRECT(ADDRESS(MATCH(A13552,'contribution par jour-semaine'!A:A,0),MATCH(B13552,'contribution par jour-semaine'!$1:$1,0),4,1,"contribution par jour-semaine")),"")</f>
        <v/>
      </c>
      <c r="D13552" s="4" t="str">
        <f>VLOOKUP(A13552,predictions!A:B,2,FALSE)</f>
        <v>22/06/2020</v>
      </c>
      <c r="E13552" s="4">
        <f t="shared" si="53"/>
        <v>44004</v>
      </c>
    </row>
    <row r="13553" spans="3:5" ht="13" x14ac:dyDescent="0.15">
      <c r="C13553" s="1" t="str">
        <f ca="1">IFERROR(INDIRECT(ADDRESS(MATCH(A13553,'contribution par jour-semaine'!A:A,0),MATCH(B13553,'contribution par jour-semaine'!$1:$1,0),4,1,"contribution par jour-semaine")),"")</f>
        <v/>
      </c>
      <c r="D13553" s="4" t="str">
        <f>VLOOKUP(A13553,predictions!A:B,2,FALSE)</f>
        <v>22/06/2020</v>
      </c>
      <c r="E13553" s="4">
        <f t="shared" si="53"/>
        <v>44004</v>
      </c>
    </row>
    <row r="13554" spans="3:5" ht="13" x14ac:dyDescent="0.15">
      <c r="C13554" s="1" t="str">
        <f ca="1">IFERROR(INDIRECT(ADDRESS(MATCH(A13554,'contribution par jour-semaine'!A:A,0),MATCH(B13554,'contribution par jour-semaine'!$1:$1,0),4,1,"contribution par jour-semaine")),"")</f>
        <v/>
      </c>
      <c r="D13554" s="4" t="str">
        <f>VLOOKUP(A13554,predictions!A:B,2,FALSE)</f>
        <v>22/06/2020</v>
      </c>
      <c r="E13554" s="4">
        <f t="shared" si="53"/>
        <v>44004</v>
      </c>
    </row>
    <row r="13555" spans="3:5" ht="13" x14ac:dyDescent="0.15">
      <c r="C13555" s="1" t="str">
        <f ca="1">IFERROR(INDIRECT(ADDRESS(MATCH(A13555,'contribution par jour-semaine'!A:A,0),MATCH(B13555,'contribution par jour-semaine'!$1:$1,0),4,1,"contribution par jour-semaine")),"")</f>
        <v/>
      </c>
      <c r="D13555" s="4" t="str">
        <f>VLOOKUP(A13555,predictions!A:B,2,FALSE)</f>
        <v>22/06/2020</v>
      </c>
      <c r="E13555" s="4">
        <f t="shared" si="53"/>
        <v>44004</v>
      </c>
    </row>
    <row r="13556" spans="3:5" ht="13" x14ac:dyDescent="0.15">
      <c r="C13556" s="1" t="str">
        <f ca="1">IFERROR(INDIRECT(ADDRESS(MATCH(A13556,'contribution par jour-semaine'!A:A,0),MATCH(B13556,'contribution par jour-semaine'!$1:$1,0),4,1,"contribution par jour-semaine")),"")</f>
        <v/>
      </c>
      <c r="D13556" s="4" t="str">
        <f>VLOOKUP(A13556,predictions!A:B,2,FALSE)</f>
        <v>22/06/2020</v>
      </c>
      <c r="E13556" s="4">
        <f t="shared" si="53"/>
        <v>44004</v>
      </c>
    </row>
    <row r="13557" spans="3:5" ht="13" x14ac:dyDescent="0.15">
      <c r="C13557" s="1" t="str">
        <f ca="1">IFERROR(INDIRECT(ADDRESS(MATCH(A13557,'contribution par jour-semaine'!A:A,0),MATCH(B13557,'contribution par jour-semaine'!$1:$1,0),4,1,"contribution par jour-semaine")),"")</f>
        <v/>
      </c>
      <c r="D13557" s="4" t="str">
        <f>VLOOKUP(A13557,predictions!A:B,2,FALSE)</f>
        <v>22/06/2020</v>
      </c>
      <c r="E13557" s="4">
        <f t="shared" si="53"/>
        <v>44004</v>
      </c>
    </row>
    <row r="13558" spans="3:5" ht="13" x14ac:dyDescent="0.15">
      <c r="C13558" s="1" t="str">
        <f ca="1">IFERROR(INDIRECT(ADDRESS(MATCH(A13558,'contribution par jour-semaine'!A:A,0),MATCH(B13558,'contribution par jour-semaine'!$1:$1,0),4,1,"contribution par jour-semaine")),"")</f>
        <v/>
      </c>
      <c r="D13558" s="4" t="str">
        <f>VLOOKUP(A13558,predictions!A:B,2,FALSE)</f>
        <v>22/06/2020</v>
      </c>
      <c r="E13558" s="4">
        <f t="shared" si="53"/>
        <v>44004</v>
      </c>
    </row>
    <row r="13559" spans="3:5" ht="13" x14ac:dyDescent="0.15">
      <c r="C13559" s="1" t="str">
        <f ca="1">IFERROR(INDIRECT(ADDRESS(MATCH(A13559,'contribution par jour-semaine'!A:A,0),MATCH(B13559,'contribution par jour-semaine'!$1:$1,0),4,1,"contribution par jour-semaine")),"")</f>
        <v/>
      </c>
      <c r="D13559" s="4" t="str">
        <f>VLOOKUP(A13559,predictions!A:B,2,FALSE)</f>
        <v>22/06/2020</v>
      </c>
      <c r="E13559" s="4">
        <f t="shared" si="53"/>
        <v>44004</v>
      </c>
    </row>
    <row r="13560" spans="3:5" ht="13" x14ac:dyDescent="0.15">
      <c r="C13560" s="1" t="str">
        <f ca="1">IFERROR(INDIRECT(ADDRESS(MATCH(A13560,'contribution par jour-semaine'!A:A,0),MATCH(B13560,'contribution par jour-semaine'!$1:$1,0),4,1,"contribution par jour-semaine")),"")</f>
        <v/>
      </c>
      <c r="D13560" s="4" t="str">
        <f>VLOOKUP(A13560,predictions!A:B,2,FALSE)</f>
        <v>22/06/2020</v>
      </c>
      <c r="E13560" s="4">
        <f t="shared" si="53"/>
        <v>44004</v>
      </c>
    </row>
    <row r="13561" spans="3:5" ht="13" x14ac:dyDescent="0.15">
      <c r="C13561" s="1" t="str">
        <f ca="1">IFERROR(INDIRECT(ADDRESS(MATCH(A13561,'contribution par jour-semaine'!A:A,0),MATCH(B13561,'contribution par jour-semaine'!$1:$1,0),4,1,"contribution par jour-semaine")),"")</f>
        <v/>
      </c>
      <c r="D13561" s="4" t="str">
        <f>VLOOKUP(A13561,predictions!A:B,2,FALSE)</f>
        <v>22/06/2020</v>
      </c>
      <c r="E13561" s="4">
        <f t="shared" si="53"/>
        <v>44004</v>
      </c>
    </row>
    <row r="13562" spans="3:5" ht="13" x14ac:dyDescent="0.15">
      <c r="C13562" s="1" t="str">
        <f ca="1">IFERROR(INDIRECT(ADDRESS(MATCH(A13562,'contribution par jour-semaine'!A:A,0),MATCH(B13562,'contribution par jour-semaine'!$1:$1,0),4,1,"contribution par jour-semaine")),"")</f>
        <v/>
      </c>
      <c r="D13562" s="4" t="str">
        <f>VLOOKUP(A13562,predictions!A:B,2,FALSE)</f>
        <v>22/06/2020</v>
      </c>
      <c r="E13562" s="4">
        <f t="shared" si="53"/>
        <v>44004</v>
      </c>
    </row>
    <row r="13563" spans="3:5" ht="13" x14ac:dyDescent="0.15">
      <c r="C13563" s="1" t="str">
        <f ca="1">IFERROR(INDIRECT(ADDRESS(MATCH(A13563,'contribution par jour-semaine'!A:A,0),MATCH(B13563,'contribution par jour-semaine'!$1:$1,0),4,1,"contribution par jour-semaine")),"")</f>
        <v/>
      </c>
      <c r="D13563" s="4" t="str">
        <f>VLOOKUP(A13563,predictions!A:B,2,FALSE)</f>
        <v>22/06/2020</v>
      </c>
      <c r="E13563" s="4">
        <f t="shared" si="53"/>
        <v>44004</v>
      </c>
    </row>
    <row r="13564" spans="3:5" ht="13" x14ac:dyDescent="0.15">
      <c r="C13564" s="1" t="str">
        <f ca="1">IFERROR(INDIRECT(ADDRESS(MATCH(A13564,'contribution par jour-semaine'!A:A,0),MATCH(B13564,'contribution par jour-semaine'!$1:$1,0),4,1,"contribution par jour-semaine")),"")</f>
        <v/>
      </c>
      <c r="D13564" s="4" t="str">
        <f>VLOOKUP(A13564,predictions!A:B,2,FALSE)</f>
        <v>22/06/2020</v>
      </c>
      <c r="E13564" s="4">
        <f t="shared" si="53"/>
        <v>44004</v>
      </c>
    </row>
    <row r="13565" spans="3:5" ht="13" x14ac:dyDescent="0.15">
      <c r="C13565" s="1" t="str">
        <f ca="1">IFERROR(INDIRECT(ADDRESS(MATCH(A13565,'contribution par jour-semaine'!A:A,0),MATCH(B13565,'contribution par jour-semaine'!$1:$1,0),4,1,"contribution par jour-semaine")),"")</f>
        <v/>
      </c>
      <c r="D13565" s="4" t="str">
        <f>VLOOKUP(A13565,predictions!A:B,2,FALSE)</f>
        <v>22/06/2020</v>
      </c>
      <c r="E13565" s="4">
        <f t="shared" si="53"/>
        <v>44004</v>
      </c>
    </row>
    <row r="13566" spans="3:5" ht="13" x14ac:dyDescent="0.15">
      <c r="C13566" s="1" t="str">
        <f ca="1">IFERROR(INDIRECT(ADDRESS(MATCH(A13566,'contribution par jour-semaine'!A:A,0),MATCH(B13566,'contribution par jour-semaine'!$1:$1,0),4,1,"contribution par jour-semaine")),"")</f>
        <v/>
      </c>
      <c r="D13566" s="4" t="str">
        <f>VLOOKUP(A13566,predictions!A:B,2,FALSE)</f>
        <v>22/06/2020</v>
      </c>
      <c r="E13566" s="4">
        <f t="shared" si="53"/>
        <v>44004</v>
      </c>
    </row>
    <row r="13567" spans="3:5" ht="13" x14ac:dyDescent="0.15">
      <c r="C13567" s="1" t="str">
        <f ca="1">IFERROR(INDIRECT(ADDRESS(MATCH(A13567,'contribution par jour-semaine'!A:A,0),MATCH(B13567,'contribution par jour-semaine'!$1:$1,0),4,1,"contribution par jour-semaine")),"")</f>
        <v/>
      </c>
      <c r="D13567" s="4" t="str">
        <f>VLOOKUP(A13567,predictions!A:B,2,FALSE)</f>
        <v>22/06/2020</v>
      </c>
      <c r="E13567" s="4">
        <f t="shared" si="53"/>
        <v>44004</v>
      </c>
    </row>
    <row r="13568" spans="3:5" ht="13" x14ac:dyDescent="0.15">
      <c r="C13568" s="1" t="str">
        <f ca="1">IFERROR(INDIRECT(ADDRESS(MATCH(A13568,'contribution par jour-semaine'!A:A,0),MATCH(B13568,'contribution par jour-semaine'!$1:$1,0),4,1,"contribution par jour-semaine")),"")</f>
        <v/>
      </c>
      <c r="D13568" s="4" t="str">
        <f>VLOOKUP(A13568,predictions!A:B,2,FALSE)</f>
        <v>22/06/2020</v>
      </c>
      <c r="E13568" s="4">
        <f t="shared" si="53"/>
        <v>44004</v>
      </c>
    </row>
    <row r="13569" spans="3:5" ht="13" x14ac:dyDescent="0.15">
      <c r="C13569" s="1" t="str">
        <f ca="1">IFERROR(INDIRECT(ADDRESS(MATCH(A13569,'contribution par jour-semaine'!A:A,0),MATCH(B13569,'contribution par jour-semaine'!$1:$1,0),4,1,"contribution par jour-semaine")),"")</f>
        <v/>
      </c>
      <c r="D13569" s="4" t="str">
        <f>VLOOKUP(A13569,predictions!A:B,2,FALSE)</f>
        <v>22/06/2020</v>
      </c>
      <c r="E13569" s="4">
        <f t="shared" si="53"/>
        <v>44004</v>
      </c>
    </row>
    <row r="13570" spans="3:5" ht="13" x14ac:dyDescent="0.15">
      <c r="C13570" s="1" t="str">
        <f ca="1">IFERROR(INDIRECT(ADDRESS(MATCH(A13570,'contribution par jour-semaine'!A:A,0),MATCH(B13570,'contribution par jour-semaine'!$1:$1,0),4,1,"contribution par jour-semaine")),"")</f>
        <v/>
      </c>
      <c r="D13570" s="4" t="str">
        <f>VLOOKUP(A13570,predictions!A:B,2,FALSE)</f>
        <v>22/06/2020</v>
      </c>
      <c r="E13570" s="4">
        <f t="shared" si="53"/>
        <v>44004</v>
      </c>
    </row>
    <row r="13571" spans="3:5" ht="13" x14ac:dyDescent="0.15">
      <c r="C13571" s="1" t="str">
        <f ca="1">IFERROR(INDIRECT(ADDRESS(MATCH(A13571,'contribution par jour-semaine'!A:A,0),MATCH(B13571,'contribution par jour-semaine'!$1:$1,0),4,1,"contribution par jour-semaine")),"")</f>
        <v/>
      </c>
      <c r="D13571" s="4" t="str">
        <f>VLOOKUP(A13571,predictions!A:B,2,FALSE)</f>
        <v>22/06/2020</v>
      </c>
      <c r="E13571" s="4">
        <f t="shared" si="53"/>
        <v>44004</v>
      </c>
    </row>
    <row r="13572" spans="3:5" ht="13" x14ac:dyDescent="0.15">
      <c r="C13572" s="1" t="str">
        <f ca="1">IFERROR(INDIRECT(ADDRESS(MATCH(A13572,'contribution par jour-semaine'!A:A,0),MATCH(B13572,'contribution par jour-semaine'!$1:$1,0),4,1,"contribution par jour-semaine")),"")</f>
        <v/>
      </c>
      <c r="D13572" s="4" t="str">
        <f>VLOOKUP(A13572,predictions!A:B,2,FALSE)</f>
        <v>22/06/2020</v>
      </c>
      <c r="E13572" s="4">
        <f t="shared" si="53"/>
        <v>44004</v>
      </c>
    </row>
    <row r="13573" spans="3:5" ht="13" x14ac:dyDescent="0.15">
      <c r="C13573" s="1" t="str">
        <f ca="1">IFERROR(INDIRECT(ADDRESS(MATCH(A13573,'contribution par jour-semaine'!A:A,0),MATCH(B13573,'contribution par jour-semaine'!$1:$1,0),4,1,"contribution par jour-semaine")),"")</f>
        <v/>
      </c>
      <c r="D13573" s="4" t="str">
        <f>VLOOKUP(A13573,predictions!A:B,2,FALSE)</f>
        <v>22/06/2020</v>
      </c>
      <c r="E13573" s="4">
        <f t="shared" si="53"/>
        <v>44004</v>
      </c>
    </row>
    <row r="13574" spans="3:5" ht="13" x14ac:dyDescent="0.15">
      <c r="C13574" s="1" t="str">
        <f ca="1">IFERROR(INDIRECT(ADDRESS(MATCH(A13574,'contribution par jour-semaine'!A:A,0),MATCH(B13574,'contribution par jour-semaine'!$1:$1,0),4,1,"contribution par jour-semaine")),"")</f>
        <v/>
      </c>
      <c r="D13574" s="4" t="str">
        <f>VLOOKUP(A13574,predictions!A:B,2,FALSE)</f>
        <v>22/06/2020</v>
      </c>
      <c r="E13574" s="4">
        <f t="shared" si="53"/>
        <v>44004</v>
      </c>
    </row>
    <row r="13575" spans="3:5" ht="13" x14ac:dyDescent="0.15">
      <c r="C13575" s="1" t="str">
        <f ca="1">IFERROR(INDIRECT(ADDRESS(MATCH(A13575,'contribution par jour-semaine'!A:A,0),MATCH(B13575,'contribution par jour-semaine'!$1:$1,0),4,1,"contribution par jour-semaine")),"")</f>
        <v/>
      </c>
      <c r="D13575" s="4" t="str">
        <f>VLOOKUP(A13575,predictions!A:B,2,FALSE)</f>
        <v>22/06/2020</v>
      </c>
      <c r="E13575" s="4">
        <f t="shared" si="53"/>
        <v>44004</v>
      </c>
    </row>
    <row r="13576" spans="3:5" ht="13" x14ac:dyDescent="0.15">
      <c r="C13576" s="1" t="str">
        <f ca="1">IFERROR(INDIRECT(ADDRESS(MATCH(A13576,'contribution par jour-semaine'!A:A,0),MATCH(B13576,'contribution par jour-semaine'!$1:$1,0),4,1,"contribution par jour-semaine")),"")</f>
        <v/>
      </c>
      <c r="D13576" s="4" t="str">
        <f>VLOOKUP(A13576,predictions!A:B,2,FALSE)</f>
        <v>22/06/2020</v>
      </c>
      <c r="E13576" s="4">
        <f t="shared" si="53"/>
        <v>44004</v>
      </c>
    </row>
    <row r="13577" spans="3:5" ht="13" x14ac:dyDescent="0.15">
      <c r="C13577" s="1" t="str">
        <f ca="1">IFERROR(INDIRECT(ADDRESS(MATCH(A13577,'contribution par jour-semaine'!A:A,0),MATCH(B13577,'contribution par jour-semaine'!$1:$1,0),4,1,"contribution par jour-semaine")),"")</f>
        <v/>
      </c>
      <c r="D13577" s="4" t="str">
        <f>VLOOKUP(A13577,predictions!A:B,2,FALSE)</f>
        <v>22/06/2020</v>
      </c>
      <c r="E13577" s="4">
        <f t="shared" si="53"/>
        <v>44004</v>
      </c>
    </row>
    <row r="13578" spans="3:5" ht="13" x14ac:dyDescent="0.15">
      <c r="C13578" s="1" t="str">
        <f ca="1">IFERROR(INDIRECT(ADDRESS(MATCH(A13578,'contribution par jour-semaine'!A:A,0),MATCH(B13578,'contribution par jour-semaine'!$1:$1,0),4,1,"contribution par jour-semaine")),"")</f>
        <v/>
      </c>
      <c r="D13578" s="4" t="str">
        <f>VLOOKUP(A13578,predictions!A:B,2,FALSE)</f>
        <v>22/06/2020</v>
      </c>
      <c r="E13578" s="4">
        <f t="shared" si="53"/>
        <v>44004</v>
      </c>
    </row>
    <row r="13579" spans="3:5" ht="13" x14ac:dyDescent="0.15">
      <c r="C13579" s="1" t="str">
        <f ca="1">IFERROR(INDIRECT(ADDRESS(MATCH(A13579,'contribution par jour-semaine'!A:A,0),MATCH(B13579,'contribution par jour-semaine'!$1:$1,0),4,1,"contribution par jour-semaine")),"")</f>
        <v/>
      </c>
      <c r="D13579" s="4" t="str">
        <f>VLOOKUP(A13579,predictions!A:B,2,FALSE)</f>
        <v>22/06/2020</v>
      </c>
      <c r="E13579" s="4">
        <f t="shared" si="53"/>
        <v>44004</v>
      </c>
    </row>
    <row r="13580" spans="3:5" ht="13" x14ac:dyDescent="0.15">
      <c r="C13580" s="1" t="str">
        <f ca="1">IFERROR(INDIRECT(ADDRESS(MATCH(A13580,'contribution par jour-semaine'!A:A,0),MATCH(B13580,'contribution par jour-semaine'!$1:$1,0),4,1,"contribution par jour-semaine")),"")</f>
        <v/>
      </c>
      <c r="D13580" s="4" t="str">
        <f>VLOOKUP(A13580,predictions!A:B,2,FALSE)</f>
        <v>22/06/2020</v>
      </c>
      <c r="E13580" s="4">
        <f t="shared" si="53"/>
        <v>44004</v>
      </c>
    </row>
    <row r="13581" spans="3:5" ht="13" x14ac:dyDescent="0.15">
      <c r="C13581" s="1" t="str">
        <f ca="1">IFERROR(INDIRECT(ADDRESS(MATCH(A13581,'contribution par jour-semaine'!A:A,0),MATCH(B13581,'contribution par jour-semaine'!$1:$1,0),4,1,"contribution par jour-semaine")),"")</f>
        <v/>
      </c>
      <c r="D13581" s="4" t="str">
        <f>VLOOKUP(A13581,predictions!A:B,2,FALSE)</f>
        <v>22/06/2020</v>
      </c>
      <c r="E13581" s="4">
        <f t="shared" si="53"/>
        <v>44004</v>
      </c>
    </row>
    <row r="13582" spans="3:5" ht="13" x14ac:dyDescent="0.15">
      <c r="C13582" s="1" t="str">
        <f ca="1">IFERROR(INDIRECT(ADDRESS(MATCH(A13582,'contribution par jour-semaine'!A:A,0),MATCH(B13582,'contribution par jour-semaine'!$1:$1,0),4,1,"contribution par jour-semaine")),"")</f>
        <v/>
      </c>
      <c r="D13582" s="4" t="str">
        <f>VLOOKUP(A13582,predictions!A:B,2,FALSE)</f>
        <v>22/06/2020</v>
      </c>
      <c r="E13582" s="4">
        <f t="shared" si="53"/>
        <v>44004</v>
      </c>
    </row>
    <row r="13583" spans="3:5" ht="13" x14ac:dyDescent="0.15">
      <c r="C13583" s="1" t="str">
        <f ca="1">IFERROR(INDIRECT(ADDRESS(MATCH(A13583,'contribution par jour-semaine'!A:A,0),MATCH(B13583,'contribution par jour-semaine'!$1:$1,0),4,1,"contribution par jour-semaine")),"")</f>
        <v/>
      </c>
      <c r="D13583" s="4" t="str">
        <f>VLOOKUP(A13583,predictions!A:B,2,FALSE)</f>
        <v>22/06/2020</v>
      </c>
      <c r="E13583" s="4">
        <f t="shared" si="53"/>
        <v>44004</v>
      </c>
    </row>
    <row r="13584" spans="3:5" ht="13" x14ac:dyDescent="0.15">
      <c r="C13584" s="1" t="str">
        <f ca="1">IFERROR(INDIRECT(ADDRESS(MATCH(A13584,'contribution par jour-semaine'!A:A,0),MATCH(B13584,'contribution par jour-semaine'!$1:$1,0),4,1,"contribution par jour-semaine")),"")</f>
        <v/>
      </c>
      <c r="D13584" s="4" t="str">
        <f>VLOOKUP(A13584,predictions!A:B,2,FALSE)</f>
        <v>22/06/2020</v>
      </c>
      <c r="E13584" s="4">
        <f t="shared" si="53"/>
        <v>44004</v>
      </c>
    </row>
    <row r="13585" spans="3:5" ht="13" x14ac:dyDescent="0.15">
      <c r="C13585" s="1" t="str">
        <f ca="1">IFERROR(INDIRECT(ADDRESS(MATCH(A13585,'contribution par jour-semaine'!A:A,0),MATCH(B13585,'contribution par jour-semaine'!$1:$1,0),4,1,"contribution par jour-semaine")),"")</f>
        <v/>
      </c>
      <c r="D13585" s="4" t="str">
        <f>VLOOKUP(A13585,predictions!A:B,2,FALSE)</f>
        <v>22/06/2020</v>
      </c>
      <c r="E13585" s="4">
        <f t="shared" si="53"/>
        <v>44004</v>
      </c>
    </row>
    <row r="13586" spans="3:5" ht="13" x14ac:dyDescent="0.15">
      <c r="C13586" s="1" t="str">
        <f ca="1">IFERROR(INDIRECT(ADDRESS(MATCH(A13586,'contribution par jour-semaine'!A:A,0),MATCH(B13586,'contribution par jour-semaine'!$1:$1,0),4,1,"contribution par jour-semaine")),"")</f>
        <v/>
      </c>
      <c r="D13586" s="4" t="str">
        <f>VLOOKUP(A13586,predictions!A:B,2,FALSE)</f>
        <v>22/06/2020</v>
      </c>
      <c r="E13586" s="4">
        <f t="shared" si="53"/>
        <v>44004</v>
      </c>
    </row>
    <row r="13587" spans="3:5" ht="13" x14ac:dyDescent="0.15">
      <c r="C13587" s="1" t="str">
        <f ca="1">IFERROR(INDIRECT(ADDRESS(MATCH(A13587,'contribution par jour-semaine'!A:A,0),MATCH(B13587,'contribution par jour-semaine'!$1:$1,0),4,1,"contribution par jour-semaine")),"")</f>
        <v/>
      </c>
      <c r="D13587" s="4" t="str">
        <f>VLOOKUP(A13587,predictions!A:B,2,FALSE)</f>
        <v>22/06/2020</v>
      </c>
      <c r="E13587" s="4">
        <f t="shared" si="53"/>
        <v>44004</v>
      </c>
    </row>
    <row r="13588" spans="3:5" ht="13" x14ac:dyDescent="0.15">
      <c r="C13588" s="1" t="str">
        <f ca="1">IFERROR(INDIRECT(ADDRESS(MATCH(A13588,'contribution par jour-semaine'!A:A,0),MATCH(B13588,'contribution par jour-semaine'!$1:$1,0),4,1,"contribution par jour-semaine")),"")</f>
        <v/>
      </c>
      <c r="D13588" s="4" t="str">
        <f>VLOOKUP(A13588,predictions!A:B,2,FALSE)</f>
        <v>22/06/2020</v>
      </c>
      <c r="E13588" s="4">
        <f t="shared" si="53"/>
        <v>44004</v>
      </c>
    </row>
    <row r="13589" spans="3:5" ht="13" x14ac:dyDescent="0.15">
      <c r="C13589" s="1" t="str">
        <f ca="1">IFERROR(INDIRECT(ADDRESS(MATCH(A13589,'contribution par jour-semaine'!A:A,0),MATCH(B13589,'contribution par jour-semaine'!$1:$1,0),4,1,"contribution par jour-semaine")),"")</f>
        <v/>
      </c>
      <c r="D13589" s="4" t="str">
        <f>VLOOKUP(A13589,predictions!A:B,2,FALSE)</f>
        <v>22/06/2020</v>
      </c>
      <c r="E13589" s="4">
        <f t="shared" si="53"/>
        <v>44004</v>
      </c>
    </row>
    <row r="13590" spans="3:5" ht="13" x14ac:dyDescent="0.15">
      <c r="C13590" s="1" t="str">
        <f ca="1">IFERROR(INDIRECT(ADDRESS(MATCH(A13590,'contribution par jour-semaine'!A:A,0),MATCH(B13590,'contribution par jour-semaine'!$1:$1,0),4,1,"contribution par jour-semaine")),"")</f>
        <v/>
      </c>
      <c r="D13590" s="4" t="str">
        <f>VLOOKUP(A13590,predictions!A:B,2,FALSE)</f>
        <v>22/06/2020</v>
      </c>
      <c r="E13590" s="4">
        <f t="shared" si="53"/>
        <v>44004</v>
      </c>
    </row>
    <row r="13591" spans="3:5" ht="13" x14ac:dyDescent="0.15">
      <c r="C13591" s="1" t="str">
        <f ca="1">IFERROR(INDIRECT(ADDRESS(MATCH(A13591,'contribution par jour-semaine'!A:A,0),MATCH(B13591,'contribution par jour-semaine'!$1:$1,0),4,1,"contribution par jour-semaine")),"")</f>
        <v/>
      </c>
      <c r="D13591" s="4" t="str">
        <f>VLOOKUP(A13591,predictions!A:B,2,FALSE)</f>
        <v>22/06/2020</v>
      </c>
      <c r="E13591" s="4">
        <f t="shared" si="53"/>
        <v>44004</v>
      </c>
    </row>
    <row r="13592" spans="3:5" ht="13" x14ac:dyDescent="0.15">
      <c r="C13592" s="1" t="str">
        <f ca="1">IFERROR(INDIRECT(ADDRESS(MATCH(A13592,'contribution par jour-semaine'!A:A,0),MATCH(B13592,'contribution par jour-semaine'!$1:$1,0),4,1,"contribution par jour-semaine")),"")</f>
        <v/>
      </c>
      <c r="D13592" s="4" t="str">
        <f>VLOOKUP(A13592,predictions!A:B,2,FALSE)</f>
        <v>22/06/2020</v>
      </c>
      <c r="E13592" s="4">
        <f t="shared" si="53"/>
        <v>44004</v>
      </c>
    </row>
    <row r="13593" spans="3:5" ht="13" x14ac:dyDescent="0.15">
      <c r="C13593" s="1" t="str">
        <f ca="1">IFERROR(INDIRECT(ADDRESS(MATCH(A13593,'contribution par jour-semaine'!A:A,0),MATCH(B13593,'contribution par jour-semaine'!$1:$1,0),4,1,"contribution par jour-semaine")),"")</f>
        <v/>
      </c>
      <c r="D13593" s="4" t="str">
        <f>VLOOKUP(A13593,predictions!A:B,2,FALSE)</f>
        <v>22/06/2020</v>
      </c>
      <c r="E13593" s="4">
        <f t="shared" si="53"/>
        <v>44004</v>
      </c>
    </row>
    <row r="13594" spans="3:5" ht="13" x14ac:dyDescent="0.15">
      <c r="C13594" s="1" t="str">
        <f ca="1">IFERROR(INDIRECT(ADDRESS(MATCH(A13594,'contribution par jour-semaine'!A:A,0),MATCH(B13594,'contribution par jour-semaine'!$1:$1,0),4,1,"contribution par jour-semaine")),"")</f>
        <v/>
      </c>
      <c r="D13594" s="4" t="str">
        <f>VLOOKUP(A13594,predictions!A:B,2,FALSE)</f>
        <v>22/06/2020</v>
      </c>
      <c r="E13594" s="4">
        <f t="shared" si="53"/>
        <v>44004</v>
      </c>
    </row>
    <row r="13595" spans="3:5" ht="13" x14ac:dyDescent="0.15">
      <c r="C13595" s="1" t="str">
        <f ca="1">IFERROR(INDIRECT(ADDRESS(MATCH(A13595,'contribution par jour-semaine'!A:A,0),MATCH(B13595,'contribution par jour-semaine'!$1:$1,0),4,1,"contribution par jour-semaine")),"")</f>
        <v/>
      </c>
      <c r="D13595" s="4" t="str">
        <f>VLOOKUP(A13595,predictions!A:B,2,FALSE)</f>
        <v>22/06/2020</v>
      </c>
      <c r="E13595" s="4">
        <f t="shared" si="53"/>
        <v>44004</v>
      </c>
    </row>
    <row r="13596" spans="3:5" ht="13" x14ac:dyDescent="0.15">
      <c r="C13596" s="1" t="str">
        <f ca="1">IFERROR(INDIRECT(ADDRESS(MATCH(A13596,'contribution par jour-semaine'!A:A,0),MATCH(B13596,'contribution par jour-semaine'!$1:$1,0),4,1,"contribution par jour-semaine")),"")</f>
        <v/>
      </c>
      <c r="D13596" s="4" t="str">
        <f>VLOOKUP(A13596,predictions!A:B,2,FALSE)</f>
        <v>22/06/2020</v>
      </c>
      <c r="E13596" s="4">
        <f t="shared" si="53"/>
        <v>44004</v>
      </c>
    </row>
    <row r="13597" spans="3:5" ht="13" x14ac:dyDescent="0.15">
      <c r="C13597" s="1" t="str">
        <f ca="1">IFERROR(INDIRECT(ADDRESS(MATCH(A13597,'contribution par jour-semaine'!A:A,0),MATCH(B13597,'contribution par jour-semaine'!$1:$1,0),4,1,"contribution par jour-semaine")),"")</f>
        <v/>
      </c>
      <c r="D13597" s="4" t="str">
        <f>VLOOKUP(A13597,predictions!A:B,2,FALSE)</f>
        <v>22/06/2020</v>
      </c>
      <c r="E13597" s="4">
        <f t="shared" si="53"/>
        <v>44004</v>
      </c>
    </row>
    <row r="13598" spans="3:5" ht="13" x14ac:dyDescent="0.15">
      <c r="C13598" s="1" t="str">
        <f ca="1">IFERROR(INDIRECT(ADDRESS(MATCH(A13598,'contribution par jour-semaine'!A:A,0),MATCH(B13598,'contribution par jour-semaine'!$1:$1,0),4,1,"contribution par jour-semaine")),"")</f>
        <v/>
      </c>
      <c r="D13598" s="4" t="str">
        <f>VLOOKUP(A13598,predictions!A:B,2,FALSE)</f>
        <v>22/06/2020</v>
      </c>
      <c r="E13598" s="4">
        <f t="shared" si="53"/>
        <v>44004</v>
      </c>
    </row>
    <row r="13599" spans="3:5" ht="13" x14ac:dyDescent="0.15">
      <c r="C13599" s="1" t="str">
        <f ca="1">IFERROR(INDIRECT(ADDRESS(MATCH(A13599,'contribution par jour-semaine'!A:A,0),MATCH(B13599,'contribution par jour-semaine'!$1:$1,0),4,1,"contribution par jour-semaine")),"")</f>
        <v/>
      </c>
      <c r="D13599" s="4" t="str">
        <f>VLOOKUP(A13599,predictions!A:B,2,FALSE)</f>
        <v>22/06/2020</v>
      </c>
      <c r="E13599" s="4">
        <f t="shared" si="53"/>
        <v>44004</v>
      </c>
    </row>
    <row r="13600" spans="3:5" ht="13" x14ac:dyDescent="0.15">
      <c r="C13600" s="1" t="str">
        <f ca="1">IFERROR(INDIRECT(ADDRESS(MATCH(A13600,'contribution par jour-semaine'!A:A,0),MATCH(B13600,'contribution par jour-semaine'!$1:$1,0),4,1,"contribution par jour-semaine")),"")</f>
        <v/>
      </c>
      <c r="D13600" s="4" t="str">
        <f>VLOOKUP(A13600,predictions!A:B,2,FALSE)</f>
        <v>22/06/2020</v>
      </c>
      <c r="E13600" s="4">
        <f t="shared" si="53"/>
        <v>44004</v>
      </c>
    </row>
    <row r="13601" spans="3:5" ht="13" x14ac:dyDescent="0.15">
      <c r="C13601" s="1" t="str">
        <f ca="1">IFERROR(INDIRECT(ADDRESS(MATCH(A13601,'contribution par jour-semaine'!A:A,0),MATCH(B13601,'contribution par jour-semaine'!$1:$1,0),4,1,"contribution par jour-semaine")),"")</f>
        <v/>
      </c>
      <c r="D13601" s="4" t="str">
        <f>VLOOKUP(A13601,predictions!A:B,2,FALSE)</f>
        <v>22/06/2020</v>
      </c>
      <c r="E13601" s="4">
        <f t="shared" si="53"/>
        <v>44004</v>
      </c>
    </row>
    <row r="13602" spans="3:5" ht="13" x14ac:dyDescent="0.15">
      <c r="C13602" s="1" t="str">
        <f ca="1">IFERROR(INDIRECT(ADDRESS(MATCH(A13602,'contribution par jour-semaine'!A:A,0),MATCH(B13602,'contribution par jour-semaine'!$1:$1,0),4,1,"contribution par jour-semaine")),"")</f>
        <v/>
      </c>
      <c r="D13602" s="4" t="str">
        <f>VLOOKUP(A13602,predictions!A:B,2,FALSE)</f>
        <v>22/06/2020</v>
      </c>
      <c r="E13602" s="4">
        <f t="shared" si="53"/>
        <v>44004</v>
      </c>
    </row>
    <row r="13603" spans="3:5" ht="13" x14ac:dyDescent="0.15">
      <c r="C13603" s="1" t="str">
        <f ca="1">IFERROR(INDIRECT(ADDRESS(MATCH(A13603,'contribution par jour-semaine'!A:A,0),MATCH(B13603,'contribution par jour-semaine'!$1:$1,0),4,1,"contribution par jour-semaine")),"")</f>
        <v/>
      </c>
      <c r="D13603" s="4" t="str">
        <f>VLOOKUP(A13603,predictions!A:B,2,FALSE)</f>
        <v>22/06/2020</v>
      </c>
      <c r="E13603" s="4">
        <f t="shared" si="53"/>
        <v>44004</v>
      </c>
    </row>
    <row r="13604" spans="3:5" ht="13" x14ac:dyDescent="0.15">
      <c r="C13604" s="1" t="str">
        <f ca="1">IFERROR(INDIRECT(ADDRESS(MATCH(A13604,'contribution par jour-semaine'!A:A,0),MATCH(B13604,'contribution par jour-semaine'!$1:$1,0),4,1,"contribution par jour-semaine")),"")</f>
        <v/>
      </c>
      <c r="D13604" s="4" t="str">
        <f>VLOOKUP(A13604,predictions!A:B,2,FALSE)</f>
        <v>22/06/2020</v>
      </c>
      <c r="E13604" s="4">
        <f t="shared" si="53"/>
        <v>44004</v>
      </c>
    </row>
    <row r="13605" spans="3:5" ht="13" x14ac:dyDescent="0.15">
      <c r="C13605" s="1" t="str">
        <f ca="1">IFERROR(INDIRECT(ADDRESS(MATCH(A13605,'contribution par jour-semaine'!A:A,0),MATCH(B13605,'contribution par jour-semaine'!$1:$1,0),4,1,"contribution par jour-semaine")),"")</f>
        <v/>
      </c>
      <c r="D13605" s="4" t="str">
        <f>VLOOKUP(A13605,predictions!A:B,2,FALSE)</f>
        <v>22/06/2020</v>
      </c>
      <c r="E13605" s="4">
        <f t="shared" si="53"/>
        <v>44004</v>
      </c>
    </row>
    <row r="13606" spans="3:5" ht="13" x14ac:dyDescent="0.15">
      <c r="C13606" s="1" t="str">
        <f ca="1">IFERROR(INDIRECT(ADDRESS(MATCH(A13606,'contribution par jour-semaine'!A:A,0),MATCH(B13606,'contribution par jour-semaine'!$1:$1,0),4,1,"contribution par jour-semaine")),"")</f>
        <v/>
      </c>
      <c r="D13606" s="4" t="str">
        <f>VLOOKUP(A13606,predictions!A:B,2,FALSE)</f>
        <v>22/06/2020</v>
      </c>
      <c r="E13606" s="4">
        <f t="shared" si="53"/>
        <v>44004</v>
      </c>
    </row>
    <row r="13607" spans="3:5" ht="13" x14ac:dyDescent="0.15">
      <c r="C13607" s="1" t="str">
        <f ca="1">IFERROR(INDIRECT(ADDRESS(MATCH(A13607,'contribution par jour-semaine'!A:A,0),MATCH(B13607,'contribution par jour-semaine'!$1:$1,0),4,1,"contribution par jour-semaine")),"")</f>
        <v/>
      </c>
      <c r="D13607" s="4" t="str">
        <f>VLOOKUP(A13607,predictions!A:B,2,FALSE)</f>
        <v>22/06/2020</v>
      </c>
      <c r="E13607" s="4">
        <f t="shared" si="53"/>
        <v>44004</v>
      </c>
    </row>
    <row r="13608" spans="3:5" ht="13" x14ac:dyDescent="0.15">
      <c r="C13608" s="1" t="str">
        <f ca="1">IFERROR(INDIRECT(ADDRESS(MATCH(A13608,'contribution par jour-semaine'!A:A,0),MATCH(B13608,'contribution par jour-semaine'!$1:$1,0),4,1,"contribution par jour-semaine")),"")</f>
        <v/>
      </c>
      <c r="D13608" s="4" t="str">
        <f>VLOOKUP(A13608,predictions!A:B,2,FALSE)</f>
        <v>22/06/2020</v>
      </c>
      <c r="E13608" s="4">
        <f t="shared" si="53"/>
        <v>44004</v>
      </c>
    </row>
    <row r="13609" spans="3:5" ht="13" x14ac:dyDescent="0.15">
      <c r="C13609" s="1" t="str">
        <f ca="1">IFERROR(INDIRECT(ADDRESS(MATCH(A13609,'contribution par jour-semaine'!A:A,0),MATCH(B13609,'contribution par jour-semaine'!$1:$1,0),4,1,"contribution par jour-semaine")),"")</f>
        <v/>
      </c>
      <c r="D13609" s="4" t="str">
        <f>VLOOKUP(A13609,predictions!A:B,2,FALSE)</f>
        <v>22/06/2020</v>
      </c>
      <c r="E13609" s="4">
        <f t="shared" si="53"/>
        <v>44004</v>
      </c>
    </row>
    <row r="13610" spans="3:5" ht="13" x14ac:dyDescent="0.15">
      <c r="C13610" s="1" t="str">
        <f ca="1">IFERROR(INDIRECT(ADDRESS(MATCH(A13610,'contribution par jour-semaine'!A:A,0),MATCH(B13610,'contribution par jour-semaine'!$1:$1,0),4,1,"contribution par jour-semaine")),"")</f>
        <v/>
      </c>
      <c r="D13610" s="4" t="str">
        <f>VLOOKUP(A13610,predictions!A:B,2,FALSE)</f>
        <v>22/06/2020</v>
      </c>
      <c r="E13610" s="4">
        <f t="shared" si="53"/>
        <v>44004</v>
      </c>
    </row>
    <row r="13611" spans="3:5" ht="13" x14ac:dyDescent="0.15">
      <c r="C13611" s="1" t="str">
        <f ca="1">IFERROR(INDIRECT(ADDRESS(MATCH(A13611,'contribution par jour-semaine'!A:A,0),MATCH(B13611,'contribution par jour-semaine'!$1:$1,0),4,1,"contribution par jour-semaine")),"")</f>
        <v/>
      </c>
      <c r="D13611" s="4" t="str">
        <f>VLOOKUP(A13611,predictions!A:B,2,FALSE)</f>
        <v>22/06/2020</v>
      </c>
      <c r="E13611" s="4">
        <f t="shared" si="53"/>
        <v>44004</v>
      </c>
    </row>
    <row r="13612" spans="3:5" ht="13" x14ac:dyDescent="0.15">
      <c r="C13612" s="1" t="str">
        <f ca="1">IFERROR(INDIRECT(ADDRESS(MATCH(A13612,'contribution par jour-semaine'!A:A,0),MATCH(B13612,'contribution par jour-semaine'!$1:$1,0),4,1,"contribution par jour-semaine")),"")</f>
        <v/>
      </c>
      <c r="D13612" s="4" t="str">
        <f>VLOOKUP(A13612,predictions!A:B,2,FALSE)</f>
        <v>22/06/2020</v>
      </c>
      <c r="E13612" s="4">
        <f t="shared" si="53"/>
        <v>44004</v>
      </c>
    </row>
    <row r="13613" spans="3:5" ht="13" x14ac:dyDescent="0.15">
      <c r="C13613" s="1" t="str">
        <f ca="1">IFERROR(INDIRECT(ADDRESS(MATCH(A13613,'contribution par jour-semaine'!A:A,0),MATCH(B13613,'contribution par jour-semaine'!$1:$1,0),4,1,"contribution par jour-semaine")),"")</f>
        <v/>
      </c>
      <c r="D13613" s="4" t="str">
        <f>VLOOKUP(A13613,predictions!A:B,2,FALSE)</f>
        <v>22/06/2020</v>
      </c>
      <c r="E13613" s="4">
        <f t="shared" si="53"/>
        <v>44004</v>
      </c>
    </row>
    <row r="13614" spans="3:5" ht="13" x14ac:dyDescent="0.15">
      <c r="C13614" s="1" t="str">
        <f ca="1">IFERROR(INDIRECT(ADDRESS(MATCH(A13614,'contribution par jour-semaine'!A:A,0),MATCH(B13614,'contribution par jour-semaine'!$1:$1,0),4,1,"contribution par jour-semaine")),"")</f>
        <v/>
      </c>
      <c r="D13614" s="4" t="str">
        <f>VLOOKUP(A13614,predictions!A:B,2,FALSE)</f>
        <v>22/06/2020</v>
      </c>
      <c r="E13614" s="4">
        <f t="shared" si="53"/>
        <v>44004</v>
      </c>
    </row>
    <row r="13615" spans="3:5" ht="13" x14ac:dyDescent="0.15">
      <c r="C13615" s="1" t="str">
        <f ca="1">IFERROR(INDIRECT(ADDRESS(MATCH(A13615,'contribution par jour-semaine'!A:A,0),MATCH(B13615,'contribution par jour-semaine'!$1:$1,0),4,1,"contribution par jour-semaine")),"")</f>
        <v/>
      </c>
      <c r="D13615" s="4" t="str">
        <f>VLOOKUP(A13615,predictions!A:B,2,FALSE)</f>
        <v>22/06/2020</v>
      </c>
      <c r="E13615" s="4">
        <f t="shared" si="53"/>
        <v>44004</v>
      </c>
    </row>
    <row r="13616" spans="3:5" ht="13" x14ac:dyDescent="0.15">
      <c r="C13616" s="1" t="str">
        <f ca="1">IFERROR(INDIRECT(ADDRESS(MATCH(A13616,'contribution par jour-semaine'!A:A,0),MATCH(B13616,'contribution par jour-semaine'!$1:$1,0),4,1,"contribution par jour-semaine")),"")</f>
        <v/>
      </c>
      <c r="D13616" s="4" t="str">
        <f>VLOOKUP(A13616,predictions!A:B,2,FALSE)</f>
        <v>22/06/2020</v>
      </c>
      <c r="E13616" s="4">
        <f t="shared" si="53"/>
        <v>44004</v>
      </c>
    </row>
    <row r="13617" spans="3:5" ht="13" x14ac:dyDescent="0.15">
      <c r="C13617" s="1" t="str">
        <f ca="1">IFERROR(INDIRECT(ADDRESS(MATCH(A13617,'contribution par jour-semaine'!A:A,0),MATCH(B13617,'contribution par jour-semaine'!$1:$1,0),4,1,"contribution par jour-semaine")),"")</f>
        <v/>
      </c>
      <c r="D13617" s="4" t="str">
        <f>VLOOKUP(A13617,predictions!A:B,2,FALSE)</f>
        <v>22/06/2020</v>
      </c>
      <c r="E13617" s="4">
        <f t="shared" si="53"/>
        <v>44004</v>
      </c>
    </row>
    <row r="13618" spans="3:5" ht="13" x14ac:dyDescent="0.15">
      <c r="C13618" s="1" t="str">
        <f ca="1">IFERROR(INDIRECT(ADDRESS(MATCH(A13618,'contribution par jour-semaine'!A:A,0),MATCH(B13618,'contribution par jour-semaine'!$1:$1,0),4,1,"contribution par jour-semaine")),"")</f>
        <v/>
      </c>
      <c r="D13618" s="4" t="str">
        <f>VLOOKUP(A13618,predictions!A:B,2,FALSE)</f>
        <v>22/06/2020</v>
      </c>
      <c r="E13618" s="4">
        <f t="shared" si="53"/>
        <v>44004</v>
      </c>
    </row>
    <row r="13619" spans="3:5" ht="13" x14ac:dyDescent="0.15">
      <c r="C13619" s="1" t="str">
        <f ca="1">IFERROR(INDIRECT(ADDRESS(MATCH(A13619,'contribution par jour-semaine'!A:A,0),MATCH(B13619,'contribution par jour-semaine'!$1:$1,0),4,1,"contribution par jour-semaine")),"")</f>
        <v/>
      </c>
      <c r="D13619" s="4" t="str">
        <f>VLOOKUP(A13619,predictions!A:B,2,FALSE)</f>
        <v>22/06/2020</v>
      </c>
      <c r="E13619" s="4">
        <f t="shared" si="53"/>
        <v>44004</v>
      </c>
    </row>
    <row r="13620" spans="3:5" ht="13" x14ac:dyDescent="0.15">
      <c r="C13620" s="1" t="str">
        <f ca="1">IFERROR(INDIRECT(ADDRESS(MATCH(A13620,'contribution par jour-semaine'!A:A,0),MATCH(B13620,'contribution par jour-semaine'!$1:$1,0),4,1,"contribution par jour-semaine")),"")</f>
        <v/>
      </c>
      <c r="D13620" s="4" t="str">
        <f>VLOOKUP(A13620,predictions!A:B,2,FALSE)</f>
        <v>22/06/2020</v>
      </c>
      <c r="E13620" s="4">
        <f t="shared" si="53"/>
        <v>44004</v>
      </c>
    </row>
    <row r="13621" spans="3:5" ht="13" x14ac:dyDescent="0.15">
      <c r="C13621" s="1" t="str">
        <f ca="1">IFERROR(INDIRECT(ADDRESS(MATCH(A13621,'contribution par jour-semaine'!A:A,0),MATCH(B13621,'contribution par jour-semaine'!$1:$1,0),4,1,"contribution par jour-semaine")),"")</f>
        <v/>
      </c>
      <c r="D13621" s="4" t="str">
        <f>VLOOKUP(A13621,predictions!A:B,2,FALSE)</f>
        <v>22/06/2020</v>
      </c>
      <c r="E13621" s="4">
        <f t="shared" si="53"/>
        <v>44004</v>
      </c>
    </row>
    <row r="13622" spans="3:5" ht="13" x14ac:dyDescent="0.15">
      <c r="C13622" s="1" t="str">
        <f ca="1">IFERROR(INDIRECT(ADDRESS(MATCH(A13622,'contribution par jour-semaine'!A:A,0),MATCH(B13622,'contribution par jour-semaine'!$1:$1,0),4,1,"contribution par jour-semaine")),"")</f>
        <v/>
      </c>
      <c r="D13622" s="4" t="str">
        <f>VLOOKUP(A13622,predictions!A:B,2,FALSE)</f>
        <v>22/06/2020</v>
      </c>
      <c r="E13622" s="4">
        <f t="shared" si="53"/>
        <v>44004</v>
      </c>
    </row>
    <row r="13623" spans="3:5" ht="13" x14ac:dyDescent="0.15">
      <c r="C13623" s="1" t="str">
        <f ca="1">IFERROR(INDIRECT(ADDRESS(MATCH(A13623,'contribution par jour-semaine'!A:A,0),MATCH(B13623,'contribution par jour-semaine'!$1:$1,0),4,1,"contribution par jour-semaine")),"")</f>
        <v/>
      </c>
      <c r="D13623" s="4" t="str">
        <f>VLOOKUP(A13623,predictions!A:B,2,FALSE)</f>
        <v>22/06/2020</v>
      </c>
      <c r="E13623" s="4">
        <f t="shared" si="53"/>
        <v>44004</v>
      </c>
    </row>
    <row r="13624" spans="3:5" ht="13" x14ac:dyDescent="0.15">
      <c r="C13624" s="1" t="str">
        <f ca="1">IFERROR(INDIRECT(ADDRESS(MATCH(A13624,'contribution par jour-semaine'!A:A,0),MATCH(B13624,'contribution par jour-semaine'!$1:$1,0),4,1,"contribution par jour-semaine")),"")</f>
        <v/>
      </c>
      <c r="D13624" s="4" t="str">
        <f>VLOOKUP(A13624,predictions!A:B,2,FALSE)</f>
        <v>22/06/2020</v>
      </c>
      <c r="E13624" s="4">
        <f t="shared" si="53"/>
        <v>44004</v>
      </c>
    </row>
    <row r="13625" spans="3:5" ht="13" x14ac:dyDescent="0.15">
      <c r="C13625" s="1" t="str">
        <f ca="1">IFERROR(INDIRECT(ADDRESS(MATCH(A13625,'contribution par jour-semaine'!A:A,0),MATCH(B13625,'contribution par jour-semaine'!$1:$1,0),4,1,"contribution par jour-semaine")),"")</f>
        <v/>
      </c>
      <c r="D13625" s="4" t="str">
        <f>VLOOKUP(A13625,predictions!A:B,2,FALSE)</f>
        <v>22/06/2020</v>
      </c>
      <c r="E13625" s="4">
        <f t="shared" si="53"/>
        <v>44004</v>
      </c>
    </row>
    <row r="13626" spans="3:5" ht="13" x14ac:dyDescent="0.15">
      <c r="C13626" s="1" t="str">
        <f ca="1">IFERROR(INDIRECT(ADDRESS(MATCH(A13626,'contribution par jour-semaine'!A:A,0),MATCH(B13626,'contribution par jour-semaine'!$1:$1,0),4,1,"contribution par jour-semaine")),"")</f>
        <v/>
      </c>
      <c r="D13626" s="4" t="str">
        <f>VLOOKUP(A13626,predictions!A:B,2,FALSE)</f>
        <v>22/06/2020</v>
      </c>
      <c r="E13626" s="4">
        <f t="shared" si="53"/>
        <v>44004</v>
      </c>
    </row>
    <row r="13627" spans="3:5" ht="13" x14ac:dyDescent="0.15">
      <c r="C13627" s="1" t="str">
        <f ca="1">IFERROR(INDIRECT(ADDRESS(MATCH(A13627,'contribution par jour-semaine'!A:A,0),MATCH(B13627,'contribution par jour-semaine'!$1:$1,0),4,1,"contribution par jour-semaine")),"")</f>
        <v/>
      </c>
      <c r="D13627" s="4" t="str">
        <f>VLOOKUP(A13627,predictions!A:B,2,FALSE)</f>
        <v>22/06/2020</v>
      </c>
      <c r="E13627" s="4">
        <f t="shared" si="53"/>
        <v>44004</v>
      </c>
    </row>
    <row r="13628" spans="3:5" ht="13" x14ac:dyDescent="0.15">
      <c r="C13628" s="1" t="str">
        <f ca="1">IFERROR(INDIRECT(ADDRESS(MATCH(A13628,'contribution par jour-semaine'!A:A,0),MATCH(B13628,'contribution par jour-semaine'!$1:$1,0),4,1,"contribution par jour-semaine")),"")</f>
        <v/>
      </c>
      <c r="D13628" s="4" t="str">
        <f>VLOOKUP(A13628,predictions!A:B,2,FALSE)</f>
        <v>22/06/2020</v>
      </c>
      <c r="E13628" s="4">
        <f t="shared" si="53"/>
        <v>44004</v>
      </c>
    </row>
    <row r="13629" spans="3:5" ht="13" x14ac:dyDescent="0.15">
      <c r="C13629" s="1" t="str">
        <f ca="1">IFERROR(INDIRECT(ADDRESS(MATCH(A13629,'contribution par jour-semaine'!A:A,0),MATCH(B13629,'contribution par jour-semaine'!$1:$1,0),4,1,"contribution par jour-semaine")),"")</f>
        <v/>
      </c>
      <c r="D13629" s="4" t="str">
        <f>VLOOKUP(A13629,predictions!A:B,2,FALSE)</f>
        <v>22/06/2020</v>
      </c>
      <c r="E13629" s="4">
        <f t="shared" si="53"/>
        <v>44004</v>
      </c>
    </row>
    <row r="13630" spans="3:5" ht="13" x14ac:dyDescent="0.15">
      <c r="C13630" s="1" t="str">
        <f ca="1">IFERROR(INDIRECT(ADDRESS(MATCH(A13630,'contribution par jour-semaine'!A:A,0),MATCH(B13630,'contribution par jour-semaine'!$1:$1,0),4,1,"contribution par jour-semaine")),"")</f>
        <v/>
      </c>
      <c r="D13630" s="4" t="str">
        <f>VLOOKUP(A13630,predictions!A:B,2,FALSE)</f>
        <v>22/06/2020</v>
      </c>
      <c r="E13630" s="4">
        <f t="shared" si="53"/>
        <v>44004</v>
      </c>
    </row>
    <row r="13631" spans="3:5" ht="13" x14ac:dyDescent="0.15">
      <c r="C13631" s="1" t="str">
        <f ca="1">IFERROR(INDIRECT(ADDRESS(MATCH(A13631,'contribution par jour-semaine'!A:A,0),MATCH(B13631,'contribution par jour-semaine'!$1:$1,0),4,1,"contribution par jour-semaine")),"")</f>
        <v/>
      </c>
      <c r="D13631" s="4" t="str">
        <f>VLOOKUP(A13631,predictions!A:B,2,FALSE)</f>
        <v>22/06/2020</v>
      </c>
      <c r="E13631" s="4">
        <f t="shared" si="53"/>
        <v>44004</v>
      </c>
    </row>
    <row r="13632" spans="3:5" ht="13" x14ac:dyDescent="0.15">
      <c r="C13632" s="1" t="str">
        <f ca="1">IFERROR(INDIRECT(ADDRESS(MATCH(A13632,'contribution par jour-semaine'!A:A,0),MATCH(B13632,'contribution par jour-semaine'!$1:$1,0),4,1,"contribution par jour-semaine")),"")</f>
        <v/>
      </c>
      <c r="D13632" s="4" t="str">
        <f>VLOOKUP(A13632,predictions!A:B,2,FALSE)</f>
        <v>22/06/2020</v>
      </c>
      <c r="E13632" s="4">
        <f t="shared" si="53"/>
        <v>44004</v>
      </c>
    </row>
    <row r="13633" spans="3:5" ht="13" x14ac:dyDescent="0.15">
      <c r="C13633" s="1" t="str">
        <f ca="1">IFERROR(INDIRECT(ADDRESS(MATCH(A13633,'contribution par jour-semaine'!A:A,0),MATCH(B13633,'contribution par jour-semaine'!$1:$1,0),4,1,"contribution par jour-semaine")),"")</f>
        <v/>
      </c>
      <c r="D13633" s="4" t="str">
        <f>VLOOKUP(A13633,predictions!A:B,2,FALSE)</f>
        <v>22/06/2020</v>
      </c>
      <c r="E13633" s="4">
        <f t="shared" si="53"/>
        <v>44004</v>
      </c>
    </row>
    <row r="13634" spans="3:5" ht="13" x14ac:dyDescent="0.15">
      <c r="C13634" s="1" t="str">
        <f ca="1">IFERROR(INDIRECT(ADDRESS(MATCH(A13634,'contribution par jour-semaine'!A:A,0),MATCH(B13634,'contribution par jour-semaine'!$1:$1,0),4,1,"contribution par jour-semaine")),"")</f>
        <v/>
      </c>
      <c r="D13634" s="4" t="str">
        <f>VLOOKUP(A13634,predictions!A:B,2,FALSE)</f>
        <v>22/06/2020</v>
      </c>
      <c r="E13634" s="4">
        <f t="shared" si="53"/>
        <v>44004</v>
      </c>
    </row>
    <row r="13635" spans="3:5" ht="13" x14ac:dyDescent="0.15">
      <c r="C13635" s="1" t="str">
        <f ca="1">IFERROR(INDIRECT(ADDRESS(MATCH(A13635,'contribution par jour-semaine'!A:A,0),MATCH(B13635,'contribution par jour-semaine'!$1:$1,0),4,1,"contribution par jour-semaine")),"")</f>
        <v/>
      </c>
      <c r="D13635" s="4" t="str">
        <f>VLOOKUP(A13635,predictions!A:B,2,FALSE)</f>
        <v>22/06/2020</v>
      </c>
      <c r="E13635" s="4">
        <f t="shared" si="53"/>
        <v>44004</v>
      </c>
    </row>
    <row r="13636" spans="3:5" ht="13" x14ac:dyDescent="0.15">
      <c r="C13636" s="1" t="str">
        <f ca="1">IFERROR(INDIRECT(ADDRESS(MATCH(A13636,'contribution par jour-semaine'!A:A,0),MATCH(B13636,'contribution par jour-semaine'!$1:$1,0),4,1,"contribution par jour-semaine")),"")</f>
        <v/>
      </c>
      <c r="D13636" s="4" t="str">
        <f>VLOOKUP(A13636,predictions!A:B,2,FALSE)</f>
        <v>22/06/2020</v>
      </c>
      <c r="E13636" s="4">
        <f t="shared" si="53"/>
        <v>44004</v>
      </c>
    </row>
    <row r="13637" spans="3:5" ht="13" x14ac:dyDescent="0.15">
      <c r="C13637" s="1" t="str">
        <f ca="1">IFERROR(INDIRECT(ADDRESS(MATCH(A13637,'contribution par jour-semaine'!A:A,0),MATCH(B13637,'contribution par jour-semaine'!$1:$1,0),4,1,"contribution par jour-semaine")),"")</f>
        <v/>
      </c>
      <c r="D13637" s="4" t="str">
        <f>VLOOKUP(A13637,predictions!A:B,2,FALSE)</f>
        <v>22/06/2020</v>
      </c>
      <c r="E13637" s="4">
        <f t="shared" si="53"/>
        <v>44004</v>
      </c>
    </row>
    <row r="13638" spans="3:5" ht="13" x14ac:dyDescent="0.15">
      <c r="C13638" s="1" t="str">
        <f ca="1">IFERROR(INDIRECT(ADDRESS(MATCH(A13638,'contribution par jour-semaine'!A:A,0),MATCH(B13638,'contribution par jour-semaine'!$1:$1,0),4,1,"contribution par jour-semaine")),"")</f>
        <v/>
      </c>
      <c r="D13638" s="4" t="str">
        <f>VLOOKUP(A13638,predictions!A:B,2,FALSE)</f>
        <v>22/06/2020</v>
      </c>
      <c r="E13638" s="4">
        <f t="shared" si="53"/>
        <v>44004</v>
      </c>
    </row>
    <row r="13639" spans="3:5" ht="13" x14ac:dyDescent="0.15">
      <c r="C13639" s="1" t="str">
        <f ca="1">IFERROR(INDIRECT(ADDRESS(MATCH(A13639,'contribution par jour-semaine'!A:A,0),MATCH(B13639,'contribution par jour-semaine'!$1:$1,0),4,1,"contribution par jour-semaine")),"")</f>
        <v/>
      </c>
      <c r="D13639" s="4" t="str">
        <f>VLOOKUP(A13639,predictions!A:B,2,FALSE)</f>
        <v>22/06/2020</v>
      </c>
      <c r="E13639" s="4">
        <f t="shared" si="53"/>
        <v>44004</v>
      </c>
    </row>
    <row r="13640" spans="3:5" ht="13" x14ac:dyDescent="0.15">
      <c r="C13640" s="1" t="str">
        <f ca="1">IFERROR(INDIRECT(ADDRESS(MATCH(A13640,'contribution par jour-semaine'!A:A,0),MATCH(B13640,'contribution par jour-semaine'!$1:$1,0),4,1,"contribution par jour-semaine")),"")</f>
        <v/>
      </c>
      <c r="D13640" s="4" t="str">
        <f>VLOOKUP(A13640,predictions!A:B,2,FALSE)</f>
        <v>22/06/2020</v>
      </c>
      <c r="E13640" s="4">
        <f t="shared" si="53"/>
        <v>44004</v>
      </c>
    </row>
    <row r="13641" spans="3:5" ht="13" x14ac:dyDescent="0.15">
      <c r="C13641" s="1" t="str">
        <f ca="1">IFERROR(INDIRECT(ADDRESS(MATCH(A13641,'contribution par jour-semaine'!A:A,0),MATCH(B13641,'contribution par jour-semaine'!$1:$1,0),4,1,"contribution par jour-semaine")),"")</f>
        <v/>
      </c>
      <c r="D13641" s="4" t="str">
        <f>VLOOKUP(A13641,predictions!A:B,2,FALSE)</f>
        <v>22/06/2020</v>
      </c>
      <c r="E13641" s="4">
        <f t="shared" si="53"/>
        <v>44004</v>
      </c>
    </row>
    <row r="13642" spans="3:5" ht="13" x14ac:dyDescent="0.15">
      <c r="C13642" s="1" t="str">
        <f ca="1">IFERROR(INDIRECT(ADDRESS(MATCH(A13642,'contribution par jour-semaine'!A:A,0),MATCH(B13642,'contribution par jour-semaine'!$1:$1,0),4,1,"contribution par jour-semaine")),"")</f>
        <v/>
      </c>
      <c r="D13642" s="4" t="str">
        <f>VLOOKUP(A13642,predictions!A:B,2,FALSE)</f>
        <v>22/06/2020</v>
      </c>
      <c r="E13642" s="4">
        <f t="shared" si="53"/>
        <v>44004</v>
      </c>
    </row>
    <row r="13643" spans="3:5" ht="13" x14ac:dyDescent="0.15">
      <c r="C13643" s="1" t="str">
        <f ca="1">IFERROR(INDIRECT(ADDRESS(MATCH(A13643,'contribution par jour-semaine'!A:A,0),MATCH(B13643,'contribution par jour-semaine'!$1:$1,0),4,1,"contribution par jour-semaine")),"")</f>
        <v/>
      </c>
      <c r="D13643" s="4" t="str">
        <f>VLOOKUP(A13643,predictions!A:B,2,FALSE)</f>
        <v>22/06/2020</v>
      </c>
      <c r="E13643" s="4">
        <f t="shared" si="53"/>
        <v>44004</v>
      </c>
    </row>
    <row r="13644" spans="3:5" ht="13" x14ac:dyDescent="0.15">
      <c r="C13644" s="1" t="str">
        <f ca="1">IFERROR(INDIRECT(ADDRESS(MATCH(A13644,'contribution par jour-semaine'!A:A,0),MATCH(B13644,'contribution par jour-semaine'!$1:$1,0),4,1,"contribution par jour-semaine")),"")</f>
        <v/>
      </c>
      <c r="D13644" s="4" t="str">
        <f>VLOOKUP(A13644,predictions!A:B,2,FALSE)</f>
        <v>22/06/2020</v>
      </c>
      <c r="E13644" s="4">
        <f t="shared" si="53"/>
        <v>44004</v>
      </c>
    </row>
    <row r="13645" spans="3:5" ht="13" x14ac:dyDescent="0.15">
      <c r="C13645" s="1" t="str">
        <f ca="1">IFERROR(INDIRECT(ADDRESS(MATCH(A13645,'contribution par jour-semaine'!A:A,0),MATCH(B13645,'contribution par jour-semaine'!$1:$1,0),4,1,"contribution par jour-semaine")),"")</f>
        <v/>
      </c>
      <c r="D13645" s="4" t="str">
        <f>VLOOKUP(A13645,predictions!A:B,2,FALSE)</f>
        <v>22/06/2020</v>
      </c>
      <c r="E13645" s="4">
        <f t="shared" si="53"/>
        <v>44004</v>
      </c>
    </row>
    <row r="13646" spans="3:5" ht="13" x14ac:dyDescent="0.15">
      <c r="C13646" s="1" t="str">
        <f ca="1">IFERROR(INDIRECT(ADDRESS(MATCH(A13646,'contribution par jour-semaine'!A:A,0),MATCH(B13646,'contribution par jour-semaine'!$1:$1,0),4,1,"contribution par jour-semaine")),"")</f>
        <v/>
      </c>
      <c r="D13646" s="4" t="str">
        <f>VLOOKUP(A13646,predictions!A:B,2,FALSE)</f>
        <v>22/06/2020</v>
      </c>
      <c r="E13646" s="4">
        <f t="shared" si="53"/>
        <v>44004</v>
      </c>
    </row>
    <row r="13647" spans="3:5" ht="13" x14ac:dyDescent="0.15">
      <c r="C13647" s="1" t="str">
        <f ca="1">IFERROR(INDIRECT(ADDRESS(MATCH(A13647,'contribution par jour-semaine'!A:A,0),MATCH(B13647,'contribution par jour-semaine'!$1:$1,0),4,1,"contribution par jour-semaine")),"")</f>
        <v/>
      </c>
      <c r="D13647" s="4" t="str">
        <f>VLOOKUP(A13647,predictions!A:B,2,FALSE)</f>
        <v>22/06/2020</v>
      </c>
      <c r="E13647" s="4">
        <f t="shared" si="53"/>
        <v>44004</v>
      </c>
    </row>
    <row r="13648" spans="3:5" ht="13" x14ac:dyDescent="0.15">
      <c r="C13648" s="1" t="str">
        <f ca="1">IFERROR(INDIRECT(ADDRESS(MATCH(A13648,'contribution par jour-semaine'!A:A,0),MATCH(B13648,'contribution par jour-semaine'!$1:$1,0),4,1,"contribution par jour-semaine")),"")</f>
        <v/>
      </c>
      <c r="D13648" s="4" t="str">
        <f>VLOOKUP(A13648,predictions!A:B,2,FALSE)</f>
        <v>22/06/2020</v>
      </c>
      <c r="E13648" s="4">
        <f t="shared" si="53"/>
        <v>44004</v>
      </c>
    </row>
    <row r="13649" spans="3:5" ht="13" x14ac:dyDescent="0.15">
      <c r="C13649" s="1" t="str">
        <f ca="1">IFERROR(INDIRECT(ADDRESS(MATCH(A13649,'contribution par jour-semaine'!A:A,0),MATCH(B13649,'contribution par jour-semaine'!$1:$1,0),4,1,"contribution par jour-semaine")),"")</f>
        <v/>
      </c>
      <c r="D13649" s="4" t="str">
        <f>VLOOKUP(A13649,predictions!A:B,2,FALSE)</f>
        <v>22/06/2020</v>
      </c>
      <c r="E13649" s="4">
        <f t="shared" si="53"/>
        <v>44004</v>
      </c>
    </row>
    <row r="13650" spans="3:5" ht="13" x14ac:dyDescent="0.15">
      <c r="C13650" s="1" t="str">
        <f ca="1">IFERROR(INDIRECT(ADDRESS(MATCH(A13650,'contribution par jour-semaine'!A:A,0),MATCH(B13650,'contribution par jour-semaine'!$1:$1,0),4,1,"contribution par jour-semaine")),"")</f>
        <v/>
      </c>
      <c r="D13650" s="4" t="str">
        <f>VLOOKUP(A13650,predictions!A:B,2,FALSE)</f>
        <v>22/06/2020</v>
      </c>
      <c r="E13650" s="4">
        <f t="shared" si="53"/>
        <v>44004</v>
      </c>
    </row>
    <row r="13651" spans="3:5" ht="13" x14ac:dyDescent="0.15">
      <c r="C13651" s="1" t="str">
        <f ca="1">IFERROR(INDIRECT(ADDRESS(MATCH(A13651,'contribution par jour-semaine'!A:A,0),MATCH(B13651,'contribution par jour-semaine'!$1:$1,0),4,1,"contribution par jour-semaine")),"")</f>
        <v/>
      </c>
      <c r="D13651" s="4" t="str">
        <f>VLOOKUP(A13651,predictions!A:B,2,FALSE)</f>
        <v>22/06/2020</v>
      </c>
      <c r="E13651" s="4">
        <f t="shared" si="53"/>
        <v>44004</v>
      </c>
    </row>
    <row r="13652" spans="3:5" ht="13" x14ac:dyDescent="0.15">
      <c r="C13652" s="1" t="str">
        <f ca="1">IFERROR(INDIRECT(ADDRESS(MATCH(A13652,'contribution par jour-semaine'!A:A,0),MATCH(B13652,'contribution par jour-semaine'!$1:$1,0),4,1,"contribution par jour-semaine")),"")</f>
        <v/>
      </c>
      <c r="D13652" s="4" t="str">
        <f>VLOOKUP(A13652,predictions!A:B,2,FALSE)</f>
        <v>22/06/2020</v>
      </c>
      <c r="E13652" s="4">
        <f t="shared" si="53"/>
        <v>44004</v>
      </c>
    </row>
    <row r="13653" spans="3:5" ht="13" x14ac:dyDescent="0.15">
      <c r="C13653" s="1" t="str">
        <f ca="1">IFERROR(INDIRECT(ADDRESS(MATCH(A13653,'contribution par jour-semaine'!A:A,0),MATCH(B13653,'contribution par jour-semaine'!$1:$1,0),4,1,"contribution par jour-semaine")),"")</f>
        <v/>
      </c>
      <c r="D13653" s="4" t="str">
        <f>VLOOKUP(A13653,predictions!A:B,2,FALSE)</f>
        <v>22/06/2020</v>
      </c>
      <c r="E13653" s="4">
        <f t="shared" si="53"/>
        <v>44004</v>
      </c>
    </row>
    <row r="13654" spans="3:5" ht="13" x14ac:dyDescent="0.15">
      <c r="C13654" s="1" t="str">
        <f ca="1">IFERROR(INDIRECT(ADDRESS(MATCH(A13654,'contribution par jour-semaine'!A:A,0),MATCH(B13654,'contribution par jour-semaine'!$1:$1,0),4,1,"contribution par jour-semaine")),"")</f>
        <v/>
      </c>
      <c r="D13654" s="4" t="str">
        <f>VLOOKUP(A13654,predictions!A:B,2,FALSE)</f>
        <v>22/06/2020</v>
      </c>
      <c r="E13654" s="4">
        <f t="shared" si="53"/>
        <v>44004</v>
      </c>
    </row>
    <row r="13655" spans="3:5" ht="13" x14ac:dyDescent="0.15">
      <c r="C13655" s="1" t="str">
        <f ca="1">IFERROR(INDIRECT(ADDRESS(MATCH(A13655,'contribution par jour-semaine'!A:A,0),MATCH(B13655,'contribution par jour-semaine'!$1:$1,0),4,1,"contribution par jour-semaine")),"")</f>
        <v/>
      </c>
      <c r="D13655" s="4" t="str">
        <f>VLOOKUP(A13655,predictions!A:B,2,FALSE)</f>
        <v>22/06/2020</v>
      </c>
      <c r="E13655" s="4">
        <f t="shared" si="53"/>
        <v>44004</v>
      </c>
    </row>
    <row r="13656" spans="3:5" ht="13" x14ac:dyDescent="0.15">
      <c r="C13656" s="1" t="str">
        <f ca="1">IFERROR(INDIRECT(ADDRESS(MATCH(A13656,'contribution par jour-semaine'!A:A,0),MATCH(B13656,'contribution par jour-semaine'!$1:$1,0),4,1,"contribution par jour-semaine")),"")</f>
        <v/>
      </c>
      <c r="D13656" s="4" t="str">
        <f>VLOOKUP(A13656,predictions!A:B,2,FALSE)</f>
        <v>22/06/2020</v>
      </c>
      <c r="E13656" s="4">
        <f t="shared" si="53"/>
        <v>44004</v>
      </c>
    </row>
    <row r="13657" spans="3:5" ht="13" x14ac:dyDescent="0.15">
      <c r="C13657" s="1" t="str">
        <f ca="1">IFERROR(INDIRECT(ADDRESS(MATCH(A13657,'contribution par jour-semaine'!A:A,0),MATCH(B13657,'contribution par jour-semaine'!$1:$1,0),4,1,"contribution par jour-semaine")),"")</f>
        <v/>
      </c>
      <c r="D13657" s="4" t="str">
        <f>VLOOKUP(A13657,predictions!A:B,2,FALSE)</f>
        <v>22/06/2020</v>
      </c>
      <c r="E13657" s="4">
        <f t="shared" si="53"/>
        <v>44004</v>
      </c>
    </row>
    <row r="13658" spans="3:5" ht="13" x14ac:dyDescent="0.15">
      <c r="C13658" s="1" t="str">
        <f ca="1">IFERROR(INDIRECT(ADDRESS(MATCH(A13658,'contribution par jour-semaine'!A:A,0),MATCH(B13658,'contribution par jour-semaine'!$1:$1,0),4,1,"contribution par jour-semaine")),"")</f>
        <v/>
      </c>
      <c r="D13658" s="4" t="str">
        <f>VLOOKUP(A13658,predictions!A:B,2,FALSE)</f>
        <v>22/06/2020</v>
      </c>
      <c r="E13658" s="4">
        <f t="shared" si="53"/>
        <v>44004</v>
      </c>
    </row>
    <row r="13659" spans="3:5" ht="13" x14ac:dyDescent="0.15">
      <c r="C13659" s="1" t="str">
        <f ca="1">IFERROR(INDIRECT(ADDRESS(MATCH(A13659,'contribution par jour-semaine'!A:A,0),MATCH(B13659,'contribution par jour-semaine'!$1:$1,0),4,1,"contribution par jour-semaine")),"")</f>
        <v/>
      </c>
      <c r="D13659" s="4" t="str">
        <f>VLOOKUP(A13659,predictions!A:B,2,FALSE)</f>
        <v>22/06/2020</v>
      </c>
      <c r="E13659" s="4">
        <f t="shared" si="53"/>
        <v>44004</v>
      </c>
    </row>
    <row r="13660" spans="3:5" ht="13" x14ac:dyDescent="0.15">
      <c r="C13660" s="1" t="str">
        <f ca="1">IFERROR(INDIRECT(ADDRESS(MATCH(A13660,'contribution par jour-semaine'!A:A,0),MATCH(B13660,'contribution par jour-semaine'!$1:$1,0),4,1,"contribution par jour-semaine")),"")</f>
        <v/>
      </c>
      <c r="D13660" s="4" t="str">
        <f>VLOOKUP(A13660,predictions!A:B,2,FALSE)</f>
        <v>22/06/2020</v>
      </c>
      <c r="E13660" s="4">
        <f t="shared" si="53"/>
        <v>44004</v>
      </c>
    </row>
    <row r="13661" spans="3:5" ht="13" x14ac:dyDescent="0.15">
      <c r="C13661" s="1" t="str">
        <f ca="1">IFERROR(INDIRECT(ADDRESS(MATCH(A13661,'contribution par jour-semaine'!A:A,0),MATCH(B13661,'contribution par jour-semaine'!$1:$1,0),4,1,"contribution par jour-semaine")),"")</f>
        <v/>
      </c>
      <c r="D13661" s="4" t="str">
        <f>VLOOKUP(A13661,predictions!A:B,2,FALSE)</f>
        <v>22/06/2020</v>
      </c>
      <c r="E13661" s="4">
        <f t="shared" si="53"/>
        <v>44004</v>
      </c>
    </row>
    <row r="13662" spans="3:5" ht="13" x14ac:dyDescent="0.15">
      <c r="C13662" s="1" t="str">
        <f ca="1">IFERROR(INDIRECT(ADDRESS(MATCH(A13662,'contribution par jour-semaine'!A:A,0),MATCH(B13662,'contribution par jour-semaine'!$1:$1,0),4,1,"contribution par jour-semaine")),"")</f>
        <v/>
      </c>
      <c r="D13662" s="4" t="str">
        <f>VLOOKUP(A13662,predictions!A:B,2,FALSE)</f>
        <v>22/06/2020</v>
      </c>
      <c r="E13662" s="4">
        <f t="shared" si="53"/>
        <v>44004</v>
      </c>
    </row>
    <row r="13663" spans="3:5" ht="13" x14ac:dyDescent="0.15">
      <c r="C13663" s="1" t="str">
        <f ca="1">IFERROR(INDIRECT(ADDRESS(MATCH(A13663,'contribution par jour-semaine'!A:A,0),MATCH(B13663,'contribution par jour-semaine'!$1:$1,0),4,1,"contribution par jour-semaine")),"")</f>
        <v/>
      </c>
      <c r="D13663" s="4" t="str">
        <f>VLOOKUP(A13663,predictions!A:B,2,FALSE)</f>
        <v>22/06/2020</v>
      </c>
      <c r="E13663" s="4">
        <f t="shared" si="53"/>
        <v>44004</v>
      </c>
    </row>
    <row r="13664" spans="3:5" ht="13" x14ac:dyDescent="0.15">
      <c r="C13664" s="1" t="str">
        <f ca="1">IFERROR(INDIRECT(ADDRESS(MATCH(A13664,'contribution par jour-semaine'!A:A,0),MATCH(B13664,'contribution par jour-semaine'!$1:$1,0),4,1,"contribution par jour-semaine")),"")</f>
        <v/>
      </c>
      <c r="D13664" s="4" t="str">
        <f>VLOOKUP(A13664,predictions!A:B,2,FALSE)</f>
        <v>22/06/2020</v>
      </c>
      <c r="E13664" s="4">
        <f t="shared" si="53"/>
        <v>44004</v>
      </c>
    </row>
    <row r="13665" spans="3:5" ht="13" x14ac:dyDescent="0.15">
      <c r="C13665" s="1" t="str">
        <f ca="1">IFERROR(INDIRECT(ADDRESS(MATCH(A13665,'contribution par jour-semaine'!A:A,0),MATCH(B13665,'contribution par jour-semaine'!$1:$1,0),4,1,"contribution par jour-semaine")),"")</f>
        <v/>
      </c>
      <c r="D13665" s="4" t="str">
        <f>VLOOKUP(A13665,predictions!A:B,2,FALSE)</f>
        <v>22/06/2020</v>
      </c>
      <c r="E13665" s="4">
        <f t="shared" si="53"/>
        <v>44004</v>
      </c>
    </row>
    <row r="13666" spans="3:5" ht="13" x14ac:dyDescent="0.15">
      <c r="C13666" s="1" t="str">
        <f ca="1">IFERROR(INDIRECT(ADDRESS(MATCH(A13666,'contribution par jour-semaine'!A:A,0),MATCH(B13666,'contribution par jour-semaine'!$1:$1,0),4,1,"contribution par jour-semaine")),"")</f>
        <v/>
      </c>
      <c r="D13666" s="4" t="str">
        <f>VLOOKUP(A13666,predictions!A:B,2,FALSE)</f>
        <v>22/06/2020</v>
      </c>
      <c r="E13666" s="4">
        <f t="shared" si="53"/>
        <v>44004</v>
      </c>
    </row>
    <row r="13667" spans="3:5" ht="13" x14ac:dyDescent="0.15">
      <c r="C13667" s="1" t="str">
        <f ca="1">IFERROR(INDIRECT(ADDRESS(MATCH(A13667,'contribution par jour-semaine'!A:A,0),MATCH(B13667,'contribution par jour-semaine'!$1:$1,0),4,1,"contribution par jour-semaine")),"")</f>
        <v/>
      </c>
      <c r="D13667" s="4" t="str">
        <f>VLOOKUP(A13667,predictions!A:B,2,FALSE)</f>
        <v>22/06/2020</v>
      </c>
      <c r="E13667" s="4">
        <f t="shared" si="53"/>
        <v>44004</v>
      </c>
    </row>
    <row r="13668" spans="3:5" ht="13" x14ac:dyDescent="0.15">
      <c r="C13668" s="1" t="str">
        <f ca="1">IFERROR(INDIRECT(ADDRESS(MATCH(A13668,'contribution par jour-semaine'!A:A,0),MATCH(B13668,'contribution par jour-semaine'!$1:$1,0),4,1,"contribution par jour-semaine")),"")</f>
        <v/>
      </c>
      <c r="D13668" s="4" t="str">
        <f>VLOOKUP(A13668,predictions!A:B,2,FALSE)</f>
        <v>22/06/2020</v>
      </c>
      <c r="E13668" s="4">
        <f t="shared" si="53"/>
        <v>44004</v>
      </c>
    </row>
    <row r="13669" spans="3:5" ht="13" x14ac:dyDescent="0.15">
      <c r="C13669" s="1" t="str">
        <f ca="1">IFERROR(INDIRECT(ADDRESS(MATCH(A13669,'contribution par jour-semaine'!A:A,0),MATCH(B13669,'contribution par jour-semaine'!$1:$1,0),4,1,"contribution par jour-semaine")),"")</f>
        <v/>
      </c>
      <c r="D13669" s="4" t="str">
        <f>VLOOKUP(A13669,predictions!A:B,2,FALSE)</f>
        <v>22/06/2020</v>
      </c>
      <c r="E13669" s="4">
        <f t="shared" si="53"/>
        <v>44004</v>
      </c>
    </row>
    <row r="13670" spans="3:5" ht="13" x14ac:dyDescent="0.15">
      <c r="C13670" s="1" t="str">
        <f ca="1">IFERROR(INDIRECT(ADDRESS(MATCH(A13670,'contribution par jour-semaine'!A:A,0),MATCH(B13670,'contribution par jour-semaine'!$1:$1,0),4,1,"contribution par jour-semaine")),"")</f>
        <v/>
      </c>
      <c r="D13670" s="4" t="str">
        <f>VLOOKUP(A13670,predictions!A:B,2,FALSE)</f>
        <v>22/06/2020</v>
      </c>
      <c r="E13670" s="4">
        <f t="shared" si="53"/>
        <v>44004</v>
      </c>
    </row>
    <row r="13671" spans="3:5" ht="13" x14ac:dyDescent="0.15">
      <c r="C13671" s="1" t="str">
        <f ca="1">IFERROR(INDIRECT(ADDRESS(MATCH(A13671,'contribution par jour-semaine'!A:A,0),MATCH(B13671,'contribution par jour-semaine'!$1:$1,0),4,1,"contribution par jour-semaine")),"")</f>
        <v/>
      </c>
      <c r="D13671" s="4" t="str">
        <f>VLOOKUP(A13671,predictions!A:B,2,FALSE)</f>
        <v>22/06/2020</v>
      </c>
      <c r="E13671" s="4">
        <f t="shared" si="53"/>
        <v>44004</v>
      </c>
    </row>
    <row r="13672" spans="3:5" ht="13" x14ac:dyDescent="0.15">
      <c r="C13672" s="1" t="str">
        <f ca="1">IFERROR(INDIRECT(ADDRESS(MATCH(A13672,'contribution par jour-semaine'!A:A,0),MATCH(B13672,'contribution par jour-semaine'!$1:$1,0),4,1,"contribution par jour-semaine")),"")</f>
        <v/>
      </c>
      <c r="D13672" s="4" t="str">
        <f>VLOOKUP(A13672,predictions!A:B,2,FALSE)</f>
        <v>22/06/2020</v>
      </c>
      <c r="E13672" s="4">
        <f t="shared" si="53"/>
        <v>44004</v>
      </c>
    </row>
    <row r="13673" spans="3:5" ht="13" x14ac:dyDescent="0.15">
      <c r="C13673" s="1" t="str">
        <f ca="1">IFERROR(INDIRECT(ADDRESS(MATCH(A13673,'contribution par jour-semaine'!A:A,0),MATCH(B13673,'contribution par jour-semaine'!$1:$1,0),4,1,"contribution par jour-semaine")),"")</f>
        <v/>
      </c>
      <c r="D13673" s="4" t="str">
        <f>VLOOKUP(A13673,predictions!A:B,2,FALSE)</f>
        <v>22/06/2020</v>
      </c>
      <c r="E13673" s="4">
        <f t="shared" si="53"/>
        <v>44004</v>
      </c>
    </row>
    <row r="13674" spans="3:5" ht="13" x14ac:dyDescent="0.15">
      <c r="C13674" s="1" t="str">
        <f ca="1">IFERROR(INDIRECT(ADDRESS(MATCH(A13674,'contribution par jour-semaine'!A:A,0),MATCH(B13674,'contribution par jour-semaine'!$1:$1,0),4,1,"contribution par jour-semaine")),"")</f>
        <v/>
      </c>
      <c r="D13674" s="4" t="str">
        <f>VLOOKUP(A13674,predictions!A:B,2,FALSE)</f>
        <v>22/06/2020</v>
      </c>
      <c r="E13674" s="4">
        <f t="shared" si="53"/>
        <v>44004</v>
      </c>
    </row>
    <row r="13675" spans="3:5" ht="13" x14ac:dyDescent="0.15">
      <c r="C13675" s="1" t="str">
        <f ca="1">IFERROR(INDIRECT(ADDRESS(MATCH(A13675,'contribution par jour-semaine'!A:A,0),MATCH(B13675,'contribution par jour-semaine'!$1:$1,0),4,1,"contribution par jour-semaine")),"")</f>
        <v/>
      </c>
      <c r="D13675" s="4" t="str">
        <f>VLOOKUP(A13675,predictions!A:B,2,FALSE)</f>
        <v>22/06/2020</v>
      </c>
      <c r="E13675" s="4">
        <f t="shared" si="53"/>
        <v>44004</v>
      </c>
    </row>
    <row r="13676" spans="3:5" ht="13" x14ac:dyDescent="0.15">
      <c r="C13676" s="1" t="str">
        <f ca="1">IFERROR(INDIRECT(ADDRESS(MATCH(A13676,'contribution par jour-semaine'!A:A,0),MATCH(B13676,'contribution par jour-semaine'!$1:$1,0),4,1,"contribution par jour-semaine")),"")</f>
        <v/>
      </c>
      <c r="D13676" s="4" t="str">
        <f>VLOOKUP(A13676,predictions!A:B,2,FALSE)</f>
        <v>22/06/2020</v>
      </c>
      <c r="E13676" s="4">
        <f t="shared" si="53"/>
        <v>44004</v>
      </c>
    </row>
    <row r="13677" spans="3:5" ht="13" x14ac:dyDescent="0.15">
      <c r="C13677" s="1" t="str">
        <f ca="1">IFERROR(INDIRECT(ADDRESS(MATCH(A13677,'contribution par jour-semaine'!A:A,0),MATCH(B13677,'contribution par jour-semaine'!$1:$1,0),4,1,"contribution par jour-semaine")),"")</f>
        <v/>
      </c>
      <c r="D13677" s="4" t="str">
        <f>VLOOKUP(A13677,predictions!A:B,2,FALSE)</f>
        <v>22/06/2020</v>
      </c>
      <c r="E13677" s="4">
        <f t="shared" si="53"/>
        <v>44004</v>
      </c>
    </row>
    <row r="13678" spans="3:5" ht="13" x14ac:dyDescent="0.15">
      <c r="C13678" s="1" t="str">
        <f ca="1">IFERROR(INDIRECT(ADDRESS(MATCH(A13678,'contribution par jour-semaine'!A:A,0),MATCH(B13678,'contribution par jour-semaine'!$1:$1,0),4,1,"contribution par jour-semaine")),"")</f>
        <v/>
      </c>
      <c r="D13678" s="4" t="str">
        <f>VLOOKUP(A13678,predictions!A:B,2,FALSE)</f>
        <v>22/06/2020</v>
      </c>
      <c r="E13678" s="4">
        <f t="shared" si="53"/>
        <v>44004</v>
      </c>
    </row>
    <row r="13679" spans="3:5" ht="13" x14ac:dyDescent="0.15">
      <c r="C13679" s="1" t="str">
        <f ca="1">IFERROR(INDIRECT(ADDRESS(MATCH(A13679,'contribution par jour-semaine'!A:A,0),MATCH(B13679,'contribution par jour-semaine'!$1:$1,0),4,1,"contribution par jour-semaine")),"")</f>
        <v/>
      </c>
      <c r="D13679" s="4" t="str">
        <f>VLOOKUP(A13679,predictions!A:B,2,FALSE)</f>
        <v>22/06/2020</v>
      </c>
      <c r="E13679" s="4">
        <f t="shared" si="53"/>
        <v>44004</v>
      </c>
    </row>
    <row r="13680" spans="3:5" ht="13" x14ac:dyDescent="0.15">
      <c r="C13680" s="1" t="str">
        <f ca="1">IFERROR(INDIRECT(ADDRESS(MATCH(A13680,'contribution par jour-semaine'!A:A,0),MATCH(B13680,'contribution par jour-semaine'!$1:$1,0),4,1,"contribution par jour-semaine")),"")</f>
        <v/>
      </c>
      <c r="D13680" s="4" t="str">
        <f>VLOOKUP(A13680,predictions!A:B,2,FALSE)</f>
        <v>22/06/2020</v>
      </c>
      <c r="E13680" s="4">
        <f t="shared" si="53"/>
        <v>44004</v>
      </c>
    </row>
    <row r="13681" spans="3:5" ht="13" x14ac:dyDescent="0.15">
      <c r="C13681" s="1" t="str">
        <f ca="1">IFERROR(INDIRECT(ADDRESS(MATCH(A13681,'contribution par jour-semaine'!A:A,0),MATCH(B13681,'contribution par jour-semaine'!$1:$1,0),4,1,"contribution par jour-semaine")),"")</f>
        <v/>
      </c>
      <c r="D13681" s="4" t="str">
        <f>VLOOKUP(A13681,predictions!A:B,2,FALSE)</f>
        <v>22/06/2020</v>
      </c>
      <c r="E13681" s="4">
        <f t="shared" si="53"/>
        <v>44004</v>
      </c>
    </row>
    <row r="13682" spans="3:5" ht="13" x14ac:dyDescent="0.15">
      <c r="C13682" s="1" t="str">
        <f ca="1">IFERROR(INDIRECT(ADDRESS(MATCH(A13682,'contribution par jour-semaine'!A:A,0),MATCH(B13682,'contribution par jour-semaine'!$1:$1,0),4,1,"contribution par jour-semaine")),"")</f>
        <v/>
      </c>
      <c r="D13682" s="4" t="str">
        <f>VLOOKUP(A13682,predictions!A:B,2,FALSE)</f>
        <v>22/06/2020</v>
      </c>
      <c r="E13682" s="4">
        <f t="shared" si="53"/>
        <v>44004</v>
      </c>
    </row>
    <row r="13683" spans="3:5" ht="13" x14ac:dyDescent="0.15">
      <c r="C13683" s="1" t="str">
        <f ca="1">IFERROR(INDIRECT(ADDRESS(MATCH(A13683,'contribution par jour-semaine'!A:A,0),MATCH(B13683,'contribution par jour-semaine'!$1:$1,0),4,1,"contribution par jour-semaine")),"")</f>
        <v/>
      </c>
      <c r="D13683" s="4" t="str">
        <f>VLOOKUP(A13683,predictions!A:B,2,FALSE)</f>
        <v>22/06/2020</v>
      </c>
      <c r="E13683" s="4">
        <f t="shared" si="53"/>
        <v>44004</v>
      </c>
    </row>
    <row r="13684" spans="3:5" ht="13" x14ac:dyDescent="0.15">
      <c r="C13684" s="1" t="str">
        <f ca="1">IFERROR(INDIRECT(ADDRESS(MATCH(A13684,'contribution par jour-semaine'!A:A,0),MATCH(B13684,'contribution par jour-semaine'!$1:$1,0),4,1,"contribution par jour-semaine")),"")</f>
        <v/>
      </c>
      <c r="D13684" s="4" t="str">
        <f>VLOOKUP(A13684,predictions!A:B,2,FALSE)</f>
        <v>22/06/2020</v>
      </c>
      <c r="E13684" s="4">
        <f t="shared" si="53"/>
        <v>44004</v>
      </c>
    </row>
    <row r="13685" spans="3:5" ht="13" x14ac:dyDescent="0.15">
      <c r="C13685" s="1" t="str">
        <f ca="1">IFERROR(INDIRECT(ADDRESS(MATCH(A13685,'contribution par jour-semaine'!A:A,0),MATCH(B13685,'contribution par jour-semaine'!$1:$1,0),4,1,"contribution par jour-semaine")),"")</f>
        <v/>
      </c>
      <c r="D13685" s="4" t="str">
        <f>VLOOKUP(A13685,predictions!A:B,2,FALSE)</f>
        <v>22/06/2020</v>
      </c>
      <c r="E13685" s="4">
        <f t="shared" si="53"/>
        <v>44004</v>
      </c>
    </row>
    <row r="13686" spans="3:5" ht="13" x14ac:dyDescent="0.15">
      <c r="C13686" s="1" t="str">
        <f ca="1">IFERROR(INDIRECT(ADDRESS(MATCH(A13686,'contribution par jour-semaine'!A:A,0),MATCH(B13686,'contribution par jour-semaine'!$1:$1,0),4,1,"contribution par jour-semaine")),"")</f>
        <v/>
      </c>
      <c r="D13686" s="4" t="str">
        <f>VLOOKUP(A13686,predictions!A:B,2,FALSE)</f>
        <v>22/06/2020</v>
      </c>
      <c r="E13686" s="4">
        <f t="shared" si="53"/>
        <v>44004</v>
      </c>
    </row>
    <row r="13687" spans="3:5" ht="13" x14ac:dyDescent="0.15">
      <c r="C13687" s="1" t="str">
        <f ca="1">IFERROR(INDIRECT(ADDRESS(MATCH(A13687,'contribution par jour-semaine'!A:A,0),MATCH(B13687,'contribution par jour-semaine'!$1:$1,0),4,1,"contribution par jour-semaine")),"")</f>
        <v/>
      </c>
      <c r="D13687" s="4" t="str">
        <f>VLOOKUP(A13687,predictions!A:B,2,FALSE)</f>
        <v>22/06/2020</v>
      </c>
      <c r="E13687" s="4">
        <f t="shared" si="53"/>
        <v>44004</v>
      </c>
    </row>
    <row r="13688" spans="3:5" ht="13" x14ac:dyDescent="0.15">
      <c r="C13688" s="1" t="str">
        <f ca="1">IFERROR(INDIRECT(ADDRESS(MATCH(A13688,'contribution par jour-semaine'!A:A,0),MATCH(B13688,'contribution par jour-semaine'!$1:$1,0),4,1,"contribution par jour-semaine")),"")</f>
        <v/>
      </c>
      <c r="D13688" s="4" t="str">
        <f>VLOOKUP(A13688,predictions!A:B,2,FALSE)</f>
        <v>22/06/2020</v>
      </c>
      <c r="E13688" s="4">
        <f t="shared" si="53"/>
        <v>44004</v>
      </c>
    </row>
    <row r="13689" spans="3:5" ht="13" x14ac:dyDescent="0.15">
      <c r="C13689" s="1" t="str">
        <f ca="1">IFERROR(INDIRECT(ADDRESS(MATCH(A13689,'contribution par jour-semaine'!A:A,0),MATCH(B13689,'contribution par jour-semaine'!$1:$1,0),4,1,"contribution par jour-semaine")),"")</f>
        <v/>
      </c>
      <c r="D13689" s="4" t="str">
        <f>VLOOKUP(A13689,predictions!A:B,2,FALSE)</f>
        <v>22/06/2020</v>
      </c>
      <c r="E13689" s="4">
        <f t="shared" si="53"/>
        <v>44004</v>
      </c>
    </row>
    <row r="13690" spans="3:5" ht="13" x14ac:dyDescent="0.15">
      <c r="C13690" s="1" t="str">
        <f ca="1">IFERROR(INDIRECT(ADDRESS(MATCH(A13690,'contribution par jour-semaine'!A:A,0),MATCH(B13690,'contribution par jour-semaine'!$1:$1,0),4,1,"contribution par jour-semaine")),"")</f>
        <v/>
      </c>
      <c r="D13690" s="4" t="str">
        <f>VLOOKUP(A13690,predictions!A:B,2,FALSE)</f>
        <v>22/06/2020</v>
      </c>
      <c r="E13690" s="4">
        <f t="shared" si="53"/>
        <v>44004</v>
      </c>
    </row>
    <row r="13691" spans="3:5" ht="13" x14ac:dyDescent="0.15">
      <c r="C13691" s="1" t="str">
        <f ca="1">IFERROR(INDIRECT(ADDRESS(MATCH(A13691,'contribution par jour-semaine'!A:A,0),MATCH(B13691,'contribution par jour-semaine'!$1:$1,0),4,1,"contribution par jour-semaine")),"")</f>
        <v/>
      </c>
      <c r="D13691" s="4" t="str">
        <f>VLOOKUP(A13691,predictions!A:B,2,FALSE)</f>
        <v>22/06/2020</v>
      </c>
      <c r="E13691" s="4">
        <f t="shared" si="53"/>
        <v>44004</v>
      </c>
    </row>
    <row r="13692" spans="3:5" ht="13" x14ac:dyDescent="0.15">
      <c r="C13692" s="1" t="str">
        <f ca="1">IFERROR(INDIRECT(ADDRESS(MATCH(A13692,'contribution par jour-semaine'!A:A,0),MATCH(B13692,'contribution par jour-semaine'!$1:$1,0),4,1,"contribution par jour-semaine")),"")</f>
        <v/>
      </c>
      <c r="D13692" s="4" t="str">
        <f>VLOOKUP(A13692,predictions!A:B,2,FALSE)</f>
        <v>22/06/2020</v>
      </c>
      <c r="E13692" s="4">
        <f t="shared" si="53"/>
        <v>44004</v>
      </c>
    </row>
    <row r="13693" spans="3:5" ht="13" x14ac:dyDescent="0.15">
      <c r="C13693" s="1" t="str">
        <f ca="1">IFERROR(INDIRECT(ADDRESS(MATCH(A13693,'contribution par jour-semaine'!A:A,0),MATCH(B13693,'contribution par jour-semaine'!$1:$1,0),4,1,"contribution par jour-semaine")),"")</f>
        <v/>
      </c>
      <c r="D13693" s="4" t="str">
        <f>VLOOKUP(A13693,predictions!A:B,2,FALSE)</f>
        <v>22/06/2020</v>
      </c>
      <c r="E13693" s="4">
        <f t="shared" si="53"/>
        <v>44004</v>
      </c>
    </row>
    <row r="13694" spans="3:5" ht="13" x14ac:dyDescent="0.15">
      <c r="C13694" s="1" t="str">
        <f ca="1">IFERROR(INDIRECT(ADDRESS(MATCH(A13694,'contribution par jour-semaine'!A:A,0),MATCH(B13694,'contribution par jour-semaine'!$1:$1,0),4,1,"contribution par jour-semaine")),"")</f>
        <v/>
      </c>
      <c r="D13694" s="4" t="str">
        <f>VLOOKUP(A13694,predictions!A:B,2,FALSE)</f>
        <v>22/06/2020</v>
      </c>
      <c r="E13694" s="4">
        <f t="shared" si="53"/>
        <v>44004</v>
      </c>
    </row>
    <row r="13695" spans="3:5" ht="13" x14ac:dyDescent="0.15">
      <c r="C13695" s="1" t="str">
        <f ca="1">IFERROR(INDIRECT(ADDRESS(MATCH(A13695,'contribution par jour-semaine'!A:A,0),MATCH(B13695,'contribution par jour-semaine'!$1:$1,0),4,1,"contribution par jour-semaine")),"")</f>
        <v/>
      </c>
      <c r="D13695" s="4" t="str">
        <f>VLOOKUP(A13695,predictions!A:B,2,FALSE)</f>
        <v>22/06/2020</v>
      </c>
      <c r="E13695" s="4">
        <f t="shared" si="53"/>
        <v>44004</v>
      </c>
    </row>
    <row r="13696" spans="3:5" ht="13" x14ac:dyDescent="0.15">
      <c r="C13696" s="1" t="str">
        <f ca="1">IFERROR(INDIRECT(ADDRESS(MATCH(A13696,'contribution par jour-semaine'!A:A,0),MATCH(B13696,'contribution par jour-semaine'!$1:$1,0),4,1,"contribution par jour-semaine")),"")</f>
        <v/>
      </c>
      <c r="D13696" s="4" t="str">
        <f>VLOOKUP(A13696,predictions!A:B,2,FALSE)</f>
        <v>22/06/2020</v>
      </c>
      <c r="E13696" s="4">
        <f t="shared" si="53"/>
        <v>44004</v>
      </c>
    </row>
    <row r="13697" spans="3:5" ht="13" x14ac:dyDescent="0.15">
      <c r="C13697" s="1" t="str">
        <f ca="1">IFERROR(INDIRECT(ADDRESS(MATCH(A13697,'contribution par jour-semaine'!A:A,0),MATCH(B13697,'contribution par jour-semaine'!$1:$1,0),4,1,"contribution par jour-semaine")),"")</f>
        <v/>
      </c>
      <c r="D13697" s="4" t="str">
        <f>VLOOKUP(A13697,predictions!A:B,2,FALSE)</f>
        <v>22/06/2020</v>
      </c>
      <c r="E13697" s="4">
        <f t="shared" si="53"/>
        <v>44004</v>
      </c>
    </row>
    <row r="13698" spans="3:5" ht="13" x14ac:dyDescent="0.15">
      <c r="C13698" s="1" t="str">
        <f ca="1">IFERROR(INDIRECT(ADDRESS(MATCH(A13698,'contribution par jour-semaine'!A:A,0),MATCH(B13698,'contribution par jour-semaine'!$1:$1,0),4,1,"contribution par jour-semaine")),"")</f>
        <v/>
      </c>
      <c r="D13698" s="4" t="str">
        <f>VLOOKUP(A13698,predictions!A:B,2,FALSE)</f>
        <v>22/06/2020</v>
      </c>
      <c r="E13698" s="4">
        <f t="shared" si="53"/>
        <v>44004</v>
      </c>
    </row>
    <row r="13699" spans="3:5" ht="13" x14ac:dyDescent="0.15">
      <c r="C13699" s="1" t="str">
        <f ca="1">IFERROR(INDIRECT(ADDRESS(MATCH(A13699,'contribution par jour-semaine'!A:A,0),MATCH(B13699,'contribution par jour-semaine'!$1:$1,0),4,1,"contribution par jour-semaine")),"")</f>
        <v/>
      </c>
      <c r="D13699" s="4" t="str">
        <f>VLOOKUP(A13699,predictions!A:B,2,FALSE)</f>
        <v>22/06/2020</v>
      </c>
      <c r="E13699" s="4">
        <f t="shared" si="53"/>
        <v>44004</v>
      </c>
    </row>
    <row r="13700" spans="3:5" ht="13" x14ac:dyDescent="0.15">
      <c r="C13700" s="1" t="str">
        <f ca="1">IFERROR(INDIRECT(ADDRESS(MATCH(A13700,'contribution par jour-semaine'!A:A,0),MATCH(B13700,'contribution par jour-semaine'!$1:$1,0),4,1,"contribution par jour-semaine")),"")</f>
        <v/>
      </c>
      <c r="D13700" s="4" t="str">
        <f>VLOOKUP(A13700,predictions!A:B,2,FALSE)</f>
        <v>22/06/2020</v>
      </c>
      <c r="E13700" s="4">
        <f t="shared" si="53"/>
        <v>44004</v>
      </c>
    </row>
    <row r="13701" spans="3:5" ht="13" x14ac:dyDescent="0.15">
      <c r="C13701" s="1" t="str">
        <f ca="1">IFERROR(INDIRECT(ADDRESS(MATCH(A13701,'contribution par jour-semaine'!A:A,0),MATCH(B13701,'contribution par jour-semaine'!$1:$1,0),4,1,"contribution par jour-semaine")),"")</f>
        <v/>
      </c>
      <c r="D13701" s="4" t="str">
        <f>VLOOKUP(A13701,predictions!A:B,2,FALSE)</f>
        <v>22/06/2020</v>
      </c>
      <c r="E13701" s="4">
        <f t="shared" si="53"/>
        <v>44004</v>
      </c>
    </row>
    <row r="13702" spans="3:5" ht="13" x14ac:dyDescent="0.15">
      <c r="C13702" s="1" t="str">
        <f ca="1">IFERROR(INDIRECT(ADDRESS(MATCH(A13702,'contribution par jour-semaine'!A:A,0),MATCH(B13702,'contribution par jour-semaine'!$1:$1,0),4,1,"contribution par jour-semaine")),"")</f>
        <v/>
      </c>
      <c r="D13702" s="4" t="str">
        <f>VLOOKUP(A13702,predictions!A:B,2,FALSE)</f>
        <v>22/06/2020</v>
      </c>
      <c r="E13702" s="4">
        <f t="shared" si="53"/>
        <v>44004</v>
      </c>
    </row>
    <row r="13703" spans="3:5" ht="13" x14ac:dyDescent="0.15">
      <c r="C13703" s="1" t="str">
        <f ca="1">IFERROR(INDIRECT(ADDRESS(MATCH(A13703,'contribution par jour-semaine'!A:A,0),MATCH(B13703,'contribution par jour-semaine'!$1:$1,0),4,1,"contribution par jour-semaine")),"")</f>
        <v/>
      </c>
      <c r="D13703" s="4" t="str">
        <f>VLOOKUP(A13703,predictions!A:B,2,FALSE)</f>
        <v>22/06/2020</v>
      </c>
      <c r="E13703" s="4">
        <f t="shared" si="53"/>
        <v>44004</v>
      </c>
    </row>
    <row r="13704" spans="3:5" ht="13" x14ac:dyDescent="0.15">
      <c r="C13704" s="1" t="str">
        <f ca="1">IFERROR(INDIRECT(ADDRESS(MATCH(A13704,'contribution par jour-semaine'!A:A,0),MATCH(B13704,'contribution par jour-semaine'!$1:$1,0),4,1,"contribution par jour-semaine")),"")</f>
        <v/>
      </c>
      <c r="D13704" s="4" t="str">
        <f>VLOOKUP(A13704,predictions!A:B,2,FALSE)</f>
        <v>22/06/2020</v>
      </c>
      <c r="E13704" s="4">
        <f t="shared" si="53"/>
        <v>44004</v>
      </c>
    </row>
    <row r="13705" spans="3:5" ht="13" x14ac:dyDescent="0.15">
      <c r="C13705" s="1" t="str">
        <f ca="1">IFERROR(INDIRECT(ADDRESS(MATCH(A13705,'contribution par jour-semaine'!A:A,0),MATCH(B13705,'contribution par jour-semaine'!$1:$1,0),4,1,"contribution par jour-semaine")),"")</f>
        <v/>
      </c>
      <c r="D13705" s="4" t="str">
        <f>VLOOKUP(A13705,predictions!A:B,2,FALSE)</f>
        <v>22/06/2020</v>
      </c>
      <c r="E13705" s="4">
        <f t="shared" si="53"/>
        <v>44004</v>
      </c>
    </row>
    <row r="13706" spans="3:5" ht="13" x14ac:dyDescent="0.15">
      <c r="C13706" s="1" t="str">
        <f ca="1">IFERROR(INDIRECT(ADDRESS(MATCH(A13706,'contribution par jour-semaine'!A:A,0),MATCH(B13706,'contribution par jour-semaine'!$1:$1,0),4,1,"contribution par jour-semaine")),"")</f>
        <v/>
      </c>
      <c r="D13706" s="4" t="str">
        <f>VLOOKUP(A13706,predictions!A:B,2,FALSE)</f>
        <v>22/06/2020</v>
      </c>
      <c r="E13706" s="4">
        <f t="shared" si="53"/>
        <v>44004</v>
      </c>
    </row>
    <row r="13707" spans="3:5" ht="13" x14ac:dyDescent="0.15">
      <c r="C13707" s="1" t="str">
        <f ca="1">IFERROR(INDIRECT(ADDRESS(MATCH(A13707,'contribution par jour-semaine'!A:A,0),MATCH(B13707,'contribution par jour-semaine'!$1:$1,0),4,1,"contribution par jour-semaine")),"")</f>
        <v/>
      </c>
      <c r="D13707" s="4" t="str">
        <f>VLOOKUP(A13707,predictions!A:B,2,FALSE)</f>
        <v>22/06/2020</v>
      </c>
      <c r="E13707" s="4">
        <f t="shared" si="53"/>
        <v>44004</v>
      </c>
    </row>
    <row r="13708" spans="3:5" ht="13" x14ac:dyDescent="0.15">
      <c r="C13708" s="1" t="str">
        <f ca="1">IFERROR(INDIRECT(ADDRESS(MATCH(A13708,'contribution par jour-semaine'!A:A,0),MATCH(B13708,'contribution par jour-semaine'!$1:$1,0),4,1,"contribution par jour-semaine")),"")</f>
        <v/>
      </c>
      <c r="D13708" s="4" t="str">
        <f>VLOOKUP(A13708,predictions!A:B,2,FALSE)</f>
        <v>22/06/2020</v>
      </c>
      <c r="E13708" s="4">
        <f t="shared" si="53"/>
        <v>44004</v>
      </c>
    </row>
    <row r="13709" spans="3:5" ht="13" x14ac:dyDescent="0.15">
      <c r="C13709" s="1" t="str">
        <f ca="1">IFERROR(INDIRECT(ADDRESS(MATCH(A13709,'contribution par jour-semaine'!A:A,0),MATCH(B13709,'contribution par jour-semaine'!$1:$1,0),4,1,"contribution par jour-semaine")),"")</f>
        <v/>
      </c>
      <c r="D13709" s="4" t="str">
        <f>VLOOKUP(A13709,predictions!A:B,2,FALSE)</f>
        <v>22/06/2020</v>
      </c>
      <c r="E13709" s="4">
        <f t="shared" si="53"/>
        <v>44004</v>
      </c>
    </row>
    <row r="13710" spans="3:5" ht="13" x14ac:dyDescent="0.15">
      <c r="C13710" s="1" t="str">
        <f ca="1">IFERROR(INDIRECT(ADDRESS(MATCH(A13710,'contribution par jour-semaine'!A:A,0),MATCH(B13710,'contribution par jour-semaine'!$1:$1,0),4,1,"contribution par jour-semaine")),"")</f>
        <v/>
      </c>
      <c r="D13710" s="4" t="str">
        <f>VLOOKUP(A13710,predictions!A:B,2,FALSE)</f>
        <v>22/06/2020</v>
      </c>
      <c r="E13710" s="4">
        <f t="shared" si="53"/>
        <v>44004</v>
      </c>
    </row>
    <row r="13711" spans="3:5" ht="13" x14ac:dyDescent="0.15">
      <c r="C13711" s="1" t="str">
        <f ca="1">IFERROR(INDIRECT(ADDRESS(MATCH(A13711,'contribution par jour-semaine'!A:A,0),MATCH(B13711,'contribution par jour-semaine'!$1:$1,0),4,1,"contribution par jour-semaine")),"")</f>
        <v/>
      </c>
      <c r="D13711" s="4" t="str">
        <f>VLOOKUP(A13711,predictions!A:B,2,FALSE)</f>
        <v>22/06/2020</v>
      </c>
      <c r="E13711" s="4">
        <f t="shared" si="53"/>
        <v>44004</v>
      </c>
    </row>
    <row r="13712" spans="3:5" ht="13" x14ac:dyDescent="0.15">
      <c r="C13712" s="1" t="str">
        <f ca="1">IFERROR(INDIRECT(ADDRESS(MATCH(A13712,'contribution par jour-semaine'!A:A,0),MATCH(B13712,'contribution par jour-semaine'!$1:$1,0),4,1,"contribution par jour-semaine")),"")</f>
        <v/>
      </c>
      <c r="D13712" s="4" t="str">
        <f>VLOOKUP(A13712,predictions!A:B,2,FALSE)</f>
        <v>22/06/2020</v>
      </c>
      <c r="E13712" s="4">
        <f t="shared" si="53"/>
        <v>44004</v>
      </c>
    </row>
    <row r="13713" spans="3:5" ht="13" x14ac:dyDescent="0.15">
      <c r="C13713" s="1" t="str">
        <f ca="1">IFERROR(INDIRECT(ADDRESS(MATCH(A13713,'contribution par jour-semaine'!A:A,0),MATCH(B13713,'contribution par jour-semaine'!$1:$1,0),4,1,"contribution par jour-semaine")),"")</f>
        <v/>
      </c>
      <c r="D13713" s="4" t="str">
        <f>VLOOKUP(A13713,predictions!A:B,2,FALSE)</f>
        <v>22/06/2020</v>
      </c>
      <c r="E13713" s="4">
        <f t="shared" si="53"/>
        <v>44004</v>
      </c>
    </row>
    <row r="13714" spans="3:5" ht="13" x14ac:dyDescent="0.15">
      <c r="C13714" s="1" t="str">
        <f ca="1">IFERROR(INDIRECT(ADDRESS(MATCH(A13714,'contribution par jour-semaine'!A:A,0),MATCH(B13714,'contribution par jour-semaine'!$1:$1,0),4,1,"contribution par jour-semaine")),"")</f>
        <v/>
      </c>
      <c r="D13714" s="4" t="str">
        <f>VLOOKUP(A13714,predictions!A:B,2,FALSE)</f>
        <v>22/06/2020</v>
      </c>
      <c r="E13714" s="4">
        <f t="shared" si="53"/>
        <v>44004</v>
      </c>
    </row>
    <row r="13715" spans="3:5" ht="13" x14ac:dyDescent="0.15">
      <c r="C13715" s="1" t="str">
        <f ca="1">IFERROR(INDIRECT(ADDRESS(MATCH(A13715,'contribution par jour-semaine'!A:A,0),MATCH(B13715,'contribution par jour-semaine'!$1:$1,0),4,1,"contribution par jour-semaine")),"")</f>
        <v/>
      </c>
      <c r="D13715" s="4" t="str">
        <f>VLOOKUP(A13715,predictions!A:B,2,FALSE)</f>
        <v>22/06/2020</v>
      </c>
      <c r="E13715" s="4">
        <f t="shared" si="53"/>
        <v>44004</v>
      </c>
    </row>
    <row r="13716" spans="3:5" ht="13" x14ac:dyDescent="0.15">
      <c r="C13716" s="1" t="str">
        <f ca="1">IFERROR(INDIRECT(ADDRESS(MATCH(A13716,'contribution par jour-semaine'!A:A,0),MATCH(B13716,'contribution par jour-semaine'!$1:$1,0),4,1,"contribution par jour-semaine")),"")</f>
        <v/>
      </c>
      <c r="D13716" s="4" t="str">
        <f>VLOOKUP(A13716,predictions!A:B,2,FALSE)</f>
        <v>22/06/2020</v>
      </c>
      <c r="E13716" s="4">
        <f t="shared" si="53"/>
        <v>44004</v>
      </c>
    </row>
    <row r="13717" spans="3:5" ht="13" x14ac:dyDescent="0.15">
      <c r="C13717" s="1" t="str">
        <f ca="1">IFERROR(INDIRECT(ADDRESS(MATCH(A13717,'contribution par jour-semaine'!A:A,0),MATCH(B13717,'contribution par jour-semaine'!$1:$1,0),4,1,"contribution par jour-semaine")),"")</f>
        <v/>
      </c>
      <c r="D13717" s="4" t="str">
        <f>VLOOKUP(A13717,predictions!A:B,2,FALSE)</f>
        <v>22/06/2020</v>
      </c>
      <c r="E13717" s="4">
        <f t="shared" si="53"/>
        <v>44004</v>
      </c>
    </row>
    <row r="13718" spans="3:5" ht="13" x14ac:dyDescent="0.15">
      <c r="C13718" s="1" t="str">
        <f ca="1">IFERROR(INDIRECT(ADDRESS(MATCH(A13718,'contribution par jour-semaine'!A:A,0),MATCH(B13718,'contribution par jour-semaine'!$1:$1,0),4,1,"contribution par jour-semaine")),"")</f>
        <v/>
      </c>
      <c r="D13718" s="4" t="str">
        <f>VLOOKUP(A13718,predictions!A:B,2,FALSE)</f>
        <v>22/06/2020</v>
      </c>
      <c r="E13718" s="4">
        <f t="shared" si="53"/>
        <v>44004</v>
      </c>
    </row>
    <row r="13719" spans="3:5" ht="13" x14ac:dyDescent="0.15">
      <c r="C13719" s="1" t="str">
        <f ca="1">IFERROR(INDIRECT(ADDRESS(MATCH(A13719,'contribution par jour-semaine'!A:A,0),MATCH(B13719,'contribution par jour-semaine'!$1:$1,0),4,1,"contribution par jour-semaine")),"")</f>
        <v/>
      </c>
      <c r="D13719" s="4" t="str">
        <f>VLOOKUP(A13719,predictions!A:B,2,FALSE)</f>
        <v>22/06/2020</v>
      </c>
      <c r="E13719" s="4">
        <f t="shared" si="53"/>
        <v>44004</v>
      </c>
    </row>
    <row r="13720" spans="3:5" ht="13" x14ac:dyDescent="0.15">
      <c r="C13720" s="1" t="str">
        <f ca="1">IFERROR(INDIRECT(ADDRESS(MATCH(A13720,'contribution par jour-semaine'!A:A,0),MATCH(B13720,'contribution par jour-semaine'!$1:$1,0),4,1,"contribution par jour-semaine")),"")</f>
        <v/>
      </c>
      <c r="D13720" s="4" t="str">
        <f>VLOOKUP(A13720,predictions!A:B,2,FALSE)</f>
        <v>22/06/2020</v>
      </c>
      <c r="E13720" s="4">
        <f t="shared" si="53"/>
        <v>44004</v>
      </c>
    </row>
    <row r="13721" spans="3:5" ht="13" x14ac:dyDescent="0.15">
      <c r="C13721" s="1" t="str">
        <f ca="1">IFERROR(INDIRECT(ADDRESS(MATCH(A13721,'contribution par jour-semaine'!A:A,0),MATCH(B13721,'contribution par jour-semaine'!$1:$1,0),4,1,"contribution par jour-semaine")),"")</f>
        <v/>
      </c>
      <c r="D13721" s="4" t="str">
        <f>VLOOKUP(A13721,predictions!A:B,2,FALSE)</f>
        <v>22/06/2020</v>
      </c>
      <c r="E13721" s="4">
        <f t="shared" si="53"/>
        <v>44004</v>
      </c>
    </row>
    <row r="13722" spans="3:5" ht="13" x14ac:dyDescent="0.15">
      <c r="C13722" s="1" t="str">
        <f ca="1">IFERROR(INDIRECT(ADDRESS(MATCH(A13722,'contribution par jour-semaine'!A:A,0),MATCH(B13722,'contribution par jour-semaine'!$1:$1,0),4,1,"contribution par jour-semaine")),"")</f>
        <v/>
      </c>
      <c r="D13722" s="4" t="str">
        <f>VLOOKUP(A13722,predictions!A:B,2,FALSE)</f>
        <v>22/06/2020</v>
      </c>
      <c r="E13722" s="4">
        <f t="shared" si="53"/>
        <v>44004</v>
      </c>
    </row>
    <row r="13723" spans="3:5" ht="13" x14ac:dyDescent="0.15">
      <c r="C13723" s="1" t="str">
        <f ca="1">IFERROR(INDIRECT(ADDRESS(MATCH(A13723,'contribution par jour-semaine'!A:A,0),MATCH(B13723,'contribution par jour-semaine'!$1:$1,0),4,1,"contribution par jour-semaine")),"")</f>
        <v/>
      </c>
      <c r="D13723" s="4" t="str">
        <f>VLOOKUP(A13723,predictions!A:B,2,FALSE)</f>
        <v>22/06/2020</v>
      </c>
      <c r="E13723" s="4">
        <f t="shared" si="53"/>
        <v>44004</v>
      </c>
    </row>
    <row r="13724" spans="3:5" ht="13" x14ac:dyDescent="0.15">
      <c r="C13724" s="1" t="str">
        <f ca="1">IFERROR(INDIRECT(ADDRESS(MATCH(A13724,'contribution par jour-semaine'!A:A,0),MATCH(B13724,'contribution par jour-semaine'!$1:$1,0),4,1,"contribution par jour-semaine")),"")</f>
        <v/>
      </c>
      <c r="D13724" s="4" t="str">
        <f>VLOOKUP(A13724,predictions!A:B,2,FALSE)</f>
        <v>22/06/2020</v>
      </c>
      <c r="E13724" s="4">
        <f t="shared" si="53"/>
        <v>44004</v>
      </c>
    </row>
    <row r="13725" spans="3:5" ht="13" x14ac:dyDescent="0.15">
      <c r="C13725" s="1" t="str">
        <f ca="1">IFERROR(INDIRECT(ADDRESS(MATCH(A13725,'contribution par jour-semaine'!A:A,0),MATCH(B13725,'contribution par jour-semaine'!$1:$1,0),4,1,"contribution par jour-semaine")),"")</f>
        <v/>
      </c>
      <c r="D13725" s="4" t="str">
        <f>VLOOKUP(A13725,predictions!A:B,2,FALSE)</f>
        <v>22/06/2020</v>
      </c>
      <c r="E13725" s="4">
        <f t="shared" si="53"/>
        <v>44004</v>
      </c>
    </row>
    <row r="13726" spans="3:5" ht="13" x14ac:dyDescent="0.15">
      <c r="C13726" s="1" t="str">
        <f ca="1">IFERROR(INDIRECT(ADDRESS(MATCH(A13726,'contribution par jour-semaine'!A:A,0),MATCH(B13726,'contribution par jour-semaine'!$1:$1,0),4,1,"contribution par jour-semaine")),"")</f>
        <v/>
      </c>
      <c r="D13726" s="4" t="str">
        <f>VLOOKUP(A13726,predictions!A:B,2,FALSE)</f>
        <v>22/06/2020</v>
      </c>
      <c r="E13726" s="4">
        <f t="shared" si="53"/>
        <v>44004</v>
      </c>
    </row>
    <row r="13727" spans="3:5" ht="13" x14ac:dyDescent="0.15">
      <c r="C13727" s="1" t="str">
        <f ca="1">IFERROR(INDIRECT(ADDRESS(MATCH(A13727,'contribution par jour-semaine'!A:A,0),MATCH(B13727,'contribution par jour-semaine'!$1:$1,0),4,1,"contribution par jour-semaine")),"")</f>
        <v/>
      </c>
      <c r="D13727" s="4" t="str">
        <f>VLOOKUP(A13727,predictions!A:B,2,FALSE)</f>
        <v>22/06/2020</v>
      </c>
      <c r="E13727" s="4">
        <f t="shared" si="53"/>
        <v>44004</v>
      </c>
    </row>
    <row r="13728" spans="3:5" ht="13" x14ac:dyDescent="0.15">
      <c r="C13728" s="1" t="str">
        <f ca="1">IFERROR(INDIRECT(ADDRESS(MATCH(A13728,'contribution par jour-semaine'!A:A,0),MATCH(B13728,'contribution par jour-semaine'!$1:$1,0),4,1,"contribution par jour-semaine")),"")</f>
        <v/>
      </c>
      <c r="D13728" s="4" t="str">
        <f>VLOOKUP(A13728,predictions!A:B,2,FALSE)</f>
        <v>22/06/2020</v>
      </c>
      <c r="E13728" s="4">
        <f t="shared" si="53"/>
        <v>44004</v>
      </c>
    </row>
    <row r="13729" spans="3:5" ht="13" x14ac:dyDescent="0.15">
      <c r="C13729" s="1" t="str">
        <f ca="1">IFERROR(INDIRECT(ADDRESS(MATCH(A13729,'contribution par jour-semaine'!A:A,0),MATCH(B13729,'contribution par jour-semaine'!$1:$1,0),4,1,"contribution par jour-semaine")),"")</f>
        <v/>
      </c>
      <c r="D13729" s="4" t="str">
        <f>VLOOKUP(A13729,predictions!A:B,2,FALSE)</f>
        <v>22/06/2020</v>
      </c>
      <c r="E13729" s="4">
        <f t="shared" si="53"/>
        <v>44004</v>
      </c>
    </row>
    <row r="13730" spans="3:5" ht="13" x14ac:dyDescent="0.15">
      <c r="C13730" s="1" t="str">
        <f ca="1">IFERROR(INDIRECT(ADDRESS(MATCH(A13730,'contribution par jour-semaine'!A:A,0),MATCH(B13730,'contribution par jour-semaine'!$1:$1,0),4,1,"contribution par jour-semaine")),"")</f>
        <v/>
      </c>
      <c r="D13730" s="4" t="str">
        <f>VLOOKUP(A13730,predictions!A:B,2,FALSE)</f>
        <v>22/06/2020</v>
      </c>
      <c r="E13730" s="4">
        <f t="shared" si="53"/>
        <v>44004</v>
      </c>
    </row>
    <row r="13731" spans="3:5" ht="13" x14ac:dyDescent="0.15">
      <c r="C13731" s="1" t="str">
        <f ca="1">IFERROR(INDIRECT(ADDRESS(MATCH(A13731,'contribution par jour-semaine'!A:A,0),MATCH(B13731,'contribution par jour-semaine'!$1:$1,0),4,1,"contribution par jour-semaine")),"")</f>
        <v/>
      </c>
      <c r="D13731" s="4" t="str">
        <f>VLOOKUP(A13731,predictions!A:B,2,FALSE)</f>
        <v>22/06/2020</v>
      </c>
      <c r="E13731" s="4">
        <f t="shared" si="53"/>
        <v>44004</v>
      </c>
    </row>
    <row r="13732" spans="3:5" ht="13" x14ac:dyDescent="0.15">
      <c r="C13732" s="1" t="str">
        <f ca="1">IFERROR(INDIRECT(ADDRESS(MATCH(A13732,'contribution par jour-semaine'!A:A,0),MATCH(B13732,'contribution par jour-semaine'!$1:$1,0),4,1,"contribution par jour-semaine")),"")</f>
        <v/>
      </c>
      <c r="D13732" s="4" t="str">
        <f>VLOOKUP(A13732,predictions!A:B,2,FALSE)</f>
        <v>22/06/2020</v>
      </c>
      <c r="E13732" s="4">
        <f t="shared" si="53"/>
        <v>44004</v>
      </c>
    </row>
    <row r="13733" spans="3:5" ht="13" x14ac:dyDescent="0.15">
      <c r="C13733" s="1" t="str">
        <f ca="1">IFERROR(INDIRECT(ADDRESS(MATCH(A13733,'contribution par jour-semaine'!A:A,0),MATCH(B13733,'contribution par jour-semaine'!$1:$1,0),4,1,"contribution par jour-semaine")),"")</f>
        <v/>
      </c>
      <c r="D13733" s="4" t="str">
        <f>VLOOKUP(A13733,predictions!A:B,2,FALSE)</f>
        <v>22/06/2020</v>
      </c>
      <c r="E13733" s="4">
        <f t="shared" si="53"/>
        <v>44004</v>
      </c>
    </row>
    <row r="13734" spans="3:5" ht="13" x14ac:dyDescent="0.15">
      <c r="C13734" s="1" t="str">
        <f ca="1">IFERROR(INDIRECT(ADDRESS(MATCH(A13734,'contribution par jour-semaine'!A:A,0),MATCH(B13734,'contribution par jour-semaine'!$1:$1,0),4,1,"contribution par jour-semaine")),"")</f>
        <v/>
      </c>
      <c r="D13734" s="4" t="str">
        <f>VLOOKUP(A13734,predictions!A:B,2,FALSE)</f>
        <v>22/06/2020</v>
      </c>
      <c r="E13734" s="4">
        <f t="shared" si="53"/>
        <v>44004</v>
      </c>
    </row>
    <row r="13735" spans="3:5" ht="13" x14ac:dyDescent="0.15">
      <c r="C13735" s="1" t="str">
        <f ca="1">IFERROR(INDIRECT(ADDRESS(MATCH(A13735,'contribution par jour-semaine'!A:A,0),MATCH(B13735,'contribution par jour-semaine'!$1:$1,0),4,1,"contribution par jour-semaine")),"")</f>
        <v/>
      </c>
      <c r="D13735" s="4" t="str">
        <f>VLOOKUP(A13735,predictions!A:B,2,FALSE)</f>
        <v>22/06/2020</v>
      </c>
      <c r="E13735" s="4">
        <f t="shared" si="53"/>
        <v>44004</v>
      </c>
    </row>
    <row r="13736" spans="3:5" ht="13" x14ac:dyDescent="0.15">
      <c r="C13736" s="1" t="str">
        <f ca="1">IFERROR(INDIRECT(ADDRESS(MATCH(A13736,'contribution par jour-semaine'!A:A,0),MATCH(B13736,'contribution par jour-semaine'!$1:$1,0),4,1,"contribution par jour-semaine")),"")</f>
        <v/>
      </c>
      <c r="D13736" s="4" t="str">
        <f>VLOOKUP(A13736,predictions!A:B,2,FALSE)</f>
        <v>22/06/2020</v>
      </c>
      <c r="E13736" s="4">
        <f t="shared" si="53"/>
        <v>44004</v>
      </c>
    </row>
    <row r="13737" spans="3:5" ht="13" x14ac:dyDescent="0.15">
      <c r="C13737" s="1" t="str">
        <f ca="1">IFERROR(INDIRECT(ADDRESS(MATCH(A13737,'contribution par jour-semaine'!A:A,0),MATCH(B13737,'contribution par jour-semaine'!$1:$1,0),4,1,"contribution par jour-semaine")),"")</f>
        <v/>
      </c>
      <c r="D13737" s="4" t="str">
        <f>VLOOKUP(A13737,predictions!A:B,2,FALSE)</f>
        <v>22/06/2020</v>
      </c>
      <c r="E13737" s="4">
        <f t="shared" si="53"/>
        <v>44004</v>
      </c>
    </row>
    <row r="13738" spans="3:5" ht="13" x14ac:dyDescent="0.15">
      <c r="C13738" s="1" t="str">
        <f ca="1">IFERROR(INDIRECT(ADDRESS(MATCH(A13738,'contribution par jour-semaine'!A:A,0),MATCH(B13738,'contribution par jour-semaine'!$1:$1,0),4,1,"contribution par jour-semaine")),"")</f>
        <v/>
      </c>
      <c r="D13738" s="4" t="str">
        <f>VLOOKUP(A13738,predictions!A:B,2,FALSE)</f>
        <v>22/06/2020</v>
      </c>
      <c r="E13738" s="4">
        <f t="shared" si="53"/>
        <v>44004</v>
      </c>
    </row>
    <row r="13739" spans="3:5" ht="13" x14ac:dyDescent="0.15">
      <c r="C13739" s="1" t="str">
        <f ca="1">IFERROR(INDIRECT(ADDRESS(MATCH(A13739,'contribution par jour-semaine'!A:A,0),MATCH(B13739,'contribution par jour-semaine'!$1:$1,0),4,1,"contribution par jour-semaine")),"")</f>
        <v/>
      </c>
      <c r="D13739" s="4" t="str">
        <f>VLOOKUP(A13739,predictions!A:B,2,FALSE)</f>
        <v>22/06/2020</v>
      </c>
      <c r="E13739" s="4">
        <f t="shared" si="53"/>
        <v>44004</v>
      </c>
    </row>
    <row r="13740" spans="3:5" ht="13" x14ac:dyDescent="0.15">
      <c r="C13740" s="1" t="str">
        <f ca="1">IFERROR(INDIRECT(ADDRESS(MATCH(A13740,'contribution par jour-semaine'!A:A,0),MATCH(B13740,'contribution par jour-semaine'!$1:$1,0),4,1,"contribution par jour-semaine")),"")</f>
        <v/>
      </c>
      <c r="D13740" s="4" t="str">
        <f>VLOOKUP(A13740,predictions!A:B,2,FALSE)</f>
        <v>22/06/2020</v>
      </c>
      <c r="E13740" s="4">
        <f t="shared" si="53"/>
        <v>44004</v>
      </c>
    </row>
    <row r="13741" spans="3:5" ht="13" x14ac:dyDescent="0.15">
      <c r="C13741" s="1" t="str">
        <f ca="1">IFERROR(INDIRECT(ADDRESS(MATCH(A13741,'contribution par jour-semaine'!A:A,0),MATCH(B13741,'contribution par jour-semaine'!$1:$1,0),4,1,"contribution par jour-semaine")),"")</f>
        <v/>
      </c>
      <c r="D13741" s="4" t="str">
        <f>VLOOKUP(A13741,predictions!A:B,2,FALSE)</f>
        <v>22/06/2020</v>
      </c>
      <c r="E13741" s="4">
        <f t="shared" si="53"/>
        <v>44004</v>
      </c>
    </row>
    <row r="13742" spans="3:5" ht="13" x14ac:dyDescent="0.15">
      <c r="C13742" s="1" t="str">
        <f ca="1">IFERROR(INDIRECT(ADDRESS(MATCH(A13742,'contribution par jour-semaine'!A:A,0),MATCH(B13742,'contribution par jour-semaine'!$1:$1,0),4,1,"contribution par jour-semaine")),"")</f>
        <v/>
      </c>
      <c r="D13742" s="4" t="str">
        <f>VLOOKUP(A13742,predictions!A:B,2,FALSE)</f>
        <v>22/06/2020</v>
      </c>
      <c r="E13742" s="4">
        <f t="shared" si="53"/>
        <v>44004</v>
      </c>
    </row>
    <row r="13743" spans="3:5" ht="13" x14ac:dyDescent="0.15">
      <c r="C13743" s="1" t="str">
        <f ca="1">IFERROR(INDIRECT(ADDRESS(MATCH(A13743,'contribution par jour-semaine'!A:A,0),MATCH(B13743,'contribution par jour-semaine'!$1:$1,0),4,1,"contribution par jour-semaine")),"")</f>
        <v/>
      </c>
      <c r="D13743" s="4" t="str">
        <f>VLOOKUP(A13743,predictions!A:B,2,FALSE)</f>
        <v>22/06/2020</v>
      </c>
      <c r="E13743" s="4">
        <f t="shared" si="53"/>
        <v>44004</v>
      </c>
    </row>
    <row r="13744" spans="3:5" ht="13" x14ac:dyDescent="0.15">
      <c r="C13744" s="1" t="str">
        <f ca="1">IFERROR(INDIRECT(ADDRESS(MATCH(A13744,'contribution par jour-semaine'!A:A,0),MATCH(B13744,'contribution par jour-semaine'!$1:$1,0),4,1,"contribution par jour-semaine")),"")</f>
        <v/>
      </c>
      <c r="D13744" s="4" t="str">
        <f>VLOOKUP(A13744,predictions!A:B,2,FALSE)</f>
        <v>22/06/2020</v>
      </c>
      <c r="E13744" s="4">
        <f t="shared" si="53"/>
        <v>44004</v>
      </c>
    </row>
    <row r="13745" spans="3:5" ht="13" x14ac:dyDescent="0.15">
      <c r="C13745" s="1" t="str">
        <f ca="1">IFERROR(INDIRECT(ADDRESS(MATCH(A13745,'contribution par jour-semaine'!A:A,0),MATCH(B13745,'contribution par jour-semaine'!$1:$1,0),4,1,"contribution par jour-semaine")),"")</f>
        <v/>
      </c>
      <c r="D13745" s="4" t="str">
        <f>VLOOKUP(A13745,predictions!A:B,2,FALSE)</f>
        <v>22/06/2020</v>
      </c>
      <c r="E13745" s="4">
        <f t="shared" si="53"/>
        <v>44004</v>
      </c>
    </row>
    <row r="13746" spans="3:5" ht="13" x14ac:dyDescent="0.15">
      <c r="C13746" s="1" t="str">
        <f ca="1">IFERROR(INDIRECT(ADDRESS(MATCH(A13746,'contribution par jour-semaine'!A:A,0),MATCH(B13746,'contribution par jour-semaine'!$1:$1,0),4,1,"contribution par jour-semaine")),"")</f>
        <v/>
      </c>
      <c r="D13746" s="4" t="str">
        <f>VLOOKUP(A13746,predictions!A:B,2,FALSE)</f>
        <v>22/06/2020</v>
      </c>
      <c r="E13746" s="4">
        <f t="shared" si="53"/>
        <v>44004</v>
      </c>
    </row>
    <row r="13747" spans="3:5" ht="13" x14ac:dyDescent="0.15">
      <c r="C13747" s="1" t="str">
        <f ca="1">IFERROR(INDIRECT(ADDRESS(MATCH(A13747,'contribution par jour-semaine'!A:A,0),MATCH(B13747,'contribution par jour-semaine'!$1:$1,0),4,1,"contribution par jour-semaine")),"")</f>
        <v/>
      </c>
      <c r="D13747" s="4" t="str">
        <f>VLOOKUP(A13747,predictions!A:B,2,FALSE)</f>
        <v>22/06/2020</v>
      </c>
      <c r="E13747" s="4">
        <f t="shared" si="53"/>
        <v>44004</v>
      </c>
    </row>
    <row r="13748" spans="3:5" ht="13" x14ac:dyDescent="0.15">
      <c r="C13748" s="1" t="str">
        <f ca="1">IFERROR(INDIRECT(ADDRESS(MATCH(A13748,'contribution par jour-semaine'!A:A,0),MATCH(B13748,'contribution par jour-semaine'!$1:$1,0),4,1,"contribution par jour-semaine")),"")</f>
        <v/>
      </c>
      <c r="D13748" s="4" t="str">
        <f>VLOOKUP(A13748,predictions!A:B,2,FALSE)</f>
        <v>22/06/2020</v>
      </c>
      <c r="E13748" s="4">
        <f t="shared" si="53"/>
        <v>44004</v>
      </c>
    </row>
    <row r="13749" spans="3:5" ht="13" x14ac:dyDescent="0.15">
      <c r="C13749" s="1" t="str">
        <f ca="1">IFERROR(INDIRECT(ADDRESS(MATCH(A13749,'contribution par jour-semaine'!A:A,0),MATCH(B13749,'contribution par jour-semaine'!$1:$1,0),4,1,"contribution par jour-semaine")),"")</f>
        <v/>
      </c>
      <c r="D13749" s="4" t="str">
        <f>VLOOKUP(A13749,predictions!A:B,2,FALSE)</f>
        <v>22/06/2020</v>
      </c>
      <c r="E13749" s="4">
        <f t="shared" si="53"/>
        <v>44004</v>
      </c>
    </row>
    <row r="13750" spans="3:5" ht="13" x14ac:dyDescent="0.15">
      <c r="C13750" s="1" t="str">
        <f ca="1">IFERROR(INDIRECT(ADDRESS(MATCH(A13750,'contribution par jour-semaine'!A:A,0),MATCH(B13750,'contribution par jour-semaine'!$1:$1,0),4,1,"contribution par jour-semaine")),"")</f>
        <v/>
      </c>
      <c r="D13750" s="4" t="str">
        <f>VLOOKUP(A13750,predictions!A:B,2,FALSE)</f>
        <v>22/06/2020</v>
      </c>
      <c r="E13750" s="4">
        <f t="shared" si="53"/>
        <v>44004</v>
      </c>
    </row>
    <row r="13751" spans="3:5" ht="13" x14ac:dyDescent="0.15">
      <c r="C13751" s="1" t="str">
        <f ca="1">IFERROR(INDIRECT(ADDRESS(MATCH(A13751,'contribution par jour-semaine'!A:A,0),MATCH(B13751,'contribution par jour-semaine'!$1:$1,0),4,1,"contribution par jour-semaine")),"")</f>
        <v/>
      </c>
      <c r="D13751" s="4" t="str">
        <f>VLOOKUP(A13751,predictions!A:B,2,FALSE)</f>
        <v>22/06/2020</v>
      </c>
      <c r="E13751" s="4">
        <f t="shared" si="53"/>
        <v>44004</v>
      </c>
    </row>
    <row r="13752" spans="3:5" ht="13" x14ac:dyDescent="0.15">
      <c r="C13752" s="1" t="str">
        <f ca="1">IFERROR(INDIRECT(ADDRESS(MATCH(A13752,'contribution par jour-semaine'!A:A,0),MATCH(B13752,'contribution par jour-semaine'!$1:$1,0),4,1,"contribution par jour-semaine")),"")</f>
        <v/>
      </c>
      <c r="D13752" s="4" t="str">
        <f>VLOOKUP(A13752,predictions!A:B,2,FALSE)</f>
        <v>22/06/2020</v>
      </c>
      <c r="E13752" s="4">
        <f t="shared" si="53"/>
        <v>44004</v>
      </c>
    </row>
    <row r="13753" spans="3:5" ht="13" x14ac:dyDescent="0.15">
      <c r="C13753" s="1" t="str">
        <f ca="1">IFERROR(INDIRECT(ADDRESS(MATCH(A13753,'contribution par jour-semaine'!A:A,0),MATCH(B13753,'contribution par jour-semaine'!$1:$1,0),4,1,"contribution par jour-semaine")),"")</f>
        <v/>
      </c>
      <c r="D13753" s="4" t="str">
        <f>VLOOKUP(A13753,predictions!A:B,2,FALSE)</f>
        <v>22/06/2020</v>
      </c>
      <c r="E13753" s="4">
        <f t="shared" si="53"/>
        <v>44004</v>
      </c>
    </row>
    <row r="13754" spans="3:5" ht="13" x14ac:dyDescent="0.15">
      <c r="C13754" s="1" t="str">
        <f ca="1">IFERROR(INDIRECT(ADDRESS(MATCH(A13754,'contribution par jour-semaine'!A:A,0),MATCH(B13754,'contribution par jour-semaine'!$1:$1,0),4,1,"contribution par jour-semaine")),"")</f>
        <v/>
      </c>
      <c r="D13754" s="4" t="str">
        <f>VLOOKUP(A13754,predictions!A:B,2,FALSE)</f>
        <v>22/06/2020</v>
      </c>
      <c r="E13754" s="4">
        <f t="shared" si="53"/>
        <v>44004</v>
      </c>
    </row>
    <row r="13755" spans="3:5" ht="13" x14ac:dyDescent="0.15">
      <c r="C13755" s="1" t="str">
        <f ca="1">IFERROR(INDIRECT(ADDRESS(MATCH(A13755,'contribution par jour-semaine'!A:A,0),MATCH(B13755,'contribution par jour-semaine'!$1:$1,0),4,1,"contribution par jour-semaine")),"")</f>
        <v/>
      </c>
      <c r="D13755" s="4" t="str">
        <f>VLOOKUP(A13755,predictions!A:B,2,FALSE)</f>
        <v>22/06/2020</v>
      </c>
      <c r="E13755" s="4">
        <f t="shared" si="53"/>
        <v>44004</v>
      </c>
    </row>
    <row r="13756" spans="3:5" ht="13" x14ac:dyDescent="0.15">
      <c r="C13756" s="1" t="str">
        <f ca="1">IFERROR(INDIRECT(ADDRESS(MATCH(A13756,'contribution par jour-semaine'!A:A,0),MATCH(B13756,'contribution par jour-semaine'!$1:$1,0),4,1,"contribution par jour-semaine")),"")</f>
        <v/>
      </c>
      <c r="D13756" s="4" t="str">
        <f>VLOOKUP(A13756,predictions!A:B,2,FALSE)</f>
        <v>22/06/2020</v>
      </c>
      <c r="E13756" s="4">
        <f t="shared" si="53"/>
        <v>44004</v>
      </c>
    </row>
    <row r="13757" spans="3:5" ht="13" x14ac:dyDescent="0.15">
      <c r="C13757" s="1" t="str">
        <f ca="1">IFERROR(INDIRECT(ADDRESS(MATCH(A13757,'contribution par jour-semaine'!A:A,0),MATCH(B13757,'contribution par jour-semaine'!$1:$1,0),4,1,"contribution par jour-semaine")),"")</f>
        <v/>
      </c>
      <c r="D13757" s="4" t="str">
        <f>VLOOKUP(A13757,predictions!A:B,2,FALSE)</f>
        <v>22/06/2020</v>
      </c>
      <c r="E13757" s="4">
        <f t="shared" si="53"/>
        <v>44004</v>
      </c>
    </row>
    <row r="13758" spans="3:5" ht="13" x14ac:dyDescent="0.15">
      <c r="C13758" s="1" t="str">
        <f ca="1">IFERROR(INDIRECT(ADDRESS(MATCH(A13758,'contribution par jour-semaine'!A:A,0),MATCH(B13758,'contribution par jour-semaine'!$1:$1,0),4,1,"contribution par jour-semaine")),"")</f>
        <v/>
      </c>
      <c r="D13758" s="4" t="str">
        <f>VLOOKUP(A13758,predictions!A:B,2,FALSE)</f>
        <v>22/06/2020</v>
      </c>
      <c r="E13758" s="4">
        <f t="shared" si="53"/>
        <v>44004</v>
      </c>
    </row>
    <row r="13759" spans="3:5" ht="13" x14ac:dyDescent="0.15">
      <c r="C13759" s="1" t="str">
        <f ca="1">IFERROR(INDIRECT(ADDRESS(MATCH(A13759,'contribution par jour-semaine'!A:A,0),MATCH(B13759,'contribution par jour-semaine'!$1:$1,0),4,1,"contribution par jour-semaine")),"")</f>
        <v/>
      </c>
      <c r="D13759" s="4" t="str">
        <f>VLOOKUP(A13759,predictions!A:B,2,FALSE)</f>
        <v>22/06/2020</v>
      </c>
      <c r="E13759" s="4">
        <f t="shared" si="53"/>
        <v>44004</v>
      </c>
    </row>
    <row r="13760" spans="3:5" ht="13" x14ac:dyDescent="0.15">
      <c r="C13760" s="1" t="str">
        <f ca="1">IFERROR(INDIRECT(ADDRESS(MATCH(A13760,'contribution par jour-semaine'!A:A,0),MATCH(B13760,'contribution par jour-semaine'!$1:$1,0),4,1,"contribution par jour-semaine")),"")</f>
        <v/>
      </c>
      <c r="D13760" s="4" t="str">
        <f>VLOOKUP(A13760,predictions!A:B,2,FALSE)</f>
        <v>22/06/2020</v>
      </c>
      <c r="E13760" s="4">
        <f t="shared" si="53"/>
        <v>44004</v>
      </c>
    </row>
    <row r="13761" spans="3:5" ht="13" x14ac:dyDescent="0.15">
      <c r="C13761" s="1" t="str">
        <f ca="1">IFERROR(INDIRECT(ADDRESS(MATCH(A13761,'contribution par jour-semaine'!A:A,0),MATCH(B13761,'contribution par jour-semaine'!$1:$1,0),4,1,"contribution par jour-semaine")),"")</f>
        <v/>
      </c>
      <c r="D13761" s="4" t="str">
        <f>VLOOKUP(A13761,predictions!A:B,2,FALSE)</f>
        <v>22/06/2020</v>
      </c>
      <c r="E13761" s="4">
        <f t="shared" si="53"/>
        <v>44004</v>
      </c>
    </row>
    <row r="13762" spans="3:5" ht="13" x14ac:dyDescent="0.15">
      <c r="C13762" s="1" t="str">
        <f ca="1">IFERROR(INDIRECT(ADDRESS(MATCH(A13762,'contribution par jour-semaine'!A:A,0),MATCH(B13762,'contribution par jour-semaine'!$1:$1,0),4,1,"contribution par jour-semaine")),"")</f>
        <v/>
      </c>
      <c r="D13762" s="4" t="str">
        <f>VLOOKUP(A13762,predictions!A:B,2,FALSE)</f>
        <v>22/06/2020</v>
      </c>
      <c r="E13762" s="4">
        <f t="shared" si="53"/>
        <v>44004</v>
      </c>
    </row>
    <row r="13763" spans="3:5" ht="13" x14ac:dyDescent="0.15">
      <c r="C13763" s="1" t="str">
        <f ca="1">IFERROR(INDIRECT(ADDRESS(MATCH(A13763,'contribution par jour-semaine'!A:A,0),MATCH(B13763,'contribution par jour-semaine'!$1:$1,0),4,1,"contribution par jour-semaine")),"")</f>
        <v/>
      </c>
      <c r="D13763" s="4" t="str">
        <f>VLOOKUP(A13763,predictions!A:B,2,FALSE)</f>
        <v>22/06/2020</v>
      </c>
      <c r="E13763" s="4">
        <f t="shared" si="53"/>
        <v>44004</v>
      </c>
    </row>
    <row r="13764" spans="3:5" ht="13" x14ac:dyDescent="0.15">
      <c r="C13764" s="1" t="str">
        <f ca="1">IFERROR(INDIRECT(ADDRESS(MATCH(A13764,'contribution par jour-semaine'!A:A,0),MATCH(B13764,'contribution par jour-semaine'!$1:$1,0),4,1,"contribution par jour-semaine")),"")</f>
        <v/>
      </c>
      <c r="D13764" s="4" t="str">
        <f>VLOOKUP(A13764,predictions!A:B,2,FALSE)</f>
        <v>22/06/2020</v>
      </c>
      <c r="E13764" s="4">
        <f t="shared" si="53"/>
        <v>44004</v>
      </c>
    </row>
    <row r="13765" spans="3:5" ht="13" x14ac:dyDescent="0.15">
      <c r="C13765" s="1" t="str">
        <f ca="1">IFERROR(INDIRECT(ADDRESS(MATCH(A13765,'contribution par jour-semaine'!A:A,0),MATCH(B13765,'contribution par jour-semaine'!$1:$1,0),4,1,"contribution par jour-semaine")),"")</f>
        <v/>
      </c>
      <c r="D13765" s="4" t="str">
        <f>VLOOKUP(A13765,predictions!A:B,2,FALSE)</f>
        <v>22/06/2020</v>
      </c>
      <c r="E13765" s="4">
        <f t="shared" si="53"/>
        <v>44004</v>
      </c>
    </row>
    <row r="13766" spans="3:5" ht="13" x14ac:dyDescent="0.15">
      <c r="C13766" s="1" t="str">
        <f ca="1">IFERROR(INDIRECT(ADDRESS(MATCH(A13766,'contribution par jour-semaine'!A:A,0),MATCH(B13766,'contribution par jour-semaine'!$1:$1,0),4,1,"contribution par jour-semaine")),"")</f>
        <v/>
      </c>
      <c r="D13766" s="4" t="str">
        <f>VLOOKUP(A13766,predictions!A:B,2,FALSE)</f>
        <v>22/06/2020</v>
      </c>
      <c r="E13766" s="4">
        <f t="shared" si="53"/>
        <v>44004</v>
      </c>
    </row>
    <row r="13767" spans="3:5" ht="13" x14ac:dyDescent="0.15">
      <c r="C13767" s="1" t="str">
        <f ca="1">IFERROR(INDIRECT(ADDRESS(MATCH(A13767,'contribution par jour-semaine'!A:A,0),MATCH(B13767,'contribution par jour-semaine'!$1:$1,0),4,1,"contribution par jour-semaine")),"")</f>
        <v/>
      </c>
      <c r="D13767" s="4" t="str">
        <f>VLOOKUP(A13767,predictions!A:B,2,FALSE)</f>
        <v>22/06/2020</v>
      </c>
      <c r="E13767" s="4">
        <f t="shared" si="53"/>
        <v>44004</v>
      </c>
    </row>
    <row r="13768" spans="3:5" ht="13" x14ac:dyDescent="0.15">
      <c r="C13768" s="1" t="str">
        <f ca="1">IFERROR(INDIRECT(ADDRESS(MATCH(A13768,'contribution par jour-semaine'!A:A,0),MATCH(B13768,'contribution par jour-semaine'!$1:$1,0),4,1,"contribution par jour-semaine")),"")</f>
        <v/>
      </c>
      <c r="D13768" s="4" t="str">
        <f>VLOOKUP(A13768,predictions!A:B,2,FALSE)</f>
        <v>22/06/2020</v>
      </c>
      <c r="E13768" s="4">
        <f t="shared" si="53"/>
        <v>44004</v>
      </c>
    </row>
    <row r="13769" spans="3:5" ht="13" x14ac:dyDescent="0.15">
      <c r="C13769" s="1" t="str">
        <f ca="1">IFERROR(INDIRECT(ADDRESS(MATCH(A13769,'contribution par jour-semaine'!A:A,0),MATCH(B13769,'contribution par jour-semaine'!$1:$1,0),4,1,"contribution par jour-semaine")),"")</f>
        <v/>
      </c>
      <c r="D13769" s="4" t="str">
        <f>VLOOKUP(A13769,predictions!A:B,2,FALSE)</f>
        <v>22/06/2020</v>
      </c>
      <c r="E13769" s="4">
        <f t="shared" si="53"/>
        <v>44004</v>
      </c>
    </row>
    <row r="13770" spans="3:5" ht="13" x14ac:dyDescent="0.15">
      <c r="C13770" s="1" t="str">
        <f ca="1">IFERROR(INDIRECT(ADDRESS(MATCH(A13770,'contribution par jour-semaine'!A:A,0),MATCH(B13770,'contribution par jour-semaine'!$1:$1,0),4,1,"contribution par jour-semaine")),"")</f>
        <v/>
      </c>
      <c r="D13770" s="4" t="str">
        <f>VLOOKUP(A13770,predictions!A:B,2,FALSE)</f>
        <v>22/06/2020</v>
      </c>
      <c r="E13770" s="4">
        <f t="shared" si="53"/>
        <v>44004</v>
      </c>
    </row>
    <row r="13771" spans="3:5" ht="13" x14ac:dyDescent="0.15">
      <c r="C13771" s="1" t="str">
        <f ca="1">IFERROR(INDIRECT(ADDRESS(MATCH(A13771,'contribution par jour-semaine'!A:A,0),MATCH(B13771,'contribution par jour-semaine'!$1:$1,0),4,1,"contribution par jour-semaine")),"")</f>
        <v/>
      </c>
      <c r="D13771" s="4" t="str">
        <f>VLOOKUP(A13771,predictions!A:B,2,FALSE)</f>
        <v>22/06/2020</v>
      </c>
      <c r="E13771" s="4">
        <f t="shared" si="53"/>
        <v>44004</v>
      </c>
    </row>
    <row r="13772" spans="3:5" ht="13" x14ac:dyDescent="0.15">
      <c r="C13772" s="1" t="str">
        <f ca="1">IFERROR(INDIRECT(ADDRESS(MATCH(A13772,'contribution par jour-semaine'!A:A,0),MATCH(B13772,'contribution par jour-semaine'!$1:$1,0),4,1,"contribution par jour-semaine")),"")</f>
        <v/>
      </c>
      <c r="D13772" s="4" t="str">
        <f>VLOOKUP(A13772,predictions!A:B,2,FALSE)</f>
        <v>22/06/2020</v>
      </c>
      <c r="E13772" s="4">
        <f t="shared" ref="E13772:E14026" si="54">DATE(RIGHT(D13772,4),MID(D13772,4,2),LEFT(D13772,2))</f>
        <v>44004</v>
      </c>
    </row>
    <row r="13773" spans="3:5" ht="13" x14ac:dyDescent="0.15">
      <c r="C13773" s="1" t="str">
        <f ca="1">IFERROR(INDIRECT(ADDRESS(MATCH(A13773,'contribution par jour-semaine'!A:A,0),MATCH(B13773,'contribution par jour-semaine'!$1:$1,0),4,1,"contribution par jour-semaine")),"")</f>
        <v/>
      </c>
      <c r="D13773" s="4" t="str">
        <f>VLOOKUP(A13773,predictions!A:B,2,FALSE)</f>
        <v>22/06/2020</v>
      </c>
      <c r="E13773" s="4">
        <f t="shared" si="54"/>
        <v>44004</v>
      </c>
    </row>
    <row r="13774" spans="3:5" ht="13" x14ac:dyDescent="0.15">
      <c r="C13774" s="1" t="str">
        <f ca="1">IFERROR(INDIRECT(ADDRESS(MATCH(A13774,'contribution par jour-semaine'!A:A,0),MATCH(B13774,'contribution par jour-semaine'!$1:$1,0),4,1,"contribution par jour-semaine")),"")</f>
        <v/>
      </c>
      <c r="D13774" s="4" t="str">
        <f>VLOOKUP(A13774,predictions!A:B,2,FALSE)</f>
        <v>22/06/2020</v>
      </c>
      <c r="E13774" s="4">
        <f t="shared" si="54"/>
        <v>44004</v>
      </c>
    </row>
    <row r="13775" spans="3:5" ht="13" x14ac:dyDescent="0.15">
      <c r="C13775" s="1" t="str">
        <f ca="1">IFERROR(INDIRECT(ADDRESS(MATCH(A13775,'contribution par jour-semaine'!A:A,0),MATCH(B13775,'contribution par jour-semaine'!$1:$1,0),4,1,"contribution par jour-semaine")),"")</f>
        <v/>
      </c>
      <c r="D13775" s="4" t="str">
        <f>VLOOKUP(A13775,predictions!A:B,2,FALSE)</f>
        <v>22/06/2020</v>
      </c>
      <c r="E13775" s="4">
        <f t="shared" si="54"/>
        <v>44004</v>
      </c>
    </row>
    <row r="13776" spans="3:5" ht="13" x14ac:dyDescent="0.15">
      <c r="C13776" s="1" t="str">
        <f ca="1">IFERROR(INDIRECT(ADDRESS(MATCH(A13776,'contribution par jour-semaine'!A:A,0),MATCH(B13776,'contribution par jour-semaine'!$1:$1,0),4,1,"contribution par jour-semaine")),"")</f>
        <v/>
      </c>
      <c r="D13776" s="4" t="str">
        <f>VLOOKUP(A13776,predictions!A:B,2,FALSE)</f>
        <v>22/06/2020</v>
      </c>
      <c r="E13776" s="4">
        <f t="shared" si="54"/>
        <v>44004</v>
      </c>
    </row>
    <row r="13777" spans="3:5" ht="13" x14ac:dyDescent="0.15">
      <c r="C13777" s="1" t="str">
        <f ca="1">IFERROR(INDIRECT(ADDRESS(MATCH(A13777,'contribution par jour-semaine'!A:A,0),MATCH(B13777,'contribution par jour-semaine'!$1:$1,0),4,1,"contribution par jour-semaine")),"")</f>
        <v/>
      </c>
      <c r="D13777" s="4" t="str">
        <f>VLOOKUP(A13777,predictions!A:B,2,FALSE)</f>
        <v>22/06/2020</v>
      </c>
      <c r="E13777" s="4">
        <f t="shared" si="54"/>
        <v>44004</v>
      </c>
    </row>
    <row r="13778" spans="3:5" ht="13" x14ac:dyDescent="0.15">
      <c r="C13778" s="1" t="str">
        <f ca="1">IFERROR(INDIRECT(ADDRESS(MATCH(A13778,'contribution par jour-semaine'!A:A,0),MATCH(B13778,'contribution par jour-semaine'!$1:$1,0),4,1,"contribution par jour-semaine")),"")</f>
        <v/>
      </c>
      <c r="D13778" s="4" t="str">
        <f>VLOOKUP(A13778,predictions!A:B,2,FALSE)</f>
        <v>22/06/2020</v>
      </c>
      <c r="E13778" s="4">
        <f t="shared" si="54"/>
        <v>44004</v>
      </c>
    </row>
    <row r="13779" spans="3:5" ht="13" x14ac:dyDescent="0.15">
      <c r="C13779" s="1" t="str">
        <f ca="1">IFERROR(INDIRECT(ADDRESS(MATCH(A13779,'contribution par jour-semaine'!A:A,0),MATCH(B13779,'contribution par jour-semaine'!$1:$1,0),4,1,"contribution par jour-semaine")),"")</f>
        <v/>
      </c>
      <c r="D13779" s="4" t="str">
        <f>VLOOKUP(A13779,predictions!A:B,2,FALSE)</f>
        <v>22/06/2020</v>
      </c>
      <c r="E13779" s="4">
        <f t="shared" si="54"/>
        <v>44004</v>
      </c>
    </row>
    <row r="13780" spans="3:5" ht="13" x14ac:dyDescent="0.15">
      <c r="C13780" s="1" t="str">
        <f ca="1">IFERROR(INDIRECT(ADDRESS(MATCH(A13780,'contribution par jour-semaine'!A:A,0),MATCH(B13780,'contribution par jour-semaine'!$1:$1,0),4,1,"contribution par jour-semaine")),"")</f>
        <v/>
      </c>
      <c r="D13780" s="4" t="str">
        <f>VLOOKUP(A13780,predictions!A:B,2,FALSE)</f>
        <v>22/06/2020</v>
      </c>
      <c r="E13780" s="4">
        <f t="shared" si="54"/>
        <v>44004</v>
      </c>
    </row>
    <row r="13781" spans="3:5" ht="13" x14ac:dyDescent="0.15">
      <c r="C13781" s="1" t="str">
        <f ca="1">IFERROR(INDIRECT(ADDRESS(MATCH(A13781,'contribution par jour-semaine'!A:A,0),MATCH(B13781,'contribution par jour-semaine'!$1:$1,0),4,1,"contribution par jour-semaine")),"")</f>
        <v/>
      </c>
      <c r="D13781" s="4" t="str">
        <f>VLOOKUP(A13781,predictions!A:B,2,FALSE)</f>
        <v>22/06/2020</v>
      </c>
      <c r="E13781" s="4">
        <f t="shared" si="54"/>
        <v>44004</v>
      </c>
    </row>
    <row r="13782" spans="3:5" ht="13" x14ac:dyDescent="0.15">
      <c r="C13782" s="1" t="str">
        <f ca="1">IFERROR(INDIRECT(ADDRESS(MATCH(A13782,'contribution par jour-semaine'!A:A,0),MATCH(B13782,'contribution par jour-semaine'!$1:$1,0),4,1,"contribution par jour-semaine")),"")</f>
        <v/>
      </c>
      <c r="D13782" s="4" t="str">
        <f>VLOOKUP(A13782,predictions!A:B,2,FALSE)</f>
        <v>22/06/2020</v>
      </c>
      <c r="E13782" s="4">
        <f t="shared" si="54"/>
        <v>44004</v>
      </c>
    </row>
    <row r="13783" spans="3:5" ht="13" x14ac:dyDescent="0.15">
      <c r="C13783" s="1" t="str">
        <f ca="1">IFERROR(INDIRECT(ADDRESS(MATCH(A13783,'contribution par jour-semaine'!A:A,0),MATCH(B13783,'contribution par jour-semaine'!$1:$1,0),4,1,"contribution par jour-semaine")),"")</f>
        <v/>
      </c>
      <c r="D13783" s="4" t="str">
        <f>VLOOKUP(A13783,predictions!A:B,2,FALSE)</f>
        <v>22/06/2020</v>
      </c>
      <c r="E13783" s="4">
        <f t="shared" si="54"/>
        <v>44004</v>
      </c>
    </row>
    <row r="13784" spans="3:5" ht="13" x14ac:dyDescent="0.15">
      <c r="C13784" s="1" t="str">
        <f ca="1">IFERROR(INDIRECT(ADDRESS(MATCH(A13784,'contribution par jour-semaine'!A:A,0),MATCH(B13784,'contribution par jour-semaine'!$1:$1,0),4,1,"contribution par jour-semaine")),"")</f>
        <v/>
      </c>
      <c r="D13784" s="4" t="str">
        <f>VLOOKUP(A13784,predictions!A:B,2,FALSE)</f>
        <v>22/06/2020</v>
      </c>
      <c r="E13784" s="4">
        <f t="shared" si="54"/>
        <v>44004</v>
      </c>
    </row>
    <row r="13785" spans="3:5" ht="13" x14ac:dyDescent="0.15">
      <c r="C13785" s="1" t="str">
        <f ca="1">IFERROR(INDIRECT(ADDRESS(MATCH(A13785,'contribution par jour-semaine'!A:A,0),MATCH(B13785,'contribution par jour-semaine'!$1:$1,0),4,1,"contribution par jour-semaine")),"")</f>
        <v/>
      </c>
      <c r="D13785" s="4" t="str">
        <f>VLOOKUP(A13785,predictions!A:B,2,FALSE)</f>
        <v>22/06/2020</v>
      </c>
      <c r="E13785" s="4">
        <f t="shared" si="54"/>
        <v>44004</v>
      </c>
    </row>
    <row r="13786" spans="3:5" ht="13" x14ac:dyDescent="0.15">
      <c r="C13786" s="1" t="str">
        <f ca="1">IFERROR(INDIRECT(ADDRESS(MATCH(A13786,'contribution par jour-semaine'!A:A,0),MATCH(B13786,'contribution par jour-semaine'!$1:$1,0),4,1,"contribution par jour-semaine")),"")</f>
        <v/>
      </c>
      <c r="D13786" s="4" t="str">
        <f>VLOOKUP(A13786,predictions!A:B,2,FALSE)</f>
        <v>22/06/2020</v>
      </c>
      <c r="E13786" s="4">
        <f t="shared" si="54"/>
        <v>44004</v>
      </c>
    </row>
    <row r="13787" spans="3:5" ht="13" x14ac:dyDescent="0.15">
      <c r="C13787" s="1" t="str">
        <f ca="1">IFERROR(INDIRECT(ADDRESS(MATCH(A13787,'contribution par jour-semaine'!A:A,0),MATCH(B13787,'contribution par jour-semaine'!$1:$1,0),4,1,"contribution par jour-semaine")),"")</f>
        <v/>
      </c>
      <c r="D13787" s="4" t="str">
        <f>VLOOKUP(A13787,predictions!A:B,2,FALSE)</f>
        <v>22/06/2020</v>
      </c>
      <c r="E13787" s="4">
        <f t="shared" si="54"/>
        <v>44004</v>
      </c>
    </row>
    <row r="13788" spans="3:5" ht="13" x14ac:dyDescent="0.15">
      <c r="C13788" s="1" t="str">
        <f ca="1">IFERROR(INDIRECT(ADDRESS(MATCH(A13788,'contribution par jour-semaine'!A:A,0),MATCH(B13788,'contribution par jour-semaine'!$1:$1,0),4,1,"contribution par jour-semaine")),"")</f>
        <v/>
      </c>
      <c r="D13788" s="4" t="str">
        <f>VLOOKUP(A13788,predictions!A:B,2,FALSE)</f>
        <v>22/06/2020</v>
      </c>
      <c r="E13788" s="4">
        <f t="shared" si="54"/>
        <v>44004</v>
      </c>
    </row>
    <row r="13789" spans="3:5" ht="13" x14ac:dyDescent="0.15">
      <c r="C13789" s="1" t="str">
        <f ca="1">IFERROR(INDIRECT(ADDRESS(MATCH(A13789,'contribution par jour-semaine'!A:A,0),MATCH(B13789,'contribution par jour-semaine'!$1:$1,0),4,1,"contribution par jour-semaine")),"")</f>
        <v/>
      </c>
      <c r="D13789" s="4" t="str">
        <f>VLOOKUP(A13789,predictions!A:B,2,FALSE)</f>
        <v>22/06/2020</v>
      </c>
      <c r="E13789" s="4">
        <f t="shared" si="54"/>
        <v>44004</v>
      </c>
    </row>
    <row r="13790" spans="3:5" ht="13" x14ac:dyDescent="0.15">
      <c r="C13790" s="1" t="str">
        <f ca="1">IFERROR(INDIRECT(ADDRESS(MATCH(A13790,'contribution par jour-semaine'!A:A,0),MATCH(B13790,'contribution par jour-semaine'!$1:$1,0),4,1,"contribution par jour-semaine")),"")</f>
        <v/>
      </c>
      <c r="D13790" s="4" t="str">
        <f>VLOOKUP(A13790,predictions!A:B,2,FALSE)</f>
        <v>22/06/2020</v>
      </c>
      <c r="E13790" s="4">
        <f t="shared" si="54"/>
        <v>44004</v>
      </c>
    </row>
    <row r="13791" spans="3:5" ht="13" x14ac:dyDescent="0.15">
      <c r="C13791" s="1" t="str">
        <f ca="1">IFERROR(INDIRECT(ADDRESS(MATCH(A13791,'contribution par jour-semaine'!A:A,0),MATCH(B13791,'contribution par jour-semaine'!$1:$1,0),4,1,"contribution par jour-semaine")),"")</f>
        <v/>
      </c>
      <c r="D13791" s="4" t="str">
        <f>VLOOKUP(A13791,predictions!A:B,2,FALSE)</f>
        <v>22/06/2020</v>
      </c>
      <c r="E13791" s="4">
        <f t="shared" si="54"/>
        <v>44004</v>
      </c>
    </row>
    <row r="13792" spans="3:5" ht="13" x14ac:dyDescent="0.15">
      <c r="C13792" s="1" t="str">
        <f ca="1">IFERROR(INDIRECT(ADDRESS(MATCH(A13792,'contribution par jour-semaine'!A:A,0),MATCH(B13792,'contribution par jour-semaine'!$1:$1,0),4,1,"contribution par jour-semaine")),"")</f>
        <v/>
      </c>
      <c r="D13792" s="4" t="str">
        <f>VLOOKUP(A13792,predictions!A:B,2,FALSE)</f>
        <v>22/06/2020</v>
      </c>
      <c r="E13792" s="4">
        <f t="shared" si="54"/>
        <v>44004</v>
      </c>
    </row>
    <row r="13793" spans="3:5" ht="13" x14ac:dyDescent="0.15">
      <c r="C13793" s="1" t="str">
        <f ca="1">IFERROR(INDIRECT(ADDRESS(MATCH(A13793,'contribution par jour-semaine'!A:A,0),MATCH(B13793,'contribution par jour-semaine'!$1:$1,0),4,1,"contribution par jour-semaine")),"")</f>
        <v/>
      </c>
      <c r="D13793" s="4" t="str">
        <f>VLOOKUP(A13793,predictions!A:B,2,FALSE)</f>
        <v>22/06/2020</v>
      </c>
      <c r="E13793" s="4">
        <f t="shared" si="54"/>
        <v>44004</v>
      </c>
    </row>
    <row r="13794" spans="3:5" ht="13" x14ac:dyDescent="0.15">
      <c r="C13794" s="1" t="str">
        <f ca="1">IFERROR(INDIRECT(ADDRESS(MATCH(A13794,'contribution par jour-semaine'!A:A,0),MATCH(B13794,'contribution par jour-semaine'!$1:$1,0),4,1,"contribution par jour-semaine")),"")</f>
        <v/>
      </c>
      <c r="D13794" s="4" t="str">
        <f>VLOOKUP(A13794,predictions!A:B,2,FALSE)</f>
        <v>22/06/2020</v>
      </c>
      <c r="E13794" s="4">
        <f t="shared" si="54"/>
        <v>44004</v>
      </c>
    </row>
    <row r="13795" spans="3:5" ht="13" x14ac:dyDescent="0.15">
      <c r="C13795" s="1" t="str">
        <f ca="1">IFERROR(INDIRECT(ADDRESS(MATCH(A13795,'contribution par jour-semaine'!A:A,0),MATCH(B13795,'contribution par jour-semaine'!$1:$1,0),4,1,"contribution par jour-semaine")),"")</f>
        <v/>
      </c>
      <c r="D13795" s="4" t="str">
        <f>VLOOKUP(A13795,predictions!A:B,2,FALSE)</f>
        <v>22/06/2020</v>
      </c>
      <c r="E13795" s="4">
        <f t="shared" si="54"/>
        <v>44004</v>
      </c>
    </row>
    <row r="13796" spans="3:5" ht="13" x14ac:dyDescent="0.15">
      <c r="C13796" s="1" t="str">
        <f ca="1">IFERROR(INDIRECT(ADDRESS(MATCH(A13796,'contribution par jour-semaine'!A:A,0),MATCH(B13796,'contribution par jour-semaine'!$1:$1,0),4,1,"contribution par jour-semaine")),"")</f>
        <v/>
      </c>
      <c r="D13796" s="4" t="str">
        <f>VLOOKUP(A13796,predictions!A:B,2,FALSE)</f>
        <v>22/06/2020</v>
      </c>
      <c r="E13796" s="4">
        <f t="shared" si="54"/>
        <v>44004</v>
      </c>
    </row>
    <row r="13797" spans="3:5" ht="13" x14ac:dyDescent="0.15">
      <c r="C13797" s="1" t="str">
        <f ca="1">IFERROR(INDIRECT(ADDRESS(MATCH(A13797,'contribution par jour-semaine'!A:A,0),MATCH(B13797,'contribution par jour-semaine'!$1:$1,0),4,1,"contribution par jour-semaine")),"")</f>
        <v/>
      </c>
      <c r="D13797" s="4" t="str">
        <f>VLOOKUP(A13797,predictions!A:B,2,FALSE)</f>
        <v>22/06/2020</v>
      </c>
      <c r="E13797" s="4">
        <f t="shared" si="54"/>
        <v>44004</v>
      </c>
    </row>
    <row r="13798" spans="3:5" ht="13" x14ac:dyDescent="0.15">
      <c r="C13798" s="1" t="str">
        <f ca="1">IFERROR(INDIRECT(ADDRESS(MATCH(A13798,'contribution par jour-semaine'!A:A,0),MATCH(B13798,'contribution par jour-semaine'!$1:$1,0),4,1,"contribution par jour-semaine")),"")</f>
        <v/>
      </c>
      <c r="D13798" s="4" t="str">
        <f>VLOOKUP(A13798,predictions!A:B,2,FALSE)</f>
        <v>22/06/2020</v>
      </c>
      <c r="E13798" s="4">
        <f t="shared" si="54"/>
        <v>44004</v>
      </c>
    </row>
    <row r="13799" spans="3:5" ht="13" x14ac:dyDescent="0.15">
      <c r="C13799" s="1" t="str">
        <f ca="1">IFERROR(INDIRECT(ADDRESS(MATCH(A13799,'contribution par jour-semaine'!A:A,0),MATCH(B13799,'contribution par jour-semaine'!$1:$1,0),4,1,"contribution par jour-semaine")),"")</f>
        <v/>
      </c>
      <c r="D13799" s="4" t="str">
        <f>VLOOKUP(A13799,predictions!A:B,2,FALSE)</f>
        <v>22/06/2020</v>
      </c>
      <c r="E13799" s="4">
        <f t="shared" si="54"/>
        <v>44004</v>
      </c>
    </row>
    <row r="13800" spans="3:5" ht="13" x14ac:dyDescent="0.15">
      <c r="C13800" s="1" t="str">
        <f ca="1">IFERROR(INDIRECT(ADDRESS(MATCH(A13800,'contribution par jour-semaine'!A:A,0),MATCH(B13800,'contribution par jour-semaine'!$1:$1,0),4,1,"contribution par jour-semaine")),"")</f>
        <v/>
      </c>
      <c r="D13800" s="4" t="str">
        <f>VLOOKUP(A13800,predictions!A:B,2,FALSE)</f>
        <v>22/06/2020</v>
      </c>
      <c r="E13800" s="4">
        <f t="shared" si="54"/>
        <v>44004</v>
      </c>
    </row>
    <row r="13801" spans="3:5" ht="13" x14ac:dyDescent="0.15">
      <c r="C13801" s="1" t="str">
        <f ca="1">IFERROR(INDIRECT(ADDRESS(MATCH(A13801,'contribution par jour-semaine'!A:A,0),MATCH(B13801,'contribution par jour-semaine'!$1:$1,0),4,1,"contribution par jour-semaine")),"")</f>
        <v/>
      </c>
      <c r="D13801" s="4" t="str">
        <f>VLOOKUP(A13801,predictions!A:B,2,FALSE)</f>
        <v>22/06/2020</v>
      </c>
      <c r="E13801" s="4">
        <f t="shared" si="54"/>
        <v>44004</v>
      </c>
    </row>
    <row r="13802" spans="3:5" ht="13" x14ac:dyDescent="0.15">
      <c r="C13802" s="1" t="str">
        <f ca="1">IFERROR(INDIRECT(ADDRESS(MATCH(A13802,'contribution par jour-semaine'!A:A,0),MATCH(B13802,'contribution par jour-semaine'!$1:$1,0),4,1,"contribution par jour-semaine")),"")</f>
        <v/>
      </c>
      <c r="D13802" s="4" t="str">
        <f>VLOOKUP(A13802,predictions!A:B,2,FALSE)</f>
        <v>22/06/2020</v>
      </c>
      <c r="E13802" s="4">
        <f t="shared" si="54"/>
        <v>44004</v>
      </c>
    </row>
    <row r="13803" spans="3:5" ht="13" x14ac:dyDescent="0.15">
      <c r="C13803" s="1" t="str">
        <f ca="1">IFERROR(INDIRECT(ADDRESS(MATCH(A13803,'contribution par jour-semaine'!A:A,0),MATCH(B13803,'contribution par jour-semaine'!$1:$1,0),4,1,"contribution par jour-semaine")),"")</f>
        <v/>
      </c>
      <c r="D13803" s="4" t="str">
        <f>VLOOKUP(A13803,predictions!A:B,2,FALSE)</f>
        <v>22/06/2020</v>
      </c>
      <c r="E13803" s="4">
        <f t="shared" si="54"/>
        <v>44004</v>
      </c>
    </row>
    <row r="13804" spans="3:5" ht="13" x14ac:dyDescent="0.15">
      <c r="C13804" s="1" t="str">
        <f ca="1">IFERROR(INDIRECT(ADDRESS(MATCH(A13804,'contribution par jour-semaine'!A:A,0),MATCH(B13804,'contribution par jour-semaine'!$1:$1,0),4,1,"contribution par jour-semaine")),"")</f>
        <v/>
      </c>
      <c r="D13804" s="4" t="str">
        <f>VLOOKUP(A13804,predictions!A:B,2,FALSE)</f>
        <v>22/06/2020</v>
      </c>
      <c r="E13804" s="4">
        <f t="shared" si="54"/>
        <v>44004</v>
      </c>
    </row>
    <row r="13805" spans="3:5" ht="13" x14ac:dyDescent="0.15">
      <c r="C13805" s="1" t="str">
        <f ca="1">IFERROR(INDIRECT(ADDRESS(MATCH(A13805,'contribution par jour-semaine'!A:A,0),MATCH(B13805,'contribution par jour-semaine'!$1:$1,0),4,1,"contribution par jour-semaine")),"")</f>
        <v/>
      </c>
      <c r="D13805" s="4" t="str">
        <f>VLOOKUP(A13805,predictions!A:B,2,FALSE)</f>
        <v>22/06/2020</v>
      </c>
      <c r="E13805" s="4">
        <f t="shared" si="54"/>
        <v>44004</v>
      </c>
    </row>
    <row r="13806" spans="3:5" ht="13" x14ac:dyDescent="0.15">
      <c r="C13806" s="1" t="str">
        <f ca="1">IFERROR(INDIRECT(ADDRESS(MATCH(A13806,'contribution par jour-semaine'!A:A,0),MATCH(B13806,'contribution par jour-semaine'!$1:$1,0),4,1,"contribution par jour-semaine")),"")</f>
        <v/>
      </c>
      <c r="D13806" s="4" t="str">
        <f>VLOOKUP(A13806,predictions!A:B,2,FALSE)</f>
        <v>22/06/2020</v>
      </c>
      <c r="E13806" s="4">
        <f t="shared" si="54"/>
        <v>44004</v>
      </c>
    </row>
    <row r="13807" spans="3:5" ht="13" x14ac:dyDescent="0.15">
      <c r="C13807" s="1" t="str">
        <f ca="1">IFERROR(INDIRECT(ADDRESS(MATCH(A13807,'contribution par jour-semaine'!A:A,0),MATCH(B13807,'contribution par jour-semaine'!$1:$1,0),4,1,"contribution par jour-semaine")),"")</f>
        <v/>
      </c>
      <c r="D13807" s="4" t="str">
        <f>VLOOKUP(A13807,predictions!A:B,2,FALSE)</f>
        <v>22/06/2020</v>
      </c>
      <c r="E13807" s="4">
        <f t="shared" si="54"/>
        <v>44004</v>
      </c>
    </row>
    <row r="13808" spans="3:5" ht="13" x14ac:dyDescent="0.15">
      <c r="C13808" s="1" t="str">
        <f ca="1">IFERROR(INDIRECT(ADDRESS(MATCH(A13808,'contribution par jour-semaine'!A:A,0),MATCH(B13808,'contribution par jour-semaine'!$1:$1,0),4,1,"contribution par jour-semaine")),"")</f>
        <v/>
      </c>
      <c r="D13808" s="4" t="str">
        <f>VLOOKUP(A13808,predictions!A:B,2,FALSE)</f>
        <v>22/06/2020</v>
      </c>
      <c r="E13808" s="4">
        <f t="shared" si="54"/>
        <v>44004</v>
      </c>
    </row>
    <row r="13809" spans="3:5" ht="13" x14ac:dyDescent="0.15">
      <c r="C13809" s="1" t="str">
        <f ca="1">IFERROR(INDIRECT(ADDRESS(MATCH(A13809,'contribution par jour-semaine'!A:A,0),MATCH(B13809,'contribution par jour-semaine'!$1:$1,0),4,1,"contribution par jour-semaine")),"")</f>
        <v/>
      </c>
      <c r="D13809" s="4" t="str">
        <f>VLOOKUP(A13809,predictions!A:B,2,FALSE)</f>
        <v>22/06/2020</v>
      </c>
      <c r="E13809" s="4">
        <f t="shared" si="54"/>
        <v>44004</v>
      </c>
    </row>
    <row r="13810" spans="3:5" ht="13" x14ac:dyDescent="0.15">
      <c r="C13810" s="1" t="str">
        <f ca="1">IFERROR(INDIRECT(ADDRESS(MATCH(A13810,'contribution par jour-semaine'!A:A,0),MATCH(B13810,'contribution par jour-semaine'!$1:$1,0),4,1,"contribution par jour-semaine")),"")</f>
        <v/>
      </c>
      <c r="D13810" s="4" t="str">
        <f>VLOOKUP(A13810,predictions!A:B,2,FALSE)</f>
        <v>22/06/2020</v>
      </c>
      <c r="E13810" s="4">
        <f t="shared" si="54"/>
        <v>44004</v>
      </c>
    </row>
    <row r="13811" spans="3:5" ht="13" x14ac:dyDescent="0.15">
      <c r="C13811" s="1" t="str">
        <f ca="1">IFERROR(INDIRECT(ADDRESS(MATCH(A13811,'contribution par jour-semaine'!A:A,0),MATCH(B13811,'contribution par jour-semaine'!$1:$1,0),4,1,"contribution par jour-semaine")),"")</f>
        <v/>
      </c>
      <c r="D13811" s="4" t="str">
        <f>VLOOKUP(A13811,predictions!A:B,2,FALSE)</f>
        <v>22/06/2020</v>
      </c>
      <c r="E13811" s="4">
        <f t="shared" si="54"/>
        <v>44004</v>
      </c>
    </row>
    <row r="13812" spans="3:5" ht="13" x14ac:dyDescent="0.15">
      <c r="C13812" s="1" t="str">
        <f ca="1">IFERROR(INDIRECT(ADDRESS(MATCH(A13812,'contribution par jour-semaine'!A:A,0),MATCH(B13812,'contribution par jour-semaine'!$1:$1,0),4,1,"contribution par jour-semaine")),"")</f>
        <v/>
      </c>
      <c r="D13812" s="4" t="str">
        <f>VLOOKUP(A13812,predictions!A:B,2,FALSE)</f>
        <v>22/06/2020</v>
      </c>
      <c r="E13812" s="4">
        <f t="shared" si="54"/>
        <v>44004</v>
      </c>
    </row>
    <row r="13813" spans="3:5" ht="13" x14ac:dyDescent="0.15">
      <c r="C13813" s="1" t="str">
        <f ca="1">IFERROR(INDIRECT(ADDRESS(MATCH(A13813,'contribution par jour-semaine'!A:A,0),MATCH(B13813,'contribution par jour-semaine'!$1:$1,0),4,1,"contribution par jour-semaine")),"")</f>
        <v/>
      </c>
      <c r="D13813" s="4" t="str">
        <f>VLOOKUP(A13813,predictions!A:B,2,FALSE)</f>
        <v>22/06/2020</v>
      </c>
      <c r="E13813" s="4">
        <f t="shared" si="54"/>
        <v>44004</v>
      </c>
    </row>
    <row r="13814" spans="3:5" ht="13" x14ac:dyDescent="0.15">
      <c r="C13814" s="1" t="str">
        <f ca="1">IFERROR(INDIRECT(ADDRESS(MATCH(A13814,'contribution par jour-semaine'!A:A,0),MATCH(B13814,'contribution par jour-semaine'!$1:$1,0),4,1,"contribution par jour-semaine")),"")</f>
        <v/>
      </c>
      <c r="D13814" s="4" t="str">
        <f>VLOOKUP(A13814,predictions!A:B,2,FALSE)</f>
        <v>22/06/2020</v>
      </c>
      <c r="E13814" s="4">
        <f t="shared" si="54"/>
        <v>44004</v>
      </c>
    </row>
    <row r="13815" spans="3:5" ht="13" x14ac:dyDescent="0.15">
      <c r="C13815" s="1" t="str">
        <f ca="1">IFERROR(INDIRECT(ADDRESS(MATCH(A13815,'contribution par jour-semaine'!A:A,0),MATCH(B13815,'contribution par jour-semaine'!$1:$1,0),4,1,"contribution par jour-semaine")),"")</f>
        <v/>
      </c>
      <c r="D13815" s="4" t="str">
        <f>VLOOKUP(A13815,predictions!A:B,2,FALSE)</f>
        <v>22/06/2020</v>
      </c>
      <c r="E13815" s="4">
        <f t="shared" si="54"/>
        <v>44004</v>
      </c>
    </row>
    <row r="13816" spans="3:5" ht="13" x14ac:dyDescent="0.15">
      <c r="C13816" s="1" t="str">
        <f ca="1">IFERROR(INDIRECT(ADDRESS(MATCH(A13816,'contribution par jour-semaine'!A:A,0),MATCH(B13816,'contribution par jour-semaine'!$1:$1,0),4,1,"contribution par jour-semaine")),"")</f>
        <v/>
      </c>
      <c r="D13816" s="4" t="str">
        <f>VLOOKUP(A13816,predictions!A:B,2,FALSE)</f>
        <v>22/06/2020</v>
      </c>
      <c r="E13816" s="4">
        <f t="shared" si="54"/>
        <v>44004</v>
      </c>
    </row>
    <row r="13817" spans="3:5" ht="13" x14ac:dyDescent="0.15">
      <c r="C13817" s="1" t="str">
        <f ca="1">IFERROR(INDIRECT(ADDRESS(MATCH(A13817,'contribution par jour-semaine'!A:A,0),MATCH(B13817,'contribution par jour-semaine'!$1:$1,0),4,1,"contribution par jour-semaine")),"")</f>
        <v/>
      </c>
      <c r="D13817" s="4" t="str">
        <f>VLOOKUP(A13817,predictions!A:B,2,FALSE)</f>
        <v>22/06/2020</v>
      </c>
      <c r="E13817" s="4">
        <f t="shared" si="54"/>
        <v>44004</v>
      </c>
    </row>
    <row r="13818" spans="3:5" ht="13" x14ac:dyDescent="0.15">
      <c r="C13818" s="1" t="str">
        <f ca="1">IFERROR(INDIRECT(ADDRESS(MATCH(A13818,'contribution par jour-semaine'!A:A,0),MATCH(B13818,'contribution par jour-semaine'!$1:$1,0),4,1,"contribution par jour-semaine")),"")</f>
        <v/>
      </c>
      <c r="D13818" s="4" t="str">
        <f>VLOOKUP(A13818,predictions!A:B,2,FALSE)</f>
        <v>22/06/2020</v>
      </c>
      <c r="E13818" s="4">
        <f t="shared" si="54"/>
        <v>44004</v>
      </c>
    </row>
    <row r="13819" spans="3:5" ht="13" x14ac:dyDescent="0.15">
      <c r="C13819" s="1" t="str">
        <f ca="1">IFERROR(INDIRECT(ADDRESS(MATCH(A13819,'contribution par jour-semaine'!A:A,0),MATCH(B13819,'contribution par jour-semaine'!$1:$1,0),4,1,"contribution par jour-semaine")),"")</f>
        <v/>
      </c>
      <c r="D13819" s="4" t="str">
        <f>VLOOKUP(A13819,predictions!A:B,2,FALSE)</f>
        <v>22/06/2020</v>
      </c>
      <c r="E13819" s="4">
        <f t="shared" si="54"/>
        <v>44004</v>
      </c>
    </row>
    <row r="13820" spans="3:5" ht="13" x14ac:dyDescent="0.15">
      <c r="C13820" s="1" t="str">
        <f ca="1">IFERROR(INDIRECT(ADDRESS(MATCH(A13820,'contribution par jour-semaine'!A:A,0),MATCH(B13820,'contribution par jour-semaine'!$1:$1,0),4,1,"contribution par jour-semaine")),"")</f>
        <v/>
      </c>
      <c r="D13820" s="4" t="str">
        <f>VLOOKUP(A13820,predictions!A:B,2,FALSE)</f>
        <v>22/06/2020</v>
      </c>
      <c r="E13820" s="4">
        <f t="shared" si="54"/>
        <v>44004</v>
      </c>
    </row>
    <row r="13821" spans="3:5" ht="13" x14ac:dyDescent="0.15">
      <c r="C13821" s="1" t="str">
        <f ca="1">IFERROR(INDIRECT(ADDRESS(MATCH(A13821,'contribution par jour-semaine'!A:A,0),MATCH(B13821,'contribution par jour-semaine'!$1:$1,0),4,1,"contribution par jour-semaine")),"")</f>
        <v/>
      </c>
      <c r="D13821" s="4" t="str">
        <f>VLOOKUP(A13821,predictions!A:B,2,FALSE)</f>
        <v>22/06/2020</v>
      </c>
      <c r="E13821" s="4">
        <f t="shared" si="54"/>
        <v>44004</v>
      </c>
    </row>
    <row r="13822" spans="3:5" ht="13" x14ac:dyDescent="0.15">
      <c r="C13822" s="1" t="str">
        <f ca="1">IFERROR(INDIRECT(ADDRESS(MATCH(A13822,'contribution par jour-semaine'!A:A,0),MATCH(B13822,'contribution par jour-semaine'!$1:$1,0),4,1,"contribution par jour-semaine")),"")</f>
        <v/>
      </c>
      <c r="D13822" s="4" t="str">
        <f>VLOOKUP(A13822,predictions!A:B,2,FALSE)</f>
        <v>22/06/2020</v>
      </c>
      <c r="E13822" s="4">
        <f t="shared" si="54"/>
        <v>44004</v>
      </c>
    </row>
    <row r="13823" spans="3:5" ht="13" x14ac:dyDescent="0.15">
      <c r="C13823" s="1" t="str">
        <f ca="1">IFERROR(INDIRECT(ADDRESS(MATCH(A13823,'contribution par jour-semaine'!A:A,0),MATCH(B13823,'contribution par jour-semaine'!$1:$1,0),4,1,"contribution par jour-semaine")),"")</f>
        <v/>
      </c>
      <c r="D13823" s="4" t="str">
        <f>VLOOKUP(A13823,predictions!A:B,2,FALSE)</f>
        <v>22/06/2020</v>
      </c>
      <c r="E13823" s="4">
        <f t="shared" si="54"/>
        <v>44004</v>
      </c>
    </row>
    <row r="13824" spans="3:5" ht="13" x14ac:dyDescent="0.15">
      <c r="C13824" s="1" t="str">
        <f ca="1">IFERROR(INDIRECT(ADDRESS(MATCH(A13824,'contribution par jour-semaine'!A:A,0),MATCH(B13824,'contribution par jour-semaine'!$1:$1,0),4,1,"contribution par jour-semaine")),"")</f>
        <v/>
      </c>
      <c r="D13824" s="4" t="str">
        <f>VLOOKUP(A13824,predictions!A:B,2,FALSE)</f>
        <v>22/06/2020</v>
      </c>
      <c r="E13824" s="4">
        <f t="shared" si="54"/>
        <v>44004</v>
      </c>
    </row>
    <row r="13825" spans="3:5" ht="13" x14ac:dyDescent="0.15">
      <c r="C13825" s="1" t="str">
        <f ca="1">IFERROR(INDIRECT(ADDRESS(MATCH(A13825,'contribution par jour-semaine'!A:A,0),MATCH(B13825,'contribution par jour-semaine'!$1:$1,0),4,1,"contribution par jour-semaine")),"")</f>
        <v/>
      </c>
      <c r="D13825" s="4" t="str">
        <f>VLOOKUP(A13825,predictions!A:B,2,FALSE)</f>
        <v>22/06/2020</v>
      </c>
      <c r="E13825" s="4">
        <f t="shared" si="54"/>
        <v>44004</v>
      </c>
    </row>
    <row r="13826" spans="3:5" ht="13" x14ac:dyDescent="0.15">
      <c r="C13826" s="1" t="str">
        <f ca="1">IFERROR(INDIRECT(ADDRESS(MATCH(A13826,'contribution par jour-semaine'!A:A,0),MATCH(B13826,'contribution par jour-semaine'!$1:$1,0),4,1,"contribution par jour-semaine")),"")</f>
        <v/>
      </c>
      <c r="D13826" s="4" t="str">
        <f>VLOOKUP(A13826,predictions!A:B,2,FALSE)</f>
        <v>22/06/2020</v>
      </c>
      <c r="E13826" s="4">
        <f t="shared" si="54"/>
        <v>44004</v>
      </c>
    </row>
    <row r="13827" spans="3:5" ht="13" x14ac:dyDescent="0.15">
      <c r="C13827" s="1" t="str">
        <f ca="1">IFERROR(INDIRECT(ADDRESS(MATCH(A13827,'contribution par jour-semaine'!A:A,0),MATCH(B13827,'contribution par jour-semaine'!$1:$1,0),4,1,"contribution par jour-semaine")),"")</f>
        <v/>
      </c>
      <c r="D13827" s="4" t="str">
        <f>VLOOKUP(A13827,predictions!A:B,2,FALSE)</f>
        <v>22/06/2020</v>
      </c>
      <c r="E13827" s="4">
        <f t="shared" si="54"/>
        <v>44004</v>
      </c>
    </row>
    <row r="13828" spans="3:5" ht="13" x14ac:dyDescent="0.15">
      <c r="C13828" s="1" t="str">
        <f ca="1">IFERROR(INDIRECT(ADDRESS(MATCH(A13828,'contribution par jour-semaine'!A:A,0),MATCH(B13828,'contribution par jour-semaine'!$1:$1,0),4,1,"contribution par jour-semaine")),"")</f>
        <v/>
      </c>
      <c r="D13828" s="4" t="str">
        <f>VLOOKUP(A13828,predictions!A:B,2,FALSE)</f>
        <v>22/06/2020</v>
      </c>
      <c r="E13828" s="4">
        <f t="shared" si="54"/>
        <v>44004</v>
      </c>
    </row>
    <row r="13829" spans="3:5" ht="13" x14ac:dyDescent="0.15">
      <c r="C13829" s="1" t="str">
        <f ca="1">IFERROR(INDIRECT(ADDRESS(MATCH(A13829,'contribution par jour-semaine'!A:A,0),MATCH(B13829,'contribution par jour-semaine'!$1:$1,0),4,1,"contribution par jour-semaine")),"")</f>
        <v/>
      </c>
      <c r="D13829" s="4" t="str">
        <f>VLOOKUP(A13829,predictions!A:B,2,FALSE)</f>
        <v>22/06/2020</v>
      </c>
      <c r="E13829" s="4">
        <f t="shared" si="54"/>
        <v>44004</v>
      </c>
    </row>
    <row r="13830" spans="3:5" ht="13" x14ac:dyDescent="0.15">
      <c r="C13830" s="1" t="str">
        <f ca="1">IFERROR(INDIRECT(ADDRESS(MATCH(A13830,'contribution par jour-semaine'!A:A,0),MATCH(B13830,'contribution par jour-semaine'!$1:$1,0),4,1,"contribution par jour-semaine")),"")</f>
        <v/>
      </c>
      <c r="D13830" s="4" t="str">
        <f>VLOOKUP(A13830,predictions!A:B,2,FALSE)</f>
        <v>22/06/2020</v>
      </c>
      <c r="E13830" s="4">
        <f t="shared" si="54"/>
        <v>44004</v>
      </c>
    </row>
    <row r="13831" spans="3:5" ht="13" x14ac:dyDescent="0.15">
      <c r="C13831" s="1" t="str">
        <f ca="1">IFERROR(INDIRECT(ADDRESS(MATCH(A13831,'contribution par jour-semaine'!A:A,0),MATCH(B13831,'contribution par jour-semaine'!$1:$1,0),4,1,"contribution par jour-semaine")),"")</f>
        <v/>
      </c>
      <c r="D13831" s="4" t="str">
        <f>VLOOKUP(A13831,predictions!A:B,2,FALSE)</f>
        <v>22/06/2020</v>
      </c>
      <c r="E13831" s="4">
        <f t="shared" si="54"/>
        <v>44004</v>
      </c>
    </row>
    <row r="13832" spans="3:5" ht="13" x14ac:dyDescent="0.15">
      <c r="C13832" s="1" t="str">
        <f ca="1">IFERROR(INDIRECT(ADDRESS(MATCH(A13832,'contribution par jour-semaine'!A:A,0),MATCH(B13832,'contribution par jour-semaine'!$1:$1,0),4,1,"contribution par jour-semaine")),"")</f>
        <v/>
      </c>
      <c r="D13832" s="4" t="str">
        <f>VLOOKUP(A13832,predictions!A:B,2,FALSE)</f>
        <v>22/06/2020</v>
      </c>
      <c r="E13832" s="4">
        <f t="shared" si="54"/>
        <v>44004</v>
      </c>
    </row>
    <row r="13833" spans="3:5" ht="13" x14ac:dyDescent="0.15">
      <c r="C13833" s="1" t="str">
        <f ca="1">IFERROR(INDIRECT(ADDRESS(MATCH(A13833,'contribution par jour-semaine'!A:A,0),MATCH(B13833,'contribution par jour-semaine'!$1:$1,0),4,1,"contribution par jour-semaine")),"")</f>
        <v/>
      </c>
      <c r="D13833" s="4" t="str">
        <f>VLOOKUP(A13833,predictions!A:B,2,FALSE)</f>
        <v>22/06/2020</v>
      </c>
      <c r="E13833" s="4">
        <f t="shared" si="54"/>
        <v>44004</v>
      </c>
    </row>
    <row r="13834" spans="3:5" ht="13" x14ac:dyDescent="0.15">
      <c r="C13834" s="1" t="str">
        <f ca="1">IFERROR(INDIRECT(ADDRESS(MATCH(A13834,'contribution par jour-semaine'!A:A,0),MATCH(B13834,'contribution par jour-semaine'!$1:$1,0),4,1,"contribution par jour-semaine")),"")</f>
        <v/>
      </c>
      <c r="D13834" s="4" t="str">
        <f>VLOOKUP(A13834,predictions!A:B,2,FALSE)</f>
        <v>22/06/2020</v>
      </c>
      <c r="E13834" s="4">
        <f t="shared" si="54"/>
        <v>44004</v>
      </c>
    </row>
    <row r="13835" spans="3:5" ht="13" x14ac:dyDescent="0.15">
      <c r="C13835" s="1" t="str">
        <f ca="1">IFERROR(INDIRECT(ADDRESS(MATCH(A13835,'contribution par jour-semaine'!A:A,0),MATCH(B13835,'contribution par jour-semaine'!$1:$1,0),4,1,"contribution par jour-semaine")),"")</f>
        <v/>
      </c>
      <c r="D13835" s="4" t="str">
        <f>VLOOKUP(A13835,predictions!A:B,2,FALSE)</f>
        <v>22/06/2020</v>
      </c>
      <c r="E13835" s="4">
        <f t="shared" si="54"/>
        <v>44004</v>
      </c>
    </row>
    <row r="13836" spans="3:5" ht="13" x14ac:dyDescent="0.15">
      <c r="C13836" s="1" t="str">
        <f ca="1">IFERROR(INDIRECT(ADDRESS(MATCH(A13836,'contribution par jour-semaine'!A:A,0),MATCH(B13836,'contribution par jour-semaine'!$1:$1,0),4,1,"contribution par jour-semaine")),"")</f>
        <v/>
      </c>
      <c r="D13836" s="4" t="str">
        <f>VLOOKUP(A13836,predictions!A:B,2,FALSE)</f>
        <v>22/06/2020</v>
      </c>
      <c r="E13836" s="4">
        <f t="shared" si="54"/>
        <v>44004</v>
      </c>
    </row>
    <row r="13837" spans="3:5" ht="13" x14ac:dyDescent="0.15">
      <c r="C13837" s="1" t="str">
        <f ca="1">IFERROR(INDIRECT(ADDRESS(MATCH(A13837,'contribution par jour-semaine'!A:A,0),MATCH(B13837,'contribution par jour-semaine'!$1:$1,0),4,1,"contribution par jour-semaine")),"")</f>
        <v/>
      </c>
      <c r="D13837" s="4" t="str">
        <f>VLOOKUP(A13837,predictions!A:B,2,FALSE)</f>
        <v>22/06/2020</v>
      </c>
      <c r="E13837" s="4">
        <f t="shared" si="54"/>
        <v>44004</v>
      </c>
    </row>
    <row r="13838" spans="3:5" ht="13" x14ac:dyDescent="0.15">
      <c r="C13838" s="1" t="str">
        <f ca="1">IFERROR(INDIRECT(ADDRESS(MATCH(A13838,'contribution par jour-semaine'!A:A,0),MATCH(B13838,'contribution par jour-semaine'!$1:$1,0),4,1,"contribution par jour-semaine")),"")</f>
        <v/>
      </c>
      <c r="D13838" s="4" t="str">
        <f>VLOOKUP(A13838,predictions!A:B,2,FALSE)</f>
        <v>22/06/2020</v>
      </c>
      <c r="E13838" s="4">
        <f t="shared" si="54"/>
        <v>44004</v>
      </c>
    </row>
    <row r="13839" spans="3:5" ht="13" x14ac:dyDescent="0.15">
      <c r="C13839" s="1" t="str">
        <f ca="1">IFERROR(INDIRECT(ADDRESS(MATCH(A13839,'contribution par jour-semaine'!A:A,0),MATCH(B13839,'contribution par jour-semaine'!$1:$1,0),4,1,"contribution par jour-semaine")),"")</f>
        <v/>
      </c>
      <c r="D13839" s="4" t="str">
        <f>VLOOKUP(A13839,predictions!A:B,2,FALSE)</f>
        <v>22/06/2020</v>
      </c>
      <c r="E13839" s="4">
        <f t="shared" si="54"/>
        <v>44004</v>
      </c>
    </row>
    <row r="13840" spans="3:5" ht="13" x14ac:dyDescent="0.15">
      <c r="C13840" s="1" t="str">
        <f ca="1">IFERROR(INDIRECT(ADDRESS(MATCH(A13840,'contribution par jour-semaine'!A:A,0),MATCH(B13840,'contribution par jour-semaine'!$1:$1,0),4,1,"contribution par jour-semaine")),"")</f>
        <v/>
      </c>
      <c r="D13840" s="4" t="str">
        <f>VLOOKUP(A13840,predictions!A:B,2,FALSE)</f>
        <v>22/06/2020</v>
      </c>
      <c r="E13840" s="4">
        <f t="shared" si="54"/>
        <v>44004</v>
      </c>
    </row>
    <row r="13841" spans="3:5" ht="13" x14ac:dyDescent="0.15">
      <c r="C13841" s="1" t="str">
        <f ca="1">IFERROR(INDIRECT(ADDRESS(MATCH(A13841,'contribution par jour-semaine'!A:A,0),MATCH(B13841,'contribution par jour-semaine'!$1:$1,0),4,1,"contribution par jour-semaine")),"")</f>
        <v/>
      </c>
      <c r="D13841" s="4" t="str">
        <f>VLOOKUP(A13841,predictions!A:B,2,FALSE)</f>
        <v>22/06/2020</v>
      </c>
      <c r="E13841" s="4">
        <f t="shared" si="54"/>
        <v>44004</v>
      </c>
    </row>
    <row r="13842" spans="3:5" ht="13" x14ac:dyDescent="0.15">
      <c r="C13842" s="1" t="str">
        <f ca="1">IFERROR(INDIRECT(ADDRESS(MATCH(A13842,'contribution par jour-semaine'!A:A,0),MATCH(B13842,'contribution par jour-semaine'!$1:$1,0),4,1,"contribution par jour-semaine")),"")</f>
        <v/>
      </c>
      <c r="D13842" s="4" t="str">
        <f>VLOOKUP(A13842,predictions!A:B,2,FALSE)</f>
        <v>22/06/2020</v>
      </c>
      <c r="E13842" s="4">
        <f t="shared" si="54"/>
        <v>44004</v>
      </c>
    </row>
    <row r="13843" spans="3:5" ht="13" x14ac:dyDescent="0.15">
      <c r="C13843" s="1" t="str">
        <f ca="1">IFERROR(INDIRECT(ADDRESS(MATCH(A13843,'contribution par jour-semaine'!A:A,0),MATCH(B13843,'contribution par jour-semaine'!$1:$1,0),4,1,"contribution par jour-semaine")),"")</f>
        <v/>
      </c>
      <c r="D13843" s="4" t="str">
        <f>VLOOKUP(A13843,predictions!A:B,2,FALSE)</f>
        <v>22/06/2020</v>
      </c>
      <c r="E13843" s="4">
        <f t="shared" si="54"/>
        <v>44004</v>
      </c>
    </row>
    <row r="13844" spans="3:5" ht="13" x14ac:dyDescent="0.15">
      <c r="C13844" s="1" t="str">
        <f ca="1">IFERROR(INDIRECT(ADDRESS(MATCH(A13844,'contribution par jour-semaine'!A:A,0),MATCH(B13844,'contribution par jour-semaine'!$1:$1,0),4,1,"contribution par jour-semaine")),"")</f>
        <v/>
      </c>
      <c r="D13844" s="4" t="str">
        <f>VLOOKUP(A13844,predictions!A:B,2,FALSE)</f>
        <v>22/06/2020</v>
      </c>
      <c r="E13844" s="4">
        <f t="shared" si="54"/>
        <v>44004</v>
      </c>
    </row>
    <row r="13845" spans="3:5" ht="13" x14ac:dyDescent="0.15">
      <c r="C13845" s="1" t="str">
        <f ca="1">IFERROR(INDIRECT(ADDRESS(MATCH(A13845,'contribution par jour-semaine'!A:A,0),MATCH(B13845,'contribution par jour-semaine'!$1:$1,0),4,1,"contribution par jour-semaine")),"")</f>
        <v/>
      </c>
      <c r="D13845" s="4" t="str">
        <f>VLOOKUP(A13845,predictions!A:B,2,FALSE)</f>
        <v>22/06/2020</v>
      </c>
      <c r="E13845" s="4">
        <f t="shared" si="54"/>
        <v>44004</v>
      </c>
    </row>
    <row r="13846" spans="3:5" ht="13" x14ac:dyDescent="0.15">
      <c r="C13846" s="1" t="str">
        <f ca="1">IFERROR(INDIRECT(ADDRESS(MATCH(A13846,'contribution par jour-semaine'!A:A,0),MATCH(B13846,'contribution par jour-semaine'!$1:$1,0),4,1,"contribution par jour-semaine")),"")</f>
        <v/>
      </c>
      <c r="D13846" s="4" t="str">
        <f>VLOOKUP(A13846,predictions!A:B,2,FALSE)</f>
        <v>22/06/2020</v>
      </c>
      <c r="E13846" s="4">
        <f t="shared" si="54"/>
        <v>44004</v>
      </c>
    </row>
    <row r="13847" spans="3:5" ht="13" x14ac:dyDescent="0.15">
      <c r="C13847" s="1" t="str">
        <f ca="1">IFERROR(INDIRECT(ADDRESS(MATCH(A13847,'contribution par jour-semaine'!A:A,0),MATCH(B13847,'contribution par jour-semaine'!$1:$1,0),4,1,"contribution par jour-semaine")),"")</f>
        <v/>
      </c>
      <c r="D13847" s="4" t="str">
        <f>VLOOKUP(A13847,predictions!A:B,2,FALSE)</f>
        <v>22/06/2020</v>
      </c>
      <c r="E13847" s="4">
        <f t="shared" si="54"/>
        <v>44004</v>
      </c>
    </row>
    <row r="13848" spans="3:5" ht="13" x14ac:dyDescent="0.15">
      <c r="C13848" s="1" t="str">
        <f ca="1">IFERROR(INDIRECT(ADDRESS(MATCH(A13848,'contribution par jour-semaine'!A:A,0),MATCH(B13848,'contribution par jour-semaine'!$1:$1,0),4,1,"contribution par jour-semaine")),"")</f>
        <v/>
      </c>
      <c r="D13848" s="4" t="str">
        <f>VLOOKUP(A13848,predictions!A:B,2,FALSE)</f>
        <v>22/06/2020</v>
      </c>
      <c r="E13848" s="4">
        <f t="shared" si="54"/>
        <v>44004</v>
      </c>
    </row>
    <row r="13849" spans="3:5" ht="13" x14ac:dyDescent="0.15">
      <c r="C13849" s="1" t="str">
        <f ca="1">IFERROR(INDIRECT(ADDRESS(MATCH(A13849,'contribution par jour-semaine'!A:A,0),MATCH(B13849,'contribution par jour-semaine'!$1:$1,0),4,1,"contribution par jour-semaine")),"")</f>
        <v/>
      </c>
      <c r="D13849" s="4" t="str">
        <f>VLOOKUP(A13849,predictions!A:B,2,FALSE)</f>
        <v>22/06/2020</v>
      </c>
      <c r="E13849" s="4">
        <f t="shared" si="54"/>
        <v>44004</v>
      </c>
    </row>
    <row r="13850" spans="3:5" ht="13" x14ac:dyDescent="0.15">
      <c r="C13850" s="1" t="str">
        <f ca="1">IFERROR(INDIRECT(ADDRESS(MATCH(A13850,'contribution par jour-semaine'!A:A,0),MATCH(B13850,'contribution par jour-semaine'!$1:$1,0),4,1,"contribution par jour-semaine")),"")</f>
        <v/>
      </c>
      <c r="D13850" s="4" t="str">
        <f>VLOOKUP(A13850,predictions!A:B,2,FALSE)</f>
        <v>22/06/2020</v>
      </c>
      <c r="E13850" s="4">
        <f t="shared" si="54"/>
        <v>44004</v>
      </c>
    </row>
    <row r="13851" spans="3:5" ht="13" x14ac:dyDescent="0.15">
      <c r="C13851" s="1" t="str">
        <f ca="1">IFERROR(INDIRECT(ADDRESS(MATCH(A13851,'contribution par jour-semaine'!A:A,0),MATCH(B13851,'contribution par jour-semaine'!$1:$1,0),4,1,"contribution par jour-semaine")),"")</f>
        <v/>
      </c>
      <c r="D13851" s="4" t="str">
        <f>VLOOKUP(A13851,predictions!A:B,2,FALSE)</f>
        <v>22/06/2020</v>
      </c>
      <c r="E13851" s="4">
        <f t="shared" si="54"/>
        <v>44004</v>
      </c>
    </row>
    <row r="13852" spans="3:5" ht="13" x14ac:dyDescent="0.15">
      <c r="C13852" s="1" t="str">
        <f ca="1">IFERROR(INDIRECT(ADDRESS(MATCH(A13852,'contribution par jour-semaine'!A:A,0),MATCH(B13852,'contribution par jour-semaine'!$1:$1,0),4,1,"contribution par jour-semaine")),"")</f>
        <v/>
      </c>
      <c r="D13852" s="4" t="str">
        <f>VLOOKUP(A13852,predictions!A:B,2,FALSE)</f>
        <v>22/06/2020</v>
      </c>
      <c r="E13852" s="4">
        <f t="shared" si="54"/>
        <v>44004</v>
      </c>
    </row>
    <row r="13853" spans="3:5" ht="13" x14ac:dyDescent="0.15">
      <c r="C13853" s="1" t="str">
        <f ca="1">IFERROR(INDIRECT(ADDRESS(MATCH(A13853,'contribution par jour-semaine'!A:A,0),MATCH(B13853,'contribution par jour-semaine'!$1:$1,0),4,1,"contribution par jour-semaine")),"")</f>
        <v/>
      </c>
      <c r="D13853" s="4" t="str">
        <f>VLOOKUP(A13853,predictions!A:B,2,FALSE)</f>
        <v>22/06/2020</v>
      </c>
      <c r="E13853" s="4">
        <f t="shared" si="54"/>
        <v>44004</v>
      </c>
    </row>
    <row r="13854" spans="3:5" ht="13" x14ac:dyDescent="0.15">
      <c r="C13854" s="1" t="str">
        <f ca="1">IFERROR(INDIRECT(ADDRESS(MATCH(A13854,'contribution par jour-semaine'!A:A,0),MATCH(B13854,'contribution par jour-semaine'!$1:$1,0),4,1,"contribution par jour-semaine")),"")</f>
        <v/>
      </c>
      <c r="D13854" s="4" t="str">
        <f>VLOOKUP(A13854,predictions!A:B,2,FALSE)</f>
        <v>22/06/2020</v>
      </c>
      <c r="E13854" s="4">
        <f t="shared" si="54"/>
        <v>44004</v>
      </c>
    </row>
    <row r="13855" spans="3:5" ht="13" x14ac:dyDescent="0.15">
      <c r="C13855" s="1" t="str">
        <f ca="1">IFERROR(INDIRECT(ADDRESS(MATCH(A13855,'contribution par jour-semaine'!A:A,0),MATCH(B13855,'contribution par jour-semaine'!$1:$1,0),4,1,"contribution par jour-semaine")),"")</f>
        <v/>
      </c>
      <c r="D13855" s="4" t="str">
        <f>VLOOKUP(A13855,predictions!A:B,2,FALSE)</f>
        <v>22/06/2020</v>
      </c>
      <c r="E13855" s="4">
        <f t="shared" si="54"/>
        <v>44004</v>
      </c>
    </row>
    <row r="13856" spans="3:5" ht="13" x14ac:dyDescent="0.15">
      <c r="C13856" s="1" t="str">
        <f ca="1">IFERROR(INDIRECT(ADDRESS(MATCH(A13856,'contribution par jour-semaine'!A:A,0),MATCH(B13856,'contribution par jour-semaine'!$1:$1,0),4,1,"contribution par jour-semaine")),"")</f>
        <v/>
      </c>
      <c r="D13856" s="4" t="str">
        <f>VLOOKUP(A13856,predictions!A:B,2,FALSE)</f>
        <v>22/06/2020</v>
      </c>
      <c r="E13856" s="4">
        <f t="shared" si="54"/>
        <v>44004</v>
      </c>
    </row>
    <row r="13857" spans="3:5" ht="13" x14ac:dyDescent="0.15">
      <c r="C13857" s="1" t="str">
        <f ca="1">IFERROR(INDIRECT(ADDRESS(MATCH(A13857,'contribution par jour-semaine'!A:A,0),MATCH(B13857,'contribution par jour-semaine'!$1:$1,0),4,1,"contribution par jour-semaine")),"")</f>
        <v/>
      </c>
      <c r="D13857" s="4" t="str">
        <f>VLOOKUP(A13857,predictions!A:B,2,FALSE)</f>
        <v>22/06/2020</v>
      </c>
      <c r="E13857" s="4">
        <f t="shared" si="54"/>
        <v>44004</v>
      </c>
    </row>
    <row r="13858" spans="3:5" ht="13" x14ac:dyDescent="0.15">
      <c r="C13858" s="1" t="str">
        <f ca="1">IFERROR(INDIRECT(ADDRESS(MATCH(A13858,'contribution par jour-semaine'!A:A,0),MATCH(B13858,'contribution par jour-semaine'!$1:$1,0),4,1,"contribution par jour-semaine")),"")</f>
        <v/>
      </c>
      <c r="D13858" s="4" t="str">
        <f>VLOOKUP(A13858,predictions!A:B,2,FALSE)</f>
        <v>22/06/2020</v>
      </c>
      <c r="E13858" s="4">
        <f t="shared" si="54"/>
        <v>44004</v>
      </c>
    </row>
    <row r="13859" spans="3:5" ht="13" x14ac:dyDescent="0.15">
      <c r="C13859" s="1" t="str">
        <f ca="1">IFERROR(INDIRECT(ADDRESS(MATCH(A13859,'contribution par jour-semaine'!A:A,0),MATCH(B13859,'contribution par jour-semaine'!$1:$1,0),4,1,"contribution par jour-semaine")),"")</f>
        <v/>
      </c>
      <c r="D13859" s="4" t="str">
        <f>VLOOKUP(A13859,predictions!A:B,2,FALSE)</f>
        <v>22/06/2020</v>
      </c>
      <c r="E13859" s="4">
        <f t="shared" si="54"/>
        <v>44004</v>
      </c>
    </row>
    <row r="13860" spans="3:5" ht="13" x14ac:dyDescent="0.15">
      <c r="C13860" s="1" t="str">
        <f ca="1">IFERROR(INDIRECT(ADDRESS(MATCH(A13860,'contribution par jour-semaine'!A:A,0),MATCH(B13860,'contribution par jour-semaine'!$1:$1,0),4,1,"contribution par jour-semaine")),"")</f>
        <v/>
      </c>
      <c r="D13860" s="4" t="str">
        <f>VLOOKUP(A13860,predictions!A:B,2,FALSE)</f>
        <v>22/06/2020</v>
      </c>
      <c r="E13860" s="4">
        <f t="shared" si="54"/>
        <v>44004</v>
      </c>
    </row>
    <row r="13861" spans="3:5" ht="13" x14ac:dyDescent="0.15">
      <c r="C13861" s="1" t="str">
        <f ca="1">IFERROR(INDIRECT(ADDRESS(MATCH(A13861,'contribution par jour-semaine'!A:A,0),MATCH(B13861,'contribution par jour-semaine'!$1:$1,0),4,1,"contribution par jour-semaine")),"")</f>
        <v/>
      </c>
      <c r="D13861" s="4" t="str">
        <f>VLOOKUP(A13861,predictions!A:B,2,FALSE)</f>
        <v>22/06/2020</v>
      </c>
      <c r="E13861" s="4">
        <f t="shared" si="54"/>
        <v>44004</v>
      </c>
    </row>
    <row r="13862" spans="3:5" ht="13" x14ac:dyDescent="0.15">
      <c r="C13862" s="1" t="str">
        <f ca="1">IFERROR(INDIRECT(ADDRESS(MATCH(A13862,'contribution par jour-semaine'!A:A,0),MATCH(B13862,'contribution par jour-semaine'!$1:$1,0),4,1,"contribution par jour-semaine")),"")</f>
        <v/>
      </c>
      <c r="D13862" s="4" t="str">
        <f>VLOOKUP(A13862,predictions!A:B,2,FALSE)</f>
        <v>22/06/2020</v>
      </c>
      <c r="E13862" s="4">
        <f t="shared" si="54"/>
        <v>44004</v>
      </c>
    </row>
    <row r="13863" spans="3:5" ht="13" x14ac:dyDescent="0.15">
      <c r="C13863" s="1" t="str">
        <f ca="1">IFERROR(INDIRECT(ADDRESS(MATCH(A13863,'contribution par jour-semaine'!A:A,0),MATCH(B13863,'contribution par jour-semaine'!$1:$1,0),4,1,"contribution par jour-semaine")),"")</f>
        <v/>
      </c>
      <c r="D13863" s="4" t="str">
        <f>VLOOKUP(A13863,predictions!A:B,2,FALSE)</f>
        <v>22/06/2020</v>
      </c>
      <c r="E13863" s="4">
        <f t="shared" si="54"/>
        <v>44004</v>
      </c>
    </row>
    <row r="13864" spans="3:5" ht="13" x14ac:dyDescent="0.15">
      <c r="C13864" s="1" t="str">
        <f ca="1">IFERROR(INDIRECT(ADDRESS(MATCH(A13864,'contribution par jour-semaine'!A:A,0),MATCH(B13864,'contribution par jour-semaine'!$1:$1,0),4,1,"contribution par jour-semaine")),"")</f>
        <v/>
      </c>
      <c r="D13864" s="4" t="str">
        <f>VLOOKUP(A13864,predictions!A:B,2,FALSE)</f>
        <v>22/06/2020</v>
      </c>
      <c r="E13864" s="4">
        <f t="shared" si="54"/>
        <v>44004</v>
      </c>
    </row>
    <row r="13865" spans="3:5" ht="13" x14ac:dyDescent="0.15">
      <c r="C13865" s="1" t="str">
        <f ca="1">IFERROR(INDIRECT(ADDRESS(MATCH(A13865,'contribution par jour-semaine'!A:A,0),MATCH(B13865,'contribution par jour-semaine'!$1:$1,0),4,1,"contribution par jour-semaine")),"")</f>
        <v/>
      </c>
      <c r="D13865" s="4" t="str">
        <f>VLOOKUP(A13865,predictions!A:B,2,FALSE)</f>
        <v>22/06/2020</v>
      </c>
      <c r="E13865" s="4">
        <f t="shared" si="54"/>
        <v>44004</v>
      </c>
    </row>
    <row r="13866" spans="3:5" ht="13" x14ac:dyDescent="0.15">
      <c r="C13866" s="1" t="str">
        <f ca="1">IFERROR(INDIRECT(ADDRESS(MATCH(A13866,'contribution par jour-semaine'!A:A,0),MATCH(B13866,'contribution par jour-semaine'!$1:$1,0),4,1,"contribution par jour-semaine")),"")</f>
        <v/>
      </c>
      <c r="D13866" s="4" t="str">
        <f>VLOOKUP(A13866,predictions!A:B,2,FALSE)</f>
        <v>22/06/2020</v>
      </c>
      <c r="E13866" s="4">
        <f t="shared" si="54"/>
        <v>44004</v>
      </c>
    </row>
    <row r="13867" spans="3:5" ht="13" x14ac:dyDescent="0.15">
      <c r="C13867" s="1" t="str">
        <f ca="1">IFERROR(INDIRECT(ADDRESS(MATCH(A13867,'contribution par jour-semaine'!A:A,0),MATCH(B13867,'contribution par jour-semaine'!$1:$1,0),4,1,"contribution par jour-semaine")),"")</f>
        <v/>
      </c>
      <c r="D13867" s="4" t="str">
        <f>VLOOKUP(A13867,predictions!A:B,2,FALSE)</f>
        <v>22/06/2020</v>
      </c>
      <c r="E13867" s="4">
        <f t="shared" si="54"/>
        <v>44004</v>
      </c>
    </row>
    <row r="13868" spans="3:5" ht="13" x14ac:dyDescent="0.15">
      <c r="C13868" s="1" t="str">
        <f ca="1">IFERROR(INDIRECT(ADDRESS(MATCH(A13868,'contribution par jour-semaine'!A:A,0),MATCH(B13868,'contribution par jour-semaine'!$1:$1,0),4,1,"contribution par jour-semaine")),"")</f>
        <v/>
      </c>
      <c r="D13868" s="4" t="str">
        <f>VLOOKUP(A13868,predictions!A:B,2,FALSE)</f>
        <v>22/06/2020</v>
      </c>
      <c r="E13868" s="4">
        <f t="shared" si="54"/>
        <v>44004</v>
      </c>
    </row>
    <row r="13869" spans="3:5" ht="13" x14ac:dyDescent="0.15">
      <c r="C13869" s="1" t="str">
        <f ca="1">IFERROR(INDIRECT(ADDRESS(MATCH(A13869,'contribution par jour-semaine'!A:A,0),MATCH(B13869,'contribution par jour-semaine'!$1:$1,0),4,1,"contribution par jour-semaine")),"")</f>
        <v/>
      </c>
      <c r="D13869" s="4" t="str">
        <f>VLOOKUP(A13869,predictions!A:B,2,FALSE)</f>
        <v>22/06/2020</v>
      </c>
      <c r="E13869" s="4">
        <f t="shared" si="54"/>
        <v>44004</v>
      </c>
    </row>
    <row r="13870" spans="3:5" ht="13" x14ac:dyDescent="0.15">
      <c r="C13870" s="1" t="str">
        <f ca="1">IFERROR(INDIRECT(ADDRESS(MATCH(A13870,'contribution par jour-semaine'!A:A,0),MATCH(B13870,'contribution par jour-semaine'!$1:$1,0),4,1,"contribution par jour-semaine")),"")</f>
        <v/>
      </c>
      <c r="D13870" s="4" t="str">
        <f>VLOOKUP(A13870,predictions!A:B,2,FALSE)</f>
        <v>22/06/2020</v>
      </c>
      <c r="E13870" s="4">
        <f t="shared" si="54"/>
        <v>44004</v>
      </c>
    </row>
    <row r="13871" spans="3:5" ht="13" x14ac:dyDescent="0.15">
      <c r="C13871" s="1" t="str">
        <f ca="1">IFERROR(INDIRECT(ADDRESS(MATCH(A13871,'contribution par jour-semaine'!A:A,0),MATCH(B13871,'contribution par jour-semaine'!$1:$1,0),4,1,"contribution par jour-semaine")),"")</f>
        <v/>
      </c>
      <c r="D13871" s="4" t="str">
        <f>VLOOKUP(A13871,predictions!A:B,2,FALSE)</f>
        <v>22/06/2020</v>
      </c>
      <c r="E13871" s="4">
        <f t="shared" si="54"/>
        <v>44004</v>
      </c>
    </row>
    <row r="13872" spans="3:5" ht="13" x14ac:dyDescent="0.15">
      <c r="C13872" s="1" t="str">
        <f ca="1">IFERROR(INDIRECT(ADDRESS(MATCH(A13872,'contribution par jour-semaine'!A:A,0),MATCH(B13872,'contribution par jour-semaine'!$1:$1,0),4,1,"contribution par jour-semaine")),"")</f>
        <v/>
      </c>
      <c r="D13872" s="4" t="str">
        <f>VLOOKUP(A13872,predictions!A:B,2,FALSE)</f>
        <v>22/06/2020</v>
      </c>
      <c r="E13872" s="4">
        <f t="shared" si="54"/>
        <v>44004</v>
      </c>
    </row>
    <row r="13873" spans="3:5" ht="13" x14ac:dyDescent="0.15">
      <c r="C13873" s="1" t="str">
        <f ca="1">IFERROR(INDIRECT(ADDRESS(MATCH(A13873,'contribution par jour-semaine'!A:A,0),MATCH(B13873,'contribution par jour-semaine'!$1:$1,0),4,1,"contribution par jour-semaine")),"")</f>
        <v/>
      </c>
      <c r="D13873" s="4" t="str">
        <f>VLOOKUP(A13873,predictions!A:B,2,FALSE)</f>
        <v>22/06/2020</v>
      </c>
      <c r="E13873" s="4">
        <f t="shared" si="54"/>
        <v>44004</v>
      </c>
    </row>
    <row r="13874" spans="3:5" ht="13" x14ac:dyDescent="0.15">
      <c r="C13874" s="1" t="str">
        <f ca="1">IFERROR(INDIRECT(ADDRESS(MATCH(A13874,'contribution par jour-semaine'!A:A,0),MATCH(B13874,'contribution par jour-semaine'!$1:$1,0),4,1,"contribution par jour-semaine")),"")</f>
        <v/>
      </c>
      <c r="D13874" s="4" t="str">
        <f>VLOOKUP(A13874,predictions!A:B,2,FALSE)</f>
        <v>22/06/2020</v>
      </c>
      <c r="E13874" s="4">
        <f t="shared" si="54"/>
        <v>44004</v>
      </c>
    </row>
    <row r="13875" spans="3:5" ht="13" x14ac:dyDescent="0.15">
      <c r="C13875" s="1" t="str">
        <f ca="1">IFERROR(INDIRECT(ADDRESS(MATCH(A13875,'contribution par jour-semaine'!A:A,0),MATCH(B13875,'contribution par jour-semaine'!$1:$1,0),4,1,"contribution par jour-semaine")),"")</f>
        <v/>
      </c>
      <c r="D13875" s="4" t="str">
        <f>VLOOKUP(A13875,predictions!A:B,2,FALSE)</f>
        <v>22/06/2020</v>
      </c>
      <c r="E13875" s="4">
        <f t="shared" si="54"/>
        <v>44004</v>
      </c>
    </row>
    <row r="13876" spans="3:5" ht="13" x14ac:dyDescent="0.15">
      <c r="C13876" s="1" t="str">
        <f ca="1">IFERROR(INDIRECT(ADDRESS(MATCH(A13876,'contribution par jour-semaine'!A:A,0),MATCH(B13876,'contribution par jour-semaine'!$1:$1,0),4,1,"contribution par jour-semaine")),"")</f>
        <v/>
      </c>
      <c r="D13876" s="4" t="str">
        <f>VLOOKUP(A13876,predictions!A:B,2,FALSE)</f>
        <v>22/06/2020</v>
      </c>
      <c r="E13876" s="4">
        <f t="shared" si="54"/>
        <v>44004</v>
      </c>
    </row>
    <row r="13877" spans="3:5" ht="13" x14ac:dyDescent="0.15">
      <c r="C13877" s="1" t="str">
        <f ca="1">IFERROR(INDIRECT(ADDRESS(MATCH(A13877,'contribution par jour-semaine'!A:A,0),MATCH(B13877,'contribution par jour-semaine'!$1:$1,0),4,1,"contribution par jour-semaine")),"")</f>
        <v/>
      </c>
      <c r="D13877" s="4" t="str">
        <f>VLOOKUP(A13877,predictions!A:B,2,FALSE)</f>
        <v>22/06/2020</v>
      </c>
      <c r="E13877" s="4">
        <f t="shared" si="54"/>
        <v>44004</v>
      </c>
    </row>
    <row r="13878" spans="3:5" ht="13" x14ac:dyDescent="0.15">
      <c r="C13878" s="1" t="str">
        <f ca="1">IFERROR(INDIRECT(ADDRESS(MATCH(A13878,'contribution par jour-semaine'!A:A,0),MATCH(B13878,'contribution par jour-semaine'!$1:$1,0),4,1,"contribution par jour-semaine")),"")</f>
        <v/>
      </c>
      <c r="D13878" s="4" t="str">
        <f>VLOOKUP(A13878,predictions!A:B,2,FALSE)</f>
        <v>22/06/2020</v>
      </c>
      <c r="E13878" s="4">
        <f t="shared" si="54"/>
        <v>44004</v>
      </c>
    </row>
    <row r="13879" spans="3:5" ht="13" x14ac:dyDescent="0.15">
      <c r="C13879" s="1" t="str">
        <f ca="1">IFERROR(INDIRECT(ADDRESS(MATCH(A13879,'contribution par jour-semaine'!A:A,0),MATCH(B13879,'contribution par jour-semaine'!$1:$1,0),4,1,"contribution par jour-semaine")),"")</f>
        <v/>
      </c>
      <c r="D13879" s="4" t="str">
        <f>VLOOKUP(A13879,predictions!A:B,2,FALSE)</f>
        <v>22/06/2020</v>
      </c>
      <c r="E13879" s="4">
        <f t="shared" si="54"/>
        <v>44004</v>
      </c>
    </row>
    <row r="13880" spans="3:5" ht="13" x14ac:dyDescent="0.15">
      <c r="C13880" s="1" t="str">
        <f ca="1">IFERROR(INDIRECT(ADDRESS(MATCH(A13880,'contribution par jour-semaine'!A:A,0),MATCH(B13880,'contribution par jour-semaine'!$1:$1,0),4,1,"contribution par jour-semaine")),"")</f>
        <v/>
      </c>
      <c r="D13880" s="4" t="str">
        <f>VLOOKUP(A13880,predictions!A:B,2,FALSE)</f>
        <v>22/06/2020</v>
      </c>
      <c r="E13880" s="4">
        <f t="shared" si="54"/>
        <v>44004</v>
      </c>
    </row>
    <row r="13881" spans="3:5" ht="13" x14ac:dyDescent="0.15">
      <c r="C13881" s="1" t="str">
        <f ca="1">IFERROR(INDIRECT(ADDRESS(MATCH(A13881,'contribution par jour-semaine'!A:A,0),MATCH(B13881,'contribution par jour-semaine'!$1:$1,0),4,1,"contribution par jour-semaine")),"")</f>
        <v/>
      </c>
      <c r="D13881" s="4" t="str">
        <f>VLOOKUP(A13881,predictions!A:B,2,FALSE)</f>
        <v>22/06/2020</v>
      </c>
      <c r="E13881" s="4">
        <f t="shared" si="54"/>
        <v>44004</v>
      </c>
    </row>
    <row r="13882" spans="3:5" ht="13" x14ac:dyDescent="0.15">
      <c r="C13882" s="1" t="str">
        <f ca="1">IFERROR(INDIRECT(ADDRESS(MATCH(A13882,'contribution par jour-semaine'!A:A,0),MATCH(B13882,'contribution par jour-semaine'!$1:$1,0),4,1,"contribution par jour-semaine")),"")</f>
        <v/>
      </c>
      <c r="D13882" s="4" t="str">
        <f>VLOOKUP(A13882,predictions!A:B,2,FALSE)</f>
        <v>22/06/2020</v>
      </c>
      <c r="E13882" s="4">
        <f t="shared" si="54"/>
        <v>44004</v>
      </c>
    </row>
    <row r="13883" spans="3:5" ht="13" x14ac:dyDescent="0.15">
      <c r="C13883" s="1" t="str">
        <f ca="1">IFERROR(INDIRECT(ADDRESS(MATCH(A13883,'contribution par jour-semaine'!A:A,0),MATCH(B13883,'contribution par jour-semaine'!$1:$1,0),4,1,"contribution par jour-semaine")),"")</f>
        <v/>
      </c>
      <c r="D13883" s="4" t="str">
        <f>VLOOKUP(A13883,predictions!A:B,2,FALSE)</f>
        <v>22/06/2020</v>
      </c>
      <c r="E13883" s="4">
        <f t="shared" si="54"/>
        <v>44004</v>
      </c>
    </row>
    <row r="13884" spans="3:5" ht="13" x14ac:dyDescent="0.15">
      <c r="C13884" s="1" t="str">
        <f ca="1">IFERROR(INDIRECT(ADDRESS(MATCH(A13884,'contribution par jour-semaine'!A:A,0),MATCH(B13884,'contribution par jour-semaine'!$1:$1,0),4,1,"contribution par jour-semaine")),"")</f>
        <v/>
      </c>
      <c r="D13884" s="4" t="str">
        <f>VLOOKUP(A13884,predictions!A:B,2,FALSE)</f>
        <v>22/06/2020</v>
      </c>
      <c r="E13884" s="4">
        <f t="shared" si="54"/>
        <v>44004</v>
      </c>
    </row>
    <row r="13885" spans="3:5" ht="13" x14ac:dyDescent="0.15">
      <c r="C13885" s="1" t="str">
        <f ca="1">IFERROR(INDIRECT(ADDRESS(MATCH(A13885,'contribution par jour-semaine'!A:A,0),MATCH(B13885,'contribution par jour-semaine'!$1:$1,0),4,1,"contribution par jour-semaine")),"")</f>
        <v/>
      </c>
      <c r="D13885" s="4" t="str">
        <f>VLOOKUP(A13885,predictions!A:B,2,FALSE)</f>
        <v>22/06/2020</v>
      </c>
      <c r="E13885" s="4">
        <f t="shared" si="54"/>
        <v>44004</v>
      </c>
    </row>
    <row r="13886" spans="3:5" ht="13" x14ac:dyDescent="0.15">
      <c r="C13886" s="1" t="str">
        <f ca="1">IFERROR(INDIRECT(ADDRESS(MATCH(A13886,'contribution par jour-semaine'!A:A,0),MATCH(B13886,'contribution par jour-semaine'!$1:$1,0),4,1,"contribution par jour-semaine")),"")</f>
        <v/>
      </c>
      <c r="D13886" s="4" t="str">
        <f>VLOOKUP(A13886,predictions!A:B,2,FALSE)</f>
        <v>22/06/2020</v>
      </c>
      <c r="E13886" s="4">
        <f t="shared" si="54"/>
        <v>44004</v>
      </c>
    </row>
    <row r="13887" spans="3:5" ht="13" x14ac:dyDescent="0.15">
      <c r="C13887" s="1" t="str">
        <f ca="1">IFERROR(INDIRECT(ADDRESS(MATCH(A13887,'contribution par jour-semaine'!A:A,0),MATCH(B13887,'contribution par jour-semaine'!$1:$1,0),4,1,"contribution par jour-semaine")),"")</f>
        <v/>
      </c>
      <c r="D13887" s="4" t="str">
        <f>VLOOKUP(A13887,predictions!A:B,2,FALSE)</f>
        <v>22/06/2020</v>
      </c>
      <c r="E13887" s="4">
        <f t="shared" si="54"/>
        <v>44004</v>
      </c>
    </row>
    <row r="13888" spans="3:5" ht="13" x14ac:dyDescent="0.15">
      <c r="C13888" s="1" t="str">
        <f ca="1">IFERROR(INDIRECT(ADDRESS(MATCH(A13888,'contribution par jour-semaine'!A:A,0),MATCH(B13888,'contribution par jour-semaine'!$1:$1,0),4,1,"contribution par jour-semaine")),"")</f>
        <v/>
      </c>
      <c r="D13888" s="4" t="str">
        <f>VLOOKUP(A13888,predictions!A:B,2,FALSE)</f>
        <v>22/06/2020</v>
      </c>
      <c r="E13888" s="4">
        <f t="shared" si="54"/>
        <v>44004</v>
      </c>
    </row>
    <row r="13889" spans="3:5" ht="13" x14ac:dyDescent="0.15">
      <c r="C13889" s="1" t="str">
        <f ca="1">IFERROR(INDIRECT(ADDRESS(MATCH(A13889,'contribution par jour-semaine'!A:A,0),MATCH(B13889,'contribution par jour-semaine'!$1:$1,0),4,1,"contribution par jour-semaine")),"")</f>
        <v/>
      </c>
      <c r="D13889" s="4" t="str">
        <f>VLOOKUP(A13889,predictions!A:B,2,FALSE)</f>
        <v>22/06/2020</v>
      </c>
      <c r="E13889" s="4">
        <f t="shared" si="54"/>
        <v>44004</v>
      </c>
    </row>
    <row r="13890" spans="3:5" ht="13" x14ac:dyDescent="0.15">
      <c r="C13890" s="1" t="str">
        <f ca="1">IFERROR(INDIRECT(ADDRESS(MATCH(A13890,'contribution par jour-semaine'!A:A,0),MATCH(B13890,'contribution par jour-semaine'!$1:$1,0),4,1,"contribution par jour-semaine")),"")</f>
        <v/>
      </c>
      <c r="D13890" s="4" t="str">
        <f>VLOOKUP(A13890,predictions!A:B,2,FALSE)</f>
        <v>22/06/2020</v>
      </c>
      <c r="E13890" s="4">
        <f t="shared" si="54"/>
        <v>44004</v>
      </c>
    </row>
    <row r="13891" spans="3:5" ht="13" x14ac:dyDescent="0.15">
      <c r="C13891" s="1" t="str">
        <f ca="1">IFERROR(INDIRECT(ADDRESS(MATCH(A13891,'contribution par jour-semaine'!A:A,0),MATCH(B13891,'contribution par jour-semaine'!$1:$1,0),4,1,"contribution par jour-semaine")),"")</f>
        <v/>
      </c>
      <c r="D13891" s="4" t="str">
        <f>VLOOKUP(A13891,predictions!A:B,2,FALSE)</f>
        <v>22/06/2020</v>
      </c>
      <c r="E13891" s="4">
        <f t="shared" si="54"/>
        <v>44004</v>
      </c>
    </row>
    <row r="13892" spans="3:5" ht="13" x14ac:dyDescent="0.15">
      <c r="C13892" s="1" t="str">
        <f ca="1">IFERROR(INDIRECT(ADDRESS(MATCH(A13892,'contribution par jour-semaine'!A:A,0),MATCH(B13892,'contribution par jour-semaine'!$1:$1,0),4,1,"contribution par jour-semaine")),"")</f>
        <v/>
      </c>
      <c r="D13892" s="4" t="str">
        <f>VLOOKUP(A13892,predictions!A:B,2,FALSE)</f>
        <v>22/06/2020</v>
      </c>
      <c r="E13892" s="4">
        <f t="shared" si="54"/>
        <v>44004</v>
      </c>
    </row>
    <row r="13893" spans="3:5" ht="13" x14ac:dyDescent="0.15">
      <c r="C13893" s="1" t="str">
        <f ca="1">IFERROR(INDIRECT(ADDRESS(MATCH(A13893,'contribution par jour-semaine'!A:A,0),MATCH(B13893,'contribution par jour-semaine'!$1:$1,0),4,1,"contribution par jour-semaine")),"")</f>
        <v/>
      </c>
      <c r="D13893" s="4" t="str">
        <f>VLOOKUP(A13893,predictions!A:B,2,FALSE)</f>
        <v>22/06/2020</v>
      </c>
      <c r="E13893" s="4">
        <f t="shared" si="54"/>
        <v>44004</v>
      </c>
    </row>
    <row r="13894" spans="3:5" ht="13" x14ac:dyDescent="0.15">
      <c r="C13894" s="1" t="str">
        <f ca="1">IFERROR(INDIRECT(ADDRESS(MATCH(A13894,'contribution par jour-semaine'!A:A,0),MATCH(B13894,'contribution par jour-semaine'!$1:$1,0),4,1,"contribution par jour-semaine")),"")</f>
        <v/>
      </c>
      <c r="D13894" s="4" t="str">
        <f>VLOOKUP(A13894,predictions!A:B,2,FALSE)</f>
        <v>22/06/2020</v>
      </c>
      <c r="E13894" s="4">
        <f t="shared" si="54"/>
        <v>44004</v>
      </c>
    </row>
    <row r="13895" spans="3:5" ht="13" x14ac:dyDescent="0.15">
      <c r="C13895" s="1" t="str">
        <f ca="1">IFERROR(INDIRECT(ADDRESS(MATCH(A13895,'contribution par jour-semaine'!A:A,0),MATCH(B13895,'contribution par jour-semaine'!$1:$1,0),4,1,"contribution par jour-semaine")),"")</f>
        <v/>
      </c>
      <c r="D13895" s="4" t="str">
        <f>VLOOKUP(A13895,predictions!A:B,2,FALSE)</f>
        <v>22/06/2020</v>
      </c>
      <c r="E13895" s="4">
        <f t="shared" si="54"/>
        <v>44004</v>
      </c>
    </row>
    <row r="13896" spans="3:5" ht="13" x14ac:dyDescent="0.15">
      <c r="C13896" s="1" t="str">
        <f ca="1">IFERROR(INDIRECT(ADDRESS(MATCH(A13896,'contribution par jour-semaine'!A:A,0),MATCH(B13896,'contribution par jour-semaine'!$1:$1,0),4,1,"contribution par jour-semaine")),"")</f>
        <v/>
      </c>
      <c r="D13896" s="4" t="str">
        <f>VLOOKUP(A13896,predictions!A:B,2,FALSE)</f>
        <v>22/06/2020</v>
      </c>
      <c r="E13896" s="4">
        <f t="shared" si="54"/>
        <v>44004</v>
      </c>
    </row>
    <row r="13897" spans="3:5" ht="13" x14ac:dyDescent="0.15">
      <c r="C13897" s="1" t="str">
        <f ca="1">IFERROR(INDIRECT(ADDRESS(MATCH(A13897,'contribution par jour-semaine'!A:A,0),MATCH(B13897,'contribution par jour-semaine'!$1:$1,0),4,1,"contribution par jour-semaine")),"")</f>
        <v/>
      </c>
      <c r="D13897" s="4" t="str">
        <f>VLOOKUP(A13897,predictions!A:B,2,FALSE)</f>
        <v>22/06/2020</v>
      </c>
      <c r="E13897" s="4">
        <f t="shared" si="54"/>
        <v>44004</v>
      </c>
    </row>
    <row r="13898" spans="3:5" ht="13" x14ac:dyDescent="0.15">
      <c r="C13898" s="1" t="str">
        <f ca="1">IFERROR(INDIRECT(ADDRESS(MATCH(A13898,'contribution par jour-semaine'!A:A,0),MATCH(B13898,'contribution par jour-semaine'!$1:$1,0),4,1,"contribution par jour-semaine")),"")</f>
        <v/>
      </c>
      <c r="D13898" s="4" t="str">
        <f>VLOOKUP(A13898,predictions!A:B,2,FALSE)</f>
        <v>22/06/2020</v>
      </c>
      <c r="E13898" s="4">
        <f t="shared" si="54"/>
        <v>44004</v>
      </c>
    </row>
    <row r="13899" spans="3:5" ht="13" x14ac:dyDescent="0.15">
      <c r="C13899" s="1" t="str">
        <f ca="1">IFERROR(INDIRECT(ADDRESS(MATCH(A13899,'contribution par jour-semaine'!A:A,0),MATCH(B13899,'contribution par jour-semaine'!$1:$1,0),4,1,"contribution par jour-semaine")),"")</f>
        <v/>
      </c>
      <c r="D13899" s="4" t="str">
        <f>VLOOKUP(A13899,predictions!A:B,2,FALSE)</f>
        <v>22/06/2020</v>
      </c>
      <c r="E13899" s="4">
        <f t="shared" si="54"/>
        <v>44004</v>
      </c>
    </row>
    <row r="13900" spans="3:5" ht="13" x14ac:dyDescent="0.15">
      <c r="C13900" s="1" t="str">
        <f ca="1">IFERROR(INDIRECT(ADDRESS(MATCH(A13900,'contribution par jour-semaine'!A:A,0),MATCH(B13900,'contribution par jour-semaine'!$1:$1,0),4,1,"contribution par jour-semaine")),"")</f>
        <v/>
      </c>
      <c r="D13900" s="4" t="str">
        <f>VLOOKUP(A13900,predictions!A:B,2,FALSE)</f>
        <v>22/06/2020</v>
      </c>
      <c r="E13900" s="4">
        <f t="shared" si="54"/>
        <v>44004</v>
      </c>
    </row>
    <row r="13901" spans="3:5" ht="13" x14ac:dyDescent="0.15">
      <c r="C13901" s="1" t="str">
        <f ca="1">IFERROR(INDIRECT(ADDRESS(MATCH(A13901,'contribution par jour-semaine'!A:A,0),MATCH(B13901,'contribution par jour-semaine'!$1:$1,0),4,1,"contribution par jour-semaine")),"")</f>
        <v/>
      </c>
      <c r="D13901" s="4" t="str">
        <f>VLOOKUP(A13901,predictions!A:B,2,FALSE)</f>
        <v>22/06/2020</v>
      </c>
      <c r="E13901" s="4">
        <f t="shared" si="54"/>
        <v>44004</v>
      </c>
    </row>
    <row r="13902" spans="3:5" ht="13" x14ac:dyDescent="0.15">
      <c r="C13902" s="1" t="str">
        <f ca="1">IFERROR(INDIRECT(ADDRESS(MATCH(A13902,'contribution par jour-semaine'!A:A,0),MATCH(B13902,'contribution par jour-semaine'!$1:$1,0),4,1,"contribution par jour-semaine")),"")</f>
        <v/>
      </c>
      <c r="D13902" s="4" t="str">
        <f>VLOOKUP(A13902,predictions!A:B,2,FALSE)</f>
        <v>22/06/2020</v>
      </c>
      <c r="E13902" s="4">
        <f t="shared" si="54"/>
        <v>44004</v>
      </c>
    </row>
    <row r="13903" spans="3:5" ht="13" x14ac:dyDescent="0.15">
      <c r="C13903" s="1" t="str">
        <f ca="1">IFERROR(INDIRECT(ADDRESS(MATCH(A13903,'contribution par jour-semaine'!A:A,0),MATCH(B13903,'contribution par jour-semaine'!$1:$1,0),4,1,"contribution par jour-semaine")),"")</f>
        <v/>
      </c>
      <c r="D13903" s="4" t="str">
        <f>VLOOKUP(A13903,predictions!A:B,2,FALSE)</f>
        <v>22/06/2020</v>
      </c>
      <c r="E13903" s="4">
        <f t="shared" si="54"/>
        <v>44004</v>
      </c>
    </row>
    <row r="13904" spans="3:5" ht="13" x14ac:dyDescent="0.15">
      <c r="C13904" s="1" t="str">
        <f ca="1">IFERROR(INDIRECT(ADDRESS(MATCH(A13904,'contribution par jour-semaine'!A:A,0),MATCH(B13904,'contribution par jour-semaine'!$1:$1,0),4,1,"contribution par jour-semaine")),"")</f>
        <v/>
      </c>
      <c r="D13904" s="4" t="str">
        <f>VLOOKUP(A13904,predictions!A:B,2,FALSE)</f>
        <v>22/06/2020</v>
      </c>
      <c r="E13904" s="4">
        <f t="shared" si="54"/>
        <v>44004</v>
      </c>
    </row>
    <row r="13905" spans="3:5" ht="13" x14ac:dyDescent="0.15">
      <c r="C13905" s="1" t="str">
        <f ca="1">IFERROR(INDIRECT(ADDRESS(MATCH(A13905,'contribution par jour-semaine'!A:A,0),MATCH(B13905,'contribution par jour-semaine'!$1:$1,0),4,1,"contribution par jour-semaine")),"")</f>
        <v/>
      </c>
      <c r="D13905" s="4" t="str">
        <f>VLOOKUP(A13905,predictions!A:B,2,FALSE)</f>
        <v>22/06/2020</v>
      </c>
      <c r="E13905" s="4">
        <f t="shared" si="54"/>
        <v>44004</v>
      </c>
    </row>
    <row r="13906" spans="3:5" ht="13" x14ac:dyDescent="0.15">
      <c r="C13906" s="1" t="str">
        <f ca="1">IFERROR(INDIRECT(ADDRESS(MATCH(A13906,'contribution par jour-semaine'!A:A,0),MATCH(B13906,'contribution par jour-semaine'!$1:$1,0),4,1,"contribution par jour-semaine")),"")</f>
        <v/>
      </c>
      <c r="D13906" s="4" t="str">
        <f>VLOOKUP(A13906,predictions!A:B,2,FALSE)</f>
        <v>22/06/2020</v>
      </c>
      <c r="E13906" s="4">
        <f t="shared" si="54"/>
        <v>44004</v>
      </c>
    </row>
    <row r="13907" spans="3:5" ht="13" x14ac:dyDescent="0.15">
      <c r="C13907" s="1" t="str">
        <f ca="1">IFERROR(INDIRECT(ADDRESS(MATCH(A13907,'contribution par jour-semaine'!A:A,0),MATCH(B13907,'contribution par jour-semaine'!$1:$1,0),4,1,"contribution par jour-semaine")),"")</f>
        <v/>
      </c>
      <c r="D13907" s="4" t="str">
        <f>VLOOKUP(A13907,predictions!A:B,2,FALSE)</f>
        <v>22/06/2020</v>
      </c>
      <c r="E13907" s="4">
        <f t="shared" si="54"/>
        <v>44004</v>
      </c>
    </row>
    <row r="13908" spans="3:5" ht="13" x14ac:dyDescent="0.15">
      <c r="C13908" s="1" t="str">
        <f ca="1">IFERROR(INDIRECT(ADDRESS(MATCH(A13908,'contribution par jour-semaine'!A:A,0),MATCH(B13908,'contribution par jour-semaine'!$1:$1,0),4,1,"contribution par jour-semaine")),"")</f>
        <v/>
      </c>
      <c r="D13908" s="4" t="str">
        <f>VLOOKUP(A13908,predictions!A:B,2,FALSE)</f>
        <v>22/06/2020</v>
      </c>
      <c r="E13908" s="4">
        <f t="shared" si="54"/>
        <v>44004</v>
      </c>
    </row>
    <row r="13909" spans="3:5" ht="13" x14ac:dyDescent="0.15">
      <c r="C13909" s="1" t="str">
        <f ca="1">IFERROR(INDIRECT(ADDRESS(MATCH(A13909,'contribution par jour-semaine'!A:A,0),MATCH(B13909,'contribution par jour-semaine'!$1:$1,0),4,1,"contribution par jour-semaine")),"")</f>
        <v/>
      </c>
      <c r="D13909" s="4" t="str">
        <f>VLOOKUP(A13909,predictions!A:B,2,FALSE)</f>
        <v>22/06/2020</v>
      </c>
      <c r="E13909" s="4">
        <f t="shared" si="54"/>
        <v>44004</v>
      </c>
    </row>
    <row r="13910" spans="3:5" ht="13" x14ac:dyDescent="0.15">
      <c r="C13910" s="1" t="str">
        <f ca="1">IFERROR(INDIRECT(ADDRESS(MATCH(A13910,'contribution par jour-semaine'!A:A,0),MATCH(B13910,'contribution par jour-semaine'!$1:$1,0),4,1,"contribution par jour-semaine")),"")</f>
        <v/>
      </c>
      <c r="D13910" s="4" t="str">
        <f>VLOOKUP(A13910,predictions!A:B,2,FALSE)</f>
        <v>22/06/2020</v>
      </c>
      <c r="E13910" s="4">
        <f t="shared" si="54"/>
        <v>44004</v>
      </c>
    </row>
    <row r="13911" spans="3:5" ht="13" x14ac:dyDescent="0.15">
      <c r="C13911" s="1" t="str">
        <f ca="1">IFERROR(INDIRECT(ADDRESS(MATCH(A13911,'contribution par jour-semaine'!A:A,0),MATCH(B13911,'contribution par jour-semaine'!$1:$1,0),4,1,"contribution par jour-semaine")),"")</f>
        <v/>
      </c>
      <c r="D13911" s="4" t="str">
        <f>VLOOKUP(A13911,predictions!A:B,2,FALSE)</f>
        <v>22/06/2020</v>
      </c>
      <c r="E13911" s="4">
        <f t="shared" si="54"/>
        <v>44004</v>
      </c>
    </row>
    <row r="13912" spans="3:5" ht="13" x14ac:dyDescent="0.15">
      <c r="C13912" s="1" t="str">
        <f ca="1">IFERROR(INDIRECT(ADDRESS(MATCH(A13912,'contribution par jour-semaine'!A:A,0),MATCH(B13912,'contribution par jour-semaine'!$1:$1,0),4,1,"contribution par jour-semaine")),"")</f>
        <v/>
      </c>
      <c r="D13912" s="4" t="str">
        <f>VLOOKUP(A13912,predictions!A:B,2,FALSE)</f>
        <v>22/06/2020</v>
      </c>
      <c r="E13912" s="4">
        <f t="shared" si="54"/>
        <v>44004</v>
      </c>
    </row>
    <row r="13913" spans="3:5" ht="13" x14ac:dyDescent="0.15">
      <c r="C13913" s="1" t="str">
        <f ca="1">IFERROR(INDIRECT(ADDRESS(MATCH(A13913,'contribution par jour-semaine'!A:A,0),MATCH(B13913,'contribution par jour-semaine'!$1:$1,0),4,1,"contribution par jour-semaine")),"")</f>
        <v/>
      </c>
      <c r="D13913" s="4" t="str">
        <f>VLOOKUP(A13913,predictions!A:B,2,FALSE)</f>
        <v>22/06/2020</v>
      </c>
      <c r="E13913" s="4">
        <f t="shared" si="54"/>
        <v>44004</v>
      </c>
    </row>
    <row r="13914" spans="3:5" ht="13" x14ac:dyDescent="0.15">
      <c r="C13914" s="1" t="str">
        <f ca="1">IFERROR(INDIRECT(ADDRESS(MATCH(A13914,'contribution par jour-semaine'!A:A,0),MATCH(B13914,'contribution par jour-semaine'!$1:$1,0),4,1,"contribution par jour-semaine")),"")</f>
        <v/>
      </c>
      <c r="D13914" s="4" t="str">
        <f>VLOOKUP(A13914,predictions!A:B,2,FALSE)</f>
        <v>22/06/2020</v>
      </c>
      <c r="E13914" s="4">
        <f t="shared" si="54"/>
        <v>44004</v>
      </c>
    </row>
    <row r="13915" spans="3:5" ht="13" x14ac:dyDescent="0.15">
      <c r="C13915" s="1" t="str">
        <f ca="1">IFERROR(INDIRECT(ADDRESS(MATCH(A13915,'contribution par jour-semaine'!A:A,0),MATCH(B13915,'contribution par jour-semaine'!$1:$1,0),4,1,"contribution par jour-semaine")),"")</f>
        <v/>
      </c>
      <c r="D13915" s="4" t="str">
        <f>VLOOKUP(A13915,predictions!A:B,2,FALSE)</f>
        <v>22/06/2020</v>
      </c>
      <c r="E13915" s="4">
        <f t="shared" si="54"/>
        <v>44004</v>
      </c>
    </row>
    <row r="13916" spans="3:5" ht="13" x14ac:dyDescent="0.15">
      <c r="C13916" s="1" t="str">
        <f ca="1">IFERROR(INDIRECT(ADDRESS(MATCH(A13916,'contribution par jour-semaine'!A:A,0),MATCH(B13916,'contribution par jour-semaine'!$1:$1,0),4,1,"contribution par jour-semaine")),"")</f>
        <v/>
      </c>
      <c r="D13916" s="4" t="str">
        <f>VLOOKUP(A13916,predictions!A:B,2,FALSE)</f>
        <v>22/06/2020</v>
      </c>
      <c r="E13916" s="4">
        <f t="shared" si="54"/>
        <v>44004</v>
      </c>
    </row>
    <row r="13917" spans="3:5" ht="13" x14ac:dyDescent="0.15">
      <c r="C13917" s="1" t="str">
        <f ca="1">IFERROR(INDIRECT(ADDRESS(MATCH(A13917,'contribution par jour-semaine'!A:A,0),MATCH(B13917,'contribution par jour-semaine'!$1:$1,0),4,1,"contribution par jour-semaine")),"")</f>
        <v/>
      </c>
      <c r="D13917" s="4" t="str">
        <f>VLOOKUP(A13917,predictions!A:B,2,FALSE)</f>
        <v>22/06/2020</v>
      </c>
      <c r="E13917" s="4">
        <f t="shared" si="54"/>
        <v>44004</v>
      </c>
    </row>
    <row r="13918" spans="3:5" ht="13" x14ac:dyDescent="0.15">
      <c r="C13918" s="1" t="str">
        <f ca="1">IFERROR(INDIRECT(ADDRESS(MATCH(A13918,'contribution par jour-semaine'!A:A,0),MATCH(B13918,'contribution par jour-semaine'!$1:$1,0),4,1,"contribution par jour-semaine")),"")</f>
        <v/>
      </c>
      <c r="D13918" s="4" t="str">
        <f>VLOOKUP(A13918,predictions!A:B,2,FALSE)</f>
        <v>22/06/2020</v>
      </c>
      <c r="E13918" s="4">
        <f t="shared" si="54"/>
        <v>44004</v>
      </c>
    </row>
    <row r="13919" spans="3:5" ht="13" x14ac:dyDescent="0.15">
      <c r="C13919" s="1" t="str">
        <f ca="1">IFERROR(INDIRECT(ADDRESS(MATCH(A13919,'contribution par jour-semaine'!A:A,0),MATCH(B13919,'contribution par jour-semaine'!$1:$1,0),4,1,"contribution par jour-semaine")),"")</f>
        <v/>
      </c>
      <c r="D13919" s="4" t="str">
        <f>VLOOKUP(A13919,predictions!A:B,2,FALSE)</f>
        <v>22/06/2020</v>
      </c>
      <c r="E13919" s="4">
        <f t="shared" si="54"/>
        <v>44004</v>
      </c>
    </row>
    <row r="13920" spans="3:5" ht="13" x14ac:dyDescent="0.15">
      <c r="C13920" s="1" t="str">
        <f ca="1">IFERROR(INDIRECT(ADDRESS(MATCH(A13920,'contribution par jour-semaine'!A:A,0),MATCH(B13920,'contribution par jour-semaine'!$1:$1,0),4,1,"contribution par jour-semaine")),"")</f>
        <v/>
      </c>
      <c r="D13920" s="4" t="str">
        <f>VLOOKUP(A13920,predictions!A:B,2,FALSE)</f>
        <v>22/06/2020</v>
      </c>
      <c r="E13920" s="4">
        <f t="shared" si="54"/>
        <v>44004</v>
      </c>
    </row>
    <row r="13921" spans="3:5" ht="13" x14ac:dyDescent="0.15">
      <c r="C13921" s="1" t="str">
        <f ca="1">IFERROR(INDIRECT(ADDRESS(MATCH(A13921,'contribution par jour-semaine'!A:A,0),MATCH(B13921,'contribution par jour-semaine'!$1:$1,0),4,1,"contribution par jour-semaine")),"")</f>
        <v/>
      </c>
      <c r="D13921" s="4" t="str">
        <f>VLOOKUP(A13921,predictions!A:B,2,FALSE)</f>
        <v>22/06/2020</v>
      </c>
      <c r="E13921" s="4">
        <f t="shared" si="54"/>
        <v>44004</v>
      </c>
    </row>
    <row r="13922" spans="3:5" ht="13" x14ac:dyDescent="0.15">
      <c r="C13922" s="1" t="str">
        <f ca="1">IFERROR(INDIRECT(ADDRESS(MATCH(A13922,'contribution par jour-semaine'!A:A,0),MATCH(B13922,'contribution par jour-semaine'!$1:$1,0),4,1,"contribution par jour-semaine")),"")</f>
        <v/>
      </c>
      <c r="D13922" s="4" t="str">
        <f>VLOOKUP(A13922,predictions!A:B,2,FALSE)</f>
        <v>22/06/2020</v>
      </c>
      <c r="E13922" s="4">
        <f t="shared" si="54"/>
        <v>44004</v>
      </c>
    </row>
    <row r="13923" spans="3:5" ht="13" x14ac:dyDescent="0.15">
      <c r="C13923" s="1" t="str">
        <f ca="1">IFERROR(INDIRECT(ADDRESS(MATCH(A13923,'contribution par jour-semaine'!A:A,0),MATCH(B13923,'contribution par jour-semaine'!$1:$1,0),4,1,"contribution par jour-semaine")),"")</f>
        <v/>
      </c>
      <c r="D13923" s="4" t="str">
        <f>VLOOKUP(A13923,predictions!A:B,2,FALSE)</f>
        <v>22/06/2020</v>
      </c>
      <c r="E13923" s="4">
        <f t="shared" si="54"/>
        <v>44004</v>
      </c>
    </row>
    <row r="13924" spans="3:5" ht="13" x14ac:dyDescent="0.15">
      <c r="C13924" s="1" t="str">
        <f ca="1">IFERROR(INDIRECT(ADDRESS(MATCH(A13924,'contribution par jour-semaine'!A:A,0),MATCH(B13924,'contribution par jour-semaine'!$1:$1,0),4,1,"contribution par jour-semaine")),"")</f>
        <v/>
      </c>
      <c r="D13924" s="4" t="str">
        <f>VLOOKUP(A13924,predictions!A:B,2,FALSE)</f>
        <v>22/06/2020</v>
      </c>
      <c r="E13924" s="4">
        <f t="shared" si="54"/>
        <v>44004</v>
      </c>
    </row>
    <row r="13925" spans="3:5" ht="13" x14ac:dyDescent="0.15">
      <c r="C13925" s="1" t="str">
        <f ca="1">IFERROR(INDIRECT(ADDRESS(MATCH(A13925,'contribution par jour-semaine'!A:A,0),MATCH(B13925,'contribution par jour-semaine'!$1:$1,0),4,1,"contribution par jour-semaine")),"")</f>
        <v/>
      </c>
      <c r="D13925" s="4" t="str">
        <f>VLOOKUP(A13925,predictions!A:B,2,FALSE)</f>
        <v>22/06/2020</v>
      </c>
      <c r="E13925" s="4">
        <f t="shared" si="54"/>
        <v>44004</v>
      </c>
    </row>
    <row r="13926" spans="3:5" ht="13" x14ac:dyDescent="0.15">
      <c r="C13926" s="1" t="str">
        <f ca="1">IFERROR(INDIRECT(ADDRESS(MATCH(A13926,'contribution par jour-semaine'!A:A,0),MATCH(B13926,'contribution par jour-semaine'!$1:$1,0),4,1,"contribution par jour-semaine")),"")</f>
        <v/>
      </c>
      <c r="D13926" s="4" t="str">
        <f>VLOOKUP(A13926,predictions!A:B,2,FALSE)</f>
        <v>22/06/2020</v>
      </c>
      <c r="E13926" s="4">
        <f t="shared" si="54"/>
        <v>44004</v>
      </c>
    </row>
    <row r="13927" spans="3:5" ht="13" x14ac:dyDescent="0.15">
      <c r="C13927" s="1" t="str">
        <f ca="1">IFERROR(INDIRECT(ADDRESS(MATCH(A13927,'contribution par jour-semaine'!A:A,0),MATCH(B13927,'contribution par jour-semaine'!$1:$1,0),4,1,"contribution par jour-semaine")),"")</f>
        <v/>
      </c>
      <c r="D13927" s="4" t="str">
        <f>VLOOKUP(A13927,predictions!A:B,2,FALSE)</f>
        <v>22/06/2020</v>
      </c>
      <c r="E13927" s="4">
        <f t="shared" si="54"/>
        <v>44004</v>
      </c>
    </row>
    <row r="13928" spans="3:5" ht="13" x14ac:dyDescent="0.15">
      <c r="C13928" s="1" t="str">
        <f ca="1">IFERROR(INDIRECT(ADDRESS(MATCH(A13928,'contribution par jour-semaine'!A:A,0),MATCH(B13928,'contribution par jour-semaine'!$1:$1,0),4,1,"contribution par jour-semaine")),"")</f>
        <v/>
      </c>
      <c r="D13928" s="4" t="str">
        <f>VLOOKUP(A13928,predictions!A:B,2,FALSE)</f>
        <v>22/06/2020</v>
      </c>
      <c r="E13928" s="4">
        <f t="shared" si="54"/>
        <v>44004</v>
      </c>
    </row>
    <row r="13929" spans="3:5" ht="13" x14ac:dyDescent="0.15">
      <c r="C13929" s="1" t="str">
        <f ca="1">IFERROR(INDIRECT(ADDRESS(MATCH(A13929,'contribution par jour-semaine'!A:A,0),MATCH(B13929,'contribution par jour-semaine'!$1:$1,0),4,1,"contribution par jour-semaine")),"")</f>
        <v/>
      </c>
      <c r="D13929" s="4" t="str">
        <f>VLOOKUP(A13929,predictions!A:B,2,FALSE)</f>
        <v>22/06/2020</v>
      </c>
      <c r="E13929" s="4">
        <f t="shared" si="54"/>
        <v>44004</v>
      </c>
    </row>
    <row r="13930" spans="3:5" ht="13" x14ac:dyDescent="0.15">
      <c r="C13930" s="1" t="str">
        <f ca="1">IFERROR(INDIRECT(ADDRESS(MATCH(A13930,'contribution par jour-semaine'!A:A,0),MATCH(B13930,'contribution par jour-semaine'!$1:$1,0),4,1,"contribution par jour-semaine")),"")</f>
        <v/>
      </c>
      <c r="D13930" s="4" t="str">
        <f>VLOOKUP(A13930,predictions!A:B,2,FALSE)</f>
        <v>22/06/2020</v>
      </c>
      <c r="E13930" s="4">
        <f t="shared" si="54"/>
        <v>44004</v>
      </c>
    </row>
    <row r="13931" spans="3:5" ht="13" x14ac:dyDescent="0.15">
      <c r="C13931" s="1" t="str">
        <f ca="1">IFERROR(INDIRECT(ADDRESS(MATCH(A13931,'contribution par jour-semaine'!A:A,0),MATCH(B13931,'contribution par jour-semaine'!$1:$1,0),4,1,"contribution par jour-semaine")),"")</f>
        <v/>
      </c>
      <c r="D13931" s="4" t="str">
        <f>VLOOKUP(A13931,predictions!A:B,2,FALSE)</f>
        <v>22/06/2020</v>
      </c>
      <c r="E13931" s="4">
        <f t="shared" si="54"/>
        <v>44004</v>
      </c>
    </row>
    <row r="13932" spans="3:5" ht="13" x14ac:dyDescent="0.15">
      <c r="C13932" s="1" t="str">
        <f ca="1">IFERROR(INDIRECT(ADDRESS(MATCH(A13932,'contribution par jour-semaine'!A:A,0),MATCH(B13932,'contribution par jour-semaine'!$1:$1,0),4,1,"contribution par jour-semaine")),"")</f>
        <v/>
      </c>
      <c r="D13932" s="4" t="str">
        <f>VLOOKUP(A13932,predictions!A:B,2,FALSE)</f>
        <v>22/06/2020</v>
      </c>
      <c r="E13932" s="4">
        <f t="shared" si="54"/>
        <v>44004</v>
      </c>
    </row>
    <row r="13933" spans="3:5" ht="13" x14ac:dyDescent="0.15">
      <c r="C13933" s="1" t="str">
        <f ca="1">IFERROR(INDIRECT(ADDRESS(MATCH(A13933,'contribution par jour-semaine'!A:A,0),MATCH(B13933,'contribution par jour-semaine'!$1:$1,0),4,1,"contribution par jour-semaine")),"")</f>
        <v/>
      </c>
      <c r="D13933" s="4" t="str">
        <f>VLOOKUP(A13933,predictions!A:B,2,FALSE)</f>
        <v>22/06/2020</v>
      </c>
      <c r="E13933" s="4">
        <f t="shared" si="54"/>
        <v>44004</v>
      </c>
    </row>
    <row r="13934" spans="3:5" ht="13" x14ac:dyDescent="0.15">
      <c r="C13934" s="1" t="str">
        <f ca="1">IFERROR(INDIRECT(ADDRESS(MATCH(A13934,'contribution par jour-semaine'!A:A,0),MATCH(B13934,'contribution par jour-semaine'!$1:$1,0),4,1,"contribution par jour-semaine")),"")</f>
        <v/>
      </c>
      <c r="D13934" s="4" t="str">
        <f>VLOOKUP(A13934,predictions!A:B,2,FALSE)</f>
        <v>22/06/2020</v>
      </c>
      <c r="E13934" s="4">
        <f t="shared" si="54"/>
        <v>44004</v>
      </c>
    </row>
    <row r="13935" spans="3:5" ht="13" x14ac:dyDescent="0.15">
      <c r="C13935" s="1" t="str">
        <f ca="1">IFERROR(INDIRECT(ADDRESS(MATCH(A13935,'contribution par jour-semaine'!A:A,0),MATCH(B13935,'contribution par jour-semaine'!$1:$1,0),4,1,"contribution par jour-semaine")),"")</f>
        <v/>
      </c>
      <c r="D13935" s="4" t="str">
        <f>VLOOKUP(A13935,predictions!A:B,2,FALSE)</f>
        <v>22/06/2020</v>
      </c>
      <c r="E13935" s="4">
        <f t="shared" si="54"/>
        <v>44004</v>
      </c>
    </row>
    <row r="13936" spans="3:5" ht="13" x14ac:dyDescent="0.15">
      <c r="C13936" s="1" t="str">
        <f ca="1">IFERROR(INDIRECT(ADDRESS(MATCH(A13936,'contribution par jour-semaine'!A:A,0),MATCH(B13936,'contribution par jour-semaine'!$1:$1,0),4,1,"contribution par jour-semaine")),"")</f>
        <v/>
      </c>
      <c r="D13936" s="4" t="str">
        <f>VLOOKUP(A13936,predictions!A:B,2,FALSE)</f>
        <v>22/06/2020</v>
      </c>
      <c r="E13936" s="4">
        <f t="shared" si="54"/>
        <v>44004</v>
      </c>
    </row>
    <row r="13937" spans="3:5" ht="13" x14ac:dyDescent="0.15">
      <c r="C13937" s="1" t="str">
        <f ca="1">IFERROR(INDIRECT(ADDRESS(MATCH(A13937,'contribution par jour-semaine'!A:A,0),MATCH(B13937,'contribution par jour-semaine'!$1:$1,0),4,1,"contribution par jour-semaine")),"")</f>
        <v/>
      </c>
      <c r="D13937" s="4" t="str">
        <f>VLOOKUP(A13937,predictions!A:B,2,FALSE)</f>
        <v>22/06/2020</v>
      </c>
      <c r="E13937" s="4">
        <f t="shared" si="54"/>
        <v>44004</v>
      </c>
    </row>
    <row r="13938" spans="3:5" ht="13" x14ac:dyDescent="0.15">
      <c r="C13938" s="1" t="str">
        <f ca="1">IFERROR(INDIRECT(ADDRESS(MATCH(A13938,'contribution par jour-semaine'!A:A,0),MATCH(B13938,'contribution par jour-semaine'!$1:$1,0),4,1,"contribution par jour-semaine")),"")</f>
        <v/>
      </c>
      <c r="D13938" s="4" t="str">
        <f>VLOOKUP(A13938,predictions!A:B,2,FALSE)</f>
        <v>22/06/2020</v>
      </c>
      <c r="E13938" s="4">
        <f t="shared" si="54"/>
        <v>44004</v>
      </c>
    </row>
    <row r="13939" spans="3:5" ht="13" x14ac:dyDescent="0.15">
      <c r="C13939" s="1" t="str">
        <f ca="1">IFERROR(INDIRECT(ADDRESS(MATCH(A13939,'contribution par jour-semaine'!A:A,0),MATCH(B13939,'contribution par jour-semaine'!$1:$1,0),4,1,"contribution par jour-semaine")),"")</f>
        <v/>
      </c>
      <c r="D13939" s="4" t="str">
        <f>VLOOKUP(A13939,predictions!A:B,2,FALSE)</f>
        <v>22/06/2020</v>
      </c>
      <c r="E13939" s="4">
        <f t="shared" si="54"/>
        <v>44004</v>
      </c>
    </row>
    <row r="13940" spans="3:5" ht="13" x14ac:dyDescent="0.15">
      <c r="C13940" s="1" t="str">
        <f ca="1">IFERROR(INDIRECT(ADDRESS(MATCH(A13940,'contribution par jour-semaine'!A:A,0),MATCH(B13940,'contribution par jour-semaine'!$1:$1,0),4,1,"contribution par jour-semaine")),"")</f>
        <v/>
      </c>
      <c r="D13940" s="4" t="str">
        <f>VLOOKUP(A13940,predictions!A:B,2,FALSE)</f>
        <v>22/06/2020</v>
      </c>
      <c r="E13940" s="4">
        <f t="shared" si="54"/>
        <v>44004</v>
      </c>
    </row>
    <row r="13941" spans="3:5" ht="13" x14ac:dyDescent="0.15">
      <c r="C13941" s="1" t="str">
        <f ca="1">IFERROR(INDIRECT(ADDRESS(MATCH(A13941,'contribution par jour-semaine'!A:A,0),MATCH(B13941,'contribution par jour-semaine'!$1:$1,0),4,1,"contribution par jour-semaine")),"")</f>
        <v/>
      </c>
      <c r="D13941" s="4" t="str">
        <f>VLOOKUP(A13941,predictions!A:B,2,FALSE)</f>
        <v>22/06/2020</v>
      </c>
      <c r="E13941" s="4">
        <f t="shared" si="54"/>
        <v>44004</v>
      </c>
    </row>
    <row r="13942" spans="3:5" ht="13" x14ac:dyDescent="0.15">
      <c r="C13942" s="1" t="str">
        <f ca="1">IFERROR(INDIRECT(ADDRESS(MATCH(A13942,'contribution par jour-semaine'!A:A,0),MATCH(B13942,'contribution par jour-semaine'!$1:$1,0),4,1,"contribution par jour-semaine")),"")</f>
        <v/>
      </c>
      <c r="D13942" s="4" t="str">
        <f>VLOOKUP(A13942,predictions!A:B,2,FALSE)</f>
        <v>22/06/2020</v>
      </c>
      <c r="E13942" s="4">
        <f t="shared" si="54"/>
        <v>44004</v>
      </c>
    </row>
    <row r="13943" spans="3:5" ht="13" x14ac:dyDescent="0.15">
      <c r="C13943" s="1" t="str">
        <f ca="1">IFERROR(INDIRECT(ADDRESS(MATCH(A13943,'contribution par jour-semaine'!A:A,0),MATCH(B13943,'contribution par jour-semaine'!$1:$1,0),4,1,"contribution par jour-semaine")),"")</f>
        <v/>
      </c>
      <c r="D13943" s="4" t="str">
        <f>VLOOKUP(A13943,predictions!A:B,2,FALSE)</f>
        <v>22/06/2020</v>
      </c>
      <c r="E13943" s="4">
        <f t="shared" si="54"/>
        <v>44004</v>
      </c>
    </row>
    <row r="13944" spans="3:5" ht="13" x14ac:dyDescent="0.15">
      <c r="C13944" s="1" t="str">
        <f ca="1">IFERROR(INDIRECT(ADDRESS(MATCH(A13944,'contribution par jour-semaine'!A:A,0),MATCH(B13944,'contribution par jour-semaine'!$1:$1,0),4,1,"contribution par jour-semaine")),"")</f>
        <v/>
      </c>
      <c r="D13944" s="4" t="str">
        <f>VLOOKUP(A13944,predictions!A:B,2,FALSE)</f>
        <v>22/06/2020</v>
      </c>
      <c r="E13944" s="4">
        <f t="shared" si="54"/>
        <v>44004</v>
      </c>
    </row>
    <row r="13945" spans="3:5" ht="13" x14ac:dyDescent="0.15">
      <c r="C13945" s="1" t="str">
        <f ca="1">IFERROR(INDIRECT(ADDRESS(MATCH(A13945,'contribution par jour-semaine'!A:A,0),MATCH(B13945,'contribution par jour-semaine'!$1:$1,0),4,1,"contribution par jour-semaine")),"")</f>
        <v/>
      </c>
      <c r="D13945" s="4" t="str">
        <f>VLOOKUP(A13945,predictions!A:B,2,FALSE)</f>
        <v>22/06/2020</v>
      </c>
      <c r="E13945" s="4">
        <f t="shared" si="54"/>
        <v>44004</v>
      </c>
    </row>
    <row r="13946" spans="3:5" ht="13" x14ac:dyDescent="0.15">
      <c r="C13946" s="1" t="str">
        <f ca="1">IFERROR(INDIRECT(ADDRESS(MATCH(A13946,'contribution par jour-semaine'!A:A,0),MATCH(B13946,'contribution par jour-semaine'!$1:$1,0),4,1,"contribution par jour-semaine")),"")</f>
        <v/>
      </c>
      <c r="D13946" s="4" t="str">
        <f>VLOOKUP(A13946,predictions!A:B,2,FALSE)</f>
        <v>22/06/2020</v>
      </c>
      <c r="E13946" s="4">
        <f t="shared" si="54"/>
        <v>44004</v>
      </c>
    </row>
    <row r="13947" spans="3:5" ht="13" x14ac:dyDescent="0.15">
      <c r="C13947" s="1" t="str">
        <f ca="1">IFERROR(INDIRECT(ADDRESS(MATCH(A13947,'contribution par jour-semaine'!A:A,0),MATCH(B13947,'contribution par jour-semaine'!$1:$1,0),4,1,"contribution par jour-semaine")),"")</f>
        <v/>
      </c>
      <c r="D13947" s="4" t="str">
        <f>VLOOKUP(A13947,predictions!A:B,2,FALSE)</f>
        <v>22/06/2020</v>
      </c>
      <c r="E13947" s="4">
        <f t="shared" si="54"/>
        <v>44004</v>
      </c>
    </row>
    <row r="13948" spans="3:5" ht="13" x14ac:dyDescent="0.15">
      <c r="C13948" s="1" t="str">
        <f ca="1">IFERROR(INDIRECT(ADDRESS(MATCH(A13948,'contribution par jour-semaine'!A:A,0),MATCH(B13948,'contribution par jour-semaine'!$1:$1,0),4,1,"contribution par jour-semaine")),"")</f>
        <v/>
      </c>
      <c r="D13948" s="4" t="str">
        <f>VLOOKUP(A13948,predictions!A:B,2,FALSE)</f>
        <v>22/06/2020</v>
      </c>
      <c r="E13948" s="4">
        <f t="shared" si="54"/>
        <v>44004</v>
      </c>
    </row>
    <row r="13949" spans="3:5" ht="13" x14ac:dyDescent="0.15">
      <c r="C13949" s="1" t="str">
        <f ca="1">IFERROR(INDIRECT(ADDRESS(MATCH(A13949,'contribution par jour-semaine'!A:A,0),MATCH(B13949,'contribution par jour-semaine'!$1:$1,0),4,1,"contribution par jour-semaine")),"")</f>
        <v/>
      </c>
      <c r="D13949" s="4" t="str">
        <f>VLOOKUP(A13949,predictions!A:B,2,FALSE)</f>
        <v>22/06/2020</v>
      </c>
      <c r="E13949" s="4">
        <f t="shared" si="54"/>
        <v>44004</v>
      </c>
    </row>
    <row r="13950" spans="3:5" ht="13" x14ac:dyDescent="0.15">
      <c r="C13950" s="1" t="str">
        <f ca="1">IFERROR(INDIRECT(ADDRESS(MATCH(A13950,'contribution par jour-semaine'!A:A,0),MATCH(B13950,'contribution par jour-semaine'!$1:$1,0),4,1,"contribution par jour-semaine")),"")</f>
        <v/>
      </c>
      <c r="D13950" s="4" t="str">
        <f>VLOOKUP(A13950,predictions!A:B,2,FALSE)</f>
        <v>22/06/2020</v>
      </c>
      <c r="E13950" s="4">
        <f t="shared" si="54"/>
        <v>44004</v>
      </c>
    </row>
    <row r="13951" spans="3:5" ht="13" x14ac:dyDescent="0.15">
      <c r="C13951" s="1" t="str">
        <f ca="1">IFERROR(INDIRECT(ADDRESS(MATCH(A13951,'contribution par jour-semaine'!A:A,0),MATCH(B13951,'contribution par jour-semaine'!$1:$1,0),4,1,"contribution par jour-semaine")),"")</f>
        <v/>
      </c>
      <c r="D13951" s="4" t="str">
        <f>VLOOKUP(A13951,predictions!A:B,2,FALSE)</f>
        <v>22/06/2020</v>
      </c>
      <c r="E13951" s="4">
        <f t="shared" si="54"/>
        <v>44004</v>
      </c>
    </row>
    <row r="13952" spans="3:5" ht="13" x14ac:dyDescent="0.15">
      <c r="C13952" s="1" t="str">
        <f ca="1">IFERROR(INDIRECT(ADDRESS(MATCH(A13952,'contribution par jour-semaine'!A:A,0),MATCH(B13952,'contribution par jour-semaine'!$1:$1,0),4,1,"contribution par jour-semaine")),"")</f>
        <v/>
      </c>
      <c r="D13952" s="4" t="str">
        <f>VLOOKUP(A13952,predictions!A:B,2,FALSE)</f>
        <v>22/06/2020</v>
      </c>
      <c r="E13952" s="4">
        <f t="shared" si="54"/>
        <v>44004</v>
      </c>
    </row>
    <row r="13953" spans="3:5" ht="13" x14ac:dyDescent="0.15">
      <c r="C13953" s="1" t="str">
        <f ca="1">IFERROR(INDIRECT(ADDRESS(MATCH(A13953,'contribution par jour-semaine'!A:A,0),MATCH(B13953,'contribution par jour-semaine'!$1:$1,0),4,1,"contribution par jour-semaine")),"")</f>
        <v/>
      </c>
      <c r="D13953" s="4" t="str">
        <f>VLOOKUP(A13953,predictions!A:B,2,FALSE)</f>
        <v>22/06/2020</v>
      </c>
      <c r="E13953" s="4">
        <f t="shared" si="54"/>
        <v>44004</v>
      </c>
    </row>
    <row r="13954" spans="3:5" ht="13" x14ac:dyDescent="0.15">
      <c r="C13954" s="1" t="str">
        <f ca="1">IFERROR(INDIRECT(ADDRESS(MATCH(A13954,'contribution par jour-semaine'!A:A,0),MATCH(B13954,'contribution par jour-semaine'!$1:$1,0),4,1,"contribution par jour-semaine")),"")</f>
        <v/>
      </c>
      <c r="D13954" s="4" t="str">
        <f>VLOOKUP(A13954,predictions!A:B,2,FALSE)</f>
        <v>22/06/2020</v>
      </c>
      <c r="E13954" s="4">
        <f t="shared" si="54"/>
        <v>44004</v>
      </c>
    </row>
    <row r="13955" spans="3:5" ht="13" x14ac:dyDescent="0.15">
      <c r="C13955" s="1" t="str">
        <f ca="1">IFERROR(INDIRECT(ADDRESS(MATCH(A13955,'contribution par jour-semaine'!A:A,0),MATCH(B13955,'contribution par jour-semaine'!$1:$1,0),4,1,"contribution par jour-semaine")),"")</f>
        <v/>
      </c>
      <c r="D13955" s="4" t="str">
        <f>VLOOKUP(A13955,predictions!A:B,2,FALSE)</f>
        <v>22/06/2020</v>
      </c>
      <c r="E13955" s="4">
        <f t="shared" si="54"/>
        <v>44004</v>
      </c>
    </row>
    <row r="13956" spans="3:5" ht="13" x14ac:dyDescent="0.15">
      <c r="C13956" s="1" t="str">
        <f ca="1">IFERROR(INDIRECT(ADDRESS(MATCH(A13956,'contribution par jour-semaine'!A:A,0),MATCH(B13956,'contribution par jour-semaine'!$1:$1,0),4,1,"contribution par jour-semaine")),"")</f>
        <v/>
      </c>
      <c r="D13956" s="4" t="str">
        <f>VLOOKUP(A13956,predictions!A:B,2,FALSE)</f>
        <v>22/06/2020</v>
      </c>
      <c r="E13956" s="4">
        <f t="shared" si="54"/>
        <v>44004</v>
      </c>
    </row>
    <row r="13957" spans="3:5" ht="13" x14ac:dyDescent="0.15">
      <c r="C13957" s="1" t="str">
        <f ca="1">IFERROR(INDIRECT(ADDRESS(MATCH(A13957,'contribution par jour-semaine'!A:A,0),MATCH(B13957,'contribution par jour-semaine'!$1:$1,0),4,1,"contribution par jour-semaine")),"")</f>
        <v/>
      </c>
      <c r="D13957" s="4" t="str">
        <f>VLOOKUP(A13957,predictions!A:B,2,FALSE)</f>
        <v>22/06/2020</v>
      </c>
      <c r="E13957" s="4">
        <f t="shared" si="54"/>
        <v>44004</v>
      </c>
    </row>
    <row r="13958" spans="3:5" ht="13" x14ac:dyDescent="0.15">
      <c r="C13958" s="1" t="str">
        <f ca="1">IFERROR(INDIRECT(ADDRESS(MATCH(A13958,'contribution par jour-semaine'!A:A,0),MATCH(B13958,'contribution par jour-semaine'!$1:$1,0),4,1,"contribution par jour-semaine")),"")</f>
        <v/>
      </c>
      <c r="D13958" s="4" t="str">
        <f>VLOOKUP(A13958,predictions!A:B,2,FALSE)</f>
        <v>22/06/2020</v>
      </c>
      <c r="E13958" s="4">
        <f t="shared" si="54"/>
        <v>44004</v>
      </c>
    </row>
    <row r="13959" spans="3:5" ht="13" x14ac:dyDescent="0.15">
      <c r="C13959" s="1" t="str">
        <f ca="1">IFERROR(INDIRECT(ADDRESS(MATCH(A13959,'contribution par jour-semaine'!A:A,0),MATCH(B13959,'contribution par jour-semaine'!$1:$1,0),4,1,"contribution par jour-semaine")),"")</f>
        <v/>
      </c>
      <c r="D13959" s="4" t="str">
        <f>VLOOKUP(A13959,predictions!A:B,2,FALSE)</f>
        <v>22/06/2020</v>
      </c>
      <c r="E13959" s="4">
        <f t="shared" si="54"/>
        <v>44004</v>
      </c>
    </row>
    <row r="13960" spans="3:5" ht="13" x14ac:dyDescent="0.15">
      <c r="C13960" s="1" t="str">
        <f ca="1">IFERROR(INDIRECT(ADDRESS(MATCH(A13960,'contribution par jour-semaine'!A:A,0),MATCH(B13960,'contribution par jour-semaine'!$1:$1,0),4,1,"contribution par jour-semaine")),"")</f>
        <v/>
      </c>
      <c r="D13960" s="4" t="str">
        <f>VLOOKUP(A13960,predictions!A:B,2,FALSE)</f>
        <v>22/06/2020</v>
      </c>
      <c r="E13960" s="4">
        <f t="shared" si="54"/>
        <v>44004</v>
      </c>
    </row>
    <row r="13961" spans="3:5" ht="13" x14ac:dyDescent="0.15">
      <c r="C13961" s="1" t="str">
        <f ca="1">IFERROR(INDIRECT(ADDRESS(MATCH(A13961,'contribution par jour-semaine'!A:A,0),MATCH(B13961,'contribution par jour-semaine'!$1:$1,0),4,1,"contribution par jour-semaine")),"")</f>
        <v/>
      </c>
      <c r="D13961" s="4" t="str">
        <f>VLOOKUP(A13961,predictions!A:B,2,FALSE)</f>
        <v>22/06/2020</v>
      </c>
      <c r="E13961" s="4">
        <f t="shared" si="54"/>
        <v>44004</v>
      </c>
    </row>
    <row r="13962" spans="3:5" ht="13" x14ac:dyDescent="0.15">
      <c r="C13962" s="1" t="str">
        <f ca="1">IFERROR(INDIRECT(ADDRESS(MATCH(A13962,'contribution par jour-semaine'!A:A,0),MATCH(B13962,'contribution par jour-semaine'!$1:$1,0),4,1,"contribution par jour-semaine")),"")</f>
        <v/>
      </c>
      <c r="D13962" s="4" t="str">
        <f>VLOOKUP(A13962,predictions!A:B,2,FALSE)</f>
        <v>22/06/2020</v>
      </c>
      <c r="E13962" s="4">
        <f t="shared" si="54"/>
        <v>44004</v>
      </c>
    </row>
    <row r="13963" spans="3:5" ht="13" x14ac:dyDescent="0.15">
      <c r="C13963" s="1" t="str">
        <f ca="1">IFERROR(INDIRECT(ADDRESS(MATCH(A13963,'contribution par jour-semaine'!A:A,0),MATCH(B13963,'contribution par jour-semaine'!$1:$1,0),4,1,"contribution par jour-semaine")),"")</f>
        <v/>
      </c>
      <c r="D13963" s="4" t="str">
        <f>VLOOKUP(A13963,predictions!A:B,2,FALSE)</f>
        <v>22/06/2020</v>
      </c>
      <c r="E13963" s="4">
        <f t="shared" si="54"/>
        <v>44004</v>
      </c>
    </row>
    <row r="13964" spans="3:5" ht="13" x14ac:dyDescent="0.15">
      <c r="C13964" s="1" t="str">
        <f ca="1">IFERROR(INDIRECT(ADDRESS(MATCH(A13964,'contribution par jour-semaine'!A:A,0),MATCH(B13964,'contribution par jour-semaine'!$1:$1,0),4,1,"contribution par jour-semaine")),"")</f>
        <v/>
      </c>
      <c r="D13964" s="4" t="str">
        <f>VLOOKUP(A13964,predictions!A:B,2,FALSE)</f>
        <v>22/06/2020</v>
      </c>
      <c r="E13964" s="4">
        <f t="shared" si="54"/>
        <v>44004</v>
      </c>
    </row>
    <row r="13965" spans="3:5" ht="13" x14ac:dyDescent="0.15">
      <c r="C13965" s="1" t="str">
        <f ca="1">IFERROR(INDIRECT(ADDRESS(MATCH(A13965,'contribution par jour-semaine'!A:A,0),MATCH(B13965,'contribution par jour-semaine'!$1:$1,0),4,1,"contribution par jour-semaine")),"")</f>
        <v/>
      </c>
      <c r="D13965" s="4" t="str">
        <f>VLOOKUP(A13965,predictions!A:B,2,FALSE)</f>
        <v>22/06/2020</v>
      </c>
      <c r="E13965" s="4">
        <f t="shared" si="54"/>
        <v>44004</v>
      </c>
    </row>
    <row r="13966" spans="3:5" ht="13" x14ac:dyDescent="0.15">
      <c r="C13966" s="1" t="str">
        <f ca="1">IFERROR(INDIRECT(ADDRESS(MATCH(A13966,'contribution par jour-semaine'!A:A,0),MATCH(B13966,'contribution par jour-semaine'!$1:$1,0),4,1,"contribution par jour-semaine")),"")</f>
        <v/>
      </c>
      <c r="D13966" s="4" t="str">
        <f>VLOOKUP(A13966,predictions!A:B,2,FALSE)</f>
        <v>22/06/2020</v>
      </c>
      <c r="E13966" s="4">
        <f t="shared" si="54"/>
        <v>44004</v>
      </c>
    </row>
    <row r="13967" spans="3:5" ht="13" x14ac:dyDescent="0.15">
      <c r="C13967" s="1" t="str">
        <f ca="1">IFERROR(INDIRECT(ADDRESS(MATCH(A13967,'contribution par jour-semaine'!A:A,0),MATCH(B13967,'contribution par jour-semaine'!$1:$1,0),4,1,"contribution par jour-semaine")),"")</f>
        <v/>
      </c>
      <c r="D13967" s="4" t="str">
        <f>VLOOKUP(A13967,predictions!A:B,2,FALSE)</f>
        <v>22/06/2020</v>
      </c>
      <c r="E13967" s="4">
        <f t="shared" si="54"/>
        <v>44004</v>
      </c>
    </row>
    <row r="13968" spans="3:5" ht="13" x14ac:dyDescent="0.15">
      <c r="C13968" s="1" t="str">
        <f ca="1">IFERROR(INDIRECT(ADDRESS(MATCH(A13968,'contribution par jour-semaine'!A:A,0),MATCH(B13968,'contribution par jour-semaine'!$1:$1,0),4,1,"contribution par jour-semaine")),"")</f>
        <v/>
      </c>
      <c r="D13968" s="4" t="str">
        <f>VLOOKUP(A13968,predictions!A:B,2,FALSE)</f>
        <v>22/06/2020</v>
      </c>
      <c r="E13968" s="4">
        <f t="shared" si="54"/>
        <v>44004</v>
      </c>
    </row>
    <row r="13969" spans="3:5" ht="13" x14ac:dyDescent="0.15">
      <c r="C13969" s="1" t="str">
        <f ca="1">IFERROR(INDIRECT(ADDRESS(MATCH(A13969,'contribution par jour-semaine'!A:A,0),MATCH(B13969,'contribution par jour-semaine'!$1:$1,0),4,1,"contribution par jour-semaine")),"")</f>
        <v/>
      </c>
      <c r="D13969" s="4" t="str">
        <f>VLOOKUP(A13969,predictions!A:B,2,FALSE)</f>
        <v>22/06/2020</v>
      </c>
      <c r="E13969" s="4">
        <f t="shared" si="54"/>
        <v>44004</v>
      </c>
    </row>
    <row r="13970" spans="3:5" ht="13" x14ac:dyDescent="0.15">
      <c r="C13970" s="1" t="str">
        <f ca="1">IFERROR(INDIRECT(ADDRESS(MATCH(A13970,'contribution par jour-semaine'!A:A,0),MATCH(B13970,'contribution par jour-semaine'!$1:$1,0),4,1,"contribution par jour-semaine")),"")</f>
        <v/>
      </c>
      <c r="D13970" s="4" t="str">
        <f>VLOOKUP(A13970,predictions!A:B,2,FALSE)</f>
        <v>22/06/2020</v>
      </c>
      <c r="E13970" s="4">
        <f t="shared" si="54"/>
        <v>44004</v>
      </c>
    </row>
    <row r="13971" spans="3:5" ht="13" x14ac:dyDescent="0.15">
      <c r="C13971" s="1" t="str">
        <f ca="1">IFERROR(INDIRECT(ADDRESS(MATCH(A13971,'contribution par jour-semaine'!A:A,0),MATCH(B13971,'contribution par jour-semaine'!$1:$1,0),4,1,"contribution par jour-semaine")),"")</f>
        <v/>
      </c>
      <c r="D13971" s="4" t="str">
        <f>VLOOKUP(A13971,predictions!A:B,2,FALSE)</f>
        <v>22/06/2020</v>
      </c>
      <c r="E13971" s="4">
        <f t="shared" si="54"/>
        <v>44004</v>
      </c>
    </row>
    <row r="13972" spans="3:5" ht="13" x14ac:dyDescent="0.15">
      <c r="C13972" s="1" t="str">
        <f ca="1">IFERROR(INDIRECT(ADDRESS(MATCH(A13972,'contribution par jour-semaine'!A:A,0),MATCH(B13972,'contribution par jour-semaine'!$1:$1,0),4,1,"contribution par jour-semaine")),"")</f>
        <v/>
      </c>
      <c r="D13972" s="4" t="str">
        <f>VLOOKUP(A13972,predictions!A:B,2,FALSE)</f>
        <v>22/06/2020</v>
      </c>
      <c r="E13972" s="4">
        <f t="shared" si="54"/>
        <v>44004</v>
      </c>
    </row>
    <row r="13973" spans="3:5" ht="13" x14ac:dyDescent="0.15">
      <c r="C13973" s="1" t="str">
        <f ca="1">IFERROR(INDIRECT(ADDRESS(MATCH(A13973,'contribution par jour-semaine'!A:A,0),MATCH(B13973,'contribution par jour-semaine'!$1:$1,0),4,1,"contribution par jour-semaine")),"")</f>
        <v/>
      </c>
      <c r="D13973" s="4" t="str">
        <f>VLOOKUP(A13973,predictions!A:B,2,FALSE)</f>
        <v>22/06/2020</v>
      </c>
      <c r="E13973" s="4">
        <f t="shared" si="54"/>
        <v>44004</v>
      </c>
    </row>
    <row r="13974" spans="3:5" ht="13" x14ac:dyDescent="0.15">
      <c r="C13974" s="1" t="str">
        <f ca="1">IFERROR(INDIRECT(ADDRESS(MATCH(A13974,'contribution par jour-semaine'!A:A,0),MATCH(B13974,'contribution par jour-semaine'!$1:$1,0),4,1,"contribution par jour-semaine")),"")</f>
        <v/>
      </c>
      <c r="D13974" s="4" t="str">
        <f>VLOOKUP(A13974,predictions!A:B,2,FALSE)</f>
        <v>22/06/2020</v>
      </c>
      <c r="E13974" s="4">
        <f t="shared" si="54"/>
        <v>44004</v>
      </c>
    </row>
    <row r="13975" spans="3:5" ht="13" x14ac:dyDescent="0.15">
      <c r="C13975" s="1" t="str">
        <f ca="1">IFERROR(INDIRECT(ADDRESS(MATCH(A13975,'contribution par jour-semaine'!A:A,0),MATCH(B13975,'contribution par jour-semaine'!$1:$1,0),4,1,"contribution par jour-semaine")),"")</f>
        <v/>
      </c>
      <c r="D13975" s="4" t="str">
        <f>VLOOKUP(A13975,predictions!A:B,2,FALSE)</f>
        <v>22/06/2020</v>
      </c>
      <c r="E13975" s="4">
        <f t="shared" si="54"/>
        <v>44004</v>
      </c>
    </row>
    <row r="13976" spans="3:5" ht="13" x14ac:dyDescent="0.15">
      <c r="C13976" s="1" t="str">
        <f ca="1">IFERROR(INDIRECT(ADDRESS(MATCH(A13976,'contribution par jour-semaine'!A:A,0),MATCH(B13976,'contribution par jour-semaine'!$1:$1,0),4,1,"contribution par jour-semaine")),"")</f>
        <v/>
      </c>
      <c r="D13976" s="4" t="str">
        <f>VLOOKUP(A13976,predictions!A:B,2,FALSE)</f>
        <v>22/06/2020</v>
      </c>
      <c r="E13976" s="4">
        <f t="shared" si="54"/>
        <v>44004</v>
      </c>
    </row>
    <row r="13977" spans="3:5" ht="13" x14ac:dyDescent="0.15">
      <c r="C13977" s="1" t="str">
        <f ca="1">IFERROR(INDIRECT(ADDRESS(MATCH(A13977,'contribution par jour-semaine'!A:A,0),MATCH(B13977,'contribution par jour-semaine'!$1:$1,0),4,1,"contribution par jour-semaine")),"")</f>
        <v/>
      </c>
      <c r="D13977" s="4" t="str">
        <f>VLOOKUP(A13977,predictions!A:B,2,FALSE)</f>
        <v>22/06/2020</v>
      </c>
      <c r="E13977" s="4">
        <f t="shared" si="54"/>
        <v>44004</v>
      </c>
    </row>
    <row r="13978" spans="3:5" ht="13" x14ac:dyDescent="0.15">
      <c r="C13978" s="1" t="str">
        <f ca="1">IFERROR(INDIRECT(ADDRESS(MATCH(A13978,'contribution par jour-semaine'!A:A,0),MATCH(B13978,'contribution par jour-semaine'!$1:$1,0),4,1,"contribution par jour-semaine")),"")</f>
        <v/>
      </c>
      <c r="D13978" s="4" t="str">
        <f>VLOOKUP(A13978,predictions!A:B,2,FALSE)</f>
        <v>22/06/2020</v>
      </c>
      <c r="E13978" s="4">
        <f t="shared" si="54"/>
        <v>44004</v>
      </c>
    </row>
    <row r="13979" spans="3:5" ht="13" x14ac:dyDescent="0.15">
      <c r="C13979" s="1" t="str">
        <f ca="1">IFERROR(INDIRECT(ADDRESS(MATCH(A13979,'contribution par jour-semaine'!A:A,0),MATCH(B13979,'contribution par jour-semaine'!$1:$1,0),4,1,"contribution par jour-semaine")),"")</f>
        <v/>
      </c>
      <c r="D13979" s="4" t="str">
        <f>VLOOKUP(A13979,predictions!A:B,2,FALSE)</f>
        <v>22/06/2020</v>
      </c>
      <c r="E13979" s="4">
        <f t="shared" si="54"/>
        <v>44004</v>
      </c>
    </row>
    <row r="13980" spans="3:5" ht="13" x14ac:dyDescent="0.15">
      <c r="C13980" s="1" t="str">
        <f ca="1">IFERROR(INDIRECT(ADDRESS(MATCH(A13980,'contribution par jour-semaine'!A:A,0),MATCH(B13980,'contribution par jour-semaine'!$1:$1,0),4,1,"contribution par jour-semaine")),"")</f>
        <v/>
      </c>
      <c r="D13980" s="4" t="str">
        <f>VLOOKUP(A13980,predictions!A:B,2,FALSE)</f>
        <v>22/06/2020</v>
      </c>
      <c r="E13980" s="4">
        <f t="shared" si="54"/>
        <v>44004</v>
      </c>
    </row>
    <row r="13981" spans="3:5" ht="13" x14ac:dyDescent="0.15">
      <c r="C13981" s="1" t="str">
        <f ca="1">IFERROR(INDIRECT(ADDRESS(MATCH(A13981,'contribution par jour-semaine'!A:A,0),MATCH(B13981,'contribution par jour-semaine'!$1:$1,0),4,1,"contribution par jour-semaine")),"")</f>
        <v/>
      </c>
      <c r="D13981" s="4" t="str">
        <f>VLOOKUP(A13981,predictions!A:B,2,FALSE)</f>
        <v>22/06/2020</v>
      </c>
      <c r="E13981" s="4">
        <f t="shared" si="54"/>
        <v>44004</v>
      </c>
    </row>
    <row r="13982" spans="3:5" ht="13" x14ac:dyDescent="0.15">
      <c r="C13982" s="1" t="str">
        <f ca="1">IFERROR(INDIRECT(ADDRESS(MATCH(A13982,'contribution par jour-semaine'!A:A,0),MATCH(B13982,'contribution par jour-semaine'!$1:$1,0),4,1,"contribution par jour-semaine")),"")</f>
        <v/>
      </c>
      <c r="D13982" s="4" t="str">
        <f>VLOOKUP(A13982,predictions!A:B,2,FALSE)</f>
        <v>22/06/2020</v>
      </c>
      <c r="E13982" s="4">
        <f t="shared" si="54"/>
        <v>44004</v>
      </c>
    </row>
    <row r="13983" spans="3:5" ht="13" x14ac:dyDescent="0.15">
      <c r="C13983" s="1" t="str">
        <f ca="1">IFERROR(INDIRECT(ADDRESS(MATCH(A13983,'contribution par jour-semaine'!A:A,0),MATCH(B13983,'contribution par jour-semaine'!$1:$1,0),4,1,"contribution par jour-semaine")),"")</f>
        <v/>
      </c>
      <c r="D13983" s="4" t="str">
        <f>VLOOKUP(A13983,predictions!A:B,2,FALSE)</f>
        <v>22/06/2020</v>
      </c>
      <c r="E13983" s="4">
        <f t="shared" si="54"/>
        <v>44004</v>
      </c>
    </row>
    <row r="13984" spans="3:5" ht="13" x14ac:dyDescent="0.15">
      <c r="C13984" s="1" t="str">
        <f ca="1">IFERROR(INDIRECT(ADDRESS(MATCH(A13984,'contribution par jour-semaine'!A:A,0),MATCH(B13984,'contribution par jour-semaine'!$1:$1,0),4,1,"contribution par jour-semaine")),"")</f>
        <v/>
      </c>
      <c r="D13984" s="4" t="str">
        <f>VLOOKUP(A13984,predictions!A:B,2,FALSE)</f>
        <v>22/06/2020</v>
      </c>
      <c r="E13984" s="4">
        <f t="shared" si="54"/>
        <v>44004</v>
      </c>
    </row>
    <row r="13985" spans="3:5" ht="13" x14ac:dyDescent="0.15">
      <c r="C13985" s="1" t="str">
        <f ca="1">IFERROR(INDIRECT(ADDRESS(MATCH(A13985,'contribution par jour-semaine'!A:A,0),MATCH(B13985,'contribution par jour-semaine'!$1:$1,0),4,1,"contribution par jour-semaine")),"")</f>
        <v/>
      </c>
      <c r="D13985" s="4" t="str">
        <f>VLOOKUP(A13985,predictions!A:B,2,FALSE)</f>
        <v>22/06/2020</v>
      </c>
      <c r="E13985" s="4">
        <f t="shared" si="54"/>
        <v>44004</v>
      </c>
    </row>
    <row r="13986" spans="3:5" ht="13" x14ac:dyDescent="0.15">
      <c r="C13986" s="1" t="str">
        <f ca="1">IFERROR(INDIRECT(ADDRESS(MATCH(A13986,'contribution par jour-semaine'!A:A,0),MATCH(B13986,'contribution par jour-semaine'!$1:$1,0),4,1,"contribution par jour-semaine")),"")</f>
        <v/>
      </c>
      <c r="D13986" s="4" t="str">
        <f>VLOOKUP(A13986,predictions!A:B,2,FALSE)</f>
        <v>22/06/2020</v>
      </c>
      <c r="E13986" s="4">
        <f t="shared" si="54"/>
        <v>44004</v>
      </c>
    </row>
    <row r="13987" spans="3:5" ht="13" x14ac:dyDescent="0.15">
      <c r="C13987" s="1" t="str">
        <f ca="1">IFERROR(INDIRECT(ADDRESS(MATCH(A13987,'contribution par jour-semaine'!A:A,0),MATCH(B13987,'contribution par jour-semaine'!$1:$1,0),4,1,"contribution par jour-semaine")),"")</f>
        <v/>
      </c>
      <c r="D13987" s="4" t="str">
        <f>VLOOKUP(A13987,predictions!A:B,2,FALSE)</f>
        <v>22/06/2020</v>
      </c>
      <c r="E13987" s="4">
        <f t="shared" si="54"/>
        <v>44004</v>
      </c>
    </row>
    <row r="13988" spans="3:5" ht="13" x14ac:dyDescent="0.15">
      <c r="C13988" s="1" t="str">
        <f ca="1">IFERROR(INDIRECT(ADDRESS(MATCH(A13988,'contribution par jour-semaine'!A:A,0),MATCH(B13988,'contribution par jour-semaine'!$1:$1,0),4,1,"contribution par jour-semaine")),"")</f>
        <v/>
      </c>
      <c r="D13988" s="4" t="str">
        <f>VLOOKUP(A13988,predictions!A:B,2,FALSE)</f>
        <v>22/06/2020</v>
      </c>
      <c r="E13988" s="4">
        <f t="shared" si="54"/>
        <v>44004</v>
      </c>
    </row>
    <row r="13989" spans="3:5" ht="13" x14ac:dyDescent="0.15">
      <c r="C13989" s="1" t="str">
        <f ca="1">IFERROR(INDIRECT(ADDRESS(MATCH(A13989,'contribution par jour-semaine'!A:A,0),MATCH(B13989,'contribution par jour-semaine'!$1:$1,0),4,1,"contribution par jour-semaine")),"")</f>
        <v/>
      </c>
      <c r="D13989" s="4" t="str">
        <f>VLOOKUP(A13989,predictions!A:B,2,FALSE)</f>
        <v>22/06/2020</v>
      </c>
      <c r="E13989" s="4">
        <f t="shared" si="54"/>
        <v>44004</v>
      </c>
    </row>
    <row r="13990" spans="3:5" ht="13" x14ac:dyDescent="0.15">
      <c r="C13990" s="1" t="str">
        <f ca="1">IFERROR(INDIRECT(ADDRESS(MATCH(A13990,'contribution par jour-semaine'!A:A,0),MATCH(B13990,'contribution par jour-semaine'!$1:$1,0),4,1,"contribution par jour-semaine")),"")</f>
        <v/>
      </c>
      <c r="D13990" s="4" t="str">
        <f>VLOOKUP(A13990,predictions!A:B,2,FALSE)</f>
        <v>22/06/2020</v>
      </c>
      <c r="E13990" s="4">
        <f t="shared" si="54"/>
        <v>44004</v>
      </c>
    </row>
    <row r="13991" spans="3:5" ht="13" x14ac:dyDescent="0.15">
      <c r="C13991" s="1" t="str">
        <f ca="1">IFERROR(INDIRECT(ADDRESS(MATCH(A13991,'contribution par jour-semaine'!A:A,0),MATCH(B13991,'contribution par jour-semaine'!$1:$1,0),4,1,"contribution par jour-semaine")),"")</f>
        <v/>
      </c>
      <c r="D13991" s="4" t="str">
        <f>VLOOKUP(A13991,predictions!A:B,2,FALSE)</f>
        <v>22/06/2020</v>
      </c>
      <c r="E13991" s="4">
        <f t="shared" si="54"/>
        <v>44004</v>
      </c>
    </row>
    <row r="13992" spans="3:5" ht="13" x14ac:dyDescent="0.15">
      <c r="C13992" s="1" t="str">
        <f ca="1">IFERROR(INDIRECT(ADDRESS(MATCH(A13992,'contribution par jour-semaine'!A:A,0),MATCH(B13992,'contribution par jour-semaine'!$1:$1,0),4,1,"contribution par jour-semaine")),"")</f>
        <v/>
      </c>
      <c r="D13992" s="4" t="str">
        <f>VLOOKUP(A13992,predictions!A:B,2,FALSE)</f>
        <v>22/06/2020</v>
      </c>
      <c r="E13992" s="4">
        <f t="shared" si="54"/>
        <v>44004</v>
      </c>
    </row>
    <row r="13993" spans="3:5" ht="13" x14ac:dyDescent="0.15">
      <c r="C13993" s="1" t="str">
        <f ca="1">IFERROR(INDIRECT(ADDRESS(MATCH(A13993,'contribution par jour-semaine'!A:A,0),MATCH(B13993,'contribution par jour-semaine'!$1:$1,0),4,1,"contribution par jour-semaine")),"")</f>
        <v/>
      </c>
      <c r="D13993" s="4" t="str">
        <f>VLOOKUP(A13993,predictions!A:B,2,FALSE)</f>
        <v>22/06/2020</v>
      </c>
      <c r="E13993" s="4">
        <f t="shared" si="54"/>
        <v>44004</v>
      </c>
    </row>
    <row r="13994" spans="3:5" ht="13" x14ac:dyDescent="0.15">
      <c r="C13994" s="1" t="str">
        <f ca="1">IFERROR(INDIRECT(ADDRESS(MATCH(A13994,'contribution par jour-semaine'!A:A,0),MATCH(B13994,'contribution par jour-semaine'!$1:$1,0),4,1,"contribution par jour-semaine")),"")</f>
        <v/>
      </c>
      <c r="D13994" s="4" t="str">
        <f>VLOOKUP(A13994,predictions!A:B,2,FALSE)</f>
        <v>22/06/2020</v>
      </c>
      <c r="E13994" s="4">
        <f t="shared" si="54"/>
        <v>44004</v>
      </c>
    </row>
    <row r="13995" spans="3:5" ht="13" x14ac:dyDescent="0.15">
      <c r="C13995" s="1" t="str">
        <f ca="1">IFERROR(INDIRECT(ADDRESS(MATCH(A13995,'contribution par jour-semaine'!A:A,0),MATCH(B13995,'contribution par jour-semaine'!$1:$1,0),4,1,"contribution par jour-semaine")),"")</f>
        <v/>
      </c>
      <c r="D13995" s="4" t="str">
        <f>VLOOKUP(A13995,predictions!A:B,2,FALSE)</f>
        <v>22/06/2020</v>
      </c>
      <c r="E13995" s="4">
        <f t="shared" si="54"/>
        <v>44004</v>
      </c>
    </row>
    <row r="13996" spans="3:5" ht="13" x14ac:dyDescent="0.15">
      <c r="C13996" s="1" t="str">
        <f ca="1">IFERROR(INDIRECT(ADDRESS(MATCH(A13996,'contribution par jour-semaine'!A:A,0),MATCH(B13996,'contribution par jour-semaine'!$1:$1,0),4,1,"contribution par jour-semaine")),"")</f>
        <v/>
      </c>
      <c r="D13996" s="4" t="str">
        <f>VLOOKUP(A13996,predictions!A:B,2,FALSE)</f>
        <v>22/06/2020</v>
      </c>
      <c r="E13996" s="4">
        <f t="shared" si="54"/>
        <v>44004</v>
      </c>
    </row>
    <row r="13997" spans="3:5" ht="13" x14ac:dyDescent="0.15">
      <c r="C13997" s="1" t="str">
        <f ca="1">IFERROR(INDIRECT(ADDRESS(MATCH(A13997,'contribution par jour-semaine'!A:A,0),MATCH(B13997,'contribution par jour-semaine'!$1:$1,0),4,1,"contribution par jour-semaine")),"")</f>
        <v/>
      </c>
      <c r="D13997" s="4" t="str">
        <f>VLOOKUP(A13997,predictions!A:B,2,FALSE)</f>
        <v>22/06/2020</v>
      </c>
      <c r="E13997" s="4">
        <f t="shared" si="54"/>
        <v>44004</v>
      </c>
    </row>
    <row r="13998" spans="3:5" ht="13" x14ac:dyDescent="0.15">
      <c r="C13998" s="1" t="str">
        <f ca="1">IFERROR(INDIRECT(ADDRESS(MATCH(A13998,'contribution par jour-semaine'!A:A,0),MATCH(B13998,'contribution par jour-semaine'!$1:$1,0),4,1,"contribution par jour-semaine")),"")</f>
        <v/>
      </c>
      <c r="D13998" s="4" t="str">
        <f>VLOOKUP(A13998,predictions!A:B,2,FALSE)</f>
        <v>22/06/2020</v>
      </c>
      <c r="E13998" s="4">
        <f t="shared" si="54"/>
        <v>44004</v>
      </c>
    </row>
    <row r="13999" spans="3:5" ht="13" x14ac:dyDescent="0.15">
      <c r="C13999" s="1" t="str">
        <f ca="1">IFERROR(INDIRECT(ADDRESS(MATCH(A13999,'contribution par jour-semaine'!A:A,0),MATCH(B13999,'contribution par jour-semaine'!$1:$1,0),4,1,"contribution par jour-semaine")),"")</f>
        <v/>
      </c>
      <c r="D13999" s="4" t="str">
        <f>VLOOKUP(A13999,predictions!A:B,2,FALSE)</f>
        <v>22/06/2020</v>
      </c>
      <c r="E13999" s="4">
        <f t="shared" si="54"/>
        <v>44004</v>
      </c>
    </row>
    <row r="14000" spans="3:5" ht="13" x14ac:dyDescent="0.15">
      <c r="C14000" s="1" t="str">
        <f ca="1">IFERROR(INDIRECT(ADDRESS(MATCH(A14000,'contribution par jour-semaine'!A:A,0),MATCH(B14000,'contribution par jour-semaine'!$1:$1,0),4,1,"contribution par jour-semaine")),"")</f>
        <v/>
      </c>
      <c r="D14000" s="4" t="str">
        <f>VLOOKUP(A14000,predictions!A:B,2,FALSE)</f>
        <v>22/06/2020</v>
      </c>
      <c r="E14000" s="4">
        <f t="shared" si="54"/>
        <v>44004</v>
      </c>
    </row>
    <row r="14001" spans="3:5" ht="13" x14ac:dyDescent="0.15">
      <c r="C14001" s="1" t="str">
        <f ca="1">IFERROR(INDIRECT(ADDRESS(MATCH(A14001,'contribution par jour-semaine'!A:A,0),MATCH(B14001,'contribution par jour-semaine'!$1:$1,0),4,1,"contribution par jour-semaine")),"")</f>
        <v/>
      </c>
      <c r="D14001" s="4" t="str">
        <f>VLOOKUP(A14001,predictions!A:B,2,FALSE)</f>
        <v>22/06/2020</v>
      </c>
      <c r="E14001" s="4">
        <f t="shared" si="54"/>
        <v>44004</v>
      </c>
    </row>
    <row r="14002" spans="3:5" ht="13" x14ac:dyDescent="0.15">
      <c r="C14002" s="1" t="str">
        <f ca="1">IFERROR(INDIRECT(ADDRESS(MATCH(A14002,'contribution par jour-semaine'!A:A,0),MATCH(B14002,'contribution par jour-semaine'!$1:$1,0),4,1,"contribution par jour-semaine")),"")</f>
        <v/>
      </c>
      <c r="D14002" s="4" t="str">
        <f>VLOOKUP(A14002,predictions!A:B,2,FALSE)</f>
        <v>22/06/2020</v>
      </c>
      <c r="E14002" s="4">
        <f t="shared" si="54"/>
        <v>44004</v>
      </c>
    </row>
    <row r="14003" spans="3:5" ht="13" x14ac:dyDescent="0.15">
      <c r="C14003" s="1" t="str">
        <f ca="1">IFERROR(INDIRECT(ADDRESS(MATCH(A14003,'contribution par jour-semaine'!A:A,0),MATCH(B14003,'contribution par jour-semaine'!$1:$1,0),4,1,"contribution par jour-semaine")),"")</f>
        <v/>
      </c>
      <c r="D14003" s="4" t="str">
        <f>VLOOKUP(A14003,predictions!A:B,2,FALSE)</f>
        <v>22/06/2020</v>
      </c>
      <c r="E14003" s="4">
        <f t="shared" si="54"/>
        <v>44004</v>
      </c>
    </row>
    <row r="14004" spans="3:5" ht="13" x14ac:dyDescent="0.15">
      <c r="C14004" s="1" t="str">
        <f ca="1">IFERROR(INDIRECT(ADDRESS(MATCH(A14004,'contribution par jour-semaine'!A:A,0),MATCH(B14004,'contribution par jour-semaine'!$1:$1,0),4,1,"contribution par jour-semaine")),"")</f>
        <v/>
      </c>
      <c r="D14004" s="4" t="str">
        <f>VLOOKUP(A14004,predictions!A:B,2,FALSE)</f>
        <v>22/06/2020</v>
      </c>
      <c r="E14004" s="4">
        <f t="shared" si="54"/>
        <v>44004</v>
      </c>
    </row>
    <row r="14005" spans="3:5" ht="13" x14ac:dyDescent="0.15">
      <c r="C14005" s="1" t="str">
        <f ca="1">IFERROR(INDIRECT(ADDRESS(MATCH(A14005,'contribution par jour-semaine'!A:A,0),MATCH(B14005,'contribution par jour-semaine'!$1:$1,0),4,1,"contribution par jour-semaine")),"")</f>
        <v/>
      </c>
      <c r="D14005" s="4" t="str">
        <f>VLOOKUP(A14005,predictions!A:B,2,FALSE)</f>
        <v>22/06/2020</v>
      </c>
      <c r="E14005" s="4">
        <f t="shared" si="54"/>
        <v>44004</v>
      </c>
    </row>
    <row r="14006" spans="3:5" ht="13" x14ac:dyDescent="0.15">
      <c r="C14006" s="1" t="str">
        <f ca="1">IFERROR(INDIRECT(ADDRESS(MATCH(A14006,'contribution par jour-semaine'!A:A,0),MATCH(B14006,'contribution par jour-semaine'!$1:$1,0),4,1,"contribution par jour-semaine")),"")</f>
        <v/>
      </c>
      <c r="D14006" s="4" t="str">
        <f>VLOOKUP(A14006,predictions!A:B,2,FALSE)</f>
        <v>22/06/2020</v>
      </c>
      <c r="E14006" s="4">
        <f t="shared" si="54"/>
        <v>44004</v>
      </c>
    </row>
    <row r="14007" spans="3:5" ht="13" x14ac:dyDescent="0.15">
      <c r="C14007" s="1" t="str">
        <f ca="1">IFERROR(INDIRECT(ADDRESS(MATCH(A14007,'contribution par jour-semaine'!A:A,0),MATCH(B14007,'contribution par jour-semaine'!$1:$1,0),4,1,"contribution par jour-semaine")),"")</f>
        <v/>
      </c>
      <c r="D14007" s="4" t="str">
        <f>VLOOKUP(A14007,predictions!A:B,2,FALSE)</f>
        <v>22/06/2020</v>
      </c>
      <c r="E14007" s="4">
        <f t="shared" si="54"/>
        <v>44004</v>
      </c>
    </row>
    <row r="14008" spans="3:5" ht="13" x14ac:dyDescent="0.15">
      <c r="C14008" s="1" t="str">
        <f ca="1">IFERROR(INDIRECT(ADDRESS(MATCH(A14008,'contribution par jour-semaine'!A:A,0),MATCH(B14008,'contribution par jour-semaine'!$1:$1,0),4,1,"contribution par jour-semaine")),"")</f>
        <v/>
      </c>
      <c r="D14008" s="4" t="str">
        <f>VLOOKUP(A14008,predictions!A:B,2,FALSE)</f>
        <v>22/06/2020</v>
      </c>
      <c r="E14008" s="4">
        <f t="shared" si="54"/>
        <v>44004</v>
      </c>
    </row>
    <row r="14009" spans="3:5" ht="13" x14ac:dyDescent="0.15">
      <c r="C14009" s="1" t="str">
        <f ca="1">IFERROR(INDIRECT(ADDRESS(MATCH(A14009,'contribution par jour-semaine'!A:A,0),MATCH(B14009,'contribution par jour-semaine'!$1:$1,0),4,1,"contribution par jour-semaine")),"")</f>
        <v/>
      </c>
      <c r="D14009" s="4" t="str">
        <f>VLOOKUP(A14009,predictions!A:B,2,FALSE)</f>
        <v>22/06/2020</v>
      </c>
      <c r="E14009" s="4">
        <f t="shared" si="54"/>
        <v>44004</v>
      </c>
    </row>
    <row r="14010" spans="3:5" ht="13" x14ac:dyDescent="0.15">
      <c r="C14010" s="1" t="str">
        <f ca="1">IFERROR(INDIRECT(ADDRESS(MATCH(A14010,'contribution par jour-semaine'!A:A,0),MATCH(B14010,'contribution par jour-semaine'!$1:$1,0),4,1,"contribution par jour-semaine")),"")</f>
        <v/>
      </c>
      <c r="D14010" s="4" t="str">
        <f>VLOOKUP(A14010,predictions!A:B,2,FALSE)</f>
        <v>22/06/2020</v>
      </c>
      <c r="E14010" s="4">
        <f t="shared" si="54"/>
        <v>44004</v>
      </c>
    </row>
    <row r="14011" spans="3:5" ht="13" x14ac:dyDescent="0.15">
      <c r="C14011" s="1" t="str">
        <f ca="1">IFERROR(INDIRECT(ADDRESS(MATCH(A14011,'contribution par jour-semaine'!A:A,0),MATCH(B14011,'contribution par jour-semaine'!$1:$1,0),4,1,"contribution par jour-semaine")),"")</f>
        <v/>
      </c>
      <c r="D14011" s="4" t="str">
        <f>VLOOKUP(A14011,predictions!A:B,2,FALSE)</f>
        <v>22/06/2020</v>
      </c>
      <c r="E14011" s="4">
        <f t="shared" si="54"/>
        <v>44004</v>
      </c>
    </row>
    <row r="14012" spans="3:5" ht="13" x14ac:dyDescent="0.15">
      <c r="C14012" s="1" t="str">
        <f ca="1">IFERROR(INDIRECT(ADDRESS(MATCH(A14012,'contribution par jour-semaine'!A:A,0),MATCH(B14012,'contribution par jour-semaine'!$1:$1,0),4,1,"contribution par jour-semaine")),"")</f>
        <v/>
      </c>
      <c r="D14012" s="4" t="str">
        <f>VLOOKUP(A14012,predictions!A:B,2,FALSE)</f>
        <v>22/06/2020</v>
      </c>
      <c r="E14012" s="4">
        <f t="shared" si="54"/>
        <v>44004</v>
      </c>
    </row>
    <row r="14013" spans="3:5" ht="13" x14ac:dyDescent="0.15">
      <c r="C14013" s="1" t="str">
        <f ca="1">IFERROR(INDIRECT(ADDRESS(MATCH(A14013,'contribution par jour-semaine'!A:A,0),MATCH(B14013,'contribution par jour-semaine'!$1:$1,0),4,1,"contribution par jour-semaine")),"")</f>
        <v/>
      </c>
      <c r="D14013" s="4" t="str">
        <f>VLOOKUP(A14013,predictions!A:B,2,FALSE)</f>
        <v>22/06/2020</v>
      </c>
      <c r="E14013" s="4">
        <f t="shared" si="54"/>
        <v>44004</v>
      </c>
    </row>
    <row r="14014" spans="3:5" ht="13" x14ac:dyDescent="0.15">
      <c r="C14014" s="1" t="str">
        <f ca="1">IFERROR(INDIRECT(ADDRESS(MATCH(A14014,'contribution par jour-semaine'!A:A,0),MATCH(B14014,'contribution par jour-semaine'!$1:$1,0),4,1,"contribution par jour-semaine")),"")</f>
        <v/>
      </c>
      <c r="D14014" s="4" t="str">
        <f>VLOOKUP(A14014,predictions!A:B,2,FALSE)</f>
        <v>22/06/2020</v>
      </c>
      <c r="E14014" s="4">
        <f t="shared" si="54"/>
        <v>44004</v>
      </c>
    </row>
    <row r="14015" spans="3:5" ht="13" x14ac:dyDescent="0.15">
      <c r="C14015" s="1" t="str">
        <f ca="1">IFERROR(INDIRECT(ADDRESS(MATCH(A14015,'contribution par jour-semaine'!A:A,0),MATCH(B14015,'contribution par jour-semaine'!$1:$1,0),4,1,"contribution par jour-semaine")),"")</f>
        <v/>
      </c>
      <c r="D14015" s="4" t="str">
        <f>VLOOKUP(A14015,predictions!A:B,2,FALSE)</f>
        <v>22/06/2020</v>
      </c>
      <c r="E14015" s="4">
        <f t="shared" si="54"/>
        <v>44004</v>
      </c>
    </row>
    <row r="14016" spans="3:5" ht="13" x14ac:dyDescent="0.15">
      <c r="C14016" s="1" t="str">
        <f ca="1">IFERROR(INDIRECT(ADDRESS(MATCH(A14016,'contribution par jour-semaine'!A:A,0),MATCH(B14016,'contribution par jour-semaine'!$1:$1,0),4,1,"contribution par jour-semaine")),"")</f>
        <v/>
      </c>
      <c r="D14016" s="4" t="str">
        <f>VLOOKUP(A14016,predictions!A:B,2,FALSE)</f>
        <v>22/06/2020</v>
      </c>
      <c r="E14016" s="4">
        <f t="shared" si="54"/>
        <v>44004</v>
      </c>
    </row>
    <row r="14017" spans="3:5" ht="13" x14ac:dyDescent="0.15">
      <c r="C14017" s="1" t="str">
        <f ca="1">IFERROR(INDIRECT(ADDRESS(MATCH(A14017,'contribution par jour-semaine'!A:A,0),MATCH(B14017,'contribution par jour-semaine'!$1:$1,0),4,1,"contribution par jour-semaine")),"")</f>
        <v/>
      </c>
      <c r="D14017" s="4" t="str">
        <f>VLOOKUP(A14017,predictions!A:B,2,FALSE)</f>
        <v>22/06/2020</v>
      </c>
      <c r="E14017" s="4">
        <f t="shared" si="54"/>
        <v>44004</v>
      </c>
    </row>
    <row r="14018" spans="3:5" ht="13" x14ac:dyDescent="0.15">
      <c r="C14018" s="1" t="str">
        <f ca="1">IFERROR(INDIRECT(ADDRESS(MATCH(A14018,'contribution par jour-semaine'!A:A,0),MATCH(B14018,'contribution par jour-semaine'!$1:$1,0),4,1,"contribution par jour-semaine")),"")</f>
        <v/>
      </c>
      <c r="D14018" s="4" t="str">
        <f>VLOOKUP(A14018,predictions!A:B,2,FALSE)</f>
        <v>22/06/2020</v>
      </c>
      <c r="E14018" s="4">
        <f t="shared" si="54"/>
        <v>44004</v>
      </c>
    </row>
    <row r="14019" spans="3:5" ht="13" x14ac:dyDescent="0.15">
      <c r="C14019" s="1" t="str">
        <f ca="1">IFERROR(INDIRECT(ADDRESS(MATCH(A14019,'contribution par jour-semaine'!A:A,0),MATCH(B14019,'contribution par jour-semaine'!$1:$1,0),4,1,"contribution par jour-semaine")),"")</f>
        <v/>
      </c>
      <c r="D14019" s="4" t="str">
        <f>VLOOKUP(A14019,predictions!A:B,2,FALSE)</f>
        <v>22/06/2020</v>
      </c>
      <c r="E14019" s="4">
        <f t="shared" si="54"/>
        <v>44004</v>
      </c>
    </row>
    <row r="14020" spans="3:5" ht="13" x14ac:dyDescent="0.15">
      <c r="C14020" s="1" t="str">
        <f ca="1">IFERROR(INDIRECT(ADDRESS(MATCH(A14020,'contribution par jour-semaine'!A:A,0),MATCH(B14020,'contribution par jour-semaine'!$1:$1,0),4,1,"contribution par jour-semaine")),"")</f>
        <v/>
      </c>
      <c r="D14020" s="4" t="str">
        <f>VLOOKUP(A14020,predictions!A:B,2,FALSE)</f>
        <v>22/06/2020</v>
      </c>
      <c r="E14020" s="4">
        <f t="shared" si="54"/>
        <v>44004</v>
      </c>
    </row>
    <row r="14021" spans="3:5" ht="13" x14ac:dyDescent="0.15">
      <c r="C14021" s="1" t="str">
        <f ca="1">IFERROR(INDIRECT(ADDRESS(MATCH(A14021,'contribution par jour-semaine'!A:A,0),MATCH(B14021,'contribution par jour-semaine'!$1:$1,0),4,1,"contribution par jour-semaine")),"")</f>
        <v/>
      </c>
      <c r="D14021" s="4" t="str">
        <f>VLOOKUP(A14021,predictions!A:B,2,FALSE)</f>
        <v>22/06/2020</v>
      </c>
      <c r="E14021" s="4">
        <f t="shared" si="54"/>
        <v>44004</v>
      </c>
    </row>
    <row r="14022" spans="3:5" ht="13" x14ac:dyDescent="0.15">
      <c r="C14022" s="1" t="str">
        <f ca="1">IFERROR(INDIRECT(ADDRESS(MATCH(A14022,'contribution par jour-semaine'!A:A,0),MATCH(B14022,'contribution par jour-semaine'!$1:$1,0),4,1,"contribution par jour-semaine")),"")</f>
        <v/>
      </c>
      <c r="D14022" s="4" t="str">
        <f>VLOOKUP(A14022,predictions!A:B,2,FALSE)</f>
        <v>22/06/2020</v>
      </c>
      <c r="E14022" s="4">
        <f t="shared" si="54"/>
        <v>44004</v>
      </c>
    </row>
    <row r="14023" spans="3:5" ht="13" x14ac:dyDescent="0.15">
      <c r="C14023" s="1" t="str">
        <f ca="1">IFERROR(INDIRECT(ADDRESS(MATCH(A14023,'contribution par jour-semaine'!A:A,0),MATCH(B14023,'contribution par jour-semaine'!$1:$1,0),4,1,"contribution par jour-semaine")),"")</f>
        <v/>
      </c>
      <c r="D14023" s="4" t="str">
        <f>VLOOKUP(A14023,predictions!A:B,2,FALSE)</f>
        <v>22/06/2020</v>
      </c>
      <c r="E14023" s="4">
        <f t="shared" si="54"/>
        <v>44004</v>
      </c>
    </row>
    <row r="14024" spans="3:5" ht="13" x14ac:dyDescent="0.15">
      <c r="C14024" s="1" t="str">
        <f ca="1">IFERROR(INDIRECT(ADDRESS(MATCH(A14024,'contribution par jour-semaine'!A:A,0),MATCH(B14024,'contribution par jour-semaine'!$1:$1,0),4,1,"contribution par jour-semaine")),"")</f>
        <v/>
      </c>
      <c r="D14024" s="4" t="str">
        <f>VLOOKUP(A14024,predictions!A:B,2,FALSE)</f>
        <v>22/06/2020</v>
      </c>
      <c r="E14024" s="4">
        <f t="shared" si="54"/>
        <v>44004</v>
      </c>
    </row>
    <row r="14025" spans="3:5" ht="13" x14ac:dyDescent="0.15">
      <c r="C14025" s="1" t="str">
        <f ca="1">IFERROR(INDIRECT(ADDRESS(MATCH(A14025,'contribution par jour-semaine'!A:A,0),MATCH(B14025,'contribution par jour-semaine'!$1:$1,0),4,1,"contribution par jour-semaine")),"")</f>
        <v/>
      </c>
      <c r="D14025" s="4" t="str">
        <f>VLOOKUP(A14025,predictions!A:B,2,FALSE)</f>
        <v>22/06/2020</v>
      </c>
      <c r="E14025" s="4">
        <f t="shared" si="54"/>
        <v>44004</v>
      </c>
    </row>
    <row r="14026" spans="3:5" ht="13" x14ac:dyDescent="0.15">
      <c r="C14026" s="1" t="str">
        <f ca="1">IFERROR(INDIRECT(ADDRESS(MATCH(A14026,'contribution par jour-semaine'!A:A,0),MATCH(B14026,'contribution par jour-semaine'!$1:$1,0),4,1,"contribution par jour-semaine")),"")</f>
        <v/>
      </c>
      <c r="D14026" s="4" t="str">
        <f>VLOOKUP(A14026,predictions!A:B,2,FALSE)</f>
        <v>22/06/2020</v>
      </c>
      <c r="E14026" s="4">
        <f t="shared" si="54"/>
        <v>44004</v>
      </c>
    </row>
    <row r="14027" spans="3:5" ht="13" x14ac:dyDescent="0.15">
      <c r="C14027" s="1" t="str">
        <f ca="1">IFERROR(INDIRECT(ADDRESS(MATCH(A14027,'contribution par jour-semaine'!A:A,0),MATCH(B14027,'contribution par jour-semaine'!$1:$1,0),4,1,"contribution par jour-semaine")),"")</f>
        <v/>
      </c>
      <c r="D14027" s="4" t="str">
        <f>VLOOKUP(A14027,predictions!A:B,2,FALSE)</f>
        <v>22/06/2020</v>
      </c>
      <c r="E14027" s="4">
        <f t="shared" ref="E14027:E14281" si="55">DATE(RIGHT(D14027,4),MID(D14027,4,2),LEFT(D14027,2))</f>
        <v>44004</v>
      </c>
    </row>
    <row r="14028" spans="3:5" ht="13" x14ac:dyDescent="0.15">
      <c r="C14028" s="1" t="str">
        <f ca="1">IFERROR(INDIRECT(ADDRESS(MATCH(A14028,'contribution par jour-semaine'!A:A,0),MATCH(B14028,'contribution par jour-semaine'!$1:$1,0),4,1,"contribution par jour-semaine")),"")</f>
        <v/>
      </c>
      <c r="D14028" s="4" t="str">
        <f>VLOOKUP(A14028,predictions!A:B,2,FALSE)</f>
        <v>22/06/2020</v>
      </c>
      <c r="E14028" s="4">
        <f t="shared" si="55"/>
        <v>44004</v>
      </c>
    </row>
    <row r="14029" spans="3:5" ht="13" x14ac:dyDescent="0.15">
      <c r="C14029" s="1" t="str">
        <f ca="1">IFERROR(INDIRECT(ADDRESS(MATCH(A14029,'contribution par jour-semaine'!A:A,0),MATCH(B14029,'contribution par jour-semaine'!$1:$1,0),4,1,"contribution par jour-semaine")),"")</f>
        <v/>
      </c>
      <c r="D14029" s="4" t="str">
        <f>VLOOKUP(A14029,predictions!A:B,2,FALSE)</f>
        <v>22/06/2020</v>
      </c>
      <c r="E14029" s="4">
        <f t="shared" si="55"/>
        <v>44004</v>
      </c>
    </row>
    <row r="14030" spans="3:5" ht="13" x14ac:dyDescent="0.15">
      <c r="C14030" s="1" t="str">
        <f ca="1">IFERROR(INDIRECT(ADDRESS(MATCH(A14030,'contribution par jour-semaine'!A:A,0),MATCH(B14030,'contribution par jour-semaine'!$1:$1,0),4,1,"contribution par jour-semaine")),"")</f>
        <v/>
      </c>
      <c r="D14030" s="4" t="str">
        <f>VLOOKUP(A14030,predictions!A:B,2,FALSE)</f>
        <v>22/06/2020</v>
      </c>
      <c r="E14030" s="4">
        <f t="shared" si="55"/>
        <v>44004</v>
      </c>
    </row>
    <row r="14031" spans="3:5" ht="13" x14ac:dyDescent="0.15">
      <c r="C14031" s="1" t="str">
        <f ca="1">IFERROR(INDIRECT(ADDRESS(MATCH(A14031,'contribution par jour-semaine'!A:A,0),MATCH(B14031,'contribution par jour-semaine'!$1:$1,0),4,1,"contribution par jour-semaine")),"")</f>
        <v/>
      </c>
      <c r="D14031" s="4" t="str">
        <f>VLOOKUP(A14031,predictions!A:B,2,FALSE)</f>
        <v>22/06/2020</v>
      </c>
      <c r="E14031" s="4">
        <f t="shared" si="55"/>
        <v>44004</v>
      </c>
    </row>
    <row r="14032" spans="3:5" ht="13" x14ac:dyDescent="0.15">
      <c r="C14032" s="1" t="str">
        <f ca="1">IFERROR(INDIRECT(ADDRESS(MATCH(A14032,'contribution par jour-semaine'!A:A,0),MATCH(B14032,'contribution par jour-semaine'!$1:$1,0),4,1,"contribution par jour-semaine")),"")</f>
        <v/>
      </c>
      <c r="D14032" s="4" t="str">
        <f>VLOOKUP(A14032,predictions!A:B,2,FALSE)</f>
        <v>22/06/2020</v>
      </c>
      <c r="E14032" s="4">
        <f t="shared" si="55"/>
        <v>44004</v>
      </c>
    </row>
    <row r="14033" spans="3:5" ht="13" x14ac:dyDescent="0.15">
      <c r="C14033" s="1" t="str">
        <f ca="1">IFERROR(INDIRECT(ADDRESS(MATCH(A14033,'contribution par jour-semaine'!A:A,0),MATCH(B14033,'contribution par jour-semaine'!$1:$1,0),4,1,"contribution par jour-semaine")),"")</f>
        <v/>
      </c>
      <c r="D14033" s="4" t="str">
        <f>VLOOKUP(A14033,predictions!A:B,2,FALSE)</f>
        <v>22/06/2020</v>
      </c>
      <c r="E14033" s="4">
        <f t="shared" si="55"/>
        <v>44004</v>
      </c>
    </row>
    <row r="14034" spans="3:5" ht="13" x14ac:dyDescent="0.15">
      <c r="C14034" s="1" t="str">
        <f ca="1">IFERROR(INDIRECT(ADDRESS(MATCH(A14034,'contribution par jour-semaine'!A:A,0),MATCH(B14034,'contribution par jour-semaine'!$1:$1,0),4,1,"contribution par jour-semaine")),"")</f>
        <v/>
      </c>
      <c r="D14034" s="4" t="str">
        <f>VLOOKUP(A14034,predictions!A:B,2,FALSE)</f>
        <v>22/06/2020</v>
      </c>
      <c r="E14034" s="4">
        <f t="shared" si="55"/>
        <v>44004</v>
      </c>
    </row>
    <row r="14035" spans="3:5" ht="13" x14ac:dyDescent="0.15">
      <c r="C14035" s="1" t="str">
        <f ca="1">IFERROR(INDIRECT(ADDRESS(MATCH(A14035,'contribution par jour-semaine'!A:A,0),MATCH(B14035,'contribution par jour-semaine'!$1:$1,0),4,1,"contribution par jour-semaine")),"")</f>
        <v/>
      </c>
      <c r="D14035" s="4" t="str">
        <f>VLOOKUP(A14035,predictions!A:B,2,FALSE)</f>
        <v>22/06/2020</v>
      </c>
      <c r="E14035" s="4">
        <f t="shared" si="55"/>
        <v>44004</v>
      </c>
    </row>
    <row r="14036" spans="3:5" ht="13" x14ac:dyDescent="0.15">
      <c r="C14036" s="1" t="str">
        <f ca="1">IFERROR(INDIRECT(ADDRESS(MATCH(A14036,'contribution par jour-semaine'!A:A,0),MATCH(B14036,'contribution par jour-semaine'!$1:$1,0),4,1,"contribution par jour-semaine")),"")</f>
        <v/>
      </c>
      <c r="D14036" s="4" t="str">
        <f>VLOOKUP(A14036,predictions!A:B,2,FALSE)</f>
        <v>22/06/2020</v>
      </c>
      <c r="E14036" s="4">
        <f t="shared" si="55"/>
        <v>44004</v>
      </c>
    </row>
    <row r="14037" spans="3:5" ht="13" x14ac:dyDescent="0.15">
      <c r="C14037" s="1" t="str">
        <f ca="1">IFERROR(INDIRECT(ADDRESS(MATCH(A14037,'contribution par jour-semaine'!A:A,0),MATCH(B14037,'contribution par jour-semaine'!$1:$1,0),4,1,"contribution par jour-semaine")),"")</f>
        <v/>
      </c>
      <c r="D14037" s="4" t="str">
        <f>VLOOKUP(A14037,predictions!A:B,2,FALSE)</f>
        <v>22/06/2020</v>
      </c>
      <c r="E14037" s="4">
        <f t="shared" si="55"/>
        <v>44004</v>
      </c>
    </row>
    <row r="14038" spans="3:5" ht="13" x14ac:dyDescent="0.15">
      <c r="C14038" s="1" t="str">
        <f ca="1">IFERROR(INDIRECT(ADDRESS(MATCH(A14038,'contribution par jour-semaine'!A:A,0),MATCH(B14038,'contribution par jour-semaine'!$1:$1,0),4,1,"contribution par jour-semaine")),"")</f>
        <v/>
      </c>
      <c r="D14038" s="4" t="str">
        <f>VLOOKUP(A14038,predictions!A:B,2,FALSE)</f>
        <v>22/06/2020</v>
      </c>
      <c r="E14038" s="4">
        <f t="shared" si="55"/>
        <v>44004</v>
      </c>
    </row>
    <row r="14039" spans="3:5" ht="13" x14ac:dyDescent="0.15">
      <c r="C14039" s="1" t="str">
        <f ca="1">IFERROR(INDIRECT(ADDRESS(MATCH(A14039,'contribution par jour-semaine'!A:A,0),MATCH(B14039,'contribution par jour-semaine'!$1:$1,0),4,1,"contribution par jour-semaine")),"")</f>
        <v/>
      </c>
      <c r="D14039" s="4" t="str">
        <f>VLOOKUP(A14039,predictions!A:B,2,FALSE)</f>
        <v>22/06/2020</v>
      </c>
      <c r="E14039" s="4">
        <f t="shared" si="55"/>
        <v>44004</v>
      </c>
    </row>
    <row r="14040" spans="3:5" ht="13" x14ac:dyDescent="0.15">
      <c r="C14040" s="1" t="str">
        <f ca="1">IFERROR(INDIRECT(ADDRESS(MATCH(A14040,'contribution par jour-semaine'!A:A,0),MATCH(B14040,'contribution par jour-semaine'!$1:$1,0),4,1,"contribution par jour-semaine")),"")</f>
        <v/>
      </c>
      <c r="D14040" s="4" t="str">
        <f>VLOOKUP(A14040,predictions!A:B,2,FALSE)</f>
        <v>22/06/2020</v>
      </c>
      <c r="E14040" s="4">
        <f t="shared" si="55"/>
        <v>44004</v>
      </c>
    </row>
    <row r="14041" spans="3:5" ht="13" x14ac:dyDescent="0.15">
      <c r="C14041" s="1" t="str">
        <f ca="1">IFERROR(INDIRECT(ADDRESS(MATCH(A14041,'contribution par jour-semaine'!A:A,0),MATCH(B14041,'contribution par jour-semaine'!$1:$1,0),4,1,"contribution par jour-semaine")),"")</f>
        <v/>
      </c>
      <c r="D14041" s="4" t="str">
        <f>VLOOKUP(A14041,predictions!A:B,2,FALSE)</f>
        <v>22/06/2020</v>
      </c>
      <c r="E14041" s="4">
        <f t="shared" si="55"/>
        <v>44004</v>
      </c>
    </row>
    <row r="14042" spans="3:5" ht="13" x14ac:dyDescent="0.15">
      <c r="C14042" s="1" t="str">
        <f ca="1">IFERROR(INDIRECT(ADDRESS(MATCH(A14042,'contribution par jour-semaine'!A:A,0),MATCH(B14042,'contribution par jour-semaine'!$1:$1,0),4,1,"contribution par jour-semaine")),"")</f>
        <v/>
      </c>
      <c r="D14042" s="4" t="str">
        <f>VLOOKUP(A14042,predictions!A:B,2,FALSE)</f>
        <v>22/06/2020</v>
      </c>
      <c r="E14042" s="4">
        <f t="shared" si="55"/>
        <v>44004</v>
      </c>
    </row>
    <row r="14043" spans="3:5" ht="13" x14ac:dyDescent="0.15">
      <c r="C14043" s="1" t="str">
        <f ca="1">IFERROR(INDIRECT(ADDRESS(MATCH(A14043,'contribution par jour-semaine'!A:A,0),MATCH(B14043,'contribution par jour-semaine'!$1:$1,0),4,1,"contribution par jour-semaine")),"")</f>
        <v/>
      </c>
      <c r="D14043" s="4" t="str">
        <f>VLOOKUP(A14043,predictions!A:B,2,FALSE)</f>
        <v>22/06/2020</v>
      </c>
      <c r="E14043" s="4">
        <f t="shared" si="55"/>
        <v>44004</v>
      </c>
    </row>
    <row r="14044" spans="3:5" ht="13" x14ac:dyDescent="0.15">
      <c r="C14044" s="1" t="str">
        <f ca="1">IFERROR(INDIRECT(ADDRESS(MATCH(A14044,'contribution par jour-semaine'!A:A,0),MATCH(B14044,'contribution par jour-semaine'!$1:$1,0),4,1,"contribution par jour-semaine")),"")</f>
        <v/>
      </c>
      <c r="D14044" s="4" t="str">
        <f>VLOOKUP(A14044,predictions!A:B,2,FALSE)</f>
        <v>22/06/2020</v>
      </c>
      <c r="E14044" s="4">
        <f t="shared" si="55"/>
        <v>44004</v>
      </c>
    </row>
    <row r="14045" spans="3:5" ht="13" x14ac:dyDescent="0.15">
      <c r="C14045" s="1" t="str">
        <f ca="1">IFERROR(INDIRECT(ADDRESS(MATCH(A14045,'contribution par jour-semaine'!A:A,0),MATCH(B14045,'contribution par jour-semaine'!$1:$1,0),4,1,"contribution par jour-semaine")),"")</f>
        <v/>
      </c>
      <c r="D14045" s="4" t="str">
        <f>VLOOKUP(A14045,predictions!A:B,2,FALSE)</f>
        <v>22/06/2020</v>
      </c>
      <c r="E14045" s="4">
        <f t="shared" si="55"/>
        <v>44004</v>
      </c>
    </row>
    <row r="14046" spans="3:5" ht="13" x14ac:dyDescent="0.15">
      <c r="C14046" s="1" t="str">
        <f ca="1">IFERROR(INDIRECT(ADDRESS(MATCH(A14046,'contribution par jour-semaine'!A:A,0),MATCH(B14046,'contribution par jour-semaine'!$1:$1,0),4,1,"contribution par jour-semaine")),"")</f>
        <v/>
      </c>
      <c r="D14046" s="4" t="str">
        <f>VLOOKUP(A14046,predictions!A:B,2,FALSE)</f>
        <v>22/06/2020</v>
      </c>
      <c r="E14046" s="4">
        <f t="shared" si="55"/>
        <v>44004</v>
      </c>
    </row>
    <row r="14047" spans="3:5" ht="13" x14ac:dyDescent="0.15">
      <c r="C14047" s="1" t="str">
        <f ca="1">IFERROR(INDIRECT(ADDRESS(MATCH(A14047,'contribution par jour-semaine'!A:A,0),MATCH(B14047,'contribution par jour-semaine'!$1:$1,0),4,1,"contribution par jour-semaine")),"")</f>
        <v/>
      </c>
      <c r="D14047" s="4" t="str">
        <f>VLOOKUP(A14047,predictions!A:B,2,FALSE)</f>
        <v>22/06/2020</v>
      </c>
      <c r="E14047" s="4">
        <f t="shared" si="55"/>
        <v>44004</v>
      </c>
    </row>
    <row r="14048" spans="3:5" ht="13" x14ac:dyDescent="0.15">
      <c r="C14048" s="1" t="str">
        <f ca="1">IFERROR(INDIRECT(ADDRESS(MATCH(A14048,'contribution par jour-semaine'!A:A,0),MATCH(B14048,'contribution par jour-semaine'!$1:$1,0),4,1,"contribution par jour-semaine")),"")</f>
        <v/>
      </c>
      <c r="D14048" s="4" t="str">
        <f>VLOOKUP(A14048,predictions!A:B,2,FALSE)</f>
        <v>22/06/2020</v>
      </c>
      <c r="E14048" s="4">
        <f t="shared" si="55"/>
        <v>44004</v>
      </c>
    </row>
    <row r="14049" spans="3:5" ht="13" x14ac:dyDescent="0.15">
      <c r="C14049" s="1" t="str">
        <f ca="1">IFERROR(INDIRECT(ADDRESS(MATCH(A14049,'contribution par jour-semaine'!A:A,0),MATCH(B14049,'contribution par jour-semaine'!$1:$1,0),4,1,"contribution par jour-semaine")),"")</f>
        <v/>
      </c>
      <c r="D14049" s="4" t="str">
        <f>VLOOKUP(A14049,predictions!A:B,2,FALSE)</f>
        <v>22/06/2020</v>
      </c>
      <c r="E14049" s="4">
        <f t="shared" si="55"/>
        <v>44004</v>
      </c>
    </row>
    <row r="14050" spans="3:5" ht="13" x14ac:dyDescent="0.15">
      <c r="C14050" s="1" t="str">
        <f ca="1">IFERROR(INDIRECT(ADDRESS(MATCH(A14050,'contribution par jour-semaine'!A:A,0),MATCH(B14050,'contribution par jour-semaine'!$1:$1,0),4,1,"contribution par jour-semaine")),"")</f>
        <v/>
      </c>
      <c r="D14050" s="4" t="str">
        <f>VLOOKUP(A14050,predictions!A:B,2,FALSE)</f>
        <v>22/06/2020</v>
      </c>
      <c r="E14050" s="4">
        <f t="shared" si="55"/>
        <v>44004</v>
      </c>
    </row>
    <row r="14051" spans="3:5" ht="13" x14ac:dyDescent="0.15">
      <c r="C14051" s="1" t="str">
        <f ca="1">IFERROR(INDIRECT(ADDRESS(MATCH(A14051,'contribution par jour-semaine'!A:A,0),MATCH(B14051,'contribution par jour-semaine'!$1:$1,0),4,1,"contribution par jour-semaine")),"")</f>
        <v/>
      </c>
      <c r="D14051" s="4" t="str">
        <f>VLOOKUP(A14051,predictions!A:B,2,FALSE)</f>
        <v>22/06/2020</v>
      </c>
      <c r="E14051" s="4">
        <f t="shared" si="55"/>
        <v>44004</v>
      </c>
    </row>
    <row r="14052" spans="3:5" ht="13" x14ac:dyDescent="0.15">
      <c r="C14052" s="1" t="str">
        <f ca="1">IFERROR(INDIRECT(ADDRESS(MATCH(A14052,'contribution par jour-semaine'!A:A,0),MATCH(B14052,'contribution par jour-semaine'!$1:$1,0),4,1,"contribution par jour-semaine")),"")</f>
        <v/>
      </c>
      <c r="D14052" s="4" t="str">
        <f>VLOOKUP(A14052,predictions!A:B,2,FALSE)</f>
        <v>22/06/2020</v>
      </c>
      <c r="E14052" s="4">
        <f t="shared" si="55"/>
        <v>44004</v>
      </c>
    </row>
    <row r="14053" spans="3:5" ht="13" x14ac:dyDescent="0.15">
      <c r="C14053" s="1" t="str">
        <f ca="1">IFERROR(INDIRECT(ADDRESS(MATCH(A14053,'contribution par jour-semaine'!A:A,0),MATCH(B14053,'contribution par jour-semaine'!$1:$1,0),4,1,"contribution par jour-semaine")),"")</f>
        <v/>
      </c>
      <c r="D14053" s="4" t="str">
        <f>VLOOKUP(A14053,predictions!A:B,2,FALSE)</f>
        <v>22/06/2020</v>
      </c>
      <c r="E14053" s="4">
        <f t="shared" si="55"/>
        <v>44004</v>
      </c>
    </row>
    <row r="14054" spans="3:5" ht="13" x14ac:dyDescent="0.15">
      <c r="C14054" s="1" t="str">
        <f ca="1">IFERROR(INDIRECT(ADDRESS(MATCH(A14054,'contribution par jour-semaine'!A:A,0),MATCH(B14054,'contribution par jour-semaine'!$1:$1,0),4,1,"contribution par jour-semaine")),"")</f>
        <v/>
      </c>
      <c r="D14054" s="4" t="str">
        <f>VLOOKUP(A14054,predictions!A:B,2,FALSE)</f>
        <v>22/06/2020</v>
      </c>
      <c r="E14054" s="4">
        <f t="shared" si="55"/>
        <v>44004</v>
      </c>
    </row>
    <row r="14055" spans="3:5" ht="13" x14ac:dyDescent="0.15">
      <c r="C14055" s="1" t="str">
        <f ca="1">IFERROR(INDIRECT(ADDRESS(MATCH(A14055,'contribution par jour-semaine'!A:A,0),MATCH(B14055,'contribution par jour-semaine'!$1:$1,0),4,1,"contribution par jour-semaine")),"")</f>
        <v/>
      </c>
      <c r="D14055" s="4" t="str">
        <f>VLOOKUP(A14055,predictions!A:B,2,FALSE)</f>
        <v>22/06/2020</v>
      </c>
      <c r="E14055" s="4">
        <f t="shared" si="55"/>
        <v>44004</v>
      </c>
    </row>
    <row r="14056" spans="3:5" ht="13" x14ac:dyDescent="0.15">
      <c r="C14056" s="1" t="str">
        <f ca="1">IFERROR(INDIRECT(ADDRESS(MATCH(A14056,'contribution par jour-semaine'!A:A,0),MATCH(B14056,'contribution par jour-semaine'!$1:$1,0),4,1,"contribution par jour-semaine")),"")</f>
        <v/>
      </c>
      <c r="D14056" s="4" t="str">
        <f>VLOOKUP(A14056,predictions!A:B,2,FALSE)</f>
        <v>22/06/2020</v>
      </c>
      <c r="E14056" s="4">
        <f t="shared" si="55"/>
        <v>44004</v>
      </c>
    </row>
    <row r="14057" spans="3:5" ht="13" x14ac:dyDescent="0.15">
      <c r="C14057" s="1" t="str">
        <f ca="1">IFERROR(INDIRECT(ADDRESS(MATCH(A14057,'contribution par jour-semaine'!A:A,0),MATCH(B14057,'contribution par jour-semaine'!$1:$1,0),4,1,"contribution par jour-semaine")),"")</f>
        <v/>
      </c>
      <c r="D14057" s="4" t="str">
        <f>VLOOKUP(A14057,predictions!A:B,2,FALSE)</f>
        <v>22/06/2020</v>
      </c>
      <c r="E14057" s="4">
        <f t="shared" si="55"/>
        <v>44004</v>
      </c>
    </row>
    <row r="14058" spans="3:5" ht="13" x14ac:dyDescent="0.15">
      <c r="C14058" s="1" t="str">
        <f ca="1">IFERROR(INDIRECT(ADDRESS(MATCH(A14058,'contribution par jour-semaine'!A:A,0),MATCH(B14058,'contribution par jour-semaine'!$1:$1,0),4,1,"contribution par jour-semaine")),"")</f>
        <v/>
      </c>
      <c r="D14058" s="4" t="str">
        <f>VLOOKUP(A14058,predictions!A:B,2,FALSE)</f>
        <v>22/06/2020</v>
      </c>
      <c r="E14058" s="4">
        <f t="shared" si="55"/>
        <v>44004</v>
      </c>
    </row>
    <row r="14059" spans="3:5" ht="13" x14ac:dyDescent="0.15">
      <c r="C14059" s="1" t="str">
        <f ca="1">IFERROR(INDIRECT(ADDRESS(MATCH(A14059,'contribution par jour-semaine'!A:A,0),MATCH(B14059,'contribution par jour-semaine'!$1:$1,0),4,1,"contribution par jour-semaine")),"")</f>
        <v/>
      </c>
      <c r="D14059" s="4" t="str">
        <f>VLOOKUP(A14059,predictions!A:B,2,FALSE)</f>
        <v>22/06/2020</v>
      </c>
      <c r="E14059" s="4">
        <f t="shared" si="55"/>
        <v>44004</v>
      </c>
    </row>
    <row r="14060" spans="3:5" ht="13" x14ac:dyDescent="0.15">
      <c r="C14060" s="1" t="str">
        <f ca="1">IFERROR(INDIRECT(ADDRESS(MATCH(A14060,'contribution par jour-semaine'!A:A,0),MATCH(B14060,'contribution par jour-semaine'!$1:$1,0),4,1,"contribution par jour-semaine")),"")</f>
        <v/>
      </c>
      <c r="D14060" s="4" t="str">
        <f>VLOOKUP(A14060,predictions!A:B,2,FALSE)</f>
        <v>22/06/2020</v>
      </c>
      <c r="E14060" s="4">
        <f t="shared" si="55"/>
        <v>44004</v>
      </c>
    </row>
    <row r="14061" spans="3:5" ht="13" x14ac:dyDescent="0.15">
      <c r="C14061" s="1" t="str">
        <f ca="1">IFERROR(INDIRECT(ADDRESS(MATCH(A14061,'contribution par jour-semaine'!A:A,0),MATCH(B14061,'contribution par jour-semaine'!$1:$1,0),4,1,"contribution par jour-semaine")),"")</f>
        <v/>
      </c>
      <c r="D14061" s="4" t="str">
        <f>VLOOKUP(A14061,predictions!A:B,2,FALSE)</f>
        <v>22/06/2020</v>
      </c>
      <c r="E14061" s="4">
        <f t="shared" si="55"/>
        <v>44004</v>
      </c>
    </row>
    <row r="14062" spans="3:5" ht="13" x14ac:dyDescent="0.15">
      <c r="C14062" s="1" t="str">
        <f ca="1">IFERROR(INDIRECT(ADDRESS(MATCH(A14062,'contribution par jour-semaine'!A:A,0),MATCH(B14062,'contribution par jour-semaine'!$1:$1,0),4,1,"contribution par jour-semaine")),"")</f>
        <v/>
      </c>
      <c r="D14062" s="4" t="str">
        <f>VLOOKUP(A14062,predictions!A:B,2,FALSE)</f>
        <v>22/06/2020</v>
      </c>
      <c r="E14062" s="4">
        <f t="shared" si="55"/>
        <v>44004</v>
      </c>
    </row>
    <row r="14063" spans="3:5" ht="13" x14ac:dyDescent="0.15">
      <c r="C14063" s="1" t="str">
        <f ca="1">IFERROR(INDIRECT(ADDRESS(MATCH(A14063,'contribution par jour-semaine'!A:A,0),MATCH(B14063,'contribution par jour-semaine'!$1:$1,0),4,1,"contribution par jour-semaine")),"")</f>
        <v/>
      </c>
      <c r="D14063" s="4" t="str">
        <f>VLOOKUP(A14063,predictions!A:B,2,FALSE)</f>
        <v>22/06/2020</v>
      </c>
      <c r="E14063" s="4">
        <f t="shared" si="55"/>
        <v>44004</v>
      </c>
    </row>
    <row r="14064" spans="3:5" ht="13" x14ac:dyDescent="0.15">
      <c r="C14064" s="1" t="str">
        <f ca="1">IFERROR(INDIRECT(ADDRESS(MATCH(A14064,'contribution par jour-semaine'!A:A,0),MATCH(B14064,'contribution par jour-semaine'!$1:$1,0),4,1,"contribution par jour-semaine")),"")</f>
        <v/>
      </c>
      <c r="D14064" s="4" t="str">
        <f>VLOOKUP(A14064,predictions!A:B,2,FALSE)</f>
        <v>22/06/2020</v>
      </c>
      <c r="E14064" s="4">
        <f t="shared" si="55"/>
        <v>44004</v>
      </c>
    </row>
    <row r="14065" spans="3:5" ht="13" x14ac:dyDescent="0.15">
      <c r="C14065" s="1" t="str">
        <f ca="1">IFERROR(INDIRECT(ADDRESS(MATCH(A14065,'contribution par jour-semaine'!A:A,0),MATCH(B14065,'contribution par jour-semaine'!$1:$1,0),4,1,"contribution par jour-semaine")),"")</f>
        <v/>
      </c>
      <c r="D14065" s="4" t="str">
        <f>VLOOKUP(A14065,predictions!A:B,2,FALSE)</f>
        <v>22/06/2020</v>
      </c>
      <c r="E14065" s="4">
        <f t="shared" si="55"/>
        <v>44004</v>
      </c>
    </row>
    <row r="14066" spans="3:5" ht="13" x14ac:dyDescent="0.15">
      <c r="C14066" s="1" t="str">
        <f ca="1">IFERROR(INDIRECT(ADDRESS(MATCH(A14066,'contribution par jour-semaine'!A:A,0),MATCH(B14066,'contribution par jour-semaine'!$1:$1,0),4,1,"contribution par jour-semaine")),"")</f>
        <v/>
      </c>
      <c r="D14066" s="4" t="str">
        <f>VLOOKUP(A14066,predictions!A:B,2,FALSE)</f>
        <v>22/06/2020</v>
      </c>
      <c r="E14066" s="4">
        <f t="shared" si="55"/>
        <v>44004</v>
      </c>
    </row>
    <row r="14067" spans="3:5" ht="13" x14ac:dyDescent="0.15">
      <c r="C14067" s="1" t="str">
        <f ca="1">IFERROR(INDIRECT(ADDRESS(MATCH(A14067,'contribution par jour-semaine'!A:A,0),MATCH(B14067,'contribution par jour-semaine'!$1:$1,0),4,1,"contribution par jour-semaine")),"")</f>
        <v/>
      </c>
      <c r="D14067" s="4" t="str">
        <f>VLOOKUP(A14067,predictions!A:B,2,FALSE)</f>
        <v>22/06/2020</v>
      </c>
      <c r="E14067" s="4">
        <f t="shared" si="55"/>
        <v>44004</v>
      </c>
    </row>
    <row r="14068" spans="3:5" ht="13" x14ac:dyDescent="0.15">
      <c r="C14068" s="1" t="str">
        <f ca="1">IFERROR(INDIRECT(ADDRESS(MATCH(A14068,'contribution par jour-semaine'!A:A,0),MATCH(B14068,'contribution par jour-semaine'!$1:$1,0),4,1,"contribution par jour-semaine")),"")</f>
        <v/>
      </c>
      <c r="D14068" s="4" t="str">
        <f>VLOOKUP(A14068,predictions!A:B,2,FALSE)</f>
        <v>22/06/2020</v>
      </c>
      <c r="E14068" s="4">
        <f t="shared" si="55"/>
        <v>44004</v>
      </c>
    </row>
    <row r="14069" spans="3:5" ht="13" x14ac:dyDescent="0.15">
      <c r="C14069" s="1" t="str">
        <f ca="1">IFERROR(INDIRECT(ADDRESS(MATCH(A14069,'contribution par jour-semaine'!A:A,0),MATCH(B14069,'contribution par jour-semaine'!$1:$1,0),4,1,"contribution par jour-semaine")),"")</f>
        <v/>
      </c>
      <c r="D14069" s="4" t="str">
        <f>VLOOKUP(A14069,predictions!A:B,2,FALSE)</f>
        <v>22/06/2020</v>
      </c>
      <c r="E14069" s="4">
        <f t="shared" si="55"/>
        <v>44004</v>
      </c>
    </row>
    <row r="14070" spans="3:5" ht="13" x14ac:dyDescent="0.15">
      <c r="C14070" s="1" t="str">
        <f ca="1">IFERROR(INDIRECT(ADDRESS(MATCH(A14070,'contribution par jour-semaine'!A:A,0),MATCH(B14070,'contribution par jour-semaine'!$1:$1,0),4,1,"contribution par jour-semaine")),"")</f>
        <v/>
      </c>
      <c r="D14070" s="4" t="str">
        <f>VLOOKUP(A14070,predictions!A:B,2,FALSE)</f>
        <v>22/06/2020</v>
      </c>
      <c r="E14070" s="4">
        <f t="shared" si="55"/>
        <v>44004</v>
      </c>
    </row>
    <row r="14071" spans="3:5" ht="13" x14ac:dyDescent="0.15">
      <c r="C14071" s="1" t="str">
        <f ca="1">IFERROR(INDIRECT(ADDRESS(MATCH(A14071,'contribution par jour-semaine'!A:A,0),MATCH(B14071,'contribution par jour-semaine'!$1:$1,0),4,1,"contribution par jour-semaine")),"")</f>
        <v/>
      </c>
      <c r="D14071" s="4" t="str">
        <f>VLOOKUP(A14071,predictions!A:B,2,FALSE)</f>
        <v>22/06/2020</v>
      </c>
      <c r="E14071" s="4">
        <f t="shared" si="55"/>
        <v>44004</v>
      </c>
    </row>
    <row r="14072" spans="3:5" ht="13" x14ac:dyDescent="0.15">
      <c r="C14072" s="1" t="str">
        <f ca="1">IFERROR(INDIRECT(ADDRESS(MATCH(A14072,'contribution par jour-semaine'!A:A,0),MATCH(B14072,'contribution par jour-semaine'!$1:$1,0),4,1,"contribution par jour-semaine")),"")</f>
        <v/>
      </c>
      <c r="D14072" s="4" t="str">
        <f>VLOOKUP(A14072,predictions!A:B,2,FALSE)</f>
        <v>22/06/2020</v>
      </c>
      <c r="E14072" s="4">
        <f t="shared" si="55"/>
        <v>44004</v>
      </c>
    </row>
    <row r="14073" spans="3:5" ht="13" x14ac:dyDescent="0.15">
      <c r="C14073" s="1" t="str">
        <f ca="1">IFERROR(INDIRECT(ADDRESS(MATCH(A14073,'contribution par jour-semaine'!A:A,0),MATCH(B14073,'contribution par jour-semaine'!$1:$1,0),4,1,"contribution par jour-semaine")),"")</f>
        <v/>
      </c>
      <c r="D14073" s="4" t="str">
        <f>VLOOKUP(A14073,predictions!A:B,2,FALSE)</f>
        <v>22/06/2020</v>
      </c>
      <c r="E14073" s="4">
        <f t="shared" si="55"/>
        <v>44004</v>
      </c>
    </row>
    <row r="14074" spans="3:5" ht="13" x14ac:dyDescent="0.15">
      <c r="C14074" s="1" t="str">
        <f ca="1">IFERROR(INDIRECT(ADDRESS(MATCH(A14074,'contribution par jour-semaine'!A:A,0),MATCH(B14074,'contribution par jour-semaine'!$1:$1,0),4,1,"contribution par jour-semaine")),"")</f>
        <v/>
      </c>
      <c r="D14074" s="4" t="str">
        <f>VLOOKUP(A14074,predictions!A:B,2,FALSE)</f>
        <v>22/06/2020</v>
      </c>
      <c r="E14074" s="4">
        <f t="shared" si="55"/>
        <v>44004</v>
      </c>
    </row>
    <row r="14075" spans="3:5" ht="13" x14ac:dyDescent="0.15">
      <c r="C14075" s="1" t="str">
        <f ca="1">IFERROR(INDIRECT(ADDRESS(MATCH(A14075,'contribution par jour-semaine'!A:A,0),MATCH(B14075,'contribution par jour-semaine'!$1:$1,0),4,1,"contribution par jour-semaine")),"")</f>
        <v/>
      </c>
      <c r="D14075" s="4" t="str">
        <f>VLOOKUP(A14075,predictions!A:B,2,FALSE)</f>
        <v>22/06/2020</v>
      </c>
      <c r="E14075" s="4">
        <f t="shared" si="55"/>
        <v>44004</v>
      </c>
    </row>
    <row r="14076" spans="3:5" ht="13" x14ac:dyDescent="0.15">
      <c r="C14076" s="1" t="str">
        <f ca="1">IFERROR(INDIRECT(ADDRESS(MATCH(A14076,'contribution par jour-semaine'!A:A,0),MATCH(B14076,'contribution par jour-semaine'!$1:$1,0),4,1,"contribution par jour-semaine")),"")</f>
        <v/>
      </c>
      <c r="D14076" s="4" t="str">
        <f>VLOOKUP(A14076,predictions!A:B,2,FALSE)</f>
        <v>22/06/2020</v>
      </c>
      <c r="E14076" s="4">
        <f t="shared" si="55"/>
        <v>44004</v>
      </c>
    </row>
    <row r="14077" spans="3:5" ht="13" x14ac:dyDescent="0.15">
      <c r="C14077" s="1" t="str">
        <f ca="1">IFERROR(INDIRECT(ADDRESS(MATCH(A14077,'contribution par jour-semaine'!A:A,0),MATCH(B14077,'contribution par jour-semaine'!$1:$1,0),4,1,"contribution par jour-semaine")),"")</f>
        <v/>
      </c>
      <c r="D14077" s="4" t="str">
        <f>VLOOKUP(A14077,predictions!A:B,2,FALSE)</f>
        <v>22/06/2020</v>
      </c>
      <c r="E14077" s="4">
        <f t="shared" si="55"/>
        <v>44004</v>
      </c>
    </row>
    <row r="14078" spans="3:5" ht="13" x14ac:dyDescent="0.15">
      <c r="C14078" s="1" t="str">
        <f ca="1">IFERROR(INDIRECT(ADDRESS(MATCH(A14078,'contribution par jour-semaine'!A:A,0),MATCH(B14078,'contribution par jour-semaine'!$1:$1,0),4,1,"contribution par jour-semaine")),"")</f>
        <v/>
      </c>
      <c r="D14078" s="4" t="str">
        <f>VLOOKUP(A14078,predictions!A:B,2,FALSE)</f>
        <v>22/06/2020</v>
      </c>
      <c r="E14078" s="4">
        <f t="shared" si="55"/>
        <v>44004</v>
      </c>
    </row>
    <row r="14079" spans="3:5" ht="13" x14ac:dyDescent="0.15">
      <c r="C14079" s="1" t="str">
        <f ca="1">IFERROR(INDIRECT(ADDRESS(MATCH(A14079,'contribution par jour-semaine'!A:A,0),MATCH(B14079,'contribution par jour-semaine'!$1:$1,0),4,1,"contribution par jour-semaine")),"")</f>
        <v/>
      </c>
      <c r="D14079" s="4" t="str">
        <f>VLOOKUP(A14079,predictions!A:B,2,FALSE)</f>
        <v>22/06/2020</v>
      </c>
      <c r="E14079" s="4">
        <f t="shared" si="55"/>
        <v>44004</v>
      </c>
    </row>
    <row r="14080" spans="3:5" ht="13" x14ac:dyDescent="0.15">
      <c r="C14080" s="1" t="str">
        <f ca="1">IFERROR(INDIRECT(ADDRESS(MATCH(A14080,'contribution par jour-semaine'!A:A,0),MATCH(B14080,'contribution par jour-semaine'!$1:$1,0),4,1,"contribution par jour-semaine")),"")</f>
        <v/>
      </c>
      <c r="D14080" s="4" t="str">
        <f>VLOOKUP(A14080,predictions!A:B,2,FALSE)</f>
        <v>22/06/2020</v>
      </c>
      <c r="E14080" s="4">
        <f t="shared" si="55"/>
        <v>44004</v>
      </c>
    </row>
    <row r="14081" spans="3:5" ht="13" x14ac:dyDescent="0.15">
      <c r="C14081" s="1" t="str">
        <f ca="1">IFERROR(INDIRECT(ADDRESS(MATCH(A14081,'contribution par jour-semaine'!A:A,0),MATCH(B14081,'contribution par jour-semaine'!$1:$1,0),4,1,"contribution par jour-semaine")),"")</f>
        <v/>
      </c>
      <c r="D14081" s="4" t="str">
        <f>VLOOKUP(A14081,predictions!A:B,2,FALSE)</f>
        <v>22/06/2020</v>
      </c>
      <c r="E14081" s="4">
        <f t="shared" si="55"/>
        <v>44004</v>
      </c>
    </row>
    <row r="14082" spans="3:5" ht="13" x14ac:dyDescent="0.15">
      <c r="C14082" s="1" t="str">
        <f ca="1">IFERROR(INDIRECT(ADDRESS(MATCH(A14082,'contribution par jour-semaine'!A:A,0),MATCH(B14082,'contribution par jour-semaine'!$1:$1,0),4,1,"contribution par jour-semaine")),"")</f>
        <v/>
      </c>
      <c r="D14082" s="4" t="str">
        <f>VLOOKUP(A14082,predictions!A:B,2,FALSE)</f>
        <v>22/06/2020</v>
      </c>
      <c r="E14082" s="4">
        <f t="shared" si="55"/>
        <v>44004</v>
      </c>
    </row>
    <row r="14083" spans="3:5" ht="13" x14ac:dyDescent="0.15">
      <c r="C14083" s="1" t="str">
        <f ca="1">IFERROR(INDIRECT(ADDRESS(MATCH(A14083,'contribution par jour-semaine'!A:A,0),MATCH(B14083,'contribution par jour-semaine'!$1:$1,0),4,1,"contribution par jour-semaine")),"")</f>
        <v/>
      </c>
      <c r="D14083" s="4" t="str">
        <f>VLOOKUP(A14083,predictions!A:B,2,FALSE)</f>
        <v>22/06/2020</v>
      </c>
      <c r="E14083" s="4">
        <f t="shared" si="55"/>
        <v>44004</v>
      </c>
    </row>
    <row r="14084" spans="3:5" ht="13" x14ac:dyDescent="0.15">
      <c r="C14084" s="1" t="str">
        <f ca="1">IFERROR(INDIRECT(ADDRESS(MATCH(A14084,'contribution par jour-semaine'!A:A,0),MATCH(B14084,'contribution par jour-semaine'!$1:$1,0),4,1,"contribution par jour-semaine")),"")</f>
        <v/>
      </c>
      <c r="D14084" s="4" t="str">
        <f>VLOOKUP(A14084,predictions!A:B,2,FALSE)</f>
        <v>22/06/2020</v>
      </c>
      <c r="E14084" s="4">
        <f t="shared" si="55"/>
        <v>44004</v>
      </c>
    </row>
    <row r="14085" spans="3:5" ht="13" x14ac:dyDescent="0.15">
      <c r="C14085" s="1" t="str">
        <f ca="1">IFERROR(INDIRECT(ADDRESS(MATCH(A14085,'contribution par jour-semaine'!A:A,0),MATCH(B14085,'contribution par jour-semaine'!$1:$1,0),4,1,"contribution par jour-semaine")),"")</f>
        <v/>
      </c>
      <c r="D14085" s="4" t="str">
        <f>VLOOKUP(A14085,predictions!A:B,2,FALSE)</f>
        <v>22/06/2020</v>
      </c>
      <c r="E14085" s="4">
        <f t="shared" si="55"/>
        <v>44004</v>
      </c>
    </row>
    <row r="14086" spans="3:5" ht="13" x14ac:dyDescent="0.15">
      <c r="C14086" s="1" t="str">
        <f ca="1">IFERROR(INDIRECT(ADDRESS(MATCH(A14086,'contribution par jour-semaine'!A:A,0),MATCH(B14086,'contribution par jour-semaine'!$1:$1,0),4,1,"contribution par jour-semaine")),"")</f>
        <v/>
      </c>
      <c r="D14086" s="4" t="str">
        <f>VLOOKUP(A14086,predictions!A:B,2,FALSE)</f>
        <v>22/06/2020</v>
      </c>
      <c r="E14086" s="4">
        <f t="shared" si="55"/>
        <v>44004</v>
      </c>
    </row>
    <row r="14087" spans="3:5" ht="13" x14ac:dyDescent="0.15">
      <c r="C14087" s="1" t="str">
        <f ca="1">IFERROR(INDIRECT(ADDRESS(MATCH(A14087,'contribution par jour-semaine'!A:A,0),MATCH(B14087,'contribution par jour-semaine'!$1:$1,0),4,1,"contribution par jour-semaine")),"")</f>
        <v/>
      </c>
      <c r="D14087" s="4" t="str">
        <f>VLOOKUP(A14087,predictions!A:B,2,FALSE)</f>
        <v>22/06/2020</v>
      </c>
      <c r="E14087" s="4">
        <f t="shared" si="55"/>
        <v>44004</v>
      </c>
    </row>
    <row r="14088" spans="3:5" ht="13" x14ac:dyDescent="0.15">
      <c r="C14088" s="1" t="str">
        <f ca="1">IFERROR(INDIRECT(ADDRESS(MATCH(A14088,'contribution par jour-semaine'!A:A,0),MATCH(B14088,'contribution par jour-semaine'!$1:$1,0),4,1,"contribution par jour-semaine")),"")</f>
        <v/>
      </c>
      <c r="D14088" s="4" t="str">
        <f>VLOOKUP(A14088,predictions!A:B,2,FALSE)</f>
        <v>22/06/2020</v>
      </c>
      <c r="E14088" s="4">
        <f t="shared" si="55"/>
        <v>44004</v>
      </c>
    </row>
    <row r="14089" spans="3:5" ht="13" x14ac:dyDescent="0.15">
      <c r="C14089" s="1" t="str">
        <f ca="1">IFERROR(INDIRECT(ADDRESS(MATCH(A14089,'contribution par jour-semaine'!A:A,0),MATCH(B14089,'contribution par jour-semaine'!$1:$1,0),4,1,"contribution par jour-semaine")),"")</f>
        <v/>
      </c>
      <c r="D14089" s="4" t="str">
        <f>VLOOKUP(A14089,predictions!A:B,2,FALSE)</f>
        <v>22/06/2020</v>
      </c>
      <c r="E14089" s="4">
        <f t="shared" si="55"/>
        <v>44004</v>
      </c>
    </row>
    <row r="14090" spans="3:5" ht="13" x14ac:dyDescent="0.15">
      <c r="C14090" s="1" t="str">
        <f ca="1">IFERROR(INDIRECT(ADDRESS(MATCH(A14090,'contribution par jour-semaine'!A:A,0),MATCH(B14090,'contribution par jour-semaine'!$1:$1,0),4,1,"contribution par jour-semaine")),"")</f>
        <v/>
      </c>
      <c r="D14090" s="4" t="str">
        <f>VLOOKUP(A14090,predictions!A:B,2,FALSE)</f>
        <v>22/06/2020</v>
      </c>
      <c r="E14090" s="4">
        <f t="shared" si="55"/>
        <v>44004</v>
      </c>
    </row>
    <row r="14091" spans="3:5" ht="13" x14ac:dyDescent="0.15">
      <c r="C14091" s="1" t="str">
        <f ca="1">IFERROR(INDIRECT(ADDRESS(MATCH(A14091,'contribution par jour-semaine'!A:A,0),MATCH(B14091,'contribution par jour-semaine'!$1:$1,0),4,1,"contribution par jour-semaine")),"")</f>
        <v/>
      </c>
      <c r="D14091" s="4" t="str">
        <f>VLOOKUP(A14091,predictions!A:B,2,FALSE)</f>
        <v>22/06/2020</v>
      </c>
      <c r="E14091" s="4">
        <f t="shared" si="55"/>
        <v>44004</v>
      </c>
    </row>
    <row r="14092" spans="3:5" ht="13" x14ac:dyDescent="0.15">
      <c r="C14092" s="1" t="str">
        <f ca="1">IFERROR(INDIRECT(ADDRESS(MATCH(A14092,'contribution par jour-semaine'!A:A,0),MATCH(B14092,'contribution par jour-semaine'!$1:$1,0),4,1,"contribution par jour-semaine")),"")</f>
        <v/>
      </c>
      <c r="D14092" s="4" t="str">
        <f>VLOOKUP(A14092,predictions!A:B,2,FALSE)</f>
        <v>22/06/2020</v>
      </c>
      <c r="E14092" s="4">
        <f t="shared" si="55"/>
        <v>44004</v>
      </c>
    </row>
    <row r="14093" spans="3:5" ht="13" x14ac:dyDescent="0.15">
      <c r="C14093" s="1" t="str">
        <f ca="1">IFERROR(INDIRECT(ADDRESS(MATCH(A14093,'contribution par jour-semaine'!A:A,0),MATCH(B14093,'contribution par jour-semaine'!$1:$1,0),4,1,"contribution par jour-semaine")),"")</f>
        <v/>
      </c>
      <c r="D14093" s="4" t="str">
        <f>VLOOKUP(A14093,predictions!A:B,2,FALSE)</f>
        <v>22/06/2020</v>
      </c>
      <c r="E14093" s="4">
        <f t="shared" si="55"/>
        <v>44004</v>
      </c>
    </row>
    <row r="14094" spans="3:5" ht="13" x14ac:dyDescent="0.15">
      <c r="C14094" s="1" t="str">
        <f ca="1">IFERROR(INDIRECT(ADDRESS(MATCH(A14094,'contribution par jour-semaine'!A:A,0),MATCH(B14094,'contribution par jour-semaine'!$1:$1,0),4,1,"contribution par jour-semaine")),"")</f>
        <v/>
      </c>
      <c r="D14094" s="4" t="str">
        <f>VLOOKUP(A14094,predictions!A:B,2,FALSE)</f>
        <v>22/06/2020</v>
      </c>
      <c r="E14094" s="4">
        <f t="shared" si="55"/>
        <v>44004</v>
      </c>
    </row>
    <row r="14095" spans="3:5" ht="13" x14ac:dyDescent="0.15">
      <c r="C14095" s="1" t="str">
        <f ca="1">IFERROR(INDIRECT(ADDRESS(MATCH(A14095,'contribution par jour-semaine'!A:A,0),MATCH(B14095,'contribution par jour-semaine'!$1:$1,0),4,1,"contribution par jour-semaine")),"")</f>
        <v/>
      </c>
      <c r="D14095" s="4" t="str">
        <f>VLOOKUP(A14095,predictions!A:B,2,FALSE)</f>
        <v>22/06/2020</v>
      </c>
      <c r="E14095" s="4">
        <f t="shared" si="55"/>
        <v>44004</v>
      </c>
    </row>
    <row r="14096" spans="3:5" ht="13" x14ac:dyDescent="0.15">
      <c r="C14096" s="1" t="str">
        <f ca="1">IFERROR(INDIRECT(ADDRESS(MATCH(A14096,'contribution par jour-semaine'!A:A,0),MATCH(B14096,'contribution par jour-semaine'!$1:$1,0),4,1,"contribution par jour-semaine")),"")</f>
        <v/>
      </c>
      <c r="D14096" s="4" t="str">
        <f>VLOOKUP(A14096,predictions!A:B,2,FALSE)</f>
        <v>22/06/2020</v>
      </c>
      <c r="E14096" s="4">
        <f t="shared" si="55"/>
        <v>44004</v>
      </c>
    </row>
    <row r="14097" spans="3:5" ht="13" x14ac:dyDescent="0.15">
      <c r="C14097" s="1" t="str">
        <f ca="1">IFERROR(INDIRECT(ADDRESS(MATCH(A14097,'contribution par jour-semaine'!A:A,0),MATCH(B14097,'contribution par jour-semaine'!$1:$1,0),4,1,"contribution par jour-semaine")),"")</f>
        <v/>
      </c>
      <c r="D14097" s="4" t="str">
        <f>VLOOKUP(A14097,predictions!A:B,2,FALSE)</f>
        <v>22/06/2020</v>
      </c>
      <c r="E14097" s="4">
        <f t="shared" si="55"/>
        <v>44004</v>
      </c>
    </row>
    <row r="14098" spans="3:5" ht="13" x14ac:dyDescent="0.15">
      <c r="C14098" s="1" t="str">
        <f ca="1">IFERROR(INDIRECT(ADDRESS(MATCH(A14098,'contribution par jour-semaine'!A:A,0),MATCH(B14098,'contribution par jour-semaine'!$1:$1,0),4,1,"contribution par jour-semaine")),"")</f>
        <v/>
      </c>
      <c r="D14098" s="4" t="str">
        <f>VLOOKUP(A14098,predictions!A:B,2,FALSE)</f>
        <v>22/06/2020</v>
      </c>
      <c r="E14098" s="4">
        <f t="shared" si="55"/>
        <v>44004</v>
      </c>
    </row>
    <row r="14099" spans="3:5" ht="13" x14ac:dyDescent="0.15">
      <c r="C14099" s="1" t="str">
        <f ca="1">IFERROR(INDIRECT(ADDRESS(MATCH(A14099,'contribution par jour-semaine'!A:A,0),MATCH(B14099,'contribution par jour-semaine'!$1:$1,0),4,1,"contribution par jour-semaine")),"")</f>
        <v/>
      </c>
      <c r="D14099" s="4" t="str">
        <f>VLOOKUP(A14099,predictions!A:B,2,FALSE)</f>
        <v>22/06/2020</v>
      </c>
      <c r="E14099" s="4">
        <f t="shared" si="55"/>
        <v>44004</v>
      </c>
    </row>
    <row r="14100" spans="3:5" ht="13" x14ac:dyDescent="0.15">
      <c r="C14100" s="1" t="str">
        <f ca="1">IFERROR(INDIRECT(ADDRESS(MATCH(A14100,'contribution par jour-semaine'!A:A,0),MATCH(B14100,'contribution par jour-semaine'!$1:$1,0),4,1,"contribution par jour-semaine")),"")</f>
        <v/>
      </c>
      <c r="D14100" s="4" t="str">
        <f>VLOOKUP(A14100,predictions!A:B,2,FALSE)</f>
        <v>22/06/2020</v>
      </c>
      <c r="E14100" s="4">
        <f t="shared" si="55"/>
        <v>44004</v>
      </c>
    </row>
    <row r="14101" spans="3:5" ht="13" x14ac:dyDescent="0.15">
      <c r="C14101" s="1" t="str">
        <f ca="1">IFERROR(INDIRECT(ADDRESS(MATCH(A14101,'contribution par jour-semaine'!A:A,0),MATCH(B14101,'contribution par jour-semaine'!$1:$1,0),4,1,"contribution par jour-semaine")),"")</f>
        <v/>
      </c>
      <c r="D14101" s="4" t="str">
        <f>VLOOKUP(A14101,predictions!A:B,2,FALSE)</f>
        <v>22/06/2020</v>
      </c>
      <c r="E14101" s="4">
        <f t="shared" si="55"/>
        <v>44004</v>
      </c>
    </row>
    <row r="14102" spans="3:5" ht="13" x14ac:dyDescent="0.15">
      <c r="C14102" s="1" t="str">
        <f ca="1">IFERROR(INDIRECT(ADDRESS(MATCH(A14102,'contribution par jour-semaine'!A:A,0),MATCH(B14102,'contribution par jour-semaine'!$1:$1,0),4,1,"contribution par jour-semaine")),"")</f>
        <v/>
      </c>
      <c r="D14102" s="4" t="str">
        <f>VLOOKUP(A14102,predictions!A:B,2,FALSE)</f>
        <v>22/06/2020</v>
      </c>
      <c r="E14102" s="4">
        <f t="shared" si="55"/>
        <v>44004</v>
      </c>
    </row>
    <row r="14103" spans="3:5" ht="13" x14ac:dyDescent="0.15">
      <c r="C14103" s="1" t="str">
        <f ca="1">IFERROR(INDIRECT(ADDRESS(MATCH(A14103,'contribution par jour-semaine'!A:A,0),MATCH(B14103,'contribution par jour-semaine'!$1:$1,0),4,1,"contribution par jour-semaine")),"")</f>
        <v/>
      </c>
      <c r="D14103" s="4" t="str">
        <f>VLOOKUP(A14103,predictions!A:B,2,FALSE)</f>
        <v>22/06/2020</v>
      </c>
      <c r="E14103" s="4">
        <f t="shared" si="55"/>
        <v>44004</v>
      </c>
    </row>
    <row r="14104" spans="3:5" ht="13" x14ac:dyDescent="0.15">
      <c r="C14104" s="1" t="str">
        <f ca="1">IFERROR(INDIRECT(ADDRESS(MATCH(A14104,'contribution par jour-semaine'!A:A,0),MATCH(B14104,'contribution par jour-semaine'!$1:$1,0),4,1,"contribution par jour-semaine")),"")</f>
        <v/>
      </c>
      <c r="D14104" s="4" t="str">
        <f>VLOOKUP(A14104,predictions!A:B,2,FALSE)</f>
        <v>22/06/2020</v>
      </c>
      <c r="E14104" s="4">
        <f t="shared" si="55"/>
        <v>44004</v>
      </c>
    </row>
    <row r="14105" spans="3:5" ht="13" x14ac:dyDescent="0.15">
      <c r="C14105" s="1" t="str">
        <f ca="1">IFERROR(INDIRECT(ADDRESS(MATCH(A14105,'contribution par jour-semaine'!A:A,0),MATCH(B14105,'contribution par jour-semaine'!$1:$1,0),4,1,"contribution par jour-semaine")),"")</f>
        <v/>
      </c>
      <c r="D14105" s="4" t="str">
        <f>VLOOKUP(A14105,predictions!A:B,2,FALSE)</f>
        <v>22/06/2020</v>
      </c>
      <c r="E14105" s="4">
        <f t="shared" si="55"/>
        <v>44004</v>
      </c>
    </row>
    <row r="14106" spans="3:5" ht="13" x14ac:dyDescent="0.15">
      <c r="C14106" s="1" t="str">
        <f ca="1">IFERROR(INDIRECT(ADDRESS(MATCH(A14106,'contribution par jour-semaine'!A:A,0),MATCH(B14106,'contribution par jour-semaine'!$1:$1,0),4,1,"contribution par jour-semaine")),"")</f>
        <v/>
      </c>
      <c r="D14106" s="4" t="str">
        <f>VLOOKUP(A14106,predictions!A:B,2,FALSE)</f>
        <v>22/06/2020</v>
      </c>
      <c r="E14106" s="4">
        <f t="shared" si="55"/>
        <v>44004</v>
      </c>
    </row>
    <row r="14107" spans="3:5" ht="13" x14ac:dyDescent="0.15">
      <c r="C14107" s="1" t="str">
        <f ca="1">IFERROR(INDIRECT(ADDRESS(MATCH(A14107,'contribution par jour-semaine'!A:A,0),MATCH(B14107,'contribution par jour-semaine'!$1:$1,0),4,1,"contribution par jour-semaine")),"")</f>
        <v/>
      </c>
      <c r="D14107" s="4" t="str">
        <f>VLOOKUP(A14107,predictions!A:B,2,FALSE)</f>
        <v>22/06/2020</v>
      </c>
      <c r="E14107" s="4">
        <f t="shared" si="55"/>
        <v>44004</v>
      </c>
    </row>
    <row r="14108" spans="3:5" ht="13" x14ac:dyDescent="0.15">
      <c r="C14108" s="1" t="str">
        <f ca="1">IFERROR(INDIRECT(ADDRESS(MATCH(A14108,'contribution par jour-semaine'!A:A,0),MATCH(B14108,'contribution par jour-semaine'!$1:$1,0),4,1,"contribution par jour-semaine")),"")</f>
        <v/>
      </c>
      <c r="D14108" s="4" t="str">
        <f>VLOOKUP(A14108,predictions!A:B,2,FALSE)</f>
        <v>22/06/2020</v>
      </c>
      <c r="E14108" s="4">
        <f t="shared" si="55"/>
        <v>44004</v>
      </c>
    </row>
    <row r="14109" spans="3:5" ht="13" x14ac:dyDescent="0.15">
      <c r="C14109" s="1" t="str">
        <f ca="1">IFERROR(INDIRECT(ADDRESS(MATCH(A14109,'contribution par jour-semaine'!A:A,0),MATCH(B14109,'contribution par jour-semaine'!$1:$1,0),4,1,"contribution par jour-semaine")),"")</f>
        <v/>
      </c>
      <c r="D14109" s="4" t="str">
        <f>VLOOKUP(A14109,predictions!A:B,2,FALSE)</f>
        <v>22/06/2020</v>
      </c>
      <c r="E14109" s="4">
        <f t="shared" si="55"/>
        <v>44004</v>
      </c>
    </row>
    <row r="14110" spans="3:5" ht="13" x14ac:dyDescent="0.15">
      <c r="C14110" s="1" t="str">
        <f ca="1">IFERROR(INDIRECT(ADDRESS(MATCH(A14110,'contribution par jour-semaine'!A:A,0),MATCH(B14110,'contribution par jour-semaine'!$1:$1,0),4,1,"contribution par jour-semaine")),"")</f>
        <v/>
      </c>
      <c r="D14110" s="4" t="str">
        <f>VLOOKUP(A14110,predictions!A:B,2,FALSE)</f>
        <v>22/06/2020</v>
      </c>
      <c r="E14110" s="4">
        <f t="shared" si="55"/>
        <v>44004</v>
      </c>
    </row>
    <row r="14111" spans="3:5" ht="13" x14ac:dyDescent="0.15">
      <c r="C14111" s="1" t="str">
        <f ca="1">IFERROR(INDIRECT(ADDRESS(MATCH(A14111,'contribution par jour-semaine'!A:A,0),MATCH(B14111,'contribution par jour-semaine'!$1:$1,0),4,1,"contribution par jour-semaine")),"")</f>
        <v/>
      </c>
      <c r="D14111" s="4" t="str">
        <f>VLOOKUP(A14111,predictions!A:B,2,FALSE)</f>
        <v>22/06/2020</v>
      </c>
      <c r="E14111" s="4">
        <f t="shared" si="55"/>
        <v>44004</v>
      </c>
    </row>
    <row r="14112" spans="3:5" ht="13" x14ac:dyDescent="0.15">
      <c r="C14112" s="1" t="str">
        <f ca="1">IFERROR(INDIRECT(ADDRESS(MATCH(A14112,'contribution par jour-semaine'!A:A,0),MATCH(B14112,'contribution par jour-semaine'!$1:$1,0),4,1,"contribution par jour-semaine")),"")</f>
        <v/>
      </c>
      <c r="D14112" s="4" t="str">
        <f>VLOOKUP(A14112,predictions!A:B,2,FALSE)</f>
        <v>22/06/2020</v>
      </c>
      <c r="E14112" s="4">
        <f t="shared" si="55"/>
        <v>44004</v>
      </c>
    </row>
    <row r="14113" spans="3:5" ht="13" x14ac:dyDescent="0.15">
      <c r="C14113" s="1" t="str">
        <f ca="1">IFERROR(INDIRECT(ADDRESS(MATCH(A14113,'contribution par jour-semaine'!A:A,0),MATCH(B14113,'contribution par jour-semaine'!$1:$1,0),4,1,"contribution par jour-semaine")),"")</f>
        <v/>
      </c>
      <c r="D14113" s="4" t="str">
        <f>VLOOKUP(A14113,predictions!A:B,2,FALSE)</f>
        <v>22/06/2020</v>
      </c>
      <c r="E14113" s="4">
        <f t="shared" si="55"/>
        <v>44004</v>
      </c>
    </row>
    <row r="14114" spans="3:5" ht="13" x14ac:dyDescent="0.15">
      <c r="C14114" s="1" t="str">
        <f ca="1">IFERROR(INDIRECT(ADDRESS(MATCH(A14114,'contribution par jour-semaine'!A:A,0),MATCH(B14114,'contribution par jour-semaine'!$1:$1,0),4,1,"contribution par jour-semaine")),"")</f>
        <v/>
      </c>
      <c r="D14114" s="4" t="str">
        <f>VLOOKUP(A14114,predictions!A:B,2,FALSE)</f>
        <v>22/06/2020</v>
      </c>
      <c r="E14114" s="4">
        <f t="shared" si="55"/>
        <v>44004</v>
      </c>
    </row>
    <row r="14115" spans="3:5" ht="13" x14ac:dyDescent="0.15">
      <c r="C14115" s="1" t="str">
        <f ca="1">IFERROR(INDIRECT(ADDRESS(MATCH(A14115,'contribution par jour-semaine'!A:A,0),MATCH(B14115,'contribution par jour-semaine'!$1:$1,0),4,1,"contribution par jour-semaine")),"")</f>
        <v/>
      </c>
      <c r="D14115" s="4" t="str">
        <f>VLOOKUP(A14115,predictions!A:B,2,FALSE)</f>
        <v>22/06/2020</v>
      </c>
      <c r="E14115" s="4">
        <f t="shared" si="55"/>
        <v>44004</v>
      </c>
    </row>
    <row r="14116" spans="3:5" ht="13" x14ac:dyDescent="0.15">
      <c r="C14116" s="1" t="str">
        <f ca="1">IFERROR(INDIRECT(ADDRESS(MATCH(A14116,'contribution par jour-semaine'!A:A,0),MATCH(B14116,'contribution par jour-semaine'!$1:$1,0),4,1,"contribution par jour-semaine")),"")</f>
        <v/>
      </c>
      <c r="D14116" s="4" t="str">
        <f>VLOOKUP(A14116,predictions!A:B,2,FALSE)</f>
        <v>22/06/2020</v>
      </c>
      <c r="E14116" s="4">
        <f t="shared" si="55"/>
        <v>44004</v>
      </c>
    </row>
    <row r="14117" spans="3:5" ht="13" x14ac:dyDescent="0.15">
      <c r="C14117" s="1" t="str">
        <f ca="1">IFERROR(INDIRECT(ADDRESS(MATCH(A14117,'contribution par jour-semaine'!A:A,0),MATCH(B14117,'contribution par jour-semaine'!$1:$1,0),4,1,"contribution par jour-semaine")),"")</f>
        <v/>
      </c>
      <c r="D14117" s="4" t="str">
        <f>VLOOKUP(A14117,predictions!A:B,2,FALSE)</f>
        <v>22/06/2020</v>
      </c>
      <c r="E14117" s="4">
        <f t="shared" si="55"/>
        <v>44004</v>
      </c>
    </row>
    <row r="14118" spans="3:5" ht="13" x14ac:dyDescent="0.15">
      <c r="C14118" s="1" t="str">
        <f ca="1">IFERROR(INDIRECT(ADDRESS(MATCH(A14118,'contribution par jour-semaine'!A:A,0),MATCH(B14118,'contribution par jour-semaine'!$1:$1,0),4,1,"contribution par jour-semaine")),"")</f>
        <v/>
      </c>
      <c r="D14118" s="4" t="str">
        <f>VLOOKUP(A14118,predictions!A:B,2,FALSE)</f>
        <v>22/06/2020</v>
      </c>
      <c r="E14118" s="4">
        <f t="shared" si="55"/>
        <v>44004</v>
      </c>
    </row>
    <row r="14119" spans="3:5" ht="13" x14ac:dyDescent="0.15">
      <c r="C14119" s="1" t="str">
        <f ca="1">IFERROR(INDIRECT(ADDRESS(MATCH(A14119,'contribution par jour-semaine'!A:A,0),MATCH(B14119,'contribution par jour-semaine'!$1:$1,0),4,1,"contribution par jour-semaine")),"")</f>
        <v/>
      </c>
      <c r="D14119" s="4" t="str">
        <f>VLOOKUP(A14119,predictions!A:B,2,FALSE)</f>
        <v>22/06/2020</v>
      </c>
      <c r="E14119" s="4">
        <f t="shared" si="55"/>
        <v>44004</v>
      </c>
    </row>
    <row r="14120" spans="3:5" ht="13" x14ac:dyDescent="0.15">
      <c r="C14120" s="1" t="str">
        <f ca="1">IFERROR(INDIRECT(ADDRESS(MATCH(A14120,'contribution par jour-semaine'!A:A,0),MATCH(B14120,'contribution par jour-semaine'!$1:$1,0),4,1,"contribution par jour-semaine")),"")</f>
        <v/>
      </c>
      <c r="D14120" s="4" t="str">
        <f>VLOOKUP(A14120,predictions!A:B,2,FALSE)</f>
        <v>22/06/2020</v>
      </c>
      <c r="E14120" s="4">
        <f t="shared" si="55"/>
        <v>44004</v>
      </c>
    </row>
    <row r="14121" spans="3:5" ht="13" x14ac:dyDescent="0.15">
      <c r="C14121" s="1" t="str">
        <f ca="1">IFERROR(INDIRECT(ADDRESS(MATCH(A14121,'contribution par jour-semaine'!A:A,0),MATCH(B14121,'contribution par jour-semaine'!$1:$1,0),4,1,"contribution par jour-semaine")),"")</f>
        <v/>
      </c>
      <c r="D14121" s="4" t="str">
        <f>VLOOKUP(A14121,predictions!A:B,2,FALSE)</f>
        <v>22/06/2020</v>
      </c>
      <c r="E14121" s="4">
        <f t="shared" si="55"/>
        <v>44004</v>
      </c>
    </row>
    <row r="14122" spans="3:5" ht="13" x14ac:dyDescent="0.15">
      <c r="C14122" s="1" t="str">
        <f ca="1">IFERROR(INDIRECT(ADDRESS(MATCH(A14122,'contribution par jour-semaine'!A:A,0),MATCH(B14122,'contribution par jour-semaine'!$1:$1,0),4,1,"contribution par jour-semaine")),"")</f>
        <v/>
      </c>
      <c r="D14122" s="4" t="str">
        <f>VLOOKUP(A14122,predictions!A:B,2,FALSE)</f>
        <v>22/06/2020</v>
      </c>
      <c r="E14122" s="4">
        <f t="shared" si="55"/>
        <v>44004</v>
      </c>
    </row>
    <row r="14123" spans="3:5" ht="13" x14ac:dyDescent="0.15">
      <c r="C14123" s="1" t="str">
        <f ca="1">IFERROR(INDIRECT(ADDRESS(MATCH(A14123,'contribution par jour-semaine'!A:A,0),MATCH(B14123,'contribution par jour-semaine'!$1:$1,0),4,1,"contribution par jour-semaine")),"")</f>
        <v/>
      </c>
      <c r="D14123" s="4" t="str">
        <f>VLOOKUP(A14123,predictions!A:B,2,FALSE)</f>
        <v>22/06/2020</v>
      </c>
      <c r="E14123" s="4">
        <f t="shared" si="55"/>
        <v>44004</v>
      </c>
    </row>
    <row r="14124" spans="3:5" ht="13" x14ac:dyDescent="0.15">
      <c r="C14124" s="1" t="str">
        <f ca="1">IFERROR(INDIRECT(ADDRESS(MATCH(A14124,'contribution par jour-semaine'!A:A,0),MATCH(B14124,'contribution par jour-semaine'!$1:$1,0),4,1,"contribution par jour-semaine")),"")</f>
        <v/>
      </c>
      <c r="D14124" s="4" t="str">
        <f>VLOOKUP(A14124,predictions!A:B,2,FALSE)</f>
        <v>22/06/2020</v>
      </c>
      <c r="E14124" s="4">
        <f t="shared" si="55"/>
        <v>44004</v>
      </c>
    </row>
    <row r="14125" spans="3:5" ht="13" x14ac:dyDescent="0.15">
      <c r="C14125" s="1" t="str">
        <f ca="1">IFERROR(INDIRECT(ADDRESS(MATCH(A14125,'contribution par jour-semaine'!A:A,0),MATCH(B14125,'contribution par jour-semaine'!$1:$1,0),4,1,"contribution par jour-semaine")),"")</f>
        <v/>
      </c>
      <c r="D14125" s="4" t="str">
        <f>VLOOKUP(A14125,predictions!A:B,2,FALSE)</f>
        <v>22/06/2020</v>
      </c>
      <c r="E14125" s="4">
        <f t="shared" si="55"/>
        <v>44004</v>
      </c>
    </row>
    <row r="14126" spans="3:5" ht="13" x14ac:dyDescent="0.15">
      <c r="C14126" s="1" t="str">
        <f ca="1">IFERROR(INDIRECT(ADDRESS(MATCH(A14126,'contribution par jour-semaine'!A:A,0),MATCH(B14126,'contribution par jour-semaine'!$1:$1,0),4,1,"contribution par jour-semaine")),"")</f>
        <v/>
      </c>
      <c r="D14126" s="4" t="str">
        <f>VLOOKUP(A14126,predictions!A:B,2,FALSE)</f>
        <v>22/06/2020</v>
      </c>
      <c r="E14126" s="4">
        <f t="shared" si="55"/>
        <v>44004</v>
      </c>
    </row>
    <row r="14127" spans="3:5" ht="13" x14ac:dyDescent="0.15">
      <c r="C14127" s="1" t="str">
        <f ca="1">IFERROR(INDIRECT(ADDRESS(MATCH(A14127,'contribution par jour-semaine'!A:A,0),MATCH(B14127,'contribution par jour-semaine'!$1:$1,0),4,1,"contribution par jour-semaine")),"")</f>
        <v/>
      </c>
      <c r="D14127" s="4" t="str">
        <f>VLOOKUP(A14127,predictions!A:B,2,FALSE)</f>
        <v>22/06/2020</v>
      </c>
      <c r="E14127" s="4">
        <f t="shared" si="55"/>
        <v>44004</v>
      </c>
    </row>
    <row r="14128" spans="3:5" ht="13" x14ac:dyDescent="0.15">
      <c r="C14128" s="1" t="str">
        <f ca="1">IFERROR(INDIRECT(ADDRESS(MATCH(A14128,'contribution par jour-semaine'!A:A,0),MATCH(B14128,'contribution par jour-semaine'!$1:$1,0),4,1,"contribution par jour-semaine")),"")</f>
        <v/>
      </c>
      <c r="D14128" s="4" t="str">
        <f>VLOOKUP(A14128,predictions!A:B,2,FALSE)</f>
        <v>22/06/2020</v>
      </c>
      <c r="E14128" s="4">
        <f t="shared" si="55"/>
        <v>44004</v>
      </c>
    </row>
    <row r="14129" spans="3:5" ht="13" x14ac:dyDescent="0.15">
      <c r="C14129" s="1" t="str">
        <f ca="1">IFERROR(INDIRECT(ADDRESS(MATCH(A14129,'contribution par jour-semaine'!A:A,0),MATCH(B14129,'contribution par jour-semaine'!$1:$1,0),4,1,"contribution par jour-semaine")),"")</f>
        <v/>
      </c>
      <c r="D14129" s="4" t="str">
        <f>VLOOKUP(A14129,predictions!A:B,2,FALSE)</f>
        <v>22/06/2020</v>
      </c>
      <c r="E14129" s="4">
        <f t="shared" si="55"/>
        <v>44004</v>
      </c>
    </row>
    <row r="14130" spans="3:5" ht="13" x14ac:dyDescent="0.15">
      <c r="C14130" s="1" t="str">
        <f ca="1">IFERROR(INDIRECT(ADDRESS(MATCH(A14130,'contribution par jour-semaine'!A:A,0),MATCH(B14130,'contribution par jour-semaine'!$1:$1,0),4,1,"contribution par jour-semaine")),"")</f>
        <v/>
      </c>
      <c r="D14130" s="4" t="str">
        <f>VLOOKUP(A14130,predictions!A:B,2,FALSE)</f>
        <v>22/06/2020</v>
      </c>
      <c r="E14130" s="4">
        <f t="shared" si="55"/>
        <v>44004</v>
      </c>
    </row>
    <row r="14131" spans="3:5" ht="13" x14ac:dyDescent="0.15">
      <c r="C14131" s="1" t="str">
        <f ca="1">IFERROR(INDIRECT(ADDRESS(MATCH(A14131,'contribution par jour-semaine'!A:A,0),MATCH(B14131,'contribution par jour-semaine'!$1:$1,0),4,1,"contribution par jour-semaine")),"")</f>
        <v/>
      </c>
      <c r="D14131" s="4" t="str">
        <f>VLOOKUP(A14131,predictions!A:B,2,FALSE)</f>
        <v>22/06/2020</v>
      </c>
      <c r="E14131" s="4">
        <f t="shared" si="55"/>
        <v>44004</v>
      </c>
    </row>
    <row r="14132" spans="3:5" ht="13" x14ac:dyDescent="0.15">
      <c r="C14132" s="1" t="str">
        <f ca="1">IFERROR(INDIRECT(ADDRESS(MATCH(A14132,'contribution par jour-semaine'!A:A,0),MATCH(B14132,'contribution par jour-semaine'!$1:$1,0),4,1,"contribution par jour-semaine")),"")</f>
        <v/>
      </c>
      <c r="D14132" s="4" t="str">
        <f>VLOOKUP(A14132,predictions!A:B,2,FALSE)</f>
        <v>22/06/2020</v>
      </c>
      <c r="E14132" s="4">
        <f t="shared" si="55"/>
        <v>44004</v>
      </c>
    </row>
    <row r="14133" spans="3:5" ht="13" x14ac:dyDescent="0.15">
      <c r="C14133" s="1" t="str">
        <f ca="1">IFERROR(INDIRECT(ADDRESS(MATCH(A14133,'contribution par jour-semaine'!A:A,0),MATCH(B14133,'contribution par jour-semaine'!$1:$1,0),4,1,"contribution par jour-semaine")),"")</f>
        <v/>
      </c>
      <c r="D14133" s="4" t="str">
        <f>VLOOKUP(A14133,predictions!A:B,2,FALSE)</f>
        <v>22/06/2020</v>
      </c>
      <c r="E14133" s="4">
        <f t="shared" si="55"/>
        <v>44004</v>
      </c>
    </row>
    <row r="14134" spans="3:5" ht="13" x14ac:dyDescent="0.15">
      <c r="C14134" s="1" t="str">
        <f ca="1">IFERROR(INDIRECT(ADDRESS(MATCH(A14134,'contribution par jour-semaine'!A:A,0),MATCH(B14134,'contribution par jour-semaine'!$1:$1,0),4,1,"contribution par jour-semaine")),"")</f>
        <v/>
      </c>
      <c r="D14134" s="4" t="str">
        <f>VLOOKUP(A14134,predictions!A:B,2,FALSE)</f>
        <v>22/06/2020</v>
      </c>
      <c r="E14134" s="4">
        <f t="shared" si="55"/>
        <v>44004</v>
      </c>
    </row>
    <row r="14135" spans="3:5" ht="13" x14ac:dyDescent="0.15">
      <c r="C14135" s="1" t="str">
        <f ca="1">IFERROR(INDIRECT(ADDRESS(MATCH(A14135,'contribution par jour-semaine'!A:A,0),MATCH(B14135,'contribution par jour-semaine'!$1:$1,0),4,1,"contribution par jour-semaine")),"")</f>
        <v/>
      </c>
      <c r="D14135" s="4" t="str">
        <f>VLOOKUP(A14135,predictions!A:B,2,FALSE)</f>
        <v>22/06/2020</v>
      </c>
      <c r="E14135" s="4">
        <f t="shared" si="55"/>
        <v>44004</v>
      </c>
    </row>
    <row r="14136" spans="3:5" ht="13" x14ac:dyDescent="0.15">
      <c r="C14136" s="1" t="str">
        <f ca="1">IFERROR(INDIRECT(ADDRESS(MATCH(A14136,'contribution par jour-semaine'!A:A,0),MATCH(B14136,'contribution par jour-semaine'!$1:$1,0),4,1,"contribution par jour-semaine")),"")</f>
        <v/>
      </c>
      <c r="D14136" s="4" t="str">
        <f>VLOOKUP(A14136,predictions!A:B,2,FALSE)</f>
        <v>22/06/2020</v>
      </c>
      <c r="E14136" s="4">
        <f t="shared" si="55"/>
        <v>44004</v>
      </c>
    </row>
    <row r="14137" spans="3:5" ht="13" x14ac:dyDescent="0.15">
      <c r="C14137" s="1" t="str">
        <f ca="1">IFERROR(INDIRECT(ADDRESS(MATCH(A14137,'contribution par jour-semaine'!A:A,0),MATCH(B14137,'contribution par jour-semaine'!$1:$1,0),4,1,"contribution par jour-semaine")),"")</f>
        <v/>
      </c>
      <c r="D14137" s="4" t="str">
        <f>VLOOKUP(A14137,predictions!A:B,2,FALSE)</f>
        <v>22/06/2020</v>
      </c>
      <c r="E14137" s="4">
        <f t="shared" si="55"/>
        <v>44004</v>
      </c>
    </row>
    <row r="14138" spans="3:5" ht="13" x14ac:dyDescent="0.15">
      <c r="C14138" s="1" t="str">
        <f ca="1">IFERROR(INDIRECT(ADDRESS(MATCH(A14138,'contribution par jour-semaine'!A:A,0),MATCH(B14138,'contribution par jour-semaine'!$1:$1,0),4,1,"contribution par jour-semaine")),"")</f>
        <v/>
      </c>
      <c r="D14138" s="4" t="str">
        <f>VLOOKUP(A14138,predictions!A:B,2,FALSE)</f>
        <v>22/06/2020</v>
      </c>
      <c r="E14138" s="4">
        <f t="shared" si="55"/>
        <v>44004</v>
      </c>
    </row>
    <row r="14139" spans="3:5" ht="13" x14ac:dyDescent="0.15">
      <c r="C14139" s="1" t="str">
        <f ca="1">IFERROR(INDIRECT(ADDRESS(MATCH(A14139,'contribution par jour-semaine'!A:A,0),MATCH(B14139,'contribution par jour-semaine'!$1:$1,0),4,1,"contribution par jour-semaine")),"")</f>
        <v/>
      </c>
      <c r="D14139" s="4" t="str">
        <f>VLOOKUP(A14139,predictions!A:B,2,FALSE)</f>
        <v>22/06/2020</v>
      </c>
      <c r="E14139" s="4">
        <f t="shared" si="55"/>
        <v>44004</v>
      </c>
    </row>
    <row r="14140" spans="3:5" ht="13" x14ac:dyDescent="0.15">
      <c r="C14140" s="1" t="str">
        <f ca="1">IFERROR(INDIRECT(ADDRESS(MATCH(A14140,'contribution par jour-semaine'!A:A,0),MATCH(B14140,'contribution par jour-semaine'!$1:$1,0),4,1,"contribution par jour-semaine")),"")</f>
        <v/>
      </c>
      <c r="D14140" s="4" t="str">
        <f>VLOOKUP(A14140,predictions!A:B,2,FALSE)</f>
        <v>22/06/2020</v>
      </c>
      <c r="E14140" s="4">
        <f t="shared" si="55"/>
        <v>44004</v>
      </c>
    </row>
    <row r="14141" spans="3:5" ht="13" x14ac:dyDescent="0.15">
      <c r="C14141" s="1" t="str">
        <f ca="1">IFERROR(INDIRECT(ADDRESS(MATCH(A14141,'contribution par jour-semaine'!A:A,0),MATCH(B14141,'contribution par jour-semaine'!$1:$1,0),4,1,"contribution par jour-semaine")),"")</f>
        <v/>
      </c>
      <c r="D14141" s="4" t="str">
        <f>VLOOKUP(A14141,predictions!A:B,2,FALSE)</f>
        <v>22/06/2020</v>
      </c>
      <c r="E14141" s="4">
        <f t="shared" si="55"/>
        <v>44004</v>
      </c>
    </row>
    <row r="14142" spans="3:5" ht="13" x14ac:dyDescent="0.15">
      <c r="C14142" s="1" t="str">
        <f ca="1">IFERROR(INDIRECT(ADDRESS(MATCH(A14142,'contribution par jour-semaine'!A:A,0),MATCH(B14142,'contribution par jour-semaine'!$1:$1,0),4,1,"contribution par jour-semaine")),"")</f>
        <v/>
      </c>
      <c r="D14142" s="4" t="str">
        <f>VLOOKUP(A14142,predictions!A:B,2,FALSE)</f>
        <v>22/06/2020</v>
      </c>
      <c r="E14142" s="4">
        <f t="shared" si="55"/>
        <v>44004</v>
      </c>
    </row>
    <row r="14143" spans="3:5" ht="13" x14ac:dyDescent="0.15">
      <c r="C14143" s="1" t="str">
        <f ca="1">IFERROR(INDIRECT(ADDRESS(MATCH(A14143,'contribution par jour-semaine'!A:A,0),MATCH(B14143,'contribution par jour-semaine'!$1:$1,0),4,1,"contribution par jour-semaine")),"")</f>
        <v/>
      </c>
      <c r="D14143" s="4" t="str">
        <f>VLOOKUP(A14143,predictions!A:B,2,FALSE)</f>
        <v>22/06/2020</v>
      </c>
      <c r="E14143" s="4">
        <f t="shared" si="55"/>
        <v>44004</v>
      </c>
    </row>
    <row r="14144" spans="3:5" ht="13" x14ac:dyDescent="0.15">
      <c r="C14144" s="1" t="str">
        <f ca="1">IFERROR(INDIRECT(ADDRESS(MATCH(A14144,'contribution par jour-semaine'!A:A,0),MATCH(B14144,'contribution par jour-semaine'!$1:$1,0),4,1,"contribution par jour-semaine")),"")</f>
        <v/>
      </c>
      <c r="D14144" s="4" t="str">
        <f>VLOOKUP(A14144,predictions!A:B,2,FALSE)</f>
        <v>22/06/2020</v>
      </c>
      <c r="E14144" s="4">
        <f t="shared" si="55"/>
        <v>44004</v>
      </c>
    </row>
    <row r="14145" spans="3:5" ht="13" x14ac:dyDescent="0.15">
      <c r="C14145" s="1" t="str">
        <f ca="1">IFERROR(INDIRECT(ADDRESS(MATCH(A14145,'contribution par jour-semaine'!A:A,0),MATCH(B14145,'contribution par jour-semaine'!$1:$1,0),4,1,"contribution par jour-semaine")),"")</f>
        <v/>
      </c>
      <c r="D14145" s="4" t="str">
        <f>VLOOKUP(A14145,predictions!A:B,2,FALSE)</f>
        <v>22/06/2020</v>
      </c>
      <c r="E14145" s="4">
        <f t="shared" si="55"/>
        <v>44004</v>
      </c>
    </row>
    <row r="14146" spans="3:5" ht="13" x14ac:dyDescent="0.15">
      <c r="C14146" s="1" t="str">
        <f ca="1">IFERROR(INDIRECT(ADDRESS(MATCH(A14146,'contribution par jour-semaine'!A:A,0),MATCH(B14146,'contribution par jour-semaine'!$1:$1,0),4,1,"contribution par jour-semaine")),"")</f>
        <v/>
      </c>
      <c r="D14146" s="4" t="str">
        <f>VLOOKUP(A14146,predictions!A:B,2,FALSE)</f>
        <v>22/06/2020</v>
      </c>
      <c r="E14146" s="4">
        <f t="shared" si="55"/>
        <v>44004</v>
      </c>
    </row>
    <row r="14147" spans="3:5" ht="13" x14ac:dyDescent="0.15">
      <c r="C14147" s="1" t="str">
        <f ca="1">IFERROR(INDIRECT(ADDRESS(MATCH(A14147,'contribution par jour-semaine'!A:A,0),MATCH(B14147,'contribution par jour-semaine'!$1:$1,0),4,1,"contribution par jour-semaine")),"")</f>
        <v/>
      </c>
      <c r="D14147" s="4" t="str">
        <f>VLOOKUP(A14147,predictions!A:B,2,FALSE)</f>
        <v>22/06/2020</v>
      </c>
      <c r="E14147" s="4">
        <f t="shared" si="55"/>
        <v>44004</v>
      </c>
    </row>
    <row r="14148" spans="3:5" ht="13" x14ac:dyDescent="0.15">
      <c r="C14148" s="1" t="str">
        <f ca="1">IFERROR(INDIRECT(ADDRESS(MATCH(A14148,'contribution par jour-semaine'!A:A,0),MATCH(B14148,'contribution par jour-semaine'!$1:$1,0),4,1,"contribution par jour-semaine")),"")</f>
        <v/>
      </c>
      <c r="D14148" s="4" t="str">
        <f>VLOOKUP(A14148,predictions!A:B,2,FALSE)</f>
        <v>22/06/2020</v>
      </c>
      <c r="E14148" s="4">
        <f t="shared" si="55"/>
        <v>44004</v>
      </c>
    </row>
    <row r="14149" spans="3:5" ht="13" x14ac:dyDescent="0.15">
      <c r="C14149" s="1" t="str">
        <f ca="1">IFERROR(INDIRECT(ADDRESS(MATCH(A14149,'contribution par jour-semaine'!A:A,0),MATCH(B14149,'contribution par jour-semaine'!$1:$1,0),4,1,"contribution par jour-semaine")),"")</f>
        <v/>
      </c>
      <c r="D14149" s="4" t="str">
        <f>VLOOKUP(A14149,predictions!A:B,2,FALSE)</f>
        <v>22/06/2020</v>
      </c>
      <c r="E14149" s="4">
        <f t="shared" si="55"/>
        <v>44004</v>
      </c>
    </row>
    <row r="14150" spans="3:5" ht="13" x14ac:dyDescent="0.15">
      <c r="C14150" s="1" t="str">
        <f ca="1">IFERROR(INDIRECT(ADDRESS(MATCH(A14150,'contribution par jour-semaine'!A:A,0),MATCH(B14150,'contribution par jour-semaine'!$1:$1,0),4,1,"contribution par jour-semaine")),"")</f>
        <v/>
      </c>
      <c r="D14150" s="4" t="str">
        <f>VLOOKUP(A14150,predictions!A:B,2,FALSE)</f>
        <v>22/06/2020</v>
      </c>
      <c r="E14150" s="4">
        <f t="shared" si="55"/>
        <v>44004</v>
      </c>
    </row>
    <row r="14151" spans="3:5" ht="13" x14ac:dyDescent="0.15">
      <c r="C14151" s="1" t="str">
        <f ca="1">IFERROR(INDIRECT(ADDRESS(MATCH(A14151,'contribution par jour-semaine'!A:A,0),MATCH(B14151,'contribution par jour-semaine'!$1:$1,0),4,1,"contribution par jour-semaine")),"")</f>
        <v/>
      </c>
      <c r="D14151" s="4" t="str">
        <f>VLOOKUP(A14151,predictions!A:B,2,FALSE)</f>
        <v>22/06/2020</v>
      </c>
      <c r="E14151" s="4">
        <f t="shared" si="55"/>
        <v>44004</v>
      </c>
    </row>
    <row r="14152" spans="3:5" ht="13" x14ac:dyDescent="0.15">
      <c r="C14152" s="1" t="str">
        <f ca="1">IFERROR(INDIRECT(ADDRESS(MATCH(A14152,'contribution par jour-semaine'!A:A,0),MATCH(B14152,'contribution par jour-semaine'!$1:$1,0),4,1,"contribution par jour-semaine")),"")</f>
        <v/>
      </c>
      <c r="D14152" s="4" t="str">
        <f>VLOOKUP(A14152,predictions!A:B,2,FALSE)</f>
        <v>22/06/2020</v>
      </c>
      <c r="E14152" s="4">
        <f t="shared" si="55"/>
        <v>44004</v>
      </c>
    </row>
    <row r="14153" spans="3:5" ht="13" x14ac:dyDescent="0.15">
      <c r="C14153" s="1" t="str">
        <f ca="1">IFERROR(INDIRECT(ADDRESS(MATCH(A14153,'contribution par jour-semaine'!A:A,0),MATCH(B14153,'contribution par jour-semaine'!$1:$1,0),4,1,"contribution par jour-semaine")),"")</f>
        <v/>
      </c>
      <c r="D14153" s="4" t="str">
        <f>VLOOKUP(A14153,predictions!A:B,2,FALSE)</f>
        <v>22/06/2020</v>
      </c>
      <c r="E14153" s="4">
        <f t="shared" si="55"/>
        <v>44004</v>
      </c>
    </row>
    <row r="14154" spans="3:5" ht="13" x14ac:dyDescent="0.15">
      <c r="C14154" s="1" t="str">
        <f ca="1">IFERROR(INDIRECT(ADDRESS(MATCH(A14154,'contribution par jour-semaine'!A:A,0),MATCH(B14154,'contribution par jour-semaine'!$1:$1,0),4,1,"contribution par jour-semaine")),"")</f>
        <v/>
      </c>
      <c r="D14154" s="4" t="str">
        <f>VLOOKUP(A14154,predictions!A:B,2,FALSE)</f>
        <v>22/06/2020</v>
      </c>
      <c r="E14154" s="4">
        <f t="shared" si="55"/>
        <v>44004</v>
      </c>
    </row>
    <row r="14155" spans="3:5" ht="13" x14ac:dyDescent="0.15">
      <c r="C14155" s="1" t="str">
        <f ca="1">IFERROR(INDIRECT(ADDRESS(MATCH(A14155,'contribution par jour-semaine'!A:A,0),MATCH(B14155,'contribution par jour-semaine'!$1:$1,0),4,1,"contribution par jour-semaine")),"")</f>
        <v/>
      </c>
      <c r="D14155" s="4" t="str">
        <f>VLOOKUP(A14155,predictions!A:B,2,FALSE)</f>
        <v>22/06/2020</v>
      </c>
      <c r="E14155" s="4">
        <f t="shared" si="55"/>
        <v>44004</v>
      </c>
    </row>
    <row r="14156" spans="3:5" ht="13" x14ac:dyDescent="0.15">
      <c r="C14156" s="1" t="str">
        <f ca="1">IFERROR(INDIRECT(ADDRESS(MATCH(A14156,'contribution par jour-semaine'!A:A,0),MATCH(B14156,'contribution par jour-semaine'!$1:$1,0),4,1,"contribution par jour-semaine")),"")</f>
        <v/>
      </c>
      <c r="D14156" s="4" t="str">
        <f>VLOOKUP(A14156,predictions!A:B,2,FALSE)</f>
        <v>22/06/2020</v>
      </c>
      <c r="E14156" s="4">
        <f t="shared" si="55"/>
        <v>44004</v>
      </c>
    </row>
    <row r="14157" spans="3:5" ht="13" x14ac:dyDescent="0.15">
      <c r="C14157" s="1" t="str">
        <f ca="1">IFERROR(INDIRECT(ADDRESS(MATCH(A14157,'contribution par jour-semaine'!A:A,0),MATCH(B14157,'contribution par jour-semaine'!$1:$1,0),4,1,"contribution par jour-semaine")),"")</f>
        <v/>
      </c>
      <c r="D14157" s="4" t="str">
        <f>VLOOKUP(A14157,predictions!A:B,2,FALSE)</f>
        <v>22/06/2020</v>
      </c>
      <c r="E14157" s="4">
        <f t="shared" si="55"/>
        <v>44004</v>
      </c>
    </row>
    <row r="14158" spans="3:5" ht="13" x14ac:dyDescent="0.15">
      <c r="C14158" s="1" t="str">
        <f ca="1">IFERROR(INDIRECT(ADDRESS(MATCH(A14158,'contribution par jour-semaine'!A:A,0),MATCH(B14158,'contribution par jour-semaine'!$1:$1,0),4,1,"contribution par jour-semaine")),"")</f>
        <v/>
      </c>
      <c r="D14158" s="4" t="str">
        <f>VLOOKUP(A14158,predictions!A:B,2,FALSE)</f>
        <v>22/06/2020</v>
      </c>
      <c r="E14158" s="4">
        <f t="shared" si="55"/>
        <v>44004</v>
      </c>
    </row>
    <row r="14159" spans="3:5" ht="13" x14ac:dyDescent="0.15">
      <c r="C14159" s="1" t="str">
        <f ca="1">IFERROR(INDIRECT(ADDRESS(MATCH(A14159,'contribution par jour-semaine'!A:A,0),MATCH(B14159,'contribution par jour-semaine'!$1:$1,0),4,1,"contribution par jour-semaine")),"")</f>
        <v/>
      </c>
      <c r="D14159" s="4" t="str">
        <f>VLOOKUP(A14159,predictions!A:B,2,FALSE)</f>
        <v>22/06/2020</v>
      </c>
      <c r="E14159" s="4">
        <f t="shared" si="55"/>
        <v>44004</v>
      </c>
    </row>
    <row r="14160" spans="3:5" ht="13" x14ac:dyDescent="0.15">
      <c r="C14160" s="1" t="str">
        <f ca="1">IFERROR(INDIRECT(ADDRESS(MATCH(A14160,'contribution par jour-semaine'!A:A,0),MATCH(B14160,'contribution par jour-semaine'!$1:$1,0),4,1,"contribution par jour-semaine")),"")</f>
        <v/>
      </c>
      <c r="D14160" s="4" t="str">
        <f>VLOOKUP(A14160,predictions!A:B,2,FALSE)</f>
        <v>22/06/2020</v>
      </c>
      <c r="E14160" s="4">
        <f t="shared" si="55"/>
        <v>44004</v>
      </c>
    </row>
    <row r="14161" spans="3:5" ht="13" x14ac:dyDescent="0.15">
      <c r="C14161" s="1" t="str">
        <f ca="1">IFERROR(INDIRECT(ADDRESS(MATCH(A14161,'contribution par jour-semaine'!A:A,0),MATCH(B14161,'contribution par jour-semaine'!$1:$1,0),4,1,"contribution par jour-semaine")),"")</f>
        <v/>
      </c>
      <c r="D14161" s="4" t="str">
        <f>VLOOKUP(A14161,predictions!A:B,2,FALSE)</f>
        <v>22/06/2020</v>
      </c>
      <c r="E14161" s="4">
        <f t="shared" si="55"/>
        <v>44004</v>
      </c>
    </row>
    <row r="14162" spans="3:5" ht="13" x14ac:dyDescent="0.15">
      <c r="C14162" s="1" t="str">
        <f ca="1">IFERROR(INDIRECT(ADDRESS(MATCH(A14162,'contribution par jour-semaine'!A:A,0),MATCH(B14162,'contribution par jour-semaine'!$1:$1,0),4,1,"contribution par jour-semaine")),"")</f>
        <v/>
      </c>
      <c r="D14162" s="4" t="str">
        <f>VLOOKUP(A14162,predictions!A:B,2,FALSE)</f>
        <v>22/06/2020</v>
      </c>
      <c r="E14162" s="4">
        <f t="shared" si="55"/>
        <v>44004</v>
      </c>
    </row>
    <row r="14163" spans="3:5" ht="13" x14ac:dyDescent="0.15">
      <c r="C14163" s="1" t="str">
        <f ca="1">IFERROR(INDIRECT(ADDRESS(MATCH(A14163,'contribution par jour-semaine'!A:A,0),MATCH(B14163,'contribution par jour-semaine'!$1:$1,0),4,1,"contribution par jour-semaine")),"")</f>
        <v/>
      </c>
      <c r="D14163" s="4" t="str">
        <f>VLOOKUP(A14163,predictions!A:B,2,FALSE)</f>
        <v>22/06/2020</v>
      </c>
      <c r="E14163" s="4">
        <f t="shared" si="55"/>
        <v>44004</v>
      </c>
    </row>
    <row r="14164" spans="3:5" ht="13" x14ac:dyDescent="0.15">
      <c r="C14164" s="1" t="str">
        <f ca="1">IFERROR(INDIRECT(ADDRESS(MATCH(A14164,'contribution par jour-semaine'!A:A,0),MATCH(B14164,'contribution par jour-semaine'!$1:$1,0),4,1,"contribution par jour-semaine")),"")</f>
        <v/>
      </c>
      <c r="D14164" s="4" t="str">
        <f>VLOOKUP(A14164,predictions!A:B,2,FALSE)</f>
        <v>22/06/2020</v>
      </c>
      <c r="E14164" s="4">
        <f t="shared" si="55"/>
        <v>44004</v>
      </c>
    </row>
    <row r="14165" spans="3:5" ht="13" x14ac:dyDescent="0.15">
      <c r="C14165" s="1" t="str">
        <f ca="1">IFERROR(INDIRECT(ADDRESS(MATCH(A14165,'contribution par jour-semaine'!A:A,0),MATCH(B14165,'contribution par jour-semaine'!$1:$1,0),4,1,"contribution par jour-semaine")),"")</f>
        <v/>
      </c>
      <c r="D14165" s="4" t="str">
        <f>VLOOKUP(A14165,predictions!A:B,2,FALSE)</f>
        <v>22/06/2020</v>
      </c>
      <c r="E14165" s="4">
        <f t="shared" si="55"/>
        <v>44004</v>
      </c>
    </row>
    <row r="14166" spans="3:5" ht="13" x14ac:dyDescent="0.15">
      <c r="C14166" s="1" t="str">
        <f ca="1">IFERROR(INDIRECT(ADDRESS(MATCH(A14166,'contribution par jour-semaine'!A:A,0),MATCH(B14166,'contribution par jour-semaine'!$1:$1,0),4,1,"contribution par jour-semaine")),"")</f>
        <v/>
      </c>
      <c r="D14166" s="4" t="str">
        <f>VLOOKUP(A14166,predictions!A:B,2,FALSE)</f>
        <v>22/06/2020</v>
      </c>
      <c r="E14166" s="4">
        <f t="shared" si="55"/>
        <v>44004</v>
      </c>
    </row>
    <row r="14167" spans="3:5" ht="13" x14ac:dyDescent="0.15">
      <c r="C14167" s="1" t="str">
        <f ca="1">IFERROR(INDIRECT(ADDRESS(MATCH(A14167,'contribution par jour-semaine'!A:A,0),MATCH(B14167,'contribution par jour-semaine'!$1:$1,0),4,1,"contribution par jour-semaine")),"")</f>
        <v/>
      </c>
      <c r="D14167" s="4" t="str">
        <f>VLOOKUP(A14167,predictions!A:B,2,FALSE)</f>
        <v>22/06/2020</v>
      </c>
      <c r="E14167" s="4">
        <f t="shared" si="55"/>
        <v>44004</v>
      </c>
    </row>
    <row r="14168" spans="3:5" ht="13" x14ac:dyDescent="0.15">
      <c r="C14168" s="1" t="str">
        <f ca="1">IFERROR(INDIRECT(ADDRESS(MATCH(A14168,'contribution par jour-semaine'!A:A,0),MATCH(B14168,'contribution par jour-semaine'!$1:$1,0),4,1,"contribution par jour-semaine")),"")</f>
        <v/>
      </c>
      <c r="D14168" s="4" t="str">
        <f>VLOOKUP(A14168,predictions!A:B,2,FALSE)</f>
        <v>22/06/2020</v>
      </c>
      <c r="E14168" s="4">
        <f t="shared" si="55"/>
        <v>44004</v>
      </c>
    </row>
    <row r="14169" spans="3:5" ht="13" x14ac:dyDescent="0.15">
      <c r="C14169" s="1" t="str">
        <f ca="1">IFERROR(INDIRECT(ADDRESS(MATCH(A14169,'contribution par jour-semaine'!A:A,0),MATCH(B14169,'contribution par jour-semaine'!$1:$1,0),4,1,"contribution par jour-semaine")),"")</f>
        <v/>
      </c>
      <c r="D14169" s="4" t="str">
        <f>VLOOKUP(A14169,predictions!A:B,2,FALSE)</f>
        <v>22/06/2020</v>
      </c>
      <c r="E14169" s="4">
        <f t="shared" si="55"/>
        <v>44004</v>
      </c>
    </row>
    <row r="14170" spans="3:5" ht="13" x14ac:dyDescent="0.15">
      <c r="C14170" s="1" t="str">
        <f ca="1">IFERROR(INDIRECT(ADDRESS(MATCH(A14170,'contribution par jour-semaine'!A:A,0),MATCH(B14170,'contribution par jour-semaine'!$1:$1,0),4,1,"contribution par jour-semaine")),"")</f>
        <v/>
      </c>
      <c r="D14170" s="4" t="str">
        <f>VLOOKUP(A14170,predictions!A:B,2,FALSE)</f>
        <v>22/06/2020</v>
      </c>
      <c r="E14170" s="4">
        <f t="shared" si="55"/>
        <v>44004</v>
      </c>
    </row>
    <row r="14171" spans="3:5" ht="13" x14ac:dyDescent="0.15">
      <c r="C14171" s="1" t="str">
        <f ca="1">IFERROR(INDIRECT(ADDRESS(MATCH(A14171,'contribution par jour-semaine'!A:A,0),MATCH(B14171,'contribution par jour-semaine'!$1:$1,0),4,1,"contribution par jour-semaine")),"")</f>
        <v/>
      </c>
      <c r="D14171" s="4" t="str">
        <f>VLOOKUP(A14171,predictions!A:B,2,FALSE)</f>
        <v>22/06/2020</v>
      </c>
      <c r="E14171" s="4">
        <f t="shared" si="55"/>
        <v>44004</v>
      </c>
    </row>
    <row r="14172" spans="3:5" ht="13" x14ac:dyDescent="0.15">
      <c r="C14172" s="1" t="str">
        <f ca="1">IFERROR(INDIRECT(ADDRESS(MATCH(A14172,'contribution par jour-semaine'!A:A,0),MATCH(B14172,'contribution par jour-semaine'!$1:$1,0),4,1,"contribution par jour-semaine")),"")</f>
        <v/>
      </c>
      <c r="D14172" s="4" t="str">
        <f>VLOOKUP(A14172,predictions!A:B,2,FALSE)</f>
        <v>22/06/2020</v>
      </c>
      <c r="E14172" s="4">
        <f t="shared" si="55"/>
        <v>44004</v>
      </c>
    </row>
    <row r="14173" spans="3:5" ht="13" x14ac:dyDescent="0.15">
      <c r="C14173" s="1" t="str">
        <f ca="1">IFERROR(INDIRECT(ADDRESS(MATCH(A14173,'contribution par jour-semaine'!A:A,0),MATCH(B14173,'contribution par jour-semaine'!$1:$1,0),4,1,"contribution par jour-semaine")),"")</f>
        <v/>
      </c>
      <c r="D14173" s="4" t="str">
        <f>VLOOKUP(A14173,predictions!A:B,2,FALSE)</f>
        <v>22/06/2020</v>
      </c>
      <c r="E14173" s="4">
        <f t="shared" si="55"/>
        <v>44004</v>
      </c>
    </row>
    <row r="14174" spans="3:5" ht="13" x14ac:dyDescent="0.15">
      <c r="C14174" s="1" t="str">
        <f ca="1">IFERROR(INDIRECT(ADDRESS(MATCH(A14174,'contribution par jour-semaine'!A:A,0),MATCH(B14174,'contribution par jour-semaine'!$1:$1,0),4,1,"contribution par jour-semaine")),"")</f>
        <v/>
      </c>
      <c r="D14174" s="4" t="str">
        <f>VLOOKUP(A14174,predictions!A:B,2,FALSE)</f>
        <v>22/06/2020</v>
      </c>
      <c r="E14174" s="4">
        <f t="shared" si="55"/>
        <v>44004</v>
      </c>
    </row>
    <row r="14175" spans="3:5" ht="13" x14ac:dyDescent="0.15">
      <c r="C14175" s="1" t="str">
        <f ca="1">IFERROR(INDIRECT(ADDRESS(MATCH(A14175,'contribution par jour-semaine'!A:A,0),MATCH(B14175,'contribution par jour-semaine'!$1:$1,0),4,1,"contribution par jour-semaine")),"")</f>
        <v/>
      </c>
      <c r="D14175" s="4" t="str">
        <f>VLOOKUP(A14175,predictions!A:B,2,FALSE)</f>
        <v>22/06/2020</v>
      </c>
      <c r="E14175" s="4">
        <f t="shared" si="55"/>
        <v>44004</v>
      </c>
    </row>
    <row r="14176" spans="3:5" ht="13" x14ac:dyDescent="0.15">
      <c r="C14176" s="1" t="str">
        <f ca="1">IFERROR(INDIRECT(ADDRESS(MATCH(A14176,'contribution par jour-semaine'!A:A,0),MATCH(B14176,'contribution par jour-semaine'!$1:$1,0),4,1,"contribution par jour-semaine")),"")</f>
        <v/>
      </c>
      <c r="D14176" s="4" t="str">
        <f>VLOOKUP(A14176,predictions!A:B,2,FALSE)</f>
        <v>22/06/2020</v>
      </c>
      <c r="E14176" s="4">
        <f t="shared" si="55"/>
        <v>44004</v>
      </c>
    </row>
    <row r="14177" spans="3:5" ht="13" x14ac:dyDescent="0.15">
      <c r="C14177" s="1" t="str">
        <f ca="1">IFERROR(INDIRECT(ADDRESS(MATCH(A14177,'contribution par jour-semaine'!A:A,0),MATCH(B14177,'contribution par jour-semaine'!$1:$1,0),4,1,"contribution par jour-semaine")),"")</f>
        <v/>
      </c>
      <c r="D14177" s="4" t="str">
        <f>VLOOKUP(A14177,predictions!A:B,2,FALSE)</f>
        <v>22/06/2020</v>
      </c>
      <c r="E14177" s="4">
        <f t="shared" si="55"/>
        <v>44004</v>
      </c>
    </row>
    <row r="14178" spans="3:5" ht="13" x14ac:dyDescent="0.15">
      <c r="C14178" s="1" t="str">
        <f ca="1">IFERROR(INDIRECT(ADDRESS(MATCH(A14178,'contribution par jour-semaine'!A:A,0),MATCH(B14178,'contribution par jour-semaine'!$1:$1,0),4,1,"contribution par jour-semaine")),"")</f>
        <v/>
      </c>
      <c r="D14178" s="4" t="str">
        <f>VLOOKUP(A14178,predictions!A:B,2,FALSE)</f>
        <v>22/06/2020</v>
      </c>
      <c r="E14178" s="4">
        <f t="shared" si="55"/>
        <v>44004</v>
      </c>
    </row>
    <row r="14179" spans="3:5" ht="13" x14ac:dyDescent="0.15">
      <c r="C14179" s="1" t="str">
        <f ca="1">IFERROR(INDIRECT(ADDRESS(MATCH(A14179,'contribution par jour-semaine'!A:A,0),MATCH(B14179,'contribution par jour-semaine'!$1:$1,0),4,1,"contribution par jour-semaine")),"")</f>
        <v/>
      </c>
      <c r="D14179" s="4" t="str">
        <f>VLOOKUP(A14179,predictions!A:B,2,FALSE)</f>
        <v>22/06/2020</v>
      </c>
      <c r="E14179" s="4">
        <f t="shared" si="55"/>
        <v>44004</v>
      </c>
    </row>
    <row r="14180" spans="3:5" ht="13" x14ac:dyDescent="0.15">
      <c r="C14180" s="1" t="str">
        <f ca="1">IFERROR(INDIRECT(ADDRESS(MATCH(A14180,'contribution par jour-semaine'!A:A,0),MATCH(B14180,'contribution par jour-semaine'!$1:$1,0),4,1,"contribution par jour-semaine")),"")</f>
        <v/>
      </c>
      <c r="D14180" s="4" t="str">
        <f>VLOOKUP(A14180,predictions!A:B,2,FALSE)</f>
        <v>22/06/2020</v>
      </c>
      <c r="E14180" s="4">
        <f t="shared" si="55"/>
        <v>44004</v>
      </c>
    </row>
    <row r="14181" spans="3:5" ht="13" x14ac:dyDescent="0.15">
      <c r="C14181" s="1" t="str">
        <f ca="1">IFERROR(INDIRECT(ADDRESS(MATCH(A14181,'contribution par jour-semaine'!A:A,0),MATCH(B14181,'contribution par jour-semaine'!$1:$1,0),4,1,"contribution par jour-semaine")),"")</f>
        <v/>
      </c>
      <c r="D14181" s="4" t="str">
        <f>VLOOKUP(A14181,predictions!A:B,2,FALSE)</f>
        <v>22/06/2020</v>
      </c>
      <c r="E14181" s="4">
        <f t="shared" si="55"/>
        <v>44004</v>
      </c>
    </row>
    <row r="14182" spans="3:5" ht="13" x14ac:dyDescent="0.15">
      <c r="C14182" s="1" t="str">
        <f ca="1">IFERROR(INDIRECT(ADDRESS(MATCH(A14182,'contribution par jour-semaine'!A:A,0),MATCH(B14182,'contribution par jour-semaine'!$1:$1,0),4,1,"contribution par jour-semaine")),"")</f>
        <v/>
      </c>
      <c r="D14182" s="4" t="str">
        <f>VLOOKUP(A14182,predictions!A:B,2,FALSE)</f>
        <v>22/06/2020</v>
      </c>
      <c r="E14182" s="4">
        <f t="shared" si="55"/>
        <v>44004</v>
      </c>
    </row>
    <row r="14183" spans="3:5" ht="13" x14ac:dyDescent="0.15">
      <c r="C14183" s="1" t="str">
        <f ca="1">IFERROR(INDIRECT(ADDRESS(MATCH(A14183,'contribution par jour-semaine'!A:A,0),MATCH(B14183,'contribution par jour-semaine'!$1:$1,0),4,1,"contribution par jour-semaine")),"")</f>
        <v/>
      </c>
      <c r="D14183" s="4" t="str">
        <f>VLOOKUP(A14183,predictions!A:B,2,FALSE)</f>
        <v>22/06/2020</v>
      </c>
      <c r="E14183" s="4">
        <f t="shared" si="55"/>
        <v>44004</v>
      </c>
    </row>
    <row r="14184" spans="3:5" ht="13" x14ac:dyDescent="0.15">
      <c r="C14184" s="1" t="str">
        <f ca="1">IFERROR(INDIRECT(ADDRESS(MATCH(A14184,'contribution par jour-semaine'!A:A,0),MATCH(B14184,'contribution par jour-semaine'!$1:$1,0),4,1,"contribution par jour-semaine")),"")</f>
        <v/>
      </c>
      <c r="D14184" s="4" t="str">
        <f>VLOOKUP(A14184,predictions!A:B,2,FALSE)</f>
        <v>22/06/2020</v>
      </c>
      <c r="E14184" s="4">
        <f t="shared" si="55"/>
        <v>44004</v>
      </c>
    </row>
    <row r="14185" spans="3:5" ht="13" x14ac:dyDescent="0.15">
      <c r="C14185" s="1" t="str">
        <f ca="1">IFERROR(INDIRECT(ADDRESS(MATCH(A14185,'contribution par jour-semaine'!A:A,0),MATCH(B14185,'contribution par jour-semaine'!$1:$1,0),4,1,"contribution par jour-semaine")),"")</f>
        <v/>
      </c>
      <c r="D14185" s="4" t="str">
        <f>VLOOKUP(A14185,predictions!A:B,2,FALSE)</f>
        <v>22/06/2020</v>
      </c>
      <c r="E14185" s="4">
        <f t="shared" si="55"/>
        <v>44004</v>
      </c>
    </row>
    <row r="14186" spans="3:5" ht="13" x14ac:dyDescent="0.15">
      <c r="C14186" s="1" t="str">
        <f ca="1">IFERROR(INDIRECT(ADDRESS(MATCH(A14186,'contribution par jour-semaine'!A:A,0),MATCH(B14186,'contribution par jour-semaine'!$1:$1,0),4,1,"contribution par jour-semaine")),"")</f>
        <v/>
      </c>
      <c r="D14186" s="4" t="str">
        <f>VLOOKUP(A14186,predictions!A:B,2,FALSE)</f>
        <v>22/06/2020</v>
      </c>
      <c r="E14186" s="4">
        <f t="shared" si="55"/>
        <v>44004</v>
      </c>
    </row>
    <row r="14187" spans="3:5" ht="13" x14ac:dyDescent="0.15">
      <c r="C14187" s="1" t="str">
        <f ca="1">IFERROR(INDIRECT(ADDRESS(MATCH(A14187,'contribution par jour-semaine'!A:A,0),MATCH(B14187,'contribution par jour-semaine'!$1:$1,0),4,1,"contribution par jour-semaine")),"")</f>
        <v/>
      </c>
      <c r="D14187" s="4" t="str">
        <f>VLOOKUP(A14187,predictions!A:B,2,FALSE)</f>
        <v>22/06/2020</v>
      </c>
      <c r="E14187" s="4">
        <f t="shared" si="55"/>
        <v>44004</v>
      </c>
    </row>
    <row r="14188" spans="3:5" ht="13" x14ac:dyDescent="0.15">
      <c r="C14188" s="1" t="str">
        <f ca="1">IFERROR(INDIRECT(ADDRESS(MATCH(A14188,'contribution par jour-semaine'!A:A,0),MATCH(B14188,'contribution par jour-semaine'!$1:$1,0),4,1,"contribution par jour-semaine")),"")</f>
        <v/>
      </c>
      <c r="D14188" s="4" t="str">
        <f>VLOOKUP(A14188,predictions!A:B,2,FALSE)</f>
        <v>22/06/2020</v>
      </c>
      <c r="E14188" s="4">
        <f t="shared" si="55"/>
        <v>44004</v>
      </c>
    </row>
    <row r="14189" spans="3:5" ht="13" x14ac:dyDescent="0.15">
      <c r="C14189" s="1" t="str">
        <f ca="1">IFERROR(INDIRECT(ADDRESS(MATCH(A14189,'contribution par jour-semaine'!A:A,0),MATCH(B14189,'contribution par jour-semaine'!$1:$1,0),4,1,"contribution par jour-semaine")),"")</f>
        <v/>
      </c>
      <c r="D14189" s="4" t="str">
        <f>VLOOKUP(A14189,predictions!A:B,2,FALSE)</f>
        <v>22/06/2020</v>
      </c>
      <c r="E14189" s="4">
        <f t="shared" si="55"/>
        <v>44004</v>
      </c>
    </row>
    <row r="14190" spans="3:5" ht="13" x14ac:dyDescent="0.15">
      <c r="C14190" s="1" t="str">
        <f ca="1">IFERROR(INDIRECT(ADDRESS(MATCH(A14190,'contribution par jour-semaine'!A:A,0),MATCH(B14190,'contribution par jour-semaine'!$1:$1,0),4,1,"contribution par jour-semaine")),"")</f>
        <v/>
      </c>
      <c r="D14190" s="4" t="str">
        <f>VLOOKUP(A14190,predictions!A:B,2,FALSE)</f>
        <v>22/06/2020</v>
      </c>
      <c r="E14190" s="4">
        <f t="shared" si="55"/>
        <v>44004</v>
      </c>
    </row>
    <row r="14191" spans="3:5" ht="13" x14ac:dyDescent="0.15">
      <c r="C14191" s="1" t="str">
        <f ca="1">IFERROR(INDIRECT(ADDRESS(MATCH(A14191,'contribution par jour-semaine'!A:A,0),MATCH(B14191,'contribution par jour-semaine'!$1:$1,0),4,1,"contribution par jour-semaine")),"")</f>
        <v/>
      </c>
      <c r="D14191" s="4" t="str">
        <f>VLOOKUP(A14191,predictions!A:B,2,FALSE)</f>
        <v>22/06/2020</v>
      </c>
      <c r="E14191" s="4">
        <f t="shared" si="55"/>
        <v>44004</v>
      </c>
    </row>
    <row r="14192" spans="3:5" ht="13" x14ac:dyDescent="0.15">
      <c r="C14192" s="1" t="str">
        <f ca="1">IFERROR(INDIRECT(ADDRESS(MATCH(A14192,'contribution par jour-semaine'!A:A,0),MATCH(B14192,'contribution par jour-semaine'!$1:$1,0),4,1,"contribution par jour-semaine")),"")</f>
        <v/>
      </c>
      <c r="D14192" s="4" t="str">
        <f>VLOOKUP(A14192,predictions!A:B,2,FALSE)</f>
        <v>22/06/2020</v>
      </c>
      <c r="E14192" s="4">
        <f t="shared" si="55"/>
        <v>44004</v>
      </c>
    </row>
    <row r="14193" spans="3:5" ht="13" x14ac:dyDescent="0.15">
      <c r="C14193" s="1" t="str">
        <f ca="1">IFERROR(INDIRECT(ADDRESS(MATCH(A14193,'contribution par jour-semaine'!A:A,0),MATCH(B14193,'contribution par jour-semaine'!$1:$1,0),4,1,"contribution par jour-semaine")),"")</f>
        <v/>
      </c>
      <c r="D14193" s="4" t="str">
        <f>VLOOKUP(A14193,predictions!A:B,2,FALSE)</f>
        <v>22/06/2020</v>
      </c>
      <c r="E14193" s="4">
        <f t="shared" si="55"/>
        <v>44004</v>
      </c>
    </row>
    <row r="14194" spans="3:5" ht="13" x14ac:dyDescent="0.15">
      <c r="C14194" s="1" t="str">
        <f ca="1">IFERROR(INDIRECT(ADDRESS(MATCH(A14194,'contribution par jour-semaine'!A:A,0),MATCH(B14194,'contribution par jour-semaine'!$1:$1,0),4,1,"contribution par jour-semaine")),"")</f>
        <v/>
      </c>
      <c r="D14194" s="4" t="str">
        <f>VLOOKUP(A14194,predictions!A:B,2,FALSE)</f>
        <v>22/06/2020</v>
      </c>
      <c r="E14194" s="4">
        <f t="shared" si="55"/>
        <v>44004</v>
      </c>
    </row>
    <row r="14195" spans="3:5" ht="13" x14ac:dyDescent="0.15">
      <c r="C14195" s="1" t="str">
        <f ca="1">IFERROR(INDIRECT(ADDRESS(MATCH(A14195,'contribution par jour-semaine'!A:A,0),MATCH(B14195,'contribution par jour-semaine'!$1:$1,0),4,1,"contribution par jour-semaine")),"")</f>
        <v/>
      </c>
      <c r="D14195" s="4" t="str">
        <f>VLOOKUP(A14195,predictions!A:B,2,FALSE)</f>
        <v>22/06/2020</v>
      </c>
      <c r="E14195" s="4">
        <f t="shared" si="55"/>
        <v>44004</v>
      </c>
    </row>
    <row r="14196" spans="3:5" ht="13" x14ac:dyDescent="0.15">
      <c r="C14196" s="1" t="str">
        <f ca="1">IFERROR(INDIRECT(ADDRESS(MATCH(A14196,'contribution par jour-semaine'!A:A,0),MATCH(B14196,'contribution par jour-semaine'!$1:$1,0),4,1,"contribution par jour-semaine")),"")</f>
        <v/>
      </c>
      <c r="D14196" s="4" t="str">
        <f>VLOOKUP(A14196,predictions!A:B,2,FALSE)</f>
        <v>22/06/2020</v>
      </c>
      <c r="E14196" s="4">
        <f t="shared" si="55"/>
        <v>44004</v>
      </c>
    </row>
    <row r="14197" spans="3:5" ht="13" x14ac:dyDescent="0.15">
      <c r="C14197" s="1" t="str">
        <f ca="1">IFERROR(INDIRECT(ADDRESS(MATCH(A14197,'contribution par jour-semaine'!A:A,0),MATCH(B14197,'contribution par jour-semaine'!$1:$1,0),4,1,"contribution par jour-semaine")),"")</f>
        <v/>
      </c>
      <c r="D14197" s="4" t="str">
        <f>VLOOKUP(A14197,predictions!A:B,2,FALSE)</f>
        <v>22/06/2020</v>
      </c>
      <c r="E14197" s="4">
        <f t="shared" si="55"/>
        <v>44004</v>
      </c>
    </row>
    <row r="14198" spans="3:5" ht="13" x14ac:dyDescent="0.15">
      <c r="C14198" s="1" t="str">
        <f ca="1">IFERROR(INDIRECT(ADDRESS(MATCH(A14198,'contribution par jour-semaine'!A:A,0),MATCH(B14198,'contribution par jour-semaine'!$1:$1,0),4,1,"contribution par jour-semaine")),"")</f>
        <v/>
      </c>
      <c r="D14198" s="4" t="str">
        <f>VLOOKUP(A14198,predictions!A:B,2,FALSE)</f>
        <v>22/06/2020</v>
      </c>
      <c r="E14198" s="4">
        <f t="shared" si="55"/>
        <v>44004</v>
      </c>
    </row>
    <row r="14199" spans="3:5" ht="13" x14ac:dyDescent="0.15">
      <c r="C14199" s="1" t="str">
        <f ca="1">IFERROR(INDIRECT(ADDRESS(MATCH(A14199,'contribution par jour-semaine'!A:A,0),MATCH(B14199,'contribution par jour-semaine'!$1:$1,0),4,1,"contribution par jour-semaine")),"")</f>
        <v/>
      </c>
      <c r="D14199" s="4" t="str">
        <f>VLOOKUP(A14199,predictions!A:B,2,FALSE)</f>
        <v>22/06/2020</v>
      </c>
      <c r="E14199" s="4">
        <f t="shared" si="55"/>
        <v>44004</v>
      </c>
    </row>
    <row r="14200" spans="3:5" ht="13" x14ac:dyDescent="0.15">
      <c r="C14200" s="1" t="str">
        <f ca="1">IFERROR(INDIRECT(ADDRESS(MATCH(A14200,'contribution par jour-semaine'!A:A,0),MATCH(B14200,'contribution par jour-semaine'!$1:$1,0),4,1,"contribution par jour-semaine")),"")</f>
        <v/>
      </c>
      <c r="D14200" s="4" t="str">
        <f>VLOOKUP(A14200,predictions!A:B,2,FALSE)</f>
        <v>22/06/2020</v>
      </c>
      <c r="E14200" s="4">
        <f t="shared" si="55"/>
        <v>44004</v>
      </c>
    </row>
    <row r="14201" spans="3:5" ht="13" x14ac:dyDescent="0.15">
      <c r="C14201" s="1" t="str">
        <f ca="1">IFERROR(INDIRECT(ADDRESS(MATCH(A14201,'contribution par jour-semaine'!A:A,0),MATCH(B14201,'contribution par jour-semaine'!$1:$1,0),4,1,"contribution par jour-semaine")),"")</f>
        <v/>
      </c>
      <c r="D14201" s="4" t="str">
        <f>VLOOKUP(A14201,predictions!A:B,2,FALSE)</f>
        <v>22/06/2020</v>
      </c>
      <c r="E14201" s="4">
        <f t="shared" si="55"/>
        <v>44004</v>
      </c>
    </row>
    <row r="14202" spans="3:5" ht="13" x14ac:dyDescent="0.15">
      <c r="C14202" s="1" t="str">
        <f ca="1">IFERROR(INDIRECT(ADDRESS(MATCH(A14202,'contribution par jour-semaine'!A:A,0),MATCH(B14202,'contribution par jour-semaine'!$1:$1,0),4,1,"contribution par jour-semaine")),"")</f>
        <v/>
      </c>
      <c r="D14202" s="4" t="str">
        <f>VLOOKUP(A14202,predictions!A:B,2,FALSE)</f>
        <v>22/06/2020</v>
      </c>
      <c r="E14202" s="4">
        <f t="shared" si="55"/>
        <v>44004</v>
      </c>
    </row>
    <row r="14203" spans="3:5" ht="13" x14ac:dyDescent="0.15">
      <c r="C14203" s="1" t="str">
        <f ca="1">IFERROR(INDIRECT(ADDRESS(MATCH(A14203,'contribution par jour-semaine'!A:A,0),MATCH(B14203,'contribution par jour-semaine'!$1:$1,0),4,1,"contribution par jour-semaine")),"")</f>
        <v/>
      </c>
      <c r="D14203" s="4" t="str">
        <f>VLOOKUP(A14203,predictions!A:B,2,FALSE)</f>
        <v>22/06/2020</v>
      </c>
      <c r="E14203" s="4">
        <f t="shared" si="55"/>
        <v>44004</v>
      </c>
    </row>
    <row r="14204" spans="3:5" ht="13" x14ac:dyDescent="0.15">
      <c r="C14204" s="1" t="str">
        <f ca="1">IFERROR(INDIRECT(ADDRESS(MATCH(A14204,'contribution par jour-semaine'!A:A,0),MATCH(B14204,'contribution par jour-semaine'!$1:$1,0),4,1,"contribution par jour-semaine")),"")</f>
        <v/>
      </c>
      <c r="D14204" s="4" t="str">
        <f>VLOOKUP(A14204,predictions!A:B,2,FALSE)</f>
        <v>22/06/2020</v>
      </c>
      <c r="E14204" s="4">
        <f t="shared" si="55"/>
        <v>44004</v>
      </c>
    </row>
    <row r="14205" spans="3:5" ht="13" x14ac:dyDescent="0.15">
      <c r="C14205" s="1" t="str">
        <f ca="1">IFERROR(INDIRECT(ADDRESS(MATCH(A14205,'contribution par jour-semaine'!A:A,0),MATCH(B14205,'contribution par jour-semaine'!$1:$1,0),4,1,"contribution par jour-semaine")),"")</f>
        <v/>
      </c>
      <c r="D14205" s="4" t="str">
        <f>VLOOKUP(A14205,predictions!A:B,2,FALSE)</f>
        <v>22/06/2020</v>
      </c>
      <c r="E14205" s="4">
        <f t="shared" si="55"/>
        <v>44004</v>
      </c>
    </row>
    <row r="14206" spans="3:5" ht="13" x14ac:dyDescent="0.15">
      <c r="C14206" s="1" t="str">
        <f ca="1">IFERROR(INDIRECT(ADDRESS(MATCH(A14206,'contribution par jour-semaine'!A:A,0),MATCH(B14206,'contribution par jour-semaine'!$1:$1,0),4,1,"contribution par jour-semaine")),"")</f>
        <v/>
      </c>
      <c r="D14206" s="4" t="str">
        <f>VLOOKUP(A14206,predictions!A:B,2,FALSE)</f>
        <v>22/06/2020</v>
      </c>
      <c r="E14206" s="4">
        <f t="shared" si="55"/>
        <v>44004</v>
      </c>
    </row>
    <row r="14207" spans="3:5" ht="13" x14ac:dyDescent="0.15">
      <c r="C14207" s="1" t="str">
        <f ca="1">IFERROR(INDIRECT(ADDRESS(MATCH(A14207,'contribution par jour-semaine'!A:A,0),MATCH(B14207,'contribution par jour-semaine'!$1:$1,0),4,1,"contribution par jour-semaine")),"")</f>
        <v/>
      </c>
      <c r="D14207" s="4" t="str">
        <f>VLOOKUP(A14207,predictions!A:B,2,FALSE)</f>
        <v>22/06/2020</v>
      </c>
      <c r="E14207" s="4">
        <f t="shared" si="55"/>
        <v>44004</v>
      </c>
    </row>
    <row r="14208" spans="3:5" ht="13" x14ac:dyDescent="0.15">
      <c r="C14208" s="1" t="str">
        <f ca="1">IFERROR(INDIRECT(ADDRESS(MATCH(A14208,'contribution par jour-semaine'!A:A,0),MATCH(B14208,'contribution par jour-semaine'!$1:$1,0),4,1,"contribution par jour-semaine")),"")</f>
        <v/>
      </c>
      <c r="D14208" s="4" t="str">
        <f>VLOOKUP(A14208,predictions!A:B,2,FALSE)</f>
        <v>22/06/2020</v>
      </c>
      <c r="E14208" s="4">
        <f t="shared" si="55"/>
        <v>44004</v>
      </c>
    </row>
    <row r="14209" spans="3:5" ht="13" x14ac:dyDescent="0.15">
      <c r="C14209" s="1" t="str">
        <f ca="1">IFERROR(INDIRECT(ADDRESS(MATCH(A14209,'contribution par jour-semaine'!A:A,0),MATCH(B14209,'contribution par jour-semaine'!$1:$1,0),4,1,"contribution par jour-semaine")),"")</f>
        <v/>
      </c>
      <c r="D14209" s="4" t="str">
        <f>VLOOKUP(A14209,predictions!A:B,2,FALSE)</f>
        <v>22/06/2020</v>
      </c>
      <c r="E14209" s="4">
        <f t="shared" si="55"/>
        <v>44004</v>
      </c>
    </row>
    <row r="14210" spans="3:5" ht="13" x14ac:dyDescent="0.15">
      <c r="C14210" s="1" t="str">
        <f ca="1">IFERROR(INDIRECT(ADDRESS(MATCH(A14210,'contribution par jour-semaine'!A:A,0),MATCH(B14210,'contribution par jour-semaine'!$1:$1,0),4,1,"contribution par jour-semaine")),"")</f>
        <v/>
      </c>
      <c r="D14210" s="4" t="str">
        <f>VLOOKUP(A14210,predictions!A:B,2,FALSE)</f>
        <v>22/06/2020</v>
      </c>
      <c r="E14210" s="4">
        <f t="shared" si="55"/>
        <v>44004</v>
      </c>
    </row>
    <row r="14211" spans="3:5" ht="13" x14ac:dyDescent="0.15">
      <c r="C14211" s="1" t="str">
        <f ca="1">IFERROR(INDIRECT(ADDRESS(MATCH(A14211,'contribution par jour-semaine'!A:A,0),MATCH(B14211,'contribution par jour-semaine'!$1:$1,0),4,1,"contribution par jour-semaine")),"")</f>
        <v/>
      </c>
      <c r="D14211" s="4" t="str">
        <f>VLOOKUP(A14211,predictions!A:B,2,FALSE)</f>
        <v>22/06/2020</v>
      </c>
      <c r="E14211" s="4">
        <f t="shared" si="55"/>
        <v>44004</v>
      </c>
    </row>
    <row r="14212" spans="3:5" ht="13" x14ac:dyDescent="0.15">
      <c r="C14212" s="1" t="str">
        <f ca="1">IFERROR(INDIRECT(ADDRESS(MATCH(A14212,'contribution par jour-semaine'!A:A,0),MATCH(B14212,'contribution par jour-semaine'!$1:$1,0),4,1,"contribution par jour-semaine")),"")</f>
        <v/>
      </c>
      <c r="D14212" s="4" t="str">
        <f>VLOOKUP(A14212,predictions!A:B,2,FALSE)</f>
        <v>22/06/2020</v>
      </c>
      <c r="E14212" s="4">
        <f t="shared" si="55"/>
        <v>44004</v>
      </c>
    </row>
    <row r="14213" spans="3:5" ht="13" x14ac:dyDescent="0.15">
      <c r="C14213" s="1" t="str">
        <f ca="1">IFERROR(INDIRECT(ADDRESS(MATCH(A14213,'contribution par jour-semaine'!A:A,0),MATCH(B14213,'contribution par jour-semaine'!$1:$1,0),4,1,"contribution par jour-semaine")),"")</f>
        <v/>
      </c>
      <c r="D14213" s="4" t="str">
        <f>VLOOKUP(A14213,predictions!A:B,2,FALSE)</f>
        <v>22/06/2020</v>
      </c>
      <c r="E14213" s="4">
        <f t="shared" si="55"/>
        <v>44004</v>
      </c>
    </row>
    <row r="14214" spans="3:5" ht="13" x14ac:dyDescent="0.15">
      <c r="C14214" s="1" t="str">
        <f ca="1">IFERROR(INDIRECT(ADDRESS(MATCH(A14214,'contribution par jour-semaine'!A:A,0),MATCH(B14214,'contribution par jour-semaine'!$1:$1,0),4,1,"contribution par jour-semaine")),"")</f>
        <v/>
      </c>
      <c r="D14214" s="4" t="str">
        <f>VLOOKUP(A14214,predictions!A:B,2,FALSE)</f>
        <v>22/06/2020</v>
      </c>
      <c r="E14214" s="4">
        <f t="shared" si="55"/>
        <v>44004</v>
      </c>
    </row>
    <row r="14215" spans="3:5" ht="13" x14ac:dyDescent="0.15">
      <c r="C14215" s="1" t="str">
        <f ca="1">IFERROR(INDIRECT(ADDRESS(MATCH(A14215,'contribution par jour-semaine'!A:A,0),MATCH(B14215,'contribution par jour-semaine'!$1:$1,0),4,1,"contribution par jour-semaine")),"")</f>
        <v/>
      </c>
      <c r="D14215" s="4" t="str">
        <f>VLOOKUP(A14215,predictions!A:B,2,FALSE)</f>
        <v>22/06/2020</v>
      </c>
      <c r="E14215" s="4">
        <f t="shared" si="55"/>
        <v>44004</v>
      </c>
    </row>
    <row r="14216" spans="3:5" ht="13" x14ac:dyDescent="0.15">
      <c r="C14216" s="1" t="str">
        <f ca="1">IFERROR(INDIRECT(ADDRESS(MATCH(A14216,'contribution par jour-semaine'!A:A,0),MATCH(B14216,'contribution par jour-semaine'!$1:$1,0),4,1,"contribution par jour-semaine")),"")</f>
        <v/>
      </c>
      <c r="D14216" s="4" t="str">
        <f>VLOOKUP(A14216,predictions!A:B,2,FALSE)</f>
        <v>22/06/2020</v>
      </c>
      <c r="E14216" s="4">
        <f t="shared" si="55"/>
        <v>44004</v>
      </c>
    </row>
    <row r="14217" spans="3:5" ht="13" x14ac:dyDescent="0.15">
      <c r="C14217" s="1" t="str">
        <f ca="1">IFERROR(INDIRECT(ADDRESS(MATCH(A14217,'contribution par jour-semaine'!A:A,0),MATCH(B14217,'contribution par jour-semaine'!$1:$1,0),4,1,"contribution par jour-semaine")),"")</f>
        <v/>
      </c>
      <c r="D14217" s="4" t="str">
        <f>VLOOKUP(A14217,predictions!A:B,2,FALSE)</f>
        <v>22/06/2020</v>
      </c>
      <c r="E14217" s="4">
        <f t="shared" si="55"/>
        <v>44004</v>
      </c>
    </row>
    <row r="14218" spans="3:5" ht="13" x14ac:dyDescent="0.15">
      <c r="C14218" s="1" t="str">
        <f ca="1">IFERROR(INDIRECT(ADDRESS(MATCH(A14218,'contribution par jour-semaine'!A:A,0),MATCH(B14218,'contribution par jour-semaine'!$1:$1,0),4,1,"contribution par jour-semaine")),"")</f>
        <v/>
      </c>
      <c r="D14218" s="4" t="str">
        <f>VLOOKUP(A14218,predictions!A:B,2,FALSE)</f>
        <v>22/06/2020</v>
      </c>
      <c r="E14218" s="4">
        <f t="shared" si="55"/>
        <v>44004</v>
      </c>
    </row>
    <row r="14219" spans="3:5" ht="13" x14ac:dyDescent="0.15">
      <c r="C14219" s="1" t="str">
        <f ca="1">IFERROR(INDIRECT(ADDRESS(MATCH(A14219,'contribution par jour-semaine'!A:A,0),MATCH(B14219,'contribution par jour-semaine'!$1:$1,0),4,1,"contribution par jour-semaine")),"")</f>
        <v/>
      </c>
      <c r="D14219" s="4" t="str">
        <f>VLOOKUP(A14219,predictions!A:B,2,FALSE)</f>
        <v>22/06/2020</v>
      </c>
      <c r="E14219" s="4">
        <f t="shared" si="55"/>
        <v>44004</v>
      </c>
    </row>
    <row r="14220" spans="3:5" ht="13" x14ac:dyDescent="0.15">
      <c r="C14220" s="1" t="str">
        <f ca="1">IFERROR(INDIRECT(ADDRESS(MATCH(A14220,'contribution par jour-semaine'!A:A,0),MATCH(B14220,'contribution par jour-semaine'!$1:$1,0),4,1,"contribution par jour-semaine")),"")</f>
        <v/>
      </c>
      <c r="D14220" s="4" t="str">
        <f>VLOOKUP(A14220,predictions!A:B,2,FALSE)</f>
        <v>22/06/2020</v>
      </c>
      <c r="E14220" s="4">
        <f t="shared" si="55"/>
        <v>44004</v>
      </c>
    </row>
    <row r="14221" spans="3:5" ht="13" x14ac:dyDescent="0.15">
      <c r="C14221" s="1" t="str">
        <f ca="1">IFERROR(INDIRECT(ADDRESS(MATCH(A14221,'contribution par jour-semaine'!A:A,0),MATCH(B14221,'contribution par jour-semaine'!$1:$1,0),4,1,"contribution par jour-semaine")),"")</f>
        <v/>
      </c>
      <c r="D14221" s="4" t="str">
        <f>VLOOKUP(A14221,predictions!A:B,2,FALSE)</f>
        <v>22/06/2020</v>
      </c>
      <c r="E14221" s="4">
        <f t="shared" si="55"/>
        <v>44004</v>
      </c>
    </row>
    <row r="14222" spans="3:5" ht="13" x14ac:dyDescent="0.15">
      <c r="C14222" s="1" t="str">
        <f ca="1">IFERROR(INDIRECT(ADDRESS(MATCH(A14222,'contribution par jour-semaine'!A:A,0),MATCH(B14222,'contribution par jour-semaine'!$1:$1,0),4,1,"contribution par jour-semaine")),"")</f>
        <v/>
      </c>
      <c r="D14222" s="4" t="str">
        <f>VLOOKUP(A14222,predictions!A:B,2,FALSE)</f>
        <v>22/06/2020</v>
      </c>
      <c r="E14222" s="4">
        <f t="shared" si="55"/>
        <v>44004</v>
      </c>
    </row>
    <row r="14223" spans="3:5" ht="13" x14ac:dyDescent="0.15">
      <c r="C14223" s="1" t="str">
        <f ca="1">IFERROR(INDIRECT(ADDRESS(MATCH(A14223,'contribution par jour-semaine'!A:A,0),MATCH(B14223,'contribution par jour-semaine'!$1:$1,0),4,1,"contribution par jour-semaine")),"")</f>
        <v/>
      </c>
      <c r="D14223" s="4" t="str">
        <f>VLOOKUP(A14223,predictions!A:B,2,FALSE)</f>
        <v>22/06/2020</v>
      </c>
      <c r="E14223" s="4">
        <f t="shared" si="55"/>
        <v>44004</v>
      </c>
    </row>
    <row r="14224" spans="3:5" ht="13" x14ac:dyDescent="0.15">
      <c r="C14224" s="1" t="str">
        <f ca="1">IFERROR(INDIRECT(ADDRESS(MATCH(A14224,'contribution par jour-semaine'!A:A,0),MATCH(B14224,'contribution par jour-semaine'!$1:$1,0),4,1,"contribution par jour-semaine")),"")</f>
        <v/>
      </c>
      <c r="D14224" s="4" t="str">
        <f>VLOOKUP(A14224,predictions!A:B,2,FALSE)</f>
        <v>22/06/2020</v>
      </c>
      <c r="E14224" s="4">
        <f t="shared" si="55"/>
        <v>44004</v>
      </c>
    </row>
    <row r="14225" spans="3:5" ht="13" x14ac:dyDescent="0.15">
      <c r="C14225" s="1" t="str">
        <f ca="1">IFERROR(INDIRECT(ADDRESS(MATCH(A14225,'contribution par jour-semaine'!A:A,0),MATCH(B14225,'contribution par jour-semaine'!$1:$1,0),4,1,"contribution par jour-semaine")),"")</f>
        <v/>
      </c>
      <c r="D14225" s="4" t="str">
        <f>VLOOKUP(A14225,predictions!A:B,2,FALSE)</f>
        <v>22/06/2020</v>
      </c>
      <c r="E14225" s="4">
        <f t="shared" si="55"/>
        <v>44004</v>
      </c>
    </row>
    <row r="14226" spans="3:5" ht="13" x14ac:dyDescent="0.15">
      <c r="C14226" s="1" t="str">
        <f ca="1">IFERROR(INDIRECT(ADDRESS(MATCH(A14226,'contribution par jour-semaine'!A:A,0),MATCH(B14226,'contribution par jour-semaine'!$1:$1,0),4,1,"contribution par jour-semaine")),"")</f>
        <v/>
      </c>
      <c r="D14226" s="4" t="str">
        <f>VLOOKUP(A14226,predictions!A:B,2,FALSE)</f>
        <v>22/06/2020</v>
      </c>
      <c r="E14226" s="4">
        <f t="shared" si="55"/>
        <v>44004</v>
      </c>
    </row>
    <row r="14227" spans="3:5" ht="13" x14ac:dyDescent="0.15">
      <c r="C14227" s="1" t="str">
        <f ca="1">IFERROR(INDIRECT(ADDRESS(MATCH(A14227,'contribution par jour-semaine'!A:A,0),MATCH(B14227,'contribution par jour-semaine'!$1:$1,0),4,1,"contribution par jour-semaine")),"")</f>
        <v/>
      </c>
      <c r="D14227" s="4" t="str">
        <f>VLOOKUP(A14227,predictions!A:B,2,FALSE)</f>
        <v>22/06/2020</v>
      </c>
      <c r="E14227" s="4">
        <f t="shared" si="55"/>
        <v>44004</v>
      </c>
    </row>
    <row r="14228" spans="3:5" ht="13" x14ac:dyDescent="0.15">
      <c r="C14228" s="1" t="str">
        <f ca="1">IFERROR(INDIRECT(ADDRESS(MATCH(A14228,'contribution par jour-semaine'!A:A,0),MATCH(B14228,'contribution par jour-semaine'!$1:$1,0),4,1,"contribution par jour-semaine")),"")</f>
        <v/>
      </c>
      <c r="D14228" s="4" t="str">
        <f>VLOOKUP(A14228,predictions!A:B,2,FALSE)</f>
        <v>22/06/2020</v>
      </c>
      <c r="E14228" s="4">
        <f t="shared" si="55"/>
        <v>44004</v>
      </c>
    </row>
    <row r="14229" spans="3:5" ht="13" x14ac:dyDescent="0.15">
      <c r="C14229" s="1" t="str">
        <f ca="1">IFERROR(INDIRECT(ADDRESS(MATCH(A14229,'contribution par jour-semaine'!A:A,0),MATCH(B14229,'contribution par jour-semaine'!$1:$1,0),4,1,"contribution par jour-semaine")),"")</f>
        <v/>
      </c>
      <c r="D14229" s="4" t="str">
        <f>VLOOKUP(A14229,predictions!A:B,2,FALSE)</f>
        <v>22/06/2020</v>
      </c>
      <c r="E14229" s="4">
        <f t="shared" si="55"/>
        <v>44004</v>
      </c>
    </row>
    <row r="14230" spans="3:5" ht="13" x14ac:dyDescent="0.15">
      <c r="C14230" s="1" t="str">
        <f ca="1">IFERROR(INDIRECT(ADDRESS(MATCH(A14230,'contribution par jour-semaine'!A:A,0),MATCH(B14230,'contribution par jour-semaine'!$1:$1,0),4,1,"contribution par jour-semaine")),"")</f>
        <v/>
      </c>
      <c r="D14230" s="4" t="str">
        <f>VLOOKUP(A14230,predictions!A:B,2,FALSE)</f>
        <v>22/06/2020</v>
      </c>
      <c r="E14230" s="4">
        <f t="shared" si="55"/>
        <v>44004</v>
      </c>
    </row>
    <row r="14231" spans="3:5" ht="13" x14ac:dyDescent="0.15">
      <c r="C14231" s="1" t="str">
        <f ca="1">IFERROR(INDIRECT(ADDRESS(MATCH(A14231,'contribution par jour-semaine'!A:A,0),MATCH(B14231,'contribution par jour-semaine'!$1:$1,0),4,1,"contribution par jour-semaine")),"")</f>
        <v/>
      </c>
      <c r="D14231" s="4" t="str">
        <f>VLOOKUP(A14231,predictions!A:B,2,FALSE)</f>
        <v>22/06/2020</v>
      </c>
      <c r="E14231" s="4">
        <f t="shared" si="55"/>
        <v>44004</v>
      </c>
    </row>
    <row r="14232" spans="3:5" ht="13" x14ac:dyDescent="0.15">
      <c r="C14232" s="1" t="str">
        <f ca="1">IFERROR(INDIRECT(ADDRESS(MATCH(A14232,'contribution par jour-semaine'!A:A,0),MATCH(B14232,'contribution par jour-semaine'!$1:$1,0),4,1,"contribution par jour-semaine")),"")</f>
        <v/>
      </c>
      <c r="D14232" s="4" t="str">
        <f>VLOOKUP(A14232,predictions!A:B,2,FALSE)</f>
        <v>22/06/2020</v>
      </c>
      <c r="E14232" s="4">
        <f t="shared" si="55"/>
        <v>44004</v>
      </c>
    </row>
    <row r="14233" spans="3:5" ht="13" x14ac:dyDescent="0.15">
      <c r="C14233" s="1" t="str">
        <f ca="1">IFERROR(INDIRECT(ADDRESS(MATCH(A14233,'contribution par jour-semaine'!A:A,0),MATCH(B14233,'contribution par jour-semaine'!$1:$1,0),4,1,"contribution par jour-semaine")),"")</f>
        <v/>
      </c>
      <c r="D14233" s="4" t="str">
        <f>VLOOKUP(A14233,predictions!A:B,2,FALSE)</f>
        <v>22/06/2020</v>
      </c>
      <c r="E14233" s="4">
        <f t="shared" si="55"/>
        <v>44004</v>
      </c>
    </row>
    <row r="14234" spans="3:5" ht="13" x14ac:dyDescent="0.15">
      <c r="C14234" s="1" t="str">
        <f ca="1">IFERROR(INDIRECT(ADDRESS(MATCH(A14234,'contribution par jour-semaine'!A:A,0),MATCH(B14234,'contribution par jour-semaine'!$1:$1,0),4,1,"contribution par jour-semaine")),"")</f>
        <v/>
      </c>
      <c r="D14234" s="4" t="str">
        <f>VLOOKUP(A14234,predictions!A:B,2,FALSE)</f>
        <v>22/06/2020</v>
      </c>
      <c r="E14234" s="4">
        <f t="shared" si="55"/>
        <v>44004</v>
      </c>
    </row>
    <row r="14235" spans="3:5" ht="13" x14ac:dyDescent="0.15">
      <c r="C14235" s="1" t="str">
        <f ca="1">IFERROR(INDIRECT(ADDRESS(MATCH(A14235,'contribution par jour-semaine'!A:A,0),MATCH(B14235,'contribution par jour-semaine'!$1:$1,0),4,1,"contribution par jour-semaine")),"")</f>
        <v/>
      </c>
      <c r="D14235" s="4" t="str">
        <f>VLOOKUP(A14235,predictions!A:B,2,FALSE)</f>
        <v>22/06/2020</v>
      </c>
      <c r="E14235" s="4">
        <f t="shared" si="55"/>
        <v>44004</v>
      </c>
    </row>
    <row r="14236" spans="3:5" ht="13" x14ac:dyDescent="0.15">
      <c r="C14236" s="1" t="str">
        <f ca="1">IFERROR(INDIRECT(ADDRESS(MATCH(A14236,'contribution par jour-semaine'!A:A,0),MATCH(B14236,'contribution par jour-semaine'!$1:$1,0),4,1,"contribution par jour-semaine")),"")</f>
        <v/>
      </c>
      <c r="D14236" s="4" t="str">
        <f>VLOOKUP(A14236,predictions!A:B,2,FALSE)</f>
        <v>22/06/2020</v>
      </c>
      <c r="E14236" s="4">
        <f t="shared" si="55"/>
        <v>44004</v>
      </c>
    </row>
    <row r="14237" spans="3:5" ht="13" x14ac:dyDescent="0.15">
      <c r="C14237" s="1" t="str">
        <f ca="1">IFERROR(INDIRECT(ADDRESS(MATCH(A14237,'contribution par jour-semaine'!A:A,0),MATCH(B14237,'contribution par jour-semaine'!$1:$1,0),4,1,"contribution par jour-semaine")),"")</f>
        <v/>
      </c>
      <c r="D14237" s="4" t="str">
        <f>VLOOKUP(A14237,predictions!A:B,2,FALSE)</f>
        <v>22/06/2020</v>
      </c>
      <c r="E14237" s="4">
        <f t="shared" si="55"/>
        <v>44004</v>
      </c>
    </row>
    <row r="14238" spans="3:5" ht="13" x14ac:dyDescent="0.15">
      <c r="C14238" s="1" t="str">
        <f ca="1">IFERROR(INDIRECT(ADDRESS(MATCH(A14238,'contribution par jour-semaine'!A:A,0),MATCH(B14238,'contribution par jour-semaine'!$1:$1,0),4,1,"contribution par jour-semaine")),"")</f>
        <v/>
      </c>
      <c r="D14238" s="4" t="str">
        <f>VLOOKUP(A14238,predictions!A:B,2,FALSE)</f>
        <v>22/06/2020</v>
      </c>
      <c r="E14238" s="4">
        <f t="shared" si="55"/>
        <v>44004</v>
      </c>
    </row>
    <row r="14239" spans="3:5" ht="13" x14ac:dyDescent="0.15">
      <c r="C14239" s="1" t="str">
        <f ca="1">IFERROR(INDIRECT(ADDRESS(MATCH(A14239,'contribution par jour-semaine'!A:A,0),MATCH(B14239,'contribution par jour-semaine'!$1:$1,0),4,1,"contribution par jour-semaine")),"")</f>
        <v/>
      </c>
      <c r="D14239" s="4" t="str">
        <f>VLOOKUP(A14239,predictions!A:B,2,FALSE)</f>
        <v>22/06/2020</v>
      </c>
      <c r="E14239" s="4">
        <f t="shared" si="55"/>
        <v>44004</v>
      </c>
    </row>
    <row r="14240" spans="3:5" ht="13" x14ac:dyDescent="0.15">
      <c r="C14240" s="1" t="str">
        <f ca="1">IFERROR(INDIRECT(ADDRESS(MATCH(A14240,'contribution par jour-semaine'!A:A,0),MATCH(B14240,'contribution par jour-semaine'!$1:$1,0),4,1,"contribution par jour-semaine")),"")</f>
        <v/>
      </c>
      <c r="D14240" s="4" t="str">
        <f>VLOOKUP(A14240,predictions!A:B,2,FALSE)</f>
        <v>22/06/2020</v>
      </c>
      <c r="E14240" s="4">
        <f t="shared" si="55"/>
        <v>44004</v>
      </c>
    </row>
    <row r="14241" spans="3:5" ht="13" x14ac:dyDescent="0.15">
      <c r="C14241" s="1" t="str">
        <f ca="1">IFERROR(INDIRECT(ADDRESS(MATCH(A14241,'contribution par jour-semaine'!A:A,0),MATCH(B14241,'contribution par jour-semaine'!$1:$1,0),4,1,"contribution par jour-semaine")),"")</f>
        <v/>
      </c>
      <c r="D14241" s="4" t="str">
        <f>VLOOKUP(A14241,predictions!A:B,2,FALSE)</f>
        <v>22/06/2020</v>
      </c>
      <c r="E14241" s="4">
        <f t="shared" si="55"/>
        <v>44004</v>
      </c>
    </row>
    <row r="14242" spans="3:5" ht="13" x14ac:dyDescent="0.15">
      <c r="C14242" s="1" t="str">
        <f ca="1">IFERROR(INDIRECT(ADDRESS(MATCH(A14242,'contribution par jour-semaine'!A:A,0),MATCH(B14242,'contribution par jour-semaine'!$1:$1,0),4,1,"contribution par jour-semaine")),"")</f>
        <v/>
      </c>
      <c r="D14242" s="4" t="str">
        <f>VLOOKUP(A14242,predictions!A:B,2,FALSE)</f>
        <v>22/06/2020</v>
      </c>
      <c r="E14242" s="4">
        <f t="shared" si="55"/>
        <v>44004</v>
      </c>
    </row>
    <row r="14243" spans="3:5" ht="13" x14ac:dyDescent="0.15">
      <c r="C14243" s="1" t="str">
        <f ca="1">IFERROR(INDIRECT(ADDRESS(MATCH(A14243,'contribution par jour-semaine'!A:A,0),MATCH(B14243,'contribution par jour-semaine'!$1:$1,0),4,1,"contribution par jour-semaine")),"")</f>
        <v/>
      </c>
      <c r="D14243" s="4" t="str">
        <f>VLOOKUP(A14243,predictions!A:B,2,FALSE)</f>
        <v>22/06/2020</v>
      </c>
      <c r="E14243" s="4">
        <f t="shared" si="55"/>
        <v>44004</v>
      </c>
    </row>
    <row r="14244" spans="3:5" ht="13" x14ac:dyDescent="0.15">
      <c r="C14244" s="1" t="str">
        <f ca="1">IFERROR(INDIRECT(ADDRESS(MATCH(A14244,'contribution par jour-semaine'!A:A,0),MATCH(B14244,'contribution par jour-semaine'!$1:$1,0),4,1,"contribution par jour-semaine")),"")</f>
        <v/>
      </c>
      <c r="D14244" s="4" t="str">
        <f>VLOOKUP(A14244,predictions!A:B,2,FALSE)</f>
        <v>22/06/2020</v>
      </c>
      <c r="E14244" s="4">
        <f t="shared" si="55"/>
        <v>44004</v>
      </c>
    </row>
    <row r="14245" spans="3:5" ht="13" x14ac:dyDescent="0.15">
      <c r="C14245" s="1" t="str">
        <f ca="1">IFERROR(INDIRECT(ADDRESS(MATCH(A14245,'contribution par jour-semaine'!A:A,0),MATCH(B14245,'contribution par jour-semaine'!$1:$1,0),4,1,"contribution par jour-semaine")),"")</f>
        <v/>
      </c>
      <c r="D14245" s="4" t="str">
        <f>VLOOKUP(A14245,predictions!A:B,2,FALSE)</f>
        <v>22/06/2020</v>
      </c>
      <c r="E14245" s="4">
        <f t="shared" si="55"/>
        <v>44004</v>
      </c>
    </row>
    <row r="14246" spans="3:5" ht="13" x14ac:dyDescent="0.15">
      <c r="C14246" s="1" t="str">
        <f ca="1">IFERROR(INDIRECT(ADDRESS(MATCH(A14246,'contribution par jour-semaine'!A:A,0),MATCH(B14246,'contribution par jour-semaine'!$1:$1,0),4,1,"contribution par jour-semaine")),"")</f>
        <v/>
      </c>
      <c r="D14246" s="4" t="str">
        <f>VLOOKUP(A14246,predictions!A:B,2,FALSE)</f>
        <v>22/06/2020</v>
      </c>
      <c r="E14246" s="4">
        <f t="shared" si="55"/>
        <v>44004</v>
      </c>
    </row>
    <row r="14247" spans="3:5" ht="13" x14ac:dyDescent="0.15">
      <c r="C14247" s="1" t="str">
        <f ca="1">IFERROR(INDIRECT(ADDRESS(MATCH(A14247,'contribution par jour-semaine'!A:A,0),MATCH(B14247,'contribution par jour-semaine'!$1:$1,0),4,1,"contribution par jour-semaine")),"")</f>
        <v/>
      </c>
      <c r="D14247" s="4" t="str">
        <f>VLOOKUP(A14247,predictions!A:B,2,FALSE)</f>
        <v>22/06/2020</v>
      </c>
      <c r="E14247" s="4">
        <f t="shared" si="55"/>
        <v>44004</v>
      </c>
    </row>
    <row r="14248" spans="3:5" ht="13" x14ac:dyDescent="0.15">
      <c r="C14248" s="1" t="str">
        <f ca="1">IFERROR(INDIRECT(ADDRESS(MATCH(A14248,'contribution par jour-semaine'!A:A,0),MATCH(B14248,'contribution par jour-semaine'!$1:$1,0),4,1,"contribution par jour-semaine")),"")</f>
        <v/>
      </c>
      <c r="D14248" s="4" t="str">
        <f>VLOOKUP(A14248,predictions!A:B,2,FALSE)</f>
        <v>22/06/2020</v>
      </c>
      <c r="E14248" s="4">
        <f t="shared" si="55"/>
        <v>44004</v>
      </c>
    </row>
    <row r="14249" spans="3:5" ht="13" x14ac:dyDescent="0.15">
      <c r="C14249" s="1" t="str">
        <f ca="1">IFERROR(INDIRECT(ADDRESS(MATCH(A14249,'contribution par jour-semaine'!A:A,0),MATCH(B14249,'contribution par jour-semaine'!$1:$1,0),4,1,"contribution par jour-semaine")),"")</f>
        <v/>
      </c>
      <c r="D14249" s="4" t="str">
        <f>VLOOKUP(A14249,predictions!A:B,2,FALSE)</f>
        <v>22/06/2020</v>
      </c>
      <c r="E14249" s="4">
        <f t="shared" si="55"/>
        <v>44004</v>
      </c>
    </row>
    <row r="14250" spans="3:5" ht="13" x14ac:dyDescent="0.15">
      <c r="C14250" s="1" t="str">
        <f ca="1">IFERROR(INDIRECT(ADDRESS(MATCH(A14250,'contribution par jour-semaine'!A:A,0),MATCH(B14250,'contribution par jour-semaine'!$1:$1,0),4,1,"contribution par jour-semaine")),"")</f>
        <v/>
      </c>
      <c r="D14250" s="4" t="str">
        <f>VLOOKUP(A14250,predictions!A:B,2,FALSE)</f>
        <v>22/06/2020</v>
      </c>
      <c r="E14250" s="4">
        <f t="shared" si="55"/>
        <v>44004</v>
      </c>
    </row>
    <row r="14251" spans="3:5" ht="13" x14ac:dyDescent="0.15">
      <c r="C14251" s="1" t="str">
        <f ca="1">IFERROR(INDIRECT(ADDRESS(MATCH(A14251,'contribution par jour-semaine'!A:A,0),MATCH(B14251,'contribution par jour-semaine'!$1:$1,0),4,1,"contribution par jour-semaine")),"")</f>
        <v/>
      </c>
      <c r="D14251" s="4" t="str">
        <f>VLOOKUP(A14251,predictions!A:B,2,FALSE)</f>
        <v>22/06/2020</v>
      </c>
      <c r="E14251" s="4">
        <f t="shared" si="55"/>
        <v>44004</v>
      </c>
    </row>
    <row r="14252" spans="3:5" ht="13" x14ac:dyDescent="0.15">
      <c r="C14252" s="1" t="str">
        <f ca="1">IFERROR(INDIRECT(ADDRESS(MATCH(A14252,'contribution par jour-semaine'!A:A,0),MATCH(B14252,'contribution par jour-semaine'!$1:$1,0),4,1,"contribution par jour-semaine")),"")</f>
        <v/>
      </c>
      <c r="D14252" s="4" t="str">
        <f>VLOOKUP(A14252,predictions!A:B,2,FALSE)</f>
        <v>22/06/2020</v>
      </c>
      <c r="E14252" s="4">
        <f t="shared" si="55"/>
        <v>44004</v>
      </c>
    </row>
    <row r="14253" spans="3:5" ht="13" x14ac:dyDescent="0.15">
      <c r="C14253" s="1" t="str">
        <f ca="1">IFERROR(INDIRECT(ADDRESS(MATCH(A14253,'contribution par jour-semaine'!A:A,0),MATCH(B14253,'contribution par jour-semaine'!$1:$1,0),4,1,"contribution par jour-semaine")),"")</f>
        <v/>
      </c>
      <c r="D14253" s="4" t="str">
        <f>VLOOKUP(A14253,predictions!A:B,2,FALSE)</f>
        <v>22/06/2020</v>
      </c>
      <c r="E14253" s="4">
        <f t="shared" si="55"/>
        <v>44004</v>
      </c>
    </row>
    <row r="14254" spans="3:5" ht="13" x14ac:dyDescent="0.15">
      <c r="C14254" s="1" t="str">
        <f ca="1">IFERROR(INDIRECT(ADDRESS(MATCH(A14254,'contribution par jour-semaine'!A:A,0),MATCH(B14254,'contribution par jour-semaine'!$1:$1,0),4,1,"contribution par jour-semaine")),"")</f>
        <v/>
      </c>
      <c r="D14254" s="4" t="str">
        <f>VLOOKUP(A14254,predictions!A:B,2,FALSE)</f>
        <v>22/06/2020</v>
      </c>
      <c r="E14254" s="4">
        <f t="shared" si="55"/>
        <v>44004</v>
      </c>
    </row>
    <row r="14255" spans="3:5" ht="13" x14ac:dyDescent="0.15">
      <c r="C14255" s="1" t="str">
        <f ca="1">IFERROR(INDIRECT(ADDRESS(MATCH(A14255,'contribution par jour-semaine'!A:A,0),MATCH(B14255,'contribution par jour-semaine'!$1:$1,0),4,1,"contribution par jour-semaine")),"")</f>
        <v/>
      </c>
      <c r="D14255" s="4" t="str">
        <f>VLOOKUP(A14255,predictions!A:B,2,FALSE)</f>
        <v>22/06/2020</v>
      </c>
      <c r="E14255" s="4">
        <f t="shared" si="55"/>
        <v>44004</v>
      </c>
    </row>
    <row r="14256" spans="3:5" ht="13" x14ac:dyDescent="0.15">
      <c r="C14256" s="1" t="str">
        <f ca="1">IFERROR(INDIRECT(ADDRESS(MATCH(A14256,'contribution par jour-semaine'!A:A,0),MATCH(B14256,'contribution par jour-semaine'!$1:$1,0),4,1,"contribution par jour-semaine")),"")</f>
        <v/>
      </c>
      <c r="D14256" s="4" t="str">
        <f>VLOOKUP(A14256,predictions!A:B,2,FALSE)</f>
        <v>22/06/2020</v>
      </c>
      <c r="E14256" s="4">
        <f t="shared" si="55"/>
        <v>44004</v>
      </c>
    </row>
    <row r="14257" spans="3:5" ht="13" x14ac:dyDescent="0.15">
      <c r="C14257" s="1" t="str">
        <f ca="1">IFERROR(INDIRECT(ADDRESS(MATCH(A14257,'contribution par jour-semaine'!A:A,0),MATCH(B14257,'contribution par jour-semaine'!$1:$1,0),4,1,"contribution par jour-semaine")),"")</f>
        <v/>
      </c>
      <c r="D14257" s="4" t="str">
        <f>VLOOKUP(A14257,predictions!A:B,2,FALSE)</f>
        <v>22/06/2020</v>
      </c>
      <c r="E14257" s="4">
        <f t="shared" si="55"/>
        <v>44004</v>
      </c>
    </row>
    <row r="14258" spans="3:5" ht="13" x14ac:dyDescent="0.15">
      <c r="C14258" s="1" t="str">
        <f ca="1">IFERROR(INDIRECT(ADDRESS(MATCH(A14258,'contribution par jour-semaine'!A:A,0),MATCH(B14258,'contribution par jour-semaine'!$1:$1,0),4,1,"contribution par jour-semaine")),"")</f>
        <v/>
      </c>
      <c r="D14258" s="4" t="str">
        <f>VLOOKUP(A14258,predictions!A:B,2,FALSE)</f>
        <v>22/06/2020</v>
      </c>
      <c r="E14258" s="4">
        <f t="shared" si="55"/>
        <v>44004</v>
      </c>
    </row>
    <row r="14259" spans="3:5" ht="13" x14ac:dyDescent="0.15">
      <c r="C14259" s="1" t="str">
        <f ca="1">IFERROR(INDIRECT(ADDRESS(MATCH(A14259,'contribution par jour-semaine'!A:A,0),MATCH(B14259,'contribution par jour-semaine'!$1:$1,0),4,1,"contribution par jour-semaine")),"")</f>
        <v/>
      </c>
      <c r="D14259" s="4" t="str">
        <f>VLOOKUP(A14259,predictions!A:B,2,FALSE)</f>
        <v>22/06/2020</v>
      </c>
      <c r="E14259" s="4">
        <f t="shared" si="55"/>
        <v>44004</v>
      </c>
    </row>
    <row r="14260" spans="3:5" ht="13" x14ac:dyDescent="0.15">
      <c r="C14260" s="1" t="str">
        <f ca="1">IFERROR(INDIRECT(ADDRESS(MATCH(A14260,'contribution par jour-semaine'!A:A,0),MATCH(B14260,'contribution par jour-semaine'!$1:$1,0),4,1,"contribution par jour-semaine")),"")</f>
        <v/>
      </c>
      <c r="D14260" s="4" t="str">
        <f>VLOOKUP(A14260,predictions!A:B,2,FALSE)</f>
        <v>22/06/2020</v>
      </c>
      <c r="E14260" s="4">
        <f t="shared" si="55"/>
        <v>44004</v>
      </c>
    </row>
    <row r="14261" spans="3:5" ht="13" x14ac:dyDescent="0.15">
      <c r="C14261" s="1" t="str">
        <f ca="1">IFERROR(INDIRECT(ADDRESS(MATCH(A14261,'contribution par jour-semaine'!A:A,0),MATCH(B14261,'contribution par jour-semaine'!$1:$1,0),4,1,"contribution par jour-semaine")),"")</f>
        <v/>
      </c>
      <c r="D14261" s="4" t="str">
        <f>VLOOKUP(A14261,predictions!A:B,2,FALSE)</f>
        <v>22/06/2020</v>
      </c>
      <c r="E14261" s="4">
        <f t="shared" si="55"/>
        <v>44004</v>
      </c>
    </row>
    <row r="14262" spans="3:5" ht="13" x14ac:dyDescent="0.15">
      <c r="C14262" s="1" t="str">
        <f ca="1">IFERROR(INDIRECT(ADDRESS(MATCH(A14262,'contribution par jour-semaine'!A:A,0),MATCH(B14262,'contribution par jour-semaine'!$1:$1,0),4,1,"contribution par jour-semaine")),"")</f>
        <v/>
      </c>
      <c r="D14262" s="4" t="str">
        <f>VLOOKUP(A14262,predictions!A:B,2,FALSE)</f>
        <v>22/06/2020</v>
      </c>
      <c r="E14262" s="4">
        <f t="shared" si="55"/>
        <v>44004</v>
      </c>
    </row>
    <row r="14263" spans="3:5" ht="13" x14ac:dyDescent="0.15">
      <c r="C14263" s="1" t="str">
        <f ca="1">IFERROR(INDIRECT(ADDRESS(MATCH(A14263,'contribution par jour-semaine'!A:A,0),MATCH(B14263,'contribution par jour-semaine'!$1:$1,0),4,1,"contribution par jour-semaine")),"")</f>
        <v/>
      </c>
      <c r="D14263" s="4" t="str">
        <f>VLOOKUP(A14263,predictions!A:B,2,FALSE)</f>
        <v>22/06/2020</v>
      </c>
      <c r="E14263" s="4">
        <f t="shared" si="55"/>
        <v>44004</v>
      </c>
    </row>
    <row r="14264" spans="3:5" ht="13" x14ac:dyDescent="0.15">
      <c r="C14264" s="1" t="str">
        <f ca="1">IFERROR(INDIRECT(ADDRESS(MATCH(A14264,'contribution par jour-semaine'!A:A,0),MATCH(B14264,'contribution par jour-semaine'!$1:$1,0),4,1,"contribution par jour-semaine")),"")</f>
        <v/>
      </c>
      <c r="D14264" s="4" t="str">
        <f>VLOOKUP(A14264,predictions!A:B,2,FALSE)</f>
        <v>22/06/2020</v>
      </c>
      <c r="E14264" s="4">
        <f t="shared" si="55"/>
        <v>44004</v>
      </c>
    </row>
    <row r="14265" spans="3:5" ht="13" x14ac:dyDescent="0.15">
      <c r="C14265" s="1" t="str">
        <f ca="1">IFERROR(INDIRECT(ADDRESS(MATCH(A14265,'contribution par jour-semaine'!A:A,0),MATCH(B14265,'contribution par jour-semaine'!$1:$1,0),4,1,"contribution par jour-semaine")),"")</f>
        <v/>
      </c>
      <c r="D14265" s="4" t="str">
        <f>VLOOKUP(A14265,predictions!A:B,2,FALSE)</f>
        <v>22/06/2020</v>
      </c>
      <c r="E14265" s="4">
        <f t="shared" si="55"/>
        <v>44004</v>
      </c>
    </row>
    <row r="14266" spans="3:5" ht="13" x14ac:dyDescent="0.15">
      <c r="C14266" s="1" t="str">
        <f ca="1">IFERROR(INDIRECT(ADDRESS(MATCH(A14266,'contribution par jour-semaine'!A:A,0),MATCH(B14266,'contribution par jour-semaine'!$1:$1,0),4,1,"contribution par jour-semaine")),"")</f>
        <v/>
      </c>
      <c r="D14266" s="4" t="str">
        <f>VLOOKUP(A14266,predictions!A:B,2,FALSE)</f>
        <v>22/06/2020</v>
      </c>
      <c r="E14266" s="4">
        <f t="shared" si="55"/>
        <v>44004</v>
      </c>
    </row>
    <row r="14267" spans="3:5" ht="13" x14ac:dyDescent="0.15">
      <c r="C14267" s="1" t="str">
        <f ca="1">IFERROR(INDIRECT(ADDRESS(MATCH(A14267,'contribution par jour-semaine'!A:A,0),MATCH(B14267,'contribution par jour-semaine'!$1:$1,0),4,1,"contribution par jour-semaine")),"")</f>
        <v/>
      </c>
      <c r="D14267" s="4" t="str">
        <f>VLOOKUP(A14267,predictions!A:B,2,FALSE)</f>
        <v>22/06/2020</v>
      </c>
      <c r="E14267" s="4">
        <f t="shared" si="55"/>
        <v>44004</v>
      </c>
    </row>
    <row r="14268" spans="3:5" ht="13" x14ac:dyDescent="0.15">
      <c r="C14268" s="1" t="str">
        <f ca="1">IFERROR(INDIRECT(ADDRESS(MATCH(A14268,'contribution par jour-semaine'!A:A,0),MATCH(B14268,'contribution par jour-semaine'!$1:$1,0),4,1,"contribution par jour-semaine")),"")</f>
        <v/>
      </c>
      <c r="D14268" s="4" t="str">
        <f>VLOOKUP(A14268,predictions!A:B,2,FALSE)</f>
        <v>22/06/2020</v>
      </c>
      <c r="E14268" s="4">
        <f t="shared" si="55"/>
        <v>44004</v>
      </c>
    </row>
    <row r="14269" spans="3:5" ht="13" x14ac:dyDescent="0.15">
      <c r="C14269" s="1" t="str">
        <f ca="1">IFERROR(INDIRECT(ADDRESS(MATCH(A14269,'contribution par jour-semaine'!A:A,0),MATCH(B14269,'contribution par jour-semaine'!$1:$1,0),4,1,"contribution par jour-semaine")),"")</f>
        <v/>
      </c>
      <c r="D14269" s="4" t="str">
        <f>VLOOKUP(A14269,predictions!A:B,2,FALSE)</f>
        <v>22/06/2020</v>
      </c>
      <c r="E14269" s="4">
        <f t="shared" si="55"/>
        <v>44004</v>
      </c>
    </row>
    <row r="14270" spans="3:5" ht="13" x14ac:dyDescent="0.15">
      <c r="C14270" s="1" t="str">
        <f ca="1">IFERROR(INDIRECT(ADDRESS(MATCH(A14270,'contribution par jour-semaine'!A:A,0),MATCH(B14270,'contribution par jour-semaine'!$1:$1,0),4,1,"contribution par jour-semaine")),"")</f>
        <v/>
      </c>
      <c r="D14270" s="4" t="str">
        <f>VLOOKUP(A14270,predictions!A:B,2,FALSE)</f>
        <v>22/06/2020</v>
      </c>
      <c r="E14270" s="4">
        <f t="shared" si="55"/>
        <v>44004</v>
      </c>
    </row>
    <row r="14271" spans="3:5" ht="13" x14ac:dyDescent="0.15">
      <c r="C14271" s="1" t="str">
        <f ca="1">IFERROR(INDIRECT(ADDRESS(MATCH(A14271,'contribution par jour-semaine'!A:A,0),MATCH(B14271,'contribution par jour-semaine'!$1:$1,0),4,1,"contribution par jour-semaine")),"")</f>
        <v/>
      </c>
      <c r="D14271" s="4" t="str">
        <f>VLOOKUP(A14271,predictions!A:B,2,FALSE)</f>
        <v>22/06/2020</v>
      </c>
      <c r="E14271" s="4">
        <f t="shared" si="55"/>
        <v>44004</v>
      </c>
    </row>
    <row r="14272" spans="3:5" ht="13" x14ac:dyDescent="0.15">
      <c r="C14272" s="1" t="str">
        <f ca="1">IFERROR(INDIRECT(ADDRESS(MATCH(A14272,'contribution par jour-semaine'!A:A,0),MATCH(B14272,'contribution par jour-semaine'!$1:$1,0),4,1,"contribution par jour-semaine")),"")</f>
        <v/>
      </c>
      <c r="D14272" s="4" t="str">
        <f>VLOOKUP(A14272,predictions!A:B,2,FALSE)</f>
        <v>22/06/2020</v>
      </c>
      <c r="E14272" s="4">
        <f t="shared" si="55"/>
        <v>44004</v>
      </c>
    </row>
    <row r="14273" spans="3:5" ht="13" x14ac:dyDescent="0.15">
      <c r="C14273" s="1" t="str">
        <f ca="1">IFERROR(INDIRECT(ADDRESS(MATCH(A14273,'contribution par jour-semaine'!A:A,0),MATCH(B14273,'contribution par jour-semaine'!$1:$1,0),4,1,"contribution par jour-semaine")),"")</f>
        <v/>
      </c>
      <c r="D14273" s="4" t="str">
        <f>VLOOKUP(A14273,predictions!A:B,2,FALSE)</f>
        <v>22/06/2020</v>
      </c>
      <c r="E14273" s="4">
        <f t="shared" si="55"/>
        <v>44004</v>
      </c>
    </row>
    <row r="14274" spans="3:5" ht="13" x14ac:dyDescent="0.15">
      <c r="C14274" s="1" t="str">
        <f ca="1">IFERROR(INDIRECT(ADDRESS(MATCH(A14274,'contribution par jour-semaine'!A:A,0),MATCH(B14274,'contribution par jour-semaine'!$1:$1,0),4,1,"contribution par jour-semaine")),"")</f>
        <v/>
      </c>
      <c r="D14274" s="4" t="str">
        <f>VLOOKUP(A14274,predictions!A:B,2,FALSE)</f>
        <v>22/06/2020</v>
      </c>
      <c r="E14274" s="4">
        <f t="shared" si="55"/>
        <v>44004</v>
      </c>
    </row>
    <row r="14275" spans="3:5" ht="13" x14ac:dyDescent="0.15">
      <c r="C14275" s="1" t="str">
        <f ca="1">IFERROR(INDIRECT(ADDRESS(MATCH(A14275,'contribution par jour-semaine'!A:A,0),MATCH(B14275,'contribution par jour-semaine'!$1:$1,0),4,1,"contribution par jour-semaine")),"")</f>
        <v/>
      </c>
      <c r="D14275" s="4" t="str">
        <f>VLOOKUP(A14275,predictions!A:B,2,FALSE)</f>
        <v>22/06/2020</v>
      </c>
      <c r="E14275" s="4">
        <f t="shared" si="55"/>
        <v>44004</v>
      </c>
    </row>
    <row r="14276" spans="3:5" ht="13" x14ac:dyDescent="0.15">
      <c r="C14276" s="1" t="str">
        <f ca="1">IFERROR(INDIRECT(ADDRESS(MATCH(A14276,'contribution par jour-semaine'!A:A,0),MATCH(B14276,'contribution par jour-semaine'!$1:$1,0),4,1,"contribution par jour-semaine")),"")</f>
        <v/>
      </c>
      <c r="D14276" s="4" t="str">
        <f>VLOOKUP(A14276,predictions!A:B,2,FALSE)</f>
        <v>22/06/2020</v>
      </c>
      <c r="E14276" s="4">
        <f t="shared" si="55"/>
        <v>44004</v>
      </c>
    </row>
    <row r="14277" spans="3:5" ht="13" x14ac:dyDescent="0.15">
      <c r="C14277" s="1" t="str">
        <f ca="1">IFERROR(INDIRECT(ADDRESS(MATCH(A14277,'contribution par jour-semaine'!A:A,0),MATCH(B14277,'contribution par jour-semaine'!$1:$1,0),4,1,"contribution par jour-semaine")),"")</f>
        <v/>
      </c>
      <c r="D14277" s="4" t="str">
        <f>VLOOKUP(A14277,predictions!A:B,2,FALSE)</f>
        <v>22/06/2020</v>
      </c>
      <c r="E14277" s="4">
        <f t="shared" si="55"/>
        <v>44004</v>
      </c>
    </row>
    <row r="14278" spans="3:5" ht="13" x14ac:dyDescent="0.15">
      <c r="C14278" s="1" t="str">
        <f ca="1">IFERROR(INDIRECT(ADDRESS(MATCH(A14278,'contribution par jour-semaine'!A:A,0),MATCH(B14278,'contribution par jour-semaine'!$1:$1,0),4,1,"contribution par jour-semaine")),"")</f>
        <v/>
      </c>
      <c r="D14278" s="4" t="str">
        <f>VLOOKUP(A14278,predictions!A:B,2,FALSE)</f>
        <v>22/06/2020</v>
      </c>
      <c r="E14278" s="4">
        <f t="shared" si="55"/>
        <v>44004</v>
      </c>
    </row>
    <row r="14279" spans="3:5" ht="13" x14ac:dyDescent="0.15">
      <c r="C14279" s="1" t="str">
        <f ca="1">IFERROR(INDIRECT(ADDRESS(MATCH(A14279,'contribution par jour-semaine'!A:A,0),MATCH(B14279,'contribution par jour-semaine'!$1:$1,0),4,1,"contribution par jour-semaine")),"")</f>
        <v/>
      </c>
      <c r="D14279" s="4" t="str">
        <f>VLOOKUP(A14279,predictions!A:B,2,FALSE)</f>
        <v>22/06/2020</v>
      </c>
      <c r="E14279" s="4">
        <f t="shared" si="55"/>
        <v>44004</v>
      </c>
    </row>
    <row r="14280" spans="3:5" ht="13" x14ac:dyDescent="0.15">
      <c r="C14280" s="1" t="str">
        <f ca="1">IFERROR(INDIRECT(ADDRESS(MATCH(A14280,'contribution par jour-semaine'!A:A,0),MATCH(B14280,'contribution par jour-semaine'!$1:$1,0),4,1,"contribution par jour-semaine")),"")</f>
        <v/>
      </c>
      <c r="D14280" s="4" t="str">
        <f>VLOOKUP(A14280,predictions!A:B,2,FALSE)</f>
        <v>22/06/2020</v>
      </c>
      <c r="E14280" s="4">
        <f t="shared" si="55"/>
        <v>44004</v>
      </c>
    </row>
    <row r="14281" spans="3:5" ht="13" x14ac:dyDescent="0.15">
      <c r="C14281" s="1" t="str">
        <f ca="1">IFERROR(INDIRECT(ADDRESS(MATCH(A14281,'contribution par jour-semaine'!A:A,0),MATCH(B14281,'contribution par jour-semaine'!$1:$1,0),4,1,"contribution par jour-semaine")),"")</f>
        <v/>
      </c>
      <c r="D14281" s="4" t="str">
        <f>VLOOKUP(A14281,predictions!A:B,2,FALSE)</f>
        <v>22/06/2020</v>
      </c>
      <c r="E14281" s="4">
        <f t="shared" si="55"/>
        <v>44004</v>
      </c>
    </row>
    <row r="14282" spans="3:5" ht="13" x14ac:dyDescent="0.15">
      <c r="C14282" s="1" t="str">
        <f ca="1">IFERROR(INDIRECT(ADDRESS(MATCH(A14282,'contribution par jour-semaine'!A:A,0),MATCH(B14282,'contribution par jour-semaine'!$1:$1,0),4,1,"contribution par jour-semaine")),"")</f>
        <v/>
      </c>
      <c r="D14282" s="4" t="str">
        <f>VLOOKUP(A14282,predictions!A:B,2,FALSE)</f>
        <v>22/06/2020</v>
      </c>
      <c r="E14282" s="4">
        <f t="shared" ref="E14282:E14536" si="56">DATE(RIGHT(D14282,4),MID(D14282,4,2),LEFT(D14282,2))</f>
        <v>44004</v>
      </c>
    </row>
    <row r="14283" spans="3:5" ht="13" x14ac:dyDescent="0.15">
      <c r="C14283" s="1" t="str">
        <f ca="1">IFERROR(INDIRECT(ADDRESS(MATCH(A14283,'contribution par jour-semaine'!A:A,0),MATCH(B14283,'contribution par jour-semaine'!$1:$1,0),4,1,"contribution par jour-semaine")),"")</f>
        <v/>
      </c>
      <c r="D14283" s="4" t="str">
        <f>VLOOKUP(A14283,predictions!A:B,2,FALSE)</f>
        <v>22/06/2020</v>
      </c>
      <c r="E14283" s="4">
        <f t="shared" si="56"/>
        <v>44004</v>
      </c>
    </row>
    <row r="14284" spans="3:5" ht="13" x14ac:dyDescent="0.15">
      <c r="C14284" s="1" t="str">
        <f ca="1">IFERROR(INDIRECT(ADDRESS(MATCH(A14284,'contribution par jour-semaine'!A:A,0),MATCH(B14284,'contribution par jour-semaine'!$1:$1,0),4,1,"contribution par jour-semaine")),"")</f>
        <v/>
      </c>
      <c r="D14284" s="4" t="str">
        <f>VLOOKUP(A14284,predictions!A:B,2,FALSE)</f>
        <v>22/06/2020</v>
      </c>
      <c r="E14284" s="4">
        <f t="shared" si="56"/>
        <v>44004</v>
      </c>
    </row>
    <row r="14285" spans="3:5" ht="13" x14ac:dyDescent="0.15">
      <c r="C14285" s="1" t="str">
        <f ca="1">IFERROR(INDIRECT(ADDRESS(MATCH(A14285,'contribution par jour-semaine'!A:A,0),MATCH(B14285,'contribution par jour-semaine'!$1:$1,0),4,1,"contribution par jour-semaine")),"")</f>
        <v/>
      </c>
      <c r="D14285" s="4" t="str">
        <f>VLOOKUP(A14285,predictions!A:B,2,FALSE)</f>
        <v>22/06/2020</v>
      </c>
      <c r="E14285" s="4">
        <f t="shared" si="56"/>
        <v>44004</v>
      </c>
    </row>
    <row r="14286" spans="3:5" ht="13" x14ac:dyDescent="0.15">
      <c r="C14286" s="1" t="str">
        <f ca="1">IFERROR(INDIRECT(ADDRESS(MATCH(A14286,'contribution par jour-semaine'!A:A,0),MATCH(B14286,'contribution par jour-semaine'!$1:$1,0),4,1,"contribution par jour-semaine")),"")</f>
        <v/>
      </c>
      <c r="D14286" s="4" t="str">
        <f>VLOOKUP(A14286,predictions!A:B,2,FALSE)</f>
        <v>22/06/2020</v>
      </c>
      <c r="E14286" s="4">
        <f t="shared" si="56"/>
        <v>44004</v>
      </c>
    </row>
    <row r="14287" spans="3:5" ht="13" x14ac:dyDescent="0.15">
      <c r="C14287" s="1" t="str">
        <f ca="1">IFERROR(INDIRECT(ADDRESS(MATCH(A14287,'contribution par jour-semaine'!A:A,0),MATCH(B14287,'contribution par jour-semaine'!$1:$1,0),4,1,"contribution par jour-semaine")),"")</f>
        <v/>
      </c>
      <c r="D14287" s="4" t="str">
        <f>VLOOKUP(A14287,predictions!A:B,2,FALSE)</f>
        <v>22/06/2020</v>
      </c>
      <c r="E14287" s="4">
        <f t="shared" si="56"/>
        <v>44004</v>
      </c>
    </row>
    <row r="14288" spans="3:5" ht="13" x14ac:dyDescent="0.15">
      <c r="C14288" s="1" t="str">
        <f ca="1">IFERROR(INDIRECT(ADDRESS(MATCH(A14288,'contribution par jour-semaine'!A:A,0),MATCH(B14288,'contribution par jour-semaine'!$1:$1,0),4,1,"contribution par jour-semaine")),"")</f>
        <v/>
      </c>
      <c r="D14288" s="4" t="str">
        <f>VLOOKUP(A14288,predictions!A:B,2,FALSE)</f>
        <v>22/06/2020</v>
      </c>
      <c r="E14288" s="4">
        <f t="shared" si="56"/>
        <v>44004</v>
      </c>
    </row>
    <row r="14289" spans="3:5" ht="13" x14ac:dyDescent="0.15">
      <c r="C14289" s="1" t="str">
        <f ca="1">IFERROR(INDIRECT(ADDRESS(MATCH(A14289,'contribution par jour-semaine'!A:A,0),MATCH(B14289,'contribution par jour-semaine'!$1:$1,0),4,1,"contribution par jour-semaine")),"")</f>
        <v/>
      </c>
      <c r="D14289" s="4" t="str">
        <f>VLOOKUP(A14289,predictions!A:B,2,FALSE)</f>
        <v>22/06/2020</v>
      </c>
      <c r="E14289" s="4">
        <f t="shared" si="56"/>
        <v>44004</v>
      </c>
    </row>
    <row r="14290" spans="3:5" ht="13" x14ac:dyDescent="0.15">
      <c r="C14290" s="1" t="str">
        <f ca="1">IFERROR(INDIRECT(ADDRESS(MATCH(A14290,'contribution par jour-semaine'!A:A,0),MATCH(B14290,'contribution par jour-semaine'!$1:$1,0),4,1,"contribution par jour-semaine")),"")</f>
        <v/>
      </c>
      <c r="D14290" s="4" t="str">
        <f>VLOOKUP(A14290,predictions!A:B,2,FALSE)</f>
        <v>22/06/2020</v>
      </c>
      <c r="E14290" s="4">
        <f t="shared" si="56"/>
        <v>44004</v>
      </c>
    </row>
    <row r="14291" spans="3:5" ht="13" x14ac:dyDescent="0.15">
      <c r="C14291" s="1" t="str">
        <f ca="1">IFERROR(INDIRECT(ADDRESS(MATCH(A14291,'contribution par jour-semaine'!A:A,0),MATCH(B14291,'contribution par jour-semaine'!$1:$1,0),4,1,"contribution par jour-semaine")),"")</f>
        <v/>
      </c>
      <c r="D14291" s="4" t="str">
        <f>VLOOKUP(A14291,predictions!A:B,2,FALSE)</f>
        <v>22/06/2020</v>
      </c>
      <c r="E14291" s="4">
        <f t="shared" si="56"/>
        <v>44004</v>
      </c>
    </row>
    <row r="14292" spans="3:5" ht="13" x14ac:dyDescent="0.15">
      <c r="C14292" s="1" t="str">
        <f ca="1">IFERROR(INDIRECT(ADDRESS(MATCH(A14292,'contribution par jour-semaine'!A:A,0),MATCH(B14292,'contribution par jour-semaine'!$1:$1,0),4,1,"contribution par jour-semaine")),"")</f>
        <v/>
      </c>
      <c r="D14292" s="4" t="str">
        <f>VLOOKUP(A14292,predictions!A:B,2,FALSE)</f>
        <v>22/06/2020</v>
      </c>
      <c r="E14292" s="4">
        <f t="shared" si="56"/>
        <v>44004</v>
      </c>
    </row>
    <row r="14293" spans="3:5" ht="13" x14ac:dyDescent="0.15">
      <c r="C14293" s="1" t="str">
        <f ca="1">IFERROR(INDIRECT(ADDRESS(MATCH(A14293,'contribution par jour-semaine'!A:A,0),MATCH(B14293,'contribution par jour-semaine'!$1:$1,0),4,1,"contribution par jour-semaine")),"")</f>
        <v/>
      </c>
      <c r="D14293" s="4" t="str">
        <f>VLOOKUP(A14293,predictions!A:B,2,FALSE)</f>
        <v>22/06/2020</v>
      </c>
      <c r="E14293" s="4">
        <f t="shared" si="56"/>
        <v>44004</v>
      </c>
    </row>
    <row r="14294" spans="3:5" ht="13" x14ac:dyDescent="0.15">
      <c r="C14294" s="1" t="str">
        <f ca="1">IFERROR(INDIRECT(ADDRESS(MATCH(A14294,'contribution par jour-semaine'!A:A,0),MATCH(B14294,'contribution par jour-semaine'!$1:$1,0),4,1,"contribution par jour-semaine")),"")</f>
        <v/>
      </c>
      <c r="D14294" s="4" t="str">
        <f>VLOOKUP(A14294,predictions!A:B,2,FALSE)</f>
        <v>22/06/2020</v>
      </c>
      <c r="E14294" s="4">
        <f t="shared" si="56"/>
        <v>44004</v>
      </c>
    </row>
    <row r="14295" spans="3:5" ht="13" x14ac:dyDescent="0.15">
      <c r="C14295" s="1" t="str">
        <f ca="1">IFERROR(INDIRECT(ADDRESS(MATCH(A14295,'contribution par jour-semaine'!A:A,0),MATCH(B14295,'contribution par jour-semaine'!$1:$1,0),4,1,"contribution par jour-semaine")),"")</f>
        <v/>
      </c>
      <c r="D14295" s="4" t="str">
        <f>VLOOKUP(A14295,predictions!A:B,2,FALSE)</f>
        <v>22/06/2020</v>
      </c>
      <c r="E14295" s="4">
        <f t="shared" si="56"/>
        <v>44004</v>
      </c>
    </row>
    <row r="14296" spans="3:5" ht="13" x14ac:dyDescent="0.15">
      <c r="C14296" s="1" t="str">
        <f ca="1">IFERROR(INDIRECT(ADDRESS(MATCH(A14296,'contribution par jour-semaine'!A:A,0),MATCH(B14296,'contribution par jour-semaine'!$1:$1,0),4,1,"contribution par jour-semaine")),"")</f>
        <v/>
      </c>
      <c r="D14296" s="4" t="str">
        <f>VLOOKUP(A14296,predictions!A:B,2,FALSE)</f>
        <v>22/06/2020</v>
      </c>
      <c r="E14296" s="4">
        <f t="shared" si="56"/>
        <v>44004</v>
      </c>
    </row>
    <row r="14297" spans="3:5" ht="13" x14ac:dyDescent="0.15">
      <c r="C14297" s="1" t="str">
        <f ca="1">IFERROR(INDIRECT(ADDRESS(MATCH(A14297,'contribution par jour-semaine'!A:A,0),MATCH(B14297,'contribution par jour-semaine'!$1:$1,0),4,1,"contribution par jour-semaine")),"")</f>
        <v/>
      </c>
      <c r="D14297" s="4" t="str">
        <f>VLOOKUP(A14297,predictions!A:B,2,FALSE)</f>
        <v>22/06/2020</v>
      </c>
      <c r="E14297" s="4">
        <f t="shared" si="56"/>
        <v>44004</v>
      </c>
    </row>
    <row r="14298" spans="3:5" ht="13" x14ac:dyDescent="0.15">
      <c r="C14298" s="1" t="str">
        <f ca="1">IFERROR(INDIRECT(ADDRESS(MATCH(A14298,'contribution par jour-semaine'!A:A,0),MATCH(B14298,'contribution par jour-semaine'!$1:$1,0),4,1,"contribution par jour-semaine")),"")</f>
        <v/>
      </c>
      <c r="D14298" s="4" t="str">
        <f>VLOOKUP(A14298,predictions!A:B,2,FALSE)</f>
        <v>22/06/2020</v>
      </c>
      <c r="E14298" s="4">
        <f t="shared" si="56"/>
        <v>44004</v>
      </c>
    </row>
    <row r="14299" spans="3:5" ht="13" x14ac:dyDescent="0.15">
      <c r="C14299" s="1" t="str">
        <f ca="1">IFERROR(INDIRECT(ADDRESS(MATCH(A14299,'contribution par jour-semaine'!A:A,0),MATCH(B14299,'contribution par jour-semaine'!$1:$1,0),4,1,"contribution par jour-semaine")),"")</f>
        <v/>
      </c>
      <c r="D14299" s="4" t="str">
        <f>VLOOKUP(A14299,predictions!A:B,2,FALSE)</f>
        <v>22/06/2020</v>
      </c>
      <c r="E14299" s="4">
        <f t="shared" si="56"/>
        <v>44004</v>
      </c>
    </row>
    <row r="14300" spans="3:5" ht="13" x14ac:dyDescent="0.15">
      <c r="C14300" s="1" t="str">
        <f ca="1">IFERROR(INDIRECT(ADDRESS(MATCH(A14300,'contribution par jour-semaine'!A:A,0),MATCH(B14300,'contribution par jour-semaine'!$1:$1,0),4,1,"contribution par jour-semaine")),"")</f>
        <v/>
      </c>
      <c r="D14300" s="4" t="str">
        <f>VLOOKUP(A14300,predictions!A:B,2,FALSE)</f>
        <v>22/06/2020</v>
      </c>
      <c r="E14300" s="4">
        <f t="shared" si="56"/>
        <v>44004</v>
      </c>
    </row>
    <row r="14301" spans="3:5" ht="13" x14ac:dyDescent="0.15">
      <c r="C14301" s="1" t="str">
        <f ca="1">IFERROR(INDIRECT(ADDRESS(MATCH(A14301,'contribution par jour-semaine'!A:A,0),MATCH(B14301,'contribution par jour-semaine'!$1:$1,0),4,1,"contribution par jour-semaine")),"")</f>
        <v/>
      </c>
      <c r="D14301" s="4" t="str">
        <f>VLOOKUP(A14301,predictions!A:B,2,FALSE)</f>
        <v>22/06/2020</v>
      </c>
      <c r="E14301" s="4">
        <f t="shared" si="56"/>
        <v>44004</v>
      </c>
    </row>
    <row r="14302" spans="3:5" ht="13" x14ac:dyDescent="0.15">
      <c r="C14302" s="1" t="str">
        <f ca="1">IFERROR(INDIRECT(ADDRESS(MATCH(A14302,'contribution par jour-semaine'!A:A,0),MATCH(B14302,'contribution par jour-semaine'!$1:$1,0),4,1,"contribution par jour-semaine")),"")</f>
        <v/>
      </c>
      <c r="D14302" s="4" t="str">
        <f>VLOOKUP(A14302,predictions!A:B,2,FALSE)</f>
        <v>22/06/2020</v>
      </c>
      <c r="E14302" s="4">
        <f t="shared" si="56"/>
        <v>44004</v>
      </c>
    </row>
    <row r="14303" spans="3:5" ht="13" x14ac:dyDescent="0.15">
      <c r="C14303" s="1" t="str">
        <f ca="1">IFERROR(INDIRECT(ADDRESS(MATCH(A14303,'contribution par jour-semaine'!A:A,0),MATCH(B14303,'contribution par jour-semaine'!$1:$1,0),4,1,"contribution par jour-semaine")),"")</f>
        <v/>
      </c>
      <c r="D14303" s="4" t="str">
        <f>VLOOKUP(A14303,predictions!A:B,2,FALSE)</f>
        <v>22/06/2020</v>
      </c>
      <c r="E14303" s="4">
        <f t="shared" si="56"/>
        <v>44004</v>
      </c>
    </row>
    <row r="14304" spans="3:5" ht="13" x14ac:dyDescent="0.15">
      <c r="C14304" s="1" t="str">
        <f ca="1">IFERROR(INDIRECT(ADDRESS(MATCH(A14304,'contribution par jour-semaine'!A:A,0),MATCH(B14304,'contribution par jour-semaine'!$1:$1,0),4,1,"contribution par jour-semaine")),"")</f>
        <v/>
      </c>
      <c r="D14304" s="4" t="str">
        <f>VLOOKUP(A14304,predictions!A:B,2,FALSE)</f>
        <v>22/06/2020</v>
      </c>
      <c r="E14304" s="4">
        <f t="shared" si="56"/>
        <v>44004</v>
      </c>
    </row>
    <row r="14305" spans="3:5" ht="13" x14ac:dyDescent="0.15">
      <c r="C14305" s="1" t="str">
        <f ca="1">IFERROR(INDIRECT(ADDRESS(MATCH(A14305,'contribution par jour-semaine'!A:A,0),MATCH(B14305,'contribution par jour-semaine'!$1:$1,0),4,1,"contribution par jour-semaine")),"")</f>
        <v/>
      </c>
      <c r="D14305" s="4" t="str">
        <f>VLOOKUP(A14305,predictions!A:B,2,FALSE)</f>
        <v>22/06/2020</v>
      </c>
      <c r="E14305" s="4">
        <f t="shared" si="56"/>
        <v>44004</v>
      </c>
    </row>
    <row r="14306" spans="3:5" ht="13" x14ac:dyDescent="0.15">
      <c r="C14306" s="1" t="str">
        <f ca="1">IFERROR(INDIRECT(ADDRESS(MATCH(A14306,'contribution par jour-semaine'!A:A,0),MATCH(B14306,'contribution par jour-semaine'!$1:$1,0),4,1,"contribution par jour-semaine")),"")</f>
        <v/>
      </c>
      <c r="D14306" s="4" t="str">
        <f>VLOOKUP(A14306,predictions!A:B,2,FALSE)</f>
        <v>22/06/2020</v>
      </c>
      <c r="E14306" s="4">
        <f t="shared" si="56"/>
        <v>44004</v>
      </c>
    </row>
    <row r="14307" spans="3:5" ht="13" x14ac:dyDescent="0.15">
      <c r="C14307" s="1" t="str">
        <f ca="1">IFERROR(INDIRECT(ADDRESS(MATCH(A14307,'contribution par jour-semaine'!A:A,0),MATCH(B14307,'contribution par jour-semaine'!$1:$1,0),4,1,"contribution par jour-semaine")),"")</f>
        <v/>
      </c>
      <c r="D14307" s="4" t="str">
        <f>VLOOKUP(A14307,predictions!A:B,2,FALSE)</f>
        <v>22/06/2020</v>
      </c>
      <c r="E14307" s="4">
        <f t="shared" si="56"/>
        <v>44004</v>
      </c>
    </row>
    <row r="14308" spans="3:5" ht="13" x14ac:dyDescent="0.15">
      <c r="C14308" s="1" t="str">
        <f ca="1">IFERROR(INDIRECT(ADDRESS(MATCH(A14308,'contribution par jour-semaine'!A:A,0),MATCH(B14308,'contribution par jour-semaine'!$1:$1,0),4,1,"contribution par jour-semaine")),"")</f>
        <v/>
      </c>
      <c r="D14308" s="4" t="str">
        <f>VLOOKUP(A14308,predictions!A:B,2,FALSE)</f>
        <v>22/06/2020</v>
      </c>
      <c r="E14308" s="4">
        <f t="shared" si="56"/>
        <v>44004</v>
      </c>
    </row>
    <row r="14309" spans="3:5" ht="13" x14ac:dyDescent="0.15">
      <c r="C14309" s="1" t="str">
        <f ca="1">IFERROR(INDIRECT(ADDRESS(MATCH(A14309,'contribution par jour-semaine'!A:A,0),MATCH(B14309,'contribution par jour-semaine'!$1:$1,0),4,1,"contribution par jour-semaine")),"")</f>
        <v/>
      </c>
      <c r="D14309" s="4" t="str">
        <f>VLOOKUP(A14309,predictions!A:B,2,FALSE)</f>
        <v>22/06/2020</v>
      </c>
      <c r="E14309" s="4">
        <f t="shared" si="56"/>
        <v>44004</v>
      </c>
    </row>
    <row r="14310" spans="3:5" ht="13" x14ac:dyDescent="0.15">
      <c r="C14310" s="1" t="str">
        <f ca="1">IFERROR(INDIRECT(ADDRESS(MATCH(A14310,'contribution par jour-semaine'!A:A,0),MATCH(B14310,'contribution par jour-semaine'!$1:$1,0),4,1,"contribution par jour-semaine")),"")</f>
        <v/>
      </c>
      <c r="D14310" s="4" t="str">
        <f>VLOOKUP(A14310,predictions!A:B,2,FALSE)</f>
        <v>22/06/2020</v>
      </c>
      <c r="E14310" s="4">
        <f t="shared" si="56"/>
        <v>44004</v>
      </c>
    </row>
    <row r="14311" spans="3:5" ht="13" x14ac:dyDescent="0.15">
      <c r="C14311" s="1" t="str">
        <f ca="1">IFERROR(INDIRECT(ADDRESS(MATCH(A14311,'contribution par jour-semaine'!A:A,0),MATCH(B14311,'contribution par jour-semaine'!$1:$1,0),4,1,"contribution par jour-semaine")),"")</f>
        <v/>
      </c>
      <c r="D14311" s="4" t="str">
        <f>VLOOKUP(A14311,predictions!A:B,2,FALSE)</f>
        <v>22/06/2020</v>
      </c>
      <c r="E14311" s="4">
        <f t="shared" si="56"/>
        <v>44004</v>
      </c>
    </row>
    <row r="14312" spans="3:5" ht="13" x14ac:dyDescent="0.15">
      <c r="C14312" s="1" t="str">
        <f ca="1">IFERROR(INDIRECT(ADDRESS(MATCH(A14312,'contribution par jour-semaine'!A:A,0),MATCH(B14312,'contribution par jour-semaine'!$1:$1,0),4,1,"contribution par jour-semaine")),"")</f>
        <v/>
      </c>
      <c r="D14312" s="4" t="str">
        <f>VLOOKUP(A14312,predictions!A:B,2,FALSE)</f>
        <v>22/06/2020</v>
      </c>
      <c r="E14312" s="4">
        <f t="shared" si="56"/>
        <v>44004</v>
      </c>
    </row>
    <row r="14313" spans="3:5" ht="13" x14ac:dyDescent="0.15">
      <c r="C14313" s="1" t="str">
        <f ca="1">IFERROR(INDIRECT(ADDRESS(MATCH(A14313,'contribution par jour-semaine'!A:A,0),MATCH(B14313,'contribution par jour-semaine'!$1:$1,0),4,1,"contribution par jour-semaine")),"")</f>
        <v/>
      </c>
      <c r="D14313" s="4" t="str">
        <f>VLOOKUP(A14313,predictions!A:B,2,FALSE)</f>
        <v>22/06/2020</v>
      </c>
      <c r="E14313" s="4">
        <f t="shared" si="56"/>
        <v>44004</v>
      </c>
    </row>
    <row r="14314" spans="3:5" ht="13" x14ac:dyDescent="0.15">
      <c r="C14314" s="1" t="str">
        <f ca="1">IFERROR(INDIRECT(ADDRESS(MATCH(A14314,'contribution par jour-semaine'!A:A,0),MATCH(B14314,'contribution par jour-semaine'!$1:$1,0),4,1,"contribution par jour-semaine")),"")</f>
        <v/>
      </c>
      <c r="D14314" s="4" t="str">
        <f>VLOOKUP(A14314,predictions!A:B,2,FALSE)</f>
        <v>22/06/2020</v>
      </c>
      <c r="E14314" s="4">
        <f t="shared" si="56"/>
        <v>44004</v>
      </c>
    </row>
    <row r="14315" spans="3:5" ht="13" x14ac:dyDescent="0.15">
      <c r="C14315" s="1" t="str">
        <f ca="1">IFERROR(INDIRECT(ADDRESS(MATCH(A14315,'contribution par jour-semaine'!A:A,0),MATCH(B14315,'contribution par jour-semaine'!$1:$1,0),4,1,"contribution par jour-semaine")),"")</f>
        <v/>
      </c>
      <c r="D14315" s="4" t="str">
        <f>VLOOKUP(A14315,predictions!A:B,2,FALSE)</f>
        <v>22/06/2020</v>
      </c>
      <c r="E14315" s="4">
        <f t="shared" si="56"/>
        <v>44004</v>
      </c>
    </row>
    <row r="14316" spans="3:5" ht="13" x14ac:dyDescent="0.15">
      <c r="C14316" s="1" t="str">
        <f ca="1">IFERROR(INDIRECT(ADDRESS(MATCH(A14316,'contribution par jour-semaine'!A:A,0),MATCH(B14316,'contribution par jour-semaine'!$1:$1,0),4,1,"contribution par jour-semaine")),"")</f>
        <v/>
      </c>
      <c r="D14316" s="4" t="str">
        <f>VLOOKUP(A14316,predictions!A:B,2,FALSE)</f>
        <v>22/06/2020</v>
      </c>
      <c r="E14316" s="4">
        <f t="shared" si="56"/>
        <v>44004</v>
      </c>
    </row>
    <row r="14317" spans="3:5" ht="13" x14ac:dyDescent="0.15">
      <c r="C14317" s="1" t="str">
        <f ca="1">IFERROR(INDIRECT(ADDRESS(MATCH(A14317,'contribution par jour-semaine'!A:A,0),MATCH(B14317,'contribution par jour-semaine'!$1:$1,0),4,1,"contribution par jour-semaine")),"")</f>
        <v/>
      </c>
      <c r="D14317" s="4" t="str">
        <f>VLOOKUP(A14317,predictions!A:B,2,FALSE)</f>
        <v>22/06/2020</v>
      </c>
      <c r="E14317" s="4">
        <f t="shared" si="56"/>
        <v>44004</v>
      </c>
    </row>
    <row r="14318" spans="3:5" ht="13" x14ac:dyDescent="0.15">
      <c r="C14318" s="1" t="str">
        <f ca="1">IFERROR(INDIRECT(ADDRESS(MATCH(A14318,'contribution par jour-semaine'!A:A,0),MATCH(B14318,'contribution par jour-semaine'!$1:$1,0),4,1,"contribution par jour-semaine")),"")</f>
        <v/>
      </c>
      <c r="D14318" s="4" t="str">
        <f>VLOOKUP(A14318,predictions!A:B,2,FALSE)</f>
        <v>22/06/2020</v>
      </c>
      <c r="E14318" s="4">
        <f t="shared" si="56"/>
        <v>44004</v>
      </c>
    </row>
    <row r="14319" spans="3:5" ht="13" x14ac:dyDescent="0.15">
      <c r="C14319" s="1" t="str">
        <f ca="1">IFERROR(INDIRECT(ADDRESS(MATCH(A14319,'contribution par jour-semaine'!A:A,0),MATCH(B14319,'contribution par jour-semaine'!$1:$1,0),4,1,"contribution par jour-semaine")),"")</f>
        <v/>
      </c>
      <c r="D14319" s="4" t="str">
        <f>VLOOKUP(A14319,predictions!A:B,2,FALSE)</f>
        <v>22/06/2020</v>
      </c>
      <c r="E14319" s="4">
        <f t="shared" si="56"/>
        <v>44004</v>
      </c>
    </row>
    <row r="14320" spans="3:5" ht="13" x14ac:dyDescent="0.15">
      <c r="C14320" s="1" t="str">
        <f ca="1">IFERROR(INDIRECT(ADDRESS(MATCH(A14320,'contribution par jour-semaine'!A:A,0),MATCH(B14320,'contribution par jour-semaine'!$1:$1,0),4,1,"contribution par jour-semaine")),"")</f>
        <v/>
      </c>
      <c r="D14320" s="4" t="str">
        <f>VLOOKUP(A14320,predictions!A:B,2,FALSE)</f>
        <v>22/06/2020</v>
      </c>
      <c r="E14320" s="4">
        <f t="shared" si="56"/>
        <v>44004</v>
      </c>
    </row>
    <row r="14321" spans="3:5" ht="13" x14ac:dyDescent="0.15">
      <c r="C14321" s="1" t="str">
        <f ca="1">IFERROR(INDIRECT(ADDRESS(MATCH(A14321,'contribution par jour-semaine'!A:A,0),MATCH(B14321,'contribution par jour-semaine'!$1:$1,0),4,1,"contribution par jour-semaine")),"")</f>
        <v/>
      </c>
      <c r="D14321" s="4" t="str">
        <f>VLOOKUP(A14321,predictions!A:B,2,FALSE)</f>
        <v>22/06/2020</v>
      </c>
      <c r="E14321" s="4">
        <f t="shared" si="56"/>
        <v>44004</v>
      </c>
    </row>
    <row r="14322" spans="3:5" ht="13" x14ac:dyDescent="0.15">
      <c r="C14322" s="1" t="str">
        <f ca="1">IFERROR(INDIRECT(ADDRESS(MATCH(A14322,'contribution par jour-semaine'!A:A,0),MATCH(B14322,'contribution par jour-semaine'!$1:$1,0),4,1,"contribution par jour-semaine")),"")</f>
        <v/>
      </c>
      <c r="D14322" s="4" t="str">
        <f>VLOOKUP(A14322,predictions!A:B,2,FALSE)</f>
        <v>22/06/2020</v>
      </c>
      <c r="E14322" s="4">
        <f t="shared" si="56"/>
        <v>44004</v>
      </c>
    </row>
    <row r="14323" spans="3:5" ht="13" x14ac:dyDescent="0.15">
      <c r="C14323" s="1" t="str">
        <f ca="1">IFERROR(INDIRECT(ADDRESS(MATCH(A14323,'contribution par jour-semaine'!A:A,0),MATCH(B14323,'contribution par jour-semaine'!$1:$1,0),4,1,"contribution par jour-semaine")),"")</f>
        <v/>
      </c>
      <c r="D14323" s="4" t="str">
        <f>VLOOKUP(A14323,predictions!A:B,2,FALSE)</f>
        <v>22/06/2020</v>
      </c>
      <c r="E14323" s="4">
        <f t="shared" si="56"/>
        <v>44004</v>
      </c>
    </row>
    <row r="14324" spans="3:5" ht="13" x14ac:dyDescent="0.15">
      <c r="C14324" s="1" t="str">
        <f ca="1">IFERROR(INDIRECT(ADDRESS(MATCH(A14324,'contribution par jour-semaine'!A:A,0),MATCH(B14324,'contribution par jour-semaine'!$1:$1,0),4,1,"contribution par jour-semaine")),"")</f>
        <v/>
      </c>
      <c r="D14324" s="4" t="str">
        <f>VLOOKUP(A14324,predictions!A:B,2,FALSE)</f>
        <v>22/06/2020</v>
      </c>
      <c r="E14324" s="4">
        <f t="shared" si="56"/>
        <v>44004</v>
      </c>
    </row>
    <row r="14325" spans="3:5" ht="13" x14ac:dyDescent="0.15">
      <c r="C14325" s="1" t="str">
        <f ca="1">IFERROR(INDIRECT(ADDRESS(MATCH(A14325,'contribution par jour-semaine'!A:A,0),MATCH(B14325,'contribution par jour-semaine'!$1:$1,0),4,1,"contribution par jour-semaine")),"")</f>
        <v/>
      </c>
      <c r="D14325" s="4" t="str">
        <f>VLOOKUP(A14325,predictions!A:B,2,FALSE)</f>
        <v>22/06/2020</v>
      </c>
      <c r="E14325" s="4">
        <f t="shared" si="56"/>
        <v>44004</v>
      </c>
    </row>
    <row r="14326" spans="3:5" ht="13" x14ac:dyDescent="0.15">
      <c r="C14326" s="1" t="str">
        <f ca="1">IFERROR(INDIRECT(ADDRESS(MATCH(A14326,'contribution par jour-semaine'!A:A,0),MATCH(B14326,'contribution par jour-semaine'!$1:$1,0),4,1,"contribution par jour-semaine")),"")</f>
        <v/>
      </c>
      <c r="D14326" s="4" t="str">
        <f>VLOOKUP(A14326,predictions!A:B,2,FALSE)</f>
        <v>22/06/2020</v>
      </c>
      <c r="E14326" s="4">
        <f t="shared" si="56"/>
        <v>44004</v>
      </c>
    </row>
    <row r="14327" spans="3:5" ht="13" x14ac:dyDescent="0.15">
      <c r="C14327" s="1" t="str">
        <f ca="1">IFERROR(INDIRECT(ADDRESS(MATCH(A14327,'contribution par jour-semaine'!A:A,0),MATCH(B14327,'contribution par jour-semaine'!$1:$1,0),4,1,"contribution par jour-semaine")),"")</f>
        <v/>
      </c>
      <c r="D14327" s="4" t="str">
        <f>VLOOKUP(A14327,predictions!A:B,2,FALSE)</f>
        <v>22/06/2020</v>
      </c>
      <c r="E14327" s="4">
        <f t="shared" si="56"/>
        <v>44004</v>
      </c>
    </row>
    <row r="14328" spans="3:5" ht="13" x14ac:dyDescent="0.15">
      <c r="C14328" s="1" t="str">
        <f ca="1">IFERROR(INDIRECT(ADDRESS(MATCH(A14328,'contribution par jour-semaine'!A:A,0),MATCH(B14328,'contribution par jour-semaine'!$1:$1,0),4,1,"contribution par jour-semaine")),"")</f>
        <v/>
      </c>
      <c r="D14328" s="4" t="str">
        <f>VLOOKUP(A14328,predictions!A:B,2,FALSE)</f>
        <v>22/06/2020</v>
      </c>
      <c r="E14328" s="4">
        <f t="shared" si="56"/>
        <v>44004</v>
      </c>
    </row>
    <row r="14329" spans="3:5" ht="13" x14ac:dyDescent="0.15">
      <c r="C14329" s="1" t="str">
        <f ca="1">IFERROR(INDIRECT(ADDRESS(MATCH(A14329,'contribution par jour-semaine'!A:A,0),MATCH(B14329,'contribution par jour-semaine'!$1:$1,0),4,1,"contribution par jour-semaine")),"")</f>
        <v/>
      </c>
      <c r="D14329" s="4" t="str">
        <f>VLOOKUP(A14329,predictions!A:B,2,FALSE)</f>
        <v>22/06/2020</v>
      </c>
      <c r="E14329" s="4">
        <f t="shared" si="56"/>
        <v>44004</v>
      </c>
    </row>
    <row r="14330" spans="3:5" ht="13" x14ac:dyDescent="0.15">
      <c r="C14330" s="1" t="str">
        <f ca="1">IFERROR(INDIRECT(ADDRESS(MATCH(A14330,'contribution par jour-semaine'!A:A,0),MATCH(B14330,'contribution par jour-semaine'!$1:$1,0),4,1,"contribution par jour-semaine")),"")</f>
        <v/>
      </c>
      <c r="D14330" s="4" t="str">
        <f>VLOOKUP(A14330,predictions!A:B,2,FALSE)</f>
        <v>22/06/2020</v>
      </c>
      <c r="E14330" s="4">
        <f t="shared" si="56"/>
        <v>44004</v>
      </c>
    </row>
    <row r="14331" spans="3:5" ht="13" x14ac:dyDescent="0.15">
      <c r="C14331" s="1" t="str">
        <f ca="1">IFERROR(INDIRECT(ADDRESS(MATCH(A14331,'contribution par jour-semaine'!A:A,0),MATCH(B14331,'contribution par jour-semaine'!$1:$1,0),4,1,"contribution par jour-semaine")),"")</f>
        <v/>
      </c>
      <c r="D14331" s="4" t="str">
        <f>VLOOKUP(A14331,predictions!A:B,2,FALSE)</f>
        <v>22/06/2020</v>
      </c>
      <c r="E14331" s="4">
        <f t="shared" si="56"/>
        <v>44004</v>
      </c>
    </row>
    <row r="14332" spans="3:5" ht="13" x14ac:dyDescent="0.15">
      <c r="C14332" s="1" t="str">
        <f ca="1">IFERROR(INDIRECT(ADDRESS(MATCH(A14332,'contribution par jour-semaine'!A:A,0),MATCH(B14332,'contribution par jour-semaine'!$1:$1,0),4,1,"contribution par jour-semaine")),"")</f>
        <v/>
      </c>
      <c r="D14332" s="4" t="str">
        <f>VLOOKUP(A14332,predictions!A:B,2,FALSE)</f>
        <v>22/06/2020</v>
      </c>
      <c r="E14332" s="4">
        <f t="shared" si="56"/>
        <v>44004</v>
      </c>
    </row>
    <row r="14333" spans="3:5" ht="13" x14ac:dyDescent="0.15">
      <c r="C14333" s="1" t="str">
        <f ca="1">IFERROR(INDIRECT(ADDRESS(MATCH(A14333,'contribution par jour-semaine'!A:A,0),MATCH(B14333,'contribution par jour-semaine'!$1:$1,0),4,1,"contribution par jour-semaine")),"")</f>
        <v/>
      </c>
      <c r="D14333" s="4" t="str">
        <f>VLOOKUP(A14333,predictions!A:B,2,FALSE)</f>
        <v>22/06/2020</v>
      </c>
      <c r="E14333" s="4">
        <f t="shared" si="56"/>
        <v>44004</v>
      </c>
    </row>
    <row r="14334" spans="3:5" ht="13" x14ac:dyDescent="0.15">
      <c r="C14334" s="1" t="str">
        <f ca="1">IFERROR(INDIRECT(ADDRESS(MATCH(A14334,'contribution par jour-semaine'!A:A,0),MATCH(B14334,'contribution par jour-semaine'!$1:$1,0),4,1,"contribution par jour-semaine")),"")</f>
        <v/>
      </c>
      <c r="D14334" s="4" t="str">
        <f>VLOOKUP(A14334,predictions!A:B,2,FALSE)</f>
        <v>22/06/2020</v>
      </c>
      <c r="E14334" s="4">
        <f t="shared" si="56"/>
        <v>44004</v>
      </c>
    </row>
    <row r="14335" spans="3:5" ht="13" x14ac:dyDescent="0.15">
      <c r="C14335" s="1" t="str">
        <f ca="1">IFERROR(INDIRECT(ADDRESS(MATCH(A14335,'contribution par jour-semaine'!A:A,0),MATCH(B14335,'contribution par jour-semaine'!$1:$1,0),4,1,"contribution par jour-semaine")),"")</f>
        <v/>
      </c>
      <c r="D14335" s="4" t="str">
        <f>VLOOKUP(A14335,predictions!A:B,2,FALSE)</f>
        <v>22/06/2020</v>
      </c>
      <c r="E14335" s="4">
        <f t="shared" si="56"/>
        <v>44004</v>
      </c>
    </row>
    <row r="14336" spans="3:5" ht="13" x14ac:dyDescent="0.15">
      <c r="C14336" s="1" t="str">
        <f ca="1">IFERROR(INDIRECT(ADDRESS(MATCH(A14336,'contribution par jour-semaine'!A:A,0),MATCH(B14336,'contribution par jour-semaine'!$1:$1,0),4,1,"contribution par jour-semaine")),"")</f>
        <v/>
      </c>
      <c r="D14336" s="4" t="str">
        <f>VLOOKUP(A14336,predictions!A:B,2,FALSE)</f>
        <v>22/06/2020</v>
      </c>
      <c r="E14336" s="4">
        <f t="shared" si="56"/>
        <v>44004</v>
      </c>
    </row>
    <row r="14337" spans="3:5" ht="13" x14ac:dyDescent="0.15">
      <c r="C14337" s="1" t="str">
        <f ca="1">IFERROR(INDIRECT(ADDRESS(MATCH(A14337,'contribution par jour-semaine'!A:A,0),MATCH(B14337,'contribution par jour-semaine'!$1:$1,0),4,1,"contribution par jour-semaine")),"")</f>
        <v/>
      </c>
      <c r="D14337" s="4" t="str">
        <f>VLOOKUP(A14337,predictions!A:B,2,FALSE)</f>
        <v>22/06/2020</v>
      </c>
      <c r="E14337" s="4">
        <f t="shared" si="56"/>
        <v>44004</v>
      </c>
    </row>
    <row r="14338" spans="3:5" ht="13" x14ac:dyDescent="0.15">
      <c r="C14338" s="1" t="str">
        <f ca="1">IFERROR(INDIRECT(ADDRESS(MATCH(A14338,'contribution par jour-semaine'!A:A,0),MATCH(B14338,'contribution par jour-semaine'!$1:$1,0),4,1,"contribution par jour-semaine")),"")</f>
        <v/>
      </c>
      <c r="D14338" s="4" t="str">
        <f>VLOOKUP(A14338,predictions!A:B,2,FALSE)</f>
        <v>22/06/2020</v>
      </c>
      <c r="E14338" s="4">
        <f t="shared" si="56"/>
        <v>44004</v>
      </c>
    </row>
    <row r="14339" spans="3:5" ht="13" x14ac:dyDescent="0.15">
      <c r="C14339" s="1" t="str">
        <f ca="1">IFERROR(INDIRECT(ADDRESS(MATCH(A14339,'contribution par jour-semaine'!A:A,0),MATCH(B14339,'contribution par jour-semaine'!$1:$1,0),4,1,"contribution par jour-semaine")),"")</f>
        <v/>
      </c>
      <c r="D14339" s="4" t="str">
        <f>VLOOKUP(A14339,predictions!A:B,2,FALSE)</f>
        <v>22/06/2020</v>
      </c>
      <c r="E14339" s="4">
        <f t="shared" si="56"/>
        <v>44004</v>
      </c>
    </row>
    <row r="14340" spans="3:5" ht="13" x14ac:dyDescent="0.15">
      <c r="C14340" s="1" t="str">
        <f ca="1">IFERROR(INDIRECT(ADDRESS(MATCH(A14340,'contribution par jour-semaine'!A:A,0),MATCH(B14340,'contribution par jour-semaine'!$1:$1,0),4,1,"contribution par jour-semaine")),"")</f>
        <v/>
      </c>
      <c r="D14340" s="4" t="str">
        <f>VLOOKUP(A14340,predictions!A:B,2,FALSE)</f>
        <v>22/06/2020</v>
      </c>
      <c r="E14340" s="4">
        <f t="shared" si="56"/>
        <v>44004</v>
      </c>
    </row>
    <row r="14341" spans="3:5" ht="13" x14ac:dyDescent="0.15">
      <c r="C14341" s="1" t="str">
        <f ca="1">IFERROR(INDIRECT(ADDRESS(MATCH(A14341,'contribution par jour-semaine'!A:A,0),MATCH(B14341,'contribution par jour-semaine'!$1:$1,0),4,1,"contribution par jour-semaine")),"")</f>
        <v/>
      </c>
      <c r="D14341" s="4" t="str">
        <f>VLOOKUP(A14341,predictions!A:B,2,FALSE)</f>
        <v>22/06/2020</v>
      </c>
      <c r="E14341" s="4">
        <f t="shared" si="56"/>
        <v>44004</v>
      </c>
    </row>
    <row r="14342" spans="3:5" ht="13" x14ac:dyDescent="0.15">
      <c r="C14342" s="1" t="str">
        <f ca="1">IFERROR(INDIRECT(ADDRESS(MATCH(A14342,'contribution par jour-semaine'!A:A,0),MATCH(B14342,'contribution par jour-semaine'!$1:$1,0),4,1,"contribution par jour-semaine")),"")</f>
        <v/>
      </c>
      <c r="D14342" s="4" t="str">
        <f>VLOOKUP(A14342,predictions!A:B,2,FALSE)</f>
        <v>22/06/2020</v>
      </c>
      <c r="E14342" s="4">
        <f t="shared" si="56"/>
        <v>44004</v>
      </c>
    </row>
    <row r="14343" spans="3:5" ht="13" x14ac:dyDescent="0.15">
      <c r="C14343" s="1" t="str">
        <f ca="1">IFERROR(INDIRECT(ADDRESS(MATCH(A14343,'contribution par jour-semaine'!A:A,0),MATCH(B14343,'contribution par jour-semaine'!$1:$1,0),4,1,"contribution par jour-semaine")),"")</f>
        <v/>
      </c>
      <c r="D14343" s="4" t="str">
        <f>VLOOKUP(A14343,predictions!A:B,2,FALSE)</f>
        <v>22/06/2020</v>
      </c>
      <c r="E14343" s="4">
        <f t="shared" si="56"/>
        <v>44004</v>
      </c>
    </row>
    <row r="14344" spans="3:5" ht="13" x14ac:dyDescent="0.15">
      <c r="C14344" s="1" t="str">
        <f ca="1">IFERROR(INDIRECT(ADDRESS(MATCH(A14344,'contribution par jour-semaine'!A:A,0),MATCH(B14344,'contribution par jour-semaine'!$1:$1,0),4,1,"contribution par jour-semaine")),"")</f>
        <v/>
      </c>
      <c r="D14344" s="4" t="str">
        <f>VLOOKUP(A14344,predictions!A:B,2,FALSE)</f>
        <v>22/06/2020</v>
      </c>
      <c r="E14344" s="4">
        <f t="shared" si="56"/>
        <v>44004</v>
      </c>
    </row>
    <row r="14345" spans="3:5" ht="13" x14ac:dyDescent="0.15">
      <c r="C14345" s="1" t="str">
        <f ca="1">IFERROR(INDIRECT(ADDRESS(MATCH(A14345,'contribution par jour-semaine'!A:A,0),MATCH(B14345,'contribution par jour-semaine'!$1:$1,0),4,1,"contribution par jour-semaine")),"")</f>
        <v/>
      </c>
      <c r="D14345" s="4" t="str">
        <f>VLOOKUP(A14345,predictions!A:B,2,FALSE)</f>
        <v>22/06/2020</v>
      </c>
      <c r="E14345" s="4">
        <f t="shared" si="56"/>
        <v>44004</v>
      </c>
    </row>
    <row r="14346" spans="3:5" ht="13" x14ac:dyDescent="0.15">
      <c r="C14346" s="1" t="str">
        <f ca="1">IFERROR(INDIRECT(ADDRESS(MATCH(A14346,'contribution par jour-semaine'!A:A,0),MATCH(B14346,'contribution par jour-semaine'!$1:$1,0),4,1,"contribution par jour-semaine")),"")</f>
        <v/>
      </c>
      <c r="D14346" s="4" t="str">
        <f>VLOOKUP(A14346,predictions!A:B,2,FALSE)</f>
        <v>22/06/2020</v>
      </c>
      <c r="E14346" s="4">
        <f t="shared" si="56"/>
        <v>44004</v>
      </c>
    </row>
    <row r="14347" spans="3:5" ht="13" x14ac:dyDescent="0.15">
      <c r="C14347" s="1" t="str">
        <f ca="1">IFERROR(INDIRECT(ADDRESS(MATCH(A14347,'contribution par jour-semaine'!A:A,0),MATCH(B14347,'contribution par jour-semaine'!$1:$1,0),4,1,"contribution par jour-semaine")),"")</f>
        <v/>
      </c>
      <c r="D14347" s="4" t="str">
        <f>VLOOKUP(A14347,predictions!A:B,2,FALSE)</f>
        <v>22/06/2020</v>
      </c>
      <c r="E14347" s="4">
        <f t="shared" si="56"/>
        <v>44004</v>
      </c>
    </row>
    <row r="14348" spans="3:5" ht="13" x14ac:dyDescent="0.15">
      <c r="C14348" s="1" t="str">
        <f ca="1">IFERROR(INDIRECT(ADDRESS(MATCH(A14348,'contribution par jour-semaine'!A:A,0),MATCH(B14348,'contribution par jour-semaine'!$1:$1,0),4,1,"contribution par jour-semaine")),"")</f>
        <v/>
      </c>
      <c r="D14348" s="4" t="str">
        <f>VLOOKUP(A14348,predictions!A:B,2,FALSE)</f>
        <v>22/06/2020</v>
      </c>
      <c r="E14348" s="4">
        <f t="shared" si="56"/>
        <v>44004</v>
      </c>
    </row>
    <row r="14349" spans="3:5" ht="13" x14ac:dyDescent="0.15">
      <c r="C14349" s="1" t="str">
        <f ca="1">IFERROR(INDIRECT(ADDRESS(MATCH(A14349,'contribution par jour-semaine'!A:A,0),MATCH(B14349,'contribution par jour-semaine'!$1:$1,0),4,1,"contribution par jour-semaine")),"")</f>
        <v/>
      </c>
      <c r="D14349" s="4" t="str">
        <f>VLOOKUP(A14349,predictions!A:B,2,FALSE)</f>
        <v>22/06/2020</v>
      </c>
      <c r="E14349" s="4">
        <f t="shared" si="56"/>
        <v>44004</v>
      </c>
    </row>
    <row r="14350" spans="3:5" ht="13" x14ac:dyDescent="0.15">
      <c r="C14350" s="1" t="str">
        <f ca="1">IFERROR(INDIRECT(ADDRESS(MATCH(A14350,'contribution par jour-semaine'!A:A,0),MATCH(B14350,'contribution par jour-semaine'!$1:$1,0),4,1,"contribution par jour-semaine")),"")</f>
        <v/>
      </c>
      <c r="D14350" s="4" t="str">
        <f>VLOOKUP(A14350,predictions!A:B,2,FALSE)</f>
        <v>22/06/2020</v>
      </c>
      <c r="E14350" s="4">
        <f t="shared" si="56"/>
        <v>44004</v>
      </c>
    </row>
    <row r="14351" spans="3:5" ht="13" x14ac:dyDescent="0.15">
      <c r="C14351" s="1" t="str">
        <f ca="1">IFERROR(INDIRECT(ADDRESS(MATCH(A14351,'contribution par jour-semaine'!A:A,0),MATCH(B14351,'contribution par jour-semaine'!$1:$1,0),4,1,"contribution par jour-semaine")),"")</f>
        <v/>
      </c>
      <c r="D14351" s="4" t="str">
        <f>VLOOKUP(A14351,predictions!A:B,2,FALSE)</f>
        <v>22/06/2020</v>
      </c>
      <c r="E14351" s="4">
        <f t="shared" si="56"/>
        <v>44004</v>
      </c>
    </row>
    <row r="14352" spans="3:5" ht="13" x14ac:dyDescent="0.15">
      <c r="C14352" s="1" t="str">
        <f ca="1">IFERROR(INDIRECT(ADDRESS(MATCH(A14352,'contribution par jour-semaine'!A:A,0),MATCH(B14352,'contribution par jour-semaine'!$1:$1,0),4,1,"contribution par jour-semaine")),"")</f>
        <v/>
      </c>
      <c r="D14352" s="4" t="str">
        <f>VLOOKUP(A14352,predictions!A:B,2,FALSE)</f>
        <v>22/06/2020</v>
      </c>
      <c r="E14352" s="4">
        <f t="shared" si="56"/>
        <v>44004</v>
      </c>
    </row>
    <row r="14353" spans="3:5" ht="13" x14ac:dyDescent="0.15">
      <c r="C14353" s="1" t="str">
        <f ca="1">IFERROR(INDIRECT(ADDRESS(MATCH(A14353,'contribution par jour-semaine'!A:A,0),MATCH(B14353,'contribution par jour-semaine'!$1:$1,0),4,1,"contribution par jour-semaine")),"")</f>
        <v/>
      </c>
      <c r="D14353" s="4" t="str">
        <f>VLOOKUP(A14353,predictions!A:B,2,FALSE)</f>
        <v>22/06/2020</v>
      </c>
      <c r="E14353" s="4">
        <f t="shared" si="56"/>
        <v>44004</v>
      </c>
    </row>
    <row r="14354" spans="3:5" ht="13" x14ac:dyDescent="0.15">
      <c r="C14354" s="1" t="str">
        <f ca="1">IFERROR(INDIRECT(ADDRESS(MATCH(A14354,'contribution par jour-semaine'!A:A,0),MATCH(B14354,'contribution par jour-semaine'!$1:$1,0),4,1,"contribution par jour-semaine")),"")</f>
        <v/>
      </c>
      <c r="D14354" s="4" t="str">
        <f>VLOOKUP(A14354,predictions!A:B,2,FALSE)</f>
        <v>22/06/2020</v>
      </c>
      <c r="E14354" s="4">
        <f t="shared" si="56"/>
        <v>44004</v>
      </c>
    </row>
    <row r="14355" spans="3:5" ht="13" x14ac:dyDescent="0.15">
      <c r="C14355" s="1" t="str">
        <f ca="1">IFERROR(INDIRECT(ADDRESS(MATCH(A14355,'contribution par jour-semaine'!A:A,0),MATCH(B14355,'contribution par jour-semaine'!$1:$1,0),4,1,"contribution par jour-semaine")),"")</f>
        <v/>
      </c>
      <c r="D14355" s="4" t="str">
        <f>VLOOKUP(A14355,predictions!A:B,2,FALSE)</f>
        <v>22/06/2020</v>
      </c>
      <c r="E14355" s="4">
        <f t="shared" si="56"/>
        <v>44004</v>
      </c>
    </row>
    <row r="14356" spans="3:5" ht="13" x14ac:dyDescent="0.15">
      <c r="C14356" s="1" t="str">
        <f ca="1">IFERROR(INDIRECT(ADDRESS(MATCH(A14356,'contribution par jour-semaine'!A:A,0),MATCH(B14356,'contribution par jour-semaine'!$1:$1,0),4,1,"contribution par jour-semaine")),"")</f>
        <v/>
      </c>
      <c r="D14356" s="4" t="str">
        <f>VLOOKUP(A14356,predictions!A:B,2,FALSE)</f>
        <v>22/06/2020</v>
      </c>
      <c r="E14356" s="4">
        <f t="shared" si="56"/>
        <v>44004</v>
      </c>
    </row>
    <row r="14357" spans="3:5" ht="13" x14ac:dyDescent="0.15">
      <c r="C14357" s="1" t="str">
        <f ca="1">IFERROR(INDIRECT(ADDRESS(MATCH(A14357,'contribution par jour-semaine'!A:A,0),MATCH(B14357,'contribution par jour-semaine'!$1:$1,0),4,1,"contribution par jour-semaine")),"")</f>
        <v/>
      </c>
      <c r="D14357" s="4" t="str">
        <f>VLOOKUP(A14357,predictions!A:B,2,FALSE)</f>
        <v>22/06/2020</v>
      </c>
      <c r="E14357" s="4">
        <f t="shared" si="56"/>
        <v>44004</v>
      </c>
    </row>
    <row r="14358" spans="3:5" ht="13" x14ac:dyDescent="0.15">
      <c r="C14358" s="1" t="str">
        <f ca="1">IFERROR(INDIRECT(ADDRESS(MATCH(A14358,'contribution par jour-semaine'!A:A,0),MATCH(B14358,'contribution par jour-semaine'!$1:$1,0),4,1,"contribution par jour-semaine")),"")</f>
        <v/>
      </c>
      <c r="D14358" s="4" t="str">
        <f>VLOOKUP(A14358,predictions!A:B,2,FALSE)</f>
        <v>22/06/2020</v>
      </c>
      <c r="E14358" s="4">
        <f t="shared" si="56"/>
        <v>44004</v>
      </c>
    </row>
    <row r="14359" spans="3:5" ht="13" x14ac:dyDescent="0.15">
      <c r="C14359" s="1" t="str">
        <f ca="1">IFERROR(INDIRECT(ADDRESS(MATCH(A14359,'contribution par jour-semaine'!A:A,0),MATCH(B14359,'contribution par jour-semaine'!$1:$1,0),4,1,"contribution par jour-semaine")),"")</f>
        <v/>
      </c>
      <c r="D14359" s="4" t="str">
        <f>VLOOKUP(A14359,predictions!A:B,2,FALSE)</f>
        <v>22/06/2020</v>
      </c>
      <c r="E14359" s="4">
        <f t="shared" si="56"/>
        <v>44004</v>
      </c>
    </row>
    <row r="14360" spans="3:5" ht="13" x14ac:dyDescent="0.15">
      <c r="C14360" s="1" t="str">
        <f ca="1">IFERROR(INDIRECT(ADDRESS(MATCH(A14360,'contribution par jour-semaine'!A:A,0),MATCH(B14360,'contribution par jour-semaine'!$1:$1,0),4,1,"contribution par jour-semaine")),"")</f>
        <v/>
      </c>
      <c r="D14360" s="4" t="str">
        <f>VLOOKUP(A14360,predictions!A:B,2,FALSE)</f>
        <v>22/06/2020</v>
      </c>
      <c r="E14360" s="4">
        <f t="shared" si="56"/>
        <v>44004</v>
      </c>
    </row>
    <row r="14361" spans="3:5" ht="13" x14ac:dyDescent="0.15">
      <c r="C14361" s="1" t="str">
        <f ca="1">IFERROR(INDIRECT(ADDRESS(MATCH(A14361,'contribution par jour-semaine'!A:A,0),MATCH(B14361,'contribution par jour-semaine'!$1:$1,0),4,1,"contribution par jour-semaine")),"")</f>
        <v/>
      </c>
      <c r="D14361" s="4" t="str">
        <f>VLOOKUP(A14361,predictions!A:B,2,FALSE)</f>
        <v>22/06/2020</v>
      </c>
      <c r="E14361" s="4">
        <f t="shared" si="56"/>
        <v>44004</v>
      </c>
    </row>
    <row r="14362" spans="3:5" ht="13" x14ac:dyDescent="0.15">
      <c r="C14362" s="1" t="str">
        <f ca="1">IFERROR(INDIRECT(ADDRESS(MATCH(A14362,'contribution par jour-semaine'!A:A,0),MATCH(B14362,'contribution par jour-semaine'!$1:$1,0),4,1,"contribution par jour-semaine")),"")</f>
        <v/>
      </c>
      <c r="D14362" s="4" t="str">
        <f>VLOOKUP(A14362,predictions!A:B,2,FALSE)</f>
        <v>22/06/2020</v>
      </c>
      <c r="E14362" s="4">
        <f t="shared" si="56"/>
        <v>44004</v>
      </c>
    </row>
    <row r="14363" spans="3:5" ht="13" x14ac:dyDescent="0.15">
      <c r="C14363" s="1" t="str">
        <f ca="1">IFERROR(INDIRECT(ADDRESS(MATCH(A14363,'contribution par jour-semaine'!A:A,0),MATCH(B14363,'contribution par jour-semaine'!$1:$1,0),4,1,"contribution par jour-semaine")),"")</f>
        <v/>
      </c>
      <c r="D14363" s="4" t="str">
        <f>VLOOKUP(A14363,predictions!A:B,2,FALSE)</f>
        <v>22/06/2020</v>
      </c>
      <c r="E14363" s="4">
        <f t="shared" si="56"/>
        <v>44004</v>
      </c>
    </row>
    <row r="14364" spans="3:5" ht="13" x14ac:dyDescent="0.15">
      <c r="C14364" s="1" t="str">
        <f ca="1">IFERROR(INDIRECT(ADDRESS(MATCH(A14364,'contribution par jour-semaine'!A:A,0),MATCH(B14364,'contribution par jour-semaine'!$1:$1,0),4,1,"contribution par jour-semaine")),"")</f>
        <v/>
      </c>
      <c r="D14364" s="4" t="str">
        <f>VLOOKUP(A14364,predictions!A:B,2,FALSE)</f>
        <v>22/06/2020</v>
      </c>
      <c r="E14364" s="4">
        <f t="shared" si="56"/>
        <v>44004</v>
      </c>
    </row>
    <row r="14365" spans="3:5" ht="13" x14ac:dyDescent="0.15">
      <c r="C14365" s="1" t="str">
        <f ca="1">IFERROR(INDIRECT(ADDRESS(MATCH(A14365,'contribution par jour-semaine'!A:A,0),MATCH(B14365,'contribution par jour-semaine'!$1:$1,0),4,1,"contribution par jour-semaine")),"")</f>
        <v/>
      </c>
      <c r="D14365" s="4" t="str">
        <f>VLOOKUP(A14365,predictions!A:B,2,FALSE)</f>
        <v>22/06/2020</v>
      </c>
      <c r="E14365" s="4">
        <f t="shared" si="56"/>
        <v>44004</v>
      </c>
    </row>
    <row r="14366" spans="3:5" ht="13" x14ac:dyDescent="0.15">
      <c r="C14366" s="1" t="str">
        <f ca="1">IFERROR(INDIRECT(ADDRESS(MATCH(A14366,'contribution par jour-semaine'!A:A,0),MATCH(B14366,'contribution par jour-semaine'!$1:$1,0),4,1,"contribution par jour-semaine")),"")</f>
        <v/>
      </c>
      <c r="D14366" s="4" t="str">
        <f>VLOOKUP(A14366,predictions!A:B,2,FALSE)</f>
        <v>22/06/2020</v>
      </c>
      <c r="E14366" s="4">
        <f t="shared" si="56"/>
        <v>44004</v>
      </c>
    </row>
    <row r="14367" spans="3:5" ht="13" x14ac:dyDescent="0.15">
      <c r="C14367" s="1" t="str">
        <f ca="1">IFERROR(INDIRECT(ADDRESS(MATCH(A14367,'contribution par jour-semaine'!A:A,0),MATCH(B14367,'contribution par jour-semaine'!$1:$1,0),4,1,"contribution par jour-semaine")),"")</f>
        <v/>
      </c>
      <c r="D14367" s="4" t="str">
        <f>VLOOKUP(A14367,predictions!A:B,2,FALSE)</f>
        <v>22/06/2020</v>
      </c>
      <c r="E14367" s="4">
        <f t="shared" si="56"/>
        <v>44004</v>
      </c>
    </row>
    <row r="14368" spans="3:5" ht="13" x14ac:dyDescent="0.15">
      <c r="C14368" s="1" t="str">
        <f ca="1">IFERROR(INDIRECT(ADDRESS(MATCH(A14368,'contribution par jour-semaine'!A:A,0),MATCH(B14368,'contribution par jour-semaine'!$1:$1,0),4,1,"contribution par jour-semaine")),"")</f>
        <v/>
      </c>
      <c r="D14368" s="4" t="str">
        <f>VLOOKUP(A14368,predictions!A:B,2,FALSE)</f>
        <v>22/06/2020</v>
      </c>
      <c r="E14368" s="4">
        <f t="shared" si="56"/>
        <v>44004</v>
      </c>
    </row>
    <row r="14369" spans="3:5" ht="13" x14ac:dyDescent="0.15">
      <c r="C14369" s="1" t="str">
        <f ca="1">IFERROR(INDIRECT(ADDRESS(MATCH(A14369,'contribution par jour-semaine'!A:A,0),MATCH(B14369,'contribution par jour-semaine'!$1:$1,0),4,1,"contribution par jour-semaine")),"")</f>
        <v/>
      </c>
      <c r="D14369" s="4" t="str">
        <f>VLOOKUP(A14369,predictions!A:B,2,FALSE)</f>
        <v>22/06/2020</v>
      </c>
      <c r="E14369" s="4">
        <f t="shared" si="56"/>
        <v>44004</v>
      </c>
    </row>
    <row r="14370" spans="3:5" ht="13" x14ac:dyDescent="0.15">
      <c r="C14370" s="1" t="str">
        <f ca="1">IFERROR(INDIRECT(ADDRESS(MATCH(A14370,'contribution par jour-semaine'!A:A,0),MATCH(B14370,'contribution par jour-semaine'!$1:$1,0),4,1,"contribution par jour-semaine")),"")</f>
        <v/>
      </c>
      <c r="D14370" s="4" t="str">
        <f>VLOOKUP(A14370,predictions!A:B,2,FALSE)</f>
        <v>22/06/2020</v>
      </c>
      <c r="E14370" s="4">
        <f t="shared" si="56"/>
        <v>44004</v>
      </c>
    </row>
    <row r="14371" spans="3:5" ht="13" x14ac:dyDescent="0.15">
      <c r="C14371" s="1" t="str">
        <f ca="1">IFERROR(INDIRECT(ADDRESS(MATCH(A14371,'contribution par jour-semaine'!A:A,0),MATCH(B14371,'contribution par jour-semaine'!$1:$1,0),4,1,"contribution par jour-semaine")),"")</f>
        <v/>
      </c>
      <c r="D14371" s="4" t="str">
        <f>VLOOKUP(A14371,predictions!A:B,2,FALSE)</f>
        <v>22/06/2020</v>
      </c>
      <c r="E14371" s="4">
        <f t="shared" si="56"/>
        <v>44004</v>
      </c>
    </row>
    <row r="14372" spans="3:5" ht="13" x14ac:dyDescent="0.15">
      <c r="C14372" s="1" t="str">
        <f ca="1">IFERROR(INDIRECT(ADDRESS(MATCH(A14372,'contribution par jour-semaine'!A:A,0),MATCH(B14372,'contribution par jour-semaine'!$1:$1,0),4,1,"contribution par jour-semaine")),"")</f>
        <v/>
      </c>
      <c r="D14372" s="4" t="str">
        <f>VLOOKUP(A14372,predictions!A:B,2,FALSE)</f>
        <v>22/06/2020</v>
      </c>
      <c r="E14372" s="4">
        <f t="shared" si="56"/>
        <v>44004</v>
      </c>
    </row>
    <row r="14373" spans="3:5" ht="13" x14ac:dyDescent="0.15">
      <c r="C14373" s="1" t="str">
        <f ca="1">IFERROR(INDIRECT(ADDRESS(MATCH(A14373,'contribution par jour-semaine'!A:A,0),MATCH(B14373,'contribution par jour-semaine'!$1:$1,0),4,1,"contribution par jour-semaine")),"")</f>
        <v/>
      </c>
      <c r="D14373" s="4" t="str">
        <f>VLOOKUP(A14373,predictions!A:B,2,FALSE)</f>
        <v>22/06/2020</v>
      </c>
      <c r="E14373" s="4">
        <f t="shared" si="56"/>
        <v>44004</v>
      </c>
    </row>
    <row r="14374" spans="3:5" ht="13" x14ac:dyDescent="0.15">
      <c r="C14374" s="1" t="str">
        <f ca="1">IFERROR(INDIRECT(ADDRESS(MATCH(A14374,'contribution par jour-semaine'!A:A,0),MATCH(B14374,'contribution par jour-semaine'!$1:$1,0),4,1,"contribution par jour-semaine")),"")</f>
        <v/>
      </c>
      <c r="D14374" s="4" t="str">
        <f>VLOOKUP(A14374,predictions!A:B,2,FALSE)</f>
        <v>22/06/2020</v>
      </c>
      <c r="E14374" s="4">
        <f t="shared" si="56"/>
        <v>44004</v>
      </c>
    </row>
    <row r="14375" spans="3:5" ht="13" x14ac:dyDescent="0.15">
      <c r="C14375" s="1" t="str">
        <f ca="1">IFERROR(INDIRECT(ADDRESS(MATCH(A14375,'contribution par jour-semaine'!A:A,0),MATCH(B14375,'contribution par jour-semaine'!$1:$1,0),4,1,"contribution par jour-semaine")),"")</f>
        <v/>
      </c>
      <c r="D14375" s="4" t="str">
        <f>VLOOKUP(A14375,predictions!A:B,2,FALSE)</f>
        <v>22/06/2020</v>
      </c>
      <c r="E14375" s="4">
        <f t="shared" si="56"/>
        <v>44004</v>
      </c>
    </row>
    <row r="14376" spans="3:5" ht="13" x14ac:dyDescent="0.15">
      <c r="C14376" s="1" t="str">
        <f ca="1">IFERROR(INDIRECT(ADDRESS(MATCH(A14376,'contribution par jour-semaine'!A:A,0),MATCH(B14376,'contribution par jour-semaine'!$1:$1,0),4,1,"contribution par jour-semaine")),"")</f>
        <v/>
      </c>
      <c r="D14376" s="4" t="str">
        <f>VLOOKUP(A14376,predictions!A:B,2,FALSE)</f>
        <v>22/06/2020</v>
      </c>
      <c r="E14376" s="4">
        <f t="shared" si="56"/>
        <v>44004</v>
      </c>
    </row>
    <row r="14377" spans="3:5" ht="13" x14ac:dyDescent="0.15">
      <c r="C14377" s="1" t="str">
        <f ca="1">IFERROR(INDIRECT(ADDRESS(MATCH(A14377,'contribution par jour-semaine'!A:A,0),MATCH(B14377,'contribution par jour-semaine'!$1:$1,0),4,1,"contribution par jour-semaine")),"")</f>
        <v/>
      </c>
      <c r="D14377" s="4" t="str">
        <f>VLOOKUP(A14377,predictions!A:B,2,FALSE)</f>
        <v>22/06/2020</v>
      </c>
      <c r="E14377" s="4">
        <f t="shared" si="56"/>
        <v>44004</v>
      </c>
    </row>
    <row r="14378" spans="3:5" ht="13" x14ac:dyDescent="0.15">
      <c r="C14378" s="1" t="str">
        <f ca="1">IFERROR(INDIRECT(ADDRESS(MATCH(A14378,'contribution par jour-semaine'!A:A,0),MATCH(B14378,'contribution par jour-semaine'!$1:$1,0),4,1,"contribution par jour-semaine")),"")</f>
        <v/>
      </c>
      <c r="D14378" s="4" t="str">
        <f>VLOOKUP(A14378,predictions!A:B,2,FALSE)</f>
        <v>22/06/2020</v>
      </c>
      <c r="E14378" s="4">
        <f t="shared" si="56"/>
        <v>44004</v>
      </c>
    </row>
    <row r="14379" spans="3:5" ht="13" x14ac:dyDescent="0.15">
      <c r="C14379" s="1" t="str">
        <f ca="1">IFERROR(INDIRECT(ADDRESS(MATCH(A14379,'contribution par jour-semaine'!A:A,0),MATCH(B14379,'contribution par jour-semaine'!$1:$1,0),4,1,"contribution par jour-semaine")),"")</f>
        <v/>
      </c>
      <c r="D14379" s="4" t="str">
        <f>VLOOKUP(A14379,predictions!A:B,2,FALSE)</f>
        <v>22/06/2020</v>
      </c>
      <c r="E14379" s="4">
        <f t="shared" si="56"/>
        <v>44004</v>
      </c>
    </row>
    <row r="14380" spans="3:5" ht="13" x14ac:dyDescent="0.15">
      <c r="C14380" s="1" t="str">
        <f ca="1">IFERROR(INDIRECT(ADDRESS(MATCH(A14380,'contribution par jour-semaine'!A:A,0),MATCH(B14380,'contribution par jour-semaine'!$1:$1,0),4,1,"contribution par jour-semaine")),"")</f>
        <v/>
      </c>
      <c r="D14380" s="4" t="str">
        <f>VLOOKUP(A14380,predictions!A:B,2,FALSE)</f>
        <v>22/06/2020</v>
      </c>
      <c r="E14380" s="4">
        <f t="shared" si="56"/>
        <v>44004</v>
      </c>
    </row>
    <row r="14381" spans="3:5" ht="13" x14ac:dyDescent="0.15">
      <c r="C14381" s="1" t="str">
        <f ca="1">IFERROR(INDIRECT(ADDRESS(MATCH(A14381,'contribution par jour-semaine'!A:A,0),MATCH(B14381,'contribution par jour-semaine'!$1:$1,0),4,1,"contribution par jour-semaine")),"")</f>
        <v/>
      </c>
      <c r="D14381" s="4" t="str">
        <f>VLOOKUP(A14381,predictions!A:B,2,FALSE)</f>
        <v>22/06/2020</v>
      </c>
      <c r="E14381" s="4">
        <f t="shared" si="56"/>
        <v>44004</v>
      </c>
    </row>
    <row r="14382" spans="3:5" ht="13" x14ac:dyDescent="0.15">
      <c r="C14382" s="1" t="str">
        <f ca="1">IFERROR(INDIRECT(ADDRESS(MATCH(A14382,'contribution par jour-semaine'!A:A,0),MATCH(B14382,'contribution par jour-semaine'!$1:$1,0),4,1,"contribution par jour-semaine")),"")</f>
        <v/>
      </c>
      <c r="D14382" s="4" t="str">
        <f>VLOOKUP(A14382,predictions!A:B,2,FALSE)</f>
        <v>22/06/2020</v>
      </c>
      <c r="E14382" s="4">
        <f t="shared" si="56"/>
        <v>44004</v>
      </c>
    </row>
    <row r="14383" spans="3:5" ht="13" x14ac:dyDescent="0.15">
      <c r="C14383" s="1" t="str">
        <f ca="1">IFERROR(INDIRECT(ADDRESS(MATCH(A14383,'contribution par jour-semaine'!A:A,0),MATCH(B14383,'contribution par jour-semaine'!$1:$1,0),4,1,"contribution par jour-semaine")),"")</f>
        <v/>
      </c>
      <c r="D14383" s="4" t="str">
        <f>VLOOKUP(A14383,predictions!A:B,2,FALSE)</f>
        <v>22/06/2020</v>
      </c>
      <c r="E14383" s="4">
        <f t="shared" si="56"/>
        <v>44004</v>
      </c>
    </row>
    <row r="14384" spans="3:5" ht="13" x14ac:dyDescent="0.15">
      <c r="C14384" s="1" t="str">
        <f ca="1">IFERROR(INDIRECT(ADDRESS(MATCH(A14384,'contribution par jour-semaine'!A:A,0),MATCH(B14384,'contribution par jour-semaine'!$1:$1,0),4,1,"contribution par jour-semaine")),"")</f>
        <v/>
      </c>
      <c r="D14384" s="4" t="str">
        <f>VLOOKUP(A14384,predictions!A:B,2,FALSE)</f>
        <v>22/06/2020</v>
      </c>
      <c r="E14384" s="4">
        <f t="shared" si="56"/>
        <v>44004</v>
      </c>
    </row>
    <row r="14385" spans="3:5" ht="13" x14ac:dyDescent="0.15">
      <c r="C14385" s="1" t="str">
        <f ca="1">IFERROR(INDIRECT(ADDRESS(MATCH(A14385,'contribution par jour-semaine'!A:A,0),MATCH(B14385,'contribution par jour-semaine'!$1:$1,0),4,1,"contribution par jour-semaine")),"")</f>
        <v/>
      </c>
      <c r="D14385" s="4" t="str">
        <f>VLOOKUP(A14385,predictions!A:B,2,FALSE)</f>
        <v>22/06/2020</v>
      </c>
      <c r="E14385" s="4">
        <f t="shared" si="56"/>
        <v>44004</v>
      </c>
    </row>
    <row r="14386" spans="3:5" ht="13" x14ac:dyDescent="0.15">
      <c r="C14386" s="1" t="str">
        <f ca="1">IFERROR(INDIRECT(ADDRESS(MATCH(A14386,'contribution par jour-semaine'!A:A,0),MATCH(B14386,'contribution par jour-semaine'!$1:$1,0),4,1,"contribution par jour-semaine")),"")</f>
        <v/>
      </c>
      <c r="D14386" s="4" t="str">
        <f>VLOOKUP(A14386,predictions!A:B,2,FALSE)</f>
        <v>22/06/2020</v>
      </c>
      <c r="E14386" s="4">
        <f t="shared" si="56"/>
        <v>44004</v>
      </c>
    </row>
    <row r="14387" spans="3:5" ht="13" x14ac:dyDescent="0.15">
      <c r="C14387" s="1" t="str">
        <f ca="1">IFERROR(INDIRECT(ADDRESS(MATCH(A14387,'contribution par jour-semaine'!A:A,0),MATCH(B14387,'contribution par jour-semaine'!$1:$1,0),4,1,"contribution par jour-semaine")),"")</f>
        <v/>
      </c>
      <c r="D14387" s="4" t="str">
        <f>VLOOKUP(A14387,predictions!A:B,2,FALSE)</f>
        <v>22/06/2020</v>
      </c>
      <c r="E14387" s="4">
        <f t="shared" si="56"/>
        <v>44004</v>
      </c>
    </row>
    <row r="14388" spans="3:5" ht="13" x14ac:dyDescent="0.15">
      <c r="C14388" s="1" t="str">
        <f ca="1">IFERROR(INDIRECT(ADDRESS(MATCH(A14388,'contribution par jour-semaine'!A:A,0),MATCH(B14388,'contribution par jour-semaine'!$1:$1,0),4,1,"contribution par jour-semaine")),"")</f>
        <v/>
      </c>
      <c r="D14388" s="4" t="str">
        <f>VLOOKUP(A14388,predictions!A:B,2,FALSE)</f>
        <v>22/06/2020</v>
      </c>
      <c r="E14388" s="4">
        <f t="shared" si="56"/>
        <v>44004</v>
      </c>
    </row>
    <row r="14389" spans="3:5" ht="13" x14ac:dyDescent="0.15">
      <c r="C14389" s="1" t="str">
        <f ca="1">IFERROR(INDIRECT(ADDRESS(MATCH(A14389,'contribution par jour-semaine'!A:A,0),MATCH(B14389,'contribution par jour-semaine'!$1:$1,0),4,1,"contribution par jour-semaine")),"")</f>
        <v/>
      </c>
      <c r="D14389" s="4" t="str">
        <f>VLOOKUP(A14389,predictions!A:B,2,FALSE)</f>
        <v>22/06/2020</v>
      </c>
      <c r="E14389" s="4">
        <f t="shared" si="56"/>
        <v>44004</v>
      </c>
    </row>
    <row r="14390" spans="3:5" ht="13" x14ac:dyDescent="0.15">
      <c r="C14390" s="1" t="str">
        <f ca="1">IFERROR(INDIRECT(ADDRESS(MATCH(A14390,'contribution par jour-semaine'!A:A,0),MATCH(B14390,'contribution par jour-semaine'!$1:$1,0),4,1,"contribution par jour-semaine")),"")</f>
        <v/>
      </c>
      <c r="D14390" s="4" t="str">
        <f>VLOOKUP(A14390,predictions!A:B,2,FALSE)</f>
        <v>22/06/2020</v>
      </c>
      <c r="E14390" s="4">
        <f t="shared" si="56"/>
        <v>44004</v>
      </c>
    </row>
    <row r="14391" spans="3:5" ht="13" x14ac:dyDescent="0.15">
      <c r="C14391" s="1" t="str">
        <f ca="1">IFERROR(INDIRECT(ADDRESS(MATCH(A14391,'contribution par jour-semaine'!A:A,0),MATCH(B14391,'contribution par jour-semaine'!$1:$1,0),4,1,"contribution par jour-semaine")),"")</f>
        <v/>
      </c>
      <c r="D14391" s="4" t="str">
        <f>VLOOKUP(A14391,predictions!A:B,2,FALSE)</f>
        <v>22/06/2020</v>
      </c>
      <c r="E14391" s="4">
        <f t="shared" si="56"/>
        <v>44004</v>
      </c>
    </row>
    <row r="14392" spans="3:5" ht="13" x14ac:dyDescent="0.15">
      <c r="C14392" s="1" t="str">
        <f ca="1">IFERROR(INDIRECT(ADDRESS(MATCH(A14392,'contribution par jour-semaine'!A:A,0),MATCH(B14392,'contribution par jour-semaine'!$1:$1,0),4,1,"contribution par jour-semaine")),"")</f>
        <v/>
      </c>
      <c r="D14392" s="4" t="str">
        <f>VLOOKUP(A14392,predictions!A:B,2,FALSE)</f>
        <v>22/06/2020</v>
      </c>
      <c r="E14392" s="4">
        <f t="shared" si="56"/>
        <v>44004</v>
      </c>
    </row>
    <row r="14393" spans="3:5" ht="13" x14ac:dyDescent="0.15">
      <c r="C14393" s="1" t="str">
        <f ca="1">IFERROR(INDIRECT(ADDRESS(MATCH(A14393,'contribution par jour-semaine'!A:A,0),MATCH(B14393,'contribution par jour-semaine'!$1:$1,0),4,1,"contribution par jour-semaine")),"")</f>
        <v/>
      </c>
      <c r="D14393" s="4" t="str">
        <f>VLOOKUP(A14393,predictions!A:B,2,FALSE)</f>
        <v>22/06/2020</v>
      </c>
      <c r="E14393" s="4">
        <f t="shared" si="56"/>
        <v>44004</v>
      </c>
    </row>
    <row r="14394" spans="3:5" ht="13" x14ac:dyDescent="0.15">
      <c r="C14394" s="1" t="str">
        <f ca="1">IFERROR(INDIRECT(ADDRESS(MATCH(A14394,'contribution par jour-semaine'!A:A,0),MATCH(B14394,'contribution par jour-semaine'!$1:$1,0),4,1,"contribution par jour-semaine")),"")</f>
        <v/>
      </c>
      <c r="D14394" s="4" t="str">
        <f>VLOOKUP(A14394,predictions!A:B,2,FALSE)</f>
        <v>22/06/2020</v>
      </c>
      <c r="E14394" s="4">
        <f t="shared" si="56"/>
        <v>44004</v>
      </c>
    </row>
    <row r="14395" spans="3:5" ht="13" x14ac:dyDescent="0.15">
      <c r="C14395" s="1" t="str">
        <f ca="1">IFERROR(INDIRECT(ADDRESS(MATCH(A14395,'contribution par jour-semaine'!A:A,0),MATCH(B14395,'contribution par jour-semaine'!$1:$1,0),4,1,"contribution par jour-semaine")),"")</f>
        <v/>
      </c>
      <c r="D14395" s="4" t="str">
        <f>VLOOKUP(A14395,predictions!A:B,2,FALSE)</f>
        <v>22/06/2020</v>
      </c>
      <c r="E14395" s="4">
        <f t="shared" si="56"/>
        <v>44004</v>
      </c>
    </row>
    <row r="14396" spans="3:5" ht="13" x14ac:dyDescent="0.15">
      <c r="C14396" s="1" t="str">
        <f ca="1">IFERROR(INDIRECT(ADDRESS(MATCH(A14396,'contribution par jour-semaine'!A:A,0),MATCH(B14396,'contribution par jour-semaine'!$1:$1,0),4,1,"contribution par jour-semaine")),"")</f>
        <v/>
      </c>
      <c r="D14396" s="4" t="str">
        <f>VLOOKUP(A14396,predictions!A:B,2,FALSE)</f>
        <v>22/06/2020</v>
      </c>
      <c r="E14396" s="4">
        <f t="shared" si="56"/>
        <v>44004</v>
      </c>
    </row>
    <row r="14397" spans="3:5" ht="13" x14ac:dyDescent="0.15">
      <c r="C14397" s="1" t="str">
        <f ca="1">IFERROR(INDIRECT(ADDRESS(MATCH(A14397,'contribution par jour-semaine'!A:A,0),MATCH(B14397,'contribution par jour-semaine'!$1:$1,0),4,1,"contribution par jour-semaine")),"")</f>
        <v/>
      </c>
      <c r="D14397" s="4" t="str">
        <f>VLOOKUP(A14397,predictions!A:B,2,FALSE)</f>
        <v>22/06/2020</v>
      </c>
      <c r="E14397" s="4">
        <f t="shared" si="56"/>
        <v>44004</v>
      </c>
    </row>
    <row r="14398" spans="3:5" ht="13" x14ac:dyDescent="0.15">
      <c r="C14398" s="1" t="str">
        <f ca="1">IFERROR(INDIRECT(ADDRESS(MATCH(A14398,'contribution par jour-semaine'!A:A,0),MATCH(B14398,'contribution par jour-semaine'!$1:$1,0),4,1,"contribution par jour-semaine")),"")</f>
        <v/>
      </c>
      <c r="D14398" s="4" t="str">
        <f>VLOOKUP(A14398,predictions!A:B,2,FALSE)</f>
        <v>22/06/2020</v>
      </c>
      <c r="E14398" s="4">
        <f t="shared" si="56"/>
        <v>44004</v>
      </c>
    </row>
    <row r="14399" spans="3:5" ht="13" x14ac:dyDescent="0.15">
      <c r="C14399" s="1" t="str">
        <f ca="1">IFERROR(INDIRECT(ADDRESS(MATCH(A14399,'contribution par jour-semaine'!A:A,0),MATCH(B14399,'contribution par jour-semaine'!$1:$1,0),4,1,"contribution par jour-semaine")),"")</f>
        <v/>
      </c>
      <c r="D14399" s="4" t="str">
        <f>VLOOKUP(A14399,predictions!A:B,2,FALSE)</f>
        <v>22/06/2020</v>
      </c>
      <c r="E14399" s="4">
        <f t="shared" si="56"/>
        <v>44004</v>
      </c>
    </row>
    <row r="14400" spans="3:5" ht="13" x14ac:dyDescent="0.15">
      <c r="C14400" s="1" t="str">
        <f ca="1">IFERROR(INDIRECT(ADDRESS(MATCH(A14400,'contribution par jour-semaine'!A:A,0),MATCH(B14400,'contribution par jour-semaine'!$1:$1,0),4,1,"contribution par jour-semaine")),"")</f>
        <v/>
      </c>
      <c r="D14400" s="4" t="str">
        <f>VLOOKUP(A14400,predictions!A:B,2,FALSE)</f>
        <v>22/06/2020</v>
      </c>
      <c r="E14400" s="4">
        <f t="shared" si="56"/>
        <v>44004</v>
      </c>
    </row>
    <row r="14401" spans="3:5" ht="13" x14ac:dyDescent="0.15">
      <c r="C14401" s="1" t="str">
        <f ca="1">IFERROR(INDIRECT(ADDRESS(MATCH(A14401,'contribution par jour-semaine'!A:A,0),MATCH(B14401,'contribution par jour-semaine'!$1:$1,0),4,1,"contribution par jour-semaine")),"")</f>
        <v/>
      </c>
      <c r="D14401" s="4" t="str">
        <f>VLOOKUP(A14401,predictions!A:B,2,FALSE)</f>
        <v>22/06/2020</v>
      </c>
      <c r="E14401" s="4">
        <f t="shared" si="56"/>
        <v>44004</v>
      </c>
    </row>
    <row r="14402" spans="3:5" ht="13" x14ac:dyDescent="0.15">
      <c r="C14402" s="1" t="str">
        <f ca="1">IFERROR(INDIRECT(ADDRESS(MATCH(A14402,'contribution par jour-semaine'!A:A,0),MATCH(B14402,'contribution par jour-semaine'!$1:$1,0),4,1,"contribution par jour-semaine")),"")</f>
        <v/>
      </c>
      <c r="D14402" s="4" t="str">
        <f>VLOOKUP(A14402,predictions!A:B,2,FALSE)</f>
        <v>22/06/2020</v>
      </c>
      <c r="E14402" s="4">
        <f t="shared" si="56"/>
        <v>44004</v>
      </c>
    </row>
    <row r="14403" spans="3:5" ht="13" x14ac:dyDescent="0.15">
      <c r="C14403" s="1" t="str">
        <f ca="1">IFERROR(INDIRECT(ADDRESS(MATCH(A14403,'contribution par jour-semaine'!A:A,0),MATCH(B14403,'contribution par jour-semaine'!$1:$1,0),4,1,"contribution par jour-semaine")),"")</f>
        <v/>
      </c>
      <c r="D14403" s="4" t="str">
        <f>VLOOKUP(A14403,predictions!A:B,2,FALSE)</f>
        <v>22/06/2020</v>
      </c>
      <c r="E14403" s="4">
        <f t="shared" si="56"/>
        <v>44004</v>
      </c>
    </row>
    <row r="14404" spans="3:5" ht="13" x14ac:dyDescent="0.15">
      <c r="C14404" s="1" t="str">
        <f ca="1">IFERROR(INDIRECT(ADDRESS(MATCH(A14404,'contribution par jour-semaine'!A:A,0),MATCH(B14404,'contribution par jour-semaine'!$1:$1,0),4,1,"contribution par jour-semaine")),"")</f>
        <v/>
      </c>
      <c r="D14404" s="4" t="str">
        <f>VLOOKUP(A14404,predictions!A:B,2,FALSE)</f>
        <v>22/06/2020</v>
      </c>
      <c r="E14404" s="4">
        <f t="shared" si="56"/>
        <v>44004</v>
      </c>
    </row>
    <row r="14405" spans="3:5" ht="13" x14ac:dyDescent="0.15">
      <c r="C14405" s="1" t="str">
        <f ca="1">IFERROR(INDIRECT(ADDRESS(MATCH(A14405,'contribution par jour-semaine'!A:A,0),MATCH(B14405,'contribution par jour-semaine'!$1:$1,0),4,1,"contribution par jour-semaine")),"")</f>
        <v/>
      </c>
      <c r="D14405" s="4" t="str">
        <f>VLOOKUP(A14405,predictions!A:B,2,FALSE)</f>
        <v>22/06/2020</v>
      </c>
      <c r="E14405" s="4">
        <f t="shared" si="56"/>
        <v>44004</v>
      </c>
    </row>
    <row r="14406" spans="3:5" ht="13" x14ac:dyDescent="0.15">
      <c r="C14406" s="1" t="str">
        <f ca="1">IFERROR(INDIRECT(ADDRESS(MATCH(A14406,'contribution par jour-semaine'!A:A,0),MATCH(B14406,'contribution par jour-semaine'!$1:$1,0),4,1,"contribution par jour-semaine")),"")</f>
        <v/>
      </c>
      <c r="D14406" s="4" t="str">
        <f>VLOOKUP(A14406,predictions!A:B,2,FALSE)</f>
        <v>22/06/2020</v>
      </c>
      <c r="E14406" s="4">
        <f t="shared" si="56"/>
        <v>44004</v>
      </c>
    </row>
    <row r="14407" spans="3:5" ht="13" x14ac:dyDescent="0.15">
      <c r="C14407" s="1" t="str">
        <f ca="1">IFERROR(INDIRECT(ADDRESS(MATCH(A14407,'contribution par jour-semaine'!A:A,0),MATCH(B14407,'contribution par jour-semaine'!$1:$1,0),4,1,"contribution par jour-semaine")),"")</f>
        <v/>
      </c>
      <c r="D14407" s="4" t="str">
        <f>VLOOKUP(A14407,predictions!A:B,2,FALSE)</f>
        <v>22/06/2020</v>
      </c>
      <c r="E14407" s="4">
        <f t="shared" si="56"/>
        <v>44004</v>
      </c>
    </row>
    <row r="14408" spans="3:5" ht="13" x14ac:dyDescent="0.15">
      <c r="C14408" s="1" t="str">
        <f ca="1">IFERROR(INDIRECT(ADDRESS(MATCH(A14408,'contribution par jour-semaine'!A:A,0),MATCH(B14408,'contribution par jour-semaine'!$1:$1,0),4,1,"contribution par jour-semaine")),"")</f>
        <v/>
      </c>
      <c r="D14408" s="4" t="str">
        <f>VLOOKUP(A14408,predictions!A:B,2,FALSE)</f>
        <v>22/06/2020</v>
      </c>
      <c r="E14408" s="4">
        <f t="shared" si="56"/>
        <v>44004</v>
      </c>
    </row>
    <row r="14409" spans="3:5" ht="13" x14ac:dyDescent="0.15">
      <c r="C14409" s="1" t="str">
        <f ca="1">IFERROR(INDIRECT(ADDRESS(MATCH(A14409,'contribution par jour-semaine'!A:A,0),MATCH(B14409,'contribution par jour-semaine'!$1:$1,0),4,1,"contribution par jour-semaine")),"")</f>
        <v/>
      </c>
      <c r="D14409" s="4" t="str">
        <f>VLOOKUP(A14409,predictions!A:B,2,FALSE)</f>
        <v>22/06/2020</v>
      </c>
      <c r="E14409" s="4">
        <f t="shared" si="56"/>
        <v>44004</v>
      </c>
    </row>
    <row r="14410" spans="3:5" ht="13" x14ac:dyDescent="0.15">
      <c r="C14410" s="1" t="str">
        <f ca="1">IFERROR(INDIRECT(ADDRESS(MATCH(A14410,'contribution par jour-semaine'!A:A,0),MATCH(B14410,'contribution par jour-semaine'!$1:$1,0),4,1,"contribution par jour-semaine")),"")</f>
        <v/>
      </c>
      <c r="D14410" s="4" t="str">
        <f>VLOOKUP(A14410,predictions!A:B,2,FALSE)</f>
        <v>22/06/2020</v>
      </c>
      <c r="E14410" s="4">
        <f t="shared" si="56"/>
        <v>44004</v>
      </c>
    </row>
    <row r="14411" spans="3:5" ht="13" x14ac:dyDescent="0.15">
      <c r="C14411" s="1" t="str">
        <f ca="1">IFERROR(INDIRECT(ADDRESS(MATCH(A14411,'contribution par jour-semaine'!A:A,0),MATCH(B14411,'contribution par jour-semaine'!$1:$1,0),4,1,"contribution par jour-semaine")),"")</f>
        <v/>
      </c>
      <c r="D14411" s="4" t="str">
        <f>VLOOKUP(A14411,predictions!A:B,2,FALSE)</f>
        <v>22/06/2020</v>
      </c>
      <c r="E14411" s="4">
        <f t="shared" si="56"/>
        <v>44004</v>
      </c>
    </row>
    <row r="14412" spans="3:5" ht="13" x14ac:dyDescent="0.15">
      <c r="C14412" s="1" t="str">
        <f ca="1">IFERROR(INDIRECT(ADDRESS(MATCH(A14412,'contribution par jour-semaine'!A:A,0),MATCH(B14412,'contribution par jour-semaine'!$1:$1,0),4,1,"contribution par jour-semaine")),"")</f>
        <v/>
      </c>
      <c r="D14412" s="4" t="str">
        <f>VLOOKUP(A14412,predictions!A:B,2,FALSE)</f>
        <v>22/06/2020</v>
      </c>
      <c r="E14412" s="4">
        <f t="shared" si="56"/>
        <v>44004</v>
      </c>
    </row>
    <row r="14413" spans="3:5" ht="13" x14ac:dyDescent="0.15">
      <c r="C14413" s="1" t="str">
        <f ca="1">IFERROR(INDIRECT(ADDRESS(MATCH(A14413,'contribution par jour-semaine'!A:A,0),MATCH(B14413,'contribution par jour-semaine'!$1:$1,0),4,1,"contribution par jour-semaine")),"")</f>
        <v/>
      </c>
      <c r="D14413" s="4" t="str">
        <f>VLOOKUP(A14413,predictions!A:B,2,FALSE)</f>
        <v>22/06/2020</v>
      </c>
      <c r="E14413" s="4">
        <f t="shared" si="56"/>
        <v>44004</v>
      </c>
    </row>
    <row r="14414" spans="3:5" ht="13" x14ac:dyDescent="0.15">
      <c r="C14414" s="1" t="str">
        <f ca="1">IFERROR(INDIRECT(ADDRESS(MATCH(A14414,'contribution par jour-semaine'!A:A,0),MATCH(B14414,'contribution par jour-semaine'!$1:$1,0),4,1,"contribution par jour-semaine")),"")</f>
        <v/>
      </c>
      <c r="D14414" s="4" t="str">
        <f>VLOOKUP(A14414,predictions!A:B,2,FALSE)</f>
        <v>22/06/2020</v>
      </c>
      <c r="E14414" s="4">
        <f t="shared" si="56"/>
        <v>44004</v>
      </c>
    </row>
    <row r="14415" spans="3:5" ht="13" x14ac:dyDescent="0.15">
      <c r="C14415" s="1" t="str">
        <f ca="1">IFERROR(INDIRECT(ADDRESS(MATCH(A14415,'contribution par jour-semaine'!A:A,0),MATCH(B14415,'contribution par jour-semaine'!$1:$1,0),4,1,"contribution par jour-semaine")),"")</f>
        <v/>
      </c>
      <c r="D14415" s="4" t="str">
        <f>VLOOKUP(A14415,predictions!A:B,2,FALSE)</f>
        <v>22/06/2020</v>
      </c>
      <c r="E14415" s="4">
        <f t="shared" si="56"/>
        <v>44004</v>
      </c>
    </row>
    <row r="14416" spans="3:5" ht="13" x14ac:dyDescent="0.15">
      <c r="C14416" s="1" t="str">
        <f ca="1">IFERROR(INDIRECT(ADDRESS(MATCH(A14416,'contribution par jour-semaine'!A:A,0),MATCH(B14416,'contribution par jour-semaine'!$1:$1,0),4,1,"contribution par jour-semaine")),"")</f>
        <v/>
      </c>
      <c r="D14416" s="4" t="str">
        <f>VLOOKUP(A14416,predictions!A:B,2,FALSE)</f>
        <v>22/06/2020</v>
      </c>
      <c r="E14416" s="4">
        <f t="shared" si="56"/>
        <v>44004</v>
      </c>
    </row>
    <row r="14417" spans="3:5" ht="13" x14ac:dyDescent="0.15">
      <c r="C14417" s="1" t="str">
        <f ca="1">IFERROR(INDIRECT(ADDRESS(MATCH(A14417,'contribution par jour-semaine'!A:A,0),MATCH(B14417,'contribution par jour-semaine'!$1:$1,0),4,1,"contribution par jour-semaine")),"")</f>
        <v/>
      </c>
      <c r="D14417" s="4" t="str">
        <f>VLOOKUP(A14417,predictions!A:B,2,FALSE)</f>
        <v>22/06/2020</v>
      </c>
      <c r="E14417" s="4">
        <f t="shared" si="56"/>
        <v>44004</v>
      </c>
    </row>
    <row r="14418" spans="3:5" ht="13" x14ac:dyDescent="0.15">
      <c r="C14418" s="1" t="str">
        <f ca="1">IFERROR(INDIRECT(ADDRESS(MATCH(A14418,'contribution par jour-semaine'!A:A,0),MATCH(B14418,'contribution par jour-semaine'!$1:$1,0),4,1,"contribution par jour-semaine")),"")</f>
        <v/>
      </c>
      <c r="D14418" s="4" t="str">
        <f>VLOOKUP(A14418,predictions!A:B,2,FALSE)</f>
        <v>22/06/2020</v>
      </c>
      <c r="E14418" s="4">
        <f t="shared" si="56"/>
        <v>44004</v>
      </c>
    </row>
    <row r="14419" spans="3:5" ht="13" x14ac:dyDescent="0.15">
      <c r="C14419" s="1" t="str">
        <f ca="1">IFERROR(INDIRECT(ADDRESS(MATCH(A14419,'contribution par jour-semaine'!A:A,0),MATCH(B14419,'contribution par jour-semaine'!$1:$1,0),4,1,"contribution par jour-semaine")),"")</f>
        <v/>
      </c>
      <c r="D14419" s="4" t="str">
        <f>VLOOKUP(A14419,predictions!A:B,2,FALSE)</f>
        <v>22/06/2020</v>
      </c>
      <c r="E14419" s="4">
        <f t="shared" si="56"/>
        <v>44004</v>
      </c>
    </row>
    <row r="14420" spans="3:5" ht="13" x14ac:dyDescent="0.15">
      <c r="C14420" s="1" t="str">
        <f ca="1">IFERROR(INDIRECT(ADDRESS(MATCH(A14420,'contribution par jour-semaine'!A:A,0),MATCH(B14420,'contribution par jour-semaine'!$1:$1,0),4,1,"contribution par jour-semaine")),"")</f>
        <v/>
      </c>
      <c r="D14420" s="4" t="str">
        <f>VLOOKUP(A14420,predictions!A:B,2,FALSE)</f>
        <v>22/06/2020</v>
      </c>
      <c r="E14420" s="4">
        <f t="shared" si="56"/>
        <v>44004</v>
      </c>
    </row>
    <row r="14421" spans="3:5" ht="13" x14ac:dyDescent="0.15">
      <c r="C14421" s="1" t="str">
        <f ca="1">IFERROR(INDIRECT(ADDRESS(MATCH(A14421,'contribution par jour-semaine'!A:A,0),MATCH(B14421,'contribution par jour-semaine'!$1:$1,0),4,1,"contribution par jour-semaine")),"")</f>
        <v/>
      </c>
      <c r="D14421" s="4" t="str">
        <f>VLOOKUP(A14421,predictions!A:B,2,FALSE)</f>
        <v>22/06/2020</v>
      </c>
      <c r="E14421" s="4">
        <f t="shared" si="56"/>
        <v>44004</v>
      </c>
    </row>
    <row r="14422" spans="3:5" ht="13" x14ac:dyDescent="0.15">
      <c r="C14422" s="1" t="str">
        <f ca="1">IFERROR(INDIRECT(ADDRESS(MATCH(A14422,'contribution par jour-semaine'!A:A,0),MATCH(B14422,'contribution par jour-semaine'!$1:$1,0),4,1,"contribution par jour-semaine")),"")</f>
        <v/>
      </c>
      <c r="D14422" s="4" t="str">
        <f>VLOOKUP(A14422,predictions!A:B,2,FALSE)</f>
        <v>22/06/2020</v>
      </c>
      <c r="E14422" s="4">
        <f t="shared" si="56"/>
        <v>44004</v>
      </c>
    </row>
    <row r="14423" spans="3:5" ht="13" x14ac:dyDescent="0.15">
      <c r="C14423" s="1" t="str">
        <f ca="1">IFERROR(INDIRECT(ADDRESS(MATCH(A14423,'contribution par jour-semaine'!A:A,0),MATCH(B14423,'contribution par jour-semaine'!$1:$1,0),4,1,"contribution par jour-semaine")),"")</f>
        <v/>
      </c>
      <c r="D14423" s="4" t="str">
        <f>VLOOKUP(A14423,predictions!A:B,2,FALSE)</f>
        <v>22/06/2020</v>
      </c>
      <c r="E14423" s="4">
        <f t="shared" si="56"/>
        <v>44004</v>
      </c>
    </row>
    <row r="14424" spans="3:5" ht="13" x14ac:dyDescent="0.15">
      <c r="C14424" s="1" t="str">
        <f ca="1">IFERROR(INDIRECT(ADDRESS(MATCH(A14424,'contribution par jour-semaine'!A:A,0),MATCH(B14424,'contribution par jour-semaine'!$1:$1,0),4,1,"contribution par jour-semaine")),"")</f>
        <v/>
      </c>
      <c r="D14424" s="4" t="str">
        <f>VLOOKUP(A14424,predictions!A:B,2,FALSE)</f>
        <v>22/06/2020</v>
      </c>
      <c r="E14424" s="4">
        <f t="shared" si="56"/>
        <v>44004</v>
      </c>
    </row>
    <row r="14425" spans="3:5" ht="13" x14ac:dyDescent="0.15">
      <c r="C14425" s="1" t="str">
        <f ca="1">IFERROR(INDIRECT(ADDRESS(MATCH(A14425,'contribution par jour-semaine'!A:A,0),MATCH(B14425,'contribution par jour-semaine'!$1:$1,0),4,1,"contribution par jour-semaine")),"")</f>
        <v/>
      </c>
      <c r="D14425" s="4" t="str">
        <f>VLOOKUP(A14425,predictions!A:B,2,FALSE)</f>
        <v>22/06/2020</v>
      </c>
      <c r="E14425" s="4">
        <f t="shared" si="56"/>
        <v>44004</v>
      </c>
    </row>
    <row r="14426" spans="3:5" ht="13" x14ac:dyDescent="0.15">
      <c r="C14426" s="1" t="str">
        <f ca="1">IFERROR(INDIRECT(ADDRESS(MATCH(A14426,'contribution par jour-semaine'!A:A,0),MATCH(B14426,'contribution par jour-semaine'!$1:$1,0),4,1,"contribution par jour-semaine")),"")</f>
        <v/>
      </c>
      <c r="D14426" s="4" t="str">
        <f>VLOOKUP(A14426,predictions!A:B,2,FALSE)</f>
        <v>22/06/2020</v>
      </c>
      <c r="E14426" s="4">
        <f t="shared" si="56"/>
        <v>44004</v>
      </c>
    </row>
    <row r="14427" spans="3:5" ht="13" x14ac:dyDescent="0.15">
      <c r="C14427" s="1" t="str">
        <f ca="1">IFERROR(INDIRECT(ADDRESS(MATCH(A14427,'contribution par jour-semaine'!A:A,0),MATCH(B14427,'contribution par jour-semaine'!$1:$1,0),4,1,"contribution par jour-semaine")),"")</f>
        <v/>
      </c>
      <c r="D14427" s="4" t="str">
        <f>VLOOKUP(A14427,predictions!A:B,2,FALSE)</f>
        <v>22/06/2020</v>
      </c>
      <c r="E14427" s="4">
        <f t="shared" si="56"/>
        <v>44004</v>
      </c>
    </row>
    <row r="14428" spans="3:5" ht="13" x14ac:dyDescent="0.15">
      <c r="C14428" s="1" t="str">
        <f ca="1">IFERROR(INDIRECT(ADDRESS(MATCH(A14428,'contribution par jour-semaine'!A:A,0),MATCH(B14428,'contribution par jour-semaine'!$1:$1,0),4,1,"contribution par jour-semaine")),"")</f>
        <v/>
      </c>
      <c r="D14428" s="4" t="str">
        <f>VLOOKUP(A14428,predictions!A:B,2,FALSE)</f>
        <v>22/06/2020</v>
      </c>
      <c r="E14428" s="4">
        <f t="shared" si="56"/>
        <v>44004</v>
      </c>
    </row>
    <row r="14429" spans="3:5" ht="13" x14ac:dyDescent="0.15">
      <c r="C14429" s="1" t="str">
        <f ca="1">IFERROR(INDIRECT(ADDRESS(MATCH(A14429,'contribution par jour-semaine'!A:A,0),MATCH(B14429,'contribution par jour-semaine'!$1:$1,0),4,1,"contribution par jour-semaine")),"")</f>
        <v/>
      </c>
      <c r="D14429" s="4" t="str">
        <f>VLOOKUP(A14429,predictions!A:B,2,FALSE)</f>
        <v>22/06/2020</v>
      </c>
      <c r="E14429" s="4">
        <f t="shared" si="56"/>
        <v>44004</v>
      </c>
    </row>
    <row r="14430" spans="3:5" ht="13" x14ac:dyDescent="0.15">
      <c r="C14430" s="1" t="str">
        <f ca="1">IFERROR(INDIRECT(ADDRESS(MATCH(A14430,'contribution par jour-semaine'!A:A,0),MATCH(B14430,'contribution par jour-semaine'!$1:$1,0),4,1,"contribution par jour-semaine")),"")</f>
        <v/>
      </c>
      <c r="D14430" s="4" t="str">
        <f>VLOOKUP(A14430,predictions!A:B,2,FALSE)</f>
        <v>22/06/2020</v>
      </c>
      <c r="E14430" s="4">
        <f t="shared" si="56"/>
        <v>44004</v>
      </c>
    </row>
    <row r="14431" spans="3:5" ht="13" x14ac:dyDescent="0.15">
      <c r="C14431" s="1" t="str">
        <f ca="1">IFERROR(INDIRECT(ADDRESS(MATCH(A14431,'contribution par jour-semaine'!A:A,0),MATCH(B14431,'contribution par jour-semaine'!$1:$1,0),4,1,"contribution par jour-semaine")),"")</f>
        <v/>
      </c>
      <c r="D14431" s="4" t="str">
        <f>VLOOKUP(A14431,predictions!A:B,2,FALSE)</f>
        <v>22/06/2020</v>
      </c>
      <c r="E14431" s="4">
        <f t="shared" si="56"/>
        <v>44004</v>
      </c>
    </row>
    <row r="14432" spans="3:5" ht="13" x14ac:dyDescent="0.15">
      <c r="C14432" s="1" t="str">
        <f ca="1">IFERROR(INDIRECT(ADDRESS(MATCH(A14432,'contribution par jour-semaine'!A:A,0),MATCH(B14432,'contribution par jour-semaine'!$1:$1,0),4,1,"contribution par jour-semaine")),"")</f>
        <v/>
      </c>
      <c r="D14432" s="4" t="str">
        <f>VLOOKUP(A14432,predictions!A:B,2,FALSE)</f>
        <v>22/06/2020</v>
      </c>
      <c r="E14432" s="4">
        <f t="shared" si="56"/>
        <v>44004</v>
      </c>
    </row>
    <row r="14433" spans="3:5" ht="13" x14ac:dyDescent="0.15">
      <c r="C14433" s="1" t="str">
        <f ca="1">IFERROR(INDIRECT(ADDRESS(MATCH(A14433,'contribution par jour-semaine'!A:A,0),MATCH(B14433,'contribution par jour-semaine'!$1:$1,0),4,1,"contribution par jour-semaine")),"")</f>
        <v/>
      </c>
      <c r="D14433" s="4" t="str">
        <f>VLOOKUP(A14433,predictions!A:B,2,FALSE)</f>
        <v>22/06/2020</v>
      </c>
      <c r="E14433" s="4">
        <f t="shared" si="56"/>
        <v>44004</v>
      </c>
    </row>
    <row r="14434" spans="3:5" ht="13" x14ac:dyDescent="0.15">
      <c r="C14434" s="1" t="str">
        <f ca="1">IFERROR(INDIRECT(ADDRESS(MATCH(A14434,'contribution par jour-semaine'!A:A,0),MATCH(B14434,'contribution par jour-semaine'!$1:$1,0),4,1,"contribution par jour-semaine")),"")</f>
        <v/>
      </c>
      <c r="D14434" s="4" t="str">
        <f>VLOOKUP(A14434,predictions!A:B,2,FALSE)</f>
        <v>22/06/2020</v>
      </c>
      <c r="E14434" s="4">
        <f t="shared" si="56"/>
        <v>44004</v>
      </c>
    </row>
    <row r="14435" spans="3:5" ht="13" x14ac:dyDescent="0.15">
      <c r="C14435" s="1" t="str">
        <f ca="1">IFERROR(INDIRECT(ADDRESS(MATCH(A14435,'contribution par jour-semaine'!A:A,0),MATCH(B14435,'contribution par jour-semaine'!$1:$1,0),4,1,"contribution par jour-semaine")),"")</f>
        <v/>
      </c>
      <c r="D14435" s="4" t="str">
        <f>VLOOKUP(A14435,predictions!A:B,2,FALSE)</f>
        <v>22/06/2020</v>
      </c>
      <c r="E14435" s="4">
        <f t="shared" si="56"/>
        <v>44004</v>
      </c>
    </row>
    <row r="14436" spans="3:5" ht="13" x14ac:dyDescent="0.15">
      <c r="C14436" s="1" t="str">
        <f ca="1">IFERROR(INDIRECT(ADDRESS(MATCH(A14436,'contribution par jour-semaine'!A:A,0),MATCH(B14436,'contribution par jour-semaine'!$1:$1,0),4,1,"contribution par jour-semaine")),"")</f>
        <v/>
      </c>
      <c r="D14436" s="4" t="str">
        <f>VLOOKUP(A14436,predictions!A:B,2,FALSE)</f>
        <v>22/06/2020</v>
      </c>
      <c r="E14436" s="4">
        <f t="shared" si="56"/>
        <v>44004</v>
      </c>
    </row>
    <row r="14437" spans="3:5" ht="13" x14ac:dyDescent="0.15">
      <c r="C14437" s="1" t="str">
        <f ca="1">IFERROR(INDIRECT(ADDRESS(MATCH(A14437,'contribution par jour-semaine'!A:A,0),MATCH(B14437,'contribution par jour-semaine'!$1:$1,0),4,1,"contribution par jour-semaine")),"")</f>
        <v/>
      </c>
      <c r="D14437" s="4" t="str">
        <f>VLOOKUP(A14437,predictions!A:B,2,FALSE)</f>
        <v>22/06/2020</v>
      </c>
      <c r="E14437" s="4">
        <f t="shared" si="56"/>
        <v>44004</v>
      </c>
    </row>
    <row r="14438" spans="3:5" ht="13" x14ac:dyDescent="0.15">
      <c r="C14438" s="1" t="str">
        <f ca="1">IFERROR(INDIRECT(ADDRESS(MATCH(A14438,'contribution par jour-semaine'!A:A,0),MATCH(B14438,'contribution par jour-semaine'!$1:$1,0),4,1,"contribution par jour-semaine")),"")</f>
        <v/>
      </c>
      <c r="D14438" s="4" t="str">
        <f>VLOOKUP(A14438,predictions!A:B,2,FALSE)</f>
        <v>22/06/2020</v>
      </c>
      <c r="E14438" s="4">
        <f t="shared" si="56"/>
        <v>44004</v>
      </c>
    </row>
    <row r="14439" spans="3:5" ht="13" x14ac:dyDescent="0.15">
      <c r="C14439" s="1" t="str">
        <f ca="1">IFERROR(INDIRECT(ADDRESS(MATCH(A14439,'contribution par jour-semaine'!A:A,0),MATCH(B14439,'contribution par jour-semaine'!$1:$1,0),4,1,"contribution par jour-semaine")),"")</f>
        <v/>
      </c>
      <c r="D14439" s="4" t="str">
        <f>VLOOKUP(A14439,predictions!A:B,2,FALSE)</f>
        <v>22/06/2020</v>
      </c>
      <c r="E14439" s="4">
        <f t="shared" si="56"/>
        <v>44004</v>
      </c>
    </row>
    <row r="14440" spans="3:5" ht="13" x14ac:dyDescent="0.15">
      <c r="C14440" s="1" t="str">
        <f ca="1">IFERROR(INDIRECT(ADDRESS(MATCH(A14440,'contribution par jour-semaine'!A:A,0),MATCH(B14440,'contribution par jour-semaine'!$1:$1,0),4,1,"contribution par jour-semaine")),"")</f>
        <v/>
      </c>
      <c r="D14440" s="4" t="str">
        <f>VLOOKUP(A14440,predictions!A:B,2,FALSE)</f>
        <v>22/06/2020</v>
      </c>
      <c r="E14440" s="4">
        <f t="shared" si="56"/>
        <v>44004</v>
      </c>
    </row>
    <row r="14441" spans="3:5" ht="13" x14ac:dyDescent="0.15">
      <c r="C14441" s="1" t="str">
        <f ca="1">IFERROR(INDIRECT(ADDRESS(MATCH(A14441,'contribution par jour-semaine'!A:A,0),MATCH(B14441,'contribution par jour-semaine'!$1:$1,0),4,1,"contribution par jour-semaine")),"")</f>
        <v/>
      </c>
      <c r="D14441" s="4" t="str">
        <f>VLOOKUP(A14441,predictions!A:B,2,FALSE)</f>
        <v>22/06/2020</v>
      </c>
      <c r="E14441" s="4">
        <f t="shared" si="56"/>
        <v>44004</v>
      </c>
    </row>
    <row r="14442" spans="3:5" ht="13" x14ac:dyDescent="0.15">
      <c r="C14442" s="1" t="str">
        <f ca="1">IFERROR(INDIRECT(ADDRESS(MATCH(A14442,'contribution par jour-semaine'!A:A,0),MATCH(B14442,'contribution par jour-semaine'!$1:$1,0),4,1,"contribution par jour-semaine")),"")</f>
        <v/>
      </c>
      <c r="D14442" s="4" t="str">
        <f>VLOOKUP(A14442,predictions!A:B,2,FALSE)</f>
        <v>22/06/2020</v>
      </c>
      <c r="E14442" s="4">
        <f t="shared" si="56"/>
        <v>44004</v>
      </c>
    </row>
    <row r="14443" spans="3:5" ht="13" x14ac:dyDescent="0.15">
      <c r="C14443" s="1" t="str">
        <f ca="1">IFERROR(INDIRECT(ADDRESS(MATCH(A14443,'contribution par jour-semaine'!A:A,0),MATCH(B14443,'contribution par jour-semaine'!$1:$1,0),4,1,"contribution par jour-semaine")),"")</f>
        <v/>
      </c>
      <c r="D14443" s="4" t="str">
        <f>VLOOKUP(A14443,predictions!A:B,2,FALSE)</f>
        <v>22/06/2020</v>
      </c>
      <c r="E14443" s="4">
        <f t="shared" si="56"/>
        <v>44004</v>
      </c>
    </row>
    <row r="14444" spans="3:5" ht="13" x14ac:dyDescent="0.15">
      <c r="C14444" s="1" t="str">
        <f ca="1">IFERROR(INDIRECT(ADDRESS(MATCH(A14444,'contribution par jour-semaine'!A:A,0),MATCH(B14444,'contribution par jour-semaine'!$1:$1,0),4,1,"contribution par jour-semaine")),"")</f>
        <v/>
      </c>
      <c r="D14444" s="4" t="str">
        <f>VLOOKUP(A14444,predictions!A:B,2,FALSE)</f>
        <v>22/06/2020</v>
      </c>
      <c r="E14444" s="4">
        <f t="shared" si="56"/>
        <v>44004</v>
      </c>
    </row>
    <row r="14445" spans="3:5" ht="13" x14ac:dyDescent="0.15">
      <c r="C14445" s="1" t="str">
        <f ca="1">IFERROR(INDIRECT(ADDRESS(MATCH(A14445,'contribution par jour-semaine'!A:A,0),MATCH(B14445,'contribution par jour-semaine'!$1:$1,0),4,1,"contribution par jour-semaine")),"")</f>
        <v/>
      </c>
      <c r="D14445" s="4" t="str">
        <f>VLOOKUP(A14445,predictions!A:B,2,FALSE)</f>
        <v>22/06/2020</v>
      </c>
      <c r="E14445" s="4">
        <f t="shared" si="56"/>
        <v>44004</v>
      </c>
    </row>
    <row r="14446" spans="3:5" ht="13" x14ac:dyDescent="0.15">
      <c r="C14446" s="1" t="str">
        <f ca="1">IFERROR(INDIRECT(ADDRESS(MATCH(A14446,'contribution par jour-semaine'!A:A,0),MATCH(B14446,'contribution par jour-semaine'!$1:$1,0),4,1,"contribution par jour-semaine")),"")</f>
        <v/>
      </c>
      <c r="D14446" s="4" t="str">
        <f>VLOOKUP(A14446,predictions!A:B,2,FALSE)</f>
        <v>22/06/2020</v>
      </c>
      <c r="E14446" s="4">
        <f t="shared" si="56"/>
        <v>44004</v>
      </c>
    </row>
    <row r="14447" spans="3:5" ht="13" x14ac:dyDescent="0.15">
      <c r="C14447" s="1" t="str">
        <f ca="1">IFERROR(INDIRECT(ADDRESS(MATCH(A14447,'contribution par jour-semaine'!A:A,0),MATCH(B14447,'contribution par jour-semaine'!$1:$1,0),4,1,"contribution par jour-semaine")),"")</f>
        <v/>
      </c>
      <c r="D14447" s="4" t="str">
        <f>VLOOKUP(A14447,predictions!A:B,2,FALSE)</f>
        <v>22/06/2020</v>
      </c>
      <c r="E14447" s="4">
        <f t="shared" si="56"/>
        <v>44004</v>
      </c>
    </row>
    <row r="14448" spans="3:5" ht="13" x14ac:dyDescent="0.15">
      <c r="C14448" s="1" t="str">
        <f ca="1">IFERROR(INDIRECT(ADDRESS(MATCH(A14448,'contribution par jour-semaine'!A:A,0),MATCH(B14448,'contribution par jour-semaine'!$1:$1,0),4,1,"contribution par jour-semaine")),"")</f>
        <v/>
      </c>
      <c r="D14448" s="4" t="str">
        <f>VLOOKUP(A14448,predictions!A:B,2,FALSE)</f>
        <v>22/06/2020</v>
      </c>
      <c r="E14448" s="4">
        <f t="shared" si="56"/>
        <v>44004</v>
      </c>
    </row>
    <row r="14449" spans="3:5" ht="13" x14ac:dyDescent="0.15">
      <c r="C14449" s="1" t="str">
        <f ca="1">IFERROR(INDIRECT(ADDRESS(MATCH(A14449,'contribution par jour-semaine'!A:A,0),MATCH(B14449,'contribution par jour-semaine'!$1:$1,0),4,1,"contribution par jour-semaine")),"")</f>
        <v/>
      </c>
      <c r="D14449" s="4" t="str">
        <f>VLOOKUP(A14449,predictions!A:B,2,FALSE)</f>
        <v>22/06/2020</v>
      </c>
      <c r="E14449" s="4">
        <f t="shared" si="56"/>
        <v>44004</v>
      </c>
    </row>
    <row r="14450" spans="3:5" ht="13" x14ac:dyDescent="0.15">
      <c r="C14450" s="1" t="str">
        <f ca="1">IFERROR(INDIRECT(ADDRESS(MATCH(A14450,'contribution par jour-semaine'!A:A,0),MATCH(B14450,'contribution par jour-semaine'!$1:$1,0),4,1,"contribution par jour-semaine")),"")</f>
        <v/>
      </c>
      <c r="D14450" s="4" t="str">
        <f>VLOOKUP(A14450,predictions!A:B,2,FALSE)</f>
        <v>22/06/2020</v>
      </c>
      <c r="E14450" s="4">
        <f t="shared" si="56"/>
        <v>44004</v>
      </c>
    </row>
    <row r="14451" spans="3:5" ht="13" x14ac:dyDescent="0.15">
      <c r="C14451" s="1" t="str">
        <f ca="1">IFERROR(INDIRECT(ADDRESS(MATCH(A14451,'contribution par jour-semaine'!A:A,0),MATCH(B14451,'contribution par jour-semaine'!$1:$1,0),4,1,"contribution par jour-semaine")),"")</f>
        <v/>
      </c>
      <c r="D14451" s="4" t="str">
        <f>VLOOKUP(A14451,predictions!A:B,2,FALSE)</f>
        <v>22/06/2020</v>
      </c>
      <c r="E14451" s="4">
        <f t="shared" si="56"/>
        <v>44004</v>
      </c>
    </row>
    <row r="14452" spans="3:5" ht="13" x14ac:dyDescent="0.15">
      <c r="C14452" s="1" t="str">
        <f ca="1">IFERROR(INDIRECT(ADDRESS(MATCH(A14452,'contribution par jour-semaine'!A:A,0),MATCH(B14452,'contribution par jour-semaine'!$1:$1,0),4,1,"contribution par jour-semaine")),"")</f>
        <v/>
      </c>
      <c r="D14452" s="4" t="str">
        <f>VLOOKUP(A14452,predictions!A:B,2,FALSE)</f>
        <v>22/06/2020</v>
      </c>
      <c r="E14452" s="4">
        <f t="shared" si="56"/>
        <v>44004</v>
      </c>
    </row>
    <row r="14453" spans="3:5" ht="13" x14ac:dyDescent="0.15">
      <c r="C14453" s="1" t="str">
        <f ca="1">IFERROR(INDIRECT(ADDRESS(MATCH(A14453,'contribution par jour-semaine'!A:A,0),MATCH(B14453,'contribution par jour-semaine'!$1:$1,0),4,1,"contribution par jour-semaine")),"")</f>
        <v/>
      </c>
      <c r="D14453" s="4" t="str">
        <f>VLOOKUP(A14453,predictions!A:B,2,FALSE)</f>
        <v>22/06/2020</v>
      </c>
      <c r="E14453" s="4">
        <f t="shared" si="56"/>
        <v>44004</v>
      </c>
    </row>
    <row r="14454" spans="3:5" ht="13" x14ac:dyDescent="0.15">
      <c r="C14454" s="1" t="str">
        <f ca="1">IFERROR(INDIRECT(ADDRESS(MATCH(A14454,'contribution par jour-semaine'!A:A,0),MATCH(B14454,'contribution par jour-semaine'!$1:$1,0),4,1,"contribution par jour-semaine")),"")</f>
        <v/>
      </c>
      <c r="D14454" s="4" t="str">
        <f>VLOOKUP(A14454,predictions!A:B,2,FALSE)</f>
        <v>22/06/2020</v>
      </c>
      <c r="E14454" s="4">
        <f t="shared" si="56"/>
        <v>44004</v>
      </c>
    </row>
    <row r="14455" spans="3:5" ht="13" x14ac:dyDescent="0.15">
      <c r="C14455" s="1" t="str">
        <f ca="1">IFERROR(INDIRECT(ADDRESS(MATCH(A14455,'contribution par jour-semaine'!A:A,0),MATCH(B14455,'contribution par jour-semaine'!$1:$1,0),4,1,"contribution par jour-semaine")),"")</f>
        <v/>
      </c>
      <c r="D14455" s="4" t="str">
        <f>VLOOKUP(A14455,predictions!A:B,2,FALSE)</f>
        <v>22/06/2020</v>
      </c>
      <c r="E14455" s="4">
        <f t="shared" si="56"/>
        <v>44004</v>
      </c>
    </row>
    <row r="14456" spans="3:5" ht="13" x14ac:dyDescent="0.15">
      <c r="C14456" s="1" t="str">
        <f ca="1">IFERROR(INDIRECT(ADDRESS(MATCH(A14456,'contribution par jour-semaine'!A:A,0),MATCH(B14456,'contribution par jour-semaine'!$1:$1,0),4,1,"contribution par jour-semaine")),"")</f>
        <v/>
      </c>
      <c r="D14456" s="4" t="str">
        <f>VLOOKUP(A14456,predictions!A:B,2,FALSE)</f>
        <v>22/06/2020</v>
      </c>
      <c r="E14456" s="4">
        <f t="shared" si="56"/>
        <v>44004</v>
      </c>
    </row>
    <row r="14457" spans="3:5" ht="13" x14ac:dyDescent="0.15">
      <c r="C14457" s="1" t="str">
        <f ca="1">IFERROR(INDIRECT(ADDRESS(MATCH(A14457,'contribution par jour-semaine'!A:A,0),MATCH(B14457,'contribution par jour-semaine'!$1:$1,0),4,1,"contribution par jour-semaine")),"")</f>
        <v/>
      </c>
      <c r="D14457" s="4" t="str">
        <f>VLOOKUP(A14457,predictions!A:B,2,FALSE)</f>
        <v>22/06/2020</v>
      </c>
      <c r="E14457" s="4">
        <f t="shared" si="56"/>
        <v>44004</v>
      </c>
    </row>
    <row r="14458" spans="3:5" ht="13" x14ac:dyDescent="0.15">
      <c r="C14458" s="1" t="str">
        <f ca="1">IFERROR(INDIRECT(ADDRESS(MATCH(A14458,'contribution par jour-semaine'!A:A,0),MATCH(B14458,'contribution par jour-semaine'!$1:$1,0),4,1,"contribution par jour-semaine")),"")</f>
        <v/>
      </c>
      <c r="D14458" s="4" t="str">
        <f>VLOOKUP(A14458,predictions!A:B,2,FALSE)</f>
        <v>22/06/2020</v>
      </c>
      <c r="E14458" s="4">
        <f t="shared" si="56"/>
        <v>44004</v>
      </c>
    </row>
    <row r="14459" spans="3:5" ht="13" x14ac:dyDescent="0.15">
      <c r="C14459" s="1" t="str">
        <f ca="1">IFERROR(INDIRECT(ADDRESS(MATCH(A14459,'contribution par jour-semaine'!A:A,0),MATCH(B14459,'contribution par jour-semaine'!$1:$1,0),4,1,"contribution par jour-semaine")),"")</f>
        <v/>
      </c>
      <c r="D14459" s="4" t="str">
        <f>VLOOKUP(A14459,predictions!A:B,2,FALSE)</f>
        <v>22/06/2020</v>
      </c>
      <c r="E14459" s="4">
        <f t="shared" si="56"/>
        <v>44004</v>
      </c>
    </row>
    <row r="14460" spans="3:5" ht="13" x14ac:dyDescent="0.15">
      <c r="C14460" s="1" t="str">
        <f ca="1">IFERROR(INDIRECT(ADDRESS(MATCH(A14460,'contribution par jour-semaine'!A:A,0),MATCH(B14460,'contribution par jour-semaine'!$1:$1,0),4,1,"contribution par jour-semaine")),"")</f>
        <v/>
      </c>
      <c r="D14460" s="4" t="str">
        <f>VLOOKUP(A14460,predictions!A:B,2,FALSE)</f>
        <v>22/06/2020</v>
      </c>
      <c r="E14460" s="4">
        <f t="shared" si="56"/>
        <v>44004</v>
      </c>
    </row>
    <row r="14461" spans="3:5" ht="13" x14ac:dyDescent="0.15">
      <c r="C14461" s="1" t="str">
        <f ca="1">IFERROR(INDIRECT(ADDRESS(MATCH(A14461,'contribution par jour-semaine'!A:A,0),MATCH(B14461,'contribution par jour-semaine'!$1:$1,0),4,1,"contribution par jour-semaine")),"")</f>
        <v/>
      </c>
      <c r="D14461" s="4" t="str">
        <f>VLOOKUP(A14461,predictions!A:B,2,FALSE)</f>
        <v>22/06/2020</v>
      </c>
      <c r="E14461" s="4">
        <f t="shared" si="56"/>
        <v>44004</v>
      </c>
    </row>
    <row r="14462" spans="3:5" ht="13" x14ac:dyDescent="0.15">
      <c r="C14462" s="1" t="str">
        <f ca="1">IFERROR(INDIRECT(ADDRESS(MATCH(A14462,'contribution par jour-semaine'!A:A,0),MATCH(B14462,'contribution par jour-semaine'!$1:$1,0),4,1,"contribution par jour-semaine")),"")</f>
        <v/>
      </c>
      <c r="D14462" s="4" t="str">
        <f>VLOOKUP(A14462,predictions!A:B,2,FALSE)</f>
        <v>22/06/2020</v>
      </c>
      <c r="E14462" s="4">
        <f t="shared" si="56"/>
        <v>44004</v>
      </c>
    </row>
    <row r="14463" spans="3:5" ht="13" x14ac:dyDescent="0.15">
      <c r="C14463" s="1" t="str">
        <f ca="1">IFERROR(INDIRECT(ADDRESS(MATCH(A14463,'contribution par jour-semaine'!A:A,0),MATCH(B14463,'contribution par jour-semaine'!$1:$1,0),4,1,"contribution par jour-semaine")),"")</f>
        <v/>
      </c>
      <c r="D14463" s="4" t="str">
        <f>VLOOKUP(A14463,predictions!A:B,2,FALSE)</f>
        <v>22/06/2020</v>
      </c>
      <c r="E14463" s="4">
        <f t="shared" si="56"/>
        <v>44004</v>
      </c>
    </row>
    <row r="14464" spans="3:5" ht="13" x14ac:dyDescent="0.15">
      <c r="C14464" s="1" t="str">
        <f ca="1">IFERROR(INDIRECT(ADDRESS(MATCH(A14464,'contribution par jour-semaine'!A:A,0),MATCH(B14464,'contribution par jour-semaine'!$1:$1,0),4,1,"contribution par jour-semaine")),"")</f>
        <v/>
      </c>
      <c r="D14464" s="4" t="str">
        <f>VLOOKUP(A14464,predictions!A:B,2,FALSE)</f>
        <v>22/06/2020</v>
      </c>
      <c r="E14464" s="4">
        <f t="shared" si="56"/>
        <v>44004</v>
      </c>
    </row>
    <row r="14465" spans="3:5" ht="13" x14ac:dyDescent="0.15">
      <c r="C14465" s="1" t="str">
        <f ca="1">IFERROR(INDIRECT(ADDRESS(MATCH(A14465,'contribution par jour-semaine'!A:A,0),MATCH(B14465,'contribution par jour-semaine'!$1:$1,0),4,1,"contribution par jour-semaine")),"")</f>
        <v/>
      </c>
      <c r="D14465" s="4" t="str">
        <f>VLOOKUP(A14465,predictions!A:B,2,FALSE)</f>
        <v>22/06/2020</v>
      </c>
      <c r="E14465" s="4">
        <f t="shared" si="56"/>
        <v>44004</v>
      </c>
    </row>
    <row r="14466" spans="3:5" ht="13" x14ac:dyDescent="0.15">
      <c r="C14466" s="1" t="str">
        <f ca="1">IFERROR(INDIRECT(ADDRESS(MATCH(A14466,'contribution par jour-semaine'!A:A,0),MATCH(B14466,'contribution par jour-semaine'!$1:$1,0),4,1,"contribution par jour-semaine")),"")</f>
        <v/>
      </c>
      <c r="D14466" s="4" t="str">
        <f>VLOOKUP(A14466,predictions!A:B,2,FALSE)</f>
        <v>22/06/2020</v>
      </c>
      <c r="E14466" s="4">
        <f t="shared" si="56"/>
        <v>44004</v>
      </c>
    </row>
    <row r="14467" spans="3:5" ht="13" x14ac:dyDescent="0.15">
      <c r="C14467" s="1" t="str">
        <f ca="1">IFERROR(INDIRECT(ADDRESS(MATCH(A14467,'contribution par jour-semaine'!A:A,0),MATCH(B14467,'contribution par jour-semaine'!$1:$1,0),4,1,"contribution par jour-semaine")),"")</f>
        <v/>
      </c>
      <c r="D14467" s="4" t="str">
        <f>VLOOKUP(A14467,predictions!A:B,2,FALSE)</f>
        <v>22/06/2020</v>
      </c>
      <c r="E14467" s="4">
        <f t="shared" si="56"/>
        <v>44004</v>
      </c>
    </row>
    <row r="14468" spans="3:5" ht="13" x14ac:dyDescent="0.15">
      <c r="C14468" s="1" t="str">
        <f ca="1">IFERROR(INDIRECT(ADDRESS(MATCH(A14468,'contribution par jour-semaine'!A:A,0),MATCH(B14468,'contribution par jour-semaine'!$1:$1,0),4,1,"contribution par jour-semaine")),"")</f>
        <v/>
      </c>
      <c r="D14468" s="4" t="str">
        <f>VLOOKUP(A14468,predictions!A:B,2,FALSE)</f>
        <v>22/06/2020</v>
      </c>
      <c r="E14468" s="4">
        <f t="shared" si="56"/>
        <v>44004</v>
      </c>
    </row>
    <row r="14469" spans="3:5" ht="13" x14ac:dyDescent="0.15">
      <c r="C14469" s="1" t="str">
        <f ca="1">IFERROR(INDIRECT(ADDRESS(MATCH(A14469,'contribution par jour-semaine'!A:A,0),MATCH(B14469,'contribution par jour-semaine'!$1:$1,0),4,1,"contribution par jour-semaine")),"")</f>
        <v/>
      </c>
      <c r="D14469" s="4" t="str">
        <f>VLOOKUP(A14469,predictions!A:B,2,FALSE)</f>
        <v>22/06/2020</v>
      </c>
      <c r="E14469" s="4">
        <f t="shared" si="56"/>
        <v>44004</v>
      </c>
    </row>
    <row r="14470" spans="3:5" ht="13" x14ac:dyDescent="0.15">
      <c r="C14470" s="1" t="str">
        <f ca="1">IFERROR(INDIRECT(ADDRESS(MATCH(A14470,'contribution par jour-semaine'!A:A,0),MATCH(B14470,'contribution par jour-semaine'!$1:$1,0),4,1,"contribution par jour-semaine")),"")</f>
        <v/>
      </c>
      <c r="D14470" s="4" t="str">
        <f>VLOOKUP(A14470,predictions!A:B,2,FALSE)</f>
        <v>22/06/2020</v>
      </c>
      <c r="E14470" s="4">
        <f t="shared" si="56"/>
        <v>44004</v>
      </c>
    </row>
    <row r="14471" spans="3:5" ht="13" x14ac:dyDescent="0.15">
      <c r="C14471" s="1" t="str">
        <f ca="1">IFERROR(INDIRECT(ADDRESS(MATCH(A14471,'contribution par jour-semaine'!A:A,0),MATCH(B14471,'contribution par jour-semaine'!$1:$1,0),4,1,"contribution par jour-semaine")),"")</f>
        <v/>
      </c>
      <c r="D14471" s="4" t="str">
        <f>VLOOKUP(A14471,predictions!A:B,2,FALSE)</f>
        <v>22/06/2020</v>
      </c>
      <c r="E14471" s="4">
        <f t="shared" si="56"/>
        <v>44004</v>
      </c>
    </row>
    <row r="14472" spans="3:5" ht="13" x14ac:dyDescent="0.15">
      <c r="C14472" s="1" t="str">
        <f ca="1">IFERROR(INDIRECT(ADDRESS(MATCH(A14472,'contribution par jour-semaine'!A:A,0),MATCH(B14472,'contribution par jour-semaine'!$1:$1,0),4,1,"contribution par jour-semaine")),"")</f>
        <v/>
      </c>
      <c r="D14472" s="4" t="str">
        <f>VLOOKUP(A14472,predictions!A:B,2,FALSE)</f>
        <v>22/06/2020</v>
      </c>
      <c r="E14472" s="4">
        <f t="shared" si="56"/>
        <v>44004</v>
      </c>
    </row>
    <row r="14473" spans="3:5" ht="13" x14ac:dyDescent="0.15">
      <c r="C14473" s="1" t="str">
        <f ca="1">IFERROR(INDIRECT(ADDRESS(MATCH(A14473,'contribution par jour-semaine'!A:A,0),MATCH(B14473,'contribution par jour-semaine'!$1:$1,0),4,1,"contribution par jour-semaine")),"")</f>
        <v/>
      </c>
      <c r="D14473" s="4" t="str">
        <f>VLOOKUP(A14473,predictions!A:B,2,FALSE)</f>
        <v>22/06/2020</v>
      </c>
      <c r="E14473" s="4">
        <f t="shared" si="56"/>
        <v>44004</v>
      </c>
    </row>
    <row r="14474" spans="3:5" ht="13" x14ac:dyDescent="0.15">
      <c r="C14474" s="1" t="str">
        <f ca="1">IFERROR(INDIRECT(ADDRESS(MATCH(A14474,'contribution par jour-semaine'!A:A,0),MATCH(B14474,'contribution par jour-semaine'!$1:$1,0),4,1,"contribution par jour-semaine")),"")</f>
        <v/>
      </c>
      <c r="D14474" s="4" t="str">
        <f>VLOOKUP(A14474,predictions!A:B,2,FALSE)</f>
        <v>22/06/2020</v>
      </c>
      <c r="E14474" s="4">
        <f t="shared" si="56"/>
        <v>44004</v>
      </c>
    </row>
    <row r="14475" spans="3:5" ht="13" x14ac:dyDescent="0.15">
      <c r="C14475" s="1" t="str">
        <f ca="1">IFERROR(INDIRECT(ADDRESS(MATCH(A14475,'contribution par jour-semaine'!A:A,0),MATCH(B14475,'contribution par jour-semaine'!$1:$1,0),4,1,"contribution par jour-semaine")),"")</f>
        <v/>
      </c>
      <c r="D14475" s="4" t="str">
        <f>VLOOKUP(A14475,predictions!A:B,2,FALSE)</f>
        <v>22/06/2020</v>
      </c>
      <c r="E14475" s="4">
        <f t="shared" si="56"/>
        <v>44004</v>
      </c>
    </row>
    <row r="14476" spans="3:5" ht="13" x14ac:dyDescent="0.15">
      <c r="C14476" s="1" t="str">
        <f ca="1">IFERROR(INDIRECT(ADDRESS(MATCH(A14476,'contribution par jour-semaine'!A:A,0),MATCH(B14476,'contribution par jour-semaine'!$1:$1,0),4,1,"contribution par jour-semaine")),"")</f>
        <v/>
      </c>
      <c r="D14476" s="4" t="str">
        <f>VLOOKUP(A14476,predictions!A:B,2,FALSE)</f>
        <v>22/06/2020</v>
      </c>
      <c r="E14476" s="4">
        <f t="shared" si="56"/>
        <v>44004</v>
      </c>
    </row>
    <row r="14477" spans="3:5" ht="13" x14ac:dyDescent="0.15">
      <c r="C14477" s="1" t="str">
        <f ca="1">IFERROR(INDIRECT(ADDRESS(MATCH(A14477,'contribution par jour-semaine'!A:A,0),MATCH(B14477,'contribution par jour-semaine'!$1:$1,0),4,1,"contribution par jour-semaine")),"")</f>
        <v/>
      </c>
      <c r="D14477" s="4" t="str">
        <f>VLOOKUP(A14477,predictions!A:B,2,FALSE)</f>
        <v>22/06/2020</v>
      </c>
      <c r="E14477" s="4">
        <f t="shared" si="56"/>
        <v>44004</v>
      </c>
    </row>
    <row r="14478" spans="3:5" ht="13" x14ac:dyDescent="0.15">
      <c r="C14478" s="1" t="str">
        <f ca="1">IFERROR(INDIRECT(ADDRESS(MATCH(A14478,'contribution par jour-semaine'!A:A,0),MATCH(B14478,'contribution par jour-semaine'!$1:$1,0),4,1,"contribution par jour-semaine")),"")</f>
        <v/>
      </c>
      <c r="D14478" s="4" t="str">
        <f>VLOOKUP(A14478,predictions!A:B,2,FALSE)</f>
        <v>22/06/2020</v>
      </c>
      <c r="E14478" s="4">
        <f t="shared" si="56"/>
        <v>44004</v>
      </c>
    </row>
    <row r="14479" spans="3:5" ht="13" x14ac:dyDescent="0.15">
      <c r="C14479" s="1" t="str">
        <f ca="1">IFERROR(INDIRECT(ADDRESS(MATCH(A14479,'contribution par jour-semaine'!A:A,0),MATCH(B14479,'contribution par jour-semaine'!$1:$1,0),4,1,"contribution par jour-semaine")),"")</f>
        <v/>
      </c>
      <c r="D14479" s="4" t="str">
        <f>VLOOKUP(A14479,predictions!A:B,2,FALSE)</f>
        <v>22/06/2020</v>
      </c>
      <c r="E14479" s="4">
        <f t="shared" si="56"/>
        <v>44004</v>
      </c>
    </row>
    <row r="14480" spans="3:5" ht="13" x14ac:dyDescent="0.15">
      <c r="C14480" s="1" t="str">
        <f ca="1">IFERROR(INDIRECT(ADDRESS(MATCH(A14480,'contribution par jour-semaine'!A:A,0),MATCH(B14480,'contribution par jour-semaine'!$1:$1,0),4,1,"contribution par jour-semaine")),"")</f>
        <v/>
      </c>
      <c r="D14480" s="4" t="str">
        <f>VLOOKUP(A14480,predictions!A:B,2,FALSE)</f>
        <v>22/06/2020</v>
      </c>
      <c r="E14480" s="4">
        <f t="shared" si="56"/>
        <v>44004</v>
      </c>
    </row>
    <row r="14481" spans="3:5" ht="13" x14ac:dyDescent="0.15">
      <c r="C14481" s="1" t="str">
        <f ca="1">IFERROR(INDIRECT(ADDRESS(MATCH(A14481,'contribution par jour-semaine'!A:A,0),MATCH(B14481,'contribution par jour-semaine'!$1:$1,0),4,1,"contribution par jour-semaine")),"")</f>
        <v/>
      </c>
      <c r="D14481" s="4" t="str">
        <f>VLOOKUP(A14481,predictions!A:B,2,FALSE)</f>
        <v>22/06/2020</v>
      </c>
      <c r="E14481" s="4">
        <f t="shared" si="56"/>
        <v>44004</v>
      </c>
    </row>
    <row r="14482" spans="3:5" ht="13" x14ac:dyDescent="0.15">
      <c r="C14482" s="1" t="str">
        <f ca="1">IFERROR(INDIRECT(ADDRESS(MATCH(A14482,'contribution par jour-semaine'!A:A,0),MATCH(B14482,'contribution par jour-semaine'!$1:$1,0),4,1,"contribution par jour-semaine")),"")</f>
        <v/>
      </c>
      <c r="D14482" s="4" t="str">
        <f>VLOOKUP(A14482,predictions!A:B,2,FALSE)</f>
        <v>22/06/2020</v>
      </c>
      <c r="E14482" s="4">
        <f t="shared" si="56"/>
        <v>44004</v>
      </c>
    </row>
    <row r="14483" spans="3:5" ht="13" x14ac:dyDescent="0.15">
      <c r="C14483" s="1" t="str">
        <f ca="1">IFERROR(INDIRECT(ADDRESS(MATCH(A14483,'contribution par jour-semaine'!A:A,0),MATCH(B14483,'contribution par jour-semaine'!$1:$1,0),4,1,"contribution par jour-semaine")),"")</f>
        <v/>
      </c>
      <c r="D14483" s="4" t="str">
        <f>VLOOKUP(A14483,predictions!A:B,2,FALSE)</f>
        <v>22/06/2020</v>
      </c>
      <c r="E14483" s="4">
        <f t="shared" si="56"/>
        <v>44004</v>
      </c>
    </row>
    <row r="14484" spans="3:5" ht="13" x14ac:dyDescent="0.15">
      <c r="C14484" s="1" t="str">
        <f ca="1">IFERROR(INDIRECT(ADDRESS(MATCH(A14484,'contribution par jour-semaine'!A:A,0),MATCH(B14484,'contribution par jour-semaine'!$1:$1,0),4,1,"contribution par jour-semaine")),"")</f>
        <v/>
      </c>
      <c r="D14484" s="4" t="str">
        <f>VLOOKUP(A14484,predictions!A:B,2,FALSE)</f>
        <v>22/06/2020</v>
      </c>
      <c r="E14484" s="4">
        <f t="shared" si="56"/>
        <v>44004</v>
      </c>
    </row>
    <row r="14485" spans="3:5" ht="13" x14ac:dyDescent="0.15">
      <c r="C14485" s="1" t="str">
        <f ca="1">IFERROR(INDIRECT(ADDRESS(MATCH(A14485,'contribution par jour-semaine'!A:A,0),MATCH(B14485,'contribution par jour-semaine'!$1:$1,0),4,1,"contribution par jour-semaine")),"")</f>
        <v/>
      </c>
      <c r="D14485" s="4" t="str">
        <f>VLOOKUP(A14485,predictions!A:B,2,FALSE)</f>
        <v>22/06/2020</v>
      </c>
      <c r="E14485" s="4">
        <f t="shared" si="56"/>
        <v>44004</v>
      </c>
    </row>
    <row r="14486" spans="3:5" ht="13" x14ac:dyDescent="0.15">
      <c r="C14486" s="1" t="str">
        <f ca="1">IFERROR(INDIRECT(ADDRESS(MATCH(A14486,'contribution par jour-semaine'!A:A,0),MATCH(B14486,'contribution par jour-semaine'!$1:$1,0),4,1,"contribution par jour-semaine")),"")</f>
        <v/>
      </c>
      <c r="D14486" s="4" t="str">
        <f>VLOOKUP(A14486,predictions!A:B,2,FALSE)</f>
        <v>22/06/2020</v>
      </c>
      <c r="E14486" s="4">
        <f t="shared" si="56"/>
        <v>44004</v>
      </c>
    </row>
    <row r="14487" spans="3:5" ht="13" x14ac:dyDescent="0.15">
      <c r="C14487" s="1" t="str">
        <f ca="1">IFERROR(INDIRECT(ADDRESS(MATCH(A14487,'contribution par jour-semaine'!A:A,0),MATCH(B14487,'contribution par jour-semaine'!$1:$1,0),4,1,"contribution par jour-semaine")),"")</f>
        <v/>
      </c>
      <c r="D14487" s="4" t="str">
        <f>VLOOKUP(A14487,predictions!A:B,2,FALSE)</f>
        <v>22/06/2020</v>
      </c>
      <c r="E14487" s="4">
        <f t="shared" si="56"/>
        <v>44004</v>
      </c>
    </row>
    <row r="14488" spans="3:5" ht="13" x14ac:dyDescent="0.15">
      <c r="C14488" s="1" t="str">
        <f ca="1">IFERROR(INDIRECT(ADDRESS(MATCH(A14488,'contribution par jour-semaine'!A:A,0),MATCH(B14488,'contribution par jour-semaine'!$1:$1,0),4,1,"contribution par jour-semaine")),"")</f>
        <v/>
      </c>
      <c r="D14488" s="4" t="str">
        <f>VLOOKUP(A14488,predictions!A:B,2,FALSE)</f>
        <v>22/06/2020</v>
      </c>
      <c r="E14488" s="4">
        <f t="shared" si="56"/>
        <v>44004</v>
      </c>
    </row>
    <row r="14489" spans="3:5" ht="13" x14ac:dyDescent="0.15">
      <c r="C14489" s="1" t="str">
        <f ca="1">IFERROR(INDIRECT(ADDRESS(MATCH(A14489,'contribution par jour-semaine'!A:A,0),MATCH(B14489,'contribution par jour-semaine'!$1:$1,0),4,1,"contribution par jour-semaine")),"")</f>
        <v/>
      </c>
      <c r="D14489" s="4" t="str">
        <f>VLOOKUP(A14489,predictions!A:B,2,FALSE)</f>
        <v>22/06/2020</v>
      </c>
      <c r="E14489" s="4">
        <f t="shared" si="56"/>
        <v>44004</v>
      </c>
    </row>
    <row r="14490" spans="3:5" ht="13" x14ac:dyDescent="0.15">
      <c r="C14490" s="1" t="str">
        <f ca="1">IFERROR(INDIRECT(ADDRESS(MATCH(A14490,'contribution par jour-semaine'!A:A,0),MATCH(B14490,'contribution par jour-semaine'!$1:$1,0),4,1,"contribution par jour-semaine")),"")</f>
        <v/>
      </c>
      <c r="D14490" s="4" t="str">
        <f>VLOOKUP(A14490,predictions!A:B,2,FALSE)</f>
        <v>22/06/2020</v>
      </c>
      <c r="E14490" s="4">
        <f t="shared" si="56"/>
        <v>44004</v>
      </c>
    </row>
    <row r="14491" spans="3:5" ht="13" x14ac:dyDescent="0.15">
      <c r="C14491" s="1" t="str">
        <f ca="1">IFERROR(INDIRECT(ADDRESS(MATCH(A14491,'contribution par jour-semaine'!A:A,0),MATCH(B14491,'contribution par jour-semaine'!$1:$1,0),4,1,"contribution par jour-semaine")),"")</f>
        <v/>
      </c>
      <c r="D14491" s="4" t="str">
        <f>VLOOKUP(A14491,predictions!A:B,2,FALSE)</f>
        <v>22/06/2020</v>
      </c>
      <c r="E14491" s="4">
        <f t="shared" si="56"/>
        <v>44004</v>
      </c>
    </row>
    <row r="14492" spans="3:5" ht="13" x14ac:dyDescent="0.15">
      <c r="C14492" s="1" t="str">
        <f ca="1">IFERROR(INDIRECT(ADDRESS(MATCH(A14492,'contribution par jour-semaine'!A:A,0),MATCH(B14492,'contribution par jour-semaine'!$1:$1,0),4,1,"contribution par jour-semaine")),"")</f>
        <v/>
      </c>
      <c r="D14492" s="4" t="str">
        <f>VLOOKUP(A14492,predictions!A:B,2,FALSE)</f>
        <v>22/06/2020</v>
      </c>
      <c r="E14492" s="4">
        <f t="shared" si="56"/>
        <v>44004</v>
      </c>
    </row>
    <row r="14493" spans="3:5" ht="13" x14ac:dyDescent="0.15">
      <c r="C14493" s="1" t="str">
        <f ca="1">IFERROR(INDIRECT(ADDRESS(MATCH(A14493,'contribution par jour-semaine'!A:A,0),MATCH(B14493,'contribution par jour-semaine'!$1:$1,0),4,1,"contribution par jour-semaine")),"")</f>
        <v/>
      </c>
      <c r="D14493" s="4" t="str">
        <f>VLOOKUP(A14493,predictions!A:B,2,FALSE)</f>
        <v>22/06/2020</v>
      </c>
      <c r="E14493" s="4">
        <f t="shared" si="56"/>
        <v>44004</v>
      </c>
    </row>
    <row r="14494" spans="3:5" ht="13" x14ac:dyDescent="0.15">
      <c r="C14494" s="1" t="str">
        <f ca="1">IFERROR(INDIRECT(ADDRESS(MATCH(A14494,'contribution par jour-semaine'!A:A,0),MATCH(B14494,'contribution par jour-semaine'!$1:$1,0),4,1,"contribution par jour-semaine")),"")</f>
        <v/>
      </c>
      <c r="D14494" s="4" t="str">
        <f>VLOOKUP(A14494,predictions!A:B,2,FALSE)</f>
        <v>22/06/2020</v>
      </c>
      <c r="E14494" s="4">
        <f t="shared" si="56"/>
        <v>44004</v>
      </c>
    </row>
    <row r="14495" spans="3:5" ht="13" x14ac:dyDescent="0.15">
      <c r="C14495" s="1" t="str">
        <f ca="1">IFERROR(INDIRECT(ADDRESS(MATCH(A14495,'contribution par jour-semaine'!A:A,0),MATCH(B14495,'contribution par jour-semaine'!$1:$1,0),4,1,"contribution par jour-semaine")),"")</f>
        <v/>
      </c>
      <c r="D14495" s="4" t="str">
        <f>VLOOKUP(A14495,predictions!A:B,2,FALSE)</f>
        <v>22/06/2020</v>
      </c>
      <c r="E14495" s="4">
        <f t="shared" si="56"/>
        <v>44004</v>
      </c>
    </row>
    <row r="14496" spans="3:5" ht="13" x14ac:dyDescent="0.15">
      <c r="C14496" s="1" t="str">
        <f ca="1">IFERROR(INDIRECT(ADDRESS(MATCH(A14496,'contribution par jour-semaine'!A:A,0),MATCH(B14496,'contribution par jour-semaine'!$1:$1,0),4,1,"contribution par jour-semaine")),"")</f>
        <v/>
      </c>
      <c r="D14496" s="4" t="str">
        <f>VLOOKUP(A14496,predictions!A:B,2,FALSE)</f>
        <v>22/06/2020</v>
      </c>
      <c r="E14496" s="4">
        <f t="shared" si="56"/>
        <v>44004</v>
      </c>
    </row>
    <row r="14497" spans="3:5" ht="13" x14ac:dyDescent="0.15">
      <c r="C14497" s="1" t="str">
        <f ca="1">IFERROR(INDIRECT(ADDRESS(MATCH(A14497,'contribution par jour-semaine'!A:A,0),MATCH(B14497,'contribution par jour-semaine'!$1:$1,0),4,1,"contribution par jour-semaine")),"")</f>
        <v/>
      </c>
      <c r="D14497" s="4" t="str">
        <f>VLOOKUP(A14497,predictions!A:B,2,FALSE)</f>
        <v>22/06/2020</v>
      </c>
      <c r="E14497" s="4">
        <f t="shared" si="56"/>
        <v>44004</v>
      </c>
    </row>
    <row r="14498" spans="3:5" ht="13" x14ac:dyDescent="0.15">
      <c r="C14498" s="1" t="str">
        <f ca="1">IFERROR(INDIRECT(ADDRESS(MATCH(A14498,'contribution par jour-semaine'!A:A,0),MATCH(B14498,'contribution par jour-semaine'!$1:$1,0),4,1,"contribution par jour-semaine")),"")</f>
        <v/>
      </c>
      <c r="D14498" s="4" t="str">
        <f>VLOOKUP(A14498,predictions!A:B,2,FALSE)</f>
        <v>22/06/2020</v>
      </c>
      <c r="E14498" s="4">
        <f t="shared" si="56"/>
        <v>44004</v>
      </c>
    </row>
    <row r="14499" spans="3:5" ht="13" x14ac:dyDescent="0.15">
      <c r="C14499" s="1" t="str">
        <f ca="1">IFERROR(INDIRECT(ADDRESS(MATCH(A14499,'contribution par jour-semaine'!A:A,0),MATCH(B14499,'contribution par jour-semaine'!$1:$1,0),4,1,"contribution par jour-semaine")),"")</f>
        <v/>
      </c>
      <c r="D14499" s="4" t="str">
        <f>VLOOKUP(A14499,predictions!A:B,2,FALSE)</f>
        <v>22/06/2020</v>
      </c>
      <c r="E14499" s="4">
        <f t="shared" si="56"/>
        <v>44004</v>
      </c>
    </row>
    <row r="14500" spans="3:5" ht="13" x14ac:dyDescent="0.15">
      <c r="C14500" s="1" t="str">
        <f ca="1">IFERROR(INDIRECT(ADDRESS(MATCH(A14500,'contribution par jour-semaine'!A:A,0),MATCH(B14500,'contribution par jour-semaine'!$1:$1,0),4,1,"contribution par jour-semaine")),"")</f>
        <v/>
      </c>
      <c r="D14500" s="4" t="str">
        <f>VLOOKUP(A14500,predictions!A:B,2,FALSE)</f>
        <v>22/06/2020</v>
      </c>
      <c r="E14500" s="4">
        <f t="shared" si="56"/>
        <v>44004</v>
      </c>
    </row>
    <row r="14501" spans="3:5" ht="13" x14ac:dyDescent="0.15">
      <c r="C14501" s="1" t="str">
        <f ca="1">IFERROR(INDIRECT(ADDRESS(MATCH(A14501,'contribution par jour-semaine'!A:A,0),MATCH(B14501,'contribution par jour-semaine'!$1:$1,0),4,1,"contribution par jour-semaine")),"")</f>
        <v/>
      </c>
      <c r="D14501" s="4" t="str">
        <f>VLOOKUP(A14501,predictions!A:B,2,FALSE)</f>
        <v>22/06/2020</v>
      </c>
      <c r="E14501" s="4">
        <f t="shared" si="56"/>
        <v>44004</v>
      </c>
    </row>
    <row r="14502" spans="3:5" ht="13" x14ac:dyDescent="0.15">
      <c r="C14502" s="1" t="str">
        <f ca="1">IFERROR(INDIRECT(ADDRESS(MATCH(A14502,'contribution par jour-semaine'!A:A,0),MATCH(B14502,'contribution par jour-semaine'!$1:$1,0),4,1,"contribution par jour-semaine")),"")</f>
        <v/>
      </c>
      <c r="D14502" s="4" t="str">
        <f>VLOOKUP(A14502,predictions!A:B,2,FALSE)</f>
        <v>22/06/2020</v>
      </c>
      <c r="E14502" s="4">
        <f t="shared" si="56"/>
        <v>44004</v>
      </c>
    </row>
    <row r="14503" spans="3:5" ht="13" x14ac:dyDescent="0.15">
      <c r="C14503" s="1" t="str">
        <f ca="1">IFERROR(INDIRECT(ADDRESS(MATCH(A14503,'contribution par jour-semaine'!A:A,0),MATCH(B14503,'contribution par jour-semaine'!$1:$1,0),4,1,"contribution par jour-semaine")),"")</f>
        <v/>
      </c>
      <c r="D14503" s="4" t="str">
        <f>VLOOKUP(A14503,predictions!A:B,2,FALSE)</f>
        <v>22/06/2020</v>
      </c>
      <c r="E14503" s="4">
        <f t="shared" si="56"/>
        <v>44004</v>
      </c>
    </row>
    <row r="14504" spans="3:5" ht="13" x14ac:dyDescent="0.15">
      <c r="C14504" s="1" t="str">
        <f ca="1">IFERROR(INDIRECT(ADDRESS(MATCH(A14504,'contribution par jour-semaine'!A:A,0),MATCH(B14504,'contribution par jour-semaine'!$1:$1,0),4,1,"contribution par jour-semaine")),"")</f>
        <v/>
      </c>
      <c r="D14504" s="4" t="str">
        <f>VLOOKUP(A14504,predictions!A:B,2,FALSE)</f>
        <v>22/06/2020</v>
      </c>
      <c r="E14504" s="4">
        <f t="shared" si="56"/>
        <v>44004</v>
      </c>
    </row>
    <row r="14505" spans="3:5" ht="13" x14ac:dyDescent="0.15">
      <c r="C14505" s="1" t="str">
        <f ca="1">IFERROR(INDIRECT(ADDRESS(MATCH(A14505,'contribution par jour-semaine'!A:A,0),MATCH(B14505,'contribution par jour-semaine'!$1:$1,0),4,1,"contribution par jour-semaine")),"")</f>
        <v/>
      </c>
      <c r="D14505" s="4" t="str">
        <f>VLOOKUP(A14505,predictions!A:B,2,FALSE)</f>
        <v>22/06/2020</v>
      </c>
      <c r="E14505" s="4">
        <f t="shared" si="56"/>
        <v>44004</v>
      </c>
    </row>
    <row r="14506" spans="3:5" ht="13" x14ac:dyDescent="0.15">
      <c r="C14506" s="1" t="str">
        <f ca="1">IFERROR(INDIRECT(ADDRESS(MATCH(A14506,'contribution par jour-semaine'!A:A,0),MATCH(B14506,'contribution par jour-semaine'!$1:$1,0),4,1,"contribution par jour-semaine")),"")</f>
        <v/>
      </c>
      <c r="D14506" s="4" t="str">
        <f>VLOOKUP(A14506,predictions!A:B,2,FALSE)</f>
        <v>22/06/2020</v>
      </c>
      <c r="E14506" s="4">
        <f t="shared" si="56"/>
        <v>44004</v>
      </c>
    </row>
    <row r="14507" spans="3:5" ht="13" x14ac:dyDescent="0.15">
      <c r="C14507" s="1" t="str">
        <f ca="1">IFERROR(INDIRECT(ADDRESS(MATCH(A14507,'contribution par jour-semaine'!A:A,0),MATCH(B14507,'contribution par jour-semaine'!$1:$1,0),4,1,"contribution par jour-semaine")),"")</f>
        <v/>
      </c>
      <c r="D14507" s="4" t="str">
        <f>VLOOKUP(A14507,predictions!A:B,2,FALSE)</f>
        <v>22/06/2020</v>
      </c>
      <c r="E14507" s="4">
        <f t="shared" si="56"/>
        <v>44004</v>
      </c>
    </row>
    <row r="14508" spans="3:5" ht="13" x14ac:dyDescent="0.15">
      <c r="C14508" s="1" t="str">
        <f ca="1">IFERROR(INDIRECT(ADDRESS(MATCH(A14508,'contribution par jour-semaine'!A:A,0),MATCH(B14508,'contribution par jour-semaine'!$1:$1,0),4,1,"contribution par jour-semaine")),"")</f>
        <v/>
      </c>
      <c r="D14508" s="4" t="str">
        <f>VLOOKUP(A14508,predictions!A:B,2,FALSE)</f>
        <v>22/06/2020</v>
      </c>
      <c r="E14508" s="4">
        <f t="shared" si="56"/>
        <v>44004</v>
      </c>
    </row>
    <row r="14509" spans="3:5" ht="13" x14ac:dyDescent="0.15">
      <c r="C14509" s="1" t="str">
        <f ca="1">IFERROR(INDIRECT(ADDRESS(MATCH(A14509,'contribution par jour-semaine'!A:A,0),MATCH(B14509,'contribution par jour-semaine'!$1:$1,0),4,1,"contribution par jour-semaine")),"")</f>
        <v/>
      </c>
      <c r="D14509" s="4" t="str">
        <f>VLOOKUP(A14509,predictions!A:B,2,FALSE)</f>
        <v>22/06/2020</v>
      </c>
      <c r="E14509" s="4">
        <f t="shared" si="56"/>
        <v>44004</v>
      </c>
    </row>
    <row r="14510" spans="3:5" ht="13" x14ac:dyDescent="0.15">
      <c r="C14510" s="1" t="str">
        <f ca="1">IFERROR(INDIRECT(ADDRESS(MATCH(A14510,'contribution par jour-semaine'!A:A,0),MATCH(B14510,'contribution par jour-semaine'!$1:$1,0),4,1,"contribution par jour-semaine")),"")</f>
        <v/>
      </c>
      <c r="D14510" s="4" t="str">
        <f>VLOOKUP(A14510,predictions!A:B,2,FALSE)</f>
        <v>22/06/2020</v>
      </c>
      <c r="E14510" s="4">
        <f t="shared" si="56"/>
        <v>44004</v>
      </c>
    </row>
    <row r="14511" spans="3:5" ht="13" x14ac:dyDescent="0.15">
      <c r="C14511" s="1" t="str">
        <f ca="1">IFERROR(INDIRECT(ADDRESS(MATCH(A14511,'contribution par jour-semaine'!A:A,0),MATCH(B14511,'contribution par jour-semaine'!$1:$1,0),4,1,"contribution par jour-semaine")),"")</f>
        <v/>
      </c>
      <c r="D14511" s="4" t="str">
        <f>VLOOKUP(A14511,predictions!A:B,2,FALSE)</f>
        <v>22/06/2020</v>
      </c>
      <c r="E14511" s="4">
        <f t="shared" si="56"/>
        <v>44004</v>
      </c>
    </row>
    <row r="14512" spans="3:5" ht="13" x14ac:dyDescent="0.15">
      <c r="C14512" s="1" t="str">
        <f ca="1">IFERROR(INDIRECT(ADDRESS(MATCH(A14512,'contribution par jour-semaine'!A:A,0),MATCH(B14512,'contribution par jour-semaine'!$1:$1,0),4,1,"contribution par jour-semaine")),"")</f>
        <v/>
      </c>
      <c r="D14512" s="4" t="str">
        <f>VLOOKUP(A14512,predictions!A:B,2,FALSE)</f>
        <v>22/06/2020</v>
      </c>
      <c r="E14512" s="4">
        <f t="shared" si="56"/>
        <v>44004</v>
      </c>
    </row>
    <row r="14513" spans="3:5" ht="13" x14ac:dyDescent="0.15">
      <c r="C14513" s="1" t="str">
        <f ca="1">IFERROR(INDIRECT(ADDRESS(MATCH(A14513,'contribution par jour-semaine'!A:A,0),MATCH(B14513,'contribution par jour-semaine'!$1:$1,0),4,1,"contribution par jour-semaine")),"")</f>
        <v/>
      </c>
      <c r="D14513" s="4" t="str">
        <f>VLOOKUP(A14513,predictions!A:B,2,FALSE)</f>
        <v>22/06/2020</v>
      </c>
      <c r="E14513" s="4">
        <f t="shared" si="56"/>
        <v>44004</v>
      </c>
    </row>
    <row r="14514" spans="3:5" ht="13" x14ac:dyDescent="0.15">
      <c r="C14514" s="1" t="str">
        <f ca="1">IFERROR(INDIRECT(ADDRESS(MATCH(A14514,'contribution par jour-semaine'!A:A,0),MATCH(B14514,'contribution par jour-semaine'!$1:$1,0),4,1,"contribution par jour-semaine")),"")</f>
        <v/>
      </c>
      <c r="D14514" s="4" t="str">
        <f>VLOOKUP(A14514,predictions!A:B,2,FALSE)</f>
        <v>22/06/2020</v>
      </c>
      <c r="E14514" s="4">
        <f t="shared" si="56"/>
        <v>44004</v>
      </c>
    </row>
    <row r="14515" spans="3:5" ht="13" x14ac:dyDescent="0.15">
      <c r="C14515" s="1" t="str">
        <f ca="1">IFERROR(INDIRECT(ADDRESS(MATCH(A14515,'contribution par jour-semaine'!A:A,0),MATCH(B14515,'contribution par jour-semaine'!$1:$1,0),4,1,"contribution par jour-semaine")),"")</f>
        <v/>
      </c>
      <c r="D14515" s="4" t="str">
        <f>VLOOKUP(A14515,predictions!A:B,2,FALSE)</f>
        <v>22/06/2020</v>
      </c>
      <c r="E14515" s="4">
        <f t="shared" si="56"/>
        <v>44004</v>
      </c>
    </row>
    <row r="14516" spans="3:5" ht="13" x14ac:dyDescent="0.15">
      <c r="C14516" s="1" t="str">
        <f ca="1">IFERROR(INDIRECT(ADDRESS(MATCH(A14516,'contribution par jour-semaine'!A:A,0),MATCH(B14516,'contribution par jour-semaine'!$1:$1,0),4,1,"contribution par jour-semaine")),"")</f>
        <v/>
      </c>
      <c r="D14516" s="4" t="str">
        <f>VLOOKUP(A14516,predictions!A:B,2,FALSE)</f>
        <v>22/06/2020</v>
      </c>
      <c r="E14516" s="4">
        <f t="shared" si="56"/>
        <v>44004</v>
      </c>
    </row>
    <row r="14517" spans="3:5" ht="13" x14ac:dyDescent="0.15">
      <c r="C14517" s="1" t="str">
        <f ca="1">IFERROR(INDIRECT(ADDRESS(MATCH(A14517,'contribution par jour-semaine'!A:A,0),MATCH(B14517,'contribution par jour-semaine'!$1:$1,0),4,1,"contribution par jour-semaine")),"")</f>
        <v/>
      </c>
      <c r="D14517" s="4" t="str">
        <f>VLOOKUP(A14517,predictions!A:B,2,FALSE)</f>
        <v>22/06/2020</v>
      </c>
      <c r="E14517" s="4">
        <f t="shared" si="56"/>
        <v>44004</v>
      </c>
    </row>
    <row r="14518" spans="3:5" ht="13" x14ac:dyDescent="0.15">
      <c r="C14518" s="1" t="str">
        <f ca="1">IFERROR(INDIRECT(ADDRESS(MATCH(A14518,'contribution par jour-semaine'!A:A,0),MATCH(B14518,'contribution par jour-semaine'!$1:$1,0),4,1,"contribution par jour-semaine")),"")</f>
        <v/>
      </c>
      <c r="D14518" s="4" t="str">
        <f>VLOOKUP(A14518,predictions!A:B,2,FALSE)</f>
        <v>22/06/2020</v>
      </c>
      <c r="E14518" s="4">
        <f t="shared" si="56"/>
        <v>44004</v>
      </c>
    </row>
    <row r="14519" spans="3:5" ht="13" x14ac:dyDescent="0.15">
      <c r="C14519" s="1" t="str">
        <f ca="1">IFERROR(INDIRECT(ADDRESS(MATCH(A14519,'contribution par jour-semaine'!A:A,0),MATCH(B14519,'contribution par jour-semaine'!$1:$1,0),4,1,"contribution par jour-semaine")),"")</f>
        <v/>
      </c>
      <c r="D14519" s="4" t="str">
        <f>VLOOKUP(A14519,predictions!A:B,2,FALSE)</f>
        <v>22/06/2020</v>
      </c>
      <c r="E14519" s="4">
        <f t="shared" si="56"/>
        <v>44004</v>
      </c>
    </row>
    <row r="14520" spans="3:5" ht="13" x14ac:dyDescent="0.15">
      <c r="C14520" s="1" t="str">
        <f ca="1">IFERROR(INDIRECT(ADDRESS(MATCH(A14520,'contribution par jour-semaine'!A:A,0),MATCH(B14520,'contribution par jour-semaine'!$1:$1,0),4,1,"contribution par jour-semaine")),"")</f>
        <v/>
      </c>
      <c r="D14520" s="4" t="str">
        <f>VLOOKUP(A14520,predictions!A:B,2,FALSE)</f>
        <v>22/06/2020</v>
      </c>
      <c r="E14520" s="4">
        <f t="shared" si="56"/>
        <v>44004</v>
      </c>
    </row>
    <row r="14521" spans="3:5" ht="13" x14ac:dyDescent="0.15">
      <c r="C14521" s="1" t="str">
        <f ca="1">IFERROR(INDIRECT(ADDRESS(MATCH(A14521,'contribution par jour-semaine'!A:A,0),MATCH(B14521,'contribution par jour-semaine'!$1:$1,0),4,1,"contribution par jour-semaine")),"")</f>
        <v/>
      </c>
      <c r="D14521" s="4" t="str">
        <f>VLOOKUP(A14521,predictions!A:B,2,FALSE)</f>
        <v>22/06/2020</v>
      </c>
      <c r="E14521" s="4">
        <f t="shared" si="56"/>
        <v>44004</v>
      </c>
    </row>
    <row r="14522" spans="3:5" ht="13" x14ac:dyDescent="0.15">
      <c r="C14522" s="1" t="str">
        <f ca="1">IFERROR(INDIRECT(ADDRESS(MATCH(A14522,'contribution par jour-semaine'!A:A,0),MATCH(B14522,'contribution par jour-semaine'!$1:$1,0),4,1,"contribution par jour-semaine")),"")</f>
        <v/>
      </c>
      <c r="D14522" s="4" t="str">
        <f>VLOOKUP(A14522,predictions!A:B,2,FALSE)</f>
        <v>22/06/2020</v>
      </c>
      <c r="E14522" s="4">
        <f t="shared" si="56"/>
        <v>44004</v>
      </c>
    </row>
    <row r="14523" spans="3:5" ht="13" x14ac:dyDescent="0.15">
      <c r="C14523" s="1" t="str">
        <f ca="1">IFERROR(INDIRECT(ADDRESS(MATCH(A14523,'contribution par jour-semaine'!A:A,0),MATCH(B14523,'contribution par jour-semaine'!$1:$1,0),4,1,"contribution par jour-semaine")),"")</f>
        <v/>
      </c>
      <c r="D14523" s="4" t="str">
        <f>VLOOKUP(A14523,predictions!A:B,2,FALSE)</f>
        <v>22/06/2020</v>
      </c>
      <c r="E14523" s="4">
        <f t="shared" si="56"/>
        <v>44004</v>
      </c>
    </row>
    <row r="14524" spans="3:5" ht="13" x14ac:dyDescent="0.15">
      <c r="C14524" s="1" t="str">
        <f ca="1">IFERROR(INDIRECT(ADDRESS(MATCH(A14524,'contribution par jour-semaine'!A:A,0),MATCH(B14524,'contribution par jour-semaine'!$1:$1,0),4,1,"contribution par jour-semaine")),"")</f>
        <v/>
      </c>
      <c r="D14524" s="4" t="str">
        <f>VLOOKUP(A14524,predictions!A:B,2,FALSE)</f>
        <v>22/06/2020</v>
      </c>
      <c r="E14524" s="4">
        <f t="shared" si="56"/>
        <v>44004</v>
      </c>
    </row>
    <row r="14525" spans="3:5" ht="13" x14ac:dyDescent="0.15">
      <c r="C14525" s="1" t="str">
        <f ca="1">IFERROR(INDIRECT(ADDRESS(MATCH(A14525,'contribution par jour-semaine'!A:A,0),MATCH(B14525,'contribution par jour-semaine'!$1:$1,0),4,1,"contribution par jour-semaine")),"")</f>
        <v/>
      </c>
      <c r="D14525" s="4" t="str">
        <f>VLOOKUP(A14525,predictions!A:B,2,FALSE)</f>
        <v>22/06/2020</v>
      </c>
      <c r="E14525" s="4">
        <f t="shared" si="56"/>
        <v>44004</v>
      </c>
    </row>
    <row r="14526" spans="3:5" ht="13" x14ac:dyDescent="0.15">
      <c r="C14526" s="1" t="str">
        <f ca="1">IFERROR(INDIRECT(ADDRESS(MATCH(A14526,'contribution par jour-semaine'!A:A,0),MATCH(B14526,'contribution par jour-semaine'!$1:$1,0),4,1,"contribution par jour-semaine")),"")</f>
        <v/>
      </c>
      <c r="D14526" s="4" t="str">
        <f>VLOOKUP(A14526,predictions!A:B,2,FALSE)</f>
        <v>22/06/2020</v>
      </c>
      <c r="E14526" s="4">
        <f t="shared" si="56"/>
        <v>44004</v>
      </c>
    </row>
    <row r="14527" spans="3:5" ht="13" x14ac:dyDescent="0.15">
      <c r="C14527" s="1" t="str">
        <f ca="1">IFERROR(INDIRECT(ADDRESS(MATCH(A14527,'contribution par jour-semaine'!A:A,0),MATCH(B14527,'contribution par jour-semaine'!$1:$1,0),4,1,"contribution par jour-semaine")),"")</f>
        <v/>
      </c>
      <c r="D14527" s="4" t="str">
        <f>VLOOKUP(A14527,predictions!A:B,2,FALSE)</f>
        <v>22/06/2020</v>
      </c>
      <c r="E14527" s="4">
        <f t="shared" si="56"/>
        <v>44004</v>
      </c>
    </row>
    <row r="14528" spans="3:5" ht="13" x14ac:dyDescent="0.15">
      <c r="C14528" s="1" t="str">
        <f ca="1">IFERROR(INDIRECT(ADDRESS(MATCH(A14528,'contribution par jour-semaine'!A:A,0),MATCH(B14528,'contribution par jour-semaine'!$1:$1,0),4,1,"contribution par jour-semaine")),"")</f>
        <v/>
      </c>
      <c r="D14528" s="4" t="str">
        <f>VLOOKUP(A14528,predictions!A:B,2,FALSE)</f>
        <v>22/06/2020</v>
      </c>
      <c r="E14528" s="4">
        <f t="shared" si="56"/>
        <v>44004</v>
      </c>
    </row>
    <row r="14529" spans="3:5" ht="13" x14ac:dyDescent="0.15">
      <c r="C14529" s="1" t="str">
        <f ca="1">IFERROR(INDIRECT(ADDRESS(MATCH(A14529,'contribution par jour-semaine'!A:A,0),MATCH(B14529,'contribution par jour-semaine'!$1:$1,0),4,1,"contribution par jour-semaine")),"")</f>
        <v/>
      </c>
      <c r="D14529" s="4" t="str">
        <f>VLOOKUP(A14529,predictions!A:B,2,FALSE)</f>
        <v>22/06/2020</v>
      </c>
      <c r="E14529" s="4">
        <f t="shared" si="56"/>
        <v>44004</v>
      </c>
    </row>
    <row r="14530" spans="3:5" ht="13" x14ac:dyDescent="0.15">
      <c r="C14530" s="1" t="str">
        <f ca="1">IFERROR(INDIRECT(ADDRESS(MATCH(A14530,'contribution par jour-semaine'!A:A,0),MATCH(B14530,'contribution par jour-semaine'!$1:$1,0),4,1,"contribution par jour-semaine")),"")</f>
        <v/>
      </c>
      <c r="D14530" s="4" t="str">
        <f>VLOOKUP(A14530,predictions!A:B,2,FALSE)</f>
        <v>22/06/2020</v>
      </c>
      <c r="E14530" s="4">
        <f t="shared" si="56"/>
        <v>44004</v>
      </c>
    </row>
    <row r="14531" spans="3:5" ht="13" x14ac:dyDescent="0.15">
      <c r="C14531" s="1" t="str">
        <f ca="1">IFERROR(INDIRECT(ADDRESS(MATCH(A14531,'contribution par jour-semaine'!A:A,0),MATCH(B14531,'contribution par jour-semaine'!$1:$1,0),4,1,"contribution par jour-semaine")),"")</f>
        <v/>
      </c>
      <c r="D14531" s="4" t="str">
        <f>VLOOKUP(A14531,predictions!A:B,2,FALSE)</f>
        <v>22/06/2020</v>
      </c>
      <c r="E14531" s="4">
        <f t="shared" si="56"/>
        <v>44004</v>
      </c>
    </row>
    <row r="14532" spans="3:5" ht="13" x14ac:dyDescent="0.15">
      <c r="C14532" s="1" t="str">
        <f ca="1">IFERROR(INDIRECT(ADDRESS(MATCH(A14532,'contribution par jour-semaine'!A:A,0),MATCH(B14532,'contribution par jour-semaine'!$1:$1,0),4,1,"contribution par jour-semaine")),"")</f>
        <v/>
      </c>
      <c r="D14532" s="4" t="str">
        <f>VLOOKUP(A14532,predictions!A:B,2,FALSE)</f>
        <v>22/06/2020</v>
      </c>
      <c r="E14532" s="4">
        <f t="shared" si="56"/>
        <v>44004</v>
      </c>
    </row>
    <row r="14533" spans="3:5" ht="13" x14ac:dyDescent="0.15">
      <c r="C14533" s="1" t="str">
        <f ca="1">IFERROR(INDIRECT(ADDRESS(MATCH(A14533,'contribution par jour-semaine'!A:A,0),MATCH(B14533,'contribution par jour-semaine'!$1:$1,0),4,1,"contribution par jour-semaine")),"")</f>
        <v/>
      </c>
      <c r="D14533" s="4" t="str">
        <f>VLOOKUP(A14533,predictions!A:B,2,FALSE)</f>
        <v>22/06/2020</v>
      </c>
      <c r="E14533" s="4">
        <f t="shared" si="56"/>
        <v>44004</v>
      </c>
    </row>
    <row r="14534" spans="3:5" ht="13" x14ac:dyDescent="0.15">
      <c r="C14534" s="1" t="str">
        <f ca="1">IFERROR(INDIRECT(ADDRESS(MATCH(A14534,'contribution par jour-semaine'!A:A,0),MATCH(B14534,'contribution par jour-semaine'!$1:$1,0),4,1,"contribution par jour-semaine")),"")</f>
        <v/>
      </c>
      <c r="D14534" s="4" t="str">
        <f>VLOOKUP(A14534,predictions!A:B,2,FALSE)</f>
        <v>22/06/2020</v>
      </c>
      <c r="E14534" s="4">
        <f t="shared" si="56"/>
        <v>44004</v>
      </c>
    </row>
    <row r="14535" spans="3:5" ht="13" x14ac:dyDescent="0.15">
      <c r="C14535" s="1" t="str">
        <f ca="1">IFERROR(INDIRECT(ADDRESS(MATCH(A14535,'contribution par jour-semaine'!A:A,0),MATCH(B14535,'contribution par jour-semaine'!$1:$1,0),4,1,"contribution par jour-semaine")),"")</f>
        <v/>
      </c>
      <c r="D14535" s="4" t="str">
        <f>VLOOKUP(A14535,predictions!A:B,2,FALSE)</f>
        <v>22/06/2020</v>
      </c>
      <c r="E14535" s="4">
        <f t="shared" si="56"/>
        <v>44004</v>
      </c>
    </row>
    <row r="14536" spans="3:5" ht="13" x14ac:dyDescent="0.15">
      <c r="C14536" s="1" t="str">
        <f ca="1">IFERROR(INDIRECT(ADDRESS(MATCH(A14536,'contribution par jour-semaine'!A:A,0),MATCH(B14536,'contribution par jour-semaine'!$1:$1,0),4,1,"contribution par jour-semaine")),"")</f>
        <v/>
      </c>
      <c r="D14536" s="4" t="str">
        <f>VLOOKUP(A14536,predictions!A:B,2,FALSE)</f>
        <v>22/06/2020</v>
      </c>
      <c r="E14536" s="4">
        <f t="shared" si="56"/>
        <v>44004</v>
      </c>
    </row>
    <row r="14537" spans="3:5" ht="13" x14ac:dyDescent="0.15">
      <c r="C14537" s="1" t="str">
        <f ca="1">IFERROR(INDIRECT(ADDRESS(MATCH(A14537,'contribution par jour-semaine'!A:A,0),MATCH(B14537,'contribution par jour-semaine'!$1:$1,0),4,1,"contribution par jour-semaine")),"")</f>
        <v/>
      </c>
      <c r="D14537" s="4" t="str">
        <f>VLOOKUP(A14537,predictions!A:B,2,FALSE)</f>
        <v>22/06/2020</v>
      </c>
      <c r="E14537" s="4">
        <f t="shared" ref="E14537:E14791" si="57">DATE(RIGHT(D14537,4),MID(D14537,4,2),LEFT(D14537,2))</f>
        <v>44004</v>
      </c>
    </row>
    <row r="14538" spans="3:5" ht="13" x14ac:dyDescent="0.15">
      <c r="C14538" s="1" t="str">
        <f ca="1">IFERROR(INDIRECT(ADDRESS(MATCH(A14538,'contribution par jour-semaine'!A:A,0),MATCH(B14538,'contribution par jour-semaine'!$1:$1,0),4,1,"contribution par jour-semaine")),"")</f>
        <v/>
      </c>
      <c r="D14538" s="4" t="str">
        <f>VLOOKUP(A14538,predictions!A:B,2,FALSE)</f>
        <v>22/06/2020</v>
      </c>
      <c r="E14538" s="4">
        <f t="shared" si="57"/>
        <v>44004</v>
      </c>
    </row>
    <row r="14539" spans="3:5" ht="13" x14ac:dyDescent="0.15">
      <c r="C14539" s="1" t="str">
        <f ca="1">IFERROR(INDIRECT(ADDRESS(MATCH(A14539,'contribution par jour-semaine'!A:A,0),MATCH(B14539,'contribution par jour-semaine'!$1:$1,0),4,1,"contribution par jour-semaine")),"")</f>
        <v/>
      </c>
      <c r="D14539" s="4" t="str">
        <f>VLOOKUP(A14539,predictions!A:B,2,FALSE)</f>
        <v>22/06/2020</v>
      </c>
      <c r="E14539" s="4">
        <f t="shared" si="57"/>
        <v>44004</v>
      </c>
    </row>
    <row r="14540" spans="3:5" ht="13" x14ac:dyDescent="0.15">
      <c r="C14540" s="1" t="str">
        <f ca="1">IFERROR(INDIRECT(ADDRESS(MATCH(A14540,'contribution par jour-semaine'!A:A,0),MATCH(B14540,'contribution par jour-semaine'!$1:$1,0),4,1,"contribution par jour-semaine")),"")</f>
        <v/>
      </c>
      <c r="D14540" s="4" t="str">
        <f>VLOOKUP(A14540,predictions!A:B,2,FALSE)</f>
        <v>22/06/2020</v>
      </c>
      <c r="E14540" s="4">
        <f t="shared" si="57"/>
        <v>44004</v>
      </c>
    </row>
    <row r="14541" spans="3:5" ht="13" x14ac:dyDescent="0.15">
      <c r="C14541" s="1" t="str">
        <f ca="1">IFERROR(INDIRECT(ADDRESS(MATCH(A14541,'contribution par jour-semaine'!A:A,0),MATCH(B14541,'contribution par jour-semaine'!$1:$1,0),4,1,"contribution par jour-semaine")),"")</f>
        <v/>
      </c>
      <c r="D14541" s="4" t="str">
        <f>VLOOKUP(A14541,predictions!A:B,2,FALSE)</f>
        <v>22/06/2020</v>
      </c>
      <c r="E14541" s="4">
        <f t="shared" si="57"/>
        <v>44004</v>
      </c>
    </row>
    <row r="14542" spans="3:5" ht="13" x14ac:dyDescent="0.15">
      <c r="C14542" s="1" t="str">
        <f ca="1">IFERROR(INDIRECT(ADDRESS(MATCH(A14542,'contribution par jour-semaine'!A:A,0),MATCH(B14542,'contribution par jour-semaine'!$1:$1,0),4,1,"contribution par jour-semaine")),"")</f>
        <v/>
      </c>
      <c r="D14542" s="4" t="str">
        <f>VLOOKUP(A14542,predictions!A:B,2,FALSE)</f>
        <v>22/06/2020</v>
      </c>
      <c r="E14542" s="4">
        <f t="shared" si="57"/>
        <v>44004</v>
      </c>
    </row>
    <row r="14543" spans="3:5" ht="13" x14ac:dyDescent="0.15">
      <c r="C14543" s="1" t="str">
        <f ca="1">IFERROR(INDIRECT(ADDRESS(MATCH(A14543,'contribution par jour-semaine'!A:A,0),MATCH(B14543,'contribution par jour-semaine'!$1:$1,0),4,1,"contribution par jour-semaine")),"")</f>
        <v/>
      </c>
      <c r="D14543" s="4" t="str">
        <f>VLOOKUP(A14543,predictions!A:B,2,FALSE)</f>
        <v>22/06/2020</v>
      </c>
      <c r="E14543" s="4">
        <f t="shared" si="57"/>
        <v>44004</v>
      </c>
    </row>
    <row r="14544" spans="3:5" ht="13" x14ac:dyDescent="0.15">
      <c r="C14544" s="1" t="str">
        <f ca="1">IFERROR(INDIRECT(ADDRESS(MATCH(A14544,'contribution par jour-semaine'!A:A,0),MATCH(B14544,'contribution par jour-semaine'!$1:$1,0),4,1,"contribution par jour-semaine")),"")</f>
        <v/>
      </c>
      <c r="D14544" s="4" t="str">
        <f>VLOOKUP(A14544,predictions!A:B,2,FALSE)</f>
        <v>22/06/2020</v>
      </c>
      <c r="E14544" s="4">
        <f t="shared" si="57"/>
        <v>44004</v>
      </c>
    </row>
    <row r="14545" spans="3:5" ht="13" x14ac:dyDescent="0.15">
      <c r="C14545" s="1" t="str">
        <f ca="1">IFERROR(INDIRECT(ADDRESS(MATCH(A14545,'contribution par jour-semaine'!A:A,0),MATCH(B14545,'contribution par jour-semaine'!$1:$1,0),4,1,"contribution par jour-semaine")),"")</f>
        <v/>
      </c>
      <c r="D14545" s="4" t="str">
        <f>VLOOKUP(A14545,predictions!A:B,2,FALSE)</f>
        <v>22/06/2020</v>
      </c>
      <c r="E14545" s="4">
        <f t="shared" si="57"/>
        <v>44004</v>
      </c>
    </row>
    <row r="14546" spans="3:5" ht="13" x14ac:dyDescent="0.15">
      <c r="C14546" s="1" t="str">
        <f ca="1">IFERROR(INDIRECT(ADDRESS(MATCH(A14546,'contribution par jour-semaine'!A:A,0),MATCH(B14546,'contribution par jour-semaine'!$1:$1,0),4,1,"contribution par jour-semaine")),"")</f>
        <v/>
      </c>
      <c r="D14546" s="4" t="str">
        <f>VLOOKUP(A14546,predictions!A:B,2,FALSE)</f>
        <v>22/06/2020</v>
      </c>
      <c r="E14546" s="4">
        <f t="shared" si="57"/>
        <v>44004</v>
      </c>
    </row>
    <row r="14547" spans="3:5" ht="13" x14ac:dyDescent="0.15">
      <c r="C14547" s="1" t="str">
        <f ca="1">IFERROR(INDIRECT(ADDRESS(MATCH(A14547,'contribution par jour-semaine'!A:A,0),MATCH(B14547,'contribution par jour-semaine'!$1:$1,0),4,1,"contribution par jour-semaine")),"")</f>
        <v/>
      </c>
      <c r="D14547" s="4" t="str">
        <f>VLOOKUP(A14547,predictions!A:B,2,FALSE)</f>
        <v>22/06/2020</v>
      </c>
      <c r="E14547" s="4">
        <f t="shared" si="57"/>
        <v>44004</v>
      </c>
    </row>
    <row r="14548" spans="3:5" ht="13" x14ac:dyDescent="0.15">
      <c r="C14548" s="1" t="str">
        <f ca="1">IFERROR(INDIRECT(ADDRESS(MATCH(A14548,'contribution par jour-semaine'!A:A,0),MATCH(B14548,'contribution par jour-semaine'!$1:$1,0),4,1,"contribution par jour-semaine")),"")</f>
        <v/>
      </c>
      <c r="D14548" s="4" t="str">
        <f>VLOOKUP(A14548,predictions!A:B,2,FALSE)</f>
        <v>22/06/2020</v>
      </c>
      <c r="E14548" s="4">
        <f t="shared" si="57"/>
        <v>44004</v>
      </c>
    </row>
    <row r="14549" spans="3:5" ht="13" x14ac:dyDescent="0.15">
      <c r="C14549" s="1" t="str">
        <f ca="1">IFERROR(INDIRECT(ADDRESS(MATCH(A14549,'contribution par jour-semaine'!A:A,0),MATCH(B14549,'contribution par jour-semaine'!$1:$1,0),4,1,"contribution par jour-semaine")),"")</f>
        <v/>
      </c>
      <c r="D14549" s="4" t="str">
        <f>VLOOKUP(A14549,predictions!A:B,2,FALSE)</f>
        <v>22/06/2020</v>
      </c>
      <c r="E14549" s="4">
        <f t="shared" si="57"/>
        <v>44004</v>
      </c>
    </row>
    <row r="14550" spans="3:5" ht="13" x14ac:dyDescent="0.15">
      <c r="C14550" s="1" t="str">
        <f ca="1">IFERROR(INDIRECT(ADDRESS(MATCH(A14550,'contribution par jour-semaine'!A:A,0),MATCH(B14550,'contribution par jour-semaine'!$1:$1,0),4,1,"contribution par jour-semaine")),"")</f>
        <v/>
      </c>
      <c r="D14550" s="4" t="str">
        <f>VLOOKUP(A14550,predictions!A:B,2,FALSE)</f>
        <v>22/06/2020</v>
      </c>
      <c r="E14550" s="4">
        <f t="shared" si="57"/>
        <v>44004</v>
      </c>
    </row>
    <row r="14551" spans="3:5" ht="13" x14ac:dyDescent="0.15">
      <c r="C14551" s="1" t="str">
        <f ca="1">IFERROR(INDIRECT(ADDRESS(MATCH(A14551,'contribution par jour-semaine'!A:A,0),MATCH(B14551,'contribution par jour-semaine'!$1:$1,0),4,1,"contribution par jour-semaine")),"")</f>
        <v/>
      </c>
      <c r="D14551" s="4" t="str">
        <f>VLOOKUP(A14551,predictions!A:B,2,FALSE)</f>
        <v>22/06/2020</v>
      </c>
      <c r="E14551" s="4">
        <f t="shared" si="57"/>
        <v>44004</v>
      </c>
    </row>
    <row r="14552" spans="3:5" ht="13" x14ac:dyDescent="0.15">
      <c r="C14552" s="1" t="str">
        <f ca="1">IFERROR(INDIRECT(ADDRESS(MATCH(A14552,'contribution par jour-semaine'!A:A,0),MATCH(B14552,'contribution par jour-semaine'!$1:$1,0),4,1,"contribution par jour-semaine")),"")</f>
        <v/>
      </c>
      <c r="D14552" s="4" t="str">
        <f>VLOOKUP(A14552,predictions!A:B,2,FALSE)</f>
        <v>22/06/2020</v>
      </c>
      <c r="E14552" s="4">
        <f t="shared" si="57"/>
        <v>44004</v>
      </c>
    </row>
    <row r="14553" spans="3:5" ht="13" x14ac:dyDescent="0.15">
      <c r="C14553" s="1" t="str">
        <f ca="1">IFERROR(INDIRECT(ADDRESS(MATCH(A14553,'contribution par jour-semaine'!A:A,0),MATCH(B14553,'contribution par jour-semaine'!$1:$1,0),4,1,"contribution par jour-semaine")),"")</f>
        <v/>
      </c>
      <c r="D14553" s="4" t="str">
        <f>VLOOKUP(A14553,predictions!A:B,2,FALSE)</f>
        <v>22/06/2020</v>
      </c>
      <c r="E14553" s="4">
        <f t="shared" si="57"/>
        <v>44004</v>
      </c>
    </row>
    <row r="14554" spans="3:5" ht="13" x14ac:dyDescent="0.15">
      <c r="C14554" s="1" t="str">
        <f ca="1">IFERROR(INDIRECT(ADDRESS(MATCH(A14554,'contribution par jour-semaine'!A:A,0),MATCH(B14554,'contribution par jour-semaine'!$1:$1,0),4,1,"contribution par jour-semaine")),"")</f>
        <v/>
      </c>
      <c r="D14554" s="4" t="str">
        <f>VLOOKUP(A14554,predictions!A:B,2,FALSE)</f>
        <v>22/06/2020</v>
      </c>
      <c r="E14554" s="4">
        <f t="shared" si="57"/>
        <v>44004</v>
      </c>
    </row>
    <row r="14555" spans="3:5" ht="13" x14ac:dyDescent="0.15">
      <c r="C14555" s="1" t="str">
        <f ca="1">IFERROR(INDIRECT(ADDRESS(MATCH(A14555,'contribution par jour-semaine'!A:A,0),MATCH(B14555,'contribution par jour-semaine'!$1:$1,0),4,1,"contribution par jour-semaine")),"")</f>
        <v/>
      </c>
      <c r="D14555" s="4" t="str">
        <f>VLOOKUP(A14555,predictions!A:B,2,FALSE)</f>
        <v>22/06/2020</v>
      </c>
      <c r="E14555" s="4">
        <f t="shared" si="57"/>
        <v>44004</v>
      </c>
    </row>
    <row r="14556" spans="3:5" ht="13" x14ac:dyDescent="0.15">
      <c r="C14556" s="1" t="str">
        <f ca="1">IFERROR(INDIRECT(ADDRESS(MATCH(A14556,'contribution par jour-semaine'!A:A,0),MATCH(B14556,'contribution par jour-semaine'!$1:$1,0),4,1,"contribution par jour-semaine")),"")</f>
        <v/>
      </c>
      <c r="D14556" s="4" t="str">
        <f>VLOOKUP(A14556,predictions!A:B,2,FALSE)</f>
        <v>22/06/2020</v>
      </c>
      <c r="E14556" s="4">
        <f t="shared" si="57"/>
        <v>44004</v>
      </c>
    </row>
    <row r="14557" spans="3:5" ht="13" x14ac:dyDescent="0.15">
      <c r="C14557" s="1" t="str">
        <f ca="1">IFERROR(INDIRECT(ADDRESS(MATCH(A14557,'contribution par jour-semaine'!A:A,0),MATCH(B14557,'contribution par jour-semaine'!$1:$1,0),4,1,"contribution par jour-semaine")),"")</f>
        <v/>
      </c>
      <c r="D14557" s="4" t="str">
        <f>VLOOKUP(A14557,predictions!A:B,2,FALSE)</f>
        <v>22/06/2020</v>
      </c>
      <c r="E14557" s="4">
        <f t="shared" si="57"/>
        <v>44004</v>
      </c>
    </row>
    <row r="14558" spans="3:5" ht="13" x14ac:dyDescent="0.15">
      <c r="C14558" s="1" t="str">
        <f ca="1">IFERROR(INDIRECT(ADDRESS(MATCH(A14558,'contribution par jour-semaine'!A:A,0),MATCH(B14558,'contribution par jour-semaine'!$1:$1,0),4,1,"contribution par jour-semaine")),"")</f>
        <v/>
      </c>
      <c r="D14558" s="4" t="str">
        <f>VLOOKUP(A14558,predictions!A:B,2,FALSE)</f>
        <v>22/06/2020</v>
      </c>
      <c r="E14558" s="4">
        <f t="shared" si="57"/>
        <v>44004</v>
      </c>
    </row>
    <row r="14559" spans="3:5" ht="13" x14ac:dyDescent="0.15">
      <c r="C14559" s="1" t="str">
        <f ca="1">IFERROR(INDIRECT(ADDRESS(MATCH(A14559,'contribution par jour-semaine'!A:A,0),MATCH(B14559,'contribution par jour-semaine'!$1:$1,0),4,1,"contribution par jour-semaine")),"")</f>
        <v/>
      </c>
      <c r="D14559" s="4" t="str">
        <f>VLOOKUP(A14559,predictions!A:B,2,FALSE)</f>
        <v>22/06/2020</v>
      </c>
      <c r="E14559" s="4">
        <f t="shared" si="57"/>
        <v>44004</v>
      </c>
    </row>
    <row r="14560" spans="3:5" ht="13" x14ac:dyDescent="0.15">
      <c r="C14560" s="1" t="str">
        <f ca="1">IFERROR(INDIRECT(ADDRESS(MATCH(A14560,'contribution par jour-semaine'!A:A,0),MATCH(B14560,'contribution par jour-semaine'!$1:$1,0),4,1,"contribution par jour-semaine")),"")</f>
        <v/>
      </c>
      <c r="D14560" s="4" t="str">
        <f>VLOOKUP(A14560,predictions!A:B,2,FALSE)</f>
        <v>22/06/2020</v>
      </c>
      <c r="E14560" s="4">
        <f t="shared" si="57"/>
        <v>44004</v>
      </c>
    </row>
    <row r="14561" spans="3:5" ht="13" x14ac:dyDescent="0.15">
      <c r="C14561" s="1" t="str">
        <f ca="1">IFERROR(INDIRECT(ADDRESS(MATCH(A14561,'contribution par jour-semaine'!A:A,0),MATCH(B14561,'contribution par jour-semaine'!$1:$1,0),4,1,"contribution par jour-semaine")),"")</f>
        <v/>
      </c>
      <c r="D14561" s="4" t="str">
        <f>VLOOKUP(A14561,predictions!A:B,2,FALSE)</f>
        <v>22/06/2020</v>
      </c>
      <c r="E14561" s="4">
        <f t="shared" si="57"/>
        <v>44004</v>
      </c>
    </row>
    <row r="14562" spans="3:5" ht="13" x14ac:dyDescent="0.15">
      <c r="C14562" s="1" t="str">
        <f ca="1">IFERROR(INDIRECT(ADDRESS(MATCH(A14562,'contribution par jour-semaine'!A:A,0),MATCH(B14562,'contribution par jour-semaine'!$1:$1,0),4,1,"contribution par jour-semaine")),"")</f>
        <v/>
      </c>
      <c r="D14562" s="4" t="str">
        <f>VLOOKUP(A14562,predictions!A:B,2,FALSE)</f>
        <v>22/06/2020</v>
      </c>
      <c r="E14562" s="4">
        <f t="shared" si="57"/>
        <v>44004</v>
      </c>
    </row>
    <row r="14563" spans="3:5" ht="13" x14ac:dyDescent="0.15">
      <c r="C14563" s="1" t="str">
        <f ca="1">IFERROR(INDIRECT(ADDRESS(MATCH(A14563,'contribution par jour-semaine'!A:A,0),MATCH(B14563,'contribution par jour-semaine'!$1:$1,0),4,1,"contribution par jour-semaine")),"")</f>
        <v/>
      </c>
      <c r="D14563" s="4" t="str">
        <f>VLOOKUP(A14563,predictions!A:B,2,FALSE)</f>
        <v>22/06/2020</v>
      </c>
      <c r="E14563" s="4">
        <f t="shared" si="57"/>
        <v>44004</v>
      </c>
    </row>
    <row r="14564" spans="3:5" ht="13" x14ac:dyDescent="0.15">
      <c r="C14564" s="1" t="str">
        <f ca="1">IFERROR(INDIRECT(ADDRESS(MATCH(A14564,'contribution par jour-semaine'!A:A,0),MATCH(B14564,'contribution par jour-semaine'!$1:$1,0),4,1,"contribution par jour-semaine")),"")</f>
        <v/>
      </c>
      <c r="D14564" s="4" t="str">
        <f>VLOOKUP(A14564,predictions!A:B,2,FALSE)</f>
        <v>22/06/2020</v>
      </c>
      <c r="E14564" s="4">
        <f t="shared" si="57"/>
        <v>44004</v>
      </c>
    </row>
    <row r="14565" spans="3:5" ht="13" x14ac:dyDescent="0.15">
      <c r="C14565" s="1" t="str">
        <f ca="1">IFERROR(INDIRECT(ADDRESS(MATCH(A14565,'contribution par jour-semaine'!A:A,0),MATCH(B14565,'contribution par jour-semaine'!$1:$1,0),4,1,"contribution par jour-semaine")),"")</f>
        <v/>
      </c>
      <c r="D14565" s="4" t="str">
        <f>VLOOKUP(A14565,predictions!A:B,2,FALSE)</f>
        <v>22/06/2020</v>
      </c>
      <c r="E14565" s="4">
        <f t="shared" si="57"/>
        <v>44004</v>
      </c>
    </row>
    <row r="14566" spans="3:5" ht="13" x14ac:dyDescent="0.15">
      <c r="C14566" s="1" t="str">
        <f ca="1">IFERROR(INDIRECT(ADDRESS(MATCH(A14566,'contribution par jour-semaine'!A:A,0),MATCH(B14566,'contribution par jour-semaine'!$1:$1,0),4,1,"contribution par jour-semaine")),"")</f>
        <v/>
      </c>
      <c r="D14566" s="4" t="str">
        <f>VLOOKUP(A14566,predictions!A:B,2,FALSE)</f>
        <v>22/06/2020</v>
      </c>
      <c r="E14566" s="4">
        <f t="shared" si="57"/>
        <v>44004</v>
      </c>
    </row>
    <row r="14567" spans="3:5" ht="13" x14ac:dyDescent="0.15">
      <c r="C14567" s="1" t="str">
        <f ca="1">IFERROR(INDIRECT(ADDRESS(MATCH(A14567,'contribution par jour-semaine'!A:A,0),MATCH(B14567,'contribution par jour-semaine'!$1:$1,0),4,1,"contribution par jour-semaine")),"")</f>
        <v/>
      </c>
      <c r="D14567" s="4" t="str">
        <f>VLOOKUP(A14567,predictions!A:B,2,FALSE)</f>
        <v>22/06/2020</v>
      </c>
      <c r="E14567" s="4">
        <f t="shared" si="57"/>
        <v>44004</v>
      </c>
    </row>
    <row r="14568" spans="3:5" ht="13" x14ac:dyDescent="0.15">
      <c r="C14568" s="1" t="str">
        <f ca="1">IFERROR(INDIRECT(ADDRESS(MATCH(A14568,'contribution par jour-semaine'!A:A,0),MATCH(B14568,'contribution par jour-semaine'!$1:$1,0),4,1,"contribution par jour-semaine")),"")</f>
        <v/>
      </c>
      <c r="D14568" s="4" t="str">
        <f>VLOOKUP(A14568,predictions!A:B,2,FALSE)</f>
        <v>22/06/2020</v>
      </c>
      <c r="E14568" s="4">
        <f t="shared" si="57"/>
        <v>44004</v>
      </c>
    </row>
    <row r="14569" spans="3:5" ht="13" x14ac:dyDescent="0.15">
      <c r="C14569" s="1" t="str">
        <f ca="1">IFERROR(INDIRECT(ADDRESS(MATCH(A14569,'contribution par jour-semaine'!A:A,0),MATCH(B14569,'contribution par jour-semaine'!$1:$1,0),4,1,"contribution par jour-semaine")),"")</f>
        <v/>
      </c>
      <c r="D14569" s="4" t="str">
        <f>VLOOKUP(A14569,predictions!A:B,2,FALSE)</f>
        <v>22/06/2020</v>
      </c>
      <c r="E14569" s="4">
        <f t="shared" si="57"/>
        <v>44004</v>
      </c>
    </row>
    <row r="14570" spans="3:5" ht="13" x14ac:dyDescent="0.15">
      <c r="C14570" s="1" t="str">
        <f ca="1">IFERROR(INDIRECT(ADDRESS(MATCH(A14570,'contribution par jour-semaine'!A:A,0),MATCH(B14570,'contribution par jour-semaine'!$1:$1,0),4,1,"contribution par jour-semaine")),"")</f>
        <v/>
      </c>
      <c r="D14570" s="4" t="str">
        <f>VLOOKUP(A14570,predictions!A:B,2,FALSE)</f>
        <v>22/06/2020</v>
      </c>
      <c r="E14570" s="4">
        <f t="shared" si="57"/>
        <v>44004</v>
      </c>
    </row>
    <row r="14571" spans="3:5" ht="13" x14ac:dyDescent="0.15">
      <c r="C14571" s="1" t="str">
        <f ca="1">IFERROR(INDIRECT(ADDRESS(MATCH(A14571,'contribution par jour-semaine'!A:A,0),MATCH(B14571,'contribution par jour-semaine'!$1:$1,0),4,1,"contribution par jour-semaine")),"")</f>
        <v/>
      </c>
      <c r="D14571" s="4" t="str">
        <f>VLOOKUP(A14571,predictions!A:B,2,FALSE)</f>
        <v>22/06/2020</v>
      </c>
      <c r="E14571" s="4">
        <f t="shared" si="57"/>
        <v>44004</v>
      </c>
    </row>
    <row r="14572" spans="3:5" ht="13" x14ac:dyDescent="0.15">
      <c r="C14572" s="1" t="str">
        <f ca="1">IFERROR(INDIRECT(ADDRESS(MATCH(A14572,'contribution par jour-semaine'!A:A,0),MATCH(B14572,'contribution par jour-semaine'!$1:$1,0),4,1,"contribution par jour-semaine")),"")</f>
        <v/>
      </c>
      <c r="D14572" s="4" t="str">
        <f>VLOOKUP(A14572,predictions!A:B,2,FALSE)</f>
        <v>22/06/2020</v>
      </c>
      <c r="E14572" s="4">
        <f t="shared" si="57"/>
        <v>44004</v>
      </c>
    </row>
    <row r="14573" spans="3:5" ht="13" x14ac:dyDescent="0.15">
      <c r="C14573" s="1" t="str">
        <f ca="1">IFERROR(INDIRECT(ADDRESS(MATCH(A14573,'contribution par jour-semaine'!A:A,0),MATCH(B14573,'contribution par jour-semaine'!$1:$1,0),4,1,"contribution par jour-semaine")),"")</f>
        <v/>
      </c>
      <c r="D14573" s="4" t="str">
        <f>VLOOKUP(A14573,predictions!A:B,2,FALSE)</f>
        <v>22/06/2020</v>
      </c>
      <c r="E14573" s="4">
        <f t="shared" si="57"/>
        <v>44004</v>
      </c>
    </row>
    <row r="14574" spans="3:5" ht="13" x14ac:dyDescent="0.15">
      <c r="C14574" s="1" t="str">
        <f ca="1">IFERROR(INDIRECT(ADDRESS(MATCH(A14574,'contribution par jour-semaine'!A:A,0),MATCH(B14574,'contribution par jour-semaine'!$1:$1,0),4,1,"contribution par jour-semaine")),"")</f>
        <v/>
      </c>
      <c r="D14574" s="4" t="str">
        <f>VLOOKUP(A14574,predictions!A:B,2,FALSE)</f>
        <v>22/06/2020</v>
      </c>
      <c r="E14574" s="4">
        <f t="shared" si="57"/>
        <v>44004</v>
      </c>
    </row>
    <row r="14575" spans="3:5" ht="13" x14ac:dyDescent="0.15">
      <c r="C14575" s="1" t="str">
        <f ca="1">IFERROR(INDIRECT(ADDRESS(MATCH(A14575,'contribution par jour-semaine'!A:A,0),MATCH(B14575,'contribution par jour-semaine'!$1:$1,0),4,1,"contribution par jour-semaine")),"")</f>
        <v/>
      </c>
      <c r="D14575" s="4" t="str">
        <f>VLOOKUP(A14575,predictions!A:B,2,FALSE)</f>
        <v>22/06/2020</v>
      </c>
      <c r="E14575" s="4">
        <f t="shared" si="57"/>
        <v>44004</v>
      </c>
    </row>
    <row r="14576" spans="3:5" ht="13" x14ac:dyDescent="0.15">
      <c r="C14576" s="1" t="str">
        <f ca="1">IFERROR(INDIRECT(ADDRESS(MATCH(A14576,'contribution par jour-semaine'!A:A,0),MATCH(B14576,'contribution par jour-semaine'!$1:$1,0),4,1,"contribution par jour-semaine")),"")</f>
        <v/>
      </c>
      <c r="D14576" s="4" t="str">
        <f>VLOOKUP(A14576,predictions!A:B,2,FALSE)</f>
        <v>22/06/2020</v>
      </c>
      <c r="E14576" s="4">
        <f t="shared" si="57"/>
        <v>44004</v>
      </c>
    </row>
    <row r="14577" spans="3:5" ht="13" x14ac:dyDescent="0.15">
      <c r="C14577" s="1" t="str">
        <f ca="1">IFERROR(INDIRECT(ADDRESS(MATCH(A14577,'contribution par jour-semaine'!A:A,0),MATCH(B14577,'contribution par jour-semaine'!$1:$1,0),4,1,"contribution par jour-semaine")),"")</f>
        <v/>
      </c>
      <c r="D14577" s="4" t="str">
        <f>VLOOKUP(A14577,predictions!A:B,2,FALSE)</f>
        <v>22/06/2020</v>
      </c>
      <c r="E14577" s="4">
        <f t="shared" si="57"/>
        <v>44004</v>
      </c>
    </row>
    <row r="14578" spans="3:5" ht="13" x14ac:dyDescent="0.15">
      <c r="C14578" s="1" t="str">
        <f ca="1">IFERROR(INDIRECT(ADDRESS(MATCH(A14578,'contribution par jour-semaine'!A:A,0),MATCH(B14578,'contribution par jour-semaine'!$1:$1,0),4,1,"contribution par jour-semaine")),"")</f>
        <v/>
      </c>
      <c r="D14578" s="4" t="str">
        <f>VLOOKUP(A14578,predictions!A:B,2,FALSE)</f>
        <v>22/06/2020</v>
      </c>
      <c r="E14578" s="4">
        <f t="shared" si="57"/>
        <v>44004</v>
      </c>
    </row>
    <row r="14579" spans="3:5" ht="13" x14ac:dyDescent="0.15">
      <c r="C14579" s="1" t="str">
        <f ca="1">IFERROR(INDIRECT(ADDRESS(MATCH(A14579,'contribution par jour-semaine'!A:A,0),MATCH(B14579,'contribution par jour-semaine'!$1:$1,0),4,1,"contribution par jour-semaine")),"")</f>
        <v/>
      </c>
      <c r="D14579" s="4" t="str">
        <f>VLOOKUP(A14579,predictions!A:B,2,FALSE)</f>
        <v>22/06/2020</v>
      </c>
      <c r="E14579" s="4">
        <f t="shared" si="57"/>
        <v>44004</v>
      </c>
    </row>
    <row r="14580" spans="3:5" ht="13" x14ac:dyDescent="0.15">
      <c r="C14580" s="1" t="str">
        <f ca="1">IFERROR(INDIRECT(ADDRESS(MATCH(A14580,'contribution par jour-semaine'!A:A,0),MATCH(B14580,'contribution par jour-semaine'!$1:$1,0),4,1,"contribution par jour-semaine")),"")</f>
        <v/>
      </c>
      <c r="D14580" s="4" t="str">
        <f>VLOOKUP(A14580,predictions!A:B,2,FALSE)</f>
        <v>22/06/2020</v>
      </c>
      <c r="E14580" s="4">
        <f t="shared" si="57"/>
        <v>44004</v>
      </c>
    </row>
    <row r="14581" spans="3:5" ht="13" x14ac:dyDescent="0.15">
      <c r="C14581" s="1" t="str">
        <f ca="1">IFERROR(INDIRECT(ADDRESS(MATCH(A14581,'contribution par jour-semaine'!A:A,0),MATCH(B14581,'contribution par jour-semaine'!$1:$1,0),4,1,"contribution par jour-semaine")),"")</f>
        <v/>
      </c>
      <c r="D14581" s="4" t="str">
        <f>VLOOKUP(A14581,predictions!A:B,2,FALSE)</f>
        <v>22/06/2020</v>
      </c>
      <c r="E14581" s="4">
        <f t="shared" si="57"/>
        <v>44004</v>
      </c>
    </row>
    <row r="14582" spans="3:5" ht="13" x14ac:dyDescent="0.15">
      <c r="C14582" s="1" t="str">
        <f ca="1">IFERROR(INDIRECT(ADDRESS(MATCH(A14582,'contribution par jour-semaine'!A:A,0),MATCH(B14582,'contribution par jour-semaine'!$1:$1,0),4,1,"contribution par jour-semaine")),"")</f>
        <v/>
      </c>
      <c r="D14582" s="4" t="str">
        <f>VLOOKUP(A14582,predictions!A:B,2,FALSE)</f>
        <v>22/06/2020</v>
      </c>
      <c r="E14582" s="4">
        <f t="shared" si="57"/>
        <v>44004</v>
      </c>
    </row>
    <row r="14583" spans="3:5" ht="13" x14ac:dyDescent="0.15">
      <c r="C14583" s="1" t="str">
        <f ca="1">IFERROR(INDIRECT(ADDRESS(MATCH(A14583,'contribution par jour-semaine'!A:A,0),MATCH(B14583,'contribution par jour-semaine'!$1:$1,0),4,1,"contribution par jour-semaine")),"")</f>
        <v/>
      </c>
      <c r="D14583" s="4" t="str">
        <f>VLOOKUP(A14583,predictions!A:B,2,FALSE)</f>
        <v>22/06/2020</v>
      </c>
      <c r="E14583" s="4">
        <f t="shared" si="57"/>
        <v>44004</v>
      </c>
    </row>
    <row r="14584" spans="3:5" ht="13" x14ac:dyDescent="0.15">
      <c r="C14584" s="1" t="str">
        <f ca="1">IFERROR(INDIRECT(ADDRESS(MATCH(A14584,'contribution par jour-semaine'!A:A,0),MATCH(B14584,'contribution par jour-semaine'!$1:$1,0),4,1,"contribution par jour-semaine")),"")</f>
        <v/>
      </c>
      <c r="D14584" s="4" t="str">
        <f>VLOOKUP(A14584,predictions!A:B,2,FALSE)</f>
        <v>22/06/2020</v>
      </c>
      <c r="E14584" s="4">
        <f t="shared" si="57"/>
        <v>44004</v>
      </c>
    </row>
    <row r="14585" spans="3:5" ht="13" x14ac:dyDescent="0.15">
      <c r="C14585" s="1" t="str">
        <f ca="1">IFERROR(INDIRECT(ADDRESS(MATCH(A14585,'contribution par jour-semaine'!A:A,0),MATCH(B14585,'contribution par jour-semaine'!$1:$1,0),4,1,"contribution par jour-semaine")),"")</f>
        <v/>
      </c>
      <c r="D14585" s="4" t="str">
        <f>VLOOKUP(A14585,predictions!A:B,2,FALSE)</f>
        <v>22/06/2020</v>
      </c>
      <c r="E14585" s="4">
        <f t="shared" si="57"/>
        <v>44004</v>
      </c>
    </row>
    <row r="14586" spans="3:5" ht="13" x14ac:dyDescent="0.15">
      <c r="C14586" s="1" t="str">
        <f ca="1">IFERROR(INDIRECT(ADDRESS(MATCH(A14586,'contribution par jour-semaine'!A:A,0),MATCH(B14586,'contribution par jour-semaine'!$1:$1,0),4,1,"contribution par jour-semaine")),"")</f>
        <v/>
      </c>
      <c r="D14586" s="4" t="str">
        <f>VLOOKUP(A14586,predictions!A:B,2,FALSE)</f>
        <v>22/06/2020</v>
      </c>
      <c r="E14586" s="4">
        <f t="shared" si="57"/>
        <v>44004</v>
      </c>
    </row>
    <row r="14587" spans="3:5" ht="13" x14ac:dyDescent="0.15">
      <c r="C14587" s="1" t="str">
        <f ca="1">IFERROR(INDIRECT(ADDRESS(MATCH(A14587,'contribution par jour-semaine'!A:A,0),MATCH(B14587,'contribution par jour-semaine'!$1:$1,0),4,1,"contribution par jour-semaine")),"")</f>
        <v/>
      </c>
      <c r="D14587" s="4" t="str">
        <f>VLOOKUP(A14587,predictions!A:B,2,FALSE)</f>
        <v>22/06/2020</v>
      </c>
      <c r="E14587" s="4">
        <f t="shared" si="57"/>
        <v>44004</v>
      </c>
    </row>
    <row r="14588" spans="3:5" ht="13" x14ac:dyDescent="0.15">
      <c r="C14588" s="1" t="str">
        <f ca="1">IFERROR(INDIRECT(ADDRESS(MATCH(A14588,'contribution par jour-semaine'!A:A,0),MATCH(B14588,'contribution par jour-semaine'!$1:$1,0),4,1,"contribution par jour-semaine")),"")</f>
        <v/>
      </c>
      <c r="D14588" s="4" t="str">
        <f>VLOOKUP(A14588,predictions!A:B,2,FALSE)</f>
        <v>22/06/2020</v>
      </c>
      <c r="E14588" s="4">
        <f t="shared" si="57"/>
        <v>44004</v>
      </c>
    </row>
    <row r="14589" spans="3:5" ht="13" x14ac:dyDescent="0.15">
      <c r="C14589" s="1" t="str">
        <f ca="1">IFERROR(INDIRECT(ADDRESS(MATCH(A14589,'contribution par jour-semaine'!A:A,0),MATCH(B14589,'contribution par jour-semaine'!$1:$1,0),4,1,"contribution par jour-semaine")),"")</f>
        <v/>
      </c>
      <c r="D14589" s="4" t="str">
        <f>VLOOKUP(A14589,predictions!A:B,2,FALSE)</f>
        <v>22/06/2020</v>
      </c>
      <c r="E14589" s="4">
        <f t="shared" si="57"/>
        <v>44004</v>
      </c>
    </row>
    <row r="14590" spans="3:5" ht="13" x14ac:dyDescent="0.15">
      <c r="C14590" s="1" t="str">
        <f ca="1">IFERROR(INDIRECT(ADDRESS(MATCH(A14590,'contribution par jour-semaine'!A:A,0),MATCH(B14590,'contribution par jour-semaine'!$1:$1,0),4,1,"contribution par jour-semaine")),"")</f>
        <v/>
      </c>
      <c r="D14590" s="4" t="str">
        <f>VLOOKUP(A14590,predictions!A:B,2,FALSE)</f>
        <v>22/06/2020</v>
      </c>
      <c r="E14590" s="4">
        <f t="shared" si="57"/>
        <v>44004</v>
      </c>
    </row>
    <row r="14591" spans="3:5" ht="13" x14ac:dyDescent="0.15">
      <c r="C14591" s="1" t="str">
        <f ca="1">IFERROR(INDIRECT(ADDRESS(MATCH(A14591,'contribution par jour-semaine'!A:A,0),MATCH(B14591,'contribution par jour-semaine'!$1:$1,0),4,1,"contribution par jour-semaine")),"")</f>
        <v/>
      </c>
      <c r="D14591" s="4" t="str">
        <f>VLOOKUP(A14591,predictions!A:B,2,FALSE)</f>
        <v>22/06/2020</v>
      </c>
      <c r="E14591" s="4">
        <f t="shared" si="57"/>
        <v>44004</v>
      </c>
    </row>
    <row r="14592" spans="3:5" ht="13" x14ac:dyDescent="0.15">
      <c r="C14592" s="1" t="str">
        <f ca="1">IFERROR(INDIRECT(ADDRESS(MATCH(A14592,'contribution par jour-semaine'!A:A,0),MATCH(B14592,'contribution par jour-semaine'!$1:$1,0),4,1,"contribution par jour-semaine")),"")</f>
        <v/>
      </c>
      <c r="D14592" s="4" t="str">
        <f>VLOOKUP(A14592,predictions!A:B,2,FALSE)</f>
        <v>22/06/2020</v>
      </c>
      <c r="E14592" s="4">
        <f t="shared" si="57"/>
        <v>44004</v>
      </c>
    </row>
    <row r="14593" spans="3:5" ht="13" x14ac:dyDescent="0.15">
      <c r="C14593" s="1" t="str">
        <f ca="1">IFERROR(INDIRECT(ADDRESS(MATCH(A14593,'contribution par jour-semaine'!A:A,0),MATCH(B14593,'contribution par jour-semaine'!$1:$1,0),4,1,"contribution par jour-semaine")),"")</f>
        <v/>
      </c>
      <c r="D14593" s="4" t="str">
        <f>VLOOKUP(A14593,predictions!A:B,2,FALSE)</f>
        <v>22/06/2020</v>
      </c>
      <c r="E14593" s="4">
        <f t="shared" si="57"/>
        <v>44004</v>
      </c>
    </row>
    <row r="14594" spans="3:5" ht="13" x14ac:dyDescent="0.15">
      <c r="C14594" s="1" t="str">
        <f ca="1">IFERROR(INDIRECT(ADDRESS(MATCH(A14594,'contribution par jour-semaine'!A:A,0),MATCH(B14594,'contribution par jour-semaine'!$1:$1,0),4,1,"contribution par jour-semaine")),"")</f>
        <v/>
      </c>
      <c r="D14594" s="4" t="str">
        <f>VLOOKUP(A14594,predictions!A:B,2,FALSE)</f>
        <v>22/06/2020</v>
      </c>
      <c r="E14594" s="4">
        <f t="shared" si="57"/>
        <v>44004</v>
      </c>
    </row>
    <row r="14595" spans="3:5" ht="13" x14ac:dyDescent="0.15">
      <c r="C14595" s="1" t="str">
        <f ca="1">IFERROR(INDIRECT(ADDRESS(MATCH(A14595,'contribution par jour-semaine'!A:A,0),MATCH(B14595,'contribution par jour-semaine'!$1:$1,0),4,1,"contribution par jour-semaine")),"")</f>
        <v/>
      </c>
      <c r="D14595" s="4" t="str">
        <f>VLOOKUP(A14595,predictions!A:B,2,FALSE)</f>
        <v>22/06/2020</v>
      </c>
      <c r="E14595" s="4">
        <f t="shared" si="57"/>
        <v>44004</v>
      </c>
    </row>
    <row r="14596" spans="3:5" ht="13" x14ac:dyDescent="0.15">
      <c r="C14596" s="1" t="str">
        <f ca="1">IFERROR(INDIRECT(ADDRESS(MATCH(A14596,'contribution par jour-semaine'!A:A,0),MATCH(B14596,'contribution par jour-semaine'!$1:$1,0),4,1,"contribution par jour-semaine")),"")</f>
        <v/>
      </c>
      <c r="D14596" s="4" t="str">
        <f>VLOOKUP(A14596,predictions!A:B,2,FALSE)</f>
        <v>22/06/2020</v>
      </c>
      <c r="E14596" s="4">
        <f t="shared" si="57"/>
        <v>44004</v>
      </c>
    </row>
    <row r="14597" spans="3:5" ht="13" x14ac:dyDescent="0.15">
      <c r="C14597" s="1" t="str">
        <f ca="1">IFERROR(INDIRECT(ADDRESS(MATCH(A14597,'contribution par jour-semaine'!A:A,0),MATCH(B14597,'contribution par jour-semaine'!$1:$1,0),4,1,"contribution par jour-semaine")),"")</f>
        <v/>
      </c>
      <c r="D14597" s="4" t="str">
        <f>VLOOKUP(A14597,predictions!A:B,2,FALSE)</f>
        <v>22/06/2020</v>
      </c>
      <c r="E14597" s="4">
        <f t="shared" si="57"/>
        <v>44004</v>
      </c>
    </row>
    <row r="14598" spans="3:5" ht="13" x14ac:dyDescent="0.15">
      <c r="C14598" s="1" t="str">
        <f ca="1">IFERROR(INDIRECT(ADDRESS(MATCH(A14598,'contribution par jour-semaine'!A:A,0),MATCH(B14598,'contribution par jour-semaine'!$1:$1,0),4,1,"contribution par jour-semaine")),"")</f>
        <v/>
      </c>
      <c r="D14598" s="4" t="str">
        <f>VLOOKUP(A14598,predictions!A:B,2,FALSE)</f>
        <v>22/06/2020</v>
      </c>
      <c r="E14598" s="4">
        <f t="shared" si="57"/>
        <v>44004</v>
      </c>
    </row>
    <row r="14599" spans="3:5" ht="13" x14ac:dyDescent="0.15">
      <c r="C14599" s="1" t="str">
        <f ca="1">IFERROR(INDIRECT(ADDRESS(MATCH(A14599,'contribution par jour-semaine'!A:A,0),MATCH(B14599,'contribution par jour-semaine'!$1:$1,0),4,1,"contribution par jour-semaine")),"")</f>
        <v/>
      </c>
      <c r="D14599" s="4" t="str">
        <f>VLOOKUP(A14599,predictions!A:B,2,FALSE)</f>
        <v>22/06/2020</v>
      </c>
      <c r="E14599" s="4">
        <f t="shared" si="57"/>
        <v>44004</v>
      </c>
    </row>
    <row r="14600" spans="3:5" ht="13" x14ac:dyDescent="0.15">
      <c r="C14600" s="1" t="str">
        <f ca="1">IFERROR(INDIRECT(ADDRESS(MATCH(A14600,'contribution par jour-semaine'!A:A,0),MATCH(B14600,'contribution par jour-semaine'!$1:$1,0),4,1,"contribution par jour-semaine")),"")</f>
        <v/>
      </c>
      <c r="D14600" s="4" t="str">
        <f>VLOOKUP(A14600,predictions!A:B,2,FALSE)</f>
        <v>22/06/2020</v>
      </c>
      <c r="E14600" s="4">
        <f t="shared" si="57"/>
        <v>44004</v>
      </c>
    </row>
    <row r="14601" spans="3:5" ht="13" x14ac:dyDescent="0.15">
      <c r="C14601" s="1" t="str">
        <f ca="1">IFERROR(INDIRECT(ADDRESS(MATCH(A14601,'contribution par jour-semaine'!A:A,0),MATCH(B14601,'contribution par jour-semaine'!$1:$1,0),4,1,"contribution par jour-semaine")),"")</f>
        <v/>
      </c>
      <c r="D14601" s="4" t="str">
        <f>VLOOKUP(A14601,predictions!A:B,2,FALSE)</f>
        <v>22/06/2020</v>
      </c>
      <c r="E14601" s="4">
        <f t="shared" si="57"/>
        <v>44004</v>
      </c>
    </row>
    <row r="14602" spans="3:5" ht="13" x14ac:dyDescent="0.15">
      <c r="C14602" s="1" t="str">
        <f ca="1">IFERROR(INDIRECT(ADDRESS(MATCH(A14602,'contribution par jour-semaine'!A:A,0),MATCH(B14602,'contribution par jour-semaine'!$1:$1,0),4,1,"contribution par jour-semaine")),"")</f>
        <v/>
      </c>
      <c r="D14602" s="4" t="str">
        <f>VLOOKUP(A14602,predictions!A:B,2,FALSE)</f>
        <v>22/06/2020</v>
      </c>
      <c r="E14602" s="4">
        <f t="shared" si="57"/>
        <v>44004</v>
      </c>
    </row>
    <row r="14603" spans="3:5" ht="13" x14ac:dyDescent="0.15">
      <c r="C14603" s="1" t="str">
        <f ca="1">IFERROR(INDIRECT(ADDRESS(MATCH(A14603,'contribution par jour-semaine'!A:A,0),MATCH(B14603,'contribution par jour-semaine'!$1:$1,0),4,1,"contribution par jour-semaine")),"")</f>
        <v/>
      </c>
      <c r="D14603" s="4" t="str">
        <f>VLOOKUP(A14603,predictions!A:B,2,FALSE)</f>
        <v>22/06/2020</v>
      </c>
      <c r="E14603" s="4">
        <f t="shared" si="57"/>
        <v>44004</v>
      </c>
    </row>
    <row r="14604" spans="3:5" ht="13" x14ac:dyDescent="0.15">
      <c r="C14604" s="1" t="str">
        <f ca="1">IFERROR(INDIRECT(ADDRESS(MATCH(A14604,'contribution par jour-semaine'!A:A,0),MATCH(B14604,'contribution par jour-semaine'!$1:$1,0),4,1,"contribution par jour-semaine")),"")</f>
        <v/>
      </c>
      <c r="D14604" s="4" t="str">
        <f>VLOOKUP(A14604,predictions!A:B,2,FALSE)</f>
        <v>22/06/2020</v>
      </c>
      <c r="E14604" s="4">
        <f t="shared" si="57"/>
        <v>44004</v>
      </c>
    </row>
    <row r="14605" spans="3:5" ht="13" x14ac:dyDescent="0.15">
      <c r="C14605" s="1" t="str">
        <f ca="1">IFERROR(INDIRECT(ADDRESS(MATCH(A14605,'contribution par jour-semaine'!A:A,0),MATCH(B14605,'contribution par jour-semaine'!$1:$1,0),4,1,"contribution par jour-semaine")),"")</f>
        <v/>
      </c>
      <c r="D14605" s="4" t="str">
        <f>VLOOKUP(A14605,predictions!A:B,2,FALSE)</f>
        <v>22/06/2020</v>
      </c>
      <c r="E14605" s="4">
        <f t="shared" si="57"/>
        <v>44004</v>
      </c>
    </row>
    <row r="14606" spans="3:5" ht="13" x14ac:dyDescent="0.15">
      <c r="C14606" s="1" t="str">
        <f ca="1">IFERROR(INDIRECT(ADDRESS(MATCH(A14606,'contribution par jour-semaine'!A:A,0),MATCH(B14606,'contribution par jour-semaine'!$1:$1,0),4,1,"contribution par jour-semaine")),"")</f>
        <v/>
      </c>
      <c r="D14606" s="4" t="str">
        <f>VLOOKUP(A14606,predictions!A:B,2,FALSE)</f>
        <v>22/06/2020</v>
      </c>
      <c r="E14606" s="4">
        <f t="shared" si="57"/>
        <v>44004</v>
      </c>
    </row>
    <row r="14607" spans="3:5" ht="13" x14ac:dyDescent="0.15">
      <c r="C14607" s="1" t="str">
        <f ca="1">IFERROR(INDIRECT(ADDRESS(MATCH(A14607,'contribution par jour-semaine'!A:A,0),MATCH(B14607,'contribution par jour-semaine'!$1:$1,0),4,1,"contribution par jour-semaine")),"")</f>
        <v/>
      </c>
      <c r="D14607" s="4" t="str">
        <f>VLOOKUP(A14607,predictions!A:B,2,FALSE)</f>
        <v>22/06/2020</v>
      </c>
      <c r="E14607" s="4">
        <f t="shared" si="57"/>
        <v>44004</v>
      </c>
    </row>
    <row r="14608" spans="3:5" ht="13" x14ac:dyDescent="0.15">
      <c r="C14608" s="1" t="str">
        <f ca="1">IFERROR(INDIRECT(ADDRESS(MATCH(A14608,'contribution par jour-semaine'!A:A,0),MATCH(B14608,'contribution par jour-semaine'!$1:$1,0),4,1,"contribution par jour-semaine")),"")</f>
        <v/>
      </c>
      <c r="D14608" s="4" t="str">
        <f>VLOOKUP(A14608,predictions!A:B,2,FALSE)</f>
        <v>22/06/2020</v>
      </c>
      <c r="E14608" s="4">
        <f t="shared" si="57"/>
        <v>44004</v>
      </c>
    </row>
    <row r="14609" spans="3:5" ht="13" x14ac:dyDescent="0.15">
      <c r="C14609" s="1" t="str">
        <f ca="1">IFERROR(INDIRECT(ADDRESS(MATCH(A14609,'contribution par jour-semaine'!A:A,0),MATCH(B14609,'contribution par jour-semaine'!$1:$1,0),4,1,"contribution par jour-semaine")),"")</f>
        <v/>
      </c>
      <c r="D14609" s="4" t="str">
        <f>VLOOKUP(A14609,predictions!A:B,2,FALSE)</f>
        <v>22/06/2020</v>
      </c>
      <c r="E14609" s="4">
        <f t="shared" si="57"/>
        <v>44004</v>
      </c>
    </row>
    <row r="14610" spans="3:5" ht="13" x14ac:dyDescent="0.15">
      <c r="C14610" s="1" t="str">
        <f ca="1">IFERROR(INDIRECT(ADDRESS(MATCH(A14610,'contribution par jour-semaine'!A:A,0),MATCH(B14610,'contribution par jour-semaine'!$1:$1,0),4,1,"contribution par jour-semaine")),"")</f>
        <v/>
      </c>
      <c r="D14610" s="4" t="str">
        <f>VLOOKUP(A14610,predictions!A:B,2,FALSE)</f>
        <v>22/06/2020</v>
      </c>
      <c r="E14610" s="4">
        <f t="shared" si="57"/>
        <v>44004</v>
      </c>
    </row>
    <row r="14611" spans="3:5" ht="13" x14ac:dyDescent="0.15">
      <c r="C14611" s="1" t="str">
        <f ca="1">IFERROR(INDIRECT(ADDRESS(MATCH(A14611,'contribution par jour-semaine'!A:A,0),MATCH(B14611,'contribution par jour-semaine'!$1:$1,0),4,1,"contribution par jour-semaine")),"")</f>
        <v/>
      </c>
      <c r="D14611" s="4" t="str">
        <f>VLOOKUP(A14611,predictions!A:B,2,FALSE)</f>
        <v>22/06/2020</v>
      </c>
      <c r="E14611" s="4">
        <f t="shared" si="57"/>
        <v>44004</v>
      </c>
    </row>
    <row r="14612" spans="3:5" ht="13" x14ac:dyDescent="0.15">
      <c r="C14612" s="1" t="str">
        <f ca="1">IFERROR(INDIRECT(ADDRESS(MATCH(A14612,'contribution par jour-semaine'!A:A,0),MATCH(B14612,'contribution par jour-semaine'!$1:$1,0),4,1,"contribution par jour-semaine")),"")</f>
        <v/>
      </c>
      <c r="D14612" s="4" t="str">
        <f>VLOOKUP(A14612,predictions!A:B,2,FALSE)</f>
        <v>22/06/2020</v>
      </c>
      <c r="E14612" s="4">
        <f t="shared" si="57"/>
        <v>44004</v>
      </c>
    </row>
    <row r="14613" spans="3:5" ht="13" x14ac:dyDescent="0.15">
      <c r="C14613" s="1" t="str">
        <f ca="1">IFERROR(INDIRECT(ADDRESS(MATCH(A14613,'contribution par jour-semaine'!A:A,0),MATCH(B14613,'contribution par jour-semaine'!$1:$1,0),4,1,"contribution par jour-semaine")),"")</f>
        <v/>
      </c>
      <c r="D14613" s="4" t="str">
        <f>VLOOKUP(A14613,predictions!A:B,2,FALSE)</f>
        <v>22/06/2020</v>
      </c>
      <c r="E14613" s="4">
        <f t="shared" si="57"/>
        <v>44004</v>
      </c>
    </row>
    <row r="14614" spans="3:5" ht="13" x14ac:dyDescent="0.15">
      <c r="C14614" s="1" t="str">
        <f ca="1">IFERROR(INDIRECT(ADDRESS(MATCH(A14614,'contribution par jour-semaine'!A:A,0),MATCH(B14614,'contribution par jour-semaine'!$1:$1,0),4,1,"contribution par jour-semaine")),"")</f>
        <v/>
      </c>
      <c r="D14614" s="4" t="str">
        <f>VLOOKUP(A14614,predictions!A:B,2,FALSE)</f>
        <v>22/06/2020</v>
      </c>
      <c r="E14614" s="4">
        <f t="shared" si="57"/>
        <v>44004</v>
      </c>
    </row>
    <row r="14615" spans="3:5" ht="13" x14ac:dyDescent="0.15">
      <c r="C14615" s="1" t="str">
        <f ca="1">IFERROR(INDIRECT(ADDRESS(MATCH(A14615,'contribution par jour-semaine'!A:A,0),MATCH(B14615,'contribution par jour-semaine'!$1:$1,0),4,1,"contribution par jour-semaine")),"")</f>
        <v/>
      </c>
      <c r="D14615" s="4" t="str">
        <f>VLOOKUP(A14615,predictions!A:B,2,FALSE)</f>
        <v>22/06/2020</v>
      </c>
      <c r="E14615" s="4">
        <f t="shared" si="57"/>
        <v>44004</v>
      </c>
    </row>
    <row r="14616" spans="3:5" ht="13" x14ac:dyDescent="0.15">
      <c r="C14616" s="1" t="str">
        <f ca="1">IFERROR(INDIRECT(ADDRESS(MATCH(A14616,'contribution par jour-semaine'!A:A,0),MATCH(B14616,'contribution par jour-semaine'!$1:$1,0),4,1,"contribution par jour-semaine")),"")</f>
        <v/>
      </c>
      <c r="D14616" s="4" t="str">
        <f>VLOOKUP(A14616,predictions!A:B,2,FALSE)</f>
        <v>22/06/2020</v>
      </c>
      <c r="E14616" s="4">
        <f t="shared" si="57"/>
        <v>44004</v>
      </c>
    </row>
    <row r="14617" spans="3:5" ht="13" x14ac:dyDescent="0.15">
      <c r="C14617" s="1" t="str">
        <f ca="1">IFERROR(INDIRECT(ADDRESS(MATCH(A14617,'contribution par jour-semaine'!A:A,0),MATCH(B14617,'contribution par jour-semaine'!$1:$1,0),4,1,"contribution par jour-semaine")),"")</f>
        <v/>
      </c>
      <c r="D14617" s="4" t="str">
        <f>VLOOKUP(A14617,predictions!A:B,2,FALSE)</f>
        <v>22/06/2020</v>
      </c>
      <c r="E14617" s="4">
        <f t="shared" si="57"/>
        <v>44004</v>
      </c>
    </row>
    <row r="14618" spans="3:5" ht="13" x14ac:dyDescent="0.15">
      <c r="C14618" s="1" t="str">
        <f ca="1">IFERROR(INDIRECT(ADDRESS(MATCH(A14618,'contribution par jour-semaine'!A:A,0),MATCH(B14618,'contribution par jour-semaine'!$1:$1,0),4,1,"contribution par jour-semaine")),"")</f>
        <v/>
      </c>
      <c r="D14618" s="4" t="str">
        <f>VLOOKUP(A14618,predictions!A:B,2,FALSE)</f>
        <v>22/06/2020</v>
      </c>
      <c r="E14618" s="4">
        <f t="shared" si="57"/>
        <v>44004</v>
      </c>
    </row>
    <row r="14619" spans="3:5" ht="13" x14ac:dyDescent="0.15">
      <c r="C14619" s="1" t="str">
        <f ca="1">IFERROR(INDIRECT(ADDRESS(MATCH(A14619,'contribution par jour-semaine'!A:A,0),MATCH(B14619,'contribution par jour-semaine'!$1:$1,0),4,1,"contribution par jour-semaine")),"")</f>
        <v/>
      </c>
      <c r="D14619" s="4" t="str">
        <f>VLOOKUP(A14619,predictions!A:B,2,FALSE)</f>
        <v>22/06/2020</v>
      </c>
      <c r="E14619" s="4">
        <f t="shared" si="57"/>
        <v>44004</v>
      </c>
    </row>
    <row r="14620" spans="3:5" ht="13" x14ac:dyDescent="0.15">
      <c r="C14620" s="1" t="str">
        <f ca="1">IFERROR(INDIRECT(ADDRESS(MATCH(A14620,'contribution par jour-semaine'!A:A,0),MATCH(B14620,'contribution par jour-semaine'!$1:$1,0),4,1,"contribution par jour-semaine")),"")</f>
        <v/>
      </c>
      <c r="D14620" s="4" t="str">
        <f>VLOOKUP(A14620,predictions!A:B,2,FALSE)</f>
        <v>22/06/2020</v>
      </c>
      <c r="E14620" s="4">
        <f t="shared" si="57"/>
        <v>44004</v>
      </c>
    </row>
    <row r="14621" spans="3:5" ht="13" x14ac:dyDescent="0.15">
      <c r="C14621" s="1" t="str">
        <f ca="1">IFERROR(INDIRECT(ADDRESS(MATCH(A14621,'contribution par jour-semaine'!A:A,0),MATCH(B14621,'contribution par jour-semaine'!$1:$1,0),4,1,"contribution par jour-semaine")),"")</f>
        <v/>
      </c>
      <c r="D14621" s="4" t="str">
        <f>VLOOKUP(A14621,predictions!A:B,2,FALSE)</f>
        <v>22/06/2020</v>
      </c>
      <c r="E14621" s="4">
        <f t="shared" si="57"/>
        <v>44004</v>
      </c>
    </row>
    <row r="14622" spans="3:5" ht="13" x14ac:dyDescent="0.15">
      <c r="C14622" s="1" t="str">
        <f ca="1">IFERROR(INDIRECT(ADDRESS(MATCH(A14622,'contribution par jour-semaine'!A:A,0),MATCH(B14622,'contribution par jour-semaine'!$1:$1,0),4,1,"contribution par jour-semaine")),"")</f>
        <v/>
      </c>
      <c r="D14622" s="4" t="str">
        <f>VLOOKUP(A14622,predictions!A:B,2,FALSE)</f>
        <v>22/06/2020</v>
      </c>
      <c r="E14622" s="4">
        <f t="shared" si="57"/>
        <v>44004</v>
      </c>
    </row>
    <row r="14623" spans="3:5" ht="13" x14ac:dyDescent="0.15">
      <c r="C14623" s="1" t="str">
        <f ca="1">IFERROR(INDIRECT(ADDRESS(MATCH(A14623,'contribution par jour-semaine'!A:A,0),MATCH(B14623,'contribution par jour-semaine'!$1:$1,0),4,1,"contribution par jour-semaine")),"")</f>
        <v/>
      </c>
      <c r="D14623" s="4" t="str">
        <f>VLOOKUP(A14623,predictions!A:B,2,FALSE)</f>
        <v>22/06/2020</v>
      </c>
      <c r="E14623" s="4">
        <f t="shared" si="57"/>
        <v>44004</v>
      </c>
    </row>
    <row r="14624" spans="3:5" ht="13" x14ac:dyDescent="0.15">
      <c r="C14624" s="1" t="str">
        <f ca="1">IFERROR(INDIRECT(ADDRESS(MATCH(A14624,'contribution par jour-semaine'!A:A,0),MATCH(B14624,'contribution par jour-semaine'!$1:$1,0),4,1,"contribution par jour-semaine")),"")</f>
        <v/>
      </c>
      <c r="D14624" s="4" t="str">
        <f>VLOOKUP(A14624,predictions!A:B,2,FALSE)</f>
        <v>22/06/2020</v>
      </c>
      <c r="E14624" s="4">
        <f t="shared" si="57"/>
        <v>44004</v>
      </c>
    </row>
    <row r="14625" spans="3:5" ht="13" x14ac:dyDescent="0.15">
      <c r="C14625" s="1" t="str">
        <f ca="1">IFERROR(INDIRECT(ADDRESS(MATCH(A14625,'contribution par jour-semaine'!A:A,0),MATCH(B14625,'contribution par jour-semaine'!$1:$1,0),4,1,"contribution par jour-semaine")),"")</f>
        <v/>
      </c>
      <c r="D14625" s="4" t="str">
        <f>VLOOKUP(A14625,predictions!A:B,2,FALSE)</f>
        <v>22/06/2020</v>
      </c>
      <c r="E14625" s="4">
        <f t="shared" si="57"/>
        <v>44004</v>
      </c>
    </row>
    <row r="14626" spans="3:5" ht="13" x14ac:dyDescent="0.15">
      <c r="C14626" s="1" t="str">
        <f ca="1">IFERROR(INDIRECT(ADDRESS(MATCH(A14626,'contribution par jour-semaine'!A:A,0),MATCH(B14626,'contribution par jour-semaine'!$1:$1,0),4,1,"contribution par jour-semaine")),"")</f>
        <v/>
      </c>
      <c r="D14626" s="4" t="str">
        <f>VLOOKUP(A14626,predictions!A:B,2,FALSE)</f>
        <v>22/06/2020</v>
      </c>
      <c r="E14626" s="4">
        <f t="shared" si="57"/>
        <v>44004</v>
      </c>
    </row>
    <row r="14627" spans="3:5" ht="13" x14ac:dyDescent="0.15">
      <c r="C14627" s="1" t="str">
        <f ca="1">IFERROR(INDIRECT(ADDRESS(MATCH(A14627,'contribution par jour-semaine'!A:A,0),MATCH(B14627,'contribution par jour-semaine'!$1:$1,0),4,1,"contribution par jour-semaine")),"")</f>
        <v/>
      </c>
      <c r="D14627" s="4" t="str">
        <f>VLOOKUP(A14627,predictions!A:B,2,FALSE)</f>
        <v>22/06/2020</v>
      </c>
      <c r="E14627" s="4">
        <f t="shared" si="57"/>
        <v>44004</v>
      </c>
    </row>
    <row r="14628" spans="3:5" ht="13" x14ac:dyDescent="0.15">
      <c r="C14628" s="1" t="str">
        <f ca="1">IFERROR(INDIRECT(ADDRESS(MATCH(A14628,'contribution par jour-semaine'!A:A,0),MATCH(B14628,'contribution par jour-semaine'!$1:$1,0),4,1,"contribution par jour-semaine")),"")</f>
        <v/>
      </c>
      <c r="D14628" s="4" t="str">
        <f>VLOOKUP(A14628,predictions!A:B,2,FALSE)</f>
        <v>22/06/2020</v>
      </c>
      <c r="E14628" s="4">
        <f t="shared" si="57"/>
        <v>44004</v>
      </c>
    </row>
    <row r="14629" spans="3:5" ht="13" x14ac:dyDescent="0.15">
      <c r="C14629" s="1" t="str">
        <f ca="1">IFERROR(INDIRECT(ADDRESS(MATCH(A14629,'contribution par jour-semaine'!A:A,0),MATCH(B14629,'contribution par jour-semaine'!$1:$1,0),4,1,"contribution par jour-semaine")),"")</f>
        <v/>
      </c>
      <c r="D14629" s="4" t="str">
        <f>VLOOKUP(A14629,predictions!A:B,2,FALSE)</f>
        <v>22/06/2020</v>
      </c>
      <c r="E14629" s="4">
        <f t="shared" si="57"/>
        <v>44004</v>
      </c>
    </row>
    <row r="14630" spans="3:5" ht="13" x14ac:dyDescent="0.15">
      <c r="C14630" s="1" t="str">
        <f ca="1">IFERROR(INDIRECT(ADDRESS(MATCH(A14630,'contribution par jour-semaine'!A:A,0),MATCH(B14630,'contribution par jour-semaine'!$1:$1,0),4,1,"contribution par jour-semaine")),"")</f>
        <v/>
      </c>
      <c r="D14630" s="4" t="str">
        <f>VLOOKUP(A14630,predictions!A:B,2,FALSE)</f>
        <v>22/06/2020</v>
      </c>
      <c r="E14630" s="4">
        <f t="shared" si="57"/>
        <v>44004</v>
      </c>
    </row>
    <row r="14631" spans="3:5" ht="13" x14ac:dyDescent="0.15">
      <c r="C14631" s="1" t="str">
        <f ca="1">IFERROR(INDIRECT(ADDRESS(MATCH(A14631,'contribution par jour-semaine'!A:A,0),MATCH(B14631,'contribution par jour-semaine'!$1:$1,0),4,1,"contribution par jour-semaine")),"")</f>
        <v/>
      </c>
      <c r="D14631" s="4" t="str">
        <f>VLOOKUP(A14631,predictions!A:B,2,FALSE)</f>
        <v>22/06/2020</v>
      </c>
      <c r="E14631" s="4">
        <f t="shared" si="57"/>
        <v>44004</v>
      </c>
    </row>
    <row r="14632" spans="3:5" ht="13" x14ac:dyDescent="0.15">
      <c r="C14632" s="1" t="str">
        <f ca="1">IFERROR(INDIRECT(ADDRESS(MATCH(A14632,'contribution par jour-semaine'!A:A,0),MATCH(B14632,'contribution par jour-semaine'!$1:$1,0),4,1,"contribution par jour-semaine")),"")</f>
        <v/>
      </c>
      <c r="D14632" s="4" t="str">
        <f>VLOOKUP(A14632,predictions!A:B,2,FALSE)</f>
        <v>22/06/2020</v>
      </c>
      <c r="E14632" s="4">
        <f t="shared" si="57"/>
        <v>44004</v>
      </c>
    </row>
    <row r="14633" spans="3:5" ht="13" x14ac:dyDescent="0.15">
      <c r="C14633" s="1" t="str">
        <f ca="1">IFERROR(INDIRECT(ADDRESS(MATCH(A14633,'contribution par jour-semaine'!A:A,0),MATCH(B14633,'contribution par jour-semaine'!$1:$1,0),4,1,"contribution par jour-semaine")),"")</f>
        <v/>
      </c>
      <c r="D14633" s="4" t="str">
        <f>VLOOKUP(A14633,predictions!A:B,2,FALSE)</f>
        <v>22/06/2020</v>
      </c>
      <c r="E14633" s="4">
        <f t="shared" si="57"/>
        <v>44004</v>
      </c>
    </row>
    <row r="14634" spans="3:5" ht="13" x14ac:dyDescent="0.15">
      <c r="C14634" s="1" t="str">
        <f ca="1">IFERROR(INDIRECT(ADDRESS(MATCH(A14634,'contribution par jour-semaine'!A:A,0),MATCH(B14634,'contribution par jour-semaine'!$1:$1,0),4,1,"contribution par jour-semaine")),"")</f>
        <v/>
      </c>
      <c r="D14634" s="4" t="str">
        <f>VLOOKUP(A14634,predictions!A:B,2,FALSE)</f>
        <v>22/06/2020</v>
      </c>
      <c r="E14634" s="4">
        <f t="shared" si="57"/>
        <v>44004</v>
      </c>
    </row>
    <row r="14635" spans="3:5" ht="13" x14ac:dyDescent="0.15">
      <c r="C14635" s="1" t="str">
        <f ca="1">IFERROR(INDIRECT(ADDRESS(MATCH(A14635,'contribution par jour-semaine'!A:A,0),MATCH(B14635,'contribution par jour-semaine'!$1:$1,0),4,1,"contribution par jour-semaine")),"")</f>
        <v/>
      </c>
      <c r="D14635" s="4" t="str">
        <f>VLOOKUP(A14635,predictions!A:B,2,FALSE)</f>
        <v>22/06/2020</v>
      </c>
      <c r="E14635" s="4">
        <f t="shared" si="57"/>
        <v>44004</v>
      </c>
    </row>
    <row r="14636" spans="3:5" ht="13" x14ac:dyDescent="0.15">
      <c r="C14636" s="1" t="str">
        <f ca="1">IFERROR(INDIRECT(ADDRESS(MATCH(A14636,'contribution par jour-semaine'!A:A,0),MATCH(B14636,'contribution par jour-semaine'!$1:$1,0),4,1,"contribution par jour-semaine")),"")</f>
        <v/>
      </c>
      <c r="D14636" s="4" t="str">
        <f>VLOOKUP(A14636,predictions!A:B,2,FALSE)</f>
        <v>22/06/2020</v>
      </c>
      <c r="E14636" s="4">
        <f t="shared" si="57"/>
        <v>44004</v>
      </c>
    </row>
    <row r="14637" spans="3:5" ht="13" x14ac:dyDescent="0.15">
      <c r="C14637" s="1" t="str">
        <f ca="1">IFERROR(INDIRECT(ADDRESS(MATCH(A14637,'contribution par jour-semaine'!A:A,0),MATCH(B14637,'contribution par jour-semaine'!$1:$1,0),4,1,"contribution par jour-semaine")),"")</f>
        <v/>
      </c>
      <c r="D14637" s="4" t="str">
        <f>VLOOKUP(A14637,predictions!A:B,2,FALSE)</f>
        <v>22/06/2020</v>
      </c>
      <c r="E14637" s="4">
        <f t="shared" si="57"/>
        <v>44004</v>
      </c>
    </row>
    <row r="14638" spans="3:5" ht="13" x14ac:dyDescent="0.15">
      <c r="C14638" s="1" t="str">
        <f ca="1">IFERROR(INDIRECT(ADDRESS(MATCH(A14638,'contribution par jour-semaine'!A:A,0),MATCH(B14638,'contribution par jour-semaine'!$1:$1,0),4,1,"contribution par jour-semaine")),"")</f>
        <v/>
      </c>
      <c r="D14638" s="4" t="str">
        <f>VLOOKUP(A14638,predictions!A:B,2,FALSE)</f>
        <v>22/06/2020</v>
      </c>
      <c r="E14638" s="4">
        <f t="shared" si="57"/>
        <v>44004</v>
      </c>
    </row>
    <row r="14639" spans="3:5" ht="13" x14ac:dyDescent="0.15">
      <c r="C14639" s="1" t="str">
        <f ca="1">IFERROR(INDIRECT(ADDRESS(MATCH(A14639,'contribution par jour-semaine'!A:A,0),MATCH(B14639,'contribution par jour-semaine'!$1:$1,0),4,1,"contribution par jour-semaine")),"")</f>
        <v/>
      </c>
      <c r="D14639" s="4" t="str">
        <f>VLOOKUP(A14639,predictions!A:B,2,FALSE)</f>
        <v>22/06/2020</v>
      </c>
      <c r="E14639" s="4">
        <f t="shared" si="57"/>
        <v>44004</v>
      </c>
    </row>
    <row r="14640" spans="3:5" ht="13" x14ac:dyDescent="0.15">
      <c r="C14640" s="1" t="str">
        <f ca="1">IFERROR(INDIRECT(ADDRESS(MATCH(A14640,'contribution par jour-semaine'!A:A,0),MATCH(B14640,'contribution par jour-semaine'!$1:$1,0),4,1,"contribution par jour-semaine")),"")</f>
        <v/>
      </c>
      <c r="D14640" s="4" t="str">
        <f>VLOOKUP(A14640,predictions!A:B,2,FALSE)</f>
        <v>22/06/2020</v>
      </c>
      <c r="E14640" s="4">
        <f t="shared" si="57"/>
        <v>44004</v>
      </c>
    </row>
    <row r="14641" spans="3:5" ht="13" x14ac:dyDescent="0.15">
      <c r="C14641" s="1" t="str">
        <f ca="1">IFERROR(INDIRECT(ADDRESS(MATCH(A14641,'contribution par jour-semaine'!A:A,0),MATCH(B14641,'contribution par jour-semaine'!$1:$1,0),4,1,"contribution par jour-semaine")),"")</f>
        <v/>
      </c>
      <c r="D14641" s="4" t="str">
        <f>VLOOKUP(A14641,predictions!A:B,2,FALSE)</f>
        <v>22/06/2020</v>
      </c>
      <c r="E14641" s="4">
        <f t="shared" si="57"/>
        <v>44004</v>
      </c>
    </row>
    <row r="14642" spans="3:5" ht="13" x14ac:dyDescent="0.15">
      <c r="C14642" s="1" t="str">
        <f ca="1">IFERROR(INDIRECT(ADDRESS(MATCH(A14642,'contribution par jour-semaine'!A:A,0),MATCH(B14642,'contribution par jour-semaine'!$1:$1,0),4,1,"contribution par jour-semaine")),"")</f>
        <v/>
      </c>
      <c r="D14642" s="4" t="str">
        <f>VLOOKUP(A14642,predictions!A:B,2,FALSE)</f>
        <v>22/06/2020</v>
      </c>
      <c r="E14642" s="4">
        <f t="shared" si="57"/>
        <v>44004</v>
      </c>
    </row>
    <row r="14643" spans="3:5" ht="13" x14ac:dyDescent="0.15">
      <c r="C14643" s="1" t="str">
        <f ca="1">IFERROR(INDIRECT(ADDRESS(MATCH(A14643,'contribution par jour-semaine'!A:A,0),MATCH(B14643,'contribution par jour-semaine'!$1:$1,0),4,1,"contribution par jour-semaine")),"")</f>
        <v/>
      </c>
      <c r="D14643" s="4" t="str">
        <f>VLOOKUP(A14643,predictions!A:B,2,FALSE)</f>
        <v>22/06/2020</v>
      </c>
      <c r="E14643" s="4">
        <f t="shared" si="57"/>
        <v>44004</v>
      </c>
    </row>
    <row r="14644" spans="3:5" ht="13" x14ac:dyDescent="0.15">
      <c r="C14644" s="1" t="str">
        <f ca="1">IFERROR(INDIRECT(ADDRESS(MATCH(A14644,'contribution par jour-semaine'!A:A,0),MATCH(B14644,'contribution par jour-semaine'!$1:$1,0),4,1,"contribution par jour-semaine")),"")</f>
        <v/>
      </c>
      <c r="D14644" s="4" t="str">
        <f>VLOOKUP(A14644,predictions!A:B,2,FALSE)</f>
        <v>22/06/2020</v>
      </c>
      <c r="E14644" s="4">
        <f t="shared" si="57"/>
        <v>44004</v>
      </c>
    </row>
    <row r="14645" spans="3:5" ht="13" x14ac:dyDescent="0.15">
      <c r="C14645" s="1" t="str">
        <f ca="1">IFERROR(INDIRECT(ADDRESS(MATCH(A14645,'contribution par jour-semaine'!A:A,0),MATCH(B14645,'contribution par jour-semaine'!$1:$1,0),4,1,"contribution par jour-semaine")),"")</f>
        <v/>
      </c>
      <c r="D14645" s="4" t="str">
        <f>VLOOKUP(A14645,predictions!A:B,2,FALSE)</f>
        <v>22/06/2020</v>
      </c>
      <c r="E14645" s="4">
        <f t="shared" si="57"/>
        <v>44004</v>
      </c>
    </row>
    <row r="14646" spans="3:5" ht="13" x14ac:dyDescent="0.15">
      <c r="C14646" s="1" t="str">
        <f ca="1">IFERROR(INDIRECT(ADDRESS(MATCH(A14646,'contribution par jour-semaine'!A:A,0),MATCH(B14646,'contribution par jour-semaine'!$1:$1,0),4,1,"contribution par jour-semaine")),"")</f>
        <v/>
      </c>
      <c r="D14646" s="4" t="str">
        <f>VLOOKUP(A14646,predictions!A:B,2,FALSE)</f>
        <v>22/06/2020</v>
      </c>
      <c r="E14646" s="4">
        <f t="shared" si="57"/>
        <v>44004</v>
      </c>
    </row>
    <row r="14647" spans="3:5" ht="13" x14ac:dyDescent="0.15">
      <c r="C14647" s="1" t="str">
        <f ca="1">IFERROR(INDIRECT(ADDRESS(MATCH(A14647,'contribution par jour-semaine'!A:A,0),MATCH(B14647,'contribution par jour-semaine'!$1:$1,0),4,1,"contribution par jour-semaine")),"")</f>
        <v/>
      </c>
      <c r="D14647" s="4" t="str">
        <f>VLOOKUP(A14647,predictions!A:B,2,FALSE)</f>
        <v>22/06/2020</v>
      </c>
      <c r="E14647" s="4">
        <f t="shared" si="57"/>
        <v>44004</v>
      </c>
    </row>
    <row r="14648" spans="3:5" ht="13" x14ac:dyDescent="0.15">
      <c r="C14648" s="1" t="str">
        <f ca="1">IFERROR(INDIRECT(ADDRESS(MATCH(A14648,'contribution par jour-semaine'!A:A,0),MATCH(B14648,'contribution par jour-semaine'!$1:$1,0),4,1,"contribution par jour-semaine")),"")</f>
        <v/>
      </c>
      <c r="D14648" s="4" t="str">
        <f>VLOOKUP(A14648,predictions!A:B,2,FALSE)</f>
        <v>22/06/2020</v>
      </c>
      <c r="E14648" s="4">
        <f t="shared" si="57"/>
        <v>44004</v>
      </c>
    </row>
    <row r="14649" spans="3:5" ht="13" x14ac:dyDescent="0.15">
      <c r="C14649" s="1" t="str">
        <f ca="1">IFERROR(INDIRECT(ADDRESS(MATCH(A14649,'contribution par jour-semaine'!A:A,0),MATCH(B14649,'contribution par jour-semaine'!$1:$1,0),4,1,"contribution par jour-semaine")),"")</f>
        <v/>
      </c>
      <c r="D14649" s="4" t="str">
        <f>VLOOKUP(A14649,predictions!A:B,2,FALSE)</f>
        <v>22/06/2020</v>
      </c>
      <c r="E14649" s="4">
        <f t="shared" si="57"/>
        <v>44004</v>
      </c>
    </row>
    <row r="14650" spans="3:5" ht="13" x14ac:dyDescent="0.15">
      <c r="C14650" s="1" t="str">
        <f ca="1">IFERROR(INDIRECT(ADDRESS(MATCH(A14650,'contribution par jour-semaine'!A:A,0),MATCH(B14650,'contribution par jour-semaine'!$1:$1,0),4,1,"contribution par jour-semaine")),"")</f>
        <v/>
      </c>
      <c r="D14650" s="4" t="str">
        <f>VLOOKUP(A14650,predictions!A:B,2,FALSE)</f>
        <v>22/06/2020</v>
      </c>
      <c r="E14650" s="4">
        <f t="shared" si="57"/>
        <v>44004</v>
      </c>
    </row>
    <row r="14651" spans="3:5" ht="13" x14ac:dyDescent="0.15">
      <c r="C14651" s="1" t="str">
        <f ca="1">IFERROR(INDIRECT(ADDRESS(MATCH(A14651,'contribution par jour-semaine'!A:A,0),MATCH(B14651,'contribution par jour-semaine'!$1:$1,0),4,1,"contribution par jour-semaine")),"")</f>
        <v/>
      </c>
      <c r="D14651" s="4" t="str">
        <f>VLOOKUP(A14651,predictions!A:B,2,FALSE)</f>
        <v>22/06/2020</v>
      </c>
      <c r="E14651" s="4">
        <f t="shared" si="57"/>
        <v>44004</v>
      </c>
    </row>
    <row r="14652" spans="3:5" ht="13" x14ac:dyDescent="0.15">
      <c r="C14652" s="1" t="str">
        <f ca="1">IFERROR(INDIRECT(ADDRESS(MATCH(A14652,'contribution par jour-semaine'!A:A,0),MATCH(B14652,'contribution par jour-semaine'!$1:$1,0),4,1,"contribution par jour-semaine")),"")</f>
        <v/>
      </c>
      <c r="D14652" s="4" t="str">
        <f>VLOOKUP(A14652,predictions!A:B,2,FALSE)</f>
        <v>22/06/2020</v>
      </c>
      <c r="E14652" s="4">
        <f t="shared" si="57"/>
        <v>44004</v>
      </c>
    </row>
    <row r="14653" spans="3:5" ht="13" x14ac:dyDescent="0.15">
      <c r="C14653" s="1" t="str">
        <f ca="1">IFERROR(INDIRECT(ADDRESS(MATCH(A14653,'contribution par jour-semaine'!A:A,0),MATCH(B14653,'contribution par jour-semaine'!$1:$1,0),4,1,"contribution par jour-semaine")),"")</f>
        <v/>
      </c>
      <c r="D14653" s="4" t="str">
        <f>VLOOKUP(A14653,predictions!A:B,2,FALSE)</f>
        <v>22/06/2020</v>
      </c>
      <c r="E14653" s="4">
        <f t="shared" si="57"/>
        <v>44004</v>
      </c>
    </row>
    <row r="14654" spans="3:5" ht="13" x14ac:dyDescent="0.15">
      <c r="C14654" s="1" t="str">
        <f ca="1">IFERROR(INDIRECT(ADDRESS(MATCH(A14654,'contribution par jour-semaine'!A:A,0),MATCH(B14654,'contribution par jour-semaine'!$1:$1,0),4,1,"contribution par jour-semaine")),"")</f>
        <v/>
      </c>
      <c r="D14654" s="4" t="str">
        <f>VLOOKUP(A14654,predictions!A:B,2,FALSE)</f>
        <v>22/06/2020</v>
      </c>
      <c r="E14654" s="4">
        <f t="shared" si="57"/>
        <v>44004</v>
      </c>
    </row>
    <row r="14655" spans="3:5" ht="13" x14ac:dyDescent="0.15">
      <c r="C14655" s="1" t="str">
        <f ca="1">IFERROR(INDIRECT(ADDRESS(MATCH(A14655,'contribution par jour-semaine'!A:A,0),MATCH(B14655,'contribution par jour-semaine'!$1:$1,0),4,1,"contribution par jour-semaine")),"")</f>
        <v/>
      </c>
      <c r="D14655" s="4" t="str">
        <f>VLOOKUP(A14655,predictions!A:B,2,FALSE)</f>
        <v>22/06/2020</v>
      </c>
      <c r="E14655" s="4">
        <f t="shared" si="57"/>
        <v>44004</v>
      </c>
    </row>
    <row r="14656" spans="3:5" ht="13" x14ac:dyDescent="0.15">
      <c r="C14656" s="1" t="str">
        <f ca="1">IFERROR(INDIRECT(ADDRESS(MATCH(A14656,'contribution par jour-semaine'!A:A,0),MATCH(B14656,'contribution par jour-semaine'!$1:$1,0),4,1,"contribution par jour-semaine")),"")</f>
        <v/>
      </c>
      <c r="D14656" s="4" t="str">
        <f>VLOOKUP(A14656,predictions!A:B,2,FALSE)</f>
        <v>22/06/2020</v>
      </c>
      <c r="E14656" s="4">
        <f t="shared" si="57"/>
        <v>44004</v>
      </c>
    </row>
    <row r="14657" spans="3:5" ht="13" x14ac:dyDescent="0.15">
      <c r="C14657" s="1" t="str">
        <f ca="1">IFERROR(INDIRECT(ADDRESS(MATCH(A14657,'contribution par jour-semaine'!A:A,0),MATCH(B14657,'contribution par jour-semaine'!$1:$1,0),4,1,"contribution par jour-semaine")),"")</f>
        <v/>
      </c>
      <c r="D14657" s="4" t="str">
        <f>VLOOKUP(A14657,predictions!A:B,2,FALSE)</f>
        <v>22/06/2020</v>
      </c>
      <c r="E14657" s="4">
        <f t="shared" si="57"/>
        <v>44004</v>
      </c>
    </row>
    <row r="14658" spans="3:5" ht="13" x14ac:dyDescent="0.15">
      <c r="C14658" s="1" t="str">
        <f ca="1">IFERROR(INDIRECT(ADDRESS(MATCH(A14658,'contribution par jour-semaine'!A:A,0),MATCH(B14658,'contribution par jour-semaine'!$1:$1,0),4,1,"contribution par jour-semaine")),"")</f>
        <v/>
      </c>
      <c r="D14658" s="4" t="str">
        <f>VLOOKUP(A14658,predictions!A:B,2,FALSE)</f>
        <v>22/06/2020</v>
      </c>
      <c r="E14658" s="4">
        <f t="shared" si="57"/>
        <v>44004</v>
      </c>
    </row>
    <row r="14659" spans="3:5" ht="13" x14ac:dyDescent="0.15">
      <c r="C14659" s="1" t="str">
        <f ca="1">IFERROR(INDIRECT(ADDRESS(MATCH(A14659,'contribution par jour-semaine'!A:A,0),MATCH(B14659,'contribution par jour-semaine'!$1:$1,0),4,1,"contribution par jour-semaine")),"")</f>
        <v/>
      </c>
      <c r="D14659" s="4" t="str">
        <f>VLOOKUP(A14659,predictions!A:B,2,FALSE)</f>
        <v>22/06/2020</v>
      </c>
      <c r="E14659" s="4">
        <f t="shared" si="57"/>
        <v>44004</v>
      </c>
    </row>
    <row r="14660" spans="3:5" ht="13" x14ac:dyDescent="0.15">
      <c r="C14660" s="1" t="str">
        <f ca="1">IFERROR(INDIRECT(ADDRESS(MATCH(A14660,'contribution par jour-semaine'!A:A,0),MATCH(B14660,'contribution par jour-semaine'!$1:$1,0),4,1,"contribution par jour-semaine")),"")</f>
        <v/>
      </c>
      <c r="D14660" s="4" t="str">
        <f>VLOOKUP(A14660,predictions!A:B,2,FALSE)</f>
        <v>22/06/2020</v>
      </c>
      <c r="E14660" s="4">
        <f t="shared" si="57"/>
        <v>44004</v>
      </c>
    </row>
    <row r="14661" spans="3:5" ht="13" x14ac:dyDescent="0.15">
      <c r="C14661" s="1" t="str">
        <f ca="1">IFERROR(INDIRECT(ADDRESS(MATCH(A14661,'contribution par jour-semaine'!A:A,0),MATCH(B14661,'contribution par jour-semaine'!$1:$1,0),4,1,"contribution par jour-semaine")),"")</f>
        <v/>
      </c>
      <c r="D14661" s="4" t="str">
        <f>VLOOKUP(A14661,predictions!A:B,2,FALSE)</f>
        <v>22/06/2020</v>
      </c>
      <c r="E14661" s="4">
        <f t="shared" si="57"/>
        <v>44004</v>
      </c>
    </row>
    <row r="14662" spans="3:5" ht="13" x14ac:dyDescent="0.15">
      <c r="C14662" s="1" t="str">
        <f ca="1">IFERROR(INDIRECT(ADDRESS(MATCH(A14662,'contribution par jour-semaine'!A:A,0),MATCH(B14662,'contribution par jour-semaine'!$1:$1,0),4,1,"contribution par jour-semaine")),"")</f>
        <v/>
      </c>
      <c r="D14662" s="4" t="str">
        <f>VLOOKUP(A14662,predictions!A:B,2,FALSE)</f>
        <v>22/06/2020</v>
      </c>
      <c r="E14662" s="4">
        <f t="shared" si="57"/>
        <v>44004</v>
      </c>
    </row>
    <row r="14663" spans="3:5" ht="13" x14ac:dyDescent="0.15">
      <c r="C14663" s="1" t="str">
        <f ca="1">IFERROR(INDIRECT(ADDRESS(MATCH(A14663,'contribution par jour-semaine'!A:A,0),MATCH(B14663,'contribution par jour-semaine'!$1:$1,0),4,1,"contribution par jour-semaine")),"")</f>
        <v/>
      </c>
      <c r="D14663" s="4" t="str">
        <f>VLOOKUP(A14663,predictions!A:B,2,FALSE)</f>
        <v>22/06/2020</v>
      </c>
      <c r="E14663" s="4">
        <f t="shared" si="57"/>
        <v>44004</v>
      </c>
    </row>
    <row r="14664" spans="3:5" ht="13" x14ac:dyDescent="0.15">
      <c r="C14664" s="1" t="str">
        <f ca="1">IFERROR(INDIRECT(ADDRESS(MATCH(A14664,'contribution par jour-semaine'!A:A,0),MATCH(B14664,'contribution par jour-semaine'!$1:$1,0),4,1,"contribution par jour-semaine")),"")</f>
        <v/>
      </c>
      <c r="D14664" s="4" t="str">
        <f>VLOOKUP(A14664,predictions!A:B,2,FALSE)</f>
        <v>22/06/2020</v>
      </c>
      <c r="E14664" s="4">
        <f t="shared" si="57"/>
        <v>44004</v>
      </c>
    </row>
    <row r="14665" spans="3:5" ht="13" x14ac:dyDescent="0.15">
      <c r="C14665" s="1" t="str">
        <f ca="1">IFERROR(INDIRECT(ADDRESS(MATCH(A14665,'contribution par jour-semaine'!A:A,0),MATCH(B14665,'contribution par jour-semaine'!$1:$1,0),4,1,"contribution par jour-semaine")),"")</f>
        <v/>
      </c>
      <c r="D14665" s="4" t="str">
        <f>VLOOKUP(A14665,predictions!A:B,2,FALSE)</f>
        <v>22/06/2020</v>
      </c>
      <c r="E14665" s="4">
        <f t="shared" si="57"/>
        <v>44004</v>
      </c>
    </row>
    <row r="14666" spans="3:5" ht="13" x14ac:dyDescent="0.15">
      <c r="C14666" s="1" t="str">
        <f ca="1">IFERROR(INDIRECT(ADDRESS(MATCH(A14666,'contribution par jour-semaine'!A:A,0),MATCH(B14666,'contribution par jour-semaine'!$1:$1,0),4,1,"contribution par jour-semaine")),"")</f>
        <v/>
      </c>
      <c r="D14666" s="4" t="str">
        <f>VLOOKUP(A14666,predictions!A:B,2,FALSE)</f>
        <v>22/06/2020</v>
      </c>
      <c r="E14666" s="4">
        <f t="shared" si="57"/>
        <v>44004</v>
      </c>
    </row>
    <row r="14667" spans="3:5" ht="13" x14ac:dyDescent="0.15">
      <c r="C14667" s="1" t="str">
        <f ca="1">IFERROR(INDIRECT(ADDRESS(MATCH(A14667,'contribution par jour-semaine'!A:A,0),MATCH(B14667,'contribution par jour-semaine'!$1:$1,0),4,1,"contribution par jour-semaine")),"")</f>
        <v/>
      </c>
      <c r="D14667" s="4" t="str">
        <f>VLOOKUP(A14667,predictions!A:B,2,FALSE)</f>
        <v>22/06/2020</v>
      </c>
      <c r="E14667" s="4">
        <f t="shared" si="57"/>
        <v>44004</v>
      </c>
    </row>
    <row r="14668" spans="3:5" ht="13" x14ac:dyDescent="0.15">
      <c r="C14668" s="1" t="str">
        <f ca="1">IFERROR(INDIRECT(ADDRESS(MATCH(A14668,'contribution par jour-semaine'!A:A,0),MATCH(B14668,'contribution par jour-semaine'!$1:$1,0),4,1,"contribution par jour-semaine")),"")</f>
        <v/>
      </c>
      <c r="D14668" s="4" t="str">
        <f>VLOOKUP(A14668,predictions!A:B,2,FALSE)</f>
        <v>22/06/2020</v>
      </c>
      <c r="E14668" s="4">
        <f t="shared" si="57"/>
        <v>44004</v>
      </c>
    </row>
    <row r="14669" spans="3:5" ht="13" x14ac:dyDescent="0.15">
      <c r="C14669" s="1" t="str">
        <f ca="1">IFERROR(INDIRECT(ADDRESS(MATCH(A14669,'contribution par jour-semaine'!A:A,0),MATCH(B14669,'contribution par jour-semaine'!$1:$1,0),4,1,"contribution par jour-semaine")),"")</f>
        <v/>
      </c>
      <c r="D14669" s="4" t="str">
        <f>VLOOKUP(A14669,predictions!A:B,2,FALSE)</f>
        <v>22/06/2020</v>
      </c>
      <c r="E14669" s="4">
        <f t="shared" si="57"/>
        <v>44004</v>
      </c>
    </row>
    <row r="14670" spans="3:5" ht="13" x14ac:dyDescent="0.15">
      <c r="C14670" s="1" t="str">
        <f ca="1">IFERROR(INDIRECT(ADDRESS(MATCH(A14670,'contribution par jour-semaine'!A:A,0),MATCH(B14670,'contribution par jour-semaine'!$1:$1,0),4,1,"contribution par jour-semaine")),"")</f>
        <v/>
      </c>
      <c r="D14670" s="4" t="str">
        <f>VLOOKUP(A14670,predictions!A:B,2,FALSE)</f>
        <v>22/06/2020</v>
      </c>
      <c r="E14670" s="4">
        <f t="shared" si="57"/>
        <v>44004</v>
      </c>
    </row>
    <row r="14671" spans="3:5" ht="13" x14ac:dyDescent="0.15">
      <c r="C14671" s="1" t="str">
        <f ca="1">IFERROR(INDIRECT(ADDRESS(MATCH(A14671,'contribution par jour-semaine'!A:A,0),MATCH(B14671,'contribution par jour-semaine'!$1:$1,0),4,1,"contribution par jour-semaine")),"")</f>
        <v/>
      </c>
      <c r="D14671" s="4" t="str">
        <f>VLOOKUP(A14671,predictions!A:B,2,FALSE)</f>
        <v>22/06/2020</v>
      </c>
      <c r="E14671" s="4">
        <f t="shared" si="57"/>
        <v>44004</v>
      </c>
    </row>
    <row r="14672" spans="3:5" ht="13" x14ac:dyDescent="0.15">
      <c r="C14672" s="1" t="str">
        <f ca="1">IFERROR(INDIRECT(ADDRESS(MATCH(A14672,'contribution par jour-semaine'!A:A,0),MATCH(B14672,'contribution par jour-semaine'!$1:$1,0),4,1,"contribution par jour-semaine")),"")</f>
        <v/>
      </c>
      <c r="D14672" s="4" t="str">
        <f>VLOOKUP(A14672,predictions!A:B,2,FALSE)</f>
        <v>22/06/2020</v>
      </c>
      <c r="E14672" s="4">
        <f t="shared" si="57"/>
        <v>44004</v>
      </c>
    </row>
    <row r="14673" spans="3:5" ht="13" x14ac:dyDescent="0.15">
      <c r="C14673" s="1" t="str">
        <f ca="1">IFERROR(INDIRECT(ADDRESS(MATCH(A14673,'contribution par jour-semaine'!A:A,0),MATCH(B14673,'contribution par jour-semaine'!$1:$1,0),4,1,"contribution par jour-semaine")),"")</f>
        <v/>
      </c>
      <c r="D14673" s="4" t="str">
        <f>VLOOKUP(A14673,predictions!A:B,2,FALSE)</f>
        <v>22/06/2020</v>
      </c>
      <c r="E14673" s="4">
        <f t="shared" si="57"/>
        <v>44004</v>
      </c>
    </row>
    <row r="14674" spans="3:5" ht="13" x14ac:dyDescent="0.15">
      <c r="C14674" s="1" t="str">
        <f ca="1">IFERROR(INDIRECT(ADDRESS(MATCH(A14674,'contribution par jour-semaine'!A:A,0),MATCH(B14674,'contribution par jour-semaine'!$1:$1,0),4,1,"contribution par jour-semaine")),"")</f>
        <v/>
      </c>
      <c r="D14674" s="4" t="str">
        <f>VLOOKUP(A14674,predictions!A:B,2,FALSE)</f>
        <v>22/06/2020</v>
      </c>
      <c r="E14674" s="4">
        <f t="shared" si="57"/>
        <v>44004</v>
      </c>
    </row>
    <row r="14675" spans="3:5" ht="13" x14ac:dyDescent="0.15">
      <c r="C14675" s="1" t="str">
        <f ca="1">IFERROR(INDIRECT(ADDRESS(MATCH(A14675,'contribution par jour-semaine'!A:A,0),MATCH(B14675,'contribution par jour-semaine'!$1:$1,0),4,1,"contribution par jour-semaine")),"")</f>
        <v/>
      </c>
      <c r="D14675" s="4" t="str">
        <f>VLOOKUP(A14675,predictions!A:B,2,FALSE)</f>
        <v>22/06/2020</v>
      </c>
      <c r="E14675" s="4">
        <f t="shared" si="57"/>
        <v>44004</v>
      </c>
    </row>
    <row r="14676" spans="3:5" ht="13" x14ac:dyDescent="0.15">
      <c r="C14676" s="1" t="str">
        <f ca="1">IFERROR(INDIRECT(ADDRESS(MATCH(A14676,'contribution par jour-semaine'!A:A,0),MATCH(B14676,'contribution par jour-semaine'!$1:$1,0),4,1,"contribution par jour-semaine")),"")</f>
        <v/>
      </c>
      <c r="D14676" s="4" t="str">
        <f>VLOOKUP(A14676,predictions!A:B,2,FALSE)</f>
        <v>22/06/2020</v>
      </c>
      <c r="E14676" s="4">
        <f t="shared" si="57"/>
        <v>44004</v>
      </c>
    </row>
    <row r="14677" spans="3:5" ht="13" x14ac:dyDescent="0.15">
      <c r="C14677" s="1" t="str">
        <f ca="1">IFERROR(INDIRECT(ADDRESS(MATCH(A14677,'contribution par jour-semaine'!A:A,0),MATCH(B14677,'contribution par jour-semaine'!$1:$1,0),4,1,"contribution par jour-semaine")),"")</f>
        <v/>
      </c>
      <c r="D14677" s="4" t="str">
        <f>VLOOKUP(A14677,predictions!A:B,2,FALSE)</f>
        <v>22/06/2020</v>
      </c>
      <c r="E14677" s="4">
        <f t="shared" si="57"/>
        <v>44004</v>
      </c>
    </row>
    <row r="14678" spans="3:5" ht="13" x14ac:dyDescent="0.15">
      <c r="C14678" s="1" t="str">
        <f ca="1">IFERROR(INDIRECT(ADDRESS(MATCH(A14678,'contribution par jour-semaine'!A:A,0),MATCH(B14678,'contribution par jour-semaine'!$1:$1,0),4,1,"contribution par jour-semaine")),"")</f>
        <v/>
      </c>
      <c r="D14678" s="4" t="str">
        <f>VLOOKUP(A14678,predictions!A:B,2,FALSE)</f>
        <v>22/06/2020</v>
      </c>
      <c r="E14678" s="4">
        <f t="shared" si="57"/>
        <v>44004</v>
      </c>
    </row>
    <row r="14679" spans="3:5" ht="13" x14ac:dyDescent="0.15">
      <c r="C14679" s="1" t="str">
        <f ca="1">IFERROR(INDIRECT(ADDRESS(MATCH(A14679,'contribution par jour-semaine'!A:A,0),MATCH(B14679,'contribution par jour-semaine'!$1:$1,0),4,1,"contribution par jour-semaine")),"")</f>
        <v/>
      </c>
      <c r="D14679" s="4" t="str">
        <f>VLOOKUP(A14679,predictions!A:B,2,FALSE)</f>
        <v>22/06/2020</v>
      </c>
      <c r="E14679" s="4">
        <f t="shared" si="57"/>
        <v>44004</v>
      </c>
    </row>
    <row r="14680" spans="3:5" ht="13" x14ac:dyDescent="0.15">
      <c r="C14680" s="1" t="str">
        <f ca="1">IFERROR(INDIRECT(ADDRESS(MATCH(A14680,'contribution par jour-semaine'!A:A,0),MATCH(B14680,'contribution par jour-semaine'!$1:$1,0),4,1,"contribution par jour-semaine")),"")</f>
        <v/>
      </c>
      <c r="D14680" s="4" t="str">
        <f>VLOOKUP(A14680,predictions!A:B,2,FALSE)</f>
        <v>22/06/2020</v>
      </c>
      <c r="E14680" s="4">
        <f t="shared" si="57"/>
        <v>44004</v>
      </c>
    </row>
    <row r="14681" spans="3:5" ht="13" x14ac:dyDescent="0.15">
      <c r="C14681" s="1" t="str">
        <f ca="1">IFERROR(INDIRECT(ADDRESS(MATCH(A14681,'contribution par jour-semaine'!A:A,0),MATCH(B14681,'contribution par jour-semaine'!$1:$1,0),4,1,"contribution par jour-semaine")),"")</f>
        <v/>
      </c>
      <c r="D14681" s="4" t="str">
        <f>VLOOKUP(A14681,predictions!A:B,2,FALSE)</f>
        <v>22/06/2020</v>
      </c>
      <c r="E14681" s="4">
        <f t="shared" si="57"/>
        <v>44004</v>
      </c>
    </row>
    <row r="14682" spans="3:5" ht="13" x14ac:dyDescent="0.15">
      <c r="C14682" s="1" t="str">
        <f ca="1">IFERROR(INDIRECT(ADDRESS(MATCH(A14682,'contribution par jour-semaine'!A:A,0),MATCH(B14682,'contribution par jour-semaine'!$1:$1,0),4,1,"contribution par jour-semaine")),"")</f>
        <v/>
      </c>
      <c r="D14682" s="4" t="str">
        <f>VLOOKUP(A14682,predictions!A:B,2,FALSE)</f>
        <v>22/06/2020</v>
      </c>
      <c r="E14682" s="4">
        <f t="shared" si="57"/>
        <v>44004</v>
      </c>
    </row>
    <row r="14683" spans="3:5" ht="13" x14ac:dyDescent="0.15">
      <c r="C14683" s="1" t="str">
        <f ca="1">IFERROR(INDIRECT(ADDRESS(MATCH(A14683,'contribution par jour-semaine'!A:A,0),MATCH(B14683,'contribution par jour-semaine'!$1:$1,0),4,1,"contribution par jour-semaine")),"")</f>
        <v/>
      </c>
      <c r="D14683" s="4" t="str">
        <f>VLOOKUP(A14683,predictions!A:B,2,FALSE)</f>
        <v>22/06/2020</v>
      </c>
      <c r="E14683" s="4">
        <f t="shared" si="57"/>
        <v>44004</v>
      </c>
    </row>
    <row r="14684" spans="3:5" ht="13" x14ac:dyDescent="0.15">
      <c r="C14684" s="1" t="str">
        <f ca="1">IFERROR(INDIRECT(ADDRESS(MATCH(A14684,'contribution par jour-semaine'!A:A,0),MATCH(B14684,'contribution par jour-semaine'!$1:$1,0),4,1,"contribution par jour-semaine")),"")</f>
        <v/>
      </c>
      <c r="D14684" s="4" t="str">
        <f>VLOOKUP(A14684,predictions!A:B,2,FALSE)</f>
        <v>22/06/2020</v>
      </c>
      <c r="E14684" s="4">
        <f t="shared" si="57"/>
        <v>44004</v>
      </c>
    </row>
    <row r="14685" spans="3:5" ht="13" x14ac:dyDescent="0.15">
      <c r="C14685" s="1" t="str">
        <f ca="1">IFERROR(INDIRECT(ADDRESS(MATCH(A14685,'contribution par jour-semaine'!A:A,0),MATCH(B14685,'contribution par jour-semaine'!$1:$1,0),4,1,"contribution par jour-semaine")),"")</f>
        <v/>
      </c>
      <c r="D14685" s="4" t="str">
        <f>VLOOKUP(A14685,predictions!A:B,2,FALSE)</f>
        <v>22/06/2020</v>
      </c>
      <c r="E14685" s="4">
        <f t="shared" si="57"/>
        <v>44004</v>
      </c>
    </row>
    <row r="14686" spans="3:5" ht="13" x14ac:dyDescent="0.15">
      <c r="C14686" s="1" t="str">
        <f ca="1">IFERROR(INDIRECT(ADDRESS(MATCH(A14686,'contribution par jour-semaine'!A:A,0),MATCH(B14686,'contribution par jour-semaine'!$1:$1,0),4,1,"contribution par jour-semaine")),"")</f>
        <v/>
      </c>
      <c r="D14686" s="4" t="str">
        <f>VLOOKUP(A14686,predictions!A:B,2,FALSE)</f>
        <v>22/06/2020</v>
      </c>
      <c r="E14686" s="4">
        <f t="shared" si="57"/>
        <v>44004</v>
      </c>
    </row>
    <row r="14687" spans="3:5" ht="13" x14ac:dyDescent="0.15">
      <c r="C14687" s="1" t="str">
        <f ca="1">IFERROR(INDIRECT(ADDRESS(MATCH(A14687,'contribution par jour-semaine'!A:A,0),MATCH(B14687,'contribution par jour-semaine'!$1:$1,0),4,1,"contribution par jour-semaine")),"")</f>
        <v/>
      </c>
      <c r="D14687" s="4" t="str">
        <f>VLOOKUP(A14687,predictions!A:B,2,FALSE)</f>
        <v>22/06/2020</v>
      </c>
      <c r="E14687" s="4">
        <f t="shared" si="57"/>
        <v>44004</v>
      </c>
    </row>
    <row r="14688" spans="3:5" ht="13" x14ac:dyDescent="0.15">
      <c r="C14688" s="1" t="str">
        <f ca="1">IFERROR(INDIRECT(ADDRESS(MATCH(A14688,'contribution par jour-semaine'!A:A,0),MATCH(B14688,'contribution par jour-semaine'!$1:$1,0),4,1,"contribution par jour-semaine")),"")</f>
        <v/>
      </c>
      <c r="D14688" s="4" t="str">
        <f>VLOOKUP(A14688,predictions!A:B,2,FALSE)</f>
        <v>22/06/2020</v>
      </c>
      <c r="E14688" s="4">
        <f t="shared" si="57"/>
        <v>44004</v>
      </c>
    </row>
    <row r="14689" spans="3:5" ht="13" x14ac:dyDescent="0.15">
      <c r="C14689" s="1" t="str">
        <f ca="1">IFERROR(INDIRECT(ADDRESS(MATCH(A14689,'contribution par jour-semaine'!A:A,0),MATCH(B14689,'contribution par jour-semaine'!$1:$1,0),4,1,"contribution par jour-semaine")),"")</f>
        <v/>
      </c>
      <c r="D14689" s="4" t="str">
        <f>VLOOKUP(A14689,predictions!A:B,2,FALSE)</f>
        <v>22/06/2020</v>
      </c>
      <c r="E14689" s="4">
        <f t="shared" si="57"/>
        <v>44004</v>
      </c>
    </row>
    <row r="14690" spans="3:5" ht="13" x14ac:dyDescent="0.15">
      <c r="C14690" s="1" t="str">
        <f ca="1">IFERROR(INDIRECT(ADDRESS(MATCH(A14690,'contribution par jour-semaine'!A:A,0),MATCH(B14690,'contribution par jour-semaine'!$1:$1,0),4,1,"contribution par jour-semaine")),"")</f>
        <v/>
      </c>
      <c r="D14690" s="4" t="str">
        <f>VLOOKUP(A14690,predictions!A:B,2,FALSE)</f>
        <v>22/06/2020</v>
      </c>
      <c r="E14690" s="4">
        <f t="shared" si="57"/>
        <v>44004</v>
      </c>
    </row>
    <row r="14691" spans="3:5" ht="13" x14ac:dyDescent="0.15">
      <c r="C14691" s="1" t="str">
        <f ca="1">IFERROR(INDIRECT(ADDRESS(MATCH(A14691,'contribution par jour-semaine'!A:A,0),MATCH(B14691,'contribution par jour-semaine'!$1:$1,0),4,1,"contribution par jour-semaine")),"")</f>
        <v/>
      </c>
      <c r="D14691" s="4" t="str">
        <f>VLOOKUP(A14691,predictions!A:B,2,FALSE)</f>
        <v>22/06/2020</v>
      </c>
      <c r="E14691" s="4">
        <f t="shared" si="57"/>
        <v>44004</v>
      </c>
    </row>
    <row r="14692" spans="3:5" ht="13" x14ac:dyDescent="0.15">
      <c r="C14692" s="1" t="str">
        <f ca="1">IFERROR(INDIRECT(ADDRESS(MATCH(A14692,'contribution par jour-semaine'!A:A,0),MATCH(B14692,'contribution par jour-semaine'!$1:$1,0),4,1,"contribution par jour-semaine")),"")</f>
        <v/>
      </c>
      <c r="D14692" s="4" t="str">
        <f>VLOOKUP(A14692,predictions!A:B,2,FALSE)</f>
        <v>22/06/2020</v>
      </c>
      <c r="E14692" s="4">
        <f t="shared" si="57"/>
        <v>44004</v>
      </c>
    </row>
    <row r="14693" spans="3:5" ht="13" x14ac:dyDescent="0.15">
      <c r="C14693" s="1" t="str">
        <f ca="1">IFERROR(INDIRECT(ADDRESS(MATCH(A14693,'contribution par jour-semaine'!A:A,0),MATCH(B14693,'contribution par jour-semaine'!$1:$1,0),4,1,"contribution par jour-semaine")),"")</f>
        <v/>
      </c>
      <c r="D14693" s="4" t="str">
        <f>VLOOKUP(A14693,predictions!A:B,2,FALSE)</f>
        <v>22/06/2020</v>
      </c>
      <c r="E14693" s="4">
        <f t="shared" si="57"/>
        <v>44004</v>
      </c>
    </row>
    <row r="14694" spans="3:5" ht="13" x14ac:dyDescent="0.15">
      <c r="C14694" s="1" t="str">
        <f ca="1">IFERROR(INDIRECT(ADDRESS(MATCH(A14694,'contribution par jour-semaine'!A:A,0),MATCH(B14694,'contribution par jour-semaine'!$1:$1,0),4,1,"contribution par jour-semaine")),"")</f>
        <v/>
      </c>
      <c r="D14694" s="4" t="str">
        <f>VLOOKUP(A14694,predictions!A:B,2,FALSE)</f>
        <v>22/06/2020</v>
      </c>
      <c r="E14694" s="4">
        <f t="shared" si="57"/>
        <v>44004</v>
      </c>
    </row>
    <row r="14695" spans="3:5" ht="13" x14ac:dyDescent="0.15">
      <c r="C14695" s="1" t="str">
        <f ca="1">IFERROR(INDIRECT(ADDRESS(MATCH(A14695,'contribution par jour-semaine'!A:A,0),MATCH(B14695,'contribution par jour-semaine'!$1:$1,0),4,1,"contribution par jour-semaine")),"")</f>
        <v/>
      </c>
      <c r="D14695" s="4" t="str">
        <f>VLOOKUP(A14695,predictions!A:B,2,FALSE)</f>
        <v>22/06/2020</v>
      </c>
      <c r="E14695" s="4">
        <f t="shared" si="57"/>
        <v>44004</v>
      </c>
    </row>
    <row r="14696" spans="3:5" ht="13" x14ac:dyDescent="0.15">
      <c r="C14696" s="1" t="str">
        <f ca="1">IFERROR(INDIRECT(ADDRESS(MATCH(A14696,'contribution par jour-semaine'!A:A,0),MATCH(B14696,'contribution par jour-semaine'!$1:$1,0),4,1,"contribution par jour-semaine")),"")</f>
        <v/>
      </c>
      <c r="D14696" s="4" t="str">
        <f>VLOOKUP(A14696,predictions!A:B,2,FALSE)</f>
        <v>22/06/2020</v>
      </c>
      <c r="E14696" s="4">
        <f t="shared" si="57"/>
        <v>44004</v>
      </c>
    </row>
    <row r="14697" spans="3:5" ht="13" x14ac:dyDescent="0.15">
      <c r="C14697" s="1" t="str">
        <f ca="1">IFERROR(INDIRECT(ADDRESS(MATCH(A14697,'contribution par jour-semaine'!A:A,0),MATCH(B14697,'contribution par jour-semaine'!$1:$1,0),4,1,"contribution par jour-semaine")),"")</f>
        <v/>
      </c>
      <c r="D14697" s="4" t="str">
        <f>VLOOKUP(A14697,predictions!A:B,2,FALSE)</f>
        <v>22/06/2020</v>
      </c>
      <c r="E14697" s="4">
        <f t="shared" si="57"/>
        <v>44004</v>
      </c>
    </row>
    <row r="14698" spans="3:5" ht="13" x14ac:dyDescent="0.15">
      <c r="C14698" s="1" t="str">
        <f ca="1">IFERROR(INDIRECT(ADDRESS(MATCH(A14698,'contribution par jour-semaine'!A:A,0),MATCH(B14698,'contribution par jour-semaine'!$1:$1,0),4,1,"contribution par jour-semaine")),"")</f>
        <v/>
      </c>
      <c r="D14698" s="4" t="str">
        <f>VLOOKUP(A14698,predictions!A:B,2,FALSE)</f>
        <v>22/06/2020</v>
      </c>
      <c r="E14698" s="4">
        <f t="shared" si="57"/>
        <v>44004</v>
      </c>
    </row>
    <row r="14699" spans="3:5" ht="13" x14ac:dyDescent="0.15">
      <c r="C14699" s="1" t="str">
        <f ca="1">IFERROR(INDIRECT(ADDRESS(MATCH(A14699,'contribution par jour-semaine'!A:A,0),MATCH(B14699,'contribution par jour-semaine'!$1:$1,0),4,1,"contribution par jour-semaine")),"")</f>
        <v/>
      </c>
      <c r="D14699" s="4" t="str">
        <f>VLOOKUP(A14699,predictions!A:B,2,FALSE)</f>
        <v>22/06/2020</v>
      </c>
      <c r="E14699" s="4">
        <f t="shared" si="57"/>
        <v>44004</v>
      </c>
    </row>
    <row r="14700" spans="3:5" ht="13" x14ac:dyDescent="0.15">
      <c r="C14700" s="1" t="str">
        <f ca="1">IFERROR(INDIRECT(ADDRESS(MATCH(A14700,'contribution par jour-semaine'!A:A,0),MATCH(B14700,'contribution par jour-semaine'!$1:$1,0),4,1,"contribution par jour-semaine")),"")</f>
        <v/>
      </c>
      <c r="D14700" s="4" t="str">
        <f>VLOOKUP(A14700,predictions!A:B,2,FALSE)</f>
        <v>22/06/2020</v>
      </c>
      <c r="E14700" s="4">
        <f t="shared" si="57"/>
        <v>44004</v>
      </c>
    </row>
    <row r="14701" spans="3:5" ht="13" x14ac:dyDescent="0.15">
      <c r="C14701" s="1" t="str">
        <f ca="1">IFERROR(INDIRECT(ADDRESS(MATCH(A14701,'contribution par jour-semaine'!A:A,0),MATCH(B14701,'contribution par jour-semaine'!$1:$1,0),4,1,"contribution par jour-semaine")),"")</f>
        <v/>
      </c>
      <c r="D14701" s="4" t="str">
        <f>VLOOKUP(A14701,predictions!A:B,2,FALSE)</f>
        <v>22/06/2020</v>
      </c>
      <c r="E14701" s="4">
        <f t="shared" si="57"/>
        <v>44004</v>
      </c>
    </row>
    <row r="14702" spans="3:5" ht="13" x14ac:dyDescent="0.15">
      <c r="C14702" s="1" t="str">
        <f ca="1">IFERROR(INDIRECT(ADDRESS(MATCH(A14702,'contribution par jour-semaine'!A:A,0),MATCH(B14702,'contribution par jour-semaine'!$1:$1,0),4,1,"contribution par jour-semaine")),"")</f>
        <v/>
      </c>
      <c r="D14702" s="4" t="str">
        <f>VLOOKUP(A14702,predictions!A:B,2,FALSE)</f>
        <v>22/06/2020</v>
      </c>
      <c r="E14702" s="4">
        <f t="shared" si="57"/>
        <v>44004</v>
      </c>
    </row>
    <row r="14703" spans="3:5" ht="13" x14ac:dyDescent="0.15">
      <c r="C14703" s="1" t="str">
        <f ca="1">IFERROR(INDIRECT(ADDRESS(MATCH(A14703,'contribution par jour-semaine'!A:A,0),MATCH(B14703,'contribution par jour-semaine'!$1:$1,0),4,1,"contribution par jour-semaine")),"")</f>
        <v/>
      </c>
      <c r="D14703" s="4" t="str">
        <f>VLOOKUP(A14703,predictions!A:B,2,FALSE)</f>
        <v>22/06/2020</v>
      </c>
      <c r="E14703" s="4">
        <f t="shared" si="57"/>
        <v>44004</v>
      </c>
    </row>
    <row r="14704" spans="3:5" ht="13" x14ac:dyDescent="0.15">
      <c r="C14704" s="1" t="str">
        <f ca="1">IFERROR(INDIRECT(ADDRESS(MATCH(A14704,'contribution par jour-semaine'!A:A,0),MATCH(B14704,'contribution par jour-semaine'!$1:$1,0),4,1,"contribution par jour-semaine")),"")</f>
        <v/>
      </c>
      <c r="D14704" s="4" t="str">
        <f>VLOOKUP(A14704,predictions!A:B,2,FALSE)</f>
        <v>22/06/2020</v>
      </c>
      <c r="E14704" s="4">
        <f t="shared" si="57"/>
        <v>44004</v>
      </c>
    </row>
    <row r="14705" spans="3:5" ht="13" x14ac:dyDescent="0.15">
      <c r="C14705" s="1" t="str">
        <f ca="1">IFERROR(INDIRECT(ADDRESS(MATCH(A14705,'contribution par jour-semaine'!A:A,0),MATCH(B14705,'contribution par jour-semaine'!$1:$1,0),4,1,"contribution par jour-semaine")),"")</f>
        <v/>
      </c>
      <c r="D14705" s="4" t="str">
        <f>VLOOKUP(A14705,predictions!A:B,2,FALSE)</f>
        <v>22/06/2020</v>
      </c>
      <c r="E14705" s="4">
        <f t="shared" si="57"/>
        <v>44004</v>
      </c>
    </row>
    <row r="14706" spans="3:5" ht="13" x14ac:dyDescent="0.15">
      <c r="C14706" s="1" t="str">
        <f ca="1">IFERROR(INDIRECT(ADDRESS(MATCH(A14706,'contribution par jour-semaine'!A:A,0),MATCH(B14706,'contribution par jour-semaine'!$1:$1,0),4,1,"contribution par jour-semaine")),"")</f>
        <v/>
      </c>
      <c r="D14706" s="4" t="str">
        <f>VLOOKUP(A14706,predictions!A:B,2,FALSE)</f>
        <v>22/06/2020</v>
      </c>
      <c r="E14706" s="4">
        <f t="shared" si="57"/>
        <v>44004</v>
      </c>
    </row>
    <row r="14707" spans="3:5" ht="13" x14ac:dyDescent="0.15">
      <c r="C14707" s="1" t="str">
        <f ca="1">IFERROR(INDIRECT(ADDRESS(MATCH(A14707,'contribution par jour-semaine'!A:A,0),MATCH(B14707,'contribution par jour-semaine'!$1:$1,0),4,1,"contribution par jour-semaine")),"")</f>
        <v/>
      </c>
      <c r="D14707" s="4" t="str">
        <f>VLOOKUP(A14707,predictions!A:B,2,FALSE)</f>
        <v>22/06/2020</v>
      </c>
      <c r="E14707" s="4">
        <f t="shared" si="57"/>
        <v>44004</v>
      </c>
    </row>
    <row r="14708" spans="3:5" ht="13" x14ac:dyDescent="0.15">
      <c r="C14708" s="1" t="str">
        <f ca="1">IFERROR(INDIRECT(ADDRESS(MATCH(A14708,'contribution par jour-semaine'!A:A,0),MATCH(B14708,'contribution par jour-semaine'!$1:$1,0),4,1,"contribution par jour-semaine")),"")</f>
        <v/>
      </c>
      <c r="D14708" s="4" t="str">
        <f>VLOOKUP(A14708,predictions!A:B,2,FALSE)</f>
        <v>22/06/2020</v>
      </c>
      <c r="E14708" s="4">
        <f t="shared" si="57"/>
        <v>44004</v>
      </c>
    </row>
    <row r="14709" spans="3:5" ht="13" x14ac:dyDescent="0.15">
      <c r="C14709" s="1" t="str">
        <f ca="1">IFERROR(INDIRECT(ADDRESS(MATCH(A14709,'contribution par jour-semaine'!A:A,0),MATCH(B14709,'contribution par jour-semaine'!$1:$1,0),4,1,"contribution par jour-semaine")),"")</f>
        <v/>
      </c>
      <c r="D14709" s="4" t="str">
        <f>VLOOKUP(A14709,predictions!A:B,2,FALSE)</f>
        <v>22/06/2020</v>
      </c>
      <c r="E14709" s="4">
        <f t="shared" si="57"/>
        <v>44004</v>
      </c>
    </row>
    <row r="14710" spans="3:5" ht="13" x14ac:dyDescent="0.15">
      <c r="C14710" s="1" t="str">
        <f ca="1">IFERROR(INDIRECT(ADDRESS(MATCH(A14710,'contribution par jour-semaine'!A:A,0),MATCH(B14710,'contribution par jour-semaine'!$1:$1,0),4,1,"contribution par jour-semaine")),"")</f>
        <v/>
      </c>
      <c r="D14710" s="4" t="str">
        <f>VLOOKUP(A14710,predictions!A:B,2,FALSE)</f>
        <v>22/06/2020</v>
      </c>
      <c r="E14710" s="4">
        <f t="shared" si="57"/>
        <v>44004</v>
      </c>
    </row>
    <row r="14711" spans="3:5" ht="13" x14ac:dyDescent="0.15">
      <c r="C14711" s="1" t="str">
        <f ca="1">IFERROR(INDIRECT(ADDRESS(MATCH(A14711,'contribution par jour-semaine'!A:A,0),MATCH(B14711,'contribution par jour-semaine'!$1:$1,0),4,1,"contribution par jour-semaine")),"")</f>
        <v/>
      </c>
      <c r="D14711" s="4" t="str">
        <f>VLOOKUP(A14711,predictions!A:B,2,FALSE)</f>
        <v>22/06/2020</v>
      </c>
      <c r="E14711" s="4">
        <f t="shared" si="57"/>
        <v>44004</v>
      </c>
    </row>
    <row r="14712" spans="3:5" ht="13" x14ac:dyDescent="0.15">
      <c r="C14712" s="1" t="str">
        <f ca="1">IFERROR(INDIRECT(ADDRESS(MATCH(A14712,'contribution par jour-semaine'!A:A,0),MATCH(B14712,'contribution par jour-semaine'!$1:$1,0),4,1,"contribution par jour-semaine")),"")</f>
        <v/>
      </c>
      <c r="D14712" s="4" t="str">
        <f>VLOOKUP(A14712,predictions!A:B,2,FALSE)</f>
        <v>22/06/2020</v>
      </c>
      <c r="E14712" s="4">
        <f t="shared" si="57"/>
        <v>44004</v>
      </c>
    </row>
    <row r="14713" spans="3:5" ht="13" x14ac:dyDescent="0.15">
      <c r="C14713" s="1" t="str">
        <f ca="1">IFERROR(INDIRECT(ADDRESS(MATCH(A14713,'contribution par jour-semaine'!A:A,0),MATCH(B14713,'contribution par jour-semaine'!$1:$1,0),4,1,"contribution par jour-semaine")),"")</f>
        <v/>
      </c>
      <c r="D14713" s="4" t="str">
        <f>VLOOKUP(A14713,predictions!A:B,2,FALSE)</f>
        <v>22/06/2020</v>
      </c>
      <c r="E14713" s="4">
        <f t="shared" si="57"/>
        <v>44004</v>
      </c>
    </row>
    <row r="14714" spans="3:5" ht="13" x14ac:dyDescent="0.15">
      <c r="C14714" s="1" t="str">
        <f ca="1">IFERROR(INDIRECT(ADDRESS(MATCH(A14714,'contribution par jour-semaine'!A:A,0),MATCH(B14714,'contribution par jour-semaine'!$1:$1,0),4,1,"contribution par jour-semaine")),"")</f>
        <v/>
      </c>
      <c r="D14714" s="4" t="str">
        <f>VLOOKUP(A14714,predictions!A:B,2,FALSE)</f>
        <v>22/06/2020</v>
      </c>
      <c r="E14714" s="4">
        <f t="shared" si="57"/>
        <v>44004</v>
      </c>
    </row>
    <row r="14715" spans="3:5" ht="13" x14ac:dyDescent="0.15">
      <c r="C14715" s="1" t="str">
        <f ca="1">IFERROR(INDIRECT(ADDRESS(MATCH(A14715,'contribution par jour-semaine'!A:A,0),MATCH(B14715,'contribution par jour-semaine'!$1:$1,0),4,1,"contribution par jour-semaine")),"")</f>
        <v/>
      </c>
      <c r="D14715" s="4" t="str">
        <f>VLOOKUP(A14715,predictions!A:B,2,FALSE)</f>
        <v>22/06/2020</v>
      </c>
      <c r="E14715" s="4">
        <f t="shared" si="57"/>
        <v>44004</v>
      </c>
    </row>
    <row r="14716" spans="3:5" ht="13" x14ac:dyDescent="0.15">
      <c r="C14716" s="1" t="str">
        <f ca="1">IFERROR(INDIRECT(ADDRESS(MATCH(A14716,'contribution par jour-semaine'!A:A,0),MATCH(B14716,'contribution par jour-semaine'!$1:$1,0),4,1,"contribution par jour-semaine")),"")</f>
        <v/>
      </c>
      <c r="D14716" s="4" t="str">
        <f>VLOOKUP(A14716,predictions!A:B,2,FALSE)</f>
        <v>22/06/2020</v>
      </c>
      <c r="E14716" s="4">
        <f t="shared" si="57"/>
        <v>44004</v>
      </c>
    </row>
    <row r="14717" spans="3:5" ht="13" x14ac:dyDescent="0.15">
      <c r="C14717" s="1" t="str">
        <f ca="1">IFERROR(INDIRECT(ADDRESS(MATCH(A14717,'contribution par jour-semaine'!A:A,0),MATCH(B14717,'contribution par jour-semaine'!$1:$1,0),4,1,"contribution par jour-semaine")),"")</f>
        <v/>
      </c>
      <c r="D14717" s="4" t="str">
        <f>VLOOKUP(A14717,predictions!A:B,2,FALSE)</f>
        <v>22/06/2020</v>
      </c>
      <c r="E14717" s="4">
        <f t="shared" si="57"/>
        <v>44004</v>
      </c>
    </row>
    <row r="14718" spans="3:5" ht="13" x14ac:dyDescent="0.15">
      <c r="C14718" s="1" t="str">
        <f ca="1">IFERROR(INDIRECT(ADDRESS(MATCH(A14718,'contribution par jour-semaine'!A:A,0),MATCH(B14718,'contribution par jour-semaine'!$1:$1,0),4,1,"contribution par jour-semaine")),"")</f>
        <v/>
      </c>
      <c r="D14718" s="4" t="str">
        <f>VLOOKUP(A14718,predictions!A:B,2,FALSE)</f>
        <v>22/06/2020</v>
      </c>
      <c r="E14718" s="4">
        <f t="shared" si="57"/>
        <v>44004</v>
      </c>
    </row>
    <row r="14719" spans="3:5" ht="13" x14ac:dyDescent="0.15">
      <c r="C14719" s="1" t="str">
        <f ca="1">IFERROR(INDIRECT(ADDRESS(MATCH(A14719,'contribution par jour-semaine'!A:A,0),MATCH(B14719,'contribution par jour-semaine'!$1:$1,0),4,1,"contribution par jour-semaine")),"")</f>
        <v/>
      </c>
      <c r="D14719" s="4" t="str">
        <f>VLOOKUP(A14719,predictions!A:B,2,FALSE)</f>
        <v>22/06/2020</v>
      </c>
      <c r="E14719" s="4">
        <f t="shared" si="57"/>
        <v>44004</v>
      </c>
    </row>
    <row r="14720" spans="3:5" ht="13" x14ac:dyDescent="0.15">
      <c r="C14720" s="1" t="str">
        <f ca="1">IFERROR(INDIRECT(ADDRESS(MATCH(A14720,'contribution par jour-semaine'!A:A,0),MATCH(B14720,'contribution par jour-semaine'!$1:$1,0),4,1,"contribution par jour-semaine")),"")</f>
        <v/>
      </c>
      <c r="D14720" s="4" t="str">
        <f>VLOOKUP(A14720,predictions!A:B,2,FALSE)</f>
        <v>22/06/2020</v>
      </c>
      <c r="E14720" s="4">
        <f t="shared" si="57"/>
        <v>44004</v>
      </c>
    </row>
    <row r="14721" spans="3:5" ht="13" x14ac:dyDescent="0.15">
      <c r="C14721" s="1" t="str">
        <f ca="1">IFERROR(INDIRECT(ADDRESS(MATCH(A14721,'contribution par jour-semaine'!A:A,0),MATCH(B14721,'contribution par jour-semaine'!$1:$1,0),4,1,"contribution par jour-semaine")),"")</f>
        <v/>
      </c>
      <c r="D14721" s="4" t="str">
        <f>VLOOKUP(A14721,predictions!A:B,2,FALSE)</f>
        <v>22/06/2020</v>
      </c>
      <c r="E14721" s="4">
        <f t="shared" si="57"/>
        <v>44004</v>
      </c>
    </row>
    <row r="14722" spans="3:5" ht="13" x14ac:dyDescent="0.15">
      <c r="C14722" s="1" t="str">
        <f ca="1">IFERROR(INDIRECT(ADDRESS(MATCH(A14722,'contribution par jour-semaine'!A:A,0),MATCH(B14722,'contribution par jour-semaine'!$1:$1,0),4,1,"contribution par jour-semaine")),"")</f>
        <v/>
      </c>
      <c r="D14722" s="4" t="str">
        <f>VLOOKUP(A14722,predictions!A:B,2,FALSE)</f>
        <v>22/06/2020</v>
      </c>
      <c r="E14722" s="4">
        <f t="shared" si="57"/>
        <v>44004</v>
      </c>
    </row>
    <row r="14723" spans="3:5" ht="13" x14ac:dyDescent="0.15">
      <c r="C14723" s="1" t="str">
        <f ca="1">IFERROR(INDIRECT(ADDRESS(MATCH(A14723,'contribution par jour-semaine'!A:A,0),MATCH(B14723,'contribution par jour-semaine'!$1:$1,0),4,1,"contribution par jour-semaine")),"")</f>
        <v/>
      </c>
      <c r="D14723" s="4" t="str">
        <f>VLOOKUP(A14723,predictions!A:B,2,FALSE)</f>
        <v>22/06/2020</v>
      </c>
      <c r="E14723" s="4">
        <f t="shared" si="57"/>
        <v>44004</v>
      </c>
    </row>
    <row r="14724" spans="3:5" ht="13" x14ac:dyDescent="0.15">
      <c r="C14724" s="1" t="str">
        <f ca="1">IFERROR(INDIRECT(ADDRESS(MATCH(A14724,'contribution par jour-semaine'!A:A,0),MATCH(B14724,'contribution par jour-semaine'!$1:$1,0),4,1,"contribution par jour-semaine")),"")</f>
        <v/>
      </c>
      <c r="D14724" s="4" t="str">
        <f>VLOOKUP(A14724,predictions!A:B,2,FALSE)</f>
        <v>22/06/2020</v>
      </c>
      <c r="E14724" s="4">
        <f t="shared" si="57"/>
        <v>44004</v>
      </c>
    </row>
    <row r="14725" spans="3:5" ht="13" x14ac:dyDescent="0.15">
      <c r="C14725" s="1" t="str">
        <f ca="1">IFERROR(INDIRECT(ADDRESS(MATCH(A14725,'contribution par jour-semaine'!A:A,0),MATCH(B14725,'contribution par jour-semaine'!$1:$1,0),4,1,"contribution par jour-semaine")),"")</f>
        <v/>
      </c>
      <c r="D14725" s="4" t="str">
        <f>VLOOKUP(A14725,predictions!A:B,2,FALSE)</f>
        <v>22/06/2020</v>
      </c>
      <c r="E14725" s="4">
        <f t="shared" si="57"/>
        <v>44004</v>
      </c>
    </row>
    <row r="14726" spans="3:5" ht="13" x14ac:dyDescent="0.15">
      <c r="C14726" s="1" t="str">
        <f ca="1">IFERROR(INDIRECT(ADDRESS(MATCH(A14726,'contribution par jour-semaine'!A:A,0),MATCH(B14726,'contribution par jour-semaine'!$1:$1,0),4,1,"contribution par jour-semaine")),"")</f>
        <v/>
      </c>
      <c r="D14726" s="4" t="str">
        <f>VLOOKUP(A14726,predictions!A:B,2,FALSE)</f>
        <v>22/06/2020</v>
      </c>
      <c r="E14726" s="4">
        <f t="shared" si="57"/>
        <v>44004</v>
      </c>
    </row>
    <row r="14727" spans="3:5" ht="13" x14ac:dyDescent="0.15">
      <c r="C14727" s="1" t="str">
        <f ca="1">IFERROR(INDIRECT(ADDRESS(MATCH(A14727,'contribution par jour-semaine'!A:A,0),MATCH(B14727,'contribution par jour-semaine'!$1:$1,0),4,1,"contribution par jour-semaine")),"")</f>
        <v/>
      </c>
      <c r="D14727" s="4" t="str">
        <f>VLOOKUP(A14727,predictions!A:B,2,FALSE)</f>
        <v>22/06/2020</v>
      </c>
      <c r="E14727" s="4">
        <f t="shared" si="57"/>
        <v>44004</v>
      </c>
    </row>
    <row r="14728" spans="3:5" ht="13" x14ac:dyDescent="0.15">
      <c r="C14728" s="1" t="str">
        <f ca="1">IFERROR(INDIRECT(ADDRESS(MATCH(A14728,'contribution par jour-semaine'!A:A,0),MATCH(B14728,'contribution par jour-semaine'!$1:$1,0),4,1,"contribution par jour-semaine")),"")</f>
        <v/>
      </c>
      <c r="D14728" s="4" t="str">
        <f>VLOOKUP(A14728,predictions!A:B,2,FALSE)</f>
        <v>22/06/2020</v>
      </c>
      <c r="E14728" s="4">
        <f t="shared" si="57"/>
        <v>44004</v>
      </c>
    </row>
    <row r="14729" spans="3:5" ht="13" x14ac:dyDescent="0.15">
      <c r="C14729" s="1" t="str">
        <f ca="1">IFERROR(INDIRECT(ADDRESS(MATCH(A14729,'contribution par jour-semaine'!A:A,0),MATCH(B14729,'contribution par jour-semaine'!$1:$1,0),4,1,"contribution par jour-semaine")),"")</f>
        <v/>
      </c>
      <c r="D14729" s="4" t="str">
        <f>VLOOKUP(A14729,predictions!A:B,2,FALSE)</f>
        <v>22/06/2020</v>
      </c>
      <c r="E14729" s="4">
        <f t="shared" si="57"/>
        <v>44004</v>
      </c>
    </row>
    <row r="14730" spans="3:5" ht="13" x14ac:dyDescent="0.15">
      <c r="C14730" s="1" t="str">
        <f ca="1">IFERROR(INDIRECT(ADDRESS(MATCH(A14730,'contribution par jour-semaine'!A:A,0),MATCH(B14730,'contribution par jour-semaine'!$1:$1,0),4,1,"contribution par jour-semaine")),"")</f>
        <v/>
      </c>
      <c r="D14730" s="4" t="str">
        <f>VLOOKUP(A14730,predictions!A:B,2,FALSE)</f>
        <v>22/06/2020</v>
      </c>
      <c r="E14730" s="4">
        <f t="shared" si="57"/>
        <v>44004</v>
      </c>
    </row>
    <row r="14731" spans="3:5" ht="13" x14ac:dyDescent="0.15">
      <c r="C14731" s="1" t="str">
        <f ca="1">IFERROR(INDIRECT(ADDRESS(MATCH(A14731,'contribution par jour-semaine'!A:A,0),MATCH(B14731,'contribution par jour-semaine'!$1:$1,0),4,1,"contribution par jour-semaine")),"")</f>
        <v/>
      </c>
      <c r="D14731" s="4" t="str">
        <f>VLOOKUP(A14731,predictions!A:B,2,FALSE)</f>
        <v>22/06/2020</v>
      </c>
      <c r="E14731" s="4">
        <f t="shared" si="57"/>
        <v>44004</v>
      </c>
    </row>
    <row r="14732" spans="3:5" ht="13" x14ac:dyDescent="0.15">
      <c r="C14732" s="1" t="str">
        <f ca="1">IFERROR(INDIRECT(ADDRESS(MATCH(A14732,'contribution par jour-semaine'!A:A,0),MATCH(B14732,'contribution par jour-semaine'!$1:$1,0),4,1,"contribution par jour-semaine")),"")</f>
        <v/>
      </c>
      <c r="D14732" s="4" t="str">
        <f>VLOOKUP(A14732,predictions!A:B,2,FALSE)</f>
        <v>22/06/2020</v>
      </c>
      <c r="E14732" s="4">
        <f t="shared" si="57"/>
        <v>44004</v>
      </c>
    </row>
    <row r="14733" spans="3:5" ht="13" x14ac:dyDescent="0.15">
      <c r="C14733" s="1" t="str">
        <f ca="1">IFERROR(INDIRECT(ADDRESS(MATCH(A14733,'contribution par jour-semaine'!A:A,0),MATCH(B14733,'contribution par jour-semaine'!$1:$1,0),4,1,"contribution par jour-semaine")),"")</f>
        <v/>
      </c>
      <c r="D14733" s="4" t="str">
        <f>VLOOKUP(A14733,predictions!A:B,2,FALSE)</f>
        <v>22/06/2020</v>
      </c>
      <c r="E14733" s="4">
        <f t="shared" si="57"/>
        <v>44004</v>
      </c>
    </row>
    <row r="14734" spans="3:5" ht="13" x14ac:dyDescent="0.15">
      <c r="C14734" s="1" t="str">
        <f ca="1">IFERROR(INDIRECT(ADDRESS(MATCH(A14734,'contribution par jour-semaine'!A:A,0),MATCH(B14734,'contribution par jour-semaine'!$1:$1,0),4,1,"contribution par jour-semaine")),"")</f>
        <v/>
      </c>
      <c r="D14734" s="4" t="str">
        <f>VLOOKUP(A14734,predictions!A:B,2,FALSE)</f>
        <v>22/06/2020</v>
      </c>
      <c r="E14734" s="4">
        <f t="shared" si="57"/>
        <v>44004</v>
      </c>
    </row>
    <row r="14735" spans="3:5" ht="13" x14ac:dyDescent="0.15">
      <c r="C14735" s="1" t="str">
        <f ca="1">IFERROR(INDIRECT(ADDRESS(MATCH(A14735,'contribution par jour-semaine'!A:A,0),MATCH(B14735,'contribution par jour-semaine'!$1:$1,0),4,1,"contribution par jour-semaine")),"")</f>
        <v/>
      </c>
      <c r="D14735" s="4" t="str">
        <f>VLOOKUP(A14735,predictions!A:B,2,FALSE)</f>
        <v>22/06/2020</v>
      </c>
      <c r="E14735" s="4">
        <f t="shared" si="57"/>
        <v>44004</v>
      </c>
    </row>
    <row r="14736" spans="3:5" ht="13" x14ac:dyDescent="0.15">
      <c r="C14736" s="1" t="str">
        <f ca="1">IFERROR(INDIRECT(ADDRESS(MATCH(A14736,'contribution par jour-semaine'!A:A,0),MATCH(B14736,'contribution par jour-semaine'!$1:$1,0),4,1,"contribution par jour-semaine")),"")</f>
        <v/>
      </c>
      <c r="D14736" s="4" t="str">
        <f>VLOOKUP(A14736,predictions!A:B,2,FALSE)</f>
        <v>22/06/2020</v>
      </c>
      <c r="E14736" s="4">
        <f t="shared" si="57"/>
        <v>44004</v>
      </c>
    </row>
    <row r="14737" spans="3:5" ht="13" x14ac:dyDescent="0.15">
      <c r="C14737" s="1" t="str">
        <f ca="1">IFERROR(INDIRECT(ADDRESS(MATCH(A14737,'contribution par jour-semaine'!A:A,0),MATCH(B14737,'contribution par jour-semaine'!$1:$1,0),4,1,"contribution par jour-semaine")),"")</f>
        <v/>
      </c>
      <c r="D14737" s="4" t="str">
        <f>VLOOKUP(A14737,predictions!A:B,2,FALSE)</f>
        <v>22/06/2020</v>
      </c>
      <c r="E14737" s="4">
        <f t="shared" si="57"/>
        <v>44004</v>
      </c>
    </row>
    <row r="14738" spans="3:5" ht="13" x14ac:dyDescent="0.15">
      <c r="C14738" s="1" t="str">
        <f ca="1">IFERROR(INDIRECT(ADDRESS(MATCH(A14738,'contribution par jour-semaine'!A:A,0),MATCH(B14738,'contribution par jour-semaine'!$1:$1,0),4,1,"contribution par jour-semaine")),"")</f>
        <v/>
      </c>
      <c r="D14738" s="4" t="str">
        <f>VLOOKUP(A14738,predictions!A:B,2,FALSE)</f>
        <v>22/06/2020</v>
      </c>
      <c r="E14738" s="4">
        <f t="shared" si="57"/>
        <v>44004</v>
      </c>
    </row>
    <row r="14739" spans="3:5" ht="13" x14ac:dyDescent="0.15">
      <c r="C14739" s="1" t="str">
        <f ca="1">IFERROR(INDIRECT(ADDRESS(MATCH(A14739,'contribution par jour-semaine'!A:A,0),MATCH(B14739,'contribution par jour-semaine'!$1:$1,0),4,1,"contribution par jour-semaine")),"")</f>
        <v/>
      </c>
      <c r="D14739" s="4" t="str">
        <f>VLOOKUP(A14739,predictions!A:B,2,FALSE)</f>
        <v>22/06/2020</v>
      </c>
      <c r="E14739" s="4">
        <f t="shared" si="57"/>
        <v>44004</v>
      </c>
    </row>
    <row r="14740" spans="3:5" ht="13" x14ac:dyDescent="0.15">
      <c r="C14740" s="1" t="str">
        <f ca="1">IFERROR(INDIRECT(ADDRESS(MATCH(A14740,'contribution par jour-semaine'!A:A,0),MATCH(B14740,'contribution par jour-semaine'!$1:$1,0),4,1,"contribution par jour-semaine")),"")</f>
        <v/>
      </c>
      <c r="D14740" s="4" t="str">
        <f>VLOOKUP(A14740,predictions!A:B,2,FALSE)</f>
        <v>22/06/2020</v>
      </c>
      <c r="E14740" s="4">
        <f t="shared" si="57"/>
        <v>44004</v>
      </c>
    </row>
    <row r="14741" spans="3:5" ht="13" x14ac:dyDescent="0.15">
      <c r="C14741" s="1" t="str">
        <f ca="1">IFERROR(INDIRECT(ADDRESS(MATCH(A14741,'contribution par jour-semaine'!A:A,0),MATCH(B14741,'contribution par jour-semaine'!$1:$1,0),4,1,"contribution par jour-semaine")),"")</f>
        <v/>
      </c>
      <c r="D14741" s="4" t="str">
        <f>VLOOKUP(A14741,predictions!A:B,2,FALSE)</f>
        <v>22/06/2020</v>
      </c>
      <c r="E14741" s="4">
        <f t="shared" si="57"/>
        <v>44004</v>
      </c>
    </row>
    <row r="14742" spans="3:5" ht="13" x14ac:dyDescent="0.15">
      <c r="C14742" s="1" t="str">
        <f ca="1">IFERROR(INDIRECT(ADDRESS(MATCH(A14742,'contribution par jour-semaine'!A:A,0),MATCH(B14742,'contribution par jour-semaine'!$1:$1,0),4,1,"contribution par jour-semaine")),"")</f>
        <v/>
      </c>
      <c r="D14742" s="4" t="str">
        <f>VLOOKUP(A14742,predictions!A:B,2,FALSE)</f>
        <v>22/06/2020</v>
      </c>
      <c r="E14742" s="4">
        <f t="shared" si="57"/>
        <v>44004</v>
      </c>
    </row>
    <row r="14743" spans="3:5" ht="13" x14ac:dyDescent="0.15">
      <c r="C14743" s="1" t="str">
        <f ca="1">IFERROR(INDIRECT(ADDRESS(MATCH(A14743,'contribution par jour-semaine'!A:A,0),MATCH(B14743,'contribution par jour-semaine'!$1:$1,0),4,1,"contribution par jour-semaine")),"")</f>
        <v/>
      </c>
      <c r="D14743" s="4" t="str">
        <f>VLOOKUP(A14743,predictions!A:B,2,FALSE)</f>
        <v>22/06/2020</v>
      </c>
      <c r="E14743" s="4">
        <f t="shared" si="57"/>
        <v>44004</v>
      </c>
    </row>
    <row r="14744" spans="3:5" ht="13" x14ac:dyDescent="0.15">
      <c r="C14744" s="1" t="str">
        <f ca="1">IFERROR(INDIRECT(ADDRESS(MATCH(A14744,'contribution par jour-semaine'!A:A,0),MATCH(B14744,'contribution par jour-semaine'!$1:$1,0),4,1,"contribution par jour-semaine")),"")</f>
        <v/>
      </c>
      <c r="D14744" s="4" t="str">
        <f>VLOOKUP(A14744,predictions!A:B,2,FALSE)</f>
        <v>22/06/2020</v>
      </c>
      <c r="E14744" s="4">
        <f t="shared" si="57"/>
        <v>44004</v>
      </c>
    </row>
    <row r="14745" spans="3:5" ht="13" x14ac:dyDescent="0.15">
      <c r="C14745" s="1" t="str">
        <f ca="1">IFERROR(INDIRECT(ADDRESS(MATCH(A14745,'contribution par jour-semaine'!A:A,0),MATCH(B14745,'contribution par jour-semaine'!$1:$1,0),4,1,"contribution par jour-semaine")),"")</f>
        <v/>
      </c>
      <c r="D14745" s="4" t="str">
        <f>VLOOKUP(A14745,predictions!A:B,2,FALSE)</f>
        <v>22/06/2020</v>
      </c>
      <c r="E14745" s="4">
        <f t="shared" si="57"/>
        <v>44004</v>
      </c>
    </row>
    <row r="14746" spans="3:5" ht="13" x14ac:dyDescent="0.15">
      <c r="C14746" s="1" t="str">
        <f ca="1">IFERROR(INDIRECT(ADDRESS(MATCH(A14746,'contribution par jour-semaine'!A:A,0),MATCH(B14746,'contribution par jour-semaine'!$1:$1,0),4,1,"contribution par jour-semaine")),"")</f>
        <v/>
      </c>
      <c r="D14746" s="4" t="str">
        <f>VLOOKUP(A14746,predictions!A:B,2,FALSE)</f>
        <v>22/06/2020</v>
      </c>
      <c r="E14746" s="4">
        <f t="shared" si="57"/>
        <v>44004</v>
      </c>
    </row>
    <row r="14747" spans="3:5" ht="13" x14ac:dyDescent="0.15">
      <c r="C14747" s="1" t="str">
        <f ca="1">IFERROR(INDIRECT(ADDRESS(MATCH(A14747,'contribution par jour-semaine'!A:A,0),MATCH(B14747,'contribution par jour-semaine'!$1:$1,0),4,1,"contribution par jour-semaine")),"")</f>
        <v/>
      </c>
      <c r="D14747" s="4" t="str">
        <f>VLOOKUP(A14747,predictions!A:B,2,FALSE)</f>
        <v>22/06/2020</v>
      </c>
      <c r="E14747" s="4">
        <f t="shared" si="57"/>
        <v>44004</v>
      </c>
    </row>
    <row r="14748" spans="3:5" ht="13" x14ac:dyDescent="0.15">
      <c r="C14748" s="1" t="str">
        <f ca="1">IFERROR(INDIRECT(ADDRESS(MATCH(A14748,'contribution par jour-semaine'!A:A,0),MATCH(B14748,'contribution par jour-semaine'!$1:$1,0),4,1,"contribution par jour-semaine")),"")</f>
        <v/>
      </c>
      <c r="D14748" s="4" t="str">
        <f>VLOOKUP(A14748,predictions!A:B,2,FALSE)</f>
        <v>22/06/2020</v>
      </c>
      <c r="E14748" s="4">
        <f t="shared" si="57"/>
        <v>44004</v>
      </c>
    </row>
    <row r="14749" spans="3:5" ht="13" x14ac:dyDescent="0.15">
      <c r="C14749" s="1" t="str">
        <f ca="1">IFERROR(INDIRECT(ADDRESS(MATCH(A14749,'contribution par jour-semaine'!A:A,0),MATCH(B14749,'contribution par jour-semaine'!$1:$1,0),4,1,"contribution par jour-semaine")),"")</f>
        <v/>
      </c>
      <c r="D14749" s="4" t="str">
        <f>VLOOKUP(A14749,predictions!A:B,2,FALSE)</f>
        <v>22/06/2020</v>
      </c>
      <c r="E14749" s="4">
        <f t="shared" si="57"/>
        <v>44004</v>
      </c>
    </row>
    <row r="14750" spans="3:5" ht="13" x14ac:dyDescent="0.15">
      <c r="C14750" s="1" t="str">
        <f ca="1">IFERROR(INDIRECT(ADDRESS(MATCH(A14750,'contribution par jour-semaine'!A:A,0),MATCH(B14750,'contribution par jour-semaine'!$1:$1,0),4,1,"contribution par jour-semaine")),"")</f>
        <v/>
      </c>
      <c r="D14750" s="4" t="str">
        <f>VLOOKUP(A14750,predictions!A:B,2,FALSE)</f>
        <v>22/06/2020</v>
      </c>
      <c r="E14750" s="4">
        <f t="shared" si="57"/>
        <v>44004</v>
      </c>
    </row>
    <row r="14751" spans="3:5" ht="13" x14ac:dyDescent="0.15">
      <c r="C14751" s="1" t="str">
        <f ca="1">IFERROR(INDIRECT(ADDRESS(MATCH(A14751,'contribution par jour-semaine'!A:A,0),MATCH(B14751,'contribution par jour-semaine'!$1:$1,0),4,1,"contribution par jour-semaine")),"")</f>
        <v/>
      </c>
      <c r="D14751" s="4" t="str">
        <f>VLOOKUP(A14751,predictions!A:B,2,FALSE)</f>
        <v>22/06/2020</v>
      </c>
      <c r="E14751" s="4">
        <f t="shared" si="57"/>
        <v>44004</v>
      </c>
    </row>
    <row r="14752" spans="3:5" ht="13" x14ac:dyDescent="0.15">
      <c r="C14752" s="1" t="str">
        <f ca="1">IFERROR(INDIRECT(ADDRESS(MATCH(A14752,'contribution par jour-semaine'!A:A,0),MATCH(B14752,'contribution par jour-semaine'!$1:$1,0),4,1,"contribution par jour-semaine")),"")</f>
        <v/>
      </c>
      <c r="D14752" s="4" t="str">
        <f>VLOOKUP(A14752,predictions!A:B,2,FALSE)</f>
        <v>22/06/2020</v>
      </c>
      <c r="E14752" s="4">
        <f t="shared" si="57"/>
        <v>44004</v>
      </c>
    </row>
    <row r="14753" spans="3:5" ht="13" x14ac:dyDescent="0.15">
      <c r="C14753" s="1" t="str">
        <f ca="1">IFERROR(INDIRECT(ADDRESS(MATCH(A14753,'contribution par jour-semaine'!A:A,0),MATCH(B14753,'contribution par jour-semaine'!$1:$1,0),4,1,"contribution par jour-semaine")),"")</f>
        <v/>
      </c>
      <c r="D14753" s="4" t="str">
        <f>VLOOKUP(A14753,predictions!A:B,2,FALSE)</f>
        <v>22/06/2020</v>
      </c>
      <c r="E14753" s="4">
        <f t="shared" si="57"/>
        <v>44004</v>
      </c>
    </row>
    <row r="14754" spans="3:5" ht="13" x14ac:dyDescent="0.15">
      <c r="C14754" s="1" t="str">
        <f ca="1">IFERROR(INDIRECT(ADDRESS(MATCH(A14754,'contribution par jour-semaine'!A:A,0),MATCH(B14754,'contribution par jour-semaine'!$1:$1,0),4,1,"contribution par jour-semaine")),"")</f>
        <v/>
      </c>
      <c r="D14754" s="4" t="str">
        <f>VLOOKUP(A14754,predictions!A:B,2,FALSE)</f>
        <v>22/06/2020</v>
      </c>
      <c r="E14754" s="4">
        <f t="shared" si="57"/>
        <v>44004</v>
      </c>
    </row>
    <row r="14755" spans="3:5" ht="13" x14ac:dyDescent="0.15">
      <c r="C14755" s="1" t="str">
        <f ca="1">IFERROR(INDIRECT(ADDRESS(MATCH(A14755,'contribution par jour-semaine'!A:A,0),MATCH(B14755,'contribution par jour-semaine'!$1:$1,0),4,1,"contribution par jour-semaine")),"")</f>
        <v/>
      </c>
      <c r="D14755" s="4" t="str">
        <f>VLOOKUP(A14755,predictions!A:B,2,FALSE)</f>
        <v>22/06/2020</v>
      </c>
      <c r="E14755" s="4">
        <f t="shared" si="57"/>
        <v>44004</v>
      </c>
    </row>
    <row r="14756" spans="3:5" ht="13" x14ac:dyDescent="0.15">
      <c r="C14756" s="1" t="str">
        <f ca="1">IFERROR(INDIRECT(ADDRESS(MATCH(A14756,'contribution par jour-semaine'!A:A,0),MATCH(B14756,'contribution par jour-semaine'!$1:$1,0),4,1,"contribution par jour-semaine")),"")</f>
        <v/>
      </c>
      <c r="D14756" s="4" t="str">
        <f>VLOOKUP(A14756,predictions!A:B,2,FALSE)</f>
        <v>22/06/2020</v>
      </c>
      <c r="E14756" s="4">
        <f t="shared" si="57"/>
        <v>44004</v>
      </c>
    </row>
    <row r="14757" spans="3:5" ht="13" x14ac:dyDescent="0.15">
      <c r="C14757" s="1" t="str">
        <f ca="1">IFERROR(INDIRECT(ADDRESS(MATCH(A14757,'contribution par jour-semaine'!A:A,0),MATCH(B14757,'contribution par jour-semaine'!$1:$1,0),4,1,"contribution par jour-semaine")),"")</f>
        <v/>
      </c>
      <c r="D14757" s="4" t="str">
        <f>VLOOKUP(A14757,predictions!A:B,2,FALSE)</f>
        <v>22/06/2020</v>
      </c>
      <c r="E14757" s="4">
        <f t="shared" si="57"/>
        <v>44004</v>
      </c>
    </row>
    <row r="14758" spans="3:5" ht="13" x14ac:dyDescent="0.15">
      <c r="C14758" s="1" t="str">
        <f ca="1">IFERROR(INDIRECT(ADDRESS(MATCH(A14758,'contribution par jour-semaine'!A:A,0),MATCH(B14758,'contribution par jour-semaine'!$1:$1,0),4,1,"contribution par jour-semaine")),"")</f>
        <v/>
      </c>
      <c r="D14758" s="4" t="str">
        <f>VLOOKUP(A14758,predictions!A:B,2,FALSE)</f>
        <v>22/06/2020</v>
      </c>
      <c r="E14758" s="4">
        <f t="shared" si="57"/>
        <v>44004</v>
      </c>
    </row>
    <row r="14759" spans="3:5" ht="13" x14ac:dyDescent="0.15">
      <c r="C14759" s="1" t="str">
        <f ca="1">IFERROR(INDIRECT(ADDRESS(MATCH(A14759,'contribution par jour-semaine'!A:A,0),MATCH(B14759,'contribution par jour-semaine'!$1:$1,0),4,1,"contribution par jour-semaine")),"")</f>
        <v/>
      </c>
      <c r="D14759" s="4" t="str">
        <f>VLOOKUP(A14759,predictions!A:B,2,FALSE)</f>
        <v>22/06/2020</v>
      </c>
      <c r="E14759" s="4">
        <f t="shared" si="57"/>
        <v>44004</v>
      </c>
    </row>
    <row r="14760" spans="3:5" ht="13" x14ac:dyDescent="0.15">
      <c r="C14760" s="1" t="str">
        <f ca="1">IFERROR(INDIRECT(ADDRESS(MATCH(A14760,'contribution par jour-semaine'!A:A,0),MATCH(B14760,'contribution par jour-semaine'!$1:$1,0),4,1,"contribution par jour-semaine")),"")</f>
        <v/>
      </c>
      <c r="D14760" s="4" t="str">
        <f>VLOOKUP(A14760,predictions!A:B,2,FALSE)</f>
        <v>22/06/2020</v>
      </c>
      <c r="E14760" s="4">
        <f t="shared" si="57"/>
        <v>44004</v>
      </c>
    </row>
    <row r="14761" spans="3:5" ht="13" x14ac:dyDescent="0.15">
      <c r="C14761" s="1" t="str">
        <f ca="1">IFERROR(INDIRECT(ADDRESS(MATCH(A14761,'contribution par jour-semaine'!A:A,0),MATCH(B14761,'contribution par jour-semaine'!$1:$1,0),4,1,"contribution par jour-semaine")),"")</f>
        <v/>
      </c>
      <c r="D14761" s="4" t="str">
        <f>VLOOKUP(A14761,predictions!A:B,2,FALSE)</f>
        <v>22/06/2020</v>
      </c>
      <c r="E14761" s="4">
        <f t="shared" si="57"/>
        <v>44004</v>
      </c>
    </row>
    <row r="14762" spans="3:5" ht="13" x14ac:dyDescent="0.15">
      <c r="C14762" s="1" t="str">
        <f ca="1">IFERROR(INDIRECT(ADDRESS(MATCH(A14762,'contribution par jour-semaine'!A:A,0),MATCH(B14762,'contribution par jour-semaine'!$1:$1,0),4,1,"contribution par jour-semaine")),"")</f>
        <v/>
      </c>
      <c r="D14762" s="4" t="str">
        <f>VLOOKUP(A14762,predictions!A:B,2,FALSE)</f>
        <v>22/06/2020</v>
      </c>
      <c r="E14762" s="4">
        <f t="shared" si="57"/>
        <v>44004</v>
      </c>
    </row>
    <row r="14763" spans="3:5" ht="13" x14ac:dyDescent="0.15">
      <c r="C14763" s="1" t="str">
        <f ca="1">IFERROR(INDIRECT(ADDRESS(MATCH(A14763,'contribution par jour-semaine'!A:A,0),MATCH(B14763,'contribution par jour-semaine'!$1:$1,0),4,1,"contribution par jour-semaine")),"")</f>
        <v/>
      </c>
      <c r="D14763" s="4" t="str">
        <f>VLOOKUP(A14763,predictions!A:B,2,FALSE)</f>
        <v>22/06/2020</v>
      </c>
      <c r="E14763" s="4">
        <f t="shared" si="57"/>
        <v>44004</v>
      </c>
    </row>
    <row r="14764" spans="3:5" ht="13" x14ac:dyDescent="0.15">
      <c r="C14764" s="1" t="str">
        <f ca="1">IFERROR(INDIRECT(ADDRESS(MATCH(A14764,'contribution par jour-semaine'!A:A,0),MATCH(B14764,'contribution par jour-semaine'!$1:$1,0),4,1,"contribution par jour-semaine")),"")</f>
        <v/>
      </c>
      <c r="D14764" s="4" t="str">
        <f>VLOOKUP(A14764,predictions!A:B,2,FALSE)</f>
        <v>22/06/2020</v>
      </c>
      <c r="E14764" s="4">
        <f t="shared" si="57"/>
        <v>44004</v>
      </c>
    </row>
    <row r="14765" spans="3:5" ht="13" x14ac:dyDescent="0.15">
      <c r="C14765" s="1" t="str">
        <f ca="1">IFERROR(INDIRECT(ADDRESS(MATCH(A14765,'contribution par jour-semaine'!A:A,0),MATCH(B14765,'contribution par jour-semaine'!$1:$1,0),4,1,"contribution par jour-semaine")),"")</f>
        <v/>
      </c>
      <c r="D14765" s="4" t="str">
        <f>VLOOKUP(A14765,predictions!A:B,2,FALSE)</f>
        <v>22/06/2020</v>
      </c>
      <c r="E14765" s="4">
        <f t="shared" si="57"/>
        <v>44004</v>
      </c>
    </row>
    <row r="14766" spans="3:5" ht="13" x14ac:dyDescent="0.15">
      <c r="C14766" s="1" t="str">
        <f ca="1">IFERROR(INDIRECT(ADDRESS(MATCH(A14766,'contribution par jour-semaine'!A:A,0),MATCH(B14766,'contribution par jour-semaine'!$1:$1,0),4,1,"contribution par jour-semaine")),"")</f>
        <v/>
      </c>
      <c r="D14766" s="4" t="str">
        <f>VLOOKUP(A14766,predictions!A:B,2,FALSE)</f>
        <v>22/06/2020</v>
      </c>
      <c r="E14766" s="4">
        <f t="shared" si="57"/>
        <v>44004</v>
      </c>
    </row>
    <row r="14767" spans="3:5" ht="13" x14ac:dyDescent="0.15">
      <c r="C14767" s="1" t="str">
        <f ca="1">IFERROR(INDIRECT(ADDRESS(MATCH(A14767,'contribution par jour-semaine'!A:A,0),MATCH(B14767,'contribution par jour-semaine'!$1:$1,0),4,1,"contribution par jour-semaine")),"")</f>
        <v/>
      </c>
      <c r="D14767" s="4" t="str">
        <f>VLOOKUP(A14767,predictions!A:B,2,FALSE)</f>
        <v>22/06/2020</v>
      </c>
      <c r="E14767" s="4">
        <f t="shared" si="57"/>
        <v>44004</v>
      </c>
    </row>
    <row r="14768" spans="3:5" ht="13" x14ac:dyDescent="0.15">
      <c r="C14768" s="1" t="str">
        <f ca="1">IFERROR(INDIRECT(ADDRESS(MATCH(A14768,'contribution par jour-semaine'!A:A,0),MATCH(B14768,'contribution par jour-semaine'!$1:$1,0),4,1,"contribution par jour-semaine")),"")</f>
        <v/>
      </c>
      <c r="D14768" s="4" t="str">
        <f>VLOOKUP(A14768,predictions!A:B,2,FALSE)</f>
        <v>22/06/2020</v>
      </c>
      <c r="E14768" s="4">
        <f t="shared" si="57"/>
        <v>44004</v>
      </c>
    </row>
    <row r="14769" spans="3:5" ht="13" x14ac:dyDescent="0.15">
      <c r="C14769" s="1" t="str">
        <f ca="1">IFERROR(INDIRECT(ADDRESS(MATCH(A14769,'contribution par jour-semaine'!A:A,0),MATCH(B14769,'contribution par jour-semaine'!$1:$1,0),4,1,"contribution par jour-semaine")),"")</f>
        <v/>
      </c>
      <c r="D14769" s="4" t="str">
        <f>VLOOKUP(A14769,predictions!A:B,2,FALSE)</f>
        <v>22/06/2020</v>
      </c>
      <c r="E14769" s="4">
        <f t="shared" si="57"/>
        <v>44004</v>
      </c>
    </row>
    <row r="14770" spans="3:5" ht="13" x14ac:dyDescent="0.15">
      <c r="C14770" s="1" t="str">
        <f ca="1">IFERROR(INDIRECT(ADDRESS(MATCH(A14770,'contribution par jour-semaine'!A:A,0),MATCH(B14770,'contribution par jour-semaine'!$1:$1,0),4,1,"contribution par jour-semaine")),"")</f>
        <v/>
      </c>
      <c r="D14770" s="4" t="str">
        <f>VLOOKUP(A14770,predictions!A:B,2,FALSE)</f>
        <v>22/06/2020</v>
      </c>
      <c r="E14770" s="4">
        <f t="shared" si="57"/>
        <v>44004</v>
      </c>
    </row>
    <row r="14771" spans="3:5" ht="13" x14ac:dyDescent="0.15">
      <c r="C14771" s="1" t="str">
        <f ca="1">IFERROR(INDIRECT(ADDRESS(MATCH(A14771,'contribution par jour-semaine'!A:A,0),MATCH(B14771,'contribution par jour-semaine'!$1:$1,0),4,1,"contribution par jour-semaine")),"")</f>
        <v/>
      </c>
      <c r="D14771" s="4" t="str">
        <f>VLOOKUP(A14771,predictions!A:B,2,FALSE)</f>
        <v>22/06/2020</v>
      </c>
      <c r="E14771" s="4">
        <f t="shared" si="57"/>
        <v>44004</v>
      </c>
    </row>
    <row r="14772" spans="3:5" ht="13" x14ac:dyDescent="0.15">
      <c r="C14772" s="1" t="str">
        <f ca="1">IFERROR(INDIRECT(ADDRESS(MATCH(A14772,'contribution par jour-semaine'!A:A,0),MATCH(B14772,'contribution par jour-semaine'!$1:$1,0),4,1,"contribution par jour-semaine")),"")</f>
        <v/>
      </c>
      <c r="D14772" s="4" t="str">
        <f>VLOOKUP(A14772,predictions!A:B,2,FALSE)</f>
        <v>22/06/2020</v>
      </c>
      <c r="E14772" s="4">
        <f t="shared" si="57"/>
        <v>44004</v>
      </c>
    </row>
    <row r="14773" spans="3:5" ht="13" x14ac:dyDescent="0.15">
      <c r="C14773" s="1" t="str">
        <f ca="1">IFERROR(INDIRECT(ADDRESS(MATCH(A14773,'contribution par jour-semaine'!A:A,0),MATCH(B14773,'contribution par jour-semaine'!$1:$1,0),4,1,"contribution par jour-semaine")),"")</f>
        <v/>
      </c>
      <c r="D14773" s="4" t="str">
        <f>VLOOKUP(A14773,predictions!A:B,2,FALSE)</f>
        <v>22/06/2020</v>
      </c>
      <c r="E14773" s="4">
        <f t="shared" si="57"/>
        <v>44004</v>
      </c>
    </row>
    <row r="14774" spans="3:5" ht="13" x14ac:dyDescent="0.15">
      <c r="C14774" s="1" t="str">
        <f ca="1">IFERROR(INDIRECT(ADDRESS(MATCH(A14774,'contribution par jour-semaine'!A:A,0),MATCH(B14774,'contribution par jour-semaine'!$1:$1,0),4,1,"contribution par jour-semaine")),"")</f>
        <v/>
      </c>
      <c r="D14774" s="4" t="str">
        <f>VLOOKUP(A14774,predictions!A:B,2,FALSE)</f>
        <v>22/06/2020</v>
      </c>
      <c r="E14774" s="4">
        <f t="shared" si="57"/>
        <v>44004</v>
      </c>
    </row>
    <row r="14775" spans="3:5" ht="13" x14ac:dyDescent="0.15">
      <c r="C14775" s="1" t="str">
        <f ca="1">IFERROR(INDIRECT(ADDRESS(MATCH(A14775,'contribution par jour-semaine'!A:A,0),MATCH(B14775,'contribution par jour-semaine'!$1:$1,0),4,1,"contribution par jour-semaine")),"")</f>
        <v/>
      </c>
      <c r="D14775" s="4" t="str">
        <f>VLOOKUP(A14775,predictions!A:B,2,FALSE)</f>
        <v>22/06/2020</v>
      </c>
      <c r="E14775" s="4">
        <f t="shared" si="57"/>
        <v>44004</v>
      </c>
    </row>
    <row r="14776" spans="3:5" ht="13" x14ac:dyDescent="0.15">
      <c r="C14776" s="1" t="str">
        <f ca="1">IFERROR(INDIRECT(ADDRESS(MATCH(A14776,'contribution par jour-semaine'!A:A,0),MATCH(B14776,'contribution par jour-semaine'!$1:$1,0),4,1,"contribution par jour-semaine")),"")</f>
        <v/>
      </c>
      <c r="D14776" s="4" t="str">
        <f>VLOOKUP(A14776,predictions!A:B,2,FALSE)</f>
        <v>22/06/2020</v>
      </c>
      <c r="E14776" s="4">
        <f t="shared" si="57"/>
        <v>44004</v>
      </c>
    </row>
    <row r="14777" spans="3:5" ht="13" x14ac:dyDescent="0.15">
      <c r="C14777" s="1" t="str">
        <f ca="1">IFERROR(INDIRECT(ADDRESS(MATCH(A14777,'contribution par jour-semaine'!A:A,0),MATCH(B14777,'contribution par jour-semaine'!$1:$1,0),4,1,"contribution par jour-semaine")),"")</f>
        <v/>
      </c>
      <c r="D14777" s="4" t="str">
        <f>VLOOKUP(A14777,predictions!A:B,2,FALSE)</f>
        <v>22/06/2020</v>
      </c>
      <c r="E14777" s="4">
        <f t="shared" si="57"/>
        <v>44004</v>
      </c>
    </row>
    <row r="14778" spans="3:5" ht="13" x14ac:dyDescent="0.15">
      <c r="C14778" s="1" t="str">
        <f ca="1">IFERROR(INDIRECT(ADDRESS(MATCH(A14778,'contribution par jour-semaine'!A:A,0),MATCH(B14778,'contribution par jour-semaine'!$1:$1,0),4,1,"contribution par jour-semaine")),"")</f>
        <v/>
      </c>
      <c r="D14778" s="4" t="str">
        <f>VLOOKUP(A14778,predictions!A:B,2,FALSE)</f>
        <v>22/06/2020</v>
      </c>
      <c r="E14778" s="4">
        <f t="shared" si="57"/>
        <v>44004</v>
      </c>
    </row>
    <row r="14779" spans="3:5" ht="13" x14ac:dyDescent="0.15">
      <c r="C14779" s="1" t="str">
        <f ca="1">IFERROR(INDIRECT(ADDRESS(MATCH(A14779,'contribution par jour-semaine'!A:A,0),MATCH(B14779,'contribution par jour-semaine'!$1:$1,0),4,1,"contribution par jour-semaine")),"")</f>
        <v/>
      </c>
      <c r="D14779" s="4" t="str">
        <f>VLOOKUP(A14779,predictions!A:B,2,FALSE)</f>
        <v>22/06/2020</v>
      </c>
      <c r="E14779" s="4">
        <f t="shared" si="57"/>
        <v>44004</v>
      </c>
    </row>
    <row r="14780" spans="3:5" ht="13" x14ac:dyDescent="0.15">
      <c r="C14780" s="1" t="str">
        <f ca="1">IFERROR(INDIRECT(ADDRESS(MATCH(A14780,'contribution par jour-semaine'!A:A,0),MATCH(B14780,'contribution par jour-semaine'!$1:$1,0),4,1,"contribution par jour-semaine")),"")</f>
        <v/>
      </c>
      <c r="D14780" s="4" t="str">
        <f>VLOOKUP(A14780,predictions!A:B,2,FALSE)</f>
        <v>22/06/2020</v>
      </c>
      <c r="E14780" s="4">
        <f t="shared" si="57"/>
        <v>44004</v>
      </c>
    </row>
    <row r="14781" spans="3:5" ht="13" x14ac:dyDescent="0.15">
      <c r="C14781" s="1" t="str">
        <f ca="1">IFERROR(INDIRECT(ADDRESS(MATCH(A14781,'contribution par jour-semaine'!A:A,0),MATCH(B14781,'contribution par jour-semaine'!$1:$1,0),4,1,"contribution par jour-semaine")),"")</f>
        <v/>
      </c>
      <c r="D14781" s="4" t="str">
        <f>VLOOKUP(A14781,predictions!A:B,2,FALSE)</f>
        <v>22/06/2020</v>
      </c>
      <c r="E14781" s="4">
        <f t="shared" si="57"/>
        <v>44004</v>
      </c>
    </row>
    <row r="14782" spans="3:5" ht="13" x14ac:dyDescent="0.15">
      <c r="C14782" s="1" t="str">
        <f ca="1">IFERROR(INDIRECT(ADDRESS(MATCH(A14782,'contribution par jour-semaine'!A:A,0),MATCH(B14782,'contribution par jour-semaine'!$1:$1,0),4,1,"contribution par jour-semaine")),"")</f>
        <v/>
      </c>
      <c r="D14782" s="4" t="str">
        <f>VLOOKUP(A14782,predictions!A:B,2,FALSE)</f>
        <v>22/06/2020</v>
      </c>
      <c r="E14782" s="4">
        <f t="shared" si="57"/>
        <v>44004</v>
      </c>
    </row>
    <row r="14783" spans="3:5" ht="13" x14ac:dyDescent="0.15">
      <c r="C14783" s="1" t="str">
        <f ca="1">IFERROR(INDIRECT(ADDRESS(MATCH(A14783,'contribution par jour-semaine'!A:A,0),MATCH(B14783,'contribution par jour-semaine'!$1:$1,0),4,1,"contribution par jour-semaine")),"")</f>
        <v/>
      </c>
      <c r="D14783" s="4" t="str">
        <f>VLOOKUP(A14783,predictions!A:B,2,FALSE)</f>
        <v>22/06/2020</v>
      </c>
      <c r="E14783" s="4">
        <f t="shared" si="57"/>
        <v>44004</v>
      </c>
    </row>
    <row r="14784" spans="3:5" ht="13" x14ac:dyDescent="0.15">
      <c r="C14784" s="1" t="str">
        <f ca="1">IFERROR(INDIRECT(ADDRESS(MATCH(A14784,'contribution par jour-semaine'!A:A,0),MATCH(B14784,'contribution par jour-semaine'!$1:$1,0),4,1,"contribution par jour-semaine")),"")</f>
        <v/>
      </c>
      <c r="D14784" s="4" t="str">
        <f>VLOOKUP(A14784,predictions!A:B,2,FALSE)</f>
        <v>22/06/2020</v>
      </c>
      <c r="E14784" s="4">
        <f t="shared" si="57"/>
        <v>44004</v>
      </c>
    </row>
    <row r="14785" spans="3:5" ht="13" x14ac:dyDescent="0.15">
      <c r="C14785" s="1" t="str">
        <f ca="1">IFERROR(INDIRECT(ADDRESS(MATCH(A14785,'contribution par jour-semaine'!A:A,0),MATCH(B14785,'contribution par jour-semaine'!$1:$1,0),4,1,"contribution par jour-semaine")),"")</f>
        <v/>
      </c>
      <c r="D14785" s="4" t="str">
        <f>VLOOKUP(A14785,predictions!A:B,2,FALSE)</f>
        <v>22/06/2020</v>
      </c>
      <c r="E14785" s="4">
        <f t="shared" si="57"/>
        <v>44004</v>
      </c>
    </row>
    <row r="14786" spans="3:5" ht="13" x14ac:dyDescent="0.15">
      <c r="C14786" s="1" t="str">
        <f ca="1">IFERROR(INDIRECT(ADDRESS(MATCH(A14786,'contribution par jour-semaine'!A:A,0),MATCH(B14786,'contribution par jour-semaine'!$1:$1,0),4,1,"contribution par jour-semaine")),"")</f>
        <v/>
      </c>
      <c r="D14786" s="4" t="str">
        <f>VLOOKUP(A14786,predictions!A:B,2,FALSE)</f>
        <v>22/06/2020</v>
      </c>
      <c r="E14786" s="4">
        <f t="shared" si="57"/>
        <v>44004</v>
      </c>
    </row>
    <row r="14787" spans="3:5" ht="13" x14ac:dyDescent="0.15">
      <c r="C14787" s="1" t="str">
        <f ca="1">IFERROR(INDIRECT(ADDRESS(MATCH(A14787,'contribution par jour-semaine'!A:A,0),MATCH(B14787,'contribution par jour-semaine'!$1:$1,0),4,1,"contribution par jour-semaine")),"")</f>
        <v/>
      </c>
      <c r="D14787" s="4" t="str">
        <f>VLOOKUP(A14787,predictions!A:B,2,FALSE)</f>
        <v>22/06/2020</v>
      </c>
      <c r="E14787" s="4">
        <f t="shared" si="57"/>
        <v>44004</v>
      </c>
    </row>
    <row r="14788" spans="3:5" ht="13" x14ac:dyDescent="0.15">
      <c r="C14788" s="1" t="str">
        <f ca="1">IFERROR(INDIRECT(ADDRESS(MATCH(A14788,'contribution par jour-semaine'!A:A,0),MATCH(B14788,'contribution par jour-semaine'!$1:$1,0),4,1,"contribution par jour-semaine")),"")</f>
        <v/>
      </c>
      <c r="D14788" s="4" t="str">
        <f>VLOOKUP(A14788,predictions!A:B,2,FALSE)</f>
        <v>22/06/2020</v>
      </c>
      <c r="E14788" s="4">
        <f t="shared" si="57"/>
        <v>44004</v>
      </c>
    </row>
    <row r="14789" spans="3:5" ht="13" x14ac:dyDescent="0.15">
      <c r="C14789" s="1" t="str">
        <f ca="1">IFERROR(INDIRECT(ADDRESS(MATCH(A14789,'contribution par jour-semaine'!A:A,0),MATCH(B14789,'contribution par jour-semaine'!$1:$1,0),4,1,"contribution par jour-semaine")),"")</f>
        <v/>
      </c>
      <c r="D14789" s="4" t="str">
        <f>VLOOKUP(A14789,predictions!A:B,2,FALSE)</f>
        <v>22/06/2020</v>
      </c>
      <c r="E14789" s="4">
        <f t="shared" si="57"/>
        <v>44004</v>
      </c>
    </row>
    <row r="14790" spans="3:5" ht="13" x14ac:dyDescent="0.15">
      <c r="C14790" s="1" t="str">
        <f ca="1">IFERROR(INDIRECT(ADDRESS(MATCH(A14790,'contribution par jour-semaine'!A:A,0),MATCH(B14790,'contribution par jour-semaine'!$1:$1,0),4,1,"contribution par jour-semaine")),"")</f>
        <v/>
      </c>
      <c r="D14790" s="4" t="str">
        <f>VLOOKUP(A14790,predictions!A:B,2,FALSE)</f>
        <v>22/06/2020</v>
      </c>
      <c r="E14790" s="4">
        <f t="shared" si="57"/>
        <v>44004</v>
      </c>
    </row>
    <row r="14791" spans="3:5" ht="13" x14ac:dyDescent="0.15">
      <c r="C14791" s="1" t="str">
        <f ca="1">IFERROR(INDIRECT(ADDRESS(MATCH(A14791,'contribution par jour-semaine'!A:A,0),MATCH(B14791,'contribution par jour-semaine'!$1:$1,0),4,1,"contribution par jour-semaine")),"")</f>
        <v/>
      </c>
      <c r="D14791" s="4" t="str">
        <f>VLOOKUP(A14791,predictions!A:B,2,FALSE)</f>
        <v>22/06/2020</v>
      </c>
      <c r="E14791" s="4">
        <f t="shared" si="57"/>
        <v>44004</v>
      </c>
    </row>
    <row r="14792" spans="3:5" ht="13" x14ac:dyDescent="0.15">
      <c r="C14792" s="1" t="str">
        <f ca="1">IFERROR(INDIRECT(ADDRESS(MATCH(A14792,'contribution par jour-semaine'!A:A,0),MATCH(B14792,'contribution par jour-semaine'!$1:$1,0),4,1,"contribution par jour-semaine")),"")</f>
        <v/>
      </c>
      <c r="D14792" s="4" t="str">
        <f>VLOOKUP(A14792,predictions!A:B,2,FALSE)</f>
        <v>22/06/2020</v>
      </c>
      <c r="E14792" s="4">
        <f t="shared" ref="E14792:E15046" si="58">DATE(RIGHT(D14792,4),MID(D14792,4,2),LEFT(D14792,2))</f>
        <v>44004</v>
      </c>
    </row>
    <row r="14793" spans="3:5" ht="13" x14ac:dyDescent="0.15">
      <c r="C14793" s="1" t="str">
        <f ca="1">IFERROR(INDIRECT(ADDRESS(MATCH(A14793,'contribution par jour-semaine'!A:A,0),MATCH(B14793,'contribution par jour-semaine'!$1:$1,0),4,1,"contribution par jour-semaine")),"")</f>
        <v/>
      </c>
      <c r="D14793" s="4" t="str">
        <f>VLOOKUP(A14793,predictions!A:B,2,FALSE)</f>
        <v>22/06/2020</v>
      </c>
      <c r="E14793" s="4">
        <f t="shared" si="58"/>
        <v>44004</v>
      </c>
    </row>
    <row r="14794" spans="3:5" ht="13" x14ac:dyDescent="0.15">
      <c r="C14794" s="1" t="str">
        <f ca="1">IFERROR(INDIRECT(ADDRESS(MATCH(A14794,'contribution par jour-semaine'!A:A,0),MATCH(B14794,'contribution par jour-semaine'!$1:$1,0),4,1,"contribution par jour-semaine")),"")</f>
        <v/>
      </c>
      <c r="D14794" s="4" t="str">
        <f>VLOOKUP(A14794,predictions!A:B,2,FALSE)</f>
        <v>22/06/2020</v>
      </c>
      <c r="E14794" s="4">
        <f t="shared" si="58"/>
        <v>44004</v>
      </c>
    </row>
    <row r="14795" spans="3:5" ht="13" x14ac:dyDescent="0.15">
      <c r="C14795" s="1" t="str">
        <f ca="1">IFERROR(INDIRECT(ADDRESS(MATCH(A14795,'contribution par jour-semaine'!A:A,0),MATCH(B14795,'contribution par jour-semaine'!$1:$1,0),4,1,"contribution par jour-semaine")),"")</f>
        <v/>
      </c>
      <c r="D14795" s="4" t="str">
        <f>VLOOKUP(A14795,predictions!A:B,2,FALSE)</f>
        <v>22/06/2020</v>
      </c>
      <c r="E14795" s="4">
        <f t="shared" si="58"/>
        <v>44004</v>
      </c>
    </row>
    <row r="14796" spans="3:5" ht="13" x14ac:dyDescent="0.15">
      <c r="C14796" s="1" t="str">
        <f ca="1">IFERROR(INDIRECT(ADDRESS(MATCH(A14796,'contribution par jour-semaine'!A:A,0),MATCH(B14796,'contribution par jour-semaine'!$1:$1,0),4,1,"contribution par jour-semaine")),"")</f>
        <v/>
      </c>
      <c r="D14796" s="4" t="str">
        <f>VLOOKUP(A14796,predictions!A:B,2,FALSE)</f>
        <v>22/06/2020</v>
      </c>
      <c r="E14796" s="4">
        <f t="shared" si="58"/>
        <v>44004</v>
      </c>
    </row>
    <row r="14797" spans="3:5" ht="13" x14ac:dyDescent="0.15">
      <c r="C14797" s="1" t="str">
        <f ca="1">IFERROR(INDIRECT(ADDRESS(MATCH(A14797,'contribution par jour-semaine'!A:A,0),MATCH(B14797,'contribution par jour-semaine'!$1:$1,0),4,1,"contribution par jour-semaine")),"")</f>
        <v/>
      </c>
      <c r="D14797" s="4" t="str">
        <f>VLOOKUP(A14797,predictions!A:B,2,FALSE)</f>
        <v>22/06/2020</v>
      </c>
      <c r="E14797" s="4">
        <f t="shared" si="58"/>
        <v>44004</v>
      </c>
    </row>
    <row r="14798" spans="3:5" ht="13" x14ac:dyDescent="0.15">
      <c r="C14798" s="1" t="str">
        <f ca="1">IFERROR(INDIRECT(ADDRESS(MATCH(A14798,'contribution par jour-semaine'!A:A,0),MATCH(B14798,'contribution par jour-semaine'!$1:$1,0),4,1,"contribution par jour-semaine")),"")</f>
        <v/>
      </c>
      <c r="D14798" s="4" t="str">
        <f>VLOOKUP(A14798,predictions!A:B,2,FALSE)</f>
        <v>22/06/2020</v>
      </c>
      <c r="E14798" s="4">
        <f t="shared" si="58"/>
        <v>44004</v>
      </c>
    </row>
    <row r="14799" spans="3:5" ht="13" x14ac:dyDescent="0.15">
      <c r="C14799" s="1" t="str">
        <f ca="1">IFERROR(INDIRECT(ADDRESS(MATCH(A14799,'contribution par jour-semaine'!A:A,0),MATCH(B14799,'contribution par jour-semaine'!$1:$1,0),4,1,"contribution par jour-semaine")),"")</f>
        <v/>
      </c>
      <c r="D14799" s="4" t="str">
        <f>VLOOKUP(A14799,predictions!A:B,2,FALSE)</f>
        <v>22/06/2020</v>
      </c>
      <c r="E14799" s="4">
        <f t="shared" si="58"/>
        <v>44004</v>
      </c>
    </row>
    <row r="14800" spans="3:5" ht="13" x14ac:dyDescent="0.15">
      <c r="C14800" s="1" t="str">
        <f ca="1">IFERROR(INDIRECT(ADDRESS(MATCH(A14800,'contribution par jour-semaine'!A:A,0),MATCH(B14800,'contribution par jour-semaine'!$1:$1,0),4,1,"contribution par jour-semaine")),"")</f>
        <v/>
      </c>
      <c r="D14800" s="4" t="str">
        <f>VLOOKUP(A14800,predictions!A:B,2,FALSE)</f>
        <v>22/06/2020</v>
      </c>
      <c r="E14800" s="4">
        <f t="shared" si="58"/>
        <v>44004</v>
      </c>
    </row>
    <row r="14801" spans="3:5" ht="13" x14ac:dyDescent="0.15">
      <c r="C14801" s="1" t="str">
        <f ca="1">IFERROR(INDIRECT(ADDRESS(MATCH(A14801,'contribution par jour-semaine'!A:A,0),MATCH(B14801,'contribution par jour-semaine'!$1:$1,0),4,1,"contribution par jour-semaine")),"")</f>
        <v/>
      </c>
      <c r="D14801" s="4" t="str">
        <f>VLOOKUP(A14801,predictions!A:B,2,FALSE)</f>
        <v>22/06/2020</v>
      </c>
      <c r="E14801" s="4">
        <f t="shared" si="58"/>
        <v>44004</v>
      </c>
    </row>
    <row r="14802" spans="3:5" ht="13" x14ac:dyDescent="0.15">
      <c r="C14802" s="1" t="str">
        <f ca="1">IFERROR(INDIRECT(ADDRESS(MATCH(A14802,'contribution par jour-semaine'!A:A,0),MATCH(B14802,'contribution par jour-semaine'!$1:$1,0),4,1,"contribution par jour-semaine")),"")</f>
        <v/>
      </c>
      <c r="D14802" s="4" t="str">
        <f>VLOOKUP(A14802,predictions!A:B,2,FALSE)</f>
        <v>22/06/2020</v>
      </c>
      <c r="E14802" s="4">
        <f t="shared" si="58"/>
        <v>44004</v>
      </c>
    </row>
    <row r="14803" spans="3:5" ht="13" x14ac:dyDescent="0.15">
      <c r="C14803" s="1" t="str">
        <f ca="1">IFERROR(INDIRECT(ADDRESS(MATCH(A14803,'contribution par jour-semaine'!A:A,0),MATCH(B14803,'contribution par jour-semaine'!$1:$1,0),4,1,"contribution par jour-semaine")),"")</f>
        <v/>
      </c>
      <c r="D14803" s="4" t="str">
        <f>VLOOKUP(A14803,predictions!A:B,2,FALSE)</f>
        <v>22/06/2020</v>
      </c>
      <c r="E14803" s="4">
        <f t="shared" si="58"/>
        <v>44004</v>
      </c>
    </row>
    <row r="14804" spans="3:5" ht="13" x14ac:dyDescent="0.15">
      <c r="C14804" s="1" t="str">
        <f ca="1">IFERROR(INDIRECT(ADDRESS(MATCH(A14804,'contribution par jour-semaine'!A:A,0),MATCH(B14804,'contribution par jour-semaine'!$1:$1,0),4,1,"contribution par jour-semaine")),"")</f>
        <v/>
      </c>
      <c r="D14804" s="4" t="str">
        <f>VLOOKUP(A14804,predictions!A:B,2,FALSE)</f>
        <v>22/06/2020</v>
      </c>
      <c r="E14804" s="4">
        <f t="shared" si="58"/>
        <v>44004</v>
      </c>
    </row>
    <row r="14805" spans="3:5" ht="13" x14ac:dyDescent="0.15">
      <c r="C14805" s="1" t="str">
        <f ca="1">IFERROR(INDIRECT(ADDRESS(MATCH(A14805,'contribution par jour-semaine'!A:A,0),MATCH(B14805,'contribution par jour-semaine'!$1:$1,0),4,1,"contribution par jour-semaine")),"")</f>
        <v/>
      </c>
      <c r="D14805" s="4" t="str">
        <f>VLOOKUP(A14805,predictions!A:B,2,FALSE)</f>
        <v>22/06/2020</v>
      </c>
      <c r="E14805" s="4">
        <f t="shared" si="58"/>
        <v>44004</v>
      </c>
    </row>
    <row r="14806" spans="3:5" ht="13" x14ac:dyDescent="0.15">
      <c r="C14806" s="1" t="str">
        <f ca="1">IFERROR(INDIRECT(ADDRESS(MATCH(A14806,'contribution par jour-semaine'!A:A,0),MATCH(B14806,'contribution par jour-semaine'!$1:$1,0),4,1,"contribution par jour-semaine")),"")</f>
        <v/>
      </c>
      <c r="D14806" s="4" t="str">
        <f>VLOOKUP(A14806,predictions!A:B,2,FALSE)</f>
        <v>22/06/2020</v>
      </c>
      <c r="E14806" s="4">
        <f t="shared" si="58"/>
        <v>44004</v>
      </c>
    </row>
    <row r="14807" spans="3:5" ht="13" x14ac:dyDescent="0.15">
      <c r="C14807" s="1" t="str">
        <f ca="1">IFERROR(INDIRECT(ADDRESS(MATCH(A14807,'contribution par jour-semaine'!A:A,0),MATCH(B14807,'contribution par jour-semaine'!$1:$1,0),4,1,"contribution par jour-semaine")),"")</f>
        <v/>
      </c>
      <c r="D14807" s="4" t="str">
        <f>VLOOKUP(A14807,predictions!A:B,2,FALSE)</f>
        <v>22/06/2020</v>
      </c>
      <c r="E14807" s="4">
        <f t="shared" si="58"/>
        <v>44004</v>
      </c>
    </row>
    <row r="14808" spans="3:5" ht="13" x14ac:dyDescent="0.15">
      <c r="C14808" s="1" t="str">
        <f ca="1">IFERROR(INDIRECT(ADDRESS(MATCH(A14808,'contribution par jour-semaine'!A:A,0),MATCH(B14808,'contribution par jour-semaine'!$1:$1,0),4,1,"contribution par jour-semaine")),"")</f>
        <v/>
      </c>
      <c r="D14808" s="4" t="str">
        <f>VLOOKUP(A14808,predictions!A:B,2,FALSE)</f>
        <v>22/06/2020</v>
      </c>
      <c r="E14808" s="4">
        <f t="shared" si="58"/>
        <v>44004</v>
      </c>
    </row>
    <row r="14809" spans="3:5" ht="13" x14ac:dyDescent="0.15">
      <c r="C14809" s="1" t="str">
        <f ca="1">IFERROR(INDIRECT(ADDRESS(MATCH(A14809,'contribution par jour-semaine'!A:A,0),MATCH(B14809,'contribution par jour-semaine'!$1:$1,0),4,1,"contribution par jour-semaine")),"")</f>
        <v/>
      </c>
      <c r="D14809" s="4" t="str">
        <f>VLOOKUP(A14809,predictions!A:B,2,FALSE)</f>
        <v>22/06/2020</v>
      </c>
      <c r="E14809" s="4">
        <f t="shared" si="58"/>
        <v>44004</v>
      </c>
    </row>
    <row r="14810" spans="3:5" ht="13" x14ac:dyDescent="0.15">
      <c r="C14810" s="1" t="str">
        <f ca="1">IFERROR(INDIRECT(ADDRESS(MATCH(A14810,'contribution par jour-semaine'!A:A,0),MATCH(B14810,'contribution par jour-semaine'!$1:$1,0),4,1,"contribution par jour-semaine")),"")</f>
        <v/>
      </c>
      <c r="D14810" s="4" t="str">
        <f>VLOOKUP(A14810,predictions!A:B,2,FALSE)</f>
        <v>22/06/2020</v>
      </c>
      <c r="E14810" s="4">
        <f t="shared" si="58"/>
        <v>44004</v>
      </c>
    </row>
    <row r="14811" spans="3:5" ht="13" x14ac:dyDescent="0.15">
      <c r="C14811" s="1" t="str">
        <f ca="1">IFERROR(INDIRECT(ADDRESS(MATCH(A14811,'contribution par jour-semaine'!A:A,0),MATCH(B14811,'contribution par jour-semaine'!$1:$1,0),4,1,"contribution par jour-semaine")),"")</f>
        <v/>
      </c>
      <c r="D14811" s="4" t="str">
        <f>VLOOKUP(A14811,predictions!A:B,2,FALSE)</f>
        <v>22/06/2020</v>
      </c>
      <c r="E14811" s="4">
        <f t="shared" si="58"/>
        <v>44004</v>
      </c>
    </row>
    <row r="14812" spans="3:5" ht="13" x14ac:dyDescent="0.15">
      <c r="C14812" s="1" t="str">
        <f ca="1">IFERROR(INDIRECT(ADDRESS(MATCH(A14812,'contribution par jour-semaine'!A:A,0),MATCH(B14812,'contribution par jour-semaine'!$1:$1,0),4,1,"contribution par jour-semaine")),"")</f>
        <v/>
      </c>
      <c r="D14812" s="4" t="str">
        <f>VLOOKUP(A14812,predictions!A:B,2,FALSE)</f>
        <v>22/06/2020</v>
      </c>
      <c r="E14812" s="4">
        <f t="shared" si="58"/>
        <v>44004</v>
      </c>
    </row>
    <row r="14813" spans="3:5" ht="13" x14ac:dyDescent="0.15">
      <c r="C14813" s="1" t="str">
        <f ca="1">IFERROR(INDIRECT(ADDRESS(MATCH(A14813,'contribution par jour-semaine'!A:A,0),MATCH(B14813,'contribution par jour-semaine'!$1:$1,0),4,1,"contribution par jour-semaine")),"")</f>
        <v/>
      </c>
      <c r="D14813" s="4" t="str">
        <f>VLOOKUP(A14813,predictions!A:B,2,FALSE)</f>
        <v>22/06/2020</v>
      </c>
      <c r="E14813" s="4">
        <f t="shared" si="58"/>
        <v>44004</v>
      </c>
    </row>
    <row r="14814" spans="3:5" ht="13" x14ac:dyDescent="0.15">
      <c r="C14814" s="1" t="str">
        <f ca="1">IFERROR(INDIRECT(ADDRESS(MATCH(A14814,'contribution par jour-semaine'!A:A,0),MATCH(B14814,'contribution par jour-semaine'!$1:$1,0),4,1,"contribution par jour-semaine")),"")</f>
        <v/>
      </c>
      <c r="D14814" s="4" t="str">
        <f>VLOOKUP(A14814,predictions!A:B,2,FALSE)</f>
        <v>22/06/2020</v>
      </c>
      <c r="E14814" s="4">
        <f t="shared" si="58"/>
        <v>44004</v>
      </c>
    </row>
    <row r="14815" spans="3:5" ht="13" x14ac:dyDescent="0.15">
      <c r="C14815" s="1" t="str">
        <f ca="1">IFERROR(INDIRECT(ADDRESS(MATCH(A14815,'contribution par jour-semaine'!A:A,0),MATCH(B14815,'contribution par jour-semaine'!$1:$1,0),4,1,"contribution par jour-semaine")),"")</f>
        <v/>
      </c>
      <c r="D14815" s="4" t="str">
        <f>VLOOKUP(A14815,predictions!A:B,2,FALSE)</f>
        <v>22/06/2020</v>
      </c>
      <c r="E14815" s="4">
        <f t="shared" si="58"/>
        <v>44004</v>
      </c>
    </row>
    <row r="14816" spans="3:5" ht="13" x14ac:dyDescent="0.15">
      <c r="C14816" s="1" t="str">
        <f ca="1">IFERROR(INDIRECT(ADDRESS(MATCH(A14816,'contribution par jour-semaine'!A:A,0),MATCH(B14816,'contribution par jour-semaine'!$1:$1,0),4,1,"contribution par jour-semaine")),"")</f>
        <v/>
      </c>
      <c r="D14816" s="4" t="str">
        <f>VLOOKUP(A14816,predictions!A:B,2,FALSE)</f>
        <v>22/06/2020</v>
      </c>
      <c r="E14816" s="4">
        <f t="shared" si="58"/>
        <v>44004</v>
      </c>
    </row>
    <row r="14817" spans="3:5" ht="13" x14ac:dyDescent="0.15">
      <c r="C14817" s="1" t="str">
        <f ca="1">IFERROR(INDIRECT(ADDRESS(MATCH(A14817,'contribution par jour-semaine'!A:A,0),MATCH(B14817,'contribution par jour-semaine'!$1:$1,0),4,1,"contribution par jour-semaine")),"")</f>
        <v/>
      </c>
      <c r="D14817" s="4" t="str">
        <f>VLOOKUP(A14817,predictions!A:B,2,FALSE)</f>
        <v>22/06/2020</v>
      </c>
      <c r="E14817" s="4">
        <f t="shared" si="58"/>
        <v>44004</v>
      </c>
    </row>
    <row r="14818" spans="3:5" ht="13" x14ac:dyDescent="0.15">
      <c r="C14818" s="1" t="str">
        <f ca="1">IFERROR(INDIRECT(ADDRESS(MATCH(A14818,'contribution par jour-semaine'!A:A,0),MATCH(B14818,'contribution par jour-semaine'!$1:$1,0),4,1,"contribution par jour-semaine")),"")</f>
        <v/>
      </c>
      <c r="D14818" s="4" t="str">
        <f>VLOOKUP(A14818,predictions!A:B,2,FALSE)</f>
        <v>22/06/2020</v>
      </c>
      <c r="E14818" s="4">
        <f t="shared" si="58"/>
        <v>44004</v>
      </c>
    </row>
    <row r="14819" spans="3:5" ht="13" x14ac:dyDescent="0.15">
      <c r="C14819" s="1" t="str">
        <f ca="1">IFERROR(INDIRECT(ADDRESS(MATCH(A14819,'contribution par jour-semaine'!A:A,0),MATCH(B14819,'contribution par jour-semaine'!$1:$1,0),4,1,"contribution par jour-semaine")),"")</f>
        <v/>
      </c>
      <c r="D14819" s="4" t="str">
        <f>VLOOKUP(A14819,predictions!A:B,2,FALSE)</f>
        <v>22/06/2020</v>
      </c>
      <c r="E14819" s="4">
        <f t="shared" si="58"/>
        <v>44004</v>
      </c>
    </row>
    <row r="14820" spans="3:5" ht="13" x14ac:dyDescent="0.15">
      <c r="C14820" s="1" t="str">
        <f ca="1">IFERROR(INDIRECT(ADDRESS(MATCH(A14820,'contribution par jour-semaine'!A:A,0),MATCH(B14820,'contribution par jour-semaine'!$1:$1,0),4,1,"contribution par jour-semaine")),"")</f>
        <v/>
      </c>
      <c r="D14820" s="4" t="str">
        <f>VLOOKUP(A14820,predictions!A:B,2,FALSE)</f>
        <v>22/06/2020</v>
      </c>
      <c r="E14820" s="4">
        <f t="shared" si="58"/>
        <v>44004</v>
      </c>
    </row>
    <row r="14821" spans="3:5" ht="13" x14ac:dyDescent="0.15">
      <c r="C14821" s="1" t="str">
        <f ca="1">IFERROR(INDIRECT(ADDRESS(MATCH(A14821,'contribution par jour-semaine'!A:A,0),MATCH(B14821,'contribution par jour-semaine'!$1:$1,0),4,1,"contribution par jour-semaine")),"")</f>
        <v/>
      </c>
      <c r="D14821" s="4" t="str">
        <f>VLOOKUP(A14821,predictions!A:B,2,FALSE)</f>
        <v>22/06/2020</v>
      </c>
      <c r="E14821" s="4">
        <f t="shared" si="58"/>
        <v>44004</v>
      </c>
    </row>
    <row r="14822" spans="3:5" ht="13" x14ac:dyDescent="0.15">
      <c r="C14822" s="1" t="str">
        <f ca="1">IFERROR(INDIRECT(ADDRESS(MATCH(A14822,'contribution par jour-semaine'!A:A,0),MATCH(B14822,'contribution par jour-semaine'!$1:$1,0),4,1,"contribution par jour-semaine")),"")</f>
        <v/>
      </c>
      <c r="D14822" s="4" t="str">
        <f>VLOOKUP(A14822,predictions!A:B,2,FALSE)</f>
        <v>22/06/2020</v>
      </c>
      <c r="E14822" s="4">
        <f t="shared" si="58"/>
        <v>44004</v>
      </c>
    </row>
    <row r="14823" spans="3:5" ht="13" x14ac:dyDescent="0.15">
      <c r="C14823" s="1" t="str">
        <f ca="1">IFERROR(INDIRECT(ADDRESS(MATCH(A14823,'contribution par jour-semaine'!A:A,0),MATCH(B14823,'contribution par jour-semaine'!$1:$1,0),4,1,"contribution par jour-semaine")),"")</f>
        <v/>
      </c>
      <c r="D14823" s="4" t="str">
        <f>VLOOKUP(A14823,predictions!A:B,2,FALSE)</f>
        <v>22/06/2020</v>
      </c>
      <c r="E14823" s="4">
        <f t="shared" si="58"/>
        <v>44004</v>
      </c>
    </row>
    <row r="14824" spans="3:5" ht="13" x14ac:dyDescent="0.15">
      <c r="C14824" s="1" t="str">
        <f ca="1">IFERROR(INDIRECT(ADDRESS(MATCH(A14824,'contribution par jour-semaine'!A:A,0),MATCH(B14824,'contribution par jour-semaine'!$1:$1,0),4,1,"contribution par jour-semaine")),"")</f>
        <v/>
      </c>
      <c r="D14824" s="4" t="str">
        <f>VLOOKUP(A14824,predictions!A:B,2,FALSE)</f>
        <v>22/06/2020</v>
      </c>
      <c r="E14824" s="4">
        <f t="shared" si="58"/>
        <v>44004</v>
      </c>
    </row>
    <row r="14825" spans="3:5" ht="13" x14ac:dyDescent="0.15">
      <c r="C14825" s="1" t="str">
        <f ca="1">IFERROR(INDIRECT(ADDRESS(MATCH(A14825,'contribution par jour-semaine'!A:A,0),MATCH(B14825,'contribution par jour-semaine'!$1:$1,0),4,1,"contribution par jour-semaine")),"")</f>
        <v/>
      </c>
      <c r="D14825" s="4" t="str">
        <f>VLOOKUP(A14825,predictions!A:B,2,FALSE)</f>
        <v>22/06/2020</v>
      </c>
      <c r="E14825" s="4">
        <f t="shared" si="58"/>
        <v>44004</v>
      </c>
    </row>
    <row r="14826" spans="3:5" ht="13" x14ac:dyDescent="0.15">
      <c r="C14826" s="1" t="str">
        <f ca="1">IFERROR(INDIRECT(ADDRESS(MATCH(A14826,'contribution par jour-semaine'!A:A,0),MATCH(B14826,'contribution par jour-semaine'!$1:$1,0),4,1,"contribution par jour-semaine")),"")</f>
        <v/>
      </c>
      <c r="D14826" s="4" t="str">
        <f>VLOOKUP(A14826,predictions!A:B,2,FALSE)</f>
        <v>22/06/2020</v>
      </c>
      <c r="E14826" s="4">
        <f t="shared" si="58"/>
        <v>44004</v>
      </c>
    </row>
    <row r="14827" spans="3:5" ht="13" x14ac:dyDescent="0.15">
      <c r="C14827" s="1" t="str">
        <f ca="1">IFERROR(INDIRECT(ADDRESS(MATCH(A14827,'contribution par jour-semaine'!A:A,0),MATCH(B14827,'contribution par jour-semaine'!$1:$1,0),4,1,"contribution par jour-semaine")),"")</f>
        <v/>
      </c>
      <c r="D14827" s="4" t="str">
        <f>VLOOKUP(A14827,predictions!A:B,2,FALSE)</f>
        <v>22/06/2020</v>
      </c>
      <c r="E14827" s="4">
        <f t="shared" si="58"/>
        <v>44004</v>
      </c>
    </row>
    <row r="14828" spans="3:5" ht="13" x14ac:dyDescent="0.15">
      <c r="C14828" s="1" t="str">
        <f ca="1">IFERROR(INDIRECT(ADDRESS(MATCH(A14828,'contribution par jour-semaine'!A:A,0),MATCH(B14828,'contribution par jour-semaine'!$1:$1,0),4,1,"contribution par jour-semaine")),"")</f>
        <v/>
      </c>
      <c r="D14828" s="4" t="str">
        <f>VLOOKUP(A14828,predictions!A:B,2,FALSE)</f>
        <v>22/06/2020</v>
      </c>
      <c r="E14828" s="4">
        <f t="shared" si="58"/>
        <v>44004</v>
      </c>
    </row>
    <row r="14829" spans="3:5" ht="13" x14ac:dyDescent="0.15">
      <c r="C14829" s="1" t="str">
        <f ca="1">IFERROR(INDIRECT(ADDRESS(MATCH(A14829,'contribution par jour-semaine'!A:A,0),MATCH(B14829,'contribution par jour-semaine'!$1:$1,0),4,1,"contribution par jour-semaine")),"")</f>
        <v/>
      </c>
      <c r="D14829" s="4" t="str">
        <f>VLOOKUP(A14829,predictions!A:B,2,FALSE)</f>
        <v>22/06/2020</v>
      </c>
      <c r="E14829" s="4">
        <f t="shared" si="58"/>
        <v>44004</v>
      </c>
    </row>
    <row r="14830" spans="3:5" ht="13" x14ac:dyDescent="0.15">
      <c r="C14830" s="1" t="str">
        <f ca="1">IFERROR(INDIRECT(ADDRESS(MATCH(A14830,'contribution par jour-semaine'!A:A,0),MATCH(B14830,'contribution par jour-semaine'!$1:$1,0),4,1,"contribution par jour-semaine")),"")</f>
        <v/>
      </c>
      <c r="D14830" s="4" t="str">
        <f>VLOOKUP(A14830,predictions!A:B,2,FALSE)</f>
        <v>22/06/2020</v>
      </c>
      <c r="E14830" s="4">
        <f t="shared" si="58"/>
        <v>44004</v>
      </c>
    </row>
    <row r="14831" spans="3:5" ht="13" x14ac:dyDescent="0.15">
      <c r="C14831" s="1" t="str">
        <f ca="1">IFERROR(INDIRECT(ADDRESS(MATCH(A14831,'contribution par jour-semaine'!A:A,0),MATCH(B14831,'contribution par jour-semaine'!$1:$1,0),4,1,"contribution par jour-semaine")),"")</f>
        <v/>
      </c>
      <c r="D14831" s="4" t="str">
        <f>VLOOKUP(A14831,predictions!A:B,2,FALSE)</f>
        <v>22/06/2020</v>
      </c>
      <c r="E14831" s="4">
        <f t="shared" si="58"/>
        <v>44004</v>
      </c>
    </row>
    <row r="14832" spans="3:5" ht="13" x14ac:dyDescent="0.15">
      <c r="C14832" s="1" t="str">
        <f ca="1">IFERROR(INDIRECT(ADDRESS(MATCH(A14832,'contribution par jour-semaine'!A:A,0),MATCH(B14832,'contribution par jour-semaine'!$1:$1,0),4,1,"contribution par jour-semaine")),"")</f>
        <v/>
      </c>
      <c r="D14832" s="4" t="str">
        <f>VLOOKUP(A14832,predictions!A:B,2,FALSE)</f>
        <v>22/06/2020</v>
      </c>
      <c r="E14832" s="4">
        <f t="shared" si="58"/>
        <v>44004</v>
      </c>
    </row>
    <row r="14833" spans="3:5" ht="13" x14ac:dyDescent="0.15">
      <c r="C14833" s="1" t="str">
        <f ca="1">IFERROR(INDIRECT(ADDRESS(MATCH(A14833,'contribution par jour-semaine'!A:A,0),MATCH(B14833,'contribution par jour-semaine'!$1:$1,0),4,1,"contribution par jour-semaine")),"")</f>
        <v/>
      </c>
      <c r="D14833" s="4" t="str">
        <f>VLOOKUP(A14833,predictions!A:B,2,FALSE)</f>
        <v>22/06/2020</v>
      </c>
      <c r="E14833" s="4">
        <f t="shared" si="58"/>
        <v>44004</v>
      </c>
    </row>
    <row r="14834" spans="3:5" ht="13" x14ac:dyDescent="0.15">
      <c r="C14834" s="1" t="str">
        <f ca="1">IFERROR(INDIRECT(ADDRESS(MATCH(A14834,'contribution par jour-semaine'!A:A,0),MATCH(B14834,'contribution par jour-semaine'!$1:$1,0),4,1,"contribution par jour-semaine")),"")</f>
        <v/>
      </c>
      <c r="D14834" s="4" t="str">
        <f>VLOOKUP(A14834,predictions!A:B,2,FALSE)</f>
        <v>22/06/2020</v>
      </c>
      <c r="E14834" s="4">
        <f t="shared" si="58"/>
        <v>44004</v>
      </c>
    </row>
    <row r="14835" spans="3:5" ht="13" x14ac:dyDescent="0.15">
      <c r="C14835" s="1" t="str">
        <f ca="1">IFERROR(INDIRECT(ADDRESS(MATCH(A14835,'contribution par jour-semaine'!A:A,0),MATCH(B14835,'contribution par jour-semaine'!$1:$1,0),4,1,"contribution par jour-semaine")),"")</f>
        <v/>
      </c>
      <c r="D14835" s="4" t="str">
        <f>VLOOKUP(A14835,predictions!A:B,2,FALSE)</f>
        <v>22/06/2020</v>
      </c>
      <c r="E14835" s="4">
        <f t="shared" si="58"/>
        <v>44004</v>
      </c>
    </row>
    <row r="14836" spans="3:5" ht="13" x14ac:dyDescent="0.15">
      <c r="C14836" s="1" t="str">
        <f ca="1">IFERROR(INDIRECT(ADDRESS(MATCH(A14836,'contribution par jour-semaine'!A:A,0),MATCH(B14836,'contribution par jour-semaine'!$1:$1,0),4,1,"contribution par jour-semaine")),"")</f>
        <v/>
      </c>
      <c r="D14836" s="4" t="str">
        <f>VLOOKUP(A14836,predictions!A:B,2,FALSE)</f>
        <v>22/06/2020</v>
      </c>
      <c r="E14836" s="4">
        <f t="shared" si="58"/>
        <v>44004</v>
      </c>
    </row>
    <row r="14837" spans="3:5" ht="13" x14ac:dyDescent="0.15">
      <c r="C14837" s="1" t="str">
        <f ca="1">IFERROR(INDIRECT(ADDRESS(MATCH(A14837,'contribution par jour-semaine'!A:A,0),MATCH(B14837,'contribution par jour-semaine'!$1:$1,0),4,1,"contribution par jour-semaine")),"")</f>
        <v/>
      </c>
      <c r="D14837" s="4" t="str">
        <f>VLOOKUP(A14837,predictions!A:B,2,FALSE)</f>
        <v>22/06/2020</v>
      </c>
      <c r="E14837" s="4">
        <f t="shared" si="58"/>
        <v>44004</v>
      </c>
    </row>
    <row r="14838" spans="3:5" ht="13" x14ac:dyDescent="0.15">
      <c r="C14838" s="1" t="str">
        <f ca="1">IFERROR(INDIRECT(ADDRESS(MATCH(A14838,'contribution par jour-semaine'!A:A,0),MATCH(B14838,'contribution par jour-semaine'!$1:$1,0),4,1,"contribution par jour-semaine")),"")</f>
        <v/>
      </c>
      <c r="D14838" s="4" t="str">
        <f>VLOOKUP(A14838,predictions!A:B,2,FALSE)</f>
        <v>22/06/2020</v>
      </c>
      <c r="E14838" s="4">
        <f t="shared" si="58"/>
        <v>44004</v>
      </c>
    </row>
    <row r="14839" spans="3:5" ht="13" x14ac:dyDescent="0.15">
      <c r="C14839" s="1" t="str">
        <f ca="1">IFERROR(INDIRECT(ADDRESS(MATCH(A14839,'contribution par jour-semaine'!A:A,0),MATCH(B14839,'contribution par jour-semaine'!$1:$1,0),4,1,"contribution par jour-semaine")),"")</f>
        <v/>
      </c>
      <c r="D14839" s="4" t="str">
        <f>VLOOKUP(A14839,predictions!A:B,2,FALSE)</f>
        <v>22/06/2020</v>
      </c>
      <c r="E14839" s="4">
        <f t="shared" si="58"/>
        <v>44004</v>
      </c>
    </row>
    <row r="14840" spans="3:5" ht="13" x14ac:dyDescent="0.15">
      <c r="C14840" s="1" t="str">
        <f ca="1">IFERROR(INDIRECT(ADDRESS(MATCH(A14840,'contribution par jour-semaine'!A:A,0),MATCH(B14840,'contribution par jour-semaine'!$1:$1,0),4,1,"contribution par jour-semaine")),"")</f>
        <v/>
      </c>
      <c r="D14840" s="4" t="str">
        <f>VLOOKUP(A14840,predictions!A:B,2,FALSE)</f>
        <v>22/06/2020</v>
      </c>
      <c r="E14840" s="4">
        <f t="shared" si="58"/>
        <v>44004</v>
      </c>
    </row>
    <row r="14841" spans="3:5" ht="13" x14ac:dyDescent="0.15">
      <c r="C14841" s="1" t="str">
        <f ca="1">IFERROR(INDIRECT(ADDRESS(MATCH(A14841,'contribution par jour-semaine'!A:A,0),MATCH(B14841,'contribution par jour-semaine'!$1:$1,0),4,1,"contribution par jour-semaine")),"")</f>
        <v/>
      </c>
      <c r="D14841" s="4" t="str">
        <f>VLOOKUP(A14841,predictions!A:B,2,FALSE)</f>
        <v>22/06/2020</v>
      </c>
      <c r="E14841" s="4">
        <f t="shared" si="58"/>
        <v>44004</v>
      </c>
    </row>
    <row r="14842" spans="3:5" ht="13" x14ac:dyDescent="0.15">
      <c r="C14842" s="1" t="str">
        <f ca="1">IFERROR(INDIRECT(ADDRESS(MATCH(A14842,'contribution par jour-semaine'!A:A,0),MATCH(B14842,'contribution par jour-semaine'!$1:$1,0),4,1,"contribution par jour-semaine")),"")</f>
        <v/>
      </c>
      <c r="D14842" s="4" t="str">
        <f>VLOOKUP(A14842,predictions!A:B,2,FALSE)</f>
        <v>22/06/2020</v>
      </c>
      <c r="E14842" s="4">
        <f t="shared" si="58"/>
        <v>44004</v>
      </c>
    </row>
    <row r="14843" spans="3:5" ht="13" x14ac:dyDescent="0.15">
      <c r="C14843" s="1" t="str">
        <f ca="1">IFERROR(INDIRECT(ADDRESS(MATCH(A14843,'contribution par jour-semaine'!A:A,0),MATCH(B14843,'contribution par jour-semaine'!$1:$1,0),4,1,"contribution par jour-semaine")),"")</f>
        <v/>
      </c>
      <c r="D14843" s="4" t="str">
        <f>VLOOKUP(A14843,predictions!A:B,2,FALSE)</f>
        <v>22/06/2020</v>
      </c>
      <c r="E14843" s="4">
        <f t="shared" si="58"/>
        <v>44004</v>
      </c>
    </row>
    <row r="14844" spans="3:5" ht="13" x14ac:dyDescent="0.15">
      <c r="C14844" s="1" t="str">
        <f ca="1">IFERROR(INDIRECT(ADDRESS(MATCH(A14844,'contribution par jour-semaine'!A:A,0),MATCH(B14844,'contribution par jour-semaine'!$1:$1,0),4,1,"contribution par jour-semaine")),"")</f>
        <v/>
      </c>
      <c r="D14844" s="4" t="str">
        <f>VLOOKUP(A14844,predictions!A:B,2,FALSE)</f>
        <v>22/06/2020</v>
      </c>
      <c r="E14844" s="4">
        <f t="shared" si="58"/>
        <v>44004</v>
      </c>
    </row>
    <row r="14845" spans="3:5" ht="13" x14ac:dyDescent="0.15">
      <c r="C14845" s="1" t="str">
        <f ca="1">IFERROR(INDIRECT(ADDRESS(MATCH(A14845,'contribution par jour-semaine'!A:A,0),MATCH(B14845,'contribution par jour-semaine'!$1:$1,0),4,1,"contribution par jour-semaine")),"")</f>
        <v/>
      </c>
      <c r="D14845" s="4" t="str">
        <f>VLOOKUP(A14845,predictions!A:B,2,FALSE)</f>
        <v>22/06/2020</v>
      </c>
      <c r="E14845" s="4">
        <f t="shared" si="58"/>
        <v>44004</v>
      </c>
    </row>
    <row r="14846" spans="3:5" ht="13" x14ac:dyDescent="0.15">
      <c r="C14846" s="1" t="str">
        <f ca="1">IFERROR(INDIRECT(ADDRESS(MATCH(A14846,'contribution par jour-semaine'!A:A,0),MATCH(B14846,'contribution par jour-semaine'!$1:$1,0),4,1,"contribution par jour-semaine")),"")</f>
        <v/>
      </c>
      <c r="D14846" s="4" t="str">
        <f>VLOOKUP(A14846,predictions!A:B,2,FALSE)</f>
        <v>22/06/2020</v>
      </c>
      <c r="E14846" s="4">
        <f t="shared" si="58"/>
        <v>44004</v>
      </c>
    </row>
    <row r="14847" spans="3:5" ht="13" x14ac:dyDescent="0.15">
      <c r="C14847" s="1" t="str">
        <f ca="1">IFERROR(INDIRECT(ADDRESS(MATCH(A14847,'contribution par jour-semaine'!A:A,0),MATCH(B14847,'contribution par jour-semaine'!$1:$1,0),4,1,"contribution par jour-semaine")),"")</f>
        <v/>
      </c>
      <c r="D14847" s="4" t="str">
        <f>VLOOKUP(A14847,predictions!A:B,2,FALSE)</f>
        <v>22/06/2020</v>
      </c>
      <c r="E14847" s="4">
        <f t="shared" si="58"/>
        <v>44004</v>
      </c>
    </row>
    <row r="14848" spans="3:5" ht="13" x14ac:dyDescent="0.15">
      <c r="C14848" s="1" t="str">
        <f ca="1">IFERROR(INDIRECT(ADDRESS(MATCH(A14848,'contribution par jour-semaine'!A:A,0),MATCH(B14848,'contribution par jour-semaine'!$1:$1,0),4,1,"contribution par jour-semaine")),"")</f>
        <v/>
      </c>
      <c r="D14848" s="4" t="str">
        <f>VLOOKUP(A14848,predictions!A:B,2,FALSE)</f>
        <v>22/06/2020</v>
      </c>
      <c r="E14848" s="4">
        <f t="shared" si="58"/>
        <v>44004</v>
      </c>
    </row>
    <row r="14849" spans="3:5" ht="13" x14ac:dyDescent="0.15">
      <c r="C14849" s="1" t="str">
        <f ca="1">IFERROR(INDIRECT(ADDRESS(MATCH(A14849,'contribution par jour-semaine'!A:A,0),MATCH(B14849,'contribution par jour-semaine'!$1:$1,0),4,1,"contribution par jour-semaine")),"")</f>
        <v/>
      </c>
      <c r="D14849" s="4" t="str">
        <f>VLOOKUP(A14849,predictions!A:B,2,FALSE)</f>
        <v>22/06/2020</v>
      </c>
      <c r="E14849" s="4">
        <f t="shared" si="58"/>
        <v>44004</v>
      </c>
    </row>
    <row r="14850" spans="3:5" ht="13" x14ac:dyDescent="0.15">
      <c r="C14850" s="1" t="str">
        <f ca="1">IFERROR(INDIRECT(ADDRESS(MATCH(A14850,'contribution par jour-semaine'!A:A,0),MATCH(B14850,'contribution par jour-semaine'!$1:$1,0),4,1,"contribution par jour-semaine")),"")</f>
        <v/>
      </c>
      <c r="D14850" s="4" t="str">
        <f>VLOOKUP(A14850,predictions!A:B,2,FALSE)</f>
        <v>22/06/2020</v>
      </c>
      <c r="E14850" s="4">
        <f t="shared" si="58"/>
        <v>44004</v>
      </c>
    </row>
    <row r="14851" spans="3:5" ht="13" x14ac:dyDescent="0.15">
      <c r="C14851" s="1" t="str">
        <f ca="1">IFERROR(INDIRECT(ADDRESS(MATCH(A14851,'contribution par jour-semaine'!A:A,0),MATCH(B14851,'contribution par jour-semaine'!$1:$1,0),4,1,"contribution par jour-semaine")),"")</f>
        <v/>
      </c>
      <c r="D14851" s="4" t="str">
        <f>VLOOKUP(A14851,predictions!A:B,2,FALSE)</f>
        <v>22/06/2020</v>
      </c>
      <c r="E14851" s="4">
        <f t="shared" si="58"/>
        <v>44004</v>
      </c>
    </row>
    <row r="14852" spans="3:5" ht="13" x14ac:dyDescent="0.15">
      <c r="C14852" s="1" t="str">
        <f ca="1">IFERROR(INDIRECT(ADDRESS(MATCH(A14852,'contribution par jour-semaine'!A:A,0),MATCH(B14852,'contribution par jour-semaine'!$1:$1,0),4,1,"contribution par jour-semaine")),"")</f>
        <v/>
      </c>
      <c r="D14852" s="4" t="str">
        <f>VLOOKUP(A14852,predictions!A:B,2,FALSE)</f>
        <v>22/06/2020</v>
      </c>
      <c r="E14852" s="4">
        <f t="shared" si="58"/>
        <v>44004</v>
      </c>
    </row>
    <row r="14853" spans="3:5" ht="13" x14ac:dyDescent="0.15">
      <c r="C14853" s="1" t="str">
        <f ca="1">IFERROR(INDIRECT(ADDRESS(MATCH(A14853,'contribution par jour-semaine'!A:A,0),MATCH(B14853,'contribution par jour-semaine'!$1:$1,0),4,1,"contribution par jour-semaine")),"")</f>
        <v/>
      </c>
      <c r="D14853" s="4" t="str">
        <f>VLOOKUP(A14853,predictions!A:B,2,FALSE)</f>
        <v>22/06/2020</v>
      </c>
      <c r="E14853" s="4">
        <f t="shared" si="58"/>
        <v>44004</v>
      </c>
    </row>
    <row r="14854" spans="3:5" ht="13" x14ac:dyDescent="0.15">
      <c r="C14854" s="1" t="str">
        <f ca="1">IFERROR(INDIRECT(ADDRESS(MATCH(A14854,'contribution par jour-semaine'!A:A,0),MATCH(B14854,'contribution par jour-semaine'!$1:$1,0),4,1,"contribution par jour-semaine")),"")</f>
        <v/>
      </c>
      <c r="D14854" s="4" t="str">
        <f>VLOOKUP(A14854,predictions!A:B,2,FALSE)</f>
        <v>22/06/2020</v>
      </c>
      <c r="E14854" s="4">
        <f t="shared" si="58"/>
        <v>44004</v>
      </c>
    </row>
    <row r="14855" spans="3:5" ht="13" x14ac:dyDescent="0.15">
      <c r="C14855" s="1" t="str">
        <f ca="1">IFERROR(INDIRECT(ADDRESS(MATCH(A14855,'contribution par jour-semaine'!A:A,0),MATCH(B14855,'contribution par jour-semaine'!$1:$1,0),4,1,"contribution par jour-semaine")),"")</f>
        <v/>
      </c>
      <c r="D14855" s="4" t="str">
        <f>VLOOKUP(A14855,predictions!A:B,2,FALSE)</f>
        <v>22/06/2020</v>
      </c>
      <c r="E14855" s="4">
        <f t="shared" si="58"/>
        <v>44004</v>
      </c>
    </row>
    <row r="14856" spans="3:5" ht="13" x14ac:dyDescent="0.15">
      <c r="C14856" s="1" t="str">
        <f ca="1">IFERROR(INDIRECT(ADDRESS(MATCH(A14856,'contribution par jour-semaine'!A:A,0),MATCH(B14856,'contribution par jour-semaine'!$1:$1,0),4,1,"contribution par jour-semaine")),"")</f>
        <v/>
      </c>
      <c r="D14856" s="4" t="str">
        <f>VLOOKUP(A14856,predictions!A:B,2,FALSE)</f>
        <v>22/06/2020</v>
      </c>
      <c r="E14856" s="4">
        <f t="shared" si="58"/>
        <v>44004</v>
      </c>
    </row>
    <row r="14857" spans="3:5" ht="13" x14ac:dyDescent="0.15">
      <c r="C14857" s="1" t="str">
        <f ca="1">IFERROR(INDIRECT(ADDRESS(MATCH(A14857,'contribution par jour-semaine'!A:A,0),MATCH(B14857,'contribution par jour-semaine'!$1:$1,0),4,1,"contribution par jour-semaine")),"")</f>
        <v/>
      </c>
      <c r="D14857" s="4" t="str">
        <f>VLOOKUP(A14857,predictions!A:B,2,FALSE)</f>
        <v>22/06/2020</v>
      </c>
      <c r="E14857" s="4">
        <f t="shared" si="58"/>
        <v>44004</v>
      </c>
    </row>
    <row r="14858" spans="3:5" ht="13" x14ac:dyDescent="0.15">
      <c r="C14858" s="1" t="str">
        <f ca="1">IFERROR(INDIRECT(ADDRESS(MATCH(A14858,'contribution par jour-semaine'!A:A,0),MATCH(B14858,'contribution par jour-semaine'!$1:$1,0),4,1,"contribution par jour-semaine")),"")</f>
        <v/>
      </c>
      <c r="D14858" s="4" t="str">
        <f>VLOOKUP(A14858,predictions!A:B,2,FALSE)</f>
        <v>22/06/2020</v>
      </c>
      <c r="E14858" s="4">
        <f t="shared" si="58"/>
        <v>44004</v>
      </c>
    </row>
    <row r="14859" spans="3:5" ht="13" x14ac:dyDescent="0.15">
      <c r="C14859" s="1" t="str">
        <f ca="1">IFERROR(INDIRECT(ADDRESS(MATCH(A14859,'contribution par jour-semaine'!A:A,0),MATCH(B14859,'contribution par jour-semaine'!$1:$1,0),4,1,"contribution par jour-semaine")),"")</f>
        <v/>
      </c>
      <c r="D14859" s="4" t="str">
        <f>VLOOKUP(A14859,predictions!A:B,2,FALSE)</f>
        <v>22/06/2020</v>
      </c>
      <c r="E14859" s="4">
        <f t="shared" si="58"/>
        <v>44004</v>
      </c>
    </row>
    <row r="14860" spans="3:5" ht="13" x14ac:dyDescent="0.15">
      <c r="C14860" s="1" t="str">
        <f ca="1">IFERROR(INDIRECT(ADDRESS(MATCH(A14860,'contribution par jour-semaine'!A:A,0),MATCH(B14860,'contribution par jour-semaine'!$1:$1,0),4,1,"contribution par jour-semaine")),"")</f>
        <v/>
      </c>
      <c r="D14860" s="4" t="str">
        <f>VLOOKUP(A14860,predictions!A:B,2,FALSE)</f>
        <v>22/06/2020</v>
      </c>
      <c r="E14860" s="4">
        <f t="shared" si="58"/>
        <v>44004</v>
      </c>
    </row>
    <row r="14861" spans="3:5" ht="13" x14ac:dyDescent="0.15">
      <c r="C14861" s="1" t="str">
        <f ca="1">IFERROR(INDIRECT(ADDRESS(MATCH(A14861,'contribution par jour-semaine'!A:A,0),MATCH(B14861,'contribution par jour-semaine'!$1:$1,0),4,1,"contribution par jour-semaine")),"")</f>
        <v/>
      </c>
      <c r="D14861" s="4" t="str">
        <f>VLOOKUP(A14861,predictions!A:B,2,FALSE)</f>
        <v>22/06/2020</v>
      </c>
      <c r="E14861" s="4">
        <f t="shared" si="58"/>
        <v>44004</v>
      </c>
    </row>
    <row r="14862" spans="3:5" ht="13" x14ac:dyDescent="0.15">
      <c r="C14862" s="1" t="str">
        <f ca="1">IFERROR(INDIRECT(ADDRESS(MATCH(A14862,'contribution par jour-semaine'!A:A,0),MATCH(B14862,'contribution par jour-semaine'!$1:$1,0),4,1,"contribution par jour-semaine")),"")</f>
        <v/>
      </c>
      <c r="D14862" s="4" t="str">
        <f>VLOOKUP(A14862,predictions!A:B,2,FALSE)</f>
        <v>22/06/2020</v>
      </c>
      <c r="E14862" s="4">
        <f t="shared" si="58"/>
        <v>44004</v>
      </c>
    </row>
    <row r="14863" spans="3:5" ht="13" x14ac:dyDescent="0.15">
      <c r="C14863" s="1" t="str">
        <f ca="1">IFERROR(INDIRECT(ADDRESS(MATCH(A14863,'contribution par jour-semaine'!A:A,0),MATCH(B14863,'contribution par jour-semaine'!$1:$1,0),4,1,"contribution par jour-semaine")),"")</f>
        <v/>
      </c>
      <c r="D14863" s="4" t="str">
        <f>VLOOKUP(A14863,predictions!A:B,2,FALSE)</f>
        <v>22/06/2020</v>
      </c>
      <c r="E14863" s="4">
        <f t="shared" si="58"/>
        <v>44004</v>
      </c>
    </row>
    <row r="14864" spans="3:5" ht="13" x14ac:dyDescent="0.15">
      <c r="C14864" s="1" t="str">
        <f ca="1">IFERROR(INDIRECT(ADDRESS(MATCH(A14864,'contribution par jour-semaine'!A:A,0),MATCH(B14864,'contribution par jour-semaine'!$1:$1,0),4,1,"contribution par jour-semaine")),"")</f>
        <v/>
      </c>
      <c r="D14864" s="4" t="str">
        <f>VLOOKUP(A14864,predictions!A:B,2,FALSE)</f>
        <v>22/06/2020</v>
      </c>
      <c r="E14864" s="4">
        <f t="shared" si="58"/>
        <v>44004</v>
      </c>
    </row>
    <row r="14865" spans="3:5" ht="13" x14ac:dyDescent="0.15">
      <c r="C14865" s="1" t="str">
        <f ca="1">IFERROR(INDIRECT(ADDRESS(MATCH(A14865,'contribution par jour-semaine'!A:A,0),MATCH(B14865,'contribution par jour-semaine'!$1:$1,0),4,1,"contribution par jour-semaine")),"")</f>
        <v/>
      </c>
      <c r="D14865" s="4" t="str">
        <f>VLOOKUP(A14865,predictions!A:B,2,FALSE)</f>
        <v>22/06/2020</v>
      </c>
      <c r="E14865" s="4">
        <f t="shared" si="58"/>
        <v>44004</v>
      </c>
    </row>
    <row r="14866" spans="3:5" ht="13" x14ac:dyDescent="0.15">
      <c r="C14866" s="1" t="str">
        <f ca="1">IFERROR(INDIRECT(ADDRESS(MATCH(A14866,'contribution par jour-semaine'!A:A,0),MATCH(B14866,'contribution par jour-semaine'!$1:$1,0),4,1,"contribution par jour-semaine")),"")</f>
        <v/>
      </c>
      <c r="D14866" s="4" t="str">
        <f>VLOOKUP(A14866,predictions!A:B,2,FALSE)</f>
        <v>22/06/2020</v>
      </c>
      <c r="E14866" s="4">
        <f t="shared" si="58"/>
        <v>44004</v>
      </c>
    </row>
    <row r="14867" spans="3:5" ht="13" x14ac:dyDescent="0.15">
      <c r="C14867" s="1" t="str">
        <f ca="1">IFERROR(INDIRECT(ADDRESS(MATCH(A14867,'contribution par jour-semaine'!A:A,0),MATCH(B14867,'contribution par jour-semaine'!$1:$1,0),4,1,"contribution par jour-semaine")),"")</f>
        <v/>
      </c>
      <c r="D14867" s="4" t="str">
        <f>VLOOKUP(A14867,predictions!A:B,2,FALSE)</f>
        <v>22/06/2020</v>
      </c>
      <c r="E14867" s="4">
        <f t="shared" si="58"/>
        <v>44004</v>
      </c>
    </row>
    <row r="14868" spans="3:5" ht="13" x14ac:dyDescent="0.15">
      <c r="C14868" s="1" t="str">
        <f ca="1">IFERROR(INDIRECT(ADDRESS(MATCH(A14868,'contribution par jour-semaine'!A:A,0),MATCH(B14868,'contribution par jour-semaine'!$1:$1,0),4,1,"contribution par jour-semaine")),"")</f>
        <v/>
      </c>
      <c r="D14868" s="4" t="str">
        <f>VLOOKUP(A14868,predictions!A:B,2,FALSE)</f>
        <v>22/06/2020</v>
      </c>
      <c r="E14868" s="4">
        <f t="shared" si="58"/>
        <v>44004</v>
      </c>
    </row>
    <row r="14869" spans="3:5" ht="13" x14ac:dyDescent="0.15">
      <c r="C14869" s="1" t="str">
        <f ca="1">IFERROR(INDIRECT(ADDRESS(MATCH(A14869,'contribution par jour-semaine'!A:A,0),MATCH(B14869,'contribution par jour-semaine'!$1:$1,0),4,1,"contribution par jour-semaine")),"")</f>
        <v/>
      </c>
      <c r="D14869" s="4" t="str">
        <f>VLOOKUP(A14869,predictions!A:B,2,FALSE)</f>
        <v>22/06/2020</v>
      </c>
      <c r="E14869" s="4">
        <f t="shared" si="58"/>
        <v>44004</v>
      </c>
    </row>
    <row r="14870" spans="3:5" ht="13" x14ac:dyDescent="0.15">
      <c r="C14870" s="1" t="str">
        <f ca="1">IFERROR(INDIRECT(ADDRESS(MATCH(A14870,'contribution par jour-semaine'!A:A,0),MATCH(B14870,'contribution par jour-semaine'!$1:$1,0),4,1,"contribution par jour-semaine")),"")</f>
        <v/>
      </c>
      <c r="D14870" s="4" t="str">
        <f>VLOOKUP(A14870,predictions!A:B,2,FALSE)</f>
        <v>22/06/2020</v>
      </c>
      <c r="E14870" s="4">
        <f t="shared" si="58"/>
        <v>44004</v>
      </c>
    </row>
    <row r="14871" spans="3:5" ht="13" x14ac:dyDescent="0.15">
      <c r="C14871" s="1" t="str">
        <f ca="1">IFERROR(INDIRECT(ADDRESS(MATCH(A14871,'contribution par jour-semaine'!A:A,0),MATCH(B14871,'contribution par jour-semaine'!$1:$1,0),4,1,"contribution par jour-semaine")),"")</f>
        <v/>
      </c>
      <c r="D14871" s="4" t="str">
        <f>VLOOKUP(A14871,predictions!A:B,2,FALSE)</f>
        <v>22/06/2020</v>
      </c>
      <c r="E14871" s="4">
        <f t="shared" si="58"/>
        <v>44004</v>
      </c>
    </row>
    <row r="14872" spans="3:5" ht="13" x14ac:dyDescent="0.15">
      <c r="C14872" s="1" t="str">
        <f ca="1">IFERROR(INDIRECT(ADDRESS(MATCH(A14872,'contribution par jour-semaine'!A:A,0),MATCH(B14872,'contribution par jour-semaine'!$1:$1,0),4,1,"contribution par jour-semaine")),"")</f>
        <v/>
      </c>
      <c r="D14872" s="4" t="str">
        <f>VLOOKUP(A14872,predictions!A:B,2,FALSE)</f>
        <v>22/06/2020</v>
      </c>
      <c r="E14872" s="4">
        <f t="shared" si="58"/>
        <v>44004</v>
      </c>
    </row>
    <row r="14873" spans="3:5" ht="13" x14ac:dyDescent="0.15">
      <c r="C14873" s="1" t="str">
        <f ca="1">IFERROR(INDIRECT(ADDRESS(MATCH(A14873,'contribution par jour-semaine'!A:A,0),MATCH(B14873,'contribution par jour-semaine'!$1:$1,0),4,1,"contribution par jour-semaine")),"")</f>
        <v/>
      </c>
      <c r="D14873" s="4" t="str">
        <f>VLOOKUP(A14873,predictions!A:B,2,FALSE)</f>
        <v>22/06/2020</v>
      </c>
      <c r="E14873" s="4">
        <f t="shared" si="58"/>
        <v>44004</v>
      </c>
    </row>
    <row r="14874" spans="3:5" ht="13" x14ac:dyDescent="0.15">
      <c r="C14874" s="1" t="str">
        <f ca="1">IFERROR(INDIRECT(ADDRESS(MATCH(A14874,'contribution par jour-semaine'!A:A,0),MATCH(B14874,'contribution par jour-semaine'!$1:$1,0),4,1,"contribution par jour-semaine")),"")</f>
        <v/>
      </c>
      <c r="D14874" s="4" t="str">
        <f>VLOOKUP(A14874,predictions!A:B,2,FALSE)</f>
        <v>22/06/2020</v>
      </c>
      <c r="E14874" s="4">
        <f t="shared" si="58"/>
        <v>44004</v>
      </c>
    </row>
    <row r="14875" spans="3:5" ht="13" x14ac:dyDescent="0.15">
      <c r="C14875" s="1" t="str">
        <f ca="1">IFERROR(INDIRECT(ADDRESS(MATCH(A14875,'contribution par jour-semaine'!A:A,0),MATCH(B14875,'contribution par jour-semaine'!$1:$1,0),4,1,"contribution par jour-semaine")),"")</f>
        <v/>
      </c>
      <c r="D14875" s="4" t="str">
        <f>VLOOKUP(A14875,predictions!A:B,2,FALSE)</f>
        <v>22/06/2020</v>
      </c>
      <c r="E14875" s="4">
        <f t="shared" si="58"/>
        <v>44004</v>
      </c>
    </row>
    <row r="14876" spans="3:5" ht="13" x14ac:dyDescent="0.15">
      <c r="C14876" s="1" t="str">
        <f ca="1">IFERROR(INDIRECT(ADDRESS(MATCH(A14876,'contribution par jour-semaine'!A:A,0),MATCH(B14876,'contribution par jour-semaine'!$1:$1,0),4,1,"contribution par jour-semaine")),"")</f>
        <v/>
      </c>
      <c r="D14876" s="4" t="str">
        <f>VLOOKUP(A14876,predictions!A:B,2,FALSE)</f>
        <v>22/06/2020</v>
      </c>
      <c r="E14876" s="4">
        <f t="shared" si="58"/>
        <v>44004</v>
      </c>
    </row>
    <row r="14877" spans="3:5" ht="13" x14ac:dyDescent="0.15">
      <c r="C14877" s="1" t="str">
        <f ca="1">IFERROR(INDIRECT(ADDRESS(MATCH(A14877,'contribution par jour-semaine'!A:A,0),MATCH(B14877,'contribution par jour-semaine'!$1:$1,0),4,1,"contribution par jour-semaine")),"")</f>
        <v/>
      </c>
      <c r="D14877" s="4" t="str">
        <f>VLOOKUP(A14877,predictions!A:B,2,FALSE)</f>
        <v>22/06/2020</v>
      </c>
      <c r="E14877" s="4">
        <f t="shared" si="58"/>
        <v>44004</v>
      </c>
    </row>
    <row r="14878" spans="3:5" ht="13" x14ac:dyDescent="0.15">
      <c r="C14878" s="1" t="str">
        <f ca="1">IFERROR(INDIRECT(ADDRESS(MATCH(A14878,'contribution par jour-semaine'!A:A,0),MATCH(B14878,'contribution par jour-semaine'!$1:$1,0),4,1,"contribution par jour-semaine")),"")</f>
        <v/>
      </c>
      <c r="D14878" s="4" t="str">
        <f>VLOOKUP(A14878,predictions!A:B,2,FALSE)</f>
        <v>22/06/2020</v>
      </c>
      <c r="E14878" s="4">
        <f t="shared" si="58"/>
        <v>44004</v>
      </c>
    </row>
    <row r="14879" spans="3:5" ht="13" x14ac:dyDescent="0.15">
      <c r="C14879" s="1" t="str">
        <f ca="1">IFERROR(INDIRECT(ADDRESS(MATCH(A14879,'contribution par jour-semaine'!A:A,0),MATCH(B14879,'contribution par jour-semaine'!$1:$1,0),4,1,"contribution par jour-semaine")),"")</f>
        <v/>
      </c>
      <c r="D14879" s="4" t="str">
        <f>VLOOKUP(A14879,predictions!A:B,2,FALSE)</f>
        <v>22/06/2020</v>
      </c>
      <c r="E14879" s="4">
        <f t="shared" si="58"/>
        <v>44004</v>
      </c>
    </row>
    <row r="14880" spans="3:5" ht="13" x14ac:dyDescent="0.15">
      <c r="C14880" s="1" t="str">
        <f ca="1">IFERROR(INDIRECT(ADDRESS(MATCH(A14880,'contribution par jour-semaine'!A:A,0),MATCH(B14880,'contribution par jour-semaine'!$1:$1,0),4,1,"contribution par jour-semaine")),"")</f>
        <v/>
      </c>
      <c r="D14880" s="4" t="str">
        <f>VLOOKUP(A14880,predictions!A:B,2,FALSE)</f>
        <v>22/06/2020</v>
      </c>
      <c r="E14880" s="4">
        <f t="shared" si="58"/>
        <v>44004</v>
      </c>
    </row>
    <row r="14881" spans="3:5" ht="13" x14ac:dyDescent="0.15">
      <c r="C14881" s="1" t="str">
        <f ca="1">IFERROR(INDIRECT(ADDRESS(MATCH(A14881,'contribution par jour-semaine'!A:A,0),MATCH(B14881,'contribution par jour-semaine'!$1:$1,0),4,1,"contribution par jour-semaine")),"")</f>
        <v/>
      </c>
      <c r="D14881" s="4" t="str">
        <f>VLOOKUP(A14881,predictions!A:B,2,FALSE)</f>
        <v>22/06/2020</v>
      </c>
      <c r="E14881" s="4">
        <f t="shared" si="58"/>
        <v>44004</v>
      </c>
    </row>
    <row r="14882" spans="3:5" ht="13" x14ac:dyDescent="0.15">
      <c r="C14882" s="1" t="str">
        <f ca="1">IFERROR(INDIRECT(ADDRESS(MATCH(A14882,'contribution par jour-semaine'!A:A,0),MATCH(B14882,'contribution par jour-semaine'!$1:$1,0),4,1,"contribution par jour-semaine")),"")</f>
        <v/>
      </c>
      <c r="D14882" s="4" t="str">
        <f>VLOOKUP(A14882,predictions!A:B,2,FALSE)</f>
        <v>22/06/2020</v>
      </c>
      <c r="E14882" s="4">
        <f t="shared" si="58"/>
        <v>44004</v>
      </c>
    </row>
    <row r="14883" spans="3:5" ht="13" x14ac:dyDescent="0.15">
      <c r="C14883" s="1" t="str">
        <f ca="1">IFERROR(INDIRECT(ADDRESS(MATCH(A14883,'contribution par jour-semaine'!A:A,0),MATCH(B14883,'contribution par jour-semaine'!$1:$1,0),4,1,"contribution par jour-semaine")),"")</f>
        <v/>
      </c>
      <c r="D14883" s="4" t="str">
        <f>VLOOKUP(A14883,predictions!A:B,2,FALSE)</f>
        <v>22/06/2020</v>
      </c>
      <c r="E14883" s="4">
        <f t="shared" si="58"/>
        <v>44004</v>
      </c>
    </row>
    <row r="14884" spans="3:5" ht="13" x14ac:dyDescent="0.15">
      <c r="C14884" s="1" t="str">
        <f ca="1">IFERROR(INDIRECT(ADDRESS(MATCH(A14884,'contribution par jour-semaine'!A:A,0),MATCH(B14884,'contribution par jour-semaine'!$1:$1,0),4,1,"contribution par jour-semaine")),"")</f>
        <v/>
      </c>
      <c r="D14884" s="4" t="str">
        <f>VLOOKUP(A14884,predictions!A:B,2,FALSE)</f>
        <v>22/06/2020</v>
      </c>
      <c r="E14884" s="4">
        <f t="shared" si="58"/>
        <v>44004</v>
      </c>
    </row>
    <row r="14885" spans="3:5" ht="13" x14ac:dyDescent="0.15">
      <c r="C14885" s="1" t="str">
        <f ca="1">IFERROR(INDIRECT(ADDRESS(MATCH(A14885,'contribution par jour-semaine'!A:A,0),MATCH(B14885,'contribution par jour-semaine'!$1:$1,0),4,1,"contribution par jour-semaine")),"")</f>
        <v/>
      </c>
      <c r="D14885" s="4" t="str">
        <f>VLOOKUP(A14885,predictions!A:B,2,FALSE)</f>
        <v>22/06/2020</v>
      </c>
      <c r="E14885" s="4">
        <f t="shared" si="58"/>
        <v>44004</v>
      </c>
    </row>
    <row r="14886" spans="3:5" ht="13" x14ac:dyDescent="0.15">
      <c r="C14886" s="1" t="str">
        <f ca="1">IFERROR(INDIRECT(ADDRESS(MATCH(A14886,'contribution par jour-semaine'!A:A,0),MATCH(B14886,'contribution par jour-semaine'!$1:$1,0),4,1,"contribution par jour-semaine")),"")</f>
        <v/>
      </c>
      <c r="D14886" s="4" t="str">
        <f>VLOOKUP(A14886,predictions!A:B,2,FALSE)</f>
        <v>22/06/2020</v>
      </c>
      <c r="E14886" s="4">
        <f t="shared" si="58"/>
        <v>44004</v>
      </c>
    </row>
    <row r="14887" spans="3:5" ht="13" x14ac:dyDescent="0.15">
      <c r="C14887" s="1" t="str">
        <f ca="1">IFERROR(INDIRECT(ADDRESS(MATCH(A14887,'contribution par jour-semaine'!A:A,0),MATCH(B14887,'contribution par jour-semaine'!$1:$1,0),4,1,"contribution par jour-semaine")),"")</f>
        <v/>
      </c>
      <c r="D14887" s="4" t="str">
        <f>VLOOKUP(A14887,predictions!A:B,2,FALSE)</f>
        <v>22/06/2020</v>
      </c>
      <c r="E14887" s="4">
        <f t="shared" si="58"/>
        <v>44004</v>
      </c>
    </row>
    <row r="14888" spans="3:5" ht="13" x14ac:dyDescent="0.15">
      <c r="C14888" s="1" t="str">
        <f ca="1">IFERROR(INDIRECT(ADDRESS(MATCH(A14888,'contribution par jour-semaine'!A:A,0),MATCH(B14888,'contribution par jour-semaine'!$1:$1,0),4,1,"contribution par jour-semaine")),"")</f>
        <v/>
      </c>
      <c r="D14888" s="4" t="str">
        <f>VLOOKUP(A14888,predictions!A:B,2,FALSE)</f>
        <v>22/06/2020</v>
      </c>
      <c r="E14888" s="4">
        <f t="shared" si="58"/>
        <v>44004</v>
      </c>
    </row>
    <row r="14889" spans="3:5" ht="13" x14ac:dyDescent="0.15">
      <c r="C14889" s="1" t="str">
        <f ca="1">IFERROR(INDIRECT(ADDRESS(MATCH(A14889,'contribution par jour-semaine'!A:A,0),MATCH(B14889,'contribution par jour-semaine'!$1:$1,0),4,1,"contribution par jour-semaine")),"")</f>
        <v/>
      </c>
      <c r="D14889" s="4" t="str">
        <f>VLOOKUP(A14889,predictions!A:B,2,FALSE)</f>
        <v>22/06/2020</v>
      </c>
      <c r="E14889" s="4">
        <f t="shared" si="58"/>
        <v>44004</v>
      </c>
    </row>
    <row r="14890" spans="3:5" ht="13" x14ac:dyDescent="0.15">
      <c r="C14890" s="1" t="str">
        <f ca="1">IFERROR(INDIRECT(ADDRESS(MATCH(A14890,'contribution par jour-semaine'!A:A,0),MATCH(B14890,'contribution par jour-semaine'!$1:$1,0),4,1,"contribution par jour-semaine")),"")</f>
        <v/>
      </c>
      <c r="D14890" s="4" t="str">
        <f>VLOOKUP(A14890,predictions!A:B,2,FALSE)</f>
        <v>22/06/2020</v>
      </c>
      <c r="E14890" s="4">
        <f t="shared" si="58"/>
        <v>44004</v>
      </c>
    </row>
    <row r="14891" spans="3:5" ht="13" x14ac:dyDescent="0.15">
      <c r="C14891" s="1" t="str">
        <f ca="1">IFERROR(INDIRECT(ADDRESS(MATCH(A14891,'contribution par jour-semaine'!A:A,0),MATCH(B14891,'contribution par jour-semaine'!$1:$1,0),4,1,"contribution par jour-semaine")),"")</f>
        <v/>
      </c>
      <c r="D14891" s="4" t="str">
        <f>VLOOKUP(A14891,predictions!A:B,2,FALSE)</f>
        <v>22/06/2020</v>
      </c>
      <c r="E14891" s="4">
        <f t="shared" si="58"/>
        <v>44004</v>
      </c>
    </row>
    <row r="14892" spans="3:5" ht="13" x14ac:dyDescent="0.15">
      <c r="C14892" s="1" t="str">
        <f ca="1">IFERROR(INDIRECT(ADDRESS(MATCH(A14892,'contribution par jour-semaine'!A:A,0),MATCH(B14892,'contribution par jour-semaine'!$1:$1,0),4,1,"contribution par jour-semaine")),"")</f>
        <v/>
      </c>
      <c r="D14892" s="4" t="str">
        <f>VLOOKUP(A14892,predictions!A:B,2,FALSE)</f>
        <v>22/06/2020</v>
      </c>
      <c r="E14892" s="4">
        <f t="shared" si="58"/>
        <v>44004</v>
      </c>
    </row>
    <row r="14893" spans="3:5" ht="13" x14ac:dyDescent="0.15">
      <c r="C14893" s="1" t="str">
        <f ca="1">IFERROR(INDIRECT(ADDRESS(MATCH(A14893,'contribution par jour-semaine'!A:A,0),MATCH(B14893,'contribution par jour-semaine'!$1:$1,0),4,1,"contribution par jour-semaine")),"")</f>
        <v/>
      </c>
      <c r="D14893" s="4" t="str">
        <f>VLOOKUP(A14893,predictions!A:B,2,FALSE)</f>
        <v>22/06/2020</v>
      </c>
      <c r="E14893" s="4">
        <f t="shared" si="58"/>
        <v>44004</v>
      </c>
    </row>
    <row r="14894" spans="3:5" ht="13" x14ac:dyDescent="0.15">
      <c r="C14894" s="1" t="str">
        <f ca="1">IFERROR(INDIRECT(ADDRESS(MATCH(A14894,'contribution par jour-semaine'!A:A,0),MATCH(B14894,'contribution par jour-semaine'!$1:$1,0),4,1,"contribution par jour-semaine")),"")</f>
        <v/>
      </c>
      <c r="D14894" s="4" t="str">
        <f>VLOOKUP(A14894,predictions!A:B,2,FALSE)</f>
        <v>22/06/2020</v>
      </c>
      <c r="E14894" s="4">
        <f t="shared" si="58"/>
        <v>44004</v>
      </c>
    </row>
    <row r="14895" spans="3:5" ht="13" x14ac:dyDescent="0.15">
      <c r="C14895" s="1" t="str">
        <f ca="1">IFERROR(INDIRECT(ADDRESS(MATCH(A14895,'contribution par jour-semaine'!A:A,0),MATCH(B14895,'contribution par jour-semaine'!$1:$1,0),4,1,"contribution par jour-semaine")),"")</f>
        <v/>
      </c>
      <c r="D14895" s="4" t="str">
        <f>VLOOKUP(A14895,predictions!A:B,2,FALSE)</f>
        <v>22/06/2020</v>
      </c>
      <c r="E14895" s="4">
        <f t="shared" si="58"/>
        <v>44004</v>
      </c>
    </row>
    <row r="14896" spans="3:5" ht="13" x14ac:dyDescent="0.15">
      <c r="C14896" s="1" t="str">
        <f ca="1">IFERROR(INDIRECT(ADDRESS(MATCH(A14896,'contribution par jour-semaine'!A:A,0),MATCH(B14896,'contribution par jour-semaine'!$1:$1,0),4,1,"contribution par jour-semaine")),"")</f>
        <v/>
      </c>
      <c r="D14896" s="4" t="str">
        <f>VLOOKUP(A14896,predictions!A:B,2,FALSE)</f>
        <v>22/06/2020</v>
      </c>
      <c r="E14896" s="4">
        <f t="shared" si="58"/>
        <v>44004</v>
      </c>
    </row>
    <row r="14897" spans="3:5" ht="13" x14ac:dyDescent="0.15">
      <c r="C14897" s="1" t="str">
        <f ca="1">IFERROR(INDIRECT(ADDRESS(MATCH(A14897,'contribution par jour-semaine'!A:A,0),MATCH(B14897,'contribution par jour-semaine'!$1:$1,0),4,1,"contribution par jour-semaine")),"")</f>
        <v/>
      </c>
      <c r="D14897" s="4" t="str">
        <f>VLOOKUP(A14897,predictions!A:B,2,FALSE)</f>
        <v>22/06/2020</v>
      </c>
      <c r="E14897" s="4">
        <f t="shared" si="58"/>
        <v>44004</v>
      </c>
    </row>
    <row r="14898" spans="3:5" ht="13" x14ac:dyDescent="0.15">
      <c r="C14898" s="1" t="str">
        <f ca="1">IFERROR(INDIRECT(ADDRESS(MATCH(A14898,'contribution par jour-semaine'!A:A,0),MATCH(B14898,'contribution par jour-semaine'!$1:$1,0),4,1,"contribution par jour-semaine")),"")</f>
        <v/>
      </c>
      <c r="D14898" s="4" t="str">
        <f>VLOOKUP(A14898,predictions!A:B,2,FALSE)</f>
        <v>22/06/2020</v>
      </c>
      <c r="E14898" s="4">
        <f t="shared" si="58"/>
        <v>44004</v>
      </c>
    </row>
    <row r="14899" spans="3:5" ht="13" x14ac:dyDescent="0.15">
      <c r="C14899" s="1" t="str">
        <f ca="1">IFERROR(INDIRECT(ADDRESS(MATCH(A14899,'contribution par jour-semaine'!A:A,0),MATCH(B14899,'contribution par jour-semaine'!$1:$1,0),4,1,"contribution par jour-semaine")),"")</f>
        <v/>
      </c>
      <c r="D14899" s="4" t="str">
        <f>VLOOKUP(A14899,predictions!A:B,2,FALSE)</f>
        <v>22/06/2020</v>
      </c>
      <c r="E14899" s="4">
        <f t="shared" si="58"/>
        <v>44004</v>
      </c>
    </row>
    <row r="14900" spans="3:5" ht="13" x14ac:dyDescent="0.15">
      <c r="C14900" s="1" t="str">
        <f ca="1">IFERROR(INDIRECT(ADDRESS(MATCH(A14900,'contribution par jour-semaine'!A:A,0),MATCH(B14900,'contribution par jour-semaine'!$1:$1,0),4,1,"contribution par jour-semaine")),"")</f>
        <v/>
      </c>
      <c r="D14900" s="4" t="str">
        <f>VLOOKUP(A14900,predictions!A:B,2,FALSE)</f>
        <v>22/06/2020</v>
      </c>
      <c r="E14900" s="4">
        <f t="shared" si="58"/>
        <v>44004</v>
      </c>
    </row>
    <row r="14901" spans="3:5" ht="13" x14ac:dyDescent="0.15">
      <c r="C14901" s="1" t="str">
        <f ca="1">IFERROR(INDIRECT(ADDRESS(MATCH(A14901,'contribution par jour-semaine'!A:A,0),MATCH(B14901,'contribution par jour-semaine'!$1:$1,0),4,1,"contribution par jour-semaine")),"")</f>
        <v/>
      </c>
      <c r="D14901" s="4" t="str">
        <f>VLOOKUP(A14901,predictions!A:B,2,FALSE)</f>
        <v>22/06/2020</v>
      </c>
      <c r="E14901" s="4">
        <f t="shared" si="58"/>
        <v>44004</v>
      </c>
    </row>
    <row r="14902" spans="3:5" ht="13" x14ac:dyDescent="0.15">
      <c r="C14902" s="1" t="str">
        <f ca="1">IFERROR(INDIRECT(ADDRESS(MATCH(A14902,'contribution par jour-semaine'!A:A,0),MATCH(B14902,'contribution par jour-semaine'!$1:$1,0),4,1,"contribution par jour-semaine")),"")</f>
        <v/>
      </c>
      <c r="D14902" s="4" t="str">
        <f>VLOOKUP(A14902,predictions!A:B,2,FALSE)</f>
        <v>22/06/2020</v>
      </c>
      <c r="E14902" s="4">
        <f t="shared" si="58"/>
        <v>44004</v>
      </c>
    </row>
    <row r="14903" spans="3:5" ht="13" x14ac:dyDescent="0.15">
      <c r="C14903" s="1" t="str">
        <f ca="1">IFERROR(INDIRECT(ADDRESS(MATCH(A14903,'contribution par jour-semaine'!A:A,0),MATCH(B14903,'contribution par jour-semaine'!$1:$1,0),4,1,"contribution par jour-semaine")),"")</f>
        <v/>
      </c>
      <c r="D14903" s="4" t="str">
        <f>VLOOKUP(A14903,predictions!A:B,2,FALSE)</f>
        <v>22/06/2020</v>
      </c>
      <c r="E14903" s="4">
        <f t="shared" si="58"/>
        <v>44004</v>
      </c>
    </row>
    <row r="14904" spans="3:5" ht="13" x14ac:dyDescent="0.15">
      <c r="C14904" s="1" t="str">
        <f ca="1">IFERROR(INDIRECT(ADDRESS(MATCH(A14904,'contribution par jour-semaine'!A:A,0),MATCH(B14904,'contribution par jour-semaine'!$1:$1,0),4,1,"contribution par jour-semaine")),"")</f>
        <v/>
      </c>
      <c r="D14904" s="4" t="str">
        <f>VLOOKUP(A14904,predictions!A:B,2,FALSE)</f>
        <v>22/06/2020</v>
      </c>
      <c r="E14904" s="4">
        <f t="shared" si="58"/>
        <v>44004</v>
      </c>
    </row>
    <row r="14905" spans="3:5" ht="13" x14ac:dyDescent="0.15">
      <c r="C14905" s="1" t="str">
        <f ca="1">IFERROR(INDIRECT(ADDRESS(MATCH(A14905,'contribution par jour-semaine'!A:A,0),MATCH(B14905,'contribution par jour-semaine'!$1:$1,0),4,1,"contribution par jour-semaine")),"")</f>
        <v/>
      </c>
      <c r="D14905" s="4" t="str">
        <f>VLOOKUP(A14905,predictions!A:B,2,FALSE)</f>
        <v>22/06/2020</v>
      </c>
      <c r="E14905" s="4">
        <f t="shared" si="58"/>
        <v>44004</v>
      </c>
    </row>
    <row r="14906" spans="3:5" ht="13" x14ac:dyDescent="0.15">
      <c r="C14906" s="1" t="str">
        <f ca="1">IFERROR(INDIRECT(ADDRESS(MATCH(A14906,'contribution par jour-semaine'!A:A,0),MATCH(B14906,'contribution par jour-semaine'!$1:$1,0),4,1,"contribution par jour-semaine")),"")</f>
        <v/>
      </c>
      <c r="D14906" s="4" t="str">
        <f>VLOOKUP(A14906,predictions!A:B,2,FALSE)</f>
        <v>22/06/2020</v>
      </c>
      <c r="E14906" s="4">
        <f t="shared" si="58"/>
        <v>44004</v>
      </c>
    </row>
    <row r="14907" spans="3:5" ht="13" x14ac:dyDescent="0.15">
      <c r="C14907" s="1" t="str">
        <f ca="1">IFERROR(INDIRECT(ADDRESS(MATCH(A14907,'contribution par jour-semaine'!A:A,0),MATCH(B14907,'contribution par jour-semaine'!$1:$1,0),4,1,"contribution par jour-semaine")),"")</f>
        <v/>
      </c>
      <c r="D14907" s="4" t="str">
        <f>VLOOKUP(A14907,predictions!A:B,2,FALSE)</f>
        <v>22/06/2020</v>
      </c>
      <c r="E14907" s="4">
        <f t="shared" si="58"/>
        <v>44004</v>
      </c>
    </row>
    <row r="14908" spans="3:5" ht="13" x14ac:dyDescent="0.15">
      <c r="C14908" s="1" t="str">
        <f ca="1">IFERROR(INDIRECT(ADDRESS(MATCH(A14908,'contribution par jour-semaine'!A:A,0),MATCH(B14908,'contribution par jour-semaine'!$1:$1,0),4,1,"contribution par jour-semaine")),"")</f>
        <v/>
      </c>
      <c r="D14908" s="4" t="str">
        <f>VLOOKUP(A14908,predictions!A:B,2,FALSE)</f>
        <v>22/06/2020</v>
      </c>
      <c r="E14908" s="4">
        <f t="shared" si="58"/>
        <v>44004</v>
      </c>
    </row>
    <row r="14909" spans="3:5" ht="13" x14ac:dyDescent="0.15">
      <c r="C14909" s="1" t="str">
        <f ca="1">IFERROR(INDIRECT(ADDRESS(MATCH(A14909,'contribution par jour-semaine'!A:A,0),MATCH(B14909,'contribution par jour-semaine'!$1:$1,0),4,1,"contribution par jour-semaine")),"")</f>
        <v/>
      </c>
      <c r="D14909" s="4" t="str">
        <f>VLOOKUP(A14909,predictions!A:B,2,FALSE)</f>
        <v>22/06/2020</v>
      </c>
      <c r="E14909" s="4">
        <f t="shared" si="58"/>
        <v>44004</v>
      </c>
    </row>
    <row r="14910" spans="3:5" ht="13" x14ac:dyDescent="0.15">
      <c r="C14910" s="1" t="str">
        <f ca="1">IFERROR(INDIRECT(ADDRESS(MATCH(A14910,'contribution par jour-semaine'!A:A,0),MATCH(B14910,'contribution par jour-semaine'!$1:$1,0),4,1,"contribution par jour-semaine")),"")</f>
        <v/>
      </c>
      <c r="D14910" s="4" t="str">
        <f>VLOOKUP(A14910,predictions!A:B,2,FALSE)</f>
        <v>22/06/2020</v>
      </c>
      <c r="E14910" s="4">
        <f t="shared" si="58"/>
        <v>44004</v>
      </c>
    </row>
    <row r="14911" spans="3:5" ht="13" x14ac:dyDescent="0.15">
      <c r="C14911" s="1" t="str">
        <f ca="1">IFERROR(INDIRECT(ADDRESS(MATCH(A14911,'contribution par jour-semaine'!A:A,0),MATCH(B14911,'contribution par jour-semaine'!$1:$1,0),4,1,"contribution par jour-semaine")),"")</f>
        <v/>
      </c>
      <c r="D14911" s="4" t="str">
        <f>VLOOKUP(A14911,predictions!A:B,2,FALSE)</f>
        <v>22/06/2020</v>
      </c>
      <c r="E14911" s="4">
        <f t="shared" si="58"/>
        <v>44004</v>
      </c>
    </row>
    <row r="14912" spans="3:5" ht="13" x14ac:dyDescent="0.15">
      <c r="C14912" s="1" t="str">
        <f ca="1">IFERROR(INDIRECT(ADDRESS(MATCH(A14912,'contribution par jour-semaine'!A:A,0),MATCH(B14912,'contribution par jour-semaine'!$1:$1,0),4,1,"contribution par jour-semaine")),"")</f>
        <v/>
      </c>
      <c r="D14912" s="4" t="str">
        <f>VLOOKUP(A14912,predictions!A:B,2,FALSE)</f>
        <v>22/06/2020</v>
      </c>
      <c r="E14912" s="4">
        <f t="shared" si="58"/>
        <v>44004</v>
      </c>
    </row>
    <row r="14913" spans="3:5" ht="13" x14ac:dyDescent="0.15">
      <c r="C14913" s="1" t="str">
        <f ca="1">IFERROR(INDIRECT(ADDRESS(MATCH(A14913,'contribution par jour-semaine'!A:A,0),MATCH(B14913,'contribution par jour-semaine'!$1:$1,0),4,1,"contribution par jour-semaine")),"")</f>
        <v/>
      </c>
      <c r="D14913" s="4" t="str">
        <f>VLOOKUP(A14913,predictions!A:B,2,FALSE)</f>
        <v>22/06/2020</v>
      </c>
      <c r="E14913" s="4">
        <f t="shared" si="58"/>
        <v>44004</v>
      </c>
    </row>
    <row r="14914" spans="3:5" ht="13" x14ac:dyDescent="0.15">
      <c r="C14914" s="1" t="str">
        <f ca="1">IFERROR(INDIRECT(ADDRESS(MATCH(A14914,'contribution par jour-semaine'!A:A,0),MATCH(B14914,'contribution par jour-semaine'!$1:$1,0),4,1,"contribution par jour-semaine")),"")</f>
        <v/>
      </c>
      <c r="D14914" s="4" t="str">
        <f>VLOOKUP(A14914,predictions!A:B,2,FALSE)</f>
        <v>22/06/2020</v>
      </c>
      <c r="E14914" s="4">
        <f t="shared" si="58"/>
        <v>44004</v>
      </c>
    </row>
    <row r="14915" spans="3:5" ht="13" x14ac:dyDescent="0.15">
      <c r="C14915" s="1" t="str">
        <f ca="1">IFERROR(INDIRECT(ADDRESS(MATCH(A14915,'contribution par jour-semaine'!A:A,0),MATCH(B14915,'contribution par jour-semaine'!$1:$1,0),4,1,"contribution par jour-semaine")),"")</f>
        <v/>
      </c>
      <c r="D14915" s="4" t="str">
        <f>VLOOKUP(A14915,predictions!A:B,2,FALSE)</f>
        <v>22/06/2020</v>
      </c>
      <c r="E14915" s="4">
        <f t="shared" si="58"/>
        <v>44004</v>
      </c>
    </row>
    <row r="14916" spans="3:5" ht="13" x14ac:dyDescent="0.15">
      <c r="C14916" s="1" t="str">
        <f ca="1">IFERROR(INDIRECT(ADDRESS(MATCH(A14916,'contribution par jour-semaine'!A:A,0),MATCH(B14916,'contribution par jour-semaine'!$1:$1,0),4,1,"contribution par jour-semaine")),"")</f>
        <v/>
      </c>
      <c r="D14916" s="4" t="str">
        <f>VLOOKUP(A14916,predictions!A:B,2,FALSE)</f>
        <v>22/06/2020</v>
      </c>
      <c r="E14916" s="4">
        <f t="shared" si="58"/>
        <v>44004</v>
      </c>
    </row>
    <row r="14917" spans="3:5" ht="13" x14ac:dyDescent="0.15">
      <c r="C14917" s="1" t="str">
        <f ca="1">IFERROR(INDIRECT(ADDRESS(MATCH(A14917,'contribution par jour-semaine'!A:A,0),MATCH(B14917,'contribution par jour-semaine'!$1:$1,0),4,1,"contribution par jour-semaine")),"")</f>
        <v/>
      </c>
      <c r="D14917" s="4" t="str">
        <f>VLOOKUP(A14917,predictions!A:B,2,FALSE)</f>
        <v>22/06/2020</v>
      </c>
      <c r="E14917" s="4">
        <f t="shared" si="58"/>
        <v>44004</v>
      </c>
    </row>
    <row r="14918" spans="3:5" ht="13" x14ac:dyDescent="0.15">
      <c r="C14918" s="1" t="str">
        <f ca="1">IFERROR(INDIRECT(ADDRESS(MATCH(A14918,'contribution par jour-semaine'!A:A,0),MATCH(B14918,'contribution par jour-semaine'!$1:$1,0),4,1,"contribution par jour-semaine")),"")</f>
        <v/>
      </c>
      <c r="D14918" s="4" t="str">
        <f>VLOOKUP(A14918,predictions!A:B,2,FALSE)</f>
        <v>22/06/2020</v>
      </c>
      <c r="E14918" s="4">
        <f t="shared" si="58"/>
        <v>44004</v>
      </c>
    </row>
    <row r="14919" spans="3:5" ht="13" x14ac:dyDescent="0.15">
      <c r="C14919" s="1" t="str">
        <f ca="1">IFERROR(INDIRECT(ADDRESS(MATCH(A14919,'contribution par jour-semaine'!A:A,0),MATCH(B14919,'contribution par jour-semaine'!$1:$1,0),4,1,"contribution par jour-semaine")),"")</f>
        <v/>
      </c>
      <c r="D14919" s="4" t="str">
        <f>VLOOKUP(A14919,predictions!A:B,2,FALSE)</f>
        <v>22/06/2020</v>
      </c>
      <c r="E14919" s="4">
        <f t="shared" si="58"/>
        <v>44004</v>
      </c>
    </row>
    <row r="14920" spans="3:5" ht="13" x14ac:dyDescent="0.15">
      <c r="C14920" s="1" t="str">
        <f ca="1">IFERROR(INDIRECT(ADDRESS(MATCH(A14920,'contribution par jour-semaine'!A:A,0),MATCH(B14920,'contribution par jour-semaine'!$1:$1,0),4,1,"contribution par jour-semaine")),"")</f>
        <v/>
      </c>
      <c r="D14920" s="4" t="str">
        <f>VLOOKUP(A14920,predictions!A:B,2,FALSE)</f>
        <v>22/06/2020</v>
      </c>
      <c r="E14920" s="4">
        <f t="shared" si="58"/>
        <v>44004</v>
      </c>
    </row>
    <row r="14921" spans="3:5" ht="13" x14ac:dyDescent="0.15">
      <c r="C14921" s="1" t="str">
        <f ca="1">IFERROR(INDIRECT(ADDRESS(MATCH(A14921,'contribution par jour-semaine'!A:A,0),MATCH(B14921,'contribution par jour-semaine'!$1:$1,0),4,1,"contribution par jour-semaine")),"")</f>
        <v/>
      </c>
      <c r="D14921" s="4" t="str">
        <f>VLOOKUP(A14921,predictions!A:B,2,FALSE)</f>
        <v>22/06/2020</v>
      </c>
      <c r="E14921" s="4">
        <f t="shared" si="58"/>
        <v>44004</v>
      </c>
    </row>
    <row r="14922" spans="3:5" ht="13" x14ac:dyDescent="0.15">
      <c r="C14922" s="1" t="str">
        <f ca="1">IFERROR(INDIRECT(ADDRESS(MATCH(A14922,'contribution par jour-semaine'!A:A,0),MATCH(B14922,'contribution par jour-semaine'!$1:$1,0),4,1,"contribution par jour-semaine")),"")</f>
        <v/>
      </c>
      <c r="D14922" s="4" t="str">
        <f>VLOOKUP(A14922,predictions!A:B,2,FALSE)</f>
        <v>22/06/2020</v>
      </c>
      <c r="E14922" s="4">
        <f t="shared" si="58"/>
        <v>44004</v>
      </c>
    </row>
    <row r="14923" spans="3:5" ht="13" x14ac:dyDescent="0.15">
      <c r="C14923" s="1" t="str">
        <f ca="1">IFERROR(INDIRECT(ADDRESS(MATCH(A14923,'contribution par jour-semaine'!A:A,0),MATCH(B14923,'contribution par jour-semaine'!$1:$1,0),4,1,"contribution par jour-semaine")),"")</f>
        <v/>
      </c>
      <c r="D14923" s="4" t="str">
        <f>VLOOKUP(A14923,predictions!A:B,2,FALSE)</f>
        <v>22/06/2020</v>
      </c>
      <c r="E14923" s="4">
        <f t="shared" si="58"/>
        <v>44004</v>
      </c>
    </row>
    <row r="14924" spans="3:5" ht="13" x14ac:dyDescent="0.15">
      <c r="C14924" s="1" t="str">
        <f ca="1">IFERROR(INDIRECT(ADDRESS(MATCH(A14924,'contribution par jour-semaine'!A:A,0),MATCH(B14924,'contribution par jour-semaine'!$1:$1,0),4,1,"contribution par jour-semaine")),"")</f>
        <v/>
      </c>
      <c r="D14924" s="4" t="str">
        <f>VLOOKUP(A14924,predictions!A:B,2,FALSE)</f>
        <v>22/06/2020</v>
      </c>
      <c r="E14924" s="4">
        <f t="shared" si="58"/>
        <v>44004</v>
      </c>
    </row>
    <row r="14925" spans="3:5" ht="13" x14ac:dyDescent="0.15">
      <c r="C14925" s="1" t="str">
        <f ca="1">IFERROR(INDIRECT(ADDRESS(MATCH(A14925,'contribution par jour-semaine'!A:A,0),MATCH(B14925,'contribution par jour-semaine'!$1:$1,0),4,1,"contribution par jour-semaine")),"")</f>
        <v/>
      </c>
      <c r="D14925" s="4" t="str">
        <f>VLOOKUP(A14925,predictions!A:B,2,FALSE)</f>
        <v>22/06/2020</v>
      </c>
      <c r="E14925" s="4">
        <f t="shared" si="58"/>
        <v>44004</v>
      </c>
    </row>
    <row r="14926" spans="3:5" ht="13" x14ac:dyDescent="0.15">
      <c r="C14926" s="1" t="str">
        <f ca="1">IFERROR(INDIRECT(ADDRESS(MATCH(A14926,'contribution par jour-semaine'!A:A,0),MATCH(B14926,'contribution par jour-semaine'!$1:$1,0),4,1,"contribution par jour-semaine")),"")</f>
        <v/>
      </c>
      <c r="D14926" s="4" t="str">
        <f>VLOOKUP(A14926,predictions!A:B,2,FALSE)</f>
        <v>22/06/2020</v>
      </c>
      <c r="E14926" s="4">
        <f t="shared" si="58"/>
        <v>44004</v>
      </c>
    </row>
    <row r="14927" spans="3:5" ht="13" x14ac:dyDescent="0.15">
      <c r="C14927" s="1" t="str">
        <f ca="1">IFERROR(INDIRECT(ADDRESS(MATCH(A14927,'contribution par jour-semaine'!A:A,0),MATCH(B14927,'contribution par jour-semaine'!$1:$1,0),4,1,"contribution par jour-semaine")),"")</f>
        <v/>
      </c>
      <c r="D14927" s="4" t="str">
        <f>VLOOKUP(A14927,predictions!A:B,2,FALSE)</f>
        <v>22/06/2020</v>
      </c>
      <c r="E14927" s="4">
        <f t="shared" si="58"/>
        <v>44004</v>
      </c>
    </row>
    <row r="14928" spans="3:5" ht="13" x14ac:dyDescent="0.15">
      <c r="C14928" s="1" t="str">
        <f ca="1">IFERROR(INDIRECT(ADDRESS(MATCH(A14928,'contribution par jour-semaine'!A:A,0),MATCH(B14928,'contribution par jour-semaine'!$1:$1,0),4,1,"contribution par jour-semaine")),"")</f>
        <v/>
      </c>
      <c r="D14928" s="4" t="str">
        <f>VLOOKUP(A14928,predictions!A:B,2,FALSE)</f>
        <v>22/06/2020</v>
      </c>
      <c r="E14928" s="4">
        <f t="shared" si="58"/>
        <v>44004</v>
      </c>
    </row>
    <row r="14929" spans="3:5" ht="13" x14ac:dyDescent="0.15">
      <c r="C14929" s="1" t="str">
        <f ca="1">IFERROR(INDIRECT(ADDRESS(MATCH(A14929,'contribution par jour-semaine'!A:A,0),MATCH(B14929,'contribution par jour-semaine'!$1:$1,0),4,1,"contribution par jour-semaine")),"")</f>
        <v/>
      </c>
      <c r="D14929" s="4" t="str">
        <f>VLOOKUP(A14929,predictions!A:B,2,FALSE)</f>
        <v>22/06/2020</v>
      </c>
      <c r="E14929" s="4">
        <f t="shared" si="58"/>
        <v>44004</v>
      </c>
    </row>
    <row r="14930" spans="3:5" ht="13" x14ac:dyDescent="0.15">
      <c r="C14930" s="1" t="str">
        <f ca="1">IFERROR(INDIRECT(ADDRESS(MATCH(A14930,'contribution par jour-semaine'!A:A,0),MATCH(B14930,'contribution par jour-semaine'!$1:$1,0),4,1,"contribution par jour-semaine")),"")</f>
        <v/>
      </c>
      <c r="D14930" s="4" t="str">
        <f>VLOOKUP(A14930,predictions!A:B,2,FALSE)</f>
        <v>22/06/2020</v>
      </c>
      <c r="E14930" s="4">
        <f t="shared" si="58"/>
        <v>44004</v>
      </c>
    </row>
    <row r="14931" spans="3:5" ht="13" x14ac:dyDescent="0.15">
      <c r="C14931" s="1" t="str">
        <f ca="1">IFERROR(INDIRECT(ADDRESS(MATCH(A14931,'contribution par jour-semaine'!A:A,0),MATCH(B14931,'contribution par jour-semaine'!$1:$1,0),4,1,"contribution par jour-semaine")),"")</f>
        <v/>
      </c>
      <c r="D14931" s="4" t="str">
        <f>VLOOKUP(A14931,predictions!A:B,2,FALSE)</f>
        <v>22/06/2020</v>
      </c>
      <c r="E14931" s="4">
        <f t="shared" si="58"/>
        <v>44004</v>
      </c>
    </row>
    <row r="14932" spans="3:5" ht="13" x14ac:dyDescent="0.15">
      <c r="C14932" s="1" t="str">
        <f ca="1">IFERROR(INDIRECT(ADDRESS(MATCH(A14932,'contribution par jour-semaine'!A:A,0),MATCH(B14932,'contribution par jour-semaine'!$1:$1,0),4,1,"contribution par jour-semaine")),"")</f>
        <v/>
      </c>
      <c r="D14932" s="4" t="str">
        <f>VLOOKUP(A14932,predictions!A:B,2,FALSE)</f>
        <v>22/06/2020</v>
      </c>
      <c r="E14932" s="4">
        <f t="shared" si="58"/>
        <v>44004</v>
      </c>
    </row>
    <row r="14933" spans="3:5" ht="13" x14ac:dyDescent="0.15">
      <c r="C14933" s="1" t="str">
        <f ca="1">IFERROR(INDIRECT(ADDRESS(MATCH(A14933,'contribution par jour-semaine'!A:A,0),MATCH(B14933,'contribution par jour-semaine'!$1:$1,0),4,1,"contribution par jour-semaine")),"")</f>
        <v/>
      </c>
      <c r="D14933" s="4" t="str">
        <f>VLOOKUP(A14933,predictions!A:B,2,FALSE)</f>
        <v>22/06/2020</v>
      </c>
      <c r="E14933" s="4">
        <f t="shared" si="58"/>
        <v>44004</v>
      </c>
    </row>
    <row r="14934" spans="3:5" ht="13" x14ac:dyDescent="0.15">
      <c r="C14934" s="1" t="str">
        <f ca="1">IFERROR(INDIRECT(ADDRESS(MATCH(A14934,'contribution par jour-semaine'!A:A,0),MATCH(B14934,'contribution par jour-semaine'!$1:$1,0),4,1,"contribution par jour-semaine")),"")</f>
        <v/>
      </c>
      <c r="D14934" s="4" t="str">
        <f>VLOOKUP(A14934,predictions!A:B,2,FALSE)</f>
        <v>22/06/2020</v>
      </c>
      <c r="E14934" s="4">
        <f t="shared" si="58"/>
        <v>44004</v>
      </c>
    </row>
    <row r="14935" spans="3:5" ht="13" x14ac:dyDescent="0.15">
      <c r="C14935" s="1" t="str">
        <f ca="1">IFERROR(INDIRECT(ADDRESS(MATCH(A14935,'contribution par jour-semaine'!A:A,0),MATCH(B14935,'contribution par jour-semaine'!$1:$1,0),4,1,"contribution par jour-semaine")),"")</f>
        <v/>
      </c>
      <c r="D14935" s="4" t="str">
        <f>VLOOKUP(A14935,predictions!A:B,2,FALSE)</f>
        <v>22/06/2020</v>
      </c>
      <c r="E14935" s="4">
        <f t="shared" si="58"/>
        <v>44004</v>
      </c>
    </row>
    <row r="14936" spans="3:5" ht="13" x14ac:dyDescent="0.15">
      <c r="C14936" s="1" t="str">
        <f ca="1">IFERROR(INDIRECT(ADDRESS(MATCH(A14936,'contribution par jour-semaine'!A:A,0),MATCH(B14936,'contribution par jour-semaine'!$1:$1,0),4,1,"contribution par jour-semaine")),"")</f>
        <v/>
      </c>
      <c r="D14936" s="4" t="str">
        <f>VLOOKUP(A14936,predictions!A:B,2,FALSE)</f>
        <v>22/06/2020</v>
      </c>
      <c r="E14936" s="4">
        <f t="shared" si="58"/>
        <v>44004</v>
      </c>
    </row>
    <row r="14937" spans="3:5" ht="13" x14ac:dyDescent="0.15">
      <c r="C14937" s="1" t="str">
        <f ca="1">IFERROR(INDIRECT(ADDRESS(MATCH(A14937,'contribution par jour-semaine'!A:A,0),MATCH(B14937,'contribution par jour-semaine'!$1:$1,0),4,1,"contribution par jour-semaine")),"")</f>
        <v/>
      </c>
      <c r="D14937" s="4" t="str">
        <f>VLOOKUP(A14937,predictions!A:B,2,FALSE)</f>
        <v>22/06/2020</v>
      </c>
      <c r="E14937" s="4">
        <f t="shared" si="58"/>
        <v>44004</v>
      </c>
    </row>
    <row r="14938" spans="3:5" ht="13" x14ac:dyDescent="0.15">
      <c r="C14938" s="1" t="str">
        <f ca="1">IFERROR(INDIRECT(ADDRESS(MATCH(A14938,'contribution par jour-semaine'!A:A,0),MATCH(B14938,'contribution par jour-semaine'!$1:$1,0),4,1,"contribution par jour-semaine")),"")</f>
        <v/>
      </c>
      <c r="D14938" s="4" t="str">
        <f>VLOOKUP(A14938,predictions!A:B,2,FALSE)</f>
        <v>22/06/2020</v>
      </c>
      <c r="E14938" s="4">
        <f t="shared" si="58"/>
        <v>44004</v>
      </c>
    </row>
    <row r="14939" spans="3:5" ht="13" x14ac:dyDescent="0.15">
      <c r="C14939" s="1" t="str">
        <f ca="1">IFERROR(INDIRECT(ADDRESS(MATCH(A14939,'contribution par jour-semaine'!A:A,0),MATCH(B14939,'contribution par jour-semaine'!$1:$1,0),4,1,"contribution par jour-semaine")),"")</f>
        <v/>
      </c>
      <c r="D14939" s="4" t="str">
        <f>VLOOKUP(A14939,predictions!A:B,2,FALSE)</f>
        <v>22/06/2020</v>
      </c>
      <c r="E14939" s="4">
        <f t="shared" si="58"/>
        <v>44004</v>
      </c>
    </row>
    <row r="14940" spans="3:5" ht="13" x14ac:dyDescent="0.15">
      <c r="C14940" s="1" t="str">
        <f ca="1">IFERROR(INDIRECT(ADDRESS(MATCH(A14940,'contribution par jour-semaine'!A:A,0),MATCH(B14940,'contribution par jour-semaine'!$1:$1,0),4,1,"contribution par jour-semaine")),"")</f>
        <v/>
      </c>
      <c r="D14940" s="4" t="str">
        <f>VLOOKUP(A14940,predictions!A:B,2,FALSE)</f>
        <v>22/06/2020</v>
      </c>
      <c r="E14940" s="4">
        <f t="shared" si="58"/>
        <v>44004</v>
      </c>
    </row>
    <row r="14941" spans="3:5" ht="13" x14ac:dyDescent="0.15">
      <c r="C14941" s="1" t="str">
        <f ca="1">IFERROR(INDIRECT(ADDRESS(MATCH(A14941,'contribution par jour-semaine'!A:A,0),MATCH(B14941,'contribution par jour-semaine'!$1:$1,0),4,1,"contribution par jour-semaine")),"")</f>
        <v/>
      </c>
      <c r="D14941" s="4" t="str">
        <f>VLOOKUP(A14941,predictions!A:B,2,FALSE)</f>
        <v>22/06/2020</v>
      </c>
      <c r="E14941" s="4">
        <f t="shared" si="58"/>
        <v>44004</v>
      </c>
    </row>
    <row r="14942" spans="3:5" ht="13" x14ac:dyDescent="0.15">
      <c r="C14942" s="1" t="str">
        <f ca="1">IFERROR(INDIRECT(ADDRESS(MATCH(A14942,'contribution par jour-semaine'!A:A,0),MATCH(B14942,'contribution par jour-semaine'!$1:$1,0),4,1,"contribution par jour-semaine")),"")</f>
        <v/>
      </c>
      <c r="D14942" s="4" t="str">
        <f>VLOOKUP(A14942,predictions!A:B,2,FALSE)</f>
        <v>22/06/2020</v>
      </c>
      <c r="E14942" s="4">
        <f t="shared" si="58"/>
        <v>44004</v>
      </c>
    </row>
    <row r="14943" spans="3:5" ht="13" x14ac:dyDescent="0.15">
      <c r="C14943" s="1" t="str">
        <f ca="1">IFERROR(INDIRECT(ADDRESS(MATCH(A14943,'contribution par jour-semaine'!A:A,0),MATCH(B14943,'contribution par jour-semaine'!$1:$1,0),4,1,"contribution par jour-semaine")),"")</f>
        <v/>
      </c>
      <c r="D14943" s="4" t="str">
        <f>VLOOKUP(A14943,predictions!A:B,2,FALSE)</f>
        <v>22/06/2020</v>
      </c>
      <c r="E14943" s="4">
        <f t="shared" si="58"/>
        <v>44004</v>
      </c>
    </row>
    <row r="14944" spans="3:5" ht="13" x14ac:dyDescent="0.15">
      <c r="C14944" s="1" t="str">
        <f ca="1">IFERROR(INDIRECT(ADDRESS(MATCH(A14944,'contribution par jour-semaine'!A:A,0),MATCH(B14944,'contribution par jour-semaine'!$1:$1,0),4,1,"contribution par jour-semaine")),"")</f>
        <v/>
      </c>
      <c r="D14944" s="4" t="str">
        <f>VLOOKUP(A14944,predictions!A:B,2,FALSE)</f>
        <v>22/06/2020</v>
      </c>
      <c r="E14944" s="4">
        <f t="shared" si="58"/>
        <v>44004</v>
      </c>
    </row>
    <row r="14945" spans="3:5" ht="13" x14ac:dyDescent="0.15">
      <c r="C14945" s="1" t="str">
        <f ca="1">IFERROR(INDIRECT(ADDRESS(MATCH(A14945,'contribution par jour-semaine'!A:A,0),MATCH(B14945,'contribution par jour-semaine'!$1:$1,0),4,1,"contribution par jour-semaine")),"")</f>
        <v/>
      </c>
      <c r="D14945" s="4" t="str">
        <f>VLOOKUP(A14945,predictions!A:B,2,FALSE)</f>
        <v>22/06/2020</v>
      </c>
      <c r="E14945" s="4">
        <f t="shared" si="58"/>
        <v>44004</v>
      </c>
    </row>
    <row r="14946" spans="3:5" ht="13" x14ac:dyDescent="0.15">
      <c r="C14946" s="1" t="str">
        <f ca="1">IFERROR(INDIRECT(ADDRESS(MATCH(A14946,'contribution par jour-semaine'!A:A,0),MATCH(B14946,'contribution par jour-semaine'!$1:$1,0),4,1,"contribution par jour-semaine")),"")</f>
        <v/>
      </c>
      <c r="D14946" s="4" t="str">
        <f>VLOOKUP(A14946,predictions!A:B,2,FALSE)</f>
        <v>22/06/2020</v>
      </c>
      <c r="E14946" s="4">
        <f t="shared" si="58"/>
        <v>44004</v>
      </c>
    </row>
    <row r="14947" spans="3:5" ht="13" x14ac:dyDescent="0.15">
      <c r="C14947" s="1" t="str">
        <f ca="1">IFERROR(INDIRECT(ADDRESS(MATCH(A14947,'contribution par jour-semaine'!A:A,0),MATCH(B14947,'contribution par jour-semaine'!$1:$1,0),4,1,"contribution par jour-semaine")),"")</f>
        <v/>
      </c>
      <c r="D14947" s="4" t="str">
        <f>VLOOKUP(A14947,predictions!A:B,2,FALSE)</f>
        <v>22/06/2020</v>
      </c>
      <c r="E14947" s="4">
        <f t="shared" si="58"/>
        <v>44004</v>
      </c>
    </row>
    <row r="14948" spans="3:5" ht="13" x14ac:dyDescent="0.15">
      <c r="C14948" s="1" t="str">
        <f ca="1">IFERROR(INDIRECT(ADDRESS(MATCH(A14948,'contribution par jour-semaine'!A:A,0),MATCH(B14948,'contribution par jour-semaine'!$1:$1,0),4,1,"contribution par jour-semaine")),"")</f>
        <v/>
      </c>
      <c r="D14948" s="4" t="str">
        <f>VLOOKUP(A14948,predictions!A:B,2,FALSE)</f>
        <v>22/06/2020</v>
      </c>
      <c r="E14948" s="4">
        <f t="shared" si="58"/>
        <v>44004</v>
      </c>
    </row>
    <row r="14949" spans="3:5" ht="13" x14ac:dyDescent="0.15">
      <c r="C14949" s="1" t="str">
        <f ca="1">IFERROR(INDIRECT(ADDRESS(MATCH(A14949,'contribution par jour-semaine'!A:A,0),MATCH(B14949,'contribution par jour-semaine'!$1:$1,0),4,1,"contribution par jour-semaine")),"")</f>
        <v/>
      </c>
      <c r="D14949" s="4" t="str">
        <f>VLOOKUP(A14949,predictions!A:B,2,FALSE)</f>
        <v>22/06/2020</v>
      </c>
      <c r="E14949" s="4">
        <f t="shared" si="58"/>
        <v>44004</v>
      </c>
    </row>
    <row r="14950" spans="3:5" ht="13" x14ac:dyDescent="0.15">
      <c r="C14950" s="1" t="str">
        <f ca="1">IFERROR(INDIRECT(ADDRESS(MATCH(A14950,'contribution par jour-semaine'!A:A,0),MATCH(B14950,'contribution par jour-semaine'!$1:$1,0),4,1,"contribution par jour-semaine")),"")</f>
        <v/>
      </c>
      <c r="D14950" s="4" t="str">
        <f>VLOOKUP(A14950,predictions!A:B,2,FALSE)</f>
        <v>22/06/2020</v>
      </c>
      <c r="E14950" s="4">
        <f t="shared" si="58"/>
        <v>44004</v>
      </c>
    </row>
    <row r="14951" spans="3:5" ht="13" x14ac:dyDescent="0.15">
      <c r="C14951" s="1" t="str">
        <f ca="1">IFERROR(INDIRECT(ADDRESS(MATCH(A14951,'contribution par jour-semaine'!A:A,0),MATCH(B14951,'contribution par jour-semaine'!$1:$1,0),4,1,"contribution par jour-semaine")),"")</f>
        <v/>
      </c>
      <c r="D14951" s="4" t="str">
        <f>VLOOKUP(A14951,predictions!A:B,2,FALSE)</f>
        <v>22/06/2020</v>
      </c>
      <c r="E14951" s="4">
        <f t="shared" si="58"/>
        <v>44004</v>
      </c>
    </row>
    <row r="14952" spans="3:5" ht="13" x14ac:dyDescent="0.15">
      <c r="C14952" s="1" t="str">
        <f ca="1">IFERROR(INDIRECT(ADDRESS(MATCH(A14952,'contribution par jour-semaine'!A:A,0),MATCH(B14952,'contribution par jour-semaine'!$1:$1,0),4,1,"contribution par jour-semaine")),"")</f>
        <v/>
      </c>
      <c r="D14952" s="4" t="str">
        <f>VLOOKUP(A14952,predictions!A:B,2,FALSE)</f>
        <v>22/06/2020</v>
      </c>
      <c r="E14952" s="4">
        <f t="shared" si="58"/>
        <v>44004</v>
      </c>
    </row>
    <row r="14953" spans="3:5" ht="13" x14ac:dyDescent="0.15">
      <c r="C14953" s="1" t="str">
        <f ca="1">IFERROR(INDIRECT(ADDRESS(MATCH(A14953,'contribution par jour-semaine'!A:A,0),MATCH(B14953,'contribution par jour-semaine'!$1:$1,0),4,1,"contribution par jour-semaine")),"")</f>
        <v/>
      </c>
      <c r="D14953" s="4" t="str">
        <f>VLOOKUP(A14953,predictions!A:B,2,FALSE)</f>
        <v>22/06/2020</v>
      </c>
      <c r="E14953" s="4">
        <f t="shared" si="58"/>
        <v>44004</v>
      </c>
    </row>
    <row r="14954" spans="3:5" ht="13" x14ac:dyDescent="0.15">
      <c r="C14954" s="1" t="str">
        <f ca="1">IFERROR(INDIRECT(ADDRESS(MATCH(A14954,'contribution par jour-semaine'!A:A,0),MATCH(B14954,'contribution par jour-semaine'!$1:$1,0),4,1,"contribution par jour-semaine")),"")</f>
        <v/>
      </c>
      <c r="D14954" s="4" t="str">
        <f>VLOOKUP(A14954,predictions!A:B,2,FALSE)</f>
        <v>22/06/2020</v>
      </c>
      <c r="E14954" s="4">
        <f t="shared" si="58"/>
        <v>44004</v>
      </c>
    </row>
    <row r="14955" spans="3:5" ht="13" x14ac:dyDescent="0.15">
      <c r="C14955" s="1" t="str">
        <f ca="1">IFERROR(INDIRECT(ADDRESS(MATCH(A14955,'contribution par jour-semaine'!A:A,0),MATCH(B14955,'contribution par jour-semaine'!$1:$1,0),4,1,"contribution par jour-semaine")),"")</f>
        <v/>
      </c>
      <c r="D14955" s="4" t="str">
        <f>VLOOKUP(A14955,predictions!A:B,2,FALSE)</f>
        <v>22/06/2020</v>
      </c>
      <c r="E14955" s="4">
        <f t="shared" si="58"/>
        <v>44004</v>
      </c>
    </row>
    <row r="14956" spans="3:5" ht="13" x14ac:dyDescent="0.15">
      <c r="C14956" s="1" t="str">
        <f ca="1">IFERROR(INDIRECT(ADDRESS(MATCH(A14956,'contribution par jour-semaine'!A:A,0),MATCH(B14956,'contribution par jour-semaine'!$1:$1,0),4,1,"contribution par jour-semaine")),"")</f>
        <v/>
      </c>
      <c r="D14956" s="4" t="str">
        <f>VLOOKUP(A14956,predictions!A:B,2,FALSE)</f>
        <v>22/06/2020</v>
      </c>
      <c r="E14956" s="4">
        <f t="shared" si="58"/>
        <v>44004</v>
      </c>
    </row>
    <row r="14957" spans="3:5" ht="13" x14ac:dyDescent="0.15">
      <c r="C14957" s="1" t="str">
        <f ca="1">IFERROR(INDIRECT(ADDRESS(MATCH(A14957,'contribution par jour-semaine'!A:A,0),MATCH(B14957,'contribution par jour-semaine'!$1:$1,0),4,1,"contribution par jour-semaine")),"")</f>
        <v/>
      </c>
      <c r="D14957" s="4" t="str">
        <f>VLOOKUP(A14957,predictions!A:B,2,FALSE)</f>
        <v>22/06/2020</v>
      </c>
      <c r="E14957" s="4">
        <f t="shared" si="58"/>
        <v>44004</v>
      </c>
    </row>
    <row r="14958" spans="3:5" ht="13" x14ac:dyDescent="0.15">
      <c r="C14958" s="1" t="str">
        <f ca="1">IFERROR(INDIRECT(ADDRESS(MATCH(A14958,'contribution par jour-semaine'!A:A,0),MATCH(B14958,'contribution par jour-semaine'!$1:$1,0),4,1,"contribution par jour-semaine")),"")</f>
        <v/>
      </c>
      <c r="D14958" s="4" t="str">
        <f>VLOOKUP(A14958,predictions!A:B,2,FALSE)</f>
        <v>22/06/2020</v>
      </c>
      <c r="E14958" s="4">
        <f t="shared" si="58"/>
        <v>44004</v>
      </c>
    </row>
    <row r="14959" spans="3:5" ht="13" x14ac:dyDescent="0.15">
      <c r="C14959" s="1" t="str">
        <f ca="1">IFERROR(INDIRECT(ADDRESS(MATCH(A14959,'contribution par jour-semaine'!A:A,0),MATCH(B14959,'contribution par jour-semaine'!$1:$1,0),4,1,"contribution par jour-semaine")),"")</f>
        <v/>
      </c>
      <c r="D14959" s="4" t="str">
        <f>VLOOKUP(A14959,predictions!A:B,2,FALSE)</f>
        <v>22/06/2020</v>
      </c>
      <c r="E14959" s="4">
        <f t="shared" si="58"/>
        <v>44004</v>
      </c>
    </row>
    <row r="14960" spans="3:5" ht="13" x14ac:dyDescent="0.15">
      <c r="C14960" s="1" t="str">
        <f ca="1">IFERROR(INDIRECT(ADDRESS(MATCH(A14960,'contribution par jour-semaine'!A:A,0),MATCH(B14960,'contribution par jour-semaine'!$1:$1,0),4,1,"contribution par jour-semaine")),"")</f>
        <v/>
      </c>
      <c r="D14960" s="4" t="str">
        <f>VLOOKUP(A14960,predictions!A:B,2,FALSE)</f>
        <v>22/06/2020</v>
      </c>
      <c r="E14960" s="4">
        <f t="shared" si="58"/>
        <v>44004</v>
      </c>
    </row>
    <row r="14961" spans="3:5" ht="13" x14ac:dyDescent="0.15">
      <c r="C14961" s="1" t="str">
        <f ca="1">IFERROR(INDIRECT(ADDRESS(MATCH(A14961,'contribution par jour-semaine'!A:A,0),MATCH(B14961,'contribution par jour-semaine'!$1:$1,0),4,1,"contribution par jour-semaine")),"")</f>
        <v/>
      </c>
      <c r="D14961" s="4" t="str">
        <f>VLOOKUP(A14961,predictions!A:B,2,FALSE)</f>
        <v>22/06/2020</v>
      </c>
      <c r="E14961" s="4">
        <f t="shared" si="58"/>
        <v>44004</v>
      </c>
    </row>
    <row r="14962" spans="3:5" ht="13" x14ac:dyDescent="0.15">
      <c r="C14962" s="1" t="str">
        <f ca="1">IFERROR(INDIRECT(ADDRESS(MATCH(A14962,'contribution par jour-semaine'!A:A,0),MATCH(B14962,'contribution par jour-semaine'!$1:$1,0),4,1,"contribution par jour-semaine")),"")</f>
        <v/>
      </c>
      <c r="D14962" s="4" t="str">
        <f>VLOOKUP(A14962,predictions!A:B,2,FALSE)</f>
        <v>22/06/2020</v>
      </c>
      <c r="E14962" s="4">
        <f t="shared" si="58"/>
        <v>44004</v>
      </c>
    </row>
    <row r="14963" spans="3:5" ht="13" x14ac:dyDescent="0.15">
      <c r="C14963" s="1" t="str">
        <f ca="1">IFERROR(INDIRECT(ADDRESS(MATCH(A14963,'contribution par jour-semaine'!A:A,0),MATCH(B14963,'contribution par jour-semaine'!$1:$1,0),4,1,"contribution par jour-semaine")),"")</f>
        <v/>
      </c>
      <c r="D14963" s="4" t="str">
        <f>VLOOKUP(A14963,predictions!A:B,2,FALSE)</f>
        <v>22/06/2020</v>
      </c>
      <c r="E14963" s="4">
        <f t="shared" si="58"/>
        <v>44004</v>
      </c>
    </row>
    <row r="14964" spans="3:5" ht="13" x14ac:dyDescent="0.15">
      <c r="C14964" s="1" t="str">
        <f ca="1">IFERROR(INDIRECT(ADDRESS(MATCH(A14964,'contribution par jour-semaine'!A:A,0),MATCH(B14964,'contribution par jour-semaine'!$1:$1,0),4,1,"contribution par jour-semaine")),"")</f>
        <v/>
      </c>
      <c r="D14964" s="4" t="str">
        <f>VLOOKUP(A14964,predictions!A:B,2,FALSE)</f>
        <v>22/06/2020</v>
      </c>
      <c r="E14964" s="4">
        <f t="shared" si="58"/>
        <v>44004</v>
      </c>
    </row>
    <row r="14965" spans="3:5" ht="13" x14ac:dyDescent="0.15">
      <c r="C14965" s="1" t="str">
        <f ca="1">IFERROR(INDIRECT(ADDRESS(MATCH(A14965,'contribution par jour-semaine'!A:A,0),MATCH(B14965,'contribution par jour-semaine'!$1:$1,0),4,1,"contribution par jour-semaine")),"")</f>
        <v/>
      </c>
      <c r="D14965" s="4" t="str">
        <f>VLOOKUP(A14965,predictions!A:B,2,FALSE)</f>
        <v>22/06/2020</v>
      </c>
      <c r="E14965" s="4">
        <f t="shared" si="58"/>
        <v>44004</v>
      </c>
    </row>
    <row r="14966" spans="3:5" ht="13" x14ac:dyDescent="0.15">
      <c r="C14966" s="1" t="str">
        <f ca="1">IFERROR(INDIRECT(ADDRESS(MATCH(A14966,'contribution par jour-semaine'!A:A,0),MATCH(B14966,'contribution par jour-semaine'!$1:$1,0),4,1,"contribution par jour-semaine")),"")</f>
        <v/>
      </c>
      <c r="D14966" s="4" t="str">
        <f>VLOOKUP(A14966,predictions!A:B,2,FALSE)</f>
        <v>22/06/2020</v>
      </c>
      <c r="E14966" s="4">
        <f t="shared" si="58"/>
        <v>44004</v>
      </c>
    </row>
    <row r="14967" spans="3:5" ht="13" x14ac:dyDescent="0.15">
      <c r="C14967" s="1" t="str">
        <f ca="1">IFERROR(INDIRECT(ADDRESS(MATCH(A14967,'contribution par jour-semaine'!A:A,0),MATCH(B14967,'contribution par jour-semaine'!$1:$1,0),4,1,"contribution par jour-semaine")),"")</f>
        <v/>
      </c>
      <c r="D14967" s="4" t="str">
        <f>VLOOKUP(A14967,predictions!A:B,2,FALSE)</f>
        <v>22/06/2020</v>
      </c>
      <c r="E14967" s="4">
        <f t="shared" si="58"/>
        <v>44004</v>
      </c>
    </row>
    <row r="14968" spans="3:5" ht="13" x14ac:dyDescent="0.15">
      <c r="C14968" s="1" t="str">
        <f ca="1">IFERROR(INDIRECT(ADDRESS(MATCH(A14968,'contribution par jour-semaine'!A:A,0),MATCH(B14968,'contribution par jour-semaine'!$1:$1,0),4,1,"contribution par jour-semaine")),"")</f>
        <v/>
      </c>
      <c r="D14968" s="4" t="str">
        <f>VLOOKUP(A14968,predictions!A:B,2,FALSE)</f>
        <v>22/06/2020</v>
      </c>
      <c r="E14968" s="4">
        <f t="shared" si="58"/>
        <v>44004</v>
      </c>
    </row>
    <row r="14969" spans="3:5" ht="13" x14ac:dyDescent="0.15">
      <c r="C14969" s="1" t="str">
        <f ca="1">IFERROR(INDIRECT(ADDRESS(MATCH(A14969,'contribution par jour-semaine'!A:A,0),MATCH(B14969,'contribution par jour-semaine'!$1:$1,0),4,1,"contribution par jour-semaine")),"")</f>
        <v/>
      </c>
      <c r="D14969" s="4" t="str">
        <f>VLOOKUP(A14969,predictions!A:B,2,FALSE)</f>
        <v>22/06/2020</v>
      </c>
      <c r="E14969" s="4">
        <f t="shared" si="58"/>
        <v>44004</v>
      </c>
    </row>
    <row r="14970" spans="3:5" ht="13" x14ac:dyDescent="0.15">
      <c r="C14970" s="1" t="str">
        <f ca="1">IFERROR(INDIRECT(ADDRESS(MATCH(A14970,'contribution par jour-semaine'!A:A,0),MATCH(B14970,'contribution par jour-semaine'!$1:$1,0),4,1,"contribution par jour-semaine")),"")</f>
        <v/>
      </c>
      <c r="D14970" s="4" t="str">
        <f>VLOOKUP(A14970,predictions!A:B,2,FALSE)</f>
        <v>22/06/2020</v>
      </c>
      <c r="E14970" s="4">
        <f t="shared" si="58"/>
        <v>44004</v>
      </c>
    </row>
    <row r="14971" spans="3:5" ht="13" x14ac:dyDescent="0.15">
      <c r="C14971" s="1" t="str">
        <f ca="1">IFERROR(INDIRECT(ADDRESS(MATCH(A14971,'contribution par jour-semaine'!A:A,0),MATCH(B14971,'contribution par jour-semaine'!$1:$1,0),4,1,"contribution par jour-semaine")),"")</f>
        <v/>
      </c>
      <c r="D14971" s="4" t="str">
        <f>VLOOKUP(A14971,predictions!A:B,2,FALSE)</f>
        <v>22/06/2020</v>
      </c>
      <c r="E14971" s="4">
        <f t="shared" si="58"/>
        <v>44004</v>
      </c>
    </row>
    <row r="14972" spans="3:5" ht="13" x14ac:dyDescent="0.15">
      <c r="C14972" s="1" t="str">
        <f ca="1">IFERROR(INDIRECT(ADDRESS(MATCH(A14972,'contribution par jour-semaine'!A:A,0),MATCH(B14972,'contribution par jour-semaine'!$1:$1,0),4,1,"contribution par jour-semaine")),"")</f>
        <v/>
      </c>
      <c r="D14972" s="4" t="str">
        <f>VLOOKUP(A14972,predictions!A:B,2,FALSE)</f>
        <v>22/06/2020</v>
      </c>
      <c r="E14972" s="4">
        <f t="shared" si="58"/>
        <v>44004</v>
      </c>
    </row>
    <row r="14973" spans="3:5" ht="13" x14ac:dyDescent="0.15">
      <c r="C14973" s="1" t="str">
        <f ca="1">IFERROR(INDIRECT(ADDRESS(MATCH(A14973,'contribution par jour-semaine'!A:A,0),MATCH(B14973,'contribution par jour-semaine'!$1:$1,0),4,1,"contribution par jour-semaine")),"")</f>
        <v/>
      </c>
      <c r="D14973" s="4" t="str">
        <f>VLOOKUP(A14973,predictions!A:B,2,FALSE)</f>
        <v>22/06/2020</v>
      </c>
      <c r="E14973" s="4">
        <f t="shared" si="58"/>
        <v>44004</v>
      </c>
    </row>
    <row r="14974" spans="3:5" ht="13" x14ac:dyDescent="0.15">
      <c r="C14974" s="1" t="str">
        <f ca="1">IFERROR(INDIRECT(ADDRESS(MATCH(A14974,'contribution par jour-semaine'!A:A,0),MATCH(B14974,'contribution par jour-semaine'!$1:$1,0),4,1,"contribution par jour-semaine")),"")</f>
        <v/>
      </c>
      <c r="D14974" s="4" t="str">
        <f>VLOOKUP(A14974,predictions!A:B,2,FALSE)</f>
        <v>22/06/2020</v>
      </c>
      <c r="E14974" s="4">
        <f t="shared" si="58"/>
        <v>44004</v>
      </c>
    </row>
    <row r="14975" spans="3:5" ht="13" x14ac:dyDescent="0.15">
      <c r="C14975" s="1" t="str">
        <f ca="1">IFERROR(INDIRECT(ADDRESS(MATCH(A14975,'contribution par jour-semaine'!A:A,0),MATCH(B14975,'contribution par jour-semaine'!$1:$1,0),4,1,"contribution par jour-semaine")),"")</f>
        <v/>
      </c>
      <c r="D14975" s="4" t="str">
        <f>VLOOKUP(A14975,predictions!A:B,2,FALSE)</f>
        <v>22/06/2020</v>
      </c>
      <c r="E14975" s="4">
        <f t="shared" si="58"/>
        <v>44004</v>
      </c>
    </row>
    <row r="14976" spans="3:5" ht="13" x14ac:dyDescent="0.15">
      <c r="C14976" s="1" t="str">
        <f ca="1">IFERROR(INDIRECT(ADDRESS(MATCH(A14976,'contribution par jour-semaine'!A:A,0),MATCH(B14976,'contribution par jour-semaine'!$1:$1,0),4,1,"contribution par jour-semaine")),"")</f>
        <v/>
      </c>
      <c r="D14976" s="4" t="str">
        <f>VLOOKUP(A14976,predictions!A:B,2,FALSE)</f>
        <v>22/06/2020</v>
      </c>
      <c r="E14976" s="4">
        <f t="shared" si="58"/>
        <v>44004</v>
      </c>
    </row>
    <row r="14977" spans="3:5" ht="13" x14ac:dyDescent="0.15">
      <c r="C14977" s="1" t="str">
        <f ca="1">IFERROR(INDIRECT(ADDRESS(MATCH(A14977,'contribution par jour-semaine'!A:A,0),MATCH(B14977,'contribution par jour-semaine'!$1:$1,0),4,1,"contribution par jour-semaine")),"")</f>
        <v/>
      </c>
      <c r="D14977" s="4" t="str">
        <f>VLOOKUP(A14977,predictions!A:B,2,FALSE)</f>
        <v>22/06/2020</v>
      </c>
      <c r="E14977" s="4">
        <f t="shared" si="58"/>
        <v>44004</v>
      </c>
    </row>
    <row r="14978" spans="3:5" ht="13" x14ac:dyDescent="0.15">
      <c r="C14978" s="1" t="str">
        <f ca="1">IFERROR(INDIRECT(ADDRESS(MATCH(A14978,'contribution par jour-semaine'!A:A,0),MATCH(B14978,'contribution par jour-semaine'!$1:$1,0),4,1,"contribution par jour-semaine")),"")</f>
        <v/>
      </c>
      <c r="D14978" s="4" t="str">
        <f>VLOOKUP(A14978,predictions!A:B,2,FALSE)</f>
        <v>22/06/2020</v>
      </c>
      <c r="E14978" s="4">
        <f t="shared" si="58"/>
        <v>44004</v>
      </c>
    </row>
    <row r="14979" spans="3:5" ht="13" x14ac:dyDescent="0.15">
      <c r="C14979" s="1" t="str">
        <f ca="1">IFERROR(INDIRECT(ADDRESS(MATCH(A14979,'contribution par jour-semaine'!A:A,0),MATCH(B14979,'contribution par jour-semaine'!$1:$1,0),4,1,"contribution par jour-semaine")),"")</f>
        <v/>
      </c>
      <c r="D14979" s="4" t="str">
        <f>VLOOKUP(A14979,predictions!A:B,2,FALSE)</f>
        <v>22/06/2020</v>
      </c>
      <c r="E14979" s="4">
        <f t="shared" si="58"/>
        <v>44004</v>
      </c>
    </row>
    <row r="14980" spans="3:5" ht="13" x14ac:dyDescent="0.15">
      <c r="C14980" s="1" t="str">
        <f ca="1">IFERROR(INDIRECT(ADDRESS(MATCH(A14980,'contribution par jour-semaine'!A:A,0),MATCH(B14980,'contribution par jour-semaine'!$1:$1,0),4,1,"contribution par jour-semaine")),"")</f>
        <v/>
      </c>
      <c r="D14980" s="4" t="str">
        <f>VLOOKUP(A14980,predictions!A:B,2,FALSE)</f>
        <v>22/06/2020</v>
      </c>
      <c r="E14980" s="4">
        <f t="shared" si="58"/>
        <v>44004</v>
      </c>
    </row>
    <row r="14981" spans="3:5" ht="13" x14ac:dyDescent="0.15">
      <c r="C14981" s="1" t="str">
        <f ca="1">IFERROR(INDIRECT(ADDRESS(MATCH(A14981,'contribution par jour-semaine'!A:A,0),MATCH(B14981,'contribution par jour-semaine'!$1:$1,0),4,1,"contribution par jour-semaine")),"")</f>
        <v/>
      </c>
      <c r="D14981" s="4" t="str">
        <f>VLOOKUP(A14981,predictions!A:B,2,FALSE)</f>
        <v>22/06/2020</v>
      </c>
      <c r="E14981" s="4">
        <f t="shared" si="58"/>
        <v>44004</v>
      </c>
    </row>
    <row r="14982" spans="3:5" ht="13" x14ac:dyDescent="0.15">
      <c r="C14982" s="1" t="str">
        <f ca="1">IFERROR(INDIRECT(ADDRESS(MATCH(A14982,'contribution par jour-semaine'!A:A,0),MATCH(B14982,'contribution par jour-semaine'!$1:$1,0),4,1,"contribution par jour-semaine")),"")</f>
        <v/>
      </c>
      <c r="D14982" s="4" t="str">
        <f>VLOOKUP(A14982,predictions!A:B,2,FALSE)</f>
        <v>22/06/2020</v>
      </c>
      <c r="E14982" s="4">
        <f t="shared" si="58"/>
        <v>44004</v>
      </c>
    </row>
    <row r="14983" spans="3:5" ht="13" x14ac:dyDescent="0.15">
      <c r="C14983" s="1" t="str">
        <f ca="1">IFERROR(INDIRECT(ADDRESS(MATCH(A14983,'contribution par jour-semaine'!A:A,0),MATCH(B14983,'contribution par jour-semaine'!$1:$1,0),4,1,"contribution par jour-semaine")),"")</f>
        <v/>
      </c>
      <c r="D14983" s="4" t="str">
        <f>VLOOKUP(A14983,predictions!A:B,2,FALSE)</f>
        <v>22/06/2020</v>
      </c>
      <c r="E14983" s="4">
        <f t="shared" si="58"/>
        <v>44004</v>
      </c>
    </row>
    <row r="14984" spans="3:5" ht="13" x14ac:dyDescent="0.15">
      <c r="C14984" s="1" t="str">
        <f ca="1">IFERROR(INDIRECT(ADDRESS(MATCH(A14984,'contribution par jour-semaine'!A:A,0),MATCH(B14984,'contribution par jour-semaine'!$1:$1,0),4,1,"contribution par jour-semaine")),"")</f>
        <v/>
      </c>
      <c r="D14984" s="4" t="str">
        <f>VLOOKUP(A14984,predictions!A:B,2,FALSE)</f>
        <v>22/06/2020</v>
      </c>
      <c r="E14984" s="4">
        <f t="shared" si="58"/>
        <v>44004</v>
      </c>
    </row>
    <row r="14985" spans="3:5" ht="13" x14ac:dyDescent="0.15">
      <c r="C14985" s="1" t="str">
        <f ca="1">IFERROR(INDIRECT(ADDRESS(MATCH(A14985,'contribution par jour-semaine'!A:A,0),MATCH(B14985,'contribution par jour-semaine'!$1:$1,0),4,1,"contribution par jour-semaine")),"")</f>
        <v/>
      </c>
      <c r="D14985" s="4" t="str">
        <f>VLOOKUP(A14985,predictions!A:B,2,FALSE)</f>
        <v>22/06/2020</v>
      </c>
      <c r="E14985" s="4">
        <f t="shared" si="58"/>
        <v>44004</v>
      </c>
    </row>
    <row r="14986" spans="3:5" ht="13" x14ac:dyDescent="0.15">
      <c r="C14986" s="1" t="str">
        <f ca="1">IFERROR(INDIRECT(ADDRESS(MATCH(A14986,'contribution par jour-semaine'!A:A,0),MATCH(B14986,'contribution par jour-semaine'!$1:$1,0),4,1,"contribution par jour-semaine")),"")</f>
        <v/>
      </c>
      <c r="D14986" s="4" t="str">
        <f>VLOOKUP(A14986,predictions!A:B,2,FALSE)</f>
        <v>22/06/2020</v>
      </c>
      <c r="E14986" s="4">
        <f t="shared" si="58"/>
        <v>44004</v>
      </c>
    </row>
    <row r="14987" spans="3:5" ht="13" x14ac:dyDescent="0.15">
      <c r="C14987" s="1" t="str">
        <f ca="1">IFERROR(INDIRECT(ADDRESS(MATCH(A14987,'contribution par jour-semaine'!A:A,0),MATCH(B14987,'contribution par jour-semaine'!$1:$1,0),4,1,"contribution par jour-semaine")),"")</f>
        <v/>
      </c>
      <c r="D14987" s="4" t="str">
        <f>VLOOKUP(A14987,predictions!A:B,2,FALSE)</f>
        <v>22/06/2020</v>
      </c>
      <c r="E14987" s="4">
        <f t="shared" si="58"/>
        <v>44004</v>
      </c>
    </row>
    <row r="14988" spans="3:5" ht="13" x14ac:dyDescent="0.15">
      <c r="C14988" s="1" t="str">
        <f ca="1">IFERROR(INDIRECT(ADDRESS(MATCH(A14988,'contribution par jour-semaine'!A:A,0),MATCH(B14988,'contribution par jour-semaine'!$1:$1,0),4,1,"contribution par jour-semaine")),"")</f>
        <v/>
      </c>
      <c r="D14988" s="4" t="str">
        <f>VLOOKUP(A14988,predictions!A:B,2,FALSE)</f>
        <v>22/06/2020</v>
      </c>
      <c r="E14988" s="4">
        <f t="shared" si="58"/>
        <v>44004</v>
      </c>
    </row>
    <row r="14989" spans="3:5" ht="13" x14ac:dyDescent="0.15">
      <c r="C14989" s="1" t="str">
        <f ca="1">IFERROR(INDIRECT(ADDRESS(MATCH(A14989,'contribution par jour-semaine'!A:A,0),MATCH(B14989,'contribution par jour-semaine'!$1:$1,0),4,1,"contribution par jour-semaine")),"")</f>
        <v/>
      </c>
      <c r="D14989" s="4" t="str">
        <f>VLOOKUP(A14989,predictions!A:B,2,FALSE)</f>
        <v>22/06/2020</v>
      </c>
      <c r="E14989" s="4">
        <f t="shared" si="58"/>
        <v>44004</v>
      </c>
    </row>
    <row r="14990" spans="3:5" ht="13" x14ac:dyDescent="0.15">
      <c r="C14990" s="1" t="str">
        <f ca="1">IFERROR(INDIRECT(ADDRESS(MATCH(A14990,'contribution par jour-semaine'!A:A,0),MATCH(B14990,'contribution par jour-semaine'!$1:$1,0),4,1,"contribution par jour-semaine")),"")</f>
        <v/>
      </c>
      <c r="D14990" s="4" t="str">
        <f>VLOOKUP(A14990,predictions!A:B,2,FALSE)</f>
        <v>22/06/2020</v>
      </c>
      <c r="E14990" s="4">
        <f t="shared" si="58"/>
        <v>44004</v>
      </c>
    </row>
    <row r="14991" spans="3:5" ht="13" x14ac:dyDescent="0.15">
      <c r="C14991" s="1" t="str">
        <f ca="1">IFERROR(INDIRECT(ADDRESS(MATCH(A14991,'contribution par jour-semaine'!A:A,0),MATCH(B14991,'contribution par jour-semaine'!$1:$1,0),4,1,"contribution par jour-semaine")),"")</f>
        <v/>
      </c>
      <c r="D14991" s="4" t="str">
        <f>VLOOKUP(A14991,predictions!A:B,2,FALSE)</f>
        <v>22/06/2020</v>
      </c>
      <c r="E14991" s="4">
        <f t="shared" si="58"/>
        <v>44004</v>
      </c>
    </row>
    <row r="14992" spans="3:5" ht="13" x14ac:dyDescent="0.15">
      <c r="C14992" s="1" t="str">
        <f ca="1">IFERROR(INDIRECT(ADDRESS(MATCH(A14992,'contribution par jour-semaine'!A:A,0),MATCH(B14992,'contribution par jour-semaine'!$1:$1,0),4,1,"contribution par jour-semaine")),"")</f>
        <v/>
      </c>
      <c r="D14992" s="4" t="str">
        <f>VLOOKUP(A14992,predictions!A:B,2,FALSE)</f>
        <v>22/06/2020</v>
      </c>
      <c r="E14992" s="4">
        <f t="shared" si="58"/>
        <v>44004</v>
      </c>
    </row>
    <row r="14993" spans="3:5" ht="13" x14ac:dyDescent="0.15">
      <c r="C14993" s="1" t="str">
        <f ca="1">IFERROR(INDIRECT(ADDRESS(MATCH(A14993,'contribution par jour-semaine'!A:A,0),MATCH(B14993,'contribution par jour-semaine'!$1:$1,0),4,1,"contribution par jour-semaine")),"")</f>
        <v/>
      </c>
      <c r="D14993" s="4" t="str">
        <f>VLOOKUP(A14993,predictions!A:B,2,FALSE)</f>
        <v>22/06/2020</v>
      </c>
      <c r="E14993" s="4">
        <f t="shared" si="58"/>
        <v>44004</v>
      </c>
    </row>
    <row r="14994" spans="3:5" ht="13" x14ac:dyDescent="0.15">
      <c r="C14994" s="1" t="str">
        <f ca="1">IFERROR(INDIRECT(ADDRESS(MATCH(A14994,'contribution par jour-semaine'!A:A,0),MATCH(B14994,'contribution par jour-semaine'!$1:$1,0),4,1,"contribution par jour-semaine")),"")</f>
        <v/>
      </c>
      <c r="D14994" s="4" t="str">
        <f>VLOOKUP(A14994,predictions!A:B,2,FALSE)</f>
        <v>22/06/2020</v>
      </c>
      <c r="E14994" s="4">
        <f t="shared" si="58"/>
        <v>44004</v>
      </c>
    </row>
    <row r="14995" spans="3:5" ht="13" x14ac:dyDescent="0.15">
      <c r="C14995" s="1" t="str">
        <f ca="1">IFERROR(INDIRECT(ADDRESS(MATCH(A14995,'contribution par jour-semaine'!A:A,0),MATCH(B14995,'contribution par jour-semaine'!$1:$1,0),4,1,"contribution par jour-semaine")),"")</f>
        <v/>
      </c>
      <c r="D14995" s="4" t="str">
        <f>VLOOKUP(A14995,predictions!A:B,2,FALSE)</f>
        <v>22/06/2020</v>
      </c>
      <c r="E14995" s="4">
        <f t="shared" si="58"/>
        <v>44004</v>
      </c>
    </row>
    <row r="14996" spans="3:5" ht="13" x14ac:dyDescent="0.15">
      <c r="C14996" s="1" t="str">
        <f ca="1">IFERROR(INDIRECT(ADDRESS(MATCH(A14996,'contribution par jour-semaine'!A:A,0),MATCH(B14996,'contribution par jour-semaine'!$1:$1,0),4,1,"contribution par jour-semaine")),"")</f>
        <v/>
      </c>
      <c r="D14996" s="4" t="str">
        <f>VLOOKUP(A14996,predictions!A:B,2,FALSE)</f>
        <v>22/06/2020</v>
      </c>
      <c r="E14996" s="4">
        <f t="shared" si="58"/>
        <v>44004</v>
      </c>
    </row>
    <row r="14997" spans="3:5" ht="13" x14ac:dyDescent="0.15">
      <c r="C14997" s="1" t="str">
        <f ca="1">IFERROR(INDIRECT(ADDRESS(MATCH(A14997,'contribution par jour-semaine'!A:A,0),MATCH(B14997,'contribution par jour-semaine'!$1:$1,0),4,1,"contribution par jour-semaine")),"")</f>
        <v/>
      </c>
      <c r="D14997" s="4" t="str">
        <f>VLOOKUP(A14997,predictions!A:B,2,FALSE)</f>
        <v>22/06/2020</v>
      </c>
      <c r="E14997" s="4">
        <f t="shared" si="58"/>
        <v>44004</v>
      </c>
    </row>
    <row r="14998" spans="3:5" ht="13" x14ac:dyDescent="0.15">
      <c r="C14998" s="1" t="str">
        <f ca="1">IFERROR(INDIRECT(ADDRESS(MATCH(A14998,'contribution par jour-semaine'!A:A,0),MATCH(B14998,'contribution par jour-semaine'!$1:$1,0),4,1,"contribution par jour-semaine")),"")</f>
        <v/>
      </c>
      <c r="D14998" s="4" t="str">
        <f>VLOOKUP(A14998,predictions!A:B,2,FALSE)</f>
        <v>22/06/2020</v>
      </c>
      <c r="E14998" s="4">
        <f t="shared" si="58"/>
        <v>44004</v>
      </c>
    </row>
    <row r="14999" spans="3:5" ht="13" x14ac:dyDescent="0.15">
      <c r="C14999" s="1" t="str">
        <f ca="1">IFERROR(INDIRECT(ADDRESS(MATCH(A14999,'contribution par jour-semaine'!A:A,0),MATCH(B14999,'contribution par jour-semaine'!$1:$1,0),4,1,"contribution par jour-semaine")),"")</f>
        <v/>
      </c>
      <c r="D14999" s="4" t="str">
        <f>VLOOKUP(A14999,predictions!A:B,2,FALSE)</f>
        <v>22/06/2020</v>
      </c>
      <c r="E14999" s="4">
        <f t="shared" si="58"/>
        <v>44004</v>
      </c>
    </row>
    <row r="15000" spans="3:5" ht="13" x14ac:dyDescent="0.15">
      <c r="C15000" s="1" t="str">
        <f ca="1">IFERROR(INDIRECT(ADDRESS(MATCH(A15000,'contribution par jour-semaine'!A:A,0),MATCH(B15000,'contribution par jour-semaine'!$1:$1,0),4,1,"contribution par jour-semaine")),"")</f>
        <v/>
      </c>
      <c r="D15000" s="4" t="str">
        <f>VLOOKUP(A15000,predictions!A:B,2,FALSE)</f>
        <v>22/06/2020</v>
      </c>
      <c r="E15000" s="4">
        <f t="shared" si="58"/>
        <v>44004</v>
      </c>
    </row>
    <row r="15001" spans="3:5" ht="13" x14ac:dyDescent="0.15">
      <c r="C15001" s="1" t="str">
        <f ca="1">IFERROR(INDIRECT(ADDRESS(MATCH(A15001,'contribution par jour-semaine'!A:A,0),MATCH(B15001,'contribution par jour-semaine'!$1:$1,0),4,1,"contribution par jour-semaine")),"")</f>
        <v/>
      </c>
      <c r="D15001" s="4" t="str">
        <f>VLOOKUP(A15001,predictions!A:B,2,FALSE)</f>
        <v>22/06/2020</v>
      </c>
      <c r="E15001" s="4">
        <f t="shared" si="58"/>
        <v>44004</v>
      </c>
    </row>
    <row r="15002" spans="3:5" ht="13" x14ac:dyDescent="0.15">
      <c r="C15002" s="1" t="str">
        <f ca="1">IFERROR(INDIRECT(ADDRESS(MATCH(A15002,'contribution par jour-semaine'!A:A,0),MATCH(B15002,'contribution par jour-semaine'!$1:$1,0),4,1,"contribution par jour-semaine")),"")</f>
        <v/>
      </c>
      <c r="D15002" s="4" t="str">
        <f>VLOOKUP(A15002,predictions!A:B,2,FALSE)</f>
        <v>22/06/2020</v>
      </c>
      <c r="E15002" s="4">
        <f t="shared" si="58"/>
        <v>44004</v>
      </c>
    </row>
    <row r="15003" spans="3:5" ht="13" x14ac:dyDescent="0.15">
      <c r="C15003" s="1" t="str">
        <f ca="1">IFERROR(INDIRECT(ADDRESS(MATCH(A15003,'contribution par jour-semaine'!A:A,0),MATCH(B15003,'contribution par jour-semaine'!$1:$1,0),4,1,"contribution par jour-semaine")),"")</f>
        <v/>
      </c>
      <c r="D15003" s="4" t="str">
        <f>VLOOKUP(A15003,predictions!A:B,2,FALSE)</f>
        <v>22/06/2020</v>
      </c>
      <c r="E15003" s="4">
        <f t="shared" si="58"/>
        <v>44004</v>
      </c>
    </row>
    <row r="15004" spans="3:5" ht="13" x14ac:dyDescent="0.15">
      <c r="C15004" s="1" t="str">
        <f ca="1">IFERROR(INDIRECT(ADDRESS(MATCH(A15004,'contribution par jour-semaine'!A:A,0),MATCH(B15004,'contribution par jour-semaine'!$1:$1,0),4,1,"contribution par jour-semaine")),"")</f>
        <v/>
      </c>
      <c r="D15004" s="4" t="str">
        <f>VLOOKUP(A15004,predictions!A:B,2,FALSE)</f>
        <v>22/06/2020</v>
      </c>
      <c r="E15004" s="4">
        <f t="shared" si="58"/>
        <v>44004</v>
      </c>
    </row>
    <row r="15005" spans="3:5" ht="13" x14ac:dyDescent="0.15">
      <c r="C15005" s="1" t="str">
        <f ca="1">IFERROR(INDIRECT(ADDRESS(MATCH(A15005,'contribution par jour-semaine'!A:A,0),MATCH(B15005,'contribution par jour-semaine'!$1:$1,0),4,1,"contribution par jour-semaine")),"")</f>
        <v/>
      </c>
      <c r="D15005" s="4" t="str">
        <f>VLOOKUP(A15005,predictions!A:B,2,FALSE)</f>
        <v>22/06/2020</v>
      </c>
      <c r="E15005" s="4">
        <f t="shared" si="58"/>
        <v>44004</v>
      </c>
    </row>
    <row r="15006" spans="3:5" ht="13" x14ac:dyDescent="0.15">
      <c r="C15006" s="1" t="str">
        <f ca="1">IFERROR(INDIRECT(ADDRESS(MATCH(A15006,'contribution par jour-semaine'!A:A,0),MATCH(B15006,'contribution par jour-semaine'!$1:$1,0),4,1,"contribution par jour-semaine")),"")</f>
        <v/>
      </c>
      <c r="D15006" s="4" t="str">
        <f>VLOOKUP(A15006,predictions!A:B,2,FALSE)</f>
        <v>22/06/2020</v>
      </c>
      <c r="E15006" s="4">
        <f t="shared" si="58"/>
        <v>44004</v>
      </c>
    </row>
    <row r="15007" spans="3:5" ht="13" x14ac:dyDescent="0.15">
      <c r="C15007" s="1" t="str">
        <f ca="1">IFERROR(INDIRECT(ADDRESS(MATCH(A15007,'contribution par jour-semaine'!A:A,0),MATCH(B15007,'contribution par jour-semaine'!$1:$1,0),4,1,"contribution par jour-semaine")),"")</f>
        <v/>
      </c>
      <c r="D15007" s="4" t="str">
        <f>VLOOKUP(A15007,predictions!A:B,2,FALSE)</f>
        <v>22/06/2020</v>
      </c>
      <c r="E15007" s="4">
        <f t="shared" si="58"/>
        <v>44004</v>
      </c>
    </row>
    <row r="15008" spans="3:5" ht="13" x14ac:dyDescent="0.15">
      <c r="C15008" s="1" t="str">
        <f ca="1">IFERROR(INDIRECT(ADDRESS(MATCH(A15008,'contribution par jour-semaine'!A:A,0),MATCH(B15008,'contribution par jour-semaine'!$1:$1,0),4,1,"contribution par jour-semaine")),"")</f>
        <v/>
      </c>
      <c r="D15008" s="4" t="str">
        <f>VLOOKUP(A15008,predictions!A:B,2,FALSE)</f>
        <v>22/06/2020</v>
      </c>
      <c r="E15008" s="4">
        <f t="shared" si="58"/>
        <v>44004</v>
      </c>
    </row>
    <row r="15009" spans="3:5" ht="13" x14ac:dyDescent="0.15">
      <c r="C15009" s="1" t="str">
        <f ca="1">IFERROR(INDIRECT(ADDRESS(MATCH(A15009,'contribution par jour-semaine'!A:A,0),MATCH(B15009,'contribution par jour-semaine'!$1:$1,0),4,1,"contribution par jour-semaine")),"")</f>
        <v/>
      </c>
      <c r="D15009" s="4" t="str">
        <f>VLOOKUP(A15009,predictions!A:B,2,FALSE)</f>
        <v>22/06/2020</v>
      </c>
      <c r="E15009" s="4">
        <f t="shared" si="58"/>
        <v>44004</v>
      </c>
    </row>
    <row r="15010" spans="3:5" ht="13" x14ac:dyDescent="0.15">
      <c r="C15010" s="1" t="str">
        <f ca="1">IFERROR(INDIRECT(ADDRESS(MATCH(A15010,'contribution par jour-semaine'!A:A,0),MATCH(B15010,'contribution par jour-semaine'!$1:$1,0),4,1,"contribution par jour-semaine")),"")</f>
        <v/>
      </c>
      <c r="D15010" s="4" t="str">
        <f>VLOOKUP(A15010,predictions!A:B,2,FALSE)</f>
        <v>22/06/2020</v>
      </c>
      <c r="E15010" s="4">
        <f t="shared" si="58"/>
        <v>44004</v>
      </c>
    </row>
    <row r="15011" spans="3:5" ht="13" x14ac:dyDescent="0.15">
      <c r="C15011" s="1" t="str">
        <f ca="1">IFERROR(INDIRECT(ADDRESS(MATCH(A15011,'contribution par jour-semaine'!A:A,0),MATCH(B15011,'contribution par jour-semaine'!$1:$1,0),4,1,"contribution par jour-semaine")),"")</f>
        <v/>
      </c>
      <c r="D15011" s="4" t="str">
        <f>VLOOKUP(A15011,predictions!A:B,2,FALSE)</f>
        <v>22/06/2020</v>
      </c>
      <c r="E15011" s="4">
        <f t="shared" si="58"/>
        <v>44004</v>
      </c>
    </row>
    <row r="15012" spans="3:5" ht="13" x14ac:dyDescent="0.15">
      <c r="C15012" s="1" t="str">
        <f ca="1">IFERROR(INDIRECT(ADDRESS(MATCH(A15012,'contribution par jour-semaine'!A:A,0),MATCH(B15012,'contribution par jour-semaine'!$1:$1,0),4,1,"contribution par jour-semaine")),"")</f>
        <v/>
      </c>
      <c r="D15012" s="4" t="str">
        <f>VLOOKUP(A15012,predictions!A:B,2,FALSE)</f>
        <v>22/06/2020</v>
      </c>
      <c r="E15012" s="4">
        <f t="shared" si="58"/>
        <v>44004</v>
      </c>
    </row>
    <row r="15013" spans="3:5" ht="13" x14ac:dyDescent="0.15">
      <c r="C15013" s="1" t="str">
        <f ca="1">IFERROR(INDIRECT(ADDRESS(MATCH(A15013,'contribution par jour-semaine'!A:A,0),MATCH(B15013,'contribution par jour-semaine'!$1:$1,0),4,1,"contribution par jour-semaine")),"")</f>
        <v/>
      </c>
      <c r="D15013" s="4" t="str">
        <f>VLOOKUP(A15013,predictions!A:B,2,FALSE)</f>
        <v>22/06/2020</v>
      </c>
      <c r="E15013" s="4">
        <f t="shared" si="58"/>
        <v>44004</v>
      </c>
    </row>
    <row r="15014" spans="3:5" ht="13" x14ac:dyDescent="0.15">
      <c r="C15014" s="1" t="str">
        <f ca="1">IFERROR(INDIRECT(ADDRESS(MATCH(A15014,'contribution par jour-semaine'!A:A,0),MATCH(B15014,'contribution par jour-semaine'!$1:$1,0),4,1,"contribution par jour-semaine")),"")</f>
        <v/>
      </c>
      <c r="D15014" s="4" t="str">
        <f>VLOOKUP(A15014,predictions!A:B,2,FALSE)</f>
        <v>22/06/2020</v>
      </c>
      <c r="E15014" s="4">
        <f t="shared" si="58"/>
        <v>44004</v>
      </c>
    </row>
    <row r="15015" spans="3:5" ht="13" x14ac:dyDescent="0.15">
      <c r="C15015" s="1" t="str">
        <f ca="1">IFERROR(INDIRECT(ADDRESS(MATCH(A15015,'contribution par jour-semaine'!A:A,0),MATCH(B15015,'contribution par jour-semaine'!$1:$1,0),4,1,"contribution par jour-semaine")),"")</f>
        <v/>
      </c>
      <c r="D15015" s="4" t="str">
        <f>VLOOKUP(A15015,predictions!A:B,2,FALSE)</f>
        <v>22/06/2020</v>
      </c>
      <c r="E15015" s="4">
        <f t="shared" si="58"/>
        <v>44004</v>
      </c>
    </row>
    <row r="15016" spans="3:5" ht="13" x14ac:dyDescent="0.15">
      <c r="C15016" s="1" t="str">
        <f ca="1">IFERROR(INDIRECT(ADDRESS(MATCH(A15016,'contribution par jour-semaine'!A:A,0),MATCH(B15016,'contribution par jour-semaine'!$1:$1,0),4,1,"contribution par jour-semaine")),"")</f>
        <v/>
      </c>
      <c r="D15016" s="4" t="str">
        <f>VLOOKUP(A15016,predictions!A:B,2,FALSE)</f>
        <v>22/06/2020</v>
      </c>
      <c r="E15016" s="4">
        <f t="shared" si="58"/>
        <v>44004</v>
      </c>
    </row>
    <row r="15017" spans="3:5" ht="13" x14ac:dyDescent="0.15">
      <c r="C15017" s="1" t="str">
        <f ca="1">IFERROR(INDIRECT(ADDRESS(MATCH(A15017,'contribution par jour-semaine'!A:A,0),MATCH(B15017,'contribution par jour-semaine'!$1:$1,0),4,1,"contribution par jour-semaine")),"")</f>
        <v/>
      </c>
      <c r="D15017" s="4" t="str">
        <f>VLOOKUP(A15017,predictions!A:B,2,FALSE)</f>
        <v>22/06/2020</v>
      </c>
      <c r="E15017" s="4">
        <f t="shared" si="58"/>
        <v>44004</v>
      </c>
    </row>
    <row r="15018" spans="3:5" ht="13" x14ac:dyDescent="0.15">
      <c r="C15018" s="1" t="str">
        <f ca="1">IFERROR(INDIRECT(ADDRESS(MATCH(A15018,'contribution par jour-semaine'!A:A,0),MATCH(B15018,'contribution par jour-semaine'!$1:$1,0),4,1,"contribution par jour-semaine")),"")</f>
        <v/>
      </c>
      <c r="D15018" s="4" t="str">
        <f>VLOOKUP(A15018,predictions!A:B,2,FALSE)</f>
        <v>22/06/2020</v>
      </c>
      <c r="E15018" s="4">
        <f t="shared" si="58"/>
        <v>44004</v>
      </c>
    </row>
    <row r="15019" spans="3:5" ht="13" x14ac:dyDescent="0.15">
      <c r="C15019" s="1" t="str">
        <f ca="1">IFERROR(INDIRECT(ADDRESS(MATCH(A15019,'contribution par jour-semaine'!A:A,0),MATCH(B15019,'contribution par jour-semaine'!$1:$1,0),4,1,"contribution par jour-semaine")),"")</f>
        <v/>
      </c>
      <c r="D15019" s="4" t="str">
        <f>VLOOKUP(A15019,predictions!A:B,2,FALSE)</f>
        <v>22/06/2020</v>
      </c>
      <c r="E15019" s="4">
        <f t="shared" si="58"/>
        <v>44004</v>
      </c>
    </row>
    <row r="15020" spans="3:5" ht="13" x14ac:dyDescent="0.15">
      <c r="C15020" s="1" t="str">
        <f ca="1">IFERROR(INDIRECT(ADDRESS(MATCH(A15020,'contribution par jour-semaine'!A:A,0),MATCH(B15020,'contribution par jour-semaine'!$1:$1,0),4,1,"contribution par jour-semaine")),"")</f>
        <v/>
      </c>
      <c r="D15020" s="4" t="str">
        <f>VLOOKUP(A15020,predictions!A:B,2,FALSE)</f>
        <v>22/06/2020</v>
      </c>
      <c r="E15020" s="4">
        <f t="shared" si="58"/>
        <v>44004</v>
      </c>
    </row>
    <row r="15021" spans="3:5" ht="13" x14ac:dyDescent="0.15">
      <c r="C15021" s="1" t="str">
        <f ca="1">IFERROR(INDIRECT(ADDRESS(MATCH(A15021,'contribution par jour-semaine'!A:A,0),MATCH(B15021,'contribution par jour-semaine'!$1:$1,0),4,1,"contribution par jour-semaine")),"")</f>
        <v/>
      </c>
      <c r="D15021" s="4" t="str">
        <f>VLOOKUP(A15021,predictions!A:B,2,FALSE)</f>
        <v>22/06/2020</v>
      </c>
      <c r="E15021" s="4">
        <f t="shared" si="58"/>
        <v>44004</v>
      </c>
    </row>
    <row r="15022" spans="3:5" ht="13" x14ac:dyDescent="0.15">
      <c r="C15022" s="1" t="str">
        <f ca="1">IFERROR(INDIRECT(ADDRESS(MATCH(A15022,'contribution par jour-semaine'!A:A,0),MATCH(B15022,'contribution par jour-semaine'!$1:$1,0),4,1,"contribution par jour-semaine")),"")</f>
        <v/>
      </c>
      <c r="D15022" s="4" t="str">
        <f>VLOOKUP(A15022,predictions!A:B,2,FALSE)</f>
        <v>22/06/2020</v>
      </c>
      <c r="E15022" s="4">
        <f t="shared" si="58"/>
        <v>44004</v>
      </c>
    </row>
    <row r="15023" spans="3:5" ht="13" x14ac:dyDescent="0.15">
      <c r="C15023" s="1" t="str">
        <f ca="1">IFERROR(INDIRECT(ADDRESS(MATCH(A15023,'contribution par jour-semaine'!A:A,0),MATCH(B15023,'contribution par jour-semaine'!$1:$1,0),4,1,"contribution par jour-semaine")),"")</f>
        <v/>
      </c>
      <c r="D15023" s="4" t="str">
        <f>VLOOKUP(A15023,predictions!A:B,2,FALSE)</f>
        <v>22/06/2020</v>
      </c>
      <c r="E15023" s="4">
        <f t="shared" si="58"/>
        <v>44004</v>
      </c>
    </row>
    <row r="15024" spans="3:5" ht="13" x14ac:dyDescent="0.15">
      <c r="C15024" s="1" t="str">
        <f ca="1">IFERROR(INDIRECT(ADDRESS(MATCH(A15024,'contribution par jour-semaine'!A:A,0),MATCH(B15024,'contribution par jour-semaine'!$1:$1,0),4,1,"contribution par jour-semaine")),"")</f>
        <v/>
      </c>
      <c r="D15024" s="4" t="str">
        <f>VLOOKUP(A15024,predictions!A:B,2,FALSE)</f>
        <v>22/06/2020</v>
      </c>
      <c r="E15024" s="4">
        <f t="shared" si="58"/>
        <v>44004</v>
      </c>
    </row>
    <row r="15025" spans="3:5" ht="13" x14ac:dyDescent="0.15">
      <c r="C15025" s="1" t="str">
        <f ca="1">IFERROR(INDIRECT(ADDRESS(MATCH(A15025,'contribution par jour-semaine'!A:A,0),MATCH(B15025,'contribution par jour-semaine'!$1:$1,0),4,1,"contribution par jour-semaine")),"")</f>
        <v/>
      </c>
      <c r="D15025" s="4" t="str">
        <f>VLOOKUP(A15025,predictions!A:B,2,FALSE)</f>
        <v>22/06/2020</v>
      </c>
      <c r="E15025" s="4">
        <f t="shared" si="58"/>
        <v>44004</v>
      </c>
    </row>
    <row r="15026" spans="3:5" ht="13" x14ac:dyDescent="0.15">
      <c r="C15026" s="1" t="str">
        <f ca="1">IFERROR(INDIRECT(ADDRESS(MATCH(A15026,'contribution par jour-semaine'!A:A,0),MATCH(B15026,'contribution par jour-semaine'!$1:$1,0),4,1,"contribution par jour-semaine")),"")</f>
        <v/>
      </c>
      <c r="D15026" s="4" t="str">
        <f>VLOOKUP(A15026,predictions!A:B,2,FALSE)</f>
        <v>22/06/2020</v>
      </c>
      <c r="E15026" s="4">
        <f t="shared" si="58"/>
        <v>44004</v>
      </c>
    </row>
    <row r="15027" spans="3:5" ht="13" x14ac:dyDescent="0.15">
      <c r="C15027" s="1" t="str">
        <f ca="1">IFERROR(INDIRECT(ADDRESS(MATCH(A15027,'contribution par jour-semaine'!A:A,0),MATCH(B15027,'contribution par jour-semaine'!$1:$1,0),4,1,"contribution par jour-semaine")),"")</f>
        <v/>
      </c>
      <c r="D15027" s="4" t="str">
        <f>VLOOKUP(A15027,predictions!A:B,2,FALSE)</f>
        <v>22/06/2020</v>
      </c>
      <c r="E15027" s="4">
        <f t="shared" si="58"/>
        <v>44004</v>
      </c>
    </row>
    <row r="15028" spans="3:5" ht="13" x14ac:dyDescent="0.15">
      <c r="C15028" s="1" t="str">
        <f ca="1">IFERROR(INDIRECT(ADDRESS(MATCH(A15028,'contribution par jour-semaine'!A:A,0),MATCH(B15028,'contribution par jour-semaine'!$1:$1,0),4,1,"contribution par jour-semaine")),"")</f>
        <v/>
      </c>
      <c r="D15028" s="4" t="str">
        <f>VLOOKUP(A15028,predictions!A:B,2,FALSE)</f>
        <v>22/06/2020</v>
      </c>
      <c r="E15028" s="4">
        <f t="shared" si="58"/>
        <v>44004</v>
      </c>
    </row>
    <row r="15029" spans="3:5" ht="13" x14ac:dyDescent="0.15">
      <c r="C15029" s="1" t="str">
        <f ca="1">IFERROR(INDIRECT(ADDRESS(MATCH(A15029,'contribution par jour-semaine'!A:A,0),MATCH(B15029,'contribution par jour-semaine'!$1:$1,0),4,1,"contribution par jour-semaine")),"")</f>
        <v/>
      </c>
      <c r="D15029" s="4" t="str">
        <f>VLOOKUP(A15029,predictions!A:B,2,FALSE)</f>
        <v>22/06/2020</v>
      </c>
      <c r="E15029" s="4">
        <f t="shared" si="58"/>
        <v>44004</v>
      </c>
    </row>
    <row r="15030" spans="3:5" ht="13" x14ac:dyDescent="0.15">
      <c r="C15030" s="1" t="str">
        <f ca="1">IFERROR(INDIRECT(ADDRESS(MATCH(A15030,'contribution par jour-semaine'!A:A,0),MATCH(B15030,'contribution par jour-semaine'!$1:$1,0),4,1,"contribution par jour-semaine")),"")</f>
        <v/>
      </c>
      <c r="D15030" s="4" t="str">
        <f>VLOOKUP(A15030,predictions!A:B,2,FALSE)</f>
        <v>22/06/2020</v>
      </c>
      <c r="E15030" s="4">
        <f t="shared" si="58"/>
        <v>44004</v>
      </c>
    </row>
    <row r="15031" spans="3:5" ht="13" x14ac:dyDescent="0.15">
      <c r="C15031" s="1" t="str">
        <f ca="1">IFERROR(INDIRECT(ADDRESS(MATCH(A15031,'contribution par jour-semaine'!A:A,0),MATCH(B15031,'contribution par jour-semaine'!$1:$1,0),4,1,"contribution par jour-semaine")),"")</f>
        <v/>
      </c>
      <c r="D15031" s="4" t="str">
        <f>VLOOKUP(A15031,predictions!A:B,2,FALSE)</f>
        <v>22/06/2020</v>
      </c>
      <c r="E15031" s="4">
        <f t="shared" si="58"/>
        <v>44004</v>
      </c>
    </row>
    <row r="15032" spans="3:5" ht="13" x14ac:dyDescent="0.15">
      <c r="C15032" s="1" t="str">
        <f ca="1">IFERROR(INDIRECT(ADDRESS(MATCH(A15032,'contribution par jour-semaine'!A:A,0),MATCH(B15032,'contribution par jour-semaine'!$1:$1,0),4,1,"contribution par jour-semaine")),"")</f>
        <v/>
      </c>
      <c r="D15032" s="4" t="str">
        <f>VLOOKUP(A15032,predictions!A:B,2,FALSE)</f>
        <v>22/06/2020</v>
      </c>
      <c r="E15032" s="4">
        <f t="shared" si="58"/>
        <v>44004</v>
      </c>
    </row>
    <row r="15033" spans="3:5" ht="13" x14ac:dyDescent="0.15">
      <c r="C15033" s="1" t="str">
        <f ca="1">IFERROR(INDIRECT(ADDRESS(MATCH(A15033,'contribution par jour-semaine'!A:A,0),MATCH(B15033,'contribution par jour-semaine'!$1:$1,0),4,1,"contribution par jour-semaine")),"")</f>
        <v/>
      </c>
      <c r="D15033" s="4" t="str">
        <f>VLOOKUP(A15033,predictions!A:B,2,FALSE)</f>
        <v>22/06/2020</v>
      </c>
      <c r="E15033" s="4">
        <f t="shared" si="58"/>
        <v>44004</v>
      </c>
    </row>
    <row r="15034" spans="3:5" ht="13" x14ac:dyDescent="0.15">
      <c r="C15034" s="1" t="str">
        <f ca="1">IFERROR(INDIRECT(ADDRESS(MATCH(A15034,'contribution par jour-semaine'!A:A,0),MATCH(B15034,'contribution par jour-semaine'!$1:$1,0),4,1,"contribution par jour-semaine")),"")</f>
        <v/>
      </c>
      <c r="D15034" s="4" t="str">
        <f>VLOOKUP(A15034,predictions!A:B,2,FALSE)</f>
        <v>22/06/2020</v>
      </c>
      <c r="E15034" s="4">
        <f t="shared" si="58"/>
        <v>44004</v>
      </c>
    </row>
    <row r="15035" spans="3:5" ht="13" x14ac:dyDescent="0.15">
      <c r="C15035" s="1" t="str">
        <f ca="1">IFERROR(INDIRECT(ADDRESS(MATCH(A15035,'contribution par jour-semaine'!A:A,0),MATCH(B15035,'contribution par jour-semaine'!$1:$1,0),4,1,"contribution par jour-semaine")),"")</f>
        <v/>
      </c>
      <c r="D15035" s="4" t="str">
        <f>VLOOKUP(A15035,predictions!A:B,2,FALSE)</f>
        <v>22/06/2020</v>
      </c>
      <c r="E15035" s="4">
        <f t="shared" si="58"/>
        <v>44004</v>
      </c>
    </row>
    <row r="15036" spans="3:5" ht="13" x14ac:dyDescent="0.15">
      <c r="C15036" s="1" t="str">
        <f ca="1">IFERROR(INDIRECT(ADDRESS(MATCH(A15036,'contribution par jour-semaine'!A:A,0),MATCH(B15036,'contribution par jour-semaine'!$1:$1,0),4,1,"contribution par jour-semaine")),"")</f>
        <v/>
      </c>
      <c r="D15036" s="4" t="str">
        <f>VLOOKUP(A15036,predictions!A:B,2,FALSE)</f>
        <v>22/06/2020</v>
      </c>
      <c r="E15036" s="4">
        <f t="shared" si="58"/>
        <v>44004</v>
      </c>
    </row>
    <row r="15037" spans="3:5" ht="13" x14ac:dyDescent="0.15">
      <c r="C15037" s="1" t="str">
        <f ca="1">IFERROR(INDIRECT(ADDRESS(MATCH(A15037,'contribution par jour-semaine'!A:A,0),MATCH(B15037,'contribution par jour-semaine'!$1:$1,0),4,1,"contribution par jour-semaine")),"")</f>
        <v/>
      </c>
      <c r="D15037" s="4" t="str">
        <f>VLOOKUP(A15037,predictions!A:B,2,FALSE)</f>
        <v>22/06/2020</v>
      </c>
      <c r="E15037" s="4">
        <f t="shared" si="58"/>
        <v>44004</v>
      </c>
    </row>
    <row r="15038" spans="3:5" ht="13" x14ac:dyDescent="0.15">
      <c r="C15038" s="1" t="str">
        <f ca="1">IFERROR(INDIRECT(ADDRESS(MATCH(A15038,'contribution par jour-semaine'!A:A,0),MATCH(B15038,'contribution par jour-semaine'!$1:$1,0),4,1,"contribution par jour-semaine")),"")</f>
        <v/>
      </c>
      <c r="D15038" s="4" t="str">
        <f>VLOOKUP(A15038,predictions!A:B,2,FALSE)</f>
        <v>22/06/2020</v>
      </c>
      <c r="E15038" s="4">
        <f t="shared" si="58"/>
        <v>44004</v>
      </c>
    </row>
    <row r="15039" spans="3:5" ht="13" x14ac:dyDescent="0.15">
      <c r="C15039" s="1" t="str">
        <f ca="1">IFERROR(INDIRECT(ADDRESS(MATCH(A15039,'contribution par jour-semaine'!A:A,0),MATCH(B15039,'contribution par jour-semaine'!$1:$1,0),4,1,"contribution par jour-semaine")),"")</f>
        <v/>
      </c>
      <c r="D15039" s="4" t="str">
        <f>VLOOKUP(A15039,predictions!A:B,2,FALSE)</f>
        <v>22/06/2020</v>
      </c>
      <c r="E15039" s="4">
        <f t="shared" si="58"/>
        <v>44004</v>
      </c>
    </row>
    <row r="15040" spans="3:5" ht="13" x14ac:dyDescent="0.15">
      <c r="C15040" s="1" t="str">
        <f ca="1">IFERROR(INDIRECT(ADDRESS(MATCH(A15040,'contribution par jour-semaine'!A:A,0),MATCH(B15040,'contribution par jour-semaine'!$1:$1,0),4,1,"contribution par jour-semaine")),"")</f>
        <v/>
      </c>
      <c r="D15040" s="4" t="str">
        <f>VLOOKUP(A15040,predictions!A:B,2,FALSE)</f>
        <v>22/06/2020</v>
      </c>
      <c r="E15040" s="4">
        <f t="shared" si="58"/>
        <v>44004</v>
      </c>
    </row>
    <row r="15041" spans="3:5" ht="13" x14ac:dyDescent="0.15">
      <c r="C15041" s="1" t="str">
        <f ca="1">IFERROR(INDIRECT(ADDRESS(MATCH(A15041,'contribution par jour-semaine'!A:A,0),MATCH(B15041,'contribution par jour-semaine'!$1:$1,0),4,1,"contribution par jour-semaine")),"")</f>
        <v/>
      </c>
      <c r="D15041" s="4" t="str">
        <f>VLOOKUP(A15041,predictions!A:B,2,FALSE)</f>
        <v>22/06/2020</v>
      </c>
      <c r="E15041" s="4">
        <f t="shared" si="58"/>
        <v>44004</v>
      </c>
    </row>
    <row r="15042" spans="3:5" ht="13" x14ac:dyDescent="0.15">
      <c r="C15042" s="1" t="str">
        <f ca="1">IFERROR(INDIRECT(ADDRESS(MATCH(A15042,'contribution par jour-semaine'!A:A,0),MATCH(B15042,'contribution par jour-semaine'!$1:$1,0),4,1,"contribution par jour-semaine")),"")</f>
        <v/>
      </c>
      <c r="D15042" s="4" t="str">
        <f>VLOOKUP(A15042,predictions!A:B,2,FALSE)</f>
        <v>22/06/2020</v>
      </c>
      <c r="E15042" s="4">
        <f t="shared" si="58"/>
        <v>44004</v>
      </c>
    </row>
    <row r="15043" spans="3:5" ht="13" x14ac:dyDescent="0.15">
      <c r="C15043" s="1" t="str">
        <f ca="1">IFERROR(INDIRECT(ADDRESS(MATCH(A15043,'contribution par jour-semaine'!A:A,0),MATCH(B15043,'contribution par jour-semaine'!$1:$1,0),4,1,"contribution par jour-semaine")),"")</f>
        <v/>
      </c>
      <c r="D15043" s="4" t="str">
        <f>VLOOKUP(A15043,predictions!A:B,2,FALSE)</f>
        <v>22/06/2020</v>
      </c>
      <c r="E15043" s="4">
        <f t="shared" si="58"/>
        <v>44004</v>
      </c>
    </row>
    <row r="15044" spans="3:5" ht="13" x14ac:dyDescent="0.15">
      <c r="C15044" s="1" t="str">
        <f ca="1">IFERROR(INDIRECT(ADDRESS(MATCH(A15044,'contribution par jour-semaine'!A:A,0),MATCH(B15044,'contribution par jour-semaine'!$1:$1,0),4,1,"contribution par jour-semaine")),"")</f>
        <v/>
      </c>
      <c r="D15044" s="4" t="str">
        <f>VLOOKUP(A15044,predictions!A:B,2,FALSE)</f>
        <v>22/06/2020</v>
      </c>
      <c r="E15044" s="4">
        <f t="shared" si="58"/>
        <v>44004</v>
      </c>
    </row>
    <row r="15045" spans="3:5" ht="13" x14ac:dyDescent="0.15">
      <c r="C15045" s="1" t="str">
        <f ca="1">IFERROR(INDIRECT(ADDRESS(MATCH(A15045,'contribution par jour-semaine'!A:A,0),MATCH(B15045,'contribution par jour-semaine'!$1:$1,0),4,1,"contribution par jour-semaine")),"")</f>
        <v/>
      </c>
      <c r="D15045" s="4" t="str">
        <f>VLOOKUP(A15045,predictions!A:B,2,FALSE)</f>
        <v>22/06/2020</v>
      </c>
      <c r="E15045" s="4">
        <f t="shared" si="58"/>
        <v>44004</v>
      </c>
    </row>
    <row r="15046" spans="3:5" ht="13" x14ac:dyDescent="0.15">
      <c r="C15046" s="1" t="str">
        <f ca="1">IFERROR(INDIRECT(ADDRESS(MATCH(A15046,'contribution par jour-semaine'!A:A,0),MATCH(B15046,'contribution par jour-semaine'!$1:$1,0),4,1,"contribution par jour-semaine")),"")</f>
        <v/>
      </c>
      <c r="D15046" s="4" t="str">
        <f>VLOOKUP(A15046,predictions!A:B,2,FALSE)</f>
        <v>22/06/2020</v>
      </c>
      <c r="E15046" s="4">
        <f t="shared" si="58"/>
        <v>44004</v>
      </c>
    </row>
    <row r="15047" spans="3:5" ht="13" x14ac:dyDescent="0.15">
      <c r="C15047" s="1" t="str">
        <f ca="1">IFERROR(INDIRECT(ADDRESS(MATCH(A15047,'contribution par jour-semaine'!A:A,0),MATCH(B15047,'contribution par jour-semaine'!$1:$1,0),4,1,"contribution par jour-semaine")),"")</f>
        <v/>
      </c>
      <c r="D15047" s="4" t="str">
        <f>VLOOKUP(A15047,predictions!A:B,2,FALSE)</f>
        <v>22/06/2020</v>
      </c>
      <c r="E15047" s="4">
        <f t="shared" ref="E15047:E15301" si="59">DATE(RIGHT(D15047,4),MID(D15047,4,2),LEFT(D15047,2))</f>
        <v>44004</v>
      </c>
    </row>
    <row r="15048" spans="3:5" ht="13" x14ac:dyDescent="0.15">
      <c r="C15048" s="1" t="str">
        <f ca="1">IFERROR(INDIRECT(ADDRESS(MATCH(A15048,'contribution par jour-semaine'!A:A,0),MATCH(B15048,'contribution par jour-semaine'!$1:$1,0),4,1,"contribution par jour-semaine")),"")</f>
        <v/>
      </c>
      <c r="D15048" s="4" t="str">
        <f>VLOOKUP(A15048,predictions!A:B,2,FALSE)</f>
        <v>22/06/2020</v>
      </c>
      <c r="E15048" s="4">
        <f t="shared" si="59"/>
        <v>44004</v>
      </c>
    </row>
    <row r="15049" spans="3:5" ht="13" x14ac:dyDescent="0.15">
      <c r="C15049" s="1" t="str">
        <f ca="1">IFERROR(INDIRECT(ADDRESS(MATCH(A15049,'contribution par jour-semaine'!A:A,0),MATCH(B15049,'contribution par jour-semaine'!$1:$1,0),4,1,"contribution par jour-semaine")),"")</f>
        <v/>
      </c>
      <c r="D15049" s="4" t="str">
        <f>VLOOKUP(A15049,predictions!A:B,2,FALSE)</f>
        <v>22/06/2020</v>
      </c>
      <c r="E15049" s="4">
        <f t="shared" si="59"/>
        <v>44004</v>
      </c>
    </row>
    <row r="15050" spans="3:5" ht="13" x14ac:dyDescent="0.15">
      <c r="C15050" s="1" t="str">
        <f ca="1">IFERROR(INDIRECT(ADDRESS(MATCH(A15050,'contribution par jour-semaine'!A:A,0),MATCH(B15050,'contribution par jour-semaine'!$1:$1,0),4,1,"contribution par jour-semaine")),"")</f>
        <v/>
      </c>
      <c r="D15050" s="4" t="str">
        <f>VLOOKUP(A15050,predictions!A:B,2,FALSE)</f>
        <v>22/06/2020</v>
      </c>
      <c r="E15050" s="4">
        <f t="shared" si="59"/>
        <v>44004</v>
      </c>
    </row>
    <row r="15051" spans="3:5" ht="13" x14ac:dyDescent="0.15">
      <c r="C15051" s="1" t="str">
        <f ca="1">IFERROR(INDIRECT(ADDRESS(MATCH(A15051,'contribution par jour-semaine'!A:A,0),MATCH(B15051,'contribution par jour-semaine'!$1:$1,0),4,1,"contribution par jour-semaine")),"")</f>
        <v/>
      </c>
      <c r="D15051" s="4" t="str">
        <f>VLOOKUP(A15051,predictions!A:B,2,FALSE)</f>
        <v>22/06/2020</v>
      </c>
      <c r="E15051" s="4">
        <f t="shared" si="59"/>
        <v>44004</v>
      </c>
    </row>
    <row r="15052" spans="3:5" ht="13" x14ac:dyDescent="0.15">
      <c r="C15052" s="1" t="str">
        <f ca="1">IFERROR(INDIRECT(ADDRESS(MATCH(A15052,'contribution par jour-semaine'!A:A,0),MATCH(B15052,'contribution par jour-semaine'!$1:$1,0),4,1,"contribution par jour-semaine")),"")</f>
        <v/>
      </c>
      <c r="D15052" s="4" t="str">
        <f>VLOOKUP(A15052,predictions!A:B,2,FALSE)</f>
        <v>22/06/2020</v>
      </c>
      <c r="E15052" s="4">
        <f t="shared" si="59"/>
        <v>44004</v>
      </c>
    </row>
    <row r="15053" spans="3:5" ht="13" x14ac:dyDescent="0.15">
      <c r="C15053" s="1" t="str">
        <f ca="1">IFERROR(INDIRECT(ADDRESS(MATCH(A15053,'contribution par jour-semaine'!A:A,0),MATCH(B15053,'contribution par jour-semaine'!$1:$1,0),4,1,"contribution par jour-semaine")),"")</f>
        <v/>
      </c>
      <c r="D15053" s="4" t="str">
        <f>VLOOKUP(A15053,predictions!A:B,2,FALSE)</f>
        <v>22/06/2020</v>
      </c>
      <c r="E15053" s="4">
        <f t="shared" si="59"/>
        <v>44004</v>
      </c>
    </row>
    <row r="15054" spans="3:5" ht="13" x14ac:dyDescent="0.15">
      <c r="C15054" s="1" t="str">
        <f ca="1">IFERROR(INDIRECT(ADDRESS(MATCH(A15054,'contribution par jour-semaine'!A:A,0),MATCH(B15054,'contribution par jour-semaine'!$1:$1,0),4,1,"contribution par jour-semaine")),"")</f>
        <v/>
      </c>
      <c r="D15054" s="4" t="str">
        <f>VLOOKUP(A15054,predictions!A:B,2,FALSE)</f>
        <v>22/06/2020</v>
      </c>
      <c r="E15054" s="4">
        <f t="shared" si="59"/>
        <v>44004</v>
      </c>
    </row>
    <row r="15055" spans="3:5" ht="13" x14ac:dyDescent="0.15">
      <c r="C15055" s="1" t="str">
        <f ca="1">IFERROR(INDIRECT(ADDRESS(MATCH(A15055,'contribution par jour-semaine'!A:A,0),MATCH(B15055,'contribution par jour-semaine'!$1:$1,0),4,1,"contribution par jour-semaine")),"")</f>
        <v/>
      </c>
      <c r="D15055" s="4" t="str">
        <f>VLOOKUP(A15055,predictions!A:B,2,FALSE)</f>
        <v>22/06/2020</v>
      </c>
      <c r="E15055" s="4">
        <f t="shared" si="59"/>
        <v>44004</v>
      </c>
    </row>
    <row r="15056" spans="3:5" ht="13" x14ac:dyDescent="0.15">
      <c r="C15056" s="1" t="str">
        <f ca="1">IFERROR(INDIRECT(ADDRESS(MATCH(A15056,'contribution par jour-semaine'!A:A,0),MATCH(B15056,'contribution par jour-semaine'!$1:$1,0),4,1,"contribution par jour-semaine")),"")</f>
        <v/>
      </c>
      <c r="D15056" s="4" t="str">
        <f>VLOOKUP(A15056,predictions!A:B,2,FALSE)</f>
        <v>22/06/2020</v>
      </c>
      <c r="E15056" s="4">
        <f t="shared" si="59"/>
        <v>44004</v>
      </c>
    </row>
    <row r="15057" spans="3:5" ht="13" x14ac:dyDescent="0.15">
      <c r="C15057" s="1" t="str">
        <f ca="1">IFERROR(INDIRECT(ADDRESS(MATCH(A15057,'contribution par jour-semaine'!A:A,0),MATCH(B15057,'contribution par jour-semaine'!$1:$1,0),4,1,"contribution par jour-semaine")),"")</f>
        <v/>
      </c>
      <c r="D15057" s="4" t="str">
        <f>VLOOKUP(A15057,predictions!A:B,2,FALSE)</f>
        <v>22/06/2020</v>
      </c>
      <c r="E15057" s="4">
        <f t="shared" si="59"/>
        <v>44004</v>
      </c>
    </row>
    <row r="15058" spans="3:5" ht="13" x14ac:dyDescent="0.15">
      <c r="C15058" s="1" t="str">
        <f ca="1">IFERROR(INDIRECT(ADDRESS(MATCH(A15058,'contribution par jour-semaine'!A:A,0),MATCH(B15058,'contribution par jour-semaine'!$1:$1,0),4,1,"contribution par jour-semaine")),"")</f>
        <v/>
      </c>
      <c r="D15058" s="4" t="str">
        <f>VLOOKUP(A15058,predictions!A:B,2,FALSE)</f>
        <v>22/06/2020</v>
      </c>
      <c r="E15058" s="4">
        <f t="shared" si="59"/>
        <v>44004</v>
      </c>
    </row>
    <row r="15059" spans="3:5" ht="13" x14ac:dyDescent="0.15">
      <c r="C15059" s="1" t="str">
        <f ca="1">IFERROR(INDIRECT(ADDRESS(MATCH(A15059,'contribution par jour-semaine'!A:A,0),MATCH(B15059,'contribution par jour-semaine'!$1:$1,0),4,1,"contribution par jour-semaine")),"")</f>
        <v/>
      </c>
      <c r="D15059" s="4" t="str">
        <f>VLOOKUP(A15059,predictions!A:B,2,FALSE)</f>
        <v>22/06/2020</v>
      </c>
      <c r="E15059" s="4">
        <f t="shared" si="59"/>
        <v>44004</v>
      </c>
    </row>
    <row r="15060" spans="3:5" ht="13" x14ac:dyDescent="0.15">
      <c r="C15060" s="1" t="str">
        <f ca="1">IFERROR(INDIRECT(ADDRESS(MATCH(A15060,'contribution par jour-semaine'!A:A,0),MATCH(B15060,'contribution par jour-semaine'!$1:$1,0),4,1,"contribution par jour-semaine")),"")</f>
        <v/>
      </c>
      <c r="D15060" s="4" t="str">
        <f>VLOOKUP(A15060,predictions!A:B,2,FALSE)</f>
        <v>22/06/2020</v>
      </c>
      <c r="E15060" s="4">
        <f t="shared" si="59"/>
        <v>44004</v>
      </c>
    </row>
    <row r="15061" spans="3:5" ht="13" x14ac:dyDescent="0.15">
      <c r="C15061" s="1" t="str">
        <f ca="1">IFERROR(INDIRECT(ADDRESS(MATCH(A15061,'contribution par jour-semaine'!A:A,0),MATCH(B15061,'contribution par jour-semaine'!$1:$1,0),4,1,"contribution par jour-semaine")),"")</f>
        <v/>
      </c>
      <c r="D15061" s="4" t="str">
        <f>VLOOKUP(A15061,predictions!A:B,2,FALSE)</f>
        <v>22/06/2020</v>
      </c>
      <c r="E15061" s="4">
        <f t="shared" si="59"/>
        <v>44004</v>
      </c>
    </row>
    <row r="15062" spans="3:5" ht="13" x14ac:dyDescent="0.15">
      <c r="C15062" s="1" t="str">
        <f ca="1">IFERROR(INDIRECT(ADDRESS(MATCH(A15062,'contribution par jour-semaine'!A:A,0),MATCH(B15062,'contribution par jour-semaine'!$1:$1,0),4,1,"contribution par jour-semaine")),"")</f>
        <v/>
      </c>
      <c r="D15062" s="4" t="str">
        <f>VLOOKUP(A15062,predictions!A:B,2,FALSE)</f>
        <v>22/06/2020</v>
      </c>
      <c r="E15062" s="4">
        <f t="shared" si="59"/>
        <v>44004</v>
      </c>
    </row>
    <row r="15063" spans="3:5" ht="13" x14ac:dyDescent="0.15">
      <c r="C15063" s="1" t="str">
        <f ca="1">IFERROR(INDIRECT(ADDRESS(MATCH(A15063,'contribution par jour-semaine'!A:A,0),MATCH(B15063,'contribution par jour-semaine'!$1:$1,0),4,1,"contribution par jour-semaine")),"")</f>
        <v/>
      </c>
      <c r="D15063" s="4" t="str">
        <f>VLOOKUP(A15063,predictions!A:B,2,FALSE)</f>
        <v>22/06/2020</v>
      </c>
      <c r="E15063" s="4">
        <f t="shared" si="59"/>
        <v>44004</v>
      </c>
    </row>
    <row r="15064" spans="3:5" ht="13" x14ac:dyDescent="0.15">
      <c r="C15064" s="1" t="str">
        <f ca="1">IFERROR(INDIRECT(ADDRESS(MATCH(A15064,'contribution par jour-semaine'!A:A,0),MATCH(B15064,'contribution par jour-semaine'!$1:$1,0),4,1,"contribution par jour-semaine")),"")</f>
        <v/>
      </c>
      <c r="D15064" s="4" t="str">
        <f>VLOOKUP(A15064,predictions!A:B,2,FALSE)</f>
        <v>22/06/2020</v>
      </c>
      <c r="E15064" s="4">
        <f t="shared" si="59"/>
        <v>44004</v>
      </c>
    </row>
    <row r="15065" spans="3:5" ht="13" x14ac:dyDescent="0.15">
      <c r="C15065" s="1" t="str">
        <f ca="1">IFERROR(INDIRECT(ADDRESS(MATCH(A15065,'contribution par jour-semaine'!A:A,0),MATCH(B15065,'contribution par jour-semaine'!$1:$1,0),4,1,"contribution par jour-semaine")),"")</f>
        <v/>
      </c>
      <c r="D15065" s="4" t="str">
        <f>VLOOKUP(A15065,predictions!A:B,2,FALSE)</f>
        <v>22/06/2020</v>
      </c>
      <c r="E15065" s="4">
        <f t="shared" si="59"/>
        <v>44004</v>
      </c>
    </row>
    <row r="15066" spans="3:5" ht="13" x14ac:dyDescent="0.15">
      <c r="C15066" s="1" t="str">
        <f ca="1">IFERROR(INDIRECT(ADDRESS(MATCH(A15066,'contribution par jour-semaine'!A:A,0),MATCH(B15066,'contribution par jour-semaine'!$1:$1,0),4,1,"contribution par jour-semaine")),"")</f>
        <v/>
      </c>
      <c r="D15066" s="4" t="str">
        <f>VLOOKUP(A15066,predictions!A:B,2,FALSE)</f>
        <v>22/06/2020</v>
      </c>
      <c r="E15066" s="4">
        <f t="shared" si="59"/>
        <v>44004</v>
      </c>
    </row>
    <row r="15067" spans="3:5" ht="13" x14ac:dyDescent="0.15">
      <c r="C15067" s="1" t="str">
        <f ca="1">IFERROR(INDIRECT(ADDRESS(MATCH(A15067,'contribution par jour-semaine'!A:A,0),MATCH(B15067,'contribution par jour-semaine'!$1:$1,0),4,1,"contribution par jour-semaine")),"")</f>
        <v/>
      </c>
      <c r="D15067" s="4" t="str">
        <f>VLOOKUP(A15067,predictions!A:B,2,FALSE)</f>
        <v>22/06/2020</v>
      </c>
      <c r="E15067" s="4">
        <f t="shared" si="59"/>
        <v>44004</v>
      </c>
    </row>
    <row r="15068" spans="3:5" ht="13" x14ac:dyDescent="0.15">
      <c r="C15068" s="1" t="str">
        <f ca="1">IFERROR(INDIRECT(ADDRESS(MATCH(A15068,'contribution par jour-semaine'!A:A,0),MATCH(B15068,'contribution par jour-semaine'!$1:$1,0),4,1,"contribution par jour-semaine")),"")</f>
        <v/>
      </c>
      <c r="D15068" s="4" t="str">
        <f>VLOOKUP(A15068,predictions!A:B,2,FALSE)</f>
        <v>22/06/2020</v>
      </c>
      <c r="E15068" s="4">
        <f t="shared" si="59"/>
        <v>44004</v>
      </c>
    </row>
    <row r="15069" spans="3:5" ht="13" x14ac:dyDescent="0.15">
      <c r="C15069" s="1" t="str">
        <f ca="1">IFERROR(INDIRECT(ADDRESS(MATCH(A15069,'contribution par jour-semaine'!A:A,0),MATCH(B15069,'contribution par jour-semaine'!$1:$1,0),4,1,"contribution par jour-semaine")),"")</f>
        <v/>
      </c>
      <c r="D15069" s="4" t="str">
        <f>VLOOKUP(A15069,predictions!A:B,2,FALSE)</f>
        <v>22/06/2020</v>
      </c>
      <c r="E15069" s="4">
        <f t="shared" si="59"/>
        <v>44004</v>
      </c>
    </row>
    <row r="15070" spans="3:5" ht="13" x14ac:dyDescent="0.15">
      <c r="C15070" s="1" t="str">
        <f ca="1">IFERROR(INDIRECT(ADDRESS(MATCH(A15070,'contribution par jour-semaine'!A:A,0),MATCH(B15070,'contribution par jour-semaine'!$1:$1,0),4,1,"contribution par jour-semaine")),"")</f>
        <v/>
      </c>
      <c r="D15070" s="4" t="str">
        <f>VLOOKUP(A15070,predictions!A:B,2,FALSE)</f>
        <v>22/06/2020</v>
      </c>
      <c r="E15070" s="4">
        <f t="shared" si="59"/>
        <v>44004</v>
      </c>
    </row>
    <row r="15071" spans="3:5" ht="13" x14ac:dyDescent="0.15">
      <c r="C15071" s="1" t="str">
        <f ca="1">IFERROR(INDIRECT(ADDRESS(MATCH(A15071,'contribution par jour-semaine'!A:A,0),MATCH(B15071,'contribution par jour-semaine'!$1:$1,0),4,1,"contribution par jour-semaine")),"")</f>
        <v/>
      </c>
      <c r="D15071" s="4" t="str">
        <f>VLOOKUP(A15071,predictions!A:B,2,FALSE)</f>
        <v>22/06/2020</v>
      </c>
      <c r="E15071" s="4">
        <f t="shared" si="59"/>
        <v>44004</v>
      </c>
    </row>
    <row r="15072" spans="3:5" ht="13" x14ac:dyDescent="0.15">
      <c r="C15072" s="1" t="str">
        <f ca="1">IFERROR(INDIRECT(ADDRESS(MATCH(A15072,'contribution par jour-semaine'!A:A,0),MATCH(B15072,'contribution par jour-semaine'!$1:$1,0),4,1,"contribution par jour-semaine")),"")</f>
        <v/>
      </c>
      <c r="D15072" s="4" t="str">
        <f>VLOOKUP(A15072,predictions!A:B,2,FALSE)</f>
        <v>22/06/2020</v>
      </c>
      <c r="E15072" s="4">
        <f t="shared" si="59"/>
        <v>44004</v>
      </c>
    </row>
    <row r="15073" spans="3:5" ht="13" x14ac:dyDescent="0.15">
      <c r="C15073" s="1" t="str">
        <f ca="1">IFERROR(INDIRECT(ADDRESS(MATCH(A15073,'contribution par jour-semaine'!A:A,0),MATCH(B15073,'contribution par jour-semaine'!$1:$1,0),4,1,"contribution par jour-semaine")),"")</f>
        <v/>
      </c>
      <c r="D15073" s="4" t="str">
        <f>VLOOKUP(A15073,predictions!A:B,2,FALSE)</f>
        <v>22/06/2020</v>
      </c>
      <c r="E15073" s="4">
        <f t="shared" si="59"/>
        <v>44004</v>
      </c>
    </row>
    <row r="15074" spans="3:5" ht="13" x14ac:dyDescent="0.15">
      <c r="C15074" s="1" t="str">
        <f ca="1">IFERROR(INDIRECT(ADDRESS(MATCH(A15074,'contribution par jour-semaine'!A:A,0),MATCH(B15074,'contribution par jour-semaine'!$1:$1,0),4,1,"contribution par jour-semaine")),"")</f>
        <v/>
      </c>
      <c r="D15074" s="4" t="str">
        <f>VLOOKUP(A15074,predictions!A:B,2,FALSE)</f>
        <v>22/06/2020</v>
      </c>
      <c r="E15074" s="4">
        <f t="shared" si="59"/>
        <v>44004</v>
      </c>
    </row>
    <row r="15075" spans="3:5" ht="13" x14ac:dyDescent="0.15">
      <c r="C15075" s="1" t="str">
        <f ca="1">IFERROR(INDIRECT(ADDRESS(MATCH(A15075,'contribution par jour-semaine'!A:A,0),MATCH(B15075,'contribution par jour-semaine'!$1:$1,0),4,1,"contribution par jour-semaine")),"")</f>
        <v/>
      </c>
      <c r="D15075" s="4" t="str">
        <f>VLOOKUP(A15075,predictions!A:B,2,FALSE)</f>
        <v>22/06/2020</v>
      </c>
      <c r="E15075" s="4">
        <f t="shared" si="59"/>
        <v>44004</v>
      </c>
    </row>
    <row r="15076" spans="3:5" ht="13" x14ac:dyDescent="0.15">
      <c r="C15076" s="1" t="str">
        <f ca="1">IFERROR(INDIRECT(ADDRESS(MATCH(A15076,'contribution par jour-semaine'!A:A,0),MATCH(B15076,'contribution par jour-semaine'!$1:$1,0),4,1,"contribution par jour-semaine")),"")</f>
        <v/>
      </c>
      <c r="D15076" s="4" t="str">
        <f>VLOOKUP(A15076,predictions!A:B,2,FALSE)</f>
        <v>22/06/2020</v>
      </c>
      <c r="E15076" s="4">
        <f t="shared" si="59"/>
        <v>44004</v>
      </c>
    </row>
    <row r="15077" spans="3:5" ht="13" x14ac:dyDescent="0.15">
      <c r="C15077" s="1" t="str">
        <f ca="1">IFERROR(INDIRECT(ADDRESS(MATCH(A15077,'contribution par jour-semaine'!A:A,0),MATCH(B15077,'contribution par jour-semaine'!$1:$1,0),4,1,"contribution par jour-semaine")),"")</f>
        <v/>
      </c>
      <c r="D15077" s="4" t="str">
        <f>VLOOKUP(A15077,predictions!A:B,2,FALSE)</f>
        <v>22/06/2020</v>
      </c>
      <c r="E15077" s="4">
        <f t="shared" si="59"/>
        <v>44004</v>
      </c>
    </row>
    <row r="15078" spans="3:5" ht="13" x14ac:dyDescent="0.15">
      <c r="C15078" s="1" t="str">
        <f ca="1">IFERROR(INDIRECT(ADDRESS(MATCH(A15078,'contribution par jour-semaine'!A:A,0),MATCH(B15078,'contribution par jour-semaine'!$1:$1,0),4,1,"contribution par jour-semaine")),"")</f>
        <v/>
      </c>
      <c r="D15078" s="4" t="str">
        <f>VLOOKUP(A15078,predictions!A:B,2,FALSE)</f>
        <v>22/06/2020</v>
      </c>
      <c r="E15078" s="4">
        <f t="shared" si="59"/>
        <v>44004</v>
      </c>
    </row>
    <row r="15079" spans="3:5" ht="13" x14ac:dyDescent="0.15">
      <c r="C15079" s="1" t="str">
        <f ca="1">IFERROR(INDIRECT(ADDRESS(MATCH(A15079,'contribution par jour-semaine'!A:A,0),MATCH(B15079,'contribution par jour-semaine'!$1:$1,0),4,1,"contribution par jour-semaine")),"")</f>
        <v/>
      </c>
      <c r="D15079" s="4" t="str">
        <f>VLOOKUP(A15079,predictions!A:B,2,FALSE)</f>
        <v>22/06/2020</v>
      </c>
      <c r="E15079" s="4">
        <f t="shared" si="59"/>
        <v>44004</v>
      </c>
    </row>
    <row r="15080" spans="3:5" ht="13" x14ac:dyDescent="0.15">
      <c r="C15080" s="1" t="str">
        <f ca="1">IFERROR(INDIRECT(ADDRESS(MATCH(A15080,'contribution par jour-semaine'!A:A,0),MATCH(B15080,'contribution par jour-semaine'!$1:$1,0),4,1,"contribution par jour-semaine")),"")</f>
        <v/>
      </c>
      <c r="D15080" s="4" t="str">
        <f>VLOOKUP(A15080,predictions!A:B,2,FALSE)</f>
        <v>22/06/2020</v>
      </c>
      <c r="E15080" s="4">
        <f t="shared" si="59"/>
        <v>44004</v>
      </c>
    </row>
    <row r="15081" spans="3:5" ht="13" x14ac:dyDescent="0.15">
      <c r="C15081" s="1" t="str">
        <f ca="1">IFERROR(INDIRECT(ADDRESS(MATCH(A15081,'contribution par jour-semaine'!A:A,0),MATCH(B15081,'contribution par jour-semaine'!$1:$1,0),4,1,"contribution par jour-semaine")),"")</f>
        <v/>
      </c>
      <c r="D15081" s="4" t="str">
        <f>VLOOKUP(A15081,predictions!A:B,2,FALSE)</f>
        <v>22/06/2020</v>
      </c>
      <c r="E15081" s="4">
        <f t="shared" si="59"/>
        <v>44004</v>
      </c>
    </row>
    <row r="15082" spans="3:5" ht="13" x14ac:dyDescent="0.15">
      <c r="C15082" s="1" t="str">
        <f ca="1">IFERROR(INDIRECT(ADDRESS(MATCH(A15082,'contribution par jour-semaine'!A:A,0),MATCH(B15082,'contribution par jour-semaine'!$1:$1,0),4,1,"contribution par jour-semaine")),"")</f>
        <v/>
      </c>
      <c r="D15082" s="4" t="str">
        <f>VLOOKUP(A15082,predictions!A:B,2,FALSE)</f>
        <v>22/06/2020</v>
      </c>
      <c r="E15082" s="4">
        <f t="shared" si="59"/>
        <v>44004</v>
      </c>
    </row>
    <row r="15083" spans="3:5" ht="13" x14ac:dyDescent="0.15">
      <c r="C15083" s="1" t="str">
        <f ca="1">IFERROR(INDIRECT(ADDRESS(MATCH(A15083,'contribution par jour-semaine'!A:A,0),MATCH(B15083,'contribution par jour-semaine'!$1:$1,0),4,1,"contribution par jour-semaine")),"")</f>
        <v/>
      </c>
      <c r="D15083" s="4" t="str">
        <f>VLOOKUP(A15083,predictions!A:B,2,FALSE)</f>
        <v>22/06/2020</v>
      </c>
      <c r="E15083" s="4">
        <f t="shared" si="59"/>
        <v>44004</v>
      </c>
    </row>
    <row r="15084" spans="3:5" ht="13" x14ac:dyDescent="0.15">
      <c r="C15084" s="1" t="str">
        <f ca="1">IFERROR(INDIRECT(ADDRESS(MATCH(A15084,'contribution par jour-semaine'!A:A,0),MATCH(B15084,'contribution par jour-semaine'!$1:$1,0),4,1,"contribution par jour-semaine")),"")</f>
        <v/>
      </c>
      <c r="D15084" s="4" t="str">
        <f>VLOOKUP(A15084,predictions!A:B,2,FALSE)</f>
        <v>22/06/2020</v>
      </c>
      <c r="E15084" s="4">
        <f t="shared" si="59"/>
        <v>44004</v>
      </c>
    </row>
    <row r="15085" spans="3:5" ht="13" x14ac:dyDescent="0.15">
      <c r="C15085" s="1" t="str">
        <f ca="1">IFERROR(INDIRECT(ADDRESS(MATCH(A15085,'contribution par jour-semaine'!A:A,0),MATCH(B15085,'contribution par jour-semaine'!$1:$1,0),4,1,"contribution par jour-semaine")),"")</f>
        <v/>
      </c>
      <c r="D15085" s="4" t="str">
        <f>VLOOKUP(A15085,predictions!A:B,2,FALSE)</f>
        <v>22/06/2020</v>
      </c>
      <c r="E15085" s="4">
        <f t="shared" si="59"/>
        <v>44004</v>
      </c>
    </row>
    <row r="15086" spans="3:5" ht="13" x14ac:dyDescent="0.15">
      <c r="C15086" s="1" t="str">
        <f ca="1">IFERROR(INDIRECT(ADDRESS(MATCH(A15086,'contribution par jour-semaine'!A:A,0),MATCH(B15086,'contribution par jour-semaine'!$1:$1,0),4,1,"contribution par jour-semaine")),"")</f>
        <v/>
      </c>
      <c r="D15086" s="4" t="str">
        <f>VLOOKUP(A15086,predictions!A:B,2,FALSE)</f>
        <v>22/06/2020</v>
      </c>
      <c r="E15086" s="4">
        <f t="shared" si="59"/>
        <v>44004</v>
      </c>
    </row>
    <row r="15087" spans="3:5" ht="13" x14ac:dyDescent="0.15">
      <c r="C15087" s="1" t="str">
        <f ca="1">IFERROR(INDIRECT(ADDRESS(MATCH(A15087,'contribution par jour-semaine'!A:A,0),MATCH(B15087,'contribution par jour-semaine'!$1:$1,0),4,1,"contribution par jour-semaine")),"")</f>
        <v/>
      </c>
      <c r="D15087" s="4" t="str">
        <f>VLOOKUP(A15087,predictions!A:B,2,FALSE)</f>
        <v>22/06/2020</v>
      </c>
      <c r="E15087" s="4">
        <f t="shared" si="59"/>
        <v>44004</v>
      </c>
    </row>
    <row r="15088" spans="3:5" ht="13" x14ac:dyDescent="0.15">
      <c r="C15088" s="1" t="str">
        <f ca="1">IFERROR(INDIRECT(ADDRESS(MATCH(A15088,'contribution par jour-semaine'!A:A,0),MATCH(B15088,'contribution par jour-semaine'!$1:$1,0),4,1,"contribution par jour-semaine")),"")</f>
        <v/>
      </c>
      <c r="D15088" s="4" t="str">
        <f>VLOOKUP(A15088,predictions!A:B,2,FALSE)</f>
        <v>22/06/2020</v>
      </c>
      <c r="E15088" s="4">
        <f t="shared" si="59"/>
        <v>44004</v>
      </c>
    </row>
    <row r="15089" spans="3:5" ht="13" x14ac:dyDescent="0.15">
      <c r="C15089" s="1" t="str">
        <f ca="1">IFERROR(INDIRECT(ADDRESS(MATCH(A15089,'contribution par jour-semaine'!A:A,0),MATCH(B15089,'contribution par jour-semaine'!$1:$1,0),4,1,"contribution par jour-semaine")),"")</f>
        <v/>
      </c>
      <c r="D15089" s="4" t="str">
        <f>VLOOKUP(A15089,predictions!A:B,2,FALSE)</f>
        <v>22/06/2020</v>
      </c>
      <c r="E15089" s="4">
        <f t="shared" si="59"/>
        <v>44004</v>
      </c>
    </row>
    <row r="15090" spans="3:5" ht="13" x14ac:dyDescent="0.15">
      <c r="C15090" s="1" t="str">
        <f ca="1">IFERROR(INDIRECT(ADDRESS(MATCH(A15090,'contribution par jour-semaine'!A:A,0),MATCH(B15090,'contribution par jour-semaine'!$1:$1,0),4,1,"contribution par jour-semaine")),"")</f>
        <v/>
      </c>
      <c r="D15090" s="4" t="str">
        <f>VLOOKUP(A15090,predictions!A:B,2,FALSE)</f>
        <v>22/06/2020</v>
      </c>
      <c r="E15090" s="4">
        <f t="shared" si="59"/>
        <v>44004</v>
      </c>
    </row>
    <row r="15091" spans="3:5" ht="13" x14ac:dyDescent="0.15">
      <c r="C15091" s="1" t="str">
        <f ca="1">IFERROR(INDIRECT(ADDRESS(MATCH(A15091,'contribution par jour-semaine'!A:A,0),MATCH(B15091,'contribution par jour-semaine'!$1:$1,0),4,1,"contribution par jour-semaine")),"")</f>
        <v/>
      </c>
      <c r="D15091" s="4" t="str">
        <f>VLOOKUP(A15091,predictions!A:B,2,FALSE)</f>
        <v>22/06/2020</v>
      </c>
      <c r="E15091" s="4">
        <f t="shared" si="59"/>
        <v>44004</v>
      </c>
    </row>
    <row r="15092" spans="3:5" ht="13" x14ac:dyDescent="0.15">
      <c r="C15092" s="1" t="str">
        <f ca="1">IFERROR(INDIRECT(ADDRESS(MATCH(A15092,'contribution par jour-semaine'!A:A,0),MATCH(B15092,'contribution par jour-semaine'!$1:$1,0),4,1,"contribution par jour-semaine")),"")</f>
        <v/>
      </c>
      <c r="D15092" s="4" t="str">
        <f>VLOOKUP(A15092,predictions!A:B,2,FALSE)</f>
        <v>22/06/2020</v>
      </c>
      <c r="E15092" s="4">
        <f t="shared" si="59"/>
        <v>44004</v>
      </c>
    </row>
    <row r="15093" spans="3:5" ht="13" x14ac:dyDescent="0.15">
      <c r="C15093" s="1" t="str">
        <f ca="1">IFERROR(INDIRECT(ADDRESS(MATCH(A15093,'contribution par jour-semaine'!A:A,0),MATCH(B15093,'contribution par jour-semaine'!$1:$1,0),4,1,"contribution par jour-semaine")),"")</f>
        <v/>
      </c>
      <c r="D15093" s="4" t="str">
        <f>VLOOKUP(A15093,predictions!A:B,2,FALSE)</f>
        <v>22/06/2020</v>
      </c>
      <c r="E15093" s="4">
        <f t="shared" si="59"/>
        <v>44004</v>
      </c>
    </row>
    <row r="15094" spans="3:5" ht="13" x14ac:dyDescent="0.15">
      <c r="C15094" s="1" t="str">
        <f ca="1">IFERROR(INDIRECT(ADDRESS(MATCH(A15094,'contribution par jour-semaine'!A:A,0),MATCH(B15094,'contribution par jour-semaine'!$1:$1,0),4,1,"contribution par jour-semaine")),"")</f>
        <v/>
      </c>
      <c r="D15094" s="4" t="str">
        <f>VLOOKUP(A15094,predictions!A:B,2,FALSE)</f>
        <v>22/06/2020</v>
      </c>
      <c r="E15094" s="4">
        <f t="shared" si="59"/>
        <v>44004</v>
      </c>
    </row>
    <row r="15095" spans="3:5" ht="13" x14ac:dyDescent="0.15">
      <c r="C15095" s="1" t="str">
        <f ca="1">IFERROR(INDIRECT(ADDRESS(MATCH(A15095,'contribution par jour-semaine'!A:A,0),MATCH(B15095,'contribution par jour-semaine'!$1:$1,0),4,1,"contribution par jour-semaine")),"")</f>
        <v/>
      </c>
      <c r="D15095" s="4" t="str">
        <f>VLOOKUP(A15095,predictions!A:B,2,FALSE)</f>
        <v>22/06/2020</v>
      </c>
      <c r="E15095" s="4">
        <f t="shared" si="59"/>
        <v>44004</v>
      </c>
    </row>
    <row r="15096" spans="3:5" ht="13" x14ac:dyDescent="0.15">
      <c r="C15096" s="1" t="str">
        <f ca="1">IFERROR(INDIRECT(ADDRESS(MATCH(A15096,'contribution par jour-semaine'!A:A,0),MATCH(B15096,'contribution par jour-semaine'!$1:$1,0),4,1,"contribution par jour-semaine")),"")</f>
        <v/>
      </c>
      <c r="D15096" s="4" t="str">
        <f>VLOOKUP(A15096,predictions!A:B,2,FALSE)</f>
        <v>22/06/2020</v>
      </c>
      <c r="E15096" s="4">
        <f t="shared" si="59"/>
        <v>44004</v>
      </c>
    </row>
    <row r="15097" spans="3:5" ht="13" x14ac:dyDescent="0.15">
      <c r="C15097" s="1" t="str">
        <f ca="1">IFERROR(INDIRECT(ADDRESS(MATCH(A15097,'contribution par jour-semaine'!A:A,0),MATCH(B15097,'contribution par jour-semaine'!$1:$1,0),4,1,"contribution par jour-semaine")),"")</f>
        <v/>
      </c>
      <c r="D15097" s="4" t="str">
        <f>VLOOKUP(A15097,predictions!A:B,2,FALSE)</f>
        <v>22/06/2020</v>
      </c>
      <c r="E15097" s="4">
        <f t="shared" si="59"/>
        <v>44004</v>
      </c>
    </row>
    <row r="15098" spans="3:5" ht="13" x14ac:dyDescent="0.15">
      <c r="C15098" s="1" t="str">
        <f ca="1">IFERROR(INDIRECT(ADDRESS(MATCH(A15098,'contribution par jour-semaine'!A:A,0),MATCH(B15098,'contribution par jour-semaine'!$1:$1,0),4,1,"contribution par jour-semaine")),"")</f>
        <v/>
      </c>
      <c r="D15098" s="4" t="str">
        <f>VLOOKUP(A15098,predictions!A:B,2,FALSE)</f>
        <v>22/06/2020</v>
      </c>
      <c r="E15098" s="4">
        <f t="shared" si="59"/>
        <v>44004</v>
      </c>
    </row>
    <row r="15099" spans="3:5" ht="13" x14ac:dyDescent="0.15">
      <c r="C15099" s="1" t="str">
        <f ca="1">IFERROR(INDIRECT(ADDRESS(MATCH(A15099,'contribution par jour-semaine'!A:A,0),MATCH(B15099,'contribution par jour-semaine'!$1:$1,0),4,1,"contribution par jour-semaine")),"")</f>
        <v/>
      </c>
      <c r="D15099" s="4" t="str">
        <f>VLOOKUP(A15099,predictions!A:B,2,FALSE)</f>
        <v>22/06/2020</v>
      </c>
      <c r="E15099" s="4">
        <f t="shared" si="59"/>
        <v>44004</v>
      </c>
    </row>
    <row r="15100" spans="3:5" ht="13" x14ac:dyDescent="0.15">
      <c r="C15100" s="1" t="str">
        <f ca="1">IFERROR(INDIRECT(ADDRESS(MATCH(A15100,'contribution par jour-semaine'!A:A,0),MATCH(B15100,'contribution par jour-semaine'!$1:$1,0),4,1,"contribution par jour-semaine")),"")</f>
        <v/>
      </c>
      <c r="D15100" s="4" t="str">
        <f>VLOOKUP(A15100,predictions!A:B,2,FALSE)</f>
        <v>22/06/2020</v>
      </c>
      <c r="E15100" s="4">
        <f t="shared" si="59"/>
        <v>44004</v>
      </c>
    </row>
    <row r="15101" spans="3:5" ht="13" x14ac:dyDescent="0.15">
      <c r="C15101" s="1" t="str">
        <f ca="1">IFERROR(INDIRECT(ADDRESS(MATCH(A15101,'contribution par jour-semaine'!A:A,0),MATCH(B15101,'contribution par jour-semaine'!$1:$1,0),4,1,"contribution par jour-semaine")),"")</f>
        <v/>
      </c>
      <c r="D15101" s="4" t="str">
        <f>VLOOKUP(A15101,predictions!A:B,2,FALSE)</f>
        <v>22/06/2020</v>
      </c>
      <c r="E15101" s="4">
        <f t="shared" si="59"/>
        <v>44004</v>
      </c>
    </row>
    <row r="15102" spans="3:5" ht="13" x14ac:dyDescent="0.15">
      <c r="C15102" s="1" t="str">
        <f ca="1">IFERROR(INDIRECT(ADDRESS(MATCH(A15102,'contribution par jour-semaine'!A:A,0),MATCH(B15102,'contribution par jour-semaine'!$1:$1,0),4,1,"contribution par jour-semaine")),"")</f>
        <v/>
      </c>
      <c r="D15102" s="4" t="str">
        <f>VLOOKUP(A15102,predictions!A:B,2,FALSE)</f>
        <v>22/06/2020</v>
      </c>
      <c r="E15102" s="4">
        <f t="shared" si="59"/>
        <v>44004</v>
      </c>
    </row>
    <row r="15103" spans="3:5" ht="13" x14ac:dyDescent="0.15">
      <c r="C15103" s="1" t="str">
        <f ca="1">IFERROR(INDIRECT(ADDRESS(MATCH(A15103,'contribution par jour-semaine'!A:A,0),MATCH(B15103,'contribution par jour-semaine'!$1:$1,0),4,1,"contribution par jour-semaine")),"")</f>
        <v/>
      </c>
      <c r="D15103" s="4" t="str">
        <f>VLOOKUP(A15103,predictions!A:B,2,FALSE)</f>
        <v>22/06/2020</v>
      </c>
      <c r="E15103" s="4">
        <f t="shared" si="59"/>
        <v>44004</v>
      </c>
    </row>
    <row r="15104" spans="3:5" ht="13" x14ac:dyDescent="0.15">
      <c r="C15104" s="1" t="str">
        <f ca="1">IFERROR(INDIRECT(ADDRESS(MATCH(A15104,'contribution par jour-semaine'!A:A,0),MATCH(B15104,'contribution par jour-semaine'!$1:$1,0),4,1,"contribution par jour-semaine")),"")</f>
        <v/>
      </c>
      <c r="D15104" s="4" t="str">
        <f>VLOOKUP(A15104,predictions!A:B,2,FALSE)</f>
        <v>22/06/2020</v>
      </c>
      <c r="E15104" s="4">
        <f t="shared" si="59"/>
        <v>44004</v>
      </c>
    </row>
    <row r="15105" spans="3:5" ht="13" x14ac:dyDescent="0.15">
      <c r="C15105" s="1" t="str">
        <f ca="1">IFERROR(INDIRECT(ADDRESS(MATCH(A15105,'contribution par jour-semaine'!A:A,0),MATCH(B15105,'contribution par jour-semaine'!$1:$1,0),4,1,"contribution par jour-semaine")),"")</f>
        <v/>
      </c>
      <c r="D15105" s="4" t="str">
        <f>VLOOKUP(A15105,predictions!A:B,2,FALSE)</f>
        <v>22/06/2020</v>
      </c>
      <c r="E15105" s="4">
        <f t="shared" si="59"/>
        <v>44004</v>
      </c>
    </row>
    <row r="15106" spans="3:5" ht="13" x14ac:dyDescent="0.15">
      <c r="C15106" s="1" t="str">
        <f ca="1">IFERROR(INDIRECT(ADDRESS(MATCH(A15106,'contribution par jour-semaine'!A:A,0),MATCH(B15106,'contribution par jour-semaine'!$1:$1,0),4,1,"contribution par jour-semaine")),"")</f>
        <v/>
      </c>
      <c r="D15106" s="4" t="str">
        <f>VLOOKUP(A15106,predictions!A:B,2,FALSE)</f>
        <v>22/06/2020</v>
      </c>
      <c r="E15106" s="4">
        <f t="shared" si="59"/>
        <v>44004</v>
      </c>
    </row>
    <row r="15107" spans="3:5" ht="13" x14ac:dyDescent="0.15">
      <c r="C15107" s="1" t="str">
        <f ca="1">IFERROR(INDIRECT(ADDRESS(MATCH(A15107,'contribution par jour-semaine'!A:A,0),MATCH(B15107,'contribution par jour-semaine'!$1:$1,0),4,1,"contribution par jour-semaine")),"")</f>
        <v/>
      </c>
      <c r="D15107" s="4" t="str">
        <f>VLOOKUP(A15107,predictions!A:B,2,FALSE)</f>
        <v>22/06/2020</v>
      </c>
      <c r="E15107" s="4">
        <f t="shared" si="59"/>
        <v>44004</v>
      </c>
    </row>
    <row r="15108" spans="3:5" ht="13" x14ac:dyDescent="0.15">
      <c r="C15108" s="1" t="str">
        <f ca="1">IFERROR(INDIRECT(ADDRESS(MATCH(A15108,'contribution par jour-semaine'!A:A,0),MATCH(B15108,'contribution par jour-semaine'!$1:$1,0),4,1,"contribution par jour-semaine")),"")</f>
        <v/>
      </c>
      <c r="D15108" s="4" t="str">
        <f>VLOOKUP(A15108,predictions!A:B,2,FALSE)</f>
        <v>22/06/2020</v>
      </c>
      <c r="E15108" s="4">
        <f t="shared" si="59"/>
        <v>44004</v>
      </c>
    </row>
    <row r="15109" spans="3:5" ht="13" x14ac:dyDescent="0.15">
      <c r="C15109" s="1" t="str">
        <f ca="1">IFERROR(INDIRECT(ADDRESS(MATCH(A15109,'contribution par jour-semaine'!A:A,0),MATCH(B15109,'contribution par jour-semaine'!$1:$1,0),4,1,"contribution par jour-semaine")),"")</f>
        <v/>
      </c>
      <c r="D15109" s="4" t="str">
        <f>VLOOKUP(A15109,predictions!A:B,2,FALSE)</f>
        <v>22/06/2020</v>
      </c>
      <c r="E15109" s="4">
        <f t="shared" si="59"/>
        <v>44004</v>
      </c>
    </row>
    <row r="15110" spans="3:5" ht="13" x14ac:dyDescent="0.15">
      <c r="C15110" s="1" t="str">
        <f ca="1">IFERROR(INDIRECT(ADDRESS(MATCH(A15110,'contribution par jour-semaine'!A:A,0),MATCH(B15110,'contribution par jour-semaine'!$1:$1,0),4,1,"contribution par jour-semaine")),"")</f>
        <v/>
      </c>
      <c r="D15110" s="4" t="str">
        <f>VLOOKUP(A15110,predictions!A:B,2,FALSE)</f>
        <v>22/06/2020</v>
      </c>
      <c r="E15110" s="4">
        <f t="shared" si="59"/>
        <v>44004</v>
      </c>
    </row>
    <row r="15111" spans="3:5" ht="13" x14ac:dyDescent="0.15">
      <c r="C15111" s="1" t="str">
        <f ca="1">IFERROR(INDIRECT(ADDRESS(MATCH(A15111,'contribution par jour-semaine'!A:A,0),MATCH(B15111,'contribution par jour-semaine'!$1:$1,0),4,1,"contribution par jour-semaine")),"")</f>
        <v/>
      </c>
      <c r="D15111" s="4" t="str">
        <f>VLOOKUP(A15111,predictions!A:B,2,FALSE)</f>
        <v>22/06/2020</v>
      </c>
      <c r="E15111" s="4">
        <f t="shared" si="59"/>
        <v>44004</v>
      </c>
    </row>
    <row r="15112" spans="3:5" ht="13" x14ac:dyDescent="0.15">
      <c r="C15112" s="1" t="str">
        <f ca="1">IFERROR(INDIRECT(ADDRESS(MATCH(A15112,'contribution par jour-semaine'!A:A,0),MATCH(B15112,'contribution par jour-semaine'!$1:$1,0),4,1,"contribution par jour-semaine")),"")</f>
        <v/>
      </c>
      <c r="D15112" s="4" t="str">
        <f>VLOOKUP(A15112,predictions!A:B,2,FALSE)</f>
        <v>22/06/2020</v>
      </c>
      <c r="E15112" s="4">
        <f t="shared" si="59"/>
        <v>44004</v>
      </c>
    </row>
    <row r="15113" spans="3:5" ht="13" x14ac:dyDescent="0.15">
      <c r="C15113" s="1" t="str">
        <f ca="1">IFERROR(INDIRECT(ADDRESS(MATCH(A15113,'contribution par jour-semaine'!A:A,0),MATCH(B15113,'contribution par jour-semaine'!$1:$1,0),4,1,"contribution par jour-semaine")),"")</f>
        <v/>
      </c>
      <c r="D15113" s="4" t="str">
        <f>VLOOKUP(A15113,predictions!A:B,2,FALSE)</f>
        <v>22/06/2020</v>
      </c>
      <c r="E15113" s="4">
        <f t="shared" si="59"/>
        <v>44004</v>
      </c>
    </row>
    <row r="15114" spans="3:5" ht="13" x14ac:dyDescent="0.15">
      <c r="C15114" s="1" t="str">
        <f ca="1">IFERROR(INDIRECT(ADDRESS(MATCH(A15114,'contribution par jour-semaine'!A:A,0),MATCH(B15114,'contribution par jour-semaine'!$1:$1,0),4,1,"contribution par jour-semaine")),"")</f>
        <v/>
      </c>
      <c r="D15114" s="4" t="str">
        <f>VLOOKUP(A15114,predictions!A:B,2,FALSE)</f>
        <v>22/06/2020</v>
      </c>
      <c r="E15114" s="4">
        <f t="shared" si="59"/>
        <v>44004</v>
      </c>
    </row>
    <row r="15115" spans="3:5" ht="13" x14ac:dyDescent="0.15">
      <c r="C15115" s="1" t="str">
        <f ca="1">IFERROR(INDIRECT(ADDRESS(MATCH(A15115,'contribution par jour-semaine'!A:A,0),MATCH(B15115,'contribution par jour-semaine'!$1:$1,0),4,1,"contribution par jour-semaine")),"")</f>
        <v/>
      </c>
      <c r="D15115" s="4" t="str">
        <f>VLOOKUP(A15115,predictions!A:B,2,FALSE)</f>
        <v>22/06/2020</v>
      </c>
      <c r="E15115" s="4">
        <f t="shared" si="59"/>
        <v>44004</v>
      </c>
    </row>
    <row r="15116" spans="3:5" ht="13" x14ac:dyDescent="0.15">
      <c r="C15116" s="1" t="str">
        <f ca="1">IFERROR(INDIRECT(ADDRESS(MATCH(A15116,'contribution par jour-semaine'!A:A,0),MATCH(B15116,'contribution par jour-semaine'!$1:$1,0),4,1,"contribution par jour-semaine")),"")</f>
        <v/>
      </c>
      <c r="D15116" s="4" t="str">
        <f>VLOOKUP(A15116,predictions!A:B,2,FALSE)</f>
        <v>22/06/2020</v>
      </c>
      <c r="E15116" s="4">
        <f t="shared" si="59"/>
        <v>44004</v>
      </c>
    </row>
    <row r="15117" spans="3:5" ht="13" x14ac:dyDescent="0.15">
      <c r="C15117" s="1" t="str">
        <f ca="1">IFERROR(INDIRECT(ADDRESS(MATCH(A15117,'contribution par jour-semaine'!A:A,0),MATCH(B15117,'contribution par jour-semaine'!$1:$1,0),4,1,"contribution par jour-semaine")),"")</f>
        <v/>
      </c>
      <c r="D15117" s="4" t="str">
        <f>VLOOKUP(A15117,predictions!A:B,2,FALSE)</f>
        <v>22/06/2020</v>
      </c>
      <c r="E15117" s="4">
        <f t="shared" si="59"/>
        <v>44004</v>
      </c>
    </row>
    <row r="15118" spans="3:5" ht="13" x14ac:dyDescent="0.15">
      <c r="C15118" s="1" t="str">
        <f ca="1">IFERROR(INDIRECT(ADDRESS(MATCH(A15118,'contribution par jour-semaine'!A:A,0),MATCH(B15118,'contribution par jour-semaine'!$1:$1,0),4,1,"contribution par jour-semaine")),"")</f>
        <v/>
      </c>
      <c r="D15118" s="4" t="str">
        <f>VLOOKUP(A15118,predictions!A:B,2,FALSE)</f>
        <v>22/06/2020</v>
      </c>
      <c r="E15118" s="4">
        <f t="shared" si="59"/>
        <v>44004</v>
      </c>
    </row>
    <row r="15119" spans="3:5" ht="13" x14ac:dyDescent="0.15">
      <c r="C15119" s="1" t="str">
        <f ca="1">IFERROR(INDIRECT(ADDRESS(MATCH(A15119,'contribution par jour-semaine'!A:A,0),MATCH(B15119,'contribution par jour-semaine'!$1:$1,0),4,1,"contribution par jour-semaine")),"")</f>
        <v/>
      </c>
      <c r="D15119" s="4" t="str">
        <f>VLOOKUP(A15119,predictions!A:B,2,FALSE)</f>
        <v>22/06/2020</v>
      </c>
      <c r="E15119" s="4">
        <f t="shared" si="59"/>
        <v>44004</v>
      </c>
    </row>
    <row r="15120" spans="3:5" ht="13" x14ac:dyDescent="0.15">
      <c r="C15120" s="1" t="str">
        <f ca="1">IFERROR(INDIRECT(ADDRESS(MATCH(A15120,'contribution par jour-semaine'!A:A,0),MATCH(B15120,'contribution par jour-semaine'!$1:$1,0),4,1,"contribution par jour-semaine")),"")</f>
        <v/>
      </c>
      <c r="D15120" s="4" t="str">
        <f>VLOOKUP(A15120,predictions!A:B,2,FALSE)</f>
        <v>22/06/2020</v>
      </c>
      <c r="E15120" s="4">
        <f t="shared" si="59"/>
        <v>44004</v>
      </c>
    </row>
    <row r="15121" spans="3:5" ht="13" x14ac:dyDescent="0.15">
      <c r="C15121" s="1" t="str">
        <f ca="1">IFERROR(INDIRECT(ADDRESS(MATCH(A15121,'contribution par jour-semaine'!A:A,0),MATCH(B15121,'contribution par jour-semaine'!$1:$1,0),4,1,"contribution par jour-semaine")),"")</f>
        <v/>
      </c>
      <c r="D15121" s="4" t="str">
        <f>VLOOKUP(A15121,predictions!A:B,2,FALSE)</f>
        <v>22/06/2020</v>
      </c>
      <c r="E15121" s="4">
        <f t="shared" si="59"/>
        <v>44004</v>
      </c>
    </row>
    <row r="15122" spans="3:5" ht="13" x14ac:dyDescent="0.15">
      <c r="C15122" s="1" t="str">
        <f ca="1">IFERROR(INDIRECT(ADDRESS(MATCH(A15122,'contribution par jour-semaine'!A:A,0),MATCH(B15122,'contribution par jour-semaine'!$1:$1,0),4,1,"contribution par jour-semaine")),"")</f>
        <v/>
      </c>
      <c r="D15122" s="4" t="str">
        <f>VLOOKUP(A15122,predictions!A:B,2,FALSE)</f>
        <v>22/06/2020</v>
      </c>
      <c r="E15122" s="4">
        <f t="shared" si="59"/>
        <v>44004</v>
      </c>
    </row>
    <row r="15123" spans="3:5" ht="13" x14ac:dyDescent="0.15">
      <c r="C15123" s="1" t="str">
        <f ca="1">IFERROR(INDIRECT(ADDRESS(MATCH(A15123,'contribution par jour-semaine'!A:A,0),MATCH(B15123,'contribution par jour-semaine'!$1:$1,0),4,1,"contribution par jour-semaine")),"")</f>
        <v/>
      </c>
      <c r="D15123" s="4" t="str">
        <f>VLOOKUP(A15123,predictions!A:B,2,FALSE)</f>
        <v>22/06/2020</v>
      </c>
      <c r="E15123" s="4">
        <f t="shared" si="59"/>
        <v>44004</v>
      </c>
    </row>
    <row r="15124" spans="3:5" ht="13" x14ac:dyDescent="0.15">
      <c r="C15124" s="1" t="str">
        <f ca="1">IFERROR(INDIRECT(ADDRESS(MATCH(A15124,'contribution par jour-semaine'!A:A,0),MATCH(B15124,'contribution par jour-semaine'!$1:$1,0),4,1,"contribution par jour-semaine")),"")</f>
        <v/>
      </c>
      <c r="D15124" s="4" t="str">
        <f>VLOOKUP(A15124,predictions!A:B,2,FALSE)</f>
        <v>22/06/2020</v>
      </c>
      <c r="E15124" s="4">
        <f t="shared" si="59"/>
        <v>44004</v>
      </c>
    </row>
    <row r="15125" spans="3:5" ht="13" x14ac:dyDescent="0.15">
      <c r="C15125" s="1" t="str">
        <f ca="1">IFERROR(INDIRECT(ADDRESS(MATCH(A15125,'contribution par jour-semaine'!A:A,0),MATCH(B15125,'contribution par jour-semaine'!$1:$1,0),4,1,"contribution par jour-semaine")),"")</f>
        <v/>
      </c>
      <c r="D15125" s="4" t="str">
        <f>VLOOKUP(A15125,predictions!A:B,2,FALSE)</f>
        <v>22/06/2020</v>
      </c>
      <c r="E15125" s="4">
        <f t="shared" si="59"/>
        <v>44004</v>
      </c>
    </row>
    <row r="15126" spans="3:5" ht="13" x14ac:dyDescent="0.15">
      <c r="C15126" s="1" t="str">
        <f ca="1">IFERROR(INDIRECT(ADDRESS(MATCH(A15126,'contribution par jour-semaine'!A:A,0),MATCH(B15126,'contribution par jour-semaine'!$1:$1,0),4,1,"contribution par jour-semaine")),"")</f>
        <v/>
      </c>
      <c r="D15126" s="4" t="str">
        <f>VLOOKUP(A15126,predictions!A:B,2,FALSE)</f>
        <v>22/06/2020</v>
      </c>
      <c r="E15126" s="4">
        <f t="shared" si="59"/>
        <v>44004</v>
      </c>
    </row>
    <row r="15127" spans="3:5" ht="13" x14ac:dyDescent="0.15">
      <c r="C15127" s="1" t="str">
        <f ca="1">IFERROR(INDIRECT(ADDRESS(MATCH(A15127,'contribution par jour-semaine'!A:A,0),MATCH(B15127,'contribution par jour-semaine'!$1:$1,0),4,1,"contribution par jour-semaine")),"")</f>
        <v/>
      </c>
      <c r="D15127" s="4" t="str">
        <f>VLOOKUP(A15127,predictions!A:B,2,FALSE)</f>
        <v>22/06/2020</v>
      </c>
      <c r="E15127" s="4">
        <f t="shared" si="59"/>
        <v>44004</v>
      </c>
    </row>
    <row r="15128" spans="3:5" ht="13" x14ac:dyDescent="0.15">
      <c r="C15128" s="1" t="str">
        <f ca="1">IFERROR(INDIRECT(ADDRESS(MATCH(A15128,'contribution par jour-semaine'!A:A,0),MATCH(B15128,'contribution par jour-semaine'!$1:$1,0),4,1,"contribution par jour-semaine")),"")</f>
        <v/>
      </c>
      <c r="D15128" s="4" t="str">
        <f>VLOOKUP(A15128,predictions!A:B,2,FALSE)</f>
        <v>22/06/2020</v>
      </c>
      <c r="E15128" s="4">
        <f t="shared" si="59"/>
        <v>44004</v>
      </c>
    </row>
    <row r="15129" spans="3:5" ht="13" x14ac:dyDescent="0.15">
      <c r="C15129" s="1" t="str">
        <f ca="1">IFERROR(INDIRECT(ADDRESS(MATCH(A15129,'contribution par jour-semaine'!A:A,0),MATCH(B15129,'contribution par jour-semaine'!$1:$1,0),4,1,"contribution par jour-semaine")),"")</f>
        <v/>
      </c>
      <c r="D15129" s="4" t="str">
        <f>VLOOKUP(A15129,predictions!A:B,2,FALSE)</f>
        <v>22/06/2020</v>
      </c>
      <c r="E15129" s="4">
        <f t="shared" si="59"/>
        <v>44004</v>
      </c>
    </row>
    <row r="15130" spans="3:5" ht="13" x14ac:dyDescent="0.15">
      <c r="C15130" s="1" t="str">
        <f ca="1">IFERROR(INDIRECT(ADDRESS(MATCH(A15130,'contribution par jour-semaine'!A:A,0),MATCH(B15130,'contribution par jour-semaine'!$1:$1,0),4,1,"contribution par jour-semaine")),"")</f>
        <v/>
      </c>
      <c r="D15130" s="4" t="str">
        <f>VLOOKUP(A15130,predictions!A:B,2,FALSE)</f>
        <v>22/06/2020</v>
      </c>
      <c r="E15130" s="4">
        <f t="shared" si="59"/>
        <v>44004</v>
      </c>
    </row>
    <row r="15131" spans="3:5" ht="13" x14ac:dyDescent="0.15">
      <c r="C15131" s="1" t="str">
        <f ca="1">IFERROR(INDIRECT(ADDRESS(MATCH(A15131,'contribution par jour-semaine'!A:A,0),MATCH(B15131,'contribution par jour-semaine'!$1:$1,0),4,1,"contribution par jour-semaine")),"")</f>
        <v/>
      </c>
      <c r="D15131" s="4" t="str">
        <f>VLOOKUP(A15131,predictions!A:B,2,FALSE)</f>
        <v>22/06/2020</v>
      </c>
      <c r="E15131" s="4">
        <f t="shared" si="59"/>
        <v>44004</v>
      </c>
    </row>
    <row r="15132" spans="3:5" ht="13" x14ac:dyDescent="0.15">
      <c r="C15132" s="1" t="str">
        <f ca="1">IFERROR(INDIRECT(ADDRESS(MATCH(A15132,'contribution par jour-semaine'!A:A,0),MATCH(B15132,'contribution par jour-semaine'!$1:$1,0),4,1,"contribution par jour-semaine")),"")</f>
        <v/>
      </c>
      <c r="D15132" s="4" t="str">
        <f>VLOOKUP(A15132,predictions!A:B,2,FALSE)</f>
        <v>22/06/2020</v>
      </c>
      <c r="E15132" s="4">
        <f t="shared" si="59"/>
        <v>44004</v>
      </c>
    </row>
    <row r="15133" spans="3:5" ht="13" x14ac:dyDescent="0.15">
      <c r="C15133" s="1" t="str">
        <f ca="1">IFERROR(INDIRECT(ADDRESS(MATCH(A15133,'contribution par jour-semaine'!A:A,0),MATCH(B15133,'contribution par jour-semaine'!$1:$1,0),4,1,"contribution par jour-semaine")),"")</f>
        <v/>
      </c>
      <c r="D15133" s="4" t="str">
        <f>VLOOKUP(A15133,predictions!A:B,2,FALSE)</f>
        <v>22/06/2020</v>
      </c>
      <c r="E15133" s="4">
        <f t="shared" si="59"/>
        <v>44004</v>
      </c>
    </row>
    <row r="15134" spans="3:5" ht="13" x14ac:dyDescent="0.15">
      <c r="C15134" s="1" t="str">
        <f ca="1">IFERROR(INDIRECT(ADDRESS(MATCH(A15134,'contribution par jour-semaine'!A:A,0),MATCH(B15134,'contribution par jour-semaine'!$1:$1,0),4,1,"contribution par jour-semaine")),"")</f>
        <v/>
      </c>
      <c r="D15134" s="4" t="str">
        <f>VLOOKUP(A15134,predictions!A:B,2,FALSE)</f>
        <v>22/06/2020</v>
      </c>
      <c r="E15134" s="4">
        <f t="shared" si="59"/>
        <v>44004</v>
      </c>
    </row>
    <row r="15135" spans="3:5" ht="13" x14ac:dyDescent="0.15">
      <c r="C15135" s="1" t="str">
        <f ca="1">IFERROR(INDIRECT(ADDRESS(MATCH(A15135,'contribution par jour-semaine'!A:A,0),MATCH(B15135,'contribution par jour-semaine'!$1:$1,0),4,1,"contribution par jour-semaine")),"")</f>
        <v/>
      </c>
      <c r="D15135" s="4" t="str">
        <f>VLOOKUP(A15135,predictions!A:B,2,FALSE)</f>
        <v>22/06/2020</v>
      </c>
      <c r="E15135" s="4">
        <f t="shared" si="59"/>
        <v>44004</v>
      </c>
    </row>
    <row r="15136" spans="3:5" ht="13" x14ac:dyDescent="0.15">
      <c r="C15136" s="1" t="str">
        <f ca="1">IFERROR(INDIRECT(ADDRESS(MATCH(A15136,'contribution par jour-semaine'!A:A,0),MATCH(B15136,'contribution par jour-semaine'!$1:$1,0),4,1,"contribution par jour-semaine")),"")</f>
        <v/>
      </c>
      <c r="D15136" s="4" t="str">
        <f>VLOOKUP(A15136,predictions!A:B,2,FALSE)</f>
        <v>22/06/2020</v>
      </c>
      <c r="E15136" s="4">
        <f t="shared" si="59"/>
        <v>44004</v>
      </c>
    </row>
    <row r="15137" spans="3:5" ht="13" x14ac:dyDescent="0.15">
      <c r="C15137" s="1" t="str">
        <f ca="1">IFERROR(INDIRECT(ADDRESS(MATCH(A15137,'contribution par jour-semaine'!A:A,0),MATCH(B15137,'contribution par jour-semaine'!$1:$1,0),4,1,"contribution par jour-semaine")),"")</f>
        <v/>
      </c>
      <c r="D15137" s="4" t="str">
        <f>VLOOKUP(A15137,predictions!A:B,2,FALSE)</f>
        <v>22/06/2020</v>
      </c>
      <c r="E15137" s="4">
        <f t="shared" si="59"/>
        <v>44004</v>
      </c>
    </row>
    <row r="15138" spans="3:5" ht="13" x14ac:dyDescent="0.15">
      <c r="C15138" s="1" t="str">
        <f ca="1">IFERROR(INDIRECT(ADDRESS(MATCH(A15138,'contribution par jour-semaine'!A:A,0),MATCH(B15138,'contribution par jour-semaine'!$1:$1,0),4,1,"contribution par jour-semaine")),"")</f>
        <v/>
      </c>
      <c r="D15138" s="4" t="str">
        <f>VLOOKUP(A15138,predictions!A:B,2,FALSE)</f>
        <v>22/06/2020</v>
      </c>
      <c r="E15138" s="4">
        <f t="shared" si="59"/>
        <v>44004</v>
      </c>
    </row>
    <row r="15139" spans="3:5" ht="13" x14ac:dyDescent="0.15">
      <c r="C15139" s="1" t="str">
        <f ca="1">IFERROR(INDIRECT(ADDRESS(MATCH(A15139,'contribution par jour-semaine'!A:A,0),MATCH(B15139,'contribution par jour-semaine'!$1:$1,0),4,1,"contribution par jour-semaine")),"")</f>
        <v/>
      </c>
      <c r="D15139" s="4" t="str">
        <f>VLOOKUP(A15139,predictions!A:B,2,FALSE)</f>
        <v>22/06/2020</v>
      </c>
      <c r="E15139" s="4">
        <f t="shared" si="59"/>
        <v>44004</v>
      </c>
    </row>
    <row r="15140" spans="3:5" ht="13" x14ac:dyDescent="0.15">
      <c r="C15140" s="1" t="str">
        <f ca="1">IFERROR(INDIRECT(ADDRESS(MATCH(A15140,'contribution par jour-semaine'!A:A,0),MATCH(B15140,'contribution par jour-semaine'!$1:$1,0),4,1,"contribution par jour-semaine")),"")</f>
        <v/>
      </c>
      <c r="D15140" s="4" t="str">
        <f>VLOOKUP(A15140,predictions!A:B,2,FALSE)</f>
        <v>22/06/2020</v>
      </c>
      <c r="E15140" s="4">
        <f t="shared" si="59"/>
        <v>44004</v>
      </c>
    </row>
    <row r="15141" spans="3:5" ht="13" x14ac:dyDescent="0.15">
      <c r="C15141" s="1" t="str">
        <f ca="1">IFERROR(INDIRECT(ADDRESS(MATCH(A15141,'contribution par jour-semaine'!A:A,0),MATCH(B15141,'contribution par jour-semaine'!$1:$1,0),4,1,"contribution par jour-semaine")),"")</f>
        <v/>
      </c>
      <c r="D15141" s="4" t="str">
        <f>VLOOKUP(A15141,predictions!A:B,2,FALSE)</f>
        <v>22/06/2020</v>
      </c>
      <c r="E15141" s="4">
        <f t="shared" si="59"/>
        <v>44004</v>
      </c>
    </row>
    <row r="15142" spans="3:5" ht="13" x14ac:dyDescent="0.15">
      <c r="C15142" s="1" t="str">
        <f ca="1">IFERROR(INDIRECT(ADDRESS(MATCH(A15142,'contribution par jour-semaine'!A:A,0),MATCH(B15142,'contribution par jour-semaine'!$1:$1,0),4,1,"contribution par jour-semaine")),"")</f>
        <v/>
      </c>
      <c r="D15142" s="4" t="str">
        <f>VLOOKUP(A15142,predictions!A:B,2,FALSE)</f>
        <v>22/06/2020</v>
      </c>
      <c r="E15142" s="4">
        <f t="shared" si="59"/>
        <v>44004</v>
      </c>
    </row>
    <row r="15143" spans="3:5" ht="13" x14ac:dyDescent="0.15">
      <c r="C15143" s="1" t="str">
        <f ca="1">IFERROR(INDIRECT(ADDRESS(MATCH(A15143,'contribution par jour-semaine'!A:A,0),MATCH(B15143,'contribution par jour-semaine'!$1:$1,0),4,1,"contribution par jour-semaine")),"")</f>
        <v/>
      </c>
      <c r="D15143" s="4" t="str">
        <f>VLOOKUP(A15143,predictions!A:B,2,FALSE)</f>
        <v>22/06/2020</v>
      </c>
      <c r="E15143" s="4">
        <f t="shared" si="59"/>
        <v>44004</v>
      </c>
    </row>
    <row r="15144" spans="3:5" ht="13" x14ac:dyDescent="0.15">
      <c r="C15144" s="1" t="str">
        <f ca="1">IFERROR(INDIRECT(ADDRESS(MATCH(A15144,'contribution par jour-semaine'!A:A,0),MATCH(B15144,'contribution par jour-semaine'!$1:$1,0),4,1,"contribution par jour-semaine")),"")</f>
        <v/>
      </c>
      <c r="D15144" s="4" t="str">
        <f>VLOOKUP(A15144,predictions!A:B,2,FALSE)</f>
        <v>22/06/2020</v>
      </c>
      <c r="E15144" s="4">
        <f t="shared" si="59"/>
        <v>44004</v>
      </c>
    </row>
    <row r="15145" spans="3:5" ht="13" x14ac:dyDescent="0.15">
      <c r="C15145" s="1" t="str">
        <f ca="1">IFERROR(INDIRECT(ADDRESS(MATCH(A15145,'contribution par jour-semaine'!A:A,0),MATCH(B15145,'contribution par jour-semaine'!$1:$1,0),4,1,"contribution par jour-semaine")),"")</f>
        <v/>
      </c>
      <c r="D15145" s="4" t="str">
        <f>VLOOKUP(A15145,predictions!A:B,2,FALSE)</f>
        <v>22/06/2020</v>
      </c>
      <c r="E15145" s="4">
        <f t="shared" si="59"/>
        <v>44004</v>
      </c>
    </row>
    <row r="15146" spans="3:5" ht="13" x14ac:dyDescent="0.15">
      <c r="C15146" s="1" t="str">
        <f ca="1">IFERROR(INDIRECT(ADDRESS(MATCH(A15146,'contribution par jour-semaine'!A:A,0),MATCH(B15146,'contribution par jour-semaine'!$1:$1,0),4,1,"contribution par jour-semaine")),"")</f>
        <v/>
      </c>
      <c r="D15146" s="4" t="str">
        <f>VLOOKUP(A15146,predictions!A:B,2,FALSE)</f>
        <v>22/06/2020</v>
      </c>
      <c r="E15146" s="4">
        <f t="shared" si="59"/>
        <v>44004</v>
      </c>
    </row>
    <row r="15147" spans="3:5" ht="13" x14ac:dyDescent="0.15">
      <c r="C15147" s="1" t="str">
        <f ca="1">IFERROR(INDIRECT(ADDRESS(MATCH(A15147,'contribution par jour-semaine'!A:A,0),MATCH(B15147,'contribution par jour-semaine'!$1:$1,0),4,1,"contribution par jour-semaine")),"")</f>
        <v/>
      </c>
      <c r="D15147" s="4" t="str">
        <f>VLOOKUP(A15147,predictions!A:B,2,FALSE)</f>
        <v>22/06/2020</v>
      </c>
      <c r="E15147" s="4">
        <f t="shared" si="59"/>
        <v>44004</v>
      </c>
    </row>
    <row r="15148" spans="3:5" ht="13" x14ac:dyDescent="0.15">
      <c r="C15148" s="1" t="str">
        <f ca="1">IFERROR(INDIRECT(ADDRESS(MATCH(A15148,'contribution par jour-semaine'!A:A,0),MATCH(B15148,'contribution par jour-semaine'!$1:$1,0),4,1,"contribution par jour-semaine")),"")</f>
        <v/>
      </c>
      <c r="D15148" s="4" t="str">
        <f>VLOOKUP(A15148,predictions!A:B,2,FALSE)</f>
        <v>22/06/2020</v>
      </c>
      <c r="E15148" s="4">
        <f t="shared" si="59"/>
        <v>44004</v>
      </c>
    </row>
    <row r="15149" spans="3:5" ht="13" x14ac:dyDescent="0.15">
      <c r="C15149" s="1" t="str">
        <f ca="1">IFERROR(INDIRECT(ADDRESS(MATCH(A15149,'contribution par jour-semaine'!A:A,0),MATCH(B15149,'contribution par jour-semaine'!$1:$1,0),4,1,"contribution par jour-semaine")),"")</f>
        <v/>
      </c>
      <c r="D15149" s="4" t="str">
        <f>VLOOKUP(A15149,predictions!A:B,2,FALSE)</f>
        <v>22/06/2020</v>
      </c>
      <c r="E15149" s="4">
        <f t="shared" si="59"/>
        <v>44004</v>
      </c>
    </row>
    <row r="15150" spans="3:5" ht="13" x14ac:dyDescent="0.15">
      <c r="C15150" s="1" t="str">
        <f ca="1">IFERROR(INDIRECT(ADDRESS(MATCH(A15150,'contribution par jour-semaine'!A:A,0),MATCH(B15150,'contribution par jour-semaine'!$1:$1,0),4,1,"contribution par jour-semaine")),"")</f>
        <v/>
      </c>
      <c r="D15150" s="4" t="str">
        <f>VLOOKUP(A15150,predictions!A:B,2,FALSE)</f>
        <v>22/06/2020</v>
      </c>
      <c r="E15150" s="4">
        <f t="shared" si="59"/>
        <v>44004</v>
      </c>
    </row>
    <row r="15151" spans="3:5" ht="13" x14ac:dyDescent="0.15">
      <c r="C15151" s="1" t="str">
        <f ca="1">IFERROR(INDIRECT(ADDRESS(MATCH(A15151,'contribution par jour-semaine'!A:A,0),MATCH(B15151,'contribution par jour-semaine'!$1:$1,0),4,1,"contribution par jour-semaine")),"")</f>
        <v/>
      </c>
      <c r="D15151" s="4" t="str">
        <f>VLOOKUP(A15151,predictions!A:B,2,FALSE)</f>
        <v>22/06/2020</v>
      </c>
      <c r="E15151" s="4">
        <f t="shared" si="59"/>
        <v>44004</v>
      </c>
    </row>
    <row r="15152" spans="3:5" ht="13" x14ac:dyDescent="0.15">
      <c r="C15152" s="1" t="str">
        <f ca="1">IFERROR(INDIRECT(ADDRESS(MATCH(A15152,'contribution par jour-semaine'!A:A,0),MATCH(B15152,'contribution par jour-semaine'!$1:$1,0),4,1,"contribution par jour-semaine")),"")</f>
        <v/>
      </c>
      <c r="D15152" s="4" t="str">
        <f>VLOOKUP(A15152,predictions!A:B,2,FALSE)</f>
        <v>22/06/2020</v>
      </c>
      <c r="E15152" s="4">
        <f t="shared" si="59"/>
        <v>44004</v>
      </c>
    </row>
    <row r="15153" spans="3:5" ht="13" x14ac:dyDescent="0.15">
      <c r="C15153" s="1" t="str">
        <f ca="1">IFERROR(INDIRECT(ADDRESS(MATCH(A15153,'contribution par jour-semaine'!A:A,0),MATCH(B15153,'contribution par jour-semaine'!$1:$1,0),4,1,"contribution par jour-semaine")),"")</f>
        <v/>
      </c>
      <c r="D15153" s="4" t="str">
        <f>VLOOKUP(A15153,predictions!A:B,2,FALSE)</f>
        <v>22/06/2020</v>
      </c>
      <c r="E15153" s="4">
        <f t="shared" si="59"/>
        <v>44004</v>
      </c>
    </row>
    <row r="15154" spans="3:5" ht="13" x14ac:dyDescent="0.15">
      <c r="C15154" s="1" t="str">
        <f ca="1">IFERROR(INDIRECT(ADDRESS(MATCH(A15154,'contribution par jour-semaine'!A:A,0),MATCH(B15154,'contribution par jour-semaine'!$1:$1,0),4,1,"contribution par jour-semaine")),"")</f>
        <v/>
      </c>
      <c r="D15154" s="4" t="str">
        <f>VLOOKUP(A15154,predictions!A:B,2,FALSE)</f>
        <v>22/06/2020</v>
      </c>
      <c r="E15154" s="4">
        <f t="shared" si="59"/>
        <v>44004</v>
      </c>
    </row>
    <row r="15155" spans="3:5" ht="13" x14ac:dyDescent="0.15">
      <c r="C15155" s="1" t="str">
        <f ca="1">IFERROR(INDIRECT(ADDRESS(MATCH(A15155,'contribution par jour-semaine'!A:A,0),MATCH(B15155,'contribution par jour-semaine'!$1:$1,0),4,1,"contribution par jour-semaine")),"")</f>
        <v/>
      </c>
      <c r="D15155" s="4" t="str">
        <f>VLOOKUP(A15155,predictions!A:B,2,FALSE)</f>
        <v>22/06/2020</v>
      </c>
      <c r="E15155" s="4">
        <f t="shared" si="59"/>
        <v>44004</v>
      </c>
    </row>
    <row r="15156" spans="3:5" ht="13" x14ac:dyDescent="0.15">
      <c r="C15156" s="1" t="str">
        <f ca="1">IFERROR(INDIRECT(ADDRESS(MATCH(A15156,'contribution par jour-semaine'!A:A,0),MATCH(B15156,'contribution par jour-semaine'!$1:$1,0),4,1,"contribution par jour-semaine")),"")</f>
        <v/>
      </c>
      <c r="D15156" s="4" t="str">
        <f>VLOOKUP(A15156,predictions!A:B,2,FALSE)</f>
        <v>22/06/2020</v>
      </c>
      <c r="E15156" s="4">
        <f t="shared" si="59"/>
        <v>44004</v>
      </c>
    </row>
    <row r="15157" spans="3:5" ht="13" x14ac:dyDescent="0.15">
      <c r="C15157" s="1" t="str">
        <f ca="1">IFERROR(INDIRECT(ADDRESS(MATCH(A15157,'contribution par jour-semaine'!A:A,0),MATCH(B15157,'contribution par jour-semaine'!$1:$1,0),4,1,"contribution par jour-semaine")),"")</f>
        <v/>
      </c>
      <c r="D15157" s="4" t="str">
        <f>VLOOKUP(A15157,predictions!A:B,2,FALSE)</f>
        <v>22/06/2020</v>
      </c>
      <c r="E15157" s="4">
        <f t="shared" si="59"/>
        <v>44004</v>
      </c>
    </row>
    <row r="15158" spans="3:5" ht="13" x14ac:dyDescent="0.15">
      <c r="C15158" s="1" t="str">
        <f ca="1">IFERROR(INDIRECT(ADDRESS(MATCH(A15158,'contribution par jour-semaine'!A:A,0),MATCH(B15158,'contribution par jour-semaine'!$1:$1,0),4,1,"contribution par jour-semaine")),"")</f>
        <v/>
      </c>
      <c r="D15158" s="4" t="str">
        <f>VLOOKUP(A15158,predictions!A:B,2,FALSE)</f>
        <v>22/06/2020</v>
      </c>
      <c r="E15158" s="4">
        <f t="shared" si="59"/>
        <v>44004</v>
      </c>
    </row>
    <row r="15159" spans="3:5" ht="13" x14ac:dyDescent="0.15">
      <c r="C15159" s="1" t="str">
        <f ca="1">IFERROR(INDIRECT(ADDRESS(MATCH(A15159,'contribution par jour-semaine'!A:A,0),MATCH(B15159,'contribution par jour-semaine'!$1:$1,0),4,1,"contribution par jour-semaine")),"")</f>
        <v/>
      </c>
      <c r="D15159" s="4" t="str">
        <f>VLOOKUP(A15159,predictions!A:B,2,FALSE)</f>
        <v>22/06/2020</v>
      </c>
      <c r="E15159" s="4">
        <f t="shared" si="59"/>
        <v>44004</v>
      </c>
    </row>
    <row r="15160" spans="3:5" ht="13" x14ac:dyDescent="0.15">
      <c r="C15160" s="1" t="str">
        <f ca="1">IFERROR(INDIRECT(ADDRESS(MATCH(A15160,'contribution par jour-semaine'!A:A,0),MATCH(B15160,'contribution par jour-semaine'!$1:$1,0),4,1,"contribution par jour-semaine")),"")</f>
        <v/>
      </c>
      <c r="D15160" s="4" t="str">
        <f>VLOOKUP(A15160,predictions!A:B,2,FALSE)</f>
        <v>22/06/2020</v>
      </c>
      <c r="E15160" s="4">
        <f t="shared" si="59"/>
        <v>44004</v>
      </c>
    </row>
    <row r="15161" spans="3:5" ht="13" x14ac:dyDescent="0.15">
      <c r="C15161" s="1" t="str">
        <f ca="1">IFERROR(INDIRECT(ADDRESS(MATCH(A15161,'contribution par jour-semaine'!A:A,0),MATCH(B15161,'contribution par jour-semaine'!$1:$1,0),4,1,"contribution par jour-semaine")),"")</f>
        <v/>
      </c>
      <c r="D15161" s="4" t="str">
        <f>VLOOKUP(A15161,predictions!A:B,2,FALSE)</f>
        <v>22/06/2020</v>
      </c>
      <c r="E15161" s="4">
        <f t="shared" si="59"/>
        <v>44004</v>
      </c>
    </row>
    <row r="15162" spans="3:5" ht="13" x14ac:dyDescent="0.15">
      <c r="C15162" s="1" t="str">
        <f ca="1">IFERROR(INDIRECT(ADDRESS(MATCH(A15162,'contribution par jour-semaine'!A:A,0),MATCH(B15162,'contribution par jour-semaine'!$1:$1,0),4,1,"contribution par jour-semaine")),"")</f>
        <v/>
      </c>
      <c r="D15162" s="4" t="str">
        <f>VLOOKUP(A15162,predictions!A:B,2,FALSE)</f>
        <v>22/06/2020</v>
      </c>
      <c r="E15162" s="4">
        <f t="shared" si="59"/>
        <v>44004</v>
      </c>
    </row>
    <row r="15163" spans="3:5" ht="13" x14ac:dyDescent="0.15">
      <c r="C15163" s="1" t="str">
        <f ca="1">IFERROR(INDIRECT(ADDRESS(MATCH(A15163,'contribution par jour-semaine'!A:A,0),MATCH(B15163,'contribution par jour-semaine'!$1:$1,0),4,1,"contribution par jour-semaine")),"")</f>
        <v/>
      </c>
      <c r="D15163" s="4" t="str">
        <f>VLOOKUP(A15163,predictions!A:B,2,FALSE)</f>
        <v>22/06/2020</v>
      </c>
      <c r="E15163" s="4">
        <f t="shared" si="59"/>
        <v>44004</v>
      </c>
    </row>
    <row r="15164" spans="3:5" ht="13" x14ac:dyDescent="0.15">
      <c r="C15164" s="1" t="str">
        <f ca="1">IFERROR(INDIRECT(ADDRESS(MATCH(A15164,'contribution par jour-semaine'!A:A,0),MATCH(B15164,'contribution par jour-semaine'!$1:$1,0),4,1,"contribution par jour-semaine")),"")</f>
        <v/>
      </c>
      <c r="D15164" s="4" t="str">
        <f>VLOOKUP(A15164,predictions!A:B,2,FALSE)</f>
        <v>22/06/2020</v>
      </c>
      <c r="E15164" s="4">
        <f t="shared" si="59"/>
        <v>44004</v>
      </c>
    </row>
    <row r="15165" spans="3:5" ht="13" x14ac:dyDescent="0.15">
      <c r="C15165" s="1" t="str">
        <f ca="1">IFERROR(INDIRECT(ADDRESS(MATCH(A15165,'contribution par jour-semaine'!A:A,0),MATCH(B15165,'contribution par jour-semaine'!$1:$1,0),4,1,"contribution par jour-semaine")),"")</f>
        <v/>
      </c>
      <c r="D15165" s="4" t="str">
        <f>VLOOKUP(A15165,predictions!A:B,2,FALSE)</f>
        <v>22/06/2020</v>
      </c>
      <c r="E15165" s="4">
        <f t="shared" si="59"/>
        <v>44004</v>
      </c>
    </row>
    <row r="15166" spans="3:5" ht="13" x14ac:dyDescent="0.15">
      <c r="C15166" s="1" t="str">
        <f ca="1">IFERROR(INDIRECT(ADDRESS(MATCH(A15166,'contribution par jour-semaine'!A:A,0),MATCH(B15166,'contribution par jour-semaine'!$1:$1,0),4,1,"contribution par jour-semaine")),"")</f>
        <v/>
      </c>
      <c r="D15166" s="4" t="str">
        <f>VLOOKUP(A15166,predictions!A:B,2,FALSE)</f>
        <v>22/06/2020</v>
      </c>
      <c r="E15166" s="4">
        <f t="shared" si="59"/>
        <v>44004</v>
      </c>
    </row>
    <row r="15167" spans="3:5" ht="13" x14ac:dyDescent="0.15">
      <c r="C15167" s="1" t="str">
        <f ca="1">IFERROR(INDIRECT(ADDRESS(MATCH(A15167,'contribution par jour-semaine'!A:A,0),MATCH(B15167,'contribution par jour-semaine'!$1:$1,0),4,1,"contribution par jour-semaine")),"")</f>
        <v/>
      </c>
      <c r="D15167" s="4" t="str">
        <f>VLOOKUP(A15167,predictions!A:B,2,FALSE)</f>
        <v>22/06/2020</v>
      </c>
      <c r="E15167" s="4">
        <f t="shared" si="59"/>
        <v>44004</v>
      </c>
    </row>
    <row r="15168" spans="3:5" ht="13" x14ac:dyDescent="0.15">
      <c r="C15168" s="1" t="str">
        <f ca="1">IFERROR(INDIRECT(ADDRESS(MATCH(A15168,'contribution par jour-semaine'!A:A,0),MATCH(B15168,'contribution par jour-semaine'!$1:$1,0),4,1,"contribution par jour-semaine")),"")</f>
        <v/>
      </c>
      <c r="D15168" s="4" t="str">
        <f>VLOOKUP(A15168,predictions!A:B,2,FALSE)</f>
        <v>22/06/2020</v>
      </c>
      <c r="E15168" s="4">
        <f t="shared" si="59"/>
        <v>44004</v>
      </c>
    </row>
    <row r="15169" spans="3:5" ht="13" x14ac:dyDescent="0.15">
      <c r="C15169" s="1" t="str">
        <f ca="1">IFERROR(INDIRECT(ADDRESS(MATCH(A15169,'contribution par jour-semaine'!A:A,0),MATCH(B15169,'contribution par jour-semaine'!$1:$1,0),4,1,"contribution par jour-semaine")),"")</f>
        <v/>
      </c>
      <c r="D15169" s="4" t="str">
        <f>VLOOKUP(A15169,predictions!A:B,2,FALSE)</f>
        <v>22/06/2020</v>
      </c>
      <c r="E15169" s="4">
        <f t="shared" si="59"/>
        <v>44004</v>
      </c>
    </row>
    <row r="15170" spans="3:5" ht="13" x14ac:dyDescent="0.15">
      <c r="C15170" s="1" t="str">
        <f ca="1">IFERROR(INDIRECT(ADDRESS(MATCH(A15170,'contribution par jour-semaine'!A:A,0),MATCH(B15170,'contribution par jour-semaine'!$1:$1,0),4,1,"contribution par jour-semaine")),"")</f>
        <v/>
      </c>
      <c r="D15170" s="4" t="str">
        <f>VLOOKUP(A15170,predictions!A:B,2,FALSE)</f>
        <v>22/06/2020</v>
      </c>
      <c r="E15170" s="4">
        <f t="shared" si="59"/>
        <v>44004</v>
      </c>
    </row>
    <row r="15171" spans="3:5" ht="13" x14ac:dyDescent="0.15">
      <c r="C15171" s="1" t="str">
        <f ca="1">IFERROR(INDIRECT(ADDRESS(MATCH(A15171,'contribution par jour-semaine'!A:A,0),MATCH(B15171,'contribution par jour-semaine'!$1:$1,0),4,1,"contribution par jour-semaine")),"")</f>
        <v/>
      </c>
      <c r="D15171" s="4" t="str">
        <f>VLOOKUP(A15171,predictions!A:B,2,FALSE)</f>
        <v>22/06/2020</v>
      </c>
      <c r="E15171" s="4">
        <f t="shared" si="59"/>
        <v>44004</v>
      </c>
    </row>
    <row r="15172" spans="3:5" ht="13" x14ac:dyDescent="0.15">
      <c r="C15172" s="1" t="str">
        <f ca="1">IFERROR(INDIRECT(ADDRESS(MATCH(A15172,'contribution par jour-semaine'!A:A,0),MATCH(B15172,'contribution par jour-semaine'!$1:$1,0),4,1,"contribution par jour-semaine")),"")</f>
        <v/>
      </c>
      <c r="D15172" s="4" t="str">
        <f>VLOOKUP(A15172,predictions!A:B,2,FALSE)</f>
        <v>22/06/2020</v>
      </c>
      <c r="E15172" s="4">
        <f t="shared" si="59"/>
        <v>44004</v>
      </c>
    </row>
    <row r="15173" spans="3:5" ht="13" x14ac:dyDescent="0.15">
      <c r="C15173" s="1" t="str">
        <f ca="1">IFERROR(INDIRECT(ADDRESS(MATCH(A15173,'contribution par jour-semaine'!A:A,0),MATCH(B15173,'contribution par jour-semaine'!$1:$1,0),4,1,"contribution par jour-semaine")),"")</f>
        <v/>
      </c>
      <c r="D15173" s="4" t="str">
        <f>VLOOKUP(A15173,predictions!A:B,2,FALSE)</f>
        <v>22/06/2020</v>
      </c>
      <c r="E15173" s="4">
        <f t="shared" si="59"/>
        <v>44004</v>
      </c>
    </row>
    <row r="15174" spans="3:5" ht="13" x14ac:dyDescent="0.15">
      <c r="C15174" s="1" t="str">
        <f ca="1">IFERROR(INDIRECT(ADDRESS(MATCH(A15174,'contribution par jour-semaine'!A:A,0),MATCH(B15174,'contribution par jour-semaine'!$1:$1,0),4,1,"contribution par jour-semaine")),"")</f>
        <v/>
      </c>
      <c r="D15174" s="4" t="str">
        <f>VLOOKUP(A15174,predictions!A:B,2,FALSE)</f>
        <v>22/06/2020</v>
      </c>
      <c r="E15174" s="4">
        <f t="shared" si="59"/>
        <v>44004</v>
      </c>
    </row>
    <row r="15175" spans="3:5" ht="13" x14ac:dyDescent="0.15">
      <c r="C15175" s="1" t="str">
        <f ca="1">IFERROR(INDIRECT(ADDRESS(MATCH(A15175,'contribution par jour-semaine'!A:A,0),MATCH(B15175,'contribution par jour-semaine'!$1:$1,0),4,1,"contribution par jour-semaine")),"")</f>
        <v/>
      </c>
      <c r="D15175" s="4" t="str">
        <f>VLOOKUP(A15175,predictions!A:B,2,FALSE)</f>
        <v>22/06/2020</v>
      </c>
      <c r="E15175" s="4">
        <f t="shared" si="59"/>
        <v>44004</v>
      </c>
    </row>
    <row r="15176" spans="3:5" ht="13" x14ac:dyDescent="0.15">
      <c r="C15176" s="1" t="str">
        <f ca="1">IFERROR(INDIRECT(ADDRESS(MATCH(A15176,'contribution par jour-semaine'!A:A,0),MATCH(B15176,'contribution par jour-semaine'!$1:$1,0),4,1,"contribution par jour-semaine")),"")</f>
        <v/>
      </c>
      <c r="D15176" s="4" t="str">
        <f>VLOOKUP(A15176,predictions!A:B,2,FALSE)</f>
        <v>22/06/2020</v>
      </c>
      <c r="E15176" s="4">
        <f t="shared" si="59"/>
        <v>44004</v>
      </c>
    </row>
    <row r="15177" spans="3:5" ht="13" x14ac:dyDescent="0.15">
      <c r="C15177" s="1" t="str">
        <f ca="1">IFERROR(INDIRECT(ADDRESS(MATCH(A15177,'contribution par jour-semaine'!A:A,0),MATCH(B15177,'contribution par jour-semaine'!$1:$1,0),4,1,"contribution par jour-semaine")),"")</f>
        <v/>
      </c>
      <c r="D15177" s="4" t="str">
        <f>VLOOKUP(A15177,predictions!A:B,2,FALSE)</f>
        <v>22/06/2020</v>
      </c>
      <c r="E15177" s="4">
        <f t="shared" si="59"/>
        <v>44004</v>
      </c>
    </row>
    <row r="15178" spans="3:5" ht="13" x14ac:dyDescent="0.15">
      <c r="C15178" s="1" t="str">
        <f ca="1">IFERROR(INDIRECT(ADDRESS(MATCH(A15178,'contribution par jour-semaine'!A:A,0),MATCH(B15178,'contribution par jour-semaine'!$1:$1,0),4,1,"contribution par jour-semaine")),"")</f>
        <v/>
      </c>
      <c r="D15178" s="4" t="str">
        <f>VLOOKUP(A15178,predictions!A:B,2,FALSE)</f>
        <v>22/06/2020</v>
      </c>
      <c r="E15178" s="4">
        <f t="shared" si="59"/>
        <v>44004</v>
      </c>
    </row>
    <row r="15179" spans="3:5" ht="13" x14ac:dyDescent="0.15">
      <c r="C15179" s="1" t="str">
        <f ca="1">IFERROR(INDIRECT(ADDRESS(MATCH(A15179,'contribution par jour-semaine'!A:A,0),MATCH(B15179,'contribution par jour-semaine'!$1:$1,0),4,1,"contribution par jour-semaine")),"")</f>
        <v/>
      </c>
      <c r="D15179" s="4" t="str">
        <f>VLOOKUP(A15179,predictions!A:B,2,FALSE)</f>
        <v>22/06/2020</v>
      </c>
      <c r="E15179" s="4">
        <f t="shared" si="59"/>
        <v>44004</v>
      </c>
    </row>
    <row r="15180" spans="3:5" ht="13" x14ac:dyDescent="0.15">
      <c r="C15180" s="1" t="str">
        <f ca="1">IFERROR(INDIRECT(ADDRESS(MATCH(A15180,'contribution par jour-semaine'!A:A,0),MATCH(B15180,'contribution par jour-semaine'!$1:$1,0),4,1,"contribution par jour-semaine")),"")</f>
        <v/>
      </c>
      <c r="D15180" s="4" t="str">
        <f>VLOOKUP(A15180,predictions!A:B,2,FALSE)</f>
        <v>22/06/2020</v>
      </c>
      <c r="E15180" s="4">
        <f t="shared" si="59"/>
        <v>44004</v>
      </c>
    </row>
    <row r="15181" spans="3:5" ht="13" x14ac:dyDescent="0.15">
      <c r="C15181" s="1" t="str">
        <f ca="1">IFERROR(INDIRECT(ADDRESS(MATCH(A15181,'contribution par jour-semaine'!A:A,0),MATCH(B15181,'contribution par jour-semaine'!$1:$1,0),4,1,"contribution par jour-semaine")),"")</f>
        <v/>
      </c>
      <c r="D15181" s="4" t="str">
        <f>VLOOKUP(A15181,predictions!A:B,2,FALSE)</f>
        <v>22/06/2020</v>
      </c>
      <c r="E15181" s="4">
        <f t="shared" si="59"/>
        <v>44004</v>
      </c>
    </row>
    <row r="15182" spans="3:5" ht="13" x14ac:dyDescent="0.15">
      <c r="C15182" s="1" t="str">
        <f ca="1">IFERROR(INDIRECT(ADDRESS(MATCH(A15182,'contribution par jour-semaine'!A:A,0),MATCH(B15182,'contribution par jour-semaine'!$1:$1,0),4,1,"contribution par jour-semaine")),"")</f>
        <v/>
      </c>
      <c r="D15182" s="4" t="str">
        <f>VLOOKUP(A15182,predictions!A:B,2,FALSE)</f>
        <v>22/06/2020</v>
      </c>
      <c r="E15182" s="4">
        <f t="shared" si="59"/>
        <v>44004</v>
      </c>
    </row>
    <row r="15183" spans="3:5" ht="13" x14ac:dyDescent="0.15">
      <c r="C15183" s="1" t="str">
        <f ca="1">IFERROR(INDIRECT(ADDRESS(MATCH(A15183,'contribution par jour-semaine'!A:A,0),MATCH(B15183,'contribution par jour-semaine'!$1:$1,0),4,1,"contribution par jour-semaine")),"")</f>
        <v/>
      </c>
      <c r="D15183" s="4" t="str">
        <f>VLOOKUP(A15183,predictions!A:B,2,FALSE)</f>
        <v>22/06/2020</v>
      </c>
      <c r="E15183" s="4">
        <f t="shared" si="59"/>
        <v>44004</v>
      </c>
    </row>
    <row r="15184" spans="3:5" ht="13" x14ac:dyDescent="0.15">
      <c r="C15184" s="1" t="str">
        <f ca="1">IFERROR(INDIRECT(ADDRESS(MATCH(A15184,'contribution par jour-semaine'!A:A,0),MATCH(B15184,'contribution par jour-semaine'!$1:$1,0),4,1,"contribution par jour-semaine")),"")</f>
        <v/>
      </c>
      <c r="D15184" s="4" t="str">
        <f>VLOOKUP(A15184,predictions!A:B,2,FALSE)</f>
        <v>22/06/2020</v>
      </c>
      <c r="E15184" s="4">
        <f t="shared" si="59"/>
        <v>44004</v>
      </c>
    </row>
    <row r="15185" spans="3:5" ht="13" x14ac:dyDescent="0.15">
      <c r="C15185" s="1" t="str">
        <f ca="1">IFERROR(INDIRECT(ADDRESS(MATCH(A15185,'contribution par jour-semaine'!A:A,0),MATCH(B15185,'contribution par jour-semaine'!$1:$1,0),4,1,"contribution par jour-semaine")),"")</f>
        <v/>
      </c>
      <c r="D15185" s="4" t="str">
        <f>VLOOKUP(A15185,predictions!A:B,2,FALSE)</f>
        <v>22/06/2020</v>
      </c>
      <c r="E15185" s="4">
        <f t="shared" si="59"/>
        <v>44004</v>
      </c>
    </row>
    <row r="15186" spans="3:5" ht="13" x14ac:dyDescent="0.15">
      <c r="C15186" s="1" t="str">
        <f ca="1">IFERROR(INDIRECT(ADDRESS(MATCH(A15186,'contribution par jour-semaine'!A:A,0),MATCH(B15186,'contribution par jour-semaine'!$1:$1,0),4,1,"contribution par jour-semaine")),"")</f>
        <v/>
      </c>
      <c r="D15186" s="4" t="str">
        <f>VLOOKUP(A15186,predictions!A:B,2,FALSE)</f>
        <v>22/06/2020</v>
      </c>
      <c r="E15186" s="4">
        <f t="shared" si="59"/>
        <v>44004</v>
      </c>
    </row>
    <row r="15187" spans="3:5" ht="13" x14ac:dyDescent="0.15">
      <c r="C15187" s="1" t="str">
        <f ca="1">IFERROR(INDIRECT(ADDRESS(MATCH(A15187,'contribution par jour-semaine'!A:A,0),MATCH(B15187,'contribution par jour-semaine'!$1:$1,0),4,1,"contribution par jour-semaine")),"")</f>
        <v/>
      </c>
      <c r="D15187" s="4" t="str">
        <f>VLOOKUP(A15187,predictions!A:B,2,FALSE)</f>
        <v>22/06/2020</v>
      </c>
      <c r="E15187" s="4">
        <f t="shared" si="59"/>
        <v>44004</v>
      </c>
    </row>
    <row r="15188" spans="3:5" ht="13" x14ac:dyDescent="0.15">
      <c r="C15188" s="1" t="str">
        <f ca="1">IFERROR(INDIRECT(ADDRESS(MATCH(A15188,'contribution par jour-semaine'!A:A,0),MATCH(B15188,'contribution par jour-semaine'!$1:$1,0),4,1,"contribution par jour-semaine")),"")</f>
        <v/>
      </c>
      <c r="D15188" s="4" t="str">
        <f>VLOOKUP(A15188,predictions!A:B,2,FALSE)</f>
        <v>22/06/2020</v>
      </c>
      <c r="E15188" s="4">
        <f t="shared" si="59"/>
        <v>44004</v>
      </c>
    </row>
    <row r="15189" spans="3:5" ht="13" x14ac:dyDescent="0.15">
      <c r="C15189" s="1" t="str">
        <f ca="1">IFERROR(INDIRECT(ADDRESS(MATCH(A15189,'contribution par jour-semaine'!A:A,0),MATCH(B15189,'contribution par jour-semaine'!$1:$1,0),4,1,"contribution par jour-semaine")),"")</f>
        <v/>
      </c>
      <c r="D15189" s="4" t="str">
        <f>VLOOKUP(A15189,predictions!A:B,2,FALSE)</f>
        <v>22/06/2020</v>
      </c>
      <c r="E15189" s="4">
        <f t="shared" si="59"/>
        <v>44004</v>
      </c>
    </row>
    <row r="15190" spans="3:5" ht="13" x14ac:dyDescent="0.15">
      <c r="C15190" s="1" t="str">
        <f ca="1">IFERROR(INDIRECT(ADDRESS(MATCH(A15190,'contribution par jour-semaine'!A:A,0),MATCH(B15190,'contribution par jour-semaine'!$1:$1,0),4,1,"contribution par jour-semaine")),"")</f>
        <v/>
      </c>
      <c r="D15190" s="4" t="str">
        <f>VLOOKUP(A15190,predictions!A:B,2,FALSE)</f>
        <v>22/06/2020</v>
      </c>
      <c r="E15190" s="4">
        <f t="shared" si="59"/>
        <v>44004</v>
      </c>
    </row>
    <row r="15191" spans="3:5" ht="13" x14ac:dyDescent="0.15">
      <c r="C15191" s="1" t="str">
        <f ca="1">IFERROR(INDIRECT(ADDRESS(MATCH(A15191,'contribution par jour-semaine'!A:A,0),MATCH(B15191,'contribution par jour-semaine'!$1:$1,0),4,1,"contribution par jour-semaine")),"")</f>
        <v/>
      </c>
      <c r="D15191" s="4" t="str">
        <f>VLOOKUP(A15191,predictions!A:B,2,FALSE)</f>
        <v>22/06/2020</v>
      </c>
      <c r="E15191" s="4">
        <f t="shared" si="59"/>
        <v>44004</v>
      </c>
    </row>
    <row r="15192" spans="3:5" ht="13" x14ac:dyDescent="0.15">
      <c r="C15192" s="1" t="str">
        <f ca="1">IFERROR(INDIRECT(ADDRESS(MATCH(A15192,'contribution par jour-semaine'!A:A,0),MATCH(B15192,'contribution par jour-semaine'!$1:$1,0),4,1,"contribution par jour-semaine")),"")</f>
        <v/>
      </c>
      <c r="D15192" s="4" t="str">
        <f>VLOOKUP(A15192,predictions!A:B,2,FALSE)</f>
        <v>22/06/2020</v>
      </c>
      <c r="E15192" s="4">
        <f t="shared" si="59"/>
        <v>44004</v>
      </c>
    </row>
    <row r="15193" spans="3:5" ht="13" x14ac:dyDescent="0.15">
      <c r="C15193" s="1" t="str">
        <f ca="1">IFERROR(INDIRECT(ADDRESS(MATCH(A15193,'contribution par jour-semaine'!A:A,0),MATCH(B15193,'contribution par jour-semaine'!$1:$1,0),4,1,"contribution par jour-semaine")),"")</f>
        <v/>
      </c>
      <c r="D15193" s="4" t="str">
        <f>VLOOKUP(A15193,predictions!A:B,2,FALSE)</f>
        <v>22/06/2020</v>
      </c>
      <c r="E15193" s="4">
        <f t="shared" si="59"/>
        <v>44004</v>
      </c>
    </row>
    <row r="15194" spans="3:5" ht="13" x14ac:dyDescent="0.15">
      <c r="C15194" s="1" t="str">
        <f ca="1">IFERROR(INDIRECT(ADDRESS(MATCH(A15194,'contribution par jour-semaine'!A:A,0),MATCH(B15194,'contribution par jour-semaine'!$1:$1,0),4,1,"contribution par jour-semaine")),"")</f>
        <v/>
      </c>
      <c r="D15194" s="4" t="str">
        <f>VLOOKUP(A15194,predictions!A:B,2,FALSE)</f>
        <v>22/06/2020</v>
      </c>
      <c r="E15194" s="4">
        <f t="shared" si="59"/>
        <v>44004</v>
      </c>
    </row>
    <row r="15195" spans="3:5" ht="13" x14ac:dyDescent="0.15">
      <c r="C15195" s="1" t="str">
        <f ca="1">IFERROR(INDIRECT(ADDRESS(MATCH(A15195,'contribution par jour-semaine'!A:A,0),MATCH(B15195,'contribution par jour-semaine'!$1:$1,0),4,1,"contribution par jour-semaine")),"")</f>
        <v/>
      </c>
      <c r="D15195" s="4" t="str">
        <f>VLOOKUP(A15195,predictions!A:B,2,FALSE)</f>
        <v>22/06/2020</v>
      </c>
      <c r="E15195" s="4">
        <f t="shared" si="59"/>
        <v>44004</v>
      </c>
    </row>
    <row r="15196" spans="3:5" ht="13" x14ac:dyDescent="0.15">
      <c r="C15196" s="1" t="str">
        <f ca="1">IFERROR(INDIRECT(ADDRESS(MATCH(A15196,'contribution par jour-semaine'!A:A,0),MATCH(B15196,'contribution par jour-semaine'!$1:$1,0),4,1,"contribution par jour-semaine")),"")</f>
        <v/>
      </c>
      <c r="D15196" s="4" t="str">
        <f>VLOOKUP(A15196,predictions!A:B,2,FALSE)</f>
        <v>22/06/2020</v>
      </c>
      <c r="E15196" s="4">
        <f t="shared" si="59"/>
        <v>44004</v>
      </c>
    </row>
    <row r="15197" spans="3:5" ht="13" x14ac:dyDescent="0.15">
      <c r="C15197" s="1" t="str">
        <f ca="1">IFERROR(INDIRECT(ADDRESS(MATCH(A15197,'contribution par jour-semaine'!A:A,0),MATCH(B15197,'contribution par jour-semaine'!$1:$1,0),4,1,"contribution par jour-semaine")),"")</f>
        <v/>
      </c>
      <c r="D15197" s="4" t="str">
        <f>VLOOKUP(A15197,predictions!A:B,2,FALSE)</f>
        <v>22/06/2020</v>
      </c>
      <c r="E15197" s="4">
        <f t="shared" si="59"/>
        <v>44004</v>
      </c>
    </row>
    <row r="15198" spans="3:5" ht="13" x14ac:dyDescent="0.15">
      <c r="C15198" s="1" t="str">
        <f ca="1">IFERROR(INDIRECT(ADDRESS(MATCH(A15198,'contribution par jour-semaine'!A:A,0),MATCH(B15198,'contribution par jour-semaine'!$1:$1,0),4,1,"contribution par jour-semaine")),"")</f>
        <v/>
      </c>
      <c r="D15198" s="4" t="str">
        <f>VLOOKUP(A15198,predictions!A:B,2,FALSE)</f>
        <v>22/06/2020</v>
      </c>
      <c r="E15198" s="4">
        <f t="shared" si="59"/>
        <v>44004</v>
      </c>
    </row>
    <row r="15199" spans="3:5" ht="13" x14ac:dyDescent="0.15">
      <c r="C15199" s="1" t="str">
        <f ca="1">IFERROR(INDIRECT(ADDRESS(MATCH(A15199,'contribution par jour-semaine'!A:A,0),MATCH(B15199,'contribution par jour-semaine'!$1:$1,0),4,1,"contribution par jour-semaine")),"")</f>
        <v/>
      </c>
      <c r="D15199" s="4" t="str">
        <f>VLOOKUP(A15199,predictions!A:B,2,FALSE)</f>
        <v>22/06/2020</v>
      </c>
      <c r="E15199" s="4">
        <f t="shared" si="59"/>
        <v>44004</v>
      </c>
    </row>
    <row r="15200" spans="3:5" ht="13" x14ac:dyDescent="0.15">
      <c r="C15200" s="1" t="str">
        <f ca="1">IFERROR(INDIRECT(ADDRESS(MATCH(A15200,'contribution par jour-semaine'!A:A,0),MATCH(B15200,'contribution par jour-semaine'!$1:$1,0),4,1,"contribution par jour-semaine")),"")</f>
        <v/>
      </c>
      <c r="D15200" s="4" t="str">
        <f>VLOOKUP(A15200,predictions!A:B,2,FALSE)</f>
        <v>22/06/2020</v>
      </c>
      <c r="E15200" s="4">
        <f t="shared" si="59"/>
        <v>44004</v>
      </c>
    </row>
    <row r="15201" spans="3:5" ht="13" x14ac:dyDescent="0.15">
      <c r="C15201" s="1" t="str">
        <f ca="1">IFERROR(INDIRECT(ADDRESS(MATCH(A15201,'contribution par jour-semaine'!A:A,0),MATCH(B15201,'contribution par jour-semaine'!$1:$1,0),4,1,"contribution par jour-semaine")),"")</f>
        <v/>
      </c>
      <c r="D15201" s="4" t="str">
        <f>VLOOKUP(A15201,predictions!A:B,2,FALSE)</f>
        <v>22/06/2020</v>
      </c>
      <c r="E15201" s="4">
        <f t="shared" si="59"/>
        <v>44004</v>
      </c>
    </row>
    <row r="15202" spans="3:5" ht="13" x14ac:dyDescent="0.15">
      <c r="C15202" s="1" t="str">
        <f ca="1">IFERROR(INDIRECT(ADDRESS(MATCH(A15202,'contribution par jour-semaine'!A:A,0),MATCH(B15202,'contribution par jour-semaine'!$1:$1,0),4,1,"contribution par jour-semaine")),"")</f>
        <v/>
      </c>
      <c r="D15202" s="4" t="str">
        <f>VLOOKUP(A15202,predictions!A:B,2,FALSE)</f>
        <v>22/06/2020</v>
      </c>
      <c r="E15202" s="4">
        <f t="shared" si="59"/>
        <v>44004</v>
      </c>
    </row>
    <row r="15203" spans="3:5" ht="13" x14ac:dyDescent="0.15">
      <c r="C15203" s="1" t="str">
        <f ca="1">IFERROR(INDIRECT(ADDRESS(MATCH(A15203,'contribution par jour-semaine'!A:A,0),MATCH(B15203,'contribution par jour-semaine'!$1:$1,0),4,1,"contribution par jour-semaine")),"")</f>
        <v/>
      </c>
      <c r="D15203" s="4" t="str">
        <f>VLOOKUP(A15203,predictions!A:B,2,FALSE)</f>
        <v>22/06/2020</v>
      </c>
      <c r="E15203" s="4">
        <f t="shared" si="59"/>
        <v>44004</v>
      </c>
    </row>
    <row r="15204" spans="3:5" ht="13" x14ac:dyDescent="0.15">
      <c r="C15204" s="1" t="str">
        <f ca="1">IFERROR(INDIRECT(ADDRESS(MATCH(A15204,'contribution par jour-semaine'!A:A,0),MATCH(B15204,'contribution par jour-semaine'!$1:$1,0),4,1,"contribution par jour-semaine")),"")</f>
        <v/>
      </c>
      <c r="D15204" s="4" t="str">
        <f>VLOOKUP(A15204,predictions!A:B,2,FALSE)</f>
        <v>22/06/2020</v>
      </c>
      <c r="E15204" s="4">
        <f t="shared" si="59"/>
        <v>44004</v>
      </c>
    </row>
    <row r="15205" spans="3:5" ht="13" x14ac:dyDescent="0.15">
      <c r="C15205" s="1" t="str">
        <f ca="1">IFERROR(INDIRECT(ADDRESS(MATCH(A15205,'contribution par jour-semaine'!A:A,0),MATCH(B15205,'contribution par jour-semaine'!$1:$1,0),4,1,"contribution par jour-semaine")),"")</f>
        <v/>
      </c>
      <c r="D15205" s="4" t="str">
        <f>VLOOKUP(A15205,predictions!A:B,2,FALSE)</f>
        <v>22/06/2020</v>
      </c>
      <c r="E15205" s="4">
        <f t="shared" si="59"/>
        <v>44004</v>
      </c>
    </row>
    <row r="15206" spans="3:5" ht="13" x14ac:dyDescent="0.15">
      <c r="C15206" s="1" t="str">
        <f ca="1">IFERROR(INDIRECT(ADDRESS(MATCH(A15206,'contribution par jour-semaine'!A:A,0),MATCH(B15206,'contribution par jour-semaine'!$1:$1,0),4,1,"contribution par jour-semaine")),"")</f>
        <v/>
      </c>
      <c r="D15206" s="4" t="str">
        <f>VLOOKUP(A15206,predictions!A:B,2,FALSE)</f>
        <v>22/06/2020</v>
      </c>
      <c r="E15206" s="4">
        <f t="shared" si="59"/>
        <v>44004</v>
      </c>
    </row>
    <row r="15207" spans="3:5" ht="13" x14ac:dyDescent="0.15">
      <c r="C15207" s="1" t="str">
        <f ca="1">IFERROR(INDIRECT(ADDRESS(MATCH(A15207,'contribution par jour-semaine'!A:A,0),MATCH(B15207,'contribution par jour-semaine'!$1:$1,0),4,1,"contribution par jour-semaine")),"")</f>
        <v/>
      </c>
      <c r="D15207" s="4" t="str">
        <f>VLOOKUP(A15207,predictions!A:B,2,FALSE)</f>
        <v>22/06/2020</v>
      </c>
      <c r="E15207" s="4">
        <f t="shared" si="59"/>
        <v>44004</v>
      </c>
    </row>
    <row r="15208" spans="3:5" ht="13" x14ac:dyDescent="0.15">
      <c r="C15208" s="1" t="str">
        <f ca="1">IFERROR(INDIRECT(ADDRESS(MATCH(A15208,'contribution par jour-semaine'!A:A,0),MATCH(B15208,'contribution par jour-semaine'!$1:$1,0),4,1,"contribution par jour-semaine")),"")</f>
        <v/>
      </c>
      <c r="D15208" s="4" t="str">
        <f>VLOOKUP(A15208,predictions!A:B,2,FALSE)</f>
        <v>22/06/2020</v>
      </c>
      <c r="E15208" s="4">
        <f t="shared" si="59"/>
        <v>44004</v>
      </c>
    </row>
    <row r="15209" spans="3:5" ht="13" x14ac:dyDescent="0.15">
      <c r="C15209" s="1" t="str">
        <f ca="1">IFERROR(INDIRECT(ADDRESS(MATCH(A15209,'contribution par jour-semaine'!A:A,0),MATCH(B15209,'contribution par jour-semaine'!$1:$1,0),4,1,"contribution par jour-semaine")),"")</f>
        <v/>
      </c>
      <c r="D15209" s="4" t="str">
        <f>VLOOKUP(A15209,predictions!A:B,2,FALSE)</f>
        <v>22/06/2020</v>
      </c>
      <c r="E15209" s="4">
        <f t="shared" si="59"/>
        <v>44004</v>
      </c>
    </row>
    <row r="15210" spans="3:5" ht="13" x14ac:dyDescent="0.15">
      <c r="C15210" s="1" t="str">
        <f ca="1">IFERROR(INDIRECT(ADDRESS(MATCH(A15210,'contribution par jour-semaine'!A:A,0),MATCH(B15210,'contribution par jour-semaine'!$1:$1,0),4,1,"contribution par jour-semaine")),"")</f>
        <v/>
      </c>
      <c r="D15210" s="4" t="str">
        <f>VLOOKUP(A15210,predictions!A:B,2,FALSE)</f>
        <v>22/06/2020</v>
      </c>
      <c r="E15210" s="4">
        <f t="shared" si="59"/>
        <v>44004</v>
      </c>
    </row>
    <row r="15211" spans="3:5" ht="13" x14ac:dyDescent="0.15">
      <c r="C15211" s="1" t="str">
        <f ca="1">IFERROR(INDIRECT(ADDRESS(MATCH(A15211,'contribution par jour-semaine'!A:A,0),MATCH(B15211,'contribution par jour-semaine'!$1:$1,0),4,1,"contribution par jour-semaine")),"")</f>
        <v/>
      </c>
      <c r="D15211" s="4" t="str">
        <f>VLOOKUP(A15211,predictions!A:B,2,FALSE)</f>
        <v>22/06/2020</v>
      </c>
      <c r="E15211" s="4">
        <f t="shared" si="59"/>
        <v>44004</v>
      </c>
    </row>
    <row r="15212" spans="3:5" ht="13" x14ac:dyDescent="0.15">
      <c r="C15212" s="1" t="str">
        <f ca="1">IFERROR(INDIRECT(ADDRESS(MATCH(A15212,'contribution par jour-semaine'!A:A,0),MATCH(B15212,'contribution par jour-semaine'!$1:$1,0),4,1,"contribution par jour-semaine")),"")</f>
        <v/>
      </c>
      <c r="D15212" s="4" t="str">
        <f>VLOOKUP(A15212,predictions!A:B,2,FALSE)</f>
        <v>22/06/2020</v>
      </c>
      <c r="E15212" s="4">
        <f t="shared" si="59"/>
        <v>44004</v>
      </c>
    </row>
    <row r="15213" spans="3:5" ht="13" x14ac:dyDescent="0.15">
      <c r="C15213" s="1" t="str">
        <f ca="1">IFERROR(INDIRECT(ADDRESS(MATCH(A15213,'contribution par jour-semaine'!A:A,0),MATCH(B15213,'contribution par jour-semaine'!$1:$1,0),4,1,"contribution par jour-semaine")),"")</f>
        <v/>
      </c>
      <c r="D15213" s="4" t="str">
        <f>VLOOKUP(A15213,predictions!A:B,2,FALSE)</f>
        <v>22/06/2020</v>
      </c>
      <c r="E15213" s="4">
        <f t="shared" si="59"/>
        <v>44004</v>
      </c>
    </row>
    <row r="15214" spans="3:5" ht="13" x14ac:dyDescent="0.15">
      <c r="C15214" s="1" t="str">
        <f ca="1">IFERROR(INDIRECT(ADDRESS(MATCH(A15214,'contribution par jour-semaine'!A:A,0),MATCH(B15214,'contribution par jour-semaine'!$1:$1,0),4,1,"contribution par jour-semaine")),"")</f>
        <v/>
      </c>
      <c r="D15214" s="4" t="str">
        <f>VLOOKUP(A15214,predictions!A:B,2,FALSE)</f>
        <v>22/06/2020</v>
      </c>
      <c r="E15214" s="4">
        <f t="shared" si="59"/>
        <v>44004</v>
      </c>
    </row>
    <row r="15215" spans="3:5" ht="13" x14ac:dyDescent="0.15">
      <c r="C15215" s="1" t="str">
        <f ca="1">IFERROR(INDIRECT(ADDRESS(MATCH(A15215,'contribution par jour-semaine'!A:A,0),MATCH(B15215,'contribution par jour-semaine'!$1:$1,0),4,1,"contribution par jour-semaine")),"")</f>
        <v/>
      </c>
      <c r="D15215" s="4" t="str">
        <f>VLOOKUP(A15215,predictions!A:B,2,FALSE)</f>
        <v>22/06/2020</v>
      </c>
      <c r="E15215" s="4">
        <f t="shared" si="59"/>
        <v>44004</v>
      </c>
    </row>
    <row r="15216" spans="3:5" ht="13" x14ac:dyDescent="0.15">
      <c r="C15216" s="1" t="str">
        <f ca="1">IFERROR(INDIRECT(ADDRESS(MATCH(A15216,'contribution par jour-semaine'!A:A,0),MATCH(B15216,'contribution par jour-semaine'!$1:$1,0),4,1,"contribution par jour-semaine")),"")</f>
        <v/>
      </c>
      <c r="D15216" s="4" t="str">
        <f>VLOOKUP(A15216,predictions!A:B,2,FALSE)</f>
        <v>22/06/2020</v>
      </c>
      <c r="E15216" s="4">
        <f t="shared" si="59"/>
        <v>44004</v>
      </c>
    </row>
    <row r="15217" spans="3:5" ht="13" x14ac:dyDescent="0.15">
      <c r="C15217" s="1" t="str">
        <f ca="1">IFERROR(INDIRECT(ADDRESS(MATCH(A15217,'contribution par jour-semaine'!A:A,0),MATCH(B15217,'contribution par jour-semaine'!$1:$1,0),4,1,"contribution par jour-semaine")),"")</f>
        <v/>
      </c>
      <c r="D15217" s="4" t="str">
        <f>VLOOKUP(A15217,predictions!A:B,2,FALSE)</f>
        <v>22/06/2020</v>
      </c>
      <c r="E15217" s="4">
        <f t="shared" si="59"/>
        <v>44004</v>
      </c>
    </row>
    <row r="15218" spans="3:5" ht="13" x14ac:dyDescent="0.15">
      <c r="C15218" s="1" t="str">
        <f ca="1">IFERROR(INDIRECT(ADDRESS(MATCH(A15218,'contribution par jour-semaine'!A:A,0),MATCH(B15218,'contribution par jour-semaine'!$1:$1,0),4,1,"contribution par jour-semaine")),"")</f>
        <v/>
      </c>
      <c r="D15218" s="4" t="str">
        <f>VLOOKUP(A15218,predictions!A:B,2,FALSE)</f>
        <v>22/06/2020</v>
      </c>
      <c r="E15218" s="4">
        <f t="shared" si="59"/>
        <v>44004</v>
      </c>
    </row>
    <row r="15219" spans="3:5" ht="13" x14ac:dyDescent="0.15">
      <c r="C15219" s="1" t="str">
        <f ca="1">IFERROR(INDIRECT(ADDRESS(MATCH(A15219,'contribution par jour-semaine'!A:A,0),MATCH(B15219,'contribution par jour-semaine'!$1:$1,0),4,1,"contribution par jour-semaine")),"")</f>
        <v/>
      </c>
      <c r="D15219" s="4" t="str">
        <f>VLOOKUP(A15219,predictions!A:B,2,FALSE)</f>
        <v>22/06/2020</v>
      </c>
      <c r="E15219" s="4">
        <f t="shared" si="59"/>
        <v>44004</v>
      </c>
    </row>
    <row r="15220" spans="3:5" ht="13" x14ac:dyDescent="0.15">
      <c r="C15220" s="1" t="str">
        <f ca="1">IFERROR(INDIRECT(ADDRESS(MATCH(A15220,'contribution par jour-semaine'!A:A,0),MATCH(B15220,'contribution par jour-semaine'!$1:$1,0),4,1,"contribution par jour-semaine")),"")</f>
        <v/>
      </c>
      <c r="D15220" s="4" t="str">
        <f>VLOOKUP(A15220,predictions!A:B,2,FALSE)</f>
        <v>22/06/2020</v>
      </c>
      <c r="E15220" s="4">
        <f t="shared" si="59"/>
        <v>44004</v>
      </c>
    </row>
    <row r="15221" spans="3:5" ht="13" x14ac:dyDescent="0.15">
      <c r="C15221" s="1" t="str">
        <f ca="1">IFERROR(INDIRECT(ADDRESS(MATCH(A15221,'contribution par jour-semaine'!A:A,0),MATCH(B15221,'contribution par jour-semaine'!$1:$1,0),4,1,"contribution par jour-semaine")),"")</f>
        <v/>
      </c>
      <c r="D15221" s="4" t="str">
        <f>VLOOKUP(A15221,predictions!A:B,2,FALSE)</f>
        <v>22/06/2020</v>
      </c>
      <c r="E15221" s="4">
        <f t="shared" si="59"/>
        <v>44004</v>
      </c>
    </row>
    <row r="15222" spans="3:5" ht="13" x14ac:dyDescent="0.15">
      <c r="C15222" s="1" t="str">
        <f ca="1">IFERROR(INDIRECT(ADDRESS(MATCH(A15222,'contribution par jour-semaine'!A:A,0),MATCH(B15222,'contribution par jour-semaine'!$1:$1,0),4,1,"contribution par jour-semaine")),"")</f>
        <v/>
      </c>
      <c r="D15222" s="4" t="str">
        <f>VLOOKUP(A15222,predictions!A:B,2,FALSE)</f>
        <v>22/06/2020</v>
      </c>
      <c r="E15222" s="4">
        <f t="shared" si="59"/>
        <v>44004</v>
      </c>
    </row>
    <row r="15223" spans="3:5" ht="13" x14ac:dyDescent="0.15">
      <c r="C15223" s="1" t="str">
        <f ca="1">IFERROR(INDIRECT(ADDRESS(MATCH(A15223,'contribution par jour-semaine'!A:A,0),MATCH(B15223,'contribution par jour-semaine'!$1:$1,0),4,1,"contribution par jour-semaine")),"")</f>
        <v/>
      </c>
      <c r="D15223" s="4" t="str">
        <f>VLOOKUP(A15223,predictions!A:B,2,FALSE)</f>
        <v>22/06/2020</v>
      </c>
      <c r="E15223" s="4">
        <f t="shared" si="59"/>
        <v>44004</v>
      </c>
    </row>
    <row r="15224" spans="3:5" ht="13" x14ac:dyDescent="0.15">
      <c r="C15224" s="1" t="str">
        <f ca="1">IFERROR(INDIRECT(ADDRESS(MATCH(A15224,'contribution par jour-semaine'!A:A,0),MATCH(B15224,'contribution par jour-semaine'!$1:$1,0),4,1,"contribution par jour-semaine")),"")</f>
        <v/>
      </c>
      <c r="D15224" s="4" t="str">
        <f>VLOOKUP(A15224,predictions!A:B,2,FALSE)</f>
        <v>22/06/2020</v>
      </c>
      <c r="E15224" s="4">
        <f t="shared" si="59"/>
        <v>44004</v>
      </c>
    </row>
    <row r="15225" spans="3:5" ht="13" x14ac:dyDescent="0.15">
      <c r="C15225" s="1" t="str">
        <f ca="1">IFERROR(INDIRECT(ADDRESS(MATCH(A15225,'contribution par jour-semaine'!A:A,0),MATCH(B15225,'contribution par jour-semaine'!$1:$1,0),4,1,"contribution par jour-semaine")),"")</f>
        <v/>
      </c>
      <c r="D15225" s="4" t="str">
        <f>VLOOKUP(A15225,predictions!A:B,2,FALSE)</f>
        <v>22/06/2020</v>
      </c>
      <c r="E15225" s="4">
        <f t="shared" si="59"/>
        <v>44004</v>
      </c>
    </row>
    <row r="15226" spans="3:5" ht="13" x14ac:dyDescent="0.15">
      <c r="C15226" s="1" t="str">
        <f ca="1">IFERROR(INDIRECT(ADDRESS(MATCH(A15226,'contribution par jour-semaine'!A:A,0),MATCH(B15226,'contribution par jour-semaine'!$1:$1,0),4,1,"contribution par jour-semaine")),"")</f>
        <v/>
      </c>
      <c r="D15226" s="4" t="str">
        <f>VLOOKUP(A15226,predictions!A:B,2,FALSE)</f>
        <v>22/06/2020</v>
      </c>
      <c r="E15226" s="4">
        <f t="shared" si="59"/>
        <v>44004</v>
      </c>
    </row>
    <row r="15227" spans="3:5" ht="13" x14ac:dyDescent="0.15">
      <c r="C15227" s="1" t="str">
        <f ca="1">IFERROR(INDIRECT(ADDRESS(MATCH(A15227,'contribution par jour-semaine'!A:A,0),MATCH(B15227,'contribution par jour-semaine'!$1:$1,0),4,1,"contribution par jour-semaine")),"")</f>
        <v/>
      </c>
      <c r="D15227" s="4" t="str">
        <f>VLOOKUP(A15227,predictions!A:B,2,FALSE)</f>
        <v>22/06/2020</v>
      </c>
      <c r="E15227" s="4">
        <f t="shared" si="59"/>
        <v>44004</v>
      </c>
    </row>
    <row r="15228" spans="3:5" ht="13" x14ac:dyDescent="0.15">
      <c r="C15228" s="1" t="str">
        <f ca="1">IFERROR(INDIRECT(ADDRESS(MATCH(A15228,'contribution par jour-semaine'!A:A,0),MATCH(B15228,'contribution par jour-semaine'!$1:$1,0),4,1,"contribution par jour-semaine")),"")</f>
        <v/>
      </c>
      <c r="D15228" s="4" t="str">
        <f>VLOOKUP(A15228,predictions!A:B,2,FALSE)</f>
        <v>22/06/2020</v>
      </c>
      <c r="E15228" s="4">
        <f t="shared" si="59"/>
        <v>44004</v>
      </c>
    </row>
    <row r="15229" spans="3:5" ht="13" x14ac:dyDescent="0.15">
      <c r="C15229" s="1" t="str">
        <f ca="1">IFERROR(INDIRECT(ADDRESS(MATCH(A15229,'contribution par jour-semaine'!A:A,0),MATCH(B15229,'contribution par jour-semaine'!$1:$1,0),4,1,"contribution par jour-semaine")),"")</f>
        <v/>
      </c>
      <c r="D15229" s="4" t="str">
        <f>VLOOKUP(A15229,predictions!A:B,2,FALSE)</f>
        <v>22/06/2020</v>
      </c>
      <c r="E15229" s="4">
        <f t="shared" si="59"/>
        <v>44004</v>
      </c>
    </row>
    <row r="15230" spans="3:5" ht="13" x14ac:dyDescent="0.15">
      <c r="C15230" s="1" t="str">
        <f ca="1">IFERROR(INDIRECT(ADDRESS(MATCH(A15230,'contribution par jour-semaine'!A:A,0),MATCH(B15230,'contribution par jour-semaine'!$1:$1,0),4,1,"contribution par jour-semaine")),"")</f>
        <v/>
      </c>
      <c r="D15230" s="4" t="str">
        <f>VLOOKUP(A15230,predictions!A:B,2,FALSE)</f>
        <v>22/06/2020</v>
      </c>
      <c r="E15230" s="4">
        <f t="shared" si="59"/>
        <v>44004</v>
      </c>
    </row>
    <row r="15231" spans="3:5" ht="13" x14ac:dyDescent="0.15">
      <c r="C15231" s="1" t="str">
        <f ca="1">IFERROR(INDIRECT(ADDRESS(MATCH(A15231,'contribution par jour-semaine'!A:A,0),MATCH(B15231,'contribution par jour-semaine'!$1:$1,0),4,1,"contribution par jour-semaine")),"")</f>
        <v/>
      </c>
      <c r="D15231" s="4" t="str">
        <f>VLOOKUP(A15231,predictions!A:B,2,FALSE)</f>
        <v>22/06/2020</v>
      </c>
      <c r="E15231" s="4">
        <f t="shared" si="59"/>
        <v>44004</v>
      </c>
    </row>
    <row r="15232" spans="3:5" ht="13" x14ac:dyDescent="0.15">
      <c r="C15232" s="1" t="str">
        <f ca="1">IFERROR(INDIRECT(ADDRESS(MATCH(A15232,'contribution par jour-semaine'!A:A,0),MATCH(B15232,'contribution par jour-semaine'!$1:$1,0),4,1,"contribution par jour-semaine")),"")</f>
        <v/>
      </c>
      <c r="D15232" s="4" t="str">
        <f>VLOOKUP(A15232,predictions!A:B,2,FALSE)</f>
        <v>22/06/2020</v>
      </c>
      <c r="E15232" s="4">
        <f t="shared" si="59"/>
        <v>44004</v>
      </c>
    </row>
    <row r="15233" spans="3:5" ht="13" x14ac:dyDescent="0.15">
      <c r="C15233" s="1" t="str">
        <f ca="1">IFERROR(INDIRECT(ADDRESS(MATCH(A15233,'contribution par jour-semaine'!A:A,0),MATCH(B15233,'contribution par jour-semaine'!$1:$1,0),4,1,"contribution par jour-semaine")),"")</f>
        <v/>
      </c>
      <c r="D15233" s="4" t="str">
        <f>VLOOKUP(A15233,predictions!A:B,2,FALSE)</f>
        <v>22/06/2020</v>
      </c>
      <c r="E15233" s="4">
        <f t="shared" si="59"/>
        <v>44004</v>
      </c>
    </row>
    <row r="15234" spans="3:5" ht="13" x14ac:dyDescent="0.15">
      <c r="C15234" s="1" t="str">
        <f ca="1">IFERROR(INDIRECT(ADDRESS(MATCH(A15234,'contribution par jour-semaine'!A:A,0),MATCH(B15234,'contribution par jour-semaine'!$1:$1,0),4,1,"contribution par jour-semaine")),"")</f>
        <v/>
      </c>
      <c r="D15234" s="4" t="str">
        <f>VLOOKUP(A15234,predictions!A:B,2,FALSE)</f>
        <v>22/06/2020</v>
      </c>
      <c r="E15234" s="4">
        <f t="shared" si="59"/>
        <v>44004</v>
      </c>
    </row>
    <row r="15235" spans="3:5" ht="13" x14ac:dyDescent="0.15">
      <c r="C15235" s="1" t="str">
        <f ca="1">IFERROR(INDIRECT(ADDRESS(MATCH(A15235,'contribution par jour-semaine'!A:A,0),MATCH(B15235,'contribution par jour-semaine'!$1:$1,0),4,1,"contribution par jour-semaine")),"")</f>
        <v/>
      </c>
      <c r="D15235" s="4" t="str">
        <f>VLOOKUP(A15235,predictions!A:B,2,FALSE)</f>
        <v>22/06/2020</v>
      </c>
      <c r="E15235" s="4">
        <f t="shared" si="59"/>
        <v>44004</v>
      </c>
    </row>
    <row r="15236" spans="3:5" ht="13" x14ac:dyDescent="0.15">
      <c r="C15236" s="1" t="str">
        <f ca="1">IFERROR(INDIRECT(ADDRESS(MATCH(A15236,'contribution par jour-semaine'!A:A,0),MATCH(B15236,'contribution par jour-semaine'!$1:$1,0),4,1,"contribution par jour-semaine")),"")</f>
        <v/>
      </c>
      <c r="D15236" s="4" t="str">
        <f>VLOOKUP(A15236,predictions!A:B,2,FALSE)</f>
        <v>22/06/2020</v>
      </c>
      <c r="E15236" s="4">
        <f t="shared" si="59"/>
        <v>44004</v>
      </c>
    </row>
    <row r="15237" spans="3:5" ht="13" x14ac:dyDescent="0.15">
      <c r="C15237" s="1" t="str">
        <f ca="1">IFERROR(INDIRECT(ADDRESS(MATCH(A15237,'contribution par jour-semaine'!A:A,0),MATCH(B15237,'contribution par jour-semaine'!$1:$1,0),4,1,"contribution par jour-semaine")),"")</f>
        <v/>
      </c>
      <c r="D15237" s="4" t="str">
        <f>VLOOKUP(A15237,predictions!A:B,2,FALSE)</f>
        <v>22/06/2020</v>
      </c>
      <c r="E15237" s="4">
        <f t="shared" si="59"/>
        <v>44004</v>
      </c>
    </row>
    <row r="15238" spans="3:5" ht="13" x14ac:dyDescent="0.15">
      <c r="C15238" s="1" t="str">
        <f ca="1">IFERROR(INDIRECT(ADDRESS(MATCH(A15238,'contribution par jour-semaine'!A:A,0),MATCH(B15238,'contribution par jour-semaine'!$1:$1,0),4,1,"contribution par jour-semaine")),"")</f>
        <v/>
      </c>
      <c r="D15238" s="4" t="str">
        <f>VLOOKUP(A15238,predictions!A:B,2,FALSE)</f>
        <v>22/06/2020</v>
      </c>
      <c r="E15238" s="4">
        <f t="shared" si="59"/>
        <v>44004</v>
      </c>
    </row>
    <row r="15239" spans="3:5" ht="13" x14ac:dyDescent="0.15">
      <c r="C15239" s="1" t="str">
        <f ca="1">IFERROR(INDIRECT(ADDRESS(MATCH(A15239,'contribution par jour-semaine'!A:A,0),MATCH(B15239,'contribution par jour-semaine'!$1:$1,0),4,1,"contribution par jour-semaine")),"")</f>
        <v/>
      </c>
      <c r="D15239" s="4" t="str">
        <f>VLOOKUP(A15239,predictions!A:B,2,FALSE)</f>
        <v>22/06/2020</v>
      </c>
      <c r="E15239" s="4">
        <f t="shared" si="59"/>
        <v>44004</v>
      </c>
    </row>
    <row r="15240" spans="3:5" ht="13" x14ac:dyDescent="0.15">
      <c r="C15240" s="1" t="str">
        <f ca="1">IFERROR(INDIRECT(ADDRESS(MATCH(A15240,'contribution par jour-semaine'!A:A,0),MATCH(B15240,'contribution par jour-semaine'!$1:$1,0),4,1,"contribution par jour-semaine")),"")</f>
        <v/>
      </c>
      <c r="D15240" s="4" t="str">
        <f>VLOOKUP(A15240,predictions!A:B,2,FALSE)</f>
        <v>22/06/2020</v>
      </c>
      <c r="E15240" s="4">
        <f t="shared" si="59"/>
        <v>44004</v>
      </c>
    </row>
    <row r="15241" spans="3:5" ht="13" x14ac:dyDescent="0.15">
      <c r="C15241" s="1" t="str">
        <f ca="1">IFERROR(INDIRECT(ADDRESS(MATCH(A15241,'contribution par jour-semaine'!A:A,0),MATCH(B15241,'contribution par jour-semaine'!$1:$1,0),4,1,"contribution par jour-semaine")),"")</f>
        <v/>
      </c>
      <c r="D15241" s="4" t="str">
        <f>VLOOKUP(A15241,predictions!A:B,2,FALSE)</f>
        <v>22/06/2020</v>
      </c>
      <c r="E15241" s="4">
        <f t="shared" si="59"/>
        <v>44004</v>
      </c>
    </row>
    <row r="15242" spans="3:5" ht="13" x14ac:dyDescent="0.15">
      <c r="C15242" s="1" t="str">
        <f ca="1">IFERROR(INDIRECT(ADDRESS(MATCH(A15242,'contribution par jour-semaine'!A:A,0),MATCH(B15242,'contribution par jour-semaine'!$1:$1,0),4,1,"contribution par jour-semaine")),"")</f>
        <v/>
      </c>
      <c r="D15242" s="4" t="str">
        <f>VLOOKUP(A15242,predictions!A:B,2,FALSE)</f>
        <v>22/06/2020</v>
      </c>
      <c r="E15242" s="4">
        <f t="shared" si="59"/>
        <v>44004</v>
      </c>
    </row>
    <row r="15243" spans="3:5" ht="13" x14ac:dyDescent="0.15">
      <c r="C15243" s="1" t="str">
        <f ca="1">IFERROR(INDIRECT(ADDRESS(MATCH(A15243,'contribution par jour-semaine'!A:A,0),MATCH(B15243,'contribution par jour-semaine'!$1:$1,0),4,1,"contribution par jour-semaine")),"")</f>
        <v/>
      </c>
      <c r="D15243" s="4" t="str">
        <f>VLOOKUP(A15243,predictions!A:B,2,FALSE)</f>
        <v>22/06/2020</v>
      </c>
      <c r="E15243" s="4">
        <f t="shared" si="59"/>
        <v>44004</v>
      </c>
    </row>
    <row r="15244" spans="3:5" ht="13" x14ac:dyDescent="0.15">
      <c r="C15244" s="1" t="str">
        <f ca="1">IFERROR(INDIRECT(ADDRESS(MATCH(A15244,'contribution par jour-semaine'!A:A,0),MATCH(B15244,'contribution par jour-semaine'!$1:$1,0),4,1,"contribution par jour-semaine")),"")</f>
        <v/>
      </c>
      <c r="D15244" s="4" t="str">
        <f>VLOOKUP(A15244,predictions!A:B,2,FALSE)</f>
        <v>22/06/2020</v>
      </c>
      <c r="E15244" s="4">
        <f t="shared" si="59"/>
        <v>44004</v>
      </c>
    </row>
    <row r="15245" spans="3:5" ht="13" x14ac:dyDescent="0.15">
      <c r="C15245" s="1" t="str">
        <f ca="1">IFERROR(INDIRECT(ADDRESS(MATCH(A15245,'contribution par jour-semaine'!A:A,0),MATCH(B15245,'contribution par jour-semaine'!$1:$1,0),4,1,"contribution par jour-semaine")),"")</f>
        <v/>
      </c>
      <c r="D15245" s="4" t="str">
        <f>VLOOKUP(A15245,predictions!A:B,2,FALSE)</f>
        <v>22/06/2020</v>
      </c>
      <c r="E15245" s="4">
        <f t="shared" si="59"/>
        <v>44004</v>
      </c>
    </row>
    <row r="15246" spans="3:5" ht="13" x14ac:dyDescent="0.15">
      <c r="C15246" s="1" t="str">
        <f ca="1">IFERROR(INDIRECT(ADDRESS(MATCH(A15246,'contribution par jour-semaine'!A:A,0),MATCH(B15246,'contribution par jour-semaine'!$1:$1,0),4,1,"contribution par jour-semaine")),"")</f>
        <v/>
      </c>
      <c r="D15246" s="4" t="str">
        <f>VLOOKUP(A15246,predictions!A:B,2,FALSE)</f>
        <v>22/06/2020</v>
      </c>
      <c r="E15246" s="4">
        <f t="shared" si="59"/>
        <v>44004</v>
      </c>
    </row>
    <row r="15247" spans="3:5" ht="13" x14ac:dyDescent="0.15">
      <c r="C15247" s="1" t="str">
        <f ca="1">IFERROR(INDIRECT(ADDRESS(MATCH(A15247,'contribution par jour-semaine'!A:A,0),MATCH(B15247,'contribution par jour-semaine'!$1:$1,0),4,1,"contribution par jour-semaine")),"")</f>
        <v/>
      </c>
      <c r="D15247" s="4" t="str">
        <f>VLOOKUP(A15247,predictions!A:B,2,FALSE)</f>
        <v>22/06/2020</v>
      </c>
      <c r="E15247" s="4">
        <f t="shared" si="59"/>
        <v>44004</v>
      </c>
    </row>
    <row r="15248" spans="3:5" ht="13" x14ac:dyDescent="0.15">
      <c r="C15248" s="1" t="str">
        <f ca="1">IFERROR(INDIRECT(ADDRESS(MATCH(A15248,'contribution par jour-semaine'!A:A,0),MATCH(B15248,'contribution par jour-semaine'!$1:$1,0),4,1,"contribution par jour-semaine")),"")</f>
        <v/>
      </c>
      <c r="D15248" s="4" t="str">
        <f>VLOOKUP(A15248,predictions!A:B,2,FALSE)</f>
        <v>22/06/2020</v>
      </c>
      <c r="E15248" s="4">
        <f t="shared" si="59"/>
        <v>44004</v>
      </c>
    </row>
    <row r="15249" spans="3:5" ht="13" x14ac:dyDescent="0.15">
      <c r="C15249" s="1" t="str">
        <f ca="1">IFERROR(INDIRECT(ADDRESS(MATCH(A15249,'contribution par jour-semaine'!A:A,0),MATCH(B15249,'contribution par jour-semaine'!$1:$1,0),4,1,"contribution par jour-semaine")),"")</f>
        <v/>
      </c>
      <c r="D15249" s="4" t="str">
        <f>VLOOKUP(A15249,predictions!A:B,2,FALSE)</f>
        <v>22/06/2020</v>
      </c>
      <c r="E15249" s="4">
        <f t="shared" si="59"/>
        <v>44004</v>
      </c>
    </row>
    <row r="15250" spans="3:5" ht="13" x14ac:dyDescent="0.15">
      <c r="C15250" s="1" t="str">
        <f ca="1">IFERROR(INDIRECT(ADDRESS(MATCH(A15250,'contribution par jour-semaine'!A:A,0),MATCH(B15250,'contribution par jour-semaine'!$1:$1,0),4,1,"contribution par jour-semaine")),"")</f>
        <v/>
      </c>
      <c r="D15250" s="4" t="str">
        <f>VLOOKUP(A15250,predictions!A:B,2,FALSE)</f>
        <v>22/06/2020</v>
      </c>
      <c r="E15250" s="4">
        <f t="shared" si="59"/>
        <v>44004</v>
      </c>
    </row>
    <row r="15251" spans="3:5" ht="13" x14ac:dyDescent="0.15">
      <c r="C15251" s="1" t="str">
        <f ca="1">IFERROR(INDIRECT(ADDRESS(MATCH(A15251,'contribution par jour-semaine'!A:A,0),MATCH(B15251,'contribution par jour-semaine'!$1:$1,0),4,1,"contribution par jour-semaine")),"")</f>
        <v/>
      </c>
      <c r="D15251" s="4" t="str">
        <f>VLOOKUP(A15251,predictions!A:B,2,FALSE)</f>
        <v>22/06/2020</v>
      </c>
      <c r="E15251" s="4">
        <f t="shared" si="59"/>
        <v>44004</v>
      </c>
    </row>
    <row r="15252" spans="3:5" ht="13" x14ac:dyDescent="0.15">
      <c r="C15252" s="1" t="str">
        <f ca="1">IFERROR(INDIRECT(ADDRESS(MATCH(A15252,'contribution par jour-semaine'!A:A,0),MATCH(B15252,'contribution par jour-semaine'!$1:$1,0),4,1,"contribution par jour-semaine")),"")</f>
        <v/>
      </c>
      <c r="D15252" s="4" t="str">
        <f>VLOOKUP(A15252,predictions!A:B,2,FALSE)</f>
        <v>22/06/2020</v>
      </c>
      <c r="E15252" s="4">
        <f t="shared" si="59"/>
        <v>44004</v>
      </c>
    </row>
    <row r="15253" spans="3:5" ht="13" x14ac:dyDescent="0.15">
      <c r="C15253" s="1" t="str">
        <f ca="1">IFERROR(INDIRECT(ADDRESS(MATCH(A15253,'contribution par jour-semaine'!A:A,0),MATCH(B15253,'contribution par jour-semaine'!$1:$1,0),4,1,"contribution par jour-semaine")),"")</f>
        <v/>
      </c>
      <c r="D15253" s="4" t="str">
        <f>VLOOKUP(A15253,predictions!A:B,2,FALSE)</f>
        <v>22/06/2020</v>
      </c>
      <c r="E15253" s="4">
        <f t="shared" si="59"/>
        <v>44004</v>
      </c>
    </row>
    <row r="15254" spans="3:5" ht="13" x14ac:dyDescent="0.15">
      <c r="C15254" s="1" t="str">
        <f ca="1">IFERROR(INDIRECT(ADDRESS(MATCH(A15254,'contribution par jour-semaine'!A:A,0),MATCH(B15254,'contribution par jour-semaine'!$1:$1,0),4,1,"contribution par jour-semaine")),"")</f>
        <v/>
      </c>
      <c r="D15254" s="4" t="str">
        <f>VLOOKUP(A15254,predictions!A:B,2,FALSE)</f>
        <v>22/06/2020</v>
      </c>
      <c r="E15254" s="4">
        <f t="shared" si="59"/>
        <v>44004</v>
      </c>
    </row>
    <row r="15255" spans="3:5" ht="13" x14ac:dyDescent="0.15">
      <c r="C15255" s="1" t="str">
        <f ca="1">IFERROR(INDIRECT(ADDRESS(MATCH(A15255,'contribution par jour-semaine'!A:A,0),MATCH(B15255,'contribution par jour-semaine'!$1:$1,0),4,1,"contribution par jour-semaine")),"")</f>
        <v/>
      </c>
      <c r="D15255" s="4" t="str">
        <f>VLOOKUP(A15255,predictions!A:B,2,FALSE)</f>
        <v>22/06/2020</v>
      </c>
      <c r="E15255" s="4">
        <f t="shared" si="59"/>
        <v>44004</v>
      </c>
    </row>
    <row r="15256" spans="3:5" ht="13" x14ac:dyDescent="0.15">
      <c r="C15256" s="1" t="str">
        <f ca="1">IFERROR(INDIRECT(ADDRESS(MATCH(A15256,'contribution par jour-semaine'!A:A,0),MATCH(B15256,'contribution par jour-semaine'!$1:$1,0),4,1,"contribution par jour-semaine")),"")</f>
        <v/>
      </c>
      <c r="D15256" s="4" t="str">
        <f>VLOOKUP(A15256,predictions!A:B,2,FALSE)</f>
        <v>22/06/2020</v>
      </c>
      <c r="E15256" s="4">
        <f t="shared" si="59"/>
        <v>44004</v>
      </c>
    </row>
    <row r="15257" spans="3:5" ht="13" x14ac:dyDescent="0.15">
      <c r="C15257" s="1" t="str">
        <f ca="1">IFERROR(INDIRECT(ADDRESS(MATCH(A15257,'contribution par jour-semaine'!A:A,0),MATCH(B15257,'contribution par jour-semaine'!$1:$1,0),4,1,"contribution par jour-semaine")),"")</f>
        <v/>
      </c>
      <c r="D15257" s="4" t="str">
        <f>VLOOKUP(A15257,predictions!A:B,2,FALSE)</f>
        <v>22/06/2020</v>
      </c>
      <c r="E15257" s="4">
        <f t="shared" si="59"/>
        <v>44004</v>
      </c>
    </row>
    <row r="15258" spans="3:5" ht="13" x14ac:dyDescent="0.15">
      <c r="C15258" s="1" t="str">
        <f ca="1">IFERROR(INDIRECT(ADDRESS(MATCH(A15258,'contribution par jour-semaine'!A:A,0),MATCH(B15258,'contribution par jour-semaine'!$1:$1,0),4,1,"contribution par jour-semaine")),"")</f>
        <v/>
      </c>
      <c r="D15258" s="4" t="str">
        <f>VLOOKUP(A15258,predictions!A:B,2,FALSE)</f>
        <v>22/06/2020</v>
      </c>
      <c r="E15258" s="4">
        <f t="shared" si="59"/>
        <v>44004</v>
      </c>
    </row>
    <row r="15259" spans="3:5" ht="13" x14ac:dyDescent="0.15">
      <c r="C15259" s="1" t="str">
        <f ca="1">IFERROR(INDIRECT(ADDRESS(MATCH(A15259,'contribution par jour-semaine'!A:A,0),MATCH(B15259,'contribution par jour-semaine'!$1:$1,0),4,1,"contribution par jour-semaine")),"")</f>
        <v/>
      </c>
      <c r="D15259" s="4" t="str">
        <f>VLOOKUP(A15259,predictions!A:B,2,FALSE)</f>
        <v>22/06/2020</v>
      </c>
      <c r="E15259" s="4">
        <f t="shared" si="59"/>
        <v>44004</v>
      </c>
    </row>
    <row r="15260" spans="3:5" ht="13" x14ac:dyDescent="0.15">
      <c r="C15260" s="1" t="str">
        <f ca="1">IFERROR(INDIRECT(ADDRESS(MATCH(A15260,'contribution par jour-semaine'!A:A,0),MATCH(B15260,'contribution par jour-semaine'!$1:$1,0),4,1,"contribution par jour-semaine")),"")</f>
        <v/>
      </c>
      <c r="D15260" s="4" t="str">
        <f>VLOOKUP(A15260,predictions!A:B,2,FALSE)</f>
        <v>22/06/2020</v>
      </c>
      <c r="E15260" s="4">
        <f t="shared" si="59"/>
        <v>44004</v>
      </c>
    </row>
    <row r="15261" spans="3:5" ht="13" x14ac:dyDescent="0.15">
      <c r="C15261" s="1" t="str">
        <f ca="1">IFERROR(INDIRECT(ADDRESS(MATCH(A15261,'contribution par jour-semaine'!A:A,0),MATCH(B15261,'contribution par jour-semaine'!$1:$1,0),4,1,"contribution par jour-semaine")),"")</f>
        <v/>
      </c>
      <c r="D15261" s="4" t="str">
        <f>VLOOKUP(A15261,predictions!A:B,2,FALSE)</f>
        <v>22/06/2020</v>
      </c>
      <c r="E15261" s="4">
        <f t="shared" si="59"/>
        <v>44004</v>
      </c>
    </row>
    <row r="15262" spans="3:5" ht="13" x14ac:dyDescent="0.15">
      <c r="C15262" s="1" t="str">
        <f ca="1">IFERROR(INDIRECT(ADDRESS(MATCH(A15262,'contribution par jour-semaine'!A:A,0),MATCH(B15262,'contribution par jour-semaine'!$1:$1,0),4,1,"contribution par jour-semaine")),"")</f>
        <v/>
      </c>
      <c r="D15262" s="4" t="str">
        <f>VLOOKUP(A15262,predictions!A:B,2,FALSE)</f>
        <v>22/06/2020</v>
      </c>
      <c r="E15262" s="4">
        <f t="shared" si="59"/>
        <v>44004</v>
      </c>
    </row>
    <row r="15263" spans="3:5" ht="13" x14ac:dyDescent="0.15">
      <c r="C15263" s="1" t="str">
        <f ca="1">IFERROR(INDIRECT(ADDRESS(MATCH(A15263,'contribution par jour-semaine'!A:A,0),MATCH(B15263,'contribution par jour-semaine'!$1:$1,0),4,1,"contribution par jour-semaine")),"")</f>
        <v/>
      </c>
      <c r="D15263" s="4" t="str">
        <f>VLOOKUP(A15263,predictions!A:B,2,FALSE)</f>
        <v>22/06/2020</v>
      </c>
      <c r="E15263" s="4">
        <f t="shared" si="59"/>
        <v>44004</v>
      </c>
    </row>
    <row r="15264" spans="3:5" ht="13" x14ac:dyDescent="0.15">
      <c r="C15264" s="1" t="str">
        <f ca="1">IFERROR(INDIRECT(ADDRESS(MATCH(A15264,'contribution par jour-semaine'!A:A,0),MATCH(B15264,'contribution par jour-semaine'!$1:$1,0),4,1,"contribution par jour-semaine")),"")</f>
        <v/>
      </c>
      <c r="D15264" s="4" t="str">
        <f>VLOOKUP(A15264,predictions!A:B,2,FALSE)</f>
        <v>22/06/2020</v>
      </c>
      <c r="E15264" s="4">
        <f t="shared" si="59"/>
        <v>44004</v>
      </c>
    </row>
    <row r="15265" spans="3:5" ht="13" x14ac:dyDescent="0.15">
      <c r="C15265" s="1" t="str">
        <f ca="1">IFERROR(INDIRECT(ADDRESS(MATCH(A15265,'contribution par jour-semaine'!A:A,0),MATCH(B15265,'contribution par jour-semaine'!$1:$1,0),4,1,"contribution par jour-semaine")),"")</f>
        <v/>
      </c>
      <c r="D15265" s="4" t="str">
        <f>VLOOKUP(A15265,predictions!A:B,2,FALSE)</f>
        <v>22/06/2020</v>
      </c>
      <c r="E15265" s="4">
        <f t="shared" si="59"/>
        <v>44004</v>
      </c>
    </row>
    <row r="15266" spans="3:5" ht="13" x14ac:dyDescent="0.15">
      <c r="C15266" s="1" t="str">
        <f ca="1">IFERROR(INDIRECT(ADDRESS(MATCH(A15266,'contribution par jour-semaine'!A:A,0),MATCH(B15266,'contribution par jour-semaine'!$1:$1,0),4,1,"contribution par jour-semaine")),"")</f>
        <v/>
      </c>
      <c r="D15266" s="4" t="str">
        <f>VLOOKUP(A15266,predictions!A:B,2,FALSE)</f>
        <v>22/06/2020</v>
      </c>
      <c r="E15266" s="4">
        <f t="shared" si="59"/>
        <v>44004</v>
      </c>
    </row>
    <row r="15267" spans="3:5" ht="13" x14ac:dyDescent="0.15">
      <c r="C15267" s="1" t="str">
        <f ca="1">IFERROR(INDIRECT(ADDRESS(MATCH(A15267,'contribution par jour-semaine'!A:A,0),MATCH(B15267,'contribution par jour-semaine'!$1:$1,0),4,1,"contribution par jour-semaine")),"")</f>
        <v/>
      </c>
      <c r="D15267" s="4" t="str">
        <f>VLOOKUP(A15267,predictions!A:B,2,FALSE)</f>
        <v>22/06/2020</v>
      </c>
      <c r="E15267" s="4">
        <f t="shared" si="59"/>
        <v>44004</v>
      </c>
    </row>
    <row r="15268" spans="3:5" ht="13" x14ac:dyDescent="0.15">
      <c r="C15268" s="1" t="str">
        <f ca="1">IFERROR(INDIRECT(ADDRESS(MATCH(A15268,'contribution par jour-semaine'!A:A,0),MATCH(B15268,'contribution par jour-semaine'!$1:$1,0),4,1,"contribution par jour-semaine")),"")</f>
        <v/>
      </c>
      <c r="D15268" s="4" t="str">
        <f>VLOOKUP(A15268,predictions!A:B,2,FALSE)</f>
        <v>22/06/2020</v>
      </c>
      <c r="E15268" s="4">
        <f t="shared" si="59"/>
        <v>44004</v>
      </c>
    </row>
    <row r="15269" spans="3:5" ht="13" x14ac:dyDescent="0.15">
      <c r="C15269" s="1" t="str">
        <f ca="1">IFERROR(INDIRECT(ADDRESS(MATCH(A15269,'contribution par jour-semaine'!A:A,0),MATCH(B15269,'contribution par jour-semaine'!$1:$1,0),4,1,"contribution par jour-semaine")),"")</f>
        <v/>
      </c>
      <c r="D15269" s="4" t="str">
        <f>VLOOKUP(A15269,predictions!A:B,2,FALSE)</f>
        <v>22/06/2020</v>
      </c>
      <c r="E15269" s="4">
        <f t="shared" si="59"/>
        <v>44004</v>
      </c>
    </row>
    <row r="15270" spans="3:5" ht="13" x14ac:dyDescent="0.15">
      <c r="C15270" s="1" t="str">
        <f ca="1">IFERROR(INDIRECT(ADDRESS(MATCH(A15270,'contribution par jour-semaine'!A:A,0),MATCH(B15270,'contribution par jour-semaine'!$1:$1,0),4,1,"contribution par jour-semaine")),"")</f>
        <v/>
      </c>
      <c r="D15270" s="4" t="str">
        <f>VLOOKUP(A15270,predictions!A:B,2,FALSE)</f>
        <v>22/06/2020</v>
      </c>
      <c r="E15270" s="4">
        <f t="shared" si="59"/>
        <v>44004</v>
      </c>
    </row>
    <row r="15271" spans="3:5" ht="13" x14ac:dyDescent="0.15">
      <c r="C15271" s="1" t="str">
        <f ca="1">IFERROR(INDIRECT(ADDRESS(MATCH(A15271,'contribution par jour-semaine'!A:A,0),MATCH(B15271,'contribution par jour-semaine'!$1:$1,0),4,1,"contribution par jour-semaine")),"")</f>
        <v/>
      </c>
      <c r="D15271" s="4" t="str">
        <f>VLOOKUP(A15271,predictions!A:B,2,FALSE)</f>
        <v>22/06/2020</v>
      </c>
      <c r="E15271" s="4">
        <f t="shared" si="59"/>
        <v>44004</v>
      </c>
    </row>
    <row r="15272" spans="3:5" ht="13" x14ac:dyDescent="0.15">
      <c r="C15272" s="1" t="str">
        <f ca="1">IFERROR(INDIRECT(ADDRESS(MATCH(A15272,'contribution par jour-semaine'!A:A,0),MATCH(B15272,'contribution par jour-semaine'!$1:$1,0),4,1,"contribution par jour-semaine")),"")</f>
        <v/>
      </c>
      <c r="D15272" s="4" t="str">
        <f>VLOOKUP(A15272,predictions!A:B,2,FALSE)</f>
        <v>22/06/2020</v>
      </c>
      <c r="E15272" s="4">
        <f t="shared" si="59"/>
        <v>44004</v>
      </c>
    </row>
    <row r="15273" spans="3:5" ht="13" x14ac:dyDescent="0.15">
      <c r="C15273" s="1" t="str">
        <f ca="1">IFERROR(INDIRECT(ADDRESS(MATCH(A15273,'contribution par jour-semaine'!A:A,0),MATCH(B15273,'contribution par jour-semaine'!$1:$1,0),4,1,"contribution par jour-semaine")),"")</f>
        <v/>
      </c>
      <c r="D15273" s="4" t="str">
        <f>VLOOKUP(A15273,predictions!A:B,2,FALSE)</f>
        <v>22/06/2020</v>
      </c>
      <c r="E15273" s="4">
        <f t="shared" si="59"/>
        <v>44004</v>
      </c>
    </row>
    <row r="15274" spans="3:5" ht="13" x14ac:dyDescent="0.15">
      <c r="C15274" s="1" t="str">
        <f ca="1">IFERROR(INDIRECT(ADDRESS(MATCH(A15274,'contribution par jour-semaine'!A:A,0),MATCH(B15274,'contribution par jour-semaine'!$1:$1,0),4,1,"contribution par jour-semaine")),"")</f>
        <v/>
      </c>
      <c r="D15274" s="4" t="str">
        <f>VLOOKUP(A15274,predictions!A:B,2,FALSE)</f>
        <v>22/06/2020</v>
      </c>
      <c r="E15274" s="4">
        <f t="shared" si="59"/>
        <v>44004</v>
      </c>
    </row>
    <row r="15275" spans="3:5" ht="13" x14ac:dyDescent="0.15">
      <c r="C15275" s="1" t="str">
        <f ca="1">IFERROR(INDIRECT(ADDRESS(MATCH(A15275,'contribution par jour-semaine'!A:A,0),MATCH(B15275,'contribution par jour-semaine'!$1:$1,0),4,1,"contribution par jour-semaine")),"")</f>
        <v/>
      </c>
      <c r="D15275" s="4" t="str">
        <f>VLOOKUP(A15275,predictions!A:B,2,FALSE)</f>
        <v>22/06/2020</v>
      </c>
      <c r="E15275" s="4">
        <f t="shared" si="59"/>
        <v>44004</v>
      </c>
    </row>
    <row r="15276" spans="3:5" ht="13" x14ac:dyDescent="0.15">
      <c r="C15276" s="1" t="str">
        <f ca="1">IFERROR(INDIRECT(ADDRESS(MATCH(A15276,'contribution par jour-semaine'!A:A,0),MATCH(B15276,'contribution par jour-semaine'!$1:$1,0),4,1,"contribution par jour-semaine")),"")</f>
        <v/>
      </c>
      <c r="D15276" s="4" t="str">
        <f>VLOOKUP(A15276,predictions!A:B,2,FALSE)</f>
        <v>22/06/2020</v>
      </c>
      <c r="E15276" s="4">
        <f t="shared" si="59"/>
        <v>44004</v>
      </c>
    </row>
    <row r="15277" spans="3:5" ht="13" x14ac:dyDescent="0.15">
      <c r="C15277" s="1" t="str">
        <f ca="1">IFERROR(INDIRECT(ADDRESS(MATCH(A15277,'contribution par jour-semaine'!A:A,0),MATCH(B15277,'contribution par jour-semaine'!$1:$1,0),4,1,"contribution par jour-semaine")),"")</f>
        <v/>
      </c>
      <c r="D15277" s="4" t="str">
        <f>VLOOKUP(A15277,predictions!A:B,2,FALSE)</f>
        <v>22/06/2020</v>
      </c>
      <c r="E15277" s="4">
        <f t="shared" si="59"/>
        <v>44004</v>
      </c>
    </row>
    <row r="15278" spans="3:5" ht="13" x14ac:dyDescent="0.15">
      <c r="C15278" s="1" t="str">
        <f ca="1">IFERROR(INDIRECT(ADDRESS(MATCH(A15278,'contribution par jour-semaine'!A:A,0),MATCH(B15278,'contribution par jour-semaine'!$1:$1,0),4,1,"contribution par jour-semaine")),"")</f>
        <v/>
      </c>
      <c r="D15278" s="4" t="str">
        <f>VLOOKUP(A15278,predictions!A:B,2,FALSE)</f>
        <v>22/06/2020</v>
      </c>
      <c r="E15278" s="4">
        <f t="shared" si="59"/>
        <v>44004</v>
      </c>
    </row>
    <row r="15279" spans="3:5" ht="13" x14ac:dyDescent="0.15">
      <c r="C15279" s="1" t="str">
        <f ca="1">IFERROR(INDIRECT(ADDRESS(MATCH(A15279,'contribution par jour-semaine'!A:A,0),MATCH(B15279,'contribution par jour-semaine'!$1:$1,0),4,1,"contribution par jour-semaine")),"")</f>
        <v/>
      </c>
      <c r="D15279" s="4" t="str">
        <f>VLOOKUP(A15279,predictions!A:B,2,FALSE)</f>
        <v>22/06/2020</v>
      </c>
      <c r="E15279" s="4">
        <f t="shared" si="59"/>
        <v>44004</v>
      </c>
    </row>
    <row r="15280" spans="3:5" ht="13" x14ac:dyDescent="0.15">
      <c r="C15280" s="1" t="str">
        <f ca="1">IFERROR(INDIRECT(ADDRESS(MATCH(A15280,'contribution par jour-semaine'!A:A,0),MATCH(B15280,'contribution par jour-semaine'!$1:$1,0),4,1,"contribution par jour-semaine")),"")</f>
        <v/>
      </c>
      <c r="D15280" s="4" t="str">
        <f>VLOOKUP(A15280,predictions!A:B,2,FALSE)</f>
        <v>22/06/2020</v>
      </c>
      <c r="E15280" s="4">
        <f t="shared" si="59"/>
        <v>44004</v>
      </c>
    </row>
    <row r="15281" spans="3:5" ht="13" x14ac:dyDescent="0.15">
      <c r="C15281" s="1" t="str">
        <f ca="1">IFERROR(INDIRECT(ADDRESS(MATCH(A15281,'contribution par jour-semaine'!A:A,0),MATCH(B15281,'contribution par jour-semaine'!$1:$1,0),4,1,"contribution par jour-semaine")),"")</f>
        <v/>
      </c>
      <c r="D15281" s="4" t="str">
        <f>VLOOKUP(A15281,predictions!A:B,2,FALSE)</f>
        <v>22/06/2020</v>
      </c>
      <c r="E15281" s="4">
        <f t="shared" si="59"/>
        <v>44004</v>
      </c>
    </row>
    <row r="15282" spans="3:5" ht="13" x14ac:dyDescent="0.15">
      <c r="C15282" s="1" t="str">
        <f ca="1">IFERROR(INDIRECT(ADDRESS(MATCH(A15282,'contribution par jour-semaine'!A:A,0),MATCH(B15282,'contribution par jour-semaine'!$1:$1,0),4,1,"contribution par jour-semaine")),"")</f>
        <v/>
      </c>
      <c r="D15282" s="4" t="str">
        <f>VLOOKUP(A15282,predictions!A:B,2,FALSE)</f>
        <v>22/06/2020</v>
      </c>
      <c r="E15282" s="4">
        <f t="shared" si="59"/>
        <v>44004</v>
      </c>
    </row>
    <row r="15283" spans="3:5" ht="13" x14ac:dyDescent="0.15">
      <c r="C15283" s="1" t="str">
        <f ca="1">IFERROR(INDIRECT(ADDRESS(MATCH(A15283,'contribution par jour-semaine'!A:A,0),MATCH(B15283,'contribution par jour-semaine'!$1:$1,0),4,1,"contribution par jour-semaine")),"")</f>
        <v/>
      </c>
      <c r="D15283" s="4" t="str">
        <f>VLOOKUP(A15283,predictions!A:B,2,FALSE)</f>
        <v>22/06/2020</v>
      </c>
      <c r="E15283" s="4">
        <f t="shared" si="59"/>
        <v>44004</v>
      </c>
    </row>
    <row r="15284" spans="3:5" ht="13" x14ac:dyDescent="0.15">
      <c r="C15284" s="1" t="str">
        <f ca="1">IFERROR(INDIRECT(ADDRESS(MATCH(A15284,'contribution par jour-semaine'!A:A,0),MATCH(B15284,'contribution par jour-semaine'!$1:$1,0),4,1,"contribution par jour-semaine")),"")</f>
        <v/>
      </c>
      <c r="D15284" s="4" t="str">
        <f>VLOOKUP(A15284,predictions!A:B,2,FALSE)</f>
        <v>22/06/2020</v>
      </c>
      <c r="E15284" s="4">
        <f t="shared" si="59"/>
        <v>44004</v>
      </c>
    </row>
    <row r="15285" spans="3:5" ht="13" x14ac:dyDescent="0.15">
      <c r="C15285" s="1" t="str">
        <f ca="1">IFERROR(INDIRECT(ADDRESS(MATCH(A15285,'contribution par jour-semaine'!A:A,0),MATCH(B15285,'contribution par jour-semaine'!$1:$1,0),4,1,"contribution par jour-semaine")),"")</f>
        <v/>
      </c>
      <c r="D15285" s="4" t="str">
        <f>VLOOKUP(A15285,predictions!A:B,2,FALSE)</f>
        <v>22/06/2020</v>
      </c>
      <c r="E15285" s="4">
        <f t="shared" si="59"/>
        <v>44004</v>
      </c>
    </row>
    <row r="15286" spans="3:5" ht="13" x14ac:dyDescent="0.15">
      <c r="C15286" s="1" t="str">
        <f ca="1">IFERROR(INDIRECT(ADDRESS(MATCH(A15286,'contribution par jour-semaine'!A:A,0),MATCH(B15286,'contribution par jour-semaine'!$1:$1,0),4,1,"contribution par jour-semaine")),"")</f>
        <v/>
      </c>
      <c r="D15286" s="4" t="str">
        <f>VLOOKUP(A15286,predictions!A:B,2,FALSE)</f>
        <v>22/06/2020</v>
      </c>
      <c r="E15286" s="4">
        <f t="shared" si="59"/>
        <v>44004</v>
      </c>
    </row>
    <row r="15287" spans="3:5" ht="13" x14ac:dyDescent="0.15">
      <c r="C15287" s="1" t="str">
        <f ca="1">IFERROR(INDIRECT(ADDRESS(MATCH(A15287,'contribution par jour-semaine'!A:A,0),MATCH(B15287,'contribution par jour-semaine'!$1:$1,0),4,1,"contribution par jour-semaine")),"")</f>
        <v/>
      </c>
      <c r="D15287" s="4" t="str">
        <f>VLOOKUP(A15287,predictions!A:B,2,FALSE)</f>
        <v>22/06/2020</v>
      </c>
      <c r="E15287" s="4">
        <f t="shared" si="59"/>
        <v>44004</v>
      </c>
    </row>
    <row r="15288" spans="3:5" ht="13" x14ac:dyDescent="0.15">
      <c r="C15288" s="1" t="str">
        <f ca="1">IFERROR(INDIRECT(ADDRESS(MATCH(A15288,'contribution par jour-semaine'!A:A,0),MATCH(B15288,'contribution par jour-semaine'!$1:$1,0),4,1,"contribution par jour-semaine")),"")</f>
        <v/>
      </c>
      <c r="D15288" s="4" t="str">
        <f>VLOOKUP(A15288,predictions!A:B,2,FALSE)</f>
        <v>22/06/2020</v>
      </c>
      <c r="E15288" s="4">
        <f t="shared" si="59"/>
        <v>44004</v>
      </c>
    </row>
    <row r="15289" spans="3:5" ht="13" x14ac:dyDescent="0.15">
      <c r="C15289" s="1" t="str">
        <f ca="1">IFERROR(INDIRECT(ADDRESS(MATCH(A15289,'contribution par jour-semaine'!A:A,0),MATCH(B15289,'contribution par jour-semaine'!$1:$1,0),4,1,"contribution par jour-semaine")),"")</f>
        <v/>
      </c>
      <c r="D15289" s="4" t="str">
        <f>VLOOKUP(A15289,predictions!A:B,2,FALSE)</f>
        <v>22/06/2020</v>
      </c>
      <c r="E15289" s="4">
        <f t="shared" si="59"/>
        <v>44004</v>
      </c>
    </row>
    <row r="15290" spans="3:5" ht="13" x14ac:dyDescent="0.15">
      <c r="C15290" s="1" t="str">
        <f ca="1">IFERROR(INDIRECT(ADDRESS(MATCH(A15290,'contribution par jour-semaine'!A:A,0),MATCH(B15290,'contribution par jour-semaine'!$1:$1,0),4,1,"contribution par jour-semaine")),"")</f>
        <v/>
      </c>
      <c r="D15290" s="4" t="str">
        <f>VLOOKUP(A15290,predictions!A:B,2,FALSE)</f>
        <v>22/06/2020</v>
      </c>
      <c r="E15290" s="4">
        <f t="shared" si="59"/>
        <v>44004</v>
      </c>
    </row>
    <row r="15291" spans="3:5" ht="13" x14ac:dyDescent="0.15">
      <c r="C15291" s="1" t="str">
        <f ca="1">IFERROR(INDIRECT(ADDRESS(MATCH(A15291,'contribution par jour-semaine'!A:A,0),MATCH(B15291,'contribution par jour-semaine'!$1:$1,0),4,1,"contribution par jour-semaine")),"")</f>
        <v/>
      </c>
      <c r="D15291" s="4" t="str">
        <f>VLOOKUP(A15291,predictions!A:B,2,FALSE)</f>
        <v>22/06/2020</v>
      </c>
      <c r="E15291" s="4">
        <f t="shared" si="59"/>
        <v>44004</v>
      </c>
    </row>
    <row r="15292" spans="3:5" ht="13" x14ac:dyDescent="0.15">
      <c r="C15292" s="1" t="str">
        <f ca="1">IFERROR(INDIRECT(ADDRESS(MATCH(A15292,'contribution par jour-semaine'!A:A,0),MATCH(B15292,'contribution par jour-semaine'!$1:$1,0),4,1,"contribution par jour-semaine")),"")</f>
        <v/>
      </c>
      <c r="D15292" s="4" t="str">
        <f>VLOOKUP(A15292,predictions!A:B,2,FALSE)</f>
        <v>22/06/2020</v>
      </c>
      <c r="E15292" s="4">
        <f t="shared" si="59"/>
        <v>44004</v>
      </c>
    </row>
    <row r="15293" spans="3:5" ht="13" x14ac:dyDescent="0.15">
      <c r="C15293" s="1" t="str">
        <f ca="1">IFERROR(INDIRECT(ADDRESS(MATCH(A15293,'contribution par jour-semaine'!A:A,0),MATCH(B15293,'contribution par jour-semaine'!$1:$1,0),4,1,"contribution par jour-semaine")),"")</f>
        <v/>
      </c>
      <c r="D15293" s="4" t="str">
        <f>VLOOKUP(A15293,predictions!A:B,2,FALSE)</f>
        <v>22/06/2020</v>
      </c>
      <c r="E15293" s="4">
        <f t="shared" si="59"/>
        <v>44004</v>
      </c>
    </row>
    <row r="15294" spans="3:5" ht="13" x14ac:dyDescent="0.15">
      <c r="C15294" s="1" t="str">
        <f ca="1">IFERROR(INDIRECT(ADDRESS(MATCH(A15294,'contribution par jour-semaine'!A:A,0),MATCH(B15294,'contribution par jour-semaine'!$1:$1,0),4,1,"contribution par jour-semaine")),"")</f>
        <v/>
      </c>
      <c r="D15294" s="4" t="str">
        <f>VLOOKUP(A15294,predictions!A:B,2,FALSE)</f>
        <v>22/06/2020</v>
      </c>
      <c r="E15294" s="4">
        <f t="shared" si="59"/>
        <v>44004</v>
      </c>
    </row>
    <row r="15295" spans="3:5" ht="13" x14ac:dyDescent="0.15">
      <c r="C15295" s="1" t="str">
        <f ca="1">IFERROR(INDIRECT(ADDRESS(MATCH(A15295,'contribution par jour-semaine'!A:A,0),MATCH(B15295,'contribution par jour-semaine'!$1:$1,0),4,1,"contribution par jour-semaine")),"")</f>
        <v/>
      </c>
      <c r="D15295" s="4" t="str">
        <f>VLOOKUP(A15295,predictions!A:B,2,FALSE)</f>
        <v>22/06/2020</v>
      </c>
      <c r="E15295" s="4">
        <f t="shared" si="59"/>
        <v>44004</v>
      </c>
    </row>
    <row r="15296" spans="3:5" ht="13" x14ac:dyDescent="0.15">
      <c r="C15296" s="1" t="str">
        <f ca="1">IFERROR(INDIRECT(ADDRESS(MATCH(A15296,'contribution par jour-semaine'!A:A,0),MATCH(B15296,'contribution par jour-semaine'!$1:$1,0),4,1,"contribution par jour-semaine")),"")</f>
        <v/>
      </c>
      <c r="D15296" s="4" t="str">
        <f>VLOOKUP(A15296,predictions!A:B,2,FALSE)</f>
        <v>22/06/2020</v>
      </c>
      <c r="E15296" s="4">
        <f t="shared" si="59"/>
        <v>44004</v>
      </c>
    </row>
    <row r="15297" spans="3:5" ht="13" x14ac:dyDescent="0.15">
      <c r="C15297" s="1" t="str">
        <f ca="1">IFERROR(INDIRECT(ADDRESS(MATCH(A15297,'contribution par jour-semaine'!A:A,0),MATCH(B15297,'contribution par jour-semaine'!$1:$1,0),4,1,"contribution par jour-semaine")),"")</f>
        <v/>
      </c>
      <c r="D15297" s="4" t="str">
        <f>VLOOKUP(A15297,predictions!A:B,2,FALSE)</f>
        <v>22/06/2020</v>
      </c>
      <c r="E15297" s="4">
        <f t="shared" si="59"/>
        <v>44004</v>
      </c>
    </row>
    <row r="15298" spans="3:5" ht="13" x14ac:dyDescent="0.15">
      <c r="C15298" s="1" t="str">
        <f ca="1">IFERROR(INDIRECT(ADDRESS(MATCH(A15298,'contribution par jour-semaine'!A:A,0),MATCH(B15298,'contribution par jour-semaine'!$1:$1,0),4,1,"contribution par jour-semaine")),"")</f>
        <v/>
      </c>
      <c r="D15298" s="4" t="str">
        <f>VLOOKUP(A15298,predictions!A:B,2,FALSE)</f>
        <v>22/06/2020</v>
      </c>
      <c r="E15298" s="4">
        <f t="shared" si="59"/>
        <v>44004</v>
      </c>
    </row>
    <row r="15299" spans="3:5" ht="13" x14ac:dyDescent="0.15">
      <c r="C15299" s="1" t="str">
        <f ca="1">IFERROR(INDIRECT(ADDRESS(MATCH(A15299,'contribution par jour-semaine'!A:A,0),MATCH(B15299,'contribution par jour-semaine'!$1:$1,0),4,1,"contribution par jour-semaine")),"")</f>
        <v/>
      </c>
      <c r="D15299" s="4" t="str">
        <f>VLOOKUP(A15299,predictions!A:B,2,FALSE)</f>
        <v>22/06/2020</v>
      </c>
      <c r="E15299" s="4">
        <f t="shared" si="59"/>
        <v>44004</v>
      </c>
    </row>
    <row r="15300" spans="3:5" ht="13" x14ac:dyDescent="0.15">
      <c r="C15300" s="1" t="str">
        <f ca="1">IFERROR(INDIRECT(ADDRESS(MATCH(A15300,'contribution par jour-semaine'!A:A,0),MATCH(B15300,'contribution par jour-semaine'!$1:$1,0),4,1,"contribution par jour-semaine")),"")</f>
        <v/>
      </c>
      <c r="D15300" s="4" t="str">
        <f>VLOOKUP(A15300,predictions!A:B,2,FALSE)</f>
        <v>22/06/2020</v>
      </c>
      <c r="E15300" s="4">
        <f t="shared" si="59"/>
        <v>44004</v>
      </c>
    </row>
    <row r="15301" spans="3:5" ht="13" x14ac:dyDescent="0.15">
      <c r="C15301" s="1" t="str">
        <f ca="1">IFERROR(INDIRECT(ADDRESS(MATCH(A15301,'contribution par jour-semaine'!A:A,0),MATCH(B15301,'contribution par jour-semaine'!$1:$1,0),4,1,"contribution par jour-semaine")),"")</f>
        <v/>
      </c>
      <c r="D15301" s="4" t="str">
        <f>VLOOKUP(A15301,predictions!A:B,2,FALSE)</f>
        <v>22/06/2020</v>
      </c>
      <c r="E15301" s="4">
        <f t="shared" si="59"/>
        <v>44004</v>
      </c>
    </row>
    <row r="15302" spans="3:5" ht="13" x14ac:dyDescent="0.15">
      <c r="C15302" s="1" t="str">
        <f ca="1">IFERROR(INDIRECT(ADDRESS(MATCH(A15302,'contribution par jour-semaine'!A:A,0),MATCH(B15302,'contribution par jour-semaine'!$1:$1,0),4,1,"contribution par jour-semaine")),"")</f>
        <v/>
      </c>
      <c r="D15302" s="4" t="str">
        <f>VLOOKUP(A15302,predictions!A:B,2,FALSE)</f>
        <v>22/06/2020</v>
      </c>
      <c r="E15302" s="4">
        <f t="shared" ref="E15302:E15556" si="60">DATE(RIGHT(D15302,4),MID(D15302,4,2),LEFT(D15302,2))</f>
        <v>44004</v>
      </c>
    </row>
    <row r="15303" spans="3:5" ht="13" x14ac:dyDescent="0.15">
      <c r="C15303" s="1" t="str">
        <f ca="1">IFERROR(INDIRECT(ADDRESS(MATCH(A15303,'contribution par jour-semaine'!A:A,0),MATCH(B15303,'contribution par jour-semaine'!$1:$1,0),4,1,"contribution par jour-semaine")),"")</f>
        <v/>
      </c>
      <c r="D15303" s="4" t="str">
        <f>VLOOKUP(A15303,predictions!A:B,2,FALSE)</f>
        <v>22/06/2020</v>
      </c>
      <c r="E15303" s="4">
        <f t="shared" si="60"/>
        <v>44004</v>
      </c>
    </row>
    <row r="15304" spans="3:5" ht="13" x14ac:dyDescent="0.15">
      <c r="C15304" s="1" t="str">
        <f ca="1">IFERROR(INDIRECT(ADDRESS(MATCH(A15304,'contribution par jour-semaine'!A:A,0),MATCH(B15304,'contribution par jour-semaine'!$1:$1,0),4,1,"contribution par jour-semaine")),"")</f>
        <v/>
      </c>
      <c r="D15304" s="4" t="str">
        <f>VLOOKUP(A15304,predictions!A:B,2,FALSE)</f>
        <v>22/06/2020</v>
      </c>
      <c r="E15304" s="4">
        <f t="shared" si="60"/>
        <v>44004</v>
      </c>
    </row>
    <row r="15305" spans="3:5" ht="13" x14ac:dyDescent="0.15">
      <c r="C15305" s="1" t="str">
        <f ca="1">IFERROR(INDIRECT(ADDRESS(MATCH(A15305,'contribution par jour-semaine'!A:A,0),MATCH(B15305,'contribution par jour-semaine'!$1:$1,0),4,1,"contribution par jour-semaine")),"")</f>
        <v/>
      </c>
      <c r="D15305" s="4" t="str">
        <f>VLOOKUP(A15305,predictions!A:B,2,FALSE)</f>
        <v>22/06/2020</v>
      </c>
      <c r="E15305" s="4">
        <f t="shared" si="60"/>
        <v>44004</v>
      </c>
    </row>
    <row r="15306" spans="3:5" ht="13" x14ac:dyDescent="0.15">
      <c r="C15306" s="1" t="str">
        <f ca="1">IFERROR(INDIRECT(ADDRESS(MATCH(A15306,'contribution par jour-semaine'!A:A,0),MATCH(B15306,'contribution par jour-semaine'!$1:$1,0),4,1,"contribution par jour-semaine")),"")</f>
        <v/>
      </c>
      <c r="D15306" s="4" t="str">
        <f>VLOOKUP(A15306,predictions!A:B,2,FALSE)</f>
        <v>22/06/2020</v>
      </c>
      <c r="E15306" s="4">
        <f t="shared" si="60"/>
        <v>44004</v>
      </c>
    </row>
    <row r="15307" spans="3:5" ht="13" x14ac:dyDescent="0.15">
      <c r="C15307" s="1" t="str">
        <f ca="1">IFERROR(INDIRECT(ADDRESS(MATCH(A15307,'contribution par jour-semaine'!A:A,0),MATCH(B15307,'contribution par jour-semaine'!$1:$1,0),4,1,"contribution par jour-semaine")),"")</f>
        <v/>
      </c>
      <c r="D15307" s="4" t="str">
        <f>VLOOKUP(A15307,predictions!A:B,2,FALSE)</f>
        <v>22/06/2020</v>
      </c>
      <c r="E15307" s="4">
        <f t="shared" si="60"/>
        <v>44004</v>
      </c>
    </row>
    <row r="15308" spans="3:5" ht="13" x14ac:dyDescent="0.15">
      <c r="C15308" s="1" t="str">
        <f ca="1">IFERROR(INDIRECT(ADDRESS(MATCH(A15308,'contribution par jour-semaine'!A:A,0),MATCH(B15308,'contribution par jour-semaine'!$1:$1,0),4,1,"contribution par jour-semaine")),"")</f>
        <v/>
      </c>
      <c r="D15308" s="4" t="str">
        <f>VLOOKUP(A15308,predictions!A:B,2,FALSE)</f>
        <v>22/06/2020</v>
      </c>
      <c r="E15308" s="4">
        <f t="shared" si="60"/>
        <v>44004</v>
      </c>
    </row>
    <row r="15309" spans="3:5" ht="13" x14ac:dyDescent="0.15">
      <c r="C15309" s="1" t="str">
        <f ca="1">IFERROR(INDIRECT(ADDRESS(MATCH(A15309,'contribution par jour-semaine'!A:A,0),MATCH(B15309,'contribution par jour-semaine'!$1:$1,0),4,1,"contribution par jour-semaine")),"")</f>
        <v/>
      </c>
      <c r="D15309" s="4" t="str">
        <f>VLOOKUP(A15309,predictions!A:B,2,FALSE)</f>
        <v>22/06/2020</v>
      </c>
      <c r="E15309" s="4">
        <f t="shared" si="60"/>
        <v>44004</v>
      </c>
    </row>
    <row r="15310" spans="3:5" ht="13" x14ac:dyDescent="0.15">
      <c r="C15310" s="1" t="str">
        <f ca="1">IFERROR(INDIRECT(ADDRESS(MATCH(A15310,'contribution par jour-semaine'!A:A,0),MATCH(B15310,'contribution par jour-semaine'!$1:$1,0),4,1,"contribution par jour-semaine")),"")</f>
        <v/>
      </c>
      <c r="D15310" s="4" t="str">
        <f>VLOOKUP(A15310,predictions!A:B,2,FALSE)</f>
        <v>22/06/2020</v>
      </c>
      <c r="E15310" s="4">
        <f t="shared" si="60"/>
        <v>44004</v>
      </c>
    </row>
    <row r="15311" spans="3:5" ht="13" x14ac:dyDescent="0.15">
      <c r="C15311" s="1" t="str">
        <f ca="1">IFERROR(INDIRECT(ADDRESS(MATCH(A15311,'contribution par jour-semaine'!A:A,0),MATCH(B15311,'contribution par jour-semaine'!$1:$1,0),4,1,"contribution par jour-semaine")),"")</f>
        <v/>
      </c>
      <c r="D15311" s="4" t="str">
        <f>VLOOKUP(A15311,predictions!A:B,2,FALSE)</f>
        <v>22/06/2020</v>
      </c>
      <c r="E15311" s="4">
        <f t="shared" si="60"/>
        <v>44004</v>
      </c>
    </row>
    <row r="15312" spans="3:5" ht="13" x14ac:dyDescent="0.15">
      <c r="C15312" s="1" t="str">
        <f ca="1">IFERROR(INDIRECT(ADDRESS(MATCH(A15312,'contribution par jour-semaine'!A:A,0),MATCH(B15312,'contribution par jour-semaine'!$1:$1,0),4,1,"contribution par jour-semaine")),"")</f>
        <v/>
      </c>
      <c r="D15312" s="4" t="str">
        <f>VLOOKUP(A15312,predictions!A:B,2,FALSE)</f>
        <v>22/06/2020</v>
      </c>
      <c r="E15312" s="4">
        <f t="shared" si="60"/>
        <v>44004</v>
      </c>
    </row>
    <row r="15313" spans="3:5" ht="13" x14ac:dyDescent="0.15">
      <c r="C15313" s="1" t="str">
        <f ca="1">IFERROR(INDIRECT(ADDRESS(MATCH(A15313,'contribution par jour-semaine'!A:A,0),MATCH(B15313,'contribution par jour-semaine'!$1:$1,0),4,1,"contribution par jour-semaine")),"")</f>
        <v/>
      </c>
      <c r="D15313" s="4" t="str">
        <f>VLOOKUP(A15313,predictions!A:B,2,FALSE)</f>
        <v>22/06/2020</v>
      </c>
      <c r="E15313" s="4">
        <f t="shared" si="60"/>
        <v>44004</v>
      </c>
    </row>
    <row r="15314" spans="3:5" ht="13" x14ac:dyDescent="0.15">
      <c r="C15314" s="1" t="str">
        <f ca="1">IFERROR(INDIRECT(ADDRESS(MATCH(A15314,'contribution par jour-semaine'!A:A,0),MATCH(B15314,'contribution par jour-semaine'!$1:$1,0),4,1,"contribution par jour-semaine")),"")</f>
        <v/>
      </c>
      <c r="D15314" s="4" t="str">
        <f>VLOOKUP(A15314,predictions!A:B,2,FALSE)</f>
        <v>22/06/2020</v>
      </c>
      <c r="E15314" s="4">
        <f t="shared" si="60"/>
        <v>44004</v>
      </c>
    </row>
    <row r="15315" spans="3:5" ht="13" x14ac:dyDescent="0.15">
      <c r="C15315" s="1" t="str">
        <f ca="1">IFERROR(INDIRECT(ADDRESS(MATCH(A15315,'contribution par jour-semaine'!A:A,0),MATCH(B15315,'contribution par jour-semaine'!$1:$1,0),4,1,"contribution par jour-semaine")),"")</f>
        <v/>
      </c>
      <c r="D15315" s="4" t="str">
        <f>VLOOKUP(A15315,predictions!A:B,2,FALSE)</f>
        <v>22/06/2020</v>
      </c>
      <c r="E15315" s="4">
        <f t="shared" si="60"/>
        <v>44004</v>
      </c>
    </row>
    <row r="15316" spans="3:5" ht="13" x14ac:dyDescent="0.15">
      <c r="C15316" s="1" t="str">
        <f ca="1">IFERROR(INDIRECT(ADDRESS(MATCH(A15316,'contribution par jour-semaine'!A:A,0),MATCH(B15316,'contribution par jour-semaine'!$1:$1,0),4,1,"contribution par jour-semaine")),"")</f>
        <v/>
      </c>
      <c r="D15316" s="4" t="str">
        <f>VLOOKUP(A15316,predictions!A:B,2,FALSE)</f>
        <v>22/06/2020</v>
      </c>
      <c r="E15316" s="4">
        <f t="shared" si="60"/>
        <v>44004</v>
      </c>
    </row>
    <row r="15317" spans="3:5" ht="13" x14ac:dyDescent="0.15">
      <c r="C15317" s="1" t="str">
        <f ca="1">IFERROR(INDIRECT(ADDRESS(MATCH(A15317,'contribution par jour-semaine'!A:A,0),MATCH(B15317,'contribution par jour-semaine'!$1:$1,0),4,1,"contribution par jour-semaine")),"")</f>
        <v/>
      </c>
      <c r="D15317" s="4" t="str">
        <f>VLOOKUP(A15317,predictions!A:B,2,FALSE)</f>
        <v>22/06/2020</v>
      </c>
      <c r="E15317" s="4">
        <f t="shared" si="60"/>
        <v>44004</v>
      </c>
    </row>
    <row r="15318" spans="3:5" ht="13" x14ac:dyDescent="0.15">
      <c r="C15318" s="1" t="str">
        <f ca="1">IFERROR(INDIRECT(ADDRESS(MATCH(A15318,'contribution par jour-semaine'!A:A,0),MATCH(B15318,'contribution par jour-semaine'!$1:$1,0),4,1,"contribution par jour-semaine")),"")</f>
        <v/>
      </c>
      <c r="D15318" s="4" t="str">
        <f>VLOOKUP(A15318,predictions!A:B,2,FALSE)</f>
        <v>22/06/2020</v>
      </c>
      <c r="E15318" s="4">
        <f t="shared" si="60"/>
        <v>44004</v>
      </c>
    </row>
    <row r="15319" spans="3:5" ht="13" x14ac:dyDescent="0.15">
      <c r="C15319" s="1" t="str">
        <f ca="1">IFERROR(INDIRECT(ADDRESS(MATCH(A15319,'contribution par jour-semaine'!A:A,0),MATCH(B15319,'contribution par jour-semaine'!$1:$1,0),4,1,"contribution par jour-semaine")),"")</f>
        <v/>
      </c>
      <c r="D15319" s="4" t="str">
        <f>VLOOKUP(A15319,predictions!A:B,2,FALSE)</f>
        <v>22/06/2020</v>
      </c>
      <c r="E15319" s="4">
        <f t="shared" si="60"/>
        <v>44004</v>
      </c>
    </row>
    <row r="15320" spans="3:5" ht="13" x14ac:dyDescent="0.15">
      <c r="C15320" s="1" t="str">
        <f ca="1">IFERROR(INDIRECT(ADDRESS(MATCH(A15320,'contribution par jour-semaine'!A:A,0),MATCH(B15320,'contribution par jour-semaine'!$1:$1,0),4,1,"contribution par jour-semaine")),"")</f>
        <v/>
      </c>
      <c r="D15320" s="4" t="str">
        <f>VLOOKUP(A15320,predictions!A:B,2,FALSE)</f>
        <v>22/06/2020</v>
      </c>
      <c r="E15320" s="4">
        <f t="shared" si="60"/>
        <v>44004</v>
      </c>
    </row>
    <row r="15321" spans="3:5" ht="13" x14ac:dyDescent="0.15">
      <c r="C15321" s="1" t="str">
        <f ca="1">IFERROR(INDIRECT(ADDRESS(MATCH(A15321,'contribution par jour-semaine'!A:A,0),MATCH(B15321,'contribution par jour-semaine'!$1:$1,0),4,1,"contribution par jour-semaine")),"")</f>
        <v/>
      </c>
      <c r="D15321" s="4" t="str">
        <f>VLOOKUP(A15321,predictions!A:B,2,FALSE)</f>
        <v>22/06/2020</v>
      </c>
      <c r="E15321" s="4">
        <f t="shared" si="60"/>
        <v>44004</v>
      </c>
    </row>
    <row r="15322" spans="3:5" ht="13" x14ac:dyDescent="0.15">
      <c r="C15322" s="1" t="str">
        <f ca="1">IFERROR(INDIRECT(ADDRESS(MATCH(A15322,'contribution par jour-semaine'!A:A,0),MATCH(B15322,'contribution par jour-semaine'!$1:$1,0),4,1,"contribution par jour-semaine")),"")</f>
        <v/>
      </c>
      <c r="D15322" s="4" t="str">
        <f>VLOOKUP(A15322,predictions!A:B,2,FALSE)</f>
        <v>22/06/2020</v>
      </c>
      <c r="E15322" s="4">
        <f t="shared" si="60"/>
        <v>44004</v>
      </c>
    </row>
    <row r="15323" spans="3:5" ht="13" x14ac:dyDescent="0.15">
      <c r="C15323" s="1" t="str">
        <f ca="1">IFERROR(INDIRECT(ADDRESS(MATCH(A15323,'contribution par jour-semaine'!A:A,0),MATCH(B15323,'contribution par jour-semaine'!$1:$1,0),4,1,"contribution par jour-semaine")),"")</f>
        <v/>
      </c>
      <c r="D15323" s="4" t="str">
        <f>VLOOKUP(A15323,predictions!A:B,2,FALSE)</f>
        <v>22/06/2020</v>
      </c>
      <c r="E15323" s="4">
        <f t="shared" si="60"/>
        <v>44004</v>
      </c>
    </row>
    <row r="15324" spans="3:5" ht="13" x14ac:dyDescent="0.15">
      <c r="C15324" s="1" t="str">
        <f ca="1">IFERROR(INDIRECT(ADDRESS(MATCH(A15324,'contribution par jour-semaine'!A:A,0),MATCH(B15324,'contribution par jour-semaine'!$1:$1,0),4,1,"contribution par jour-semaine")),"")</f>
        <v/>
      </c>
      <c r="D15324" s="4" t="str">
        <f>VLOOKUP(A15324,predictions!A:B,2,FALSE)</f>
        <v>22/06/2020</v>
      </c>
      <c r="E15324" s="4">
        <f t="shared" si="60"/>
        <v>44004</v>
      </c>
    </row>
    <row r="15325" spans="3:5" ht="13" x14ac:dyDescent="0.15">
      <c r="C15325" s="1" t="str">
        <f ca="1">IFERROR(INDIRECT(ADDRESS(MATCH(A15325,'contribution par jour-semaine'!A:A,0),MATCH(B15325,'contribution par jour-semaine'!$1:$1,0),4,1,"contribution par jour-semaine")),"")</f>
        <v/>
      </c>
      <c r="D15325" s="4" t="str">
        <f>VLOOKUP(A15325,predictions!A:B,2,FALSE)</f>
        <v>22/06/2020</v>
      </c>
      <c r="E15325" s="4">
        <f t="shared" si="60"/>
        <v>44004</v>
      </c>
    </row>
    <row r="15326" spans="3:5" ht="13" x14ac:dyDescent="0.15">
      <c r="C15326" s="1" t="str">
        <f ca="1">IFERROR(INDIRECT(ADDRESS(MATCH(A15326,'contribution par jour-semaine'!A:A,0),MATCH(B15326,'contribution par jour-semaine'!$1:$1,0),4,1,"contribution par jour-semaine")),"")</f>
        <v/>
      </c>
      <c r="D15326" s="4" t="str">
        <f>VLOOKUP(A15326,predictions!A:B,2,FALSE)</f>
        <v>22/06/2020</v>
      </c>
      <c r="E15326" s="4">
        <f t="shared" si="60"/>
        <v>44004</v>
      </c>
    </row>
    <row r="15327" spans="3:5" ht="13" x14ac:dyDescent="0.15">
      <c r="C15327" s="1" t="str">
        <f ca="1">IFERROR(INDIRECT(ADDRESS(MATCH(A15327,'contribution par jour-semaine'!A:A,0),MATCH(B15327,'contribution par jour-semaine'!$1:$1,0),4,1,"contribution par jour-semaine")),"")</f>
        <v/>
      </c>
      <c r="D15327" s="4" t="str">
        <f>VLOOKUP(A15327,predictions!A:B,2,FALSE)</f>
        <v>22/06/2020</v>
      </c>
      <c r="E15327" s="4">
        <f t="shared" si="60"/>
        <v>44004</v>
      </c>
    </row>
    <row r="15328" spans="3:5" ht="13" x14ac:dyDescent="0.15">
      <c r="C15328" s="1" t="str">
        <f ca="1">IFERROR(INDIRECT(ADDRESS(MATCH(A15328,'contribution par jour-semaine'!A:A,0),MATCH(B15328,'contribution par jour-semaine'!$1:$1,0),4,1,"contribution par jour-semaine")),"")</f>
        <v/>
      </c>
      <c r="D15328" s="4" t="str">
        <f>VLOOKUP(A15328,predictions!A:B,2,FALSE)</f>
        <v>22/06/2020</v>
      </c>
      <c r="E15328" s="4">
        <f t="shared" si="60"/>
        <v>44004</v>
      </c>
    </row>
    <row r="15329" spans="3:5" ht="13" x14ac:dyDescent="0.15">
      <c r="C15329" s="1" t="str">
        <f ca="1">IFERROR(INDIRECT(ADDRESS(MATCH(A15329,'contribution par jour-semaine'!A:A,0),MATCH(B15329,'contribution par jour-semaine'!$1:$1,0),4,1,"contribution par jour-semaine")),"")</f>
        <v/>
      </c>
      <c r="D15329" s="4" t="str">
        <f>VLOOKUP(A15329,predictions!A:B,2,FALSE)</f>
        <v>22/06/2020</v>
      </c>
      <c r="E15329" s="4">
        <f t="shared" si="60"/>
        <v>44004</v>
      </c>
    </row>
    <row r="15330" spans="3:5" ht="13" x14ac:dyDescent="0.15">
      <c r="C15330" s="1" t="str">
        <f ca="1">IFERROR(INDIRECT(ADDRESS(MATCH(A15330,'contribution par jour-semaine'!A:A,0),MATCH(B15330,'contribution par jour-semaine'!$1:$1,0),4,1,"contribution par jour-semaine")),"")</f>
        <v/>
      </c>
      <c r="D15330" s="4" t="str">
        <f>VLOOKUP(A15330,predictions!A:B,2,FALSE)</f>
        <v>22/06/2020</v>
      </c>
      <c r="E15330" s="4">
        <f t="shared" si="60"/>
        <v>44004</v>
      </c>
    </row>
    <row r="15331" spans="3:5" ht="13" x14ac:dyDescent="0.15">
      <c r="C15331" s="1" t="str">
        <f ca="1">IFERROR(INDIRECT(ADDRESS(MATCH(A15331,'contribution par jour-semaine'!A:A,0),MATCH(B15331,'contribution par jour-semaine'!$1:$1,0),4,1,"contribution par jour-semaine")),"")</f>
        <v/>
      </c>
      <c r="D15331" s="4" t="str">
        <f>VLOOKUP(A15331,predictions!A:B,2,FALSE)</f>
        <v>22/06/2020</v>
      </c>
      <c r="E15331" s="4">
        <f t="shared" si="60"/>
        <v>44004</v>
      </c>
    </row>
    <row r="15332" spans="3:5" ht="13" x14ac:dyDescent="0.15">
      <c r="C15332" s="1" t="str">
        <f ca="1">IFERROR(INDIRECT(ADDRESS(MATCH(A15332,'contribution par jour-semaine'!A:A,0),MATCH(B15332,'contribution par jour-semaine'!$1:$1,0),4,1,"contribution par jour-semaine")),"")</f>
        <v/>
      </c>
      <c r="D15332" s="4" t="str">
        <f>VLOOKUP(A15332,predictions!A:B,2,FALSE)</f>
        <v>22/06/2020</v>
      </c>
      <c r="E15332" s="4">
        <f t="shared" si="60"/>
        <v>44004</v>
      </c>
    </row>
    <row r="15333" spans="3:5" ht="13" x14ac:dyDescent="0.15">
      <c r="C15333" s="1" t="str">
        <f ca="1">IFERROR(INDIRECT(ADDRESS(MATCH(A15333,'contribution par jour-semaine'!A:A,0),MATCH(B15333,'contribution par jour-semaine'!$1:$1,0),4,1,"contribution par jour-semaine")),"")</f>
        <v/>
      </c>
      <c r="D15333" s="4" t="str">
        <f>VLOOKUP(A15333,predictions!A:B,2,FALSE)</f>
        <v>22/06/2020</v>
      </c>
      <c r="E15333" s="4">
        <f t="shared" si="60"/>
        <v>44004</v>
      </c>
    </row>
    <row r="15334" spans="3:5" ht="13" x14ac:dyDescent="0.15">
      <c r="C15334" s="1" t="str">
        <f ca="1">IFERROR(INDIRECT(ADDRESS(MATCH(A15334,'contribution par jour-semaine'!A:A,0),MATCH(B15334,'contribution par jour-semaine'!$1:$1,0),4,1,"contribution par jour-semaine")),"")</f>
        <v/>
      </c>
      <c r="D15334" s="4" t="str">
        <f>VLOOKUP(A15334,predictions!A:B,2,FALSE)</f>
        <v>22/06/2020</v>
      </c>
      <c r="E15334" s="4">
        <f t="shared" si="60"/>
        <v>44004</v>
      </c>
    </row>
    <row r="15335" spans="3:5" ht="13" x14ac:dyDescent="0.15">
      <c r="C15335" s="1" t="str">
        <f ca="1">IFERROR(INDIRECT(ADDRESS(MATCH(A15335,'contribution par jour-semaine'!A:A,0),MATCH(B15335,'contribution par jour-semaine'!$1:$1,0),4,1,"contribution par jour-semaine")),"")</f>
        <v/>
      </c>
      <c r="D15335" s="4" t="str">
        <f>VLOOKUP(A15335,predictions!A:B,2,FALSE)</f>
        <v>22/06/2020</v>
      </c>
      <c r="E15335" s="4">
        <f t="shared" si="60"/>
        <v>44004</v>
      </c>
    </row>
    <row r="15336" spans="3:5" ht="13" x14ac:dyDescent="0.15">
      <c r="C15336" s="1" t="str">
        <f ca="1">IFERROR(INDIRECT(ADDRESS(MATCH(A15336,'contribution par jour-semaine'!A:A,0),MATCH(B15336,'contribution par jour-semaine'!$1:$1,0),4,1,"contribution par jour-semaine")),"")</f>
        <v/>
      </c>
      <c r="D15336" s="4" t="str">
        <f>VLOOKUP(A15336,predictions!A:B,2,FALSE)</f>
        <v>22/06/2020</v>
      </c>
      <c r="E15336" s="4">
        <f t="shared" si="60"/>
        <v>44004</v>
      </c>
    </row>
    <row r="15337" spans="3:5" ht="13" x14ac:dyDescent="0.15">
      <c r="C15337" s="1" t="str">
        <f ca="1">IFERROR(INDIRECT(ADDRESS(MATCH(A15337,'contribution par jour-semaine'!A:A,0),MATCH(B15337,'contribution par jour-semaine'!$1:$1,0),4,1,"contribution par jour-semaine")),"")</f>
        <v/>
      </c>
      <c r="D15337" s="4" t="str">
        <f>VLOOKUP(A15337,predictions!A:B,2,FALSE)</f>
        <v>22/06/2020</v>
      </c>
      <c r="E15337" s="4">
        <f t="shared" si="60"/>
        <v>44004</v>
      </c>
    </row>
    <row r="15338" spans="3:5" ht="13" x14ac:dyDescent="0.15">
      <c r="C15338" s="1" t="str">
        <f ca="1">IFERROR(INDIRECT(ADDRESS(MATCH(A15338,'contribution par jour-semaine'!A:A,0),MATCH(B15338,'contribution par jour-semaine'!$1:$1,0),4,1,"contribution par jour-semaine")),"")</f>
        <v/>
      </c>
      <c r="D15338" s="4" t="str">
        <f>VLOOKUP(A15338,predictions!A:B,2,FALSE)</f>
        <v>22/06/2020</v>
      </c>
      <c r="E15338" s="4">
        <f t="shared" si="60"/>
        <v>44004</v>
      </c>
    </row>
    <row r="15339" spans="3:5" ht="13" x14ac:dyDescent="0.15">
      <c r="C15339" s="1" t="str">
        <f ca="1">IFERROR(INDIRECT(ADDRESS(MATCH(A15339,'contribution par jour-semaine'!A:A,0),MATCH(B15339,'contribution par jour-semaine'!$1:$1,0),4,1,"contribution par jour-semaine")),"")</f>
        <v/>
      </c>
      <c r="D15339" s="4" t="str">
        <f>VLOOKUP(A15339,predictions!A:B,2,FALSE)</f>
        <v>22/06/2020</v>
      </c>
      <c r="E15339" s="4">
        <f t="shared" si="60"/>
        <v>44004</v>
      </c>
    </row>
    <row r="15340" spans="3:5" ht="13" x14ac:dyDescent="0.15">
      <c r="C15340" s="1" t="str">
        <f ca="1">IFERROR(INDIRECT(ADDRESS(MATCH(A15340,'contribution par jour-semaine'!A:A,0),MATCH(B15340,'contribution par jour-semaine'!$1:$1,0),4,1,"contribution par jour-semaine")),"")</f>
        <v/>
      </c>
      <c r="D15340" s="4" t="str">
        <f>VLOOKUP(A15340,predictions!A:B,2,FALSE)</f>
        <v>22/06/2020</v>
      </c>
      <c r="E15340" s="4">
        <f t="shared" si="60"/>
        <v>44004</v>
      </c>
    </row>
    <row r="15341" spans="3:5" ht="13" x14ac:dyDescent="0.15">
      <c r="C15341" s="1" t="str">
        <f ca="1">IFERROR(INDIRECT(ADDRESS(MATCH(A15341,'contribution par jour-semaine'!A:A,0),MATCH(B15341,'contribution par jour-semaine'!$1:$1,0),4,1,"contribution par jour-semaine")),"")</f>
        <v/>
      </c>
      <c r="D15341" s="4" t="str">
        <f>VLOOKUP(A15341,predictions!A:B,2,FALSE)</f>
        <v>22/06/2020</v>
      </c>
      <c r="E15341" s="4">
        <f t="shared" si="60"/>
        <v>44004</v>
      </c>
    </row>
    <row r="15342" spans="3:5" ht="13" x14ac:dyDescent="0.15">
      <c r="C15342" s="1" t="str">
        <f ca="1">IFERROR(INDIRECT(ADDRESS(MATCH(A15342,'contribution par jour-semaine'!A:A,0),MATCH(B15342,'contribution par jour-semaine'!$1:$1,0),4,1,"contribution par jour-semaine")),"")</f>
        <v/>
      </c>
      <c r="D15342" s="4" t="str">
        <f>VLOOKUP(A15342,predictions!A:B,2,FALSE)</f>
        <v>22/06/2020</v>
      </c>
      <c r="E15342" s="4">
        <f t="shared" si="60"/>
        <v>44004</v>
      </c>
    </row>
    <row r="15343" spans="3:5" ht="13" x14ac:dyDescent="0.15">
      <c r="C15343" s="1" t="str">
        <f ca="1">IFERROR(INDIRECT(ADDRESS(MATCH(A15343,'contribution par jour-semaine'!A:A,0),MATCH(B15343,'contribution par jour-semaine'!$1:$1,0),4,1,"contribution par jour-semaine")),"")</f>
        <v/>
      </c>
      <c r="D15343" s="4" t="str">
        <f>VLOOKUP(A15343,predictions!A:B,2,FALSE)</f>
        <v>22/06/2020</v>
      </c>
      <c r="E15343" s="4">
        <f t="shared" si="60"/>
        <v>44004</v>
      </c>
    </row>
    <row r="15344" spans="3:5" ht="13" x14ac:dyDescent="0.15">
      <c r="C15344" s="1" t="str">
        <f ca="1">IFERROR(INDIRECT(ADDRESS(MATCH(A15344,'contribution par jour-semaine'!A:A,0),MATCH(B15344,'contribution par jour-semaine'!$1:$1,0),4,1,"contribution par jour-semaine")),"")</f>
        <v/>
      </c>
      <c r="D15344" s="4" t="str">
        <f>VLOOKUP(A15344,predictions!A:B,2,FALSE)</f>
        <v>22/06/2020</v>
      </c>
      <c r="E15344" s="4">
        <f t="shared" si="60"/>
        <v>44004</v>
      </c>
    </row>
    <row r="15345" spans="3:5" ht="13" x14ac:dyDescent="0.15">
      <c r="C15345" s="1" t="str">
        <f ca="1">IFERROR(INDIRECT(ADDRESS(MATCH(A15345,'contribution par jour-semaine'!A:A,0),MATCH(B15345,'contribution par jour-semaine'!$1:$1,0),4,1,"contribution par jour-semaine")),"")</f>
        <v/>
      </c>
      <c r="D15345" s="4" t="str">
        <f>VLOOKUP(A15345,predictions!A:B,2,FALSE)</f>
        <v>22/06/2020</v>
      </c>
      <c r="E15345" s="4">
        <f t="shared" si="60"/>
        <v>44004</v>
      </c>
    </row>
    <row r="15346" spans="3:5" ht="13" x14ac:dyDescent="0.15">
      <c r="C15346" s="1" t="str">
        <f ca="1">IFERROR(INDIRECT(ADDRESS(MATCH(A15346,'contribution par jour-semaine'!A:A,0),MATCH(B15346,'contribution par jour-semaine'!$1:$1,0),4,1,"contribution par jour-semaine")),"")</f>
        <v/>
      </c>
      <c r="D15346" s="4" t="str">
        <f>VLOOKUP(A15346,predictions!A:B,2,FALSE)</f>
        <v>22/06/2020</v>
      </c>
      <c r="E15346" s="4">
        <f t="shared" si="60"/>
        <v>44004</v>
      </c>
    </row>
    <row r="15347" spans="3:5" ht="13" x14ac:dyDescent="0.15">
      <c r="C15347" s="1" t="str">
        <f ca="1">IFERROR(INDIRECT(ADDRESS(MATCH(A15347,'contribution par jour-semaine'!A:A,0),MATCH(B15347,'contribution par jour-semaine'!$1:$1,0),4,1,"contribution par jour-semaine")),"")</f>
        <v/>
      </c>
      <c r="D15347" s="4" t="str">
        <f>VLOOKUP(A15347,predictions!A:B,2,FALSE)</f>
        <v>22/06/2020</v>
      </c>
      <c r="E15347" s="4">
        <f t="shared" si="60"/>
        <v>44004</v>
      </c>
    </row>
    <row r="15348" spans="3:5" ht="13" x14ac:dyDescent="0.15">
      <c r="C15348" s="1" t="str">
        <f ca="1">IFERROR(INDIRECT(ADDRESS(MATCH(A15348,'contribution par jour-semaine'!A:A,0),MATCH(B15348,'contribution par jour-semaine'!$1:$1,0),4,1,"contribution par jour-semaine")),"")</f>
        <v/>
      </c>
      <c r="D15348" s="4" t="str">
        <f>VLOOKUP(A15348,predictions!A:B,2,FALSE)</f>
        <v>22/06/2020</v>
      </c>
      <c r="E15348" s="4">
        <f t="shared" si="60"/>
        <v>44004</v>
      </c>
    </row>
    <row r="15349" spans="3:5" ht="13" x14ac:dyDescent="0.15">
      <c r="C15349" s="1" t="str">
        <f ca="1">IFERROR(INDIRECT(ADDRESS(MATCH(A15349,'contribution par jour-semaine'!A:A,0),MATCH(B15349,'contribution par jour-semaine'!$1:$1,0),4,1,"contribution par jour-semaine")),"")</f>
        <v/>
      </c>
      <c r="D15349" s="4" t="str">
        <f>VLOOKUP(A15349,predictions!A:B,2,FALSE)</f>
        <v>22/06/2020</v>
      </c>
      <c r="E15349" s="4">
        <f t="shared" si="60"/>
        <v>44004</v>
      </c>
    </row>
    <row r="15350" spans="3:5" ht="13" x14ac:dyDescent="0.15">
      <c r="C15350" s="1" t="str">
        <f ca="1">IFERROR(INDIRECT(ADDRESS(MATCH(A15350,'contribution par jour-semaine'!A:A,0),MATCH(B15350,'contribution par jour-semaine'!$1:$1,0),4,1,"contribution par jour-semaine")),"")</f>
        <v/>
      </c>
      <c r="D15350" s="4" t="str">
        <f>VLOOKUP(A15350,predictions!A:B,2,FALSE)</f>
        <v>22/06/2020</v>
      </c>
      <c r="E15350" s="4">
        <f t="shared" si="60"/>
        <v>44004</v>
      </c>
    </row>
    <row r="15351" spans="3:5" ht="13" x14ac:dyDescent="0.15">
      <c r="C15351" s="1" t="str">
        <f ca="1">IFERROR(INDIRECT(ADDRESS(MATCH(A15351,'contribution par jour-semaine'!A:A,0),MATCH(B15351,'contribution par jour-semaine'!$1:$1,0),4,1,"contribution par jour-semaine")),"")</f>
        <v/>
      </c>
      <c r="D15351" s="4" t="str">
        <f>VLOOKUP(A15351,predictions!A:B,2,FALSE)</f>
        <v>22/06/2020</v>
      </c>
      <c r="E15351" s="4">
        <f t="shared" si="60"/>
        <v>44004</v>
      </c>
    </row>
    <row r="15352" spans="3:5" ht="13" x14ac:dyDescent="0.15">
      <c r="C15352" s="1" t="str">
        <f ca="1">IFERROR(INDIRECT(ADDRESS(MATCH(A15352,'contribution par jour-semaine'!A:A,0),MATCH(B15352,'contribution par jour-semaine'!$1:$1,0),4,1,"contribution par jour-semaine")),"")</f>
        <v/>
      </c>
      <c r="D15352" s="4" t="str">
        <f>VLOOKUP(A15352,predictions!A:B,2,FALSE)</f>
        <v>22/06/2020</v>
      </c>
      <c r="E15352" s="4">
        <f t="shared" si="60"/>
        <v>44004</v>
      </c>
    </row>
    <row r="15353" spans="3:5" ht="13" x14ac:dyDescent="0.15">
      <c r="C15353" s="1" t="str">
        <f ca="1">IFERROR(INDIRECT(ADDRESS(MATCH(A15353,'contribution par jour-semaine'!A:A,0),MATCH(B15353,'contribution par jour-semaine'!$1:$1,0),4,1,"contribution par jour-semaine")),"")</f>
        <v/>
      </c>
      <c r="D15353" s="4" t="str">
        <f>VLOOKUP(A15353,predictions!A:B,2,FALSE)</f>
        <v>22/06/2020</v>
      </c>
      <c r="E15353" s="4">
        <f t="shared" si="60"/>
        <v>44004</v>
      </c>
    </row>
    <row r="15354" spans="3:5" ht="13" x14ac:dyDescent="0.15">
      <c r="C15354" s="1" t="str">
        <f ca="1">IFERROR(INDIRECT(ADDRESS(MATCH(A15354,'contribution par jour-semaine'!A:A,0),MATCH(B15354,'contribution par jour-semaine'!$1:$1,0),4,1,"contribution par jour-semaine")),"")</f>
        <v/>
      </c>
      <c r="D15354" s="4" t="str">
        <f>VLOOKUP(A15354,predictions!A:B,2,FALSE)</f>
        <v>22/06/2020</v>
      </c>
      <c r="E15354" s="4">
        <f t="shared" si="60"/>
        <v>44004</v>
      </c>
    </row>
    <row r="15355" spans="3:5" ht="13" x14ac:dyDescent="0.15">
      <c r="C15355" s="1" t="str">
        <f ca="1">IFERROR(INDIRECT(ADDRESS(MATCH(A15355,'contribution par jour-semaine'!A:A,0),MATCH(B15355,'contribution par jour-semaine'!$1:$1,0),4,1,"contribution par jour-semaine")),"")</f>
        <v/>
      </c>
      <c r="D15355" s="4" t="str">
        <f>VLOOKUP(A15355,predictions!A:B,2,FALSE)</f>
        <v>22/06/2020</v>
      </c>
      <c r="E15355" s="4">
        <f t="shared" si="60"/>
        <v>44004</v>
      </c>
    </row>
    <row r="15356" spans="3:5" ht="13" x14ac:dyDescent="0.15">
      <c r="C15356" s="1" t="str">
        <f ca="1">IFERROR(INDIRECT(ADDRESS(MATCH(A15356,'contribution par jour-semaine'!A:A,0),MATCH(B15356,'contribution par jour-semaine'!$1:$1,0),4,1,"contribution par jour-semaine")),"")</f>
        <v/>
      </c>
      <c r="D15356" s="4" t="str">
        <f>VLOOKUP(A15356,predictions!A:B,2,FALSE)</f>
        <v>22/06/2020</v>
      </c>
      <c r="E15356" s="4">
        <f t="shared" si="60"/>
        <v>44004</v>
      </c>
    </row>
    <row r="15357" spans="3:5" ht="13" x14ac:dyDescent="0.15">
      <c r="C15357" s="1" t="str">
        <f ca="1">IFERROR(INDIRECT(ADDRESS(MATCH(A15357,'contribution par jour-semaine'!A:A,0),MATCH(B15357,'contribution par jour-semaine'!$1:$1,0),4,1,"contribution par jour-semaine")),"")</f>
        <v/>
      </c>
      <c r="D15357" s="4" t="str">
        <f>VLOOKUP(A15357,predictions!A:B,2,FALSE)</f>
        <v>22/06/2020</v>
      </c>
      <c r="E15357" s="4">
        <f t="shared" si="60"/>
        <v>44004</v>
      </c>
    </row>
    <row r="15358" spans="3:5" ht="13" x14ac:dyDescent="0.15">
      <c r="C15358" s="1" t="str">
        <f ca="1">IFERROR(INDIRECT(ADDRESS(MATCH(A15358,'contribution par jour-semaine'!A:A,0),MATCH(B15358,'contribution par jour-semaine'!$1:$1,0),4,1,"contribution par jour-semaine")),"")</f>
        <v/>
      </c>
      <c r="D15358" s="4" t="str">
        <f>VLOOKUP(A15358,predictions!A:B,2,FALSE)</f>
        <v>22/06/2020</v>
      </c>
      <c r="E15358" s="4">
        <f t="shared" si="60"/>
        <v>44004</v>
      </c>
    </row>
    <row r="15359" spans="3:5" ht="13" x14ac:dyDescent="0.15">
      <c r="C15359" s="1" t="str">
        <f ca="1">IFERROR(INDIRECT(ADDRESS(MATCH(A15359,'contribution par jour-semaine'!A:A,0),MATCH(B15359,'contribution par jour-semaine'!$1:$1,0),4,1,"contribution par jour-semaine")),"")</f>
        <v/>
      </c>
      <c r="D15359" s="4" t="str">
        <f>VLOOKUP(A15359,predictions!A:B,2,FALSE)</f>
        <v>22/06/2020</v>
      </c>
      <c r="E15359" s="4">
        <f t="shared" si="60"/>
        <v>44004</v>
      </c>
    </row>
    <row r="15360" spans="3:5" ht="13" x14ac:dyDescent="0.15">
      <c r="C15360" s="1" t="str">
        <f ca="1">IFERROR(INDIRECT(ADDRESS(MATCH(A15360,'contribution par jour-semaine'!A:A,0),MATCH(B15360,'contribution par jour-semaine'!$1:$1,0),4,1,"contribution par jour-semaine")),"")</f>
        <v/>
      </c>
      <c r="D15360" s="4" t="str">
        <f>VLOOKUP(A15360,predictions!A:B,2,FALSE)</f>
        <v>22/06/2020</v>
      </c>
      <c r="E15360" s="4">
        <f t="shared" si="60"/>
        <v>44004</v>
      </c>
    </row>
    <row r="15361" spans="3:5" ht="13" x14ac:dyDescent="0.15">
      <c r="C15361" s="1" t="str">
        <f ca="1">IFERROR(INDIRECT(ADDRESS(MATCH(A15361,'contribution par jour-semaine'!A:A,0),MATCH(B15361,'contribution par jour-semaine'!$1:$1,0),4,1,"contribution par jour-semaine")),"")</f>
        <v/>
      </c>
      <c r="D15361" s="4" t="str">
        <f>VLOOKUP(A15361,predictions!A:B,2,FALSE)</f>
        <v>22/06/2020</v>
      </c>
      <c r="E15361" s="4">
        <f t="shared" si="60"/>
        <v>44004</v>
      </c>
    </row>
    <row r="15362" spans="3:5" ht="13" x14ac:dyDescent="0.15">
      <c r="C15362" s="1" t="str">
        <f ca="1">IFERROR(INDIRECT(ADDRESS(MATCH(A15362,'contribution par jour-semaine'!A:A,0),MATCH(B15362,'contribution par jour-semaine'!$1:$1,0),4,1,"contribution par jour-semaine")),"")</f>
        <v/>
      </c>
      <c r="D15362" s="4" t="str">
        <f>VLOOKUP(A15362,predictions!A:B,2,FALSE)</f>
        <v>22/06/2020</v>
      </c>
      <c r="E15362" s="4">
        <f t="shared" si="60"/>
        <v>44004</v>
      </c>
    </row>
    <row r="15363" spans="3:5" ht="13" x14ac:dyDescent="0.15">
      <c r="C15363" s="1" t="str">
        <f ca="1">IFERROR(INDIRECT(ADDRESS(MATCH(A15363,'contribution par jour-semaine'!A:A,0),MATCH(B15363,'contribution par jour-semaine'!$1:$1,0),4,1,"contribution par jour-semaine")),"")</f>
        <v/>
      </c>
      <c r="D15363" s="4" t="str">
        <f>VLOOKUP(A15363,predictions!A:B,2,FALSE)</f>
        <v>22/06/2020</v>
      </c>
      <c r="E15363" s="4">
        <f t="shared" si="60"/>
        <v>44004</v>
      </c>
    </row>
    <row r="15364" spans="3:5" ht="13" x14ac:dyDescent="0.15">
      <c r="C15364" s="1" t="str">
        <f ca="1">IFERROR(INDIRECT(ADDRESS(MATCH(A15364,'contribution par jour-semaine'!A:A,0),MATCH(B15364,'contribution par jour-semaine'!$1:$1,0),4,1,"contribution par jour-semaine")),"")</f>
        <v/>
      </c>
      <c r="D15364" s="4" t="str">
        <f>VLOOKUP(A15364,predictions!A:B,2,FALSE)</f>
        <v>22/06/2020</v>
      </c>
      <c r="E15364" s="4">
        <f t="shared" si="60"/>
        <v>44004</v>
      </c>
    </row>
    <row r="15365" spans="3:5" ht="13" x14ac:dyDescent="0.15">
      <c r="C15365" s="1" t="str">
        <f ca="1">IFERROR(INDIRECT(ADDRESS(MATCH(A15365,'contribution par jour-semaine'!A:A,0),MATCH(B15365,'contribution par jour-semaine'!$1:$1,0),4,1,"contribution par jour-semaine")),"")</f>
        <v/>
      </c>
      <c r="D15365" s="4" t="str">
        <f>VLOOKUP(A15365,predictions!A:B,2,FALSE)</f>
        <v>22/06/2020</v>
      </c>
      <c r="E15365" s="4">
        <f t="shared" si="60"/>
        <v>44004</v>
      </c>
    </row>
    <row r="15366" spans="3:5" ht="13" x14ac:dyDescent="0.15">
      <c r="C15366" s="1" t="str">
        <f ca="1">IFERROR(INDIRECT(ADDRESS(MATCH(A15366,'contribution par jour-semaine'!A:A,0),MATCH(B15366,'contribution par jour-semaine'!$1:$1,0),4,1,"contribution par jour-semaine")),"")</f>
        <v/>
      </c>
      <c r="D15366" s="4" t="str">
        <f>VLOOKUP(A15366,predictions!A:B,2,FALSE)</f>
        <v>22/06/2020</v>
      </c>
      <c r="E15366" s="4">
        <f t="shared" si="60"/>
        <v>44004</v>
      </c>
    </row>
    <row r="15367" spans="3:5" ht="13" x14ac:dyDescent="0.15">
      <c r="C15367" s="1" t="str">
        <f ca="1">IFERROR(INDIRECT(ADDRESS(MATCH(A15367,'contribution par jour-semaine'!A:A,0),MATCH(B15367,'contribution par jour-semaine'!$1:$1,0),4,1,"contribution par jour-semaine")),"")</f>
        <v/>
      </c>
      <c r="D15367" s="4" t="str">
        <f>VLOOKUP(A15367,predictions!A:B,2,FALSE)</f>
        <v>22/06/2020</v>
      </c>
      <c r="E15367" s="4">
        <f t="shared" si="60"/>
        <v>44004</v>
      </c>
    </row>
    <row r="15368" spans="3:5" ht="13" x14ac:dyDescent="0.15">
      <c r="C15368" s="1" t="str">
        <f ca="1">IFERROR(INDIRECT(ADDRESS(MATCH(A15368,'contribution par jour-semaine'!A:A,0),MATCH(B15368,'contribution par jour-semaine'!$1:$1,0),4,1,"contribution par jour-semaine")),"")</f>
        <v/>
      </c>
      <c r="D15368" s="4" t="str">
        <f>VLOOKUP(A15368,predictions!A:B,2,FALSE)</f>
        <v>22/06/2020</v>
      </c>
      <c r="E15368" s="4">
        <f t="shared" si="60"/>
        <v>44004</v>
      </c>
    </row>
    <row r="15369" spans="3:5" ht="13" x14ac:dyDescent="0.15">
      <c r="C15369" s="1" t="str">
        <f ca="1">IFERROR(INDIRECT(ADDRESS(MATCH(A15369,'contribution par jour-semaine'!A:A,0),MATCH(B15369,'contribution par jour-semaine'!$1:$1,0),4,1,"contribution par jour-semaine")),"")</f>
        <v/>
      </c>
      <c r="D15369" s="4" t="str">
        <f>VLOOKUP(A15369,predictions!A:B,2,FALSE)</f>
        <v>22/06/2020</v>
      </c>
      <c r="E15369" s="4">
        <f t="shared" si="60"/>
        <v>44004</v>
      </c>
    </row>
    <row r="15370" spans="3:5" ht="13" x14ac:dyDescent="0.15">
      <c r="C15370" s="1" t="str">
        <f ca="1">IFERROR(INDIRECT(ADDRESS(MATCH(A15370,'contribution par jour-semaine'!A:A,0),MATCH(B15370,'contribution par jour-semaine'!$1:$1,0),4,1,"contribution par jour-semaine")),"")</f>
        <v/>
      </c>
      <c r="D15370" s="4" t="str">
        <f>VLOOKUP(A15370,predictions!A:B,2,FALSE)</f>
        <v>22/06/2020</v>
      </c>
      <c r="E15370" s="4">
        <f t="shared" si="60"/>
        <v>44004</v>
      </c>
    </row>
    <row r="15371" spans="3:5" ht="13" x14ac:dyDescent="0.15">
      <c r="C15371" s="1" t="str">
        <f ca="1">IFERROR(INDIRECT(ADDRESS(MATCH(A15371,'contribution par jour-semaine'!A:A,0),MATCH(B15371,'contribution par jour-semaine'!$1:$1,0),4,1,"contribution par jour-semaine")),"")</f>
        <v/>
      </c>
      <c r="D15371" s="4" t="str">
        <f>VLOOKUP(A15371,predictions!A:B,2,FALSE)</f>
        <v>22/06/2020</v>
      </c>
      <c r="E15371" s="4">
        <f t="shared" si="60"/>
        <v>44004</v>
      </c>
    </row>
    <row r="15372" spans="3:5" ht="13" x14ac:dyDescent="0.15">
      <c r="C15372" s="1" t="str">
        <f ca="1">IFERROR(INDIRECT(ADDRESS(MATCH(A15372,'contribution par jour-semaine'!A:A,0),MATCH(B15372,'contribution par jour-semaine'!$1:$1,0),4,1,"contribution par jour-semaine")),"")</f>
        <v/>
      </c>
      <c r="D15372" s="4" t="str">
        <f>VLOOKUP(A15372,predictions!A:B,2,FALSE)</f>
        <v>22/06/2020</v>
      </c>
      <c r="E15372" s="4">
        <f t="shared" si="60"/>
        <v>44004</v>
      </c>
    </row>
    <row r="15373" spans="3:5" ht="13" x14ac:dyDescent="0.15">
      <c r="C15373" s="1" t="str">
        <f ca="1">IFERROR(INDIRECT(ADDRESS(MATCH(A15373,'contribution par jour-semaine'!A:A,0),MATCH(B15373,'contribution par jour-semaine'!$1:$1,0),4,1,"contribution par jour-semaine")),"")</f>
        <v/>
      </c>
      <c r="D15373" s="4" t="str">
        <f>VLOOKUP(A15373,predictions!A:B,2,FALSE)</f>
        <v>22/06/2020</v>
      </c>
      <c r="E15373" s="4">
        <f t="shared" si="60"/>
        <v>44004</v>
      </c>
    </row>
    <row r="15374" spans="3:5" ht="13" x14ac:dyDescent="0.15">
      <c r="C15374" s="1" t="str">
        <f ca="1">IFERROR(INDIRECT(ADDRESS(MATCH(A15374,'contribution par jour-semaine'!A:A,0),MATCH(B15374,'contribution par jour-semaine'!$1:$1,0),4,1,"contribution par jour-semaine")),"")</f>
        <v/>
      </c>
      <c r="D15374" s="4" t="str">
        <f>VLOOKUP(A15374,predictions!A:B,2,FALSE)</f>
        <v>22/06/2020</v>
      </c>
      <c r="E15374" s="4">
        <f t="shared" si="60"/>
        <v>44004</v>
      </c>
    </row>
    <row r="15375" spans="3:5" ht="13" x14ac:dyDescent="0.15">
      <c r="C15375" s="1" t="str">
        <f ca="1">IFERROR(INDIRECT(ADDRESS(MATCH(A15375,'contribution par jour-semaine'!A:A,0),MATCH(B15375,'contribution par jour-semaine'!$1:$1,0),4,1,"contribution par jour-semaine")),"")</f>
        <v/>
      </c>
      <c r="D15375" s="4" t="str">
        <f>VLOOKUP(A15375,predictions!A:B,2,FALSE)</f>
        <v>22/06/2020</v>
      </c>
      <c r="E15375" s="4">
        <f t="shared" si="60"/>
        <v>44004</v>
      </c>
    </row>
    <row r="15376" spans="3:5" ht="13" x14ac:dyDescent="0.15">
      <c r="C15376" s="1" t="str">
        <f ca="1">IFERROR(INDIRECT(ADDRESS(MATCH(A15376,'contribution par jour-semaine'!A:A,0),MATCH(B15376,'contribution par jour-semaine'!$1:$1,0),4,1,"contribution par jour-semaine")),"")</f>
        <v/>
      </c>
      <c r="D15376" s="4" t="str">
        <f>VLOOKUP(A15376,predictions!A:B,2,FALSE)</f>
        <v>22/06/2020</v>
      </c>
      <c r="E15376" s="4">
        <f t="shared" si="60"/>
        <v>44004</v>
      </c>
    </row>
    <row r="15377" spans="3:5" ht="13" x14ac:dyDescent="0.15">
      <c r="C15377" s="1" t="str">
        <f ca="1">IFERROR(INDIRECT(ADDRESS(MATCH(A15377,'contribution par jour-semaine'!A:A,0),MATCH(B15377,'contribution par jour-semaine'!$1:$1,0),4,1,"contribution par jour-semaine")),"")</f>
        <v/>
      </c>
      <c r="D15377" s="4" t="str">
        <f>VLOOKUP(A15377,predictions!A:B,2,FALSE)</f>
        <v>22/06/2020</v>
      </c>
      <c r="E15377" s="4">
        <f t="shared" si="60"/>
        <v>44004</v>
      </c>
    </row>
    <row r="15378" spans="3:5" ht="13" x14ac:dyDescent="0.15">
      <c r="C15378" s="1" t="str">
        <f ca="1">IFERROR(INDIRECT(ADDRESS(MATCH(A15378,'contribution par jour-semaine'!A:A,0),MATCH(B15378,'contribution par jour-semaine'!$1:$1,0),4,1,"contribution par jour-semaine")),"")</f>
        <v/>
      </c>
      <c r="D15378" s="4" t="str">
        <f>VLOOKUP(A15378,predictions!A:B,2,FALSE)</f>
        <v>22/06/2020</v>
      </c>
      <c r="E15378" s="4">
        <f t="shared" si="60"/>
        <v>44004</v>
      </c>
    </row>
    <row r="15379" spans="3:5" ht="13" x14ac:dyDescent="0.15">
      <c r="C15379" s="1" t="str">
        <f ca="1">IFERROR(INDIRECT(ADDRESS(MATCH(A15379,'contribution par jour-semaine'!A:A,0),MATCH(B15379,'contribution par jour-semaine'!$1:$1,0),4,1,"contribution par jour-semaine")),"")</f>
        <v/>
      </c>
      <c r="D15379" s="4" t="str">
        <f>VLOOKUP(A15379,predictions!A:B,2,FALSE)</f>
        <v>22/06/2020</v>
      </c>
      <c r="E15379" s="4">
        <f t="shared" si="60"/>
        <v>44004</v>
      </c>
    </row>
    <row r="15380" spans="3:5" ht="13" x14ac:dyDescent="0.15">
      <c r="C15380" s="1" t="str">
        <f ca="1">IFERROR(INDIRECT(ADDRESS(MATCH(A15380,'contribution par jour-semaine'!A:A,0),MATCH(B15380,'contribution par jour-semaine'!$1:$1,0),4,1,"contribution par jour-semaine")),"")</f>
        <v/>
      </c>
      <c r="D15380" s="4" t="str">
        <f>VLOOKUP(A15380,predictions!A:B,2,FALSE)</f>
        <v>22/06/2020</v>
      </c>
      <c r="E15380" s="4">
        <f t="shared" si="60"/>
        <v>44004</v>
      </c>
    </row>
    <row r="15381" spans="3:5" ht="13" x14ac:dyDescent="0.15">
      <c r="C15381" s="1" t="str">
        <f ca="1">IFERROR(INDIRECT(ADDRESS(MATCH(A15381,'contribution par jour-semaine'!A:A,0),MATCH(B15381,'contribution par jour-semaine'!$1:$1,0),4,1,"contribution par jour-semaine")),"")</f>
        <v/>
      </c>
      <c r="D15381" s="4" t="str">
        <f>VLOOKUP(A15381,predictions!A:B,2,FALSE)</f>
        <v>22/06/2020</v>
      </c>
      <c r="E15381" s="4">
        <f t="shared" si="60"/>
        <v>44004</v>
      </c>
    </row>
    <row r="15382" spans="3:5" ht="13" x14ac:dyDescent="0.15">
      <c r="C15382" s="1" t="str">
        <f ca="1">IFERROR(INDIRECT(ADDRESS(MATCH(A15382,'contribution par jour-semaine'!A:A,0),MATCH(B15382,'contribution par jour-semaine'!$1:$1,0),4,1,"contribution par jour-semaine")),"")</f>
        <v/>
      </c>
      <c r="D15382" s="4" t="str">
        <f>VLOOKUP(A15382,predictions!A:B,2,FALSE)</f>
        <v>22/06/2020</v>
      </c>
      <c r="E15382" s="4">
        <f t="shared" si="60"/>
        <v>44004</v>
      </c>
    </row>
    <row r="15383" spans="3:5" ht="13" x14ac:dyDescent="0.15">
      <c r="C15383" s="1" t="str">
        <f ca="1">IFERROR(INDIRECT(ADDRESS(MATCH(A15383,'contribution par jour-semaine'!A:A,0),MATCH(B15383,'contribution par jour-semaine'!$1:$1,0),4,1,"contribution par jour-semaine")),"")</f>
        <v/>
      </c>
      <c r="D15383" s="4" t="str">
        <f>VLOOKUP(A15383,predictions!A:B,2,FALSE)</f>
        <v>22/06/2020</v>
      </c>
      <c r="E15383" s="4">
        <f t="shared" si="60"/>
        <v>44004</v>
      </c>
    </row>
    <row r="15384" spans="3:5" ht="13" x14ac:dyDescent="0.15">
      <c r="C15384" s="1" t="str">
        <f ca="1">IFERROR(INDIRECT(ADDRESS(MATCH(A15384,'contribution par jour-semaine'!A:A,0),MATCH(B15384,'contribution par jour-semaine'!$1:$1,0),4,1,"contribution par jour-semaine")),"")</f>
        <v/>
      </c>
      <c r="D15384" s="4" t="str">
        <f>VLOOKUP(A15384,predictions!A:B,2,FALSE)</f>
        <v>22/06/2020</v>
      </c>
      <c r="E15384" s="4">
        <f t="shared" si="60"/>
        <v>44004</v>
      </c>
    </row>
    <row r="15385" spans="3:5" ht="13" x14ac:dyDescent="0.15">
      <c r="C15385" s="1" t="str">
        <f ca="1">IFERROR(INDIRECT(ADDRESS(MATCH(A15385,'contribution par jour-semaine'!A:A,0),MATCH(B15385,'contribution par jour-semaine'!$1:$1,0),4,1,"contribution par jour-semaine")),"")</f>
        <v/>
      </c>
      <c r="D15385" s="4" t="str">
        <f>VLOOKUP(A15385,predictions!A:B,2,FALSE)</f>
        <v>22/06/2020</v>
      </c>
      <c r="E15385" s="4">
        <f t="shared" si="60"/>
        <v>44004</v>
      </c>
    </row>
    <row r="15386" spans="3:5" ht="13" x14ac:dyDescent="0.15">
      <c r="C15386" s="1" t="str">
        <f ca="1">IFERROR(INDIRECT(ADDRESS(MATCH(A15386,'contribution par jour-semaine'!A:A,0),MATCH(B15386,'contribution par jour-semaine'!$1:$1,0),4,1,"contribution par jour-semaine")),"")</f>
        <v/>
      </c>
      <c r="D15386" s="4" t="str">
        <f>VLOOKUP(A15386,predictions!A:B,2,FALSE)</f>
        <v>22/06/2020</v>
      </c>
      <c r="E15386" s="4">
        <f t="shared" si="60"/>
        <v>44004</v>
      </c>
    </row>
    <row r="15387" spans="3:5" ht="13" x14ac:dyDescent="0.15">
      <c r="C15387" s="1" t="str">
        <f ca="1">IFERROR(INDIRECT(ADDRESS(MATCH(A15387,'contribution par jour-semaine'!A:A,0),MATCH(B15387,'contribution par jour-semaine'!$1:$1,0),4,1,"contribution par jour-semaine")),"")</f>
        <v/>
      </c>
      <c r="D15387" s="4" t="str">
        <f>VLOOKUP(A15387,predictions!A:B,2,FALSE)</f>
        <v>22/06/2020</v>
      </c>
      <c r="E15387" s="4">
        <f t="shared" si="60"/>
        <v>44004</v>
      </c>
    </row>
    <row r="15388" spans="3:5" ht="13" x14ac:dyDescent="0.15">
      <c r="C15388" s="1" t="str">
        <f ca="1">IFERROR(INDIRECT(ADDRESS(MATCH(A15388,'contribution par jour-semaine'!A:A,0),MATCH(B15388,'contribution par jour-semaine'!$1:$1,0),4,1,"contribution par jour-semaine")),"")</f>
        <v/>
      </c>
      <c r="D15388" s="4" t="str">
        <f>VLOOKUP(A15388,predictions!A:B,2,FALSE)</f>
        <v>22/06/2020</v>
      </c>
      <c r="E15388" s="4">
        <f t="shared" si="60"/>
        <v>44004</v>
      </c>
    </row>
    <row r="15389" spans="3:5" ht="13" x14ac:dyDescent="0.15">
      <c r="C15389" s="1" t="str">
        <f ca="1">IFERROR(INDIRECT(ADDRESS(MATCH(A15389,'contribution par jour-semaine'!A:A,0),MATCH(B15389,'contribution par jour-semaine'!$1:$1,0),4,1,"contribution par jour-semaine")),"")</f>
        <v/>
      </c>
      <c r="D15389" s="4" t="str">
        <f>VLOOKUP(A15389,predictions!A:B,2,FALSE)</f>
        <v>22/06/2020</v>
      </c>
      <c r="E15389" s="4">
        <f t="shared" si="60"/>
        <v>44004</v>
      </c>
    </row>
    <row r="15390" spans="3:5" ht="13" x14ac:dyDescent="0.15">
      <c r="C15390" s="1" t="str">
        <f ca="1">IFERROR(INDIRECT(ADDRESS(MATCH(A15390,'contribution par jour-semaine'!A:A,0),MATCH(B15390,'contribution par jour-semaine'!$1:$1,0),4,1,"contribution par jour-semaine")),"")</f>
        <v/>
      </c>
      <c r="D15390" s="4" t="str">
        <f>VLOOKUP(A15390,predictions!A:B,2,FALSE)</f>
        <v>22/06/2020</v>
      </c>
      <c r="E15390" s="4">
        <f t="shared" si="60"/>
        <v>44004</v>
      </c>
    </row>
    <row r="15391" spans="3:5" ht="13" x14ac:dyDescent="0.15">
      <c r="C15391" s="1" t="str">
        <f ca="1">IFERROR(INDIRECT(ADDRESS(MATCH(A15391,'contribution par jour-semaine'!A:A,0),MATCH(B15391,'contribution par jour-semaine'!$1:$1,0),4,1,"contribution par jour-semaine")),"")</f>
        <v/>
      </c>
      <c r="D15391" s="4" t="str">
        <f>VLOOKUP(A15391,predictions!A:B,2,FALSE)</f>
        <v>22/06/2020</v>
      </c>
      <c r="E15391" s="4">
        <f t="shared" si="60"/>
        <v>44004</v>
      </c>
    </row>
    <row r="15392" spans="3:5" ht="13" x14ac:dyDescent="0.15">
      <c r="C15392" s="1" t="str">
        <f ca="1">IFERROR(INDIRECT(ADDRESS(MATCH(A15392,'contribution par jour-semaine'!A:A,0),MATCH(B15392,'contribution par jour-semaine'!$1:$1,0),4,1,"contribution par jour-semaine")),"")</f>
        <v/>
      </c>
      <c r="D15392" s="4" t="str">
        <f>VLOOKUP(A15392,predictions!A:B,2,FALSE)</f>
        <v>22/06/2020</v>
      </c>
      <c r="E15392" s="4">
        <f t="shared" si="60"/>
        <v>44004</v>
      </c>
    </row>
    <row r="15393" spans="3:5" ht="13" x14ac:dyDescent="0.15">
      <c r="C15393" s="1" t="str">
        <f ca="1">IFERROR(INDIRECT(ADDRESS(MATCH(A15393,'contribution par jour-semaine'!A:A,0),MATCH(B15393,'contribution par jour-semaine'!$1:$1,0),4,1,"contribution par jour-semaine")),"")</f>
        <v/>
      </c>
      <c r="D15393" s="4" t="str">
        <f>VLOOKUP(A15393,predictions!A:B,2,FALSE)</f>
        <v>22/06/2020</v>
      </c>
      <c r="E15393" s="4">
        <f t="shared" si="60"/>
        <v>44004</v>
      </c>
    </row>
    <row r="15394" spans="3:5" ht="13" x14ac:dyDescent="0.15">
      <c r="C15394" s="1" t="str">
        <f ca="1">IFERROR(INDIRECT(ADDRESS(MATCH(A15394,'contribution par jour-semaine'!A:A,0),MATCH(B15394,'contribution par jour-semaine'!$1:$1,0),4,1,"contribution par jour-semaine")),"")</f>
        <v/>
      </c>
      <c r="D15394" s="4" t="str">
        <f>VLOOKUP(A15394,predictions!A:B,2,FALSE)</f>
        <v>22/06/2020</v>
      </c>
      <c r="E15394" s="4">
        <f t="shared" si="60"/>
        <v>44004</v>
      </c>
    </row>
    <row r="15395" spans="3:5" ht="13" x14ac:dyDescent="0.15">
      <c r="C15395" s="1" t="str">
        <f ca="1">IFERROR(INDIRECT(ADDRESS(MATCH(A15395,'contribution par jour-semaine'!A:A,0),MATCH(B15395,'contribution par jour-semaine'!$1:$1,0),4,1,"contribution par jour-semaine")),"")</f>
        <v/>
      </c>
      <c r="D15395" s="4" t="str">
        <f>VLOOKUP(A15395,predictions!A:B,2,FALSE)</f>
        <v>22/06/2020</v>
      </c>
      <c r="E15395" s="4">
        <f t="shared" si="60"/>
        <v>44004</v>
      </c>
    </row>
    <row r="15396" spans="3:5" ht="13" x14ac:dyDescent="0.15">
      <c r="C15396" s="1" t="str">
        <f ca="1">IFERROR(INDIRECT(ADDRESS(MATCH(A15396,'contribution par jour-semaine'!A:A,0),MATCH(B15396,'contribution par jour-semaine'!$1:$1,0),4,1,"contribution par jour-semaine")),"")</f>
        <v/>
      </c>
      <c r="D15396" s="4" t="str">
        <f>VLOOKUP(A15396,predictions!A:B,2,FALSE)</f>
        <v>22/06/2020</v>
      </c>
      <c r="E15396" s="4">
        <f t="shared" si="60"/>
        <v>44004</v>
      </c>
    </row>
    <row r="15397" spans="3:5" ht="13" x14ac:dyDescent="0.15">
      <c r="C15397" s="1" t="str">
        <f ca="1">IFERROR(INDIRECT(ADDRESS(MATCH(A15397,'contribution par jour-semaine'!A:A,0),MATCH(B15397,'contribution par jour-semaine'!$1:$1,0),4,1,"contribution par jour-semaine")),"")</f>
        <v/>
      </c>
      <c r="D15397" s="4" t="str">
        <f>VLOOKUP(A15397,predictions!A:B,2,FALSE)</f>
        <v>22/06/2020</v>
      </c>
      <c r="E15397" s="4">
        <f t="shared" si="60"/>
        <v>44004</v>
      </c>
    </row>
    <row r="15398" spans="3:5" ht="13" x14ac:dyDescent="0.15">
      <c r="C15398" s="1" t="str">
        <f ca="1">IFERROR(INDIRECT(ADDRESS(MATCH(A15398,'contribution par jour-semaine'!A:A,0),MATCH(B15398,'contribution par jour-semaine'!$1:$1,0),4,1,"contribution par jour-semaine")),"")</f>
        <v/>
      </c>
      <c r="D15398" s="4" t="str">
        <f>VLOOKUP(A15398,predictions!A:B,2,FALSE)</f>
        <v>22/06/2020</v>
      </c>
      <c r="E15398" s="4">
        <f t="shared" si="60"/>
        <v>44004</v>
      </c>
    </row>
    <row r="15399" spans="3:5" ht="13" x14ac:dyDescent="0.15">
      <c r="C15399" s="1" t="str">
        <f ca="1">IFERROR(INDIRECT(ADDRESS(MATCH(A15399,'contribution par jour-semaine'!A:A,0),MATCH(B15399,'contribution par jour-semaine'!$1:$1,0),4,1,"contribution par jour-semaine")),"")</f>
        <v/>
      </c>
      <c r="D15399" s="4" t="str">
        <f>VLOOKUP(A15399,predictions!A:B,2,FALSE)</f>
        <v>22/06/2020</v>
      </c>
      <c r="E15399" s="4">
        <f t="shared" si="60"/>
        <v>44004</v>
      </c>
    </row>
    <row r="15400" spans="3:5" ht="13" x14ac:dyDescent="0.15">
      <c r="C15400" s="1" t="str">
        <f ca="1">IFERROR(INDIRECT(ADDRESS(MATCH(A15400,'contribution par jour-semaine'!A:A,0),MATCH(B15400,'contribution par jour-semaine'!$1:$1,0),4,1,"contribution par jour-semaine")),"")</f>
        <v/>
      </c>
      <c r="D15400" s="4" t="str">
        <f>VLOOKUP(A15400,predictions!A:B,2,FALSE)</f>
        <v>22/06/2020</v>
      </c>
      <c r="E15400" s="4">
        <f t="shared" si="60"/>
        <v>44004</v>
      </c>
    </row>
    <row r="15401" spans="3:5" ht="13" x14ac:dyDescent="0.15">
      <c r="C15401" s="1" t="str">
        <f ca="1">IFERROR(INDIRECT(ADDRESS(MATCH(A15401,'contribution par jour-semaine'!A:A,0),MATCH(B15401,'contribution par jour-semaine'!$1:$1,0),4,1,"contribution par jour-semaine")),"")</f>
        <v/>
      </c>
      <c r="D15401" s="4" t="str">
        <f>VLOOKUP(A15401,predictions!A:B,2,FALSE)</f>
        <v>22/06/2020</v>
      </c>
      <c r="E15401" s="4">
        <f t="shared" si="60"/>
        <v>44004</v>
      </c>
    </row>
    <row r="15402" spans="3:5" ht="13" x14ac:dyDescent="0.15">
      <c r="C15402" s="1" t="str">
        <f ca="1">IFERROR(INDIRECT(ADDRESS(MATCH(A15402,'contribution par jour-semaine'!A:A,0),MATCH(B15402,'contribution par jour-semaine'!$1:$1,0),4,1,"contribution par jour-semaine")),"")</f>
        <v/>
      </c>
      <c r="D15402" s="4" t="str">
        <f>VLOOKUP(A15402,predictions!A:B,2,FALSE)</f>
        <v>22/06/2020</v>
      </c>
      <c r="E15402" s="4">
        <f t="shared" si="60"/>
        <v>44004</v>
      </c>
    </row>
    <row r="15403" spans="3:5" ht="13" x14ac:dyDescent="0.15">
      <c r="C15403" s="1" t="str">
        <f ca="1">IFERROR(INDIRECT(ADDRESS(MATCH(A15403,'contribution par jour-semaine'!A:A,0),MATCH(B15403,'contribution par jour-semaine'!$1:$1,0),4,1,"contribution par jour-semaine")),"")</f>
        <v/>
      </c>
      <c r="D15403" s="4" t="str">
        <f>VLOOKUP(A15403,predictions!A:B,2,FALSE)</f>
        <v>22/06/2020</v>
      </c>
      <c r="E15403" s="4">
        <f t="shared" si="60"/>
        <v>44004</v>
      </c>
    </row>
    <row r="15404" spans="3:5" ht="13" x14ac:dyDescent="0.15">
      <c r="C15404" s="1" t="str">
        <f ca="1">IFERROR(INDIRECT(ADDRESS(MATCH(A15404,'contribution par jour-semaine'!A:A,0),MATCH(B15404,'contribution par jour-semaine'!$1:$1,0),4,1,"contribution par jour-semaine")),"")</f>
        <v/>
      </c>
      <c r="D15404" s="4" t="str">
        <f>VLOOKUP(A15404,predictions!A:B,2,FALSE)</f>
        <v>22/06/2020</v>
      </c>
      <c r="E15404" s="4">
        <f t="shared" si="60"/>
        <v>44004</v>
      </c>
    </row>
    <row r="15405" spans="3:5" ht="13" x14ac:dyDescent="0.15">
      <c r="C15405" s="1" t="str">
        <f ca="1">IFERROR(INDIRECT(ADDRESS(MATCH(A15405,'contribution par jour-semaine'!A:A,0),MATCH(B15405,'contribution par jour-semaine'!$1:$1,0),4,1,"contribution par jour-semaine")),"")</f>
        <v/>
      </c>
      <c r="D15405" s="4" t="str">
        <f>VLOOKUP(A15405,predictions!A:B,2,FALSE)</f>
        <v>22/06/2020</v>
      </c>
      <c r="E15405" s="4">
        <f t="shared" si="60"/>
        <v>44004</v>
      </c>
    </row>
    <row r="15406" spans="3:5" ht="13" x14ac:dyDescent="0.15">
      <c r="C15406" s="1" t="str">
        <f ca="1">IFERROR(INDIRECT(ADDRESS(MATCH(A15406,'contribution par jour-semaine'!A:A,0),MATCH(B15406,'contribution par jour-semaine'!$1:$1,0),4,1,"contribution par jour-semaine")),"")</f>
        <v/>
      </c>
      <c r="D15406" s="4" t="str">
        <f>VLOOKUP(A15406,predictions!A:B,2,FALSE)</f>
        <v>22/06/2020</v>
      </c>
      <c r="E15406" s="4">
        <f t="shared" si="60"/>
        <v>44004</v>
      </c>
    </row>
    <row r="15407" spans="3:5" ht="13" x14ac:dyDescent="0.15">
      <c r="C15407" s="1" t="str">
        <f ca="1">IFERROR(INDIRECT(ADDRESS(MATCH(A15407,'contribution par jour-semaine'!A:A,0),MATCH(B15407,'contribution par jour-semaine'!$1:$1,0),4,1,"contribution par jour-semaine")),"")</f>
        <v/>
      </c>
      <c r="D15407" s="4" t="str">
        <f>VLOOKUP(A15407,predictions!A:B,2,FALSE)</f>
        <v>22/06/2020</v>
      </c>
      <c r="E15407" s="4">
        <f t="shared" si="60"/>
        <v>44004</v>
      </c>
    </row>
    <row r="15408" spans="3:5" ht="13" x14ac:dyDescent="0.15">
      <c r="C15408" s="1" t="str">
        <f ca="1">IFERROR(INDIRECT(ADDRESS(MATCH(A15408,'contribution par jour-semaine'!A:A,0),MATCH(B15408,'contribution par jour-semaine'!$1:$1,0),4,1,"contribution par jour-semaine")),"")</f>
        <v/>
      </c>
      <c r="D15408" s="4" t="str">
        <f>VLOOKUP(A15408,predictions!A:B,2,FALSE)</f>
        <v>22/06/2020</v>
      </c>
      <c r="E15408" s="4">
        <f t="shared" si="60"/>
        <v>44004</v>
      </c>
    </row>
    <row r="15409" spans="3:5" ht="13" x14ac:dyDescent="0.15">
      <c r="C15409" s="1" t="str">
        <f ca="1">IFERROR(INDIRECT(ADDRESS(MATCH(A15409,'contribution par jour-semaine'!A:A,0),MATCH(B15409,'contribution par jour-semaine'!$1:$1,0),4,1,"contribution par jour-semaine")),"")</f>
        <v/>
      </c>
      <c r="D15409" s="4" t="str">
        <f>VLOOKUP(A15409,predictions!A:B,2,FALSE)</f>
        <v>22/06/2020</v>
      </c>
      <c r="E15409" s="4">
        <f t="shared" si="60"/>
        <v>44004</v>
      </c>
    </row>
    <row r="15410" spans="3:5" ht="13" x14ac:dyDescent="0.15">
      <c r="C15410" s="1" t="str">
        <f ca="1">IFERROR(INDIRECT(ADDRESS(MATCH(A15410,'contribution par jour-semaine'!A:A,0),MATCH(B15410,'contribution par jour-semaine'!$1:$1,0),4,1,"contribution par jour-semaine")),"")</f>
        <v/>
      </c>
      <c r="D15410" s="4" t="str">
        <f>VLOOKUP(A15410,predictions!A:B,2,FALSE)</f>
        <v>22/06/2020</v>
      </c>
      <c r="E15410" s="4">
        <f t="shared" si="60"/>
        <v>44004</v>
      </c>
    </row>
    <row r="15411" spans="3:5" ht="13" x14ac:dyDescent="0.15">
      <c r="C15411" s="1" t="str">
        <f ca="1">IFERROR(INDIRECT(ADDRESS(MATCH(A15411,'contribution par jour-semaine'!A:A,0),MATCH(B15411,'contribution par jour-semaine'!$1:$1,0),4,1,"contribution par jour-semaine")),"")</f>
        <v/>
      </c>
      <c r="D15411" s="4" t="str">
        <f>VLOOKUP(A15411,predictions!A:B,2,FALSE)</f>
        <v>22/06/2020</v>
      </c>
      <c r="E15411" s="4">
        <f t="shared" si="60"/>
        <v>44004</v>
      </c>
    </row>
    <row r="15412" spans="3:5" ht="13" x14ac:dyDescent="0.15">
      <c r="C15412" s="1" t="str">
        <f ca="1">IFERROR(INDIRECT(ADDRESS(MATCH(A15412,'contribution par jour-semaine'!A:A,0),MATCH(B15412,'contribution par jour-semaine'!$1:$1,0),4,1,"contribution par jour-semaine")),"")</f>
        <v/>
      </c>
      <c r="D15412" s="4" t="str">
        <f>VLOOKUP(A15412,predictions!A:B,2,FALSE)</f>
        <v>22/06/2020</v>
      </c>
      <c r="E15412" s="4">
        <f t="shared" si="60"/>
        <v>44004</v>
      </c>
    </row>
    <row r="15413" spans="3:5" ht="13" x14ac:dyDescent="0.15">
      <c r="C15413" s="1" t="str">
        <f ca="1">IFERROR(INDIRECT(ADDRESS(MATCH(A15413,'contribution par jour-semaine'!A:A,0),MATCH(B15413,'contribution par jour-semaine'!$1:$1,0),4,1,"contribution par jour-semaine")),"")</f>
        <v/>
      </c>
      <c r="D15413" s="4" t="str">
        <f>VLOOKUP(A15413,predictions!A:B,2,FALSE)</f>
        <v>22/06/2020</v>
      </c>
      <c r="E15413" s="4">
        <f t="shared" si="60"/>
        <v>44004</v>
      </c>
    </row>
    <row r="15414" spans="3:5" ht="13" x14ac:dyDescent="0.15">
      <c r="C15414" s="1" t="str">
        <f ca="1">IFERROR(INDIRECT(ADDRESS(MATCH(A15414,'contribution par jour-semaine'!A:A,0),MATCH(B15414,'contribution par jour-semaine'!$1:$1,0),4,1,"contribution par jour-semaine")),"")</f>
        <v/>
      </c>
      <c r="D15414" s="4" t="str">
        <f>VLOOKUP(A15414,predictions!A:B,2,FALSE)</f>
        <v>22/06/2020</v>
      </c>
      <c r="E15414" s="4">
        <f t="shared" si="60"/>
        <v>44004</v>
      </c>
    </row>
    <row r="15415" spans="3:5" ht="13" x14ac:dyDescent="0.15">
      <c r="C15415" s="1" t="str">
        <f ca="1">IFERROR(INDIRECT(ADDRESS(MATCH(A15415,'contribution par jour-semaine'!A:A,0),MATCH(B15415,'contribution par jour-semaine'!$1:$1,0),4,1,"contribution par jour-semaine")),"")</f>
        <v/>
      </c>
      <c r="D15415" s="4" t="str">
        <f>VLOOKUP(A15415,predictions!A:B,2,FALSE)</f>
        <v>22/06/2020</v>
      </c>
      <c r="E15415" s="4">
        <f t="shared" si="60"/>
        <v>44004</v>
      </c>
    </row>
    <row r="15416" spans="3:5" ht="13" x14ac:dyDescent="0.15">
      <c r="C15416" s="1" t="str">
        <f ca="1">IFERROR(INDIRECT(ADDRESS(MATCH(A15416,'contribution par jour-semaine'!A:A,0),MATCH(B15416,'contribution par jour-semaine'!$1:$1,0),4,1,"contribution par jour-semaine")),"")</f>
        <v/>
      </c>
      <c r="D15416" s="4" t="str">
        <f>VLOOKUP(A15416,predictions!A:B,2,FALSE)</f>
        <v>22/06/2020</v>
      </c>
      <c r="E15416" s="4">
        <f t="shared" si="60"/>
        <v>44004</v>
      </c>
    </row>
    <row r="15417" spans="3:5" ht="13" x14ac:dyDescent="0.15">
      <c r="C15417" s="1" t="str">
        <f ca="1">IFERROR(INDIRECT(ADDRESS(MATCH(A15417,'contribution par jour-semaine'!A:A,0),MATCH(B15417,'contribution par jour-semaine'!$1:$1,0),4,1,"contribution par jour-semaine")),"")</f>
        <v/>
      </c>
      <c r="D15417" s="4" t="str">
        <f>VLOOKUP(A15417,predictions!A:B,2,FALSE)</f>
        <v>22/06/2020</v>
      </c>
      <c r="E15417" s="4">
        <f t="shared" si="60"/>
        <v>44004</v>
      </c>
    </row>
    <row r="15418" spans="3:5" ht="13" x14ac:dyDescent="0.15">
      <c r="C15418" s="1" t="str">
        <f ca="1">IFERROR(INDIRECT(ADDRESS(MATCH(A15418,'contribution par jour-semaine'!A:A,0),MATCH(B15418,'contribution par jour-semaine'!$1:$1,0),4,1,"contribution par jour-semaine")),"")</f>
        <v/>
      </c>
      <c r="D15418" s="4" t="str">
        <f>VLOOKUP(A15418,predictions!A:B,2,FALSE)</f>
        <v>22/06/2020</v>
      </c>
      <c r="E15418" s="4">
        <f t="shared" si="60"/>
        <v>44004</v>
      </c>
    </row>
    <row r="15419" spans="3:5" ht="13" x14ac:dyDescent="0.15">
      <c r="C15419" s="1" t="str">
        <f ca="1">IFERROR(INDIRECT(ADDRESS(MATCH(A15419,'contribution par jour-semaine'!A:A,0),MATCH(B15419,'contribution par jour-semaine'!$1:$1,0),4,1,"contribution par jour-semaine")),"")</f>
        <v/>
      </c>
      <c r="D15419" s="4" t="str">
        <f>VLOOKUP(A15419,predictions!A:B,2,FALSE)</f>
        <v>22/06/2020</v>
      </c>
      <c r="E15419" s="4">
        <f t="shared" si="60"/>
        <v>44004</v>
      </c>
    </row>
    <row r="15420" spans="3:5" ht="13" x14ac:dyDescent="0.15">
      <c r="C15420" s="1" t="str">
        <f ca="1">IFERROR(INDIRECT(ADDRESS(MATCH(A15420,'contribution par jour-semaine'!A:A,0),MATCH(B15420,'contribution par jour-semaine'!$1:$1,0),4,1,"contribution par jour-semaine")),"")</f>
        <v/>
      </c>
      <c r="D15420" s="4" t="str">
        <f>VLOOKUP(A15420,predictions!A:B,2,FALSE)</f>
        <v>22/06/2020</v>
      </c>
      <c r="E15420" s="4">
        <f t="shared" si="60"/>
        <v>44004</v>
      </c>
    </row>
    <row r="15421" spans="3:5" ht="13" x14ac:dyDescent="0.15">
      <c r="C15421" s="1" t="str">
        <f ca="1">IFERROR(INDIRECT(ADDRESS(MATCH(A15421,'contribution par jour-semaine'!A:A,0),MATCH(B15421,'contribution par jour-semaine'!$1:$1,0),4,1,"contribution par jour-semaine")),"")</f>
        <v/>
      </c>
      <c r="D15421" s="4" t="str">
        <f>VLOOKUP(A15421,predictions!A:B,2,FALSE)</f>
        <v>22/06/2020</v>
      </c>
      <c r="E15421" s="4">
        <f t="shared" si="60"/>
        <v>44004</v>
      </c>
    </row>
    <row r="15422" spans="3:5" ht="13" x14ac:dyDescent="0.15">
      <c r="C15422" s="1" t="str">
        <f ca="1">IFERROR(INDIRECT(ADDRESS(MATCH(A15422,'contribution par jour-semaine'!A:A,0),MATCH(B15422,'contribution par jour-semaine'!$1:$1,0),4,1,"contribution par jour-semaine")),"")</f>
        <v/>
      </c>
      <c r="D15422" s="4" t="str">
        <f>VLOOKUP(A15422,predictions!A:B,2,FALSE)</f>
        <v>22/06/2020</v>
      </c>
      <c r="E15422" s="4">
        <f t="shared" si="60"/>
        <v>44004</v>
      </c>
    </row>
    <row r="15423" spans="3:5" ht="13" x14ac:dyDescent="0.15">
      <c r="C15423" s="1" t="str">
        <f ca="1">IFERROR(INDIRECT(ADDRESS(MATCH(A15423,'contribution par jour-semaine'!A:A,0),MATCH(B15423,'contribution par jour-semaine'!$1:$1,0),4,1,"contribution par jour-semaine")),"")</f>
        <v/>
      </c>
      <c r="D15423" s="4" t="str">
        <f>VLOOKUP(A15423,predictions!A:B,2,FALSE)</f>
        <v>22/06/2020</v>
      </c>
      <c r="E15423" s="4">
        <f t="shared" si="60"/>
        <v>44004</v>
      </c>
    </row>
    <row r="15424" spans="3:5" ht="13" x14ac:dyDescent="0.15">
      <c r="C15424" s="1" t="str">
        <f ca="1">IFERROR(INDIRECT(ADDRESS(MATCH(A15424,'contribution par jour-semaine'!A:A,0),MATCH(B15424,'contribution par jour-semaine'!$1:$1,0),4,1,"contribution par jour-semaine")),"")</f>
        <v/>
      </c>
      <c r="D15424" s="4" t="str">
        <f>VLOOKUP(A15424,predictions!A:B,2,FALSE)</f>
        <v>22/06/2020</v>
      </c>
      <c r="E15424" s="4">
        <f t="shared" si="60"/>
        <v>44004</v>
      </c>
    </row>
    <row r="15425" spans="3:5" ht="13" x14ac:dyDescent="0.15">
      <c r="C15425" s="1" t="str">
        <f ca="1">IFERROR(INDIRECT(ADDRESS(MATCH(A15425,'contribution par jour-semaine'!A:A,0),MATCH(B15425,'contribution par jour-semaine'!$1:$1,0),4,1,"contribution par jour-semaine")),"")</f>
        <v/>
      </c>
      <c r="D15425" s="4" t="str">
        <f>VLOOKUP(A15425,predictions!A:B,2,FALSE)</f>
        <v>22/06/2020</v>
      </c>
      <c r="E15425" s="4">
        <f t="shared" si="60"/>
        <v>44004</v>
      </c>
    </row>
    <row r="15426" spans="3:5" ht="13" x14ac:dyDescent="0.15">
      <c r="C15426" s="1" t="str">
        <f ca="1">IFERROR(INDIRECT(ADDRESS(MATCH(A15426,'contribution par jour-semaine'!A:A,0),MATCH(B15426,'contribution par jour-semaine'!$1:$1,0),4,1,"contribution par jour-semaine")),"")</f>
        <v/>
      </c>
      <c r="D15426" s="4" t="str">
        <f>VLOOKUP(A15426,predictions!A:B,2,FALSE)</f>
        <v>22/06/2020</v>
      </c>
      <c r="E15426" s="4">
        <f t="shared" si="60"/>
        <v>44004</v>
      </c>
    </row>
    <row r="15427" spans="3:5" ht="13" x14ac:dyDescent="0.15">
      <c r="C15427" s="1" t="str">
        <f ca="1">IFERROR(INDIRECT(ADDRESS(MATCH(A15427,'contribution par jour-semaine'!A:A,0),MATCH(B15427,'contribution par jour-semaine'!$1:$1,0),4,1,"contribution par jour-semaine")),"")</f>
        <v/>
      </c>
      <c r="D15427" s="4" t="str">
        <f>VLOOKUP(A15427,predictions!A:B,2,FALSE)</f>
        <v>22/06/2020</v>
      </c>
      <c r="E15427" s="4">
        <f t="shared" si="60"/>
        <v>44004</v>
      </c>
    </row>
    <row r="15428" spans="3:5" ht="13" x14ac:dyDescent="0.15">
      <c r="C15428" s="1" t="str">
        <f ca="1">IFERROR(INDIRECT(ADDRESS(MATCH(A15428,'contribution par jour-semaine'!A:A,0),MATCH(B15428,'contribution par jour-semaine'!$1:$1,0),4,1,"contribution par jour-semaine")),"")</f>
        <v/>
      </c>
      <c r="D15428" s="4" t="str">
        <f>VLOOKUP(A15428,predictions!A:B,2,FALSE)</f>
        <v>22/06/2020</v>
      </c>
      <c r="E15428" s="4">
        <f t="shared" si="60"/>
        <v>44004</v>
      </c>
    </row>
    <row r="15429" spans="3:5" ht="13" x14ac:dyDescent="0.15">
      <c r="C15429" s="1" t="str">
        <f ca="1">IFERROR(INDIRECT(ADDRESS(MATCH(A15429,'contribution par jour-semaine'!A:A,0),MATCH(B15429,'contribution par jour-semaine'!$1:$1,0),4,1,"contribution par jour-semaine")),"")</f>
        <v/>
      </c>
      <c r="D15429" s="4" t="str">
        <f>VLOOKUP(A15429,predictions!A:B,2,FALSE)</f>
        <v>22/06/2020</v>
      </c>
      <c r="E15429" s="4">
        <f t="shared" si="60"/>
        <v>44004</v>
      </c>
    </row>
    <row r="15430" spans="3:5" ht="13" x14ac:dyDescent="0.15">
      <c r="C15430" s="1" t="str">
        <f ca="1">IFERROR(INDIRECT(ADDRESS(MATCH(A15430,'contribution par jour-semaine'!A:A,0),MATCH(B15430,'contribution par jour-semaine'!$1:$1,0),4,1,"contribution par jour-semaine")),"")</f>
        <v/>
      </c>
      <c r="D15430" s="4" t="str">
        <f>VLOOKUP(A15430,predictions!A:B,2,FALSE)</f>
        <v>22/06/2020</v>
      </c>
      <c r="E15430" s="4">
        <f t="shared" si="60"/>
        <v>44004</v>
      </c>
    </row>
    <row r="15431" spans="3:5" ht="13" x14ac:dyDescent="0.15">
      <c r="C15431" s="1" t="str">
        <f ca="1">IFERROR(INDIRECT(ADDRESS(MATCH(A15431,'contribution par jour-semaine'!A:A,0),MATCH(B15431,'contribution par jour-semaine'!$1:$1,0),4,1,"contribution par jour-semaine")),"")</f>
        <v/>
      </c>
      <c r="D15431" s="4" t="str">
        <f>VLOOKUP(A15431,predictions!A:B,2,FALSE)</f>
        <v>22/06/2020</v>
      </c>
      <c r="E15431" s="4">
        <f t="shared" si="60"/>
        <v>44004</v>
      </c>
    </row>
    <row r="15432" spans="3:5" ht="13" x14ac:dyDescent="0.15">
      <c r="C15432" s="1" t="str">
        <f ca="1">IFERROR(INDIRECT(ADDRESS(MATCH(A15432,'contribution par jour-semaine'!A:A,0),MATCH(B15432,'contribution par jour-semaine'!$1:$1,0),4,1,"contribution par jour-semaine")),"")</f>
        <v/>
      </c>
      <c r="D15432" s="4" t="str">
        <f>VLOOKUP(A15432,predictions!A:B,2,FALSE)</f>
        <v>22/06/2020</v>
      </c>
      <c r="E15432" s="4">
        <f t="shared" si="60"/>
        <v>44004</v>
      </c>
    </row>
    <row r="15433" spans="3:5" ht="13" x14ac:dyDescent="0.15">
      <c r="C15433" s="1" t="str">
        <f ca="1">IFERROR(INDIRECT(ADDRESS(MATCH(A15433,'contribution par jour-semaine'!A:A,0),MATCH(B15433,'contribution par jour-semaine'!$1:$1,0),4,1,"contribution par jour-semaine")),"")</f>
        <v/>
      </c>
      <c r="D15433" s="4" t="str">
        <f>VLOOKUP(A15433,predictions!A:B,2,FALSE)</f>
        <v>22/06/2020</v>
      </c>
      <c r="E15433" s="4">
        <f t="shared" si="60"/>
        <v>44004</v>
      </c>
    </row>
    <row r="15434" spans="3:5" ht="13" x14ac:dyDescent="0.15">
      <c r="C15434" s="1" t="str">
        <f ca="1">IFERROR(INDIRECT(ADDRESS(MATCH(A15434,'contribution par jour-semaine'!A:A,0),MATCH(B15434,'contribution par jour-semaine'!$1:$1,0),4,1,"contribution par jour-semaine")),"")</f>
        <v/>
      </c>
      <c r="D15434" s="4" t="str">
        <f>VLOOKUP(A15434,predictions!A:B,2,FALSE)</f>
        <v>22/06/2020</v>
      </c>
      <c r="E15434" s="4">
        <f t="shared" si="60"/>
        <v>44004</v>
      </c>
    </row>
    <row r="15435" spans="3:5" ht="13" x14ac:dyDescent="0.15">
      <c r="C15435" s="1" t="str">
        <f ca="1">IFERROR(INDIRECT(ADDRESS(MATCH(A15435,'contribution par jour-semaine'!A:A,0),MATCH(B15435,'contribution par jour-semaine'!$1:$1,0),4,1,"contribution par jour-semaine")),"")</f>
        <v/>
      </c>
      <c r="D15435" s="4" t="str">
        <f>VLOOKUP(A15435,predictions!A:B,2,FALSE)</f>
        <v>22/06/2020</v>
      </c>
      <c r="E15435" s="4">
        <f t="shared" si="60"/>
        <v>44004</v>
      </c>
    </row>
    <row r="15436" spans="3:5" ht="13" x14ac:dyDescent="0.15">
      <c r="C15436" s="1" t="str">
        <f ca="1">IFERROR(INDIRECT(ADDRESS(MATCH(A15436,'contribution par jour-semaine'!A:A,0),MATCH(B15436,'contribution par jour-semaine'!$1:$1,0),4,1,"contribution par jour-semaine")),"")</f>
        <v/>
      </c>
      <c r="D15436" s="4" t="str">
        <f>VLOOKUP(A15436,predictions!A:B,2,FALSE)</f>
        <v>22/06/2020</v>
      </c>
      <c r="E15436" s="4">
        <f t="shared" si="60"/>
        <v>44004</v>
      </c>
    </row>
    <row r="15437" spans="3:5" ht="13" x14ac:dyDescent="0.15">
      <c r="C15437" s="1" t="str">
        <f ca="1">IFERROR(INDIRECT(ADDRESS(MATCH(A15437,'contribution par jour-semaine'!A:A,0),MATCH(B15437,'contribution par jour-semaine'!$1:$1,0),4,1,"contribution par jour-semaine")),"")</f>
        <v/>
      </c>
      <c r="D15437" s="4" t="str">
        <f>VLOOKUP(A15437,predictions!A:B,2,FALSE)</f>
        <v>22/06/2020</v>
      </c>
      <c r="E15437" s="4">
        <f t="shared" si="60"/>
        <v>44004</v>
      </c>
    </row>
    <row r="15438" spans="3:5" ht="13" x14ac:dyDescent="0.15">
      <c r="C15438" s="1" t="str">
        <f ca="1">IFERROR(INDIRECT(ADDRESS(MATCH(A15438,'contribution par jour-semaine'!A:A,0),MATCH(B15438,'contribution par jour-semaine'!$1:$1,0),4,1,"contribution par jour-semaine")),"")</f>
        <v/>
      </c>
      <c r="D15438" s="4" t="str">
        <f>VLOOKUP(A15438,predictions!A:B,2,FALSE)</f>
        <v>22/06/2020</v>
      </c>
      <c r="E15438" s="4">
        <f t="shared" si="60"/>
        <v>44004</v>
      </c>
    </row>
    <row r="15439" spans="3:5" ht="13" x14ac:dyDescent="0.15">
      <c r="C15439" s="1" t="str">
        <f ca="1">IFERROR(INDIRECT(ADDRESS(MATCH(A15439,'contribution par jour-semaine'!A:A,0),MATCH(B15439,'contribution par jour-semaine'!$1:$1,0),4,1,"contribution par jour-semaine")),"")</f>
        <v/>
      </c>
      <c r="D15439" s="4" t="str">
        <f>VLOOKUP(A15439,predictions!A:B,2,FALSE)</f>
        <v>22/06/2020</v>
      </c>
      <c r="E15439" s="4">
        <f t="shared" si="60"/>
        <v>44004</v>
      </c>
    </row>
    <row r="15440" spans="3:5" ht="13" x14ac:dyDescent="0.15">
      <c r="C15440" s="1" t="str">
        <f ca="1">IFERROR(INDIRECT(ADDRESS(MATCH(A15440,'contribution par jour-semaine'!A:A,0),MATCH(B15440,'contribution par jour-semaine'!$1:$1,0),4,1,"contribution par jour-semaine")),"")</f>
        <v/>
      </c>
      <c r="D15440" s="4" t="str">
        <f>VLOOKUP(A15440,predictions!A:B,2,FALSE)</f>
        <v>22/06/2020</v>
      </c>
      <c r="E15440" s="4">
        <f t="shared" si="60"/>
        <v>44004</v>
      </c>
    </row>
    <row r="15441" spans="3:5" ht="13" x14ac:dyDescent="0.15">
      <c r="C15441" s="1" t="str">
        <f ca="1">IFERROR(INDIRECT(ADDRESS(MATCH(A15441,'contribution par jour-semaine'!A:A,0),MATCH(B15441,'contribution par jour-semaine'!$1:$1,0),4,1,"contribution par jour-semaine")),"")</f>
        <v/>
      </c>
      <c r="D15441" s="4" t="str">
        <f>VLOOKUP(A15441,predictions!A:B,2,FALSE)</f>
        <v>22/06/2020</v>
      </c>
      <c r="E15441" s="4">
        <f t="shared" si="60"/>
        <v>44004</v>
      </c>
    </row>
    <row r="15442" spans="3:5" ht="13" x14ac:dyDescent="0.15">
      <c r="C15442" s="1" t="str">
        <f ca="1">IFERROR(INDIRECT(ADDRESS(MATCH(A15442,'contribution par jour-semaine'!A:A,0),MATCH(B15442,'contribution par jour-semaine'!$1:$1,0),4,1,"contribution par jour-semaine")),"")</f>
        <v/>
      </c>
      <c r="D15442" s="4" t="str">
        <f>VLOOKUP(A15442,predictions!A:B,2,FALSE)</f>
        <v>22/06/2020</v>
      </c>
      <c r="E15442" s="4">
        <f t="shared" si="60"/>
        <v>44004</v>
      </c>
    </row>
    <row r="15443" spans="3:5" ht="13" x14ac:dyDescent="0.15">
      <c r="C15443" s="1" t="str">
        <f ca="1">IFERROR(INDIRECT(ADDRESS(MATCH(A15443,'contribution par jour-semaine'!A:A,0),MATCH(B15443,'contribution par jour-semaine'!$1:$1,0),4,1,"contribution par jour-semaine")),"")</f>
        <v/>
      </c>
      <c r="D15443" s="4" t="str">
        <f>VLOOKUP(A15443,predictions!A:B,2,FALSE)</f>
        <v>22/06/2020</v>
      </c>
      <c r="E15443" s="4">
        <f t="shared" si="60"/>
        <v>44004</v>
      </c>
    </row>
    <row r="15444" spans="3:5" ht="13" x14ac:dyDescent="0.15">
      <c r="C15444" s="1" t="str">
        <f ca="1">IFERROR(INDIRECT(ADDRESS(MATCH(A15444,'contribution par jour-semaine'!A:A,0),MATCH(B15444,'contribution par jour-semaine'!$1:$1,0),4,1,"contribution par jour-semaine")),"")</f>
        <v/>
      </c>
      <c r="D15444" s="4" t="str">
        <f>VLOOKUP(A15444,predictions!A:B,2,FALSE)</f>
        <v>22/06/2020</v>
      </c>
      <c r="E15444" s="4">
        <f t="shared" si="60"/>
        <v>44004</v>
      </c>
    </row>
    <row r="15445" spans="3:5" ht="13" x14ac:dyDescent="0.15">
      <c r="C15445" s="1" t="str">
        <f ca="1">IFERROR(INDIRECT(ADDRESS(MATCH(A15445,'contribution par jour-semaine'!A:A,0),MATCH(B15445,'contribution par jour-semaine'!$1:$1,0),4,1,"contribution par jour-semaine")),"")</f>
        <v/>
      </c>
      <c r="D15445" s="4" t="str">
        <f>VLOOKUP(A15445,predictions!A:B,2,FALSE)</f>
        <v>22/06/2020</v>
      </c>
      <c r="E15445" s="4">
        <f t="shared" si="60"/>
        <v>44004</v>
      </c>
    </row>
    <row r="15446" spans="3:5" ht="13" x14ac:dyDescent="0.15">
      <c r="C15446" s="1" t="str">
        <f ca="1">IFERROR(INDIRECT(ADDRESS(MATCH(A15446,'contribution par jour-semaine'!A:A,0),MATCH(B15446,'contribution par jour-semaine'!$1:$1,0),4,1,"contribution par jour-semaine")),"")</f>
        <v/>
      </c>
      <c r="D15446" s="4" t="str">
        <f>VLOOKUP(A15446,predictions!A:B,2,FALSE)</f>
        <v>22/06/2020</v>
      </c>
      <c r="E15446" s="4">
        <f t="shared" si="60"/>
        <v>44004</v>
      </c>
    </row>
    <row r="15447" spans="3:5" ht="13" x14ac:dyDescent="0.15">
      <c r="C15447" s="1" t="str">
        <f ca="1">IFERROR(INDIRECT(ADDRESS(MATCH(A15447,'contribution par jour-semaine'!A:A,0),MATCH(B15447,'contribution par jour-semaine'!$1:$1,0),4,1,"contribution par jour-semaine")),"")</f>
        <v/>
      </c>
      <c r="D15447" s="4" t="str">
        <f>VLOOKUP(A15447,predictions!A:B,2,FALSE)</f>
        <v>22/06/2020</v>
      </c>
      <c r="E15447" s="4">
        <f t="shared" si="60"/>
        <v>44004</v>
      </c>
    </row>
    <row r="15448" spans="3:5" ht="13" x14ac:dyDescent="0.15">
      <c r="C15448" s="1" t="str">
        <f ca="1">IFERROR(INDIRECT(ADDRESS(MATCH(A15448,'contribution par jour-semaine'!A:A,0),MATCH(B15448,'contribution par jour-semaine'!$1:$1,0),4,1,"contribution par jour-semaine")),"")</f>
        <v/>
      </c>
      <c r="D15448" s="4" t="str">
        <f>VLOOKUP(A15448,predictions!A:B,2,FALSE)</f>
        <v>22/06/2020</v>
      </c>
      <c r="E15448" s="4">
        <f t="shared" si="60"/>
        <v>44004</v>
      </c>
    </row>
    <row r="15449" spans="3:5" ht="13" x14ac:dyDescent="0.15">
      <c r="C15449" s="1" t="str">
        <f ca="1">IFERROR(INDIRECT(ADDRESS(MATCH(A15449,'contribution par jour-semaine'!A:A,0),MATCH(B15449,'contribution par jour-semaine'!$1:$1,0),4,1,"contribution par jour-semaine")),"")</f>
        <v/>
      </c>
      <c r="D15449" s="4" t="str">
        <f>VLOOKUP(A15449,predictions!A:B,2,FALSE)</f>
        <v>22/06/2020</v>
      </c>
      <c r="E15449" s="4">
        <f t="shared" si="60"/>
        <v>44004</v>
      </c>
    </row>
    <row r="15450" spans="3:5" ht="13" x14ac:dyDescent="0.15">
      <c r="C15450" s="1" t="str">
        <f ca="1">IFERROR(INDIRECT(ADDRESS(MATCH(A15450,'contribution par jour-semaine'!A:A,0),MATCH(B15450,'contribution par jour-semaine'!$1:$1,0),4,1,"contribution par jour-semaine")),"")</f>
        <v/>
      </c>
      <c r="D15450" s="4" t="str">
        <f>VLOOKUP(A15450,predictions!A:B,2,FALSE)</f>
        <v>22/06/2020</v>
      </c>
      <c r="E15450" s="4">
        <f t="shared" si="60"/>
        <v>44004</v>
      </c>
    </row>
    <row r="15451" spans="3:5" ht="13" x14ac:dyDescent="0.15">
      <c r="C15451" s="1" t="str">
        <f ca="1">IFERROR(INDIRECT(ADDRESS(MATCH(A15451,'contribution par jour-semaine'!A:A,0),MATCH(B15451,'contribution par jour-semaine'!$1:$1,0),4,1,"contribution par jour-semaine")),"")</f>
        <v/>
      </c>
      <c r="D15451" s="4" t="str">
        <f>VLOOKUP(A15451,predictions!A:B,2,FALSE)</f>
        <v>22/06/2020</v>
      </c>
      <c r="E15451" s="4">
        <f t="shared" si="60"/>
        <v>44004</v>
      </c>
    </row>
    <row r="15452" spans="3:5" ht="13" x14ac:dyDescent="0.15">
      <c r="C15452" s="1" t="str">
        <f ca="1">IFERROR(INDIRECT(ADDRESS(MATCH(A15452,'contribution par jour-semaine'!A:A,0),MATCH(B15452,'contribution par jour-semaine'!$1:$1,0),4,1,"contribution par jour-semaine")),"")</f>
        <v/>
      </c>
      <c r="D15452" s="4" t="str">
        <f>VLOOKUP(A15452,predictions!A:B,2,FALSE)</f>
        <v>22/06/2020</v>
      </c>
      <c r="E15452" s="4">
        <f t="shared" si="60"/>
        <v>44004</v>
      </c>
    </row>
    <row r="15453" spans="3:5" ht="13" x14ac:dyDescent="0.15">
      <c r="C15453" s="1" t="str">
        <f ca="1">IFERROR(INDIRECT(ADDRESS(MATCH(A15453,'contribution par jour-semaine'!A:A,0),MATCH(B15453,'contribution par jour-semaine'!$1:$1,0),4,1,"contribution par jour-semaine")),"")</f>
        <v/>
      </c>
      <c r="D15453" s="4" t="str">
        <f>VLOOKUP(A15453,predictions!A:B,2,FALSE)</f>
        <v>22/06/2020</v>
      </c>
      <c r="E15453" s="4">
        <f t="shared" si="60"/>
        <v>44004</v>
      </c>
    </row>
    <row r="15454" spans="3:5" ht="13" x14ac:dyDescent="0.15">
      <c r="C15454" s="1" t="str">
        <f ca="1">IFERROR(INDIRECT(ADDRESS(MATCH(A15454,'contribution par jour-semaine'!A:A,0),MATCH(B15454,'contribution par jour-semaine'!$1:$1,0),4,1,"contribution par jour-semaine")),"")</f>
        <v/>
      </c>
      <c r="D15454" s="4" t="str">
        <f>VLOOKUP(A15454,predictions!A:B,2,FALSE)</f>
        <v>22/06/2020</v>
      </c>
      <c r="E15454" s="4">
        <f t="shared" si="60"/>
        <v>44004</v>
      </c>
    </row>
    <row r="15455" spans="3:5" ht="13" x14ac:dyDescent="0.15">
      <c r="C15455" s="1" t="str">
        <f ca="1">IFERROR(INDIRECT(ADDRESS(MATCH(A15455,'contribution par jour-semaine'!A:A,0),MATCH(B15455,'contribution par jour-semaine'!$1:$1,0),4,1,"contribution par jour-semaine")),"")</f>
        <v/>
      </c>
      <c r="D15455" s="4" t="str">
        <f>VLOOKUP(A15455,predictions!A:B,2,FALSE)</f>
        <v>22/06/2020</v>
      </c>
      <c r="E15455" s="4">
        <f t="shared" si="60"/>
        <v>44004</v>
      </c>
    </row>
    <row r="15456" spans="3:5" ht="13" x14ac:dyDescent="0.15">
      <c r="C15456" s="1" t="str">
        <f ca="1">IFERROR(INDIRECT(ADDRESS(MATCH(A15456,'contribution par jour-semaine'!A:A,0),MATCH(B15456,'contribution par jour-semaine'!$1:$1,0),4,1,"contribution par jour-semaine")),"")</f>
        <v/>
      </c>
      <c r="D15456" s="4" t="str">
        <f>VLOOKUP(A15456,predictions!A:B,2,FALSE)</f>
        <v>22/06/2020</v>
      </c>
      <c r="E15456" s="4">
        <f t="shared" si="60"/>
        <v>44004</v>
      </c>
    </row>
    <row r="15457" spans="3:5" ht="13" x14ac:dyDescent="0.15">
      <c r="C15457" s="1" t="str">
        <f ca="1">IFERROR(INDIRECT(ADDRESS(MATCH(A15457,'contribution par jour-semaine'!A:A,0),MATCH(B15457,'contribution par jour-semaine'!$1:$1,0),4,1,"contribution par jour-semaine")),"")</f>
        <v/>
      </c>
      <c r="D15457" s="4" t="str">
        <f>VLOOKUP(A15457,predictions!A:B,2,FALSE)</f>
        <v>22/06/2020</v>
      </c>
      <c r="E15457" s="4">
        <f t="shared" si="60"/>
        <v>44004</v>
      </c>
    </row>
    <row r="15458" spans="3:5" ht="13" x14ac:dyDescent="0.15">
      <c r="C15458" s="1" t="str">
        <f ca="1">IFERROR(INDIRECT(ADDRESS(MATCH(A15458,'contribution par jour-semaine'!A:A,0),MATCH(B15458,'contribution par jour-semaine'!$1:$1,0),4,1,"contribution par jour-semaine")),"")</f>
        <v/>
      </c>
      <c r="D15458" s="4" t="str">
        <f>VLOOKUP(A15458,predictions!A:B,2,FALSE)</f>
        <v>22/06/2020</v>
      </c>
      <c r="E15458" s="4">
        <f t="shared" si="60"/>
        <v>44004</v>
      </c>
    </row>
    <row r="15459" spans="3:5" ht="13" x14ac:dyDescent="0.15">
      <c r="C15459" s="1" t="str">
        <f ca="1">IFERROR(INDIRECT(ADDRESS(MATCH(A15459,'contribution par jour-semaine'!A:A,0),MATCH(B15459,'contribution par jour-semaine'!$1:$1,0),4,1,"contribution par jour-semaine")),"")</f>
        <v/>
      </c>
      <c r="D15459" s="4" t="str">
        <f>VLOOKUP(A15459,predictions!A:B,2,FALSE)</f>
        <v>22/06/2020</v>
      </c>
      <c r="E15459" s="4">
        <f t="shared" si="60"/>
        <v>44004</v>
      </c>
    </row>
    <row r="15460" spans="3:5" ht="13" x14ac:dyDescent="0.15">
      <c r="C15460" s="1" t="str">
        <f ca="1">IFERROR(INDIRECT(ADDRESS(MATCH(A15460,'contribution par jour-semaine'!A:A,0),MATCH(B15460,'contribution par jour-semaine'!$1:$1,0),4,1,"contribution par jour-semaine")),"")</f>
        <v/>
      </c>
      <c r="D15460" s="4" t="str">
        <f>VLOOKUP(A15460,predictions!A:B,2,FALSE)</f>
        <v>22/06/2020</v>
      </c>
      <c r="E15460" s="4">
        <f t="shared" si="60"/>
        <v>44004</v>
      </c>
    </row>
    <row r="15461" spans="3:5" ht="13" x14ac:dyDescent="0.15">
      <c r="C15461" s="1" t="str">
        <f ca="1">IFERROR(INDIRECT(ADDRESS(MATCH(A15461,'contribution par jour-semaine'!A:A,0),MATCH(B15461,'contribution par jour-semaine'!$1:$1,0),4,1,"contribution par jour-semaine")),"")</f>
        <v/>
      </c>
      <c r="D15461" s="4" t="str">
        <f>VLOOKUP(A15461,predictions!A:B,2,FALSE)</f>
        <v>22/06/2020</v>
      </c>
      <c r="E15461" s="4">
        <f t="shared" si="60"/>
        <v>44004</v>
      </c>
    </row>
    <row r="15462" spans="3:5" ht="13" x14ac:dyDescent="0.15">
      <c r="C15462" s="1" t="str">
        <f ca="1">IFERROR(INDIRECT(ADDRESS(MATCH(A15462,'contribution par jour-semaine'!A:A,0),MATCH(B15462,'contribution par jour-semaine'!$1:$1,0),4,1,"contribution par jour-semaine")),"")</f>
        <v/>
      </c>
      <c r="D15462" s="4" t="str">
        <f>VLOOKUP(A15462,predictions!A:B,2,FALSE)</f>
        <v>22/06/2020</v>
      </c>
      <c r="E15462" s="4">
        <f t="shared" si="60"/>
        <v>44004</v>
      </c>
    </row>
    <row r="15463" spans="3:5" ht="13" x14ac:dyDescent="0.15">
      <c r="C15463" s="1" t="str">
        <f ca="1">IFERROR(INDIRECT(ADDRESS(MATCH(A15463,'contribution par jour-semaine'!A:A,0),MATCH(B15463,'contribution par jour-semaine'!$1:$1,0),4,1,"contribution par jour-semaine")),"")</f>
        <v/>
      </c>
      <c r="D15463" s="4" t="str">
        <f>VLOOKUP(A15463,predictions!A:B,2,FALSE)</f>
        <v>22/06/2020</v>
      </c>
      <c r="E15463" s="4">
        <f t="shared" si="60"/>
        <v>44004</v>
      </c>
    </row>
    <row r="15464" spans="3:5" ht="13" x14ac:dyDescent="0.15">
      <c r="C15464" s="1" t="str">
        <f ca="1">IFERROR(INDIRECT(ADDRESS(MATCH(A15464,'contribution par jour-semaine'!A:A,0),MATCH(B15464,'contribution par jour-semaine'!$1:$1,0),4,1,"contribution par jour-semaine")),"")</f>
        <v/>
      </c>
      <c r="D15464" s="4" t="str">
        <f>VLOOKUP(A15464,predictions!A:B,2,FALSE)</f>
        <v>22/06/2020</v>
      </c>
      <c r="E15464" s="4">
        <f t="shared" si="60"/>
        <v>44004</v>
      </c>
    </row>
    <row r="15465" spans="3:5" ht="13" x14ac:dyDescent="0.15">
      <c r="C15465" s="1" t="str">
        <f ca="1">IFERROR(INDIRECT(ADDRESS(MATCH(A15465,'contribution par jour-semaine'!A:A,0),MATCH(B15465,'contribution par jour-semaine'!$1:$1,0),4,1,"contribution par jour-semaine")),"")</f>
        <v/>
      </c>
      <c r="D15465" s="4" t="str">
        <f>VLOOKUP(A15465,predictions!A:B,2,FALSE)</f>
        <v>22/06/2020</v>
      </c>
      <c r="E15465" s="4">
        <f t="shared" si="60"/>
        <v>44004</v>
      </c>
    </row>
    <row r="15466" spans="3:5" ht="13" x14ac:dyDescent="0.15">
      <c r="C15466" s="1" t="str">
        <f ca="1">IFERROR(INDIRECT(ADDRESS(MATCH(A15466,'contribution par jour-semaine'!A:A,0),MATCH(B15466,'contribution par jour-semaine'!$1:$1,0),4,1,"contribution par jour-semaine")),"")</f>
        <v/>
      </c>
      <c r="D15466" s="4" t="str">
        <f>VLOOKUP(A15466,predictions!A:B,2,FALSE)</f>
        <v>22/06/2020</v>
      </c>
      <c r="E15466" s="4">
        <f t="shared" si="60"/>
        <v>44004</v>
      </c>
    </row>
    <row r="15467" spans="3:5" ht="13" x14ac:dyDescent="0.15">
      <c r="C15467" s="1" t="str">
        <f ca="1">IFERROR(INDIRECT(ADDRESS(MATCH(A15467,'contribution par jour-semaine'!A:A,0),MATCH(B15467,'contribution par jour-semaine'!$1:$1,0),4,1,"contribution par jour-semaine")),"")</f>
        <v/>
      </c>
      <c r="D15467" s="4" t="str">
        <f>VLOOKUP(A15467,predictions!A:B,2,FALSE)</f>
        <v>22/06/2020</v>
      </c>
      <c r="E15467" s="4">
        <f t="shared" si="60"/>
        <v>44004</v>
      </c>
    </row>
    <row r="15468" spans="3:5" ht="13" x14ac:dyDescent="0.15">
      <c r="C15468" s="1" t="str">
        <f ca="1">IFERROR(INDIRECT(ADDRESS(MATCH(A15468,'contribution par jour-semaine'!A:A,0),MATCH(B15468,'contribution par jour-semaine'!$1:$1,0),4,1,"contribution par jour-semaine")),"")</f>
        <v/>
      </c>
      <c r="D15468" s="4" t="str">
        <f>VLOOKUP(A15468,predictions!A:B,2,FALSE)</f>
        <v>22/06/2020</v>
      </c>
      <c r="E15468" s="4">
        <f t="shared" si="60"/>
        <v>44004</v>
      </c>
    </row>
    <row r="15469" spans="3:5" ht="13" x14ac:dyDescent="0.15">
      <c r="C15469" s="1" t="str">
        <f ca="1">IFERROR(INDIRECT(ADDRESS(MATCH(A15469,'contribution par jour-semaine'!A:A,0),MATCH(B15469,'contribution par jour-semaine'!$1:$1,0),4,1,"contribution par jour-semaine")),"")</f>
        <v/>
      </c>
      <c r="D15469" s="4" t="str">
        <f>VLOOKUP(A15469,predictions!A:B,2,FALSE)</f>
        <v>22/06/2020</v>
      </c>
      <c r="E15469" s="4">
        <f t="shared" si="60"/>
        <v>44004</v>
      </c>
    </row>
    <row r="15470" spans="3:5" ht="13" x14ac:dyDescent="0.15">
      <c r="C15470" s="1" t="str">
        <f ca="1">IFERROR(INDIRECT(ADDRESS(MATCH(A15470,'contribution par jour-semaine'!A:A,0),MATCH(B15470,'contribution par jour-semaine'!$1:$1,0),4,1,"contribution par jour-semaine")),"")</f>
        <v/>
      </c>
      <c r="D15470" s="4" t="str">
        <f>VLOOKUP(A15470,predictions!A:B,2,FALSE)</f>
        <v>22/06/2020</v>
      </c>
      <c r="E15470" s="4">
        <f t="shared" si="60"/>
        <v>44004</v>
      </c>
    </row>
    <row r="15471" spans="3:5" ht="13" x14ac:dyDescent="0.15">
      <c r="C15471" s="1" t="str">
        <f ca="1">IFERROR(INDIRECT(ADDRESS(MATCH(A15471,'contribution par jour-semaine'!A:A,0),MATCH(B15471,'contribution par jour-semaine'!$1:$1,0),4,1,"contribution par jour-semaine")),"")</f>
        <v/>
      </c>
      <c r="D15471" s="4" t="str">
        <f>VLOOKUP(A15471,predictions!A:B,2,FALSE)</f>
        <v>22/06/2020</v>
      </c>
      <c r="E15471" s="4">
        <f t="shared" si="60"/>
        <v>44004</v>
      </c>
    </row>
    <row r="15472" spans="3:5" ht="13" x14ac:dyDescent="0.15">
      <c r="C15472" s="1" t="str">
        <f ca="1">IFERROR(INDIRECT(ADDRESS(MATCH(A15472,'contribution par jour-semaine'!A:A,0),MATCH(B15472,'contribution par jour-semaine'!$1:$1,0),4,1,"contribution par jour-semaine")),"")</f>
        <v/>
      </c>
      <c r="D15472" s="4" t="str">
        <f>VLOOKUP(A15472,predictions!A:B,2,FALSE)</f>
        <v>22/06/2020</v>
      </c>
      <c r="E15472" s="4">
        <f t="shared" si="60"/>
        <v>44004</v>
      </c>
    </row>
    <row r="15473" spans="3:5" ht="13" x14ac:dyDescent="0.15">
      <c r="C15473" s="1" t="str">
        <f ca="1">IFERROR(INDIRECT(ADDRESS(MATCH(A15473,'contribution par jour-semaine'!A:A,0),MATCH(B15473,'contribution par jour-semaine'!$1:$1,0),4,1,"contribution par jour-semaine")),"")</f>
        <v/>
      </c>
      <c r="D15473" s="4" t="str">
        <f>VLOOKUP(A15473,predictions!A:B,2,FALSE)</f>
        <v>22/06/2020</v>
      </c>
      <c r="E15473" s="4">
        <f t="shared" si="60"/>
        <v>44004</v>
      </c>
    </row>
    <row r="15474" spans="3:5" ht="13" x14ac:dyDescent="0.15">
      <c r="C15474" s="1" t="str">
        <f ca="1">IFERROR(INDIRECT(ADDRESS(MATCH(A15474,'contribution par jour-semaine'!A:A,0),MATCH(B15474,'contribution par jour-semaine'!$1:$1,0),4,1,"contribution par jour-semaine")),"")</f>
        <v/>
      </c>
      <c r="D15474" s="4" t="str">
        <f>VLOOKUP(A15474,predictions!A:B,2,FALSE)</f>
        <v>22/06/2020</v>
      </c>
      <c r="E15474" s="4">
        <f t="shared" si="60"/>
        <v>44004</v>
      </c>
    </row>
    <row r="15475" spans="3:5" ht="13" x14ac:dyDescent="0.15">
      <c r="C15475" s="1" t="str">
        <f ca="1">IFERROR(INDIRECT(ADDRESS(MATCH(A15475,'contribution par jour-semaine'!A:A,0),MATCH(B15475,'contribution par jour-semaine'!$1:$1,0),4,1,"contribution par jour-semaine")),"")</f>
        <v/>
      </c>
      <c r="D15475" s="4" t="str">
        <f>VLOOKUP(A15475,predictions!A:B,2,FALSE)</f>
        <v>22/06/2020</v>
      </c>
      <c r="E15475" s="4">
        <f t="shared" si="60"/>
        <v>44004</v>
      </c>
    </row>
    <row r="15476" spans="3:5" ht="13" x14ac:dyDescent="0.15">
      <c r="C15476" s="1" t="str">
        <f ca="1">IFERROR(INDIRECT(ADDRESS(MATCH(A15476,'contribution par jour-semaine'!A:A,0),MATCH(B15476,'contribution par jour-semaine'!$1:$1,0),4,1,"contribution par jour-semaine")),"")</f>
        <v/>
      </c>
      <c r="D15476" s="4" t="str">
        <f>VLOOKUP(A15476,predictions!A:B,2,FALSE)</f>
        <v>22/06/2020</v>
      </c>
      <c r="E15476" s="4">
        <f t="shared" si="60"/>
        <v>44004</v>
      </c>
    </row>
    <row r="15477" spans="3:5" ht="13" x14ac:dyDescent="0.15">
      <c r="C15477" s="1" t="str">
        <f ca="1">IFERROR(INDIRECT(ADDRESS(MATCH(A15477,'contribution par jour-semaine'!A:A,0),MATCH(B15477,'contribution par jour-semaine'!$1:$1,0),4,1,"contribution par jour-semaine")),"")</f>
        <v/>
      </c>
      <c r="D15477" s="4" t="str">
        <f>VLOOKUP(A15477,predictions!A:B,2,FALSE)</f>
        <v>22/06/2020</v>
      </c>
      <c r="E15477" s="4">
        <f t="shared" si="60"/>
        <v>44004</v>
      </c>
    </row>
    <row r="15478" spans="3:5" ht="13" x14ac:dyDescent="0.15">
      <c r="C15478" s="1" t="str">
        <f ca="1">IFERROR(INDIRECT(ADDRESS(MATCH(A15478,'contribution par jour-semaine'!A:A,0),MATCH(B15478,'contribution par jour-semaine'!$1:$1,0),4,1,"contribution par jour-semaine")),"")</f>
        <v/>
      </c>
      <c r="D15478" s="4" t="str">
        <f>VLOOKUP(A15478,predictions!A:B,2,FALSE)</f>
        <v>22/06/2020</v>
      </c>
      <c r="E15478" s="4">
        <f t="shared" si="60"/>
        <v>44004</v>
      </c>
    </row>
    <row r="15479" spans="3:5" ht="13" x14ac:dyDescent="0.15">
      <c r="C15479" s="1" t="str">
        <f ca="1">IFERROR(INDIRECT(ADDRESS(MATCH(A15479,'contribution par jour-semaine'!A:A,0),MATCH(B15479,'contribution par jour-semaine'!$1:$1,0),4,1,"contribution par jour-semaine")),"")</f>
        <v/>
      </c>
      <c r="D15479" s="4" t="str">
        <f>VLOOKUP(A15479,predictions!A:B,2,FALSE)</f>
        <v>22/06/2020</v>
      </c>
      <c r="E15479" s="4">
        <f t="shared" si="60"/>
        <v>44004</v>
      </c>
    </row>
    <row r="15480" spans="3:5" ht="13" x14ac:dyDescent="0.15">
      <c r="C15480" s="1" t="str">
        <f ca="1">IFERROR(INDIRECT(ADDRESS(MATCH(A15480,'contribution par jour-semaine'!A:A,0),MATCH(B15480,'contribution par jour-semaine'!$1:$1,0),4,1,"contribution par jour-semaine")),"")</f>
        <v/>
      </c>
      <c r="D15480" s="4" t="str">
        <f>VLOOKUP(A15480,predictions!A:B,2,FALSE)</f>
        <v>22/06/2020</v>
      </c>
      <c r="E15480" s="4">
        <f t="shared" si="60"/>
        <v>44004</v>
      </c>
    </row>
    <row r="15481" spans="3:5" ht="13" x14ac:dyDescent="0.15">
      <c r="C15481" s="1" t="str">
        <f ca="1">IFERROR(INDIRECT(ADDRESS(MATCH(A15481,'contribution par jour-semaine'!A:A,0),MATCH(B15481,'contribution par jour-semaine'!$1:$1,0),4,1,"contribution par jour-semaine")),"")</f>
        <v/>
      </c>
      <c r="D15481" s="4" t="str">
        <f>VLOOKUP(A15481,predictions!A:B,2,FALSE)</f>
        <v>22/06/2020</v>
      </c>
      <c r="E15481" s="4">
        <f t="shared" si="60"/>
        <v>44004</v>
      </c>
    </row>
    <row r="15482" spans="3:5" ht="13" x14ac:dyDescent="0.15">
      <c r="C15482" s="1" t="str">
        <f ca="1">IFERROR(INDIRECT(ADDRESS(MATCH(A15482,'contribution par jour-semaine'!A:A,0),MATCH(B15482,'contribution par jour-semaine'!$1:$1,0),4,1,"contribution par jour-semaine")),"")</f>
        <v/>
      </c>
      <c r="D15482" s="4" t="str">
        <f>VLOOKUP(A15482,predictions!A:B,2,FALSE)</f>
        <v>22/06/2020</v>
      </c>
      <c r="E15482" s="4">
        <f t="shared" si="60"/>
        <v>44004</v>
      </c>
    </row>
    <row r="15483" spans="3:5" ht="13" x14ac:dyDescent="0.15">
      <c r="C15483" s="1" t="str">
        <f ca="1">IFERROR(INDIRECT(ADDRESS(MATCH(A15483,'contribution par jour-semaine'!A:A,0),MATCH(B15483,'contribution par jour-semaine'!$1:$1,0),4,1,"contribution par jour-semaine")),"")</f>
        <v/>
      </c>
      <c r="D15483" s="4" t="str">
        <f>VLOOKUP(A15483,predictions!A:B,2,FALSE)</f>
        <v>22/06/2020</v>
      </c>
      <c r="E15483" s="4">
        <f t="shared" si="60"/>
        <v>44004</v>
      </c>
    </row>
    <row r="15484" spans="3:5" ht="13" x14ac:dyDescent="0.15">
      <c r="C15484" s="1" t="str">
        <f ca="1">IFERROR(INDIRECT(ADDRESS(MATCH(A15484,'contribution par jour-semaine'!A:A,0),MATCH(B15484,'contribution par jour-semaine'!$1:$1,0),4,1,"contribution par jour-semaine")),"")</f>
        <v/>
      </c>
      <c r="D15484" s="4" t="str">
        <f>VLOOKUP(A15484,predictions!A:B,2,FALSE)</f>
        <v>22/06/2020</v>
      </c>
      <c r="E15484" s="4">
        <f t="shared" si="60"/>
        <v>44004</v>
      </c>
    </row>
    <row r="15485" spans="3:5" ht="13" x14ac:dyDescent="0.15">
      <c r="C15485" s="1" t="str">
        <f ca="1">IFERROR(INDIRECT(ADDRESS(MATCH(A15485,'contribution par jour-semaine'!A:A,0),MATCH(B15485,'contribution par jour-semaine'!$1:$1,0),4,1,"contribution par jour-semaine")),"")</f>
        <v/>
      </c>
      <c r="D15485" s="4" t="str">
        <f>VLOOKUP(A15485,predictions!A:B,2,FALSE)</f>
        <v>22/06/2020</v>
      </c>
      <c r="E15485" s="4">
        <f t="shared" si="60"/>
        <v>44004</v>
      </c>
    </row>
    <row r="15486" spans="3:5" ht="13" x14ac:dyDescent="0.15">
      <c r="C15486" s="1" t="str">
        <f ca="1">IFERROR(INDIRECT(ADDRESS(MATCH(A15486,'contribution par jour-semaine'!A:A,0),MATCH(B15486,'contribution par jour-semaine'!$1:$1,0),4,1,"contribution par jour-semaine")),"")</f>
        <v/>
      </c>
      <c r="D15486" s="4" t="str">
        <f>VLOOKUP(A15486,predictions!A:B,2,FALSE)</f>
        <v>22/06/2020</v>
      </c>
      <c r="E15486" s="4">
        <f t="shared" si="60"/>
        <v>44004</v>
      </c>
    </row>
    <row r="15487" spans="3:5" ht="13" x14ac:dyDescent="0.15">
      <c r="C15487" s="1" t="str">
        <f ca="1">IFERROR(INDIRECT(ADDRESS(MATCH(A15487,'contribution par jour-semaine'!A:A,0),MATCH(B15487,'contribution par jour-semaine'!$1:$1,0),4,1,"contribution par jour-semaine")),"")</f>
        <v/>
      </c>
      <c r="D15487" s="4" t="str">
        <f>VLOOKUP(A15487,predictions!A:B,2,FALSE)</f>
        <v>22/06/2020</v>
      </c>
      <c r="E15487" s="4">
        <f t="shared" si="60"/>
        <v>44004</v>
      </c>
    </row>
    <row r="15488" spans="3:5" ht="13" x14ac:dyDescent="0.15">
      <c r="C15488" s="1" t="str">
        <f ca="1">IFERROR(INDIRECT(ADDRESS(MATCH(A15488,'contribution par jour-semaine'!A:A,0),MATCH(B15488,'contribution par jour-semaine'!$1:$1,0),4,1,"contribution par jour-semaine")),"")</f>
        <v/>
      </c>
      <c r="D15488" s="4" t="str">
        <f>VLOOKUP(A15488,predictions!A:B,2,FALSE)</f>
        <v>22/06/2020</v>
      </c>
      <c r="E15488" s="4">
        <f t="shared" si="60"/>
        <v>44004</v>
      </c>
    </row>
    <row r="15489" spans="3:5" ht="13" x14ac:dyDescent="0.15">
      <c r="C15489" s="1" t="str">
        <f ca="1">IFERROR(INDIRECT(ADDRESS(MATCH(A15489,'contribution par jour-semaine'!A:A,0),MATCH(B15489,'contribution par jour-semaine'!$1:$1,0),4,1,"contribution par jour-semaine")),"")</f>
        <v/>
      </c>
      <c r="D15489" s="4" t="str">
        <f>VLOOKUP(A15489,predictions!A:B,2,FALSE)</f>
        <v>22/06/2020</v>
      </c>
      <c r="E15489" s="4">
        <f t="shared" si="60"/>
        <v>44004</v>
      </c>
    </row>
    <row r="15490" spans="3:5" ht="13" x14ac:dyDescent="0.15">
      <c r="C15490" s="1" t="str">
        <f ca="1">IFERROR(INDIRECT(ADDRESS(MATCH(A15490,'contribution par jour-semaine'!A:A,0),MATCH(B15490,'contribution par jour-semaine'!$1:$1,0),4,1,"contribution par jour-semaine")),"")</f>
        <v/>
      </c>
      <c r="D15490" s="4" t="str">
        <f>VLOOKUP(A15490,predictions!A:B,2,FALSE)</f>
        <v>22/06/2020</v>
      </c>
      <c r="E15490" s="4">
        <f t="shared" si="60"/>
        <v>44004</v>
      </c>
    </row>
    <row r="15491" spans="3:5" ht="13" x14ac:dyDescent="0.15">
      <c r="C15491" s="1" t="str">
        <f ca="1">IFERROR(INDIRECT(ADDRESS(MATCH(A15491,'contribution par jour-semaine'!A:A,0),MATCH(B15491,'contribution par jour-semaine'!$1:$1,0),4,1,"contribution par jour-semaine")),"")</f>
        <v/>
      </c>
      <c r="D15491" s="4" t="str">
        <f>VLOOKUP(A15491,predictions!A:B,2,FALSE)</f>
        <v>22/06/2020</v>
      </c>
      <c r="E15491" s="4">
        <f t="shared" si="60"/>
        <v>44004</v>
      </c>
    </row>
    <row r="15492" spans="3:5" ht="13" x14ac:dyDescent="0.15">
      <c r="C15492" s="1" t="str">
        <f ca="1">IFERROR(INDIRECT(ADDRESS(MATCH(A15492,'contribution par jour-semaine'!A:A,0),MATCH(B15492,'contribution par jour-semaine'!$1:$1,0),4,1,"contribution par jour-semaine")),"")</f>
        <v/>
      </c>
      <c r="D15492" s="4" t="str">
        <f>VLOOKUP(A15492,predictions!A:B,2,FALSE)</f>
        <v>22/06/2020</v>
      </c>
      <c r="E15492" s="4">
        <f t="shared" si="60"/>
        <v>44004</v>
      </c>
    </row>
    <row r="15493" spans="3:5" ht="13" x14ac:dyDescent="0.15">
      <c r="C15493" s="1" t="str">
        <f ca="1">IFERROR(INDIRECT(ADDRESS(MATCH(A15493,'contribution par jour-semaine'!A:A,0),MATCH(B15493,'contribution par jour-semaine'!$1:$1,0),4,1,"contribution par jour-semaine")),"")</f>
        <v/>
      </c>
      <c r="D15493" s="4" t="str">
        <f>VLOOKUP(A15493,predictions!A:B,2,FALSE)</f>
        <v>22/06/2020</v>
      </c>
      <c r="E15493" s="4">
        <f t="shared" si="60"/>
        <v>44004</v>
      </c>
    </row>
    <row r="15494" spans="3:5" ht="13" x14ac:dyDescent="0.15">
      <c r="C15494" s="1" t="str">
        <f ca="1">IFERROR(INDIRECT(ADDRESS(MATCH(A15494,'contribution par jour-semaine'!A:A,0),MATCH(B15494,'contribution par jour-semaine'!$1:$1,0),4,1,"contribution par jour-semaine")),"")</f>
        <v/>
      </c>
      <c r="D15494" s="4" t="str">
        <f>VLOOKUP(A15494,predictions!A:B,2,FALSE)</f>
        <v>22/06/2020</v>
      </c>
      <c r="E15494" s="4">
        <f t="shared" si="60"/>
        <v>44004</v>
      </c>
    </row>
    <row r="15495" spans="3:5" ht="13" x14ac:dyDescent="0.15">
      <c r="C15495" s="1" t="str">
        <f ca="1">IFERROR(INDIRECT(ADDRESS(MATCH(A15495,'contribution par jour-semaine'!A:A,0),MATCH(B15495,'contribution par jour-semaine'!$1:$1,0),4,1,"contribution par jour-semaine")),"")</f>
        <v/>
      </c>
      <c r="D15495" s="4" t="str">
        <f>VLOOKUP(A15495,predictions!A:B,2,FALSE)</f>
        <v>22/06/2020</v>
      </c>
      <c r="E15495" s="4">
        <f t="shared" si="60"/>
        <v>44004</v>
      </c>
    </row>
    <row r="15496" spans="3:5" ht="13" x14ac:dyDescent="0.15">
      <c r="C15496" s="1" t="str">
        <f ca="1">IFERROR(INDIRECT(ADDRESS(MATCH(A15496,'contribution par jour-semaine'!A:A,0),MATCH(B15496,'contribution par jour-semaine'!$1:$1,0),4,1,"contribution par jour-semaine")),"")</f>
        <v/>
      </c>
      <c r="D15496" s="4" t="str">
        <f>VLOOKUP(A15496,predictions!A:B,2,FALSE)</f>
        <v>22/06/2020</v>
      </c>
      <c r="E15496" s="4">
        <f t="shared" si="60"/>
        <v>44004</v>
      </c>
    </row>
    <row r="15497" spans="3:5" ht="13" x14ac:dyDescent="0.15">
      <c r="C15497" s="1" t="str">
        <f ca="1">IFERROR(INDIRECT(ADDRESS(MATCH(A15497,'contribution par jour-semaine'!A:A,0),MATCH(B15497,'contribution par jour-semaine'!$1:$1,0),4,1,"contribution par jour-semaine")),"")</f>
        <v/>
      </c>
      <c r="D15497" s="4" t="str">
        <f>VLOOKUP(A15497,predictions!A:B,2,FALSE)</f>
        <v>22/06/2020</v>
      </c>
      <c r="E15497" s="4">
        <f t="shared" si="60"/>
        <v>44004</v>
      </c>
    </row>
    <row r="15498" spans="3:5" ht="13" x14ac:dyDescent="0.15">
      <c r="C15498" s="1" t="str">
        <f ca="1">IFERROR(INDIRECT(ADDRESS(MATCH(A15498,'contribution par jour-semaine'!A:A,0),MATCH(B15498,'contribution par jour-semaine'!$1:$1,0),4,1,"contribution par jour-semaine")),"")</f>
        <v/>
      </c>
      <c r="D15498" s="4" t="str">
        <f>VLOOKUP(A15498,predictions!A:B,2,FALSE)</f>
        <v>22/06/2020</v>
      </c>
      <c r="E15498" s="4">
        <f t="shared" si="60"/>
        <v>44004</v>
      </c>
    </row>
    <row r="15499" spans="3:5" ht="13" x14ac:dyDescent="0.15">
      <c r="C15499" s="1" t="str">
        <f ca="1">IFERROR(INDIRECT(ADDRESS(MATCH(A15499,'contribution par jour-semaine'!A:A,0),MATCH(B15499,'contribution par jour-semaine'!$1:$1,0),4,1,"contribution par jour-semaine")),"")</f>
        <v/>
      </c>
      <c r="D15499" s="4" t="str">
        <f>VLOOKUP(A15499,predictions!A:B,2,FALSE)</f>
        <v>22/06/2020</v>
      </c>
      <c r="E15499" s="4">
        <f t="shared" si="60"/>
        <v>44004</v>
      </c>
    </row>
    <row r="15500" spans="3:5" ht="13" x14ac:dyDescent="0.15">
      <c r="C15500" s="1" t="str">
        <f ca="1">IFERROR(INDIRECT(ADDRESS(MATCH(A15500,'contribution par jour-semaine'!A:A,0),MATCH(B15500,'contribution par jour-semaine'!$1:$1,0),4,1,"contribution par jour-semaine")),"")</f>
        <v/>
      </c>
      <c r="D15500" s="4" t="str">
        <f>VLOOKUP(A15500,predictions!A:B,2,FALSE)</f>
        <v>22/06/2020</v>
      </c>
      <c r="E15500" s="4">
        <f t="shared" si="60"/>
        <v>44004</v>
      </c>
    </row>
    <row r="15501" spans="3:5" ht="13" x14ac:dyDescent="0.15">
      <c r="C15501" s="1" t="str">
        <f ca="1">IFERROR(INDIRECT(ADDRESS(MATCH(A15501,'contribution par jour-semaine'!A:A,0),MATCH(B15501,'contribution par jour-semaine'!$1:$1,0),4,1,"contribution par jour-semaine")),"")</f>
        <v/>
      </c>
      <c r="D15501" s="4" t="str">
        <f>VLOOKUP(A15501,predictions!A:B,2,FALSE)</f>
        <v>22/06/2020</v>
      </c>
      <c r="E15501" s="4">
        <f t="shared" si="60"/>
        <v>44004</v>
      </c>
    </row>
    <row r="15502" spans="3:5" ht="13" x14ac:dyDescent="0.15">
      <c r="C15502" s="1" t="str">
        <f ca="1">IFERROR(INDIRECT(ADDRESS(MATCH(A15502,'contribution par jour-semaine'!A:A,0),MATCH(B15502,'contribution par jour-semaine'!$1:$1,0),4,1,"contribution par jour-semaine")),"")</f>
        <v/>
      </c>
      <c r="D15502" s="4" t="str">
        <f>VLOOKUP(A15502,predictions!A:B,2,FALSE)</f>
        <v>22/06/2020</v>
      </c>
      <c r="E15502" s="4">
        <f t="shared" si="60"/>
        <v>44004</v>
      </c>
    </row>
    <row r="15503" spans="3:5" ht="13" x14ac:dyDescent="0.15">
      <c r="C15503" s="1" t="str">
        <f ca="1">IFERROR(INDIRECT(ADDRESS(MATCH(A15503,'contribution par jour-semaine'!A:A,0),MATCH(B15503,'contribution par jour-semaine'!$1:$1,0),4,1,"contribution par jour-semaine")),"")</f>
        <v/>
      </c>
      <c r="D15503" s="4" t="str">
        <f>VLOOKUP(A15503,predictions!A:B,2,FALSE)</f>
        <v>22/06/2020</v>
      </c>
      <c r="E15503" s="4">
        <f t="shared" si="60"/>
        <v>44004</v>
      </c>
    </row>
    <row r="15504" spans="3:5" ht="13" x14ac:dyDescent="0.15">
      <c r="C15504" s="1" t="str">
        <f ca="1">IFERROR(INDIRECT(ADDRESS(MATCH(A15504,'contribution par jour-semaine'!A:A,0),MATCH(B15504,'contribution par jour-semaine'!$1:$1,0),4,1,"contribution par jour-semaine")),"")</f>
        <v/>
      </c>
      <c r="D15504" s="4" t="str">
        <f>VLOOKUP(A15504,predictions!A:B,2,FALSE)</f>
        <v>22/06/2020</v>
      </c>
      <c r="E15504" s="4">
        <f t="shared" si="60"/>
        <v>44004</v>
      </c>
    </row>
    <row r="15505" spans="3:5" ht="13" x14ac:dyDescent="0.15">
      <c r="C15505" s="1" t="str">
        <f ca="1">IFERROR(INDIRECT(ADDRESS(MATCH(A15505,'contribution par jour-semaine'!A:A,0),MATCH(B15505,'contribution par jour-semaine'!$1:$1,0),4,1,"contribution par jour-semaine")),"")</f>
        <v/>
      </c>
      <c r="D15505" s="4" t="str">
        <f>VLOOKUP(A15505,predictions!A:B,2,FALSE)</f>
        <v>22/06/2020</v>
      </c>
      <c r="E15505" s="4">
        <f t="shared" si="60"/>
        <v>44004</v>
      </c>
    </row>
    <row r="15506" spans="3:5" ht="13" x14ac:dyDescent="0.15">
      <c r="C15506" s="1" t="str">
        <f ca="1">IFERROR(INDIRECT(ADDRESS(MATCH(A15506,'contribution par jour-semaine'!A:A,0),MATCH(B15506,'contribution par jour-semaine'!$1:$1,0),4,1,"contribution par jour-semaine")),"")</f>
        <v/>
      </c>
      <c r="D15506" s="4" t="str">
        <f>VLOOKUP(A15506,predictions!A:B,2,FALSE)</f>
        <v>22/06/2020</v>
      </c>
      <c r="E15506" s="4">
        <f t="shared" si="60"/>
        <v>44004</v>
      </c>
    </row>
    <row r="15507" spans="3:5" ht="13" x14ac:dyDescent="0.15">
      <c r="C15507" s="1" t="str">
        <f ca="1">IFERROR(INDIRECT(ADDRESS(MATCH(A15507,'contribution par jour-semaine'!A:A,0),MATCH(B15507,'contribution par jour-semaine'!$1:$1,0),4,1,"contribution par jour-semaine")),"")</f>
        <v/>
      </c>
      <c r="D15507" s="4" t="str">
        <f>VLOOKUP(A15507,predictions!A:B,2,FALSE)</f>
        <v>22/06/2020</v>
      </c>
      <c r="E15507" s="4">
        <f t="shared" si="60"/>
        <v>44004</v>
      </c>
    </row>
    <row r="15508" spans="3:5" ht="13" x14ac:dyDescent="0.15">
      <c r="C15508" s="1" t="str">
        <f ca="1">IFERROR(INDIRECT(ADDRESS(MATCH(A15508,'contribution par jour-semaine'!A:A,0),MATCH(B15508,'contribution par jour-semaine'!$1:$1,0),4,1,"contribution par jour-semaine")),"")</f>
        <v/>
      </c>
      <c r="D15508" s="4" t="str">
        <f>VLOOKUP(A15508,predictions!A:B,2,FALSE)</f>
        <v>22/06/2020</v>
      </c>
      <c r="E15508" s="4">
        <f t="shared" si="60"/>
        <v>44004</v>
      </c>
    </row>
    <row r="15509" spans="3:5" ht="13" x14ac:dyDescent="0.15">
      <c r="C15509" s="1" t="str">
        <f ca="1">IFERROR(INDIRECT(ADDRESS(MATCH(A15509,'contribution par jour-semaine'!A:A,0),MATCH(B15509,'contribution par jour-semaine'!$1:$1,0),4,1,"contribution par jour-semaine")),"")</f>
        <v/>
      </c>
      <c r="D15509" s="4" t="str">
        <f>VLOOKUP(A15509,predictions!A:B,2,FALSE)</f>
        <v>22/06/2020</v>
      </c>
      <c r="E15509" s="4">
        <f t="shared" si="60"/>
        <v>44004</v>
      </c>
    </row>
    <row r="15510" spans="3:5" ht="13" x14ac:dyDescent="0.15">
      <c r="C15510" s="1" t="str">
        <f ca="1">IFERROR(INDIRECT(ADDRESS(MATCH(A15510,'contribution par jour-semaine'!A:A,0),MATCH(B15510,'contribution par jour-semaine'!$1:$1,0),4,1,"contribution par jour-semaine")),"")</f>
        <v/>
      </c>
      <c r="D15510" s="4" t="str">
        <f>VLOOKUP(A15510,predictions!A:B,2,FALSE)</f>
        <v>22/06/2020</v>
      </c>
      <c r="E15510" s="4">
        <f t="shared" si="60"/>
        <v>44004</v>
      </c>
    </row>
    <row r="15511" spans="3:5" ht="13" x14ac:dyDescent="0.15">
      <c r="C15511" s="1" t="str">
        <f ca="1">IFERROR(INDIRECT(ADDRESS(MATCH(A15511,'contribution par jour-semaine'!A:A,0),MATCH(B15511,'contribution par jour-semaine'!$1:$1,0),4,1,"contribution par jour-semaine")),"")</f>
        <v/>
      </c>
      <c r="D15511" s="4" t="str">
        <f>VLOOKUP(A15511,predictions!A:B,2,FALSE)</f>
        <v>22/06/2020</v>
      </c>
      <c r="E15511" s="4">
        <f t="shared" si="60"/>
        <v>44004</v>
      </c>
    </row>
    <row r="15512" spans="3:5" ht="13" x14ac:dyDescent="0.15">
      <c r="C15512" s="1" t="str">
        <f ca="1">IFERROR(INDIRECT(ADDRESS(MATCH(A15512,'contribution par jour-semaine'!A:A,0),MATCH(B15512,'contribution par jour-semaine'!$1:$1,0),4,1,"contribution par jour-semaine")),"")</f>
        <v/>
      </c>
      <c r="D15512" s="4" t="str">
        <f>VLOOKUP(A15512,predictions!A:B,2,FALSE)</f>
        <v>22/06/2020</v>
      </c>
      <c r="E15512" s="4">
        <f t="shared" si="60"/>
        <v>44004</v>
      </c>
    </row>
    <row r="15513" spans="3:5" ht="13" x14ac:dyDescent="0.15">
      <c r="C15513" s="1" t="str">
        <f ca="1">IFERROR(INDIRECT(ADDRESS(MATCH(A15513,'contribution par jour-semaine'!A:A,0),MATCH(B15513,'contribution par jour-semaine'!$1:$1,0),4,1,"contribution par jour-semaine")),"")</f>
        <v/>
      </c>
      <c r="D15513" s="4" t="str">
        <f>VLOOKUP(A15513,predictions!A:B,2,FALSE)</f>
        <v>22/06/2020</v>
      </c>
      <c r="E15513" s="4">
        <f t="shared" si="60"/>
        <v>44004</v>
      </c>
    </row>
    <row r="15514" spans="3:5" ht="13" x14ac:dyDescent="0.15">
      <c r="C15514" s="1" t="str">
        <f ca="1">IFERROR(INDIRECT(ADDRESS(MATCH(A15514,'contribution par jour-semaine'!A:A,0),MATCH(B15514,'contribution par jour-semaine'!$1:$1,0),4,1,"contribution par jour-semaine")),"")</f>
        <v/>
      </c>
      <c r="D15514" s="4" t="str">
        <f>VLOOKUP(A15514,predictions!A:B,2,FALSE)</f>
        <v>22/06/2020</v>
      </c>
      <c r="E15514" s="4">
        <f t="shared" si="60"/>
        <v>44004</v>
      </c>
    </row>
    <row r="15515" spans="3:5" ht="13" x14ac:dyDescent="0.15">
      <c r="C15515" s="1" t="str">
        <f ca="1">IFERROR(INDIRECT(ADDRESS(MATCH(A15515,'contribution par jour-semaine'!A:A,0),MATCH(B15515,'contribution par jour-semaine'!$1:$1,0),4,1,"contribution par jour-semaine")),"")</f>
        <v/>
      </c>
      <c r="D15515" s="4" t="str">
        <f>VLOOKUP(A15515,predictions!A:B,2,FALSE)</f>
        <v>22/06/2020</v>
      </c>
      <c r="E15515" s="4">
        <f t="shared" si="60"/>
        <v>44004</v>
      </c>
    </row>
    <row r="15516" spans="3:5" ht="13" x14ac:dyDescent="0.15">
      <c r="C15516" s="1" t="str">
        <f ca="1">IFERROR(INDIRECT(ADDRESS(MATCH(A15516,'contribution par jour-semaine'!A:A,0),MATCH(B15516,'contribution par jour-semaine'!$1:$1,0),4,1,"contribution par jour-semaine")),"")</f>
        <v/>
      </c>
      <c r="D15516" s="4" t="str">
        <f>VLOOKUP(A15516,predictions!A:B,2,FALSE)</f>
        <v>22/06/2020</v>
      </c>
      <c r="E15516" s="4">
        <f t="shared" si="60"/>
        <v>44004</v>
      </c>
    </row>
    <row r="15517" spans="3:5" ht="13" x14ac:dyDescent="0.15">
      <c r="C15517" s="1" t="str">
        <f ca="1">IFERROR(INDIRECT(ADDRESS(MATCH(A15517,'contribution par jour-semaine'!A:A,0),MATCH(B15517,'contribution par jour-semaine'!$1:$1,0),4,1,"contribution par jour-semaine")),"")</f>
        <v/>
      </c>
      <c r="D15517" s="4" t="str">
        <f>VLOOKUP(A15517,predictions!A:B,2,FALSE)</f>
        <v>22/06/2020</v>
      </c>
      <c r="E15517" s="4">
        <f t="shared" si="60"/>
        <v>44004</v>
      </c>
    </row>
    <row r="15518" spans="3:5" ht="13" x14ac:dyDescent="0.15">
      <c r="C15518" s="1" t="str">
        <f ca="1">IFERROR(INDIRECT(ADDRESS(MATCH(A15518,'contribution par jour-semaine'!A:A,0),MATCH(B15518,'contribution par jour-semaine'!$1:$1,0),4,1,"contribution par jour-semaine")),"")</f>
        <v/>
      </c>
      <c r="D15518" s="4" t="str">
        <f>VLOOKUP(A15518,predictions!A:B,2,FALSE)</f>
        <v>22/06/2020</v>
      </c>
      <c r="E15518" s="4">
        <f t="shared" si="60"/>
        <v>44004</v>
      </c>
    </row>
    <row r="15519" spans="3:5" ht="13" x14ac:dyDescent="0.15">
      <c r="C15519" s="1" t="str">
        <f ca="1">IFERROR(INDIRECT(ADDRESS(MATCH(A15519,'contribution par jour-semaine'!A:A,0),MATCH(B15519,'contribution par jour-semaine'!$1:$1,0),4,1,"contribution par jour-semaine")),"")</f>
        <v/>
      </c>
      <c r="D15519" s="4" t="str">
        <f>VLOOKUP(A15519,predictions!A:B,2,FALSE)</f>
        <v>22/06/2020</v>
      </c>
      <c r="E15519" s="4">
        <f t="shared" si="60"/>
        <v>44004</v>
      </c>
    </row>
    <row r="15520" spans="3:5" ht="13" x14ac:dyDescent="0.15">
      <c r="C15520" s="1" t="str">
        <f ca="1">IFERROR(INDIRECT(ADDRESS(MATCH(A15520,'contribution par jour-semaine'!A:A,0),MATCH(B15520,'contribution par jour-semaine'!$1:$1,0),4,1,"contribution par jour-semaine")),"")</f>
        <v/>
      </c>
      <c r="D15520" s="4" t="str">
        <f>VLOOKUP(A15520,predictions!A:B,2,FALSE)</f>
        <v>22/06/2020</v>
      </c>
      <c r="E15520" s="4">
        <f t="shared" si="60"/>
        <v>44004</v>
      </c>
    </row>
    <row r="15521" spans="3:5" ht="13" x14ac:dyDescent="0.15">
      <c r="C15521" s="1" t="str">
        <f ca="1">IFERROR(INDIRECT(ADDRESS(MATCH(A15521,'contribution par jour-semaine'!A:A,0),MATCH(B15521,'contribution par jour-semaine'!$1:$1,0),4,1,"contribution par jour-semaine")),"")</f>
        <v/>
      </c>
      <c r="D15521" s="4" t="str">
        <f>VLOOKUP(A15521,predictions!A:B,2,FALSE)</f>
        <v>22/06/2020</v>
      </c>
      <c r="E15521" s="4">
        <f t="shared" si="60"/>
        <v>44004</v>
      </c>
    </row>
    <row r="15522" spans="3:5" ht="13" x14ac:dyDescent="0.15">
      <c r="C15522" s="1" t="str">
        <f ca="1">IFERROR(INDIRECT(ADDRESS(MATCH(A15522,'contribution par jour-semaine'!A:A,0),MATCH(B15522,'contribution par jour-semaine'!$1:$1,0),4,1,"contribution par jour-semaine")),"")</f>
        <v/>
      </c>
      <c r="D15522" s="4" t="str">
        <f>VLOOKUP(A15522,predictions!A:B,2,FALSE)</f>
        <v>22/06/2020</v>
      </c>
      <c r="E15522" s="4">
        <f t="shared" si="60"/>
        <v>44004</v>
      </c>
    </row>
    <row r="15523" spans="3:5" ht="13" x14ac:dyDescent="0.15">
      <c r="C15523" s="1" t="str">
        <f ca="1">IFERROR(INDIRECT(ADDRESS(MATCH(A15523,'contribution par jour-semaine'!A:A,0),MATCH(B15523,'contribution par jour-semaine'!$1:$1,0),4,1,"contribution par jour-semaine")),"")</f>
        <v/>
      </c>
      <c r="D15523" s="4" t="str">
        <f>VLOOKUP(A15523,predictions!A:B,2,FALSE)</f>
        <v>22/06/2020</v>
      </c>
      <c r="E15523" s="4">
        <f t="shared" si="60"/>
        <v>44004</v>
      </c>
    </row>
    <row r="15524" spans="3:5" ht="13" x14ac:dyDescent="0.15">
      <c r="C15524" s="1" t="str">
        <f ca="1">IFERROR(INDIRECT(ADDRESS(MATCH(A15524,'contribution par jour-semaine'!A:A,0),MATCH(B15524,'contribution par jour-semaine'!$1:$1,0),4,1,"contribution par jour-semaine")),"")</f>
        <v/>
      </c>
      <c r="D15524" s="4" t="str">
        <f>VLOOKUP(A15524,predictions!A:B,2,FALSE)</f>
        <v>22/06/2020</v>
      </c>
      <c r="E15524" s="4">
        <f t="shared" si="60"/>
        <v>44004</v>
      </c>
    </row>
    <row r="15525" spans="3:5" ht="13" x14ac:dyDescent="0.15">
      <c r="C15525" s="1" t="str">
        <f ca="1">IFERROR(INDIRECT(ADDRESS(MATCH(A15525,'contribution par jour-semaine'!A:A,0),MATCH(B15525,'contribution par jour-semaine'!$1:$1,0),4,1,"contribution par jour-semaine")),"")</f>
        <v/>
      </c>
      <c r="D15525" s="4" t="str">
        <f>VLOOKUP(A15525,predictions!A:B,2,FALSE)</f>
        <v>22/06/2020</v>
      </c>
      <c r="E15525" s="4">
        <f t="shared" si="60"/>
        <v>44004</v>
      </c>
    </row>
    <row r="15526" spans="3:5" ht="13" x14ac:dyDescent="0.15">
      <c r="C15526" s="1" t="str">
        <f ca="1">IFERROR(INDIRECT(ADDRESS(MATCH(A15526,'contribution par jour-semaine'!A:A,0),MATCH(B15526,'contribution par jour-semaine'!$1:$1,0),4,1,"contribution par jour-semaine")),"")</f>
        <v/>
      </c>
      <c r="D15526" s="4" t="str">
        <f>VLOOKUP(A15526,predictions!A:B,2,FALSE)</f>
        <v>22/06/2020</v>
      </c>
      <c r="E15526" s="4">
        <f t="shared" si="60"/>
        <v>44004</v>
      </c>
    </row>
    <row r="15527" spans="3:5" ht="13" x14ac:dyDescent="0.15">
      <c r="C15527" s="1" t="str">
        <f ca="1">IFERROR(INDIRECT(ADDRESS(MATCH(A15527,'contribution par jour-semaine'!A:A,0),MATCH(B15527,'contribution par jour-semaine'!$1:$1,0),4,1,"contribution par jour-semaine")),"")</f>
        <v/>
      </c>
      <c r="D15527" s="4" t="str">
        <f>VLOOKUP(A15527,predictions!A:B,2,FALSE)</f>
        <v>22/06/2020</v>
      </c>
      <c r="E15527" s="4">
        <f t="shared" si="60"/>
        <v>44004</v>
      </c>
    </row>
    <row r="15528" spans="3:5" ht="13" x14ac:dyDescent="0.15">
      <c r="C15528" s="1" t="str">
        <f ca="1">IFERROR(INDIRECT(ADDRESS(MATCH(A15528,'contribution par jour-semaine'!A:A,0),MATCH(B15528,'contribution par jour-semaine'!$1:$1,0),4,1,"contribution par jour-semaine")),"")</f>
        <v/>
      </c>
      <c r="D15528" s="4" t="str">
        <f>VLOOKUP(A15528,predictions!A:B,2,FALSE)</f>
        <v>22/06/2020</v>
      </c>
      <c r="E15528" s="4">
        <f t="shared" si="60"/>
        <v>44004</v>
      </c>
    </row>
    <row r="15529" spans="3:5" ht="13" x14ac:dyDescent="0.15">
      <c r="C15529" s="1" t="str">
        <f ca="1">IFERROR(INDIRECT(ADDRESS(MATCH(A15529,'contribution par jour-semaine'!A:A,0),MATCH(B15529,'contribution par jour-semaine'!$1:$1,0),4,1,"contribution par jour-semaine")),"")</f>
        <v/>
      </c>
      <c r="D15529" s="4" t="str">
        <f>VLOOKUP(A15529,predictions!A:B,2,FALSE)</f>
        <v>22/06/2020</v>
      </c>
      <c r="E15529" s="4">
        <f t="shared" si="60"/>
        <v>44004</v>
      </c>
    </row>
    <row r="15530" spans="3:5" ht="13" x14ac:dyDescent="0.15">
      <c r="C15530" s="1" t="str">
        <f ca="1">IFERROR(INDIRECT(ADDRESS(MATCH(A15530,'contribution par jour-semaine'!A:A,0),MATCH(B15530,'contribution par jour-semaine'!$1:$1,0),4,1,"contribution par jour-semaine")),"")</f>
        <v/>
      </c>
      <c r="D15530" s="4" t="str">
        <f>VLOOKUP(A15530,predictions!A:B,2,FALSE)</f>
        <v>22/06/2020</v>
      </c>
      <c r="E15530" s="4">
        <f t="shared" si="60"/>
        <v>44004</v>
      </c>
    </row>
    <row r="15531" spans="3:5" ht="13" x14ac:dyDescent="0.15">
      <c r="C15531" s="1" t="str">
        <f ca="1">IFERROR(INDIRECT(ADDRESS(MATCH(A15531,'contribution par jour-semaine'!A:A,0),MATCH(B15531,'contribution par jour-semaine'!$1:$1,0),4,1,"contribution par jour-semaine")),"")</f>
        <v/>
      </c>
      <c r="D15531" s="4" t="str">
        <f>VLOOKUP(A15531,predictions!A:B,2,FALSE)</f>
        <v>22/06/2020</v>
      </c>
      <c r="E15531" s="4">
        <f t="shared" si="60"/>
        <v>44004</v>
      </c>
    </row>
    <row r="15532" spans="3:5" ht="13" x14ac:dyDescent="0.15">
      <c r="C15532" s="1" t="str">
        <f ca="1">IFERROR(INDIRECT(ADDRESS(MATCH(A15532,'contribution par jour-semaine'!A:A,0),MATCH(B15532,'contribution par jour-semaine'!$1:$1,0),4,1,"contribution par jour-semaine")),"")</f>
        <v/>
      </c>
      <c r="D15532" s="4" t="str">
        <f>VLOOKUP(A15532,predictions!A:B,2,FALSE)</f>
        <v>22/06/2020</v>
      </c>
      <c r="E15532" s="4">
        <f t="shared" si="60"/>
        <v>44004</v>
      </c>
    </row>
    <row r="15533" spans="3:5" ht="13" x14ac:dyDescent="0.15">
      <c r="C15533" s="1" t="str">
        <f ca="1">IFERROR(INDIRECT(ADDRESS(MATCH(A15533,'contribution par jour-semaine'!A:A,0),MATCH(B15533,'contribution par jour-semaine'!$1:$1,0),4,1,"contribution par jour-semaine")),"")</f>
        <v/>
      </c>
      <c r="D15533" s="4" t="str">
        <f>VLOOKUP(A15533,predictions!A:B,2,FALSE)</f>
        <v>22/06/2020</v>
      </c>
      <c r="E15533" s="4">
        <f t="shared" si="60"/>
        <v>44004</v>
      </c>
    </row>
    <row r="15534" spans="3:5" ht="13" x14ac:dyDescent="0.15">
      <c r="C15534" s="1" t="str">
        <f ca="1">IFERROR(INDIRECT(ADDRESS(MATCH(A15534,'contribution par jour-semaine'!A:A,0),MATCH(B15534,'contribution par jour-semaine'!$1:$1,0),4,1,"contribution par jour-semaine")),"")</f>
        <v/>
      </c>
      <c r="D15534" s="4" t="str">
        <f>VLOOKUP(A15534,predictions!A:B,2,FALSE)</f>
        <v>22/06/2020</v>
      </c>
      <c r="E15534" s="4">
        <f t="shared" si="60"/>
        <v>44004</v>
      </c>
    </row>
    <row r="15535" spans="3:5" ht="13" x14ac:dyDescent="0.15">
      <c r="C15535" s="1" t="str">
        <f ca="1">IFERROR(INDIRECT(ADDRESS(MATCH(A15535,'contribution par jour-semaine'!A:A,0),MATCH(B15535,'contribution par jour-semaine'!$1:$1,0),4,1,"contribution par jour-semaine")),"")</f>
        <v/>
      </c>
      <c r="D15535" s="4" t="str">
        <f>VLOOKUP(A15535,predictions!A:B,2,FALSE)</f>
        <v>22/06/2020</v>
      </c>
      <c r="E15535" s="4">
        <f t="shared" si="60"/>
        <v>44004</v>
      </c>
    </row>
    <row r="15536" spans="3:5" ht="13" x14ac:dyDescent="0.15">
      <c r="C15536" s="1" t="str">
        <f ca="1">IFERROR(INDIRECT(ADDRESS(MATCH(A15536,'contribution par jour-semaine'!A:A,0),MATCH(B15536,'contribution par jour-semaine'!$1:$1,0),4,1,"contribution par jour-semaine")),"")</f>
        <v/>
      </c>
      <c r="D15536" s="4" t="str">
        <f>VLOOKUP(A15536,predictions!A:B,2,FALSE)</f>
        <v>22/06/2020</v>
      </c>
      <c r="E15536" s="4">
        <f t="shared" si="60"/>
        <v>44004</v>
      </c>
    </row>
    <row r="15537" spans="3:5" ht="13" x14ac:dyDescent="0.15">
      <c r="C15537" s="1" t="str">
        <f ca="1">IFERROR(INDIRECT(ADDRESS(MATCH(A15537,'contribution par jour-semaine'!A:A,0),MATCH(B15537,'contribution par jour-semaine'!$1:$1,0),4,1,"contribution par jour-semaine")),"")</f>
        <v/>
      </c>
      <c r="D15537" s="4" t="str">
        <f>VLOOKUP(A15537,predictions!A:B,2,FALSE)</f>
        <v>22/06/2020</v>
      </c>
      <c r="E15537" s="4">
        <f t="shared" si="60"/>
        <v>44004</v>
      </c>
    </row>
    <row r="15538" spans="3:5" ht="13" x14ac:dyDescent="0.15">
      <c r="C15538" s="1" t="str">
        <f ca="1">IFERROR(INDIRECT(ADDRESS(MATCH(A15538,'contribution par jour-semaine'!A:A,0),MATCH(B15538,'contribution par jour-semaine'!$1:$1,0),4,1,"contribution par jour-semaine")),"")</f>
        <v/>
      </c>
      <c r="D15538" s="4" t="str">
        <f>VLOOKUP(A15538,predictions!A:B,2,FALSE)</f>
        <v>22/06/2020</v>
      </c>
      <c r="E15538" s="4">
        <f t="shared" si="60"/>
        <v>44004</v>
      </c>
    </row>
    <row r="15539" spans="3:5" ht="13" x14ac:dyDescent="0.15">
      <c r="C15539" s="1" t="str">
        <f ca="1">IFERROR(INDIRECT(ADDRESS(MATCH(A15539,'contribution par jour-semaine'!A:A,0),MATCH(B15539,'contribution par jour-semaine'!$1:$1,0),4,1,"contribution par jour-semaine")),"")</f>
        <v/>
      </c>
      <c r="D15539" s="4" t="str">
        <f>VLOOKUP(A15539,predictions!A:B,2,FALSE)</f>
        <v>22/06/2020</v>
      </c>
      <c r="E15539" s="4">
        <f t="shared" si="60"/>
        <v>44004</v>
      </c>
    </row>
    <row r="15540" spans="3:5" ht="13" x14ac:dyDescent="0.15">
      <c r="C15540" s="1" t="str">
        <f ca="1">IFERROR(INDIRECT(ADDRESS(MATCH(A15540,'contribution par jour-semaine'!A:A,0),MATCH(B15540,'contribution par jour-semaine'!$1:$1,0),4,1,"contribution par jour-semaine")),"")</f>
        <v/>
      </c>
      <c r="D15540" s="4" t="str">
        <f>VLOOKUP(A15540,predictions!A:B,2,FALSE)</f>
        <v>22/06/2020</v>
      </c>
      <c r="E15540" s="4">
        <f t="shared" si="60"/>
        <v>44004</v>
      </c>
    </row>
    <row r="15541" spans="3:5" ht="13" x14ac:dyDescent="0.15">
      <c r="C15541" s="1" t="str">
        <f ca="1">IFERROR(INDIRECT(ADDRESS(MATCH(A15541,'contribution par jour-semaine'!A:A,0),MATCH(B15541,'contribution par jour-semaine'!$1:$1,0),4,1,"contribution par jour-semaine")),"")</f>
        <v/>
      </c>
      <c r="D15541" s="4" t="str">
        <f>VLOOKUP(A15541,predictions!A:B,2,FALSE)</f>
        <v>22/06/2020</v>
      </c>
      <c r="E15541" s="4">
        <f t="shared" si="60"/>
        <v>44004</v>
      </c>
    </row>
    <row r="15542" spans="3:5" ht="13" x14ac:dyDescent="0.15">
      <c r="C15542" s="1" t="str">
        <f ca="1">IFERROR(INDIRECT(ADDRESS(MATCH(A15542,'contribution par jour-semaine'!A:A,0),MATCH(B15542,'contribution par jour-semaine'!$1:$1,0),4,1,"contribution par jour-semaine")),"")</f>
        <v/>
      </c>
      <c r="D15542" s="4" t="str">
        <f>VLOOKUP(A15542,predictions!A:B,2,FALSE)</f>
        <v>22/06/2020</v>
      </c>
      <c r="E15542" s="4">
        <f t="shared" si="60"/>
        <v>44004</v>
      </c>
    </row>
    <row r="15543" spans="3:5" ht="13" x14ac:dyDescent="0.15">
      <c r="C15543" s="1" t="str">
        <f ca="1">IFERROR(INDIRECT(ADDRESS(MATCH(A15543,'contribution par jour-semaine'!A:A,0),MATCH(B15543,'contribution par jour-semaine'!$1:$1,0),4,1,"contribution par jour-semaine")),"")</f>
        <v/>
      </c>
      <c r="D15543" s="4" t="str">
        <f>VLOOKUP(A15543,predictions!A:B,2,FALSE)</f>
        <v>22/06/2020</v>
      </c>
      <c r="E15543" s="4">
        <f t="shared" si="60"/>
        <v>44004</v>
      </c>
    </row>
    <row r="15544" spans="3:5" ht="13" x14ac:dyDescent="0.15">
      <c r="C15544" s="1" t="str">
        <f ca="1">IFERROR(INDIRECT(ADDRESS(MATCH(A15544,'contribution par jour-semaine'!A:A,0),MATCH(B15544,'contribution par jour-semaine'!$1:$1,0),4,1,"contribution par jour-semaine")),"")</f>
        <v/>
      </c>
      <c r="D15544" s="4" t="str">
        <f>VLOOKUP(A15544,predictions!A:B,2,FALSE)</f>
        <v>22/06/2020</v>
      </c>
      <c r="E15544" s="4">
        <f t="shared" si="60"/>
        <v>44004</v>
      </c>
    </row>
    <row r="15545" spans="3:5" ht="13" x14ac:dyDescent="0.15">
      <c r="C15545" s="1" t="str">
        <f ca="1">IFERROR(INDIRECT(ADDRESS(MATCH(A15545,'contribution par jour-semaine'!A:A,0),MATCH(B15545,'contribution par jour-semaine'!$1:$1,0),4,1,"contribution par jour-semaine")),"")</f>
        <v/>
      </c>
      <c r="D15545" s="4" t="str">
        <f>VLOOKUP(A15545,predictions!A:B,2,FALSE)</f>
        <v>22/06/2020</v>
      </c>
      <c r="E15545" s="4">
        <f t="shared" si="60"/>
        <v>44004</v>
      </c>
    </row>
    <row r="15546" spans="3:5" ht="13" x14ac:dyDescent="0.15">
      <c r="C15546" s="1" t="str">
        <f ca="1">IFERROR(INDIRECT(ADDRESS(MATCH(A15546,'contribution par jour-semaine'!A:A,0),MATCH(B15546,'contribution par jour-semaine'!$1:$1,0),4,1,"contribution par jour-semaine")),"")</f>
        <v/>
      </c>
      <c r="D15546" s="4" t="str">
        <f>VLOOKUP(A15546,predictions!A:B,2,FALSE)</f>
        <v>22/06/2020</v>
      </c>
      <c r="E15546" s="4">
        <f t="shared" si="60"/>
        <v>44004</v>
      </c>
    </row>
    <row r="15547" spans="3:5" ht="13" x14ac:dyDescent="0.15">
      <c r="C15547" s="1" t="str">
        <f ca="1">IFERROR(INDIRECT(ADDRESS(MATCH(A15547,'contribution par jour-semaine'!A:A,0),MATCH(B15547,'contribution par jour-semaine'!$1:$1,0),4,1,"contribution par jour-semaine")),"")</f>
        <v/>
      </c>
      <c r="D15547" s="4" t="str">
        <f>VLOOKUP(A15547,predictions!A:B,2,FALSE)</f>
        <v>22/06/2020</v>
      </c>
      <c r="E15547" s="4">
        <f t="shared" si="60"/>
        <v>44004</v>
      </c>
    </row>
    <row r="15548" spans="3:5" ht="13" x14ac:dyDescent="0.15">
      <c r="C15548" s="1" t="str">
        <f ca="1">IFERROR(INDIRECT(ADDRESS(MATCH(A15548,'contribution par jour-semaine'!A:A,0),MATCH(B15548,'contribution par jour-semaine'!$1:$1,0),4,1,"contribution par jour-semaine")),"")</f>
        <v/>
      </c>
      <c r="D15548" s="4" t="str">
        <f>VLOOKUP(A15548,predictions!A:B,2,FALSE)</f>
        <v>22/06/2020</v>
      </c>
      <c r="E15548" s="4">
        <f t="shared" si="60"/>
        <v>44004</v>
      </c>
    </row>
    <row r="15549" spans="3:5" ht="13" x14ac:dyDescent="0.15">
      <c r="C15549" s="1" t="str">
        <f ca="1">IFERROR(INDIRECT(ADDRESS(MATCH(A15549,'contribution par jour-semaine'!A:A,0),MATCH(B15549,'contribution par jour-semaine'!$1:$1,0),4,1,"contribution par jour-semaine")),"")</f>
        <v/>
      </c>
      <c r="D15549" s="4" t="str">
        <f>VLOOKUP(A15549,predictions!A:B,2,FALSE)</f>
        <v>22/06/2020</v>
      </c>
      <c r="E15549" s="4">
        <f t="shared" si="60"/>
        <v>44004</v>
      </c>
    </row>
    <row r="15550" spans="3:5" ht="13" x14ac:dyDescent="0.15">
      <c r="C15550" s="1" t="str">
        <f ca="1">IFERROR(INDIRECT(ADDRESS(MATCH(A15550,'contribution par jour-semaine'!A:A,0),MATCH(B15550,'contribution par jour-semaine'!$1:$1,0),4,1,"contribution par jour-semaine")),"")</f>
        <v/>
      </c>
      <c r="D15550" s="4" t="str">
        <f>VLOOKUP(A15550,predictions!A:B,2,FALSE)</f>
        <v>22/06/2020</v>
      </c>
      <c r="E15550" s="4">
        <f t="shared" si="60"/>
        <v>44004</v>
      </c>
    </row>
    <row r="15551" spans="3:5" ht="13" x14ac:dyDescent="0.15">
      <c r="C15551" s="1" t="str">
        <f ca="1">IFERROR(INDIRECT(ADDRESS(MATCH(A15551,'contribution par jour-semaine'!A:A,0),MATCH(B15551,'contribution par jour-semaine'!$1:$1,0),4,1,"contribution par jour-semaine")),"")</f>
        <v/>
      </c>
      <c r="D15551" s="4" t="str">
        <f>VLOOKUP(A15551,predictions!A:B,2,FALSE)</f>
        <v>22/06/2020</v>
      </c>
      <c r="E15551" s="4">
        <f t="shared" si="60"/>
        <v>44004</v>
      </c>
    </row>
    <row r="15552" spans="3:5" ht="13" x14ac:dyDescent="0.15">
      <c r="C15552" s="1" t="str">
        <f ca="1">IFERROR(INDIRECT(ADDRESS(MATCH(A15552,'contribution par jour-semaine'!A:A,0),MATCH(B15552,'contribution par jour-semaine'!$1:$1,0),4,1,"contribution par jour-semaine")),"")</f>
        <v/>
      </c>
      <c r="D15552" s="4" t="str">
        <f>VLOOKUP(A15552,predictions!A:B,2,FALSE)</f>
        <v>22/06/2020</v>
      </c>
      <c r="E15552" s="4">
        <f t="shared" si="60"/>
        <v>44004</v>
      </c>
    </row>
    <row r="15553" spans="3:5" ht="13" x14ac:dyDescent="0.15">
      <c r="C15553" s="1" t="str">
        <f ca="1">IFERROR(INDIRECT(ADDRESS(MATCH(A15553,'contribution par jour-semaine'!A:A,0),MATCH(B15553,'contribution par jour-semaine'!$1:$1,0),4,1,"contribution par jour-semaine")),"")</f>
        <v/>
      </c>
      <c r="D15553" s="4" t="str">
        <f>VLOOKUP(A15553,predictions!A:B,2,FALSE)</f>
        <v>22/06/2020</v>
      </c>
      <c r="E15553" s="4">
        <f t="shared" si="60"/>
        <v>44004</v>
      </c>
    </row>
    <row r="15554" spans="3:5" ht="13" x14ac:dyDescent="0.15">
      <c r="C15554" s="1" t="str">
        <f ca="1">IFERROR(INDIRECT(ADDRESS(MATCH(A15554,'contribution par jour-semaine'!A:A,0),MATCH(B15554,'contribution par jour-semaine'!$1:$1,0),4,1,"contribution par jour-semaine")),"")</f>
        <v/>
      </c>
      <c r="D15554" s="4" t="str">
        <f>VLOOKUP(A15554,predictions!A:B,2,FALSE)</f>
        <v>22/06/2020</v>
      </c>
      <c r="E15554" s="4">
        <f t="shared" si="60"/>
        <v>44004</v>
      </c>
    </row>
    <row r="15555" spans="3:5" ht="13" x14ac:dyDescent="0.15">
      <c r="C15555" s="1" t="str">
        <f ca="1">IFERROR(INDIRECT(ADDRESS(MATCH(A15555,'contribution par jour-semaine'!A:A,0),MATCH(B15555,'contribution par jour-semaine'!$1:$1,0),4,1,"contribution par jour-semaine")),"")</f>
        <v/>
      </c>
      <c r="D15555" s="4" t="str">
        <f>VLOOKUP(A15555,predictions!A:B,2,FALSE)</f>
        <v>22/06/2020</v>
      </c>
      <c r="E15555" s="4">
        <f t="shared" si="60"/>
        <v>44004</v>
      </c>
    </row>
    <row r="15556" spans="3:5" ht="13" x14ac:dyDescent="0.15">
      <c r="C15556" s="1" t="str">
        <f ca="1">IFERROR(INDIRECT(ADDRESS(MATCH(A15556,'contribution par jour-semaine'!A:A,0),MATCH(B15556,'contribution par jour-semaine'!$1:$1,0),4,1,"contribution par jour-semaine")),"")</f>
        <v/>
      </c>
      <c r="D15556" s="4" t="str">
        <f>VLOOKUP(A15556,predictions!A:B,2,FALSE)</f>
        <v>22/06/2020</v>
      </c>
      <c r="E15556" s="4">
        <f t="shared" si="60"/>
        <v>44004</v>
      </c>
    </row>
    <row r="15557" spans="3:5" ht="13" x14ac:dyDescent="0.15">
      <c r="C15557" s="1" t="str">
        <f ca="1">IFERROR(INDIRECT(ADDRESS(MATCH(A15557,'contribution par jour-semaine'!A:A,0),MATCH(B15557,'contribution par jour-semaine'!$1:$1,0),4,1,"contribution par jour-semaine")),"")</f>
        <v/>
      </c>
      <c r="D15557" s="4" t="str">
        <f>VLOOKUP(A15557,predictions!A:B,2,FALSE)</f>
        <v>22/06/2020</v>
      </c>
      <c r="E15557" s="4">
        <f t="shared" ref="E15557:E15811" si="61">DATE(RIGHT(D15557,4),MID(D15557,4,2),LEFT(D15557,2))</f>
        <v>44004</v>
      </c>
    </row>
    <row r="15558" spans="3:5" ht="13" x14ac:dyDescent="0.15">
      <c r="C15558" s="1" t="str">
        <f ca="1">IFERROR(INDIRECT(ADDRESS(MATCH(A15558,'contribution par jour-semaine'!A:A,0),MATCH(B15558,'contribution par jour-semaine'!$1:$1,0),4,1,"contribution par jour-semaine")),"")</f>
        <v/>
      </c>
      <c r="D15558" s="4" t="str">
        <f>VLOOKUP(A15558,predictions!A:B,2,FALSE)</f>
        <v>22/06/2020</v>
      </c>
      <c r="E15558" s="4">
        <f t="shared" si="61"/>
        <v>44004</v>
      </c>
    </row>
    <row r="15559" spans="3:5" ht="13" x14ac:dyDescent="0.15">
      <c r="C15559" s="1" t="str">
        <f ca="1">IFERROR(INDIRECT(ADDRESS(MATCH(A15559,'contribution par jour-semaine'!A:A,0),MATCH(B15559,'contribution par jour-semaine'!$1:$1,0),4,1,"contribution par jour-semaine")),"")</f>
        <v/>
      </c>
      <c r="D15559" s="4" t="str">
        <f>VLOOKUP(A15559,predictions!A:B,2,FALSE)</f>
        <v>22/06/2020</v>
      </c>
      <c r="E15559" s="4">
        <f t="shared" si="61"/>
        <v>44004</v>
      </c>
    </row>
    <row r="15560" spans="3:5" ht="13" x14ac:dyDescent="0.15">
      <c r="C15560" s="1" t="str">
        <f ca="1">IFERROR(INDIRECT(ADDRESS(MATCH(A15560,'contribution par jour-semaine'!A:A,0),MATCH(B15560,'contribution par jour-semaine'!$1:$1,0),4,1,"contribution par jour-semaine")),"")</f>
        <v/>
      </c>
      <c r="D15560" s="4" t="str">
        <f>VLOOKUP(A15560,predictions!A:B,2,FALSE)</f>
        <v>22/06/2020</v>
      </c>
      <c r="E15560" s="4">
        <f t="shared" si="61"/>
        <v>44004</v>
      </c>
    </row>
    <row r="15561" spans="3:5" ht="13" x14ac:dyDescent="0.15">
      <c r="C15561" s="1" t="str">
        <f ca="1">IFERROR(INDIRECT(ADDRESS(MATCH(A15561,'contribution par jour-semaine'!A:A,0),MATCH(B15561,'contribution par jour-semaine'!$1:$1,0),4,1,"contribution par jour-semaine")),"")</f>
        <v/>
      </c>
      <c r="D15561" s="4" t="str">
        <f>VLOOKUP(A15561,predictions!A:B,2,FALSE)</f>
        <v>22/06/2020</v>
      </c>
      <c r="E15561" s="4">
        <f t="shared" si="61"/>
        <v>44004</v>
      </c>
    </row>
    <row r="15562" spans="3:5" ht="13" x14ac:dyDescent="0.15">
      <c r="C15562" s="1" t="str">
        <f ca="1">IFERROR(INDIRECT(ADDRESS(MATCH(A15562,'contribution par jour-semaine'!A:A,0),MATCH(B15562,'contribution par jour-semaine'!$1:$1,0),4,1,"contribution par jour-semaine")),"")</f>
        <v/>
      </c>
      <c r="D15562" s="4" t="str">
        <f>VLOOKUP(A15562,predictions!A:B,2,FALSE)</f>
        <v>22/06/2020</v>
      </c>
      <c r="E15562" s="4">
        <f t="shared" si="61"/>
        <v>44004</v>
      </c>
    </row>
    <row r="15563" spans="3:5" ht="13" x14ac:dyDescent="0.15">
      <c r="C15563" s="1" t="str">
        <f ca="1">IFERROR(INDIRECT(ADDRESS(MATCH(A15563,'contribution par jour-semaine'!A:A,0),MATCH(B15563,'contribution par jour-semaine'!$1:$1,0),4,1,"contribution par jour-semaine")),"")</f>
        <v/>
      </c>
      <c r="D15563" s="4" t="str">
        <f>VLOOKUP(A15563,predictions!A:B,2,FALSE)</f>
        <v>22/06/2020</v>
      </c>
      <c r="E15563" s="4">
        <f t="shared" si="61"/>
        <v>44004</v>
      </c>
    </row>
    <row r="15564" spans="3:5" ht="13" x14ac:dyDescent="0.15">
      <c r="C15564" s="1" t="str">
        <f ca="1">IFERROR(INDIRECT(ADDRESS(MATCH(A15564,'contribution par jour-semaine'!A:A,0),MATCH(B15564,'contribution par jour-semaine'!$1:$1,0),4,1,"contribution par jour-semaine")),"")</f>
        <v/>
      </c>
      <c r="D15564" s="4" t="str">
        <f>VLOOKUP(A15564,predictions!A:B,2,FALSE)</f>
        <v>22/06/2020</v>
      </c>
      <c r="E15564" s="4">
        <f t="shared" si="61"/>
        <v>44004</v>
      </c>
    </row>
    <row r="15565" spans="3:5" ht="13" x14ac:dyDescent="0.15">
      <c r="C15565" s="1" t="str">
        <f ca="1">IFERROR(INDIRECT(ADDRESS(MATCH(A15565,'contribution par jour-semaine'!A:A,0),MATCH(B15565,'contribution par jour-semaine'!$1:$1,0),4,1,"contribution par jour-semaine")),"")</f>
        <v/>
      </c>
      <c r="D15565" s="4" t="str">
        <f>VLOOKUP(A15565,predictions!A:B,2,FALSE)</f>
        <v>22/06/2020</v>
      </c>
      <c r="E15565" s="4">
        <f t="shared" si="61"/>
        <v>44004</v>
      </c>
    </row>
    <row r="15566" spans="3:5" ht="13" x14ac:dyDescent="0.15">
      <c r="C15566" s="1" t="str">
        <f ca="1">IFERROR(INDIRECT(ADDRESS(MATCH(A15566,'contribution par jour-semaine'!A:A,0),MATCH(B15566,'contribution par jour-semaine'!$1:$1,0),4,1,"contribution par jour-semaine")),"")</f>
        <v/>
      </c>
      <c r="D15566" s="4" t="str">
        <f>VLOOKUP(A15566,predictions!A:B,2,FALSE)</f>
        <v>22/06/2020</v>
      </c>
      <c r="E15566" s="4">
        <f t="shared" si="61"/>
        <v>44004</v>
      </c>
    </row>
    <row r="15567" spans="3:5" ht="13" x14ac:dyDescent="0.15">
      <c r="C15567" s="1" t="str">
        <f ca="1">IFERROR(INDIRECT(ADDRESS(MATCH(A15567,'contribution par jour-semaine'!A:A,0),MATCH(B15567,'contribution par jour-semaine'!$1:$1,0),4,1,"contribution par jour-semaine")),"")</f>
        <v/>
      </c>
      <c r="D15567" s="4" t="str">
        <f>VLOOKUP(A15567,predictions!A:B,2,FALSE)</f>
        <v>22/06/2020</v>
      </c>
      <c r="E15567" s="4">
        <f t="shared" si="61"/>
        <v>44004</v>
      </c>
    </row>
    <row r="15568" spans="3:5" ht="13" x14ac:dyDescent="0.15">
      <c r="C15568" s="1" t="str">
        <f ca="1">IFERROR(INDIRECT(ADDRESS(MATCH(A15568,'contribution par jour-semaine'!A:A,0),MATCH(B15568,'contribution par jour-semaine'!$1:$1,0),4,1,"contribution par jour-semaine")),"")</f>
        <v/>
      </c>
      <c r="D15568" s="4" t="str">
        <f>VLOOKUP(A15568,predictions!A:B,2,FALSE)</f>
        <v>22/06/2020</v>
      </c>
      <c r="E15568" s="4">
        <f t="shared" si="61"/>
        <v>44004</v>
      </c>
    </row>
    <row r="15569" spans="3:5" ht="13" x14ac:dyDescent="0.15">
      <c r="C15569" s="1" t="str">
        <f ca="1">IFERROR(INDIRECT(ADDRESS(MATCH(A15569,'contribution par jour-semaine'!A:A,0),MATCH(B15569,'contribution par jour-semaine'!$1:$1,0),4,1,"contribution par jour-semaine")),"")</f>
        <v/>
      </c>
      <c r="D15569" s="4" t="str">
        <f>VLOOKUP(A15569,predictions!A:B,2,FALSE)</f>
        <v>22/06/2020</v>
      </c>
      <c r="E15569" s="4">
        <f t="shared" si="61"/>
        <v>44004</v>
      </c>
    </row>
    <row r="15570" spans="3:5" ht="13" x14ac:dyDescent="0.15">
      <c r="C15570" s="1" t="str">
        <f ca="1">IFERROR(INDIRECT(ADDRESS(MATCH(A15570,'contribution par jour-semaine'!A:A,0),MATCH(B15570,'contribution par jour-semaine'!$1:$1,0),4,1,"contribution par jour-semaine")),"")</f>
        <v/>
      </c>
      <c r="D15570" s="4" t="str">
        <f>VLOOKUP(A15570,predictions!A:B,2,FALSE)</f>
        <v>22/06/2020</v>
      </c>
      <c r="E15570" s="4">
        <f t="shared" si="61"/>
        <v>44004</v>
      </c>
    </row>
    <row r="15571" spans="3:5" ht="13" x14ac:dyDescent="0.15">
      <c r="C15571" s="1" t="str">
        <f ca="1">IFERROR(INDIRECT(ADDRESS(MATCH(A15571,'contribution par jour-semaine'!A:A,0),MATCH(B15571,'contribution par jour-semaine'!$1:$1,0),4,1,"contribution par jour-semaine")),"")</f>
        <v/>
      </c>
      <c r="D15571" s="4" t="str">
        <f>VLOOKUP(A15571,predictions!A:B,2,FALSE)</f>
        <v>22/06/2020</v>
      </c>
      <c r="E15571" s="4">
        <f t="shared" si="61"/>
        <v>44004</v>
      </c>
    </row>
    <row r="15572" spans="3:5" ht="13" x14ac:dyDescent="0.15">
      <c r="C15572" s="1" t="str">
        <f ca="1">IFERROR(INDIRECT(ADDRESS(MATCH(A15572,'contribution par jour-semaine'!A:A,0),MATCH(B15572,'contribution par jour-semaine'!$1:$1,0),4,1,"contribution par jour-semaine")),"")</f>
        <v/>
      </c>
      <c r="D15572" s="4" t="str">
        <f>VLOOKUP(A15572,predictions!A:B,2,FALSE)</f>
        <v>22/06/2020</v>
      </c>
      <c r="E15572" s="4">
        <f t="shared" si="61"/>
        <v>44004</v>
      </c>
    </row>
    <row r="15573" spans="3:5" ht="13" x14ac:dyDescent="0.15">
      <c r="C15573" s="1" t="str">
        <f ca="1">IFERROR(INDIRECT(ADDRESS(MATCH(A15573,'contribution par jour-semaine'!A:A,0),MATCH(B15573,'contribution par jour-semaine'!$1:$1,0),4,1,"contribution par jour-semaine")),"")</f>
        <v/>
      </c>
      <c r="D15573" s="4" t="str">
        <f>VLOOKUP(A15573,predictions!A:B,2,FALSE)</f>
        <v>22/06/2020</v>
      </c>
      <c r="E15573" s="4">
        <f t="shared" si="61"/>
        <v>44004</v>
      </c>
    </row>
    <row r="15574" spans="3:5" ht="13" x14ac:dyDescent="0.15">
      <c r="C15574" s="1" t="str">
        <f ca="1">IFERROR(INDIRECT(ADDRESS(MATCH(A15574,'contribution par jour-semaine'!A:A,0),MATCH(B15574,'contribution par jour-semaine'!$1:$1,0),4,1,"contribution par jour-semaine")),"")</f>
        <v/>
      </c>
      <c r="D15574" s="4" t="str">
        <f>VLOOKUP(A15574,predictions!A:B,2,FALSE)</f>
        <v>22/06/2020</v>
      </c>
      <c r="E15574" s="4">
        <f t="shared" si="61"/>
        <v>44004</v>
      </c>
    </row>
    <row r="15575" spans="3:5" ht="13" x14ac:dyDescent="0.15">
      <c r="C15575" s="1" t="str">
        <f ca="1">IFERROR(INDIRECT(ADDRESS(MATCH(A15575,'contribution par jour-semaine'!A:A,0),MATCH(B15575,'contribution par jour-semaine'!$1:$1,0),4,1,"contribution par jour-semaine")),"")</f>
        <v/>
      </c>
      <c r="D15575" s="4" t="str">
        <f>VLOOKUP(A15575,predictions!A:B,2,FALSE)</f>
        <v>22/06/2020</v>
      </c>
      <c r="E15575" s="4">
        <f t="shared" si="61"/>
        <v>44004</v>
      </c>
    </row>
    <row r="15576" spans="3:5" ht="13" x14ac:dyDescent="0.15">
      <c r="C15576" s="1" t="str">
        <f ca="1">IFERROR(INDIRECT(ADDRESS(MATCH(A15576,'contribution par jour-semaine'!A:A,0),MATCH(B15576,'contribution par jour-semaine'!$1:$1,0),4,1,"contribution par jour-semaine")),"")</f>
        <v/>
      </c>
      <c r="D15576" s="4" t="str">
        <f>VLOOKUP(A15576,predictions!A:B,2,FALSE)</f>
        <v>22/06/2020</v>
      </c>
      <c r="E15576" s="4">
        <f t="shared" si="61"/>
        <v>44004</v>
      </c>
    </row>
    <row r="15577" spans="3:5" ht="13" x14ac:dyDescent="0.15">
      <c r="C15577" s="1" t="str">
        <f ca="1">IFERROR(INDIRECT(ADDRESS(MATCH(A15577,'contribution par jour-semaine'!A:A,0),MATCH(B15577,'contribution par jour-semaine'!$1:$1,0),4,1,"contribution par jour-semaine")),"")</f>
        <v/>
      </c>
      <c r="D15577" s="4" t="str">
        <f>VLOOKUP(A15577,predictions!A:B,2,FALSE)</f>
        <v>22/06/2020</v>
      </c>
      <c r="E15577" s="4">
        <f t="shared" si="61"/>
        <v>44004</v>
      </c>
    </row>
    <row r="15578" spans="3:5" ht="13" x14ac:dyDescent="0.15">
      <c r="C15578" s="1" t="str">
        <f ca="1">IFERROR(INDIRECT(ADDRESS(MATCH(A15578,'contribution par jour-semaine'!A:A,0),MATCH(B15578,'contribution par jour-semaine'!$1:$1,0),4,1,"contribution par jour-semaine")),"")</f>
        <v/>
      </c>
      <c r="D15578" s="4" t="str">
        <f>VLOOKUP(A15578,predictions!A:B,2,FALSE)</f>
        <v>22/06/2020</v>
      </c>
      <c r="E15578" s="4">
        <f t="shared" si="61"/>
        <v>44004</v>
      </c>
    </row>
    <row r="15579" spans="3:5" ht="13" x14ac:dyDescent="0.15">
      <c r="C15579" s="1" t="str">
        <f ca="1">IFERROR(INDIRECT(ADDRESS(MATCH(A15579,'contribution par jour-semaine'!A:A,0),MATCH(B15579,'contribution par jour-semaine'!$1:$1,0),4,1,"contribution par jour-semaine")),"")</f>
        <v/>
      </c>
      <c r="D15579" s="4" t="str">
        <f>VLOOKUP(A15579,predictions!A:B,2,FALSE)</f>
        <v>22/06/2020</v>
      </c>
      <c r="E15579" s="4">
        <f t="shared" si="61"/>
        <v>44004</v>
      </c>
    </row>
    <row r="15580" spans="3:5" ht="13" x14ac:dyDescent="0.15">
      <c r="C15580" s="1" t="str">
        <f ca="1">IFERROR(INDIRECT(ADDRESS(MATCH(A15580,'contribution par jour-semaine'!A:A,0),MATCH(B15580,'contribution par jour-semaine'!$1:$1,0),4,1,"contribution par jour-semaine")),"")</f>
        <v/>
      </c>
      <c r="D15580" s="4" t="str">
        <f>VLOOKUP(A15580,predictions!A:B,2,FALSE)</f>
        <v>22/06/2020</v>
      </c>
      <c r="E15580" s="4">
        <f t="shared" si="61"/>
        <v>44004</v>
      </c>
    </row>
    <row r="15581" spans="3:5" ht="13" x14ac:dyDescent="0.15">
      <c r="C15581" s="1" t="str">
        <f ca="1">IFERROR(INDIRECT(ADDRESS(MATCH(A15581,'contribution par jour-semaine'!A:A,0),MATCH(B15581,'contribution par jour-semaine'!$1:$1,0),4,1,"contribution par jour-semaine")),"")</f>
        <v/>
      </c>
      <c r="D15581" s="4" t="str">
        <f>VLOOKUP(A15581,predictions!A:B,2,FALSE)</f>
        <v>22/06/2020</v>
      </c>
      <c r="E15581" s="4">
        <f t="shared" si="61"/>
        <v>44004</v>
      </c>
    </row>
    <row r="15582" spans="3:5" ht="13" x14ac:dyDescent="0.15">
      <c r="C15582" s="1" t="str">
        <f ca="1">IFERROR(INDIRECT(ADDRESS(MATCH(A15582,'contribution par jour-semaine'!A:A,0),MATCH(B15582,'contribution par jour-semaine'!$1:$1,0),4,1,"contribution par jour-semaine")),"")</f>
        <v/>
      </c>
      <c r="D15582" s="4" t="str">
        <f>VLOOKUP(A15582,predictions!A:B,2,FALSE)</f>
        <v>22/06/2020</v>
      </c>
      <c r="E15582" s="4">
        <f t="shared" si="61"/>
        <v>44004</v>
      </c>
    </row>
    <row r="15583" spans="3:5" ht="13" x14ac:dyDescent="0.15">
      <c r="C15583" s="1" t="str">
        <f ca="1">IFERROR(INDIRECT(ADDRESS(MATCH(A15583,'contribution par jour-semaine'!A:A,0),MATCH(B15583,'contribution par jour-semaine'!$1:$1,0),4,1,"contribution par jour-semaine")),"")</f>
        <v/>
      </c>
      <c r="D15583" s="4" t="str">
        <f>VLOOKUP(A15583,predictions!A:B,2,FALSE)</f>
        <v>22/06/2020</v>
      </c>
      <c r="E15583" s="4">
        <f t="shared" si="61"/>
        <v>44004</v>
      </c>
    </row>
    <row r="15584" spans="3:5" ht="13" x14ac:dyDescent="0.15">
      <c r="C15584" s="1" t="str">
        <f ca="1">IFERROR(INDIRECT(ADDRESS(MATCH(A15584,'contribution par jour-semaine'!A:A,0),MATCH(B15584,'contribution par jour-semaine'!$1:$1,0),4,1,"contribution par jour-semaine")),"")</f>
        <v/>
      </c>
      <c r="D15584" s="4" t="str">
        <f>VLOOKUP(A15584,predictions!A:B,2,FALSE)</f>
        <v>22/06/2020</v>
      </c>
      <c r="E15584" s="4">
        <f t="shared" si="61"/>
        <v>44004</v>
      </c>
    </row>
    <row r="15585" spans="3:5" ht="13" x14ac:dyDescent="0.15">
      <c r="C15585" s="1" t="str">
        <f ca="1">IFERROR(INDIRECT(ADDRESS(MATCH(A15585,'contribution par jour-semaine'!A:A,0),MATCH(B15585,'contribution par jour-semaine'!$1:$1,0),4,1,"contribution par jour-semaine")),"")</f>
        <v/>
      </c>
      <c r="D15585" s="4" t="str">
        <f>VLOOKUP(A15585,predictions!A:B,2,FALSE)</f>
        <v>22/06/2020</v>
      </c>
      <c r="E15585" s="4">
        <f t="shared" si="61"/>
        <v>44004</v>
      </c>
    </row>
    <row r="15586" spans="3:5" ht="13" x14ac:dyDescent="0.15">
      <c r="C15586" s="1" t="str">
        <f ca="1">IFERROR(INDIRECT(ADDRESS(MATCH(A15586,'contribution par jour-semaine'!A:A,0),MATCH(B15586,'contribution par jour-semaine'!$1:$1,0),4,1,"contribution par jour-semaine")),"")</f>
        <v/>
      </c>
      <c r="D15586" s="4" t="str">
        <f>VLOOKUP(A15586,predictions!A:B,2,FALSE)</f>
        <v>22/06/2020</v>
      </c>
      <c r="E15586" s="4">
        <f t="shared" si="61"/>
        <v>44004</v>
      </c>
    </row>
    <row r="15587" spans="3:5" ht="13" x14ac:dyDescent="0.15">
      <c r="C15587" s="1" t="str">
        <f ca="1">IFERROR(INDIRECT(ADDRESS(MATCH(A15587,'contribution par jour-semaine'!A:A,0),MATCH(B15587,'contribution par jour-semaine'!$1:$1,0),4,1,"contribution par jour-semaine")),"")</f>
        <v/>
      </c>
      <c r="D15587" s="4" t="str">
        <f>VLOOKUP(A15587,predictions!A:B,2,FALSE)</f>
        <v>22/06/2020</v>
      </c>
      <c r="E15587" s="4">
        <f t="shared" si="61"/>
        <v>44004</v>
      </c>
    </row>
    <row r="15588" spans="3:5" ht="13" x14ac:dyDescent="0.15">
      <c r="C15588" s="1" t="str">
        <f ca="1">IFERROR(INDIRECT(ADDRESS(MATCH(A15588,'contribution par jour-semaine'!A:A,0),MATCH(B15588,'contribution par jour-semaine'!$1:$1,0),4,1,"contribution par jour-semaine")),"")</f>
        <v/>
      </c>
      <c r="D15588" s="4" t="str">
        <f>VLOOKUP(A15588,predictions!A:B,2,FALSE)</f>
        <v>22/06/2020</v>
      </c>
      <c r="E15588" s="4">
        <f t="shared" si="61"/>
        <v>44004</v>
      </c>
    </row>
    <row r="15589" spans="3:5" ht="13" x14ac:dyDescent="0.15">
      <c r="C15589" s="1" t="str">
        <f ca="1">IFERROR(INDIRECT(ADDRESS(MATCH(A15589,'contribution par jour-semaine'!A:A,0),MATCH(B15589,'contribution par jour-semaine'!$1:$1,0),4,1,"contribution par jour-semaine")),"")</f>
        <v/>
      </c>
      <c r="D15589" s="4" t="str">
        <f>VLOOKUP(A15589,predictions!A:B,2,FALSE)</f>
        <v>22/06/2020</v>
      </c>
      <c r="E15589" s="4">
        <f t="shared" si="61"/>
        <v>44004</v>
      </c>
    </row>
    <row r="15590" spans="3:5" ht="13" x14ac:dyDescent="0.15">
      <c r="C15590" s="1" t="str">
        <f ca="1">IFERROR(INDIRECT(ADDRESS(MATCH(A15590,'contribution par jour-semaine'!A:A,0),MATCH(B15590,'contribution par jour-semaine'!$1:$1,0),4,1,"contribution par jour-semaine")),"")</f>
        <v/>
      </c>
      <c r="D15590" s="4" t="str">
        <f>VLOOKUP(A15590,predictions!A:B,2,FALSE)</f>
        <v>22/06/2020</v>
      </c>
      <c r="E15590" s="4">
        <f t="shared" si="61"/>
        <v>44004</v>
      </c>
    </row>
    <row r="15591" spans="3:5" ht="13" x14ac:dyDescent="0.15">
      <c r="C15591" s="1" t="str">
        <f ca="1">IFERROR(INDIRECT(ADDRESS(MATCH(A15591,'contribution par jour-semaine'!A:A,0),MATCH(B15591,'contribution par jour-semaine'!$1:$1,0),4,1,"contribution par jour-semaine")),"")</f>
        <v/>
      </c>
      <c r="D15591" s="4" t="str">
        <f>VLOOKUP(A15591,predictions!A:B,2,FALSE)</f>
        <v>22/06/2020</v>
      </c>
      <c r="E15591" s="4">
        <f t="shared" si="61"/>
        <v>44004</v>
      </c>
    </row>
    <row r="15592" spans="3:5" ht="13" x14ac:dyDescent="0.15">
      <c r="C15592" s="1" t="str">
        <f ca="1">IFERROR(INDIRECT(ADDRESS(MATCH(A15592,'contribution par jour-semaine'!A:A,0),MATCH(B15592,'contribution par jour-semaine'!$1:$1,0),4,1,"contribution par jour-semaine")),"")</f>
        <v/>
      </c>
      <c r="D15592" s="4" t="str">
        <f>VLOOKUP(A15592,predictions!A:B,2,FALSE)</f>
        <v>22/06/2020</v>
      </c>
      <c r="E15592" s="4">
        <f t="shared" si="61"/>
        <v>44004</v>
      </c>
    </row>
    <row r="15593" spans="3:5" ht="13" x14ac:dyDescent="0.15">
      <c r="C15593" s="1" t="str">
        <f ca="1">IFERROR(INDIRECT(ADDRESS(MATCH(A15593,'contribution par jour-semaine'!A:A,0),MATCH(B15593,'contribution par jour-semaine'!$1:$1,0),4,1,"contribution par jour-semaine")),"")</f>
        <v/>
      </c>
      <c r="D15593" s="4" t="str">
        <f>VLOOKUP(A15593,predictions!A:B,2,FALSE)</f>
        <v>22/06/2020</v>
      </c>
      <c r="E15593" s="4">
        <f t="shared" si="61"/>
        <v>44004</v>
      </c>
    </row>
    <row r="15594" spans="3:5" ht="13" x14ac:dyDescent="0.15">
      <c r="C15594" s="1" t="str">
        <f ca="1">IFERROR(INDIRECT(ADDRESS(MATCH(A15594,'contribution par jour-semaine'!A:A,0),MATCH(B15594,'contribution par jour-semaine'!$1:$1,0),4,1,"contribution par jour-semaine")),"")</f>
        <v/>
      </c>
      <c r="D15594" s="4" t="str">
        <f>VLOOKUP(A15594,predictions!A:B,2,FALSE)</f>
        <v>22/06/2020</v>
      </c>
      <c r="E15594" s="4">
        <f t="shared" si="61"/>
        <v>44004</v>
      </c>
    </row>
    <row r="15595" spans="3:5" ht="13" x14ac:dyDescent="0.15">
      <c r="C15595" s="1" t="str">
        <f ca="1">IFERROR(INDIRECT(ADDRESS(MATCH(A15595,'contribution par jour-semaine'!A:A,0),MATCH(B15595,'contribution par jour-semaine'!$1:$1,0),4,1,"contribution par jour-semaine")),"")</f>
        <v/>
      </c>
      <c r="D15595" s="4" t="str">
        <f>VLOOKUP(A15595,predictions!A:B,2,FALSE)</f>
        <v>22/06/2020</v>
      </c>
      <c r="E15595" s="4">
        <f t="shared" si="61"/>
        <v>44004</v>
      </c>
    </row>
    <row r="15596" spans="3:5" ht="13" x14ac:dyDescent="0.15">
      <c r="C15596" s="1" t="str">
        <f ca="1">IFERROR(INDIRECT(ADDRESS(MATCH(A15596,'contribution par jour-semaine'!A:A,0),MATCH(B15596,'contribution par jour-semaine'!$1:$1,0),4,1,"contribution par jour-semaine")),"")</f>
        <v/>
      </c>
      <c r="D15596" s="4" t="str">
        <f>VLOOKUP(A15596,predictions!A:B,2,FALSE)</f>
        <v>22/06/2020</v>
      </c>
      <c r="E15596" s="4">
        <f t="shared" si="61"/>
        <v>44004</v>
      </c>
    </row>
    <row r="15597" spans="3:5" ht="13" x14ac:dyDescent="0.15">
      <c r="C15597" s="1" t="str">
        <f ca="1">IFERROR(INDIRECT(ADDRESS(MATCH(A15597,'contribution par jour-semaine'!A:A,0),MATCH(B15597,'contribution par jour-semaine'!$1:$1,0),4,1,"contribution par jour-semaine")),"")</f>
        <v/>
      </c>
      <c r="D15597" s="4" t="str">
        <f>VLOOKUP(A15597,predictions!A:B,2,FALSE)</f>
        <v>22/06/2020</v>
      </c>
      <c r="E15597" s="4">
        <f t="shared" si="61"/>
        <v>44004</v>
      </c>
    </row>
    <row r="15598" spans="3:5" ht="13" x14ac:dyDescent="0.15">
      <c r="C15598" s="1" t="str">
        <f ca="1">IFERROR(INDIRECT(ADDRESS(MATCH(A15598,'contribution par jour-semaine'!A:A,0),MATCH(B15598,'contribution par jour-semaine'!$1:$1,0),4,1,"contribution par jour-semaine")),"")</f>
        <v/>
      </c>
      <c r="D15598" s="4" t="str">
        <f>VLOOKUP(A15598,predictions!A:B,2,FALSE)</f>
        <v>22/06/2020</v>
      </c>
      <c r="E15598" s="4">
        <f t="shared" si="61"/>
        <v>44004</v>
      </c>
    </row>
    <row r="15599" spans="3:5" ht="13" x14ac:dyDescent="0.15">
      <c r="C15599" s="1" t="str">
        <f ca="1">IFERROR(INDIRECT(ADDRESS(MATCH(A15599,'contribution par jour-semaine'!A:A,0),MATCH(B15599,'contribution par jour-semaine'!$1:$1,0),4,1,"contribution par jour-semaine")),"")</f>
        <v/>
      </c>
      <c r="D15599" s="4" t="str">
        <f>VLOOKUP(A15599,predictions!A:B,2,FALSE)</f>
        <v>22/06/2020</v>
      </c>
      <c r="E15599" s="4">
        <f t="shared" si="61"/>
        <v>44004</v>
      </c>
    </row>
    <row r="15600" spans="3:5" ht="13" x14ac:dyDescent="0.15">
      <c r="C15600" s="1" t="str">
        <f ca="1">IFERROR(INDIRECT(ADDRESS(MATCH(A15600,'contribution par jour-semaine'!A:A,0),MATCH(B15600,'contribution par jour-semaine'!$1:$1,0),4,1,"contribution par jour-semaine")),"")</f>
        <v/>
      </c>
      <c r="D15600" s="4" t="str">
        <f>VLOOKUP(A15600,predictions!A:B,2,FALSE)</f>
        <v>22/06/2020</v>
      </c>
      <c r="E15600" s="4">
        <f t="shared" si="61"/>
        <v>44004</v>
      </c>
    </row>
    <row r="15601" spans="3:5" ht="13" x14ac:dyDescent="0.15">
      <c r="C15601" s="1" t="str">
        <f ca="1">IFERROR(INDIRECT(ADDRESS(MATCH(A15601,'contribution par jour-semaine'!A:A,0),MATCH(B15601,'contribution par jour-semaine'!$1:$1,0),4,1,"contribution par jour-semaine")),"")</f>
        <v/>
      </c>
      <c r="D15601" s="4" t="str">
        <f>VLOOKUP(A15601,predictions!A:B,2,FALSE)</f>
        <v>22/06/2020</v>
      </c>
      <c r="E15601" s="4">
        <f t="shared" si="61"/>
        <v>44004</v>
      </c>
    </row>
    <row r="15602" spans="3:5" ht="13" x14ac:dyDescent="0.15">
      <c r="C15602" s="1" t="str">
        <f ca="1">IFERROR(INDIRECT(ADDRESS(MATCH(A15602,'contribution par jour-semaine'!A:A,0),MATCH(B15602,'contribution par jour-semaine'!$1:$1,0),4,1,"contribution par jour-semaine")),"")</f>
        <v/>
      </c>
      <c r="D15602" s="4" t="str">
        <f>VLOOKUP(A15602,predictions!A:B,2,FALSE)</f>
        <v>22/06/2020</v>
      </c>
      <c r="E15602" s="4">
        <f t="shared" si="61"/>
        <v>44004</v>
      </c>
    </row>
    <row r="15603" spans="3:5" ht="13" x14ac:dyDescent="0.15">
      <c r="C15603" s="1" t="str">
        <f ca="1">IFERROR(INDIRECT(ADDRESS(MATCH(A15603,'contribution par jour-semaine'!A:A,0),MATCH(B15603,'contribution par jour-semaine'!$1:$1,0),4,1,"contribution par jour-semaine")),"")</f>
        <v/>
      </c>
      <c r="D15603" s="4" t="str">
        <f>VLOOKUP(A15603,predictions!A:B,2,FALSE)</f>
        <v>22/06/2020</v>
      </c>
      <c r="E15603" s="4">
        <f t="shared" si="61"/>
        <v>44004</v>
      </c>
    </row>
    <row r="15604" spans="3:5" ht="13" x14ac:dyDescent="0.15">
      <c r="C15604" s="1" t="str">
        <f ca="1">IFERROR(INDIRECT(ADDRESS(MATCH(A15604,'contribution par jour-semaine'!A:A,0),MATCH(B15604,'contribution par jour-semaine'!$1:$1,0),4,1,"contribution par jour-semaine")),"")</f>
        <v/>
      </c>
      <c r="D15604" s="4" t="str">
        <f>VLOOKUP(A15604,predictions!A:B,2,FALSE)</f>
        <v>22/06/2020</v>
      </c>
      <c r="E15604" s="4">
        <f t="shared" si="61"/>
        <v>44004</v>
      </c>
    </row>
    <row r="15605" spans="3:5" ht="13" x14ac:dyDescent="0.15">
      <c r="C15605" s="1" t="str">
        <f ca="1">IFERROR(INDIRECT(ADDRESS(MATCH(A15605,'contribution par jour-semaine'!A:A,0),MATCH(B15605,'contribution par jour-semaine'!$1:$1,0),4,1,"contribution par jour-semaine")),"")</f>
        <v/>
      </c>
      <c r="D15605" s="4" t="str">
        <f>VLOOKUP(A15605,predictions!A:B,2,FALSE)</f>
        <v>22/06/2020</v>
      </c>
      <c r="E15605" s="4">
        <f t="shared" si="61"/>
        <v>44004</v>
      </c>
    </row>
    <row r="15606" spans="3:5" ht="13" x14ac:dyDescent="0.15">
      <c r="C15606" s="1" t="str">
        <f ca="1">IFERROR(INDIRECT(ADDRESS(MATCH(A15606,'contribution par jour-semaine'!A:A,0),MATCH(B15606,'contribution par jour-semaine'!$1:$1,0),4,1,"contribution par jour-semaine")),"")</f>
        <v/>
      </c>
      <c r="D15606" s="4" t="str">
        <f>VLOOKUP(A15606,predictions!A:B,2,FALSE)</f>
        <v>22/06/2020</v>
      </c>
      <c r="E15606" s="4">
        <f t="shared" si="61"/>
        <v>44004</v>
      </c>
    </row>
    <row r="15607" spans="3:5" ht="13" x14ac:dyDescent="0.15">
      <c r="C15607" s="1" t="str">
        <f ca="1">IFERROR(INDIRECT(ADDRESS(MATCH(A15607,'contribution par jour-semaine'!A:A,0),MATCH(B15607,'contribution par jour-semaine'!$1:$1,0),4,1,"contribution par jour-semaine")),"")</f>
        <v/>
      </c>
      <c r="D15607" s="4" t="str">
        <f>VLOOKUP(A15607,predictions!A:B,2,FALSE)</f>
        <v>22/06/2020</v>
      </c>
      <c r="E15607" s="4">
        <f t="shared" si="61"/>
        <v>44004</v>
      </c>
    </row>
    <row r="15608" spans="3:5" ht="13" x14ac:dyDescent="0.15">
      <c r="C15608" s="1" t="str">
        <f ca="1">IFERROR(INDIRECT(ADDRESS(MATCH(A15608,'contribution par jour-semaine'!A:A,0),MATCH(B15608,'contribution par jour-semaine'!$1:$1,0),4,1,"contribution par jour-semaine")),"")</f>
        <v/>
      </c>
      <c r="D15608" s="4" t="str">
        <f>VLOOKUP(A15608,predictions!A:B,2,FALSE)</f>
        <v>22/06/2020</v>
      </c>
      <c r="E15608" s="4">
        <f t="shared" si="61"/>
        <v>44004</v>
      </c>
    </row>
    <row r="15609" spans="3:5" ht="13" x14ac:dyDescent="0.15">
      <c r="C15609" s="1" t="str">
        <f ca="1">IFERROR(INDIRECT(ADDRESS(MATCH(A15609,'contribution par jour-semaine'!A:A,0),MATCH(B15609,'contribution par jour-semaine'!$1:$1,0),4,1,"contribution par jour-semaine")),"")</f>
        <v/>
      </c>
      <c r="D15609" s="4" t="str">
        <f>VLOOKUP(A15609,predictions!A:B,2,FALSE)</f>
        <v>22/06/2020</v>
      </c>
      <c r="E15609" s="4">
        <f t="shared" si="61"/>
        <v>44004</v>
      </c>
    </row>
    <row r="15610" spans="3:5" ht="13" x14ac:dyDescent="0.15">
      <c r="C15610" s="1" t="str">
        <f ca="1">IFERROR(INDIRECT(ADDRESS(MATCH(A15610,'contribution par jour-semaine'!A:A,0),MATCH(B15610,'contribution par jour-semaine'!$1:$1,0),4,1,"contribution par jour-semaine")),"")</f>
        <v/>
      </c>
      <c r="D15610" s="4" t="str">
        <f>VLOOKUP(A15610,predictions!A:B,2,FALSE)</f>
        <v>22/06/2020</v>
      </c>
      <c r="E15610" s="4">
        <f t="shared" si="61"/>
        <v>44004</v>
      </c>
    </row>
    <row r="15611" spans="3:5" ht="13" x14ac:dyDescent="0.15">
      <c r="C15611" s="1" t="str">
        <f ca="1">IFERROR(INDIRECT(ADDRESS(MATCH(A15611,'contribution par jour-semaine'!A:A,0),MATCH(B15611,'contribution par jour-semaine'!$1:$1,0),4,1,"contribution par jour-semaine")),"")</f>
        <v/>
      </c>
      <c r="D15611" s="4" t="str">
        <f>VLOOKUP(A15611,predictions!A:B,2,FALSE)</f>
        <v>22/06/2020</v>
      </c>
      <c r="E15611" s="4">
        <f t="shared" si="61"/>
        <v>44004</v>
      </c>
    </row>
    <row r="15612" spans="3:5" ht="13" x14ac:dyDescent="0.15">
      <c r="C15612" s="1" t="str">
        <f ca="1">IFERROR(INDIRECT(ADDRESS(MATCH(A15612,'contribution par jour-semaine'!A:A,0),MATCH(B15612,'contribution par jour-semaine'!$1:$1,0),4,1,"contribution par jour-semaine")),"")</f>
        <v/>
      </c>
      <c r="D15612" s="4" t="str">
        <f>VLOOKUP(A15612,predictions!A:B,2,FALSE)</f>
        <v>22/06/2020</v>
      </c>
      <c r="E15612" s="4">
        <f t="shared" si="61"/>
        <v>44004</v>
      </c>
    </row>
    <row r="15613" spans="3:5" ht="13" x14ac:dyDescent="0.15">
      <c r="C15613" s="1" t="str">
        <f ca="1">IFERROR(INDIRECT(ADDRESS(MATCH(A15613,'contribution par jour-semaine'!A:A,0),MATCH(B15613,'contribution par jour-semaine'!$1:$1,0),4,1,"contribution par jour-semaine")),"")</f>
        <v/>
      </c>
      <c r="D15613" s="4" t="str">
        <f>VLOOKUP(A15613,predictions!A:B,2,FALSE)</f>
        <v>22/06/2020</v>
      </c>
      <c r="E15613" s="4">
        <f t="shared" si="61"/>
        <v>44004</v>
      </c>
    </row>
    <row r="15614" spans="3:5" ht="13" x14ac:dyDescent="0.15">
      <c r="C15614" s="1" t="str">
        <f ca="1">IFERROR(INDIRECT(ADDRESS(MATCH(A15614,'contribution par jour-semaine'!A:A,0),MATCH(B15614,'contribution par jour-semaine'!$1:$1,0),4,1,"contribution par jour-semaine")),"")</f>
        <v/>
      </c>
      <c r="D15614" s="4" t="str">
        <f>VLOOKUP(A15614,predictions!A:B,2,FALSE)</f>
        <v>22/06/2020</v>
      </c>
      <c r="E15614" s="4">
        <f t="shared" si="61"/>
        <v>44004</v>
      </c>
    </row>
    <row r="15615" spans="3:5" ht="13" x14ac:dyDescent="0.15">
      <c r="C15615" s="1" t="str">
        <f ca="1">IFERROR(INDIRECT(ADDRESS(MATCH(A15615,'contribution par jour-semaine'!A:A,0),MATCH(B15615,'contribution par jour-semaine'!$1:$1,0),4,1,"contribution par jour-semaine")),"")</f>
        <v/>
      </c>
      <c r="D15615" s="4" t="str">
        <f>VLOOKUP(A15615,predictions!A:B,2,FALSE)</f>
        <v>22/06/2020</v>
      </c>
      <c r="E15615" s="4">
        <f t="shared" si="61"/>
        <v>44004</v>
      </c>
    </row>
    <row r="15616" spans="3:5" ht="13" x14ac:dyDescent="0.15">
      <c r="C15616" s="1" t="str">
        <f ca="1">IFERROR(INDIRECT(ADDRESS(MATCH(A15616,'contribution par jour-semaine'!A:A,0),MATCH(B15616,'contribution par jour-semaine'!$1:$1,0),4,1,"contribution par jour-semaine")),"")</f>
        <v/>
      </c>
      <c r="D15616" s="4" t="str">
        <f>VLOOKUP(A15616,predictions!A:B,2,FALSE)</f>
        <v>22/06/2020</v>
      </c>
      <c r="E15616" s="4">
        <f t="shared" si="61"/>
        <v>44004</v>
      </c>
    </row>
    <row r="15617" spans="3:5" ht="13" x14ac:dyDescent="0.15">
      <c r="C15617" s="1" t="str">
        <f ca="1">IFERROR(INDIRECT(ADDRESS(MATCH(A15617,'contribution par jour-semaine'!A:A,0),MATCH(B15617,'contribution par jour-semaine'!$1:$1,0),4,1,"contribution par jour-semaine")),"")</f>
        <v/>
      </c>
      <c r="D15617" s="4" t="str">
        <f>VLOOKUP(A15617,predictions!A:B,2,FALSE)</f>
        <v>22/06/2020</v>
      </c>
      <c r="E15617" s="4">
        <f t="shared" si="61"/>
        <v>44004</v>
      </c>
    </row>
    <row r="15618" spans="3:5" ht="13" x14ac:dyDescent="0.15">
      <c r="C15618" s="1" t="str">
        <f ca="1">IFERROR(INDIRECT(ADDRESS(MATCH(A15618,'contribution par jour-semaine'!A:A,0),MATCH(B15618,'contribution par jour-semaine'!$1:$1,0),4,1,"contribution par jour-semaine")),"")</f>
        <v/>
      </c>
      <c r="D15618" s="4" t="str">
        <f>VLOOKUP(A15618,predictions!A:B,2,FALSE)</f>
        <v>22/06/2020</v>
      </c>
      <c r="E15618" s="4">
        <f t="shared" si="61"/>
        <v>44004</v>
      </c>
    </row>
    <row r="15619" spans="3:5" ht="13" x14ac:dyDescent="0.15">
      <c r="C15619" s="1" t="str">
        <f ca="1">IFERROR(INDIRECT(ADDRESS(MATCH(A15619,'contribution par jour-semaine'!A:A,0),MATCH(B15619,'contribution par jour-semaine'!$1:$1,0),4,1,"contribution par jour-semaine")),"")</f>
        <v/>
      </c>
      <c r="D15619" s="4" t="str">
        <f>VLOOKUP(A15619,predictions!A:B,2,FALSE)</f>
        <v>22/06/2020</v>
      </c>
      <c r="E15619" s="4">
        <f t="shared" si="61"/>
        <v>44004</v>
      </c>
    </row>
    <row r="15620" spans="3:5" ht="13" x14ac:dyDescent="0.15">
      <c r="C15620" s="1" t="str">
        <f ca="1">IFERROR(INDIRECT(ADDRESS(MATCH(A15620,'contribution par jour-semaine'!A:A,0),MATCH(B15620,'contribution par jour-semaine'!$1:$1,0),4,1,"contribution par jour-semaine")),"")</f>
        <v/>
      </c>
      <c r="D15620" s="4" t="str">
        <f>VLOOKUP(A15620,predictions!A:B,2,FALSE)</f>
        <v>22/06/2020</v>
      </c>
      <c r="E15620" s="4">
        <f t="shared" si="61"/>
        <v>44004</v>
      </c>
    </row>
    <row r="15621" spans="3:5" ht="13" x14ac:dyDescent="0.15">
      <c r="C15621" s="1" t="str">
        <f ca="1">IFERROR(INDIRECT(ADDRESS(MATCH(A15621,'contribution par jour-semaine'!A:A,0),MATCH(B15621,'contribution par jour-semaine'!$1:$1,0),4,1,"contribution par jour-semaine")),"")</f>
        <v/>
      </c>
      <c r="D15621" s="4" t="str">
        <f>VLOOKUP(A15621,predictions!A:B,2,FALSE)</f>
        <v>22/06/2020</v>
      </c>
      <c r="E15621" s="4">
        <f t="shared" si="61"/>
        <v>44004</v>
      </c>
    </row>
    <row r="15622" spans="3:5" ht="13" x14ac:dyDescent="0.15">
      <c r="C15622" s="1" t="str">
        <f ca="1">IFERROR(INDIRECT(ADDRESS(MATCH(A15622,'contribution par jour-semaine'!A:A,0),MATCH(B15622,'contribution par jour-semaine'!$1:$1,0),4,1,"contribution par jour-semaine")),"")</f>
        <v/>
      </c>
      <c r="D15622" s="4" t="str">
        <f>VLOOKUP(A15622,predictions!A:B,2,FALSE)</f>
        <v>22/06/2020</v>
      </c>
      <c r="E15622" s="4">
        <f t="shared" si="61"/>
        <v>44004</v>
      </c>
    </row>
    <row r="15623" spans="3:5" ht="13" x14ac:dyDescent="0.15">
      <c r="C15623" s="1" t="str">
        <f ca="1">IFERROR(INDIRECT(ADDRESS(MATCH(A15623,'contribution par jour-semaine'!A:A,0),MATCH(B15623,'contribution par jour-semaine'!$1:$1,0),4,1,"contribution par jour-semaine")),"")</f>
        <v/>
      </c>
      <c r="D15623" s="4" t="str">
        <f>VLOOKUP(A15623,predictions!A:B,2,FALSE)</f>
        <v>22/06/2020</v>
      </c>
      <c r="E15623" s="4">
        <f t="shared" si="61"/>
        <v>44004</v>
      </c>
    </row>
    <row r="15624" spans="3:5" ht="13" x14ac:dyDescent="0.15">
      <c r="C15624" s="1" t="str">
        <f ca="1">IFERROR(INDIRECT(ADDRESS(MATCH(A15624,'contribution par jour-semaine'!A:A,0),MATCH(B15624,'contribution par jour-semaine'!$1:$1,0),4,1,"contribution par jour-semaine")),"")</f>
        <v/>
      </c>
      <c r="D15624" s="4" t="str">
        <f>VLOOKUP(A15624,predictions!A:B,2,FALSE)</f>
        <v>22/06/2020</v>
      </c>
      <c r="E15624" s="4">
        <f t="shared" si="61"/>
        <v>44004</v>
      </c>
    </row>
    <row r="15625" spans="3:5" ht="13" x14ac:dyDescent="0.15">
      <c r="C15625" s="1" t="str">
        <f ca="1">IFERROR(INDIRECT(ADDRESS(MATCH(A15625,'contribution par jour-semaine'!A:A,0),MATCH(B15625,'contribution par jour-semaine'!$1:$1,0),4,1,"contribution par jour-semaine")),"")</f>
        <v/>
      </c>
      <c r="D15625" s="4" t="str">
        <f>VLOOKUP(A15625,predictions!A:B,2,FALSE)</f>
        <v>22/06/2020</v>
      </c>
      <c r="E15625" s="4">
        <f t="shared" si="61"/>
        <v>44004</v>
      </c>
    </row>
    <row r="15626" spans="3:5" ht="13" x14ac:dyDescent="0.15">
      <c r="C15626" s="1" t="str">
        <f ca="1">IFERROR(INDIRECT(ADDRESS(MATCH(A15626,'contribution par jour-semaine'!A:A,0),MATCH(B15626,'contribution par jour-semaine'!$1:$1,0),4,1,"contribution par jour-semaine")),"")</f>
        <v/>
      </c>
      <c r="D15626" s="4" t="str">
        <f>VLOOKUP(A15626,predictions!A:B,2,FALSE)</f>
        <v>22/06/2020</v>
      </c>
      <c r="E15626" s="4">
        <f t="shared" si="61"/>
        <v>44004</v>
      </c>
    </row>
    <row r="15627" spans="3:5" ht="13" x14ac:dyDescent="0.15">
      <c r="C15627" s="1" t="str">
        <f ca="1">IFERROR(INDIRECT(ADDRESS(MATCH(A15627,'contribution par jour-semaine'!A:A,0),MATCH(B15627,'contribution par jour-semaine'!$1:$1,0),4,1,"contribution par jour-semaine")),"")</f>
        <v/>
      </c>
      <c r="D15627" s="4" t="str">
        <f>VLOOKUP(A15627,predictions!A:B,2,FALSE)</f>
        <v>22/06/2020</v>
      </c>
      <c r="E15627" s="4">
        <f t="shared" si="61"/>
        <v>44004</v>
      </c>
    </row>
    <row r="15628" spans="3:5" ht="13" x14ac:dyDescent="0.15">
      <c r="C15628" s="1" t="str">
        <f ca="1">IFERROR(INDIRECT(ADDRESS(MATCH(A15628,'contribution par jour-semaine'!A:A,0),MATCH(B15628,'contribution par jour-semaine'!$1:$1,0),4,1,"contribution par jour-semaine")),"")</f>
        <v/>
      </c>
      <c r="D15628" s="4" t="str">
        <f>VLOOKUP(A15628,predictions!A:B,2,FALSE)</f>
        <v>22/06/2020</v>
      </c>
      <c r="E15628" s="4">
        <f t="shared" si="61"/>
        <v>44004</v>
      </c>
    </row>
    <row r="15629" spans="3:5" ht="13" x14ac:dyDescent="0.15">
      <c r="C15629" s="1" t="str">
        <f ca="1">IFERROR(INDIRECT(ADDRESS(MATCH(A15629,'contribution par jour-semaine'!A:A,0),MATCH(B15629,'contribution par jour-semaine'!$1:$1,0),4,1,"contribution par jour-semaine")),"")</f>
        <v/>
      </c>
      <c r="D15629" s="4" t="str">
        <f>VLOOKUP(A15629,predictions!A:B,2,FALSE)</f>
        <v>22/06/2020</v>
      </c>
      <c r="E15629" s="4">
        <f t="shared" si="61"/>
        <v>44004</v>
      </c>
    </row>
    <row r="15630" spans="3:5" ht="13" x14ac:dyDescent="0.15">
      <c r="C15630" s="1" t="str">
        <f ca="1">IFERROR(INDIRECT(ADDRESS(MATCH(A15630,'contribution par jour-semaine'!A:A,0),MATCH(B15630,'contribution par jour-semaine'!$1:$1,0),4,1,"contribution par jour-semaine")),"")</f>
        <v/>
      </c>
      <c r="D15630" s="4" t="str">
        <f>VLOOKUP(A15630,predictions!A:B,2,FALSE)</f>
        <v>22/06/2020</v>
      </c>
      <c r="E15630" s="4">
        <f t="shared" si="61"/>
        <v>44004</v>
      </c>
    </row>
    <row r="15631" spans="3:5" ht="13" x14ac:dyDescent="0.15">
      <c r="C15631" s="1" t="str">
        <f ca="1">IFERROR(INDIRECT(ADDRESS(MATCH(A15631,'contribution par jour-semaine'!A:A,0),MATCH(B15631,'contribution par jour-semaine'!$1:$1,0),4,1,"contribution par jour-semaine")),"")</f>
        <v/>
      </c>
      <c r="D15631" s="4" t="str">
        <f>VLOOKUP(A15631,predictions!A:B,2,FALSE)</f>
        <v>22/06/2020</v>
      </c>
      <c r="E15631" s="4">
        <f t="shared" si="61"/>
        <v>44004</v>
      </c>
    </row>
    <row r="15632" spans="3:5" ht="13" x14ac:dyDescent="0.15">
      <c r="C15632" s="1" t="str">
        <f ca="1">IFERROR(INDIRECT(ADDRESS(MATCH(A15632,'contribution par jour-semaine'!A:A,0),MATCH(B15632,'contribution par jour-semaine'!$1:$1,0),4,1,"contribution par jour-semaine")),"")</f>
        <v/>
      </c>
      <c r="D15632" s="4" t="str">
        <f>VLOOKUP(A15632,predictions!A:B,2,FALSE)</f>
        <v>22/06/2020</v>
      </c>
      <c r="E15632" s="4">
        <f t="shared" si="61"/>
        <v>44004</v>
      </c>
    </row>
    <row r="15633" spans="3:5" ht="13" x14ac:dyDescent="0.15">
      <c r="C15633" s="1" t="str">
        <f ca="1">IFERROR(INDIRECT(ADDRESS(MATCH(A15633,'contribution par jour-semaine'!A:A,0),MATCH(B15633,'contribution par jour-semaine'!$1:$1,0),4,1,"contribution par jour-semaine")),"")</f>
        <v/>
      </c>
      <c r="D15633" s="4" t="str">
        <f>VLOOKUP(A15633,predictions!A:B,2,FALSE)</f>
        <v>22/06/2020</v>
      </c>
      <c r="E15633" s="4">
        <f t="shared" si="61"/>
        <v>44004</v>
      </c>
    </row>
    <row r="15634" spans="3:5" ht="13" x14ac:dyDescent="0.15">
      <c r="C15634" s="1" t="str">
        <f ca="1">IFERROR(INDIRECT(ADDRESS(MATCH(A15634,'contribution par jour-semaine'!A:A,0),MATCH(B15634,'contribution par jour-semaine'!$1:$1,0),4,1,"contribution par jour-semaine")),"")</f>
        <v/>
      </c>
      <c r="D15634" s="4" t="str">
        <f>VLOOKUP(A15634,predictions!A:B,2,FALSE)</f>
        <v>22/06/2020</v>
      </c>
      <c r="E15634" s="4">
        <f t="shared" si="61"/>
        <v>44004</v>
      </c>
    </row>
    <row r="15635" spans="3:5" ht="13" x14ac:dyDescent="0.15">
      <c r="C15635" s="1" t="str">
        <f ca="1">IFERROR(INDIRECT(ADDRESS(MATCH(A15635,'contribution par jour-semaine'!A:A,0),MATCH(B15635,'contribution par jour-semaine'!$1:$1,0),4,1,"contribution par jour-semaine")),"")</f>
        <v/>
      </c>
      <c r="D15635" s="4" t="str">
        <f>VLOOKUP(A15635,predictions!A:B,2,FALSE)</f>
        <v>22/06/2020</v>
      </c>
      <c r="E15635" s="4">
        <f t="shared" si="61"/>
        <v>44004</v>
      </c>
    </row>
    <row r="15636" spans="3:5" ht="13" x14ac:dyDescent="0.15">
      <c r="C15636" s="1" t="str">
        <f ca="1">IFERROR(INDIRECT(ADDRESS(MATCH(A15636,'contribution par jour-semaine'!A:A,0),MATCH(B15636,'contribution par jour-semaine'!$1:$1,0),4,1,"contribution par jour-semaine")),"")</f>
        <v/>
      </c>
      <c r="D15636" s="4" t="str">
        <f>VLOOKUP(A15636,predictions!A:B,2,FALSE)</f>
        <v>22/06/2020</v>
      </c>
      <c r="E15636" s="4">
        <f t="shared" si="61"/>
        <v>44004</v>
      </c>
    </row>
    <row r="15637" spans="3:5" ht="13" x14ac:dyDescent="0.15">
      <c r="C15637" s="1" t="str">
        <f ca="1">IFERROR(INDIRECT(ADDRESS(MATCH(A15637,'contribution par jour-semaine'!A:A,0),MATCH(B15637,'contribution par jour-semaine'!$1:$1,0),4,1,"contribution par jour-semaine")),"")</f>
        <v/>
      </c>
      <c r="D15637" s="4" t="str">
        <f>VLOOKUP(A15637,predictions!A:B,2,FALSE)</f>
        <v>22/06/2020</v>
      </c>
      <c r="E15637" s="4">
        <f t="shared" si="61"/>
        <v>44004</v>
      </c>
    </row>
    <row r="15638" spans="3:5" ht="13" x14ac:dyDescent="0.15">
      <c r="C15638" s="1" t="str">
        <f ca="1">IFERROR(INDIRECT(ADDRESS(MATCH(A15638,'contribution par jour-semaine'!A:A,0),MATCH(B15638,'contribution par jour-semaine'!$1:$1,0),4,1,"contribution par jour-semaine")),"")</f>
        <v/>
      </c>
      <c r="D15638" s="4" t="str">
        <f>VLOOKUP(A15638,predictions!A:B,2,FALSE)</f>
        <v>22/06/2020</v>
      </c>
      <c r="E15638" s="4">
        <f t="shared" si="61"/>
        <v>44004</v>
      </c>
    </row>
    <row r="15639" spans="3:5" ht="13" x14ac:dyDescent="0.15">
      <c r="C15639" s="1" t="str">
        <f ca="1">IFERROR(INDIRECT(ADDRESS(MATCH(A15639,'contribution par jour-semaine'!A:A,0),MATCH(B15639,'contribution par jour-semaine'!$1:$1,0),4,1,"contribution par jour-semaine")),"")</f>
        <v/>
      </c>
      <c r="D15639" s="4" t="str">
        <f>VLOOKUP(A15639,predictions!A:B,2,FALSE)</f>
        <v>22/06/2020</v>
      </c>
      <c r="E15639" s="4">
        <f t="shared" si="61"/>
        <v>44004</v>
      </c>
    </row>
    <row r="15640" spans="3:5" ht="13" x14ac:dyDescent="0.15">
      <c r="C15640" s="1" t="str">
        <f ca="1">IFERROR(INDIRECT(ADDRESS(MATCH(A15640,'contribution par jour-semaine'!A:A,0),MATCH(B15640,'contribution par jour-semaine'!$1:$1,0),4,1,"contribution par jour-semaine")),"")</f>
        <v/>
      </c>
      <c r="D15640" s="4" t="str">
        <f>VLOOKUP(A15640,predictions!A:B,2,FALSE)</f>
        <v>22/06/2020</v>
      </c>
      <c r="E15640" s="4">
        <f t="shared" si="61"/>
        <v>44004</v>
      </c>
    </row>
    <row r="15641" spans="3:5" ht="13" x14ac:dyDescent="0.15">
      <c r="C15641" s="1" t="str">
        <f ca="1">IFERROR(INDIRECT(ADDRESS(MATCH(A15641,'contribution par jour-semaine'!A:A,0),MATCH(B15641,'contribution par jour-semaine'!$1:$1,0),4,1,"contribution par jour-semaine")),"")</f>
        <v/>
      </c>
      <c r="D15641" s="4" t="str">
        <f>VLOOKUP(A15641,predictions!A:B,2,FALSE)</f>
        <v>22/06/2020</v>
      </c>
      <c r="E15641" s="4">
        <f t="shared" si="61"/>
        <v>44004</v>
      </c>
    </row>
    <row r="15642" spans="3:5" ht="13" x14ac:dyDescent="0.15">
      <c r="C15642" s="1" t="str">
        <f ca="1">IFERROR(INDIRECT(ADDRESS(MATCH(A15642,'contribution par jour-semaine'!A:A,0),MATCH(B15642,'contribution par jour-semaine'!$1:$1,0),4,1,"contribution par jour-semaine")),"")</f>
        <v/>
      </c>
      <c r="D15642" s="4" t="str">
        <f>VLOOKUP(A15642,predictions!A:B,2,FALSE)</f>
        <v>22/06/2020</v>
      </c>
      <c r="E15642" s="4">
        <f t="shared" si="61"/>
        <v>44004</v>
      </c>
    </row>
    <row r="15643" spans="3:5" ht="13" x14ac:dyDescent="0.15">
      <c r="C15643" s="1" t="str">
        <f ca="1">IFERROR(INDIRECT(ADDRESS(MATCH(A15643,'contribution par jour-semaine'!A:A,0),MATCH(B15643,'contribution par jour-semaine'!$1:$1,0),4,1,"contribution par jour-semaine")),"")</f>
        <v/>
      </c>
      <c r="D15643" s="4" t="str">
        <f>VLOOKUP(A15643,predictions!A:B,2,FALSE)</f>
        <v>22/06/2020</v>
      </c>
      <c r="E15643" s="4">
        <f t="shared" si="61"/>
        <v>44004</v>
      </c>
    </row>
    <row r="15644" spans="3:5" ht="13" x14ac:dyDescent="0.15">
      <c r="C15644" s="1" t="str">
        <f ca="1">IFERROR(INDIRECT(ADDRESS(MATCH(A15644,'contribution par jour-semaine'!A:A,0),MATCH(B15644,'contribution par jour-semaine'!$1:$1,0),4,1,"contribution par jour-semaine")),"")</f>
        <v/>
      </c>
      <c r="D15644" s="4" t="str">
        <f>VLOOKUP(A15644,predictions!A:B,2,FALSE)</f>
        <v>22/06/2020</v>
      </c>
      <c r="E15644" s="4">
        <f t="shared" si="61"/>
        <v>44004</v>
      </c>
    </row>
    <row r="15645" spans="3:5" ht="13" x14ac:dyDescent="0.15">
      <c r="C15645" s="1" t="str">
        <f ca="1">IFERROR(INDIRECT(ADDRESS(MATCH(A15645,'contribution par jour-semaine'!A:A,0),MATCH(B15645,'contribution par jour-semaine'!$1:$1,0),4,1,"contribution par jour-semaine")),"")</f>
        <v/>
      </c>
      <c r="D15645" s="4" t="str">
        <f>VLOOKUP(A15645,predictions!A:B,2,FALSE)</f>
        <v>22/06/2020</v>
      </c>
      <c r="E15645" s="4">
        <f t="shared" si="61"/>
        <v>44004</v>
      </c>
    </row>
    <row r="15646" spans="3:5" ht="13" x14ac:dyDescent="0.15">
      <c r="C15646" s="1" t="str">
        <f ca="1">IFERROR(INDIRECT(ADDRESS(MATCH(A15646,'contribution par jour-semaine'!A:A,0),MATCH(B15646,'contribution par jour-semaine'!$1:$1,0),4,1,"contribution par jour-semaine")),"")</f>
        <v/>
      </c>
      <c r="D15646" s="4" t="str">
        <f>VLOOKUP(A15646,predictions!A:B,2,FALSE)</f>
        <v>22/06/2020</v>
      </c>
      <c r="E15646" s="4">
        <f t="shared" si="61"/>
        <v>44004</v>
      </c>
    </row>
    <row r="15647" spans="3:5" ht="13" x14ac:dyDescent="0.15">
      <c r="C15647" s="1" t="str">
        <f ca="1">IFERROR(INDIRECT(ADDRESS(MATCH(A15647,'contribution par jour-semaine'!A:A,0),MATCH(B15647,'contribution par jour-semaine'!$1:$1,0),4,1,"contribution par jour-semaine")),"")</f>
        <v/>
      </c>
      <c r="D15647" s="4" t="str">
        <f>VLOOKUP(A15647,predictions!A:B,2,FALSE)</f>
        <v>22/06/2020</v>
      </c>
      <c r="E15647" s="4">
        <f t="shared" si="61"/>
        <v>44004</v>
      </c>
    </row>
    <row r="15648" spans="3:5" ht="13" x14ac:dyDescent="0.15">
      <c r="C15648" s="1" t="str">
        <f ca="1">IFERROR(INDIRECT(ADDRESS(MATCH(A15648,'contribution par jour-semaine'!A:A,0),MATCH(B15648,'contribution par jour-semaine'!$1:$1,0),4,1,"contribution par jour-semaine")),"")</f>
        <v/>
      </c>
      <c r="D15648" s="4" t="str">
        <f>VLOOKUP(A15648,predictions!A:B,2,FALSE)</f>
        <v>22/06/2020</v>
      </c>
      <c r="E15648" s="4">
        <f t="shared" si="61"/>
        <v>44004</v>
      </c>
    </row>
    <row r="15649" spans="3:5" ht="13" x14ac:dyDescent="0.15">
      <c r="C15649" s="1" t="str">
        <f ca="1">IFERROR(INDIRECT(ADDRESS(MATCH(A15649,'contribution par jour-semaine'!A:A,0),MATCH(B15649,'contribution par jour-semaine'!$1:$1,0),4,1,"contribution par jour-semaine")),"")</f>
        <v/>
      </c>
      <c r="D15649" s="4" t="str">
        <f>VLOOKUP(A15649,predictions!A:B,2,FALSE)</f>
        <v>22/06/2020</v>
      </c>
      <c r="E15649" s="4">
        <f t="shared" si="61"/>
        <v>44004</v>
      </c>
    </row>
    <row r="15650" spans="3:5" ht="13" x14ac:dyDescent="0.15">
      <c r="C15650" s="1" t="str">
        <f ca="1">IFERROR(INDIRECT(ADDRESS(MATCH(A15650,'contribution par jour-semaine'!A:A,0),MATCH(B15650,'contribution par jour-semaine'!$1:$1,0),4,1,"contribution par jour-semaine")),"")</f>
        <v/>
      </c>
      <c r="D15650" s="4" t="str">
        <f>VLOOKUP(A15650,predictions!A:B,2,FALSE)</f>
        <v>22/06/2020</v>
      </c>
      <c r="E15650" s="4">
        <f t="shared" si="61"/>
        <v>44004</v>
      </c>
    </row>
    <row r="15651" spans="3:5" ht="13" x14ac:dyDescent="0.15">
      <c r="C15651" s="1" t="str">
        <f ca="1">IFERROR(INDIRECT(ADDRESS(MATCH(A15651,'contribution par jour-semaine'!A:A,0),MATCH(B15651,'contribution par jour-semaine'!$1:$1,0),4,1,"contribution par jour-semaine")),"")</f>
        <v/>
      </c>
      <c r="D15651" s="4" t="str">
        <f>VLOOKUP(A15651,predictions!A:B,2,FALSE)</f>
        <v>22/06/2020</v>
      </c>
      <c r="E15651" s="4">
        <f t="shared" si="61"/>
        <v>44004</v>
      </c>
    </row>
    <row r="15652" spans="3:5" ht="13" x14ac:dyDescent="0.15">
      <c r="C15652" s="1" t="str">
        <f ca="1">IFERROR(INDIRECT(ADDRESS(MATCH(A15652,'contribution par jour-semaine'!A:A,0),MATCH(B15652,'contribution par jour-semaine'!$1:$1,0),4,1,"contribution par jour-semaine")),"")</f>
        <v/>
      </c>
      <c r="D15652" s="4" t="str">
        <f>VLOOKUP(A15652,predictions!A:B,2,FALSE)</f>
        <v>22/06/2020</v>
      </c>
      <c r="E15652" s="4">
        <f t="shared" si="61"/>
        <v>44004</v>
      </c>
    </row>
    <row r="15653" spans="3:5" ht="13" x14ac:dyDescent="0.15">
      <c r="C15653" s="1" t="str">
        <f ca="1">IFERROR(INDIRECT(ADDRESS(MATCH(A15653,'contribution par jour-semaine'!A:A,0),MATCH(B15653,'contribution par jour-semaine'!$1:$1,0),4,1,"contribution par jour-semaine")),"")</f>
        <v/>
      </c>
      <c r="D15653" s="4" t="str">
        <f>VLOOKUP(A15653,predictions!A:B,2,FALSE)</f>
        <v>22/06/2020</v>
      </c>
      <c r="E15653" s="4">
        <f t="shared" si="61"/>
        <v>44004</v>
      </c>
    </row>
    <row r="15654" spans="3:5" ht="13" x14ac:dyDescent="0.15">
      <c r="C15654" s="1" t="str">
        <f ca="1">IFERROR(INDIRECT(ADDRESS(MATCH(A15654,'contribution par jour-semaine'!A:A,0),MATCH(B15654,'contribution par jour-semaine'!$1:$1,0),4,1,"contribution par jour-semaine")),"")</f>
        <v/>
      </c>
      <c r="D15654" s="4" t="str">
        <f>VLOOKUP(A15654,predictions!A:B,2,FALSE)</f>
        <v>22/06/2020</v>
      </c>
      <c r="E15654" s="4">
        <f t="shared" si="61"/>
        <v>44004</v>
      </c>
    </row>
    <row r="15655" spans="3:5" ht="13" x14ac:dyDescent="0.15">
      <c r="C15655" s="1" t="str">
        <f ca="1">IFERROR(INDIRECT(ADDRESS(MATCH(A15655,'contribution par jour-semaine'!A:A,0),MATCH(B15655,'contribution par jour-semaine'!$1:$1,0),4,1,"contribution par jour-semaine")),"")</f>
        <v/>
      </c>
      <c r="D15655" s="4" t="str">
        <f>VLOOKUP(A15655,predictions!A:B,2,FALSE)</f>
        <v>22/06/2020</v>
      </c>
      <c r="E15655" s="4">
        <f t="shared" si="61"/>
        <v>44004</v>
      </c>
    </row>
    <row r="15656" spans="3:5" ht="13" x14ac:dyDescent="0.15">
      <c r="C15656" s="1" t="str">
        <f ca="1">IFERROR(INDIRECT(ADDRESS(MATCH(A15656,'contribution par jour-semaine'!A:A,0),MATCH(B15656,'contribution par jour-semaine'!$1:$1,0),4,1,"contribution par jour-semaine")),"")</f>
        <v/>
      </c>
      <c r="D15656" s="4" t="str">
        <f>VLOOKUP(A15656,predictions!A:B,2,FALSE)</f>
        <v>22/06/2020</v>
      </c>
      <c r="E15656" s="4">
        <f t="shared" si="61"/>
        <v>44004</v>
      </c>
    </row>
    <row r="15657" spans="3:5" ht="13" x14ac:dyDescent="0.15">
      <c r="C15657" s="1" t="str">
        <f ca="1">IFERROR(INDIRECT(ADDRESS(MATCH(A15657,'contribution par jour-semaine'!A:A,0),MATCH(B15657,'contribution par jour-semaine'!$1:$1,0),4,1,"contribution par jour-semaine")),"")</f>
        <v/>
      </c>
      <c r="D15657" s="4" t="str">
        <f>VLOOKUP(A15657,predictions!A:B,2,FALSE)</f>
        <v>22/06/2020</v>
      </c>
      <c r="E15657" s="4">
        <f t="shared" si="61"/>
        <v>44004</v>
      </c>
    </row>
    <row r="15658" spans="3:5" ht="13" x14ac:dyDescent="0.15">
      <c r="C15658" s="1" t="str">
        <f ca="1">IFERROR(INDIRECT(ADDRESS(MATCH(A15658,'contribution par jour-semaine'!A:A,0),MATCH(B15658,'contribution par jour-semaine'!$1:$1,0),4,1,"contribution par jour-semaine")),"")</f>
        <v/>
      </c>
      <c r="D15658" s="4" t="str">
        <f>VLOOKUP(A15658,predictions!A:B,2,FALSE)</f>
        <v>22/06/2020</v>
      </c>
      <c r="E15658" s="4">
        <f t="shared" si="61"/>
        <v>44004</v>
      </c>
    </row>
    <row r="15659" spans="3:5" ht="13" x14ac:dyDescent="0.15">
      <c r="C15659" s="1" t="str">
        <f ca="1">IFERROR(INDIRECT(ADDRESS(MATCH(A15659,'contribution par jour-semaine'!A:A,0),MATCH(B15659,'contribution par jour-semaine'!$1:$1,0),4,1,"contribution par jour-semaine")),"")</f>
        <v/>
      </c>
      <c r="D15659" s="4" t="str">
        <f>VLOOKUP(A15659,predictions!A:B,2,FALSE)</f>
        <v>22/06/2020</v>
      </c>
      <c r="E15659" s="4">
        <f t="shared" si="61"/>
        <v>44004</v>
      </c>
    </row>
    <row r="15660" spans="3:5" ht="13" x14ac:dyDescent="0.15">
      <c r="C15660" s="1" t="str">
        <f ca="1">IFERROR(INDIRECT(ADDRESS(MATCH(A15660,'contribution par jour-semaine'!A:A,0),MATCH(B15660,'contribution par jour-semaine'!$1:$1,0),4,1,"contribution par jour-semaine")),"")</f>
        <v/>
      </c>
      <c r="D15660" s="4" t="str">
        <f>VLOOKUP(A15660,predictions!A:B,2,FALSE)</f>
        <v>22/06/2020</v>
      </c>
      <c r="E15660" s="4">
        <f t="shared" si="61"/>
        <v>44004</v>
      </c>
    </row>
    <row r="15661" spans="3:5" ht="13" x14ac:dyDescent="0.15">
      <c r="C15661" s="1" t="str">
        <f ca="1">IFERROR(INDIRECT(ADDRESS(MATCH(A15661,'contribution par jour-semaine'!A:A,0),MATCH(B15661,'contribution par jour-semaine'!$1:$1,0),4,1,"contribution par jour-semaine")),"")</f>
        <v/>
      </c>
      <c r="D15661" s="4" t="str">
        <f>VLOOKUP(A15661,predictions!A:B,2,FALSE)</f>
        <v>22/06/2020</v>
      </c>
      <c r="E15661" s="4">
        <f t="shared" si="61"/>
        <v>44004</v>
      </c>
    </row>
    <row r="15662" spans="3:5" ht="13" x14ac:dyDescent="0.15">
      <c r="C15662" s="1" t="str">
        <f ca="1">IFERROR(INDIRECT(ADDRESS(MATCH(A15662,'contribution par jour-semaine'!A:A,0),MATCH(B15662,'contribution par jour-semaine'!$1:$1,0),4,1,"contribution par jour-semaine")),"")</f>
        <v/>
      </c>
      <c r="D15662" s="4" t="str">
        <f>VLOOKUP(A15662,predictions!A:B,2,FALSE)</f>
        <v>22/06/2020</v>
      </c>
      <c r="E15662" s="4">
        <f t="shared" si="61"/>
        <v>44004</v>
      </c>
    </row>
    <row r="15663" spans="3:5" ht="13" x14ac:dyDescent="0.15">
      <c r="C15663" s="1" t="str">
        <f ca="1">IFERROR(INDIRECT(ADDRESS(MATCH(A15663,'contribution par jour-semaine'!A:A,0),MATCH(B15663,'contribution par jour-semaine'!$1:$1,0),4,1,"contribution par jour-semaine")),"")</f>
        <v/>
      </c>
      <c r="D15663" s="4" t="str">
        <f>VLOOKUP(A15663,predictions!A:B,2,FALSE)</f>
        <v>22/06/2020</v>
      </c>
      <c r="E15663" s="4">
        <f t="shared" si="61"/>
        <v>44004</v>
      </c>
    </row>
    <row r="15664" spans="3:5" ht="13" x14ac:dyDescent="0.15">
      <c r="C15664" s="1" t="str">
        <f ca="1">IFERROR(INDIRECT(ADDRESS(MATCH(A15664,'contribution par jour-semaine'!A:A,0),MATCH(B15664,'contribution par jour-semaine'!$1:$1,0),4,1,"contribution par jour-semaine")),"")</f>
        <v/>
      </c>
      <c r="D15664" s="4" t="str">
        <f>VLOOKUP(A15664,predictions!A:B,2,FALSE)</f>
        <v>22/06/2020</v>
      </c>
      <c r="E15664" s="4">
        <f t="shared" si="61"/>
        <v>44004</v>
      </c>
    </row>
    <row r="15665" spans="3:5" ht="13" x14ac:dyDescent="0.15">
      <c r="C15665" s="1" t="str">
        <f ca="1">IFERROR(INDIRECT(ADDRESS(MATCH(A15665,'contribution par jour-semaine'!A:A,0),MATCH(B15665,'contribution par jour-semaine'!$1:$1,0),4,1,"contribution par jour-semaine")),"")</f>
        <v/>
      </c>
      <c r="D15665" s="4" t="str">
        <f>VLOOKUP(A15665,predictions!A:B,2,FALSE)</f>
        <v>22/06/2020</v>
      </c>
      <c r="E15665" s="4">
        <f t="shared" si="61"/>
        <v>44004</v>
      </c>
    </row>
    <row r="15666" spans="3:5" ht="13" x14ac:dyDescent="0.15">
      <c r="C15666" s="1" t="str">
        <f ca="1">IFERROR(INDIRECT(ADDRESS(MATCH(A15666,'contribution par jour-semaine'!A:A,0),MATCH(B15666,'contribution par jour-semaine'!$1:$1,0),4,1,"contribution par jour-semaine")),"")</f>
        <v/>
      </c>
      <c r="D15666" s="4" t="str">
        <f>VLOOKUP(A15666,predictions!A:B,2,FALSE)</f>
        <v>22/06/2020</v>
      </c>
      <c r="E15666" s="4">
        <f t="shared" si="61"/>
        <v>44004</v>
      </c>
    </row>
    <row r="15667" spans="3:5" ht="13" x14ac:dyDescent="0.15">
      <c r="C15667" s="1" t="str">
        <f ca="1">IFERROR(INDIRECT(ADDRESS(MATCH(A15667,'contribution par jour-semaine'!A:A,0),MATCH(B15667,'contribution par jour-semaine'!$1:$1,0),4,1,"contribution par jour-semaine")),"")</f>
        <v/>
      </c>
      <c r="D15667" s="4" t="str">
        <f>VLOOKUP(A15667,predictions!A:B,2,FALSE)</f>
        <v>22/06/2020</v>
      </c>
      <c r="E15667" s="4">
        <f t="shared" si="61"/>
        <v>44004</v>
      </c>
    </row>
    <row r="15668" spans="3:5" ht="13" x14ac:dyDescent="0.15">
      <c r="C15668" s="1" t="str">
        <f ca="1">IFERROR(INDIRECT(ADDRESS(MATCH(A15668,'contribution par jour-semaine'!A:A,0),MATCH(B15668,'contribution par jour-semaine'!$1:$1,0),4,1,"contribution par jour-semaine")),"")</f>
        <v/>
      </c>
      <c r="D15668" s="4" t="str">
        <f>VLOOKUP(A15668,predictions!A:B,2,FALSE)</f>
        <v>22/06/2020</v>
      </c>
      <c r="E15668" s="4">
        <f t="shared" si="61"/>
        <v>44004</v>
      </c>
    </row>
    <row r="15669" spans="3:5" ht="13" x14ac:dyDescent="0.15">
      <c r="C15669" s="1" t="str">
        <f ca="1">IFERROR(INDIRECT(ADDRESS(MATCH(A15669,'contribution par jour-semaine'!A:A,0),MATCH(B15669,'contribution par jour-semaine'!$1:$1,0),4,1,"contribution par jour-semaine")),"")</f>
        <v/>
      </c>
      <c r="D15669" s="4" t="str">
        <f>VLOOKUP(A15669,predictions!A:B,2,FALSE)</f>
        <v>22/06/2020</v>
      </c>
      <c r="E15669" s="4">
        <f t="shared" si="61"/>
        <v>44004</v>
      </c>
    </row>
    <row r="15670" spans="3:5" ht="13" x14ac:dyDescent="0.15">
      <c r="C15670" s="1" t="str">
        <f ca="1">IFERROR(INDIRECT(ADDRESS(MATCH(A15670,'contribution par jour-semaine'!A:A,0),MATCH(B15670,'contribution par jour-semaine'!$1:$1,0),4,1,"contribution par jour-semaine")),"")</f>
        <v/>
      </c>
      <c r="D15670" s="4" t="str">
        <f>VLOOKUP(A15670,predictions!A:B,2,FALSE)</f>
        <v>22/06/2020</v>
      </c>
      <c r="E15670" s="4">
        <f t="shared" si="61"/>
        <v>44004</v>
      </c>
    </row>
    <row r="15671" spans="3:5" ht="13" x14ac:dyDescent="0.15">
      <c r="C15671" s="1" t="str">
        <f ca="1">IFERROR(INDIRECT(ADDRESS(MATCH(A15671,'contribution par jour-semaine'!A:A,0),MATCH(B15671,'contribution par jour-semaine'!$1:$1,0),4,1,"contribution par jour-semaine")),"")</f>
        <v/>
      </c>
      <c r="D15671" s="4" t="str">
        <f>VLOOKUP(A15671,predictions!A:B,2,FALSE)</f>
        <v>22/06/2020</v>
      </c>
      <c r="E15671" s="4">
        <f t="shared" si="61"/>
        <v>44004</v>
      </c>
    </row>
    <row r="15672" spans="3:5" ht="13" x14ac:dyDescent="0.15">
      <c r="C15672" s="1" t="str">
        <f ca="1">IFERROR(INDIRECT(ADDRESS(MATCH(A15672,'contribution par jour-semaine'!A:A,0),MATCH(B15672,'contribution par jour-semaine'!$1:$1,0),4,1,"contribution par jour-semaine")),"")</f>
        <v/>
      </c>
      <c r="D15672" s="4" t="str">
        <f>VLOOKUP(A15672,predictions!A:B,2,FALSE)</f>
        <v>22/06/2020</v>
      </c>
      <c r="E15672" s="4">
        <f t="shared" si="61"/>
        <v>44004</v>
      </c>
    </row>
    <row r="15673" spans="3:5" ht="13" x14ac:dyDescent="0.15">
      <c r="C15673" s="1" t="str">
        <f ca="1">IFERROR(INDIRECT(ADDRESS(MATCH(A15673,'contribution par jour-semaine'!A:A,0),MATCH(B15673,'contribution par jour-semaine'!$1:$1,0),4,1,"contribution par jour-semaine")),"")</f>
        <v/>
      </c>
      <c r="D15673" s="4" t="str">
        <f>VLOOKUP(A15673,predictions!A:B,2,FALSE)</f>
        <v>22/06/2020</v>
      </c>
      <c r="E15673" s="4">
        <f t="shared" si="61"/>
        <v>44004</v>
      </c>
    </row>
    <row r="15674" spans="3:5" ht="13" x14ac:dyDescent="0.15">
      <c r="C15674" s="1" t="str">
        <f ca="1">IFERROR(INDIRECT(ADDRESS(MATCH(A15674,'contribution par jour-semaine'!A:A,0),MATCH(B15674,'contribution par jour-semaine'!$1:$1,0),4,1,"contribution par jour-semaine")),"")</f>
        <v/>
      </c>
      <c r="D15674" s="4" t="str">
        <f>VLOOKUP(A15674,predictions!A:B,2,FALSE)</f>
        <v>22/06/2020</v>
      </c>
      <c r="E15674" s="4">
        <f t="shared" si="61"/>
        <v>44004</v>
      </c>
    </row>
    <row r="15675" spans="3:5" ht="13" x14ac:dyDescent="0.15">
      <c r="C15675" s="1" t="str">
        <f ca="1">IFERROR(INDIRECT(ADDRESS(MATCH(A15675,'contribution par jour-semaine'!A:A,0),MATCH(B15675,'contribution par jour-semaine'!$1:$1,0),4,1,"contribution par jour-semaine")),"")</f>
        <v/>
      </c>
      <c r="D15675" s="4" t="str">
        <f>VLOOKUP(A15675,predictions!A:B,2,FALSE)</f>
        <v>22/06/2020</v>
      </c>
      <c r="E15675" s="4">
        <f t="shared" si="61"/>
        <v>44004</v>
      </c>
    </row>
    <row r="15676" spans="3:5" ht="13" x14ac:dyDescent="0.15">
      <c r="C15676" s="1" t="str">
        <f ca="1">IFERROR(INDIRECT(ADDRESS(MATCH(A15676,'contribution par jour-semaine'!A:A,0),MATCH(B15676,'contribution par jour-semaine'!$1:$1,0),4,1,"contribution par jour-semaine")),"")</f>
        <v/>
      </c>
      <c r="D15676" s="4" t="str">
        <f>VLOOKUP(A15676,predictions!A:B,2,FALSE)</f>
        <v>22/06/2020</v>
      </c>
      <c r="E15676" s="4">
        <f t="shared" si="61"/>
        <v>44004</v>
      </c>
    </row>
    <row r="15677" spans="3:5" ht="13" x14ac:dyDescent="0.15">
      <c r="C15677" s="1" t="str">
        <f ca="1">IFERROR(INDIRECT(ADDRESS(MATCH(A15677,'contribution par jour-semaine'!A:A,0),MATCH(B15677,'contribution par jour-semaine'!$1:$1,0),4,1,"contribution par jour-semaine")),"")</f>
        <v/>
      </c>
      <c r="D15677" s="4" t="str">
        <f>VLOOKUP(A15677,predictions!A:B,2,FALSE)</f>
        <v>22/06/2020</v>
      </c>
      <c r="E15677" s="4">
        <f t="shared" si="61"/>
        <v>44004</v>
      </c>
    </row>
    <row r="15678" spans="3:5" ht="13" x14ac:dyDescent="0.15">
      <c r="C15678" s="1" t="str">
        <f ca="1">IFERROR(INDIRECT(ADDRESS(MATCH(A15678,'contribution par jour-semaine'!A:A,0),MATCH(B15678,'contribution par jour-semaine'!$1:$1,0),4,1,"contribution par jour-semaine")),"")</f>
        <v/>
      </c>
      <c r="D15678" s="4" t="str">
        <f>VLOOKUP(A15678,predictions!A:B,2,FALSE)</f>
        <v>22/06/2020</v>
      </c>
      <c r="E15678" s="4">
        <f t="shared" si="61"/>
        <v>44004</v>
      </c>
    </row>
    <row r="15679" spans="3:5" ht="13" x14ac:dyDescent="0.15">
      <c r="C15679" s="1" t="str">
        <f ca="1">IFERROR(INDIRECT(ADDRESS(MATCH(A15679,'contribution par jour-semaine'!A:A,0),MATCH(B15679,'contribution par jour-semaine'!$1:$1,0),4,1,"contribution par jour-semaine")),"")</f>
        <v/>
      </c>
      <c r="D15679" s="4" t="str">
        <f>VLOOKUP(A15679,predictions!A:B,2,FALSE)</f>
        <v>22/06/2020</v>
      </c>
      <c r="E15679" s="4">
        <f t="shared" si="61"/>
        <v>44004</v>
      </c>
    </row>
    <row r="15680" spans="3:5" ht="13" x14ac:dyDescent="0.15">
      <c r="C15680" s="1" t="str">
        <f ca="1">IFERROR(INDIRECT(ADDRESS(MATCH(A15680,'contribution par jour-semaine'!A:A,0),MATCH(B15680,'contribution par jour-semaine'!$1:$1,0),4,1,"contribution par jour-semaine")),"")</f>
        <v/>
      </c>
      <c r="D15680" s="4" t="str">
        <f>VLOOKUP(A15680,predictions!A:B,2,FALSE)</f>
        <v>22/06/2020</v>
      </c>
      <c r="E15680" s="4">
        <f t="shared" si="61"/>
        <v>44004</v>
      </c>
    </row>
    <row r="15681" spans="3:5" ht="13" x14ac:dyDescent="0.15">
      <c r="C15681" s="1" t="str">
        <f ca="1">IFERROR(INDIRECT(ADDRESS(MATCH(A15681,'contribution par jour-semaine'!A:A,0),MATCH(B15681,'contribution par jour-semaine'!$1:$1,0),4,1,"contribution par jour-semaine")),"")</f>
        <v/>
      </c>
      <c r="D15681" s="4" t="str">
        <f>VLOOKUP(A15681,predictions!A:B,2,FALSE)</f>
        <v>22/06/2020</v>
      </c>
      <c r="E15681" s="4">
        <f t="shared" si="61"/>
        <v>44004</v>
      </c>
    </row>
    <row r="15682" spans="3:5" ht="13" x14ac:dyDescent="0.15">
      <c r="C15682" s="1" t="str">
        <f ca="1">IFERROR(INDIRECT(ADDRESS(MATCH(A15682,'contribution par jour-semaine'!A:A,0),MATCH(B15682,'contribution par jour-semaine'!$1:$1,0),4,1,"contribution par jour-semaine")),"")</f>
        <v/>
      </c>
      <c r="D15682" s="4" t="str">
        <f>VLOOKUP(A15682,predictions!A:B,2,FALSE)</f>
        <v>22/06/2020</v>
      </c>
      <c r="E15682" s="4">
        <f t="shared" si="61"/>
        <v>44004</v>
      </c>
    </row>
    <row r="15683" spans="3:5" ht="13" x14ac:dyDescent="0.15">
      <c r="C15683" s="1" t="str">
        <f ca="1">IFERROR(INDIRECT(ADDRESS(MATCH(A15683,'contribution par jour-semaine'!A:A,0),MATCH(B15683,'contribution par jour-semaine'!$1:$1,0),4,1,"contribution par jour-semaine")),"")</f>
        <v/>
      </c>
      <c r="D15683" s="4" t="str">
        <f>VLOOKUP(A15683,predictions!A:B,2,FALSE)</f>
        <v>22/06/2020</v>
      </c>
      <c r="E15683" s="4">
        <f t="shared" si="61"/>
        <v>44004</v>
      </c>
    </row>
    <row r="15684" spans="3:5" ht="13" x14ac:dyDescent="0.15">
      <c r="C15684" s="1" t="str">
        <f ca="1">IFERROR(INDIRECT(ADDRESS(MATCH(A15684,'contribution par jour-semaine'!A:A,0),MATCH(B15684,'contribution par jour-semaine'!$1:$1,0),4,1,"contribution par jour-semaine")),"")</f>
        <v/>
      </c>
      <c r="D15684" s="4" t="str">
        <f>VLOOKUP(A15684,predictions!A:B,2,FALSE)</f>
        <v>22/06/2020</v>
      </c>
      <c r="E15684" s="4">
        <f t="shared" si="61"/>
        <v>44004</v>
      </c>
    </row>
    <row r="15685" spans="3:5" ht="13" x14ac:dyDescent="0.15">
      <c r="C15685" s="1" t="str">
        <f ca="1">IFERROR(INDIRECT(ADDRESS(MATCH(A15685,'contribution par jour-semaine'!A:A,0),MATCH(B15685,'contribution par jour-semaine'!$1:$1,0),4,1,"contribution par jour-semaine")),"")</f>
        <v/>
      </c>
      <c r="D15685" s="4" t="str">
        <f>VLOOKUP(A15685,predictions!A:B,2,FALSE)</f>
        <v>22/06/2020</v>
      </c>
      <c r="E15685" s="4">
        <f t="shared" si="61"/>
        <v>44004</v>
      </c>
    </row>
    <row r="15686" spans="3:5" ht="13" x14ac:dyDescent="0.15">
      <c r="C15686" s="1" t="str">
        <f ca="1">IFERROR(INDIRECT(ADDRESS(MATCH(A15686,'contribution par jour-semaine'!A:A,0),MATCH(B15686,'contribution par jour-semaine'!$1:$1,0),4,1,"contribution par jour-semaine")),"")</f>
        <v/>
      </c>
      <c r="D15686" s="4" t="str">
        <f>VLOOKUP(A15686,predictions!A:B,2,FALSE)</f>
        <v>22/06/2020</v>
      </c>
      <c r="E15686" s="4">
        <f t="shared" si="61"/>
        <v>44004</v>
      </c>
    </row>
    <row r="15687" spans="3:5" ht="13" x14ac:dyDescent="0.15">
      <c r="C15687" s="1" t="str">
        <f ca="1">IFERROR(INDIRECT(ADDRESS(MATCH(A15687,'contribution par jour-semaine'!A:A,0),MATCH(B15687,'contribution par jour-semaine'!$1:$1,0),4,1,"contribution par jour-semaine")),"")</f>
        <v/>
      </c>
      <c r="D15687" s="4" t="str">
        <f>VLOOKUP(A15687,predictions!A:B,2,FALSE)</f>
        <v>22/06/2020</v>
      </c>
      <c r="E15687" s="4">
        <f t="shared" si="61"/>
        <v>44004</v>
      </c>
    </row>
    <row r="15688" spans="3:5" ht="13" x14ac:dyDescent="0.15">
      <c r="C15688" s="1" t="str">
        <f ca="1">IFERROR(INDIRECT(ADDRESS(MATCH(A15688,'contribution par jour-semaine'!A:A,0),MATCH(B15688,'contribution par jour-semaine'!$1:$1,0),4,1,"contribution par jour-semaine")),"")</f>
        <v/>
      </c>
      <c r="D15688" s="4" t="str">
        <f>VLOOKUP(A15688,predictions!A:B,2,FALSE)</f>
        <v>22/06/2020</v>
      </c>
      <c r="E15688" s="4">
        <f t="shared" si="61"/>
        <v>44004</v>
      </c>
    </row>
    <row r="15689" spans="3:5" ht="13" x14ac:dyDescent="0.15">
      <c r="C15689" s="1" t="str">
        <f ca="1">IFERROR(INDIRECT(ADDRESS(MATCH(A15689,'contribution par jour-semaine'!A:A,0),MATCH(B15689,'contribution par jour-semaine'!$1:$1,0),4,1,"contribution par jour-semaine")),"")</f>
        <v/>
      </c>
      <c r="D15689" s="4" t="str">
        <f>VLOOKUP(A15689,predictions!A:B,2,FALSE)</f>
        <v>22/06/2020</v>
      </c>
      <c r="E15689" s="4">
        <f t="shared" si="61"/>
        <v>44004</v>
      </c>
    </row>
    <row r="15690" spans="3:5" ht="13" x14ac:dyDescent="0.15">
      <c r="C15690" s="1" t="str">
        <f ca="1">IFERROR(INDIRECT(ADDRESS(MATCH(A15690,'contribution par jour-semaine'!A:A,0),MATCH(B15690,'contribution par jour-semaine'!$1:$1,0),4,1,"contribution par jour-semaine")),"")</f>
        <v/>
      </c>
      <c r="D15690" s="4" t="str">
        <f>VLOOKUP(A15690,predictions!A:B,2,FALSE)</f>
        <v>22/06/2020</v>
      </c>
      <c r="E15690" s="4">
        <f t="shared" si="61"/>
        <v>44004</v>
      </c>
    </row>
    <row r="15691" spans="3:5" ht="13" x14ac:dyDescent="0.15">
      <c r="C15691" s="1" t="str">
        <f ca="1">IFERROR(INDIRECT(ADDRESS(MATCH(A15691,'contribution par jour-semaine'!A:A,0),MATCH(B15691,'contribution par jour-semaine'!$1:$1,0),4,1,"contribution par jour-semaine")),"")</f>
        <v/>
      </c>
      <c r="D15691" s="4" t="str">
        <f>VLOOKUP(A15691,predictions!A:B,2,FALSE)</f>
        <v>22/06/2020</v>
      </c>
      <c r="E15691" s="4">
        <f t="shared" si="61"/>
        <v>44004</v>
      </c>
    </row>
    <row r="15692" spans="3:5" ht="13" x14ac:dyDescent="0.15">
      <c r="C15692" s="1" t="str">
        <f ca="1">IFERROR(INDIRECT(ADDRESS(MATCH(A15692,'contribution par jour-semaine'!A:A,0),MATCH(B15692,'contribution par jour-semaine'!$1:$1,0),4,1,"contribution par jour-semaine")),"")</f>
        <v/>
      </c>
      <c r="D15692" s="4" t="str">
        <f>VLOOKUP(A15692,predictions!A:B,2,FALSE)</f>
        <v>22/06/2020</v>
      </c>
      <c r="E15692" s="4">
        <f t="shared" si="61"/>
        <v>44004</v>
      </c>
    </row>
    <row r="15693" spans="3:5" ht="13" x14ac:dyDescent="0.15">
      <c r="C15693" s="1" t="str">
        <f ca="1">IFERROR(INDIRECT(ADDRESS(MATCH(A15693,'contribution par jour-semaine'!A:A,0),MATCH(B15693,'contribution par jour-semaine'!$1:$1,0),4,1,"contribution par jour-semaine")),"")</f>
        <v/>
      </c>
      <c r="D15693" s="4" t="str">
        <f>VLOOKUP(A15693,predictions!A:B,2,FALSE)</f>
        <v>22/06/2020</v>
      </c>
      <c r="E15693" s="4">
        <f t="shared" si="61"/>
        <v>44004</v>
      </c>
    </row>
    <row r="15694" spans="3:5" ht="13" x14ac:dyDescent="0.15">
      <c r="C15694" s="1" t="str">
        <f ca="1">IFERROR(INDIRECT(ADDRESS(MATCH(A15694,'contribution par jour-semaine'!A:A,0),MATCH(B15694,'contribution par jour-semaine'!$1:$1,0),4,1,"contribution par jour-semaine")),"")</f>
        <v/>
      </c>
      <c r="D15694" s="4" t="str">
        <f>VLOOKUP(A15694,predictions!A:B,2,FALSE)</f>
        <v>22/06/2020</v>
      </c>
      <c r="E15694" s="4">
        <f t="shared" si="61"/>
        <v>44004</v>
      </c>
    </row>
    <row r="15695" spans="3:5" ht="13" x14ac:dyDescent="0.15">
      <c r="C15695" s="1" t="str">
        <f ca="1">IFERROR(INDIRECT(ADDRESS(MATCH(A15695,'contribution par jour-semaine'!A:A,0),MATCH(B15695,'contribution par jour-semaine'!$1:$1,0),4,1,"contribution par jour-semaine")),"")</f>
        <v/>
      </c>
      <c r="D15695" s="4" t="str">
        <f>VLOOKUP(A15695,predictions!A:B,2,FALSE)</f>
        <v>22/06/2020</v>
      </c>
      <c r="E15695" s="4">
        <f t="shared" si="61"/>
        <v>44004</v>
      </c>
    </row>
    <row r="15696" spans="3:5" ht="13" x14ac:dyDescent="0.15">
      <c r="C15696" s="1" t="str">
        <f ca="1">IFERROR(INDIRECT(ADDRESS(MATCH(A15696,'contribution par jour-semaine'!A:A,0),MATCH(B15696,'contribution par jour-semaine'!$1:$1,0),4,1,"contribution par jour-semaine")),"")</f>
        <v/>
      </c>
      <c r="D15696" s="4" t="str">
        <f>VLOOKUP(A15696,predictions!A:B,2,FALSE)</f>
        <v>22/06/2020</v>
      </c>
      <c r="E15696" s="4">
        <f t="shared" si="61"/>
        <v>44004</v>
      </c>
    </row>
    <row r="15697" spans="3:5" ht="13" x14ac:dyDescent="0.15">
      <c r="C15697" s="1" t="str">
        <f ca="1">IFERROR(INDIRECT(ADDRESS(MATCH(A15697,'contribution par jour-semaine'!A:A,0),MATCH(B15697,'contribution par jour-semaine'!$1:$1,0),4,1,"contribution par jour-semaine")),"")</f>
        <v/>
      </c>
      <c r="D15697" s="4" t="str">
        <f>VLOOKUP(A15697,predictions!A:B,2,FALSE)</f>
        <v>22/06/2020</v>
      </c>
      <c r="E15697" s="4">
        <f t="shared" si="61"/>
        <v>44004</v>
      </c>
    </row>
    <row r="15698" spans="3:5" ht="13" x14ac:dyDescent="0.15">
      <c r="C15698" s="1" t="str">
        <f ca="1">IFERROR(INDIRECT(ADDRESS(MATCH(A15698,'contribution par jour-semaine'!A:A,0),MATCH(B15698,'contribution par jour-semaine'!$1:$1,0),4,1,"contribution par jour-semaine")),"")</f>
        <v/>
      </c>
      <c r="D15698" s="4" t="str">
        <f>VLOOKUP(A15698,predictions!A:B,2,FALSE)</f>
        <v>22/06/2020</v>
      </c>
      <c r="E15698" s="4">
        <f t="shared" si="61"/>
        <v>44004</v>
      </c>
    </row>
    <row r="15699" spans="3:5" ht="13" x14ac:dyDescent="0.15">
      <c r="C15699" s="1" t="str">
        <f ca="1">IFERROR(INDIRECT(ADDRESS(MATCH(A15699,'contribution par jour-semaine'!A:A,0),MATCH(B15699,'contribution par jour-semaine'!$1:$1,0),4,1,"contribution par jour-semaine")),"")</f>
        <v/>
      </c>
      <c r="D15699" s="4" t="str">
        <f>VLOOKUP(A15699,predictions!A:B,2,FALSE)</f>
        <v>22/06/2020</v>
      </c>
      <c r="E15699" s="4">
        <f t="shared" si="61"/>
        <v>44004</v>
      </c>
    </row>
    <row r="15700" spans="3:5" ht="13" x14ac:dyDescent="0.15">
      <c r="C15700" s="1" t="str">
        <f ca="1">IFERROR(INDIRECT(ADDRESS(MATCH(A15700,'contribution par jour-semaine'!A:A,0),MATCH(B15700,'contribution par jour-semaine'!$1:$1,0),4,1,"contribution par jour-semaine")),"")</f>
        <v/>
      </c>
      <c r="D15700" s="4" t="str">
        <f>VLOOKUP(A15700,predictions!A:B,2,FALSE)</f>
        <v>22/06/2020</v>
      </c>
      <c r="E15700" s="4">
        <f t="shared" si="61"/>
        <v>44004</v>
      </c>
    </row>
    <row r="15701" spans="3:5" ht="13" x14ac:dyDescent="0.15">
      <c r="C15701" s="1" t="str">
        <f ca="1">IFERROR(INDIRECT(ADDRESS(MATCH(A15701,'contribution par jour-semaine'!A:A,0),MATCH(B15701,'contribution par jour-semaine'!$1:$1,0),4,1,"contribution par jour-semaine")),"")</f>
        <v/>
      </c>
      <c r="D15701" s="4" t="str">
        <f>VLOOKUP(A15701,predictions!A:B,2,FALSE)</f>
        <v>22/06/2020</v>
      </c>
      <c r="E15701" s="4">
        <f t="shared" si="61"/>
        <v>44004</v>
      </c>
    </row>
    <row r="15702" spans="3:5" ht="13" x14ac:dyDescent="0.15">
      <c r="C15702" s="1" t="str">
        <f ca="1">IFERROR(INDIRECT(ADDRESS(MATCH(A15702,'contribution par jour-semaine'!A:A,0),MATCH(B15702,'contribution par jour-semaine'!$1:$1,0),4,1,"contribution par jour-semaine")),"")</f>
        <v/>
      </c>
      <c r="D15702" s="4" t="str">
        <f>VLOOKUP(A15702,predictions!A:B,2,FALSE)</f>
        <v>22/06/2020</v>
      </c>
      <c r="E15702" s="4">
        <f t="shared" si="61"/>
        <v>44004</v>
      </c>
    </row>
    <row r="15703" spans="3:5" ht="13" x14ac:dyDescent="0.15">
      <c r="C15703" s="1" t="str">
        <f ca="1">IFERROR(INDIRECT(ADDRESS(MATCH(A15703,'contribution par jour-semaine'!A:A,0),MATCH(B15703,'contribution par jour-semaine'!$1:$1,0),4,1,"contribution par jour-semaine")),"")</f>
        <v/>
      </c>
      <c r="D15703" s="4" t="str">
        <f>VLOOKUP(A15703,predictions!A:B,2,FALSE)</f>
        <v>22/06/2020</v>
      </c>
      <c r="E15703" s="4">
        <f t="shared" si="61"/>
        <v>44004</v>
      </c>
    </row>
    <row r="15704" spans="3:5" ht="13" x14ac:dyDescent="0.15">
      <c r="C15704" s="1" t="str">
        <f ca="1">IFERROR(INDIRECT(ADDRESS(MATCH(A15704,'contribution par jour-semaine'!A:A,0),MATCH(B15704,'contribution par jour-semaine'!$1:$1,0),4,1,"contribution par jour-semaine")),"")</f>
        <v/>
      </c>
      <c r="D15704" s="4" t="str">
        <f>VLOOKUP(A15704,predictions!A:B,2,FALSE)</f>
        <v>22/06/2020</v>
      </c>
      <c r="E15704" s="4">
        <f t="shared" si="61"/>
        <v>44004</v>
      </c>
    </row>
    <row r="15705" spans="3:5" ht="13" x14ac:dyDescent="0.15">
      <c r="C15705" s="1" t="str">
        <f ca="1">IFERROR(INDIRECT(ADDRESS(MATCH(A15705,'contribution par jour-semaine'!A:A,0),MATCH(B15705,'contribution par jour-semaine'!$1:$1,0),4,1,"contribution par jour-semaine")),"")</f>
        <v/>
      </c>
      <c r="D15705" s="4" t="str">
        <f>VLOOKUP(A15705,predictions!A:B,2,FALSE)</f>
        <v>22/06/2020</v>
      </c>
      <c r="E15705" s="4">
        <f t="shared" si="61"/>
        <v>44004</v>
      </c>
    </row>
    <row r="15706" spans="3:5" ht="13" x14ac:dyDescent="0.15">
      <c r="C15706" s="1" t="str">
        <f ca="1">IFERROR(INDIRECT(ADDRESS(MATCH(A15706,'contribution par jour-semaine'!A:A,0),MATCH(B15706,'contribution par jour-semaine'!$1:$1,0),4,1,"contribution par jour-semaine")),"")</f>
        <v/>
      </c>
      <c r="D15706" s="4" t="str">
        <f>VLOOKUP(A15706,predictions!A:B,2,FALSE)</f>
        <v>22/06/2020</v>
      </c>
      <c r="E15706" s="4">
        <f t="shared" si="61"/>
        <v>44004</v>
      </c>
    </row>
    <row r="15707" spans="3:5" ht="13" x14ac:dyDescent="0.15">
      <c r="C15707" s="1" t="str">
        <f ca="1">IFERROR(INDIRECT(ADDRESS(MATCH(A15707,'contribution par jour-semaine'!A:A,0),MATCH(B15707,'contribution par jour-semaine'!$1:$1,0),4,1,"contribution par jour-semaine")),"")</f>
        <v/>
      </c>
      <c r="D15707" s="4" t="str">
        <f>VLOOKUP(A15707,predictions!A:B,2,FALSE)</f>
        <v>22/06/2020</v>
      </c>
      <c r="E15707" s="4">
        <f t="shared" si="61"/>
        <v>44004</v>
      </c>
    </row>
    <row r="15708" spans="3:5" ht="13" x14ac:dyDescent="0.15">
      <c r="C15708" s="1" t="str">
        <f ca="1">IFERROR(INDIRECT(ADDRESS(MATCH(A15708,'contribution par jour-semaine'!A:A,0),MATCH(B15708,'contribution par jour-semaine'!$1:$1,0),4,1,"contribution par jour-semaine")),"")</f>
        <v/>
      </c>
      <c r="D15708" s="4" t="str">
        <f>VLOOKUP(A15708,predictions!A:B,2,FALSE)</f>
        <v>22/06/2020</v>
      </c>
      <c r="E15708" s="4">
        <f t="shared" si="61"/>
        <v>44004</v>
      </c>
    </row>
    <row r="15709" spans="3:5" ht="13" x14ac:dyDescent="0.15">
      <c r="C15709" s="1" t="str">
        <f ca="1">IFERROR(INDIRECT(ADDRESS(MATCH(A15709,'contribution par jour-semaine'!A:A,0),MATCH(B15709,'contribution par jour-semaine'!$1:$1,0),4,1,"contribution par jour-semaine")),"")</f>
        <v/>
      </c>
      <c r="D15709" s="4" t="str">
        <f>VLOOKUP(A15709,predictions!A:B,2,FALSE)</f>
        <v>22/06/2020</v>
      </c>
      <c r="E15709" s="4">
        <f t="shared" si="61"/>
        <v>44004</v>
      </c>
    </row>
    <row r="15710" spans="3:5" ht="13" x14ac:dyDescent="0.15">
      <c r="C15710" s="1" t="str">
        <f ca="1">IFERROR(INDIRECT(ADDRESS(MATCH(A15710,'contribution par jour-semaine'!A:A,0),MATCH(B15710,'contribution par jour-semaine'!$1:$1,0),4,1,"contribution par jour-semaine")),"")</f>
        <v/>
      </c>
      <c r="D15710" s="4" t="str">
        <f>VLOOKUP(A15710,predictions!A:B,2,FALSE)</f>
        <v>22/06/2020</v>
      </c>
      <c r="E15710" s="4">
        <f t="shared" si="61"/>
        <v>44004</v>
      </c>
    </row>
    <row r="15711" spans="3:5" ht="13" x14ac:dyDescent="0.15">
      <c r="C15711" s="1" t="str">
        <f ca="1">IFERROR(INDIRECT(ADDRESS(MATCH(A15711,'contribution par jour-semaine'!A:A,0),MATCH(B15711,'contribution par jour-semaine'!$1:$1,0),4,1,"contribution par jour-semaine")),"")</f>
        <v/>
      </c>
      <c r="D15711" s="4" t="str">
        <f>VLOOKUP(A15711,predictions!A:B,2,FALSE)</f>
        <v>22/06/2020</v>
      </c>
      <c r="E15711" s="4">
        <f t="shared" si="61"/>
        <v>44004</v>
      </c>
    </row>
    <row r="15712" spans="3:5" ht="13" x14ac:dyDescent="0.15">
      <c r="C15712" s="1" t="str">
        <f ca="1">IFERROR(INDIRECT(ADDRESS(MATCH(A15712,'contribution par jour-semaine'!A:A,0),MATCH(B15712,'contribution par jour-semaine'!$1:$1,0),4,1,"contribution par jour-semaine")),"")</f>
        <v/>
      </c>
      <c r="D15712" s="4" t="str">
        <f>VLOOKUP(A15712,predictions!A:B,2,FALSE)</f>
        <v>22/06/2020</v>
      </c>
      <c r="E15712" s="4">
        <f t="shared" si="61"/>
        <v>44004</v>
      </c>
    </row>
    <row r="15713" spans="3:5" ht="13" x14ac:dyDescent="0.15">
      <c r="C15713" s="1" t="str">
        <f ca="1">IFERROR(INDIRECT(ADDRESS(MATCH(A15713,'contribution par jour-semaine'!A:A,0),MATCH(B15713,'contribution par jour-semaine'!$1:$1,0),4,1,"contribution par jour-semaine")),"")</f>
        <v/>
      </c>
      <c r="D15713" s="4" t="str">
        <f>VLOOKUP(A15713,predictions!A:B,2,FALSE)</f>
        <v>22/06/2020</v>
      </c>
      <c r="E15713" s="4">
        <f t="shared" si="61"/>
        <v>44004</v>
      </c>
    </row>
    <row r="15714" spans="3:5" ht="13" x14ac:dyDescent="0.15">
      <c r="C15714" s="1" t="str">
        <f ca="1">IFERROR(INDIRECT(ADDRESS(MATCH(A15714,'contribution par jour-semaine'!A:A,0),MATCH(B15714,'contribution par jour-semaine'!$1:$1,0),4,1,"contribution par jour-semaine")),"")</f>
        <v/>
      </c>
      <c r="D15714" s="4" t="str">
        <f>VLOOKUP(A15714,predictions!A:B,2,FALSE)</f>
        <v>22/06/2020</v>
      </c>
      <c r="E15714" s="4">
        <f t="shared" si="61"/>
        <v>44004</v>
      </c>
    </row>
    <row r="15715" spans="3:5" ht="13" x14ac:dyDescent="0.15">
      <c r="C15715" s="1" t="str">
        <f ca="1">IFERROR(INDIRECT(ADDRESS(MATCH(A15715,'contribution par jour-semaine'!A:A,0),MATCH(B15715,'contribution par jour-semaine'!$1:$1,0),4,1,"contribution par jour-semaine")),"")</f>
        <v/>
      </c>
      <c r="D15715" s="4" t="str">
        <f>VLOOKUP(A15715,predictions!A:B,2,FALSE)</f>
        <v>22/06/2020</v>
      </c>
      <c r="E15715" s="4">
        <f t="shared" si="61"/>
        <v>44004</v>
      </c>
    </row>
    <row r="15716" spans="3:5" ht="13" x14ac:dyDescent="0.15">
      <c r="C15716" s="1" t="str">
        <f ca="1">IFERROR(INDIRECT(ADDRESS(MATCH(A15716,'contribution par jour-semaine'!A:A,0),MATCH(B15716,'contribution par jour-semaine'!$1:$1,0),4,1,"contribution par jour-semaine")),"")</f>
        <v/>
      </c>
      <c r="D15716" s="4" t="str">
        <f>VLOOKUP(A15716,predictions!A:B,2,FALSE)</f>
        <v>22/06/2020</v>
      </c>
      <c r="E15716" s="4">
        <f t="shared" si="61"/>
        <v>44004</v>
      </c>
    </row>
    <row r="15717" spans="3:5" ht="13" x14ac:dyDescent="0.15">
      <c r="C15717" s="1" t="str">
        <f ca="1">IFERROR(INDIRECT(ADDRESS(MATCH(A15717,'contribution par jour-semaine'!A:A,0),MATCH(B15717,'contribution par jour-semaine'!$1:$1,0),4,1,"contribution par jour-semaine")),"")</f>
        <v/>
      </c>
      <c r="D15717" s="4" t="str">
        <f>VLOOKUP(A15717,predictions!A:B,2,FALSE)</f>
        <v>22/06/2020</v>
      </c>
      <c r="E15717" s="4">
        <f t="shared" si="61"/>
        <v>44004</v>
      </c>
    </row>
    <row r="15718" spans="3:5" ht="13" x14ac:dyDescent="0.15">
      <c r="C15718" s="1" t="str">
        <f ca="1">IFERROR(INDIRECT(ADDRESS(MATCH(A15718,'contribution par jour-semaine'!A:A,0),MATCH(B15718,'contribution par jour-semaine'!$1:$1,0),4,1,"contribution par jour-semaine")),"")</f>
        <v/>
      </c>
      <c r="D15718" s="4" t="str">
        <f>VLOOKUP(A15718,predictions!A:B,2,FALSE)</f>
        <v>22/06/2020</v>
      </c>
      <c r="E15718" s="4">
        <f t="shared" si="61"/>
        <v>44004</v>
      </c>
    </row>
    <row r="15719" spans="3:5" ht="13" x14ac:dyDescent="0.15">
      <c r="C15719" s="1" t="str">
        <f ca="1">IFERROR(INDIRECT(ADDRESS(MATCH(A15719,'contribution par jour-semaine'!A:A,0),MATCH(B15719,'contribution par jour-semaine'!$1:$1,0),4,1,"contribution par jour-semaine")),"")</f>
        <v/>
      </c>
      <c r="D15719" s="4" t="str">
        <f>VLOOKUP(A15719,predictions!A:B,2,FALSE)</f>
        <v>22/06/2020</v>
      </c>
      <c r="E15719" s="4">
        <f t="shared" si="61"/>
        <v>44004</v>
      </c>
    </row>
    <row r="15720" spans="3:5" ht="13" x14ac:dyDescent="0.15">
      <c r="C15720" s="1" t="str">
        <f ca="1">IFERROR(INDIRECT(ADDRESS(MATCH(A15720,'contribution par jour-semaine'!A:A,0),MATCH(B15720,'contribution par jour-semaine'!$1:$1,0),4,1,"contribution par jour-semaine")),"")</f>
        <v/>
      </c>
      <c r="D15720" s="4" t="str">
        <f>VLOOKUP(A15720,predictions!A:B,2,FALSE)</f>
        <v>22/06/2020</v>
      </c>
      <c r="E15720" s="4">
        <f t="shared" si="61"/>
        <v>44004</v>
      </c>
    </row>
    <row r="15721" spans="3:5" ht="13" x14ac:dyDescent="0.15">
      <c r="C15721" s="1" t="str">
        <f ca="1">IFERROR(INDIRECT(ADDRESS(MATCH(A15721,'contribution par jour-semaine'!A:A,0),MATCH(B15721,'contribution par jour-semaine'!$1:$1,0),4,1,"contribution par jour-semaine")),"")</f>
        <v/>
      </c>
      <c r="D15721" s="4" t="str">
        <f>VLOOKUP(A15721,predictions!A:B,2,FALSE)</f>
        <v>22/06/2020</v>
      </c>
      <c r="E15721" s="4">
        <f t="shared" si="61"/>
        <v>44004</v>
      </c>
    </row>
    <row r="15722" spans="3:5" ht="13" x14ac:dyDescent="0.15">
      <c r="C15722" s="1" t="str">
        <f ca="1">IFERROR(INDIRECT(ADDRESS(MATCH(A15722,'contribution par jour-semaine'!A:A,0),MATCH(B15722,'contribution par jour-semaine'!$1:$1,0),4,1,"contribution par jour-semaine")),"")</f>
        <v/>
      </c>
      <c r="D15722" s="4" t="str">
        <f>VLOOKUP(A15722,predictions!A:B,2,FALSE)</f>
        <v>22/06/2020</v>
      </c>
      <c r="E15722" s="4">
        <f t="shared" si="61"/>
        <v>44004</v>
      </c>
    </row>
    <row r="15723" spans="3:5" ht="13" x14ac:dyDescent="0.15">
      <c r="C15723" s="1" t="str">
        <f ca="1">IFERROR(INDIRECT(ADDRESS(MATCH(A15723,'contribution par jour-semaine'!A:A,0),MATCH(B15723,'contribution par jour-semaine'!$1:$1,0),4,1,"contribution par jour-semaine")),"")</f>
        <v/>
      </c>
      <c r="D15723" s="4" t="str">
        <f>VLOOKUP(A15723,predictions!A:B,2,FALSE)</f>
        <v>22/06/2020</v>
      </c>
      <c r="E15723" s="4">
        <f t="shared" si="61"/>
        <v>44004</v>
      </c>
    </row>
    <row r="15724" spans="3:5" ht="13" x14ac:dyDescent="0.15">
      <c r="C15724" s="1" t="str">
        <f ca="1">IFERROR(INDIRECT(ADDRESS(MATCH(A15724,'contribution par jour-semaine'!A:A,0),MATCH(B15724,'contribution par jour-semaine'!$1:$1,0),4,1,"contribution par jour-semaine")),"")</f>
        <v/>
      </c>
      <c r="D15724" s="4" t="str">
        <f>VLOOKUP(A15724,predictions!A:B,2,FALSE)</f>
        <v>22/06/2020</v>
      </c>
      <c r="E15724" s="4">
        <f t="shared" si="61"/>
        <v>44004</v>
      </c>
    </row>
    <row r="15725" spans="3:5" ht="13" x14ac:dyDescent="0.15">
      <c r="C15725" s="1" t="str">
        <f ca="1">IFERROR(INDIRECT(ADDRESS(MATCH(A15725,'contribution par jour-semaine'!A:A,0),MATCH(B15725,'contribution par jour-semaine'!$1:$1,0),4,1,"contribution par jour-semaine")),"")</f>
        <v/>
      </c>
      <c r="D15725" s="4" t="str">
        <f>VLOOKUP(A15725,predictions!A:B,2,FALSE)</f>
        <v>22/06/2020</v>
      </c>
      <c r="E15725" s="4">
        <f t="shared" si="61"/>
        <v>44004</v>
      </c>
    </row>
    <row r="15726" spans="3:5" ht="13" x14ac:dyDescent="0.15">
      <c r="C15726" s="1" t="str">
        <f ca="1">IFERROR(INDIRECT(ADDRESS(MATCH(A15726,'contribution par jour-semaine'!A:A,0),MATCH(B15726,'contribution par jour-semaine'!$1:$1,0),4,1,"contribution par jour-semaine")),"")</f>
        <v/>
      </c>
      <c r="D15726" s="4" t="str">
        <f>VLOOKUP(A15726,predictions!A:B,2,FALSE)</f>
        <v>22/06/2020</v>
      </c>
      <c r="E15726" s="4">
        <f t="shared" si="61"/>
        <v>44004</v>
      </c>
    </row>
    <row r="15727" spans="3:5" ht="13" x14ac:dyDescent="0.15">
      <c r="C15727" s="1" t="str">
        <f ca="1">IFERROR(INDIRECT(ADDRESS(MATCH(A15727,'contribution par jour-semaine'!A:A,0),MATCH(B15727,'contribution par jour-semaine'!$1:$1,0),4,1,"contribution par jour-semaine")),"")</f>
        <v/>
      </c>
      <c r="D15727" s="4" t="str">
        <f>VLOOKUP(A15727,predictions!A:B,2,FALSE)</f>
        <v>22/06/2020</v>
      </c>
      <c r="E15727" s="4">
        <f t="shared" si="61"/>
        <v>44004</v>
      </c>
    </row>
    <row r="15728" spans="3:5" ht="13" x14ac:dyDescent="0.15">
      <c r="C15728" s="1" t="str">
        <f ca="1">IFERROR(INDIRECT(ADDRESS(MATCH(A15728,'contribution par jour-semaine'!A:A,0),MATCH(B15728,'contribution par jour-semaine'!$1:$1,0),4,1,"contribution par jour-semaine")),"")</f>
        <v/>
      </c>
      <c r="D15728" s="4" t="str">
        <f>VLOOKUP(A15728,predictions!A:B,2,FALSE)</f>
        <v>22/06/2020</v>
      </c>
      <c r="E15728" s="4">
        <f t="shared" si="61"/>
        <v>44004</v>
      </c>
    </row>
    <row r="15729" spans="3:5" ht="13" x14ac:dyDescent="0.15">
      <c r="C15729" s="1" t="str">
        <f ca="1">IFERROR(INDIRECT(ADDRESS(MATCH(A15729,'contribution par jour-semaine'!A:A,0),MATCH(B15729,'contribution par jour-semaine'!$1:$1,0),4,1,"contribution par jour-semaine")),"")</f>
        <v/>
      </c>
      <c r="D15729" s="4" t="str">
        <f>VLOOKUP(A15729,predictions!A:B,2,FALSE)</f>
        <v>22/06/2020</v>
      </c>
      <c r="E15729" s="4">
        <f t="shared" si="61"/>
        <v>44004</v>
      </c>
    </row>
    <row r="15730" spans="3:5" ht="13" x14ac:dyDescent="0.15">
      <c r="C15730" s="1" t="str">
        <f ca="1">IFERROR(INDIRECT(ADDRESS(MATCH(A15730,'contribution par jour-semaine'!A:A,0),MATCH(B15730,'contribution par jour-semaine'!$1:$1,0),4,1,"contribution par jour-semaine")),"")</f>
        <v/>
      </c>
      <c r="D15730" s="4" t="str">
        <f>VLOOKUP(A15730,predictions!A:B,2,FALSE)</f>
        <v>22/06/2020</v>
      </c>
      <c r="E15730" s="4">
        <f t="shared" si="61"/>
        <v>44004</v>
      </c>
    </row>
    <row r="15731" spans="3:5" ht="13" x14ac:dyDescent="0.15">
      <c r="C15731" s="1" t="str">
        <f ca="1">IFERROR(INDIRECT(ADDRESS(MATCH(A15731,'contribution par jour-semaine'!A:A,0),MATCH(B15731,'contribution par jour-semaine'!$1:$1,0),4,1,"contribution par jour-semaine")),"")</f>
        <v/>
      </c>
      <c r="D15731" s="4" t="str">
        <f>VLOOKUP(A15731,predictions!A:B,2,FALSE)</f>
        <v>22/06/2020</v>
      </c>
      <c r="E15731" s="4">
        <f t="shared" si="61"/>
        <v>44004</v>
      </c>
    </row>
    <row r="15732" spans="3:5" ht="13" x14ac:dyDescent="0.15">
      <c r="C15732" s="1" t="str">
        <f ca="1">IFERROR(INDIRECT(ADDRESS(MATCH(A15732,'contribution par jour-semaine'!A:A,0),MATCH(B15732,'contribution par jour-semaine'!$1:$1,0),4,1,"contribution par jour-semaine")),"")</f>
        <v/>
      </c>
      <c r="D15732" s="4" t="str">
        <f>VLOOKUP(A15732,predictions!A:B,2,FALSE)</f>
        <v>22/06/2020</v>
      </c>
      <c r="E15732" s="4">
        <f t="shared" si="61"/>
        <v>44004</v>
      </c>
    </row>
    <row r="15733" spans="3:5" ht="13" x14ac:dyDescent="0.15">
      <c r="C15733" s="1" t="str">
        <f ca="1">IFERROR(INDIRECT(ADDRESS(MATCH(A15733,'contribution par jour-semaine'!A:A,0),MATCH(B15733,'contribution par jour-semaine'!$1:$1,0),4,1,"contribution par jour-semaine")),"")</f>
        <v/>
      </c>
      <c r="D15733" s="4" t="str">
        <f>VLOOKUP(A15733,predictions!A:B,2,FALSE)</f>
        <v>22/06/2020</v>
      </c>
      <c r="E15733" s="4">
        <f t="shared" si="61"/>
        <v>44004</v>
      </c>
    </row>
    <row r="15734" spans="3:5" ht="13" x14ac:dyDescent="0.15">
      <c r="C15734" s="1" t="str">
        <f ca="1">IFERROR(INDIRECT(ADDRESS(MATCH(A15734,'contribution par jour-semaine'!A:A,0),MATCH(B15734,'contribution par jour-semaine'!$1:$1,0),4,1,"contribution par jour-semaine")),"")</f>
        <v/>
      </c>
      <c r="D15734" s="4" t="str">
        <f>VLOOKUP(A15734,predictions!A:B,2,FALSE)</f>
        <v>22/06/2020</v>
      </c>
      <c r="E15734" s="4">
        <f t="shared" si="61"/>
        <v>44004</v>
      </c>
    </row>
    <row r="15735" spans="3:5" ht="13" x14ac:dyDescent="0.15">
      <c r="C15735" s="1" t="str">
        <f ca="1">IFERROR(INDIRECT(ADDRESS(MATCH(A15735,'contribution par jour-semaine'!A:A,0),MATCH(B15735,'contribution par jour-semaine'!$1:$1,0),4,1,"contribution par jour-semaine")),"")</f>
        <v/>
      </c>
      <c r="D15735" s="4" t="str">
        <f>VLOOKUP(A15735,predictions!A:B,2,FALSE)</f>
        <v>22/06/2020</v>
      </c>
      <c r="E15735" s="4">
        <f t="shared" si="61"/>
        <v>44004</v>
      </c>
    </row>
    <row r="15736" spans="3:5" ht="13" x14ac:dyDescent="0.15">
      <c r="C15736" s="1" t="str">
        <f ca="1">IFERROR(INDIRECT(ADDRESS(MATCH(A15736,'contribution par jour-semaine'!A:A,0),MATCH(B15736,'contribution par jour-semaine'!$1:$1,0),4,1,"contribution par jour-semaine")),"")</f>
        <v/>
      </c>
      <c r="D15736" s="4" t="str">
        <f>VLOOKUP(A15736,predictions!A:B,2,FALSE)</f>
        <v>22/06/2020</v>
      </c>
      <c r="E15736" s="4">
        <f t="shared" si="61"/>
        <v>44004</v>
      </c>
    </row>
    <row r="15737" spans="3:5" ht="13" x14ac:dyDescent="0.15">
      <c r="C15737" s="1" t="str">
        <f ca="1">IFERROR(INDIRECT(ADDRESS(MATCH(A15737,'contribution par jour-semaine'!A:A,0),MATCH(B15737,'contribution par jour-semaine'!$1:$1,0),4,1,"contribution par jour-semaine")),"")</f>
        <v/>
      </c>
      <c r="D15737" s="4" t="str">
        <f>VLOOKUP(A15737,predictions!A:B,2,FALSE)</f>
        <v>22/06/2020</v>
      </c>
      <c r="E15737" s="4">
        <f t="shared" si="61"/>
        <v>44004</v>
      </c>
    </row>
    <row r="15738" spans="3:5" ht="13" x14ac:dyDescent="0.15">
      <c r="C15738" s="1" t="str">
        <f ca="1">IFERROR(INDIRECT(ADDRESS(MATCH(A15738,'contribution par jour-semaine'!A:A,0),MATCH(B15738,'contribution par jour-semaine'!$1:$1,0),4,1,"contribution par jour-semaine")),"")</f>
        <v/>
      </c>
      <c r="D15738" s="4" t="str">
        <f>VLOOKUP(A15738,predictions!A:B,2,FALSE)</f>
        <v>22/06/2020</v>
      </c>
      <c r="E15738" s="4">
        <f t="shared" si="61"/>
        <v>44004</v>
      </c>
    </row>
    <row r="15739" spans="3:5" ht="13" x14ac:dyDescent="0.15">
      <c r="C15739" s="1" t="str">
        <f ca="1">IFERROR(INDIRECT(ADDRESS(MATCH(A15739,'contribution par jour-semaine'!A:A,0),MATCH(B15739,'contribution par jour-semaine'!$1:$1,0),4,1,"contribution par jour-semaine")),"")</f>
        <v/>
      </c>
      <c r="D15739" s="4" t="str">
        <f>VLOOKUP(A15739,predictions!A:B,2,FALSE)</f>
        <v>22/06/2020</v>
      </c>
      <c r="E15739" s="4">
        <f t="shared" si="61"/>
        <v>44004</v>
      </c>
    </row>
    <row r="15740" spans="3:5" ht="13" x14ac:dyDescent="0.15">
      <c r="C15740" s="1" t="str">
        <f ca="1">IFERROR(INDIRECT(ADDRESS(MATCH(A15740,'contribution par jour-semaine'!A:A,0),MATCH(B15740,'contribution par jour-semaine'!$1:$1,0),4,1,"contribution par jour-semaine")),"")</f>
        <v/>
      </c>
      <c r="D15740" s="4" t="str">
        <f>VLOOKUP(A15740,predictions!A:B,2,FALSE)</f>
        <v>22/06/2020</v>
      </c>
      <c r="E15740" s="4">
        <f t="shared" si="61"/>
        <v>44004</v>
      </c>
    </row>
    <row r="15741" spans="3:5" ht="13" x14ac:dyDescent="0.15">
      <c r="C15741" s="1" t="str">
        <f ca="1">IFERROR(INDIRECT(ADDRESS(MATCH(A15741,'contribution par jour-semaine'!A:A,0),MATCH(B15741,'contribution par jour-semaine'!$1:$1,0),4,1,"contribution par jour-semaine")),"")</f>
        <v/>
      </c>
      <c r="D15741" s="4" t="str">
        <f>VLOOKUP(A15741,predictions!A:B,2,FALSE)</f>
        <v>22/06/2020</v>
      </c>
      <c r="E15741" s="4">
        <f t="shared" si="61"/>
        <v>44004</v>
      </c>
    </row>
    <row r="15742" spans="3:5" ht="13" x14ac:dyDescent="0.15">
      <c r="C15742" s="1" t="str">
        <f ca="1">IFERROR(INDIRECT(ADDRESS(MATCH(A15742,'contribution par jour-semaine'!A:A,0),MATCH(B15742,'contribution par jour-semaine'!$1:$1,0),4,1,"contribution par jour-semaine")),"")</f>
        <v/>
      </c>
      <c r="D15742" s="4" t="str">
        <f>VLOOKUP(A15742,predictions!A:B,2,FALSE)</f>
        <v>22/06/2020</v>
      </c>
      <c r="E15742" s="4">
        <f t="shared" si="61"/>
        <v>44004</v>
      </c>
    </row>
    <row r="15743" spans="3:5" ht="13" x14ac:dyDescent="0.15">
      <c r="C15743" s="1" t="str">
        <f ca="1">IFERROR(INDIRECT(ADDRESS(MATCH(A15743,'contribution par jour-semaine'!A:A,0),MATCH(B15743,'contribution par jour-semaine'!$1:$1,0),4,1,"contribution par jour-semaine")),"")</f>
        <v/>
      </c>
      <c r="D15743" s="4" t="str">
        <f>VLOOKUP(A15743,predictions!A:B,2,FALSE)</f>
        <v>22/06/2020</v>
      </c>
      <c r="E15743" s="4">
        <f t="shared" si="61"/>
        <v>44004</v>
      </c>
    </row>
    <row r="15744" spans="3:5" ht="13" x14ac:dyDescent="0.15">
      <c r="C15744" s="1" t="str">
        <f ca="1">IFERROR(INDIRECT(ADDRESS(MATCH(A15744,'contribution par jour-semaine'!A:A,0),MATCH(B15744,'contribution par jour-semaine'!$1:$1,0),4,1,"contribution par jour-semaine")),"")</f>
        <v/>
      </c>
      <c r="D15744" s="4" t="str">
        <f>VLOOKUP(A15744,predictions!A:B,2,FALSE)</f>
        <v>22/06/2020</v>
      </c>
      <c r="E15744" s="4">
        <f t="shared" si="61"/>
        <v>44004</v>
      </c>
    </row>
    <row r="15745" spans="3:5" ht="13" x14ac:dyDescent="0.15">
      <c r="C15745" s="1" t="str">
        <f ca="1">IFERROR(INDIRECT(ADDRESS(MATCH(A15745,'contribution par jour-semaine'!A:A,0),MATCH(B15745,'contribution par jour-semaine'!$1:$1,0),4,1,"contribution par jour-semaine")),"")</f>
        <v/>
      </c>
      <c r="D15745" s="4" t="str">
        <f>VLOOKUP(A15745,predictions!A:B,2,FALSE)</f>
        <v>22/06/2020</v>
      </c>
      <c r="E15745" s="4">
        <f t="shared" si="61"/>
        <v>44004</v>
      </c>
    </row>
    <row r="15746" spans="3:5" ht="13" x14ac:dyDescent="0.15">
      <c r="C15746" s="1" t="str">
        <f ca="1">IFERROR(INDIRECT(ADDRESS(MATCH(A15746,'contribution par jour-semaine'!A:A,0),MATCH(B15746,'contribution par jour-semaine'!$1:$1,0),4,1,"contribution par jour-semaine")),"")</f>
        <v/>
      </c>
      <c r="D15746" s="4" t="str">
        <f>VLOOKUP(A15746,predictions!A:B,2,FALSE)</f>
        <v>22/06/2020</v>
      </c>
      <c r="E15746" s="4">
        <f t="shared" si="61"/>
        <v>44004</v>
      </c>
    </row>
    <row r="15747" spans="3:5" ht="13" x14ac:dyDescent="0.15">
      <c r="C15747" s="1" t="str">
        <f ca="1">IFERROR(INDIRECT(ADDRESS(MATCH(A15747,'contribution par jour-semaine'!A:A,0),MATCH(B15747,'contribution par jour-semaine'!$1:$1,0),4,1,"contribution par jour-semaine")),"")</f>
        <v/>
      </c>
      <c r="D15747" s="4" t="str">
        <f>VLOOKUP(A15747,predictions!A:B,2,FALSE)</f>
        <v>22/06/2020</v>
      </c>
      <c r="E15747" s="4">
        <f t="shared" si="61"/>
        <v>44004</v>
      </c>
    </row>
    <row r="15748" spans="3:5" ht="13" x14ac:dyDescent="0.15">
      <c r="C15748" s="1" t="str">
        <f ca="1">IFERROR(INDIRECT(ADDRESS(MATCH(A15748,'contribution par jour-semaine'!A:A,0),MATCH(B15748,'contribution par jour-semaine'!$1:$1,0),4,1,"contribution par jour-semaine")),"")</f>
        <v/>
      </c>
      <c r="D15748" s="4" t="str">
        <f>VLOOKUP(A15748,predictions!A:B,2,FALSE)</f>
        <v>22/06/2020</v>
      </c>
      <c r="E15748" s="4">
        <f t="shared" si="61"/>
        <v>44004</v>
      </c>
    </row>
    <row r="15749" spans="3:5" ht="13" x14ac:dyDescent="0.15">
      <c r="C15749" s="1" t="str">
        <f ca="1">IFERROR(INDIRECT(ADDRESS(MATCH(A15749,'contribution par jour-semaine'!A:A,0),MATCH(B15749,'contribution par jour-semaine'!$1:$1,0),4,1,"contribution par jour-semaine")),"")</f>
        <v/>
      </c>
      <c r="D15749" s="4" t="str">
        <f>VLOOKUP(A15749,predictions!A:B,2,FALSE)</f>
        <v>22/06/2020</v>
      </c>
      <c r="E15749" s="4">
        <f t="shared" si="61"/>
        <v>44004</v>
      </c>
    </row>
    <row r="15750" spans="3:5" ht="13" x14ac:dyDescent="0.15">
      <c r="C15750" s="1" t="str">
        <f ca="1">IFERROR(INDIRECT(ADDRESS(MATCH(A15750,'contribution par jour-semaine'!A:A,0),MATCH(B15750,'contribution par jour-semaine'!$1:$1,0),4,1,"contribution par jour-semaine")),"")</f>
        <v/>
      </c>
      <c r="D15750" s="4" t="str">
        <f>VLOOKUP(A15750,predictions!A:B,2,FALSE)</f>
        <v>22/06/2020</v>
      </c>
      <c r="E15750" s="4">
        <f t="shared" si="61"/>
        <v>44004</v>
      </c>
    </row>
    <row r="15751" spans="3:5" ht="13" x14ac:dyDescent="0.15">
      <c r="C15751" s="1" t="str">
        <f ca="1">IFERROR(INDIRECT(ADDRESS(MATCH(A15751,'contribution par jour-semaine'!A:A,0),MATCH(B15751,'contribution par jour-semaine'!$1:$1,0),4,1,"contribution par jour-semaine")),"")</f>
        <v/>
      </c>
      <c r="D15751" s="4" t="str">
        <f>VLOOKUP(A15751,predictions!A:B,2,FALSE)</f>
        <v>22/06/2020</v>
      </c>
      <c r="E15751" s="4">
        <f t="shared" si="61"/>
        <v>44004</v>
      </c>
    </row>
    <row r="15752" spans="3:5" ht="13" x14ac:dyDescent="0.15">
      <c r="C15752" s="1" t="str">
        <f ca="1">IFERROR(INDIRECT(ADDRESS(MATCH(A15752,'contribution par jour-semaine'!A:A,0),MATCH(B15752,'contribution par jour-semaine'!$1:$1,0),4,1,"contribution par jour-semaine")),"")</f>
        <v/>
      </c>
      <c r="D15752" s="4" t="str">
        <f>VLOOKUP(A15752,predictions!A:B,2,FALSE)</f>
        <v>22/06/2020</v>
      </c>
      <c r="E15752" s="4">
        <f t="shared" si="61"/>
        <v>44004</v>
      </c>
    </row>
    <row r="15753" spans="3:5" ht="13" x14ac:dyDescent="0.15">
      <c r="C15753" s="1" t="str">
        <f ca="1">IFERROR(INDIRECT(ADDRESS(MATCH(A15753,'contribution par jour-semaine'!A:A,0),MATCH(B15753,'contribution par jour-semaine'!$1:$1,0),4,1,"contribution par jour-semaine")),"")</f>
        <v/>
      </c>
      <c r="D15753" s="4" t="str">
        <f>VLOOKUP(A15753,predictions!A:B,2,FALSE)</f>
        <v>22/06/2020</v>
      </c>
      <c r="E15753" s="4">
        <f t="shared" si="61"/>
        <v>44004</v>
      </c>
    </row>
    <row r="15754" spans="3:5" ht="13" x14ac:dyDescent="0.15">
      <c r="C15754" s="1" t="str">
        <f ca="1">IFERROR(INDIRECT(ADDRESS(MATCH(A15754,'contribution par jour-semaine'!A:A,0),MATCH(B15754,'contribution par jour-semaine'!$1:$1,0),4,1,"contribution par jour-semaine")),"")</f>
        <v/>
      </c>
      <c r="D15754" s="4" t="str">
        <f>VLOOKUP(A15754,predictions!A:B,2,FALSE)</f>
        <v>22/06/2020</v>
      </c>
      <c r="E15754" s="4">
        <f t="shared" si="61"/>
        <v>44004</v>
      </c>
    </row>
    <row r="15755" spans="3:5" ht="13" x14ac:dyDescent="0.15">
      <c r="C15755" s="1" t="str">
        <f ca="1">IFERROR(INDIRECT(ADDRESS(MATCH(A15755,'contribution par jour-semaine'!A:A,0),MATCH(B15755,'contribution par jour-semaine'!$1:$1,0),4,1,"contribution par jour-semaine")),"")</f>
        <v/>
      </c>
      <c r="D15755" s="4" t="str">
        <f>VLOOKUP(A15755,predictions!A:B,2,FALSE)</f>
        <v>22/06/2020</v>
      </c>
      <c r="E15755" s="4">
        <f t="shared" si="61"/>
        <v>44004</v>
      </c>
    </row>
    <row r="15756" spans="3:5" ht="13" x14ac:dyDescent="0.15">
      <c r="C15756" s="1" t="str">
        <f ca="1">IFERROR(INDIRECT(ADDRESS(MATCH(A15756,'contribution par jour-semaine'!A:A,0),MATCH(B15756,'contribution par jour-semaine'!$1:$1,0),4,1,"contribution par jour-semaine")),"")</f>
        <v/>
      </c>
      <c r="D15756" s="4" t="str">
        <f>VLOOKUP(A15756,predictions!A:B,2,FALSE)</f>
        <v>22/06/2020</v>
      </c>
      <c r="E15756" s="4">
        <f t="shared" si="61"/>
        <v>44004</v>
      </c>
    </row>
    <row r="15757" spans="3:5" ht="13" x14ac:dyDescent="0.15">
      <c r="C15757" s="1" t="str">
        <f ca="1">IFERROR(INDIRECT(ADDRESS(MATCH(A15757,'contribution par jour-semaine'!A:A,0),MATCH(B15757,'contribution par jour-semaine'!$1:$1,0),4,1,"contribution par jour-semaine")),"")</f>
        <v/>
      </c>
      <c r="D15757" s="4" t="str">
        <f>VLOOKUP(A15757,predictions!A:B,2,FALSE)</f>
        <v>22/06/2020</v>
      </c>
      <c r="E15757" s="4">
        <f t="shared" si="61"/>
        <v>44004</v>
      </c>
    </row>
    <row r="15758" spans="3:5" ht="13" x14ac:dyDescent="0.15">
      <c r="C15758" s="1" t="str">
        <f ca="1">IFERROR(INDIRECT(ADDRESS(MATCH(A15758,'contribution par jour-semaine'!A:A,0),MATCH(B15758,'contribution par jour-semaine'!$1:$1,0),4,1,"contribution par jour-semaine")),"")</f>
        <v/>
      </c>
      <c r="D15758" s="4" t="str">
        <f>VLOOKUP(A15758,predictions!A:B,2,FALSE)</f>
        <v>22/06/2020</v>
      </c>
      <c r="E15758" s="4">
        <f t="shared" si="61"/>
        <v>44004</v>
      </c>
    </row>
    <row r="15759" spans="3:5" ht="13" x14ac:dyDescent="0.15">
      <c r="C15759" s="1" t="str">
        <f ca="1">IFERROR(INDIRECT(ADDRESS(MATCH(A15759,'contribution par jour-semaine'!A:A,0),MATCH(B15759,'contribution par jour-semaine'!$1:$1,0),4,1,"contribution par jour-semaine")),"")</f>
        <v/>
      </c>
      <c r="D15759" s="4" t="str">
        <f>VLOOKUP(A15759,predictions!A:B,2,FALSE)</f>
        <v>22/06/2020</v>
      </c>
      <c r="E15759" s="4">
        <f t="shared" si="61"/>
        <v>44004</v>
      </c>
    </row>
    <row r="15760" spans="3:5" ht="13" x14ac:dyDescent="0.15">
      <c r="C15760" s="1" t="str">
        <f ca="1">IFERROR(INDIRECT(ADDRESS(MATCH(A15760,'contribution par jour-semaine'!A:A,0),MATCH(B15760,'contribution par jour-semaine'!$1:$1,0),4,1,"contribution par jour-semaine")),"")</f>
        <v/>
      </c>
      <c r="D15760" s="4" t="str">
        <f>VLOOKUP(A15760,predictions!A:B,2,FALSE)</f>
        <v>22/06/2020</v>
      </c>
      <c r="E15760" s="4">
        <f t="shared" si="61"/>
        <v>44004</v>
      </c>
    </row>
    <row r="15761" spans="3:5" ht="13" x14ac:dyDescent="0.15">
      <c r="C15761" s="1" t="str">
        <f ca="1">IFERROR(INDIRECT(ADDRESS(MATCH(A15761,'contribution par jour-semaine'!A:A,0),MATCH(B15761,'contribution par jour-semaine'!$1:$1,0),4,1,"contribution par jour-semaine")),"")</f>
        <v/>
      </c>
      <c r="D15761" s="4" t="str">
        <f>VLOOKUP(A15761,predictions!A:B,2,FALSE)</f>
        <v>22/06/2020</v>
      </c>
      <c r="E15761" s="4">
        <f t="shared" si="61"/>
        <v>44004</v>
      </c>
    </row>
    <row r="15762" spans="3:5" ht="13" x14ac:dyDescent="0.15">
      <c r="C15762" s="1" t="str">
        <f ca="1">IFERROR(INDIRECT(ADDRESS(MATCH(A15762,'contribution par jour-semaine'!A:A,0),MATCH(B15762,'contribution par jour-semaine'!$1:$1,0),4,1,"contribution par jour-semaine")),"")</f>
        <v/>
      </c>
      <c r="D15762" s="4" t="str">
        <f>VLOOKUP(A15762,predictions!A:B,2,FALSE)</f>
        <v>22/06/2020</v>
      </c>
      <c r="E15762" s="4">
        <f t="shared" si="61"/>
        <v>44004</v>
      </c>
    </row>
    <row r="15763" spans="3:5" ht="13" x14ac:dyDescent="0.15">
      <c r="C15763" s="1" t="str">
        <f ca="1">IFERROR(INDIRECT(ADDRESS(MATCH(A15763,'contribution par jour-semaine'!A:A,0),MATCH(B15763,'contribution par jour-semaine'!$1:$1,0),4,1,"contribution par jour-semaine")),"")</f>
        <v/>
      </c>
      <c r="D15763" s="4" t="str">
        <f>VLOOKUP(A15763,predictions!A:B,2,FALSE)</f>
        <v>22/06/2020</v>
      </c>
      <c r="E15763" s="4">
        <f t="shared" si="61"/>
        <v>44004</v>
      </c>
    </row>
    <row r="15764" spans="3:5" ht="13" x14ac:dyDescent="0.15">
      <c r="C15764" s="1" t="str">
        <f ca="1">IFERROR(INDIRECT(ADDRESS(MATCH(A15764,'contribution par jour-semaine'!A:A,0),MATCH(B15764,'contribution par jour-semaine'!$1:$1,0),4,1,"contribution par jour-semaine")),"")</f>
        <v/>
      </c>
      <c r="D15764" s="4" t="str">
        <f>VLOOKUP(A15764,predictions!A:B,2,FALSE)</f>
        <v>22/06/2020</v>
      </c>
      <c r="E15764" s="4">
        <f t="shared" si="61"/>
        <v>44004</v>
      </c>
    </row>
    <row r="15765" spans="3:5" ht="13" x14ac:dyDescent="0.15">
      <c r="C15765" s="1" t="str">
        <f ca="1">IFERROR(INDIRECT(ADDRESS(MATCH(A15765,'contribution par jour-semaine'!A:A,0),MATCH(B15765,'contribution par jour-semaine'!$1:$1,0),4,1,"contribution par jour-semaine")),"")</f>
        <v/>
      </c>
      <c r="D15765" s="4" t="str">
        <f>VLOOKUP(A15765,predictions!A:B,2,FALSE)</f>
        <v>22/06/2020</v>
      </c>
      <c r="E15765" s="4">
        <f t="shared" si="61"/>
        <v>44004</v>
      </c>
    </row>
    <row r="15766" spans="3:5" ht="13" x14ac:dyDescent="0.15">
      <c r="C15766" s="1" t="str">
        <f ca="1">IFERROR(INDIRECT(ADDRESS(MATCH(A15766,'contribution par jour-semaine'!A:A,0),MATCH(B15766,'contribution par jour-semaine'!$1:$1,0),4,1,"contribution par jour-semaine")),"")</f>
        <v/>
      </c>
      <c r="D15766" s="4" t="str">
        <f>VLOOKUP(A15766,predictions!A:B,2,FALSE)</f>
        <v>22/06/2020</v>
      </c>
      <c r="E15766" s="4">
        <f t="shared" si="61"/>
        <v>44004</v>
      </c>
    </row>
    <row r="15767" spans="3:5" ht="13" x14ac:dyDescent="0.15">
      <c r="C15767" s="1" t="str">
        <f ca="1">IFERROR(INDIRECT(ADDRESS(MATCH(A15767,'contribution par jour-semaine'!A:A,0),MATCH(B15767,'contribution par jour-semaine'!$1:$1,0),4,1,"contribution par jour-semaine")),"")</f>
        <v/>
      </c>
      <c r="D15767" s="4" t="str">
        <f>VLOOKUP(A15767,predictions!A:B,2,FALSE)</f>
        <v>22/06/2020</v>
      </c>
      <c r="E15767" s="4">
        <f t="shared" si="61"/>
        <v>44004</v>
      </c>
    </row>
    <row r="15768" spans="3:5" ht="13" x14ac:dyDescent="0.15">
      <c r="C15768" s="1" t="str">
        <f ca="1">IFERROR(INDIRECT(ADDRESS(MATCH(A15768,'contribution par jour-semaine'!A:A,0),MATCH(B15768,'contribution par jour-semaine'!$1:$1,0),4,1,"contribution par jour-semaine")),"")</f>
        <v/>
      </c>
      <c r="D15768" s="4" t="str">
        <f>VLOOKUP(A15768,predictions!A:B,2,FALSE)</f>
        <v>22/06/2020</v>
      </c>
      <c r="E15768" s="4">
        <f t="shared" si="61"/>
        <v>44004</v>
      </c>
    </row>
    <row r="15769" spans="3:5" ht="13" x14ac:dyDescent="0.15">
      <c r="C15769" s="1" t="str">
        <f ca="1">IFERROR(INDIRECT(ADDRESS(MATCH(A15769,'contribution par jour-semaine'!A:A,0),MATCH(B15769,'contribution par jour-semaine'!$1:$1,0),4,1,"contribution par jour-semaine")),"")</f>
        <v/>
      </c>
      <c r="D15769" s="4" t="str">
        <f>VLOOKUP(A15769,predictions!A:B,2,FALSE)</f>
        <v>22/06/2020</v>
      </c>
      <c r="E15769" s="4">
        <f t="shared" si="61"/>
        <v>44004</v>
      </c>
    </row>
    <row r="15770" spans="3:5" ht="13" x14ac:dyDescent="0.15">
      <c r="C15770" s="1" t="str">
        <f ca="1">IFERROR(INDIRECT(ADDRESS(MATCH(A15770,'contribution par jour-semaine'!A:A,0),MATCH(B15770,'contribution par jour-semaine'!$1:$1,0),4,1,"contribution par jour-semaine")),"")</f>
        <v/>
      </c>
      <c r="D15770" s="4" t="str">
        <f>VLOOKUP(A15770,predictions!A:B,2,FALSE)</f>
        <v>22/06/2020</v>
      </c>
      <c r="E15770" s="4">
        <f t="shared" si="61"/>
        <v>44004</v>
      </c>
    </row>
    <row r="15771" spans="3:5" ht="13" x14ac:dyDescent="0.15">
      <c r="C15771" s="1" t="str">
        <f ca="1">IFERROR(INDIRECT(ADDRESS(MATCH(A15771,'contribution par jour-semaine'!A:A,0),MATCH(B15771,'contribution par jour-semaine'!$1:$1,0),4,1,"contribution par jour-semaine")),"")</f>
        <v/>
      </c>
      <c r="D15771" s="4" t="str">
        <f>VLOOKUP(A15771,predictions!A:B,2,FALSE)</f>
        <v>22/06/2020</v>
      </c>
      <c r="E15771" s="4">
        <f t="shared" si="61"/>
        <v>44004</v>
      </c>
    </row>
    <row r="15772" spans="3:5" ht="13" x14ac:dyDescent="0.15">
      <c r="C15772" s="1" t="str">
        <f ca="1">IFERROR(INDIRECT(ADDRESS(MATCH(A15772,'contribution par jour-semaine'!A:A,0),MATCH(B15772,'contribution par jour-semaine'!$1:$1,0),4,1,"contribution par jour-semaine")),"")</f>
        <v/>
      </c>
      <c r="D15772" s="4" t="str">
        <f>VLOOKUP(A15772,predictions!A:B,2,FALSE)</f>
        <v>22/06/2020</v>
      </c>
      <c r="E15772" s="4">
        <f t="shared" si="61"/>
        <v>44004</v>
      </c>
    </row>
    <row r="15773" spans="3:5" ht="13" x14ac:dyDescent="0.15">
      <c r="C15773" s="1" t="str">
        <f ca="1">IFERROR(INDIRECT(ADDRESS(MATCH(A15773,'contribution par jour-semaine'!A:A,0),MATCH(B15773,'contribution par jour-semaine'!$1:$1,0),4,1,"contribution par jour-semaine")),"")</f>
        <v/>
      </c>
      <c r="D15773" s="4" t="str">
        <f>VLOOKUP(A15773,predictions!A:B,2,FALSE)</f>
        <v>22/06/2020</v>
      </c>
      <c r="E15773" s="4">
        <f t="shared" si="61"/>
        <v>44004</v>
      </c>
    </row>
    <row r="15774" spans="3:5" ht="13" x14ac:dyDescent="0.15">
      <c r="C15774" s="1" t="str">
        <f ca="1">IFERROR(INDIRECT(ADDRESS(MATCH(A15774,'contribution par jour-semaine'!A:A,0),MATCH(B15774,'contribution par jour-semaine'!$1:$1,0),4,1,"contribution par jour-semaine")),"")</f>
        <v/>
      </c>
      <c r="D15774" s="4" t="str">
        <f>VLOOKUP(A15774,predictions!A:B,2,FALSE)</f>
        <v>22/06/2020</v>
      </c>
      <c r="E15774" s="4">
        <f t="shared" si="61"/>
        <v>44004</v>
      </c>
    </row>
    <row r="15775" spans="3:5" ht="13" x14ac:dyDescent="0.15">
      <c r="C15775" s="1" t="str">
        <f ca="1">IFERROR(INDIRECT(ADDRESS(MATCH(A15775,'contribution par jour-semaine'!A:A,0),MATCH(B15775,'contribution par jour-semaine'!$1:$1,0),4,1,"contribution par jour-semaine")),"")</f>
        <v/>
      </c>
      <c r="D15775" s="4" t="str">
        <f>VLOOKUP(A15775,predictions!A:B,2,FALSE)</f>
        <v>22/06/2020</v>
      </c>
      <c r="E15775" s="4">
        <f t="shared" si="61"/>
        <v>44004</v>
      </c>
    </row>
    <row r="15776" spans="3:5" ht="13" x14ac:dyDescent="0.15">
      <c r="C15776" s="1" t="str">
        <f ca="1">IFERROR(INDIRECT(ADDRESS(MATCH(A15776,'contribution par jour-semaine'!A:A,0),MATCH(B15776,'contribution par jour-semaine'!$1:$1,0),4,1,"contribution par jour-semaine")),"")</f>
        <v/>
      </c>
      <c r="D15776" s="4" t="str">
        <f>VLOOKUP(A15776,predictions!A:B,2,FALSE)</f>
        <v>22/06/2020</v>
      </c>
      <c r="E15776" s="4">
        <f t="shared" si="61"/>
        <v>44004</v>
      </c>
    </row>
    <row r="15777" spans="3:5" ht="13" x14ac:dyDescent="0.15">
      <c r="C15777" s="1" t="str">
        <f ca="1">IFERROR(INDIRECT(ADDRESS(MATCH(A15777,'contribution par jour-semaine'!A:A,0),MATCH(B15777,'contribution par jour-semaine'!$1:$1,0),4,1,"contribution par jour-semaine")),"")</f>
        <v/>
      </c>
      <c r="D15777" s="4" t="str">
        <f>VLOOKUP(A15777,predictions!A:B,2,FALSE)</f>
        <v>22/06/2020</v>
      </c>
      <c r="E15777" s="4">
        <f t="shared" si="61"/>
        <v>44004</v>
      </c>
    </row>
    <row r="15778" spans="3:5" ht="13" x14ac:dyDescent="0.15">
      <c r="C15778" s="1" t="str">
        <f ca="1">IFERROR(INDIRECT(ADDRESS(MATCH(A15778,'contribution par jour-semaine'!A:A,0),MATCH(B15778,'contribution par jour-semaine'!$1:$1,0),4,1,"contribution par jour-semaine")),"")</f>
        <v/>
      </c>
      <c r="D15778" s="4" t="str">
        <f>VLOOKUP(A15778,predictions!A:B,2,FALSE)</f>
        <v>22/06/2020</v>
      </c>
      <c r="E15778" s="4">
        <f t="shared" si="61"/>
        <v>44004</v>
      </c>
    </row>
    <row r="15779" spans="3:5" ht="13" x14ac:dyDescent="0.15">
      <c r="C15779" s="1" t="str">
        <f ca="1">IFERROR(INDIRECT(ADDRESS(MATCH(A15779,'contribution par jour-semaine'!A:A,0),MATCH(B15779,'contribution par jour-semaine'!$1:$1,0),4,1,"contribution par jour-semaine")),"")</f>
        <v/>
      </c>
      <c r="D15779" s="4" t="str">
        <f>VLOOKUP(A15779,predictions!A:B,2,FALSE)</f>
        <v>22/06/2020</v>
      </c>
      <c r="E15779" s="4">
        <f t="shared" si="61"/>
        <v>44004</v>
      </c>
    </row>
    <row r="15780" spans="3:5" ht="13" x14ac:dyDescent="0.15">
      <c r="C15780" s="1" t="str">
        <f ca="1">IFERROR(INDIRECT(ADDRESS(MATCH(A15780,'contribution par jour-semaine'!A:A,0),MATCH(B15780,'contribution par jour-semaine'!$1:$1,0),4,1,"contribution par jour-semaine")),"")</f>
        <v/>
      </c>
      <c r="D15780" s="4" t="str">
        <f>VLOOKUP(A15780,predictions!A:B,2,FALSE)</f>
        <v>22/06/2020</v>
      </c>
      <c r="E15780" s="4">
        <f t="shared" si="61"/>
        <v>44004</v>
      </c>
    </row>
    <row r="15781" spans="3:5" ht="13" x14ac:dyDescent="0.15">
      <c r="C15781" s="1" t="str">
        <f ca="1">IFERROR(INDIRECT(ADDRESS(MATCH(A15781,'contribution par jour-semaine'!A:A,0),MATCH(B15781,'contribution par jour-semaine'!$1:$1,0),4,1,"contribution par jour-semaine")),"")</f>
        <v/>
      </c>
      <c r="D15781" s="4" t="str">
        <f>VLOOKUP(A15781,predictions!A:B,2,FALSE)</f>
        <v>22/06/2020</v>
      </c>
      <c r="E15781" s="4">
        <f t="shared" si="61"/>
        <v>44004</v>
      </c>
    </row>
    <row r="15782" spans="3:5" ht="13" x14ac:dyDescent="0.15">
      <c r="C15782" s="1" t="str">
        <f ca="1">IFERROR(INDIRECT(ADDRESS(MATCH(A15782,'contribution par jour-semaine'!A:A,0),MATCH(B15782,'contribution par jour-semaine'!$1:$1,0),4,1,"contribution par jour-semaine")),"")</f>
        <v/>
      </c>
      <c r="D15782" s="4" t="str">
        <f>VLOOKUP(A15782,predictions!A:B,2,FALSE)</f>
        <v>22/06/2020</v>
      </c>
      <c r="E15782" s="4">
        <f t="shared" si="61"/>
        <v>44004</v>
      </c>
    </row>
    <row r="15783" spans="3:5" ht="13" x14ac:dyDescent="0.15">
      <c r="C15783" s="1" t="str">
        <f ca="1">IFERROR(INDIRECT(ADDRESS(MATCH(A15783,'contribution par jour-semaine'!A:A,0),MATCH(B15783,'contribution par jour-semaine'!$1:$1,0),4,1,"contribution par jour-semaine")),"")</f>
        <v/>
      </c>
      <c r="D15783" s="4" t="str">
        <f>VLOOKUP(A15783,predictions!A:B,2,FALSE)</f>
        <v>22/06/2020</v>
      </c>
      <c r="E15783" s="4">
        <f t="shared" si="61"/>
        <v>44004</v>
      </c>
    </row>
    <row r="15784" spans="3:5" ht="13" x14ac:dyDescent="0.15">
      <c r="C15784" s="1" t="str">
        <f ca="1">IFERROR(INDIRECT(ADDRESS(MATCH(A15784,'contribution par jour-semaine'!A:A,0),MATCH(B15784,'contribution par jour-semaine'!$1:$1,0),4,1,"contribution par jour-semaine")),"")</f>
        <v/>
      </c>
      <c r="D15784" s="4" t="str">
        <f>VLOOKUP(A15784,predictions!A:B,2,FALSE)</f>
        <v>22/06/2020</v>
      </c>
      <c r="E15784" s="4">
        <f t="shared" si="61"/>
        <v>44004</v>
      </c>
    </row>
    <row r="15785" spans="3:5" ht="13" x14ac:dyDescent="0.15">
      <c r="C15785" s="1" t="str">
        <f ca="1">IFERROR(INDIRECT(ADDRESS(MATCH(A15785,'contribution par jour-semaine'!A:A,0),MATCH(B15785,'contribution par jour-semaine'!$1:$1,0),4,1,"contribution par jour-semaine")),"")</f>
        <v/>
      </c>
      <c r="D15785" s="4" t="str">
        <f>VLOOKUP(A15785,predictions!A:B,2,FALSE)</f>
        <v>22/06/2020</v>
      </c>
      <c r="E15785" s="4">
        <f t="shared" si="61"/>
        <v>44004</v>
      </c>
    </row>
    <row r="15786" spans="3:5" ht="13" x14ac:dyDescent="0.15">
      <c r="C15786" s="1" t="str">
        <f ca="1">IFERROR(INDIRECT(ADDRESS(MATCH(A15786,'contribution par jour-semaine'!A:A,0),MATCH(B15786,'contribution par jour-semaine'!$1:$1,0),4,1,"contribution par jour-semaine")),"")</f>
        <v/>
      </c>
      <c r="D15786" s="4" t="str">
        <f>VLOOKUP(A15786,predictions!A:B,2,FALSE)</f>
        <v>22/06/2020</v>
      </c>
      <c r="E15786" s="4">
        <f t="shared" si="61"/>
        <v>44004</v>
      </c>
    </row>
    <row r="15787" spans="3:5" ht="13" x14ac:dyDescent="0.15">
      <c r="C15787" s="1" t="str">
        <f ca="1">IFERROR(INDIRECT(ADDRESS(MATCH(A15787,'contribution par jour-semaine'!A:A,0),MATCH(B15787,'contribution par jour-semaine'!$1:$1,0),4,1,"contribution par jour-semaine")),"")</f>
        <v/>
      </c>
      <c r="D15787" s="4" t="str">
        <f>VLOOKUP(A15787,predictions!A:B,2,FALSE)</f>
        <v>22/06/2020</v>
      </c>
      <c r="E15787" s="4">
        <f t="shared" si="61"/>
        <v>44004</v>
      </c>
    </row>
    <row r="15788" spans="3:5" ht="13" x14ac:dyDescent="0.15">
      <c r="C15788" s="1" t="str">
        <f ca="1">IFERROR(INDIRECT(ADDRESS(MATCH(A15788,'contribution par jour-semaine'!A:A,0),MATCH(B15788,'contribution par jour-semaine'!$1:$1,0),4,1,"contribution par jour-semaine")),"")</f>
        <v/>
      </c>
      <c r="D15788" s="4" t="str">
        <f>VLOOKUP(A15788,predictions!A:B,2,FALSE)</f>
        <v>22/06/2020</v>
      </c>
      <c r="E15788" s="4">
        <f t="shared" si="61"/>
        <v>44004</v>
      </c>
    </row>
    <row r="15789" spans="3:5" ht="13" x14ac:dyDescent="0.15">
      <c r="C15789" s="1" t="str">
        <f ca="1">IFERROR(INDIRECT(ADDRESS(MATCH(A15789,'contribution par jour-semaine'!A:A,0),MATCH(B15789,'contribution par jour-semaine'!$1:$1,0),4,1,"contribution par jour-semaine")),"")</f>
        <v/>
      </c>
      <c r="D15789" s="4" t="str">
        <f>VLOOKUP(A15789,predictions!A:B,2,FALSE)</f>
        <v>22/06/2020</v>
      </c>
      <c r="E15789" s="4">
        <f t="shared" si="61"/>
        <v>44004</v>
      </c>
    </row>
    <row r="15790" spans="3:5" ht="13" x14ac:dyDescent="0.15">
      <c r="C15790" s="1" t="str">
        <f ca="1">IFERROR(INDIRECT(ADDRESS(MATCH(A15790,'contribution par jour-semaine'!A:A,0),MATCH(B15790,'contribution par jour-semaine'!$1:$1,0),4,1,"contribution par jour-semaine")),"")</f>
        <v/>
      </c>
      <c r="D15790" s="4" t="str">
        <f>VLOOKUP(A15790,predictions!A:B,2,FALSE)</f>
        <v>22/06/2020</v>
      </c>
      <c r="E15790" s="4">
        <f t="shared" si="61"/>
        <v>44004</v>
      </c>
    </row>
    <row r="15791" spans="3:5" ht="13" x14ac:dyDescent="0.15">
      <c r="C15791" s="1" t="str">
        <f ca="1">IFERROR(INDIRECT(ADDRESS(MATCH(A15791,'contribution par jour-semaine'!A:A,0),MATCH(B15791,'contribution par jour-semaine'!$1:$1,0),4,1,"contribution par jour-semaine")),"")</f>
        <v/>
      </c>
      <c r="D15791" s="4" t="str">
        <f>VLOOKUP(A15791,predictions!A:B,2,FALSE)</f>
        <v>22/06/2020</v>
      </c>
      <c r="E15791" s="4">
        <f t="shared" si="61"/>
        <v>44004</v>
      </c>
    </row>
    <row r="15792" spans="3:5" ht="13" x14ac:dyDescent="0.15">
      <c r="C15792" s="1" t="str">
        <f ca="1">IFERROR(INDIRECT(ADDRESS(MATCH(A15792,'contribution par jour-semaine'!A:A,0),MATCH(B15792,'contribution par jour-semaine'!$1:$1,0),4,1,"contribution par jour-semaine")),"")</f>
        <v/>
      </c>
      <c r="D15792" s="4" t="str">
        <f>VLOOKUP(A15792,predictions!A:B,2,FALSE)</f>
        <v>22/06/2020</v>
      </c>
      <c r="E15792" s="4">
        <f t="shared" si="61"/>
        <v>44004</v>
      </c>
    </row>
    <row r="15793" spans="3:5" ht="13" x14ac:dyDescent="0.15">
      <c r="C15793" s="1" t="str">
        <f ca="1">IFERROR(INDIRECT(ADDRESS(MATCH(A15793,'contribution par jour-semaine'!A:A,0),MATCH(B15793,'contribution par jour-semaine'!$1:$1,0),4,1,"contribution par jour-semaine")),"")</f>
        <v/>
      </c>
      <c r="D15793" s="4" t="str">
        <f>VLOOKUP(A15793,predictions!A:B,2,FALSE)</f>
        <v>22/06/2020</v>
      </c>
      <c r="E15793" s="4">
        <f t="shared" si="61"/>
        <v>44004</v>
      </c>
    </row>
    <row r="15794" spans="3:5" ht="13" x14ac:dyDescent="0.15">
      <c r="C15794" s="1" t="str">
        <f ca="1">IFERROR(INDIRECT(ADDRESS(MATCH(A15794,'contribution par jour-semaine'!A:A,0),MATCH(B15794,'contribution par jour-semaine'!$1:$1,0),4,1,"contribution par jour-semaine")),"")</f>
        <v/>
      </c>
      <c r="D15794" s="4" t="str">
        <f>VLOOKUP(A15794,predictions!A:B,2,FALSE)</f>
        <v>22/06/2020</v>
      </c>
      <c r="E15794" s="4">
        <f t="shared" si="61"/>
        <v>44004</v>
      </c>
    </row>
    <row r="15795" spans="3:5" ht="13" x14ac:dyDescent="0.15">
      <c r="C15795" s="1" t="str">
        <f ca="1">IFERROR(INDIRECT(ADDRESS(MATCH(A15795,'contribution par jour-semaine'!A:A,0),MATCH(B15795,'contribution par jour-semaine'!$1:$1,0),4,1,"contribution par jour-semaine")),"")</f>
        <v/>
      </c>
      <c r="D15795" s="4" t="str">
        <f>VLOOKUP(A15795,predictions!A:B,2,FALSE)</f>
        <v>22/06/2020</v>
      </c>
      <c r="E15795" s="4">
        <f t="shared" si="61"/>
        <v>44004</v>
      </c>
    </row>
    <row r="15796" spans="3:5" ht="13" x14ac:dyDescent="0.15">
      <c r="C15796" s="1" t="str">
        <f ca="1">IFERROR(INDIRECT(ADDRESS(MATCH(A15796,'contribution par jour-semaine'!A:A,0),MATCH(B15796,'contribution par jour-semaine'!$1:$1,0),4,1,"contribution par jour-semaine")),"")</f>
        <v/>
      </c>
      <c r="D15796" s="4" t="str">
        <f>VLOOKUP(A15796,predictions!A:B,2,FALSE)</f>
        <v>22/06/2020</v>
      </c>
      <c r="E15796" s="4">
        <f t="shared" si="61"/>
        <v>44004</v>
      </c>
    </row>
    <row r="15797" spans="3:5" ht="13" x14ac:dyDescent="0.15">
      <c r="C15797" s="1" t="str">
        <f ca="1">IFERROR(INDIRECT(ADDRESS(MATCH(A15797,'contribution par jour-semaine'!A:A,0),MATCH(B15797,'contribution par jour-semaine'!$1:$1,0),4,1,"contribution par jour-semaine")),"")</f>
        <v/>
      </c>
      <c r="D15797" s="4" t="str">
        <f>VLOOKUP(A15797,predictions!A:B,2,FALSE)</f>
        <v>22/06/2020</v>
      </c>
      <c r="E15797" s="4">
        <f t="shared" si="61"/>
        <v>44004</v>
      </c>
    </row>
    <row r="15798" spans="3:5" ht="13" x14ac:dyDescent="0.15">
      <c r="C15798" s="1" t="str">
        <f ca="1">IFERROR(INDIRECT(ADDRESS(MATCH(A15798,'contribution par jour-semaine'!A:A,0),MATCH(B15798,'contribution par jour-semaine'!$1:$1,0),4,1,"contribution par jour-semaine")),"")</f>
        <v/>
      </c>
      <c r="D15798" s="4" t="str">
        <f>VLOOKUP(A15798,predictions!A:B,2,FALSE)</f>
        <v>22/06/2020</v>
      </c>
      <c r="E15798" s="4">
        <f t="shared" si="61"/>
        <v>44004</v>
      </c>
    </row>
    <row r="15799" spans="3:5" ht="13" x14ac:dyDescent="0.15">
      <c r="C15799" s="1" t="str">
        <f ca="1">IFERROR(INDIRECT(ADDRESS(MATCH(A15799,'contribution par jour-semaine'!A:A,0),MATCH(B15799,'contribution par jour-semaine'!$1:$1,0),4,1,"contribution par jour-semaine")),"")</f>
        <v/>
      </c>
      <c r="D15799" s="4" t="str">
        <f>VLOOKUP(A15799,predictions!A:B,2,FALSE)</f>
        <v>22/06/2020</v>
      </c>
      <c r="E15799" s="4">
        <f t="shared" si="61"/>
        <v>44004</v>
      </c>
    </row>
    <row r="15800" spans="3:5" ht="13" x14ac:dyDescent="0.15">
      <c r="C15800" s="1" t="str">
        <f ca="1">IFERROR(INDIRECT(ADDRESS(MATCH(A15800,'contribution par jour-semaine'!A:A,0),MATCH(B15800,'contribution par jour-semaine'!$1:$1,0),4,1,"contribution par jour-semaine")),"")</f>
        <v/>
      </c>
      <c r="D15800" s="4" t="str">
        <f>VLOOKUP(A15800,predictions!A:B,2,FALSE)</f>
        <v>22/06/2020</v>
      </c>
      <c r="E15800" s="4">
        <f t="shared" si="61"/>
        <v>44004</v>
      </c>
    </row>
    <row r="15801" spans="3:5" ht="13" x14ac:dyDescent="0.15">
      <c r="C15801" s="1" t="str">
        <f ca="1">IFERROR(INDIRECT(ADDRESS(MATCH(A15801,'contribution par jour-semaine'!A:A,0),MATCH(B15801,'contribution par jour-semaine'!$1:$1,0),4,1,"contribution par jour-semaine")),"")</f>
        <v/>
      </c>
      <c r="D15801" s="4" t="str">
        <f>VLOOKUP(A15801,predictions!A:B,2,FALSE)</f>
        <v>22/06/2020</v>
      </c>
      <c r="E15801" s="4">
        <f t="shared" si="61"/>
        <v>44004</v>
      </c>
    </row>
    <row r="15802" spans="3:5" ht="13" x14ac:dyDescent="0.15">
      <c r="C15802" s="1" t="str">
        <f ca="1">IFERROR(INDIRECT(ADDRESS(MATCH(A15802,'contribution par jour-semaine'!A:A,0),MATCH(B15802,'contribution par jour-semaine'!$1:$1,0),4,1,"contribution par jour-semaine")),"")</f>
        <v/>
      </c>
      <c r="D15802" s="4" t="str">
        <f>VLOOKUP(A15802,predictions!A:B,2,FALSE)</f>
        <v>22/06/2020</v>
      </c>
      <c r="E15802" s="4">
        <f t="shared" si="61"/>
        <v>44004</v>
      </c>
    </row>
    <row r="15803" spans="3:5" ht="13" x14ac:dyDescent="0.15">
      <c r="C15803" s="1" t="str">
        <f ca="1">IFERROR(INDIRECT(ADDRESS(MATCH(A15803,'contribution par jour-semaine'!A:A,0),MATCH(B15803,'contribution par jour-semaine'!$1:$1,0),4,1,"contribution par jour-semaine")),"")</f>
        <v/>
      </c>
      <c r="D15803" s="4" t="str">
        <f>VLOOKUP(A15803,predictions!A:B,2,FALSE)</f>
        <v>22/06/2020</v>
      </c>
      <c r="E15803" s="4">
        <f t="shared" si="61"/>
        <v>44004</v>
      </c>
    </row>
    <row r="15804" spans="3:5" ht="13" x14ac:dyDescent="0.15">
      <c r="C15804" s="1" t="str">
        <f ca="1">IFERROR(INDIRECT(ADDRESS(MATCH(A15804,'contribution par jour-semaine'!A:A,0),MATCH(B15804,'contribution par jour-semaine'!$1:$1,0),4,1,"contribution par jour-semaine")),"")</f>
        <v/>
      </c>
      <c r="D15804" s="4" t="str">
        <f>VLOOKUP(A15804,predictions!A:B,2,FALSE)</f>
        <v>22/06/2020</v>
      </c>
      <c r="E15804" s="4">
        <f t="shared" si="61"/>
        <v>44004</v>
      </c>
    </row>
    <row r="15805" spans="3:5" ht="13" x14ac:dyDescent="0.15">
      <c r="C15805" s="1" t="str">
        <f ca="1">IFERROR(INDIRECT(ADDRESS(MATCH(A15805,'contribution par jour-semaine'!A:A,0),MATCH(B15805,'contribution par jour-semaine'!$1:$1,0),4,1,"contribution par jour-semaine")),"")</f>
        <v/>
      </c>
      <c r="D15805" s="4" t="str">
        <f>VLOOKUP(A15805,predictions!A:B,2,FALSE)</f>
        <v>22/06/2020</v>
      </c>
      <c r="E15805" s="4">
        <f t="shared" si="61"/>
        <v>44004</v>
      </c>
    </row>
    <row r="15806" spans="3:5" ht="13" x14ac:dyDescent="0.15">
      <c r="C15806" s="1" t="str">
        <f ca="1">IFERROR(INDIRECT(ADDRESS(MATCH(A15806,'contribution par jour-semaine'!A:A,0),MATCH(B15806,'contribution par jour-semaine'!$1:$1,0),4,1,"contribution par jour-semaine")),"")</f>
        <v/>
      </c>
      <c r="D15806" s="4" t="str">
        <f>VLOOKUP(A15806,predictions!A:B,2,FALSE)</f>
        <v>22/06/2020</v>
      </c>
      <c r="E15806" s="4">
        <f t="shared" si="61"/>
        <v>44004</v>
      </c>
    </row>
    <row r="15807" spans="3:5" ht="13" x14ac:dyDescent="0.15">
      <c r="C15807" s="1" t="str">
        <f ca="1">IFERROR(INDIRECT(ADDRESS(MATCH(A15807,'contribution par jour-semaine'!A:A,0),MATCH(B15807,'contribution par jour-semaine'!$1:$1,0),4,1,"contribution par jour-semaine")),"")</f>
        <v/>
      </c>
      <c r="D15807" s="4" t="str">
        <f>VLOOKUP(A15807,predictions!A:B,2,FALSE)</f>
        <v>22/06/2020</v>
      </c>
      <c r="E15807" s="4">
        <f t="shared" si="61"/>
        <v>44004</v>
      </c>
    </row>
    <row r="15808" spans="3:5" ht="13" x14ac:dyDescent="0.15">
      <c r="C15808" s="1" t="str">
        <f ca="1">IFERROR(INDIRECT(ADDRESS(MATCH(A15808,'contribution par jour-semaine'!A:A,0),MATCH(B15808,'contribution par jour-semaine'!$1:$1,0),4,1,"contribution par jour-semaine")),"")</f>
        <v/>
      </c>
      <c r="D15808" s="4" t="str">
        <f>VLOOKUP(A15808,predictions!A:B,2,FALSE)</f>
        <v>22/06/2020</v>
      </c>
      <c r="E15808" s="4">
        <f t="shared" si="61"/>
        <v>44004</v>
      </c>
    </row>
    <row r="15809" spans="3:5" ht="13" x14ac:dyDescent="0.15">
      <c r="C15809" s="1" t="str">
        <f ca="1">IFERROR(INDIRECT(ADDRESS(MATCH(A15809,'contribution par jour-semaine'!A:A,0),MATCH(B15809,'contribution par jour-semaine'!$1:$1,0),4,1,"contribution par jour-semaine")),"")</f>
        <v/>
      </c>
      <c r="D15809" s="4" t="str">
        <f>VLOOKUP(A15809,predictions!A:B,2,FALSE)</f>
        <v>22/06/2020</v>
      </c>
      <c r="E15809" s="4">
        <f t="shared" si="61"/>
        <v>44004</v>
      </c>
    </row>
    <row r="15810" spans="3:5" ht="13" x14ac:dyDescent="0.15">
      <c r="C15810" s="1" t="str">
        <f ca="1">IFERROR(INDIRECT(ADDRESS(MATCH(A15810,'contribution par jour-semaine'!A:A,0),MATCH(B15810,'contribution par jour-semaine'!$1:$1,0),4,1,"contribution par jour-semaine")),"")</f>
        <v/>
      </c>
      <c r="D15810" s="4" t="str">
        <f>VLOOKUP(A15810,predictions!A:B,2,FALSE)</f>
        <v>22/06/2020</v>
      </c>
      <c r="E15810" s="4">
        <f t="shared" si="61"/>
        <v>44004</v>
      </c>
    </row>
    <row r="15811" spans="3:5" ht="13" x14ac:dyDescent="0.15">
      <c r="C15811" s="1" t="str">
        <f ca="1">IFERROR(INDIRECT(ADDRESS(MATCH(A15811,'contribution par jour-semaine'!A:A,0),MATCH(B15811,'contribution par jour-semaine'!$1:$1,0),4,1,"contribution par jour-semaine")),"")</f>
        <v/>
      </c>
      <c r="D15811" s="4" t="str">
        <f>VLOOKUP(A15811,predictions!A:B,2,FALSE)</f>
        <v>22/06/2020</v>
      </c>
      <c r="E15811" s="4">
        <f t="shared" si="61"/>
        <v>44004</v>
      </c>
    </row>
    <row r="15812" spans="3:5" ht="13" x14ac:dyDescent="0.15">
      <c r="C15812" s="1" t="str">
        <f ca="1">IFERROR(INDIRECT(ADDRESS(MATCH(A15812,'contribution par jour-semaine'!A:A,0),MATCH(B15812,'contribution par jour-semaine'!$1:$1,0),4,1,"contribution par jour-semaine")),"")</f>
        <v/>
      </c>
      <c r="D15812" s="4" t="str">
        <f>VLOOKUP(A15812,predictions!A:B,2,FALSE)</f>
        <v>22/06/2020</v>
      </c>
      <c r="E15812" s="4">
        <f t="shared" ref="E15812:E16066" si="62">DATE(RIGHT(D15812,4),MID(D15812,4,2),LEFT(D15812,2))</f>
        <v>44004</v>
      </c>
    </row>
    <row r="15813" spans="3:5" ht="13" x14ac:dyDescent="0.15">
      <c r="C15813" s="1" t="str">
        <f ca="1">IFERROR(INDIRECT(ADDRESS(MATCH(A15813,'contribution par jour-semaine'!A:A,0),MATCH(B15813,'contribution par jour-semaine'!$1:$1,0),4,1,"contribution par jour-semaine")),"")</f>
        <v/>
      </c>
      <c r="D15813" s="4" t="str">
        <f>VLOOKUP(A15813,predictions!A:B,2,FALSE)</f>
        <v>22/06/2020</v>
      </c>
      <c r="E15813" s="4">
        <f t="shared" si="62"/>
        <v>44004</v>
      </c>
    </row>
    <row r="15814" spans="3:5" ht="13" x14ac:dyDescent="0.15">
      <c r="C15814" s="1" t="str">
        <f ca="1">IFERROR(INDIRECT(ADDRESS(MATCH(A15814,'contribution par jour-semaine'!A:A,0),MATCH(B15814,'contribution par jour-semaine'!$1:$1,0),4,1,"contribution par jour-semaine")),"")</f>
        <v/>
      </c>
      <c r="D15814" s="4" t="str">
        <f>VLOOKUP(A15814,predictions!A:B,2,FALSE)</f>
        <v>22/06/2020</v>
      </c>
      <c r="E15814" s="4">
        <f t="shared" si="62"/>
        <v>44004</v>
      </c>
    </row>
    <row r="15815" spans="3:5" ht="13" x14ac:dyDescent="0.15">
      <c r="C15815" s="1" t="str">
        <f ca="1">IFERROR(INDIRECT(ADDRESS(MATCH(A15815,'contribution par jour-semaine'!A:A,0),MATCH(B15815,'contribution par jour-semaine'!$1:$1,0),4,1,"contribution par jour-semaine")),"")</f>
        <v/>
      </c>
      <c r="D15815" s="4" t="str">
        <f>VLOOKUP(A15815,predictions!A:B,2,FALSE)</f>
        <v>22/06/2020</v>
      </c>
      <c r="E15815" s="4">
        <f t="shared" si="62"/>
        <v>44004</v>
      </c>
    </row>
    <row r="15816" spans="3:5" ht="13" x14ac:dyDescent="0.15">
      <c r="C15816" s="1" t="str">
        <f ca="1">IFERROR(INDIRECT(ADDRESS(MATCH(A15816,'contribution par jour-semaine'!A:A,0),MATCH(B15816,'contribution par jour-semaine'!$1:$1,0),4,1,"contribution par jour-semaine")),"")</f>
        <v/>
      </c>
      <c r="D15816" s="4" t="str">
        <f>VLOOKUP(A15816,predictions!A:B,2,FALSE)</f>
        <v>22/06/2020</v>
      </c>
      <c r="E15816" s="4">
        <f t="shared" si="62"/>
        <v>44004</v>
      </c>
    </row>
    <row r="15817" spans="3:5" ht="13" x14ac:dyDescent="0.15">
      <c r="C15817" s="1" t="str">
        <f ca="1">IFERROR(INDIRECT(ADDRESS(MATCH(A15817,'contribution par jour-semaine'!A:A,0),MATCH(B15817,'contribution par jour-semaine'!$1:$1,0),4,1,"contribution par jour-semaine")),"")</f>
        <v/>
      </c>
      <c r="D15817" s="4" t="str">
        <f>VLOOKUP(A15817,predictions!A:B,2,FALSE)</f>
        <v>22/06/2020</v>
      </c>
      <c r="E15817" s="4">
        <f t="shared" si="62"/>
        <v>44004</v>
      </c>
    </row>
    <row r="15818" spans="3:5" ht="13" x14ac:dyDescent="0.15">
      <c r="C15818" s="1" t="str">
        <f ca="1">IFERROR(INDIRECT(ADDRESS(MATCH(A15818,'contribution par jour-semaine'!A:A,0),MATCH(B15818,'contribution par jour-semaine'!$1:$1,0),4,1,"contribution par jour-semaine")),"")</f>
        <v/>
      </c>
      <c r="D15818" s="4" t="str">
        <f>VLOOKUP(A15818,predictions!A:B,2,FALSE)</f>
        <v>22/06/2020</v>
      </c>
      <c r="E15818" s="4">
        <f t="shared" si="62"/>
        <v>44004</v>
      </c>
    </row>
    <row r="15819" spans="3:5" ht="13" x14ac:dyDescent="0.15">
      <c r="C15819" s="1" t="str">
        <f ca="1">IFERROR(INDIRECT(ADDRESS(MATCH(A15819,'contribution par jour-semaine'!A:A,0),MATCH(B15819,'contribution par jour-semaine'!$1:$1,0),4,1,"contribution par jour-semaine")),"")</f>
        <v/>
      </c>
      <c r="D15819" s="4" t="str">
        <f>VLOOKUP(A15819,predictions!A:B,2,FALSE)</f>
        <v>22/06/2020</v>
      </c>
      <c r="E15819" s="4">
        <f t="shared" si="62"/>
        <v>44004</v>
      </c>
    </row>
    <row r="15820" spans="3:5" ht="13" x14ac:dyDescent="0.15">
      <c r="C15820" s="1" t="str">
        <f ca="1">IFERROR(INDIRECT(ADDRESS(MATCH(A15820,'contribution par jour-semaine'!A:A,0),MATCH(B15820,'contribution par jour-semaine'!$1:$1,0),4,1,"contribution par jour-semaine")),"")</f>
        <v/>
      </c>
      <c r="D15820" s="4" t="str">
        <f>VLOOKUP(A15820,predictions!A:B,2,FALSE)</f>
        <v>22/06/2020</v>
      </c>
      <c r="E15820" s="4">
        <f t="shared" si="62"/>
        <v>44004</v>
      </c>
    </row>
    <row r="15821" spans="3:5" ht="13" x14ac:dyDescent="0.15">
      <c r="C15821" s="1" t="str">
        <f ca="1">IFERROR(INDIRECT(ADDRESS(MATCH(A15821,'contribution par jour-semaine'!A:A,0),MATCH(B15821,'contribution par jour-semaine'!$1:$1,0),4,1,"contribution par jour-semaine")),"")</f>
        <v/>
      </c>
      <c r="D15821" s="4" t="str">
        <f>VLOOKUP(A15821,predictions!A:B,2,FALSE)</f>
        <v>22/06/2020</v>
      </c>
      <c r="E15821" s="4">
        <f t="shared" si="62"/>
        <v>44004</v>
      </c>
    </row>
    <row r="15822" spans="3:5" ht="13" x14ac:dyDescent="0.15">
      <c r="C15822" s="1" t="str">
        <f ca="1">IFERROR(INDIRECT(ADDRESS(MATCH(A15822,'contribution par jour-semaine'!A:A,0),MATCH(B15822,'contribution par jour-semaine'!$1:$1,0),4,1,"contribution par jour-semaine")),"")</f>
        <v/>
      </c>
      <c r="D15822" s="4" t="str">
        <f>VLOOKUP(A15822,predictions!A:B,2,FALSE)</f>
        <v>22/06/2020</v>
      </c>
      <c r="E15822" s="4">
        <f t="shared" si="62"/>
        <v>44004</v>
      </c>
    </row>
    <row r="15823" spans="3:5" ht="13" x14ac:dyDescent="0.15">
      <c r="C15823" s="1" t="str">
        <f ca="1">IFERROR(INDIRECT(ADDRESS(MATCH(A15823,'contribution par jour-semaine'!A:A,0),MATCH(B15823,'contribution par jour-semaine'!$1:$1,0),4,1,"contribution par jour-semaine")),"")</f>
        <v/>
      </c>
      <c r="D15823" s="4" t="str">
        <f>VLOOKUP(A15823,predictions!A:B,2,FALSE)</f>
        <v>22/06/2020</v>
      </c>
      <c r="E15823" s="4">
        <f t="shared" si="62"/>
        <v>44004</v>
      </c>
    </row>
    <row r="15824" spans="3:5" ht="13" x14ac:dyDescent="0.15">
      <c r="C15824" s="1" t="str">
        <f ca="1">IFERROR(INDIRECT(ADDRESS(MATCH(A15824,'contribution par jour-semaine'!A:A,0),MATCH(B15824,'contribution par jour-semaine'!$1:$1,0),4,1,"contribution par jour-semaine")),"")</f>
        <v/>
      </c>
      <c r="D15824" s="4" t="str">
        <f>VLOOKUP(A15824,predictions!A:B,2,FALSE)</f>
        <v>22/06/2020</v>
      </c>
      <c r="E15824" s="4">
        <f t="shared" si="62"/>
        <v>44004</v>
      </c>
    </row>
    <row r="15825" spans="3:5" ht="13" x14ac:dyDescent="0.15">
      <c r="C15825" s="1" t="str">
        <f ca="1">IFERROR(INDIRECT(ADDRESS(MATCH(A15825,'contribution par jour-semaine'!A:A,0),MATCH(B15825,'contribution par jour-semaine'!$1:$1,0),4,1,"contribution par jour-semaine")),"")</f>
        <v/>
      </c>
      <c r="D15825" s="4" t="str">
        <f>VLOOKUP(A15825,predictions!A:B,2,FALSE)</f>
        <v>22/06/2020</v>
      </c>
      <c r="E15825" s="4">
        <f t="shared" si="62"/>
        <v>44004</v>
      </c>
    </row>
    <row r="15826" spans="3:5" ht="13" x14ac:dyDescent="0.15">
      <c r="C15826" s="1" t="str">
        <f ca="1">IFERROR(INDIRECT(ADDRESS(MATCH(A15826,'contribution par jour-semaine'!A:A,0),MATCH(B15826,'contribution par jour-semaine'!$1:$1,0),4,1,"contribution par jour-semaine")),"")</f>
        <v/>
      </c>
      <c r="D15826" s="4" t="str">
        <f>VLOOKUP(A15826,predictions!A:B,2,FALSE)</f>
        <v>22/06/2020</v>
      </c>
      <c r="E15826" s="4">
        <f t="shared" si="62"/>
        <v>44004</v>
      </c>
    </row>
    <row r="15827" spans="3:5" ht="13" x14ac:dyDescent="0.15">
      <c r="C15827" s="1" t="str">
        <f ca="1">IFERROR(INDIRECT(ADDRESS(MATCH(A15827,'contribution par jour-semaine'!A:A,0),MATCH(B15827,'contribution par jour-semaine'!$1:$1,0),4,1,"contribution par jour-semaine")),"")</f>
        <v/>
      </c>
      <c r="D15827" s="4" t="str">
        <f>VLOOKUP(A15827,predictions!A:B,2,FALSE)</f>
        <v>22/06/2020</v>
      </c>
      <c r="E15827" s="4">
        <f t="shared" si="62"/>
        <v>44004</v>
      </c>
    </row>
    <row r="15828" spans="3:5" ht="13" x14ac:dyDescent="0.15">
      <c r="C15828" s="1" t="str">
        <f ca="1">IFERROR(INDIRECT(ADDRESS(MATCH(A15828,'contribution par jour-semaine'!A:A,0),MATCH(B15828,'contribution par jour-semaine'!$1:$1,0),4,1,"contribution par jour-semaine")),"")</f>
        <v/>
      </c>
      <c r="D15828" s="4" t="str">
        <f>VLOOKUP(A15828,predictions!A:B,2,FALSE)</f>
        <v>22/06/2020</v>
      </c>
      <c r="E15828" s="4">
        <f t="shared" si="62"/>
        <v>44004</v>
      </c>
    </row>
    <row r="15829" spans="3:5" ht="13" x14ac:dyDescent="0.15">
      <c r="C15829" s="1" t="str">
        <f ca="1">IFERROR(INDIRECT(ADDRESS(MATCH(A15829,'contribution par jour-semaine'!A:A,0),MATCH(B15829,'contribution par jour-semaine'!$1:$1,0),4,1,"contribution par jour-semaine")),"")</f>
        <v/>
      </c>
      <c r="D15829" s="4" t="str">
        <f>VLOOKUP(A15829,predictions!A:B,2,FALSE)</f>
        <v>22/06/2020</v>
      </c>
      <c r="E15829" s="4">
        <f t="shared" si="62"/>
        <v>44004</v>
      </c>
    </row>
    <row r="15830" spans="3:5" ht="13" x14ac:dyDescent="0.15">
      <c r="C15830" s="1" t="str">
        <f ca="1">IFERROR(INDIRECT(ADDRESS(MATCH(A15830,'contribution par jour-semaine'!A:A,0),MATCH(B15830,'contribution par jour-semaine'!$1:$1,0),4,1,"contribution par jour-semaine")),"")</f>
        <v/>
      </c>
      <c r="D15830" s="4" t="str">
        <f>VLOOKUP(A15830,predictions!A:B,2,FALSE)</f>
        <v>22/06/2020</v>
      </c>
      <c r="E15830" s="4">
        <f t="shared" si="62"/>
        <v>44004</v>
      </c>
    </row>
    <row r="15831" spans="3:5" ht="13" x14ac:dyDescent="0.15">
      <c r="C15831" s="1" t="str">
        <f ca="1">IFERROR(INDIRECT(ADDRESS(MATCH(A15831,'contribution par jour-semaine'!A:A,0),MATCH(B15831,'contribution par jour-semaine'!$1:$1,0),4,1,"contribution par jour-semaine")),"")</f>
        <v/>
      </c>
      <c r="D15831" s="4" t="str">
        <f>VLOOKUP(A15831,predictions!A:B,2,FALSE)</f>
        <v>22/06/2020</v>
      </c>
      <c r="E15831" s="4">
        <f t="shared" si="62"/>
        <v>44004</v>
      </c>
    </row>
    <row r="15832" spans="3:5" ht="13" x14ac:dyDescent="0.15">
      <c r="C15832" s="1" t="str">
        <f ca="1">IFERROR(INDIRECT(ADDRESS(MATCH(A15832,'contribution par jour-semaine'!A:A,0),MATCH(B15832,'contribution par jour-semaine'!$1:$1,0),4,1,"contribution par jour-semaine")),"")</f>
        <v/>
      </c>
      <c r="D15832" s="4" t="str">
        <f>VLOOKUP(A15832,predictions!A:B,2,FALSE)</f>
        <v>22/06/2020</v>
      </c>
      <c r="E15832" s="4">
        <f t="shared" si="62"/>
        <v>44004</v>
      </c>
    </row>
    <row r="15833" spans="3:5" ht="13" x14ac:dyDescent="0.15">
      <c r="C15833" s="1" t="str">
        <f ca="1">IFERROR(INDIRECT(ADDRESS(MATCH(A15833,'contribution par jour-semaine'!A:A,0),MATCH(B15833,'contribution par jour-semaine'!$1:$1,0),4,1,"contribution par jour-semaine")),"")</f>
        <v/>
      </c>
      <c r="D15833" s="4" t="str">
        <f>VLOOKUP(A15833,predictions!A:B,2,FALSE)</f>
        <v>22/06/2020</v>
      </c>
      <c r="E15833" s="4">
        <f t="shared" si="62"/>
        <v>44004</v>
      </c>
    </row>
    <row r="15834" spans="3:5" ht="13" x14ac:dyDescent="0.15">
      <c r="C15834" s="1" t="str">
        <f ca="1">IFERROR(INDIRECT(ADDRESS(MATCH(A15834,'contribution par jour-semaine'!A:A,0),MATCH(B15834,'contribution par jour-semaine'!$1:$1,0),4,1,"contribution par jour-semaine")),"")</f>
        <v/>
      </c>
      <c r="D15834" s="4" t="str">
        <f>VLOOKUP(A15834,predictions!A:B,2,FALSE)</f>
        <v>22/06/2020</v>
      </c>
      <c r="E15834" s="4">
        <f t="shared" si="62"/>
        <v>44004</v>
      </c>
    </row>
    <row r="15835" spans="3:5" ht="13" x14ac:dyDescent="0.15">
      <c r="C15835" s="1" t="str">
        <f ca="1">IFERROR(INDIRECT(ADDRESS(MATCH(A15835,'contribution par jour-semaine'!A:A,0),MATCH(B15835,'contribution par jour-semaine'!$1:$1,0),4,1,"contribution par jour-semaine")),"")</f>
        <v/>
      </c>
      <c r="D15835" s="4" t="str">
        <f>VLOOKUP(A15835,predictions!A:B,2,FALSE)</f>
        <v>22/06/2020</v>
      </c>
      <c r="E15835" s="4">
        <f t="shared" si="62"/>
        <v>44004</v>
      </c>
    </row>
    <row r="15836" spans="3:5" ht="13" x14ac:dyDescent="0.15">
      <c r="C15836" s="1" t="str">
        <f ca="1">IFERROR(INDIRECT(ADDRESS(MATCH(A15836,'contribution par jour-semaine'!A:A,0),MATCH(B15836,'contribution par jour-semaine'!$1:$1,0),4,1,"contribution par jour-semaine")),"")</f>
        <v/>
      </c>
      <c r="D15836" s="4" t="str">
        <f>VLOOKUP(A15836,predictions!A:B,2,FALSE)</f>
        <v>22/06/2020</v>
      </c>
      <c r="E15836" s="4">
        <f t="shared" si="62"/>
        <v>44004</v>
      </c>
    </row>
    <row r="15837" spans="3:5" ht="13" x14ac:dyDescent="0.15">
      <c r="C15837" s="1" t="str">
        <f ca="1">IFERROR(INDIRECT(ADDRESS(MATCH(A15837,'contribution par jour-semaine'!A:A,0),MATCH(B15837,'contribution par jour-semaine'!$1:$1,0),4,1,"contribution par jour-semaine")),"")</f>
        <v/>
      </c>
      <c r="D15837" s="4" t="str">
        <f>VLOOKUP(A15837,predictions!A:B,2,FALSE)</f>
        <v>22/06/2020</v>
      </c>
      <c r="E15837" s="4">
        <f t="shared" si="62"/>
        <v>44004</v>
      </c>
    </row>
    <row r="15838" spans="3:5" ht="13" x14ac:dyDescent="0.15">
      <c r="C15838" s="1" t="str">
        <f ca="1">IFERROR(INDIRECT(ADDRESS(MATCH(A15838,'contribution par jour-semaine'!A:A,0),MATCH(B15838,'contribution par jour-semaine'!$1:$1,0),4,1,"contribution par jour-semaine")),"")</f>
        <v/>
      </c>
      <c r="D15838" s="4" t="str">
        <f>VLOOKUP(A15838,predictions!A:B,2,FALSE)</f>
        <v>22/06/2020</v>
      </c>
      <c r="E15838" s="4">
        <f t="shared" si="62"/>
        <v>44004</v>
      </c>
    </row>
    <row r="15839" spans="3:5" ht="13" x14ac:dyDescent="0.15">
      <c r="C15839" s="1" t="str">
        <f ca="1">IFERROR(INDIRECT(ADDRESS(MATCH(A15839,'contribution par jour-semaine'!A:A,0),MATCH(B15839,'contribution par jour-semaine'!$1:$1,0),4,1,"contribution par jour-semaine")),"")</f>
        <v/>
      </c>
      <c r="D15839" s="4" t="str">
        <f>VLOOKUP(A15839,predictions!A:B,2,FALSE)</f>
        <v>22/06/2020</v>
      </c>
      <c r="E15839" s="4">
        <f t="shared" si="62"/>
        <v>44004</v>
      </c>
    </row>
    <row r="15840" spans="3:5" ht="13" x14ac:dyDescent="0.15">
      <c r="C15840" s="1" t="str">
        <f ca="1">IFERROR(INDIRECT(ADDRESS(MATCH(A15840,'contribution par jour-semaine'!A:A,0),MATCH(B15840,'contribution par jour-semaine'!$1:$1,0),4,1,"contribution par jour-semaine")),"")</f>
        <v/>
      </c>
      <c r="D15840" s="4" t="str">
        <f>VLOOKUP(A15840,predictions!A:B,2,FALSE)</f>
        <v>22/06/2020</v>
      </c>
      <c r="E15840" s="4">
        <f t="shared" si="62"/>
        <v>44004</v>
      </c>
    </row>
    <row r="15841" spans="3:5" ht="13" x14ac:dyDescent="0.15">
      <c r="C15841" s="1" t="str">
        <f ca="1">IFERROR(INDIRECT(ADDRESS(MATCH(A15841,'contribution par jour-semaine'!A:A,0),MATCH(B15841,'contribution par jour-semaine'!$1:$1,0),4,1,"contribution par jour-semaine")),"")</f>
        <v/>
      </c>
      <c r="D15841" s="4" t="str">
        <f>VLOOKUP(A15841,predictions!A:B,2,FALSE)</f>
        <v>22/06/2020</v>
      </c>
      <c r="E15841" s="4">
        <f t="shared" si="62"/>
        <v>44004</v>
      </c>
    </row>
    <row r="15842" spans="3:5" ht="13" x14ac:dyDescent="0.15">
      <c r="C15842" s="1" t="str">
        <f ca="1">IFERROR(INDIRECT(ADDRESS(MATCH(A15842,'contribution par jour-semaine'!A:A,0),MATCH(B15842,'contribution par jour-semaine'!$1:$1,0),4,1,"contribution par jour-semaine")),"")</f>
        <v/>
      </c>
      <c r="D15842" s="4" t="str">
        <f>VLOOKUP(A15842,predictions!A:B,2,FALSE)</f>
        <v>22/06/2020</v>
      </c>
      <c r="E15842" s="4">
        <f t="shared" si="62"/>
        <v>44004</v>
      </c>
    </row>
    <row r="15843" spans="3:5" ht="13" x14ac:dyDescent="0.15">
      <c r="C15843" s="1" t="str">
        <f ca="1">IFERROR(INDIRECT(ADDRESS(MATCH(A15843,'contribution par jour-semaine'!A:A,0),MATCH(B15843,'contribution par jour-semaine'!$1:$1,0),4,1,"contribution par jour-semaine")),"")</f>
        <v/>
      </c>
      <c r="D15843" s="4" t="str">
        <f>VLOOKUP(A15843,predictions!A:B,2,FALSE)</f>
        <v>22/06/2020</v>
      </c>
      <c r="E15843" s="4">
        <f t="shared" si="62"/>
        <v>44004</v>
      </c>
    </row>
    <row r="15844" spans="3:5" ht="13" x14ac:dyDescent="0.15">
      <c r="C15844" s="1" t="str">
        <f ca="1">IFERROR(INDIRECT(ADDRESS(MATCH(A15844,'contribution par jour-semaine'!A:A,0),MATCH(B15844,'contribution par jour-semaine'!$1:$1,0),4,1,"contribution par jour-semaine")),"")</f>
        <v/>
      </c>
      <c r="D15844" s="4" t="str">
        <f>VLOOKUP(A15844,predictions!A:B,2,FALSE)</f>
        <v>22/06/2020</v>
      </c>
      <c r="E15844" s="4">
        <f t="shared" si="62"/>
        <v>44004</v>
      </c>
    </row>
    <row r="15845" spans="3:5" ht="13" x14ac:dyDescent="0.15">
      <c r="C15845" s="1" t="str">
        <f ca="1">IFERROR(INDIRECT(ADDRESS(MATCH(A15845,'contribution par jour-semaine'!A:A,0),MATCH(B15845,'contribution par jour-semaine'!$1:$1,0),4,1,"contribution par jour-semaine")),"")</f>
        <v/>
      </c>
      <c r="D15845" s="4" t="str">
        <f>VLOOKUP(A15845,predictions!A:B,2,FALSE)</f>
        <v>22/06/2020</v>
      </c>
      <c r="E15845" s="4">
        <f t="shared" si="62"/>
        <v>44004</v>
      </c>
    </row>
    <row r="15846" spans="3:5" ht="13" x14ac:dyDescent="0.15">
      <c r="C15846" s="1" t="str">
        <f ca="1">IFERROR(INDIRECT(ADDRESS(MATCH(A15846,'contribution par jour-semaine'!A:A,0),MATCH(B15846,'contribution par jour-semaine'!$1:$1,0),4,1,"contribution par jour-semaine")),"")</f>
        <v/>
      </c>
      <c r="D15846" s="4" t="str">
        <f>VLOOKUP(A15846,predictions!A:B,2,FALSE)</f>
        <v>22/06/2020</v>
      </c>
      <c r="E15846" s="4">
        <f t="shared" si="62"/>
        <v>44004</v>
      </c>
    </row>
    <row r="15847" spans="3:5" ht="13" x14ac:dyDescent="0.15">
      <c r="C15847" s="1" t="str">
        <f ca="1">IFERROR(INDIRECT(ADDRESS(MATCH(A15847,'contribution par jour-semaine'!A:A,0),MATCH(B15847,'contribution par jour-semaine'!$1:$1,0),4,1,"contribution par jour-semaine")),"")</f>
        <v/>
      </c>
      <c r="D15847" s="4" t="str">
        <f>VLOOKUP(A15847,predictions!A:B,2,FALSE)</f>
        <v>22/06/2020</v>
      </c>
      <c r="E15847" s="4">
        <f t="shared" si="62"/>
        <v>44004</v>
      </c>
    </row>
    <row r="15848" spans="3:5" ht="13" x14ac:dyDescent="0.15">
      <c r="C15848" s="1" t="str">
        <f ca="1">IFERROR(INDIRECT(ADDRESS(MATCH(A15848,'contribution par jour-semaine'!A:A,0),MATCH(B15848,'contribution par jour-semaine'!$1:$1,0),4,1,"contribution par jour-semaine")),"")</f>
        <v/>
      </c>
      <c r="D15848" s="4" t="str">
        <f>VLOOKUP(A15848,predictions!A:B,2,FALSE)</f>
        <v>22/06/2020</v>
      </c>
      <c r="E15848" s="4">
        <f t="shared" si="62"/>
        <v>44004</v>
      </c>
    </row>
    <row r="15849" spans="3:5" ht="13" x14ac:dyDescent="0.15">
      <c r="C15849" s="1" t="str">
        <f ca="1">IFERROR(INDIRECT(ADDRESS(MATCH(A15849,'contribution par jour-semaine'!A:A,0),MATCH(B15849,'contribution par jour-semaine'!$1:$1,0),4,1,"contribution par jour-semaine")),"")</f>
        <v/>
      </c>
      <c r="D15849" s="4" t="str">
        <f>VLOOKUP(A15849,predictions!A:B,2,FALSE)</f>
        <v>22/06/2020</v>
      </c>
      <c r="E15849" s="4">
        <f t="shared" si="62"/>
        <v>44004</v>
      </c>
    </row>
    <row r="15850" spans="3:5" ht="13" x14ac:dyDescent="0.15">
      <c r="C15850" s="1" t="str">
        <f ca="1">IFERROR(INDIRECT(ADDRESS(MATCH(A15850,'contribution par jour-semaine'!A:A,0),MATCH(B15850,'contribution par jour-semaine'!$1:$1,0),4,1,"contribution par jour-semaine")),"")</f>
        <v/>
      </c>
      <c r="D15850" s="4" t="str">
        <f>VLOOKUP(A15850,predictions!A:B,2,FALSE)</f>
        <v>22/06/2020</v>
      </c>
      <c r="E15850" s="4">
        <f t="shared" si="62"/>
        <v>44004</v>
      </c>
    </row>
    <row r="15851" spans="3:5" ht="13" x14ac:dyDescent="0.15">
      <c r="C15851" s="1" t="str">
        <f ca="1">IFERROR(INDIRECT(ADDRESS(MATCH(A15851,'contribution par jour-semaine'!A:A,0),MATCH(B15851,'contribution par jour-semaine'!$1:$1,0),4,1,"contribution par jour-semaine")),"")</f>
        <v/>
      </c>
      <c r="D15851" s="4" t="str">
        <f>VLOOKUP(A15851,predictions!A:B,2,FALSE)</f>
        <v>22/06/2020</v>
      </c>
      <c r="E15851" s="4">
        <f t="shared" si="62"/>
        <v>44004</v>
      </c>
    </row>
    <row r="15852" spans="3:5" ht="13" x14ac:dyDescent="0.15">
      <c r="C15852" s="1" t="str">
        <f ca="1">IFERROR(INDIRECT(ADDRESS(MATCH(A15852,'contribution par jour-semaine'!A:A,0),MATCH(B15852,'contribution par jour-semaine'!$1:$1,0),4,1,"contribution par jour-semaine")),"")</f>
        <v/>
      </c>
      <c r="D15852" s="4" t="str">
        <f>VLOOKUP(A15852,predictions!A:B,2,FALSE)</f>
        <v>22/06/2020</v>
      </c>
      <c r="E15852" s="4">
        <f t="shared" si="62"/>
        <v>44004</v>
      </c>
    </row>
    <row r="15853" spans="3:5" ht="13" x14ac:dyDescent="0.15">
      <c r="C15853" s="1" t="str">
        <f ca="1">IFERROR(INDIRECT(ADDRESS(MATCH(A15853,'contribution par jour-semaine'!A:A,0),MATCH(B15853,'contribution par jour-semaine'!$1:$1,0),4,1,"contribution par jour-semaine")),"")</f>
        <v/>
      </c>
      <c r="D15853" s="4" t="str">
        <f>VLOOKUP(A15853,predictions!A:B,2,FALSE)</f>
        <v>22/06/2020</v>
      </c>
      <c r="E15853" s="4">
        <f t="shared" si="62"/>
        <v>44004</v>
      </c>
    </row>
    <row r="15854" spans="3:5" ht="13" x14ac:dyDescent="0.15">
      <c r="C15854" s="1" t="str">
        <f ca="1">IFERROR(INDIRECT(ADDRESS(MATCH(A15854,'contribution par jour-semaine'!A:A,0),MATCH(B15854,'contribution par jour-semaine'!$1:$1,0),4,1,"contribution par jour-semaine")),"")</f>
        <v/>
      </c>
      <c r="D15854" s="4" t="str">
        <f>VLOOKUP(A15854,predictions!A:B,2,FALSE)</f>
        <v>22/06/2020</v>
      </c>
      <c r="E15854" s="4">
        <f t="shared" si="62"/>
        <v>44004</v>
      </c>
    </row>
    <row r="15855" spans="3:5" ht="13" x14ac:dyDescent="0.15">
      <c r="C15855" s="1" t="str">
        <f ca="1">IFERROR(INDIRECT(ADDRESS(MATCH(A15855,'contribution par jour-semaine'!A:A,0),MATCH(B15855,'contribution par jour-semaine'!$1:$1,0),4,1,"contribution par jour-semaine")),"")</f>
        <v/>
      </c>
      <c r="D15855" s="4" t="str">
        <f>VLOOKUP(A15855,predictions!A:B,2,FALSE)</f>
        <v>22/06/2020</v>
      </c>
      <c r="E15855" s="4">
        <f t="shared" si="62"/>
        <v>44004</v>
      </c>
    </row>
    <row r="15856" spans="3:5" ht="13" x14ac:dyDescent="0.15">
      <c r="C15856" s="1" t="str">
        <f ca="1">IFERROR(INDIRECT(ADDRESS(MATCH(A15856,'contribution par jour-semaine'!A:A,0),MATCH(B15856,'contribution par jour-semaine'!$1:$1,0),4,1,"contribution par jour-semaine")),"")</f>
        <v/>
      </c>
      <c r="D15856" s="4" t="str">
        <f>VLOOKUP(A15856,predictions!A:B,2,FALSE)</f>
        <v>22/06/2020</v>
      </c>
      <c r="E15856" s="4">
        <f t="shared" si="62"/>
        <v>44004</v>
      </c>
    </row>
    <row r="15857" spans="3:5" ht="13" x14ac:dyDescent="0.15">
      <c r="C15857" s="1" t="str">
        <f ca="1">IFERROR(INDIRECT(ADDRESS(MATCH(A15857,'contribution par jour-semaine'!A:A,0),MATCH(B15857,'contribution par jour-semaine'!$1:$1,0),4,1,"contribution par jour-semaine")),"")</f>
        <v/>
      </c>
      <c r="D15857" s="4" t="str">
        <f>VLOOKUP(A15857,predictions!A:B,2,FALSE)</f>
        <v>22/06/2020</v>
      </c>
      <c r="E15857" s="4">
        <f t="shared" si="62"/>
        <v>44004</v>
      </c>
    </row>
    <row r="15858" spans="3:5" ht="13" x14ac:dyDescent="0.15">
      <c r="C15858" s="1" t="str">
        <f ca="1">IFERROR(INDIRECT(ADDRESS(MATCH(A15858,'contribution par jour-semaine'!A:A,0),MATCH(B15858,'contribution par jour-semaine'!$1:$1,0),4,1,"contribution par jour-semaine")),"")</f>
        <v/>
      </c>
      <c r="D15858" s="4" t="str">
        <f>VLOOKUP(A15858,predictions!A:B,2,FALSE)</f>
        <v>22/06/2020</v>
      </c>
      <c r="E15858" s="4">
        <f t="shared" si="62"/>
        <v>44004</v>
      </c>
    </row>
    <row r="15859" spans="3:5" ht="13" x14ac:dyDescent="0.15">
      <c r="C15859" s="1" t="str">
        <f ca="1">IFERROR(INDIRECT(ADDRESS(MATCH(A15859,'contribution par jour-semaine'!A:A,0),MATCH(B15859,'contribution par jour-semaine'!$1:$1,0),4,1,"contribution par jour-semaine")),"")</f>
        <v/>
      </c>
      <c r="D15859" s="4" t="str">
        <f>VLOOKUP(A15859,predictions!A:B,2,FALSE)</f>
        <v>22/06/2020</v>
      </c>
      <c r="E15859" s="4">
        <f t="shared" si="62"/>
        <v>44004</v>
      </c>
    </row>
    <row r="15860" spans="3:5" ht="13" x14ac:dyDescent="0.15">
      <c r="C15860" s="1" t="str">
        <f ca="1">IFERROR(INDIRECT(ADDRESS(MATCH(A15860,'contribution par jour-semaine'!A:A,0),MATCH(B15860,'contribution par jour-semaine'!$1:$1,0),4,1,"contribution par jour-semaine")),"")</f>
        <v/>
      </c>
      <c r="D15860" s="4" t="str">
        <f>VLOOKUP(A15860,predictions!A:B,2,FALSE)</f>
        <v>22/06/2020</v>
      </c>
      <c r="E15860" s="4">
        <f t="shared" si="62"/>
        <v>44004</v>
      </c>
    </row>
    <row r="15861" spans="3:5" ht="13" x14ac:dyDescent="0.15">
      <c r="C15861" s="1" t="str">
        <f ca="1">IFERROR(INDIRECT(ADDRESS(MATCH(A15861,'contribution par jour-semaine'!A:A,0),MATCH(B15861,'contribution par jour-semaine'!$1:$1,0),4,1,"contribution par jour-semaine")),"")</f>
        <v/>
      </c>
      <c r="D15861" s="4" t="str">
        <f>VLOOKUP(A15861,predictions!A:B,2,FALSE)</f>
        <v>22/06/2020</v>
      </c>
      <c r="E15861" s="4">
        <f t="shared" si="62"/>
        <v>44004</v>
      </c>
    </row>
    <row r="15862" spans="3:5" ht="13" x14ac:dyDescent="0.15">
      <c r="C15862" s="1" t="str">
        <f ca="1">IFERROR(INDIRECT(ADDRESS(MATCH(A15862,'contribution par jour-semaine'!A:A,0),MATCH(B15862,'contribution par jour-semaine'!$1:$1,0),4,1,"contribution par jour-semaine")),"")</f>
        <v/>
      </c>
      <c r="D15862" s="4" t="str">
        <f>VLOOKUP(A15862,predictions!A:B,2,FALSE)</f>
        <v>22/06/2020</v>
      </c>
      <c r="E15862" s="4">
        <f t="shared" si="62"/>
        <v>44004</v>
      </c>
    </row>
    <row r="15863" spans="3:5" ht="13" x14ac:dyDescent="0.15">
      <c r="C15863" s="1" t="str">
        <f ca="1">IFERROR(INDIRECT(ADDRESS(MATCH(A15863,'contribution par jour-semaine'!A:A,0),MATCH(B15863,'contribution par jour-semaine'!$1:$1,0),4,1,"contribution par jour-semaine")),"")</f>
        <v/>
      </c>
      <c r="D15863" s="4" t="str">
        <f>VLOOKUP(A15863,predictions!A:B,2,FALSE)</f>
        <v>22/06/2020</v>
      </c>
      <c r="E15863" s="4">
        <f t="shared" si="62"/>
        <v>44004</v>
      </c>
    </row>
    <row r="15864" spans="3:5" ht="13" x14ac:dyDescent="0.15">
      <c r="C15864" s="1" t="str">
        <f ca="1">IFERROR(INDIRECT(ADDRESS(MATCH(A15864,'contribution par jour-semaine'!A:A,0),MATCH(B15864,'contribution par jour-semaine'!$1:$1,0),4,1,"contribution par jour-semaine")),"")</f>
        <v/>
      </c>
      <c r="D15864" s="4" t="str">
        <f>VLOOKUP(A15864,predictions!A:B,2,FALSE)</f>
        <v>22/06/2020</v>
      </c>
      <c r="E15864" s="4">
        <f t="shared" si="62"/>
        <v>44004</v>
      </c>
    </row>
    <row r="15865" spans="3:5" ht="13" x14ac:dyDescent="0.15">
      <c r="C15865" s="1" t="str">
        <f ca="1">IFERROR(INDIRECT(ADDRESS(MATCH(A15865,'contribution par jour-semaine'!A:A,0),MATCH(B15865,'contribution par jour-semaine'!$1:$1,0),4,1,"contribution par jour-semaine")),"")</f>
        <v/>
      </c>
      <c r="D15865" s="4" t="str">
        <f>VLOOKUP(A15865,predictions!A:B,2,FALSE)</f>
        <v>22/06/2020</v>
      </c>
      <c r="E15865" s="4">
        <f t="shared" si="62"/>
        <v>44004</v>
      </c>
    </row>
    <row r="15866" spans="3:5" ht="13" x14ac:dyDescent="0.15">
      <c r="C15866" s="1" t="str">
        <f ca="1">IFERROR(INDIRECT(ADDRESS(MATCH(A15866,'contribution par jour-semaine'!A:A,0),MATCH(B15866,'contribution par jour-semaine'!$1:$1,0),4,1,"contribution par jour-semaine")),"")</f>
        <v/>
      </c>
      <c r="D15866" s="4" t="str">
        <f>VLOOKUP(A15866,predictions!A:B,2,FALSE)</f>
        <v>22/06/2020</v>
      </c>
      <c r="E15866" s="4">
        <f t="shared" si="62"/>
        <v>44004</v>
      </c>
    </row>
    <row r="15867" spans="3:5" ht="13" x14ac:dyDescent="0.15">
      <c r="C15867" s="1" t="str">
        <f ca="1">IFERROR(INDIRECT(ADDRESS(MATCH(A15867,'contribution par jour-semaine'!A:A,0),MATCH(B15867,'contribution par jour-semaine'!$1:$1,0),4,1,"contribution par jour-semaine")),"")</f>
        <v/>
      </c>
      <c r="D15867" s="4" t="str">
        <f>VLOOKUP(A15867,predictions!A:B,2,FALSE)</f>
        <v>22/06/2020</v>
      </c>
      <c r="E15867" s="4">
        <f t="shared" si="62"/>
        <v>44004</v>
      </c>
    </row>
    <row r="15868" spans="3:5" ht="13" x14ac:dyDescent="0.15">
      <c r="C15868" s="1" t="str">
        <f ca="1">IFERROR(INDIRECT(ADDRESS(MATCH(A15868,'contribution par jour-semaine'!A:A,0),MATCH(B15868,'contribution par jour-semaine'!$1:$1,0),4,1,"contribution par jour-semaine")),"")</f>
        <v/>
      </c>
      <c r="D15868" s="4" t="str">
        <f>VLOOKUP(A15868,predictions!A:B,2,FALSE)</f>
        <v>22/06/2020</v>
      </c>
      <c r="E15868" s="4">
        <f t="shared" si="62"/>
        <v>44004</v>
      </c>
    </row>
    <row r="15869" spans="3:5" ht="13" x14ac:dyDescent="0.15">
      <c r="C15869" s="1" t="str">
        <f ca="1">IFERROR(INDIRECT(ADDRESS(MATCH(A15869,'contribution par jour-semaine'!A:A,0),MATCH(B15869,'contribution par jour-semaine'!$1:$1,0),4,1,"contribution par jour-semaine")),"")</f>
        <v/>
      </c>
      <c r="D15869" s="4" t="str">
        <f>VLOOKUP(A15869,predictions!A:B,2,FALSE)</f>
        <v>22/06/2020</v>
      </c>
      <c r="E15869" s="4">
        <f t="shared" si="62"/>
        <v>44004</v>
      </c>
    </row>
    <row r="15870" spans="3:5" ht="13" x14ac:dyDescent="0.15">
      <c r="C15870" s="1" t="str">
        <f ca="1">IFERROR(INDIRECT(ADDRESS(MATCH(A15870,'contribution par jour-semaine'!A:A,0),MATCH(B15870,'contribution par jour-semaine'!$1:$1,0),4,1,"contribution par jour-semaine")),"")</f>
        <v/>
      </c>
      <c r="D15870" s="4" t="str">
        <f>VLOOKUP(A15870,predictions!A:B,2,FALSE)</f>
        <v>22/06/2020</v>
      </c>
      <c r="E15870" s="4">
        <f t="shared" si="62"/>
        <v>44004</v>
      </c>
    </row>
    <row r="15871" spans="3:5" ht="13" x14ac:dyDescent="0.15">
      <c r="C15871" s="1" t="str">
        <f ca="1">IFERROR(INDIRECT(ADDRESS(MATCH(A15871,'contribution par jour-semaine'!A:A,0),MATCH(B15871,'contribution par jour-semaine'!$1:$1,0),4,1,"contribution par jour-semaine")),"")</f>
        <v/>
      </c>
      <c r="D15871" s="4" t="str">
        <f>VLOOKUP(A15871,predictions!A:B,2,FALSE)</f>
        <v>22/06/2020</v>
      </c>
      <c r="E15871" s="4">
        <f t="shared" si="62"/>
        <v>44004</v>
      </c>
    </row>
    <row r="15872" spans="3:5" ht="13" x14ac:dyDescent="0.15">
      <c r="C15872" s="1" t="str">
        <f ca="1">IFERROR(INDIRECT(ADDRESS(MATCH(A15872,'contribution par jour-semaine'!A:A,0),MATCH(B15872,'contribution par jour-semaine'!$1:$1,0),4,1,"contribution par jour-semaine")),"")</f>
        <v/>
      </c>
      <c r="D15872" s="4" t="str">
        <f>VLOOKUP(A15872,predictions!A:B,2,FALSE)</f>
        <v>22/06/2020</v>
      </c>
      <c r="E15872" s="4">
        <f t="shared" si="62"/>
        <v>44004</v>
      </c>
    </row>
    <row r="15873" spans="3:5" ht="13" x14ac:dyDescent="0.15">
      <c r="C15873" s="1" t="str">
        <f ca="1">IFERROR(INDIRECT(ADDRESS(MATCH(A15873,'contribution par jour-semaine'!A:A,0),MATCH(B15873,'contribution par jour-semaine'!$1:$1,0),4,1,"contribution par jour-semaine")),"")</f>
        <v/>
      </c>
      <c r="D15873" s="4" t="str">
        <f>VLOOKUP(A15873,predictions!A:B,2,FALSE)</f>
        <v>22/06/2020</v>
      </c>
      <c r="E15873" s="4">
        <f t="shared" si="62"/>
        <v>44004</v>
      </c>
    </row>
    <row r="15874" spans="3:5" ht="13" x14ac:dyDescent="0.15">
      <c r="C15874" s="1" t="str">
        <f ca="1">IFERROR(INDIRECT(ADDRESS(MATCH(A15874,'contribution par jour-semaine'!A:A,0),MATCH(B15874,'contribution par jour-semaine'!$1:$1,0),4,1,"contribution par jour-semaine")),"")</f>
        <v/>
      </c>
      <c r="D15874" s="4" t="str">
        <f>VLOOKUP(A15874,predictions!A:B,2,FALSE)</f>
        <v>22/06/2020</v>
      </c>
      <c r="E15874" s="4">
        <f t="shared" si="62"/>
        <v>44004</v>
      </c>
    </row>
    <row r="15875" spans="3:5" ht="13" x14ac:dyDescent="0.15">
      <c r="C15875" s="1" t="str">
        <f ca="1">IFERROR(INDIRECT(ADDRESS(MATCH(A15875,'contribution par jour-semaine'!A:A,0),MATCH(B15875,'contribution par jour-semaine'!$1:$1,0),4,1,"contribution par jour-semaine")),"")</f>
        <v/>
      </c>
      <c r="D15875" s="4" t="str">
        <f>VLOOKUP(A15875,predictions!A:B,2,FALSE)</f>
        <v>22/06/2020</v>
      </c>
      <c r="E15875" s="4">
        <f t="shared" si="62"/>
        <v>44004</v>
      </c>
    </row>
    <row r="15876" spans="3:5" ht="13" x14ac:dyDescent="0.15">
      <c r="C15876" s="1" t="str">
        <f ca="1">IFERROR(INDIRECT(ADDRESS(MATCH(A15876,'contribution par jour-semaine'!A:A,0),MATCH(B15876,'contribution par jour-semaine'!$1:$1,0),4,1,"contribution par jour-semaine")),"")</f>
        <v/>
      </c>
      <c r="D15876" s="4" t="str">
        <f>VLOOKUP(A15876,predictions!A:B,2,FALSE)</f>
        <v>22/06/2020</v>
      </c>
      <c r="E15876" s="4">
        <f t="shared" si="62"/>
        <v>44004</v>
      </c>
    </row>
    <row r="15877" spans="3:5" ht="13" x14ac:dyDescent="0.15">
      <c r="C15877" s="1" t="str">
        <f ca="1">IFERROR(INDIRECT(ADDRESS(MATCH(A15877,'contribution par jour-semaine'!A:A,0),MATCH(B15877,'contribution par jour-semaine'!$1:$1,0),4,1,"contribution par jour-semaine")),"")</f>
        <v/>
      </c>
      <c r="D15877" s="4" t="str">
        <f>VLOOKUP(A15877,predictions!A:B,2,FALSE)</f>
        <v>22/06/2020</v>
      </c>
      <c r="E15877" s="4">
        <f t="shared" si="62"/>
        <v>44004</v>
      </c>
    </row>
    <row r="15878" spans="3:5" ht="13" x14ac:dyDescent="0.15">
      <c r="C15878" s="1" t="str">
        <f ca="1">IFERROR(INDIRECT(ADDRESS(MATCH(A15878,'contribution par jour-semaine'!A:A,0),MATCH(B15878,'contribution par jour-semaine'!$1:$1,0),4,1,"contribution par jour-semaine")),"")</f>
        <v/>
      </c>
      <c r="D15878" s="4" t="str">
        <f>VLOOKUP(A15878,predictions!A:B,2,FALSE)</f>
        <v>22/06/2020</v>
      </c>
      <c r="E15878" s="4">
        <f t="shared" si="62"/>
        <v>44004</v>
      </c>
    </row>
    <row r="15879" spans="3:5" ht="13" x14ac:dyDescent="0.15">
      <c r="C15879" s="1" t="str">
        <f ca="1">IFERROR(INDIRECT(ADDRESS(MATCH(A15879,'contribution par jour-semaine'!A:A,0),MATCH(B15879,'contribution par jour-semaine'!$1:$1,0),4,1,"contribution par jour-semaine")),"")</f>
        <v/>
      </c>
      <c r="D15879" s="4" t="str">
        <f>VLOOKUP(A15879,predictions!A:B,2,FALSE)</f>
        <v>22/06/2020</v>
      </c>
      <c r="E15879" s="4">
        <f t="shared" si="62"/>
        <v>44004</v>
      </c>
    </row>
    <row r="15880" spans="3:5" ht="13" x14ac:dyDescent="0.15">
      <c r="C15880" s="1" t="str">
        <f ca="1">IFERROR(INDIRECT(ADDRESS(MATCH(A15880,'contribution par jour-semaine'!A:A,0),MATCH(B15880,'contribution par jour-semaine'!$1:$1,0),4,1,"contribution par jour-semaine")),"")</f>
        <v/>
      </c>
      <c r="D15880" s="4" t="str">
        <f>VLOOKUP(A15880,predictions!A:B,2,FALSE)</f>
        <v>22/06/2020</v>
      </c>
      <c r="E15880" s="4">
        <f t="shared" si="62"/>
        <v>44004</v>
      </c>
    </row>
    <row r="15881" spans="3:5" ht="13" x14ac:dyDescent="0.15">
      <c r="C15881" s="1" t="str">
        <f ca="1">IFERROR(INDIRECT(ADDRESS(MATCH(A15881,'contribution par jour-semaine'!A:A,0),MATCH(B15881,'contribution par jour-semaine'!$1:$1,0),4,1,"contribution par jour-semaine")),"")</f>
        <v/>
      </c>
      <c r="D15881" s="4" t="str">
        <f>VLOOKUP(A15881,predictions!A:B,2,FALSE)</f>
        <v>22/06/2020</v>
      </c>
      <c r="E15881" s="4">
        <f t="shared" si="62"/>
        <v>44004</v>
      </c>
    </row>
    <row r="15882" spans="3:5" ht="13" x14ac:dyDescent="0.15">
      <c r="C15882" s="1" t="str">
        <f ca="1">IFERROR(INDIRECT(ADDRESS(MATCH(A15882,'contribution par jour-semaine'!A:A,0),MATCH(B15882,'contribution par jour-semaine'!$1:$1,0),4,1,"contribution par jour-semaine")),"")</f>
        <v/>
      </c>
      <c r="D15882" s="4" t="str">
        <f>VLOOKUP(A15882,predictions!A:B,2,FALSE)</f>
        <v>22/06/2020</v>
      </c>
      <c r="E15882" s="4">
        <f t="shared" si="62"/>
        <v>44004</v>
      </c>
    </row>
    <row r="15883" spans="3:5" ht="13" x14ac:dyDescent="0.15">
      <c r="C15883" s="1" t="str">
        <f ca="1">IFERROR(INDIRECT(ADDRESS(MATCH(A15883,'contribution par jour-semaine'!A:A,0),MATCH(B15883,'contribution par jour-semaine'!$1:$1,0),4,1,"contribution par jour-semaine")),"")</f>
        <v/>
      </c>
      <c r="D15883" s="4" t="str">
        <f>VLOOKUP(A15883,predictions!A:B,2,FALSE)</f>
        <v>22/06/2020</v>
      </c>
      <c r="E15883" s="4">
        <f t="shared" si="62"/>
        <v>44004</v>
      </c>
    </row>
    <row r="15884" spans="3:5" ht="13" x14ac:dyDescent="0.15">
      <c r="C15884" s="1" t="str">
        <f ca="1">IFERROR(INDIRECT(ADDRESS(MATCH(A15884,'contribution par jour-semaine'!A:A,0),MATCH(B15884,'contribution par jour-semaine'!$1:$1,0),4,1,"contribution par jour-semaine")),"")</f>
        <v/>
      </c>
      <c r="D15884" s="4" t="str">
        <f>VLOOKUP(A15884,predictions!A:B,2,FALSE)</f>
        <v>22/06/2020</v>
      </c>
      <c r="E15884" s="4">
        <f t="shared" si="62"/>
        <v>44004</v>
      </c>
    </row>
    <row r="15885" spans="3:5" ht="13" x14ac:dyDescent="0.15">
      <c r="C15885" s="1" t="str">
        <f ca="1">IFERROR(INDIRECT(ADDRESS(MATCH(A15885,'contribution par jour-semaine'!A:A,0),MATCH(B15885,'contribution par jour-semaine'!$1:$1,0),4,1,"contribution par jour-semaine")),"")</f>
        <v/>
      </c>
      <c r="D15885" s="4" t="str">
        <f>VLOOKUP(A15885,predictions!A:B,2,FALSE)</f>
        <v>22/06/2020</v>
      </c>
      <c r="E15885" s="4">
        <f t="shared" si="62"/>
        <v>44004</v>
      </c>
    </row>
    <row r="15886" spans="3:5" ht="13" x14ac:dyDescent="0.15">
      <c r="C15886" s="1" t="str">
        <f ca="1">IFERROR(INDIRECT(ADDRESS(MATCH(A15886,'contribution par jour-semaine'!A:A,0),MATCH(B15886,'contribution par jour-semaine'!$1:$1,0),4,1,"contribution par jour-semaine")),"")</f>
        <v/>
      </c>
      <c r="D15886" s="4" t="str">
        <f>VLOOKUP(A15886,predictions!A:B,2,FALSE)</f>
        <v>22/06/2020</v>
      </c>
      <c r="E15886" s="4">
        <f t="shared" si="62"/>
        <v>44004</v>
      </c>
    </row>
    <row r="15887" spans="3:5" ht="13" x14ac:dyDescent="0.15">
      <c r="C15887" s="1" t="str">
        <f ca="1">IFERROR(INDIRECT(ADDRESS(MATCH(A15887,'contribution par jour-semaine'!A:A,0),MATCH(B15887,'contribution par jour-semaine'!$1:$1,0),4,1,"contribution par jour-semaine")),"")</f>
        <v/>
      </c>
      <c r="D15887" s="4" t="str">
        <f>VLOOKUP(A15887,predictions!A:B,2,FALSE)</f>
        <v>22/06/2020</v>
      </c>
      <c r="E15887" s="4">
        <f t="shared" si="62"/>
        <v>44004</v>
      </c>
    </row>
    <row r="15888" spans="3:5" ht="13" x14ac:dyDescent="0.15">
      <c r="C15888" s="1" t="str">
        <f ca="1">IFERROR(INDIRECT(ADDRESS(MATCH(A15888,'contribution par jour-semaine'!A:A,0),MATCH(B15888,'contribution par jour-semaine'!$1:$1,0),4,1,"contribution par jour-semaine")),"")</f>
        <v/>
      </c>
      <c r="D15888" s="4" t="str">
        <f>VLOOKUP(A15888,predictions!A:B,2,FALSE)</f>
        <v>22/06/2020</v>
      </c>
      <c r="E15888" s="4">
        <f t="shared" si="62"/>
        <v>44004</v>
      </c>
    </row>
    <row r="15889" spans="3:5" ht="13" x14ac:dyDescent="0.15">
      <c r="C15889" s="1" t="str">
        <f ca="1">IFERROR(INDIRECT(ADDRESS(MATCH(A15889,'contribution par jour-semaine'!A:A,0),MATCH(B15889,'contribution par jour-semaine'!$1:$1,0),4,1,"contribution par jour-semaine")),"")</f>
        <v/>
      </c>
      <c r="D15889" s="4" t="str">
        <f>VLOOKUP(A15889,predictions!A:B,2,FALSE)</f>
        <v>22/06/2020</v>
      </c>
      <c r="E15889" s="4">
        <f t="shared" si="62"/>
        <v>44004</v>
      </c>
    </row>
    <row r="15890" spans="3:5" ht="13" x14ac:dyDescent="0.15">
      <c r="C15890" s="1" t="str">
        <f ca="1">IFERROR(INDIRECT(ADDRESS(MATCH(A15890,'contribution par jour-semaine'!A:A,0),MATCH(B15890,'contribution par jour-semaine'!$1:$1,0),4,1,"contribution par jour-semaine")),"")</f>
        <v/>
      </c>
      <c r="D15890" s="4" t="str">
        <f>VLOOKUP(A15890,predictions!A:B,2,FALSE)</f>
        <v>22/06/2020</v>
      </c>
      <c r="E15890" s="4">
        <f t="shared" si="62"/>
        <v>44004</v>
      </c>
    </row>
    <row r="15891" spans="3:5" ht="13" x14ac:dyDescent="0.15">
      <c r="C15891" s="1" t="str">
        <f ca="1">IFERROR(INDIRECT(ADDRESS(MATCH(A15891,'contribution par jour-semaine'!A:A,0),MATCH(B15891,'contribution par jour-semaine'!$1:$1,0),4,1,"contribution par jour-semaine")),"")</f>
        <v/>
      </c>
      <c r="D15891" s="4" t="str">
        <f>VLOOKUP(A15891,predictions!A:B,2,FALSE)</f>
        <v>22/06/2020</v>
      </c>
      <c r="E15891" s="4">
        <f t="shared" si="62"/>
        <v>44004</v>
      </c>
    </row>
    <row r="15892" spans="3:5" ht="13" x14ac:dyDescent="0.15">
      <c r="C15892" s="1" t="str">
        <f ca="1">IFERROR(INDIRECT(ADDRESS(MATCH(A15892,'contribution par jour-semaine'!A:A,0),MATCH(B15892,'contribution par jour-semaine'!$1:$1,0),4,1,"contribution par jour-semaine")),"")</f>
        <v/>
      </c>
      <c r="D15892" s="4" t="str">
        <f>VLOOKUP(A15892,predictions!A:B,2,FALSE)</f>
        <v>22/06/2020</v>
      </c>
      <c r="E15892" s="4">
        <f t="shared" si="62"/>
        <v>44004</v>
      </c>
    </row>
    <row r="15893" spans="3:5" ht="13" x14ac:dyDescent="0.15">
      <c r="C15893" s="1" t="str">
        <f ca="1">IFERROR(INDIRECT(ADDRESS(MATCH(A15893,'contribution par jour-semaine'!A:A,0),MATCH(B15893,'contribution par jour-semaine'!$1:$1,0),4,1,"contribution par jour-semaine")),"")</f>
        <v/>
      </c>
      <c r="D15893" s="4" t="str">
        <f>VLOOKUP(A15893,predictions!A:B,2,FALSE)</f>
        <v>22/06/2020</v>
      </c>
      <c r="E15893" s="4">
        <f t="shared" si="62"/>
        <v>44004</v>
      </c>
    </row>
    <row r="15894" spans="3:5" ht="13" x14ac:dyDescent="0.15">
      <c r="C15894" s="1" t="str">
        <f ca="1">IFERROR(INDIRECT(ADDRESS(MATCH(A15894,'contribution par jour-semaine'!A:A,0),MATCH(B15894,'contribution par jour-semaine'!$1:$1,0),4,1,"contribution par jour-semaine")),"")</f>
        <v/>
      </c>
      <c r="D15894" s="4" t="str">
        <f>VLOOKUP(A15894,predictions!A:B,2,FALSE)</f>
        <v>22/06/2020</v>
      </c>
      <c r="E15894" s="4">
        <f t="shared" si="62"/>
        <v>44004</v>
      </c>
    </row>
    <row r="15895" spans="3:5" ht="13" x14ac:dyDescent="0.15">
      <c r="C15895" s="1" t="str">
        <f ca="1">IFERROR(INDIRECT(ADDRESS(MATCH(A15895,'contribution par jour-semaine'!A:A,0),MATCH(B15895,'contribution par jour-semaine'!$1:$1,0),4,1,"contribution par jour-semaine")),"")</f>
        <v/>
      </c>
      <c r="D15895" s="4" t="str">
        <f>VLOOKUP(A15895,predictions!A:B,2,FALSE)</f>
        <v>22/06/2020</v>
      </c>
      <c r="E15895" s="4">
        <f t="shared" si="62"/>
        <v>44004</v>
      </c>
    </row>
    <row r="15896" spans="3:5" ht="13" x14ac:dyDescent="0.15">
      <c r="C15896" s="1" t="str">
        <f ca="1">IFERROR(INDIRECT(ADDRESS(MATCH(A15896,'contribution par jour-semaine'!A:A,0),MATCH(B15896,'contribution par jour-semaine'!$1:$1,0),4,1,"contribution par jour-semaine")),"")</f>
        <v/>
      </c>
      <c r="D15896" s="4" t="str">
        <f>VLOOKUP(A15896,predictions!A:B,2,FALSE)</f>
        <v>22/06/2020</v>
      </c>
      <c r="E15896" s="4">
        <f t="shared" si="62"/>
        <v>44004</v>
      </c>
    </row>
    <row r="15897" spans="3:5" ht="13" x14ac:dyDescent="0.15">
      <c r="C15897" s="1" t="str">
        <f ca="1">IFERROR(INDIRECT(ADDRESS(MATCH(A15897,'contribution par jour-semaine'!A:A,0),MATCH(B15897,'contribution par jour-semaine'!$1:$1,0),4,1,"contribution par jour-semaine")),"")</f>
        <v/>
      </c>
      <c r="D15897" s="4" t="str">
        <f>VLOOKUP(A15897,predictions!A:B,2,FALSE)</f>
        <v>22/06/2020</v>
      </c>
      <c r="E15897" s="4">
        <f t="shared" si="62"/>
        <v>44004</v>
      </c>
    </row>
    <row r="15898" spans="3:5" ht="13" x14ac:dyDescent="0.15">
      <c r="C15898" s="1" t="str">
        <f ca="1">IFERROR(INDIRECT(ADDRESS(MATCH(A15898,'contribution par jour-semaine'!A:A,0),MATCH(B15898,'contribution par jour-semaine'!$1:$1,0),4,1,"contribution par jour-semaine")),"")</f>
        <v/>
      </c>
      <c r="D15898" s="4" t="str">
        <f>VLOOKUP(A15898,predictions!A:B,2,FALSE)</f>
        <v>22/06/2020</v>
      </c>
      <c r="E15898" s="4">
        <f t="shared" si="62"/>
        <v>44004</v>
      </c>
    </row>
    <row r="15899" spans="3:5" ht="13" x14ac:dyDescent="0.15">
      <c r="C15899" s="1" t="str">
        <f ca="1">IFERROR(INDIRECT(ADDRESS(MATCH(A15899,'contribution par jour-semaine'!A:A,0),MATCH(B15899,'contribution par jour-semaine'!$1:$1,0),4,1,"contribution par jour-semaine")),"")</f>
        <v/>
      </c>
      <c r="D15899" s="4" t="str">
        <f>VLOOKUP(A15899,predictions!A:B,2,FALSE)</f>
        <v>22/06/2020</v>
      </c>
      <c r="E15899" s="4">
        <f t="shared" si="62"/>
        <v>44004</v>
      </c>
    </row>
    <row r="15900" spans="3:5" ht="13" x14ac:dyDescent="0.15">
      <c r="C15900" s="1" t="str">
        <f ca="1">IFERROR(INDIRECT(ADDRESS(MATCH(A15900,'contribution par jour-semaine'!A:A,0),MATCH(B15900,'contribution par jour-semaine'!$1:$1,0),4,1,"contribution par jour-semaine")),"")</f>
        <v/>
      </c>
      <c r="D15900" s="4" t="str">
        <f>VLOOKUP(A15900,predictions!A:B,2,FALSE)</f>
        <v>22/06/2020</v>
      </c>
      <c r="E15900" s="4">
        <f t="shared" si="62"/>
        <v>44004</v>
      </c>
    </row>
    <row r="15901" spans="3:5" ht="13" x14ac:dyDescent="0.15">
      <c r="C15901" s="1" t="str">
        <f ca="1">IFERROR(INDIRECT(ADDRESS(MATCH(A15901,'contribution par jour-semaine'!A:A,0),MATCH(B15901,'contribution par jour-semaine'!$1:$1,0),4,1,"contribution par jour-semaine")),"")</f>
        <v/>
      </c>
      <c r="D15901" s="4" t="str">
        <f>VLOOKUP(A15901,predictions!A:B,2,FALSE)</f>
        <v>22/06/2020</v>
      </c>
      <c r="E15901" s="4">
        <f t="shared" si="62"/>
        <v>44004</v>
      </c>
    </row>
    <row r="15902" spans="3:5" ht="13" x14ac:dyDescent="0.15">
      <c r="C15902" s="1" t="str">
        <f ca="1">IFERROR(INDIRECT(ADDRESS(MATCH(A15902,'contribution par jour-semaine'!A:A,0),MATCH(B15902,'contribution par jour-semaine'!$1:$1,0),4,1,"contribution par jour-semaine")),"")</f>
        <v/>
      </c>
      <c r="D15902" s="4" t="str">
        <f>VLOOKUP(A15902,predictions!A:B,2,FALSE)</f>
        <v>22/06/2020</v>
      </c>
      <c r="E15902" s="4">
        <f t="shared" si="62"/>
        <v>44004</v>
      </c>
    </row>
    <row r="15903" spans="3:5" ht="13" x14ac:dyDescent="0.15">
      <c r="C15903" s="1" t="str">
        <f ca="1">IFERROR(INDIRECT(ADDRESS(MATCH(A15903,'contribution par jour-semaine'!A:A,0),MATCH(B15903,'contribution par jour-semaine'!$1:$1,0),4,1,"contribution par jour-semaine")),"")</f>
        <v/>
      </c>
      <c r="D15903" s="4" t="str">
        <f>VLOOKUP(A15903,predictions!A:B,2,FALSE)</f>
        <v>22/06/2020</v>
      </c>
      <c r="E15903" s="4">
        <f t="shared" si="62"/>
        <v>44004</v>
      </c>
    </row>
    <row r="15904" spans="3:5" ht="13" x14ac:dyDescent="0.15">
      <c r="C15904" s="1" t="str">
        <f ca="1">IFERROR(INDIRECT(ADDRESS(MATCH(A15904,'contribution par jour-semaine'!A:A,0),MATCH(B15904,'contribution par jour-semaine'!$1:$1,0),4,1,"contribution par jour-semaine")),"")</f>
        <v/>
      </c>
      <c r="D15904" s="4" t="str">
        <f>VLOOKUP(A15904,predictions!A:B,2,FALSE)</f>
        <v>22/06/2020</v>
      </c>
      <c r="E15904" s="4">
        <f t="shared" si="62"/>
        <v>44004</v>
      </c>
    </row>
    <row r="15905" spans="3:5" ht="13" x14ac:dyDescent="0.15">
      <c r="C15905" s="1" t="str">
        <f ca="1">IFERROR(INDIRECT(ADDRESS(MATCH(A15905,'contribution par jour-semaine'!A:A,0),MATCH(B15905,'contribution par jour-semaine'!$1:$1,0),4,1,"contribution par jour-semaine")),"")</f>
        <v/>
      </c>
      <c r="D15905" s="4" t="str">
        <f>VLOOKUP(A15905,predictions!A:B,2,FALSE)</f>
        <v>22/06/2020</v>
      </c>
      <c r="E15905" s="4">
        <f t="shared" si="62"/>
        <v>44004</v>
      </c>
    </row>
    <row r="15906" spans="3:5" ht="13" x14ac:dyDescent="0.15">
      <c r="C15906" s="1" t="str">
        <f ca="1">IFERROR(INDIRECT(ADDRESS(MATCH(A15906,'contribution par jour-semaine'!A:A,0),MATCH(B15906,'contribution par jour-semaine'!$1:$1,0),4,1,"contribution par jour-semaine")),"")</f>
        <v/>
      </c>
      <c r="D15906" s="4" t="str">
        <f>VLOOKUP(A15906,predictions!A:B,2,FALSE)</f>
        <v>22/06/2020</v>
      </c>
      <c r="E15906" s="4">
        <f t="shared" si="62"/>
        <v>44004</v>
      </c>
    </row>
    <row r="15907" spans="3:5" ht="13" x14ac:dyDescent="0.15">
      <c r="C15907" s="1" t="str">
        <f ca="1">IFERROR(INDIRECT(ADDRESS(MATCH(A15907,'contribution par jour-semaine'!A:A,0),MATCH(B15907,'contribution par jour-semaine'!$1:$1,0),4,1,"contribution par jour-semaine")),"")</f>
        <v/>
      </c>
      <c r="D15907" s="4" t="str">
        <f>VLOOKUP(A15907,predictions!A:B,2,FALSE)</f>
        <v>22/06/2020</v>
      </c>
      <c r="E15907" s="4">
        <f t="shared" si="62"/>
        <v>44004</v>
      </c>
    </row>
    <row r="15908" spans="3:5" ht="13" x14ac:dyDescent="0.15">
      <c r="C15908" s="1" t="str">
        <f ca="1">IFERROR(INDIRECT(ADDRESS(MATCH(A15908,'contribution par jour-semaine'!A:A,0),MATCH(B15908,'contribution par jour-semaine'!$1:$1,0),4,1,"contribution par jour-semaine")),"")</f>
        <v/>
      </c>
      <c r="D15908" s="4" t="str">
        <f>VLOOKUP(A15908,predictions!A:B,2,FALSE)</f>
        <v>22/06/2020</v>
      </c>
      <c r="E15908" s="4">
        <f t="shared" si="62"/>
        <v>44004</v>
      </c>
    </row>
    <row r="15909" spans="3:5" ht="13" x14ac:dyDescent="0.15">
      <c r="C15909" s="1" t="str">
        <f ca="1">IFERROR(INDIRECT(ADDRESS(MATCH(A15909,'contribution par jour-semaine'!A:A,0),MATCH(B15909,'contribution par jour-semaine'!$1:$1,0),4,1,"contribution par jour-semaine")),"")</f>
        <v/>
      </c>
      <c r="D15909" s="4" t="str">
        <f>VLOOKUP(A15909,predictions!A:B,2,FALSE)</f>
        <v>22/06/2020</v>
      </c>
      <c r="E15909" s="4">
        <f t="shared" si="62"/>
        <v>44004</v>
      </c>
    </row>
    <row r="15910" spans="3:5" ht="13" x14ac:dyDescent="0.15">
      <c r="C15910" s="1" t="str">
        <f ca="1">IFERROR(INDIRECT(ADDRESS(MATCH(A15910,'contribution par jour-semaine'!A:A,0),MATCH(B15910,'contribution par jour-semaine'!$1:$1,0),4,1,"contribution par jour-semaine")),"")</f>
        <v/>
      </c>
      <c r="D15910" s="4" t="str">
        <f>VLOOKUP(A15910,predictions!A:B,2,FALSE)</f>
        <v>22/06/2020</v>
      </c>
      <c r="E15910" s="4">
        <f t="shared" si="62"/>
        <v>44004</v>
      </c>
    </row>
    <row r="15911" spans="3:5" ht="13" x14ac:dyDescent="0.15">
      <c r="C15911" s="1" t="str">
        <f ca="1">IFERROR(INDIRECT(ADDRESS(MATCH(A15911,'contribution par jour-semaine'!A:A,0),MATCH(B15911,'contribution par jour-semaine'!$1:$1,0),4,1,"contribution par jour-semaine")),"")</f>
        <v/>
      </c>
      <c r="D15911" s="4" t="str">
        <f>VLOOKUP(A15911,predictions!A:B,2,FALSE)</f>
        <v>22/06/2020</v>
      </c>
      <c r="E15911" s="4">
        <f t="shared" si="62"/>
        <v>44004</v>
      </c>
    </row>
    <row r="15912" spans="3:5" ht="13" x14ac:dyDescent="0.15">
      <c r="C15912" s="1" t="str">
        <f ca="1">IFERROR(INDIRECT(ADDRESS(MATCH(A15912,'contribution par jour-semaine'!A:A,0),MATCH(B15912,'contribution par jour-semaine'!$1:$1,0),4,1,"contribution par jour-semaine")),"")</f>
        <v/>
      </c>
      <c r="D15912" s="4" t="str">
        <f>VLOOKUP(A15912,predictions!A:B,2,FALSE)</f>
        <v>22/06/2020</v>
      </c>
      <c r="E15912" s="4">
        <f t="shared" si="62"/>
        <v>44004</v>
      </c>
    </row>
    <row r="15913" spans="3:5" ht="13" x14ac:dyDescent="0.15">
      <c r="C15913" s="1" t="str">
        <f ca="1">IFERROR(INDIRECT(ADDRESS(MATCH(A15913,'contribution par jour-semaine'!A:A,0),MATCH(B15913,'contribution par jour-semaine'!$1:$1,0),4,1,"contribution par jour-semaine")),"")</f>
        <v/>
      </c>
      <c r="D15913" s="4" t="str">
        <f>VLOOKUP(A15913,predictions!A:B,2,FALSE)</f>
        <v>22/06/2020</v>
      </c>
      <c r="E15913" s="4">
        <f t="shared" si="62"/>
        <v>44004</v>
      </c>
    </row>
    <row r="15914" spans="3:5" ht="13" x14ac:dyDescent="0.15">
      <c r="C15914" s="1" t="str">
        <f ca="1">IFERROR(INDIRECT(ADDRESS(MATCH(A15914,'contribution par jour-semaine'!A:A,0),MATCH(B15914,'contribution par jour-semaine'!$1:$1,0),4,1,"contribution par jour-semaine")),"")</f>
        <v/>
      </c>
      <c r="D15914" s="4" t="str">
        <f>VLOOKUP(A15914,predictions!A:B,2,FALSE)</f>
        <v>22/06/2020</v>
      </c>
      <c r="E15914" s="4">
        <f t="shared" si="62"/>
        <v>44004</v>
      </c>
    </row>
    <row r="15915" spans="3:5" ht="13" x14ac:dyDescent="0.15">
      <c r="C15915" s="1" t="str">
        <f ca="1">IFERROR(INDIRECT(ADDRESS(MATCH(A15915,'contribution par jour-semaine'!A:A,0),MATCH(B15915,'contribution par jour-semaine'!$1:$1,0),4,1,"contribution par jour-semaine")),"")</f>
        <v/>
      </c>
      <c r="D15915" s="4" t="str">
        <f>VLOOKUP(A15915,predictions!A:B,2,FALSE)</f>
        <v>22/06/2020</v>
      </c>
      <c r="E15915" s="4">
        <f t="shared" si="62"/>
        <v>44004</v>
      </c>
    </row>
    <row r="15916" spans="3:5" ht="13" x14ac:dyDescent="0.15">
      <c r="C15916" s="1" t="str">
        <f ca="1">IFERROR(INDIRECT(ADDRESS(MATCH(A15916,'contribution par jour-semaine'!A:A,0),MATCH(B15916,'contribution par jour-semaine'!$1:$1,0),4,1,"contribution par jour-semaine")),"")</f>
        <v/>
      </c>
      <c r="D15916" s="4" t="str">
        <f>VLOOKUP(A15916,predictions!A:B,2,FALSE)</f>
        <v>22/06/2020</v>
      </c>
      <c r="E15916" s="4">
        <f t="shared" si="62"/>
        <v>44004</v>
      </c>
    </row>
    <row r="15917" spans="3:5" ht="13" x14ac:dyDescent="0.15">
      <c r="C15917" s="1" t="str">
        <f ca="1">IFERROR(INDIRECT(ADDRESS(MATCH(A15917,'contribution par jour-semaine'!A:A,0),MATCH(B15917,'contribution par jour-semaine'!$1:$1,0),4,1,"contribution par jour-semaine")),"")</f>
        <v/>
      </c>
      <c r="D15917" s="4" t="str">
        <f>VLOOKUP(A15917,predictions!A:B,2,FALSE)</f>
        <v>22/06/2020</v>
      </c>
      <c r="E15917" s="4">
        <f t="shared" si="62"/>
        <v>44004</v>
      </c>
    </row>
    <row r="15918" spans="3:5" ht="13" x14ac:dyDescent="0.15">
      <c r="C15918" s="1" t="str">
        <f ca="1">IFERROR(INDIRECT(ADDRESS(MATCH(A15918,'contribution par jour-semaine'!A:A,0),MATCH(B15918,'contribution par jour-semaine'!$1:$1,0),4,1,"contribution par jour-semaine")),"")</f>
        <v/>
      </c>
      <c r="D15918" s="4" t="str">
        <f>VLOOKUP(A15918,predictions!A:B,2,FALSE)</f>
        <v>22/06/2020</v>
      </c>
      <c r="E15918" s="4">
        <f t="shared" si="62"/>
        <v>44004</v>
      </c>
    </row>
    <row r="15919" spans="3:5" ht="13" x14ac:dyDescent="0.15">
      <c r="C15919" s="1" t="str">
        <f ca="1">IFERROR(INDIRECT(ADDRESS(MATCH(A15919,'contribution par jour-semaine'!A:A,0),MATCH(B15919,'contribution par jour-semaine'!$1:$1,0),4,1,"contribution par jour-semaine")),"")</f>
        <v/>
      </c>
      <c r="D15919" s="4" t="str">
        <f>VLOOKUP(A15919,predictions!A:B,2,FALSE)</f>
        <v>22/06/2020</v>
      </c>
      <c r="E15919" s="4">
        <f t="shared" si="62"/>
        <v>44004</v>
      </c>
    </row>
    <row r="15920" spans="3:5" ht="13" x14ac:dyDescent="0.15">
      <c r="C15920" s="1" t="str">
        <f ca="1">IFERROR(INDIRECT(ADDRESS(MATCH(A15920,'contribution par jour-semaine'!A:A,0),MATCH(B15920,'contribution par jour-semaine'!$1:$1,0),4,1,"contribution par jour-semaine")),"")</f>
        <v/>
      </c>
      <c r="D15920" s="4" t="str">
        <f>VLOOKUP(A15920,predictions!A:B,2,FALSE)</f>
        <v>22/06/2020</v>
      </c>
      <c r="E15920" s="4">
        <f t="shared" si="62"/>
        <v>44004</v>
      </c>
    </row>
    <row r="15921" spans="3:5" ht="13" x14ac:dyDescent="0.15">
      <c r="C15921" s="1" t="str">
        <f ca="1">IFERROR(INDIRECT(ADDRESS(MATCH(A15921,'contribution par jour-semaine'!A:A,0),MATCH(B15921,'contribution par jour-semaine'!$1:$1,0),4,1,"contribution par jour-semaine")),"")</f>
        <v/>
      </c>
      <c r="D15921" s="4" t="str">
        <f>VLOOKUP(A15921,predictions!A:B,2,FALSE)</f>
        <v>22/06/2020</v>
      </c>
      <c r="E15921" s="4">
        <f t="shared" si="62"/>
        <v>44004</v>
      </c>
    </row>
    <row r="15922" spans="3:5" ht="13" x14ac:dyDescent="0.15">
      <c r="C15922" s="1" t="str">
        <f ca="1">IFERROR(INDIRECT(ADDRESS(MATCH(A15922,'contribution par jour-semaine'!A:A,0),MATCH(B15922,'contribution par jour-semaine'!$1:$1,0),4,1,"contribution par jour-semaine")),"")</f>
        <v/>
      </c>
      <c r="D15922" s="4" t="str">
        <f>VLOOKUP(A15922,predictions!A:B,2,FALSE)</f>
        <v>22/06/2020</v>
      </c>
      <c r="E15922" s="4">
        <f t="shared" si="62"/>
        <v>44004</v>
      </c>
    </row>
    <row r="15923" spans="3:5" ht="13" x14ac:dyDescent="0.15">
      <c r="C15923" s="1" t="str">
        <f ca="1">IFERROR(INDIRECT(ADDRESS(MATCH(A15923,'contribution par jour-semaine'!A:A,0),MATCH(B15923,'contribution par jour-semaine'!$1:$1,0),4,1,"contribution par jour-semaine")),"")</f>
        <v/>
      </c>
      <c r="D15923" s="4" t="str">
        <f>VLOOKUP(A15923,predictions!A:B,2,FALSE)</f>
        <v>22/06/2020</v>
      </c>
      <c r="E15923" s="4">
        <f t="shared" si="62"/>
        <v>44004</v>
      </c>
    </row>
    <row r="15924" spans="3:5" ht="13" x14ac:dyDescent="0.15">
      <c r="C15924" s="1" t="str">
        <f ca="1">IFERROR(INDIRECT(ADDRESS(MATCH(A15924,'contribution par jour-semaine'!A:A,0),MATCH(B15924,'contribution par jour-semaine'!$1:$1,0),4,1,"contribution par jour-semaine")),"")</f>
        <v/>
      </c>
      <c r="D15924" s="4" t="str">
        <f>VLOOKUP(A15924,predictions!A:B,2,FALSE)</f>
        <v>22/06/2020</v>
      </c>
      <c r="E15924" s="4">
        <f t="shared" si="62"/>
        <v>44004</v>
      </c>
    </row>
    <row r="15925" spans="3:5" ht="13" x14ac:dyDescent="0.15">
      <c r="C15925" s="1" t="str">
        <f ca="1">IFERROR(INDIRECT(ADDRESS(MATCH(A15925,'contribution par jour-semaine'!A:A,0),MATCH(B15925,'contribution par jour-semaine'!$1:$1,0),4,1,"contribution par jour-semaine")),"")</f>
        <v/>
      </c>
      <c r="D15925" s="4" t="str">
        <f>VLOOKUP(A15925,predictions!A:B,2,FALSE)</f>
        <v>22/06/2020</v>
      </c>
      <c r="E15925" s="4">
        <f t="shared" si="62"/>
        <v>44004</v>
      </c>
    </row>
    <row r="15926" spans="3:5" ht="13" x14ac:dyDescent="0.15">
      <c r="C15926" s="1" t="str">
        <f ca="1">IFERROR(INDIRECT(ADDRESS(MATCH(A15926,'contribution par jour-semaine'!A:A,0),MATCH(B15926,'contribution par jour-semaine'!$1:$1,0),4,1,"contribution par jour-semaine")),"")</f>
        <v/>
      </c>
      <c r="D15926" s="4" t="str">
        <f>VLOOKUP(A15926,predictions!A:B,2,FALSE)</f>
        <v>22/06/2020</v>
      </c>
      <c r="E15926" s="4">
        <f t="shared" si="62"/>
        <v>44004</v>
      </c>
    </row>
    <row r="15927" spans="3:5" ht="13" x14ac:dyDescent="0.15">
      <c r="C15927" s="1" t="str">
        <f ca="1">IFERROR(INDIRECT(ADDRESS(MATCH(A15927,'contribution par jour-semaine'!A:A,0),MATCH(B15927,'contribution par jour-semaine'!$1:$1,0),4,1,"contribution par jour-semaine")),"")</f>
        <v/>
      </c>
      <c r="D15927" s="4" t="str">
        <f>VLOOKUP(A15927,predictions!A:B,2,FALSE)</f>
        <v>22/06/2020</v>
      </c>
      <c r="E15927" s="4">
        <f t="shared" si="62"/>
        <v>44004</v>
      </c>
    </row>
    <row r="15928" spans="3:5" ht="13" x14ac:dyDescent="0.15">
      <c r="C15928" s="1" t="str">
        <f ca="1">IFERROR(INDIRECT(ADDRESS(MATCH(A15928,'contribution par jour-semaine'!A:A,0),MATCH(B15928,'contribution par jour-semaine'!$1:$1,0),4,1,"contribution par jour-semaine")),"")</f>
        <v/>
      </c>
      <c r="D15928" s="4" t="str">
        <f>VLOOKUP(A15928,predictions!A:B,2,FALSE)</f>
        <v>22/06/2020</v>
      </c>
      <c r="E15928" s="4">
        <f t="shared" si="62"/>
        <v>44004</v>
      </c>
    </row>
    <row r="15929" spans="3:5" ht="13" x14ac:dyDescent="0.15">
      <c r="C15929" s="1" t="str">
        <f ca="1">IFERROR(INDIRECT(ADDRESS(MATCH(A15929,'contribution par jour-semaine'!A:A,0),MATCH(B15929,'contribution par jour-semaine'!$1:$1,0),4,1,"contribution par jour-semaine")),"")</f>
        <v/>
      </c>
      <c r="D15929" s="4" t="str">
        <f>VLOOKUP(A15929,predictions!A:B,2,FALSE)</f>
        <v>22/06/2020</v>
      </c>
      <c r="E15929" s="4">
        <f t="shared" si="62"/>
        <v>44004</v>
      </c>
    </row>
    <row r="15930" spans="3:5" ht="13" x14ac:dyDescent="0.15">
      <c r="C15930" s="1" t="str">
        <f ca="1">IFERROR(INDIRECT(ADDRESS(MATCH(A15930,'contribution par jour-semaine'!A:A,0),MATCH(B15930,'contribution par jour-semaine'!$1:$1,0),4,1,"contribution par jour-semaine")),"")</f>
        <v/>
      </c>
      <c r="D15930" s="4" t="str">
        <f>VLOOKUP(A15930,predictions!A:B,2,FALSE)</f>
        <v>22/06/2020</v>
      </c>
      <c r="E15930" s="4">
        <f t="shared" si="62"/>
        <v>44004</v>
      </c>
    </row>
    <row r="15931" spans="3:5" ht="13" x14ac:dyDescent="0.15">
      <c r="C15931" s="1" t="str">
        <f ca="1">IFERROR(INDIRECT(ADDRESS(MATCH(A15931,'contribution par jour-semaine'!A:A,0),MATCH(B15931,'contribution par jour-semaine'!$1:$1,0),4,1,"contribution par jour-semaine")),"")</f>
        <v/>
      </c>
      <c r="D15931" s="4" t="str">
        <f>VLOOKUP(A15931,predictions!A:B,2,FALSE)</f>
        <v>22/06/2020</v>
      </c>
      <c r="E15931" s="4">
        <f t="shared" si="62"/>
        <v>44004</v>
      </c>
    </row>
    <row r="15932" spans="3:5" ht="13" x14ac:dyDescent="0.15">
      <c r="C15932" s="1" t="str">
        <f ca="1">IFERROR(INDIRECT(ADDRESS(MATCH(A15932,'contribution par jour-semaine'!A:A,0),MATCH(B15932,'contribution par jour-semaine'!$1:$1,0),4,1,"contribution par jour-semaine")),"")</f>
        <v/>
      </c>
      <c r="D15932" s="4" t="str">
        <f>VLOOKUP(A15932,predictions!A:B,2,FALSE)</f>
        <v>22/06/2020</v>
      </c>
      <c r="E15932" s="4">
        <f t="shared" si="62"/>
        <v>44004</v>
      </c>
    </row>
    <row r="15933" spans="3:5" ht="13" x14ac:dyDescent="0.15">
      <c r="C15933" s="1" t="str">
        <f ca="1">IFERROR(INDIRECT(ADDRESS(MATCH(A15933,'contribution par jour-semaine'!A:A,0),MATCH(B15933,'contribution par jour-semaine'!$1:$1,0),4,1,"contribution par jour-semaine")),"")</f>
        <v/>
      </c>
      <c r="D15933" s="4" t="str">
        <f>VLOOKUP(A15933,predictions!A:B,2,FALSE)</f>
        <v>22/06/2020</v>
      </c>
      <c r="E15933" s="4">
        <f t="shared" si="62"/>
        <v>44004</v>
      </c>
    </row>
    <row r="15934" spans="3:5" ht="13" x14ac:dyDescent="0.15">
      <c r="C15934" s="1" t="str">
        <f ca="1">IFERROR(INDIRECT(ADDRESS(MATCH(A15934,'contribution par jour-semaine'!A:A,0),MATCH(B15934,'contribution par jour-semaine'!$1:$1,0),4,1,"contribution par jour-semaine")),"")</f>
        <v/>
      </c>
      <c r="D15934" s="4" t="str">
        <f>VLOOKUP(A15934,predictions!A:B,2,FALSE)</f>
        <v>22/06/2020</v>
      </c>
      <c r="E15934" s="4">
        <f t="shared" si="62"/>
        <v>44004</v>
      </c>
    </row>
    <row r="15935" spans="3:5" ht="13" x14ac:dyDescent="0.15">
      <c r="C15935" s="1" t="str">
        <f ca="1">IFERROR(INDIRECT(ADDRESS(MATCH(A15935,'contribution par jour-semaine'!A:A,0),MATCH(B15935,'contribution par jour-semaine'!$1:$1,0),4,1,"contribution par jour-semaine")),"")</f>
        <v/>
      </c>
      <c r="D15935" s="4" t="str">
        <f>VLOOKUP(A15935,predictions!A:B,2,FALSE)</f>
        <v>22/06/2020</v>
      </c>
      <c r="E15935" s="4">
        <f t="shared" si="62"/>
        <v>44004</v>
      </c>
    </row>
    <row r="15936" spans="3:5" ht="13" x14ac:dyDescent="0.15">
      <c r="C15936" s="1" t="str">
        <f ca="1">IFERROR(INDIRECT(ADDRESS(MATCH(A15936,'contribution par jour-semaine'!A:A,0),MATCH(B15936,'contribution par jour-semaine'!$1:$1,0),4,1,"contribution par jour-semaine")),"")</f>
        <v/>
      </c>
      <c r="D15936" s="4" t="str">
        <f>VLOOKUP(A15936,predictions!A:B,2,FALSE)</f>
        <v>22/06/2020</v>
      </c>
      <c r="E15936" s="4">
        <f t="shared" si="62"/>
        <v>44004</v>
      </c>
    </row>
    <row r="15937" spans="3:5" ht="13" x14ac:dyDescent="0.15">
      <c r="C15937" s="1" t="str">
        <f ca="1">IFERROR(INDIRECT(ADDRESS(MATCH(A15937,'contribution par jour-semaine'!A:A,0),MATCH(B15937,'contribution par jour-semaine'!$1:$1,0),4,1,"contribution par jour-semaine")),"")</f>
        <v/>
      </c>
      <c r="D15937" s="4" t="str">
        <f>VLOOKUP(A15937,predictions!A:B,2,FALSE)</f>
        <v>22/06/2020</v>
      </c>
      <c r="E15937" s="4">
        <f t="shared" si="62"/>
        <v>44004</v>
      </c>
    </row>
    <row r="15938" spans="3:5" ht="13" x14ac:dyDescent="0.15">
      <c r="C15938" s="1" t="str">
        <f ca="1">IFERROR(INDIRECT(ADDRESS(MATCH(A15938,'contribution par jour-semaine'!A:A,0),MATCH(B15938,'contribution par jour-semaine'!$1:$1,0),4,1,"contribution par jour-semaine")),"")</f>
        <v/>
      </c>
      <c r="D15938" s="4" t="str">
        <f>VLOOKUP(A15938,predictions!A:B,2,FALSE)</f>
        <v>22/06/2020</v>
      </c>
      <c r="E15938" s="4">
        <f t="shared" si="62"/>
        <v>44004</v>
      </c>
    </row>
    <row r="15939" spans="3:5" ht="13" x14ac:dyDescent="0.15">
      <c r="C15939" s="1" t="str">
        <f ca="1">IFERROR(INDIRECT(ADDRESS(MATCH(A15939,'contribution par jour-semaine'!A:A,0),MATCH(B15939,'contribution par jour-semaine'!$1:$1,0),4,1,"contribution par jour-semaine")),"")</f>
        <v/>
      </c>
      <c r="D15939" s="4" t="str">
        <f>VLOOKUP(A15939,predictions!A:B,2,FALSE)</f>
        <v>22/06/2020</v>
      </c>
      <c r="E15939" s="4">
        <f t="shared" si="62"/>
        <v>44004</v>
      </c>
    </row>
    <row r="15940" spans="3:5" ht="13" x14ac:dyDescent="0.15">
      <c r="C15940" s="1" t="str">
        <f ca="1">IFERROR(INDIRECT(ADDRESS(MATCH(A15940,'contribution par jour-semaine'!A:A,0),MATCH(B15940,'contribution par jour-semaine'!$1:$1,0),4,1,"contribution par jour-semaine")),"")</f>
        <v/>
      </c>
      <c r="D15940" s="4" t="str">
        <f>VLOOKUP(A15940,predictions!A:B,2,FALSE)</f>
        <v>22/06/2020</v>
      </c>
      <c r="E15940" s="4">
        <f t="shared" si="62"/>
        <v>44004</v>
      </c>
    </row>
    <row r="15941" spans="3:5" ht="13" x14ac:dyDescent="0.15">
      <c r="C15941" s="1" t="str">
        <f ca="1">IFERROR(INDIRECT(ADDRESS(MATCH(A15941,'contribution par jour-semaine'!A:A,0),MATCH(B15941,'contribution par jour-semaine'!$1:$1,0),4,1,"contribution par jour-semaine")),"")</f>
        <v/>
      </c>
      <c r="D15941" s="4" t="str">
        <f>VLOOKUP(A15941,predictions!A:B,2,FALSE)</f>
        <v>22/06/2020</v>
      </c>
      <c r="E15941" s="4">
        <f t="shared" si="62"/>
        <v>44004</v>
      </c>
    </row>
    <row r="15942" spans="3:5" ht="13" x14ac:dyDescent="0.15">
      <c r="C15942" s="1" t="str">
        <f ca="1">IFERROR(INDIRECT(ADDRESS(MATCH(A15942,'contribution par jour-semaine'!A:A,0),MATCH(B15942,'contribution par jour-semaine'!$1:$1,0),4,1,"contribution par jour-semaine")),"")</f>
        <v/>
      </c>
      <c r="D15942" s="4" t="str">
        <f>VLOOKUP(A15942,predictions!A:B,2,FALSE)</f>
        <v>22/06/2020</v>
      </c>
      <c r="E15942" s="4">
        <f t="shared" si="62"/>
        <v>44004</v>
      </c>
    </row>
    <row r="15943" spans="3:5" ht="13" x14ac:dyDescent="0.15">
      <c r="C15943" s="1" t="str">
        <f ca="1">IFERROR(INDIRECT(ADDRESS(MATCH(A15943,'contribution par jour-semaine'!A:A,0),MATCH(B15943,'contribution par jour-semaine'!$1:$1,0),4,1,"contribution par jour-semaine")),"")</f>
        <v/>
      </c>
      <c r="D15943" s="4" t="str">
        <f>VLOOKUP(A15943,predictions!A:B,2,FALSE)</f>
        <v>22/06/2020</v>
      </c>
      <c r="E15943" s="4">
        <f t="shared" si="62"/>
        <v>44004</v>
      </c>
    </row>
    <row r="15944" spans="3:5" ht="13" x14ac:dyDescent="0.15">
      <c r="C15944" s="1" t="str">
        <f ca="1">IFERROR(INDIRECT(ADDRESS(MATCH(A15944,'contribution par jour-semaine'!A:A,0),MATCH(B15944,'contribution par jour-semaine'!$1:$1,0),4,1,"contribution par jour-semaine")),"")</f>
        <v/>
      </c>
      <c r="D15944" s="4" t="str">
        <f>VLOOKUP(A15944,predictions!A:B,2,FALSE)</f>
        <v>22/06/2020</v>
      </c>
      <c r="E15944" s="4">
        <f t="shared" si="62"/>
        <v>44004</v>
      </c>
    </row>
    <row r="15945" spans="3:5" ht="13" x14ac:dyDescent="0.15">
      <c r="C15945" s="1" t="str">
        <f ca="1">IFERROR(INDIRECT(ADDRESS(MATCH(A15945,'contribution par jour-semaine'!A:A,0),MATCH(B15945,'contribution par jour-semaine'!$1:$1,0),4,1,"contribution par jour-semaine")),"")</f>
        <v/>
      </c>
      <c r="D15945" s="4" t="str">
        <f>VLOOKUP(A15945,predictions!A:B,2,FALSE)</f>
        <v>22/06/2020</v>
      </c>
      <c r="E15945" s="4">
        <f t="shared" si="62"/>
        <v>44004</v>
      </c>
    </row>
    <row r="15946" spans="3:5" ht="13" x14ac:dyDescent="0.15">
      <c r="C15946" s="1" t="str">
        <f ca="1">IFERROR(INDIRECT(ADDRESS(MATCH(A15946,'contribution par jour-semaine'!A:A,0),MATCH(B15946,'contribution par jour-semaine'!$1:$1,0),4,1,"contribution par jour-semaine")),"")</f>
        <v/>
      </c>
      <c r="D15946" s="4" t="str">
        <f>VLOOKUP(A15946,predictions!A:B,2,FALSE)</f>
        <v>22/06/2020</v>
      </c>
      <c r="E15946" s="4">
        <f t="shared" si="62"/>
        <v>44004</v>
      </c>
    </row>
    <row r="15947" spans="3:5" ht="13" x14ac:dyDescent="0.15">
      <c r="C15947" s="1" t="str">
        <f ca="1">IFERROR(INDIRECT(ADDRESS(MATCH(A15947,'contribution par jour-semaine'!A:A,0),MATCH(B15947,'contribution par jour-semaine'!$1:$1,0),4,1,"contribution par jour-semaine")),"")</f>
        <v/>
      </c>
      <c r="D15947" s="4" t="str">
        <f>VLOOKUP(A15947,predictions!A:B,2,FALSE)</f>
        <v>22/06/2020</v>
      </c>
      <c r="E15947" s="4">
        <f t="shared" si="62"/>
        <v>44004</v>
      </c>
    </row>
    <row r="15948" spans="3:5" ht="13" x14ac:dyDescent="0.15">
      <c r="C15948" s="1" t="str">
        <f ca="1">IFERROR(INDIRECT(ADDRESS(MATCH(A15948,'contribution par jour-semaine'!A:A,0),MATCH(B15948,'contribution par jour-semaine'!$1:$1,0),4,1,"contribution par jour-semaine")),"")</f>
        <v/>
      </c>
      <c r="D15948" s="4" t="str">
        <f>VLOOKUP(A15948,predictions!A:B,2,FALSE)</f>
        <v>22/06/2020</v>
      </c>
      <c r="E15948" s="4">
        <f t="shared" si="62"/>
        <v>44004</v>
      </c>
    </row>
    <row r="15949" spans="3:5" ht="13" x14ac:dyDescent="0.15">
      <c r="C15949" s="1" t="str">
        <f ca="1">IFERROR(INDIRECT(ADDRESS(MATCH(A15949,'contribution par jour-semaine'!A:A,0),MATCH(B15949,'contribution par jour-semaine'!$1:$1,0),4,1,"contribution par jour-semaine")),"")</f>
        <v/>
      </c>
      <c r="D15949" s="4" t="str">
        <f>VLOOKUP(A15949,predictions!A:B,2,FALSE)</f>
        <v>22/06/2020</v>
      </c>
      <c r="E15949" s="4">
        <f t="shared" si="62"/>
        <v>44004</v>
      </c>
    </row>
    <row r="15950" spans="3:5" ht="13" x14ac:dyDescent="0.15">
      <c r="C15950" s="1" t="str">
        <f ca="1">IFERROR(INDIRECT(ADDRESS(MATCH(A15950,'contribution par jour-semaine'!A:A,0),MATCH(B15950,'contribution par jour-semaine'!$1:$1,0),4,1,"contribution par jour-semaine")),"")</f>
        <v/>
      </c>
      <c r="D15950" s="4" t="str">
        <f>VLOOKUP(A15950,predictions!A:B,2,FALSE)</f>
        <v>22/06/2020</v>
      </c>
      <c r="E15950" s="4">
        <f t="shared" si="62"/>
        <v>44004</v>
      </c>
    </row>
    <row r="15951" spans="3:5" ht="13" x14ac:dyDescent="0.15">
      <c r="C15951" s="1" t="str">
        <f ca="1">IFERROR(INDIRECT(ADDRESS(MATCH(A15951,'contribution par jour-semaine'!A:A,0),MATCH(B15951,'contribution par jour-semaine'!$1:$1,0),4,1,"contribution par jour-semaine")),"")</f>
        <v/>
      </c>
      <c r="D15951" s="4" t="str">
        <f>VLOOKUP(A15951,predictions!A:B,2,FALSE)</f>
        <v>22/06/2020</v>
      </c>
      <c r="E15951" s="4">
        <f t="shared" si="62"/>
        <v>44004</v>
      </c>
    </row>
    <row r="15952" spans="3:5" ht="13" x14ac:dyDescent="0.15">
      <c r="C15952" s="1" t="str">
        <f ca="1">IFERROR(INDIRECT(ADDRESS(MATCH(A15952,'contribution par jour-semaine'!A:A,0),MATCH(B15952,'contribution par jour-semaine'!$1:$1,0),4,1,"contribution par jour-semaine")),"")</f>
        <v/>
      </c>
      <c r="D15952" s="4" t="str">
        <f>VLOOKUP(A15952,predictions!A:B,2,FALSE)</f>
        <v>22/06/2020</v>
      </c>
      <c r="E15952" s="4">
        <f t="shared" si="62"/>
        <v>44004</v>
      </c>
    </row>
    <row r="15953" spans="3:5" ht="13" x14ac:dyDescent="0.15">
      <c r="C15953" s="1" t="str">
        <f ca="1">IFERROR(INDIRECT(ADDRESS(MATCH(A15953,'contribution par jour-semaine'!A:A,0),MATCH(B15953,'contribution par jour-semaine'!$1:$1,0),4,1,"contribution par jour-semaine")),"")</f>
        <v/>
      </c>
      <c r="D15953" s="4" t="str">
        <f>VLOOKUP(A15953,predictions!A:B,2,FALSE)</f>
        <v>22/06/2020</v>
      </c>
      <c r="E15953" s="4">
        <f t="shared" si="62"/>
        <v>44004</v>
      </c>
    </row>
    <row r="15954" spans="3:5" ht="13" x14ac:dyDescent="0.15">
      <c r="C15954" s="1" t="str">
        <f ca="1">IFERROR(INDIRECT(ADDRESS(MATCH(A15954,'contribution par jour-semaine'!A:A,0),MATCH(B15954,'contribution par jour-semaine'!$1:$1,0),4,1,"contribution par jour-semaine")),"")</f>
        <v/>
      </c>
      <c r="D15954" s="4" t="str">
        <f>VLOOKUP(A15954,predictions!A:B,2,FALSE)</f>
        <v>22/06/2020</v>
      </c>
      <c r="E15954" s="4">
        <f t="shared" si="62"/>
        <v>44004</v>
      </c>
    </row>
    <row r="15955" spans="3:5" ht="13" x14ac:dyDescent="0.15">
      <c r="C15955" s="1" t="str">
        <f ca="1">IFERROR(INDIRECT(ADDRESS(MATCH(A15955,'contribution par jour-semaine'!A:A,0),MATCH(B15955,'contribution par jour-semaine'!$1:$1,0),4,1,"contribution par jour-semaine")),"")</f>
        <v/>
      </c>
      <c r="D15955" s="4" t="str">
        <f>VLOOKUP(A15955,predictions!A:B,2,FALSE)</f>
        <v>22/06/2020</v>
      </c>
      <c r="E15955" s="4">
        <f t="shared" si="62"/>
        <v>44004</v>
      </c>
    </row>
    <row r="15956" spans="3:5" ht="13" x14ac:dyDescent="0.15">
      <c r="C15956" s="1" t="str">
        <f ca="1">IFERROR(INDIRECT(ADDRESS(MATCH(A15956,'contribution par jour-semaine'!A:A,0),MATCH(B15956,'contribution par jour-semaine'!$1:$1,0),4,1,"contribution par jour-semaine")),"")</f>
        <v/>
      </c>
      <c r="D15956" s="4" t="str">
        <f>VLOOKUP(A15956,predictions!A:B,2,FALSE)</f>
        <v>22/06/2020</v>
      </c>
      <c r="E15956" s="4">
        <f t="shared" si="62"/>
        <v>44004</v>
      </c>
    </row>
    <row r="15957" spans="3:5" ht="13" x14ac:dyDescent="0.15">
      <c r="C15957" s="1" t="str">
        <f ca="1">IFERROR(INDIRECT(ADDRESS(MATCH(A15957,'contribution par jour-semaine'!A:A,0),MATCH(B15957,'contribution par jour-semaine'!$1:$1,0),4,1,"contribution par jour-semaine")),"")</f>
        <v/>
      </c>
      <c r="D15957" s="4" t="str">
        <f>VLOOKUP(A15957,predictions!A:B,2,FALSE)</f>
        <v>22/06/2020</v>
      </c>
      <c r="E15957" s="4">
        <f t="shared" si="62"/>
        <v>44004</v>
      </c>
    </row>
    <row r="15958" spans="3:5" ht="13" x14ac:dyDescent="0.15">
      <c r="C15958" s="1" t="str">
        <f ca="1">IFERROR(INDIRECT(ADDRESS(MATCH(A15958,'contribution par jour-semaine'!A:A,0),MATCH(B15958,'contribution par jour-semaine'!$1:$1,0),4,1,"contribution par jour-semaine")),"")</f>
        <v/>
      </c>
      <c r="D15958" s="4" t="str">
        <f>VLOOKUP(A15958,predictions!A:B,2,FALSE)</f>
        <v>22/06/2020</v>
      </c>
      <c r="E15958" s="4">
        <f t="shared" si="62"/>
        <v>44004</v>
      </c>
    </row>
    <row r="15959" spans="3:5" ht="13" x14ac:dyDescent="0.15">
      <c r="C15959" s="1" t="str">
        <f ca="1">IFERROR(INDIRECT(ADDRESS(MATCH(A15959,'contribution par jour-semaine'!A:A,0),MATCH(B15959,'contribution par jour-semaine'!$1:$1,0),4,1,"contribution par jour-semaine")),"")</f>
        <v/>
      </c>
      <c r="D15959" s="4" t="str">
        <f>VLOOKUP(A15959,predictions!A:B,2,FALSE)</f>
        <v>22/06/2020</v>
      </c>
      <c r="E15959" s="4">
        <f t="shared" si="62"/>
        <v>44004</v>
      </c>
    </row>
    <row r="15960" spans="3:5" ht="13" x14ac:dyDescent="0.15">
      <c r="C15960" s="1" t="str">
        <f ca="1">IFERROR(INDIRECT(ADDRESS(MATCH(A15960,'contribution par jour-semaine'!A:A,0),MATCH(B15960,'contribution par jour-semaine'!$1:$1,0),4,1,"contribution par jour-semaine")),"")</f>
        <v/>
      </c>
      <c r="D15960" s="4" t="str">
        <f>VLOOKUP(A15960,predictions!A:B,2,FALSE)</f>
        <v>22/06/2020</v>
      </c>
      <c r="E15960" s="4">
        <f t="shared" si="62"/>
        <v>44004</v>
      </c>
    </row>
    <row r="15961" spans="3:5" ht="13" x14ac:dyDescent="0.15">
      <c r="C15961" s="1" t="str">
        <f ca="1">IFERROR(INDIRECT(ADDRESS(MATCH(A15961,'contribution par jour-semaine'!A:A,0),MATCH(B15961,'contribution par jour-semaine'!$1:$1,0),4,1,"contribution par jour-semaine")),"")</f>
        <v/>
      </c>
      <c r="D15961" s="4" t="str">
        <f>VLOOKUP(A15961,predictions!A:B,2,FALSE)</f>
        <v>22/06/2020</v>
      </c>
      <c r="E15961" s="4">
        <f t="shared" si="62"/>
        <v>44004</v>
      </c>
    </row>
    <row r="15962" spans="3:5" ht="13" x14ac:dyDescent="0.15">
      <c r="C15962" s="1" t="str">
        <f ca="1">IFERROR(INDIRECT(ADDRESS(MATCH(A15962,'contribution par jour-semaine'!A:A,0),MATCH(B15962,'contribution par jour-semaine'!$1:$1,0),4,1,"contribution par jour-semaine")),"")</f>
        <v/>
      </c>
      <c r="D15962" s="4" t="str">
        <f>VLOOKUP(A15962,predictions!A:B,2,FALSE)</f>
        <v>22/06/2020</v>
      </c>
      <c r="E15962" s="4">
        <f t="shared" si="62"/>
        <v>44004</v>
      </c>
    </row>
    <row r="15963" spans="3:5" ht="13" x14ac:dyDescent="0.15">
      <c r="C15963" s="1" t="str">
        <f ca="1">IFERROR(INDIRECT(ADDRESS(MATCH(A15963,'contribution par jour-semaine'!A:A,0),MATCH(B15963,'contribution par jour-semaine'!$1:$1,0),4,1,"contribution par jour-semaine")),"")</f>
        <v/>
      </c>
      <c r="D15963" s="4" t="str">
        <f>VLOOKUP(A15963,predictions!A:B,2,FALSE)</f>
        <v>22/06/2020</v>
      </c>
      <c r="E15963" s="4">
        <f t="shared" si="62"/>
        <v>44004</v>
      </c>
    </row>
    <row r="15964" spans="3:5" ht="13" x14ac:dyDescent="0.15">
      <c r="C15964" s="1" t="str">
        <f ca="1">IFERROR(INDIRECT(ADDRESS(MATCH(A15964,'contribution par jour-semaine'!A:A,0),MATCH(B15964,'contribution par jour-semaine'!$1:$1,0),4,1,"contribution par jour-semaine")),"")</f>
        <v/>
      </c>
      <c r="D15964" s="4" t="str">
        <f>VLOOKUP(A15964,predictions!A:B,2,FALSE)</f>
        <v>22/06/2020</v>
      </c>
      <c r="E15964" s="4">
        <f t="shared" si="62"/>
        <v>44004</v>
      </c>
    </row>
    <row r="15965" spans="3:5" ht="13" x14ac:dyDescent="0.15">
      <c r="C15965" s="1" t="str">
        <f ca="1">IFERROR(INDIRECT(ADDRESS(MATCH(A15965,'contribution par jour-semaine'!A:A,0),MATCH(B15965,'contribution par jour-semaine'!$1:$1,0),4,1,"contribution par jour-semaine")),"")</f>
        <v/>
      </c>
      <c r="D15965" s="4" t="str">
        <f>VLOOKUP(A15965,predictions!A:B,2,FALSE)</f>
        <v>22/06/2020</v>
      </c>
      <c r="E15965" s="4">
        <f t="shared" si="62"/>
        <v>44004</v>
      </c>
    </row>
    <row r="15966" spans="3:5" ht="13" x14ac:dyDescent="0.15">
      <c r="C15966" s="1" t="str">
        <f ca="1">IFERROR(INDIRECT(ADDRESS(MATCH(A15966,'contribution par jour-semaine'!A:A,0),MATCH(B15966,'contribution par jour-semaine'!$1:$1,0),4,1,"contribution par jour-semaine")),"")</f>
        <v/>
      </c>
      <c r="D15966" s="4" t="str">
        <f>VLOOKUP(A15966,predictions!A:B,2,FALSE)</f>
        <v>22/06/2020</v>
      </c>
      <c r="E15966" s="4">
        <f t="shared" si="62"/>
        <v>44004</v>
      </c>
    </row>
    <row r="15967" spans="3:5" ht="13" x14ac:dyDescent="0.15">
      <c r="C15967" s="1" t="str">
        <f ca="1">IFERROR(INDIRECT(ADDRESS(MATCH(A15967,'contribution par jour-semaine'!A:A,0),MATCH(B15967,'contribution par jour-semaine'!$1:$1,0),4,1,"contribution par jour-semaine")),"")</f>
        <v/>
      </c>
      <c r="D15967" s="4" t="str">
        <f>VLOOKUP(A15967,predictions!A:B,2,FALSE)</f>
        <v>22/06/2020</v>
      </c>
      <c r="E15967" s="4">
        <f t="shared" si="62"/>
        <v>44004</v>
      </c>
    </row>
    <row r="15968" spans="3:5" ht="13" x14ac:dyDescent="0.15">
      <c r="C15968" s="1" t="str">
        <f ca="1">IFERROR(INDIRECT(ADDRESS(MATCH(A15968,'contribution par jour-semaine'!A:A,0),MATCH(B15968,'contribution par jour-semaine'!$1:$1,0),4,1,"contribution par jour-semaine")),"")</f>
        <v/>
      </c>
      <c r="D15968" s="4" t="str">
        <f>VLOOKUP(A15968,predictions!A:B,2,FALSE)</f>
        <v>22/06/2020</v>
      </c>
      <c r="E15968" s="4">
        <f t="shared" si="62"/>
        <v>44004</v>
      </c>
    </row>
    <row r="15969" spans="3:5" ht="13" x14ac:dyDescent="0.15">
      <c r="C15969" s="1" t="str">
        <f ca="1">IFERROR(INDIRECT(ADDRESS(MATCH(A15969,'contribution par jour-semaine'!A:A,0),MATCH(B15969,'contribution par jour-semaine'!$1:$1,0),4,1,"contribution par jour-semaine")),"")</f>
        <v/>
      </c>
      <c r="D15969" s="4" t="str">
        <f>VLOOKUP(A15969,predictions!A:B,2,FALSE)</f>
        <v>22/06/2020</v>
      </c>
      <c r="E15969" s="4">
        <f t="shared" si="62"/>
        <v>44004</v>
      </c>
    </row>
    <row r="15970" spans="3:5" ht="13" x14ac:dyDescent="0.15">
      <c r="C15970" s="1" t="str">
        <f ca="1">IFERROR(INDIRECT(ADDRESS(MATCH(A15970,'contribution par jour-semaine'!A:A,0),MATCH(B15970,'contribution par jour-semaine'!$1:$1,0),4,1,"contribution par jour-semaine")),"")</f>
        <v/>
      </c>
      <c r="D15970" s="4" t="str">
        <f>VLOOKUP(A15970,predictions!A:B,2,FALSE)</f>
        <v>22/06/2020</v>
      </c>
      <c r="E15970" s="4">
        <f t="shared" si="62"/>
        <v>44004</v>
      </c>
    </row>
    <row r="15971" spans="3:5" ht="13" x14ac:dyDescent="0.15">
      <c r="C15971" s="1" t="str">
        <f ca="1">IFERROR(INDIRECT(ADDRESS(MATCH(A15971,'contribution par jour-semaine'!A:A,0),MATCH(B15971,'contribution par jour-semaine'!$1:$1,0),4,1,"contribution par jour-semaine")),"")</f>
        <v/>
      </c>
      <c r="D15971" s="4" t="str">
        <f>VLOOKUP(A15971,predictions!A:B,2,FALSE)</f>
        <v>22/06/2020</v>
      </c>
      <c r="E15971" s="4">
        <f t="shared" si="62"/>
        <v>44004</v>
      </c>
    </row>
    <row r="15972" spans="3:5" ht="13" x14ac:dyDescent="0.15">
      <c r="C15972" s="1" t="str">
        <f ca="1">IFERROR(INDIRECT(ADDRESS(MATCH(A15972,'contribution par jour-semaine'!A:A,0),MATCH(B15972,'contribution par jour-semaine'!$1:$1,0),4,1,"contribution par jour-semaine")),"")</f>
        <v/>
      </c>
      <c r="D15972" s="4" t="str">
        <f>VLOOKUP(A15972,predictions!A:B,2,FALSE)</f>
        <v>22/06/2020</v>
      </c>
      <c r="E15972" s="4">
        <f t="shared" si="62"/>
        <v>44004</v>
      </c>
    </row>
    <row r="15973" spans="3:5" ht="13" x14ac:dyDescent="0.15">
      <c r="C15973" s="1" t="str">
        <f ca="1">IFERROR(INDIRECT(ADDRESS(MATCH(A15973,'contribution par jour-semaine'!A:A,0),MATCH(B15973,'contribution par jour-semaine'!$1:$1,0),4,1,"contribution par jour-semaine")),"")</f>
        <v/>
      </c>
      <c r="D15973" s="4" t="str">
        <f>VLOOKUP(A15973,predictions!A:B,2,FALSE)</f>
        <v>22/06/2020</v>
      </c>
      <c r="E15973" s="4">
        <f t="shared" si="62"/>
        <v>44004</v>
      </c>
    </row>
    <row r="15974" spans="3:5" ht="13" x14ac:dyDescent="0.15">
      <c r="C15974" s="1" t="str">
        <f ca="1">IFERROR(INDIRECT(ADDRESS(MATCH(A15974,'contribution par jour-semaine'!A:A,0),MATCH(B15974,'contribution par jour-semaine'!$1:$1,0),4,1,"contribution par jour-semaine")),"")</f>
        <v/>
      </c>
      <c r="D15974" s="4" t="str">
        <f>VLOOKUP(A15974,predictions!A:B,2,FALSE)</f>
        <v>22/06/2020</v>
      </c>
      <c r="E15974" s="4">
        <f t="shared" si="62"/>
        <v>44004</v>
      </c>
    </row>
    <row r="15975" spans="3:5" ht="13" x14ac:dyDescent="0.15">
      <c r="C15975" s="1" t="str">
        <f ca="1">IFERROR(INDIRECT(ADDRESS(MATCH(A15975,'contribution par jour-semaine'!A:A,0),MATCH(B15975,'contribution par jour-semaine'!$1:$1,0),4,1,"contribution par jour-semaine")),"")</f>
        <v/>
      </c>
      <c r="D15975" s="4" t="str">
        <f>VLOOKUP(A15975,predictions!A:B,2,FALSE)</f>
        <v>22/06/2020</v>
      </c>
      <c r="E15975" s="4">
        <f t="shared" si="62"/>
        <v>44004</v>
      </c>
    </row>
    <row r="15976" spans="3:5" ht="13" x14ac:dyDescent="0.15">
      <c r="C15976" s="1" t="str">
        <f ca="1">IFERROR(INDIRECT(ADDRESS(MATCH(A15976,'contribution par jour-semaine'!A:A,0),MATCH(B15976,'contribution par jour-semaine'!$1:$1,0),4,1,"contribution par jour-semaine")),"")</f>
        <v/>
      </c>
      <c r="D15976" s="4" t="str">
        <f>VLOOKUP(A15976,predictions!A:B,2,FALSE)</f>
        <v>22/06/2020</v>
      </c>
      <c r="E15976" s="4">
        <f t="shared" si="62"/>
        <v>44004</v>
      </c>
    </row>
    <row r="15977" spans="3:5" ht="13" x14ac:dyDescent="0.15">
      <c r="C15977" s="1" t="str">
        <f ca="1">IFERROR(INDIRECT(ADDRESS(MATCH(A15977,'contribution par jour-semaine'!A:A,0),MATCH(B15977,'contribution par jour-semaine'!$1:$1,0),4,1,"contribution par jour-semaine")),"")</f>
        <v/>
      </c>
      <c r="D15977" s="4" t="str">
        <f>VLOOKUP(A15977,predictions!A:B,2,FALSE)</f>
        <v>22/06/2020</v>
      </c>
      <c r="E15977" s="4">
        <f t="shared" si="62"/>
        <v>44004</v>
      </c>
    </row>
    <row r="15978" spans="3:5" ht="13" x14ac:dyDescent="0.15">
      <c r="C15978" s="1" t="str">
        <f ca="1">IFERROR(INDIRECT(ADDRESS(MATCH(A15978,'contribution par jour-semaine'!A:A,0),MATCH(B15978,'contribution par jour-semaine'!$1:$1,0),4,1,"contribution par jour-semaine")),"")</f>
        <v/>
      </c>
      <c r="D15978" s="4" t="str">
        <f>VLOOKUP(A15978,predictions!A:B,2,FALSE)</f>
        <v>22/06/2020</v>
      </c>
      <c r="E15978" s="4">
        <f t="shared" si="62"/>
        <v>44004</v>
      </c>
    </row>
    <row r="15979" spans="3:5" ht="13" x14ac:dyDescent="0.15">
      <c r="C15979" s="1" t="str">
        <f ca="1">IFERROR(INDIRECT(ADDRESS(MATCH(A15979,'contribution par jour-semaine'!A:A,0),MATCH(B15979,'contribution par jour-semaine'!$1:$1,0),4,1,"contribution par jour-semaine")),"")</f>
        <v/>
      </c>
      <c r="D15979" s="4" t="str">
        <f>VLOOKUP(A15979,predictions!A:B,2,FALSE)</f>
        <v>22/06/2020</v>
      </c>
      <c r="E15979" s="4">
        <f t="shared" si="62"/>
        <v>44004</v>
      </c>
    </row>
    <row r="15980" spans="3:5" ht="13" x14ac:dyDescent="0.15">
      <c r="C15980" s="1" t="str">
        <f ca="1">IFERROR(INDIRECT(ADDRESS(MATCH(A15980,'contribution par jour-semaine'!A:A,0),MATCH(B15980,'contribution par jour-semaine'!$1:$1,0),4,1,"contribution par jour-semaine")),"")</f>
        <v/>
      </c>
      <c r="D15980" s="4" t="str">
        <f>VLOOKUP(A15980,predictions!A:B,2,FALSE)</f>
        <v>22/06/2020</v>
      </c>
      <c r="E15980" s="4">
        <f t="shared" si="62"/>
        <v>44004</v>
      </c>
    </row>
    <row r="15981" spans="3:5" ht="13" x14ac:dyDescent="0.15">
      <c r="C15981" s="1" t="str">
        <f ca="1">IFERROR(INDIRECT(ADDRESS(MATCH(A15981,'contribution par jour-semaine'!A:A,0),MATCH(B15981,'contribution par jour-semaine'!$1:$1,0),4,1,"contribution par jour-semaine")),"")</f>
        <v/>
      </c>
      <c r="D15981" s="4" t="str">
        <f>VLOOKUP(A15981,predictions!A:B,2,FALSE)</f>
        <v>22/06/2020</v>
      </c>
      <c r="E15981" s="4">
        <f t="shared" si="62"/>
        <v>44004</v>
      </c>
    </row>
    <row r="15982" spans="3:5" ht="13" x14ac:dyDescent="0.15">
      <c r="C15982" s="1" t="str">
        <f ca="1">IFERROR(INDIRECT(ADDRESS(MATCH(A15982,'contribution par jour-semaine'!A:A,0),MATCH(B15982,'contribution par jour-semaine'!$1:$1,0),4,1,"contribution par jour-semaine")),"")</f>
        <v/>
      </c>
      <c r="D15982" s="4" t="str">
        <f>VLOOKUP(A15982,predictions!A:B,2,FALSE)</f>
        <v>22/06/2020</v>
      </c>
      <c r="E15982" s="4">
        <f t="shared" si="62"/>
        <v>44004</v>
      </c>
    </row>
    <row r="15983" spans="3:5" ht="13" x14ac:dyDescent="0.15">
      <c r="C15983" s="1" t="str">
        <f ca="1">IFERROR(INDIRECT(ADDRESS(MATCH(A15983,'contribution par jour-semaine'!A:A,0),MATCH(B15983,'contribution par jour-semaine'!$1:$1,0),4,1,"contribution par jour-semaine")),"")</f>
        <v/>
      </c>
      <c r="D15983" s="4" t="str">
        <f>VLOOKUP(A15983,predictions!A:B,2,FALSE)</f>
        <v>22/06/2020</v>
      </c>
      <c r="E15983" s="4">
        <f t="shared" si="62"/>
        <v>44004</v>
      </c>
    </row>
    <row r="15984" spans="3:5" ht="13" x14ac:dyDescent="0.15">
      <c r="C15984" s="1" t="str">
        <f ca="1">IFERROR(INDIRECT(ADDRESS(MATCH(A15984,'contribution par jour-semaine'!A:A,0),MATCH(B15984,'contribution par jour-semaine'!$1:$1,0),4,1,"contribution par jour-semaine")),"")</f>
        <v/>
      </c>
      <c r="D15984" s="4" t="str">
        <f>VLOOKUP(A15984,predictions!A:B,2,FALSE)</f>
        <v>22/06/2020</v>
      </c>
      <c r="E15984" s="4">
        <f t="shared" si="62"/>
        <v>44004</v>
      </c>
    </row>
    <row r="15985" spans="3:5" ht="13" x14ac:dyDescent="0.15">
      <c r="C15985" s="1" t="str">
        <f ca="1">IFERROR(INDIRECT(ADDRESS(MATCH(A15985,'contribution par jour-semaine'!A:A,0),MATCH(B15985,'contribution par jour-semaine'!$1:$1,0),4,1,"contribution par jour-semaine")),"")</f>
        <v/>
      </c>
      <c r="D15985" s="4" t="str">
        <f>VLOOKUP(A15985,predictions!A:B,2,FALSE)</f>
        <v>22/06/2020</v>
      </c>
      <c r="E15985" s="4">
        <f t="shared" si="62"/>
        <v>44004</v>
      </c>
    </row>
    <row r="15986" spans="3:5" ht="13" x14ac:dyDescent="0.15">
      <c r="C15986" s="1" t="str">
        <f ca="1">IFERROR(INDIRECT(ADDRESS(MATCH(A15986,'contribution par jour-semaine'!A:A,0),MATCH(B15986,'contribution par jour-semaine'!$1:$1,0),4,1,"contribution par jour-semaine")),"")</f>
        <v/>
      </c>
      <c r="D15986" s="4" t="str">
        <f>VLOOKUP(A15986,predictions!A:B,2,FALSE)</f>
        <v>22/06/2020</v>
      </c>
      <c r="E15986" s="4">
        <f t="shared" si="62"/>
        <v>44004</v>
      </c>
    </row>
    <row r="15987" spans="3:5" ht="13" x14ac:dyDescent="0.15">
      <c r="C15987" s="1" t="str">
        <f ca="1">IFERROR(INDIRECT(ADDRESS(MATCH(A15987,'contribution par jour-semaine'!A:A,0),MATCH(B15987,'contribution par jour-semaine'!$1:$1,0),4,1,"contribution par jour-semaine")),"")</f>
        <v/>
      </c>
      <c r="D15987" s="4" t="str">
        <f>VLOOKUP(A15987,predictions!A:B,2,FALSE)</f>
        <v>22/06/2020</v>
      </c>
      <c r="E15987" s="4">
        <f t="shared" si="62"/>
        <v>44004</v>
      </c>
    </row>
    <row r="15988" spans="3:5" ht="13" x14ac:dyDescent="0.15">
      <c r="C15988" s="1" t="str">
        <f ca="1">IFERROR(INDIRECT(ADDRESS(MATCH(A15988,'contribution par jour-semaine'!A:A,0),MATCH(B15988,'contribution par jour-semaine'!$1:$1,0),4,1,"contribution par jour-semaine")),"")</f>
        <v/>
      </c>
      <c r="D15988" s="4" t="str">
        <f>VLOOKUP(A15988,predictions!A:B,2,FALSE)</f>
        <v>22/06/2020</v>
      </c>
      <c r="E15988" s="4">
        <f t="shared" si="62"/>
        <v>44004</v>
      </c>
    </row>
    <row r="15989" spans="3:5" ht="13" x14ac:dyDescent="0.15">
      <c r="C15989" s="1" t="str">
        <f ca="1">IFERROR(INDIRECT(ADDRESS(MATCH(A15989,'contribution par jour-semaine'!A:A,0),MATCH(B15989,'contribution par jour-semaine'!$1:$1,0),4,1,"contribution par jour-semaine")),"")</f>
        <v/>
      </c>
      <c r="D15989" s="4" t="str">
        <f>VLOOKUP(A15989,predictions!A:B,2,FALSE)</f>
        <v>22/06/2020</v>
      </c>
      <c r="E15989" s="4">
        <f t="shared" si="62"/>
        <v>44004</v>
      </c>
    </row>
    <row r="15990" spans="3:5" ht="13" x14ac:dyDescent="0.15">
      <c r="C15990" s="1" t="str">
        <f ca="1">IFERROR(INDIRECT(ADDRESS(MATCH(A15990,'contribution par jour-semaine'!A:A,0),MATCH(B15990,'contribution par jour-semaine'!$1:$1,0),4,1,"contribution par jour-semaine")),"")</f>
        <v/>
      </c>
      <c r="D15990" s="4" t="str">
        <f>VLOOKUP(A15990,predictions!A:B,2,FALSE)</f>
        <v>22/06/2020</v>
      </c>
      <c r="E15990" s="4">
        <f t="shared" si="62"/>
        <v>44004</v>
      </c>
    </row>
    <row r="15991" spans="3:5" ht="13" x14ac:dyDescent="0.15">
      <c r="C15991" s="1" t="str">
        <f ca="1">IFERROR(INDIRECT(ADDRESS(MATCH(A15991,'contribution par jour-semaine'!A:A,0),MATCH(B15991,'contribution par jour-semaine'!$1:$1,0),4,1,"contribution par jour-semaine")),"")</f>
        <v/>
      </c>
      <c r="D15991" s="4" t="str">
        <f>VLOOKUP(A15991,predictions!A:B,2,FALSE)</f>
        <v>22/06/2020</v>
      </c>
      <c r="E15991" s="4">
        <f t="shared" si="62"/>
        <v>44004</v>
      </c>
    </row>
    <row r="15992" spans="3:5" ht="13" x14ac:dyDescent="0.15">
      <c r="C15992" s="1" t="str">
        <f ca="1">IFERROR(INDIRECT(ADDRESS(MATCH(A15992,'contribution par jour-semaine'!A:A,0),MATCH(B15992,'contribution par jour-semaine'!$1:$1,0),4,1,"contribution par jour-semaine")),"")</f>
        <v/>
      </c>
      <c r="D15992" s="4" t="str">
        <f>VLOOKUP(A15992,predictions!A:B,2,FALSE)</f>
        <v>22/06/2020</v>
      </c>
      <c r="E15992" s="4">
        <f t="shared" si="62"/>
        <v>44004</v>
      </c>
    </row>
    <row r="15993" spans="3:5" ht="13" x14ac:dyDescent="0.15">
      <c r="C15993" s="1" t="str">
        <f ca="1">IFERROR(INDIRECT(ADDRESS(MATCH(A15993,'contribution par jour-semaine'!A:A,0),MATCH(B15993,'contribution par jour-semaine'!$1:$1,0),4,1,"contribution par jour-semaine")),"")</f>
        <v/>
      </c>
      <c r="D15993" s="4" t="str">
        <f>VLOOKUP(A15993,predictions!A:B,2,FALSE)</f>
        <v>22/06/2020</v>
      </c>
      <c r="E15993" s="4">
        <f t="shared" si="62"/>
        <v>44004</v>
      </c>
    </row>
    <row r="15994" spans="3:5" ht="13" x14ac:dyDescent="0.15">
      <c r="C15994" s="1" t="str">
        <f ca="1">IFERROR(INDIRECT(ADDRESS(MATCH(A15994,'contribution par jour-semaine'!A:A,0),MATCH(B15994,'contribution par jour-semaine'!$1:$1,0),4,1,"contribution par jour-semaine")),"")</f>
        <v/>
      </c>
      <c r="D15994" s="4" t="str">
        <f>VLOOKUP(A15994,predictions!A:B,2,FALSE)</f>
        <v>22/06/2020</v>
      </c>
      <c r="E15994" s="4">
        <f t="shared" si="62"/>
        <v>44004</v>
      </c>
    </row>
    <row r="15995" spans="3:5" ht="13" x14ac:dyDescent="0.15">
      <c r="C15995" s="1" t="str">
        <f ca="1">IFERROR(INDIRECT(ADDRESS(MATCH(A15995,'contribution par jour-semaine'!A:A,0),MATCH(B15995,'contribution par jour-semaine'!$1:$1,0),4,1,"contribution par jour-semaine")),"")</f>
        <v/>
      </c>
      <c r="D15995" s="4" t="str">
        <f>VLOOKUP(A15995,predictions!A:B,2,FALSE)</f>
        <v>22/06/2020</v>
      </c>
      <c r="E15995" s="4">
        <f t="shared" si="62"/>
        <v>44004</v>
      </c>
    </row>
    <row r="15996" spans="3:5" ht="13" x14ac:dyDescent="0.15">
      <c r="C15996" s="1" t="str">
        <f ca="1">IFERROR(INDIRECT(ADDRESS(MATCH(A15996,'contribution par jour-semaine'!A:A,0),MATCH(B15996,'contribution par jour-semaine'!$1:$1,0),4,1,"contribution par jour-semaine")),"")</f>
        <v/>
      </c>
      <c r="D15996" s="4" t="str">
        <f>VLOOKUP(A15996,predictions!A:B,2,FALSE)</f>
        <v>22/06/2020</v>
      </c>
      <c r="E15996" s="4">
        <f t="shared" si="62"/>
        <v>44004</v>
      </c>
    </row>
    <row r="15997" spans="3:5" ht="13" x14ac:dyDescent="0.15">
      <c r="C15997" s="1" t="str">
        <f ca="1">IFERROR(INDIRECT(ADDRESS(MATCH(A15997,'contribution par jour-semaine'!A:A,0),MATCH(B15997,'contribution par jour-semaine'!$1:$1,0),4,1,"contribution par jour-semaine")),"")</f>
        <v/>
      </c>
      <c r="D15997" s="4" t="str">
        <f>VLOOKUP(A15997,predictions!A:B,2,FALSE)</f>
        <v>22/06/2020</v>
      </c>
      <c r="E15997" s="4">
        <f t="shared" si="62"/>
        <v>44004</v>
      </c>
    </row>
    <row r="15998" spans="3:5" ht="13" x14ac:dyDescent="0.15">
      <c r="C15998" s="1" t="str">
        <f ca="1">IFERROR(INDIRECT(ADDRESS(MATCH(A15998,'contribution par jour-semaine'!A:A,0),MATCH(B15998,'contribution par jour-semaine'!$1:$1,0),4,1,"contribution par jour-semaine")),"")</f>
        <v/>
      </c>
      <c r="D15998" s="4" t="str">
        <f>VLOOKUP(A15998,predictions!A:B,2,FALSE)</f>
        <v>22/06/2020</v>
      </c>
      <c r="E15998" s="4">
        <f t="shared" si="62"/>
        <v>44004</v>
      </c>
    </row>
    <row r="15999" spans="3:5" ht="13" x14ac:dyDescent="0.15">
      <c r="C15999" s="1" t="str">
        <f ca="1">IFERROR(INDIRECT(ADDRESS(MATCH(A15999,'contribution par jour-semaine'!A:A,0),MATCH(B15999,'contribution par jour-semaine'!$1:$1,0),4,1,"contribution par jour-semaine")),"")</f>
        <v/>
      </c>
      <c r="D15999" s="4" t="str">
        <f>VLOOKUP(A15999,predictions!A:B,2,FALSE)</f>
        <v>22/06/2020</v>
      </c>
      <c r="E15999" s="4">
        <f t="shared" si="62"/>
        <v>44004</v>
      </c>
    </row>
    <row r="16000" spans="3:5" ht="13" x14ac:dyDescent="0.15">
      <c r="C16000" s="1" t="str">
        <f ca="1">IFERROR(INDIRECT(ADDRESS(MATCH(A16000,'contribution par jour-semaine'!A:A,0),MATCH(B16000,'contribution par jour-semaine'!$1:$1,0),4,1,"contribution par jour-semaine")),"")</f>
        <v/>
      </c>
      <c r="D16000" s="4" t="str">
        <f>VLOOKUP(A16000,predictions!A:B,2,FALSE)</f>
        <v>22/06/2020</v>
      </c>
      <c r="E16000" s="4">
        <f t="shared" si="62"/>
        <v>44004</v>
      </c>
    </row>
    <row r="16001" spans="3:5" ht="13" x14ac:dyDescent="0.15">
      <c r="C16001" s="1" t="str">
        <f ca="1">IFERROR(INDIRECT(ADDRESS(MATCH(A16001,'contribution par jour-semaine'!A:A,0),MATCH(B16001,'contribution par jour-semaine'!$1:$1,0),4,1,"contribution par jour-semaine")),"")</f>
        <v/>
      </c>
      <c r="D16001" s="4" t="str">
        <f>VLOOKUP(A16001,predictions!A:B,2,FALSE)</f>
        <v>22/06/2020</v>
      </c>
      <c r="E16001" s="4">
        <f t="shared" si="62"/>
        <v>44004</v>
      </c>
    </row>
    <row r="16002" spans="3:5" ht="13" x14ac:dyDescent="0.15">
      <c r="C16002" s="1" t="str">
        <f ca="1">IFERROR(INDIRECT(ADDRESS(MATCH(A16002,'contribution par jour-semaine'!A:A,0),MATCH(B16002,'contribution par jour-semaine'!$1:$1,0),4,1,"contribution par jour-semaine")),"")</f>
        <v/>
      </c>
      <c r="D16002" s="4" t="str">
        <f>VLOOKUP(A16002,predictions!A:B,2,FALSE)</f>
        <v>22/06/2020</v>
      </c>
      <c r="E16002" s="4">
        <f t="shared" si="62"/>
        <v>44004</v>
      </c>
    </row>
    <row r="16003" spans="3:5" ht="13" x14ac:dyDescent="0.15">
      <c r="C16003" s="1" t="str">
        <f ca="1">IFERROR(INDIRECT(ADDRESS(MATCH(A16003,'contribution par jour-semaine'!A:A,0),MATCH(B16003,'contribution par jour-semaine'!$1:$1,0),4,1,"contribution par jour-semaine")),"")</f>
        <v/>
      </c>
      <c r="D16003" s="4" t="str">
        <f>VLOOKUP(A16003,predictions!A:B,2,FALSE)</f>
        <v>22/06/2020</v>
      </c>
      <c r="E16003" s="4">
        <f t="shared" si="62"/>
        <v>44004</v>
      </c>
    </row>
    <row r="16004" spans="3:5" ht="13" x14ac:dyDescent="0.15">
      <c r="C16004" s="1" t="str">
        <f ca="1">IFERROR(INDIRECT(ADDRESS(MATCH(A16004,'contribution par jour-semaine'!A:A,0),MATCH(B16004,'contribution par jour-semaine'!$1:$1,0),4,1,"contribution par jour-semaine")),"")</f>
        <v/>
      </c>
      <c r="D16004" s="4" t="str">
        <f>VLOOKUP(A16004,predictions!A:B,2,FALSE)</f>
        <v>22/06/2020</v>
      </c>
      <c r="E16004" s="4">
        <f t="shared" si="62"/>
        <v>44004</v>
      </c>
    </row>
    <row r="16005" spans="3:5" ht="13" x14ac:dyDescent="0.15">
      <c r="C16005" s="1" t="str">
        <f ca="1">IFERROR(INDIRECT(ADDRESS(MATCH(A16005,'contribution par jour-semaine'!A:A,0),MATCH(B16005,'contribution par jour-semaine'!$1:$1,0),4,1,"contribution par jour-semaine")),"")</f>
        <v/>
      </c>
      <c r="D16005" s="4" t="str">
        <f>VLOOKUP(A16005,predictions!A:B,2,FALSE)</f>
        <v>22/06/2020</v>
      </c>
      <c r="E16005" s="4">
        <f t="shared" si="62"/>
        <v>44004</v>
      </c>
    </row>
    <row r="16006" spans="3:5" ht="13" x14ac:dyDescent="0.15">
      <c r="C16006" s="1" t="str">
        <f ca="1">IFERROR(INDIRECT(ADDRESS(MATCH(A16006,'contribution par jour-semaine'!A:A,0),MATCH(B16006,'contribution par jour-semaine'!$1:$1,0),4,1,"contribution par jour-semaine")),"")</f>
        <v/>
      </c>
      <c r="D16006" s="4" t="str">
        <f>VLOOKUP(A16006,predictions!A:B,2,FALSE)</f>
        <v>22/06/2020</v>
      </c>
      <c r="E16006" s="4">
        <f t="shared" si="62"/>
        <v>44004</v>
      </c>
    </row>
    <row r="16007" spans="3:5" ht="13" x14ac:dyDescent="0.15">
      <c r="C16007" s="1" t="str">
        <f ca="1">IFERROR(INDIRECT(ADDRESS(MATCH(A16007,'contribution par jour-semaine'!A:A,0),MATCH(B16007,'contribution par jour-semaine'!$1:$1,0),4,1,"contribution par jour-semaine")),"")</f>
        <v/>
      </c>
      <c r="D16007" s="4" t="str">
        <f>VLOOKUP(A16007,predictions!A:B,2,FALSE)</f>
        <v>22/06/2020</v>
      </c>
      <c r="E16007" s="4">
        <f t="shared" si="62"/>
        <v>44004</v>
      </c>
    </row>
    <row r="16008" spans="3:5" ht="13" x14ac:dyDescent="0.15">
      <c r="C16008" s="1" t="str">
        <f ca="1">IFERROR(INDIRECT(ADDRESS(MATCH(A16008,'contribution par jour-semaine'!A:A,0),MATCH(B16008,'contribution par jour-semaine'!$1:$1,0),4,1,"contribution par jour-semaine")),"")</f>
        <v/>
      </c>
      <c r="D16008" s="4" t="str">
        <f>VLOOKUP(A16008,predictions!A:B,2,FALSE)</f>
        <v>22/06/2020</v>
      </c>
      <c r="E16008" s="4">
        <f t="shared" si="62"/>
        <v>44004</v>
      </c>
    </row>
    <row r="16009" spans="3:5" ht="13" x14ac:dyDescent="0.15">
      <c r="C16009" s="1" t="str">
        <f ca="1">IFERROR(INDIRECT(ADDRESS(MATCH(A16009,'contribution par jour-semaine'!A:A,0),MATCH(B16009,'contribution par jour-semaine'!$1:$1,0),4,1,"contribution par jour-semaine")),"")</f>
        <v/>
      </c>
      <c r="D16009" s="4" t="str">
        <f>VLOOKUP(A16009,predictions!A:B,2,FALSE)</f>
        <v>22/06/2020</v>
      </c>
      <c r="E16009" s="4">
        <f t="shared" si="62"/>
        <v>44004</v>
      </c>
    </row>
    <row r="16010" spans="3:5" ht="13" x14ac:dyDescent="0.15">
      <c r="C16010" s="1" t="str">
        <f ca="1">IFERROR(INDIRECT(ADDRESS(MATCH(A16010,'contribution par jour-semaine'!A:A,0),MATCH(B16010,'contribution par jour-semaine'!$1:$1,0),4,1,"contribution par jour-semaine")),"")</f>
        <v/>
      </c>
      <c r="D16010" s="4" t="str">
        <f>VLOOKUP(A16010,predictions!A:B,2,FALSE)</f>
        <v>22/06/2020</v>
      </c>
      <c r="E16010" s="4">
        <f t="shared" si="62"/>
        <v>44004</v>
      </c>
    </row>
    <row r="16011" spans="3:5" ht="13" x14ac:dyDescent="0.15">
      <c r="C16011" s="1" t="str">
        <f ca="1">IFERROR(INDIRECT(ADDRESS(MATCH(A16011,'contribution par jour-semaine'!A:A,0),MATCH(B16011,'contribution par jour-semaine'!$1:$1,0),4,1,"contribution par jour-semaine")),"")</f>
        <v/>
      </c>
      <c r="D16011" s="4" t="str">
        <f>VLOOKUP(A16011,predictions!A:B,2,FALSE)</f>
        <v>22/06/2020</v>
      </c>
      <c r="E16011" s="4">
        <f t="shared" si="62"/>
        <v>44004</v>
      </c>
    </row>
    <row r="16012" spans="3:5" ht="13" x14ac:dyDescent="0.15">
      <c r="C16012" s="1" t="str">
        <f ca="1">IFERROR(INDIRECT(ADDRESS(MATCH(A16012,'contribution par jour-semaine'!A:A,0),MATCH(B16012,'contribution par jour-semaine'!$1:$1,0),4,1,"contribution par jour-semaine")),"")</f>
        <v/>
      </c>
      <c r="D16012" s="4" t="str">
        <f>VLOOKUP(A16012,predictions!A:B,2,FALSE)</f>
        <v>22/06/2020</v>
      </c>
      <c r="E16012" s="4">
        <f t="shared" si="62"/>
        <v>44004</v>
      </c>
    </row>
    <row r="16013" spans="3:5" ht="13" x14ac:dyDescent="0.15">
      <c r="C16013" s="1" t="str">
        <f ca="1">IFERROR(INDIRECT(ADDRESS(MATCH(A16013,'contribution par jour-semaine'!A:A,0),MATCH(B16013,'contribution par jour-semaine'!$1:$1,0),4,1,"contribution par jour-semaine")),"")</f>
        <v/>
      </c>
      <c r="D16013" s="4" t="str">
        <f>VLOOKUP(A16013,predictions!A:B,2,FALSE)</f>
        <v>22/06/2020</v>
      </c>
      <c r="E16013" s="4">
        <f t="shared" si="62"/>
        <v>44004</v>
      </c>
    </row>
    <row r="16014" spans="3:5" ht="13" x14ac:dyDescent="0.15">
      <c r="C16014" s="1" t="str">
        <f ca="1">IFERROR(INDIRECT(ADDRESS(MATCH(A16014,'contribution par jour-semaine'!A:A,0),MATCH(B16014,'contribution par jour-semaine'!$1:$1,0),4,1,"contribution par jour-semaine")),"")</f>
        <v/>
      </c>
      <c r="D16014" s="4" t="str">
        <f>VLOOKUP(A16014,predictions!A:B,2,FALSE)</f>
        <v>22/06/2020</v>
      </c>
      <c r="E16014" s="4">
        <f t="shared" si="62"/>
        <v>44004</v>
      </c>
    </row>
    <row r="16015" spans="3:5" ht="13" x14ac:dyDescent="0.15">
      <c r="C16015" s="1" t="str">
        <f ca="1">IFERROR(INDIRECT(ADDRESS(MATCH(A16015,'contribution par jour-semaine'!A:A,0),MATCH(B16015,'contribution par jour-semaine'!$1:$1,0),4,1,"contribution par jour-semaine")),"")</f>
        <v/>
      </c>
      <c r="D16015" s="4" t="str">
        <f>VLOOKUP(A16015,predictions!A:B,2,FALSE)</f>
        <v>22/06/2020</v>
      </c>
      <c r="E16015" s="4">
        <f t="shared" si="62"/>
        <v>44004</v>
      </c>
    </row>
    <row r="16016" spans="3:5" ht="13" x14ac:dyDescent="0.15">
      <c r="C16016" s="1" t="str">
        <f ca="1">IFERROR(INDIRECT(ADDRESS(MATCH(A16016,'contribution par jour-semaine'!A:A,0),MATCH(B16016,'contribution par jour-semaine'!$1:$1,0),4,1,"contribution par jour-semaine")),"")</f>
        <v/>
      </c>
      <c r="D16016" s="4" t="str">
        <f>VLOOKUP(A16016,predictions!A:B,2,FALSE)</f>
        <v>22/06/2020</v>
      </c>
      <c r="E16016" s="4">
        <f t="shared" si="62"/>
        <v>44004</v>
      </c>
    </row>
    <row r="16017" spans="3:5" ht="13" x14ac:dyDescent="0.15">
      <c r="C16017" s="1" t="str">
        <f ca="1">IFERROR(INDIRECT(ADDRESS(MATCH(A16017,'contribution par jour-semaine'!A:A,0),MATCH(B16017,'contribution par jour-semaine'!$1:$1,0),4,1,"contribution par jour-semaine")),"")</f>
        <v/>
      </c>
      <c r="D16017" s="4" t="str">
        <f>VLOOKUP(A16017,predictions!A:B,2,FALSE)</f>
        <v>22/06/2020</v>
      </c>
      <c r="E16017" s="4">
        <f t="shared" si="62"/>
        <v>44004</v>
      </c>
    </row>
    <row r="16018" spans="3:5" ht="13" x14ac:dyDescent="0.15">
      <c r="C16018" s="1" t="str">
        <f ca="1">IFERROR(INDIRECT(ADDRESS(MATCH(A16018,'contribution par jour-semaine'!A:A,0),MATCH(B16018,'contribution par jour-semaine'!$1:$1,0),4,1,"contribution par jour-semaine")),"")</f>
        <v/>
      </c>
      <c r="D16018" s="4" t="str">
        <f>VLOOKUP(A16018,predictions!A:B,2,FALSE)</f>
        <v>22/06/2020</v>
      </c>
      <c r="E16018" s="4">
        <f t="shared" si="62"/>
        <v>44004</v>
      </c>
    </row>
    <row r="16019" spans="3:5" ht="13" x14ac:dyDescent="0.15">
      <c r="C16019" s="1" t="str">
        <f ca="1">IFERROR(INDIRECT(ADDRESS(MATCH(A16019,'contribution par jour-semaine'!A:A,0),MATCH(B16019,'contribution par jour-semaine'!$1:$1,0),4,1,"contribution par jour-semaine")),"")</f>
        <v/>
      </c>
      <c r="D16019" s="4" t="str">
        <f>VLOOKUP(A16019,predictions!A:B,2,FALSE)</f>
        <v>22/06/2020</v>
      </c>
      <c r="E16019" s="4">
        <f t="shared" si="62"/>
        <v>44004</v>
      </c>
    </row>
    <row r="16020" spans="3:5" ht="13" x14ac:dyDescent="0.15">
      <c r="C16020" s="1" t="str">
        <f ca="1">IFERROR(INDIRECT(ADDRESS(MATCH(A16020,'contribution par jour-semaine'!A:A,0),MATCH(B16020,'contribution par jour-semaine'!$1:$1,0),4,1,"contribution par jour-semaine")),"")</f>
        <v/>
      </c>
      <c r="D16020" s="4" t="str">
        <f>VLOOKUP(A16020,predictions!A:B,2,FALSE)</f>
        <v>22/06/2020</v>
      </c>
      <c r="E16020" s="4">
        <f t="shared" si="62"/>
        <v>44004</v>
      </c>
    </row>
    <row r="16021" spans="3:5" ht="13" x14ac:dyDescent="0.15">
      <c r="C16021" s="1" t="str">
        <f ca="1">IFERROR(INDIRECT(ADDRESS(MATCH(A16021,'contribution par jour-semaine'!A:A,0),MATCH(B16021,'contribution par jour-semaine'!$1:$1,0),4,1,"contribution par jour-semaine")),"")</f>
        <v/>
      </c>
      <c r="D16021" s="4" t="str">
        <f>VLOOKUP(A16021,predictions!A:B,2,FALSE)</f>
        <v>22/06/2020</v>
      </c>
      <c r="E16021" s="4">
        <f t="shared" si="62"/>
        <v>44004</v>
      </c>
    </row>
    <row r="16022" spans="3:5" ht="13" x14ac:dyDescent="0.15">
      <c r="C16022" s="1" t="str">
        <f ca="1">IFERROR(INDIRECT(ADDRESS(MATCH(A16022,'contribution par jour-semaine'!A:A,0),MATCH(B16022,'contribution par jour-semaine'!$1:$1,0),4,1,"contribution par jour-semaine")),"")</f>
        <v/>
      </c>
      <c r="D16022" s="4" t="str">
        <f>VLOOKUP(A16022,predictions!A:B,2,FALSE)</f>
        <v>22/06/2020</v>
      </c>
      <c r="E16022" s="4">
        <f t="shared" si="62"/>
        <v>44004</v>
      </c>
    </row>
    <row r="16023" spans="3:5" ht="13" x14ac:dyDescent="0.15">
      <c r="C16023" s="1" t="str">
        <f ca="1">IFERROR(INDIRECT(ADDRESS(MATCH(A16023,'contribution par jour-semaine'!A:A,0),MATCH(B16023,'contribution par jour-semaine'!$1:$1,0),4,1,"contribution par jour-semaine")),"")</f>
        <v/>
      </c>
      <c r="D16023" s="4" t="str">
        <f>VLOOKUP(A16023,predictions!A:B,2,FALSE)</f>
        <v>22/06/2020</v>
      </c>
      <c r="E16023" s="4">
        <f t="shared" si="62"/>
        <v>44004</v>
      </c>
    </row>
    <row r="16024" spans="3:5" ht="13" x14ac:dyDescent="0.15">
      <c r="C16024" s="1" t="str">
        <f ca="1">IFERROR(INDIRECT(ADDRESS(MATCH(A16024,'contribution par jour-semaine'!A:A,0),MATCH(B16024,'contribution par jour-semaine'!$1:$1,0),4,1,"contribution par jour-semaine")),"")</f>
        <v/>
      </c>
      <c r="D16024" s="4" t="str">
        <f>VLOOKUP(A16024,predictions!A:B,2,FALSE)</f>
        <v>22/06/2020</v>
      </c>
      <c r="E16024" s="4">
        <f t="shared" si="62"/>
        <v>44004</v>
      </c>
    </row>
    <row r="16025" spans="3:5" ht="13" x14ac:dyDescent="0.15">
      <c r="C16025" s="1" t="str">
        <f ca="1">IFERROR(INDIRECT(ADDRESS(MATCH(A16025,'contribution par jour-semaine'!A:A,0),MATCH(B16025,'contribution par jour-semaine'!$1:$1,0),4,1,"contribution par jour-semaine")),"")</f>
        <v/>
      </c>
      <c r="D16025" s="4" t="str">
        <f>VLOOKUP(A16025,predictions!A:B,2,FALSE)</f>
        <v>22/06/2020</v>
      </c>
      <c r="E16025" s="4">
        <f t="shared" si="62"/>
        <v>44004</v>
      </c>
    </row>
    <row r="16026" spans="3:5" ht="13" x14ac:dyDescent="0.15">
      <c r="C16026" s="1" t="str">
        <f ca="1">IFERROR(INDIRECT(ADDRESS(MATCH(A16026,'contribution par jour-semaine'!A:A,0),MATCH(B16026,'contribution par jour-semaine'!$1:$1,0),4,1,"contribution par jour-semaine")),"")</f>
        <v/>
      </c>
      <c r="D16026" s="4" t="str">
        <f>VLOOKUP(A16026,predictions!A:B,2,FALSE)</f>
        <v>22/06/2020</v>
      </c>
      <c r="E16026" s="4">
        <f t="shared" si="62"/>
        <v>44004</v>
      </c>
    </row>
    <row r="16027" spans="3:5" ht="13" x14ac:dyDescent="0.15">
      <c r="C16027" s="1" t="str">
        <f ca="1">IFERROR(INDIRECT(ADDRESS(MATCH(A16027,'contribution par jour-semaine'!A:A,0),MATCH(B16027,'contribution par jour-semaine'!$1:$1,0),4,1,"contribution par jour-semaine")),"")</f>
        <v/>
      </c>
      <c r="D16027" s="4" t="str">
        <f>VLOOKUP(A16027,predictions!A:B,2,FALSE)</f>
        <v>22/06/2020</v>
      </c>
      <c r="E16027" s="4">
        <f t="shared" si="62"/>
        <v>44004</v>
      </c>
    </row>
    <row r="16028" spans="3:5" ht="13" x14ac:dyDescent="0.15">
      <c r="C16028" s="1" t="str">
        <f ca="1">IFERROR(INDIRECT(ADDRESS(MATCH(A16028,'contribution par jour-semaine'!A:A,0),MATCH(B16028,'contribution par jour-semaine'!$1:$1,0),4,1,"contribution par jour-semaine")),"")</f>
        <v/>
      </c>
      <c r="D16028" s="4" t="str">
        <f>VLOOKUP(A16028,predictions!A:B,2,FALSE)</f>
        <v>22/06/2020</v>
      </c>
      <c r="E16028" s="4">
        <f t="shared" si="62"/>
        <v>44004</v>
      </c>
    </row>
    <row r="16029" spans="3:5" ht="13" x14ac:dyDescent="0.15">
      <c r="C16029" s="1" t="str">
        <f ca="1">IFERROR(INDIRECT(ADDRESS(MATCH(A16029,'contribution par jour-semaine'!A:A,0),MATCH(B16029,'contribution par jour-semaine'!$1:$1,0),4,1,"contribution par jour-semaine")),"")</f>
        <v/>
      </c>
      <c r="D16029" s="4" t="str">
        <f>VLOOKUP(A16029,predictions!A:B,2,FALSE)</f>
        <v>22/06/2020</v>
      </c>
      <c r="E16029" s="4">
        <f t="shared" si="62"/>
        <v>44004</v>
      </c>
    </row>
    <row r="16030" spans="3:5" ht="13" x14ac:dyDescent="0.15">
      <c r="C16030" s="1" t="str">
        <f ca="1">IFERROR(INDIRECT(ADDRESS(MATCH(A16030,'contribution par jour-semaine'!A:A,0),MATCH(B16030,'contribution par jour-semaine'!$1:$1,0),4,1,"contribution par jour-semaine")),"")</f>
        <v/>
      </c>
      <c r="D16030" s="4" t="str">
        <f>VLOOKUP(A16030,predictions!A:B,2,FALSE)</f>
        <v>22/06/2020</v>
      </c>
      <c r="E16030" s="4">
        <f t="shared" si="62"/>
        <v>44004</v>
      </c>
    </row>
    <row r="16031" spans="3:5" ht="13" x14ac:dyDescent="0.15">
      <c r="C16031" s="1" t="str">
        <f ca="1">IFERROR(INDIRECT(ADDRESS(MATCH(A16031,'contribution par jour-semaine'!A:A,0),MATCH(B16031,'contribution par jour-semaine'!$1:$1,0),4,1,"contribution par jour-semaine")),"")</f>
        <v/>
      </c>
      <c r="D16031" s="4" t="str">
        <f>VLOOKUP(A16031,predictions!A:B,2,FALSE)</f>
        <v>22/06/2020</v>
      </c>
      <c r="E16031" s="4">
        <f t="shared" si="62"/>
        <v>44004</v>
      </c>
    </row>
    <row r="16032" spans="3:5" ht="13" x14ac:dyDescent="0.15">
      <c r="C16032" s="1" t="str">
        <f ca="1">IFERROR(INDIRECT(ADDRESS(MATCH(A16032,'contribution par jour-semaine'!A:A,0),MATCH(B16032,'contribution par jour-semaine'!$1:$1,0),4,1,"contribution par jour-semaine")),"")</f>
        <v/>
      </c>
      <c r="D16032" s="4" t="str">
        <f>VLOOKUP(A16032,predictions!A:B,2,FALSE)</f>
        <v>22/06/2020</v>
      </c>
      <c r="E16032" s="4">
        <f t="shared" si="62"/>
        <v>44004</v>
      </c>
    </row>
    <row r="16033" spans="3:5" ht="13" x14ac:dyDescent="0.15">
      <c r="C16033" s="1" t="str">
        <f ca="1">IFERROR(INDIRECT(ADDRESS(MATCH(A16033,'contribution par jour-semaine'!A:A,0),MATCH(B16033,'contribution par jour-semaine'!$1:$1,0),4,1,"contribution par jour-semaine")),"")</f>
        <v/>
      </c>
      <c r="D16033" s="4" t="str">
        <f>VLOOKUP(A16033,predictions!A:B,2,FALSE)</f>
        <v>22/06/2020</v>
      </c>
      <c r="E16033" s="4">
        <f t="shared" si="62"/>
        <v>44004</v>
      </c>
    </row>
    <row r="16034" spans="3:5" ht="13" x14ac:dyDescent="0.15">
      <c r="C16034" s="1" t="str">
        <f ca="1">IFERROR(INDIRECT(ADDRESS(MATCH(A16034,'contribution par jour-semaine'!A:A,0),MATCH(B16034,'contribution par jour-semaine'!$1:$1,0),4,1,"contribution par jour-semaine")),"")</f>
        <v/>
      </c>
      <c r="D16034" s="4" t="str">
        <f>VLOOKUP(A16034,predictions!A:B,2,FALSE)</f>
        <v>22/06/2020</v>
      </c>
      <c r="E16034" s="4">
        <f t="shared" si="62"/>
        <v>44004</v>
      </c>
    </row>
    <row r="16035" spans="3:5" ht="13" x14ac:dyDescent="0.15">
      <c r="C16035" s="1" t="str">
        <f ca="1">IFERROR(INDIRECT(ADDRESS(MATCH(A16035,'contribution par jour-semaine'!A:A,0),MATCH(B16035,'contribution par jour-semaine'!$1:$1,0),4,1,"contribution par jour-semaine")),"")</f>
        <v/>
      </c>
      <c r="D16035" s="4" t="str">
        <f>VLOOKUP(A16035,predictions!A:B,2,FALSE)</f>
        <v>22/06/2020</v>
      </c>
      <c r="E16035" s="4">
        <f t="shared" si="62"/>
        <v>44004</v>
      </c>
    </row>
    <row r="16036" spans="3:5" ht="13" x14ac:dyDescent="0.15">
      <c r="C16036" s="1" t="str">
        <f ca="1">IFERROR(INDIRECT(ADDRESS(MATCH(A16036,'contribution par jour-semaine'!A:A,0),MATCH(B16036,'contribution par jour-semaine'!$1:$1,0),4,1,"contribution par jour-semaine")),"")</f>
        <v/>
      </c>
      <c r="D16036" s="4" t="str">
        <f>VLOOKUP(A16036,predictions!A:B,2,FALSE)</f>
        <v>22/06/2020</v>
      </c>
      <c r="E16036" s="4">
        <f t="shared" si="62"/>
        <v>44004</v>
      </c>
    </row>
    <row r="16037" spans="3:5" ht="13" x14ac:dyDescent="0.15">
      <c r="C16037" s="1" t="str">
        <f ca="1">IFERROR(INDIRECT(ADDRESS(MATCH(A16037,'contribution par jour-semaine'!A:A,0),MATCH(B16037,'contribution par jour-semaine'!$1:$1,0),4,1,"contribution par jour-semaine")),"")</f>
        <v/>
      </c>
      <c r="D16037" s="4" t="str">
        <f>VLOOKUP(A16037,predictions!A:B,2,FALSE)</f>
        <v>22/06/2020</v>
      </c>
      <c r="E16037" s="4">
        <f t="shared" si="62"/>
        <v>44004</v>
      </c>
    </row>
    <row r="16038" spans="3:5" ht="13" x14ac:dyDescent="0.15">
      <c r="C16038" s="1" t="str">
        <f ca="1">IFERROR(INDIRECT(ADDRESS(MATCH(A16038,'contribution par jour-semaine'!A:A,0),MATCH(B16038,'contribution par jour-semaine'!$1:$1,0),4,1,"contribution par jour-semaine")),"")</f>
        <v/>
      </c>
      <c r="D16038" s="4" t="str">
        <f>VLOOKUP(A16038,predictions!A:B,2,FALSE)</f>
        <v>22/06/2020</v>
      </c>
      <c r="E16038" s="4">
        <f t="shared" si="62"/>
        <v>44004</v>
      </c>
    </row>
    <row r="16039" spans="3:5" ht="13" x14ac:dyDescent="0.15">
      <c r="C16039" s="1" t="str">
        <f ca="1">IFERROR(INDIRECT(ADDRESS(MATCH(A16039,'contribution par jour-semaine'!A:A,0),MATCH(B16039,'contribution par jour-semaine'!$1:$1,0),4,1,"contribution par jour-semaine")),"")</f>
        <v/>
      </c>
      <c r="D16039" s="4" t="str">
        <f>VLOOKUP(A16039,predictions!A:B,2,FALSE)</f>
        <v>22/06/2020</v>
      </c>
      <c r="E16039" s="4">
        <f t="shared" si="62"/>
        <v>44004</v>
      </c>
    </row>
    <row r="16040" spans="3:5" ht="13" x14ac:dyDescent="0.15">
      <c r="C16040" s="1" t="str">
        <f ca="1">IFERROR(INDIRECT(ADDRESS(MATCH(A16040,'contribution par jour-semaine'!A:A,0),MATCH(B16040,'contribution par jour-semaine'!$1:$1,0),4,1,"contribution par jour-semaine")),"")</f>
        <v/>
      </c>
      <c r="D16040" s="4" t="str">
        <f>VLOOKUP(A16040,predictions!A:B,2,FALSE)</f>
        <v>22/06/2020</v>
      </c>
      <c r="E16040" s="4">
        <f t="shared" si="62"/>
        <v>44004</v>
      </c>
    </row>
    <row r="16041" spans="3:5" ht="13" x14ac:dyDescent="0.15">
      <c r="C16041" s="1" t="str">
        <f ca="1">IFERROR(INDIRECT(ADDRESS(MATCH(A16041,'contribution par jour-semaine'!A:A,0),MATCH(B16041,'contribution par jour-semaine'!$1:$1,0),4,1,"contribution par jour-semaine")),"")</f>
        <v/>
      </c>
      <c r="D16041" s="4" t="str">
        <f>VLOOKUP(A16041,predictions!A:B,2,FALSE)</f>
        <v>22/06/2020</v>
      </c>
      <c r="E16041" s="4">
        <f t="shared" si="62"/>
        <v>44004</v>
      </c>
    </row>
    <row r="16042" spans="3:5" ht="13" x14ac:dyDescent="0.15">
      <c r="C16042" s="1" t="str">
        <f ca="1">IFERROR(INDIRECT(ADDRESS(MATCH(A16042,'contribution par jour-semaine'!A:A,0),MATCH(B16042,'contribution par jour-semaine'!$1:$1,0),4,1,"contribution par jour-semaine")),"")</f>
        <v/>
      </c>
      <c r="D16042" s="4" t="str">
        <f>VLOOKUP(A16042,predictions!A:B,2,FALSE)</f>
        <v>22/06/2020</v>
      </c>
      <c r="E16042" s="4">
        <f t="shared" si="62"/>
        <v>44004</v>
      </c>
    </row>
    <row r="16043" spans="3:5" ht="13" x14ac:dyDescent="0.15">
      <c r="C16043" s="1" t="str">
        <f ca="1">IFERROR(INDIRECT(ADDRESS(MATCH(A16043,'contribution par jour-semaine'!A:A,0),MATCH(B16043,'contribution par jour-semaine'!$1:$1,0),4,1,"contribution par jour-semaine")),"")</f>
        <v/>
      </c>
      <c r="D16043" s="4" t="str">
        <f>VLOOKUP(A16043,predictions!A:B,2,FALSE)</f>
        <v>22/06/2020</v>
      </c>
      <c r="E16043" s="4">
        <f t="shared" si="62"/>
        <v>44004</v>
      </c>
    </row>
    <row r="16044" spans="3:5" ht="13" x14ac:dyDescent="0.15">
      <c r="C16044" s="1" t="str">
        <f ca="1">IFERROR(INDIRECT(ADDRESS(MATCH(A16044,'contribution par jour-semaine'!A:A,0),MATCH(B16044,'contribution par jour-semaine'!$1:$1,0),4,1,"contribution par jour-semaine")),"")</f>
        <v/>
      </c>
      <c r="D16044" s="4" t="str">
        <f>VLOOKUP(A16044,predictions!A:B,2,FALSE)</f>
        <v>22/06/2020</v>
      </c>
      <c r="E16044" s="4">
        <f t="shared" si="62"/>
        <v>44004</v>
      </c>
    </row>
    <row r="16045" spans="3:5" ht="13" x14ac:dyDescent="0.15">
      <c r="C16045" s="1" t="str">
        <f ca="1">IFERROR(INDIRECT(ADDRESS(MATCH(A16045,'contribution par jour-semaine'!A:A,0),MATCH(B16045,'contribution par jour-semaine'!$1:$1,0),4,1,"contribution par jour-semaine")),"")</f>
        <v/>
      </c>
      <c r="D16045" s="4" t="str">
        <f>VLOOKUP(A16045,predictions!A:B,2,FALSE)</f>
        <v>22/06/2020</v>
      </c>
      <c r="E16045" s="4">
        <f t="shared" si="62"/>
        <v>44004</v>
      </c>
    </row>
    <row r="16046" spans="3:5" ht="13" x14ac:dyDescent="0.15">
      <c r="C16046" s="1" t="str">
        <f ca="1">IFERROR(INDIRECT(ADDRESS(MATCH(A16046,'contribution par jour-semaine'!A:A,0),MATCH(B16046,'contribution par jour-semaine'!$1:$1,0),4,1,"contribution par jour-semaine")),"")</f>
        <v/>
      </c>
      <c r="D16046" s="4" t="str">
        <f>VLOOKUP(A16046,predictions!A:B,2,FALSE)</f>
        <v>22/06/2020</v>
      </c>
      <c r="E16046" s="4">
        <f t="shared" si="62"/>
        <v>44004</v>
      </c>
    </row>
    <row r="16047" spans="3:5" ht="13" x14ac:dyDescent="0.15">
      <c r="C16047" s="1" t="str">
        <f ca="1">IFERROR(INDIRECT(ADDRESS(MATCH(A16047,'contribution par jour-semaine'!A:A,0),MATCH(B16047,'contribution par jour-semaine'!$1:$1,0),4,1,"contribution par jour-semaine")),"")</f>
        <v/>
      </c>
      <c r="D16047" s="4" t="str">
        <f>VLOOKUP(A16047,predictions!A:B,2,FALSE)</f>
        <v>22/06/2020</v>
      </c>
      <c r="E16047" s="4">
        <f t="shared" si="62"/>
        <v>44004</v>
      </c>
    </row>
    <row r="16048" spans="3:5" ht="13" x14ac:dyDescent="0.15">
      <c r="C16048" s="1" t="str">
        <f ca="1">IFERROR(INDIRECT(ADDRESS(MATCH(A16048,'contribution par jour-semaine'!A:A,0),MATCH(B16048,'contribution par jour-semaine'!$1:$1,0),4,1,"contribution par jour-semaine")),"")</f>
        <v/>
      </c>
      <c r="D16048" s="4" t="str">
        <f>VLOOKUP(A16048,predictions!A:B,2,FALSE)</f>
        <v>22/06/2020</v>
      </c>
      <c r="E16048" s="4">
        <f t="shared" si="62"/>
        <v>44004</v>
      </c>
    </row>
    <row r="16049" spans="3:5" ht="13" x14ac:dyDescent="0.15">
      <c r="C16049" s="1" t="str">
        <f ca="1">IFERROR(INDIRECT(ADDRESS(MATCH(A16049,'contribution par jour-semaine'!A:A,0),MATCH(B16049,'contribution par jour-semaine'!$1:$1,0),4,1,"contribution par jour-semaine")),"")</f>
        <v/>
      </c>
      <c r="D16049" s="4" t="str">
        <f>VLOOKUP(A16049,predictions!A:B,2,FALSE)</f>
        <v>22/06/2020</v>
      </c>
      <c r="E16049" s="4">
        <f t="shared" si="62"/>
        <v>44004</v>
      </c>
    </row>
    <row r="16050" spans="3:5" ht="13" x14ac:dyDescent="0.15">
      <c r="C16050" s="1" t="str">
        <f ca="1">IFERROR(INDIRECT(ADDRESS(MATCH(A16050,'contribution par jour-semaine'!A:A,0),MATCH(B16050,'contribution par jour-semaine'!$1:$1,0),4,1,"contribution par jour-semaine")),"")</f>
        <v/>
      </c>
      <c r="D16050" s="4" t="str">
        <f>VLOOKUP(A16050,predictions!A:B,2,FALSE)</f>
        <v>22/06/2020</v>
      </c>
      <c r="E16050" s="4">
        <f t="shared" si="62"/>
        <v>44004</v>
      </c>
    </row>
    <row r="16051" spans="3:5" ht="13" x14ac:dyDescent="0.15">
      <c r="C16051" s="1" t="str">
        <f ca="1">IFERROR(INDIRECT(ADDRESS(MATCH(A16051,'contribution par jour-semaine'!A:A,0),MATCH(B16051,'contribution par jour-semaine'!$1:$1,0),4,1,"contribution par jour-semaine")),"")</f>
        <v/>
      </c>
      <c r="D16051" s="4" t="str">
        <f>VLOOKUP(A16051,predictions!A:B,2,FALSE)</f>
        <v>22/06/2020</v>
      </c>
      <c r="E16051" s="4">
        <f t="shared" si="62"/>
        <v>44004</v>
      </c>
    </row>
    <row r="16052" spans="3:5" ht="13" x14ac:dyDescent="0.15">
      <c r="C16052" s="1" t="str">
        <f ca="1">IFERROR(INDIRECT(ADDRESS(MATCH(A16052,'contribution par jour-semaine'!A:A,0),MATCH(B16052,'contribution par jour-semaine'!$1:$1,0),4,1,"contribution par jour-semaine")),"")</f>
        <v/>
      </c>
      <c r="D16052" s="4" t="str">
        <f>VLOOKUP(A16052,predictions!A:B,2,FALSE)</f>
        <v>22/06/2020</v>
      </c>
      <c r="E16052" s="4">
        <f t="shared" si="62"/>
        <v>44004</v>
      </c>
    </row>
    <row r="16053" spans="3:5" ht="13" x14ac:dyDescent="0.15">
      <c r="C16053" s="1" t="str">
        <f ca="1">IFERROR(INDIRECT(ADDRESS(MATCH(A16053,'contribution par jour-semaine'!A:A,0),MATCH(B16053,'contribution par jour-semaine'!$1:$1,0),4,1,"contribution par jour-semaine")),"")</f>
        <v/>
      </c>
      <c r="D16053" s="4" t="str">
        <f>VLOOKUP(A16053,predictions!A:B,2,FALSE)</f>
        <v>22/06/2020</v>
      </c>
      <c r="E16053" s="4">
        <f t="shared" si="62"/>
        <v>44004</v>
      </c>
    </row>
    <row r="16054" spans="3:5" ht="13" x14ac:dyDescent="0.15">
      <c r="C16054" s="1" t="str">
        <f ca="1">IFERROR(INDIRECT(ADDRESS(MATCH(A16054,'contribution par jour-semaine'!A:A,0),MATCH(B16054,'contribution par jour-semaine'!$1:$1,0),4,1,"contribution par jour-semaine")),"")</f>
        <v/>
      </c>
      <c r="D16054" s="4" t="str">
        <f>VLOOKUP(A16054,predictions!A:B,2,FALSE)</f>
        <v>22/06/2020</v>
      </c>
      <c r="E16054" s="4">
        <f t="shared" si="62"/>
        <v>44004</v>
      </c>
    </row>
    <row r="16055" spans="3:5" ht="13" x14ac:dyDescent="0.15">
      <c r="C16055" s="1" t="str">
        <f ca="1">IFERROR(INDIRECT(ADDRESS(MATCH(A16055,'contribution par jour-semaine'!A:A,0),MATCH(B16055,'contribution par jour-semaine'!$1:$1,0),4,1,"contribution par jour-semaine")),"")</f>
        <v/>
      </c>
      <c r="D16055" s="4" t="str">
        <f>VLOOKUP(A16055,predictions!A:B,2,FALSE)</f>
        <v>22/06/2020</v>
      </c>
      <c r="E16055" s="4">
        <f t="shared" si="62"/>
        <v>44004</v>
      </c>
    </row>
    <row r="16056" spans="3:5" ht="13" x14ac:dyDescent="0.15">
      <c r="C16056" s="1" t="str">
        <f ca="1">IFERROR(INDIRECT(ADDRESS(MATCH(A16056,'contribution par jour-semaine'!A:A,0),MATCH(B16056,'contribution par jour-semaine'!$1:$1,0),4,1,"contribution par jour-semaine")),"")</f>
        <v/>
      </c>
      <c r="D16056" s="4" t="str">
        <f>VLOOKUP(A16056,predictions!A:B,2,FALSE)</f>
        <v>22/06/2020</v>
      </c>
      <c r="E16056" s="4">
        <f t="shared" si="62"/>
        <v>44004</v>
      </c>
    </row>
    <row r="16057" spans="3:5" ht="13" x14ac:dyDescent="0.15">
      <c r="C16057" s="1" t="str">
        <f ca="1">IFERROR(INDIRECT(ADDRESS(MATCH(A16057,'contribution par jour-semaine'!A:A,0),MATCH(B16057,'contribution par jour-semaine'!$1:$1,0),4,1,"contribution par jour-semaine")),"")</f>
        <v/>
      </c>
      <c r="D16057" s="4" t="str">
        <f>VLOOKUP(A16057,predictions!A:B,2,FALSE)</f>
        <v>22/06/2020</v>
      </c>
      <c r="E16057" s="4">
        <f t="shared" si="62"/>
        <v>44004</v>
      </c>
    </row>
    <row r="16058" spans="3:5" ht="13" x14ac:dyDescent="0.15">
      <c r="C16058" s="1" t="str">
        <f ca="1">IFERROR(INDIRECT(ADDRESS(MATCH(A16058,'contribution par jour-semaine'!A:A,0),MATCH(B16058,'contribution par jour-semaine'!$1:$1,0),4,1,"contribution par jour-semaine")),"")</f>
        <v/>
      </c>
      <c r="D16058" s="4" t="str">
        <f>VLOOKUP(A16058,predictions!A:B,2,FALSE)</f>
        <v>22/06/2020</v>
      </c>
      <c r="E16058" s="4">
        <f t="shared" si="62"/>
        <v>44004</v>
      </c>
    </row>
    <row r="16059" spans="3:5" ht="13" x14ac:dyDescent="0.15">
      <c r="C16059" s="1" t="str">
        <f ca="1">IFERROR(INDIRECT(ADDRESS(MATCH(A16059,'contribution par jour-semaine'!A:A,0),MATCH(B16059,'contribution par jour-semaine'!$1:$1,0),4,1,"contribution par jour-semaine")),"")</f>
        <v/>
      </c>
      <c r="D16059" s="4" t="str">
        <f>VLOOKUP(A16059,predictions!A:B,2,FALSE)</f>
        <v>22/06/2020</v>
      </c>
      <c r="E16059" s="4">
        <f t="shared" si="62"/>
        <v>44004</v>
      </c>
    </row>
    <row r="16060" spans="3:5" ht="13" x14ac:dyDescent="0.15">
      <c r="C16060" s="1" t="str">
        <f ca="1">IFERROR(INDIRECT(ADDRESS(MATCH(A16060,'contribution par jour-semaine'!A:A,0),MATCH(B16060,'contribution par jour-semaine'!$1:$1,0),4,1,"contribution par jour-semaine")),"")</f>
        <v/>
      </c>
      <c r="D16060" s="4" t="str">
        <f>VLOOKUP(A16060,predictions!A:B,2,FALSE)</f>
        <v>22/06/2020</v>
      </c>
      <c r="E16060" s="4">
        <f t="shared" si="62"/>
        <v>44004</v>
      </c>
    </row>
    <row r="16061" spans="3:5" ht="13" x14ac:dyDescent="0.15">
      <c r="C16061" s="1" t="str">
        <f ca="1">IFERROR(INDIRECT(ADDRESS(MATCH(A16061,'contribution par jour-semaine'!A:A,0),MATCH(B16061,'contribution par jour-semaine'!$1:$1,0),4,1,"contribution par jour-semaine")),"")</f>
        <v/>
      </c>
      <c r="D16061" s="4" t="str">
        <f>VLOOKUP(A16061,predictions!A:B,2,FALSE)</f>
        <v>22/06/2020</v>
      </c>
      <c r="E16061" s="4">
        <f t="shared" si="62"/>
        <v>44004</v>
      </c>
    </row>
    <row r="16062" spans="3:5" ht="13" x14ac:dyDescent="0.15">
      <c r="C16062" s="1" t="str">
        <f ca="1">IFERROR(INDIRECT(ADDRESS(MATCH(A16062,'contribution par jour-semaine'!A:A,0),MATCH(B16062,'contribution par jour-semaine'!$1:$1,0),4,1,"contribution par jour-semaine")),"")</f>
        <v/>
      </c>
      <c r="D16062" s="4" t="str">
        <f>VLOOKUP(A16062,predictions!A:B,2,FALSE)</f>
        <v>22/06/2020</v>
      </c>
      <c r="E16062" s="4">
        <f t="shared" si="62"/>
        <v>44004</v>
      </c>
    </row>
    <row r="16063" spans="3:5" ht="13" x14ac:dyDescent="0.15">
      <c r="C16063" s="1" t="str">
        <f ca="1">IFERROR(INDIRECT(ADDRESS(MATCH(A16063,'contribution par jour-semaine'!A:A,0),MATCH(B16063,'contribution par jour-semaine'!$1:$1,0),4,1,"contribution par jour-semaine")),"")</f>
        <v/>
      </c>
      <c r="D16063" s="4" t="str">
        <f>VLOOKUP(A16063,predictions!A:B,2,FALSE)</f>
        <v>22/06/2020</v>
      </c>
      <c r="E16063" s="4">
        <f t="shared" si="62"/>
        <v>44004</v>
      </c>
    </row>
    <row r="16064" spans="3:5" ht="13" x14ac:dyDescent="0.15">
      <c r="C16064" s="1" t="str">
        <f ca="1">IFERROR(INDIRECT(ADDRESS(MATCH(A16064,'contribution par jour-semaine'!A:A,0),MATCH(B16064,'contribution par jour-semaine'!$1:$1,0),4,1,"contribution par jour-semaine")),"")</f>
        <v/>
      </c>
      <c r="D16064" s="4" t="str">
        <f>VLOOKUP(A16064,predictions!A:B,2,FALSE)</f>
        <v>22/06/2020</v>
      </c>
      <c r="E16064" s="4">
        <f t="shared" si="62"/>
        <v>44004</v>
      </c>
    </row>
    <row r="16065" spans="3:5" ht="13" x14ac:dyDescent="0.15">
      <c r="C16065" s="1" t="str">
        <f ca="1">IFERROR(INDIRECT(ADDRESS(MATCH(A16065,'contribution par jour-semaine'!A:A,0),MATCH(B16065,'contribution par jour-semaine'!$1:$1,0),4,1,"contribution par jour-semaine")),"")</f>
        <v/>
      </c>
      <c r="D16065" s="4" t="str">
        <f>VLOOKUP(A16065,predictions!A:B,2,FALSE)</f>
        <v>22/06/2020</v>
      </c>
      <c r="E16065" s="4">
        <f t="shared" si="62"/>
        <v>44004</v>
      </c>
    </row>
    <row r="16066" spans="3:5" ht="13" x14ac:dyDescent="0.15">
      <c r="C16066" s="1" t="str">
        <f ca="1">IFERROR(INDIRECT(ADDRESS(MATCH(A16066,'contribution par jour-semaine'!A:A,0),MATCH(B16066,'contribution par jour-semaine'!$1:$1,0),4,1,"contribution par jour-semaine")),"")</f>
        <v/>
      </c>
      <c r="D16066" s="4" t="str">
        <f>VLOOKUP(A16066,predictions!A:B,2,FALSE)</f>
        <v>22/06/2020</v>
      </c>
      <c r="E16066" s="4">
        <f t="shared" si="62"/>
        <v>44004</v>
      </c>
    </row>
    <row r="16067" spans="3:5" ht="13" x14ac:dyDescent="0.15">
      <c r="C16067" s="1" t="str">
        <f ca="1">IFERROR(INDIRECT(ADDRESS(MATCH(A16067,'contribution par jour-semaine'!A:A,0),MATCH(B16067,'contribution par jour-semaine'!$1:$1,0),4,1,"contribution par jour-semaine")),"")</f>
        <v/>
      </c>
      <c r="D16067" s="4" t="str">
        <f>VLOOKUP(A16067,predictions!A:B,2,FALSE)</f>
        <v>22/06/2020</v>
      </c>
      <c r="E16067" s="4">
        <f t="shared" ref="E16067:E16321" si="63">DATE(RIGHT(D16067,4),MID(D16067,4,2),LEFT(D16067,2))</f>
        <v>44004</v>
      </c>
    </row>
    <row r="16068" spans="3:5" ht="13" x14ac:dyDescent="0.15">
      <c r="C16068" s="1" t="str">
        <f ca="1">IFERROR(INDIRECT(ADDRESS(MATCH(A16068,'contribution par jour-semaine'!A:A,0),MATCH(B16068,'contribution par jour-semaine'!$1:$1,0),4,1,"contribution par jour-semaine")),"")</f>
        <v/>
      </c>
      <c r="D16068" s="4" t="str">
        <f>VLOOKUP(A16068,predictions!A:B,2,FALSE)</f>
        <v>22/06/2020</v>
      </c>
      <c r="E16068" s="4">
        <f t="shared" si="63"/>
        <v>44004</v>
      </c>
    </row>
    <row r="16069" spans="3:5" ht="13" x14ac:dyDescent="0.15">
      <c r="C16069" s="1" t="str">
        <f ca="1">IFERROR(INDIRECT(ADDRESS(MATCH(A16069,'contribution par jour-semaine'!A:A,0),MATCH(B16069,'contribution par jour-semaine'!$1:$1,0),4,1,"contribution par jour-semaine")),"")</f>
        <v/>
      </c>
      <c r="D16069" s="4" t="str">
        <f>VLOOKUP(A16069,predictions!A:B,2,FALSE)</f>
        <v>22/06/2020</v>
      </c>
      <c r="E16069" s="4">
        <f t="shared" si="63"/>
        <v>44004</v>
      </c>
    </row>
    <row r="16070" spans="3:5" ht="13" x14ac:dyDescent="0.15">
      <c r="C16070" s="1" t="str">
        <f ca="1">IFERROR(INDIRECT(ADDRESS(MATCH(A16070,'contribution par jour-semaine'!A:A,0),MATCH(B16070,'contribution par jour-semaine'!$1:$1,0),4,1,"contribution par jour-semaine")),"")</f>
        <v/>
      </c>
      <c r="D16070" s="4" t="str">
        <f>VLOOKUP(A16070,predictions!A:B,2,FALSE)</f>
        <v>22/06/2020</v>
      </c>
      <c r="E16070" s="4">
        <f t="shared" si="63"/>
        <v>44004</v>
      </c>
    </row>
    <row r="16071" spans="3:5" ht="13" x14ac:dyDescent="0.15">
      <c r="C16071" s="1" t="str">
        <f ca="1">IFERROR(INDIRECT(ADDRESS(MATCH(A16071,'contribution par jour-semaine'!A:A,0),MATCH(B16071,'contribution par jour-semaine'!$1:$1,0),4,1,"contribution par jour-semaine")),"")</f>
        <v/>
      </c>
      <c r="D16071" s="4" t="str">
        <f>VLOOKUP(A16071,predictions!A:B,2,FALSE)</f>
        <v>22/06/2020</v>
      </c>
      <c r="E16071" s="4">
        <f t="shared" si="63"/>
        <v>44004</v>
      </c>
    </row>
    <row r="16072" spans="3:5" ht="13" x14ac:dyDescent="0.15">
      <c r="C16072" s="1" t="str">
        <f ca="1">IFERROR(INDIRECT(ADDRESS(MATCH(A16072,'contribution par jour-semaine'!A:A,0),MATCH(B16072,'contribution par jour-semaine'!$1:$1,0),4,1,"contribution par jour-semaine")),"")</f>
        <v/>
      </c>
      <c r="D16072" s="4" t="str">
        <f>VLOOKUP(A16072,predictions!A:B,2,FALSE)</f>
        <v>22/06/2020</v>
      </c>
      <c r="E16072" s="4">
        <f t="shared" si="63"/>
        <v>44004</v>
      </c>
    </row>
    <row r="16073" spans="3:5" ht="13" x14ac:dyDescent="0.15">
      <c r="C16073" s="1" t="str">
        <f ca="1">IFERROR(INDIRECT(ADDRESS(MATCH(A16073,'contribution par jour-semaine'!A:A,0),MATCH(B16073,'contribution par jour-semaine'!$1:$1,0),4,1,"contribution par jour-semaine")),"")</f>
        <v/>
      </c>
      <c r="D16073" s="4" t="str">
        <f>VLOOKUP(A16073,predictions!A:B,2,FALSE)</f>
        <v>22/06/2020</v>
      </c>
      <c r="E16073" s="4">
        <f t="shared" si="63"/>
        <v>44004</v>
      </c>
    </row>
    <row r="16074" spans="3:5" ht="13" x14ac:dyDescent="0.15">
      <c r="C16074" s="1" t="str">
        <f ca="1">IFERROR(INDIRECT(ADDRESS(MATCH(A16074,'contribution par jour-semaine'!A:A,0),MATCH(B16074,'contribution par jour-semaine'!$1:$1,0),4,1,"contribution par jour-semaine")),"")</f>
        <v/>
      </c>
      <c r="D16074" s="4" t="str">
        <f>VLOOKUP(A16074,predictions!A:B,2,FALSE)</f>
        <v>22/06/2020</v>
      </c>
      <c r="E16074" s="4">
        <f t="shared" si="63"/>
        <v>44004</v>
      </c>
    </row>
    <row r="16075" spans="3:5" ht="13" x14ac:dyDescent="0.15">
      <c r="C16075" s="1" t="str">
        <f ca="1">IFERROR(INDIRECT(ADDRESS(MATCH(A16075,'contribution par jour-semaine'!A:A,0),MATCH(B16075,'contribution par jour-semaine'!$1:$1,0),4,1,"contribution par jour-semaine")),"")</f>
        <v/>
      </c>
      <c r="D16075" s="4" t="str">
        <f>VLOOKUP(A16075,predictions!A:B,2,FALSE)</f>
        <v>22/06/2020</v>
      </c>
      <c r="E16075" s="4">
        <f t="shared" si="63"/>
        <v>44004</v>
      </c>
    </row>
    <row r="16076" spans="3:5" ht="13" x14ac:dyDescent="0.15">
      <c r="C16076" s="1" t="str">
        <f ca="1">IFERROR(INDIRECT(ADDRESS(MATCH(A16076,'contribution par jour-semaine'!A:A,0),MATCH(B16076,'contribution par jour-semaine'!$1:$1,0),4,1,"contribution par jour-semaine")),"")</f>
        <v/>
      </c>
      <c r="D16076" s="4" t="str">
        <f>VLOOKUP(A16076,predictions!A:B,2,FALSE)</f>
        <v>22/06/2020</v>
      </c>
      <c r="E16076" s="4">
        <f t="shared" si="63"/>
        <v>44004</v>
      </c>
    </row>
    <row r="16077" spans="3:5" ht="13" x14ac:dyDescent="0.15">
      <c r="C16077" s="1" t="str">
        <f ca="1">IFERROR(INDIRECT(ADDRESS(MATCH(A16077,'contribution par jour-semaine'!A:A,0),MATCH(B16077,'contribution par jour-semaine'!$1:$1,0),4,1,"contribution par jour-semaine")),"")</f>
        <v/>
      </c>
      <c r="D16077" s="4" t="str">
        <f>VLOOKUP(A16077,predictions!A:B,2,FALSE)</f>
        <v>22/06/2020</v>
      </c>
      <c r="E16077" s="4">
        <f t="shared" si="63"/>
        <v>44004</v>
      </c>
    </row>
    <row r="16078" spans="3:5" ht="13" x14ac:dyDescent="0.15">
      <c r="C16078" s="1" t="str">
        <f ca="1">IFERROR(INDIRECT(ADDRESS(MATCH(A16078,'contribution par jour-semaine'!A:A,0),MATCH(B16078,'contribution par jour-semaine'!$1:$1,0),4,1,"contribution par jour-semaine")),"")</f>
        <v/>
      </c>
      <c r="D16078" s="4" t="str">
        <f>VLOOKUP(A16078,predictions!A:B,2,FALSE)</f>
        <v>22/06/2020</v>
      </c>
      <c r="E16078" s="4">
        <f t="shared" si="63"/>
        <v>44004</v>
      </c>
    </row>
    <row r="16079" spans="3:5" ht="13" x14ac:dyDescent="0.15">
      <c r="C16079" s="1" t="str">
        <f ca="1">IFERROR(INDIRECT(ADDRESS(MATCH(A16079,'contribution par jour-semaine'!A:A,0),MATCH(B16079,'contribution par jour-semaine'!$1:$1,0),4,1,"contribution par jour-semaine")),"")</f>
        <v/>
      </c>
      <c r="D16079" s="4" t="str">
        <f>VLOOKUP(A16079,predictions!A:B,2,FALSE)</f>
        <v>22/06/2020</v>
      </c>
      <c r="E16079" s="4">
        <f t="shared" si="63"/>
        <v>44004</v>
      </c>
    </row>
    <row r="16080" spans="3:5" ht="13" x14ac:dyDescent="0.15">
      <c r="C16080" s="1" t="str">
        <f ca="1">IFERROR(INDIRECT(ADDRESS(MATCH(A16080,'contribution par jour-semaine'!A:A,0),MATCH(B16080,'contribution par jour-semaine'!$1:$1,0),4,1,"contribution par jour-semaine")),"")</f>
        <v/>
      </c>
      <c r="D16080" s="4" t="str">
        <f>VLOOKUP(A16080,predictions!A:B,2,FALSE)</f>
        <v>22/06/2020</v>
      </c>
      <c r="E16080" s="4">
        <f t="shared" si="63"/>
        <v>44004</v>
      </c>
    </row>
    <row r="16081" spans="3:5" ht="13" x14ac:dyDescent="0.15">
      <c r="C16081" s="1" t="str">
        <f ca="1">IFERROR(INDIRECT(ADDRESS(MATCH(A16081,'contribution par jour-semaine'!A:A,0),MATCH(B16081,'contribution par jour-semaine'!$1:$1,0),4,1,"contribution par jour-semaine")),"")</f>
        <v/>
      </c>
      <c r="D16081" s="4" t="str">
        <f>VLOOKUP(A16081,predictions!A:B,2,FALSE)</f>
        <v>22/06/2020</v>
      </c>
      <c r="E16081" s="4">
        <f t="shared" si="63"/>
        <v>44004</v>
      </c>
    </row>
    <row r="16082" spans="3:5" ht="13" x14ac:dyDescent="0.15">
      <c r="C16082" s="1" t="str">
        <f ca="1">IFERROR(INDIRECT(ADDRESS(MATCH(A16082,'contribution par jour-semaine'!A:A,0),MATCH(B16082,'contribution par jour-semaine'!$1:$1,0),4,1,"contribution par jour-semaine")),"")</f>
        <v/>
      </c>
      <c r="D16082" s="4" t="str">
        <f>VLOOKUP(A16082,predictions!A:B,2,FALSE)</f>
        <v>22/06/2020</v>
      </c>
      <c r="E16082" s="4">
        <f t="shared" si="63"/>
        <v>44004</v>
      </c>
    </row>
    <row r="16083" spans="3:5" ht="13" x14ac:dyDescent="0.15">
      <c r="C16083" s="1" t="str">
        <f ca="1">IFERROR(INDIRECT(ADDRESS(MATCH(A16083,'contribution par jour-semaine'!A:A,0),MATCH(B16083,'contribution par jour-semaine'!$1:$1,0),4,1,"contribution par jour-semaine")),"")</f>
        <v/>
      </c>
      <c r="D16083" s="4" t="str">
        <f>VLOOKUP(A16083,predictions!A:B,2,FALSE)</f>
        <v>22/06/2020</v>
      </c>
      <c r="E16083" s="4">
        <f t="shared" si="63"/>
        <v>44004</v>
      </c>
    </row>
    <row r="16084" spans="3:5" ht="13" x14ac:dyDescent="0.15">
      <c r="C16084" s="1" t="str">
        <f ca="1">IFERROR(INDIRECT(ADDRESS(MATCH(A16084,'contribution par jour-semaine'!A:A,0),MATCH(B16084,'contribution par jour-semaine'!$1:$1,0),4,1,"contribution par jour-semaine")),"")</f>
        <v/>
      </c>
      <c r="D16084" s="4" t="str">
        <f>VLOOKUP(A16084,predictions!A:B,2,FALSE)</f>
        <v>22/06/2020</v>
      </c>
      <c r="E16084" s="4">
        <f t="shared" si="63"/>
        <v>44004</v>
      </c>
    </row>
    <row r="16085" spans="3:5" ht="13" x14ac:dyDescent="0.15">
      <c r="C16085" s="1" t="str">
        <f ca="1">IFERROR(INDIRECT(ADDRESS(MATCH(A16085,'contribution par jour-semaine'!A:A,0),MATCH(B16085,'contribution par jour-semaine'!$1:$1,0),4,1,"contribution par jour-semaine")),"")</f>
        <v/>
      </c>
      <c r="D16085" s="4" t="str">
        <f>VLOOKUP(A16085,predictions!A:B,2,FALSE)</f>
        <v>22/06/2020</v>
      </c>
      <c r="E16085" s="4">
        <f t="shared" si="63"/>
        <v>44004</v>
      </c>
    </row>
    <row r="16086" spans="3:5" ht="13" x14ac:dyDescent="0.15">
      <c r="C16086" s="1" t="str">
        <f ca="1">IFERROR(INDIRECT(ADDRESS(MATCH(A16086,'contribution par jour-semaine'!A:A,0),MATCH(B16086,'contribution par jour-semaine'!$1:$1,0),4,1,"contribution par jour-semaine")),"")</f>
        <v/>
      </c>
      <c r="D16086" s="4" t="str">
        <f>VLOOKUP(A16086,predictions!A:B,2,FALSE)</f>
        <v>22/06/2020</v>
      </c>
      <c r="E16086" s="4">
        <f t="shared" si="63"/>
        <v>44004</v>
      </c>
    </row>
    <row r="16087" spans="3:5" ht="13" x14ac:dyDescent="0.15">
      <c r="C16087" s="1" t="str">
        <f ca="1">IFERROR(INDIRECT(ADDRESS(MATCH(A16087,'contribution par jour-semaine'!A:A,0),MATCH(B16087,'contribution par jour-semaine'!$1:$1,0),4,1,"contribution par jour-semaine")),"")</f>
        <v/>
      </c>
      <c r="D16087" s="4" t="str">
        <f>VLOOKUP(A16087,predictions!A:B,2,FALSE)</f>
        <v>22/06/2020</v>
      </c>
      <c r="E16087" s="4">
        <f t="shared" si="63"/>
        <v>44004</v>
      </c>
    </row>
    <row r="16088" spans="3:5" ht="13" x14ac:dyDescent="0.15">
      <c r="C16088" s="1" t="str">
        <f ca="1">IFERROR(INDIRECT(ADDRESS(MATCH(A16088,'contribution par jour-semaine'!A:A,0),MATCH(B16088,'contribution par jour-semaine'!$1:$1,0),4,1,"contribution par jour-semaine")),"")</f>
        <v/>
      </c>
      <c r="D16088" s="4" t="str">
        <f>VLOOKUP(A16088,predictions!A:B,2,FALSE)</f>
        <v>22/06/2020</v>
      </c>
      <c r="E16088" s="4">
        <f t="shared" si="63"/>
        <v>44004</v>
      </c>
    </row>
    <row r="16089" spans="3:5" ht="13" x14ac:dyDescent="0.15">
      <c r="C16089" s="1" t="str">
        <f ca="1">IFERROR(INDIRECT(ADDRESS(MATCH(A16089,'contribution par jour-semaine'!A:A,0),MATCH(B16089,'contribution par jour-semaine'!$1:$1,0),4,1,"contribution par jour-semaine")),"")</f>
        <v/>
      </c>
      <c r="D16089" s="4" t="str">
        <f>VLOOKUP(A16089,predictions!A:B,2,FALSE)</f>
        <v>22/06/2020</v>
      </c>
      <c r="E16089" s="4">
        <f t="shared" si="63"/>
        <v>44004</v>
      </c>
    </row>
    <row r="16090" spans="3:5" ht="13" x14ac:dyDescent="0.15">
      <c r="C16090" s="1" t="str">
        <f ca="1">IFERROR(INDIRECT(ADDRESS(MATCH(A16090,'contribution par jour-semaine'!A:A,0),MATCH(B16090,'contribution par jour-semaine'!$1:$1,0),4,1,"contribution par jour-semaine")),"")</f>
        <v/>
      </c>
      <c r="D16090" s="4" t="str">
        <f>VLOOKUP(A16090,predictions!A:B,2,FALSE)</f>
        <v>22/06/2020</v>
      </c>
      <c r="E16090" s="4">
        <f t="shared" si="63"/>
        <v>44004</v>
      </c>
    </row>
    <row r="16091" spans="3:5" ht="13" x14ac:dyDescent="0.15">
      <c r="C16091" s="1" t="str">
        <f ca="1">IFERROR(INDIRECT(ADDRESS(MATCH(A16091,'contribution par jour-semaine'!A:A,0),MATCH(B16091,'contribution par jour-semaine'!$1:$1,0),4,1,"contribution par jour-semaine")),"")</f>
        <v/>
      </c>
      <c r="D16091" s="4" t="str">
        <f>VLOOKUP(A16091,predictions!A:B,2,FALSE)</f>
        <v>22/06/2020</v>
      </c>
      <c r="E16091" s="4">
        <f t="shared" si="63"/>
        <v>44004</v>
      </c>
    </row>
    <row r="16092" spans="3:5" ht="13" x14ac:dyDescent="0.15">
      <c r="C16092" s="1" t="str">
        <f ca="1">IFERROR(INDIRECT(ADDRESS(MATCH(A16092,'contribution par jour-semaine'!A:A,0),MATCH(B16092,'contribution par jour-semaine'!$1:$1,0),4,1,"contribution par jour-semaine")),"")</f>
        <v/>
      </c>
      <c r="D16092" s="4" t="str">
        <f>VLOOKUP(A16092,predictions!A:B,2,FALSE)</f>
        <v>22/06/2020</v>
      </c>
      <c r="E16092" s="4">
        <f t="shared" si="63"/>
        <v>44004</v>
      </c>
    </row>
    <row r="16093" spans="3:5" ht="13" x14ac:dyDescent="0.15">
      <c r="C16093" s="1" t="str">
        <f ca="1">IFERROR(INDIRECT(ADDRESS(MATCH(A16093,'contribution par jour-semaine'!A:A,0),MATCH(B16093,'contribution par jour-semaine'!$1:$1,0),4,1,"contribution par jour-semaine")),"")</f>
        <v/>
      </c>
      <c r="D16093" s="4" t="str">
        <f>VLOOKUP(A16093,predictions!A:B,2,FALSE)</f>
        <v>22/06/2020</v>
      </c>
      <c r="E16093" s="4">
        <f t="shared" si="63"/>
        <v>44004</v>
      </c>
    </row>
    <row r="16094" spans="3:5" ht="13" x14ac:dyDescent="0.15">
      <c r="C16094" s="1" t="str">
        <f ca="1">IFERROR(INDIRECT(ADDRESS(MATCH(A16094,'contribution par jour-semaine'!A:A,0),MATCH(B16094,'contribution par jour-semaine'!$1:$1,0),4,1,"contribution par jour-semaine")),"")</f>
        <v/>
      </c>
      <c r="D16094" s="4" t="str">
        <f>VLOOKUP(A16094,predictions!A:B,2,FALSE)</f>
        <v>22/06/2020</v>
      </c>
      <c r="E16094" s="4">
        <f t="shared" si="63"/>
        <v>44004</v>
      </c>
    </row>
    <row r="16095" spans="3:5" ht="13" x14ac:dyDescent="0.15">
      <c r="C16095" s="1" t="str">
        <f ca="1">IFERROR(INDIRECT(ADDRESS(MATCH(A16095,'contribution par jour-semaine'!A:A,0),MATCH(B16095,'contribution par jour-semaine'!$1:$1,0),4,1,"contribution par jour-semaine")),"")</f>
        <v/>
      </c>
      <c r="D16095" s="4" t="str">
        <f>VLOOKUP(A16095,predictions!A:B,2,FALSE)</f>
        <v>22/06/2020</v>
      </c>
      <c r="E16095" s="4">
        <f t="shared" si="63"/>
        <v>44004</v>
      </c>
    </row>
    <row r="16096" spans="3:5" ht="13" x14ac:dyDescent="0.15">
      <c r="C16096" s="1" t="str">
        <f ca="1">IFERROR(INDIRECT(ADDRESS(MATCH(A16096,'contribution par jour-semaine'!A:A,0),MATCH(B16096,'contribution par jour-semaine'!$1:$1,0),4,1,"contribution par jour-semaine")),"")</f>
        <v/>
      </c>
      <c r="D16096" s="4" t="str">
        <f>VLOOKUP(A16096,predictions!A:B,2,FALSE)</f>
        <v>22/06/2020</v>
      </c>
      <c r="E16096" s="4">
        <f t="shared" si="63"/>
        <v>44004</v>
      </c>
    </row>
    <row r="16097" spans="3:5" ht="13" x14ac:dyDescent="0.15">
      <c r="C16097" s="1" t="str">
        <f ca="1">IFERROR(INDIRECT(ADDRESS(MATCH(A16097,'contribution par jour-semaine'!A:A,0),MATCH(B16097,'contribution par jour-semaine'!$1:$1,0),4,1,"contribution par jour-semaine")),"")</f>
        <v/>
      </c>
      <c r="D16097" s="4" t="str">
        <f>VLOOKUP(A16097,predictions!A:B,2,FALSE)</f>
        <v>22/06/2020</v>
      </c>
      <c r="E16097" s="4">
        <f t="shared" si="63"/>
        <v>44004</v>
      </c>
    </row>
    <row r="16098" spans="3:5" ht="13" x14ac:dyDescent="0.15">
      <c r="C16098" s="1" t="str">
        <f ca="1">IFERROR(INDIRECT(ADDRESS(MATCH(A16098,'contribution par jour-semaine'!A:A,0),MATCH(B16098,'contribution par jour-semaine'!$1:$1,0),4,1,"contribution par jour-semaine")),"")</f>
        <v/>
      </c>
      <c r="D16098" s="4" t="str">
        <f>VLOOKUP(A16098,predictions!A:B,2,FALSE)</f>
        <v>22/06/2020</v>
      </c>
      <c r="E16098" s="4">
        <f t="shared" si="63"/>
        <v>44004</v>
      </c>
    </row>
    <row r="16099" spans="3:5" ht="13" x14ac:dyDescent="0.15">
      <c r="C16099" s="1" t="str">
        <f ca="1">IFERROR(INDIRECT(ADDRESS(MATCH(A16099,'contribution par jour-semaine'!A:A,0),MATCH(B16099,'contribution par jour-semaine'!$1:$1,0),4,1,"contribution par jour-semaine")),"")</f>
        <v/>
      </c>
      <c r="D16099" s="4" t="str">
        <f>VLOOKUP(A16099,predictions!A:B,2,FALSE)</f>
        <v>22/06/2020</v>
      </c>
      <c r="E16099" s="4">
        <f t="shared" si="63"/>
        <v>44004</v>
      </c>
    </row>
    <row r="16100" spans="3:5" ht="13" x14ac:dyDescent="0.15">
      <c r="C16100" s="1" t="str">
        <f ca="1">IFERROR(INDIRECT(ADDRESS(MATCH(A16100,'contribution par jour-semaine'!A:A,0),MATCH(B16100,'contribution par jour-semaine'!$1:$1,0),4,1,"contribution par jour-semaine")),"")</f>
        <v/>
      </c>
      <c r="D16100" s="4" t="str">
        <f>VLOOKUP(A16100,predictions!A:B,2,FALSE)</f>
        <v>22/06/2020</v>
      </c>
      <c r="E16100" s="4">
        <f t="shared" si="63"/>
        <v>44004</v>
      </c>
    </row>
    <row r="16101" spans="3:5" ht="13" x14ac:dyDescent="0.15">
      <c r="C16101" s="1" t="str">
        <f ca="1">IFERROR(INDIRECT(ADDRESS(MATCH(A16101,'contribution par jour-semaine'!A:A,0),MATCH(B16101,'contribution par jour-semaine'!$1:$1,0),4,1,"contribution par jour-semaine")),"")</f>
        <v/>
      </c>
      <c r="D16101" s="4" t="str">
        <f>VLOOKUP(A16101,predictions!A:B,2,FALSE)</f>
        <v>22/06/2020</v>
      </c>
      <c r="E16101" s="4">
        <f t="shared" si="63"/>
        <v>44004</v>
      </c>
    </row>
    <row r="16102" spans="3:5" ht="13" x14ac:dyDescent="0.15">
      <c r="C16102" s="1" t="str">
        <f ca="1">IFERROR(INDIRECT(ADDRESS(MATCH(A16102,'contribution par jour-semaine'!A:A,0),MATCH(B16102,'contribution par jour-semaine'!$1:$1,0),4,1,"contribution par jour-semaine")),"")</f>
        <v/>
      </c>
      <c r="D16102" s="4" t="str">
        <f>VLOOKUP(A16102,predictions!A:B,2,FALSE)</f>
        <v>22/06/2020</v>
      </c>
      <c r="E16102" s="4">
        <f t="shared" si="63"/>
        <v>44004</v>
      </c>
    </row>
    <row r="16103" spans="3:5" ht="13" x14ac:dyDescent="0.15">
      <c r="C16103" s="1" t="str">
        <f ca="1">IFERROR(INDIRECT(ADDRESS(MATCH(A16103,'contribution par jour-semaine'!A:A,0),MATCH(B16103,'contribution par jour-semaine'!$1:$1,0),4,1,"contribution par jour-semaine")),"")</f>
        <v/>
      </c>
      <c r="D16103" s="4" t="str">
        <f>VLOOKUP(A16103,predictions!A:B,2,FALSE)</f>
        <v>22/06/2020</v>
      </c>
      <c r="E16103" s="4">
        <f t="shared" si="63"/>
        <v>44004</v>
      </c>
    </row>
    <row r="16104" spans="3:5" ht="13" x14ac:dyDescent="0.15">
      <c r="C16104" s="1" t="str">
        <f ca="1">IFERROR(INDIRECT(ADDRESS(MATCH(A16104,'contribution par jour-semaine'!A:A,0),MATCH(B16104,'contribution par jour-semaine'!$1:$1,0),4,1,"contribution par jour-semaine")),"")</f>
        <v/>
      </c>
      <c r="D16104" s="4" t="str">
        <f>VLOOKUP(A16104,predictions!A:B,2,FALSE)</f>
        <v>22/06/2020</v>
      </c>
      <c r="E16104" s="4">
        <f t="shared" si="63"/>
        <v>44004</v>
      </c>
    </row>
    <row r="16105" spans="3:5" ht="13" x14ac:dyDescent="0.15">
      <c r="C16105" s="1" t="str">
        <f ca="1">IFERROR(INDIRECT(ADDRESS(MATCH(A16105,'contribution par jour-semaine'!A:A,0),MATCH(B16105,'contribution par jour-semaine'!$1:$1,0),4,1,"contribution par jour-semaine")),"")</f>
        <v/>
      </c>
      <c r="D16105" s="4" t="str">
        <f>VLOOKUP(A16105,predictions!A:B,2,FALSE)</f>
        <v>22/06/2020</v>
      </c>
      <c r="E16105" s="4">
        <f t="shared" si="63"/>
        <v>44004</v>
      </c>
    </row>
    <row r="16106" spans="3:5" ht="13" x14ac:dyDescent="0.15">
      <c r="C16106" s="1" t="str">
        <f ca="1">IFERROR(INDIRECT(ADDRESS(MATCH(A16106,'contribution par jour-semaine'!A:A,0),MATCH(B16106,'contribution par jour-semaine'!$1:$1,0),4,1,"contribution par jour-semaine")),"")</f>
        <v/>
      </c>
      <c r="D16106" s="4" t="str">
        <f>VLOOKUP(A16106,predictions!A:B,2,FALSE)</f>
        <v>22/06/2020</v>
      </c>
      <c r="E16106" s="4">
        <f t="shared" si="63"/>
        <v>44004</v>
      </c>
    </row>
    <row r="16107" spans="3:5" ht="13" x14ac:dyDescent="0.15">
      <c r="C16107" s="1" t="str">
        <f ca="1">IFERROR(INDIRECT(ADDRESS(MATCH(A16107,'contribution par jour-semaine'!A:A,0),MATCH(B16107,'contribution par jour-semaine'!$1:$1,0),4,1,"contribution par jour-semaine")),"")</f>
        <v/>
      </c>
      <c r="D16107" s="4" t="str">
        <f>VLOOKUP(A16107,predictions!A:B,2,FALSE)</f>
        <v>22/06/2020</v>
      </c>
      <c r="E16107" s="4">
        <f t="shared" si="63"/>
        <v>44004</v>
      </c>
    </row>
    <row r="16108" spans="3:5" ht="13" x14ac:dyDescent="0.15">
      <c r="C16108" s="1" t="str">
        <f ca="1">IFERROR(INDIRECT(ADDRESS(MATCH(A16108,'contribution par jour-semaine'!A:A,0),MATCH(B16108,'contribution par jour-semaine'!$1:$1,0),4,1,"contribution par jour-semaine")),"")</f>
        <v/>
      </c>
      <c r="D16108" s="4" t="str">
        <f>VLOOKUP(A16108,predictions!A:B,2,FALSE)</f>
        <v>22/06/2020</v>
      </c>
      <c r="E16108" s="4">
        <f t="shared" si="63"/>
        <v>44004</v>
      </c>
    </row>
    <row r="16109" spans="3:5" ht="13" x14ac:dyDescent="0.15">
      <c r="C16109" s="1" t="str">
        <f ca="1">IFERROR(INDIRECT(ADDRESS(MATCH(A16109,'contribution par jour-semaine'!A:A,0),MATCH(B16109,'contribution par jour-semaine'!$1:$1,0),4,1,"contribution par jour-semaine")),"")</f>
        <v/>
      </c>
      <c r="D16109" s="4" t="str">
        <f>VLOOKUP(A16109,predictions!A:B,2,FALSE)</f>
        <v>22/06/2020</v>
      </c>
      <c r="E16109" s="4">
        <f t="shared" si="63"/>
        <v>44004</v>
      </c>
    </row>
    <row r="16110" spans="3:5" ht="13" x14ac:dyDescent="0.15">
      <c r="C16110" s="1" t="str">
        <f ca="1">IFERROR(INDIRECT(ADDRESS(MATCH(A16110,'contribution par jour-semaine'!A:A,0),MATCH(B16110,'contribution par jour-semaine'!$1:$1,0),4,1,"contribution par jour-semaine")),"")</f>
        <v/>
      </c>
      <c r="D16110" s="4" t="str">
        <f>VLOOKUP(A16110,predictions!A:B,2,FALSE)</f>
        <v>22/06/2020</v>
      </c>
      <c r="E16110" s="4">
        <f t="shared" si="63"/>
        <v>44004</v>
      </c>
    </row>
    <row r="16111" spans="3:5" ht="13" x14ac:dyDescent="0.15">
      <c r="C16111" s="1" t="str">
        <f ca="1">IFERROR(INDIRECT(ADDRESS(MATCH(A16111,'contribution par jour-semaine'!A:A,0),MATCH(B16111,'contribution par jour-semaine'!$1:$1,0),4,1,"contribution par jour-semaine")),"")</f>
        <v/>
      </c>
      <c r="D16111" s="4" t="str">
        <f>VLOOKUP(A16111,predictions!A:B,2,FALSE)</f>
        <v>22/06/2020</v>
      </c>
      <c r="E16111" s="4">
        <f t="shared" si="63"/>
        <v>44004</v>
      </c>
    </row>
    <row r="16112" spans="3:5" ht="13" x14ac:dyDescent="0.15">
      <c r="C16112" s="1" t="str">
        <f ca="1">IFERROR(INDIRECT(ADDRESS(MATCH(A16112,'contribution par jour-semaine'!A:A,0),MATCH(B16112,'contribution par jour-semaine'!$1:$1,0),4,1,"contribution par jour-semaine")),"")</f>
        <v/>
      </c>
      <c r="D16112" s="4" t="str">
        <f>VLOOKUP(A16112,predictions!A:B,2,FALSE)</f>
        <v>22/06/2020</v>
      </c>
      <c r="E16112" s="4">
        <f t="shared" si="63"/>
        <v>44004</v>
      </c>
    </row>
    <row r="16113" spans="3:5" ht="13" x14ac:dyDescent="0.15">
      <c r="C16113" s="1" t="str">
        <f ca="1">IFERROR(INDIRECT(ADDRESS(MATCH(A16113,'contribution par jour-semaine'!A:A,0),MATCH(B16113,'contribution par jour-semaine'!$1:$1,0),4,1,"contribution par jour-semaine")),"")</f>
        <v/>
      </c>
      <c r="D16113" s="4" t="str">
        <f>VLOOKUP(A16113,predictions!A:B,2,FALSE)</f>
        <v>22/06/2020</v>
      </c>
      <c r="E16113" s="4">
        <f t="shared" si="63"/>
        <v>44004</v>
      </c>
    </row>
    <row r="16114" spans="3:5" ht="13" x14ac:dyDescent="0.15">
      <c r="C16114" s="1" t="str">
        <f ca="1">IFERROR(INDIRECT(ADDRESS(MATCH(A16114,'contribution par jour-semaine'!A:A,0),MATCH(B16114,'contribution par jour-semaine'!$1:$1,0),4,1,"contribution par jour-semaine")),"")</f>
        <v/>
      </c>
      <c r="D16114" s="4" t="str">
        <f>VLOOKUP(A16114,predictions!A:B,2,FALSE)</f>
        <v>22/06/2020</v>
      </c>
      <c r="E16114" s="4">
        <f t="shared" si="63"/>
        <v>44004</v>
      </c>
    </row>
    <row r="16115" spans="3:5" ht="13" x14ac:dyDescent="0.15">
      <c r="C16115" s="1" t="str">
        <f ca="1">IFERROR(INDIRECT(ADDRESS(MATCH(A16115,'contribution par jour-semaine'!A:A,0),MATCH(B16115,'contribution par jour-semaine'!$1:$1,0),4,1,"contribution par jour-semaine")),"")</f>
        <v/>
      </c>
      <c r="D16115" s="4" t="str">
        <f>VLOOKUP(A16115,predictions!A:B,2,FALSE)</f>
        <v>22/06/2020</v>
      </c>
      <c r="E16115" s="4">
        <f t="shared" si="63"/>
        <v>44004</v>
      </c>
    </row>
    <row r="16116" spans="3:5" ht="13" x14ac:dyDescent="0.15">
      <c r="C16116" s="1" t="str">
        <f ca="1">IFERROR(INDIRECT(ADDRESS(MATCH(A16116,'contribution par jour-semaine'!A:A,0),MATCH(B16116,'contribution par jour-semaine'!$1:$1,0),4,1,"contribution par jour-semaine")),"")</f>
        <v/>
      </c>
      <c r="D16116" s="4" t="str">
        <f>VLOOKUP(A16116,predictions!A:B,2,FALSE)</f>
        <v>22/06/2020</v>
      </c>
      <c r="E16116" s="4">
        <f t="shared" si="63"/>
        <v>44004</v>
      </c>
    </row>
    <row r="16117" spans="3:5" ht="13" x14ac:dyDescent="0.15">
      <c r="C16117" s="1" t="str">
        <f ca="1">IFERROR(INDIRECT(ADDRESS(MATCH(A16117,'contribution par jour-semaine'!A:A,0),MATCH(B16117,'contribution par jour-semaine'!$1:$1,0),4,1,"contribution par jour-semaine")),"")</f>
        <v/>
      </c>
      <c r="D16117" s="4" t="str">
        <f>VLOOKUP(A16117,predictions!A:B,2,FALSE)</f>
        <v>22/06/2020</v>
      </c>
      <c r="E16117" s="4">
        <f t="shared" si="63"/>
        <v>44004</v>
      </c>
    </row>
    <row r="16118" spans="3:5" ht="13" x14ac:dyDescent="0.15">
      <c r="C16118" s="1" t="str">
        <f ca="1">IFERROR(INDIRECT(ADDRESS(MATCH(A16118,'contribution par jour-semaine'!A:A,0),MATCH(B16118,'contribution par jour-semaine'!$1:$1,0),4,1,"contribution par jour-semaine")),"")</f>
        <v/>
      </c>
      <c r="D16118" s="4" t="str">
        <f>VLOOKUP(A16118,predictions!A:B,2,FALSE)</f>
        <v>22/06/2020</v>
      </c>
      <c r="E16118" s="4">
        <f t="shared" si="63"/>
        <v>44004</v>
      </c>
    </row>
    <row r="16119" spans="3:5" ht="13" x14ac:dyDescent="0.15">
      <c r="C16119" s="1" t="str">
        <f ca="1">IFERROR(INDIRECT(ADDRESS(MATCH(A16119,'contribution par jour-semaine'!A:A,0),MATCH(B16119,'contribution par jour-semaine'!$1:$1,0),4,1,"contribution par jour-semaine")),"")</f>
        <v/>
      </c>
      <c r="D16119" s="4" t="str">
        <f>VLOOKUP(A16119,predictions!A:B,2,FALSE)</f>
        <v>22/06/2020</v>
      </c>
      <c r="E16119" s="4">
        <f t="shared" si="63"/>
        <v>44004</v>
      </c>
    </row>
    <row r="16120" spans="3:5" ht="13" x14ac:dyDescent="0.15">
      <c r="C16120" s="1" t="str">
        <f ca="1">IFERROR(INDIRECT(ADDRESS(MATCH(A16120,'contribution par jour-semaine'!A:A,0),MATCH(B16120,'contribution par jour-semaine'!$1:$1,0),4,1,"contribution par jour-semaine")),"")</f>
        <v/>
      </c>
      <c r="D16120" s="4" t="str">
        <f>VLOOKUP(A16120,predictions!A:B,2,FALSE)</f>
        <v>22/06/2020</v>
      </c>
      <c r="E16120" s="4">
        <f t="shared" si="63"/>
        <v>44004</v>
      </c>
    </row>
    <row r="16121" spans="3:5" ht="13" x14ac:dyDescent="0.15">
      <c r="C16121" s="1" t="str">
        <f ca="1">IFERROR(INDIRECT(ADDRESS(MATCH(A16121,'contribution par jour-semaine'!A:A,0),MATCH(B16121,'contribution par jour-semaine'!$1:$1,0),4,1,"contribution par jour-semaine")),"")</f>
        <v/>
      </c>
      <c r="D16121" s="4" t="str">
        <f>VLOOKUP(A16121,predictions!A:B,2,FALSE)</f>
        <v>22/06/2020</v>
      </c>
      <c r="E16121" s="4">
        <f t="shared" si="63"/>
        <v>44004</v>
      </c>
    </row>
    <row r="16122" spans="3:5" ht="13" x14ac:dyDescent="0.15">
      <c r="C16122" s="1" t="str">
        <f ca="1">IFERROR(INDIRECT(ADDRESS(MATCH(A16122,'contribution par jour-semaine'!A:A,0),MATCH(B16122,'contribution par jour-semaine'!$1:$1,0),4,1,"contribution par jour-semaine")),"")</f>
        <v/>
      </c>
      <c r="D16122" s="4" t="str">
        <f>VLOOKUP(A16122,predictions!A:B,2,FALSE)</f>
        <v>22/06/2020</v>
      </c>
      <c r="E16122" s="4">
        <f t="shared" si="63"/>
        <v>44004</v>
      </c>
    </row>
    <row r="16123" spans="3:5" ht="13" x14ac:dyDescent="0.15">
      <c r="C16123" s="1" t="str">
        <f ca="1">IFERROR(INDIRECT(ADDRESS(MATCH(A16123,'contribution par jour-semaine'!A:A,0),MATCH(B16123,'contribution par jour-semaine'!$1:$1,0),4,1,"contribution par jour-semaine")),"")</f>
        <v/>
      </c>
      <c r="D16123" s="4" t="str">
        <f>VLOOKUP(A16123,predictions!A:B,2,FALSE)</f>
        <v>22/06/2020</v>
      </c>
      <c r="E16123" s="4">
        <f t="shared" si="63"/>
        <v>44004</v>
      </c>
    </row>
    <row r="16124" spans="3:5" ht="13" x14ac:dyDescent="0.15">
      <c r="C16124" s="1" t="str">
        <f ca="1">IFERROR(INDIRECT(ADDRESS(MATCH(A16124,'contribution par jour-semaine'!A:A,0),MATCH(B16124,'contribution par jour-semaine'!$1:$1,0),4,1,"contribution par jour-semaine")),"")</f>
        <v/>
      </c>
      <c r="D16124" s="4" t="str">
        <f>VLOOKUP(A16124,predictions!A:B,2,FALSE)</f>
        <v>22/06/2020</v>
      </c>
      <c r="E16124" s="4">
        <f t="shared" si="63"/>
        <v>44004</v>
      </c>
    </row>
    <row r="16125" spans="3:5" ht="13" x14ac:dyDescent="0.15">
      <c r="C16125" s="1" t="str">
        <f ca="1">IFERROR(INDIRECT(ADDRESS(MATCH(A16125,'contribution par jour-semaine'!A:A,0),MATCH(B16125,'contribution par jour-semaine'!$1:$1,0),4,1,"contribution par jour-semaine")),"")</f>
        <v/>
      </c>
      <c r="D16125" s="4" t="str">
        <f>VLOOKUP(A16125,predictions!A:B,2,FALSE)</f>
        <v>22/06/2020</v>
      </c>
      <c r="E16125" s="4">
        <f t="shared" si="63"/>
        <v>44004</v>
      </c>
    </row>
    <row r="16126" spans="3:5" ht="13" x14ac:dyDescent="0.15">
      <c r="C16126" s="1" t="str">
        <f ca="1">IFERROR(INDIRECT(ADDRESS(MATCH(A16126,'contribution par jour-semaine'!A:A,0),MATCH(B16126,'contribution par jour-semaine'!$1:$1,0),4,1,"contribution par jour-semaine")),"")</f>
        <v/>
      </c>
      <c r="D16126" s="4" t="str">
        <f>VLOOKUP(A16126,predictions!A:B,2,FALSE)</f>
        <v>22/06/2020</v>
      </c>
      <c r="E16126" s="4">
        <f t="shared" si="63"/>
        <v>44004</v>
      </c>
    </row>
    <row r="16127" spans="3:5" ht="13" x14ac:dyDescent="0.15">
      <c r="C16127" s="1" t="str">
        <f ca="1">IFERROR(INDIRECT(ADDRESS(MATCH(A16127,'contribution par jour-semaine'!A:A,0),MATCH(B16127,'contribution par jour-semaine'!$1:$1,0),4,1,"contribution par jour-semaine")),"")</f>
        <v/>
      </c>
      <c r="D16127" s="4" t="str">
        <f>VLOOKUP(A16127,predictions!A:B,2,FALSE)</f>
        <v>22/06/2020</v>
      </c>
      <c r="E16127" s="4">
        <f t="shared" si="63"/>
        <v>44004</v>
      </c>
    </row>
    <row r="16128" spans="3:5" ht="13" x14ac:dyDescent="0.15">
      <c r="C16128" s="1" t="str">
        <f ca="1">IFERROR(INDIRECT(ADDRESS(MATCH(A16128,'contribution par jour-semaine'!A:A,0),MATCH(B16128,'contribution par jour-semaine'!$1:$1,0),4,1,"contribution par jour-semaine")),"")</f>
        <v/>
      </c>
      <c r="D16128" s="4" t="str">
        <f>VLOOKUP(A16128,predictions!A:B,2,FALSE)</f>
        <v>22/06/2020</v>
      </c>
      <c r="E16128" s="4">
        <f t="shared" si="63"/>
        <v>44004</v>
      </c>
    </row>
    <row r="16129" spans="3:5" ht="13" x14ac:dyDescent="0.15">
      <c r="C16129" s="1" t="str">
        <f ca="1">IFERROR(INDIRECT(ADDRESS(MATCH(A16129,'contribution par jour-semaine'!A:A,0),MATCH(B16129,'contribution par jour-semaine'!$1:$1,0),4,1,"contribution par jour-semaine")),"")</f>
        <v/>
      </c>
      <c r="D16129" s="4" t="str">
        <f>VLOOKUP(A16129,predictions!A:B,2,FALSE)</f>
        <v>22/06/2020</v>
      </c>
      <c r="E16129" s="4">
        <f t="shared" si="63"/>
        <v>44004</v>
      </c>
    </row>
    <row r="16130" spans="3:5" ht="13" x14ac:dyDescent="0.15">
      <c r="C16130" s="1" t="str">
        <f ca="1">IFERROR(INDIRECT(ADDRESS(MATCH(A16130,'contribution par jour-semaine'!A:A,0),MATCH(B16130,'contribution par jour-semaine'!$1:$1,0),4,1,"contribution par jour-semaine")),"")</f>
        <v/>
      </c>
      <c r="D16130" s="4" t="str">
        <f>VLOOKUP(A16130,predictions!A:B,2,FALSE)</f>
        <v>22/06/2020</v>
      </c>
      <c r="E16130" s="4">
        <f t="shared" si="63"/>
        <v>44004</v>
      </c>
    </row>
    <row r="16131" spans="3:5" ht="13" x14ac:dyDescent="0.15">
      <c r="C16131" s="1" t="str">
        <f ca="1">IFERROR(INDIRECT(ADDRESS(MATCH(A16131,'contribution par jour-semaine'!A:A,0),MATCH(B16131,'contribution par jour-semaine'!$1:$1,0),4,1,"contribution par jour-semaine")),"")</f>
        <v/>
      </c>
      <c r="D16131" s="4" t="str">
        <f>VLOOKUP(A16131,predictions!A:B,2,FALSE)</f>
        <v>22/06/2020</v>
      </c>
      <c r="E16131" s="4">
        <f t="shared" si="63"/>
        <v>44004</v>
      </c>
    </row>
    <row r="16132" spans="3:5" ht="13" x14ac:dyDescent="0.15">
      <c r="C16132" s="1" t="str">
        <f ca="1">IFERROR(INDIRECT(ADDRESS(MATCH(A16132,'contribution par jour-semaine'!A:A,0),MATCH(B16132,'contribution par jour-semaine'!$1:$1,0),4,1,"contribution par jour-semaine")),"")</f>
        <v/>
      </c>
      <c r="D16132" s="4" t="str">
        <f>VLOOKUP(A16132,predictions!A:B,2,FALSE)</f>
        <v>22/06/2020</v>
      </c>
      <c r="E16132" s="4">
        <f t="shared" si="63"/>
        <v>44004</v>
      </c>
    </row>
    <row r="16133" spans="3:5" ht="13" x14ac:dyDescent="0.15">
      <c r="C16133" s="1" t="str">
        <f ca="1">IFERROR(INDIRECT(ADDRESS(MATCH(A16133,'contribution par jour-semaine'!A:A,0),MATCH(B16133,'contribution par jour-semaine'!$1:$1,0),4,1,"contribution par jour-semaine")),"")</f>
        <v/>
      </c>
      <c r="D16133" s="4" t="str">
        <f>VLOOKUP(A16133,predictions!A:B,2,FALSE)</f>
        <v>22/06/2020</v>
      </c>
      <c r="E16133" s="4">
        <f t="shared" si="63"/>
        <v>44004</v>
      </c>
    </row>
    <row r="16134" spans="3:5" ht="13" x14ac:dyDescent="0.15">
      <c r="C16134" s="1" t="str">
        <f ca="1">IFERROR(INDIRECT(ADDRESS(MATCH(A16134,'contribution par jour-semaine'!A:A,0),MATCH(B16134,'contribution par jour-semaine'!$1:$1,0),4,1,"contribution par jour-semaine")),"")</f>
        <v/>
      </c>
      <c r="D16134" s="4" t="str">
        <f>VLOOKUP(A16134,predictions!A:B,2,FALSE)</f>
        <v>22/06/2020</v>
      </c>
      <c r="E16134" s="4">
        <f t="shared" si="63"/>
        <v>44004</v>
      </c>
    </row>
    <row r="16135" spans="3:5" ht="13" x14ac:dyDescent="0.15">
      <c r="C16135" s="1" t="str">
        <f ca="1">IFERROR(INDIRECT(ADDRESS(MATCH(A16135,'contribution par jour-semaine'!A:A,0),MATCH(B16135,'contribution par jour-semaine'!$1:$1,0),4,1,"contribution par jour-semaine")),"")</f>
        <v/>
      </c>
      <c r="D16135" s="4" t="str">
        <f>VLOOKUP(A16135,predictions!A:B,2,FALSE)</f>
        <v>22/06/2020</v>
      </c>
      <c r="E16135" s="4">
        <f t="shared" si="63"/>
        <v>44004</v>
      </c>
    </row>
    <row r="16136" spans="3:5" ht="13" x14ac:dyDescent="0.15">
      <c r="C16136" s="1" t="str">
        <f ca="1">IFERROR(INDIRECT(ADDRESS(MATCH(A16136,'contribution par jour-semaine'!A:A,0),MATCH(B16136,'contribution par jour-semaine'!$1:$1,0),4,1,"contribution par jour-semaine")),"")</f>
        <v/>
      </c>
      <c r="D16136" s="4" t="str">
        <f>VLOOKUP(A16136,predictions!A:B,2,FALSE)</f>
        <v>22/06/2020</v>
      </c>
      <c r="E16136" s="4">
        <f t="shared" si="63"/>
        <v>44004</v>
      </c>
    </row>
    <row r="16137" spans="3:5" ht="13" x14ac:dyDescent="0.15">
      <c r="C16137" s="1" t="str">
        <f ca="1">IFERROR(INDIRECT(ADDRESS(MATCH(A16137,'contribution par jour-semaine'!A:A,0),MATCH(B16137,'contribution par jour-semaine'!$1:$1,0),4,1,"contribution par jour-semaine")),"")</f>
        <v/>
      </c>
      <c r="D16137" s="4" t="str">
        <f>VLOOKUP(A16137,predictions!A:B,2,FALSE)</f>
        <v>22/06/2020</v>
      </c>
      <c r="E16137" s="4">
        <f t="shared" si="63"/>
        <v>44004</v>
      </c>
    </row>
    <row r="16138" spans="3:5" ht="13" x14ac:dyDescent="0.15">
      <c r="C16138" s="1" t="str">
        <f ca="1">IFERROR(INDIRECT(ADDRESS(MATCH(A16138,'contribution par jour-semaine'!A:A,0),MATCH(B16138,'contribution par jour-semaine'!$1:$1,0),4,1,"contribution par jour-semaine")),"")</f>
        <v/>
      </c>
      <c r="D16138" s="4" t="str">
        <f>VLOOKUP(A16138,predictions!A:B,2,FALSE)</f>
        <v>22/06/2020</v>
      </c>
      <c r="E16138" s="4">
        <f t="shared" si="63"/>
        <v>44004</v>
      </c>
    </row>
    <row r="16139" spans="3:5" ht="13" x14ac:dyDescent="0.15">
      <c r="C16139" s="1" t="str">
        <f ca="1">IFERROR(INDIRECT(ADDRESS(MATCH(A16139,'contribution par jour-semaine'!A:A,0),MATCH(B16139,'contribution par jour-semaine'!$1:$1,0),4,1,"contribution par jour-semaine")),"")</f>
        <v/>
      </c>
      <c r="D16139" s="4" t="str">
        <f>VLOOKUP(A16139,predictions!A:B,2,FALSE)</f>
        <v>22/06/2020</v>
      </c>
      <c r="E16139" s="4">
        <f t="shared" si="63"/>
        <v>44004</v>
      </c>
    </row>
    <row r="16140" spans="3:5" ht="13" x14ac:dyDescent="0.15">
      <c r="C16140" s="1" t="str">
        <f ca="1">IFERROR(INDIRECT(ADDRESS(MATCH(A16140,'contribution par jour-semaine'!A:A,0),MATCH(B16140,'contribution par jour-semaine'!$1:$1,0),4,1,"contribution par jour-semaine")),"")</f>
        <v/>
      </c>
      <c r="D16140" s="4" t="str">
        <f>VLOOKUP(A16140,predictions!A:B,2,FALSE)</f>
        <v>22/06/2020</v>
      </c>
      <c r="E16140" s="4">
        <f t="shared" si="63"/>
        <v>44004</v>
      </c>
    </row>
    <row r="16141" spans="3:5" ht="13" x14ac:dyDescent="0.15">
      <c r="C16141" s="1" t="str">
        <f ca="1">IFERROR(INDIRECT(ADDRESS(MATCH(A16141,'contribution par jour-semaine'!A:A,0),MATCH(B16141,'contribution par jour-semaine'!$1:$1,0),4,1,"contribution par jour-semaine")),"")</f>
        <v/>
      </c>
      <c r="D16141" s="4" t="str">
        <f>VLOOKUP(A16141,predictions!A:B,2,FALSE)</f>
        <v>22/06/2020</v>
      </c>
      <c r="E16141" s="4">
        <f t="shared" si="63"/>
        <v>44004</v>
      </c>
    </row>
    <row r="16142" spans="3:5" ht="13" x14ac:dyDescent="0.15">
      <c r="C16142" s="1" t="str">
        <f ca="1">IFERROR(INDIRECT(ADDRESS(MATCH(A16142,'contribution par jour-semaine'!A:A,0),MATCH(B16142,'contribution par jour-semaine'!$1:$1,0),4,1,"contribution par jour-semaine")),"")</f>
        <v/>
      </c>
      <c r="D16142" s="4" t="str">
        <f>VLOOKUP(A16142,predictions!A:B,2,FALSE)</f>
        <v>22/06/2020</v>
      </c>
      <c r="E16142" s="4">
        <f t="shared" si="63"/>
        <v>44004</v>
      </c>
    </row>
    <row r="16143" spans="3:5" ht="13" x14ac:dyDescent="0.15">
      <c r="C16143" s="1" t="str">
        <f ca="1">IFERROR(INDIRECT(ADDRESS(MATCH(A16143,'contribution par jour-semaine'!A:A,0),MATCH(B16143,'contribution par jour-semaine'!$1:$1,0),4,1,"contribution par jour-semaine")),"")</f>
        <v/>
      </c>
      <c r="D16143" s="4" t="str">
        <f>VLOOKUP(A16143,predictions!A:B,2,FALSE)</f>
        <v>22/06/2020</v>
      </c>
      <c r="E16143" s="4">
        <f t="shared" si="63"/>
        <v>44004</v>
      </c>
    </row>
    <row r="16144" spans="3:5" ht="13" x14ac:dyDescent="0.15">
      <c r="C16144" s="1" t="str">
        <f ca="1">IFERROR(INDIRECT(ADDRESS(MATCH(A16144,'contribution par jour-semaine'!A:A,0),MATCH(B16144,'contribution par jour-semaine'!$1:$1,0),4,1,"contribution par jour-semaine")),"")</f>
        <v/>
      </c>
      <c r="D16144" s="4" t="str">
        <f>VLOOKUP(A16144,predictions!A:B,2,FALSE)</f>
        <v>22/06/2020</v>
      </c>
      <c r="E16144" s="4">
        <f t="shared" si="63"/>
        <v>44004</v>
      </c>
    </row>
    <row r="16145" spans="3:5" ht="13" x14ac:dyDescent="0.15">
      <c r="C16145" s="1" t="str">
        <f ca="1">IFERROR(INDIRECT(ADDRESS(MATCH(A16145,'contribution par jour-semaine'!A:A,0),MATCH(B16145,'contribution par jour-semaine'!$1:$1,0),4,1,"contribution par jour-semaine")),"")</f>
        <v/>
      </c>
      <c r="D16145" s="4" t="str">
        <f>VLOOKUP(A16145,predictions!A:B,2,FALSE)</f>
        <v>22/06/2020</v>
      </c>
      <c r="E16145" s="4">
        <f t="shared" si="63"/>
        <v>44004</v>
      </c>
    </row>
    <row r="16146" spans="3:5" ht="13" x14ac:dyDescent="0.15">
      <c r="C16146" s="1" t="str">
        <f ca="1">IFERROR(INDIRECT(ADDRESS(MATCH(A16146,'contribution par jour-semaine'!A:A,0),MATCH(B16146,'contribution par jour-semaine'!$1:$1,0),4,1,"contribution par jour-semaine")),"")</f>
        <v/>
      </c>
      <c r="D16146" s="4" t="str">
        <f>VLOOKUP(A16146,predictions!A:B,2,FALSE)</f>
        <v>22/06/2020</v>
      </c>
      <c r="E16146" s="4">
        <f t="shared" si="63"/>
        <v>44004</v>
      </c>
    </row>
    <row r="16147" spans="3:5" ht="13" x14ac:dyDescent="0.15">
      <c r="C16147" s="1" t="str">
        <f ca="1">IFERROR(INDIRECT(ADDRESS(MATCH(A16147,'contribution par jour-semaine'!A:A,0),MATCH(B16147,'contribution par jour-semaine'!$1:$1,0),4,1,"contribution par jour-semaine")),"")</f>
        <v/>
      </c>
      <c r="D16147" s="4" t="str">
        <f>VLOOKUP(A16147,predictions!A:B,2,FALSE)</f>
        <v>22/06/2020</v>
      </c>
      <c r="E16147" s="4">
        <f t="shared" si="63"/>
        <v>44004</v>
      </c>
    </row>
    <row r="16148" spans="3:5" ht="13" x14ac:dyDescent="0.15">
      <c r="C16148" s="1" t="str">
        <f ca="1">IFERROR(INDIRECT(ADDRESS(MATCH(A16148,'contribution par jour-semaine'!A:A,0),MATCH(B16148,'contribution par jour-semaine'!$1:$1,0),4,1,"contribution par jour-semaine")),"")</f>
        <v/>
      </c>
      <c r="D16148" s="4" t="str">
        <f>VLOOKUP(A16148,predictions!A:B,2,FALSE)</f>
        <v>22/06/2020</v>
      </c>
      <c r="E16148" s="4">
        <f t="shared" si="63"/>
        <v>44004</v>
      </c>
    </row>
    <row r="16149" spans="3:5" ht="13" x14ac:dyDescent="0.15">
      <c r="C16149" s="1" t="str">
        <f ca="1">IFERROR(INDIRECT(ADDRESS(MATCH(A16149,'contribution par jour-semaine'!A:A,0),MATCH(B16149,'contribution par jour-semaine'!$1:$1,0),4,1,"contribution par jour-semaine")),"")</f>
        <v/>
      </c>
      <c r="D16149" s="4" t="str">
        <f>VLOOKUP(A16149,predictions!A:B,2,FALSE)</f>
        <v>22/06/2020</v>
      </c>
      <c r="E16149" s="4">
        <f t="shared" si="63"/>
        <v>44004</v>
      </c>
    </row>
    <row r="16150" spans="3:5" ht="13" x14ac:dyDescent="0.15">
      <c r="C16150" s="1" t="str">
        <f ca="1">IFERROR(INDIRECT(ADDRESS(MATCH(A16150,'contribution par jour-semaine'!A:A,0),MATCH(B16150,'contribution par jour-semaine'!$1:$1,0),4,1,"contribution par jour-semaine")),"")</f>
        <v/>
      </c>
      <c r="D16150" s="4" t="str">
        <f>VLOOKUP(A16150,predictions!A:B,2,FALSE)</f>
        <v>22/06/2020</v>
      </c>
      <c r="E16150" s="4">
        <f t="shared" si="63"/>
        <v>44004</v>
      </c>
    </row>
    <row r="16151" spans="3:5" ht="13" x14ac:dyDescent="0.15">
      <c r="C16151" s="1" t="str">
        <f ca="1">IFERROR(INDIRECT(ADDRESS(MATCH(A16151,'contribution par jour-semaine'!A:A,0),MATCH(B16151,'contribution par jour-semaine'!$1:$1,0),4,1,"contribution par jour-semaine")),"")</f>
        <v/>
      </c>
      <c r="D16151" s="4" t="str">
        <f>VLOOKUP(A16151,predictions!A:B,2,FALSE)</f>
        <v>22/06/2020</v>
      </c>
      <c r="E16151" s="4">
        <f t="shared" si="63"/>
        <v>44004</v>
      </c>
    </row>
    <row r="16152" spans="3:5" ht="13" x14ac:dyDescent="0.15">
      <c r="C16152" s="1" t="str">
        <f ca="1">IFERROR(INDIRECT(ADDRESS(MATCH(A16152,'contribution par jour-semaine'!A:A,0),MATCH(B16152,'contribution par jour-semaine'!$1:$1,0),4,1,"contribution par jour-semaine")),"")</f>
        <v/>
      </c>
      <c r="D16152" s="4" t="str">
        <f>VLOOKUP(A16152,predictions!A:B,2,FALSE)</f>
        <v>22/06/2020</v>
      </c>
      <c r="E16152" s="4">
        <f t="shared" si="63"/>
        <v>44004</v>
      </c>
    </row>
    <row r="16153" spans="3:5" ht="13" x14ac:dyDescent="0.15">
      <c r="C16153" s="1" t="str">
        <f ca="1">IFERROR(INDIRECT(ADDRESS(MATCH(A16153,'contribution par jour-semaine'!A:A,0),MATCH(B16153,'contribution par jour-semaine'!$1:$1,0),4,1,"contribution par jour-semaine")),"")</f>
        <v/>
      </c>
      <c r="D16153" s="4" t="str">
        <f>VLOOKUP(A16153,predictions!A:B,2,FALSE)</f>
        <v>22/06/2020</v>
      </c>
      <c r="E16153" s="4">
        <f t="shared" si="63"/>
        <v>44004</v>
      </c>
    </row>
    <row r="16154" spans="3:5" ht="13" x14ac:dyDescent="0.15">
      <c r="C16154" s="1" t="str">
        <f ca="1">IFERROR(INDIRECT(ADDRESS(MATCH(A16154,'contribution par jour-semaine'!A:A,0),MATCH(B16154,'contribution par jour-semaine'!$1:$1,0),4,1,"contribution par jour-semaine")),"")</f>
        <v/>
      </c>
      <c r="D16154" s="4" t="str">
        <f>VLOOKUP(A16154,predictions!A:B,2,FALSE)</f>
        <v>22/06/2020</v>
      </c>
      <c r="E16154" s="4">
        <f t="shared" si="63"/>
        <v>44004</v>
      </c>
    </row>
    <row r="16155" spans="3:5" ht="13" x14ac:dyDescent="0.15">
      <c r="C16155" s="1" t="str">
        <f ca="1">IFERROR(INDIRECT(ADDRESS(MATCH(A16155,'contribution par jour-semaine'!A:A,0),MATCH(B16155,'contribution par jour-semaine'!$1:$1,0),4,1,"contribution par jour-semaine")),"")</f>
        <v/>
      </c>
      <c r="D16155" s="4" t="str">
        <f>VLOOKUP(A16155,predictions!A:B,2,FALSE)</f>
        <v>22/06/2020</v>
      </c>
      <c r="E16155" s="4">
        <f t="shared" si="63"/>
        <v>44004</v>
      </c>
    </row>
    <row r="16156" spans="3:5" ht="13" x14ac:dyDescent="0.15">
      <c r="C16156" s="1" t="str">
        <f ca="1">IFERROR(INDIRECT(ADDRESS(MATCH(A16156,'contribution par jour-semaine'!A:A,0),MATCH(B16156,'contribution par jour-semaine'!$1:$1,0),4,1,"contribution par jour-semaine")),"")</f>
        <v/>
      </c>
      <c r="D16156" s="4" t="str">
        <f>VLOOKUP(A16156,predictions!A:B,2,FALSE)</f>
        <v>22/06/2020</v>
      </c>
      <c r="E16156" s="4">
        <f t="shared" si="63"/>
        <v>44004</v>
      </c>
    </row>
    <row r="16157" spans="3:5" ht="13" x14ac:dyDescent="0.15">
      <c r="C16157" s="1" t="str">
        <f ca="1">IFERROR(INDIRECT(ADDRESS(MATCH(A16157,'contribution par jour-semaine'!A:A,0),MATCH(B16157,'contribution par jour-semaine'!$1:$1,0),4,1,"contribution par jour-semaine")),"")</f>
        <v/>
      </c>
      <c r="D16157" s="4" t="str">
        <f>VLOOKUP(A16157,predictions!A:B,2,FALSE)</f>
        <v>22/06/2020</v>
      </c>
      <c r="E16157" s="4">
        <f t="shared" si="63"/>
        <v>44004</v>
      </c>
    </row>
    <row r="16158" spans="3:5" ht="13" x14ac:dyDescent="0.15">
      <c r="C16158" s="1" t="str">
        <f ca="1">IFERROR(INDIRECT(ADDRESS(MATCH(A16158,'contribution par jour-semaine'!A:A,0),MATCH(B16158,'contribution par jour-semaine'!$1:$1,0),4,1,"contribution par jour-semaine")),"")</f>
        <v/>
      </c>
      <c r="D16158" s="4" t="str">
        <f>VLOOKUP(A16158,predictions!A:B,2,FALSE)</f>
        <v>22/06/2020</v>
      </c>
      <c r="E16158" s="4">
        <f t="shared" si="63"/>
        <v>44004</v>
      </c>
    </row>
    <row r="16159" spans="3:5" ht="13" x14ac:dyDescent="0.15">
      <c r="C16159" s="1" t="str">
        <f ca="1">IFERROR(INDIRECT(ADDRESS(MATCH(A16159,'contribution par jour-semaine'!A:A,0),MATCH(B16159,'contribution par jour-semaine'!$1:$1,0),4,1,"contribution par jour-semaine")),"")</f>
        <v/>
      </c>
      <c r="D16159" s="4" t="str">
        <f>VLOOKUP(A16159,predictions!A:B,2,FALSE)</f>
        <v>22/06/2020</v>
      </c>
      <c r="E16159" s="4">
        <f t="shared" si="63"/>
        <v>44004</v>
      </c>
    </row>
    <row r="16160" spans="3:5" ht="13" x14ac:dyDescent="0.15">
      <c r="C16160" s="1" t="str">
        <f ca="1">IFERROR(INDIRECT(ADDRESS(MATCH(A16160,'contribution par jour-semaine'!A:A,0),MATCH(B16160,'contribution par jour-semaine'!$1:$1,0),4,1,"contribution par jour-semaine")),"")</f>
        <v/>
      </c>
      <c r="D16160" s="4" t="str">
        <f>VLOOKUP(A16160,predictions!A:B,2,FALSE)</f>
        <v>22/06/2020</v>
      </c>
      <c r="E16160" s="4">
        <f t="shared" si="63"/>
        <v>44004</v>
      </c>
    </row>
    <row r="16161" spans="3:5" ht="13" x14ac:dyDescent="0.15">
      <c r="C16161" s="1" t="str">
        <f ca="1">IFERROR(INDIRECT(ADDRESS(MATCH(A16161,'contribution par jour-semaine'!A:A,0),MATCH(B16161,'contribution par jour-semaine'!$1:$1,0),4,1,"contribution par jour-semaine")),"")</f>
        <v/>
      </c>
      <c r="D16161" s="4" t="str">
        <f>VLOOKUP(A16161,predictions!A:B,2,FALSE)</f>
        <v>22/06/2020</v>
      </c>
      <c r="E16161" s="4">
        <f t="shared" si="63"/>
        <v>44004</v>
      </c>
    </row>
    <row r="16162" spans="3:5" ht="13" x14ac:dyDescent="0.15">
      <c r="C16162" s="1" t="str">
        <f ca="1">IFERROR(INDIRECT(ADDRESS(MATCH(A16162,'contribution par jour-semaine'!A:A,0),MATCH(B16162,'contribution par jour-semaine'!$1:$1,0),4,1,"contribution par jour-semaine")),"")</f>
        <v/>
      </c>
      <c r="D16162" s="4" t="str">
        <f>VLOOKUP(A16162,predictions!A:B,2,FALSE)</f>
        <v>22/06/2020</v>
      </c>
      <c r="E16162" s="4">
        <f t="shared" si="63"/>
        <v>44004</v>
      </c>
    </row>
    <row r="16163" spans="3:5" ht="13" x14ac:dyDescent="0.15">
      <c r="C16163" s="1" t="str">
        <f ca="1">IFERROR(INDIRECT(ADDRESS(MATCH(A16163,'contribution par jour-semaine'!A:A,0),MATCH(B16163,'contribution par jour-semaine'!$1:$1,0),4,1,"contribution par jour-semaine")),"")</f>
        <v/>
      </c>
      <c r="D16163" s="4" t="str">
        <f>VLOOKUP(A16163,predictions!A:B,2,FALSE)</f>
        <v>22/06/2020</v>
      </c>
      <c r="E16163" s="4">
        <f t="shared" si="63"/>
        <v>44004</v>
      </c>
    </row>
    <row r="16164" spans="3:5" ht="13" x14ac:dyDescent="0.15">
      <c r="C16164" s="1" t="str">
        <f ca="1">IFERROR(INDIRECT(ADDRESS(MATCH(A16164,'contribution par jour-semaine'!A:A,0),MATCH(B16164,'contribution par jour-semaine'!$1:$1,0),4,1,"contribution par jour-semaine")),"")</f>
        <v/>
      </c>
      <c r="D16164" s="4" t="str">
        <f>VLOOKUP(A16164,predictions!A:B,2,FALSE)</f>
        <v>22/06/2020</v>
      </c>
      <c r="E16164" s="4">
        <f t="shared" si="63"/>
        <v>44004</v>
      </c>
    </row>
    <row r="16165" spans="3:5" ht="13" x14ac:dyDescent="0.15">
      <c r="C16165" s="1" t="str">
        <f ca="1">IFERROR(INDIRECT(ADDRESS(MATCH(A16165,'contribution par jour-semaine'!A:A,0),MATCH(B16165,'contribution par jour-semaine'!$1:$1,0),4,1,"contribution par jour-semaine")),"")</f>
        <v/>
      </c>
      <c r="D16165" s="4" t="str">
        <f>VLOOKUP(A16165,predictions!A:B,2,FALSE)</f>
        <v>22/06/2020</v>
      </c>
      <c r="E16165" s="4">
        <f t="shared" si="63"/>
        <v>44004</v>
      </c>
    </row>
    <row r="16166" spans="3:5" ht="13" x14ac:dyDescent="0.15">
      <c r="C16166" s="1" t="str">
        <f ca="1">IFERROR(INDIRECT(ADDRESS(MATCH(A16166,'contribution par jour-semaine'!A:A,0),MATCH(B16166,'contribution par jour-semaine'!$1:$1,0),4,1,"contribution par jour-semaine")),"")</f>
        <v/>
      </c>
      <c r="D16166" s="4" t="str">
        <f>VLOOKUP(A16166,predictions!A:B,2,FALSE)</f>
        <v>22/06/2020</v>
      </c>
      <c r="E16166" s="4">
        <f t="shared" si="63"/>
        <v>44004</v>
      </c>
    </row>
    <row r="16167" spans="3:5" ht="13" x14ac:dyDescent="0.15">
      <c r="C16167" s="1" t="str">
        <f ca="1">IFERROR(INDIRECT(ADDRESS(MATCH(A16167,'contribution par jour-semaine'!A:A,0),MATCH(B16167,'contribution par jour-semaine'!$1:$1,0),4,1,"contribution par jour-semaine")),"")</f>
        <v/>
      </c>
      <c r="D16167" s="4" t="str">
        <f>VLOOKUP(A16167,predictions!A:B,2,FALSE)</f>
        <v>22/06/2020</v>
      </c>
      <c r="E16167" s="4">
        <f t="shared" si="63"/>
        <v>44004</v>
      </c>
    </row>
    <row r="16168" spans="3:5" ht="13" x14ac:dyDescent="0.15">
      <c r="C16168" s="1" t="str">
        <f ca="1">IFERROR(INDIRECT(ADDRESS(MATCH(A16168,'contribution par jour-semaine'!A:A,0),MATCH(B16168,'contribution par jour-semaine'!$1:$1,0),4,1,"contribution par jour-semaine")),"")</f>
        <v/>
      </c>
      <c r="D16168" s="4" t="str">
        <f>VLOOKUP(A16168,predictions!A:B,2,FALSE)</f>
        <v>22/06/2020</v>
      </c>
      <c r="E16168" s="4">
        <f t="shared" si="63"/>
        <v>44004</v>
      </c>
    </row>
    <row r="16169" spans="3:5" ht="13" x14ac:dyDescent="0.15">
      <c r="C16169" s="1" t="str">
        <f ca="1">IFERROR(INDIRECT(ADDRESS(MATCH(A16169,'contribution par jour-semaine'!A:A,0),MATCH(B16169,'contribution par jour-semaine'!$1:$1,0),4,1,"contribution par jour-semaine")),"")</f>
        <v/>
      </c>
      <c r="D16169" s="4" t="str">
        <f>VLOOKUP(A16169,predictions!A:B,2,FALSE)</f>
        <v>22/06/2020</v>
      </c>
      <c r="E16169" s="4">
        <f t="shared" si="63"/>
        <v>44004</v>
      </c>
    </row>
    <row r="16170" spans="3:5" ht="13" x14ac:dyDescent="0.15">
      <c r="C16170" s="1" t="str">
        <f ca="1">IFERROR(INDIRECT(ADDRESS(MATCH(A16170,'contribution par jour-semaine'!A:A,0),MATCH(B16170,'contribution par jour-semaine'!$1:$1,0),4,1,"contribution par jour-semaine")),"")</f>
        <v/>
      </c>
      <c r="D16170" s="4" t="str">
        <f>VLOOKUP(A16170,predictions!A:B,2,FALSE)</f>
        <v>22/06/2020</v>
      </c>
      <c r="E16170" s="4">
        <f t="shared" si="63"/>
        <v>44004</v>
      </c>
    </row>
    <row r="16171" spans="3:5" ht="13" x14ac:dyDescent="0.15">
      <c r="C16171" s="1" t="str">
        <f ca="1">IFERROR(INDIRECT(ADDRESS(MATCH(A16171,'contribution par jour-semaine'!A:A,0),MATCH(B16171,'contribution par jour-semaine'!$1:$1,0),4,1,"contribution par jour-semaine")),"")</f>
        <v/>
      </c>
      <c r="D16171" s="4" t="str">
        <f>VLOOKUP(A16171,predictions!A:B,2,FALSE)</f>
        <v>22/06/2020</v>
      </c>
      <c r="E16171" s="4">
        <f t="shared" si="63"/>
        <v>44004</v>
      </c>
    </row>
    <row r="16172" spans="3:5" ht="13" x14ac:dyDescent="0.15">
      <c r="C16172" s="1" t="str">
        <f ca="1">IFERROR(INDIRECT(ADDRESS(MATCH(A16172,'contribution par jour-semaine'!A:A,0),MATCH(B16172,'contribution par jour-semaine'!$1:$1,0),4,1,"contribution par jour-semaine")),"")</f>
        <v/>
      </c>
      <c r="D16172" s="4" t="str">
        <f>VLOOKUP(A16172,predictions!A:B,2,FALSE)</f>
        <v>22/06/2020</v>
      </c>
      <c r="E16172" s="4">
        <f t="shared" si="63"/>
        <v>44004</v>
      </c>
    </row>
    <row r="16173" spans="3:5" ht="13" x14ac:dyDescent="0.15">
      <c r="C16173" s="1" t="str">
        <f ca="1">IFERROR(INDIRECT(ADDRESS(MATCH(A16173,'contribution par jour-semaine'!A:A,0),MATCH(B16173,'contribution par jour-semaine'!$1:$1,0),4,1,"contribution par jour-semaine")),"")</f>
        <v/>
      </c>
      <c r="D16173" s="4" t="str">
        <f>VLOOKUP(A16173,predictions!A:B,2,FALSE)</f>
        <v>22/06/2020</v>
      </c>
      <c r="E16173" s="4">
        <f t="shared" si="63"/>
        <v>44004</v>
      </c>
    </row>
    <row r="16174" spans="3:5" ht="13" x14ac:dyDescent="0.15">
      <c r="C16174" s="1" t="str">
        <f ca="1">IFERROR(INDIRECT(ADDRESS(MATCH(A16174,'contribution par jour-semaine'!A:A,0),MATCH(B16174,'contribution par jour-semaine'!$1:$1,0),4,1,"contribution par jour-semaine")),"")</f>
        <v/>
      </c>
      <c r="D16174" s="4" t="str">
        <f>VLOOKUP(A16174,predictions!A:B,2,FALSE)</f>
        <v>22/06/2020</v>
      </c>
      <c r="E16174" s="4">
        <f t="shared" si="63"/>
        <v>44004</v>
      </c>
    </row>
    <row r="16175" spans="3:5" ht="13" x14ac:dyDescent="0.15">
      <c r="C16175" s="1" t="str">
        <f ca="1">IFERROR(INDIRECT(ADDRESS(MATCH(A16175,'contribution par jour-semaine'!A:A,0),MATCH(B16175,'contribution par jour-semaine'!$1:$1,0),4,1,"contribution par jour-semaine")),"")</f>
        <v/>
      </c>
      <c r="D16175" s="4" t="str">
        <f>VLOOKUP(A16175,predictions!A:B,2,FALSE)</f>
        <v>22/06/2020</v>
      </c>
      <c r="E16175" s="4">
        <f t="shared" si="63"/>
        <v>44004</v>
      </c>
    </row>
    <row r="16176" spans="3:5" ht="13" x14ac:dyDescent="0.15">
      <c r="C16176" s="1" t="str">
        <f ca="1">IFERROR(INDIRECT(ADDRESS(MATCH(A16176,'contribution par jour-semaine'!A:A,0),MATCH(B16176,'contribution par jour-semaine'!$1:$1,0),4,1,"contribution par jour-semaine")),"")</f>
        <v/>
      </c>
      <c r="D16176" s="4" t="str">
        <f>VLOOKUP(A16176,predictions!A:B,2,FALSE)</f>
        <v>22/06/2020</v>
      </c>
      <c r="E16176" s="4">
        <f t="shared" si="63"/>
        <v>44004</v>
      </c>
    </row>
    <row r="16177" spans="3:5" ht="13" x14ac:dyDescent="0.15">
      <c r="C16177" s="1" t="str">
        <f ca="1">IFERROR(INDIRECT(ADDRESS(MATCH(A16177,'contribution par jour-semaine'!A:A,0),MATCH(B16177,'contribution par jour-semaine'!$1:$1,0),4,1,"contribution par jour-semaine")),"")</f>
        <v/>
      </c>
      <c r="D16177" s="4" t="str">
        <f>VLOOKUP(A16177,predictions!A:B,2,FALSE)</f>
        <v>22/06/2020</v>
      </c>
      <c r="E16177" s="4">
        <f t="shared" si="63"/>
        <v>44004</v>
      </c>
    </row>
    <row r="16178" spans="3:5" ht="13" x14ac:dyDescent="0.15">
      <c r="C16178" s="1" t="str">
        <f ca="1">IFERROR(INDIRECT(ADDRESS(MATCH(A16178,'contribution par jour-semaine'!A:A,0),MATCH(B16178,'contribution par jour-semaine'!$1:$1,0),4,1,"contribution par jour-semaine")),"")</f>
        <v/>
      </c>
      <c r="D16178" s="4" t="str">
        <f>VLOOKUP(A16178,predictions!A:B,2,FALSE)</f>
        <v>22/06/2020</v>
      </c>
      <c r="E16178" s="4">
        <f t="shared" si="63"/>
        <v>44004</v>
      </c>
    </row>
    <row r="16179" spans="3:5" ht="13" x14ac:dyDescent="0.15">
      <c r="C16179" s="1" t="str">
        <f ca="1">IFERROR(INDIRECT(ADDRESS(MATCH(A16179,'contribution par jour-semaine'!A:A,0),MATCH(B16179,'contribution par jour-semaine'!$1:$1,0),4,1,"contribution par jour-semaine")),"")</f>
        <v/>
      </c>
      <c r="D16179" s="4" t="str">
        <f>VLOOKUP(A16179,predictions!A:B,2,FALSE)</f>
        <v>22/06/2020</v>
      </c>
      <c r="E16179" s="4">
        <f t="shared" si="63"/>
        <v>44004</v>
      </c>
    </row>
    <row r="16180" spans="3:5" ht="13" x14ac:dyDescent="0.15">
      <c r="C16180" s="1" t="str">
        <f ca="1">IFERROR(INDIRECT(ADDRESS(MATCH(A16180,'contribution par jour-semaine'!A:A,0),MATCH(B16180,'contribution par jour-semaine'!$1:$1,0),4,1,"contribution par jour-semaine")),"")</f>
        <v/>
      </c>
      <c r="D16180" s="4" t="str">
        <f>VLOOKUP(A16180,predictions!A:B,2,FALSE)</f>
        <v>22/06/2020</v>
      </c>
      <c r="E16180" s="4">
        <f t="shared" si="63"/>
        <v>44004</v>
      </c>
    </row>
    <row r="16181" spans="3:5" ht="13" x14ac:dyDescent="0.15">
      <c r="C16181" s="1" t="str">
        <f ca="1">IFERROR(INDIRECT(ADDRESS(MATCH(A16181,'contribution par jour-semaine'!A:A,0),MATCH(B16181,'contribution par jour-semaine'!$1:$1,0),4,1,"contribution par jour-semaine")),"")</f>
        <v/>
      </c>
      <c r="D16181" s="4" t="str">
        <f>VLOOKUP(A16181,predictions!A:B,2,FALSE)</f>
        <v>22/06/2020</v>
      </c>
      <c r="E16181" s="4">
        <f t="shared" si="63"/>
        <v>44004</v>
      </c>
    </row>
    <row r="16182" spans="3:5" ht="13" x14ac:dyDescent="0.15">
      <c r="C16182" s="1" t="str">
        <f ca="1">IFERROR(INDIRECT(ADDRESS(MATCH(A16182,'contribution par jour-semaine'!A:A,0),MATCH(B16182,'contribution par jour-semaine'!$1:$1,0),4,1,"contribution par jour-semaine")),"")</f>
        <v/>
      </c>
      <c r="D16182" s="4" t="str">
        <f>VLOOKUP(A16182,predictions!A:B,2,FALSE)</f>
        <v>22/06/2020</v>
      </c>
      <c r="E16182" s="4">
        <f t="shared" si="63"/>
        <v>44004</v>
      </c>
    </row>
    <row r="16183" spans="3:5" ht="13" x14ac:dyDescent="0.15">
      <c r="C16183" s="1" t="str">
        <f ca="1">IFERROR(INDIRECT(ADDRESS(MATCH(A16183,'contribution par jour-semaine'!A:A,0),MATCH(B16183,'contribution par jour-semaine'!$1:$1,0),4,1,"contribution par jour-semaine")),"")</f>
        <v/>
      </c>
      <c r="D16183" s="4" t="str">
        <f>VLOOKUP(A16183,predictions!A:B,2,FALSE)</f>
        <v>22/06/2020</v>
      </c>
      <c r="E16183" s="4">
        <f t="shared" si="63"/>
        <v>44004</v>
      </c>
    </row>
    <row r="16184" spans="3:5" ht="13" x14ac:dyDescent="0.15">
      <c r="C16184" s="1" t="str">
        <f ca="1">IFERROR(INDIRECT(ADDRESS(MATCH(A16184,'contribution par jour-semaine'!A:A,0),MATCH(B16184,'contribution par jour-semaine'!$1:$1,0),4,1,"contribution par jour-semaine")),"")</f>
        <v/>
      </c>
      <c r="D16184" s="4" t="str">
        <f>VLOOKUP(A16184,predictions!A:B,2,FALSE)</f>
        <v>22/06/2020</v>
      </c>
      <c r="E16184" s="4">
        <f t="shared" si="63"/>
        <v>44004</v>
      </c>
    </row>
    <row r="16185" spans="3:5" ht="13" x14ac:dyDescent="0.15">
      <c r="C16185" s="1" t="str">
        <f ca="1">IFERROR(INDIRECT(ADDRESS(MATCH(A16185,'contribution par jour-semaine'!A:A,0),MATCH(B16185,'contribution par jour-semaine'!$1:$1,0),4,1,"contribution par jour-semaine")),"")</f>
        <v/>
      </c>
      <c r="D16185" s="4" t="str">
        <f>VLOOKUP(A16185,predictions!A:B,2,FALSE)</f>
        <v>22/06/2020</v>
      </c>
      <c r="E16185" s="4">
        <f t="shared" si="63"/>
        <v>44004</v>
      </c>
    </row>
    <row r="16186" spans="3:5" ht="13" x14ac:dyDescent="0.15">
      <c r="C16186" s="1" t="str">
        <f ca="1">IFERROR(INDIRECT(ADDRESS(MATCH(A16186,'contribution par jour-semaine'!A:A,0),MATCH(B16186,'contribution par jour-semaine'!$1:$1,0),4,1,"contribution par jour-semaine")),"")</f>
        <v/>
      </c>
      <c r="D16186" s="4" t="str">
        <f>VLOOKUP(A16186,predictions!A:B,2,FALSE)</f>
        <v>22/06/2020</v>
      </c>
      <c r="E16186" s="4">
        <f t="shared" si="63"/>
        <v>44004</v>
      </c>
    </row>
    <row r="16187" spans="3:5" ht="13" x14ac:dyDescent="0.15">
      <c r="C16187" s="1" t="str">
        <f ca="1">IFERROR(INDIRECT(ADDRESS(MATCH(A16187,'contribution par jour-semaine'!A:A,0),MATCH(B16187,'contribution par jour-semaine'!$1:$1,0),4,1,"contribution par jour-semaine")),"")</f>
        <v/>
      </c>
      <c r="D16187" s="4" t="str">
        <f>VLOOKUP(A16187,predictions!A:B,2,FALSE)</f>
        <v>22/06/2020</v>
      </c>
      <c r="E16187" s="4">
        <f t="shared" si="63"/>
        <v>44004</v>
      </c>
    </row>
    <row r="16188" spans="3:5" ht="13" x14ac:dyDescent="0.15">
      <c r="C16188" s="1" t="str">
        <f ca="1">IFERROR(INDIRECT(ADDRESS(MATCH(A16188,'contribution par jour-semaine'!A:A,0),MATCH(B16188,'contribution par jour-semaine'!$1:$1,0),4,1,"contribution par jour-semaine")),"")</f>
        <v/>
      </c>
      <c r="D16188" s="4" t="str">
        <f>VLOOKUP(A16188,predictions!A:B,2,FALSE)</f>
        <v>22/06/2020</v>
      </c>
      <c r="E16188" s="4">
        <f t="shared" si="63"/>
        <v>44004</v>
      </c>
    </row>
    <row r="16189" spans="3:5" ht="13" x14ac:dyDescent="0.15">
      <c r="C16189" s="1" t="str">
        <f ca="1">IFERROR(INDIRECT(ADDRESS(MATCH(A16189,'contribution par jour-semaine'!A:A,0),MATCH(B16189,'contribution par jour-semaine'!$1:$1,0),4,1,"contribution par jour-semaine")),"")</f>
        <v/>
      </c>
      <c r="D16189" s="4" t="str">
        <f>VLOOKUP(A16189,predictions!A:B,2,FALSE)</f>
        <v>22/06/2020</v>
      </c>
      <c r="E16189" s="4">
        <f t="shared" si="63"/>
        <v>44004</v>
      </c>
    </row>
    <row r="16190" spans="3:5" ht="13" x14ac:dyDescent="0.15">
      <c r="C16190" s="1" t="str">
        <f ca="1">IFERROR(INDIRECT(ADDRESS(MATCH(A16190,'contribution par jour-semaine'!A:A,0),MATCH(B16190,'contribution par jour-semaine'!$1:$1,0),4,1,"contribution par jour-semaine")),"")</f>
        <v/>
      </c>
      <c r="D16190" s="4" t="str">
        <f>VLOOKUP(A16190,predictions!A:B,2,FALSE)</f>
        <v>22/06/2020</v>
      </c>
      <c r="E16190" s="4">
        <f t="shared" si="63"/>
        <v>44004</v>
      </c>
    </row>
    <row r="16191" spans="3:5" ht="13" x14ac:dyDescent="0.15">
      <c r="C16191" s="1" t="str">
        <f ca="1">IFERROR(INDIRECT(ADDRESS(MATCH(A16191,'contribution par jour-semaine'!A:A,0),MATCH(B16191,'contribution par jour-semaine'!$1:$1,0),4,1,"contribution par jour-semaine")),"")</f>
        <v/>
      </c>
      <c r="D16191" s="4" t="str">
        <f>VLOOKUP(A16191,predictions!A:B,2,FALSE)</f>
        <v>22/06/2020</v>
      </c>
      <c r="E16191" s="4">
        <f t="shared" si="63"/>
        <v>44004</v>
      </c>
    </row>
    <row r="16192" spans="3:5" ht="13" x14ac:dyDescent="0.15">
      <c r="C16192" s="1" t="str">
        <f ca="1">IFERROR(INDIRECT(ADDRESS(MATCH(A16192,'contribution par jour-semaine'!A:A,0),MATCH(B16192,'contribution par jour-semaine'!$1:$1,0),4,1,"contribution par jour-semaine")),"")</f>
        <v/>
      </c>
      <c r="D16192" s="4" t="str">
        <f>VLOOKUP(A16192,predictions!A:B,2,FALSE)</f>
        <v>22/06/2020</v>
      </c>
      <c r="E16192" s="4">
        <f t="shared" si="63"/>
        <v>44004</v>
      </c>
    </row>
    <row r="16193" spans="3:5" ht="13" x14ac:dyDescent="0.15">
      <c r="C16193" s="1" t="str">
        <f ca="1">IFERROR(INDIRECT(ADDRESS(MATCH(A16193,'contribution par jour-semaine'!A:A,0),MATCH(B16193,'contribution par jour-semaine'!$1:$1,0),4,1,"contribution par jour-semaine")),"")</f>
        <v/>
      </c>
      <c r="D16193" s="4" t="str">
        <f>VLOOKUP(A16193,predictions!A:B,2,FALSE)</f>
        <v>22/06/2020</v>
      </c>
      <c r="E16193" s="4">
        <f t="shared" si="63"/>
        <v>44004</v>
      </c>
    </row>
    <row r="16194" spans="3:5" ht="13" x14ac:dyDescent="0.15">
      <c r="C16194" s="1" t="str">
        <f ca="1">IFERROR(INDIRECT(ADDRESS(MATCH(A16194,'contribution par jour-semaine'!A:A,0),MATCH(B16194,'contribution par jour-semaine'!$1:$1,0),4,1,"contribution par jour-semaine")),"")</f>
        <v/>
      </c>
      <c r="D16194" s="4" t="str">
        <f>VLOOKUP(A16194,predictions!A:B,2,FALSE)</f>
        <v>22/06/2020</v>
      </c>
      <c r="E16194" s="4">
        <f t="shared" si="63"/>
        <v>44004</v>
      </c>
    </row>
    <row r="16195" spans="3:5" ht="13" x14ac:dyDescent="0.15">
      <c r="C16195" s="1" t="str">
        <f ca="1">IFERROR(INDIRECT(ADDRESS(MATCH(A16195,'contribution par jour-semaine'!A:A,0),MATCH(B16195,'contribution par jour-semaine'!$1:$1,0),4,1,"contribution par jour-semaine")),"")</f>
        <v/>
      </c>
      <c r="D16195" s="4" t="str">
        <f>VLOOKUP(A16195,predictions!A:B,2,FALSE)</f>
        <v>22/06/2020</v>
      </c>
      <c r="E16195" s="4">
        <f t="shared" si="63"/>
        <v>44004</v>
      </c>
    </row>
    <row r="16196" spans="3:5" ht="13" x14ac:dyDescent="0.15">
      <c r="C16196" s="1" t="str">
        <f ca="1">IFERROR(INDIRECT(ADDRESS(MATCH(A16196,'contribution par jour-semaine'!A:A,0),MATCH(B16196,'contribution par jour-semaine'!$1:$1,0),4,1,"contribution par jour-semaine")),"")</f>
        <v/>
      </c>
      <c r="D16196" s="4" t="str">
        <f>VLOOKUP(A16196,predictions!A:B,2,FALSE)</f>
        <v>22/06/2020</v>
      </c>
      <c r="E16196" s="4">
        <f t="shared" si="63"/>
        <v>44004</v>
      </c>
    </row>
    <row r="16197" spans="3:5" ht="13" x14ac:dyDescent="0.15">
      <c r="C16197" s="1" t="str">
        <f ca="1">IFERROR(INDIRECT(ADDRESS(MATCH(A16197,'contribution par jour-semaine'!A:A,0),MATCH(B16197,'contribution par jour-semaine'!$1:$1,0),4,1,"contribution par jour-semaine")),"")</f>
        <v/>
      </c>
      <c r="D16197" s="4" t="str">
        <f>VLOOKUP(A16197,predictions!A:B,2,FALSE)</f>
        <v>22/06/2020</v>
      </c>
      <c r="E16197" s="4">
        <f t="shared" si="63"/>
        <v>44004</v>
      </c>
    </row>
    <row r="16198" spans="3:5" ht="13" x14ac:dyDescent="0.15">
      <c r="C16198" s="1" t="str">
        <f ca="1">IFERROR(INDIRECT(ADDRESS(MATCH(A16198,'contribution par jour-semaine'!A:A,0),MATCH(B16198,'contribution par jour-semaine'!$1:$1,0),4,1,"contribution par jour-semaine")),"")</f>
        <v/>
      </c>
      <c r="D16198" s="4" t="str">
        <f>VLOOKUP(A16198,predictions!A:B,2,FALSE)</f>
        <v>22/06/2020</v>
      </c>
      <c r="E16198" s="4">
        <f t="shared" si="63"/>
        <v>44004</v>
      </c>
    </row>
    <row r="16199" spans="3:5" ht="13" x14ac:dyDescent="0.15">
      <c r="C16199" s="1" t="str">
        <f ca="1">IFERROR(INDIRECT(ADDRESS(MATCH(A16199,'contribution par jour-semaine'!A:A,0),MATCH(B16199,'contribution par jour-semaine'!$1:$1,0),4,1,"contribution par jour-semaine")),"")</f>
        <v/>
      </c>
      <c r="D16199" s="4" t="str">
        <f>VLOOKUP(A16199,predictions!A:B,2,FALSE)</f>
        <v>22/06/2020</v>
      </c>
      <c r="E16199" s="4">
        <f t="shared" si="63"/>
        <v>44004</v>
      </c>
    </row>
    <row r="16200" spans="3:5" ht="13" x14ac:dyDescent="0.15">
      <c r="C16200" s="1" t="str">
        <f ca="1">IFERROR(INDIRECT(ADDRESS(MATCH(A16200,'contribution par jour-semaine'!A:A,0),MATCH(B16200,'contribution par jour-semaine'!$1:$1,0),4,1,"contribution par jour-semaine")),"")</f>
        <v/>
      </c>
      <c r="D16200" s="4" t="str">
        <f>VLOOKUP(A16200,predictions!A:B,2,FALSE)</f>
        <v>22/06/2020</v>
      </c>
      <c r="E16200" s="4">
        <f t="shared" si="63"/>
        <v>44004</v>
      </c>
    </row>
    <row r="16201" spans="3:5" ht="13" x14ac:dyDescent="0.15">
      <c r="C16201" s="1" t="str">
        <f ca="1">IFERROR(INDIRECT(ADDRESS(MATCH(A16201,'contribution par jour-semaine'!A:A,0),MATCH(B16201,'contribution par jour-semaine'!$1:$1,0),4,1,"contribution par jour-semaine")),"")</f>
        <v/>
      </c>
      <c r="D16201" s="4" t="str">
        <f>VLOOKUP(A16201,predictions!A:B,2,FALSE)</f>
        <v>22/06/2020</v>
      </c>
      <c r="E16201" s="4">
        <f t="shared" si="63"/>
        <v>44004</v>
      </c>
    </row>
    <row r="16202" spans="3:5" ht="13" x14ac:dyDescent="0.15">
      <c r="C16202" s="1" t="str">
        <f ca="1">IFERROR(INDIRECT(ADDRESS(MATCH(A16202,'contribution par jour-semaine'!A:A,0),MATCH(B16202,'contribution par jour-semaine'!$1:$1,0),4,1,"contribution par jour-semaine")),"")</f>
        <v/>
      </c>
      <c r="D16202" s="4" t="str">
        <f>VLOOKUP(A16202,predictions!A:B,2,FALSE)</f>
        <v>22/06/2020</v>
      </c>
      <c r="E16202" s="4">
        <f t="shared" si="63"/>
        <v>44004</v>
      </c>
    </row>
    <row r="16203" spans="3:5" ht="13" x14ac:dyDescent="0.15">
      <c r="C16203" s="1" t="str">
        <f ca="1">IFERROR(INDIRECT(ADDRESS(MATCH(A16203,'contribution par jour-semaine'!A:A,0),MATCH(B16203,'contribution par jour-semaine'!$1:$1,0),4,1,"contribution par jour-semaine")),"")</f>
        <v/>
      </c>
      <c r="D16203" s="4" t="str">
        <f>VLOOKUP(A16203,predictions!A:B,2,FALSE)</f>
        <v>22/06/2020</v>
      </c>
      <c r="E16203" s="4">
        <f t="shared" si="63"/>
        <v>44004</v>
      </c>
    </row>
    <row r="16204" spans="3:5" ht="13" x14ac:dyDescent="0.15">
      <c r="C16204" s="1" t="str">
        <f ca="1">IFERROR(INDIRECT(ADDRESS(MATCH(A16204,'contribution par jour-semaine'!A:A,0),MATCH(B16204,'contribution par jour-semaine'!$1:$1,0),4,1,"contribution par jour-semaine")),"")</f>
        <v/>
      </c>
      <c r="D16204" s="4" t="str">
        <f>VLOOKUP(A16204,predictions!A:B,2,FALSE)</f>
        <v>22/06/2020</v>
      </c>
      <c r="E16204" s="4">
        <f t="shared" si="63"/>
        <v>44004</v>
      </c>
    </row>
    <row r="16205" spans="3:5" ht="13" x14ac:dyDescent="0.15">
      <c r="C16205" s="1" t="str">
        <f ca="1">IFERROR(INDIRECT(ADDRESS(MATCH(A16205,'contribution par jour-semaine'!A:A,0),MATCH(B16205,'contribution par jour-semaine'!$1:$1,0),4,1,"contribution par jour-semaine")),"")</f>
        <v/>
      </c>
      <c r="D16205" s="4" t="str">
        <f>VLOOKUP(A16205,predictions!A:B,2,FALSE)</f>
        <v>22/06/2020</v>
      </c>
      <c r="E16205" s="4">
        <f t="shared" si="63"/>
        <v>44004</v>
      </c>
    </row>
    <row r="16206" spans="3:5" ht="13" x14ac:dyDescent="0.15">
      <c r="C16206" s="1" t="str">
        <f ca="1">IFERROR(INDIRECT(ADDRESS(MATCH(A16206,'contribution par jour-semaine'!A:A,0),MATCH(B16206,'contribution par jour-semaine'!$1:$1,0),4,1,"contribution par jour-semaine")),"")</f>
        <v/>
      </c>
      <c r="D16206" s="4" t="str">
        <f>VLOOKUP(A16206,predictions!A:B,2,FALSE)</f>
        <v>22/06/2020</v>
      </c>
      <c r="E16206" s="4">
        <f t="shared" si="63"/>
        <v>44004</v>
      </c>
    </row>
    <row r="16207" spans="3:5" ht="13" x14ac:dyDescent="0.15">
      <c r="C16207" s="1" t="str">
        <f ca="1">IFERROR(INDIRECT(ADDRESS(MATCH(A16207,'contribution par jour-semaine'!A:A,0),MATCH(B16207,'contribution par jour-semaine'!$1:$1,0),4,1,"contribution par jour-semaine")),"")</f>
        <v/>
      </c>
      <c r="D16207" s="4" t="str">
        <f>VLOOKUP(A16207,predictions!A:B,2,FALSE)</f>
        <v>22/06/2020</v>
      </c>
      <c r="E16207" s="4">
        <f t="shared" si="63"/>
        <v>44004</v>
      </c>
    </row>
    <row r="16208" spans="3:5" ht="13" x14ac:dyDescent="0.15">
      <c r="C16208" s="1" t="str">
        <f ca="1">IFERROR(INDIRECT(ADDRESS(MATCH(A16208,'contribution par jour-semaine'!A:A,0),MATCH(B16208,'contribution par jour-semaine'!$1:$1,0),4,1,"contribution par jour-semaine")),"")</f>
        <v/>
      </c>
      <c r="D16208" s="4" t="str">
        <f>VLOOKUP(A16208,predictions!A:B,2,FALSE)</f>
        <v>22/06/2020</v>
      </c>
      <c r="E16208" s="4">
        <f t="shared" si="63"/>
        <v>44004</v>
      </c>
    </row>
    <row r="16209" spans="3:5" ht="13" x14ac:dyDescent="0.15">
      <c r="C16209" s="1" t="str">
        <f ca="1">IFERROR(INDIRECT(ADDRESS(MATCH(A16209,'contribution par jour-semaine'!A:A,0),MATCH(B16209,'contribution par jour-semaine'!$1:$1,0),4,1,"contribution par jour-semaine")),"")</f>
        <v/>
      </c>
      <c r="D16209" s="4" t="str">
        <f>VLOOKUP(A16209,predictions!A:B,2,FALSE)</f>
        <v>22/06/2020</v>
      </c>
      <c r="E16209" s="4">
        <f t="shared" si="63"/>
        <v>44004</v>
      </c>
    </row>
    <row r="16210" spans="3:5" ht="13" x14ac:dyDescent="0.15">
      <c r="C16210" s="1" t="str">
        <f ca="1">IFERROR(INDIRECT(ADDRESS(MATCH(A16210,'contribution par jour-semaine'!A:A,0),MATCH(B16210,'contribution par jour-semaine'!$1:$1,0),4,1,"contribution par jour-semaine")),"")</f>
        <v/>
      </c>
      <c r="D16210" s="4" t="str">
        <f>VLOOKUP(A16210,predictions!A:B,2,FALSE)</f>
        <v>22/06/2020</v>
      </c>
      <c r="E16210" s="4">
        <f t="shared" si="63"/>
        <v>44004</v>
      </c>
    </row>
    <row r="16211" spans="3:5" ht="13" x14ac:dyDescent="0.15">
      <c r="C16211" s="1" t="str">
        <f ca="1">IFERROR(INDIRECT(ADDRESS(MATCH(A16211,'contribution par jour-semaine'!A:A,0),MATCH(B16211,'contribution par jour-semaine'!$1:$1,0),4,1,"contribution par jour-semaine")),"")</f>
        <v/>
      </c>
      <c r="D16211" s="4" t="str">
        <f>VLOOKUP(A16211,predictions!A:B,2,FALSE)</f>
        <v>22/06/2020</v>
      </c>
      <c r="E16211" s="4">
        <f t="shared" si="63"/>
        <v>44004</v>
      </c>
    </row>
    <row r="16212" spans="3:5" ht="13" x14ac:dyDescent="0.15">
      <c r="C16212" s="1" t="str">
        <f ca="1">IFERROR(INDIRECT(ADDRESS(MATCH(A16212,'contribution par jour-semaine'!A:A,0),MATCH(B16212,'contribution par jour-semaine'!$1:$1,0),4,1,"contribution par jour-semaine")),"")</f>
        <v/>
      </c>
      <c r="D16212" s="4" t="str">
        <f>VLOOKUP(A16212,predictions!A:B,2,FALSE)</f>
        <v>22/06/2020</v>
      </c>
      <c r="E16212" s="4">
        <f t="shared" si="63"/>
        <v>44004</v>
      </c>
    </row>
    <row r="16213" spans="3:5" ht="13" x14ac:dyDescent="0.15">
      <c r="C16213" s="1" t="str">
        <f ca="1">IFERROR(INDIRECT(ADDRESS(MATCH(A16213,'contribution par jour-semaine'!A:A,0),MATCH(B16213,'contribution par jour-semaine'!$1:$1,0),4,1,"contribution par jour-semaine")),"")</f>
        <v/>
      </c>
      <c r="D16213" s="4" t="str">
        <f>VLOOKUP(A16213,predictions!A:B,2,FALSE)</f>
        <v>22/06/2020</v>
      </c>
      <c r="E16213" s="4">
        <f t="shared" si="63"/>
        <v>44004</v>
      </c>
    </row>
    <row r="16214" spans="3:5" ht="13" x14ac:dyDescent="0.15">
      <c r="C16214" s="1" t="str">
        <f ca="1">IFERROR(INDIRECT(ADDRESS(MATCH(A16214,'contribution par jour-semaine'!A:A,0),MATCH(B16214,'contribution par jour-semaine'!$1:$1,0),4,1,"contribution par jour-semaine")),"")</f>
        <v/>
      </c>
      <c r="D16214" s="4" t="str">
        <f>VLOOKUP(A16214,predictions!A:B,2,FALSE)</f>
        <v>22/06/2020</v>
      </c>
      <c r="E16214" s="4">
        <f t="shared" si="63"/>
        <v>44004</v>
      </c>
    </row>
    <row r="16215" spans="3:5" ht="13" x14ac:dyDescent="0.15">
      <c r="C16215" s="1" t="str">
        <f ca="1">IFERROR(INDIRECT(ADDRESS(MATCH(A16215,'contribution par jour-semaine'!A:A,0),MATCH(B16215,'contribution par jour-semaine'!$1:$1,0),4,1,"contribution par jour-semaine")),"")</f>
        <v/>
      </c>
      <c r="D16215" s="4" t="str">
        <f>VLOOKUP(A16215,predictions!A:B,2,FALSE)</f>
        <v>22/06/2020</v>
      </c>
      <c r="E16215" s="4">
        <f t="shared" si="63"/>
        <v>44004</v>
      </c>
    </row>
    <row r="16216" spans="3:5" ht="13" x14ac:dyDescent="0.15">
      <c r="C16216" s="1" t="str">
        <f ca="1">IFERROR(INDIRECT(ADDRESS(MATCH(A16216,'contribution par jour-semaine'!A:A,0),MATCH(B16216,'contribution par jour-semaine'!$1:$1,0),4,1,"contribution par jour-semaine")),"")</f>
        <v/>
      </c>
      <c r="D16216" s="4" t="str">
        <f>VLOOKUP(A16216,predictions!A:B,2,FALSE)</f>
        <v>22/06/2020</v>
      </c>
      <c r="E16216" s="4">
        <f t="shared" si="63"/>
        <v>44004</v>
      </c>
    </row>
    <row r="16217" spans="3:5" ht="13" x14ac:dyDescent="0.15">
      <c r="C16217" s="1" t="str">
        <f ca="1">IFERROR(INDIRECT(ADDRESS(MATCH(A16217,'contribution par jour-semaine'!A:A,0),MATCH(B16217,'contribution par jour-semaine'!$1:$1,0),4,1,"contribution par jour-semaine")),"")</f>
        <v/>
      </c>
      <c r="D16217" s="4" t="str">
        <f>VLOOKUP(A16217,predictions!A:B,2,FALSE)</f>
        <v>22/06/2020</v>
      </c>
      <c r="E16217" s="4">
        <f t="shared" si="63"/>
        <v>44004</v>
      </c>
    </row>
    <row r="16218" spans="3:5" ht="13" x14ac:dyDescent="0.15">
      <c r="C16218" s="1" t="str">
        <f ca="1">IFERROR(INDIRECT(ADDRESS(MATCH(A16218,'contribution par jour-semaine'!A:A,0),MATCH(B16218,'contribution par jour-semaine'!$1:$1,0),4,1,"contribution par jour-semaine")),"")</f>
        <v/>
      </c>
      <c r="D16218" s="4" t="str">
        <f>VLOOKUP(A16218,predictions!A:B,2,FALSE)</f>
        <v>22/06/2020</v>
      </c>
      <c r="E16218" s="4">
        <f t="shared" si="63"/>
        <v>44004</v>
      </c>
    </row>
    <row r="16219" spans="3:5" ht="13" x14ac:dyDescent="0.15">
      <c r="C16219" s="1" t="str">
        <f ca="1">IFERROR(INDIRECT(ADDRESS(MATCH(A16219,'contribution par jour-semaine'!A:A,0),MATCH(B16219,'contribution par jour-semaine'!$1:$1,0),4,1,"contribution par jour-semaine")),"")</f>
        <v/>
      </c>
      <c r="D16219" s="4" t="str">
        <f>VLOOKUP(A16219,predictions!A:B,2,FALSE)</f>
        <v>22/06/2020</v>
      </c>
      <c r="E16219" s="4">
        <f t="shared" si="63"/>
        <v>44004</v>
      </c>
    </row>
    <row r="16220" spans="3:5" ht="13" x14ac:dyDescent="0.15">
      <c r="C16220" s="1" t="str">
        <f ca="1">IFERROR(INDIRECT(ADDRESS(MATCH(A16220,'contribution par jour-semaine'!A:A,0),MATCH(B16220,'contribution par jour-semaine'!$1:$1,0),4,1,"contribution par jour-semaine")),"")</f>
        <v/>
      </c>
      <c r="D16220" s="4" t="str">
        <f>VLOOKUP(A16220,predictions!A:B,2,FALSE)</f>
        <v>22/06/2020</v>
      </c>
      <c r="E16220" s="4">
        <f t="shared" si="63"/>
        <v>44004</v>
      </c>
    </row>
    <row r="16221" spans="3:5" ht="13" x14ac:dyDescent="0.15">
      <c r="C16221" s="1" t="str">
        <f ca="1">IFERROR(INDIRECT(ADDRESS(MATCH(A16221,'contribution par jour-semaine'!A:A,0),MATCH(B16221,'contribution par jour-semaine'!$1:$1,0),4,1,"contribution par jour-semaine")),"")</f>
        <v/>
      </c>
      <c r="D16221" s="4" t="str">
        <f>VLOOKUP(A16221,predictions!A:B,2,FALSE)</f>
        <v>22/06/2020</v>
      </c>
      <c r="E16221" s="4">
        <f t="shared" si="63"/>
        <v>44004</v>
      </c>
    </row>
    <row r="16222" spans="3:5" ht="13" x14ac:dyDescent="0.15">
      <c r="C16222" s="1" t="str">
        <f ca="1">IFERROR(INDIRECT(ADDRESS(MATCH(A16222,'contribution par jour-semaine'!A:A,0),MATCH(B16222,'contribution par jour-semaine'!$1:$1,0),4,1,"contribution par jour-semaine")),"")</f>
        <v/>
      </c>
      <c r="D16222" s="4" t="str">
        <f>VLOOKUP(A16222,predictions!A:B,2,FALSE)</f>
        <v>22/06/2020</v>
      </c>
      <c r="E16222" s="4">
        <f t="shared" si="63"/>
        <v>44004</v>
      </c>
    </row>
    <row r="16223" spans="3:5" ht="13" x14ac:dyDescent="0.15">
      <c r="C16223" s="1" t="str">
        <f ca="1">IFERROR(INDIRECT(ADDRESS(MATCH(A16223,'contribution par jour-semaine'!A:A,0),MATCH(B16223,'contribution par jour-semaine'!$1:$1,0),4,1,"contribution par jour-semaine")),"")</f>
        <v/>
      </c>
      <c r="D16223" s="4" t="str">
        <f>VLOOKUP(A16223,predictions!A:B,2,FALSE)</f>
        <v>22/06/2020</v>
      </c>
      <c r="E16223" s="4">
        <f t="shared" si="63"/>
        <v>44004</v>
      </c>
    </row>
    <row r="16224" spans="3:5" ht="13" x14ac:dyDescent="0.15">
      <c r="C16224" s="1" t="str">
        <f ca="1">IFERROR(INDIRECT(ADDRESS(MATCH(A16224,'contribution par jour-semaine'!A:A,0),MATCH(B16224,'contribution par jour-semaine'!$1:$1,0),4,1,"contribution par jour-semaine")),"")</f>
        <v/>
      </c>
      <c r="D16224" s="4" t="str">
        <f>VLOOKUP(A16224,predictions!A:B,2,FALSE)</f>
        <v>22/06/2020</v>
      </c>
      <c r="E16224" s="4">
        <f t="shared" si="63"/>
        <v>44004</v>
      </c>
    </row>
    <row r="16225" spans="3:5" ht="13" x14ac:dyDescent="0.15">
      <c r="C16225" s="1" t="str">
        <f ca="1">IFERROR(INDIRECT(ADDRESS(MATCH(A16225,'contribution par jour-semaine'!A:A,0),MATCH(B16225,'contribution par jour-semaine'!$1:$1,0),4,1,"contribution par jour-semaine")),"")</f>
        <v/>
      </c>
      <c r="D16225" s="4" t="str">
        <f>VLOOKUP(A16225,predictions!A:B,2,FALSE)</f>
        <v>22/06/2020</v>
      </c>
      <c r="E16225" s="4">
        <f t="shared" si="63"/>
        <v>44004</v>
      </c>
    </row>
    <row r="16226" spans="3:5" ht="13" x14ac:dyDescent="0.15">
      <c r="C16226" s="1" t="str">
        <f ca="1">IFERROR(INDIRECT(ADDRESS(MATCH(A16226,'contribution par jour-semaine'!A:A,0),MATCH(B16226,'contribution par jour-semaine'!$1:$1,0),4,1,"contribution par jour-semaine")),"")</f>
        <v/>
      </c>
      <c r="D16226" s="4" t="str">
        <f>VLOOKUP(A16226,predictions!A:B,2,FALSE)</f>
        <v>22/06/2020</v>
      </c>
      <c r="E16226" s="4">
        <f t="shared" si="63"/>
        <v>44004</v>
      </c>
    </row>
    <row r="16227" spans="3:5" ht="13" x14ac:dyDescent="0.15">
      <c r="C16227" s="1" t="str">
        <f ca="1">IFERROR(INDIRECT(ADDRESS(MATCH(A16227,'contribution par jour-semaine'!A:A,0),MATCH(B16227,'contribution par jour-semaine'!$1:$1,0),4,1,"contribution par jour-semaine")),"")</f>
        <v/>
      </c>
      <c r="D16227" s="4" t="str">
        <f>VLOOKUP(A16227,predictions!A:B,2,FALSE)</f>
        <v>22/06/2020</v>
      </c>
      <c r="E16227" s="4">
        <f t="shared" si="63"/>
        <v>44004</v>
      </c>
    </row>
    <row r="16228" spans="3:5" ht="13" x14ac:dyDescent="0.15">
      <c r="C16228" s="1" t="str">
        <f ca="1">IFERROR(INDIRECT(ADDRESS(MATCH(A16228,'contribution par jour-semaine'!A:A,0),MATCH(B16228,'contribution par jour-semaine'!$1:$1,0),4,1,"contribution par jour-semaine")),"")</f>
        <v/>
      </c>
      <c r="D16228" s="4" t="str">
        <f>VLOOKUP(A16228,predictions!A:B,2,FALSE)</f>
        <v>22/06/2020</v>
      </c>
      <c r="E16228" s="4">
        <f t="shared" si="63"/>
        <v>44004</v>
      </c>
    </row>
    <row r="16229" spans="3:5" ht="13" x14ac:dyDescent="0.15">
      <c r="C16229" s="1" t="str">
        <f ca="1">IFERROR(INDIRECT(ADDRESS(MATCH(A16229,'contribution par jour-semaine'!A:A,0),MATCH(B16229,'contribution par jour-semaine'!$1:$1,0),4,1,"contribution par jour-semaine")),"")</f>
        <v/>
      </c>
      <c r="D16229" s="4" t="str">
        <f>VLOOKUP(A16229,predictions!A:B,2,FALSE)</f>
        <v>22/06/2020</v>
      </c>
      <c r="E16229" s="4">
        <f t="shared" si="63"/>
        <v>44004</v>
      </c>
    </row>
    <row r="16230" spans="3:5" ht="13" x14ac:dyDescent="0.15">
      <c r="C16230" s="1" t="str">
        <f ca="1">IFERROR(INDIRECT(ADDRESS(MATCH(A16230,'contribution par jour-semaine'!A:A,0),MATCH(B16230,'contribution par jour-semaine'!$1:$1,0),4,1,"contribution par jour-semaine")),"")</f>
        <v/>
      </c>
      <c r="D16230" s="4" t="str">
        <f>VLOOKUP(A16230,predictions!A:B,2,FALSE)</f>
        <v>22/06/2020</v>
      </c>
      <c r="E16230" s="4">
        <f t="shared" si="63"/>
        <v>44004</v>
      </c>
    </row>
    <row r="16231" spans="3:5" ht="13" x14ac:dyDescent="0.15">
      <c r="C16231" s="1" t="str">
        <f ca="1">IFERROR(INDIRECT(ADDRESS(MATCH(A16231,'contribution par jour-semaine'!A:A,0),MATCH(B16231,'contribution par jour-semaine'!$1:$1,0),4,1,"contribution par jour-semaine")),"")</f>
        <v/>
      </c>
      <c r="D16231" s="4" t="str">
        <f>VLOOKUP(A16231,predictions!A:B,2,FALSE)</f>
        <v>22/06/2020</v>
      </c>
      <c r="E16231" s="4">
        <f t="shared" si="63"/>
        <v>44004</v>
      </c>
    </row>
    <row r="16232" spans="3:5" ht="13" x14ac:dyDescent="0.15">
      <c r="C16232" s="1" t="str">
        <f ca="1">IFERROR(INDIRECT(ADDRESS(MATCH(A16232,'contribution par jour-semaine'!A:A,0),MATCH(B16232,'contribution par jour-semaine'!$1:$1,0),4,1,"contribution par jour-semaine")),"")</f>
        <v/>
      </c>
      <c r="D16232" s="4" t="str">
        <f>VLOOKUP(A16232,predictions!A:B,2,FALSE)</f>
        <v>22/06/2020</v>
      </c>
      <c r="E16232" s="4">
        <f t="shared" si="63"/>
        <v>44004</v>
      </c>
    </row>
    <row r="16233" spans="3:5" ht="13" x14ac:dyDescent="0.15">
      <c r="C16233" s="1" t="str">
        <f ca="1">IFERROR(INDIRECT(ADDRESS(MATCH(A16233,'contribution par jour-semaine'!A:A,0),MATCH(B16233,'contribution par jour-semaine'!$1:$1,0),4,1,"contribution par jour-semaine")),"")</f>
        <v/>
      </c>
      <c r="D16233" s="4" t="str">
        <f>VLOOKUP(A16233,predictions!A:B,2,FALSE)</f>
        <v>22/06/2020</v>
      </c>
      <c r="E16233" s="4">
        <f t="shared" si="63"/>
        <v>44004</v>
      </c>
    </row>
    <row r="16234" spans="3:5" ht="13" x14ac:dyDescent="0.15">
      <c r="C16234" s="1" t="str">
        <f ca="1">IFERROR(INDIRECT(ADDRESS(MATCH(A16234,'contribution par jour-semaine'!A:A,0),MATCH(B16234,'contribution par jour-semaine'!$1:$1,0),4,1,"contribution par jour-semaine")),"")</f>
        <v/>
      </c>
      <c r="D16234" s="4" t="str">
        <f>VLOOKUP(A16234,predictions!A:B,2,FALSE)</f>
        <v>22/06/2020</v>
      </c>
      <c r="E16234" s="4">
        <f t="shared" si="63"/>
        <v>44004</v>
      </c>
    </row>
    <row r="16235" spans="3:5" ht="13" x14ac:dyDescent="0.15">
      <c r="C16235" s="1" t="str">
        <f ca="1">IFERROR(INDIRECT(ADDRESS(MATCH(A16235,'contribution par jour-semaine'!A:A,0),MATCH(B16235,'contribution par jour-semaine'!$1:$1,0),4,1,"contribution par jour-semaine")),"")</f>
        <v/>
      </c>
      <c r="D16235" s="4" t="str">
        <f>VLOOKUP(A16235,predictions!A:B,2,FALSE)</f>
        <v>22/06/2020</v>
      </c>
      <c r="E16235" s="4">
        <f t="shared" si="63"/>
        <v>44004</v>
      </c>
    </row>
    <row r="16236" spans="3:5" ht="13" x14ac:dyDescent="0.15">
      <c r="C16236" s="1" t="str">
        <f ca="1">IFERROR(INDIRECT(ADDRESS(MATCH(A16236,'contribution par jour-semaine'!A:A,0),MATCH(B16236,'contribution par jour-semaine'!$1:$1,0),4,1,"contribution par jour-semaine")),"")</f>
        <v/>
      </c>
      <c r="D16236" s="4" t="str">
        <f>VLOOKUP(A16236,predictions!A:B,2,FALSE)</f>
        <v>22/06/2020</v>
      </c>
      <c r="E16236" s="4">
        <f t="shared" si="63"/>
        <v>44004</v>
      </c>
    </row>
    <row r="16237" spans="3:5" ht="13" x14ac:dyDescent="0.15">
      <c r="C16237" s="1" t="str">
        <f ca="1">IFERROR(INDIRECT(ADDRESS(MATCH(A16237,'contribution par jour-semaine'!A:A,0),MATCH(B16237,'contribution par jour-semaine'!$1:$1,0),4,1,"contribution par jour-semaine")),"")</f>
        <v/>
      </c>
      <c r="D16237" s="4" t="str">
        <f>VLOOKUP(A16237,predictions!A:B,2,FALSE)</f>
        <v>22/06/2020</v>
      </c>
      <c r="E16237" s="4">
        <f t="shared" si="63"/>
        <v>44004</v>
      </c>
    </row>
    <row r="16238" spans="3:5" ht="13" x14ac:dyDescent="0.15">
      <c r="C16238" s="1" t="str">
        <f ca="1">IFERROR(INDIRECT(ADDRESS(MATCH(A16238,'contribution par jour-semaine'!A:A,0),MATCH(B16238,'contribution par jour-semaine'!$1:$1,0),4,1,"contribution par jour-semaine")),"")</f>
        <v/>
      </c>
      <c r="D16238" s="4" t="str">
        <f>VLOOKUP(A16238,predictions!A:B,2,FALSE)</f>
        <v>22/06/2020</v>
      </c>
      <c r="E16238" s="4">
        <f t="shared" si="63"/>
        <v>44004</v>
      </c>
    </row>
    <row r="16239" spans="3:5" ht="13" x14ac:dyDescent="0.15">
      <c r="C16239" s="1" t="str">
        <f ca="1">IFERROR(INDIRECT(ADDRESS(MATCH(A16239,'contribution par jour-semaine'!A:A,0),MATCH(B16239,'contribution par jour-semaine'!$1:$1,0),4,1,"contribution par jour-semaine")),"")</f>
        <v/>
      </c>
      <c r="D16239" s="4" t="str">
        <f>VLOOKUP(A16239,predictions!A:B,2,FALSE)</f>
        <v>22/06/2020</v>
      </c>
      <c r="E16239" s="4">
        <f t="shared" si="63"/>
        <v>44004</v>
      </c>
    </row>
    <row r="16240" spans="3:5" ht="13" x14ac:dyDescent="0.15">
      <c r="C16240" s="1" t="str">
        <f ca="1">IFERROR(INDIRECT(ADDRESS(MATCH(A16240,'contribution par jour-semaine'!A:A,0),MATCH(B16240,'contribution par jour-semaine'!$1:$1,0),4,1,"contribution par jour-semaine")),"")</f>
        <v/>
      </c>
      <c r="D16240" s="4" t="str">
        <f>VLOOKUP(A16240,predictions!A:B,2,FALSE)</f>
        <v>22/06/2020</v>
      </c>
      <c r="E16240" s="4">
        <f t="shared" si="63"/>
        <v>44004</v>
      </c>
    </row>
    <row r="16241" spans="3:5" ht="13" x14ac:dyDescent="0.15">
      <c r="C16241" s="1" t="str">
        <f ca="1">IFERROR(INDIRECT(ADDRESS(MATCH(A16241,'contribution par jour-semaine'!A:A,0),MATCH(B16241,'contribution par jour-semaine'!$1:$1,0),4,1,"contribution par jour-semaine")),"")</f>
        <v/>
      </c>
      <c r="D16241" s="4" t="str">
        <f>VLOOKUP(A16241,predictions!A:B,2,FALSE)</f>
        <v>22/06/2020</v>
      </c>
      <c r="E16241" s="4">
        <f t="shared" si="63"/>
        <v>44004</v>
      </c>
    </row>
    <row r="16242" spans="3:5" ht="13" x14ac:dyDescent="0.15">
      <c r="C16242" s="1" t="str">
        <f ca="1">IFERROR(INDIRECT(ADDRESS(MATCH(A16242,'contribution par jour-semaine'!A:A,0),MATCH(B16242,'contribution par jour-semaine'!$1:$1,0),4,1,"contribution par jour-semaine")),"")</f>
        <v/>
      </c>
      <c r="D16242" s="4" t="str">
        <f>VLOOKUP(A16242,predictions!A:B,2,FALSE)</f>
        <v>22/06/2020</v>
      </c>
      <c r="E16242" s="4">
        <f t="shared" si="63"/>
        <v>44004</v>
      </c>
    </row>
    <row r="16243" spans="3:5" ht="13" x14ac:dyDescent="0.15">
      <c r="C16243" s="1" t="str">
        <f ca="1">IFERROR(INDIRECT(ADDRESS(MATCH(A16243,'contribution par jour-semaine'!A:A,0),MATCH(B16243,'contribution par jour-semaine'!$1:$1,0),4,1,"contribution par jour-semaine")),"")</f>
        <v/>
      </c>
      <c r="D16243" s="4" t="str">
        <f>VLOOKUP(A16243,predictions!A:B,2,FALSE)</f>
        <v>22/06/2020</v>
      </c>
      <c r="E16243" s="4">
        <f t="shared" si="63"/>
        <v>44004</v>
      </c>
    </row>
    <row r="16244" spans="3:5" ht="13" x14ac:dyDescent="0.15">
      <c r="C16244" s="1" t="str">
        <f ca="1">IFERROR(INDIRECT(ADDRESS(MATCH(A16244,'contribution par jour-semaine'!A:A,0),MATCH(B16244,'contribution par jour-semaine'!$1:$1,0),4,1,"contribution par jour-semaine")),"")</f>
        <v/>
      </c>
      <c r="D16244" s="4" t="str">
        <f>VLOOKUP(A16244,predictions!A:B,2,FALSE)</f>
        <v>22/06/2020</v>
      </c>
      <c r="E16244" s="4">
        <f t="shared" si="63"/>
        <v>44004</v>
      </c>
    </row>
    <row r="16245" spans="3:5" ht="13" x14ac:dyDescent="0.15">
      <c r="C16245" s="1" t="str">
        <f ca="1">IFERROR(INDIRECT(ADDRESS(MATCH(A16245,'contribution par jour-semaine'!A:A,0),MATCH(B16245,'contribution par jour-semaine'!$1:$1,0),4,1,"contribution par jour-semaine")),"")</f>
        <v/>
      </c>
      <c r="D16245" s="4" t="str">
        <f>VLOOKUP(A16245,predictions!A:B,2,FALSE)</f>
        <v>22/06/2020</v>
      </c>
      <c r="E16245" s="4">
        <f t="shared" si="63"/>
        <v>44004</v>
      </c>
    </row>
    <row r="16246" spans="3:5" ht="13" x14ac:dyDescent="0.15">
      <c r="C16246" s="1" t="str">
        <f ca="1">IFERROR(INDIRECT(ADDRESS(MATCH(A16246,'contribution par jour-semaine'!A:A,0),MATCH(B16246,'contribution par jour-semaine'!$1:$1,0),4,1,"contribution par jour-semaine")),"")</f>
        <v/>
      </c>
      <c r="D16246" s="4" t="str">
        <f>VLOOKUP(A16246,predictions!A:B,2,FALSE)</f>
        <v>22/06/2020</v>
      </c>
      <c r="E16246" s="4">
        <f t="shared" si="63"/>
        <v>44004</v>
      </c>
    </row>
    <row r="16247" spans="3:5" ht="13" x14ac:dyDescent="0.15">
      <c r="C16247" s="1" t="str">
        <f ca="1">IFERROR(INDIRECT(ADDRESS(MATCH(A16247,'contribution par jour-semaine'!A:A,0),MATCH(B16247,'contribution par jour-semaine'!$1:$1,0),4,1,"contribution par jour-semaine")),"")</f>
        <v/>
      </c>
      <c r="D16247" s="4" t="str">
        <f>VLOOKUP(A16247,predictions!A:B,2,FALSE)</f>
        <v>22/06/2020</v>
      </c>
      <c r="E16247" s="4">
        <f t="shared" si="63"/>
        <v>44004</v>
      </c>
    </row>
    <row r="16248" spans="3:5" ht="13" x14ac:dyDescent="0.15">
      <c r="C16248" s="1" t="str">
        <f ca="1">IFERROR(INDIRECT(ADDRESS(MATCH(A16248,'contribution par jour-semaine'!A:A,0),MATCH(B16248,'contribution par jour-semaine'!$1:$1,0),4,1,"contribution par jour-semaine")),"")</f>
        <v/>
      </c>
      <c r="D16248" s="4" t="str">
        <f>VLOOKUP(A16248,predictions!A:B,2,FALSE)</f>
        <v>22/06/2020</v>
      </c>
      <c r="E16248" s="4">
        <f t="shared" si="63"/>
        <v>44004</v>
      </c>
    </row>
    <row r="16249" spans="3:5" ht="13" x14ac:dyDescent="0.15">
      <c r="C16249" s="1" t="str">
        <f ca="1">IFERROR(INDIRECT(ADDRESS(MATCH(A16249,'contribution par jour-semaine'!A:A,0),MATCH(B16249,'contribution par jour-semaine'!$1:$1,0),4,1,"contribution par jour-semaine")),"")</f>
        <v/>
      </c>
      <c r="D16249" s="4" t="str">
        <f>VLOOKUP(A16249,predictions!A:B,2,FALSE)</f>
        <v>22/06/2020</v>
      </c>
      <c r="E16249" s="4">
        <f t="shared" si="63"/>
        <v>44004</v>
      </c>
    </row>
    <row r="16250" spans="3:5" ht="13" x14ac:dyDescent="0.15">
      <c r="C16250" s="1" t="str">
        <f ca="1">IFERROR(INDIRECT(ADDRESS(MATCH(A16250,'contribution par jour-semaine'!A:A,0),MATCH(B16250,'contribution par jour-semaine'!$1:$1,0),4,1,"contribution par jour-semaine")),"")</f>
        <v/>
      </c>
      <c r="D16250" s="4" t="str">
        <f>VLOOKUP(A16250,predictions!A:B,2,FALSE)</f>
        <v>22/06/2020</v>
      </c>
      <c r="E16250" s="4">
        <f t="shared" si="63"/>
        <v>44004</v>
      </c>
    </row>
    <row r="16251" spans="3:5" ht="13" x14ac:dyDescent="0.15">
      <c r="C16251" s="1" t="str">
        <f ca="1">IFERROR(INDIRECT(ADDRESS(MATCH(A16251,'contribution par jour-semaine'!A:A,0),MATCH(B16251,'contribution par jour-semaine'!$1:$1,0),4,1,"contribution par jour-semaine")),"")</f>
        <v/>
      </c>
      <c r="D16251" s="4" t="str">
        <f>VLOOKUP(A16251,predictions!A:B,2,FALSE)</f>
        <v>22/06/2020</v>
      </c>
      <c r="E16251" s="4">
        <f t="shared" si="63"/>
        <v>44004</v>
      </c>
    </row>
    <row r="16252" spans="3:5" ht="13" x14ac:dyDescent="0.15">
      <c r="C16252" s="1" t="str">
        <f ca="1">IFERROR(INDIRECT(ADDRESS(MATCH(A16252,'contribution par jour-semaine'!A:A,0),MATCH(B16252,'contribution par jour-semaine'!$1:$1,0),4,1,"contribution par jour-semaine")),"")</f>
        <v/>
      </c>
      <c r="D16252" s="4" t="str">
        <f>VLOOKUP(A16252,predictions!A:B,2,FALSE)</f>
        <v>22/06/2020</v>
      </c>
      <c r="E16252" s="4">
        <f t="shared" si="63"/>
        <v>44004</v>
      </c>
    </row>
    <row r="16253" spans="3:5" ht="13" x14ac:dyDescent="0.15">
      <c r="C16253" s="1" t="str">
        <f ca="1">IFERROR(INDIRECT(ADDRESS(MATCH(A16253,'contribution par jour-semaine'!A:A,0),MATCH(B16253,'contribution par jour-semaine'!$1:$1,0),4,1,"contribution par jour-semaine")),"")</f>
        <v/>
      </c>
      <c r="D16253" s="4" t="str">
        <f>VLOOKUP(A16253,predictions!A:B,2,FALSE)</f>
        <v>22/06/2020</v>
      </c>
      <c r="E16253" s="4">
        <f t="shared" si="63"/>
        <v>44004</v>
      </c>
    </row>
    <row r="16254" spans="3:5" ht="13" x14ac:dyDescent="0.15">
      <c r="C16254" s="1" t="str">
        <f ca="1">IFERROR(INDIRECT(ADDRESS(MATCH(A16254,'contribution par jour-semaine'!A:A,0),MATCH(B16254,'contribution par jour-semaine'!$1:$1,0),4,1,"contribution par jour-semaine")),"")</f>
        <v/>
      </c>
      <c r="D16254" s="4" t="str">
        <f>VLOOKUP(A16254,predictions!A:B,2,FALSE)</f>
        <v>22/06/2020</v>
      </c>
      <c r="E16254" s="4">
        <f t="shared" si="63"/>
        <v>44004</v>
      </c>
    </row>
    <row r="16255" spans="3:5" ht="13" x14ac:dyDescent="0.15">
      <c r="C16255" s="1" t="str">
        <f ca="1">IFERROR(INDIRECT(ADDRESS(MATCH(A16255,'contribution par jour-semaine'!A:A,0),MATCH(B16255,'contribution par jour-semaine'!$1:$1,0),4,1,"contribution par jour-semaine")),"")</f>
        <v/>
      </c>
      <c r="D16255" s="4" t="str">
        <f>VLOOKUP(A16255,predictions!A:B,2,FALSE)</f>
        <v>22/06/2020</v>
      </c>
      <c r="E16255" s="4">
        <f t="shared" si="63"/>
        <v>44004</v>
      </c>
    </row>
    <row r="16256" spans="3:5" ht="13" x14ac:dyDescent="0.15">
      <c r="C16256" s="1" t="str">
        <f ca="1">IFERROR(INDIRECT(ADDRESS(MATCH(A16256,'contribution par jour-semaine'!A:A,0),MATCH(B16256,'contribution par jour-semaine'!$1:$1,0),4,1,"contribution par jour-semaine")),"")</f>
        <v/>
      </c>
      <c r="D16256" s="4" t="str">
        <f>VLOOKUP(A16256,predictions!A:B,2,FALSE)</f>
        <v>22/06/2020</v>
      </c>
      <c r="E16256" s="4">
        <f t="shared" si="63"/>
        <v>44004</v>
      </c>
    </row>
    <row r="16257" spans="3:5" ht="13" x14ac:dyDescent="0.15">
      <c r="C16257" s="1" t="str">
        <f ca="1">IFERROR(INDIRECT(ADDRESS(MATCH(A16257,'contribution par jour-semaine'!A:A,0),MATCH(B16257,'contribution par jour-semaine'!$1:$1,0),4,1,"contribution par jour-semaine")),"")</f>
        <v/>
      </c>
      <c r="D16257" s="4" t="str">
        <f>VLOOKUP(A16257,predictions!A:B,2,FALSE)</f>
        <v>22/06/2020</v>
      </c>
      <c r="E16257" s="4">
        <f t="shared" si="63"/>
        <v>44004</v>
      </c>
    </row>
    <row r="16258" spans="3:5" ht="13" x14ac:dyDescent="0.15">
      <c r="C16258" s="1" t="str">
        <f ca="1">IFERROR(INDIRECT(ADDRESS(MATCH(A16258,'contribution par jour-semaine'!A:A,0),MATCH(B16258,'contribution par jour-semaine'!$1:$1,0),4,1,"contribution par jour-semaine")),"")</f>
        <v/>
      </c>
      <c r="D16258" s="4" t="str">
        <f>VLOOKUP(A16258,predictions!A:B,2,FALSE)</f>
        <v>22/06/2020</v>
      </c>
      <c r="E16258" s="4">
        <f t="shared" si="63"/>
        <v>44004</v>
      </c>
    </row>
    <row r="16259" spans="3:5" ht="13" x14ac:dyDescent="0.15">
      <c r="C16259" s="1" t="str">
        <f ca="1">IFERROR(INDIRECT(ADDRESS(MATCH(A16259,'contribution par jour-semaine'!A:A,0),MATCH(B16259,'contribution par jour-semaine'!$1:$1,0),4,1,"contribution par jour-semaine")),"")</f>
        <v/>
      </c>
      <c r="D16259" s="4" t="str">
        <f>VLOOKUP(A16259,predictions!A:B,2,FALSE)</f>
        <v>22/06/2020</v>
      </c>
      <c r="E16259" s="4">
        <f t="shared" si="63"/>
        <v>44004</v>
      </c>
    </row>
    <row r="16260" spans="3:5" ht="13" x14ac:dyDescent="0.15">
      <c r="C16260" s="1" t="str">
        <f ca="1">IFERROR(INDIRECT(ADDRESS(MATCH(A16260,'contribution par jour-semaine'!A:A,0),MATCH(B16260,'contribution par jour-semaine'!$1:$1,0),4,1,"contribution par jour-semaine")),"")</f>
        <v/>
      </c>
      <c r="D16260" s="4" t="str">
        <f>VLOOKUP(A16260,predictions!A:B,2,FALSE)</f>
        <v>22/06/2020</v>
      </c>
      <c r="E16260" s="4">
        <f t="shared" si="63"/>
        <v>44004</v>
      </c>
    </row>
    <row r="16261" spans="3:5" ht="13" x14ac:dyDescent="0.15">
      <c r="C16261" s="1" t="str">
        <f ca="1">IFERROR(INDIRECT(ADDRESS(MATCH(A16261,'contribution par jour-semaine'!A:A,0),MATCH(B16261,'contribution par jour-semaine'!$1:$1,0),4,1,"contribution par jour-semaine")),"")</f>
        <v/>
      </c>
      <c r="D16261" s="4" t="str">
        <f>VLOOKUP(A16261,predictions!A:B,2,FALSE)</f>
        <v>22/06/2020</v>
      </c>
      <c r="E16261" s="4">
        <f t="shared" si="63"/>
        <v>44004</v>
      </c>
    </row>
    <row r="16262" spans="3:5" ht="13" x14ac:dyDescent="0.15">
      <c r="C16262" s="1" t="str">
        <f ca="1">IFERROR(INDIRECT(ADDRESS(MATCH(A16262,'contribution par jour-semaine'!A:A,0),MATCH(B16262,'contribution par jour-semaine'!$1:$1,0),4,1,"contribution par jour-semaine")),"")</f>
        <v/>
      </c>
      <c r="D16262" s="4" t="str">
        <f>VLOOKUP(A16262,predictions!A:B,2,FALSE)</f>
        <v>22/06/2020</v>
      </c>
      <c r="E16262" s="4">
        <f t="shared" si="63"/>
        <v>44004</v>
      </c>
    </row>
    <row r="16263" spans="3:5" ht="13" x14ac:dyDescent="0.15">
      <c r="C16263" s="1" t="str">
        <f ca="1">IFERROR(INDIRECT(ADDRESS(MATCH(A16263,'contribution par jour-semaine'!A:A,0),MATCH(B16263,'contribution par jour-semaine'!$1:$1,0),4,1,"contribution par jour-semaine")),"")</f>
        <v/>
      </c>
      <c r="D16263" s="4" t="str">
        <f>VLOOKUP(A16263,predictions!A:B,2,FALSE)</f>
        <v>22/06/2020</v>
      </c>
      <c r="E16263" s="4">
        <f t="shared" si="63"/>
        <v>44004</v>
      </c>
    </row>
    <row r="16264" spans="3:5" ht="13" x14ac:dyDescent="0.15">
      <c r="C16264" s="1" t="str">
        <f ca="1">IFERROR(INDIRECT(ADDRESS(MATCH(A16264,'contribution par jour-semaine'!A:A,0),MATCH(B16264,'contribution par jour-semaine'!$1:$1,0),4,1,"contribution par jour-semaine")),"")</f>
        <v/>
      </c>
      <c r="D16264" s="4" t="str">
        <f>VLOOKUP(A16264,predictions!A:B,2,FALSE)</f>
        <v>22/06/2020</v>
      </c>
      <c r="E16264" s="4">
        <f t="shared" si="63"/>
        <v>44004</v>
      </c>
    </row>
    <row r="16265" spans="3:5" ht="13" x14ac:dyDescent="0.15">
      <c r="C16265" s="1" t="str">
        <f ca="1">IFERROR(INDIRECT(ADDRESS(MATCH(A16265,'contribution par jour-semaine'!A:A,0),MATCH(B16265,'contribution par jour-semaine'!$1:$1,0),4,1,"contribution par jour-semaine")),"")</f>
        <v/>
      </c>
      <c r="D16265" s="4" t="str">
        <f>VLOOKUP(A16265,predictions!A:B,2,FALSE)</f>
        <v>22/06/2020</v>
      </c>
      <c r="E16265" s="4">
        <f t="shared" si="63"/>
        <v>44004</v>
      </c>
    </row>
    <row r="16266" spans="3:5" ht="13" x14ac:dyDescent="0.15">
      <c r="C16266" s="1" t="str">
        <f ca="1">IFERROR(INDIRECT(ADDRESS(MATCH(A16266,'contribution par jour-semaine'!A:A,0),MATCH(B16266,'contribution par jour-semaine'!$1:$1,0),4,1,"contribution par jour-semaine")),"")</f>
        <v/>
      </c>
      <c r="D16266" s="4" t="str">
        <f>VLOOKUP(A16266,predictions!A:B,2,FALSE)</f>
        <v>22/06/2020</v>
      </c>
      <c r="E16266" s="4">
        <f t="shared" si="63"/>
        <v>44004</v>
      </c>
    </row>
    <row r="16267" spans="3:5" ht="13" x14ac:dyDescent="0.15">
      <c r="C16267" s="1" t="str">
        <f ca="1">IFERROR(INDIRECT(ADDRESS(MATCH(A16267,'contribution par jour-semaine'!A:A,0),MATCH(B16267,'contribution par jour-semaine'!$1:$1,0),4,1,"contribution par jour-semaine")),"")</f>
        <v/>
      </c>
      <c r="D16267" s="4" t="str">
        <f>VLOOKUP(A16267,predictions!A:B,2,FALSE)</f>
        <v>22/06/2020</v>
      </c>
      <c r="E16267" s="4">
        <f t="shared" si="63"/>
        <v>44004</v>
      </c>
    </row>
    <row r="16268" spans="3:5" ht="13" x14ac:dyDescent="0.15">
      <c r="C16268" s="1" t="str">
        <f ca="1">IFERROR(INDIRECT(ADDRESS(MATCH(A16268,'contribution par jour-semaine'!A:A,0),MATCH(B16268,'contribution par jour-semaine'!$1:$1,0),4,1,"contribution par jour-semaine")),"")</f>
        <v/>
      </c>
      <c r="D16268" s="4" t="str">
        <f>VLOOKUP(A16268,predictions!A:B,2,FALSE)</f>
        <v>22/06/2020</v>
      </c>
      <c r="E16268" s="4">
        <f t="shared" si="63"/>
        <v>44004</v>
      </c>
    </row>
    <row r="16269" spans="3:5" ht="13" x14ac:dyDescent="0.15">
      <c r="C16269" s="1" t="str">
        <f ca="1">IFERROR(INDIRECT(ADDRESS(MATCH(A16269,'contribution par jour-semaine'!A:A,0),MATCH(B16269,'contribution par jour-semaine'!$1:$1,0),4,1,"contribution par jour-semaine")),"")</f>
        <v/>
      </c>
      <c r="D16269" s="4" t="str">
        <f>VLOOKUP(A16269,predictions!A:B,2,FALSE)</f>
        <v>22/06/2020</v>
      </c>
      <c r="E16269" s="4">
        <f t="shared" si="63"/>
        <v>44004</v>
      </c>
    </row>
    <row r="16270" spans="3:5" ht="13" x14ac:dyDescent="0.15">
      <c r="C16270" s="1" t="str">
        <f ca="1">IFERROR(INDIRECT(ADDRESS(MATCH(A16270,'contribution par jour-semaine'!A:A,0),MATCH(B16270,'contribution par jour-semaine'!$1:$1,0),4,1,"contribution par jour-semaine")),"")</f>
        <v/>
      </c>
      <c r="D16270" s="4" t="str">
        <f>VLOOKUP(A16270,predictions!A:B,2,FALSE)</f>
        <v>22/06/2020</v>
      </c>
      <c r="E16270" s="4">
        <f t="shared" si="63"/>
        <v>44004</v>
      </c>
    </row>
    <row r="16271" spans="3:5" ht="13" x14ac:dyDescent="0.15">
      <c r="C16271" s="1" t="str">
        <f ca="1">IFERROR(INDIRECT(ADDRESS(MATCH(A16271,'contribution par jour-semaine'!A:A,0),MATCH(B16271,'contribution par jour-semaine'!$1:$1,0),4,1,"contribution par jour-semaine")),"")</f>
        <v/>
      </c>
      <c r="D16271" s="4" t="str">
        <f>VLOOKUP(A16271,predictions!A:B,2,FALSE)</f>
        <v>22/06/2020</v>
      </c>
      <c r="E16271" s="4">
        <f t="shared" si="63"/>
        <v>44004</v>
      </c>
    </row>
    <row r="16272" spans="3:5" ht="13" x14ac:dyDescent="0.15">
      <c r="C16272" s="1" t="str">
        <f ca="1">IFERROR(INDIRECT(ADDRESS(MATCH(A16272,'contribution par jour-semaine'!A:A,0),MATCH(B16272,'contribution par jour-semaine'!$1:$1,0),4,1,"contribution par jour-semaine")),"")</f>
        <v/>
      </c>
      <c r="D16272" s="4" t="str">
        <f>VLOOKUP(A16272,predictions!A:B,2,FALSE)</f>
        <v>22/06/2020</v>
      </c>
      <c r="E16272" s="4">
        <f t="shared" si="63"/>
        <v>44004</v>
      </c>
    </row>
    <row r="16273" spans="3:5" ht="13" x14ac:dyDescent="0.15">
      <c r="C16273" s="1" t="str">
        <f ca="1">IFERROR(INDIRECT(ADDRESS(MATCH(A16273,'contribution par jour-semaine'!A:A,0),MATCH(B16273,'contribution par jour-semaine'!$1:$1,0),4,1,"contribution par jour-semaine")),"")</f>
        <v/>
      </c>
      <c r="D16273" s="4" t="str">
        <f>VLOOKUP(A16273,predictions!A:B,2,FALSE)</f>
        <v>22/06/2020</v>
      </c>
      <c r="E16273" s="4">
        <f t="shared" si="63"/>
        <v>44004</v>
      </c>
    </row>
    <row r="16274" spans="3:5" ht="13" x14ac:dyDescent="0.15">
      <c r="C16274" s="1" t="str">
        <f ca="1">IFERROR(INDIRECT(ADDRESS(MATCH(A16274,'contribution par jour-semaine'!A:A,0),MATCH(B16274,'contribution par jour-semaine'!$1:$1,0),4,1,"contribution par jour-semaine")),"")</f>
        <v/>
      </c>
      <c r="D16274" s="4" t="str">
        <f>VLOOKUP(A16274,predictions!A:B,2,FALSE)</f>
        <v>22/06/2020</v>
      </c>
      <c r="E16274" s="4">
        <f t="shared" si="63"/>
        <v>44004</v>
      </c>
    </row>
    <row r="16275" spans="3:5" ht="13" x14ac:dyDescent="0.15">
      <c r="C16275" s="1" t="str">
        <f ca="1">IFERROR(INDIRECT(ADDRESS(MATCH(A16275,'contribution par jour-semaine'!A:A,0),MATCH(B16275,'contribution par jour-semaine'!$1:$1,0),4,1,"contribution par jour-semaine")),"")</f>
        <v/>
      </c>
      <c r="D16275" s="4" t="str">
        <f>VLOOKUP(A16275,predictions!A:B,2,FALSE)</f>
        <v>22/06/2020</v>
      </c>
      <c r="E16275" s="4">
        <f t="shared" si="63"/>
        <v>44004</v>
      </c>
    </row>
    <row r="16276" spans="3:5" ht="13" x14ac:dyDescent="0.15">
      <c r="C16276" s="1" t="str">
        <f ca="1">IFERROR(INDIRECT(ADDRESS(MATCH(A16276,'contribution par jour-semaine'!A:A,0),MATCH(B16276,'contribution par jour-semaine'!$1:$1,0),4,1,"contribution par jour-semaine")),"")</f>
        <v/>
      </c>
      <c r="D16276" s="4" t="str">
        <f>VLOOKUP(A16276,predictions!A:B,2,FALSE)</f>
        <v>22/06/2020</v>
      </c>
      <c r="E16276" s="4">
        <f t="shared" si="63"/>
        <v>44004</v>
      </c>
    </row>
    <row r="16277" spans="3:5" ht="13" x14ac:dyDescent="0.15">
      <c r="C16277" s="1" t="str">
        <f ca="1">IFERROR(INDIRECT(ADDRESS(MATCH(A16277,'contribution par jour-semaine'!A:A,0),MATCH(B16277,'contribution par jour-semaine'!$1:$1,0),4,1,"contribution par jour-semaine")),"")</f>
        <v/>
      </c>
      <c r="D16277" s="4" t="str">
        <f>VLOOKUP(A16277,predictions!A:B,2,FALSE)</f>
        <v>22/06/2020</v>
      </c>
      <c r="E16277" s="4">
        <f t="shared" si="63"/>
        <v>44004</v>
      </c>
    </row>
    <row r="16278" spans="3:5" ht="13" x14ac:dyDescent="0.15">
      <c r="C16278" s="1" t="str">
        <f ca="1">IFERROR(INDIRECT(ADDRESS(MATCH(A16278,'contribution par jour-semaine'!A:A,0),MATCH(B16278,'contribution par jour-semaine'!$1:$1,0),4,1,"contribution par jour-semaine")),"")</f>
        <v/>
      </c>
      <c r="D16278" s="4" t="str">
        <f>VLOOKUP(A16278,predictions!A:B,2,FALSE)</f>
        <v>22/06/2020</v>
      </c>
      <c r="E16278" s="4">
        <f t="shared" si="63"/>
        <v>44004</v>
      </c>
    </row>
    <row r="16279" spans="3:5" ht="13" x14ac:dyDescent="0.15">
      <c r="C16279" s="1" t="str">
        <f ca="1">IFERROR(INDIRECT(ADDRESS(MATCH(A16279,'contribution par jour-semaine'!A:A,0),MATCH(B16279,'contribution par jour-semaine'!$1:$1,0),4,1,"contribution par jour-semaine")),"")</f>
        <v/>
      </c>
      <c r="D16279" s="4" t="str">
        <f>VLOOKUP(A16279,predictions!A:B,2,FALSE)</f>
        <v>22/06/2020</v>
      </c>
      <c r="E16279" s="4">
        <f t="shared" si="63"/>
        <v>44004</v>
      </c>
    </row>
    <row r="16280" spans="3:5" ht="13" x14ac:dyDescent="0.15">
      <c r="C16280" s="1" t="str">
        <f ca="1">IFERROR(INDIRECT(ADDRESS(MATCH(A16280,'contribution par jour-semaine'!A:A,0),MATCH(B16280,'contribution par jour-semaine'!$1:$1,0),4,1,"contribution par jour-semaine")),"")</f>
        <v/>
      </c>
      <c r="D16280" s="4" t="str">
        <f>VLOOKUP(A16280,predictions!A:B,2,FALSE)</f>
        <v>22/06/2020</v>
      </c>
      <c r="E16280" s="4">
        <f t="shared" si="63"/>
        <v>44004</v>
      </c>
    </row>
    <row r="16281" spans="3:5" ht="13" x14ac:dyDescent="0.15">
      <c r="C16281" s="1" t="str">
        <f ca="1">IFERROR(INDIRECT(ADDRESS(MATCH(A16281,'contribution par jour-semaine'!A:A,0),MATCH(B16281,'contribution par jour-semaine'!$1:$1,0),4,1,"contribution par jour-semaine")),"")</f>
        <v/>
      </c>
      <c r="D16281" s="4" t="str">
        <f>VLOOKUP(A16281,predictions!A:B,2,FALSE)</f>
        <v>22/06/2020</v>
      </c>
      <c r="E16281" s="4">
        <f t="shared" si="63"/>
        <v>44004</v>
      </c>
    </row>
    <row r="16282" spans="3:5" ht="13" x14ac:dyDescent="0.15">
      <c r="C16282" s="1" t="str">
        <f ca="1">IFERROR(INDIRECT(ADDRESS(MATCH(A16282,'contribution par jour-semaine'!A:A,0),MATCH(B16282,'contribution par jour-semaine'!$1:$1,0),4,1,"contribution par jour-semaine")),"")</f>
        <v/>
      </c>
      <c r="D16282" s="4" t="str">
        <f>VLOOKUP(A16282,predictions!A:B,2,FALSE)</f>
        <v>22/06/2020</v>
      </c>
      <c r="E16282" s="4">
        <f t="shared" si="63"/>
        <v>44004</v>
      </c>
    </row>
    <row r="16283" spans="3:5" ht="13" x14ac:dyDescent="0.15">
      <c r="C16283" s="1" t="str">
        <f ca="1">IFERROR(INDIRECT(ADDRESS(MATCH(A16283,'contribution par jour-semaine'!A:A,0),MATCH(B16283,'contribution par jour-semaine'!$1:$1,0),4,1,"contribution par jour-semaine")),"")</f>
        <v/>
      </c>
      <c r="D16283" s="4" t="str">
        <f>VLOOKUP(A16283,predictions!A:B,2,FALSE)</f>
        <v>22/06/2020</v>
      </c>
      <c r="E16283" s="4">
        <f t="shared" si="63"/>
        <v>44004</v>
      </c>
    </row>
    <row r="16284" spans="3:5" ht="13" x14ac:dyDescent="0.15">
      <c r="C16284" s="1" t="str">
        <f ca="1">IFERROR(INDIRECT(ADDRESS(MATCH(A16284,'contribution par jour-semaine'!A:A,0),MATCH(B16284,'contribution par jour-semaine'!$1:$1,0),4,1,"contribution par jour-semaine")),"")</f>
        <v/>
      </c>
      <c r="D16284" s="4" t="str">
        <f>VLOOKUP(A16284,predictions!A:B,2,FALSE)</f>
        <v>22/06/2020</v>
      </c>
      <c r="E16284" s="4">
        <f t="shared" si="63"/>
        <v>44004</v>
      </c>
    </row>
    <row r="16285" spans="3:5" ht="13" x14ac:dyDescent="0.15">
      <c r="C16285" s="1" t="str">
        <f ca="1">IFERROR(INDIRECT(ADDRESS(MATCH(A16285,'contribution par jour-semaine'!A:A,0),MATCH(B16285,'contribution par jour-semaine'!$1:$1,0),4,1,"contribution par jour-semaine")),"")</f>
        <v/>
      </c>
      <c r="D16285" s="4" t="str">
        <f>VLOOKUP(A16285,predictions!A:B,2,FALSE)</f>
        <v>22/06/2020</v>
      </c>
      <c r="E16285" s="4">
        <f t="shared" si="63"/>
        <v>44004</v>
      </c>
    </row>
    <row r="16286" spans="3:5" ht="13" x14ac:dyDescent="0.15">
      <c r="C16286" s="1" t="str">
        <f ca="1">IFERROR(INDIRECT(ADDRESS(MATCH(A16286,'contribution par jour-semaine'!A:A,0),MATCH(B16286,'contribution par jour-semaine'!$1:$1,0),4,1,"contribution par jour-semaine")),"")</f>
        <v/>
      </c>
      <c r="D16286" s="4" t="str">
        <f>VLOOKUP(A16286,predictions!A:B,2,FALSE)</f>
        <v>22/06/2020</v>
      </c>
      <c r="E16286" s="4">
        <f t="shared" si="63"/>
        <v>44004</v>
      </c>
    </row>
    <row r="16287" spans="3:5" ht="13" x14ac:dyDescent="0.15">
      <c r="C16287" s="1" t="str">
        <f ca="1">IFERROR(INDIRECT(ADDRESS(MATCH(A16287,'contribution par jour-semaine'!A:A,0),MATCH(B16287,'contribution par jour-semaine'!$1:$1,0),4,1,"contribution par jour-semaine")),"")</f>
        <v/>
      </c>
      <c r="D16287" s="4" t="str">
        <f>VLOOKUP(A16287,predictions!A:B,2,FALSE)</f>
        <v>22/06/2020</v>
      </c>
      <c r="E16287" s="4">
        <f t="shared" si="63"/>
        <v>44004</v>
      </c>
    </row>
    <row r="16288" spans="3:5" ht="13" x14ac:dyDescent="0.15">
      <c r="C16288" s="1" t="str">
        <f ca="1">IFERROR(INDIRECT(ADDRESS(MATCH(A16288,'contribution par jour-semaine'!A:A,0),MATCH(B16288,'contribution par jour-semaine'!$1:$1,0),4,1,"contribution par jour-semaine")),"")</f>
        <v/>
      </c>
      <c r="D16288" s="4" t="str">
        <f>VLOOKUP(A16288,predictions!A:B,2,FALSE)</f>
        <v>22/06/2020</v>
      </c>
      <c r="E16288" s="4">
        <f t="shared" si="63"/>
        <v>44004</v>
      </c>
    </row>
    <row r="16289" spans="3:5" ht="13" x14ac:dyDescent="0.15">
      <c r="C16289" s="1" t="str">
        <f ca="1">IFERROR(INDIRECT(ADDRESS(MATCH(A16289,'contribution par jour-semaine'!A:A,0),MATCH(B16289,'contribution par jour-semaine'!$1:$1,0),4,1,"contribution par jour-semaine")),"")</f>
        <v/>
      </c>
      <c r="D16289" s="4" t="str">
        <f>VLOOKUP(A16289,predictions!A:B,2,FALSE)</f>
        <v>22/06/2020</v>
      </c>
      <c r="E16289" s="4">
        <f t="shared" si="63"/>
        <v>44004</v>
      </c>
    </row>
    <row r="16290" spans="3:5" ht="13" x14ac:dyDescent="0.15">
      <c r="C16290" s="1" t="str">
        <f ca="1">IFERROR(INDIRECT(ADDRESS(MATCH(A16290,'contribution par jour-semaine'!A:A,0),MATCH(B16290,'contribution par jour-semaine'!$1:$1,0),4,1,"contribution par jour-semaine")),"")</f>
        <v/>
      </c>
      <c r="D16290" s="4" t="str">
        <f>VLOOKUP(A16290,predictions!A:B,2,FALSE)</f>
        <v>22/06/2020</v>
      </c>
      <c r="E16290" s="4">
        <f t="shared" si="63"/>
        <v>44004</v>
      </c>
    </row>
    <row r="16291" spans="3:5" ht="13" x14ac:dyDescent="0.15">
      <c r="C16291" s="1" t="str">
        <f ca="1">IFERROR(INDIRECT(ADDRESS(MATCH(A16291,'contribution par jour-semaine'!A:A,0),MATCH(B16291,'contribution par jour-semaine'!$1:$1,0),4,1,"contribution par jour-semaine")),"")</f>
        <v/>
      </c>
      <c r="D16291" s="4" t="str">
        <f>VLOOKUP(A16291,predictions!A:B,2,FALSE)</f>
        <v>22/06/2020</v>
      </c>
      <c r="E16291" s="4">
        <f t="shared" si="63"/>
        <v>44004</v>
      </c>
    </row>
    <row r="16292" spans="3:5" ht="13" x14ac:dyDescent="0.15">
      <c r="C16292" s="1" t="str">
        <f ca="1">IFERROR(INDIRECT(ADDRESS(MATCH(A16292,'contribution par jour-semaine'!A:A,0),MATCH(B16292,'contribution par jour-semaine'!$1:$1,0),4,1,"contribution par jour-semaine")),"")</f>
        <v/>
      </c>
      <c r="D16292" s="4" t="str">
        <f>VLOOKUP(A16292,predictions!A:B,2,FALSE)</f>
        <v>22/06/2020</v>
      </c>
      <c r="E16292" s="4">
        <f t="shared" si="63"/>
        <v>44004</v>
      </c>
    </row>
    <row r="16293" spans="3:5" ht="13" x14ac:dyDescent="0.15">
      <c r="C16293" s="1" t="str">
        <f ca="1">IFERROR(INDIRECT(ADDRESS(MATCH(A16293,'contribution par jour-semaine'!A:A,0),MATCH(B16293,'contribution par jour-semaine'!$1:$1,0),4,1,"contribution par jour-semaine")),"")</f>
        <v/>
      </c>
      <c r="D16293" s="4" t="str">
        <f>VLOOKUP(A16293,predictions!A:B,2,FALSE)</f>
        <v>22/06/2020</v>
      </c>
      <c r="E16293" s="4">
        <f t="shared" si="63"/>
        <v>44004</v>
      </c>
    </row>
    <row r="16294" spans="3:5" ht="13" x14ac:dyDescent="0.15">
      <c r="C16294" s="1" t="str">
        <f ca="1">IFERROR(INDIRECT(ADDRESS(MATCH(A16294,'contribution par jour-semaine'!A:A,0),MATCH(B16294,'contribution par jour-semaine'!$1:$1,0),4,1,"contribution par jour-semaine")),"")</f>
        <v/>
      </c>
      <c r="D16294" s="4" t="str">
        <f>VLOOKUP(A16294,predictions!A:B,2,FALSE)</f>
        <v>22/06/2020</v>
      </c>
      <c r="E16294" s="4">
        <f t="shared" si="63"/>
        <v>44004</v>
      </c>
    </row>
    <row r="16295" spans="3:5" ht="13" x14ac:dyDescent="0.15">
      <c r="C16295" s="1" t="str">
        <f ca="1">IFERROR(INDIRECT(ADDRESS(MATCH(A16295,'contribution par jour-semaine'!A:A,0),MATCH(B16295,'contribution par jour-semaine'!$1:$1,0),4,1,"contribution par jour-semaine")),"")</f>
        <v/>
      </c>
      <c r="D16295" s="4" t="str">
        <f>VLOOKUP(A16295,predictions!A:B,2,FALSE)</f>
        <v>22/06/2020</v>
      </c>
      <c r="E16295" s="4">
        <f t="shared" si="63"/>
        <v>44004</v>
      </c>
    </row>
    <row r="16296" spans="3:5" ht="13" x14ac:dyDescent="0.15">
      <c r="C16296" s="1" t="str">
        <f ca="1">IFERROR(INDIRECT(ADDRESS(MATCH(A16296,'contribution par jour-semaine'!A:A,0),MATCH(B16296,'contribution par jour-semaine'!$1:$1,0),4,1,"contribution par jour-semaine")),"")</f>
        <v/>
      </c>
      <c r="D16296" s="4" t="str">
        <f>VLOOKUP(A16296,predictions!A:B,2,FALSE)</f>
        <v>22/06/2020</v>
      </c>
      <c r="E16296" s="4">
        <f t="shared" si="63"/>
        <v>44004</v>
      </c>
    </row>
    <row r="16297" spans="3:5" ht="13" x14ac:dyDescent="0.15">
      <c r="C16297" s="1" t="str">
        <f ca="1">IFERROR(INDIRECT(ADDRESS(MATCH(A16297,'contribution par jour-semaine'!A:A,0),MATCH(B16297,'contribution par jour-semaine'!$1:$1,0),4,1,"contribution par jour-semaine")),"")</f>
        <v/>
      </c>
      <c r="D16297" s="4" t="str">
        <f>VLOOKUP(A16297,predictions!A:B,2,FALSE)</f>
        <v>22/06/2020</v>
      </c>
      <c r="E16297" s="4">
        <f t="shared" si="63"/>
        <v>44004</v>
      </c>
    </row>
    <row r="16298" spans="3:5" ht="13" x14ac:dyDescent="0.15">
      <c r="C16298" s="1" t="str">
        <f ca="1">IFERROR(INDIRECT(ADDRESS(MATCH(A16298,'contribution par jour-semaine'!A:A,0),MATCH(B16298,'contribution par jour-semaine'!$1:$1,0),4,1,"contribution par jour-semaine")),"")</f>
        <v/>
      </c>
      <c r="D16298" s="4" t="str">
        <f>VLOOKUP(A16298,predictions!A:B,2,FALSE)</f>
        <v>22/06/2020</v>
      </c>
      <c r="E16298" s="4">
        <f t="shared" si="63"/>
        <v>44004</v>
      </c>
    </row>
    <row r="16299" spans="3:5" ht="13" x14ac:dyDescent="0.15">
      <c r="C16299" s="1" t="str">
        <f ca="1">IFERROR(INDIRECT(ADDRESS(MATCH(A16299,'contribution par jour-semaine'!A:A,0),MATCH(B16299,'contribution par jour-semaine'!$1:$1,0),4,1,"contribution par jour-semaine")),"")</f>
        <v/>
      </c>
      <c r="D16299" s="4" t="str">
        <f>VLOOKUP(A16299,predictions!A:B,2,FALSE)</f>
        <v>22/06/2020</v>
      </c>
      <c r="E16299" s="4">
        <f t="shared" si="63"/>
        <v>44004</v>
      </c>
    </row>
    <row r="16300" spans="3:5" ht="13" x14ac:dyDescent="0.15">
      <c r="C16300" s="1" t="str">
        <f ca="1">IFERROR(INDIRECT(ADDRESS(MATCH(A16300,'contribution par jour-semaine'!A:A,0),MATCH(B16300,'contribution par jour-semaine'!$1:$1,0),4,1,"contribution par jour-semaine")),"")</f>
        <v/>
      </c>
      <c r="D16300" s="4" t="str">
        <f>VLOOKUP(A16300,predictions!A:B,2,FALSE)</f>
        <v>22/06/2020</v>
      </c>
      <c r="E16300" s="4">
        <f t="shared" si="63"/>
        <v>44004</v>
      </c>
    </row>
    <row r="16301" spans="3:5" ht="13" x14ac:dyDescent="0.15">
      <c r="C16301" s="1" t="str">
        <f ca="1">IFERROR(INDIRECT(ADDRESS(MATCH(A16301,'contribution par jour-semaine'!A:A,0),MATCH(B16301,'contribution par jour-semaine'!$1:$1,0),4,1,"contribution par jour-semaine")),"")</f>
        <v/>
      </c>
      <c r="D16301" s="4" t="str">
        <f>VLOOKUP(A16301,predictions!A:B,2,FALSE)</f>
        <v>22/06/2020</v>
      </c>
      <c r="E16301" s="4">
        <f t="shared" si="63"/>
        <v>44004</v>
      </c>
    </row>
    <row r="16302" spans="3:5" ht="13" x14ac:dyDescent="0.15">
      <c r="C16302" s="1" t="str">
        <f ca="1">IFERROR(INDIRECT(ADDRESS(MATCH(A16302,'contribution par jour-semaine'!A:A,0),MATCH(B16302,'contribution par jour-semaine'!$1:$1,0),4,1,"contribution par jour-semaine")),"")</f>
        <v/>
      </c>
      <c r="D16302" s="4" t="str">
        <f>VLOOKUP(A16302,predictions!A:B,2,FALSE)</f>
        <v>22/06/2020</v>
      </c>
      <c r="E16302" s="4">
        <f t="shared" si="63"/>
        <v>44004</v>
      </c>
    </row>
    <row r="16303" spans="3:5" ht="13" x14ac:dyDescent="0.15">
      <c r="C16303" s="1" t="str">
        <f ca="1">IFERROR(INDIRECT(ADDRESS(MATCH(A16303,'contribution par jour-semaine'!A:A,0),MATCH(B16303,'contribution par jour-semaine'!$1:$1,0),4,1,"contribution par jour-semaine")),"")</f>
        <v/>
      </c>
      <c r="D16303" s="4" t="str">
        <f>VLOOKUP(A16303,predictions!A:B,2,FALSE)</f>
        <v>22/06/2020</v>
      </c>
      <c r="E16303" s="4">
        <f t="shared" si="63"/>
        <v>44004</v>
      </c>
    </row>
    <row r="16304" spans="3:5" ht="13" x14ac:dyDescent="0.15">
      <c r="C16304" s="1" t="str">
        <f ca="1">IFERROR(INDIRECT(ADDRESS(MATCH(A16304,'contribution par jour-semaine'!A:A,0),MATCH(B16304,'contribution par jour-semaine'!$1:$1,0),4,1,"contribution par jour-semaine")),"")</f>
        <v/>
      </c>
      <c r="D16304" s="4" t="str">
        <f>VLOOKUP(A16304,predictions!A:B,2,FALSE)</f>
        <v>22/06/2020</v>
      </c>
      <c r="E16304" s="4">
        <f t="shared" si="63"/>
        <v>44004</v>
      </c>
    </row>
    <row r="16305" spans="3:5" ht="13" x14ac:dyDescent="0.15">
      <c r="C16305" s="1" t="str">
        <f ca="1">IFERROR(INDIRECT(ADDRESS(MATCH(A16305,'contribution par jour-semaine'!A:A,0),MATCH(B16305,'contribution par jour-semaine'!$1:$1,0),4,1,"contribution par jour-semaine")),"")</f>
        <v/>
      </c>
      <c r="D16305" s="4" t="str">
        <f>VLOOKUP(A16305,predictions!A:B,2,FALSE)</f>
        <v>22/06/2020</v>
      </c>
      <c r="E16305" s="4">
        <f t="shared" si="63"/>
        <v>44004</v>
      </c>
    </row>
    <row r="16306" spans="3:5" ht="13" x14ac:dyDescent="0.15">
      <c r="C16306" s="1" t="str">
        <f ca="1">IFERROR(INDIRECT(ADDRESS(MATCH(A16306,'contribution par jour-semaine'!A:A,0),MATCH(B16306,'contribution par jour-semaine'!$1:$1,0),4,1,"contribution par jour-semaine")),"")</f>
        <v/>
      </c>
      <c r="D16306" s="4" t="str">
        <f>VLOOKUP(A16306,predictions!A:B,2,FALSE)</f>
        <v>22/06/2020</v>
      </c>
      <c r="E16306" s="4">
        <f t="shared" si="63"/>
        <v>44004</v>
      </c>
    </row>
    <row r="16307" spans="3:5" ht="13" x14ac:dyDescent="0.15">
      <c r="C16307" s="1" t="str">
        <f ca="1">IFERROR(INDIRECT(ADDRESS(MATCH(A16307,'contribution par jour-semaine'!A:A,0),MATCH(B16307,'contribution par jour-semaine'!$1:$1,0),4,1,"contribution par jour-semaine")),"")</f>
        <v/>
      </c>
      <c r="D16307" s="4" t="str">
        <f>VLOOKUP(A16307,predictions!A:B,2,FALSE)</f>
        <v>22/06/2020</v>
      </c>
      <c r="E16307" s="4">
        <f t="shared" si="63"/>
        <v>44004</v>
      </c>
    </row>
    <row r="16308" spans="3:5" ht="13" x14ac:dyDescent="0.15">
      <c r="C16308" s="1" t="str">
        <f ca="1">IFERROR(INDIRECT(ADDRESS(MATCH(A16308,'contribution par jour-semaine'!A:A,0),MATCH(B16308,'contribution par jour-semaine'!$1:$1,0),4,1,"contribution par jour-semaine")),"")</f>
        <v/>
      </c>
      <c r="D16308" s="4" t="str">
        <f>VLOOKUP(A16308,predictions!A:B,2,FALSE)</f>
        <v>22/06/2020</v>
      </c>
      <c r="E16308" s="4">
        <f t="shared" si="63"/>
        <v>44004</v>
      </c>
    </row>
    <row r="16309" spans="3:5" ht="13" x14ac:dyDescent="0.15">
      <c r="C16309" s="1" t="str">
        <f ca="1">IFERROR(INDIRECT(ADDRESS(MATCH(A16309,'contribution par jour-semaine'!A:A,0),MATCH(B16309,'contribution par jour-semaine'!$1:$1,0),4,1,"contribution par jour-semaine")),"")</f>
        <v/>
      </c>
      <c r="D16309" s="4" t="str">
        <f>VLOOKUP(A16309,predictions!A:B,2,FALSE)</f>
        <v>22/06/2020</v>
      </c>
      <c r="E16309" s="4">
        <f t="shared" si="63"/>
        <v>44004</v>
      </c>
    </row>
    <row r="16310" spans="3:5" ht="13" x14ac:dyDescent="0.15">
      <c r="C16310" s="1" t="str">
        <f ca="1">IFERROR(INDIRECT(ADDRESS(MATCH(A16310,'contribution par jour-semaine'!A:A,0),MATCH(B16310,'contribution par jour-semaine'!$1:$1,0),4,1,"contribution par jour-semaine")),"")</f>
        <v/>
      </c>
      <c r="D16310" s="4" t="str">
        <f>VLOOKUP(A16310,predictions!A:B,2,FALSE)</f>
        <v>22/06/2020</v>
      </c>
      <c r="E16310" s="4">
        <f t="shared" si="63"/>
        <v>44004</v>
      </c>
    </row>
    <row r="16311" spans="3:5" ht="13" x14ac:dyDescent="0.15">
      <c r="C16311" s="1" t="str">
        <f ca="1">IFERROR(INDIRECT(ADDRESS(MATCH(A16311,'contribution par jour-semaine'!A:A,0),MATCH(B16311,'contribution par jour-semaine'!$1:$1,0),4,1,"contribution par jour-semaine")),"")</f>
        <v/>
      </c>
      <c r="D16311" s="4" t="str">
        <f>VLOOKUP(A16311,predictions!A:B,2,FALSE)</f>
        <v>22/06/2020</v>
      </c>
      <c r="E16311" s="4">
        <f t="shared" si="63"/>
        <v>44004</v>
      </c>
    </row>
    <row r="16312" spans="3:5" ht="13" x14ac:dyDescent="0.15">
      <c r="C16312" s="1" t="str">
        <f ca="1">IFERROR(INDIRECT(ADDRESS(MATCH(A16312,'contribution par jour-semaine'!A:A,0),MATCH(B16312,'contribution par jour-semaine'!$1:$1,0),4,1,"contribution par jour-semaine")),"")</f>
        <v/>
      </c>
      <c r="D16312" s="4" t="str">
        <f>VLOOKUP(A16312,predictions!A:B,2,FALSE)</f>
        <v>22/06/2020</v>
      </c>
      <c r="E16312" s="4">
        <f t="shared" si="63"/>
        <v>44004</v>
      </c>
    </row>
    <row r="16313" spans="3:5" ht="13" x14ac:dyDescent="0.15">
      <c r="C16313" s="1" t="str">
        <f ca="1">IFERROR(INDIRECT(ADDRESS(MATCH(A16313,'contribution par jour-semaine'!A:A,0),MATCH(B16313,'contribution par jour-semaine'!$1:$1,0),4,1,"contribution par jour-semaine")),"")</f>
        <v/>
      </c>
      <c r="D16313" s="4" t="str">
        <f>VLOOKUP(A16313,predictions!A:B,2,FALSE)</f>
        <v>22/06/2020</v>
      </c>
      <c r="E16313" s="4">
        <f t="shared" si="63"/>
        <v>44004</v>
      </c>
    </row>
    <row r="16314" spans="3:5" ht="13" x14ac:dyDescent="0.15">
      <c r="C16314" s="1" t="str">
        <f ca="1">IFERROR(INDIRECT(ADDRESS(MATCH(A16314,'contribution par jour-semaine'!A:A,0),MATCH(B16314,'contribution par jour-semaine'!$1:$1,0),4,1,"contribution par jour-semaine")),"")</f>
        <v/>
      </c>
      <c r="D16314" s="4" t="str">
        <f>VLOOKUP(A16314,predictions!A:B,2,FALSE)</f>
        <v>22/06/2020</v>
      </c>
      <c r="E16314" s="4">
        <f t="shared" si="63"/>
        <v>44004</v>
      </c>
    </row>
    <row r="16315" spans="3:5" ht="13" x14ac:dyDescent="0.15">
      <c r="C16315" s="1" t="str">
        <f ca="1">IFERROR(INDIRECT(ADDRESS(MATCH(A16315,'contribution par jour-semaine'!A:A,0),MATCH(B16315,'contribution par jour-semaine'!$1:$1,0),4,1,"contribution par jour-semaine")),"")</f>
        <v/>
      </c>
      <c r="D16315" s="4" t="str">
        <f>VLOOKUP(A16315,predictions!A:B,2,FALSE)</f>
        <v>22/06/2020</v>
      </c>
      <c r="E16315" s="4">
        <f t="shared" si="63"/>
        <v>44004</v>
      </c>
    </row>
    <row r="16316" spans="3:5" ht="13" x14ac:dyDescent="0.15">
      <c r="C16316" s="1" t="str">
        <f ca="1">IFERROR(INDIRECT(ADDRESS(MATCH(A16316,'contribution par jour-semaine'!A:A,0),MATCH(B16316,'contribution par jour-semaine'!$1:$1,0),4,1,"contribution par jour-semaine")),"")</f>
        <v/>
      </c>
      <c r="D16316" s="4" t="str">
        <f>VLOOKUP(A16316,predictions!A:B,2,FALSE)</f>
        <v>22/06/2020</v>
      </c>
      <c r="E16316" s="4">
        <f t="shared" si="63"/>
        <v>44004</v>
      </c>
    </row>
    <row r="16317" spans="3:5" ht="13" x14ac:dyDescent="0.15">
      <c r="C16317" s="1" t="str">
        <f ca="1">IFERROR(INDIRECT(ADDRESS(MATCH(A16317,'contribution par jour-semaine'!A:A,0),MATCH(B16317,'contribution par jour-semaine'!$1:$1,0),4,1,"contribution par jour-semaine")),"")</f>
        <v/>
      </c>
      <c r="D16317" s="4" t="str">
        <f>VLOOKUP(A16317,predictions!A:B,2,FALSE)</f>
        <v>22/06/2020</v>
      </c>
      <c r="E16317" s="4">
        <f t="shared" si="63"/>
        <v>44004</v>
      </c>
    </row>
    <row r="16318" spans="3:5" ht="13" x14ac:dyDescent="0.15">
      <c r="C16318" s="1" t="str">
        <f ca="1">IFERROR(INDIRECT(ADDRESS(MATCH(A16318,'contribution par jour-semaine'!A:A,0),MATCH(B16318,'contribution par jour-semaine'!$1:$1,0),4,1,"contribution par jour-semaine")),"")</f>
        <v/>
      </c>
      <c r="D16318" s="4" t="str">
        <f>VLOOKUP(A16318,predictions!A:B,2,FALSE)</f>
        <v>22/06/2020</v>
      </c>
      <c r="E16318" s="4">
        <f t="shared" si="63"/>
        <v>44004</v>
      </c>
    </row>
    <row r="16319" spans="3:5" ht="13" x14ac:dyDescent="0.15">
      <c r="C16319" s="1" t="str">
        <f ca="1">IFERROR(INDIRECT(ADDRESS(MATCH(A16319,'contribution par jour-semaine'!A:A,0),MATCH(B16319,'contribution par jour-semaine'!$1:$1,0),4,1,"contribution par jour-semaine")),"")</f>
        <v/>
      </c>
      <c r="D16319" s="4" t="str">
        <f>VLOOKUP(A16319,predictions!A:B,2,FALSE)</f>
        <v>22/06/2020</v>
      </c>
      <c r="E16319" s="4">
        <f t="shared" si="63"/>
        <v>44004</v>
      </c>
    </row>
    <row r="16320" spans="3:5" ht="13" x14ac:dyDescent="0.15">
      <c r="C16320" s="1" t="str">
        <f ca="1">IFERROR(INDIRECT(ADDRESS(MATCH(A16320,'contribution par jour-semaine'!A:A,0),MATCH(B16320,'contribution par jour-semaine'!$1:$1,0),4,1,"contribution par jour-semaine")),"")</f>
        <v/>
      </c>
      <c r="D16320" s="4" t="str">
        <f>VLOOKUP(A16320,predictions!A:B,2,FALSE)</f>
        <v>22/06/2020</v>
      </c>
      <c r="E16320" s="4">
        <f t="shared" si="63"/>
        <v>44004</v>
      </c>
    </row>
    <row r="16321" spans="3:5" ht="13" x14ac:dyDescent="0.15">
      <c r="C16321" s="1" t="str">
        <f ca="1">IFERROR(INDIRECT(ADDRESS(MATCH(A16321,'contribution par jour-semaine'!A:A,0),MATCH(B16321,'contribution par jour-semaine'!$1:$1,0),4,1,"contribution par jour-semaine")),"")</f>
        <v/>
      </c>
      <c r="D16321" s="4" t="str">
        <f>VLOOKUP(A16321,predictions!A:B,2,FALSE)</f>
        <v>22/06/2020</v>
      </c>
      <c r="E16321" s="4">
        <f t="shared" si="63"/>
        <v>44004</v>
      </c>
    </row>
    <row r="16322" spans="3:5" ht="13" x14ac:dyDescent="0.15">
      <c r="C16322" s="1" t="str">
        <f ca="1">IFERROR(INDIRECT(ADDRESS(MATCH(A16322,'contribution par jour-semaine'!A:A,0),MATCH(B16322,'contribution par jour-semaine'!$1:$1,0),4,1,"contribution par jour-semaine")),"")</f>
        <v/>
      </c>
      <c r="D16322" s="4" t="str">
        <f>VLOOKUP(A16322,predictions!A:B,2,FALSE)</f>
        <v>22/06/2020</v>
      </c>
      <c r="E16322" s="4">
        <f t="shared" ref="E16322:E16576" si="64">DATE(RIGHT(D16322,4),MID(D16322,4,2),LEFT(D16322,2))</f>
        <v>44004</v>
      </c>
    </row>
    <row r="16323" spans="3:5" ht="13" x14ac:dyDescent="0.15">
      <c r="C16323" s="1" t="str">
        <f ca="1">IFERROR(INDIRECT(ADDRESS(MATCH(A16323,'contribution par jour-semaine'!A:A,0),MATCH(B16323,'contribution par jour-semaine'!$1:$1,0),4,1,"contribution par jour-semaine")),"")</f>
        <v/>
      </c>
      <c r="D16323" s="4" t="str">
        <f>VLOOKUP(A16323,predictions!A:B,2,FALSE)</f>
        <v>22/06/2020</v>
      </c>
      <c r="E16323" s="4">
        <f t="shared" si="64"/>
        <v>44004</v>
      </c>
    </row>
    <row r="16324" spans="3:5" ht="13" x14ac:dyDescent="0.15">
      <c r="C16324" s="1" t="str">
        <f ca="1">IFERROR(INDIRECT(ADDRESS(MATCH(A16324,'contribution par jour-semaine'!A:A,0),MATCH(B16324,'contribution par jour-semaine'!$1:$1,0),4,1,"contribution par jour-semaine")),"")</f>
        <v/>
      </c>
      <c r="D16324" s="4" t="str">
        <f>VLOOKUP(A16324,predictions!A:B,2,FALSE)</f>
        <v>22/06/2020</v>
      </c>
      <c r="E16324" s="4">
        <f t="shared" si="64"/>
        <v>44004</v>
      </c>
    </row>
    <row r="16325" spans="3:5" ht="13" x14ac:dyDescent="0.15">
      <c r="C16325" s="1" t="str">
        <f ca="1">IFERROR(INDIRECT(ADDRESS(MATCH(A16325,'contribution par jour-semaine'!A:A,0),MATCH(B16325,'contribution par jour-semaine'!$1:$1,0),4,1,"contribution par jour-semaine")),"")</f>
        <v/>
      </c>
      <c r="D16325" s="4" t="str">
        <f>VLOOKUP(A16325,predictions!A:B,2,FALSE)</f>
        <v>22/06/2020</v>
      </c>
      <c r="E16325" s="4">
        <f t="shared" si="64"/>
        <v>44004</v>
      </c>
    </row>
    <row r="16326" spans="3:5" ht="13" x14ac:dyDescent="0.15">
      <c r="C16326" s="1" t="str">
        <f ca="1">IFERROR(INDIRECT(ADDRESS(MATCH(A16326,'contribution par jour-semaine'!A:A,0),MATCH(B16326,'contribution par jour-semaine'!$1:$1,0),4,1,"contribution par jour-semaine")),"")</f>
        <v/>
      </c>
      <c r="D16326" s="4" t="str">
        <f>VLOOKUP(A16326,predictions!A:B,2,FALSE)</f>
        <v>22/06/2020</v>
      </c>
      <c r="E16326" s="4">
        <f t="shared" si="64"/>
        <v>44004</v>
      </c>
    </row>
    <row r="16327" spans="3:5" ht="13" x14ac:dyDescent="0.15">
      <c r="C16327" s="1" t="str">
        <f ca="1">IFERROR(INDIRECT(ADDRESS(MATCH(A16327,'contribution par jour-semaine'!A:A,0),MATCH(B16327,'contribution par jour-semaine'!$1:$1,0),4,1,"contribution par jour-semaine")),"")</f>
        <v/>
      </c>
      <c r="D16327" s="4" t="str">
        <f>VLOOKUP(A16327,predictions!A:B,2,FALSE)</f>
        <v>22/06/2020</v>
      </c>
      <c r="E16327" s="4">
        <f t="shared" si="64"/>
        <v>44004</v>
      </c>
    </row>
    <row r="16328" spans="3:5" ht="13" x14ac:dyDescent="0.15">
      <c r="C16328" s="1" t="str">
        <f ca="1">IFERROR(INDIRECT(ADDRESS(MATCH(A16328,'contribution par jour-semaine'!A:A,0),MATCH(B16328,'contribution par jour-semaine'!$1:$1,0),4,1,"contribution par jour-semaine")),"")</f>
        <v/>
      </c>
      <c r="D16328" s="4" t="str">
        <f>VLOOKUP(A16328,predictions!A:B,2,FALSE)</f>
        <v>22/06/2020</v>
      </c>
      <c r="E16328" s="4">
        <f t="shared" si="64"/>
        <v>44004</v>
      </c>
    </row>
    <row r="16329" spans="3:5" ht="13" x14ac:dyDescent="0.15">
      <c r="C16329" s="1" t="str">
        <f ca="1">IFERROR(INDIRECT(ADDRESS(MATCH(A16329,'contribution par jour-semaine'!A:A,0),MATCH(B16329,'contribution par jour-semaine'!$1:$1,0),4,1,"contribution par jour-semaine")),"")</f>
        <v/>
      </c>
      <c r="D16329" s="4" t="str">
        <f>VLOOKUP(A16329,predictions!A:B,2,FALSE)</f>
        <v>22/06/2020</v>
      </c>
      <c r="E16329" s="4">
        <f t="shared" si="64"/>
        <v>44004</v>
      </c>
    </row>
    <row r="16330" spans="3:5" ht="13" x14ac:dyDescent="0.15">
      <c r="C16330" s="1" t="str">
        <f ca="1">IFERROR(INDIRECT(ADDRESS(MATCH(A16330,'contribution par jour-semaine'!A:A,0),MATCH(B16330,'contribution par jour-semaine'!$1:$1,0),4,1,"contribution par jour-semaine")),"")</f>
        <v/>
      </c>
      <c r="D16330" s="4" t="str">
        <f>VLOOKUP(A16330,predictions!A:B,2,FALSE)</f>
        <v>22/06/2020</v>
      </c>
      <c r="E16330" s="4">
        <f t="shared" si="64"/>
        <v>44004</v>
      </c>
    </row>
    <row r="16331" spans="3:5" ht="13" x14ac:dyDescent="0.15">
      <c r="C16331" s="1" t="str">
        <f ca="1">IFERROR(INDIRECT(ADDRESS(MATCH(A16331,'contribution par jour-semaine'!A:A,0),MATCH(B16331,'contribution par jour-semaine'!$1:$1,0),4,1,"contribution par jour-semaine")),"")</f>
        <v/>
      </c>
      <c r="D16331" s="4" t="str">
        <f>VLOOKUP(A16331,predictions!A:B,2,FALSE)</f>
        <v>22/06/2020</v>
      </c>
      <c r="E16331" s="4">
        <f t="shared" si="64"/>
        <v>44004</v>
      </c>
    </row>
    <row r="16332" spans="3:5" ht="13" x14ac:dyDescent="0.15">
      <c r="C16332" s="1" t="str">
        <f ca="1">IFERROR(INDIRECT(ADDRESS(MATCH(A16332,'contribution par jour-semaine'!A:A,0),MATCH(B16332,'contribution par jour-semaine'!$1:$1,0),4,1,"contribution par jour-semaine")),"")</f>
        <v/>
      </c>
      <c r="D16332" s="4" t="str">
        <f>VLOOKUP(A16332,predictions!A:B,2,FALSE)</f>
        <v>22/06/2020</v>
      </c>
      <c r="E16332" s="4">
        <f t="shared" si="64"/>
        <v>44004</v>
      </c>
    </row>
    <row r="16333" spans="3:5" ht="13" x14ac:dyDescent="0.15">
      <c r="C16333" s="1" t="str">
        <f ca="1">IFERROR(INDIRECT(ADDRESS(MATCH(A16333,'contribution par jour-semaine'!A:A,0),MATCH(B16333,'contribution par jour-semaine'!$1:$1,0),4,1,"contribution par jour-semaine")),"")</f>
        <v/>
      </c>
      <c r="D16333" s="4" t="str">
        <f>VLOOKUP(A16333,predictions!A:B,2,FALSE)</f>
        <v>22/06/2020</v>
      </c>
      <c r="E16333" s="4">
        <f t="shared" si="64"/>
        <v>44004</v>
      </c>
    </row>
    <row r="16334" spans="3:5" ht="13" x14ac:dyDescent="0.15">
      <c r="C16334" s="1" t="str">
        <f ca="1">IFERROR(INDIRECT(ADDRESS(MATCH(A16334,'contribution par jour-semaine'!A:A,0),MATCH(B16334,'contribution par jour-semaine'!$1:$1,0),4,1,"contribution par jour-semaine")),"")</f>
        <v/>
      </c>
      <c r="D16334" s="4" t="str">
        <f>VLOOKUP(A16334,predictions!A:B,2,FALSE)</f>
        <v>22/06/2020</v>
      </c>
      <c r="E16334" s="4">
        <f t="shared" si="64"/>
        <v>44004</v>
      </c>
    </row>
    <row r="16335" spans="3:5" ht="13" x14ac:dyDescent="0.15">
      <c r="C16335" s="1" t="str">
        <f ca="1">IFERROR(INDIRECT(ADDRESS(MATCH(A16335,'contribution par jour-semaine'!A:A,0),MATCH(B16335,'contribution par jour-semaine'!$1:$1,0),4,1,"contribution par jour-semaine")),"")</f>
        <v/>
      </c>
      <c r="D16335" s="4" t="str">
        <f>VLOOKUP(A16335,predictions!A:B,2,FALSE)</f>
        <v>22/06/2020</v>
      </c>
      <c r="E16335" s="4">
        <f t="shared" si="64"/>
        <v>44004</v>
      </c>
    </row>
    <row r="16336" spans="3:5" ht="13" x14ac:dyDescent="0.15">
      <c r="C16336" s="1" t="str">
        <f ca="1">IFERROR(INDIRECT(ADDRESS(MATCH(A16336,'contribution par jour-semaine'!A:A,0),MATCH(B16336,'contribution par jour-semaine'!$1:$1,0),4,1,"contribution par jour-semaine")),"")</f>
        <v/>
      </c>
      <c r="D16336" s="4" t="str">
        <f>VLOOKUP(A16336,predictions!A:B,2,FALSE)</f>
        <v>22/06/2020</v>
      </c>
      <c r="E16336" s="4">
        <f t="shared" si="64"/>
        <v>44004</v>
      </c>
    </row>
    <row r="16337" spans="3:5" ht="13" x14ac:dyDescent="0.15">
      <c r="C16337" s="1" t="str">
        <f ca="1">IFERROR(INDIRECT(ADDRESS(MATCH(A16337,'contribution par jour-semaine'!A:A,0),MATCH(B16337,'contribution par jour-semaine'!$1:$1,0),4,1,"contribution par jour-semaine")),"")</f>
        <v/>
      </c>
      <c r="D16337" s="4" t="str">
        <f>VLOOKUP(A16337,predictions!A:B,2,FALSE)</f>
        <v>22/06/2020</v>
      </c>
      <c r="E16337" s="4">
        <f t="shared" si="64"/>
        <v>44004</v>
      </c>
    </row>
    <row r="16338" spans="3:5" ht="13" x14ac:dyDescent="0.15">
      <c r="C16338" s="1" t="str">
        <f ca="1">IFERROR(INDIRECT(ADDRESS(MATCH(A16338,'contribution par jour-semaine'!A:A,0),MATCH(B16338,'contribution par jour-semaine'!$1:$1,0),4,1,"contribution par jour-semaine")),"")</f>
        <v/>
      </c>
      <c r="D16338" s="4" t="str">
        <f>VLOOKUP(A16338,predictions!A:B,2,FALSE)</f>
        <v>22/06/2020</v>
      </c>
      <c r="E16338" s="4">
        <f t="shared" si="64"/>
        <v>44004</v>
      </c>
    </row>
    <row r="16339" spans="3:5" ht="13" x14ac:dyDescent="0.15">
      <c r="C16339" s="1" t="str">
        <f ca="1">IFERROR(INDIRECT(ADDRESS(MATCH(A16339,'contribution par jour-semaine'!A:A,0),MATCH(B16339,'contribution par jour-semaine'!$1:$1,0),4,1,"contribution par jour-semaine")),"")</f>
        <v/>
      </c>
      <c r="D16339" s="4" t="str">
        <f>VLOOKUP(A16339,predictions!A:B,2,FALSE)</f>
        <v>22/06/2020</v>
      </c>
      <c r="E16339" s="4">
        <f t="shared" si="64"/>
        <v>44004</v>
      </c>
    </row>
    <row r="16340" spans="3:5" ht="13" x14ac:dyDescent="0.15">
      <c r="C16340" s="1" t="str">
        <f ca="1">IFERROR(INDIRECT(ADDRESS(MATCH(A16340,'contribution par jour-semaine'!A:A,0),MATCH(B16340,'contribution par jour-semaine'!$1:$1,0),4,1,"contribution par jour-semaine")),"")</f>
        <v/>
      </c>
      <c r="D16340" s="4" t="str">
        <f>VLOOKUP(A16340,predictions!A:B,2,FALSE)</f>
        <v>22/06/2020</v>
      </c>
      <c r="E16340" s="4">
        <f t="shared" si="64"/>
        <v>44004</v>
      </c>
    </row>
    <row r="16341" spans="3:5" ht="13" x14ac:dyDescent="0.15">
      <c r="C16341" s="1" t="str">
        <f ca="1">IFERROR(INDIRECT(ADDRESS(MATCH(A16341,'contribution par jour-semaine'!A:A,0),MATCH(B16341,'contribution par jour-semaine'!$1:$1,0),4,1,"contribution par jour-semaine")),"")</f>
        <v/>
      </c>
      <c r="D16341" s="4" t="str">
        <f>VLOOKUP(A16341,predictions!A:B,2,FALSE)</f>
        <v>22/06/2020</v>
      </c>
      <c r="E16341" s="4">
        <f t="shared" si="64"/>
        <v>44004</v>
      </c>
    </row>
    <row r="16342" spans="3:5" ht="13" x14ac:dyDescent="0.15">
      <c r="C16342" s="1" t="str">
        <f ca="1">IFERROR(INDIRECT(ADDRESS(MATCH(A16342,'contribution par jour-semaine'!A:A,0),MATCH(B16342,'contribution par jour-semaine'!$1:$1,0),4,1,"contribution par jour-semaine")),"")</f>
        <v/>
      </c>
      <c r="D16342" s="4" t="str">
        <f>VLOOKUP(A16342,predictions!A:B,2,FALSE)</f>
        <v>22/06/2020</v>
      </c>
      <c r="E16342" s="4">
        <f t="shared" si="64"/>
        <v>44004</v>
      </c>
    </row>
    <row r="16343" spans="3:5" ht="13" x14ac:dyDescent="0.15">
      <c r="C16343" s="1" t="str">
        <f ca="1">IFERROR(INDIRECT(ADDRESS(MATCH(A16343,'contribution par jour-semaine'!A:A,0),MATCH(B16343,'contribution par jour-semaine'!$1:$1,0),4,1,"contribution par jour-semaine")),"")</f>
        <v/>
      </c>
      <c r="D16343" s="4" t="str">
        <f>VLOOKUP(A16343,predictions!A:B,2,FALSE)</f>
        <v>22/06/2020</v>
      </c>
      <c r="E16343" s="4">
        <f t="shared" si="64"/>
        <v>44004</v>
      </c>
    </row>
    <row r="16344" spans="3:5" ht="13" x14ac:dyDescent="0.15">
      <c r="C16344" s="1" t="str">
        <f ca="1">IFERROR(INDIRECT(ADDRESS(MATCH(A16344,'contribution par jour-semaine'!A:A,0),MATCH(B16344,'contribution par jour-semaine'!$1:$1,0),4,1,"contribution par jour-semaine")),"")</f>
        <v/>
      </c>
      <c r="D16344" s="4" t="str">
        <f>VLOOKUP(A16344,predictions!A:B,2,FALSE)</f>
        <v>22/06/2020</v>
      </c>
      <c r="E16344" s="4">
        <f t="shared" si="64"/>
        <v>44004</v>
      </c>
    </row>
    <row r="16345" spans="3:5" ht="13" x14ac:dyDescent="0.15">
      <c r="C16345" s="1" t="str">
        <f ca="1">IFERROR(INDIRECT(ADDRESS(MATCH(A16345,'contribution par jour-semaine'!A:A,0),MATCH(B16345,'contribution par jour-semaine'!$1:$1,0),4,1,"contribution par jour-semaine")),"")</f>
        <v/>
      </c>
      <c r="D16345" s="4" t="str">
        <f>VLOOKUP(A16345,predictions!A:B,2,FALSE)</f>
        <v>22/06/2020</v>
      </c>
      <c r="E16345" s="4">
        <f t="shared" si="64"/>
        <v>44004</v>
      </c>
    </row>
    <row r="16346" spans="3:5" ht="13" x14ac:dyDescent="0.15">
      <c r="C16346" s="1" t="str">
        <f ca="1">IFERROR(INDIRECT(ADDRESS(MATCH(A16346,'contribution par jour-semaine'!A:A,0),MATCH(B16346,'contribution par jour-semaine'!$1:$1,0),4,1,"contribution par jour-semaine")),"")</f>
        <v/>
      </c>
      <c r="D16346" s="4" t="str">
        <f>VLOOKUP(A16346,predictions!A:B,2,FALSE)</f>
        <v>22/06/2020</v>
      </c>
      <c r="E16346" s="4">
        <f t="shared" si="64"/>
        <v>44004</v>
      </c>
    </row>
    <row r="16347" spans="3:5" ht="13" x14ac:dyDescent="0.15">
      <c r="C16347" s="1" t="str">
        <f ca="1">IFERROR(INDIRECT(ADDRESS(MATCH(A16347,'contribution par jour-semaine'!A:A,0),MATCH(B16347,'contribution par jour-semaine'!$1:$1,0),4,1,"contribution par jour-semaine")),"")</f>
        <v/>
      </c>
      <c r="D16347" s="4" t="str">
        <f>VLOOKUP(A16347,predictions!A:B,2,FALSE)</f>
        <v>22/06/2020</v>
      </c>
      <c r="E16347" s="4">
        <f t="shared" si="64"/>
        <v>44004</v>
      </c>
    </row>
    <row r="16348" spans="3:5" ht="13" x14ac:dyDescent="0.15">
      <c r="C16348" s="1" t="str">
        <f ca="1">IFERROR(INDIRECT(ADDRESS(MATCH(A16348,'contribution par jour-semaine'!A:A,0),MATCH(B16348,'contribution par jour-semaine'!$1:$1,0),4,1,"contribution par jour-semaine")),"")</f>
        <v/>
      </c>
      <c r="D16348" s="4" t="str">
        <f>VLOOKUP(A16348,predictions!A:B,2,FALSE)</f>
        <v>22/06/2020</v>
      </c>
      <c r="E16348" s="4">
        <f t="shared" si="64"/>
        <v>44004</v>
      </c>
    </row>
    <row r="16349" spans="3:5" ht="13" x14ac:dyDescent="0.15">
      <c r="C16349" s="1" t="str">
        <f ca="1">IFERROR(INDIRECT(ADDRESS(MATCH(A16349,'contribution par jour-semaine'!A:A,0),MATCH(B16349,'contribution par jour-semaine'!$1:$1,0),4,1,"contribution par jour-semaine")),"")</f>
        <v/>
      </c>
      <c r="D16349" s="4" t="str">
        <f>VLOOKUP(A16349,predictions!A:B,2,FALSE)</f>
        <v>22/06/2020</v>
      </c>
      <c r="E16349" s="4">
        <f t="shared" si="64"/>
        <v>44004</v>
      </c>
    </row>
    <row r="16350" spans="3:5" ht="13" x14ac:dyDescent="0.15">
      <c r="C16350" s="1" t="str">
        <f ca="1">IFERROR(INDIRECT(ADDRESS(MATCH(A16350,'contribution par jour-semaine'!A:A,0),MATCH(B16350,'contribution par jour-semaine'!$1:$1,0),4,1,"contribution par jour-semaine")),"")</f>
        <v/>
      </c>
      <c r="D16350" s="4" t="str">
        <f>VLOOKUP(A16350,predictions!A:B,2,FALSE)</f>
        <v>22/06/2020</v>
      </c>
      <c r="E16350" s="4">
        <f t="shared" si="64"/>
        <v>44004</v>
      </c>
    </row>
    <row r="16351" spans="3:5" ht="13" x14ac:dyDescent="0.15">
      <c r="C16351" s="1" t="str">
        <f ca="1">IFERROR(INDIRECT(ADDRESS(MATCH(A16351,'contribution par jour-semaine'!A:A,0),MATCH(B16351,'contribution par jour-semaine'!$1:$1,0),4,1,"contribution par jour-semaine")),"")</f>
        <v/>
      </c>
      <c r="D16351" s="4" t="str">
        <f>VLOOKUP(A16351,predictions!A:B,2,FALSE)</f>
        <v>22/06/2020</v>
      </c>
      <c r="E16351" s="4">
        <f t="shared" si="64"/>
        <v>44004</v>
      </c>
    </row>
    <row r="16352" spans="3:5" ht="13" x14ac:dyDescent="0.15">
      <c r="C16352" s="1" t="str">
        <f ca="1">IFERROR(INDIRECT(ADDRESS(MATCH(A16352,'contribution par jour-semaine'!A:A,0),MATCH(B16352,'contribution par jour-semaine'!$1:$1,0),4,1,"contribution par jour-semaine")),"")</f>
        <v/>
      </c>
      <c r="D16352" s="4" t="str">
        <f>VLOOKUP(A16352,predictions!A:B,2,FALSE)</f>
        <v>22/06/2020</v>
      </c>
      <c r="E16352" s="4">
        <f t="shared" si="64"/>
        <v>44004</v>
      </c>
    </row>
    <row r="16353" spans="3:5" ht="13" x14ac:dyDescent="0.15">
      <c r="C16353" s="1" t="str">
        <f ca="1">IFERROR(INDIRECT(ADDRESS(MATCH(A16353,'contribution par jour-semaine'!A:A,0),MATCH(B16353,'contribution par jour-semaine'!$1:$1,0),4,1,"contribution par jour-semaine")),"")</f>
        <v/>
      </c>
      <c r="D16353" s="4" t="str">
        <f>VLOOKUP(A16353,predictions!A:B,2,FALSE)</f>
        <v>22/06/2020</v>
      </c>
      <c r="E16353" s="4">
        <f t="shared" si="64"/>
        <v>44004</v>
      </c>
    </row>
    <row r="16354" spans="3:5" ht="13" x14ac:dyDescent="0.15">
      <c r="C16354" s="1" t="str">
        <f ca="1">IFERROR(INDIRECT(ADDRESS(MATCH(A16354,'contribution par jour-semaine'!A:A,0),MATCH(B16354,'contribution par jour-semaine'!$1:$1,0),4,1,"contribution par jour-semaine")),"")</f>
        <v/>
      </c>
      <c r="D16354" s="4" t="str">
        <f>VLOOKUP(A16354,predictions!A:B,2,FALSE)</f>
        <v>22/06/2020</v>
      </c>
      <c r="E16354" s="4">
        <f t="shared" si="64"/>
        <v>44004</v>
      </c>
    </row>
    <row r="16355" spans="3:5" ht="13" x14ac:dyDescent="0.15">
      <c r="C16355" s="1" t="str">
        <f ca="1">IFERROR(INDIRECT(ADDRESS(MATCH(A16355,'contribution par jour-semaine'!A:A,0),MATCH(B16355,'contribution par jour-semaine'!$1:$1,0),4,1,"contribution par jour-semaine")),"")</f>
        <v/>
      </c>
      <c r="D16355" s="4" t="str">
        <f>VLOOKUP(A16355,predictions!A:B,2,FALSE)</f>
        <v>22/06/2020</v>
      </c>
      <c r="E16355" s="4">
        <f t="shared" si="64"/>
        <v>44004</v>
      </c>
    </row>
    <row r="16356" spans="3:5" ht="13" x14ac:dyDescent="0.15">
      <c r="C16356" s="1" t="str">
        <f ca="1">IFERROR(INDIRECT(ADDRESS(MATCH(A16356,'contribution par jour-semaine'!A:A,0),MATCH(B16356,'contribution par jour-semaine'!$1:$1,0),4,1,"contribution par jour-semaine")),"")</f>
        <v/>
      </c>
      <c r="D16356" s="4" t="str">
        <f>VLOOKUP(A16356,predictions!A:B,2,FALSE)</f>
        <v>22/06/2020</v>
      </c>
      <c r="E16356" s="4">
        <f t="shared" si="64"/>
        <v>44004</v>
      </c>
    </row>
    <row r="16357" spans="3:5" ht="13" x14ac:dyDescent="0.15">
      <c r="C16357" s="1" t="str">
        <f ca="1">IFERROR(INDIRECT(ADDRESS(MATCH(A16357,'contribution par jour-semaine'!A:A,0),MATCH(B16357,'contribution par jour-semaine'!$1:$1,0),4,1,"contribution par jour-semaine")),"")</f>
        <v/>
      </c>
      <c r="D16357" s="4" t="str">
        <f>VLOOKUP(A16357,predictions!A:B,2,FALSE)</f>
        <v>22/06/2020</v>
      </c>
      <c r="E16357" s="4">
        <f t="shared" si="64"/>
        <v>44004</v>
      </c>
    </row>
    <row r="16358" spans="3:5" ht="13" x14ac:dyDescent="0.15">
      <c r="C16358" s="1" t="str">
        <f ca="1">IFERROR(INDIRECT(ADDRESS(MATCH(A16358,'contribution par jour-semaine'!A:A,0),MATCH(B16358,'contribution par jour-semaine'!$1:$1,0),4,1,"contribution par jour-semaine")),"")</f>
        <v/>
      </c>
      <c r="D16358" s="4" t="str">
        <f>VLOOKUP(A16358,predictions!A:B,2,FALSE)</f>
        <v>22/06/2020</v>
      </c>
      <c r="E16358" s="4">
        <f t="shared" si="64"/>
        <v>44004</v>
      </c>
    </row>
    <row r="16359" spans="3:5" ht="13" x14ac:dyDescent="0.15">
      <c r="C16359" s="1" t="str">
        <f ca="1">IFERROR(INDIRECT(ADDRESS(MATCH(A16359,'contribution par jour-semaine'!A:A,0),MATCH(B16359,'contribution par jour-semaine'!$1:$1,0),4,1,"contribution par jour-semaine")),"")</f>
        <v/>
      </c>
      <c r="D16359" s="4" t="str">
        <f>VLOOKUP(A16359,predictions!A:B,2,FALSE)</f>
        <v>22/06/2020</v>
      </c>
      <c r="E16359" s="4">
        <f t="shared" si="64"/>
        <v>44004</v>
      </c>
    </row>
    <row r="16360" spans="3:5" ht="13" x14ac:dyDescent="0.15">
      <c r="C16360" s="1" t="str">
        <f ca="1">IFERROR(INDIRECT(ADDRESS(MATCH(A16360,'contribution par jour-semaine'!A:A,0),MATCH(B16360,'contribution par jour-semaine'!$1:$1,0),4,1,"contribution par jour-semaine")),"")</f>
        <v/>
      </c>
      <c r="D16360" s="4" t="str">
        <f>VLOOKUP(A16360,predictions!A:B,2,FALSE)</f>
        <v>22/06/2020</v>
      </c>
      <c r="E16360" s="4">
        <f t="shared" si="64"/>
        <v>44004</v>
      </c>
    </row>
    <row r="16361" spans="3:5" ht="13" x14ac:dyDescent="0.15">
      <c r="C16361" s="1" t="str">
        <f ca="1">IFERROR(INDIRECT(ADDRESS(MATCH(A16361,'contribution par jour-semaine'!A:A,0),MATCH(B16361,'contribution par jour-semaine'!$1:$1,0),4,1,"contribution par jour-semaine")),"")</f>
        <v/>
      </c>
      <c r="D16361" s="4" t="str">
        <f>VLOOKUP(A16361,predictions!A:B,2,FALSE)</f>
        <v>22/06/2020</v>
      </c>
      <c r="E16361" s="4">
        <f t="shared" si="64"/>
        <v>44004</v>
      </c>
    </row>
    <row r="16362" spans="3:5" ht="13" x14ac:dyDescent="0.15">
      <c r="C16362" s="1" t="str">
        <f ca="1">IFERROR(INDIRECT(ADDRESS(MATCH(A16362,'contribution par jour-semaine'!A:A,0),MATCH(B16362,'contribution par jour-semaine'!$1:$1,0),4,1,"contribution par jour-semaine")),"")</f>
        <v/>
      </c>
      <c r="D16362" s="4" t="str">
        <f>VLOOKUP(A16362,predictions!A:B,2,FALSE)</f>
        <v>22/06/2020</v>
      </c>
      <c r="E16362" s="4">
        <f t="shared" si="64"/>
        <v>44004</v>
      </c>
    </row>
    <row r="16363" spans="3:5" ht="13" x14ac:dyDescent="0.15">
      <c r="C16363" s="1" t="str">
        <f ca="1">IFERROR(INDIRECT(ADDRESS(MATCH(A16363,'contribution par jour-semaine'!A:A,0),MATCH(B16363,'contribution par jour-semaine'!$1:$1,0),4,1,"contribution par jour-semaine")),"")</f>
        <v/>
      </c>
      <c r="D16363" s="4" t="str">
        <f>VLOOKUP(A16363,predictions!A:B,2,FALSE)</f>
        <v>22/06/2020</v>
      </c>
      <c r="E16363" s="4">
        <f t="shared" si="64"/>
        <v>44004</v>
      </c>
    </row>
    <row r="16364" spans="3:5" ht="13" x14ac:dyDescent="0.15">
      <c r="C16364" s="1" t="str">
        <f ca="1">IFERROR(INDIRECT(ADDRESS(MATCH(A16364,'contribution par jour-semaine'!A:A,0),MATCH(B16364,'contribution par jour-semaine'!$1:$1,0),4,1,"contribution par jour-semaine")),"")</f>
        <v/>
      </c>
      <c r="D16364" s="4" t="str">
        <f>VLOOKUP(A16364,predictions!A:B,2,FALSE)</f>
        <v>22/06/2020</v>
      </c>
      <c r="E16364" s="4">
        <f t="shared" si="64"/>
        <v>44004</v>
      </c>
    </row>
    <row r="16365" spans="3:5" ht="13" x14ac:dyDescent="0.15">
      <c r="C16365" s="1" t="str">
        <f ca="1">IFERROR(INDIRECT(ADDRESS(MATCH(A16365,'contribution par jour-semaine'!A:A,0),MATCH(B16365,'contribution par jour-semaine'!$1:$1,0),4,1,"contribution par jour-semaine")),"")</f>
        <v/>
      </c>
      <c r="D16365" s="4" t="str">
        <f>VLOOKUP(A16365,predictions!A:B,2,FALSE)</f>
        <v>22/06/2020</v>
      </c>
      <c r="E16365" s="4">
        <f t="shared" si="64"/>
        <v>44004</v>
      </c>
    </row>
    <row r="16366" spans="3:5" ht="13" x14ac:dyDescent="0.15">
      <c r="C16366" s="1" t="str">
        <f ca="1">IFERROR(INDIRECT(ADDRESS(MATCH(A16366,'contribution par jour-semaine'!A:A,0),MATCH(B16366,'contribution par jour-semaine'!$1:$1,0),4,1,"contribution par jour-semaine")),"")</f>
        <v/>
      </c>
      <c r="D16366" s="4" t="str">
        <f>VLOOKUP(A16366,predictions!A:B,2,FALSE)</f>
        <v>22/06/2020</v>
      </c>
      <c r="E16366" s="4">
        <f t="shared" si="64"/>
        <v>44004</v>
      </c>
    </row>
    <row r="16367" spans="3:5" ht="13" x14ac:dyDescent="0.15">
      <c r="C16367" s="1" t="str">
        <f ca="1">IFERROR(INDIRECT(ADDRESS(MATCH(A16367,'contribution par jour-semaine'!A:A,0),MATCH(B16367,'contribution par jour-semaine'!$1:$1,0),4,1,"contribution par jour-semaine")),"")</f>
        <v/>
      </c>
      <c r="D16367" s="4" t="str">
        <f>VLOOKUP(A16367,predictions!A:B,2,FALSE)</f>
        <v>22/06/2020</v>
      </c>
      <c r="E16367" s="4">
        <f t="shared" si="64"/>
        <v>44004</v>
      </c>
    </row>
    <row r="16368" spans="3:5" ht="13" x14ac:dyDescent="0.15">
      <c r="C16368" s="1" t="str">
        <f ca="1">IFERROR(INDIRECT(ADDRESS(MATCH(A16368,'contribution par jour-semaine'!A:A,0),MATCH(B16368,'contribution par jour-semaine'!$1:$1,0),4,1,"contribution par jour-semaine")),"")</f>
        <v/>
      </c>
      <c r="D16368" s="4" t="str">
        <f>VLOOKUP(A16368,predictions!A:B,2,FALSE)</f>
        <v>22/06/2020</v>
      </c>
      <c r="E16368" s="4">
        <f t="shared" si="64"/>
        <v>44004</v>
      </c>
    </row>
    <row r="16369" spans="3:5" ht="13" x14ac:dyDescent="0.15">
      <c r="C16369" s="1" t="str">
        <f ca="1">IFERROR(INDIRECT(ADDRESS(MATCH(A16369,'contribution par jour-semaine'!A:A,0),MATCH(B16369,'contribution par jour-semaine'!$1:$1,0),4,1,"contribution par jour-semaine")),"")</f>
        <v/>
      </c>
      <c r="D16369" s="4" t="str">
        <f>VLOOKUP(A16369,predictions!A:B,2,FALSE)</f>
        <v>22/06/2020</v>
      </c>
      <c r="E16369" s="4">
        <f t="shared" si="64"/>
        <v>44004</v>
      </c>
    </row>
    <row r="16370" spans="3:5" ht="13" x14ac:dyDescent="0.15">
      <c r="C16370" s="1" t="str">
        <f ca="1">IFERROR(INDIRECT(ADDRESS(MATCH(A16370,'contribution par jour-semaine'!A:A,0),MATCH(B16370,'contribution par jour-semaine'!$1:$1,0),4,1,"contribution par jour-semaine")),"")</f>
        <v/>
      </c>
      <c r="D16370" s="4" t="str">
        <f>VLOOKUP(A16370,predictions!A:B,2,FALSE)</f>
        <v>22/06/2020</v>
      </c>
      <c r="E16370" s="4">
        <f t="shared" si="64"/>
        <v>44004</v>
      </c>
    </row>
    <row r="16371" spans="3:5" ht="13" x14ac:dyDescent="0.15">
      <c r="C16371" s="1" t="str">
        <f ca="1">IFERROR(INDIRECT(ADDRESS(MATCH(A16371,'contribution par jour-semaine'!A:A,0),MATCH(B16371,'contribution par jour-semaine'!$1:$1,0),4,1,"contribution par jour-semaine")),"")</f>
        <v/>
      </c>
      <c r="D16371" s="4" t="str">
        <f>VLOOKUP(A16371,predictions!A:B,2,FALSE)</f>
        <v>22/06/2020</v>
      </c>
      <c r="E16371" s="4">
        <f t="shared" si="64"/>
        <v>44004</v>
      </c>
    </row>
    <row r="16372" spans="3:5" ht="13" x14ac:dyDescent="0.15">
      <c r="C16372" s="1" t="str">
        <f ca="1">IFERROR(INDIRECT(ADDRESS(MATCH(A16372,'contribution par jour-semaine'!A:A,0),MATCH(B16372,'contribution par jour-semaine'!$1:$1,0),4,1,"contribution par jour-semaine")),"")</f>
        <v/>
      </c>
      <c r="D16372" s="4" t="str">
        <f>VLOOKUP(A16372,predictions!A:B,2,FALSE)</f>
        <v>22/06/2020</v>
      </c>
      <c r="E16372" s="4">
        <f t="shared" si="64"/>
        <v>44004</v>
      </c>
    </row>
    <row r="16373" spans="3:5" ht="13" x14ac:dyDescent="0.15">
      <c r="C16373" s="1" t="str">
        <f ca="1">IFERROR(INDIRECT(ADDRESS(MATCH(A16373,'contribution par jour-semaine'!A:A,0),MATCH(B16373,'contribution par jour-semaine'!$1:$1,0),4,1,"contribution par jour-semaine")),"")</f>
        <v/>
      </c>
      <c r="D16373" s="4" t="str">
        <f>VLOOKUP(A16373,predictions!A:B,2,FALSE)</f>
        <v>22/06/2020</v>
      </c>
      <c r="E16373" s="4">
        <f t="shared" si="64"/>
        <v>44004</v>
      </c>
    </row>
    <row r="16374" spans="3:5" ht="13" x14ac:dyDescent="0.15">
      <c r="C16374" s="1" t="str">
        <f ca="1">IFERROR(INDIRECT(ADDRESS(MATCH(A16374,'contribution par jour-semaine'!A:A,0),MATCH(B16374,'contribution par jour-semaine'!$1:$1,0),4,1,"contribution par jour-semaine")),"")</f>
        <v/>
      </c>
      <c r="D16374" s="4" t="str">
        <f>VLOOKUP(A16374,predictions!A:B,2,FALSE)</f>
        <v>22/06/2020</v>
      </c>
      <c r="E16374" s="4">
        <f t="shared" si="64"/>
        <v>44004</v>
      </c>
    </row>
    <row r="16375" spans="3:5" ht="13" x14ac:dyDescent="0.15">
      <c r="C16375" s="1" t="str">
        <f ca="1">IFERROR(INDIRECT(ADDRESS(MATCH(A16375,'contribution par jour-semaine'!A:A,0),MATCH(B16375,'contribution par jour-semaine'!$1:$1,0),4,1,"contribution par jour-semaine")),"")</f>
        <v/>
      </c>
      <c r="D16375" s="4" t="str">
        <f>VLOOKUP(A16375,predictions!A:B,2,FALSE)</f>
        <v>22/06/2020</v>
      </c>
      <c r="E16375" s="4">
        <f t="shared" si="64"/>
        <v>44004</v>
      </c>
    </row>
    <row r="16376" spans="3:5" ht="13" x14ac:dyDescent="0.15">
      <c r="C16376" s="1" t="str">
        <f ca="1">IFERROR(INDIRECT(ADDRESS(MATCH(A16376,'contribution par jour-semaine'!A:A,0),MATCH(B16376,'contribution par jour-semaine'!$1:$1,0),4,1,"contribution par jour-semaine")),"")</f>
        <v/>
      </c>
      <c r="D16376" s="4" t="str">
        <f>VLOOKUP(A16376,predictions!A:B,2,FALSE)</f>
        <v>22/06/2020</v>
      </c>
      <c r="E16376" s="4">
        <f t="shared" si="64"/>
        <v>44004</v>
      </c>
    </row>
    <row r="16377" spans="3:5" ht="13" x14ac:dyDescent="0.15">
      <c r="C16377" s="1" t="str">
        <f ca="1">IFERROR(INDIRECT(ADDRESS(MATCH(A16377,'contribution par jour-semaine'!A:A,0),MATCH(B16377,'contribution par jour-semaine'!$1:$1,0),4,1,"contribution par jour-semaine")),"")</f>
        <v/>
      </c>
      <c r="D16377" s="4" t="str">
        <f>VLOOKUP(A16377,predictions!A:B,2,FALSE)</f>
        <v>22/06/2020</v>
      </c>
      <c r="E16377" s="4">
        <f t="shared" si="64"/>
        <v>44004</v>
      </c>
    </row>
    <row r="16378" spans="3:5" ht="13" x14ac:dyDescent="0.15">
      <c r="C16378" s="1" t="str">
        <f ca="1">IFERROR(INDIRECT(ADDRESS(MATCH(A16378,'contribution par jour-semaine'!A:A,0),MATCH(B16378,'contribution par jour-semaine'!$1:$1,0),4,1,"contribution par jour-semaine")),"")</f>
        <v/>
      </c>
      <c r="D16378" s="4" t="str">
        <f>VLOOKUP(A16378,predictions!A:B,2,FALSE)</f>
        <v>22/06/2020</v>
      </c>
      <c r="E16378" s="4">
        <f t="shared" si="64"/>
        <v>44004</v>
      </c>
    </row>
    <row r="16379" spans="3:5" ht="13" x14ac:dyDescent="0.15">
      <c r="C16379" s="1" t="str">
        <f ca="1">IFERROR(INDIRECT(ADDRESS(MATCH(A16379,'contribution par jour-semaine'!A:A,0),MATCH(B16379,'contribution par jour-semaine'!$1:$1,0),4,1,"contribution par jour-semaine")),"")</f>
        <v/>
      </c>
      <c r="D16379" s="4" t="str">
        <f>VLOOKUP(A16379,predictions!A:B,2,FALSE)</f>
        <v>22/06/2020</v>
      </c>
      <c r="E16379" s="4">
        <f t="shared" si="64"/>
        <v>44004</v>
      </c>
    </row>
    <row r="16380" spans="3:5" ht="13" x14ac:dyDescent="0.15">
      <c r="C16380" s="1" t="str">
        <f ca="1">IFERROR(INDIRECT(ADDRESS(MATCH(A16380,'contribution par jour-semaine'!A:A,0),MATCH(B16380,'contribution par jour-semaine'!$1:$1,0),4,1,"contribution par jour-semaine")),"")</f>
        <v/>
      </c>
      <c r="D16380" s="4" t="str">
        <f>VLOOKUP(A16380,predictions!A:B,2,FALSE)</f>
        <v>22/06/2020</v>
      </c>
      <c r="E16380" s="4">
        <f t="shared" si="64"/>
        <v>44004</v>
      </c>
    </row>
    <row r="16381" spans="3:5" ht="13" x14ac:dyDescent="0.15">
      <c r="C16381" s="1" t="str">
        <f ca="1">IFERROR(INDIRECT(ADDRESS(MATCH(A16381,'contribution par jour-semaine'!A:A,0),MATCH(B16381,'contribution par jour-semaine'!$1:$1,0),4,1,"contribution par jour-semaine")),"")</f>
        <v/>
      </c>
      <c r="D16381" s="4" t="str">
        <f>VLOOKUP(A16381,predictions!A:B,2,FALSE)</f>
        <v>22/06/2020</v>
      </c>
      <c r="E16381" s="4">
        <f t="shared" si="64"/>
        <v>44004</v>
      </c>
    </row>
    <row r="16382" spans="3:5" ht="13" x14ac:dyDescent="0.15">
      <c r="C16382" s="1" t="str">
        <f ca="1">IFERROR(INDIRECT(ADDRESS(MATCH(A16382,'contribution par jour-semaine'!A:A,0),MATCH(B16382,'contribution par jour-semaine'!$1:$1,0),4,1,"contribution par jour-semaine")),"")</f>
        <v/>
      </c>
      <c r="D16382" s="4" t="str">
        <f>VLOOKUP(A16382,predictions!A:B,2,FALSE)</f>
        <v>22/06/2020</v>
      </c>
      <c r="E16382" s="4">
        <f t="shared" si="64"/>
        <v>44004</v>
      </c>
    </row>
    <row r="16383" spans="3:5" ht="13" x14ac:dyDescent="0.15">
      <c r="C16383" s="1" t="str">
        <f ca="1">IFERROR(INDIRECT(ADDRESS(MATCH(A16383,'contribution par jour-semaine'!A:A,0),MATCH(B16383,'contribution par jour-semaine'!$1:$1,0),4,1,"contribution par jour-semaine")),"")</f>
        <v/>
      </c>
      <c r="D16383" s="4" t="str">
        <f>VLOOKUP(A16383,predictions!A:B,2,FALSE)</f>
        <v>22/06/2020</v>
      </c>
      <c r="E16383" s="4">
        <f t="shared" si="64"/>
        <v>44004</v>
      </c>
    </row>
    <row r="16384" spans="3:5" ht="13" x14ac:dyDescent="0.15">
      <c r="C16384" s="1" t="str">
        <f ca="1">IFERROR(INDIRECT(ADDRESS(MATCH(A16384,'contribution par jour-semaine'!A:A,0),MATCH(B16384,'contribution par jour-semaine'!$1:$1,0),4,1,"contribution par jour-semaine")),"")</f>
        <v/>
      </c>
      <c r="D16384" s="4" t="str">
        <f>VLOOKUP(A16384,predictions!A:B,2,FALSE)</f>
        <v>22/06/2020</v>
      </c>
      <c r="E16384" s="4">
        <f t="shared" si="64"/>
        <v>44004</v>
      </c>
    </row>
    <row r="16385" spans="3:5" ht="13" x14ac:dyDescent="0.15">
      <c r="C16385" s="1" t="str">
        <f ca="1">IFERROR(INDIRECT(ADDRESS(MATCH(A16385,'contribution par jour-semaine'!A:A,0),MATCH(B16385,'contribution par jour-semaine'!$1:$1,0),4,1,"contribution par jour-semaine")),"")</f>
        <v/>
      </c>
      <c r="D16385" s="4" t="str">
        <f>VLOOKUP(A16385,predictions!A:B,2,FALSE)</f>
        <v>22/06/2020</v>
      </c>
      <c r="E16385" s="4">
        <f t="shared" si="64"/>
        <v>44004</v>
      </c>
    </row>
    <row r="16386" spans="3:5" ht="13" x14ac:dyDescent="0.15">
      <c r="C16386" s="1" t="str">
        <f ca="1">IFERROR(INDIRECT(ADDRESS(MATCH(A16386,'contribution par jour-semaine'!A:A,0),MATCH(B16386,'contribution par jour-semaine'!$1:$1,0),4,1,"contribution par jour-semaine")),"")</f>
        <v/>
      </c>
      <c r="D16386" s="4" t="str">
        <f>VLOOKUP(A16386,predictions!A:B,2,FALSE)</f>
        <v>22/06/2020</v>
      </c>
      <c r="E16386" s="4">
        <f t="shared" si="64"/>
        <v>44004</v>
      </c>
    </row>
    <row r="16387" spans="3:5" ht="13" x14ac:dyDescent="0.15">
      <c r="C16387" s="1" t="str">
        <f ca="1">IFERROR(INDIRECT(ADDRESS(MATCH(A16387,'contribution par jour-semaine'!A:A,0),MATCH(B16387,'contribution par jour-semaine'!$1:$1,0),4,1,"contribution par jour-semaine")),"")</f>
        <v/>
      </c>
      <c r="D16387" s="4" t="str">
        <f>VLOOKUP(A16387,predictions!A:B,2,FALSE)</f>
        <v>22/06/2020</v>
      </c>
      <c r="E16387" s="4">
        <f t="shared" si="64"/>
        <v>44004</v>
      </c>
    </row>
    <row r="16388" spans="3:5" ht="13" x14ac:dyDescent="0.15">
      <c r="C16388" s="1" t="str">
        <f ca="1">IFERROR(INDIRECT(ADDRESS(MATCH(A16388,'contribution par jour-semaine'!A:A,0),MATCH(B16388,'contribution par jour-semaine'!$1:$1,0),4,1,"contribution par jour-semaine")),"")</f>
        <v/>
      </c>
      <c r="D16388" s="4" t="str">
        <f>VLOOKUP(A16388,predictions!A:B,2,FALSE)</f>
        <v>22/06/2020</v>
      </c>
      <c r="E16388" s="4">
        <f t="shared" si="64"/>
        <v>44004</v>
      </c>
    </row>
    <row r="16389" spans="3:5" ht="13" x14ac:dyDescent="0.15">
      <c r="C16389" s="1" t="str">
        <f ca="1">IFERROR(INDIRECT(ADDRESS(MATCH(A16389,'contribution par jour-semaine'!A:A,0),MATCH(B16389,'contribution par jour-semaine'!$1:$1,0),4,1,"contribution par jour-semaine")),"")</f>
        <v/>
      </c>
      <c r="D16389" s="4" t="str">
        <f>VLOOKUP(A16389,predictions!A:B,2,FALSE)</f>
        <v>22/06/2020</v>
      </c>
      <c r="E16389" s="4">
        <f t="shared" si="64"/>
        <v>44004</v>
      </c>
    </row>
    <row r="16390" spans="3:5" ht="13" x14ac:dyDescent="0.15">
      <c r="C16390" s="1" t="str">
        <f ca="1">IFERROR(INDIRECT(ADDRESS(MATCH(A16390,'contribution par jour-semaine'!A:A,0),MATCH(B16390,'contribution par jour-semaine'!$1:$1,0),4,1,"contribution par jour-semaine")),"")</f>
        <v/>
      </c>
      <c r="D16390" s="4" t="str">
        <f>VLOOKUP(A16390,predictions!A:B,2,FALSE)</f>
        <v>22/06/2020</v>
      </c>
      <c r="E16390" s="4">
        <f t="shared" si="64"/>
        <v>44004</v>
      </c>
    </row>
    <row r="16391" spans="3:5" ht="13" x14ac:dyDescent="0.15">
      <c r="C16391" s="1" t="str">
        <f ca="1">IFERROR(INDIRECT(ADDRESS(MATCH(A16391,'contribution par jour-semaine'!A:A,0),MATCH(B16391,'contribution par jour-semaine'!$1:$1,0),4,1,"contribution par jour-semaine")),"")</f>
        <v/>
      </c>
      <c r="D16391" s="4" t="str">
        <f>VLOOKUP(A16391,predictions!A:B,2,FALSE)</f>
        <v>22/06/2020</v>
      </c>
      <c r="E16391" s="4">
        <f t="shared" si="64"/>
        <v>44004</v>
      </c>
    </row>
    <row r="16392" spans="3:5" ht="13" x14ac:dyDescent="0.15">
      <c r="C16392" s="1" t="str">
        <f ca="1">IFERROR(INDIRECT(ADDRESS(MATCH(A16392,'contribution par jour-semaine'!A:A,0),MATCH(B16392,'contribution par jour-semaine'!$1:$1,0),4,1,"contribution par jour-semaine")),"")</f>
        <v/>
      </c>
      <c r="D16392" s="4" t="str">
        <f>VLOOKUP(A16392,predictions!A:B,2,FALSE)</f>
        <v>22/06/2020</v>
      </c>
      <c r="E16392" s="4">
        <f t="shared" si="64"/>
        <v>44004</v>
      </c>
    </row>
    <row r="16393" spans="3:5" ht="13" x14ac:dyDescent="0.15">
      <c r="C16393" s="1" t="str">
        <f ca="1">IFERROR(INDIRECT(ADDRESS(MATCH(A16393,'contribution par jour-semaine'!A:A,0),MATCH(B16393,'contribution par jour-semaine'!$1:$1,0),4,1,"contribution par jour-semaine")),"")</f>
        <v/>
      </c>
      <c r="D16393" s="4" t="str">
        <f>VLOOKUP(A16393,predictions!A:B,2,FALSE)</f>
        <v>22/06/2020</v>
      </c>
      <c r="E16393" s="4">
        <f t="shared" si="64"/>
        <v>44004</v>
      </c>
    </row>
    <row r="16394" spans="3:5" ht="13" x14ac:dyDescent="0.15">
      <c r="C16394" s="1" t="str">
        <f ca="1">IFERROR(INDIRECT(ADDRESS(MATCH(A16394,'contribution par jour-semaine'!A:A,0),MATCH(B16394,'contribution par jour-semaine'!$1:$1,0),4,1,"contribution par jour-semaine")),"")</f>
        <v/>
      </c>
      <c r="D16394" s="4" t="str">
        <f>VLOOKUP(A16394,predictions!A:B,2,FALSE)</f>
        <v>22/06/2020</v>
      </c>
      <c r="E16394" s="4">
        <f t="shared" si="64"/>
        <v>44004</v>
      </c>
    </row>
    <row r="16395" spans="3:5" ht="13" x14ac:dyDescent="0.15">
      <c r="C16395" s="1" t="str">
        <f ca="1">IFERROR(INDIRECT(ADDRESS(MATCH(A16395,'contribution par jour-semaine'!A:A,0),MATCH(B16395,'contribution par jour-semaine'!$1:$1,0),4,1,"contribution par jour-semaine")),"")</f>
        <v/>
      </c>
      <c r="D16395" s="4" t="str">
        <f>VLOOKUP(A16395,predictions!A:B,2,FALSE)</f>
        <v>22/06/2020</v>
      </c>
      <c r="E16395" s="4">
        <f t="shared" si="64"/>
        <v>44004</v>
      </c>
    </row>
    <row r="16396" spans="3:5" ht="13" x14ac:dyDescent="0.15">
      <c r="C16396" s="1" t="str">
        <f ca="1">IFERROR(INDIRECT(ADDRESS(MATCH(A16396,'contribution par jour-semaine'!A:A,0),MATCH(B16396,'contribution par jour-semaine'!$1:$1,0),4,1,"contribution par jour-semaine")),"")</f>
        <v/>
      </c>
      <c r="D16396" s="4" t="str">
        <f>VLOOKUP(A16396,predictions!A:B,2,FALSE)</f>
        <v>22/06/2020</v>
      </c>
      <c r="E16396" s="4">
        <f t="shared" si="64"/>
        <v>44004</v>
      </c>
    </row>
    <row r="16397" spans="3:5" ht="13" x14ac:dyDescent="0.15">
      <c r="C16397" s="1" t="str">
        <f ca="1">IFERROR(INDIRECT(ADDRESS(MATCH(A16397,'contribution par jour-semaine'!A:A,0),MATCH(B16397,'contribution par jour-semaine'!$1:$1,0),4,1,"contribution par jour-semaine")),"")</f>
        <v/>
      </c>
      <c r="D16397" s="4" t="str">
        <f>VLOOKUP(A16397,predictions!A:B,2,FALSE)</f>
        <v>22/06/2020</v>
      </c>
      <c r="E16397" s="4">
        <f t="shared" si="64"/>
        <v>44004</v>
      </c>
    </row>
    <row r="16398" spans="3:5" ht="13" x14ac:dyDescent="0.15">
      <c r="C16398" s="1" t="str">
        <f ca="1">IFERROR(INDIRECT(ADDRESS(MATCH(A16398,'contribution par jour-semaine'!A:A,0),MATCH(B16398,'contribution par jour-semaine'!$1:$1,0),4,1,"contribution par jour-semaine")),"")</f>
        <v/>
      </c>
      <c r="D16398" s="4" t="str">
        <f>VLOOKUP(A16398,predictions!A:B,2,FALSE)</f>
        <v>22/06/2020</v>
      </c>
      <c r="E16398" s="4">
        <f t="shared" si="64"/>
        <v>44004</v>
      </c>
    </row>
    <row r="16399" spans="3:5" ht="13" x14ac:dyDescent="0.15">
      <c r="C16399" s="1" t="str">
        <f ca="1">IFERROR(INDIRECT(ADDRESS(MATCH(A16399,'contribution par jour-semaine'!A:A,0),MATCH(B16399,'contribution par jour-semaine'!$1:$1,0),4,1,"contribution par jour-semaine")),"")</f>
        <v/>
      </c>
      <c r="D16399" s="4" t="str">
        <f>VLOOKUP(A16399,predictions!A:B,2,FALSE)</f>
        <v>22/06/2020</v>
      </c>
      <c r="E16399" s="4">
        <f t="shared" si="64"/>
        <v>44004</v>
      </c>
    </row>
    <row r="16400" spans="3:5" ht="13" x14ac:dyDescent="0.15">
      <c r="C16400" s="1" t="str">
        <f ca="1">IFERROR(INDIRECT(ADDRESS(MATCH(A16400,'contribution par jour-semaine'!A:A,0),MATCH(B16400,'contribution par jour-semaine'!$1:$1,0),4,1,"contribution par jour-semaine")),"")</f>
        <v/>
      </c>
      <c r="D16400" s="4" t="str">
        <f>VLOOKUP(A16400,predictions!A:B,2,FALSE)</f>
        <v>22/06/2020</v>
      </c>
      <c r="E16400" s="4">
        <f t="shared" si="64"/>
        <v>44004</v>
      </c>
    </row>
    <row r="16401" spans="3:5" ht="13" x14ac:dyDescent="0.15">
      <c r="C16401" s="1" t="str">
        <f ca="1">IFERROR(INDIRECT(ADDRESS(MATCH(A16401,'contribution par jour-semaine'!A:A,0),MATCH(B16401,'contribution par jour-semaine'!$1:$1,0),4,1,"contribution par jour-semaine")),"")</f>
        <v/>
      </c>
      <c r="D16401" s="4" t="str">
        <f>VLOOKUP(A16401,predictions!A:B,2,FALSE)</f>
        <v>22/06/2020</v>
      </c>
      <c r="E16401" s="4">
        <f t="shared" si="64"/>
        <v>44004</v>
      </c>
    </row>
    <row r="16402" spans="3:5" ht="13" x14ac:dyDescent="0.15">
      <c r="C16402" s="1" t="str">
        <f ca="1">IFERROR(INDIRECT(ADDRESS(MATCH(A16402,'contribution par jour-semaine'!A:A,0),MATCH(B16402,'contribution par jour-semaine'!$1:$1,0),4,1,"contribution par jour-semaine")),"")</f>
        <v/>
      </c>
      <c r="D16402" s="4" t="str">
        <f>VLOOKUP(A16402,predictions!A:B,2,FALSE)</f>
        <v>22/06/2020</v>
      </c>
      <c r="E16402" s="4">
        <f t="shared" si="64"/>
        <v>44004</v>
      </c>
    </row>
    <row r="16403" spans="3:5" ht="13" x14ac:dyDescent="0.15">
      <c r="C16403" s="1" t="str">
        <f ca="1">IFERROR(INDIRECT(ADDRESS(MATCH(A16403,'contribution par jour-semaine'!A:A,0),MATCH(B16403,'contribution par jour-semaine'!$1:$1,0),4,1,"contribution par jour-semaine")),"")</f>
        <v/>
      </c>
      <c r="D16403" s="4" t="str">
        <f>VLOOKUP(A16403,predictions!A:B,2,FALSE)</f>
        <v>22/06/2020</v>
      </c>
      <c r="E16403" s="4">
        <f t="shared" si="64"/>
        <v>44004</v>
      </c>
    </row>
    <row r="16404" spans="3:5" ht="13" x14ac:dyDescent="0.15">
      <c r="C16404" s="1" t="str">
        <f ca="1">IFERROR(INDIRECT(ADDRESS(MATCH(A16404,'contribution par jour-semaine'!A:A,0),MATCH(B16404,'contribution par jour-semaine'!$1:$1,0),4,1,"contribution par jour-semaine")),"")</f>
        <v/>
      </c>
      <c r="D16404" s="4" t="str">
        <f>VLOOKUP(A16404,predictions!A:B,2,FALSE)</f>
        <v>22/06/2020</v>
      </c>
      <c r="E16404" s="4">
        <f t="shared" si="64"/>
        <v>44004</v>
      </c>
    </row>
    <row r="16405" spans="3:5" ht="13" x14ac:dyDescent="0.15">
      <c r="C16405" s="1" t="str">
        <f ca="1">IFERROR(INDIRECT(ADDRESS(MATCH(A16405,'contribution par jour-semaine'!A:A,0),MATCH(B16405,'contribution par jour-semaine'!$1:$1,0),4,1,"contribution par jour-semaine")),"")</f>
        <v/>
      </c>
      <c r="D16405" s="4" t="str">
        <f>VLOOKUP(A16405,predictions!A:B,2,FALSE)</f>
        <v>22/06/2020</v>
      </c>
      <c r="E16405" s="4">
        <f t="shared" si="64"/>
        <v>44004</v>
      </c>
    </row>
    <row r="16406" spans="3:5" ht="13" x14ac:dyDescent="0.15">
      <c r="C16406" s="1" t="str">
        <f ca="1">IFERROR(INDIRECT(ADDRESS(MATCH(A16406,'contribution par jour-semaine'!A:A,0),MATCH(B16406,'contribution par jour-semaine'!$1:$1,0),4,1,"contribution par jour-semaine")),"")</f>
        <v/>
      </c>
      <c r="D16406" s="4" t="str">
        <f>VLOOKUP(A16406,predictions!A:B,2,FALSE)</f>
        <v>22/06/2020</v>
      </c>
      <c r="E16406" s="4">
        <f t="shared" si="64"/>
        <v>44004</v>
      </c>
    </row>
    <row r="16407" spans="3:5" ht="13" x14ac:dyDescent="0.15">
      <c r="C16407" s="1" t="str">
        <f ca="1">IFERROR(INDIRECT(ADDRESS(MATCH(A16407,'contribution par jour-semaine'!A:A,0),MATCH(B16407,'contribution par jour-semaine'!$1:$1,0),4,1,"contribution par jour-semaine")),"")</f>
        <v/>
      </c>
      <c r="D16407" s="4" t="str">
        <f>VLOOKUP(A16407,predictions!A:B,2,FALSE)</f>
        <v>22/06/2020</v>
      </c>
      <c r="E16407" s="4">
        <f t="shared" si="64"/>
        <v>44004</v>
      </c>
    </row>
    <row r="16408" spans="3:5" ht="13" x14ac:dyDescent="0.15">
      <c r="C16408" s="1" t="str">
        <f ca="1">IFERROR(INDIRECT(ADDRESS(MATCH(A16408,'contribution par jour-semaine'!A:A,0),MATCH(B16408,'contribution par jour-semaine'!$1:$1,0),4,1,"contribution par jour-semaine")),"")</f>
        <v/>
      </c>
      <c r="D16408" s="4" t="str">
        <f>VLOOKUP(A16408,predictions!A:B,2,FALSE)</f>
        <v>22/06/2020</v>
      </c>
      <c r="E16408" s="4">
        <f t="shared" si="64"/>
        <v>44004</v>
      </c>
    </row>
    <row r="16409" spans="3:5" ht="13" x14ac:dyDescent="0.15">
      <c r="C16409" s="1" t="str">
        <f ca="1">IFERROR(INDIRECT(ADDRESS(MATCH(A16409,'contribution par jour-semaine'!A:A,0),MATCH(B16409,'contribution par jour-semaine'!$1:$1,0),4,1,"contribution par jour-semaine")),"")</f>
        <v/>
      </c>
      <c r="D16409" s="4" t="str">
        <f>VLOOKUP(A16409,predictions!A:B,2,FALSE)</f>
        <v>22/06/2020</v>
      </c>
      <c r="E16409" s="4">
        <f t="shared" si="64"/>
        <v>44004</v>
      </c>
    </row>
    <row r="16410" spans="3:5" ht="13" x14ac:dyDescent="0.15">
      <c r="C16410" s="1" t="str">
        <f ca="1">IFERROR(INDIRECT(ADDRESS(MATCH(A16410,'contribution par jour-semaine'!A:A,0),MATCH(B16410,'contribution par jour-semaine'!$1:$1,0),4,1,"contribution par jour-semaine")),"")</f>
        <v/>
      </c>
      <c r="D16410" s="4" t="str">
        <f>VLOOKUP(A16410,predictions!A:B,2,FALSE)</f>
        <v>22/06/2020</v>
      </c>
      <c r="E16410" s="4">
        <f t="shared" si="64"/>
        <v>44004</v>
      </c>
    </row>
    <row r="16411" spans="3:5" ht="13" x14ac:dyDescent="0.15">
      <c r="C16411" s="1" t="str">
        <f ca="1">IFERROR(INDIRECT(ADDRESS(MATCH(A16411,'contribution par jour-semaine'!A:A,0),MATCH(B16411,'contribution par jour-semaine'!$1:$1,0),4,1,"contribution par jour-semaine")),"")</f>
        <v/>
      </c>
      <c r="D16411" s="4" t="str">
        <f>VLOOKUP(A16411,predictions!A:B,2,FALSE)</f>
        <v>22/06/2020</v>
      </c>
      <c r="E16411" s="4">
        <f t="shared" si="64"/>
        <v>44004</v>
      </c>
    </row>
    <row r="16412" spans="3:5" ht="13" x14ac:dyDescent="0.15">
      <c r="C16412" s="1" t="str">
        <f ca="1">IFERROR(INDIRECT(ADDRESS(MATCH(A16412,'contribution par jour-semaine'!A:A,0),MATCH(B16412,'contribution par jour-semaine'!$1:$1,0),4,1,"contribution par jour-semaine")),"")</f>
        <v/>
      </c>
      <c r="D16412" s="4" t="str">
        <f>VLOOKUP(A16412,predictions!A:B,2,FALSE)</f>
        <v>22/06/2020</v>
      </c>
      <c r="E16412" s="4">
        <f t="shared" si="64"/>
        <v>44004</v>
      </c>
    </row>
    <row r="16413" spans="3:5" ht="13" x14ac:dyDescent="0.15">
      <c r="C16413" s="1" t="str">
        <f ca="1">IFERROR(INDIRECT(ADDRESS(MATCH(A16413,'contribution par jour-semaine'!A:A,0),MATCH(B16413,'contribution par jour-semaine'!$1:$1,0),4,1,"contribution par jour-semaine")),"")</f>
        <v/>
      </c>
      <c r="D16413" s="4" t="str">
        <f>VLOOKUP(A16413,predictions!A:B,2,FALSE)</f>
        <v>22/06/2020</v>
      </c>
      <c r="E16413" s="4">
        <f t="shared" si="64"/>
        <v>44004</v>
      </c>
    </row>
    <row r="16414" spans="3:5" ht="13" x14ac:dyDescent="0.15">
      <c r="C16414" s="1" t="str">
        <f ca="1">IFERROR(INDIRECT(ADDRESS(MATCH(A16414,'contribution par jour-semaine'!A:A,0),MATCH(B16414,'contribution par jour-semaine'!$1:$1,0),4,1,"contribution par jour-semaine")),"")</f>
        <v/>
      </c>
      <c r="D16414" s="4" t="str">
        <f>VLOOKUP(A16414,predictions!A:B,2,FALSE)</f>
        <v>22/06/2020</v>
      </c>
      <c r="E16414" s="4">
        <f t="shared" si="64"/>
        <v>44004</v>
      </c>
    </row>
    <row r="16415" spans="3:5" ht="13" x14ac:dyDescent="0.15">
      <c r="C16415" s="1" t="str">
        <f ca="1">IFERROR(INDIRECT(ADDRESS(MATCH(A16415,'contribution par jour-semaine'!A:A,0),MATCH(B16415,'contribution par jour-semaine'!$1:$1,0),4,1,"contribution par jour-semaine")),"")</f>
        <v/>
      </c>
      <c r="D16415" s="4" t="str">
        <f>VLOOKUP(A16415,predictions!A:B,2,FALSE)</f>
        <v>22/06/2020</v>
      </c>
      <c r="E16415" s="4">
        <f t="shared" si="64"/>
        <v>44004</v>
      </c>
    </row>
    <row r="16416" spans="3:5" ht="13" x14ac:dyDescent="0.15">
      <c r="C16416" s="1" t="str">
        <f ca="1">IFERROR(INDIRECT(ADDRESS(MATCH(A16416,'contribution par jour-semaine'!A:A,0),MATCH(B16416,'contribution par jour-semaine'!$1:$1,0),4,1,"contribution par jour-semaine")),"")</f>
        <v/>
      </c>
      <c r="D16416" s="4" t="str">
        <f>VLOOKUP(A16416,predictions!A:B,2,FALSE)</f>
        <v>22/06/2020</v>
      </c>
      <c r="E16416" s="4">
        <f t="shared" si="64"/>
        <v>44004</v>
      </c>
    </row>
    <row r="16417" spans="3:5" ht="13" x14ac:dyDescent="0.15">
      <c r="C16417" s="1" t="str">
        <f ca="1">IFERROR(INDIRECT(ADDRESS(MATCH(A16417,'contribution par jour-semaine'!A:A,0),MATCH(B16417,'contribution par jour-semaine'!$1:$1,0),4,1,"contribution par jour-semaine")),"")</f>
        <v/>
      </c>
      <c r="D16417" s="4" t="str">
        <f>VLOOKUP(A16417,predictions!A:B,2,FALSE)</f>
        <v>22/06/2020</v>
      </c>
      <c r="E16417" s="4">
        <f t="shared" si="64"/>
        <v>44004</v>
      </c>
    </row>
    <row r="16418" spans="3:5" ht="13" x14ac:dyDescent="0.15">
      <c r="C16418" s="1" t="str">
        <f ca="1">IFERROR(INDIRECT(ADDRESS(MATCH(A16418,'contribution par jour-semaine'!A:A,0),MATCH(B16418,'contribution par jour-semaine'!$1:$1,0),4,1,"contribution par jour-semaine")),"")</f>
        <v/>
      </c>
      <c r="D16418" s="4" t="str">
        <f>VLOOKUP(A16418,predictions!A:B,2,FALSE)</f>
        <v>22/06/2020</v>
      </c>
      <c r="E16418" s="4">
        <f t="shared" si="64"/>
        <v>44004</v>
      </c>
    </row>
    <row r="16419" spans="3:5" ht="13" x14ac:dyDescent="0.15">
      <c r="C16419" s="1" t="str">
        <f ca="1">IFERROR(INDIRECT(ADDRESS(MATCH(A16419,'contribution par jour-semaine'!A:A,0),MATCH(B16419,'contribution par jour-semaine'!$1:$1,0),4,1,"contribution par jour-semaine")),"")</f>
        <v/>
      </c>
      <c r="D16419" s="4" t="str">
        <f>VLOOKUP(A16419,predictions!A:B,2,FALSE)</f>
        <v>22/06/2020</v>
      </c>
      <c r="E16419" s="4">
        <f t="shared" si="64"/>
        <v>44004</v>
      </c>
    </row>
    <row r="16420" spans="3:5" ht="13" x14ac:dyDescent="0.15">
      <c r="C16420" s="1" t="str">
        <f ca="1">IFERROR(INDIRECT(ADDRESS(MATCH(A16420,'contribution par jour-semaine'!A:A,0),MATCH(B16420,'contribution par jour-semaine'!$1:$1,0),4,1,"contribution par jour-semaine")),"")</f>
        <v/>
      </c>
      <c r="D16420" s="4" t="str">
        <f>VLOOKUP(A16420,predictions!A:B,2,FALSE)</f>
        <v>22/06/2020</v>
      </c>
      <c r="E16420" s="4">
        <f t="shared" si="64"/>
        <v>44004</v>
      </c>
    </row>
    <row r="16421" spans="3:5" ht="13" x14ac:dyDescent="0.15">
      <c r="C16421" s="1" t="str">
        <f ca="1">IFERROR(INDIRECT(ADDRESS(MATCH(A16421,'contribution par jour-semaine'!A:A,0),MATCH(B16421,'contribution par jour-semaine'!$1:$1,0),4,1,"contribution par jour-semaine")),"")</f>
        <v/>
      </c>
      <c r="D16421" s="4" t="str">
        <f>VLOOKUP(A16421,predictions!A:B,2,FALSE)</f>
        <v>22/06/2020</v>
      </c>
      <c r="E16421" s="4">
        <f t="shared" si="64"/>
        <v>44004</v>
      </c>
    </row>
    <row r="16422" spans="3:5" ht="13" x14ac:dyDescent="0.15">
      <c r="C16422" s="1" t="str">
        <f ca="1">IFERROR(INDIRECT(ADDRESS(MATCH(A16422,'contribution par jour-semaine'!A:A,0),MATCH(B16422,'contribution par jour-semaine'!$1:$1,0),4,1,"contribution par jour-semaine")),"")</f>
        <v/>
      </c>
      <c r="D16422" s="4" t="str">
        <f>VLOOKUP(A16422,predictions!A:B,2,FALSE)</f>
        <v>22/06/2020</v>
      </c>
      <c r="E16422" s="4">
        <f t="shared" si="64"/>
        <v>44004</v>
      </c>
    </row>
    <row r="16423" spans="3:5" ht="13" x14ac:dyDescent="0.15">
      <c r="C16423" s="1" t="str">
        <f ca="1">IFERROR(INDIRECT(ADDRESS(MATCH(A16423,'contribution par jour-semaine'!A:A,0),MATCH(B16423,'contribution par jour-semaine'!$1:$1,0),4,1,"contribution par jour-semaine")),"")</f>
        <v/>
      </c>
      <c r="D16423" s="4" t="str">
        <f>VLOOKUP(A16423,predictions!A:B,2,FALSE)</f>
        <v>22/06/2020</v>
      </c>
      <c r="E16423" s="4">
        <f t="shared" si="64"/>
        <v>44004</v>
      </c>
    </row>
    <row r="16424" spans="3:5" ht="13" x14ac:dyDescent="0.15">
      <c r="C16424" s="1" t="str">
        <f ca="1">IFERROR(INDIRECT(ADDRESS(MATCH(A16424,'contribution par jour-semaine'!A:A,0),MATCH(B16424,'contribution par jour-semaine'!$1:$1,0),4,1,"contribution par jour-semaine")),"")</f>
        <v/>
      </c>
      <c r="D16424" s="4" t="str">
        <f>VLOOKUP(A16424,predictions!A:B,2,FALSE)</f>
        <v>22/06/2020</v>
      </c>
      <c r="E16424" s="4">
        <f t="shared" si="64"/>
        <v>44004</v>
      </c>
    </row>
    <row r="16425" spans="3:5" ht="13" x14ac:dyDescent="0.15">
      <c r="C16425" s="1" t="str">
        <f ca="1">IFERROR(INDIRECT(ADDRESS(MATCH(A16425,'contribution par jour-semaine'!A:A,0),MATCH(B16425,'contribution par jour-semaine'!$1:$1,0),4,1,"contribution par jour-semaine")),"")</f>
        <v/>
      </c>
      <c r="D16425" s="4" t="str">
        <f>VLOOKUP(A16425,predictions!A:B,2,FALSE)</f>
        <v>22/06/2020</v>
      </c>
      <c r="E16425" s="4">
        <f t="shared" si="64"/>
        <v>44004</v>
      </c>
    </row>
    <row r="16426" spans="3:5" ht="13" x14ac:dyDescent="0.15">
      <c r="C16426" s="1" t="str">
        <f ca="1">IFERROR(INDIRECT(ADDRESS(MATCH(A16426,'contribution par jour-semaine'!A:A,0),MATCH(B16426,'contribution par jour-semaine'!$1:$1,0),4,1,"contribution par jour-semaine")),"")</f>
        <v/>
      </c>
      <c r="D16426" s="4" t="str">
        <f>VLOOKUP(A16426,predictions!A:B,2,FALSE)</f>
        <v>22/06/2020</v>
      </c>
      <c r="E16426" s="4">
        <f t="shared" si="64"/>
        <v>44004</v>
      </c>
    </row>
    <row r="16427" spans="3:5" ht="13" x14ac:dyDescent="0.15">
      <c r="C16427" s="1" t="str">
        <f ca="1">IFERROR(INDIRECT(ADDRESS(MATCH(A16427,'contribution par jour-semaine'!A:A,0),MATCH(B16427,'contribution par jour-semaine'!$1:$1,0),4,1,"contribution par jour-semaine")),"")</f>
        <v/>
      </c>
      <c r="D16427" s="4" t="str">
        <f>VLOOKUP(A16427,predictions!A:B,2,FALSE)</f>
        <v>22/06/2020</v>
      </c>
      <c r="E16427" s="4">
        <f t="shared" si="64"/>
        <v>44004</v>
      </c>
    </row>
    <row r="16428" spans="3:5" ht="13" x14ac:dyDescent="0.15">
      <c r="C16428" s="1" t="str">
        <f ca="1">IFERROR(INDIRECT(ADDRESS(MATCH(A16428,'contribution par jour-semaine'!A:A,0),MATCH(B16428,'contribution par jour-semaine'!$1:$1,0),4,1,"contribution par jour-semaine")),"")</f>
        <v/>
      </c>
      <c r="D16428" s="4" t="str">
        <f>VLOOKUP(A16428,predictions!A:B,2,FALSE)</f>
        <v>22/06/2020</v>
      </c>
      <c r="E16428" s="4">
        <f t="shared" si="64"/>
        <v>44004</v>
      </c>
    </row>
    <row r="16429" spans="3:5" ht="13" x14ac:dyDescent="0.15">
      <c r="C16429" s="1" t="str">
        <f ca="1">IFERROR(INDIRECT(ADDRESS(MATCH(A16429,'contribution par jour-semaine'!A:A,0),MATCH(B16429,'contribution par jour-semaine'!$1:$1,0),4,1,"contribution par jour-semaine")),"")</f>
        <v/>
      </c>
      <c r="D16429" s="4" t="str">
        <f>VLOOKUP(A16429,predictions!A:B,2,FALSE)</f>
        <v>22/06/2020</v>
      </c>
      <c r="E16429" s="4">
        <f t="shared" si="64"/>
        <v>44004</v>
      </c>
    </row>
    <row r="16430" spans="3:5" ht="13" x14ac:dyDescent="0.15">
      <c r="C16430" s="1" t="str">
        <f ca="1">IFERROR(INDIRECT(ADDRESS(MATCH(A16430,'contribution par jour-semaine'!A:A,0),MATCH(B16430,'contribution par jour-semaine'!$1:$1,0),4,1,"contribution par jour-semaine")),"")</f>
        <v/>
      </c>
      <c r="D16430" s="4" t="str">
        <f>VLOOKUP(A16430,predictions!A:B,2,FALSE)</f>
        <v>22/06/2020</v>
      </c>
      <c r="E16430" s="4">
        <f t="shared" si="64"/>
        <v>44004</v>
      </c>
    </row>
    <row r="16431" spans="3:5" ht="13" x14ac:dyDescent="0.15">
      <c r="C16431" s="1" t="str">
        <f ca="1">IFERROR(INDIRECT(ADDRESS(MATCH(A16431,'contribution par jour-semaine'!A:A,0),MATCH(B16431,'contribution par jour-semaine'!$1:$1,0),4,1,"contribution par jour-semaine")),"")</f>
        <v/>
      </c>
      <c r="D16431" s="4" t="str">
        <f>VLOOKUP(A16431,predictions!A:B,2,FALSE)</f>
        <v>22/06/2020</v>
      </c>
      <c r="E16431" s="4">
        <f t="shared" si="64"/>
        <v>44004</v>
      </c>
    </row>
    <row r="16432" spans="3:5" ht="13" x14ac:dyDescent="0.15">
      <c r="C16432" s="1" t="str">
        <f ca="1">IFERROR(INDIRECT(ADDRESS(MATCH(A16432,'contribution par jour-semaine'!A:A,0),MATCH(B16432,'contribution par jour-semaine'!$1:$1,0),4,1,"contribution par jour-semaine")),"")</f>
        <v/>
      </c>
      <c r="D16432" s="4" t="str">
        <f>VLOOKUP(A16432,predictions!A:B,2,FALSE)</f>
        <v>22/06/2020</v>
      </c>
      <c r="E16432" s="4">
        <f t="shared" si="64"/>
        <v>44004</v>
      </c>
    </row>
    <row r="16433" spans="3:5" ht="13" x14ac:dyDescent="0.15">
      <c r="C16433" s="1" t="str">
        <f ca="1">IFERROR(INDIRECT(ADDRESS(MATCH(A16433,'contribution par jour-semaine'!A:A,0),MATCH(B16433,'contribution par jour-semaine'!$1:$1,0),4,1,"contribution par jour-semaine")),"")</f>
        <v/>
      </c>
      <c r="D16433" s="4" t="str">
        <f>VLOOKUP(A16433,predictions!A:B,2,FALSE)</f>
        <v>22/06/2020</v>
      </c>
      <c r="E16433" s="4">
        <f t="shared" si="64"/>
        <v>44004</v>
      </c>
    </row>
    <row r="16434" spans="3:5" ht="13" x14ac:dyDescent="0.15">
      <c r="C16434" s="1" t="str">
        <f ca="1">IFERROR(INDIRECT(ADDRESS(MATCH(A16434,'contribution par jour-semaine'!A:A,0),MATCH(B16434,'contribution par jour-semaine'!$1:$1,0),4,1,"contribution par jour-semaine")),"")</f>
        <v/>
      </c>
      <c r="D16434" s="4" t="str">
        <f>VLOOKUP(A16434,predictions!A:B,2,FALSE)</f>
        <v>22/06/2020</v>
      </c>
      <c r="E16434" s="4">
        <f t="shared" si="64"/>
        <v>44004</v>
      </c>
    </row>
    <row r="16435" spans="3:5" ht="13" x14ac:dyDescent="0.15">
      <c r="C16435" s="1" t="str">
        <f ca="1">IFERROR(INDIRECT(ADDRESS(MATCH(A16435,'contribution par jour-semaine'!A:A,0),MATCH(B16435,'contribution par jour-semaine'!$1:$1,0),4,1,"contribution par jour-semaine")),"")</f>
        <v/>
      </c>
      <c r="D16435" s="4" t="str">
        <f>VLOOKUP(A16435,predictions!A:B,2,FALSE)</f>
        <v>22/06/2020</v>
      </c>
      <c r="E16435" s="4">
        <f t="shared" si="64"/>
        <v>44004</v>
      </c>
    </row>
    <row r="16436" spans="3:5" ht="13" x14ac:dyDescent="0.15">
      <c r="C16436" s="1" t="str">
        <f ca="1">IFERROR(INDIRECT(ADDRESS(MATCH(A16436,'contribution par jour-semaine'!A:A,0),MATCH(B16436,'contribution par jour-semaine'!$1:$1,0),4,1,"contribution par jour-semaine")),"")</f>
        <v/>
      </c>
      <c r="D16436" s="4" t="str">
        <f>VLOOKUP(A16436,predictions!A:B,2,FALSE)</f>
        <v>22/06/2020</v>
      </c>
      <c r="E16436" s="4">
        <f t="shared" si="64"/>
        <v>44004</v>
      </c>
    </row>
    <row r="16437" spans="3:5" ht="13" x14ac:dyDescent="0.15">
      <c r="C16437" s="1" t="str">
        <f ca="1">IFERROR(INDIRECT(ADDRESS(MATCH(A16437,'contribution par jour-semaine'!A:A,0),MATCH(B16437,'contribution par jour-semaine'!$1:$1,0),4,1,"contribution par jour-semaine")),"")</f>
        <v/>
      </c>
      <c r="D16437" s="4" t="str">
        <f>VLOOKUP(A16437,predictions!A:B,2,FALSE)</f>
        <v>22/06/2020</v>
      </c>
      <c r="E16437" s="4">
        <f t="shared" si="64"/>
        <v>44004</v>
      </c>
    </row>
    <row r="16438" spans="3:5" ht="13" x14ac:dyDescent="0.15">
      <c r="C16438" s="1" t="str">
        <f ca="1">IFERROR(INDIRECT(ADDRESS(MATCH(A16438,'contribution par jour-semaine'!A:A,0),MATCH(B16438,'contribution par jour-semaine'!$1:$1,0),4,1,"contribution par jour-semaine")),"")</f>
        <v/>
      </c>
      <c r="D16438" s="4" t="str">
        <f>VLOOKUP(A16438,predictions!A:B,2,FALSE)</f>
        <v>22/06/2020</v>
      </c>
      <c r="E16438" s="4">
        <f t="shared" si="64"/>
        <v>44004</v>
      </c>
    </row>
    <row r="16439" spans="3:5" ht="13" x14ac:dyDescent="0.15">
      <c r="C16439" s="1" t="str">
        <f ca="1">IFERROR(INDIRECT(ADDRESS(MATCH(A16439,'contribution par jour-semaine'!A:A,0),MATCH(B16439,'contribution par jour-semaine'!$1:$1,0),4,1,"contribution par jour-semaine")),"")</f>
        <v/>
      </c>
      <c r="D16439" s="4" t="str">
        <f>VLOOKUP(A16439,predictions!A:B,2,FALSE)</f>
        <v>22/06/2020</v>
      </c>
      <c r="E16439" s="4">
        <f t="shared" si="64"/>
        <v>44004</v>
      </c>
    </row>
    <row r="16440" spans="3:5" ht="13" x14ac:dyDescent="0.15">
      <c r="C16440" s="1" t="str">
        <f ca="1">IFERROR(INDIRECT(ADDRESS(MATCH(A16440,'contribution par jour-semaine'!A:A,0),MATCH(B16440,'contribution par jour-semaine'!$1:$1,0),4,1,"contribution par jour-semaine")),"")</f>
        <v/>
      </c>
      <c r="D16440" s="4" t="str">
        <f>VLOOKUP(A16440,predictions!A:B,2,FALSE)</f>
        <v>22/06/2020</v>
      </c>
      <c r="E16440" s="4">
        <f t="shared" si="64"/>
        <v>44004</v>
      </c>
    </row>
    <row r="16441" spans="3:5" ht="13" x14ac:dyDescent="0.15">
      <c r="C16441" s="1" t="str">
        <f ca="1">IFERROR(INDIRECT(ADDRESS(MATCH(A16441,'contribution par jour-semaine'!A:A,0),MATCH(B16441,'contribution par jour-semaine'!$1:$1,0),4,1,"contribution par jour-semaine")),"")</f>
        <v/>
      </c>
      <c r="D16441" s="4" t="str">
        <f>VLOOKUP(A16441,predictions!A:B,2,FALSE)</f>
        <v>22/06/2020</v>
      </c>
      <c r="E16441" s="4">
        <f t="shared" si="64"/>
        <v>44004</v>
      </c>
    </row>
    <row r="16442" spans="3:5" ht="13" x14ac:dyDescent="0.15">
      <c r="C16442" s="1" t="str">
        <f ca="1">IFERROR(INDIRECT(ADDRESS(MATCH(A16442,'contribution par jour-semaine'!A:A,0),MATCH(B16442,'contribution par jour-semaine'!$1:$1,0),4,1,"contribution par jour-semaine")),"")</f>
        <v/>
      </c>
      <c r="D16442" s="4" t="str">
        <f>VLOOKUP(A16442,predictions!A:B,2,FALSE)</f>
        <v>22/06/2020</v>
      </c>
      <c r="E16442" s="4">
        <f t="shared" si="64"/>
        <v>44004</v>
      </c>
    </row>
    <row r="16443" spans="3:5" ht="13" x14ac:dyDescent="0.15">
      <c r="C16443" s="1" t="str">
        <f ca="1">IFERROR(INDIRECT(ADDRESS(MATCH(A16443,'contribution par jour-semaine'!A:A,0),MATCH(B16443,'contribution par jour-semaine'!$1:$1,0),4,1,"contribution par jour-semaine")),"")</f>
        <v/>
      </c>
      <c r="D16443" s="4" t="str">
        <f>VLOOKUP(A16443,predictions!A:B,2,FALSE)</f>
        <v>22/06/2020</v>
      </c>
      <c r="E16443" s="4">
        <f t="shared" si="64"/>
        <v>44004</v>
      </c>
    </row>
    <row r="16444" spans="3:5" ht="13" x14ac:dyDescent="0.15">
      <c r="C16444" s="1" t="str">
        <f ca="1">IFERROR(INDIRECT(ADDRESS(MATCH(A16444,'contribution par jour-semaine'!A:A,0),MATCH(B16444,'contribution par jour-semaine'!$1:$1,0),4,1,"contribution par jour-semaine")),"")</f>
        <v/>
      </c>
      <c r="D16444" s="4" t="str">
        <f>VLOOKUP(A16444,predictions!A:B,2,FALSE)</f>
        <v>22/06/2020</v>
      </c>
      <c r="E16444" s="4">
        <f t="shared" si="64"/>
        <v>44004</v>
      </c>
    </row>
    <row r="16445" spans="3:5" ht="13" x14ac:dyDescent="0.15">
      <c r="C16445" s="1" t="str">
        <f ca="1">IFERROR(INDIRECT(ADDRESS(MATCH(A16445,'contribution par jour-semaine'!A:A,0),MATCH(B16445,'contribution par jour-semaine'!$1:$1,0),4,1,"contribution par jour-semaine")),"")</f>
        <v/>
      </c>
      <c r="D16445" s="4" t="str">
        <f>VLOOKUP(A16445,predictions!A:B,2,FALSE)</f>
        <v>22/06/2020</v>
      </c>
      <c r="E16445" s="4">
        <f t="shared" si="64"/>
        <v>44004</v>
      </c>
    </row>
    <row r="16446" spans="3:5" ht="13" x14ac:dyDescent="0.15">
      <c r="C16446" s="1" t="str">
        <f ca="1">IFERROR(INDIRECT(ADDRESS(MATCH(A16446,'contribution par jour-semaine'!A:A,0),MATCH(B16446,'contribution par jour-semaine'!$1:$1,0),4,1,"contribution par jour-semaine")),"")</f>
        <v/>
      </c>
      <c r="D16446" s="4" t="str">
        <f>VLOOKUP(A16446,predictions!A:B,2,FALSE)</f>
        <v>22/06/2020</v>
      </c>
      <c r="E16446" s="4">
        <f t="shared" si="64"/>
        <v>44004</v>
      </c>
    </row>
    <row r="16447" spans="3:5" ht="13" x14ac:dyDescent="0.15">
      <c r="C16447" s="1" t="str">
        <f ca="1">IFERROR(INDIRECT(ADDRESS(MATCH(A16447,'contribution par jour-semaine'!A:A,0),MATCH(B16447,'contribution par jour-semaine'!$1:$1,0),4,1,"contribution par jour-semaine")),"")</f>
        <v/>
      </c>
      <c r="D16447" s="4" t="str">
        <f>VLOOKUP(A16447,predictions!A:B,2,FALSE)</f>
        <v>22/06/2020</v>
      </c>
      <c r="E16447" s="4">
        <f t="shared" si="64"/>
        <v>44004</v>
      </c>
    </row>
    <row r="16448" spans="3:5" ht="13" x14ac:dyDescent="0.15">
      <c r="C16448" s="1" t="str">
        <f ca="1">IFERROR(INDIRECT(ADDRESS(MATCH(A16448,'contribution par jour-semaine'!A:A,0),MATCH(B16448,'contribution par jour-semaine'!$1:$1,0),4,1,"contribution par jour-semaine")),"")</f>
        <v/>
      </c>
      <c r="D16448" s="4" t="str">
        <f>VLOOKUP(A16448,predictions!A:B,2,FALSE)</f>
        <v>22/06/2020</v>
      </c>
      <c r="E16448" s="4">
        <f t="shared" si="64"/>
        <v>44004</v>
      </c>
    </row>
    <row r="16449" spans="3:5" ht="13" x14ac:dyDescent="0.15">
      <c r="C16449" s="1" t="str">
        <f ca="1">IFERROR(INDIRECT(ADDRESS(MATCH(A16449,'contribution par jour-semaine'!A:A,0),MATCH(B16449,'contribution par jour-semaine'!$1:$1,0),4,1,"contribution par jour-semaine")),"")</f>
        <v/>
      </c>
      <c r="D16449" s="4" t="str">
        <f>VLOOKUP(A16449,predictions!A:B,2,FALSE)</f>
        <v>22/06/2020</v>
      </c>
      <c r="E16449" s="4">
        <f t="shared" si="64"/>
        <v>44004</v>
      </c>
    </row>
    <row r="16450" spans="3:5" ht="13" x14ac:dyDescent="0.15">
      <c r="C16450" s="1" t="str">
        <f ca="1">IFERROR(INDIRECT(ADDRESS(MATCH(A16450,'contribution par jour-semaine'!A:A,0),MATCH(B16450,'contribution par jour-semaine'!$1:$1,0),4,1,"contribution par jour-semaine")),"")</f>
        <v/>
      </c>
      <c r="D16450" s="4" t="str">
        <f>VLOOKUP(A16450,predictions!A:B,2,FALSE)</f>
        <v>22/06/2020</v>
      </c>
      <c r="E16450" s="4">
        <f t="shared" si="64"/>
        <v>44004</v>
      </c>
    </row>
    <row r="16451" spans="3:5" ht="13" x14ac:dyDescent="0.15">
      <c r="C16451" s="1" t="str">
        <f ca="1">IFERROR(INDIRECT(ADDRESS(MATCH(A16451,'contribution par jour-semaine'!A:A,0),MATCH(B16451,'contribution par jour-semaine'!$1:$1,0),4,1,"contribution par jour-semaine")),"")</f>
        <v/>
      </c>
      <c r="D16451" s="4" t="str">
        <f>VLOOKUP(A16451,predictions!A:B,2,FALSE)</f>
        <v>22/06/2020</v>
      </c>
      <c r="E16451" s="4">
        <f t="shared" si="64"/>
        <v>44004</v>
      </c>
    </row>
    <row r="16452" spans="3:5" ht="13" x14ac:dyDescent="0.15">
      <c r="C16452" s="1" t="str">
        <f ca="1">IFERROR(INDIRECT(ADDRESS(MATCH(A16452,'contribution par jour-semaine'!A:A,0),MATCH(B16452,'contribution par jour-semaine'!$1:$1,0),4,1,"contribution par jour-semaine")),"")</f>
        <v/>
      </c>
      <c r="D16452" s="4" t="str">
        <f>VLOOKUP(A16452,predictions!A:B,2,FALSE)</f>
        <v>22/06/2020</v>
      </c>
      <c r="E16452" s="4">
        <f t="shared" si="64"/>
        <v>44004</v>
      </c>
    </row>
    <row r="16453" spans="3:5" ht="13" x14ac:dyDescent="0.15">
      <c r="C16453" s="1" t="str">
        <f ca="1">IFERROR(INDIRECT(ADDRESS(MATCH(A16453,'contribution par jour-semaine'!A:A,0),MATCH(B16453,'contribution par jour-semaine'!$1:$1,0),4,1,"contribution par jour-semaine")),"")</f>
        <v/>
      </c>
      <c r="D16453" s="4" t="str">
        <f>VLOOKUP(A16453,predictions!A:B,2,FALSE)</f>
        <v>22/06/2020</v>
      </c>
      <c r="E16453" s="4">
        <f t="shared" si="64"/>
        <v>44004</v>
      </c>
    </row>
    <row r="16454" spans="3:5" ht="13" x14ac:dyDescent="0.15">
      <c r="C16454" s="1" t="str">
        <f ca="1">IFERROR(INDIRECT(ADDRESS(MATCH(A16454,'contribution par jour-semaine'!A:A,0),MATCH(B16454,'contribution par jour-semaine'!$1:$1,0),4,1,"contribution par jour-semaine")),"")</f>
        <v/>
      </c>
      <c r="D16454" s="4" t="str">
        <f>VLOOKUP(A16454,predictions!A:B,2,FALSE)</f>
        <v>22/06/2020</v>
      </c>
      <c r="E16454" s="4">
        <f t="shared" si="64"/>
        <v>44004</v>
      </c>
    </row>
    <row r="16455" spans="3:5" ht="13" x14ac:dyDescent="0.15">
      <c r="C16455" s="1" t="str">
        <f ca="1">IFERROR(INDIRECT(ADDRESS(MATCH(A16455,'contribution par jour-semaine'!A:A,0),MATCH(B16455,'contribution par jour-semaine'!$1:$1,0),4,1,"contribution par jour-semaine")),"")</f>
        <v/>
      </c>
      <c r="D16455" s="4" t="str">
        <f>VLOOKUP(A16455,predictions!A:B,2,FALSE)</f>
        <v>22/06/2020</v>
      </c>
      <c r="E16455" s="4">
        <f t="shared" si="64"/>
        <v>44004</v>
      </c>
    </row>
    <row r="16456" spans="3:5" ht="13" x14ac:dyDescent="0.15">
      <c r="C16456" s="1" t="str">
        <f ca="1">IFERROR(INDIRECT(ADDRESS(MATCH(A16456,'contribution par jour-semaine'!A:A,0),MATCH(B16456,'contribution par jour-semaine'!$1:$1,0),4,1,"contribution par jour-semaine")),"")</f>
        <v/>
      </c>
      <c r="D16456" s="4" t="str">
        <f>VLOOKUP(A16456,predictions!A:B,2,FALSE)</f>
        <v>22/06/2020</v>
      </c>
      <c r="E16456" s="4">
        <f t="shared" si="64"/>
        <v>44004</v>
      </c>
    </row>
    <row r="16457" spans="3:5" ht="13" x14ac:dyDescent="0.15">
      <c r="C16457" s="1" t="str">
        <f ca="1">IFERROR(INDIRECT(ADDRESS(MATCH(A16457,'contribution par jour-semaine'!A:A,0),MATCH(B16457,'contribution par jour-semaine'!$1:$1,0),4,1,"contribution par jour-semaine")),"")</f>
        <v/>
      </c>
      <c r="D16457" s="4" t="str">
        <f>VLOOKUP(A16457,predictions!A:B,2,FALSE)</f>
        <v>22/06/2020</v>
      </c>
      <c r="E16457" s="4">
        <f t="shared" si="64"/>
        <v>44004</v>
      </c>
    </row>
    <row r="16458" spans="3:5" ht="13" x14ac:dyDescent="0.15">
      <c r="C16458" s="1" t="str">
        <f ca="1">IFERROR(INDIRECT(ADDRESS(MATCH(A16458,'contribution par jour-semaine'!A:A,0),MATCH(B16458,'contribution par jour-semaine'!$1:$1,0),4,1,"contribution par jour-semaine")),"")</f>
        <v/>
      </c>
      <c r="D16458" s="4" t="str">
        <f>VLOOKUP(A16458,predictions!A:B,2,FALSE)</f>
        <v>22/06/2020</v>
      </c>
      <c r="E16458" s="4">
        <f t="shared" si="64"/>
        <v>44004</v>
      </c>
    </row>
    <row r="16459" spans="3:5" ht="13" x14ac:dyDescent="0.15">
      <c r="C16459" s="1" t="str">
        <f ca="1">IFERROR(INDIRECT(ADDRESS(MATCH(A16459,'contribution par jour-semaine'!A:A,0),MATCH(B16459,'contribution par jour-semaine'!$1:$1,0),4,1,"contribution par jour-semaine")),"")</f>
        <v/>
      </c>
      <c r="D16459" s="4" t="str">
        <f>VLOOKUP(A16459,predictions!A:B,2,FALSE)</f>
        <v>22/06/2020</v>
      </c>
      <c r="E16459" s="4">
        <f t="shared" si="64"/>
        <v>44004</v>
      </c>
    </row>
    <row r="16460" spans="3:5" ht="13" x14ac:dyDescent="0.15">
      <c r="C16460" s="1" t="str">
        <f ca="1">IFERROR(INDIRECT(ADDRESS(MATCH(A16460,'contribution par jour-semaine'!A:A,0),MATCH(B16460,'contribution par jour-semaine'!$1:$1,0),4,1,"contribution par jour-semaine")),"")</f>
        <v/>
      </c>
      <c r="D16460" s="4" t="str">
        <f>VLOOKUP(A16460,predictions!A:B,2,FALSE)</f>
        <v>22/06/2020</v>
      </c>
      <c r="E16460" s="4">
        <f t="shared" si="64"/>
        <v>44004</v>
      </c>
    </row>
    <row r="16461" spans="3:5" ht="13" x14ac:dyDescent="0.15">
      <c r="C16461" s="1" t="str">
        <f ca="1">IFERROR(INDIRECT(ADDRESS(MATCH(A16461,'contribution par jour-semaine'!A:A,0),MATCH(B16461,'contribution par jour-semaine'!$1:$1,0),4,1,"contribution par jour-semaine")),"")</f>
        <v/>
      </c>
      <c r="D16461" s="4" t="str">
        <f>VLOOKUP(A16461,predictions!A:B,2,FALSE)</f>
        <v>22/06/2020</v>
      </c>
      <c r="E16461" s="4">
        <f t="shared" si="64"/>
        <v>44004</v>
      </c>
    </row>
    <row r="16462" spans="3:5" ht="13" x14ac:dyDescent="0.15">
      <c r="C16462" s="1" t="str">
        <f ca="1">IFERROR(INDIRECT(ADDRESS(MATCH(A16462,'contribution par jour-semaine'!A:A,0),MATCH(B16462,'contribution par jour-semaine'!$1:$1,0),4,1,"contribution par jour-semaine")),"")</f>
        <v/>
      </c>
      <c r="D16462" s="4" t="str">
        <f>VLOOKUP(A16462,predictions!A:B,2,FALSE)</f>
        <v>22/06/2020</v>
      </c>
      <c r="E16462" s="4">
        <f t="shared" si="64"/>
        <v>44004</v>
      </c>
    </row>
    <row r="16463" spans="3:5" ht="13" x14ac:dyDescent="0.15">
      <c r="C16463" s="1" t="str">
        <f ca="1">IFERROR(INDIRECT(ADDRESS(MATCH(A16463,'contribution par jour-semaine'!A:A,0),MATCH(B16463,'contribution par jour-semaine'!$1:$1,0),4,1,"contribution par jour-semaine")),"")</f>
        <v/>
      </c>
      <c r="D16463" s="4" t="str">
        <f>VLOOKUP(A16463,predictions!A:B,2,FALSE)</f>
        <v>22/06/2020</v>
      </c>
      <c r="E16463" s="4">
        <f t="shared" si="64"/>
        <v>44004</v>
      </c>
    </row>
    <row r="16464" spans="3:5" ht="13" x14ac:dyDescent="0.15">
      <c r="C16464" s="1" t="str">
        <f ca="1">IFERROR(INDIRECT(ADDRESS(MATCH(A16464,'contribution par jour-semaine'!A:A,0),MATCH(B16464,'contribution par jour-semaine'!$1:$1,0),4,1,"contribution par jour-semaine")),"")</f>
        <v/>
      </c>
      <c r="D16464" s="4" t="str">
        <f>VLOOKUP(A16464,predictions!A:B,2,FALSE)</f>
        <v>22/06/2020</v>
      </c>
      <c r="E16464" s="4">
        <f t="shared" si="64"/>
        <v>44004</v>
      </c>
    </row>
    <row r="16465" spans="3:5" ht="13" x14ac:dyDescent="0.15">
      <c r="C16465" s="1" t="str">
        <f ca="1">IFERROR(INDIRECT(ADDRESS(MATCH(A16465,'contribution par jour-semaine'!A:A,0),MATCH(B16465,'contribution par jour-semaine'!$1:$1,0),4,1,"contribution par jour-semaine")),"")</f>
        <v/>
      </c>
      <c r="D16465" s="4" t="str">
        <f>VLOOKUP(A16465,predictions!A:B,2,FALSE)</f>
        <v>22/06/2020</v>
      </c>
      <c r="E16465" s="4">
        <f t="shared" si="64"/>
        <v>44004</v>
      </c>
    </row>
    <row r="16466" spans="3:5" ht="13" x14ac:dyDescent="0.15">
      <c r="C16466" s="1" t="str">
        <f ca="1">IFERROR(INDIRECT(ADDRESS(MATCH(A16466,'contribution par jour-semaine'!A:A,0),MATCH(B16466,'contribution par jour-semaine'!$1:$1,0),4,1,"contribution par jour-semaine")),"")</f>
        <v/>
      </c>
      <c r="D16466" s="4" t="str">
        <f>VLOOKUP(A16466,predictions!A:B,2,FALSE)</f>
        <v>22/06/2020</v>
      </c>
      <c r="E16466" s="4">
        <f t="shared" si="64"/>
        <v>44004</v>
      </c>
    </row>
    <row r="16467" spans="3:5" ht="13" x14ac:dyDescent="0.15">
      <c r="C16467" s="1" t="str">
        <f ca="1">IFERROR(INDIRECT(ADDRESS(MATCH(A16467,'contribution par jour-semaine'!A:A,0),MATCH(B16467,'contribution par jour-semaine'!$1:$1,0),4,1,"contribution par jour-semaine")),"")</f>
        <v/>
      </c>
      <c r="D16467" s="4" t="str">
        <f>VLOOKUP(A16467,predictions!A:B,2,FALSE)</f>
        <v>22/06/2020</v>
      </c>
      <c r="E16467" s="4">
        <f t="shared" si="64"/>
        <v>44004</v>
      </c>
    </row>
    <row r="16468" spans="3:5" ht="13" x14ac:dyDescent="0.15">
      <c r="C16468" s="1" t="str">
        <f ca="1">IFERROR(INDIRECT(ADDRESS(MATCH(A16468,'contribution par jour-semaine'!A:A,0),MATCH(B16468,'contribution par jour-semaine'!$1:$1,0),4,1,"contribution par jour-semaine")),"")</f>
        <v/>
      </c>
      <c r="D16468" s="4" t="str">
        <f>VLOOKUP(A16468,predictions!A:B,2,FALSE)</f>
        <v>22/06/2020</v>
      </c>
      <c r="E16468" s="4">
        <f t="shared" si="64"/>
        <v>44004</v>
      </c>
    </row>
    <row r="16469" spans="3:5" ht="13" x14ac:dyDescent="0.15">
      <c r="C16469" s="1" t="str">
        <f ca="1">IFERROR(INDIRECT(ADDRESS(MATCH(A16469,'contribution par jour-semaine'!A:A,0),MATCH(B16469,'contribution par jour-semaine'!$1:$1,0),4,1,"contribution par jour-semaine")),"")</f>
        <v/>
      </c>
      <c r="D16469" s="4" t="str">
        <f>VLOOKUP(A16469,predictions!A:B,2,FALSE)</f>
        <v>22/06/2020</v>
      </c>
      <c r="E16469" s="4">
        <f t="shared" si="64"/>
        <v>44004</v>
      </c>
    </row>
    <row r="16470" spans="3:5" ht="13" x14ac:dyDescent="0.15">
      <c r="C16470" s="1" t="str">
        <f ca="1">IFERROR(INDIRECT(ADDRESS(MATCH(A16470,'contribution par jour-semaine'!A:A,0),MATCH(B16470,'contribution par jour-semaine'!$1:$1,0),4,1,"contribution par jour-semaine")),"")</f>
        <v/>
      </c>
      <c r="D16470" s="4" t="str">
        <f>VLOOKUP(A16470,predictions!A:B,2,FALSE)</f>
        <v>22/06/2020</v>
      </c>
      <c r="E16470" s="4">
        <f t="shared" si="64"/>
        <v>44004</v>
      </c>
    </row>
    <row r="16471" spans="3:5" ht="13" x14ac:dyDescent="0.15">
      <c r="C16471" s="1" t="str">
        <f ca="1">IFERROR(INDIRECT(ADDRESS(MATCH(A16471,'contribution par jour-semaine'!A:A,0),MATCH(B16471,'contribution par jour-semaine'!$1:$1,0),4,1,"contribution par jour-semaine")),"")</f>
        <v/>
      </c>
      <c r="D16471" s="4" t="str">
        <f>VLOOKUP(A16471,predictions!A:B,2,FALSE)</f>
        <v>22/06/2020</v>
      </c>
      <c r="E16471" s="4">
        <f t="shared" si="64"/>
        <v>44004</v>
      </c>
    </row>
    <row r="16472" spans="3:5" ht="13" x14ac:dyDescent="0.15">
      <c r="C16472" s="1" t="str">
        <f ca="1">IFERROR(INDIRECT(ADDRESS(MATCH(A16472,'contribution par jour-semaine'!A:A,0),MATCH(B16472,'contribution par jour-semaine'!$1:$1,0),4,1,"contribution par jour-semaine")),"")</f>
        <v/>
      </c>
      <c r="D16472" s="4" t="str">
        <f>VLOOKUP(A16472,predictions!A:B,2,FALSE)</f>
        <v>22/06/2020</v>
      </c>
      <c r="E16472" s="4">
        <f t="shared" si="64"/>
        <v>44004</v>
      </c>
    </row>
    <row r="16473" spans="3:5" ht="13" x14ac:dyDescent="0.15">
      <c r="C16473" s="1" t="str">
        <f ca="1">IFERROR(INDIRECT(ADDRESS(MATCH(A16473,'contribution par jour-semaine'!A:A,0),MATCH(B16473,'contribution par jour-semaine'!$1:$1,0),4,1,"contribution par jour-semaine")),"")</f>
        <v/>
      </c>
      <c r="D16473" s="4" t="str">
        <f>VLOOKUP(A16473,predictions!A:B,2,FALSE)</f>
        <v>22/06/2020</v>
      </c>
      <c r="E16473" s="4">
        <f t="shared" si="64"/>
        <v>44004</v>
      </c>
    </row>
    <row r="16474" spans="3:5" ht="13" x14ac:dyDescent="0.15">
      <c r="C16474" s="1" t="str">
        <f ca="1">IFERROR(INDIRECT(ADDRESS(MATCH(A16474,'contribution par jour-semaine'!A:A,0),MATCH(B16474,'contribution par jour-semaine'!$1:$1,0),4,1,"contribution par jour-semaine")),"")</f>
        <v/>
      </c>
      <c r="D16474" s="4" t="str">
        <f>VLOOKUP(A16474,predictions!A:B,2,FALSE)</f>
        <v>22/06/2020</v>
      </c>
      <c r="E16474" s="4">
        <f t="shared" si="64"/>
        <v>44004</v>
      </c>
    </row>
    <row r="16475" spans="3:5" ht="13" x14ac:dyDescent="0.15">
      <c r="C16475" s="1" t="str">
        <f ca="1">IFERROR(INDIRECT(ADDRESS(MATCH(A16475,'contribution par jour-semaine'!A:A,0),MATCH(B16475,'contribution par jour-semaine'!$1:$1,0),4,1,"contribution par jour-semaine")),"")</f>
        <v/>
      </c>
      <c r="D16475" s="4" t="str">
        <f>VLOOKUP(A16475,predictions!A:B,2,FALSE)</f>
        <v>22/06/2020</v>
      </c>
      <c r="E16475" s="4">
        <f t="shared" si="64"/>
        <v>44004</v>
      </c>
    </row>
    <row r="16476" spans="3:5" ht="13" x14ac:dyDescent="0.15">
      <c r="C16476" s="1" t="str">
        <f ca="1">IFERROR(INDIRECT(ADDRESS(MATCH(A16476,'contribution par jour-semaine'!A:A,0),MATCH(B16476,'contribution par jour-semaine'!$1:$1,0),4,1,"contribution par jour-semaine")),"")</f>
        <v/>
      </c>
      <c r="D16476" s="4" t="str">
        <f>VLOOKUP(A16476,predictions!A:B,2,FALSE)</f>
        <v>22/06/2020</v>
      </c>
      <c r="E16476" s="4">
        <f t="shared" si="64"/>
        <v>44004</v>
      </c>
    </row>
    <row r="16477" spans="3:5" ht="13" x14ac:dyDescent="0.15">
      <c r="C16477" s="1" t="str">
        <f ca="1">IFERROR(INDIRECT(ADDRESS(MATCH(A16477,'contribution par jour-semaine'!A:A,0),MATCH(B16477,'contribution par jour-semaine'!$1:$1,0),4,1,"contribution par jour-semaine")),"")</f>
        <v/>
      </c>
      <c r="D16477" s="4" t="str">
        <f>VLOOKUP(A16477,predictions!A:B,2,FALSE)</f>
        <v>22/06/2020</v>
      </c>
      <c r="E16477" s="4">
        <f t="shared" si="64"/>
        <v>44004</v>
      </c>
    </row>
    <row r="16478" spans="3:5" ht="13" x14ac:dyDescent="0.15">
      <c r="C16478" s="1" t="str">
        <f ca="1">IFERROR(INDIRECT(ADDRESS(MATCH(A16478,'contribution par jour-semaine'!A:A,0),MATCH(B16478,'contribution par jour-semaine'!$1:$1,0),4,1,"contribution par jour-semaine")),"")</f>
        <v/>
      </c>
      <c r="D16478" s="4" t="str">
        <f>VLOOKUP(A16478,predictions!A:B,2,FALSE)</f>
        <v>22/06/2020</v>
      </c>
      <c r="E16478" s="4">
        <f t="shared" si="64"/>
        <v>44004</v>
      </c>
    </row>
    <row r="16479" spans="3:5" ht="13" x14ac:dyDescent="0.15">
      <c r="C16479" s="1" t="str">
        <f ca="1">IFERROR(INDIRECT(ADDRESS(MATCH(A16479,'contribution par jour-semaine'!A:A,0),MATCH(B16479,'contribution par jour-semaine'!$1:$1,0),4,1,"contribution par jour-semaine")),"")</f>
        <v/>
      </c>
      <c r="D16479" s="4" t="str">
        <f>VLOOKUP(A16479,predictions!A:B,2,FALSE)</f>
        <v>22/06/2020</v>
      </c>
      <c r="E16479" s="4">
        <f t="shared" si="64"/>
        <v>44004</v>
      </c>
    </row>
    <row r="16480" spans="3:5" ht="13" x14ac:dyDescent="0.15">
      <c r="C16480" s="1" t="str">
        <f ca="1">IFERROR(INDIRECT(ADDRESS(MATCH(A16480,'contribution par jour-semaine'!A:A,0),MATCH(B16480,'contribution par jour-semaine'!$1:$1,0),4,1,"contribution par jour-semaine")),"")</f>
        <v/>
      </c>
      <c r="D16480" s="4" t="str">
        <f>VLOOKUP(A16480,predictions!A:B,2,FALSE)</f>
        <v>22/06/2020</v>
      </c>
      <c r="E16480" s="4">
        <f t="shared" si="64"/>
        <v>44004</v>
      </c>
    </row>
    <row r="16481" spans="3:5" ht="13" x14ac:dyDescent="0.15">
      <c r="C16481" s="1" t="str">
        <f ca="1">IFERROR(INDIRECT(ADDRESS(MATCH(A16481,'contribution par jour-semaine'!A:A,0),MATCH(B16481,'contribution par jour-semaine'!$1:$1,0),4,1,"contribution par jour-semaine")),"")</f>
        <v/>
      </c>
      <c r="D16481" s="4" t="str">
        <f>VLOOKUP(A16481,predictions!A:B,2,FALSE)</f>
        <v>22/06/2020</v>
      </c>
      <c r="E16481" s="4">
        <f t="shared" si="64"/>
        <v>44004</v>
      </c>
    </row>
    <row r="16482" spans="3:5" ht="13" x14ac:dyDescent="0.15">
      <c r="C16482" s="1" t="str">
        <f ca="1">IFERROR(INDIRECT(ADDRESS(MATCH(A16482,'contribution par jour-semaine'!A:A,0),MATCH(B16482,'contribution par jour-semaine'!$1:$1,0),4,1,"contribution par jour-semaine")),"")</f>
        <v/>
      </c>
      <c r="D16482" s="4" t="str">
        <f>VLOOKUP(A16482,predictions!A:B,2,FALSE)</f>
        <v>22/06/2020</v>
      </c>
      <c r="E16482" s="4">
        <f t="shared" si="64"/>
        <v>44004</v>
      </c>
    </row>
    <row r="16483" spans="3:5" ht="13" x14ac:dyDescent="0.15">
      <c r="C16483" s="1" t="str">
        <f ca="1">IFERROR(INDIRECT(ADDRESS(MATCH(A16483,'contribution par jour-semaine'!A:A,0),MATCH(B16483,'contribution par jour-semaine'!$1:$1,0),4,1,"contribution par jour-semaine")),"")</f>
        <v/>
      </c>
      <c r="D16483" s="4" t="str">
        <f>VLOOKUP(A16483,predictions!A:B,2,FALSE)</f>
        <v>22/06/2020</v>
      </c>
      <c r="E16483" s="4">
        <f t="shared" si="64"/>
        <v>44004</v>
      </c>
    </row>
    <row r="16484" spans="3:5" ht="13" x14ac:dyDescent="0.15">
      <c r="C16484" s="1" t="str">
        <f ca="1">IFERROR(INDIRECT(ADDRESS(MATCH(A16484,'contribution par jour-semaine'!A:A,0),MATCH(B16484,'contribution par jour-semaine'!$1:$1,0),4,1,"contribution par jour-semaine")),"")</f>
        <v/>
      </c>
      <c r="D16484" s="4" t="str">
        <f>VLOOKUP(A16484,predictions!A:B,2,FALSE)</f>
        <v>22/06/2020</v>
      </c>
      <c r="E16484" s="4">
        <f t="shared" si="64"/>
        <v>44004</v>
      </c>
    </row>
    <row r="16485" spans="3:5" ht="13" x14ac:dyDescent="0.15">
      <c r="C16485" s="1" t="str">
        <f ca="1">IFERROR(INDIRECT(ADDRESS(MATCH(A16485,'contribution par jour-semaine'!A:A,0),MATCH(B16485,'contribution par jour-semaine'!$1:$1,0),4,1,"contribution par jour-semaine")),"")</f>
        <v/>
      </c>
      <c r="D16485" s="4" t="str">
        <f>VLOOKUP(A16485,predictions!A:B,2,FALSE)</f>
        <v>22/06/2020</v>
      </c>
      <c r="E16485" s="4">
        <f t="shared" si="64"/>
        <v>44004</v>
      </c>
    </row>
    <row r="16486" spans="3:5" ht="13" x14ac:dyDescent="0.15">
      <c r="C16486" s="1" t="str">
        <f ca="1">IFERROR(INDIRECT(ADDRESS(MATCH(A16486,'contribution par jour-semaine'!A:A,0),MATCH(B16486,'contribution par jour-semaine'!$1:$1,0),4,1,"contribution par jour-semaine")),"")</f>
        <v/>
      </c>
      <c r="D16486" s="4" t="str">
        <f>VLOOKUP(A16486,predictions!A:B,2,FALSE)</f>
        <v>22/06/2020</v>
      </c>
      <c r="E16486" s="4">
        <f t="shared" si="64"/>
        <v>44004</v>
      </c>
    </row>
    <row r="16487" spans="3:5" ht="13" x14ac:dyDescent="0.15">
      <c r="C16487" s="1" t="str">
        <f ca="1">IFERROR(INDIRECT(ADDRESS(MATCH(A16487,'contribution par jour-semaine'!A:A,0),MATCH(B16487,'contribution par jour-semaine'!$1:$1,0),4,1,"contribution par jour-semaine")),"")</f>
        <v/>
      </c>
      <c r="D16487" s="4" t="str">
        <f>VLOOKUP(A16487,predictions!A:B,2,FALSE)</f>
        <v>22/06/2020</v>
      </c>
      <c r="E16487" s="4">
        <f t="shared" si="64"/>
        <v>44004</v>
      </c>
    </row>
    <row r="16488" spans="3:5" ht="13" x14ac:dyDescent="0.15">
      <c r="C16488" s="1" t="str">
        <f ca="1">IFERROR(INDIRECT(ADDRESS(MATCH(A16488,'contribution par jour-semaine'!A:A,0),MATCH(B16488,'contribution par jour-semaine'!$1:$1,0),4,1,"contribution par jour-semaine")),"")</f>
        <v/>
      </c>
      <c r="D16488" s="4" t="str">
        <f>VLOOKUP(A16488,predictions!A:B,2,FALSE)</f>
        <v>22/06/2020</v>
      </c>
      <c r="E16488" s="4">
        <f t="shared" si="64"/>
        <v>44004</v>
      </c>
    </row>
    <row r="16489" spans="3:5" ht="13" x14ac:dyDescent="0.15">
      <c r="C16489" s="1" t="str">
        <f ca="1">IFERROR(INDIRECT(ADDRESS(MATCH(A16489,'contribution par jour-semaine'!A:A,0),MATCH(B16489,'contribution par jour-semaine'!$1:$1,0),4,1,"contribution par jour-semaine")),"")</f>
        <v/>
      </c>
      <c r="D16489" s="4" t="str">
        <f>VLOOKUP(A16489,predictions!A:B,2,FALSE)</f>
        <v>22/06/2020</v>
      </c>
      <c r="E16489" s="4">
        <f t="shared" si="64"/>
        <v>44004</v>
      </c>
    </row>
    <row r="16490" spans="3:5" ht="13" x14ac:dyDescent="0.15">
      <c r="C16490" s="1" t="str">
        <f ca="1">IFERROR(INDIRECT(ADDRESS(MATCH(A16490,'contribution par jour-semaine'!A:A,0),MATCH(B16490,'contribution par jour-semaine'!$1:$1,0),4,1,"contribution par jour-semaine")),"")</f>
        <v/>
      </c>
      <c r="D16490" s="4" t="str">
        <f>VLOOKUP(A16490,predictions!A:B,2,FALSE)</f>
        <v>22/06/2020</v>
      </c>
      <c r="E16490" s="4">
        <f t="shared" si="64"/>
        <v>44004</v>
      </c>
    </row>
    <row r="16491" spans="3:5" ht="13" x14ac:dyDescent="0.15">
      <c r="C16491" s="1" t="str">
        <f ca="1">IFERROR(INDIRECT(ADDRESS(MATCH(A16491,'contribution par jour-semaine'!A:A,0),MATCH(B16491,'contribution par jour-semaine'!$1:$1,0),4,1,"contribution par jour-semaine")),"")</f>
        <v/>
      </c>
      <c r="D16491" s="4" t="str">
        <f>VLOOKUP(A16491,predictions!A:B,2,FALSE)</f>
        <v>22/06/2020</v>
      </c>
      <c r="E16491" s="4">
        <f t="shared" si="64"/>
        <v>44004</v>
      </c>
    </row>
    <row r="16492" spans="3:5" ht="13" x14ac:dyDescent="0.15">
      <c r="C16492" s="1" t="str">
        <f ca="1">IFERROR(INDIRECT(ADDRESS(MATCH(A16492,'contribution par jour-semaine'!A:A,0),MATCH(B16492,'contribution par jour-semaine'!$1:$1,0),4,1,"contribution par jour-semaine")),"")</f>
        <v/>
      </c>
      <c r="D16492" s="4" t="str">
        <f>VLOOKUP(A16492,predictions!A:B,2,FALSE)</f>
        <v>22/06/2020</v>
      </c>
      <c r="E16492" s="4">
        <f t="shared" si="64"/>
        <v>44004</v>
      </c>
    </row>
    <row r="16493" spans="3:5" ht="13" x14ac:dyDescent="0.15">
      <c r="C16493" s="1" t="str">
        <f ca="1">IFERROR(INDIRECT(ADDRESS(MATCH(A16493,'contribution par jour-semaine'!A:A,0),MATCH(B16493,'contribution par jour-semaine'!$1:$1,0),4,1,"contribution par jour-semaine")),"")</f>
        <v/>
      </c>
      <c r="D16493" s="4" t="str">
        <f>VLOOKUP(A16493,predictions!A:B,2,FALSE)</f>
        <v>22/06/2020</v>
      </c>
      <c r="E16493" s="4">
        <f t="shared" si="64"/>
        <v>44004</v>
      </c>
    </row>
    <row r="16494" spans="3:5" ht="13" x14ac:dyDescent="0.15">
      <c r="C16494" s="1" t="str">
        <f ca="1">IFERROR(INDIRECT(ADDRESS(MATCH(A16494,'contribution par jour-semaine'!A:A,0),MATCH(B16494,'contribution par jour-semaine'!$1:$1,0),4,1,"contribution par jour-semaine")),"")</f>
        <v/>
      </c>
      <c r="D16494" s="4" t="str">
        <f>VLOOKUP(A16494,predictions!A:B,2,FALSE)</f>
        <v>22/06/2020</v>
      </c>
      <c r="E16494" s="4">
        <f t="shared" si="64"/>
        <v>44004</v>
      </c>
    </row>
    <row r="16495" spans="3:5" ht="13" x14ac:dyDescent="0.15">
      <c r="C16495" s="1" t="str">
        <f ca="1">IFERROR(INDIRECT(ADDRESS(MATCH(A16495,'contribution par jour-semaine'!A:A,0),MATCH(B16495,'contribution par jour-semaine'!$1:$1,0),4,1,"contribution par jour-semaine")),"")</f>
        <v/>
      </c>
      <c r="D16495" s="4" t="str">
        <f>VLOOKUP(A16495,predictions!A:B,2,FALSE)</f>
        <v>22/06/2020</v>
      </c>
      <c r="E16495" s="4">
        <f t="shared" si="64"/>
        <v>44004</v>
      </c>
    </row>
    <row r="16496" spans="3:5" ht="13" x14ac:dyDescent="0.15">
      <c r="C16496" s="1" t="str">
        <f ca="1">IFERROR(INDIRECT(ADDRESS(MATCH(A16496,'contribution par jour-semaine'!A:A,0),MATCH(B16496,'contribution par jour-semaine'!$1:$1,0),4,1,"contribution par jour-semaine")),"")</f>
        <v/>
      </c>
      <c r="D16496" s="4" t="str">
        <f>VLOOKUP(A16496,predictions!A:B,2,FALSE)</f>
        <v>22/06/2020</v>
      </c>
      <c r="E16496" s="4">
        <f t="shared" si="64"/>
        <v>44004</v>
      </c>
    </row>
    <row r="16497" spans="3:5" ht="13" x14ac:dyDescent="0.15">
      <c r="C16497" s="1" t="str">
        <f ca="1">IFERROR(INDIRECT(ADDRESS(MATCH(A16497,'contribution par jour-semaine'!A:A,0),MATCH(B16497,'contribution par jour-semaine'!$1:$1,0),4,1,"contribution par jour-semaine")),"")</f>
        <v/>
      </c>
      <c r="D16497" s="4" t="str">
        <f>VLOOKUP(A16497,predictions!A:B,2,FALSE)</f>
        <v>22/06/2020</v>
      </c>
      <c r="E16497" s="4">
        <f t="shared" si="64"/>
        <v>44004</v>
      </c>
    </row>
    <row r="16498" spans="3:5" ht="13" x14ac:dyDescent="0.15">
      <c r="C16498" s="1" t="str">
        <f ca="1">IFERROR(INDIRECT(ADDRESS(MATCH(A16498,'contribution par jour-semaine'!A:A,0),MATCH(B16498,'contribution par jour-semaine'!$1:$1,0),4,1,"contribution par jour-semaine")),"")</f>
        <v/>
      </c>
      <c r="D16498" s="4" t="str">
        <f>VLOOKUP(A16498,predictions!A:B,2,FALSE)</f>
        <v>22/06/2020</v>
      </c>
      <c r="E16498" s="4">
        <f t="shared" si="64"/>
        <v>44004</v>
      </c>
    </row>
    <row r="16499" spans="3:5" ht="13" x14ac:dyDescent="0.15">
      <c r="C16499" s="1" t="str">
        <f ca="1">IFERROR(INDIRECT(ADDRESS(MATCH(A16499,'contribution par jour-semaine'!A:A,0),MATCH(B16499,'contribution par jour-semaine'!$1:$1,0),4,1,"contribution par jour-semaine")),"")</f>
        <v/>
      </c>
      <c r="D16499" s="4" t="str">
        <f>VLOOKUP(A16499,predictions!A:B,2,FALSE)</f>
        <v>22/06/2020</v>
      </c>
      <c r="E16499" s="4">
        <f t="shared" si="64"/>
        <v>44004</v>
      </c>
    </row>
    <row r="16500" spans="3:5" ht="13" x14ac:dyDescent="0.15">
      <c r="C16500" s="1" t="str">
        <f ca="1">IFERROR(INDIRECT(ADDRESS(MATCH(A16500,'contribution par jour-semaine'!A:A,0),MATCH(B16500,'contribution par jour-semaine'!$1:$1,0),4,1,"contribution par jour-semaine")),"")</f>
        <v/>
      </c>
      <c r="D16500" s="4" t="str">
        <f>VLOOKUP(A16500,predictions!A:B,2,FALSE)</f>
        <v>22/06/2020</v>
      </c>
      <c r="E16500" s="4">
        <f t="shared" si="64"/>
        <v>44004</v>
      </c>
    </row>
    <row r="16501" spans="3:5" ht="13" x14ac:dyDescent="0.15">
      <c r="C16501" s="1" t="str">
        <f ca="1">IFERROR(INDIRECT(ADDRESS(MATCH(A16501,'contribution par jour-semaine'!A:A,0),MATCH(B16501,'contribution par jour-semaine'!$1:$1,0),4,1,"contribution par jour-semaine")),"")</f>
        <v/>
      </c>
      <c r="D16501" s="4" t="str">
        <f>VLOOKUP(A16501,predictions!A:B,2,FALSE)</f>
        <v>22/06/2020</v>
      </c>
      <c r="E16501" s="4">
        <f t="shared" si="64"/>
        <v>44004</v>
      </c>
    </row>
    <row r="16502" spans="3:5" ht="13" x14ac:dyDescent="0.15">
      <c r="C16502" s="1" t="str">
        <f ca="1">IFERROR(INDIRECT(ADDRESS(MATCH(A16502,'contribution par jour-semaine'!A:A,0),MATCH(B16502,'contribution par jour-semaine'!$1:$1,0),4,1,"contribution par jour-semaine")),"")</f>
        <v/>
      </c>
      <c r="D16502" s="4" t="str">
        <f>VLOOKUP(A16502,predictions!A:B,2,FALSE)</f>
        <v>22/06/2020</v>
      </c>
      <c r="E16502" s="4">
        <f t="shared" si="64"/>
        <v>44004</v>
      </c>
    </row>
    <row r="16503" spans="3:5" ht="13" x14ac:dyDescent="0.15">
      <c r="C16503" s="1" t="str">
        <f ca="1">IFERROR(INDIRECT(ADDRESS(MATCH(A16503,'contribution par jour-semaine'!A:A,0),MATCH(B16503,'contribution par jour-semaine'!$1:$1,0),4,1,"contribution par jour-semaine")),"")</f>
        <v/>
      </c>
      <c r="D16503" s="4" t="str">
        <f>VLOOKUP(A16503,predictions!A:B,2,FALSE)</f>
        <v>22/06/2020</v>
      </c>
      <c r="E16503" s="4">
        <f t="shared" si="64"/>
        <v>44004</v>
      </c>
    </row>
    <row r="16504" spans="3:5" ht="13" x14ac:dyDescent="0.15">
      <c r="C16504" s="1" t="str">
        <f ca="1">IFERROR(INDIRECT(ADDRESS(MATCH(A16504,'contribution par jour-semaine'!A:A,0),MATCH(B16504,'contribution par jour-semaine'!$1:$1,0),4,1,"contribution par jour-semaine")),"")</f>
        <v/>
      </c>
      <c r="D16504" s="4" t="str">
        <f>VLOOKUP(A16504,predictions!A:B,2,FALSE)</f>
        <v>22/06/2020</v>
      </c>
      <c r="E16504" s="4">
        <f t="shared" si="64"/>
        <v>44004</v>
      </c>
    </row>
    <row r="16505" spans="3:5" ht="13" x14ac:dyDescent="0.15">
      <c r="C16505" s="1" t="str">
        <f ca="1">IFERROR(INDIRECT(ADDRESS(MATCH(A16505,'contribution par jour-semaine'!A:A,0),MATCH(B16505,'contribution par jour-semaine'!$1:$1,0),4,1,"contribution par jour-semaine")),"")</f>
        <v/>
      </c>
      <c r="D16505" s="4" t="str">
        <f>VLOOKUP(A16505,predictions!A:B,2,FALSE)</f>
        <v>22/06/2020</v>
      </c>
      <c r="E16505" s="4">
        <f t="shared" si="64"/>
        <v>44004</v>
      </c>
    </row>
    <row r="16506" spans="3:5" ht="13" x14ac:dyDescent="0.15">
      <c r="C16506" s="1" t="str">
        <f ca="1">IFERROR(INDIRECT(ADDRESS(MATCH(A16506,'contribution par jour-semaine'!A:A,0),MATCH(B16506,'contribution par jour-semaine'!$1:$1,0),4,1,"contribution par jour-semaine")),"")</f>
        <v/>
      </c>
      <c r="D16506" s="4" t="str">
        <f>VLOOKUP(A16506,predictions!A:B,2,FALSE)</f>
        <v>22/06/2020</v>
      </c>
      <c r="E16506" s="4">
        <f t="shared" si="64"/>
        <v>44004</v>
      </c>
    </row>
    <row r="16507" spans="3:5" ht="13" x14ac:dyDescent="0.15">
      <c r="C16507" s="1" t="str">
        <f ca="1">IFERROR(INDIRECT(ADDRESS(MATCH(A16507,'contribution par jour-semaine'!A:A,0),MATCH(B16507,'contribution par jour-semaine'!$1:$1,0),4,1,"contribution par jour-semaine")),"")</f>
        <v/>
      </c>
      <c r="D16507" s="4" t="str">
        <f>VLOOKUP(A16507,predictions!A:B,2,FALSE)</f>
        <v>22/06/2020</v>
      </c>
      <c r="E16507" s="4">
        <f t="shared" si="64"/>
        <v>44004</v>
      </c>
    </row>
    <row r="16508" spans="3:5" ht="13" x14ac:dyDescent="0.15">
      <c r="C16508" s="1" t="str">
        <f ca="1">IFERROR(INDIRECT(ADDRESS(MATCH(A16508,'contribution par jour-semaine'!A:A,0),MATCH(B16508,'contribution par jour-semaine'!$1:$1,0),4,1,"contribution par jour-semaine")),"")</f>
        <v/>
      </c>
      <c r="D16508" s="4" t="str">
        <f>VLOOKUP(A16508,predictions!A:B,2,FALSE)</f>
        <v>22/06/2020</v>
      </c>
      <c r="E16508" s="4">
        <f t="shared" si="64"/>
        <v>44004</v>
      </c>
    </row>
    <row r="16509" spans="3:5" ht="13" x14ac:dyDescent="0.15">
      <c r="C16509" s="1" t="str">
        <f ca="1">IFERROR(INDIRECT(ADDRESS(MATCH(A16509,'contribution par jour-semaine'!A:A,0),MATCH(B16509,'contribution par jour-semaine'!$1:$1,0),4,1,"contribution par jour-semaine")),"")</f>
        <v/>
      </c>
      <c r="D16509" s="4" t="str">
        <f>VLOOKUP(A16509,predictions!A:B,2,FALSE)</f>
        <v>22/06/2020</v>
      </c>
      <c r="E16509" s="4">
        <f t="shared" si="64"/>
        <v>44004</v>
      </c>
    </row>
    <row r="16510" spans="3:5" ht="13" x14ac:dyDescent="0.15">
      <c r="C16510" s="1" t="str">
        <f ca="1">IFERROR(INDIRECT(ADDRESS(MATCH(A16510,'contribution par jour-semaine'!A:A,0),MATCH(B16510,'contribution par jour-semaine'!$1:$1,0),4,1,"contribution par jour-semaine")),"")</f>
        <v/>
      </c>
      <c r="D16510" s="4" t="str">
        <f>VLOOKUP(A16510,predictions!A:B,2,FALSE)</f>
        <v>22/06/2020</v>
      </c>
      <c r="E16510" s="4">
        <f t="shared" si="64"/>
        <v>44004</v>
      </c>
    </row>
    <row r="16511" spans="3:5" ht="13" x14ac:dyDescent="0.15">
      <c r="C16511" s="1" t="str">
        <f ca="1">IFERROR(INDIRECT(ADDRESS(MATCH(A16511,'contribution par jour-semaine'!A:A,0),MATCH(B16511,'contribution par jour-semaine'!$1:$1,0),4,1,"contribution par jour-semaine")),"")</f>
        <v/>
      </c>
      <c r="D16511" s="4" t="str">
        <f>VLOOKUP(A16511,predictions!A:B,2,FALSE)</f>
        <v>22/06/2020</v>
      </c>
      <c r="E16511" s="4">
        <f t="shared" si="64"/>
        <v>44004</v>
      </c>
    </row>
    <row r="16512" spans="3:5" ht="13" x14ac:dyDescent="0.15">
      <c r="C16512" s="1" t="str">
        <f ca="1">IFERROR(INDIRECT(ADDRESS(MATCH(A16512,'contribution par jour-semaine'!A:A,0),MATCH(B16512,'contribution par jour-semaine'!$1:$1,0),4,1,"contribution par jour-semaine")),"")</f>
        <v/>
      </c>
      <c r="D16512" s="4" t="str">
        <f>VLOOKUP(A16512,predictions!A:B,2,FALSE)</f>
        <v>22/06/2020</v>
      </c>
      <c r="E16512" s="4">
        <f t="shared" si="64"/>
        <v>44004</v>
      </c>
    </row>
    <row r="16513" spans="3:5" ht="13" x14ac:dyDescent="0.15">
      <c r="C16513" s="1" t="str">
        <f ca="1">IFERROR(INDIRECT(ADDRESS(MATCH(A16513,'contribution par jour-semaine'!A:A,0),MATCH(B16513,'contribution par jour-semaine'!$1:$1,0),4,1,"contribution par jour-semaine")),"")</f>
        <v/>
      </c>
      <c r="D16513" s="4" t="str">
        <f>VLOOKUP(A16513,predictions!A:B,2,FALSE)</f>
        <v>22/06/2020</v>
      </c>
      <c r="E16513" s="4">
        <f t="shared" si="64"/>
        <v>44004</v>
      </c>
    </row>
    <row r="16514" spans="3:5" ht="13" x14ac:dyDescent="0.15">
      <c r="C16514" s="1" t="str">
        <f ca="1">IFERROR(INDIRECT(ADDRESS(MATCH(A16514,'contribution par jour-semaine'!A:A,0),MATCH(B16514,'contribution par jour-semaine'!$1:$1,0),4,1,"contribution par jour-semaine")),"")</f>
        <v/>
      </c>
      <c r="D16514" s="4" t="str">
        <f>VLOOKUP(A16514,predictions!A:B,2,FALSE)</f>
        <v>22/06/2020</v>
      </c>
      <c r="E16514" s="4">
        <f t="shared" si="64"/>
        <v>44004</v>
      </c>
    </row>
    <row r="16515" spans="3:5" ht="13" x14ac:dyDescent="0.15">
      <c r="C16515" s="1" t="str">
        <f ca="1">IFERROR(INDIRECT(ADDRESS(MATCH(A16515,'contribution par jour-semaine'!A:A,0),MATCH(B16515,'contribution par jour-semaine'!$1:$1,0),4,1,"contribution par jour-semaine")),"")</f>
        <v/>
      </c>
      <c r="D16515" s="4" t="str">
        <f>VLOOKUP(A16515,predictions!A:B,2,FALSE)</f>
        <v>22/06/2020</v>
      </c>
      <c r="E16515" s="4">
        <f t="shared" si="64"/>
        <v>44004</v>
      </c>
    </row>
    <row r="16516" spans="3:5" ht="13" x14ac:dyDescent="0.15">
      <c r="C16516" s="1" t="str">
        <f ca="1">IFERROR(INDIRECT(ADDRESS(MATCH(A16516,'contribution par jour-semaine'!A:A,0),MATCH(B16516,'contribution par jour-semaine'!$1:$1,0),4,1,"contribution par jour-semaine")),"")</f>
        <v/>
      </c>
      <c r="D16516" s="4" t="str">
        <f>VLOOKUP(A16516,predictions!A:B,2,FALSE)</f>
        <v>22/06/2020</v>
      </c>
      <c r="E16516" s="4">
        <f t="shared" si="64"/>
        <v>44004</v>
      </c>
    </row>
    <row r="16517" spans="3:5" ht="13" x14ac:dyDescent="0.15">
      <c r="C16517" s="1" t="str">
        <f ca="1">IFERROR(INDIRECT(ADDRESS(MATCH(A16517,'contribution par jour-semaine'!A:A,0),MATCH(B16517,'contribution par jour-semaine'!$1:$1,0),4,1,"contribution par jour-semaine")),"")</f>
        <v/>
      </c>
      <c r="D16517" s="4" t="str">
        <f>VLOOKUP(A16517,predictions!A:B,2,FALSE)</f>
        <v>22/06/2020</v>
      </c>
      <c r="E16517" s="4">
        <f t="shared" si="64"/>
        <v>44004</v>
      </c>
    </row>
    <row r="16518" spans="3:5" ht="13" x14ac:dyDescent="0.15">
      <c r="C16518" s="1" t="str">
        <f ca="1">IFERROR(INDIRECT(ADDRESS(MATCH(A16518,'contribution par jour-semaine'!A:A,0),MATCH(B16518,'contribution par jour-semaine'!$1:$1,0),4,1,"contribution par jour-semaine")),"")</f>
        <v/>
      </c>
      <c r="D16518" s="4" t="str">
        <f>VLOOKUP(A16518,predictions!A:B,2,FALSE)</f>
        <v>22/06/2020</v>
      </c>
      <c r="E16518" s="4">
        <f t="shared" si="64"/>
        <v>44004</v>
      </c>
    </row>
    <row r="16519" spans="3:5" ht="13" x14ac:dyDescent="0.15">
      <c r="C16519" s="1" t="str">
        <f ca="1">IFERROR(INDIRECT(ADDRESS(MATCH(A16519,'contribution par jour-semaine'!A:A,0),MATCH(B16519,'contribution par jour-semaine'!$1:$1,0),4,1,"contribution par jour-semaine")),"")</f>
        <v/>
      </c>
      <c r="D16519" s="4" t="str">
        <f>VLOOKUP(A16519,predictions!A:B,2,FALSE)</f>
        <v>22/06/2020</v>
      </c>
      <c r="E16519" s="4">
        <f t="shared" si="64"/>
        <v>44004</v>
      </c>
    </row>
    <row r="16520" spans="3:5" ht="13" x14ac:dyDescent="0.15">
      <c r="C16520" s="1" t="str">
        <f ca="1">IFERROR(INDIRECT(ADDRESS(MATCH(A16520,'contribution par jour-semaine'!A:A,0),MATCH(B16520,'contribution par jour-semaine'!$1:$1,0),4,1,"contribution par jour-semaine")),"")</f>
        <v/>
      </c>
      <c r="D16520" s="4" t="str">
        <f>VLOOKUP(A16520,predictions!A:B,2,FALSE)</f>
        <v>22/06/2020</v>
      </c>
      <c r="E16520" s="4">
        <f t="shared" si="64"/>
        <v>44004</v>
      </c>
    </row>
    <row r="16521" spans="3:5" ht="13" x14ac:dyDescent="0.15">
      <c r="C16521" s="1" t="str">
        <f ca="1">IFERROR(INDIRECT(ADDRESS(MATCH(A16521,'contribution par jour-semaine'!A:A,0),MATCH(B16521,'contribution par jour-semaine'!$1:$1,0),4,1,"contribution par jour-semaine")),"")</f>
        <v/>
      </c>
      <c r="D16521" s="4" t="str">
        <f>VLOOKUP(A16521,predictions!A:B,2,FALSE)</f>
        <v>22/06/2020</v>
      </c>
      <c r="E16521" s="4">
        <f t="shared" si="64"/>
        <v>44004</v>
      </c>
    </row>
    <row r="16522" spans="3:5" ht="13" x14ac:dyDescent="0.15">
      <c r="C16522" s="1" t="str">
        <f ca="1">IFERROR(INDIRECT(ADDRESS(MATCH(A16522,'contribution par jour-semaine'!A:A,0),MATCH(B16522,'contribution par jour-semaine'!$1:$1,0),4,1,"contribution par jour-semaine")),"")</f>
        <v/>
      </c>
      <c r="D16522" s="4" t="str">
        <f>VLOOKUP(A16522,predictions!A:B,2,FALSE)</f>
        <v>22/06/2020</v>
      </c>
      <c r="E16522" s="4">
        <f t="shared" si="64"/>
        <v>44004</v>
      </c>
    </row>
    <row r="16523" spans="3:5" ht="13" x14ac:dyDescent="0.15">
      <c r="C16523" s="1" t="str">
        <f ca="1">IFERROR(INDIRECT(ADDRESS(MATCH(A16523,'contribution par jour-semaine'!A:A,0),MATCH(B16523,'contribution par jour-semaine'!$1:$1,0),4,1,"contribution par jour-semaine")),"")</f>
        <v/>
      </c>
      <c r="D16523" s="4" t="str">
        <f>VLOOKUP(A16523,predictions!A:B,2,FALSE)</f>
        <v>22/06/2020</v>
      </c>
      <c r="E16523" s="4">
        <f t="shared" si="64"/>
        <v>44004</v>
      </c>
    </row>
    <row r="16524" spans="3:5" ht="13" x14ac:dyDescent="0.15">
      <c r="C16524" s="1" t="str">
        <f ca="1">IFERROR(INDIRECT(ADDRESS(MATCH(A16524,'contribution par jour-semaine'!A:A,0),MATCH(B16524,'contribution par jour-semaine'!$1:$1,0),4,1,"contribution par jour-semaine")),"")</f>
        <v/>
      </c>
      <c r="D16524" s="4" t="str">
        <f>VLOOKUP(A16524,predictions!A:B,2,FALSE)</f>
        <v>22/06/2020</v>
      </c>
      <c r="E16524" s="4">
        <f t="shared" si="64"/>
        <v>44004</v>
      </c>
    </row>
    <row r="16525" spans="3:5" ht="13" x14ac:dyDescent="0.15">
      <c r="C16525" s="1" t="str">
        <f ca="1">IFERROR(INDIRECT(ADDRESS(MATCH(A16525,'contribution par jour-semaine'!A:A,0),MATCH(B16525,'contribution par jour-semaine'!$1:$1,0),4,1,"contribution par jour-semaine")),"")</f>
        <v/>
      </c>
      <c r="D16525" s="4" t="str">
        <f>VLOOKUP(A16525,predictions!A:B,2,FALSE)</f>
        <v>22/06/2020</v>
      </c>
      <c r="E16525" s="4">
        <f t="shared" si="64"/>
        <v>44004</v>
      </c>
    </row>
    <row r="16526" spans="3:5" ht="13" x14ac:dyDescent="0.15">
      <c r="C16526" s="1" t="str">
        <f ca="1">IFERROR(INDIRECT(ADDRESS(MATCH(A16526,'contribution par jour-semaine'!A:A,0),MATCH(B16526,'contribution par jour-semaine'!$1:$1,0),4,1,"contribution par jour-semaine")),"")</f>
        <v/>
      </c>
      <c r="D16526" s="4" t="str">
        <f>VLOOKUP(A16526,predictions!A:B,2,FALSE)</f>
        <v>22/06/2020</v>
      </c>
      <c r="E16526" s="4">
        <f t="shared" si="64"/>
        <v>44004</v>
      </c>
    </row>
    <row r="16527" spans="3:5" ht="13" x14ac:dyDescent="0.15">
      <c r="C16527" s="1" t="str">
        <f ca="1">IFERROR(INDIRECT(ADDRESS(MATCH(A16527,'contribution par jour-semaine'!A:A,0),MATCH(B16527,'contribution par jour-semaine'!$1:$1,0),4,1,"contribution par jour-semaine")),"")</f>
        <v/>
      </c>
      <c r="D16527" s="4" t="str">
        <f>VLOOKUP(A16527,predictions!A:B,2,FALSE)</f>
        <v>22/06/2020</v>
      </c>
      <c r="E16527" s="4">
        <f t="shared" si="64"/>
        <v>44004</v>
      </c>
    </row>
    <row r="16528" spans="3:5" ht="13" x14ac:dyDescent="0.15">
      <c r="C16528" s="1" t="str">
        <f ca="1">IFERROR(INDIRECT(ADDRESS(MATCH(A16528,'contribution par jour-semaine'!A:A,0),MATCH(B16528,'contribution par jour-semaine'!$1:$1,0),4,1,"contribution par jour-semaine")),"")</f>
        <v/>
      </c>
      <c r="D16528" s="4" t="str">
        <f>VLOOKUP(A16528,predictions!A:B,2,FALSE)</f>
        <v>22/06/2020</v>
      </c>
      <c r="E16528" s="4">
        <f t="shared" si="64"/>
        <v>44004</v>
      </c>
    </row>
    <row r="16529" spans="3:5" ht="13" x14ac:dyDescent="0.15">
      <c r="C16529" s="1" t="str">
        <f ca="1">IFERROR(INDIRECT(ADDRESS(MATCH(A16529,'contribution par jour-semaine'!A:A,0),MATCH(B16529,'contribution par jour-semaine'!$1:$1,0),4,1,"contribution par jour-semaine")),"")</f>
        <v/>
      </c>
      <c r="D16529" s="4" t="str">
        <f>VLOOKUP(A16529,predictions!A:B,2,FALSE)</f>
        <v>22/06/2020</v>
      </c>
      <c r="E16529" s="4">
        <f t="shared" si="64"/>
        <v>44004</v>
      </c>
    </row>
    <row r="16530" spans="3:5" ht="13" x14ac:dyDescent="0.15">
      <c r="C16530" s="1" t="str">
        <f ca="1">IFERROR(INDIRECT(ADDRESS(MATCH(A16530,'contribution par jour-semaine'!A:A,0),MATCH(B16530,'contribution par jour-semaine'!$1:$1,0),4,1,"contribution par jour-semaine")),"")</f>
        <v/>
      </c>
      <c r="D16530" s="4" t="str">
        <f>VLOOKUP(A16530,predictions!A:B,2,FALSE)</f>
        <v>22/06/2020</v>
      </c>
      <c r="E16530" s="4">
        <f t="shared" si="64"/>
        <v>44004</v>
      </c>
    </row>
    <row r="16531" spans="3:5" ht="13" x14ac:dyDescent="0.15">
      <c r="C16531" s="1" t="str">
        <f ca="1">IFERROR(INDIRECT(ADDRESS(MATCH(A16531,'contribution par jour-semaine'!A:A,0),MATCH(B16531,'contribution par jour-semaine'!$1:$1,0),4,1,"contribution par jour-semaine")),"")</f>
        <v/>
      </c>
      <c r="D16531" s="4" t="str">
        <f>VLOOKUP(A16531,predictions!A:B,2,FALSE)</f>
        <v>22/06/2020</v>
      </c>
      <c r="E16531" s="4">
        <f t="shared" si="64"/>
        <v>44004</v>
      </c>
    </row>
    <row r="16532" spans="3:5" ht="13" x14ac:dyDescent="0.15">
      <c r="C16532" s="1" t="str">
        <f ca="1">IFERROR(INDIRECT(ADDRESS(MATCH(A16532,'contribution par jour-semaine'!A:A,0),MATCH(B16532,'contribution par jour-semaine'!$1:$1,0),4,1,"contribution par jour-semaine")),"")</f>
        <v/>
      </c>
      <c r="D16532" s="4" t="str">
        <f>VLOOKUP(A16532,predictions!A:B,2,FALSE)</f>
        <v>22/06/2020</v>
      </c>
      <c r="E16532" s="4">
        <f t="shared" si="64"/>
        <v>44004</v>
      </c>
    </row>
    <row r="16533" spans="3:5" ht="13" x14ac:dyDescent="0.15">
      <c r="C16533" s="1" t="str">
        <f ca="1">IFERROR(INDIRECT(ADDRESS(MATCH(A16533,'contribution par jour-semaine'!A:A,0),MATCH(B16533,'contribution par jour-semaine'!$1:$1,0),4,1,"contribution par jour-semaine")),"")</f>
        <v/>
      </c>
      <c r="D16533" s="4" t="str">
        <f>VLOOKUP(A16533,predictions!A:B,2,FALSE)</f>
        <v>22/06/2020</v>
      </c>
      <c r="E16533" s="4">
        <f t="shared" si="64"/>
        <v>44004</v>
      </c>
    </row>
    <row r="16534" spans="3:5" ht="13" x14ac:dyDescent="0.15">
      <c r="C16534" s="1" t="str">
        <f ca="1">IFERROR(INDIRECT(ADDRESS(MATCH(A16534,'contribution par jour-semaine'!A:A,0),MATCH(B16534,'contribution par jour-semaine'!$1:$1,0),4,1,"contribution par jour-semaine")),"")</f>
        <v/>
      </c>
      <c r="D16534" s="4" t="str">
        <f>VLOOKUP(A16534,predictions!A:B,2,FALSE)</f>
        <v>22/06/2020</v>
      </c>
      <c r="E16534" s="4">
        <f t="shared" si="64"/>
        <v>44004</v>
      </c>
    </row>
    <row r="16535" spans="3:5" ht="13" x14ac:dyDescent="0.15">
      <c r="C16535" s="1" t="str">
        <f ca="1">IFERROR(INDIRECT(ADDRESS(MATCH(A16535,'contribution par jour-semaine'!A:A,0),MATCH(B16535,'contribution par jour-semaine'!$1:$1,0),4,1,"contribution par jour-semaine")),"")</f>
        <v/>
      </c>
      <c r="D16535" s="4" t="str">
        <f>VLOOKUP(A16535,predictions!A:B,2,FALSE)</f>
        <v>22/06/2020</v>
      </c>
      <c r="E16535" s="4">
        <f t="shared" si="64"/>
        <v>44004</v>
      </c>
    </row>
    <row r="16536" spans="3:5" ht="13" x14ac:dyDescent="0.15">
      <c r="C16536" s="1" t="str">
        <f ca="1">IFERROR(INDIRECT(ADDRESS(MATCH(A16536,'contribution par jour-semaine'!A:A,0),MATCH(B16536,'contribution par jour-semaine'!$1:$1,0),4,1,"contribution par jour-semaine")),"")</f>
        <v/>
      </c>
      <c r="D16536" s="4" t="str">
        <f>VLOOKUP(A16536,predictions!A:B,2,FALSE)</f>
        <v>22/06/2020</v>
      </c>
      <c r="E16536" s="4">
        <f t="shared" si="64"/>
        <v>44004</v>
      </c>
    </row>
    <row r="16537" spans="3:5" ht="13" x14ac:dyDescent="0.15">
      <c r="C16537" s="1" t="str">
        <f ca="1">IFERROR(INDIRECT(ADDRESS(MATCH(A16537,'contribution par jour-semaine'!A:A,0),MATCH(B16537,'contribution par jour-semaine'!$1:$1,0),4,1,"contribution par jour-semaine")),"")</f>
        <v/>
      </c>
      <c r="D16537" s="4" t="str">
        <f>VLOOKUP(A16537,predictions!A:B,2,FALSE)</f>
        <v>22/06/2020</v>
      </c>
      <c r="E16537" s="4">
        <f t="shared" si="64"/>
        <v>44004</v>
      </c>
    </row>
    <row r="16538" spans="3:5" ht="13" x14ac:dyDescent="0.15">
      <c r="C16538" s="1" t="str">
        <f ca="1">IFERROR(INDIRECT(ADDRESS(MATCH(A16538,'contribution par jour-semaine'!A:A,0),MATCH(B16538,'contribution par jour-semaine'!$1:$1,0),4,1,"contribution par jour-semaine")),"")</f>
        <v/>
      </c>
      <c r="D16538" s="4" t="str">
        <f>VLOOKUP(A16538,predictions!A:B,2,FALSE)</f>
        <v>22/06/2020</v>
      </c>
      <c r="E16538" s="4">
        <f t="shared" si="64"/>
        <v>44004</v>
      </c>
    </row>
    <row r="16539" spans="3:5" ht="13" x14ac:dyDescent="0.15">
      <c r="C16539" s="1" t="str">
        <f ca="1">IFERROR(INDIRECT(ADDRESS(MATCH(A16539,'contribution par jour-semaine'!A:A,0),MATCH(B16539,'contribution par jour-semaine'!$1:$1,0),4,1,"contribution par jour-semaine")),"")</f>
        <v/>
      </c>
      <c r="D16539" s="4" t="str">
        <f>VLOOKUP(A16539,predictions!A:B,2,FALSE)</f>
        <v>22/06/2020</v>
      </c>
      <c r="E16539" s="4">
        <f t="shared" si="64"/>
        <v>44004</v>
      </c>
    </row>
    <row r="16540" spans="3:5" ht="13" x14ac:dyDescent="0.15">
      <c r="C16540" s="1" t="str">
        <f ca="1">IFERROR(INDIRECT(ADDRESS(MATCH(A16540,'contribution par jour-semaine'!A:A,0),MATCH(B16540,'contribution par jour-semaine'!$1:$1,0),4,1,"contribution par jour-semaine")),"")</f>
        <v/>
      </c>
      <c r="D16540" s="4" t="str">
        <f>VLOOKUP(A16540,predictions!A:B,2,FALSE)</f>
        <v>22/06/2020</v>
      </c>
      <c r="E16540" s="4">
        <f t="shared" si="64"/>
        <v>44004</v>
      </c>
    </row>
    <row r="16541" spans="3:5" ht="13" x14ac:dyDescent="0.15">
      <c r="C16541" s="1" t="str">
        <f ca="1">IFERROR(INDIRECT(ADDRESS(MATCH(A16541,'contribution par jour-semaine'!A:A,0),MATCH(B16541,'contribution par jour-semaine'!$1:$1,0),4,1,"contribution par jour-semaine")),"")</f>
        <v/>
      </c>
      <c r="D16541" s="4" t="str">
        <f>VLOOKUP(A16541,predictions!A:B,2,FALSE)</f>
        <v>22/06/2020</v>
      </c>
      <c r="E16541" s="4">
        <f t="shared" si="64"/>
        <v>44004</v>
      </c>
    </row>
    <row r="16542" spans="3:5" ht="13" x14ac:dyDescent="0.15">
      <c r="C16542" s="1" t="str">
        <f ca="1">IFERROR(INDIRECT(ADDRESS(MATCH(A16542,'contribution par jour-semaine'!A:A,0),MATCH(B16542,'contribution par jour-semaine'!$1:$1,0),4,1,"contribution par jour-semaine")),"")</f>
        <v/>
      </c>
      <c r="D16542" s="4" t="str">
        <f>VLOOKUP(A16542,predictions!A:B,2,FALSE)</f>
        <v>22/06/2020</v>
      </c>
      <c r="E16542" s="4">
        <f t="shared" si="64"/>
        <v>44004</v>
      </c>
    </row>
    <row r="16543" spans="3:5" ht="13" x14ac:dyDescent="0.15">
      <c r="C16543" s="1" t="str">
        <f ca="1">IFERROR(INDIRECT(ADDRESS(MATCH(A16543,'contribution par jour-semaine'!A:A,0),MATCH(B16543,'contribution par jour-semaine'!$1:$1,0),4,1,"contribution par jour-semaine")),"")</f>
        <v/>
      </c>
      <c r="D16543" s="4" t="str">
        <f>VLOOKUP(A16543,predictions!A:B,2,FALSE)</f>
        <v>22/06/2020</v>
      </c>
      <c r="E16543" s="4">
        <f t="shared" si="64"/>
        <v>44004</v>
      </c>
    </row>
    <row r="16544" spans="3:5" ht="13" x14ac:dyDescent="0.15">
      <c r="C16544" s="1" t="str">
        <f ca="1">IFERROR(INDIRECT(ADDRESS(MATCH(A16544,'contribution par jour-semaine'!A:A,0),MATCH(B16544,'contribution par jour-semaine'!$1:$1,0),4,1,"contribution par jour-semaine")),"")</f>
        <v/>
      </c>
      <c r="D16544" s="4" t="str">
        <f>VLOOKUP(A16544,predictions!A:B,2,FALSE)</f>
        <v>22/06/2020</v>
      </c>
      <c r="E16544" s="4">
        <f t="shared" si="64"/>
        <v>44004</v>
      </c>
    </row>
    <row r="16545" spans="3:5" ht="13" x14ac:dyDescent="0.15">
      <c r="C16545" s="1" t="str">
        <f ca="1">IFERROR(INDIRECT(ADDRESS(MATCH(A16545,'contribution par jour-semaine'!A:A,0),MATCH(B16545,'contribution par jour-semaine'!$1:$1,0),4,1,"contribution par jour-semaine")),"")</f>
        <v/>
      </c>
      <c r="D16545" s="4" t="str">
        <f>VLOOKUP(A16545,predictions!A:B,2,FALSE)</f>
        <v>22/06/2020</v>
      </c>
      <c r="E16545" s="4">
        <f t="shared" si="64"/>
        <v>44004</v>
      </c>
    </row>
    <row r="16546" spans="3:5" ht="13" x14ac:dyDescent="0.15">
      <c r="C16546" s="1" t="str">
        <f ca="1">IFERROR(INDIRECT(ADDRESS(MATCH(A16546,'contribution par jour-semaine'!A:A,0),MATCH(B16546,'contribution par jour-semaine'!$1:$1,0),4,1,"contribution par jour-semaine")),"")</f>
        <v/>
      </c>
      <c r="D16546" s="4" t="str">
        <f>VLOOKUP(A16546,predictions!A:B,2,FALSE)</f>
        <v>22/06/2020</v>
      </c>
      <c r="E16546" s="4">
        <f t="shared" si="64"/>
        <v>44004</v>
      </c>
    </row>
    <row r="16547" spans="3:5" ht="13" x14ac:dyDescent="0.15">
      <c r="C16547" s="1" t="str">
        <f ca="1">IFERROR(INDIRECT(ADDRESS(MATCH(A16547,'contribution par jour-semaine'!A:A,0),MATCH(B16547,'contribution par jour-semaine'!$1:$1,0),4,1,"contribution par jour-semaine")),"")</f>
        <v/>
      </c>
      <c r="D16547" s="4" t="str">
        <f>VLOOKUP(A16547,predictions!A:B,2,FALSE)</f>
        <v>22/06/2020</v>
      </c>
      <c r="E16547" s="4">
        <f t="shared" si="64"/>
        <v>44004</v>
      </c>
    </row>
    <row r="16548" spans="3:5" ht="13" x14ac:dyDescent="0.15">
      <c r="C16548" s="1" t="str">
        <f ca="1">IFERROR(INDIRECT(ADDRESS(MATCH(A16548,'contribution par jour-semaine'!A:A,0),MATCH(B16548,'contribution par jour-semaine'!$1:$1,0),4,1,"contribution par jour-semaine")),"")</f>
        <v/>
      </c>
      <c r="D16548" s="4" t="str">
        <f>VLOOKUP(A16548,predictions!A:B,2,FALSE)</f>
        <v>22/06/2020</v>
      </c>
      <c r="E16548" s="4">
        <f t="shared" si="64"/>
        <v>44004</v>
      </c>
    </row>
    <row r="16549" spans="3:5" ht="13" x14ac:dyDescent="0.15">
      <c r="C16549" s="1" t="str">
        <f ca="1">IFERROR(INDIRECT(ADDRESS(MATCH(A16549,'contribution par jour-semaine'!A:A,0),MATCH(B16549,'contribution par jour-semaine'!$1:$1,0),4,1,"contribution par jour-semaine")),"")</f>
        <v/>
      </c>
      <c r="D16549" s="4" t="str">
        <f>VLOOKUP(A16549,predictions!A:B,2,FALSE)</f>
        <v>22/06/2020</v>
      </c>
      <c r="E16549" s="4">
        <f t="shared" si="64"/>
        <v>44004</v>
      </c>
    </row>
    <row r="16550" spans="3:5" ht="13" x14ac:dyDescent="0.15">
      <c r="C16550" s="1" t="str">
        <f ca="1">IFERROR(INDIRECT(ADDRESS(MATCH(A16550,'contribution par jour-semaine'!A:A,0),MATCH(B16550,'contribution par jour-semaine'!$1:$1,0),4,1,"contribution par jour-semaine")),"")</f>
        <v/>
      </c>
      <c r="D16550" s="4" t="str">
        <f>VLOOKUP(A16550,predictions!A:B,2,FALSE)</f>
        <v>22/06/2020</v>
      </c>
      <c r="E16550" s="4">
        <f t="shared" si="64"/>
        <v>44004</v>
      </c>
    </row>
    <row r="16551" spans="3:5" ht="13" x14ac:dyDescent="0.15">
      <c r="C16551" s="1" t="str">
        <f ca="1">IFERROR(INDIRECT(ADDRESS(MATCH(A16551,'contribution par jour-semaine'!A:A,0),MATCH(B16551,'contribution par jour-semaine'!$1:$1,0),4,1,"contribution par jour-semaine")),"")</f>
        <v/>
      </c>
      <c r="D16551" s="4" t="str">
        <f>VLOOKUP(A16551,predictions!A:B,2,FALSE)</f>
        <v>22/06/2020</v>
      </c>
      <c r="E16551" s="4">
        <f t="shared" si="64"/>
        <v>44004</v>
      </c>
    </row>
    <row r="16552" spans="3:5" ht="13" x14ac:dyDescent="0.15">
      <c r="C16552" s="1" t="str">
        <f ca="1">IFERROR(INDIRECT(ADDRESS(MATCH(A16552,'contribution par jour-semaine'!A:A,0),MATCH(B16552,'contribution par jour-semaine'!$1:$1,0),4,1,"contribution par jour-semaine")),"")</f>
        <v/>
      </c>
      <c r="D16552" s="4" t="str">
        <f>VLOOKUP(A16552,predictions!A:B,2,FALSE)</f>
        <v>22/06/2020</v>
      </c>
      <c r="E16552" s="4">
        <f t="shared" si="64"/>
        <v>44004</v>
      </c>
    </row>
    <row r="16553" spans="3:5" ht="13" x14ac:dyDescent="0.15">
      <c r="C16553" s="1" t="str">
        <f ca="1">IFERROR(INDIRECT(ADDRESS(MATCH(A16553,'contribution par jour-semaine'!A:A,0),MATCH(B16553,'contribution par jour-semaine'!$1:$1,0),4,1,"contribution par jour-semaine")),"")</f>
        <v/>
      </c>
      <c r="D16553" s="4" t="str">
        <f>VLOOKUP(A16553,predictions!A:B,2,FALSE)</f>
        <v>22/06/2020</v>
      </c>
      <c r="E16553" s="4">
        <f t="shared" si="64"/>
        <v>44004</v>
      </c>
    </row>
    <row r="16554" spans="3:5" ht="13" x14ac:dyDescent="0.15">
      <c r="C16554" s="1" t="str">
        <f ca="1">IFERROR(INDIRECT(ADDRESS(MATCH(A16554,'contribution par jour-semaine'!A:A,0),MATCH(B16554,'contribution par jour-semaine'!$1:$1,0),4,1,"contribution par jour-semaine")),"")</f>
        <v/>
      </c>
      <c r="D16554" s="4" t="str">
        <f>VLOOKUP(A16554,predictions!A:B,2,FALSE)</f>
        <v>22/06/2020</v>
      </c>
      <c r="E16554" s="4">
        <f t="shared" si="64"/>
        <v>44004</v>
      </c>
    </row>
    <row r="16555" spans="3:5" ht="13" x14ac:dyDescent="0.15">
      <c r="C16555" s="1" t="str">
        <f ca="1">IFERROR(INDIRECT(ADDRESS(MATCH(A16555,'contribution par jour-semaine'!A:A,0),MATCH(B16555,'contribution par jour-semaine'!$1:$1,0),4,1,"contribution par jour-semaine")),"")</f>
        <v/>
      </c>
      <c r="D16555" s="4" t="str">
        <f>VLOOKUP(A16555,predictions!A:B,2,FALSE)</f>
        <v>22/06/2020</v>
      </c>
      <c r="E16555" s="4">
        <f t="shared" si="64"/>
        <v>44004</v>
      </c>
    </row>
    <row r="16556" spans="3:5" ht="13" x14ac:dyDescent="0.15">
      <c r="C16556" s="1" t="str">
        <f ca="1">IFERROR(INDIRECT(ADDRESS(MATCH(A16556,'contribution par jour-semaine'!A:A,0),MATCH(B16556,'contribution par jour-semaine'!$1:$1,0),4,1,"contribution par jour-semaine")),"")</f>
        <v/>
      </c>
      <c r="D16556" s="4" t="str">
        <f>VLOOKUP(A16556,predictions!A:B,2,FALSE)</f>
        <v>22/06/2020</v>
      </c>
      <c r="E16556" s="4">
        <f t="shared" si="64"/>
        <v>44004</v>
      </c>
    </row>
    <row r="16557" spans="3:5" ht="13" x14ac:dyDescent="0.15">
      <c r="C16557" s="1" t="str">
        <f ca="1">IFERROR(INDIRECT(ADDRESS(MATCH(A16557,'contribution par jour-semaine'!A:A,0),MATCH(B16557,'contribution par jour-semaine'!$1:$1,0),4,1,"contribution par jour-semaine")),"")</f>
        <v/>
      </c>
      <c r="D16557" s="4" t="str">
        <f>VLOOKUP(A16557,predictions!A:B,2,FALSE)</f>
        <v>22/06/2020</v>
      </c>
      <c r="E16557" s="4">
        <f t="shared" si="64"/>
        <v>44004</v>
      </c>
    </row>
    <row r="16558" spans="3:5" ht="13" x14ac:dyDescent="0.15">
      <c r="C16558" s="1" t="str">
        <f ca="1">IFERROR(INDIRECT(ADDRESS(MATCH(A16558,'contribution par jour-semaine'!A:A,0),MATCH(B16558,'contribution par jour-semaine'!$1:$1,0),4,1,"contribution par jour-semaine")),"")</f>
        <v/>
      </c>
      <c r="D16558" s="4" t="str">
        <f>VLOOKUP(A16558,predictions!A:B,2,FALSE)</f>
        <v>22/06/2020</v>
      </c>
      <c r="E16558" s="4">
        <f t="shared" si="64"/>
        <v>44004</v>
      </c>
    </row>
    <row r="16559" spans="3:5" ht="13" x14ac:dyDescent="0.15">
      <c r="C16559" s="1" t="str">
        <f ca="1">IFERROR(INDIRECT(ADDRESS(MATCH(A16559,'contribution par jour-semaine'!A:A,0),MATCH(B16559,'contribution par jour-semaine'!$1:$1,0),4,1,"contribution par jour-semaine")),"")</f>
        <v/>
      </c>
      <c r="D16559" s="4" t="str">
        <f>VLOOKUP(A16559,predictions!A:B,2,FALSE)</f>
        <v>22/06/2020</v>
      </c>
      <c r="E16559" s="4">
        <f t="shared" si="64"/>
        <v>44004</v>
      </c>
    </row>
    <row r="16560" spans="3:5" ht="13" x14ac:dyDescent="0.15">
      <c r="C16560" s="1" t="str">
        <f ca="1">IFERROR(INDIRECT(ADDRESS(MATCH(A16560,'contribution par jour-semaine'!A:A,0),MATCH(B16560,'contribution par jour-semaine'!$1:$1,0),4,1,"contribution par jour-semaine")),"")</f>
        <v/>
      </c>
      <c r="D16560" s="4" t="str">
        <f>VLOOKUP(A16560,predictions!A:B,2,FALSE)</f>
        <v>22/06/2020</v>
      </c>
      <c r="E16560" s="4">
        <f t="shared" si="64"/>
        <v>44004</v>
      </c>
    </row>
    <row r="16561" spans="3:5" ht="13" x14ac:dyDescent="0.15">
      <c r="C16561" s="1" t="str">
        <f ca="1">IFERROR(INDIRECT(ADDRESS(MATCH(A16561,'contribution par jour-semaine'!A:A,0),MATCH(B16561,'contribution par jour-semaine'!$1:$1,0),4,1,"contribution par jour-semaine")),"")</f>
        <v/>
      </c>
      <c r="D16561" s="4" t="str">
        <f>VLOOKUP(A16561,predictions!A:B,2,FALSE)</f>
        <v>22/06/2020</v>
      </c>
      <c r="E16561" s="4">
        <f t="shared" si="64"/>
        <v>44004</v>
      </c>
    </row>
    <row r="16562" spans="3:5" ht="13" x14ac:dyDescent="0.15">
      <c r="C16562" s="1" t="str">
        <f ca="1">IFERROR(INDIRECT(ADDRESS(MATCH(A16562,'contribution par jour-semaine'!A:A,0),MATCH(B16562,'contribution par jour-semaine'!$1:$1,0),4,1,"contribution par jour-semaine")),"")</f>
        <v/>
      </c>
      <c r="D16562" s="4" t="str">
        <f>VLOOKUP(A16562,predictions!A:B,2,FALSE)</f>
        <v>22/06/2020</v>
      </c>
      <c r="E16562" s="4">
        <f t="shared" si="64"/>
        <v>44004</v>
      </c>
    </row>
    <row r="16563" spans="3:5" ht="13" x14ac:dyDescent="0.15">
      <c r="C16563" s="1" t="str">
        <f ca="1">IFERROR(INDIRECT(ADDRESS(MATCH(A16563,'contribution par jour-semaine'!A:A,0),MATCH(B16563,'contribution par jour-semaine'!$1:$1,0),4,1,"contribution par jour-semaine")),"")</f>
        <v/>
      </c>
      <c r="D16563" s="4" t="str">
        <f>VLOOKUP(A16563,predictions!A:B,2,FALSE)</f>
        <v>22/06/2020</v>
      </c>
      <c r="E16563" s="4">
        <f t="shared" si="64"/>
        <v>44004</v>
      </c>
    </row>
    <row r="16564" spans="3:5" ht="13" x14ac:dyDescent="0.15">
      <c r="C16564" s="1" t="str">
        <f ca="1">IFERROR(INDIRECT(ADDRESS(MATCH(A16564,'contribution par jour-semaine'!A:A,0),MATCH(B16564,'contribution par jour-semaine'!$1:$1,0),4,1,"contribution par jour-semaine")),"")</f>
        <v/>
      </c>
      <c r="D16564" s="4" t="str">
        <f>VLOOKUP(A16564,predictions!A:B,2,FALSE)</f>
        <v>22/06/2020</v>
      </c>
      <c r="E16564" s="4">
        <f t="shared" si="64"/>
        <v>44004</v>
      </c>
    </row>
    <row r="16565" spans="3:5" ht="13" x14ac:dyDescent="0.15">
      <c r="C16565" s="1" t="str">
        <f ca="1">IFERROR(INDIRECT(ADDRESS(MATCH(A16565,'contribution par jour-semaine'!A:A,0),MATCH(B16565,'contribution par jour-semaine'!$1:$1,0),4,1,"contribution par jour-semaine")),"")</f>
        <v/>
      </c>
      <c r="D16565" s="4" t="str">
        <f>VLOOKUP(A16565,predictions!A:B,2,FALSE)</f>
        <v>22/06/2020</v>
      </c>
      <c r="E16565" s="4">
        <f t="shared" si="64"/>
        <v>44004</v>
      </c>
    </row>
    <row r="16566" spans="3:5" ht="13" x14ac:dyDescent="0.15">
      <c r="C16566" s="1" t="str">
        <f ca="1">IFERROR(INDIRECT(ADDRESS(MATCH(A16566,'contribution par jour-semaine'!A:A,0),MATCH(B16566,'contribution par jour-semaine'!$1:$1,0),4,1,"contribution par jour-semaine")),"")</f>
        <v/>
      </c>
      <c r="D16566" s="4" t="str">
        <f>VLOOKUP(A16566,predictions!A:B,2,FALSE)</f>
        <v>22/06/2020</v>
      </c>
      <c r="E16566" s="4">
        <f t="shared" si="64"/>
        <v>44004</v>
      </c>
    </row>
    <row r="16567" spans="3:5" ht="13" x14ac:dyDescent="0.15">
      <c r="C16567" s="1" t="str">
        <f ca="1">IFERROR(INDIRECT(ADDRESS(MATCH(A16567,'contribution par jour-semaine'!A:A,0),MATCH(B16567,'contribution par jour-semaine'!$1:$1,0),4,1,"contribution par jour-semaine")),"")</f>
        <v/>
      </c>
      <c r="D16567" s="4" t="str">
        <f>VLOOKUP(A16567,predictions!A:B,2,FALSE)</f>
        <v>22/06/2020</v>
      </c>
      <c r="E16567" s="4">
        <f t="shared" si="64"/>
        <v>44004</v>
      </c>
    </row>
    <row r="16568" spans="3:5" ht="13" x14ac:dyDescent="0.15">
      <c r="C16568" s="1" t="str">
        <f ca="1">IFERROR(INDIRECT(ADDRESS(MATCH(A16568,'contribution par jour-semaine'!A:A,0),MATCH(B16568,'contribution par jour-semaine'!$1:$1,0),4,1,"contribution par jour-semaine")),"")</f>
        <v/>
      </c>
      <c r="D16568" s="4" t="str">
        <f>VLOOKUP(A16568,predictions!A:B,2,FALSE)</f>
        <v>22/06/2020</v>
      </c>
      <c r="E16568" s="4">
        <f t="shared" si="64"/>
        <v>44004</v>
      </c>
    </row>
    <row r="16569" spans="3:5" ht="13" x14ac:dyDescent="0.15">
      <c r="C16569" s="1" t="str">
        <f ca="1">IFERROR(INDIRECT(ADDRESS(MATCH(A16569,'contribution par jour-semaine'!A:A,0),MATCH(B16569,'contribution par jour-semaine'!$1:$1,0),4,1,"contribution par jour-semaine")),"")</f>
        <v/>
      </c>
      <c r="D16569" s="4" t="str">
        <f>VLOOKUP(A16569,predictions!A:B,2,FALSE)</f>
        <v>22/06/2020</v>
      </c>
      <c r="E16569" s="4">
        <f t="shared" si="64"/>
        <v>44004</v>
      </c>
    </row>
    <row r="16570" spans="3:5" ht="13" x14ac:dyDescent="0.15">
      <c r="C16570" s="1" t="str">
        <f ca="1">IFERROR(INDIRECT(ADDRESS(MATCH(A16570,'contribution par jour-semaine'!A:A,0),MATCH(B16570,'contribution par jour-semaine'!$1:$1,0),4,1,"contribution par jour-semaine")),"")</f>
        <v/>
      </c>
      <c r="D16570" s="4" t="str">
        <f>VLOOKUP(A16570,predictions!A:B,2,FALSE)</f>
        <v>22/06/2020</v>
      </c>
      <c r="E16570" s="4">
        <f t="shared" si="64"/>
        <v>44004</v>
      </c>
    </row>
    <row r="16571" spans="3:5" ht="13" x14ac:dyDescent="0.15">
      <c r="C16571" s="1" t="str">
        <f ca="1">IFERROR(INDIRECT(ADDRESS(MATCH(A16571,'contribution par jour-semaine'!A:A,0),MATCH(B16571,'contribution par jour-semaine'!$1:$1,0),4,1,"contribution par jour-semaine")),"")</f>
        <v/>
      </c>
      <c r="D16571" s="4" t="str">
        <f>VLOOKUP(A16571,predictions!A:B,2,FALSE)</f>
        <v>22/06/2020</v>
      </c>
      <c r="E16571" s="4">
        <f t="shared" si="64"/>
        <v>44004</v>
      </c>
    </row>
    <row r="16572" spans="3:5" ht="13" x14ac:dyDescent="0.15">
      <c r="C16572" s="1" t="str">
        <f ca="1">IFERROR(INDIRECT(ADDRESS(MATCH(A16572,'contribution par jour-semaine'!A:A,0),MATCH(B16572,'contribution par jour-semaine'!$1:$1,0),4,1,"contribution par jour-semaine")),"")</f>
        <v/>
      </c>
      <c r="D16572" s="4" t="str">
        <f>VLOOKUP(A16572,predictions!A:B,2,FALSE)</f>
        <v>22/06/2020</v>
      </c>
      <c r="E16572" s="4">
        <f t="shared" si="64"/>
        <v>44004</v>
      </c>
    </row>
    <row r="16573" spans="3:5" ht="13" x14ac:dyDescent="0.15">
      <c r="C16573" s="1" t="str">
        <f ca="1">IFERROR(INDIRECT(ADDRESS(MATCH(A16573,'contribution par jour-semaine'!A:A,0),MATCH(B16573,'contribution par jour-semaine'!$1:$1,0),4,1,"contribution par jour-semaine")),"")</f>
        <v/>
      </c>
      <c r="D16573" s="4" t="str">
        <f>VLOOKUP(A16573,predictions!A:B,2,FALSE)</f>
        <v>22/06/2020</v>
      </c>
      <c r="E16573" s="4">
        <f t="shared" si="64"/>
        <v>44004</v>
      </c>
    </row>
    <row r="16574" spans="3:5" ht="13" x14ac:dyDescent="0.15">
      <c r="C16574" s="1" t="str">
        <f ca="1">IFERROR(INDIRECT(ADDRESS(MATCH(A16574,'contribution par jour-semaine'!A:A,0),MATCH(B16574,'contribution par jour-semaine'!$1:$1,0),4,1,"contribution par jour-semaine")),"")</f>
        <v/>
      </c>
      <c r="D16574" s="4" t="str">
        <f>VLOOKUP(A16574,predictions!A:B,2,FALSE)</f>
        <v>22/06/2020</v>
      </c>
      <c r="E16574" s="4">
        <f t="shared" si="64"/>
        <v>44004</v>
      </c>
    </row>
    <row r="16575" spans="3:5" ht="13" x14ac:dyDescent="0.15">
      <c r="C16575" s="1" t="str">
        <f ca="1">IFERROR(INDIRECT(ADDRESS(MATCH(A16575,'contribution par jour-semaine'!A:A,0),MATCH(B16575,'contribution par jour-semaine'!$1:$1,0),4,1,"contribution par jour-semaine")),"")</f>
        <v/>
      </c>
      <c r="D16575" s="4" t="str">
        <f>VLOOKUP(A16575,predictions!A:B,2,FALSE)</f>
        <v>22/06/2020</v>
      </c>
      <c r="E16575" s="4">
        <f t="shared" si="64"/>
        <v>44004</v>
      </c>
    </row>
    <row r="16576" spans="3:5" ht="13" x14ac:dyDescent="0.15">
      <c r="C16576" s="1" t="str">
        <f ca="1">IFERROR(INDIRECT(ADDRESS(MATCH(A16576,'contribution par jour-semaine'!A:A,0),MATCH(B16576,'contribution par jour-semaine'!$1:$1,0),4,1,"contribution par jour-semaine")),"")</f>
        <v/>
      </c>
      <c r="D16576" s="4" t="str">
        <f>VLOOKUP(A16576,predictions!A:B,2,FALSE)</f>
        <v>22/06/2020</v>
      </c>
      <c r="E16576" s="4">
        <f t="shared" si="64"/>
        <v>44004</v>
      </c>
    </row>
    <row r="16577" spans="3:5" ht="13" x14ac:dyDescent="0.15">
      <c r="C16577" s="1" t="str">
        <f ca="1">IFERROR(INDIRECT(ADDRESS(MATCH(A16577,'contribution par jour-semaine'!A:A,0),MATCH(B16577,'contribution par jour-semaine'!$1:$1,0),4,1,"contribution par jour-semaine")),"")</f>
        <v/>
      </c>
      <c r="D16577" s="4" t="str">
        <f>VLOOKUP(A16577,predictions!A:B,2,FALSE)</f>
        <v>22/06/2020</v>
      </c>
      <c r="E16577" s="4">
        <f t="shared" ref="E16577:E16831" si="65">DATE(RIGHT(D16577,4),MID(D16577,4,2),LEFT(D16577,2))</f>
        <v>44004</v>
      </c>
    </row>
    <row r="16578" spans="3:5" ht="13" x14ac:dyDescent="0.15">
      <c r="C16578" s="1" t="str">
        <f ca="1">IFERROR(INDIRECT(ADDRESS(MATCH(A16578,'contribution par jour-semaine'!A:A,0),MATCH(B16578,'contribution par jour-semaine'!$1:$1,0),4,1,"contribution par jour-semaine")),"")</f>
        <v/>
      </c>
      <c r="D16578" s="4" t="str">
        <f>VLOOKUP(A16578,predictions!A:B,2,FALSE)</f>
        <v>22/06/2020</v>
      </c>
      <c r="E16578" s="4">
        <f t="shared" si="65"/>
        <v>44004</v>
      </c>
    </row>
    <row r="16579" spans="3:5" ht="13" x14ac:dyDescent="0.15">
      <c r="C16579" s="1" t="str">
        <f ca="1">IFERROR(INDIRECT(ADDRESS(MATCH(A16579,'contribution par jour-semaine'!A:A,0),MATCH(B16579,'contribution par jour-semaine'!$1:$1,0),4,1,"contribution par jour-semaine")),"")</f>
        <v/>
      </c>
      <c r="D16579" s="4" t="str">
        <f>VLOOKUP(A16579,predictions!A:B,2,FALSE)</f>
        <v>22/06/2020</v>
      </c>
      <c r="E16579" s="4">
        <f t="shared" si="65"/>
        <v>44004</v>
      </c>
    </row>
    <row r="16580" spans="3:5" ht="13" x14ac:dyDescent="0.15">
      <c r="C16580" s="1" t="str">
        <f ca="1">IFERROR(INDIRECT(ADDRESS(MATCH(A16580,'contribution par jour-semaine'!A:A,0),MATCH(B16580,'contribution par jour-semaine'!$1:$1,0),4,1,"contribution par jour-semaine")),"")</f>
        <v/>
      </c>
      <c r="D16580" s="4" t="str">
        <f>VLOOKUP(A16580,predictions!A:B,2,FALSE)</f>
        <v>22/06/2020</v>
      </c>
      <c r="E16580" s="4">
        <f t="shared" si="65"/>
        <v>44004</v>
      </c>
    </row>
    <row r="16581" spans="3:5" ht="13" x14ac:dyDescent="0.15">
      <c r="C16581" s="1" t="str">
        <f ca="1">IFERROR(INDIRECT(ADDRESS(MATCH(A16581,'contribution par jour-semaine'!A:A,0),MATCH(B16581,'contribution par jour-semaine'!$1:$1,0),4,1,"contribution par jour-semaine")),"")</f>
        <v/>
      </c>
      <c r="D16581" s="4" t="str">
        <f>VLOOKUP(A16581,predictions!A:B,2,FALSE)</f>
        <v>22/06/2020</v>
      </c>
      <c r="E16581" s="4">
        <f t="shared" si="65"/>
        <v>44004</v>
      </c>
    </row>
    <row r="16582" spans="3:5" ht="13" x14ac:dyDescent="0.15">
      <c r="C16582" s="1" t="str">
        <f ca="1">IFERROR(INDIRECT(ADDRESS(MATCH(A16582,'contribution par jour-semaine'!A:A,0),MATCH(B16582,'contribution par jour-semaine'!$1:$1,0),4,1,"contribution par jour-semaine")),"")</f>
        <v/>
      </c>
      <c r="D16582" s="4" t="str">
        <f>VLOOKUP(A16582,predictions!A:B,2,FALSE)</f>
        <v>22/06/2020</v>
      </c>
      <c r="E16582" s="4">
        <f t="shared" si="65"/>
        <v>44004</v>
      </c>
    </row>
    <row r="16583" spans="3:5" ht="13" x14ac:dyDescent="0.15">
      <c r="C16583" s="1" t="str">
        <f ca="1">IFERROR(INDIRECT(ADDRESS(MATCH(A16583,'contribution par jour-semaine'!A:A,0),MATCH(B16583,'contribution par jour-semaine'!$1:$1,0),4,1,"contribution par jour-semaine")),"")</f>
        <v/>
      </c>
      <c r="D16583" s="4" t="str">
        <f>VLOOKUP(A16583,predictions!A:B,2,FALSE)</f>
        <v>22/06/2020</v>
      </c>
      <c r="E16583" s="4">
        <f t="shared" si="65"/>
        <v>44004</v>
      </c>
    </row>
    <row r="16584" spans="3:5" ht="13" x14ac:dyDescent="0.15">
      <c r="C16584" s="1" t="str">
        <f ca="1">IFERROR(INDIRECT(ADDRESS(MATCH(A16584,'contribution par jour-semaine'!A:A,0),MATCH(B16584,'contribution par jour-semaine'!$1:$1,0),4,1,"contribution par jour-semaine")),"")</f>
        <v/>
      </c>
      <c r="D16584" s="4" t="str">
        <f>VLOOKUP(A16584,predictions!A:B,2,FALSE)</f>
        <v>22/06/2020</v>
      </c>
      <c r="E16584" s="4">
        <f t="shared" si="65"/>
        <v>44004</v>
      </c>
    </row>
    <row r="16585" spans="3:5" ht="13" x14ac:dyDescent="0.15">
      <c r="C16585" s="1" t="str">
        <f ca="1">IFERROR(INDIRECT(ADDRESS(MATCH(A16585,'contribution par jour-semaine'!A:A,0),MATCH(B16585,'contribution par jour-semaine'!$1:$1,0),4,1,"contribution par jour-semaine")),"")</f>
        <v/>
      </c>
      <c r="D16585" s="4" t="str">
        <f>VLOOKUP(A16585,predictions!A:B,2,FALSE)</f>
        <v>22/06/2020</v>
      </c>
      <c r="E16585" s="4">
        <f t="shared" si="65"/>
        <v>44004</v>
      </c>
    </row>
    <row r="16586" spans="3:5" ht="13" x14ac:dyDescent="0.15">
      <c r="C16586" s="1" t="str">
        <f ca="1">IFERROR(INDIRECT(ADDRESS(MATCH(A16586,'contribution par jour-semaine'!A:A,0),MATCH(B16586,'contribution par jour-semaine'!$1:$1,0),4,1,"contribution par jour-semaine")),"")</f>
        <v/>
      </c>
      <c r="D16586" s="4" t="str">
        <f>VLOOKUP(A16586,predictions!A:B,2,FALSE)</f>
        <v>22/06/2020</v>
      </c>
      <c r="E16586" s="4">
        <f t="shared" si="65"/>
        <v>44004</v>
      </c>
    </row>
    <row r="16587" spans="3:5" ht="13" x14ac:dyDescent="0.15">
      <c r="C16587" s="1" t="str">
        <f ca="1">IFERROR(INDIRECT(ADDRESS(MATCH(A16587,'contribution par jour-semaine'!A:A,0),MATCH(B16587,'contribution par jour-semaine'!$1:$1,0),4,1,"contribution par jour-semaine")),"")</f>
        <v/>
      </c>
      <c r="D16587" s="4" t="str">
        <f>VLOOKUP(A16587,predictions!A:B,2,FALSE)</f>
        <v>22/06/2020</v>
      </c>
      <c r="E16587" s="4">
        <f t="shared" si="65"/>
        <v>44004</v>
      </c>
    </row>
    <row r="16588" spans="3:5" ht="13" x14ac:dyDescent="0.15">
      <c r="C16588" s="1" t="str">
        <f ca="1">IFERROR(INDIRECT(ADDRESS(MATCH(A16588,'contribution par jour-semaine'!A:A,0),MATCH(B16588,'contribution par jour-semaine'!$1:$1,0),4,1,"contribution par jour-semaine")),"")</f>
        <v/>
      </c>
      <c r="D16588" s="4" t="str">
        <f>VLOOKUP(A16588,predictions!A:B,2,FALSE)</f>
        <v>22/06/2020</v>
      </c>
      <c r="E16588" s="4">
        <f t="shared" si="65"/>
        <v>44004</v>
      </c>
    </row>
    <row r="16589" spans="3:5" ht="13" x14ac:dyDescent="0.15">
      <c r="C16589" s="1" t="str">
        <f ca="1">IFERROR(INDIRECT(ADDRESS(MATCH(A16589,'contribution par jour-semaine'!A:A,0),MATCH(B16589,'contribution par jour-semaine'!$1:$1,0),4,1,"contribution par jour-semaine")),"")</f>
        <v/>
      </c>
      <c r="D16589" s="4" t="str">
        <f>VLOOKUP(A16589,predictions!A:B,2,FALSE)</f>
        <v>22/06/2020</v>
      </c>
      <c r="E16589" s="4">
        <f t="shared" si="65"/>
        <v>44004</v>
      </c>
    </row>
    <row r="16590" spans="3:5" ht="13" x14ac:dyDescent="0.15">
      <c r="C16590" s="1" t="str">
        <f ca="1">IFERROR(INDIRECT(ADDRESS(MATCH(A16590,'contribution par jour-semaine'!A:A,0),MATCH(B16590,'contribution par jour-semaine'!$1:$1,0),4,1,"contribution par jour-semaine")),"")</f>
        <v/>
      </c>
      <c r="D16590" s="4" t="str">
        <f>VLOOKUP(A16590,predictions!A:B,2,FALSE)</f>
        <v>22/06/2020</v>
      </c>
      <c r="E16590" s="4">
        <f t="shared" si="65"/>
        <v>44004</v>
      </c>
    </row>
    <row r="16591" spans="3:5" ht="13" x14ac:dyDescent="0.15">
      <c r="C16591" s="1" t="str">
        <f ca="1">IFERROR(INDIRECT(ADDRESS(MATCH(A16591,'contribution par jour-semaine'!A:A,0),MATCH(B16591,'contribution par jour-semaine'!$1:$1,0),4,1,"contribution par jour-semaine")),"")</f>
        <v/>
      </c>
      <c r="D16591" s="4" t="str">
        <f>VLOOKUP(A16591,predictions!A:B,2,FALSE)</f>
        <v>22/06/2020</v>
      </c>
      <c r="E16591" s="4">
        <f t="shared" si="65"/>
        <v>44004</v>
      </c>
    </row>
    <row r="16592" spans="3:5" ht="13" x14ac:dyDescent="0.15">
      <c r="C16592" s="1" t="str">
        <f ca="1">IFERROR(INDIRECT(ADDRESS(MATCH(A16592,'contribution par jour-semaine'!A:A,0),MATCH(B16592,'contribution par jour-semaine'!$1:$1,0),4,1,"contribution par jour-semaine")),"")</f>
        <v/>
      </c>
      <c r="D16592" s="4" t="str">
        <f>VLOOKUP(A16592,predictions!A:B,2,FALSE)</f>
        <v>22/06/2020</v>
      </c>
      <c r="E16592" s="4">
        <f t="shared" si="65"/>
        <v>44004</v>
      </c>
    </row>
    <row r="16593" spans="3:5" ht="13" x14ac:dyDescent="0.15">
      <c r="C16593" s="1" t="str">
        <f ca="1">IFERROR(INDIRECT(ADDRESS(MATCH(A16593,'contribution par jour-semaine'!A:A,0),MATCH(B16593,'contribution par jour-semaine'!$1:$1,0),4,1,"contribution par jour-semaine")),"")</f>
        <v/>
      </c>
      <c r="D16593" s="4" t="str">
        <f>VLOOKUP(A16593,predictions!A:B,2,FALSE)</f>
        <v>22/06/2020</v>
      </c>
      <c r="E16593" s="4">
        <f t="shared" si="65"/>
        <v>44004</v>
      </c>
    </row>
    <row r="16594" spans="3:5" ht="13" x14ac:dyDescent="0.15">
      <c r="C16594" s="1" t="str">
        <f ca="1">IFERROR(INDIRECT(ADDRESS(MATCH(A16594,'contribution par jour-semaine'!A:A,0),MATCH(B16594,'contribution par jour-semaine'!$1:$1,0),4,1,"contribution par jour-semaine")),"")</f>
        <v/>
      </c>
      <c r="D16594" s="4" t="str">
        <f>VLOOKUP(A16594,predictions!A:B,2,FALSE)</f>
        <v>22/06/2020</v>
      </c>
      <c r="E16594" s="4">
        <f t="shared" si="65"/>
        <v>44004</v>
      </c>
    </row>
    <row r="16595" spans="3:5" ht="13" x14ac:dyDescent="0.15">
      <c r="C16595" s="1" t="str">
        <f ca="1">IFERROR(INDIRECT(ADDRESS(MATCH(A16595,'contribution par jour-semaine'!A:A,0),MATCH(B16595,'contribution par jour-semaine'!$1:$1,0),4,1,"contribution par jour-semaine")),"")</f>
        <v/>
      </c>
      <c r="D16595" s="4" t="str">
        <f>VLOOKUP(A16595,predictions!A:B,2,FALSE)</f>
        <v>22/06/2020</v>
      </c>
      <c r="E16595" s="4">
        <f t="shared" si="65"/>
        <v>44004</v>
      </c>
    </row>
    <row r="16596" spans="3:5" ht="13" x14ac:dyDescent="0.15">
      <c r="C16596" s="1" t="str">
        <f ca="1">IFERROR(INDIRECT(ADDRESS(MATCH(A16596,'contribution par jour-semaine'!A:A,0),MATCH(B16596,'contribution par jour-semaine'!$1:$1,0),4,1,"contribution par jour-semaine")),"")</f>
        <v/>
      </c>
      <c r="D16596" s="4" t="str">
        <f>VLOOKUP(A16596,predictions!A:B,2,FALSE)</f>
        <v>22/06/2020</v>
      </c>
      <c r="E16596" s="4">
        <f t="shared" si="65"/>
        <v>44004</v>
      </c>
    </row>
    <row r="16597" spans="3:5" ht="13" x14ac:dyDescent="0.15">
      <c r="C16597" s="1" t="str">
        <f ca="1">IFERROR(INDIRECT(ADDRESS(MATCH(A16597,'contribution par jour-semaine'!A:A,0),MATCH(B16597,'contribution par jour-semaine'!$1:$1,0),4,1,"contribution par jour-semaine")),"")</f>
        <v/>
      </c>
      <c r="D16597" s="4" t="str">
        <f>VLOOKUP(A16597,predictions!A:B,2,FALSE)</f>
        <v>22/06/2020</v>
      </c>
      <c r="E16597" s="4">
        <f t="shared" si="65"/>
        <v>44004</v>
      </c>
    </row>
    <row r="16598" spans="3:5" ht="13" x14ac:dyDescent="0.15">
      <c r="C16598" s="1" t="str">
        <f ca="1">IFERROR(INDIRECT(ADDRESS(MATCH(A16598,'contribution par jour-semaine'!A:A,0),MATCH(B16598,'contribution par jour-semaine'!$1:$1,0),4,1,"contribution par jour-semaine")),"")</f>
        <v/>
      </c>
      <c r="D16598" s="4" t="str">
        <f>VLOOKUP(A16598,predictions!A:B,2,FALSE)</f>
        <v>22/06/2020</v>
      </c>
      <c r="E16598" s="4">
        <f t="shared" si="65"/>
        <v>44004</v>
      </c>
    </row>
    <row r="16599" spans="3:5" ht="13" x14ac:dyDescent="0.15">
      <c r="C16599" s="1" t="str">
        <f ca="1">IFERROR(INDIRECT(ADDRESS(MATCH(A16599,'contribution par jour-semaine'!A:A,0),MATCH(B16599,'contribution par jour-semaine'!$1:$1,0),4,1,"contribution par jour-semaine")),"")</f>
        <v/>
      </c>
      <c r="D16599" s="4" t="str">
        <f>VLOOKUP(A16599,predictions!A:B,2,FALSE)</f>
        <v>22/06/2020</v>
      </c>
      <c r="E16599" s="4">
        <f t="shared" si="65"/>
        <v>44004</v>
      </c>
    </row>
    <row r="16600" spans="3:5" ht="13" x14ac:dyDescent="0.15">
      <c r="C16600" s="1" t="str">
        <f ca="1">IFERROR(INDIRECT(ADDRESS(MATCH(A16600,'contribution par jour-semaine'!A:A,0),MATCH(B16600,'contribution par jour-semaine'!$1:$1,0),4,1,"contribution par jour-semaine")),"")</f>
        <v/>
      </c>
      <c r="D16600" s="4" t="str">
        <f>VLOOKUP(A16600,predictions!A:B,2,FALSE)</f>
        <v>22/06/2020</v>
      </c>
      <c r="E16600" s="4">
        <f t="shared" si="65"/>
        <v>44004</v>
      </c>
    </row>
    <row r="16601" spans="3:5" ht="13" x14ac:dyDescent="0.15">
      <c r="C16601" s="1" t="str">
        <f ca="1">IFERROR(INDIRECT(ADDRESS(MATCH(A16601,'contribution par jour-semaine'!A:A,0),MATCH(B16601,'contribution par jour-semaine'!$1:$1,0),4,1,"contribution par jour-semaine")),"")</f>
        <v/>
      </c>
      <c r="D16601" s="4" t="str">
        <f>VLOOKUP(A16601,predictions!A:B,2,FALSE)</f>
        <v>22/06/2020</v>
      </c>
      <c r="E16601" s="4">
        <f t="shared" si="65"/>
        <v>44004</v>
      </c>
    </row>
    <row r="16602" spans="3:5" ht="13" x14ac:dyDescent="0.15">
      <c r="C16602" s="1" t="str">
        <f ca="1">IFERROR(INDIRECT(ADDRESS(MATCH(A16602,'contribution par jour-semaine'!A:A,0),MATCH(B16602,'contribution par jour-semaine'!$1:$1,0),4,1,"contribution par jour-semaine")),"")</f>
        <v/>
      </c>
      <c r="D16602" s="4" t="str">
        <f>VLOOKUP(A16602,predictions!A:B,2,FALSE)</f>
        <v>22/06/2020</v>
      </c>
      <c r="E16602" s="4">
        <f t="shared" si="65"/>
        <v>44004</v>
      </c>
    </row>
    <row r="16603" spans="3:5" ht="13" x14ac:dyDescent="0.15">
      <c r="C16603" s="1" t="str">
        <f ca="1">IFERROR(INDIRECT(ADDRESS(MATCH(A16603,'contribution par jour-semaine'!A:A,0),MATCH(B16603,'contribution par jour-semaine'!$1:$1,0),4,1,"contribution par jour-semaine")),"")</f>
        <v/>
      </c>
      <c r="D16603" s="4" t="str">
        <f>VLOOKUP(A16603,predictions!A:B,2,FALSE)</f>
        <v>22/06/2020</v>
      </c>
      <c r="E16603" s="4">
        <f t="shared" si="65"/>
        <v>44004</v>
      </c>
    </row>
    <row r="16604" spans="3:5" ht="13" x14ac:dyDescent="0.15">
      <c r="C16604" s="1" t="str">
        <f ca="1">IFERROR(INDIRECT(ADDRESS(MATCH(A16604,'contribution par jour-semaine'!A:A,0),MATCH(B16604,'contribution par jour-semaine'!$1:$1,0),4,1,"contribution par jour-semaine")),"")</f>
        <v/>
      </c>
      <c r="D16604" s="4" t="str">
        <f>VLOOKUP(A16604,predictions!A:B,2,FALSE)</f>
        <v>22/06/2020</v>
      </c>
      <c r="E16604" s="4">
        <f t="shared" si="65"/>
        <v>44004</v>
      </c>
    </row>
    <row r="16605" spans="3:5" ht="13" x14ac:dyDescent="0.15">
      <c r="C16605" s="1" t="str">
        <f ca="1">IFERROR(INDIRECT(ADDRESS(MATCH(A16605,'contribution par jour-semaine'!A:A,0),MATCH(B16605,'contribution par jour-semaine'!$1:$1,0),4,1,"contribution par jour-semaine")),"")</f>
        <v/>
      </c>
      <c r="D16605" s="4" t="str">
        <f>VLOOKUP(A16605,predictions!A:B,2,FALSE)</f>
        <v>22/06/2020</v>
      </c>
      <c r="E16605" s="4">
        <f t="shared" si="65"/>
        <v>44004</v>
      </c>
    </row>
    <row r="16606" spans="3:5" ht="13" x14ac:dyDescent="0.15">
      <c r="C16606" s="1" t="str">
        <f ca="1">IFERROR(INDIRECT(ADDRESS(MATCH(A16606,'contribution par jour-semaine'!A:A,0),MATCH(B16606,'contribution par jour-semaine'!$1:$1,0),4,1,"contribution par jour-semaine")),"")</f>
        <v/>
      </c>
      <c r="D16606" s="4" t="str">
        <f>VLOOKUP(A16606,predictions!A:B,2,FALSE)</f>
        <v>22/06/2020</v>
      </c>
      <c r="E16606" s="4">
        <f t="shared" si="65"/>
        <v>44004</v>
      </c>
    </row>
    <row r="16607" spans="3:5" ht="13" x14ac:dyDescent="0.15">
      <c r="C16607" s="1" t="str">
        <f ca="1">IFERROR(INDIRECT(ADDRESS(MATCH(A16607,'contribution par jour-semaine'!A:A,0),MATCH(B16607,'contribution par jour-semaine'!$1:$1,0),4,1,"contribution par jour-semaine")),"")</f>
        <v/>
      </c>
      <c r="D16607" s="4" t="str">
        <f>VLOOKUP(A16607,predictions!A:B,2,FALSE)</f>
        <v>22/06/2020</v>
      </c>
      <c r="E16607" s="4">
        <f t="shared" si="65"/>
        <v>44004</v>
      </c>
    </row>
    <row r="16608" spans="3:5" ht="13" x14ac:dyDescent="0.15">
      <c r="C16608" s="1" t="str">
        <f ca="1">IFERROR(INDIRECT(ADDRESS(MATCH(A16608,'contribution par jour-semaine'!A:A,0),MATCH(B16608,'contribution par jour-semaine'!$1:$1,0),4,1,"contribution par jour-semaine")),"")</f>
        <v/>
      </c>
      <c r="D16608" s="4" t="str">
        <f>VLOOKUP(A16608,predictions!A:B,2,FALSE)</f>
        <v>22/06/2020</v>
      </c>
      <c r="E16608" s="4">
        <f t="shared" si="65"/>
        <v>44004</v>
      </c>
    </row>
    <row r="16609" spans="3:5" ht="13" x14ac:dyDescent="0.15">
      <c r="C16609" s="1" t="str">
        <f ca="1">IFERROR(INDIRECT(ADDRESS(MATCH(A16609,'contribution par jour-semaine'!A:A,0),MATCH(B16609,'contribution par jour-semaine'!$1:$1,0),4,1,"contribution par jour-semaine")),"")</f>
        <v/>
      </c>
      <c r="D16609" s="4" t="str">
        <f>VLOOKUP(A16609,predictions!A:B,2,FALSE)</f>
        <v>22/06/2020</v>
      </c>
      <c r="E16609" s="4">
        <f t="shared" si="65"/>
        <v>44004</v>
      </c>
    </row>
    <row r="16610" spans="3:5" ht="13" x14ac:dyDescent="0.15">
      <c r="C16610" s="1" t="str">
        <f ca="1">IFERROR(INDIRECT(ADDRESS(MATCH(A16610,'contribution par jour-semaine'!A:A,0),MATCH(B16610,'contribution par jour-semaine'!$1:$1,0),4,1,"contribution par jour-semaine")),"")</f>
        <v/>
      </c>
      <c r="D16610" s="4" t="str">
        <f>VLOOKUP(A16610,predictions!A:B,2,FALSE)</f>
        <v>22/06/2020</v>
      </c>
      <c r="E16610" s="4">
        <f t="shared" si="65"/>
        <v>44004</v>
      </c>
    </row>
    <row r="16611" spans="3:5" ht="13" x14ac:dyDescent="0.15">
      <c r="C16611" s="1" t="str">
        <f ca="1">IFERROR(INDIRECT(ADDRESS(MATCH(A16611,'contribution par jour-semaine'!A:A,0),MATCH(B16611,'contribution par jour-semaine'!$1:$1,0),4,1,"contribution par jour-semaine")),"")</f>
        <v/>
      </c>
      <c r="D16611" s="4" t="str">
        <f>VLOOKUP(A16611,predictions!A:B,2,FALSE)</f>
        <v>22/06/2020</v>
      </c>
      <c r="E16611" s="4">
        <f t="shared" si="65"/>
        <v>44004</v>
      </c>
    </row>
    <row r="16612" spans="3:5" ht="13" x14ac:dyDescent="0.15">
      <c r="C16612" s="1" t="str">
        <f ca="1">IFERROR(INDIRECT(ADDRESS(MATCH(A16612,'contribution par jour-semaine'!A:A,0),MATCH(B16612,'contribution par jour-semaine'!$1:$1,0),4,1,"contribution par jour-semaine")),"")</f>
        <v/>
      </c>
      <c r="D16612" s="4" t="str">
        <f>VLOOKUP(A16612,predictions!A:B,2,FALSE)</f>
        <v>22/06/2020</v>
      </c>
      <c r="E16612" s="4">
        <f t="shared" si="65"/>
        <v>44004</v>
      </c>
    </row>
    <row r="16613" spans="3:5" ht="13" x14ac:dyDescent="0.15">
      <c r="C16613" s="1" t="str">
        <f ca="1">IFERROR(INDIRECT(ADDRESS(MATCH(A16613,'contribution par jour-semaine'!A:A,0),MATCH(B16613,'contribution par jour-semaine'!$1:$1,0),4,1,"contribution par jour-semaine")),"")</f>
        <v/>
      </c>
      <c r="D16613" s="4" t="str">
        <f>VLOOKUP(A16613,predictions!A:B,2,FALSE)</f>
        <v>22/06/2020</v>
      </c>
      <c r="E16613" s="4">
        <f t="shared" si="65"/>
        <v>44004</v>
      </c>
    </row>
    <row r="16614" spans="3:5" ht="13" x14ac:dyDescent="0.15">
      <c r="C16614" s="1" t="str">
        <f ca="1">IFERROR(INDIRECT(ADDRESS(MATCH(A16614,'contribution par jour-semaine'!A:A,0),MATCH(B16614,'contribution par jour-semaine'!$1:$1,0),4,1,"contribution par jour-semaine")),"")</f>
        <v/>
      </c>
      <c r="D16614" s="4" t="str">
        <f>VLOOKUP(A16614,predictions!A:B,2,FALSE)</f>
        <v>22/06/2020</v>
      </c>
      <c r="E16614" s="4">
        <f t="shared" si="65"/>
        <v>44004</v>
      </c>
    </row>
    <row r="16615" spans="3:5" ht="13" x14ac:dyDescent="0.15">
      <c r="C16615" s="1" t="str">
        <f ca="1">IFERROR(INDIRECT(ADDRESS(MATCH(A16615,'contribution par jour-semaine'!A:A,0),MATCH(B16615,'contribution par jour-semaine'!$1:$1,0),4,1,"contribution par jour-semaine")),"")</f>
        <v/>
      </c>
      <c r="D16615" s="4" t="str">
        <f>VLOOKUP(A16615,predictions!A:B,2,FALSE)</f>
        <v>22/06/2020</v>
      </c>
      <c r="E16615" s="4">
        <f t="shared" si="65"/>
        <v>44004</v>
      </c>
    </row>
    <row r="16616" spans="3:5" ht="13" x14ac:dyDescent="0.15">
      <c r="C16616" s="1" t="str">
        <f ca="1">IFERROR(INDIRECT(ADDRESS(MATCH(A16616,'contribution par jour-semaine'!A:A,0),MATCH(B16616,'contribution par jour-semaine'!$1:$1,0),4,1,"contribution par jour-semaine")),"")</f>
        <v/>
      </c>
      <c r="D16616" s="4" t="str">
        <f>VLOOKUP(A16616,predictions!A:B,2,FALSE)</f>
        <v>22/06/2020</v>
      </c>
      <c r="E16616" s="4">
        <f t="shared" si="65"/>
        <v>44004</v>
      </c>
    </row>
    <row r="16617" spans="3:5" ht="13" x14ac:dyDescent="0.15">
      <c r="C16617" s="1" t="str">
        <f ca="1">IFERROR(INDIRECT(ADDRESS(MATCH(A16617,'contribution par jour-semaine'!A:A,0),MATCH(B16617,'contribution par jour-semaine'!$1:$1,0),4,1,"contribution par jour-semaine")),"")</f>
        <v/>
      </c>
      <c r="D16617" s="4" t="str">
        <f>VLOOKUP(A16617,predictions!A:B,2,FALSE)</f>
        <v>22/06/2020</v>
      </c>
      <c r="E16617" s="4">
        <f t="shared" si="65"/>
        <v>44004</v>
      </c>
    </row>
    <row r="16618" spans="3:5" ht="13" x14ac:dyDescent="0.15">
      <c r="C16618" s="1" t="str">
        <f ca="1">IFERROR(INDIRECT(ADDRESS(MATCH(A16618,'contribution par jour-semaine'!A:A,0),MATCH(B16618,'contribution par jour-semaine'!$1:$1,0),4,1,"contribution par jour-semaine")),"")</f>
        <v/>
      </c>
      <c r="D16618" s="4" t="str">
        <f>VLOOKUP(A16618,predictions!A:B,2,FALSE)</f>
        <v>22/06/2020</v>
      </c>
      <c r="E16618" s="4">
        <f t="shared" si="65"/>
        <v>44004</v>
      </c>
    </row>
    <row r="16619" spans="3:5" ht="13" x14ac:dyDescent="0.15">
      <c r="C16619" s="1" t="str">
        <f ca="1">IFERROR(INDIRECT(ADDRESS(MATCH(A16619,'contribution par jour-semaine'!A:A,0),MATCH(B16619,'contribution par jour-semaine'!$1:$1,0),4,1,"contribution par jour-semaine")),"")</f>
        <v/>
      </c>
      <c r="D16619" s="4" t="str">
        <f>VLOOKUP(A16619,predictions!A:B,2,FALSE)</f>
        <v>22/06/2020</v>
      </c>
      <c r="E16619" s="4">
        <f t="shared" si="65"/>
        <v>44004</v>
      </c>
    </row>
    <row r="16620" spans="3:5" ht="13" x14ac:dyDescent="0.15">
      <c r="C16620" s="1" t="str">
        <f ca="1">IFERROR(INDIRECT(ADDRESS(MATCH(A16620,'contribution par jour-semaine'!A:A,0),MATCH(B16620,'contribution par jour-semaine'!$1:$1,0),4,1,"contribution par jour-semaine")),"")</f>
        <v/>
      </c>
      <c r="D16620" s="4" t="str">
        <f>VLOOKUP(A16620,predictions!A:B,2,FALSE)</f>
        <v>22/06/2020</v>
      </c>
      <c r="E16620" s="4">
        <f t="shared" si="65"/>
        <v>44004</v>
      </c>
    </row>
    <row r="16621" spans="3:5" ht="13" x14ac:dyDescent="0.15">
      <c r="C16621" s="1" t="str">
        <f ca="1">IFERROR(INDIRECT(ADDRESS(MATCH(A16621,'contribution par jour-semaine'!A:A,0),MATCH(B16621,'contribution par jour-semaine'!$1:$1,0),4,1,"contribution par jour-semaine")),"")</f>
        <v/>
      </c>
      <c r="D16621" s="4" t="str">
        <f>VLOOKUP(A16621,predictions!A:B,2,FALSE)</f>
        <v>22/06/2020</v>
      </c>
      <c r="E16621" s="4">
        <f t="shared" si="65"/>
        <v>44004</v>
      </c>
    </row>
    <row r="16622" spans="3:5" ht="13" x14ac:dyDescent="0.15">
      <c r="C16622" s="1" t="str">
        <f ca="1">IFERROR(INDIRECT(ADDRESS(MATCH(A16622,'contribution par jour-semaine'!A:A,0),MATCH(B16622,'contribution par jour-semaine'!$1:$1,0),4,1,"contribution par jour-semaine")),"")</f>
        <v/>
      </c>
      <c r="D16622" s="4" t="str">
        <f>VLOOKUP(A16622,predictions!A:B,2,FALSE)</f>
        <v>22/06/2020</v>
      </c>
      <c r="E16622" s="4">
        <f t="shared" si="65"/>
        <v>44004</v>
      </c>
    </row>
    <row r="16623" spans="3:5" ht="13" x14ac:dyDescent="0.15">
      <c r="C16623" s="1" t="str">
        <f ca="1">IFERROR(INDIRECT(ADDRESS(MATCH(A16623,'contribution par jour-semaine'!A:A,0),MATCH(B16623,'contribution par jour-semaine'!$1:$1,0),4,1,"contribution par jour-semaine")),"")</f>
        <v/>
      </c>
      <c r="D16623" s="4" t="str">
        <f>VLOOKUP(A16623,predictions!A:B,2,FALSE)</f>
        <v>22/06/2020</v>
      </c>
      <c r="E16623" s="4">
        <f t="shared" si="65"/>
        <v>44004</v>
      </c>
    </row>
    <row r="16624" spans="3:5" ht="13" x14ac:dyDescent="0.15">
      <c r="C16624" s="1" t="str">
        <f ca="1">IFERROR(INDIRECT(ADDRESS(MATCH(A16624,'contribution par jour-semaine'!A:A,0),MATCH(B16624,'contribution par jour-semaine'!$1:$1,0),4,1,"contribution par jour-semaine")),"")</f>
        <v/>
      </c>
      <c r="D16624" s="4" t="str">
        <f>VLOOKUP(A16624,predictions!A:B,2,FALSE)</f>
        <v>22/06/2020</v>
      </c>
      <c r="E16624" s="4">
        <f t="shared" si="65"/>
        <v>44004</v>
      </c>
    </row>
    <row r="16625" spans="3:5" ht="13" x14ac:dyDescent="0.15">
      <c r="C16625" s="1" t="str">
        <f ca="1">IFERROR(INDIRECT(ADDRESS(MATCH(A16625,'contribution par jour-semaine'!A:A,0),MATCH(B16625,'contribution par jour-semaine'!$1:$1,0),4,1,"contribution par jour-semaine")),"")</f>
        <v/>
      </c>
      <c r="D16625" s="4" t="str">
        <f>VLOOKUP(A16625,predictions!A:B,2,FALSE)</f>
        <v>22/06/2020</v>
      </c>
      <c r="E16625" s="4">
        <f t="shared" si="65"/>
        <v>44004</v>
      </c>
    </row>
    <row r="16626" spans="3:5" ht="13" x14ac:dyDescent="0.15">
      <c r="C16626" s="1" t="str">
        <f ca="1">IFERROR(INDIRECT(ADDRESS(MATCH(A16626,'contribution par jour-semaine'!A:A,0),MATCH(B16626,'contribution par jour-semaine'!$1:$1,0),4,1,"contribution par jour-semaine")),"")</f>
        <v/>
      </c>
      <c r="D16626" s="4" t="str">
        <f>VLOOKUP(A16626,predictions!A:B,2,FALSE)</f>
        <v>22/06/2020</v>
      </c>
      <c r="E16626" s="4">
        <f t="shared" si="65"/>
        <v>44004</v>
      </c>
    </row>
    <row r="16627" spans="3:5" ht="13" x14ac:dyDescent="0.15">
      <c r="C16627" s="1" t="str">
        <f ca="1">IFERROR(INDIRECT(ADDRESS(MATCH(A16627,'contribution par jour-semaine'!A:A,0),MATCH(B16627,'contribution par jour-semaine'!$1:$1,0),4,1,"contribution par jour-semaine")),"")</f>
        <v/>
      </c>
      <c r="D16627" s="4" t="str">
        <f>VLOOKUP(A16627,predictions!A:B,2,FALSE)</f>
        <v>22/06/2020</v>
      </c>
      <c r="E16627" s="4">
        <f t="shared" si="65"/>
        <v>44004</v>
      </c>
    </row>
    <row r="16628" spans="3:5" ht="13" x14ac:dyDescent="0.15">
      <c r="C16628" s="1" t="str">
        <f ca="1">IFERROR(INDIRECT(ADDRESS(MATCH(A16628,'contribution par jour-semaine'!A:A,0),MATCH(B16628,'contribution par jour-semaine'!$1:$1,0),4,1,"contribution par jour-semaine")),"")</f>
        <v/>
      </c>
      <c r="D16628" s="4" t="str">
        <f>VLOOKUP(A16628,predictions!A:B,2,FALSE)</f>
        <v>22/06/2020</v>
      </c>
      <c r="E16628" s="4">
        <f t="shared" si="65"/>
        <v>44004</v>
      </c>
    </row>
    <row r="16629" spans="3:5" ht="13" x14ac:dyDescent="0.15">
      <c r="C16629" s="1" t="str">
        <f ca="1">IFERROR(INDIRECT(ADDRESS(MATCH(A16629,'contribution par jour-semaine'!A:A,0),MATCH(B16629,'contribution par jour-semaine'!$1:$1,0),4,1,"contribution par jour-semaine")),"")</f>
        <v/>
      </c>
      <c r="D16629" s="4" t="str">
        <f>VLOOKUP(A16629,predictions!A:B,2,FALSE)</f>
        <v>22/06/2020</v>
      </c>
      <c r="E16629" s="4">
        <f t="shared" si="65"/>
        <v>44004</v>
      </c>
    </row>
    <row r="16630" spans="3:5" ht="13" x14ac:dyDescent="0.15">
      <c r="C16630" s="1" t="str">
        <f ca="1">IFERROR(INDIRECT(ADDRESS(MATCH(A16630,'contribution par jour-semaine'!A:A,0),MATCH(B16630,'contribution par jour-semaine'!$1:$1,0),4,1,"contribution par jour-semaine")),"")</f>
        <v/>
      </c>
      <c r="D16630" s="4" t="str">
        <f>VLOOKUP(A16630,predictions!A:B,2,FALSE)</f>
        <v>22/06/2020</v>
      </c>
      <c r="E16630" s="4">
        <f t="shared" si="65"/>
        <v>44004</v>
      </c>
    </row>
    <row r="16631" spans="3:5" ht="13" x14ac:dyDescent="0.15">
      <c r="C16631" s="1" t="str">
        <f ca="1">IFERROR(INDIRECT(ADDRESS(MATCH(A16631,'contribution par jour-semaine'!A:A,0),MATCH(B16631,'contribution par jour-semaine'!$1:$1,0),4,1,"contribution par jour-semaine")),"")</f>
        <v/>
      </c>
      <c r="D16631" s="4" t="str">
        <f>VLOOKUP(A16631,predictions!A:B,2,FALSE)</f>
        <v>22/06/2020</v>
      </c>
      <c r="E16631" s="4">
        <f t="shared" si="65"/>
        <v>44004</v>
      </c>
    </row>
    <row r="16632" spans="3:5" ht="13" x14ac:dyDescent="0.15">
      <c r="C16632" s="1" t="str">
        <f ca="1">IFERROR(INDIRECT(ADDRESS(MATCH(A16632,'contribution par jour-semaine'!A:A,0),MATCH(B16632,'contribution par jour-semaine'!$1:$1,0),4,1,"contribution par jour-semaine")),"")</f>
        <v/>
      </c>
      <c r="D16632" s="4" t="str">
        <f>VLOOKUP(A16632,predictions!A:B,2,FALSE)</f>
        <v>22/06/2020</v>
      </c>
      <c r="E16632" s="4">
        <f t="shared" si="65"/>
        <v>44004</v>
      </c>
    </row>
    <row r="16633" spans="3:5" ht="13" x14ac:dyDescent="0.15">
      <c r="C16633" s="1" t="str">
        <f ca="1">IFERROR(INDIRECT(ADDRESS(MATCH(A16633,'contribution par jour-semaine'!A:A,0),MATCH(B16633,'contribution par jour-semaine'!$1:$1,0),4,1,"contribution par jour-semaine")),"")</f>
        <v/>
      </c>
      <c r="D16633" s="4" t="str">
        <f>VLOOKUP(A16633,predictions!A:B,2,FALSE)</f>
        <v>22/06/2020</v>
      </c>
      <c r="E16633" s="4">
        <f t="shared" si="65"/>
        <v>44004</v>
      </c>
    </row>
    <row r="16634" spans="3:5" ht="13" x14ac:dyDescent="0.15">
      <c r="C16634" s="1" t="str">
        <f ca="1">IFERROR(INDIRECT(ADDRESS(MATCH(A16634,'contribution par jour-semaine'!A:A,0),MATCH(B16634,'contribution par jour-semaine'!$1:$1,0),4,1,"contribution par jour-semaine")),"")</f>
        <v/>
      </c>
      <c r="D16634" s="4" t="str">
        <f>VLOOKUP(A16634,predictions!A:B,2,FALSE)</f>
        <v>22/06/2020</v>
      </c>
      <c r="E16634" s="4">
        <f t="shared" si="65"/>
        <v>44004</v>
      </c>
    </row>
    <row r="16635" spans="3:5" ht="13" x14ac:dyDescent="0.15">
      <c r="C16635" s="1" t="str">
        <f ca="1">IFERROR(INDIRECT(ADDRESS(MATCH(A16635,'contribution par jour-semaine'!A:A,0),MATCH(B16635,'contribution par jour-semaine'!$1:$1,0),4,1,"contribution par jour-semaine")),"")</f>
        <v/>
      </c>
      <c r="D16635" s="4" t="str">
        <f>VLOOKUP(A16635,predictions!A:B,2,FALSE)</f>
        <v>22/06/2020</v>
      </c>
      <c r="E16635" s="4">
        <f t="shared" si="65"/>
        <v>44004</v>
      </c>
    </row>
    <row r="16636" spans="3:5" ht="13" x14ac:dyDescent="0.15">
      <c r="C16636" s="1" t="str">
        <f ca="1">IFERROR(INDIRECT(ADDRESS(MATCH(A16636,'contribution par jour-semaine'!A:A,0),MATCH(B16636,'contribution par jour-semaine'!$1:$1,0),4,1,"contribution par jour-semaine")),"")</f>
        <v/>
      </c>
      <c r="D16636" s="4" t="str">
        <f>VLOOKUP(A16636,predictions!A:B,2,FALSE)</f>
        <v>22/06/2020</v>
      </c>
      <c r="E16636" s="4">
        <f t="shared" si="65"/>
        <v>44004</v>
      </c>
    </row>
    <row r="16637" spans="3:5" ht="13" x14ac:dyDescent="0.15">
      <c r="C16637" s="1" t="str">
        <f ca="1">IFERROR(INDIRECT(ADDRESS(MATCH(A16637,'contribution par jour-semaine'!A:A,0),MATCH(B16637,'contribution par jour-semaine'!$1:$1,0),4,1,"contribution par jour-semaine")),"")</f>
        <v/>
      </c>
      <c r="D16637" s="4" t="str">
        <f>VLOOKUP(A16637,predictions!A:B,2,FALSE)</f>
        <v>22/06/2020</v>
      </c>
      <c r="E16637" s="4">
        <f t="shared" si="65"/>
        <v>44004</v>
      </c>
    </row>
    <row r="16638" spans="3:5" ht="13" x14ac:dyDescent="0.15">
      <c r="C16638" s="1" t="str">
        <f ca="1">IFERROR(INDIRECT(ADDRESS(MATCH(A16638,'contribution par jour-semaine'!A:A,0),MATCH(B16638,'contribution par jour-semaine'!$1:$1,0),4,1,"contribution par jour-semaine")),"")</f>
        <v/>
      </c>
      <c r="D16638" s="4" t="str">
        <f>VLOOKUP(A16638,predictions!A:B,2,FALSE)</f>
        <v>22/06/2020</v>
      </c>
      <c r="E16638" s="4">
        <f t="shared" si="65"/>
        <v>44004</v>
      </c>
    </row>
    <row r="16639" spans="3:5" ht="13" x14ac:dyDescent="0.15">
      <c r="C16639" s="1" t="str">
        <f ca="1">IFERROR(INDIRECT(ADDRESS(MATCH(A16639,'contribution par jour-semaine'!A:A,0),MATCH(B16639,'contribution par jour-semaine'!$1:$1,0),4,1,"contribution par jour-semaine")),"")</f>
        <v/>
      </c>
      <c r="D16639" s="4" t="str">
        <f>VLOOKUP(A16639,predictions!A:B,2,FALSE)</f>
        <v>22/06/2020</v>
      </c>
      <c r="E16639" s="4">
        <f t="shared" si="65"/>
        <v>44004</v>
      </c>
    </row>
    <row r="16640" spans="3:5" ht="13" x14ac:dyDescent="0.15">
      <c r="C16640" s="1" t="str">
        <f ca="1">IFERROR(INDIRECT(ADDRESS(MATCH(A16640,'contribution par jour-semaine'!A:A,0),MATCH(B16640,'contribution par jour-semaine'!$1:$1,0),4,1,"contribution par jour-semaine")),"")</f>
        <v/>
      </c>
      <c r="D16640" s="4" t="str">
        <f>VLOOKUP(A16640,predictions!A:B,2,FALSE)</f>
        <v>22/06/2020</v>
      </c>
      <c r="E16640" s="4">
        <f t="shared" si="65"/>
        <v>44004</v>
      </c>
    </row>
    <row r="16641" spans="3:5" ht="13" x14ac:dyDescent="0.15">
      <c r="C16641" s="1" t="str">
        <f ca="1">IFERROR(INDIRECT(ADDRESS(MATCH(A16641,'contribution par jour-semaine'!A:A,0),MATCH(B16641,'contribution par jour-semaine'!$1:$1,0),4,1,"contribution par jour-semaine")),"")</f>
        <v/>
      </c>
      <c r="D16641" s="4" t="str">
        <f>VLOOKUP(A16641,predictions!A:B,2,FALSE)</f>
        <v>22/06/2020</v>
      </c>
      <c r="E16641" s="4">
        <f t="shared" si="65"/>
        <v>44004</v>
      </c>
    </row>
    <row r="16642" spans="3:5" ht="13" x14ac:dyDescent="0.15">
      <c r="C16642" s="1" t="str">
        <f ca="1">IFERROR(INDIRECT(ADDRESS(MATCH(A16642,'contribution par jour-semaine'!A:A,0),MATCH(B16642,'contribution par jour-semaine'!$1:$1,0),4,1,"contribution par jour-semaine")),"")</f>
        <v/>
      </c>
      <c r="D16642" s="4" t="str">
        <f>VLOOKUP(A16642,predictions!A:B,2,FALSE)</f>
        <v>22/06/2020</v>
      </c>
      <c r="E16642" s="4">
        <f t="shared" si="65"/>
        <v>44004</v>
      </c>
    </row>
    <row r="16643" spans="3:5" ht="13" x14ac:dyDescent="0.15">
      <c r="C16643" s="1" t="str">
        <f ca="1">IFERROR(INDIRECT(ADDRESS(MATCH(A16643,'contribution par jour-semaine'!A:A,0),MATCH(B16643,'contribution par jour-semaine'!$1:$1,0),4,1,"contribution par jour-semaine")),"")</f>
        <v/>
      </c>
      <c r="D16643" s="4" t="str">
        <f>VLOOKUP(A16643,predictions!A:B,2,FALSE)</f>
        <v>22/06/2020</v>
      </c>
      <c r="E16643" s="4">
        <f t="shared" si="65"/>
        <v>44004</v>
      </c>
    </row>
    <row r="16644" spans="3:5" ht="13" x14ac:dyDescent="0.15">
      <c r="C16644" s="1" t="str">
        <f ca="1">IFERROR(INDIRECT(ADDRESS(MATCH(A16644,'contribution par jour-semaine'!A:A,0),MATCH(B16644,'contribution par jour-semaine'!$1:$1,0),4,1,"contribution par jour-semaine")),"")</f>
        <v/>
      </c>
      <c r="D16644" s="4" t="str">
        <f>VLOOKUP(A16644,predictions!A:B,2,FALSE)</f>
        <v>22/06/2020</v>
      </c>
      <c r="E16644" s="4">
        <f t="shared" si="65"/>
        <v>44004</v>
      </c>
    </row>
    <row r="16645" spans="3:5" ht="13" x14ac:dyDescent="0.15">
      <c r="C16645" s="1" t="str">
        <f ca="1">IFERROR(INDIRECT(ADDRESS(MATCH(A16645,'contribution par jour-semaine'!A:A,0),MATCH(B16645,'contribution par jour-semaine'!$1:$1,0),4,1,"contribution par jour-semaine")),"")</f>
        <v/>
      </c>
      <c r="D16645" s="4" t="str">
        <f>VLOOKUP(A16645,predictions!A:B,2,FALSE)</f>
        <v>22/06/2020</v>
      </c>
      <c r="E16645" s="4">
        <f t="shared" si="65"/>
        <v>44004</v>
      </c>
    </row>
    <row r="16646" spans="3:5" ht="13" x14ac:dyDescent="0.15">
      <c r="C16646" s="1" t="str">
        <f ca="1">IFERROR(INDIRECT(ADDRESS(MATCH(A16646,'contribution par jour-semaine'!A:A,0),MATCH(B16646,'contribution par jour-semaine'!$1:$1,0),4,1,"contribution par jour-semaine")),"")</f>
        <v/>
      </c>
      <c r="D16646" s="4" t="str">
        <f>VLOOKUP(A16646,predictions!A:B,2,FALSE)</f>
        <v>22/06/2020</v>
      </c>
      <c r="E16646" s="4">
        <f t="shared" si="65"/>
        <v>44004</v>
      </c>
    </row>
    <row r="16647" spans="3:5" ht="13" x14ac:dyDescent="0.15">
      <c r="C16647" s="1" t="str">
        <f ca="1">IFERROR(INDIRECT(ADDRESS(MATCH(A16647,'contribution par jour-semaine'!A:A,0),MATCH(B16647,'contribution par jour-semaine'!$1:$1,0),4,1,"contribution par jour-semaine")),"")</f>
        <v/>
      </c>
      <c r="D16647" s="4" t="str">
        <f>VLOOKUP(A16647,predictions!A:B,2,FALSE)</f>
        <v>22/06/2020</v>
      </c>
      <c r="E16647" s="4">
        <f t="shared" si="65"/>
        <v>44004</v>
      </c>
    </row>
    <row r="16648" spans="3:5" ht="13" x14ac:dyDescent="0.15">
      <c r="C16648" s="1" t="str">
        <f ca="1">IFERROR(INDIRECT(ADDRESS(MATCH(A16648,'contribution par jour-semaine'!A:A,0),MATCH(B16648,'contribution par jour-semaine'!$1:$1,0),4,1,"contribution par jour-semaine")),"")</f>
        <v/>
      </c>
      <c r="D16648" s="4" t="str">
        <f>VLOOKUP(A16648,predictions!A:B,2,FALSE)</f>
        <v>22/06/2020</v>
      </c>
      <c r="E16648" s="4">
        <f t="shared" si="65"/>
        <v>44004</v>
      </c>
    </row>
    <row r="16649" spans="3:5" ht="13" x14ac:dyDescent="0.15">
      <c r="C16649" s="1" t="str">
        <f ca="1">IFERROR(INDIRECT(ADDRESS(MATCH(A16649,'contribution par jour-semaine'!A:A,0),MATCH(B16649,'contribution par jour-semaine'!$1:$1,0),4,1,"contribution par jour-semaine")),"")</f>
        <v/>
      </c>
      <c r="D16649" s="4" t="str">
        <f>VLOOKUP(A16649,predictions!A:B,2,FALSE)</f>
        <v>22/06/2020</v>
      </c>
      <c r="E16649" s="4">
        <f t="shared" si="65"/>
        <v>44004</v>
      </c>
    </row>
    <row r="16650" spans="3:5" ht="13" x14ac:dyDescent="0.15">
      <c r="C16650" s="1" t="str">
        <f ca="1">IFERROR(INDIRECT(ADDRESS(MATCH(A16650,'contribution par jour-semaine'!A:A,0),MATCH(B16650,'contribution par jour-semaine'!$1:$1,0),4,1,"contribution par jour-semaine")),"")</f>
        <v/>
      </c>
      <c r="D16650" s="4" t="str">
        <f>VLOOKUP(A16650,predictions!A:B,2,FALSE)</f>
        <v>22/06/2020</v>
      </c>
      <c r="E16650" s="4">
        <f t="shared" si="65"/>
        <v>44004</v>
      </c>
    </row>
    <row r="16651" spans="3:5" ht="13" x14ac:dyDescent="0.15">
      <c r="C16651" s="1" t="str">
        <f ca="1">IFERROR(INDIRECT(ADDRESS(MATCH(A16651,'contribution par jour-semaine'!A:A,0),MATCH(B16651,'contribution par jour-semaine'!$1:$1,0),4,1,"contribution par jour-semaine")),"")</f>
        <v/>
      </c>
      <c r="D16651" s="4" t="str">
        <f>VLOOKUP(A16651,predictions!A:B,2,FALSE)</f>
        <v>22/06/2020</v>
      </c>
      <c r="E16651" s="4">
        <f t="shared" si="65"/>
        <v>44004</v>
      </c>
    </row>
    <row r="16652" spans="3:5" ht="13" x14ac:dyDescent="0.15">
      <c r="C16652" s="1" t="str">
        <f ca="1">IFERROR(INDIRECT(ADDRESS(MATCH(A16652,'contribution par jour-semaine'!A:A,0),MATCH(B16652,'contribution par jour-semaine'!$1:$1,0),4,1,"contribution par jour-semaine")),"")</f>
        <v/>
      </c>
      <c r="D16652" s="4" t="str">
        <f>VLOOKUP(A16652,predictions!A:B,2,FALSE)</f>
        <v>22/06/2020</v>
      </c>
      <c r="E16652" s="4">
        <f t="shared" si="65"/>
        <v>44004</v>
      </c>
    </row>
    <row r="16653" spans="3:5" ht="13" x14ac:dyDescent="0.15">
      <c r="C16653" s="1" t="str">
        <f ca="1">IFERROR(INDIRECT(ADDRESS(MATCH(A16653,'contribution par jour-semaine'!A:A,0),MATCH(B16653,'contribution par jour-semaine'!$1:$1,0),4,1,"contribution par jour-semaine")),"")</f>
        <v/>
      </c>
      <c r="D16653" s="4" t="str">
        <f>VLOOKUP(A16653,predictions!A:B,2,FALSE)</f>
        <v>22/06/2020</v>
      </c>
      <c r="E16653" s="4">
        <f t="shared" si="65"/>
        <v>44004</v>
      </c>
    </row>
    <row r="16654" spans="3:5" ht="13" x14ac:dyDescent="0.15">
      <c r="C16654" s="1" t="str">
        <f ca="1">IFERROR(INDIRECT(ADDRESS(MATCH(A16654,'contribution par jour-semaine'!A:A,0),MATCH(B16654,'contribution par jour-semaine'!$1:$1,0),4,1,"contribution par jour-semaine")),"")</f>
        <v/>
      </c>
      <c r="D16654" s="4" t="str">
        <f>VLOOKUP(A16654,predictions!A:B,2,FALSE)</f>
        <v>22/06/2020</v>
      </c>
      <c r="E16654" s="4">
        <f t="shared" si="65"/>
        <v>44004</v>
      </c>
    </row>
    <row r="16655" spans="3:5" ht="13" x14ac:dyDescent="0.15">
      <c r="C16655" s="1" t="str">
        <f ca="1">IFERROR(INDIRECT(ADDRESS(MATCH(A16655,'contribution par jour-semaine'!A:A,0),MATCH(B16655,'contribution par jour-semaine'!$1:$1,0),4,1,"contribution par jour-semaine")),"")</f>
        <v/>
      </c>
      <c r="D16655" s="4" t="str">
        <f>VLOOKUP(A16655,predictions!A:B,2,FALSE)</f>
        <v>22/06/2020</v>
      </c>
      <c r="E16655" s="4">
        <f t="shared" si="65"/>
        <v>44004</v>
      </c>
    </row>
    <row r="16656" spans="3:5" ht="13" x14ac:dyDescent="0.15">
      <c r="C16656" s="1" t="str">
        <f ca="1">IFERROR(INDIRECT(ADDRESS(MATCH(A16656,'contribution par jour-semaine'!A:A,0),MATCH(B16656,'contribution par jour-semaine'!$1:$1,0),4,1,"contribution par jour-semaine")),"")</f>
        <v/>
      </c>
      <c r="D16656" s="4" t="str">
        <f>VLOOKUP(A16656,predictions!A:B,2,FALSE)</f>
        <v>22/06/2020</v>
      </c>
      <c r="E16656" s="4">
        <f t="shared" si="65"/>
        <v>44004</v>
      </c>
    </row>
    <row r="16657" spans="3:5" ht="13" x14ac:dyDescent="0.15">
      <c r="C16657" s="1" t="str">
        <f ca="1">IFERROR(INDIRECT(ADDRESS(MATCH(A16657,'contribution par jour-semaine'!A:A,0),MATCH(B16657,'contribution par jour-semaine'!$1:$1,0),4,1,"contribution par jour-semaine")),"")</f>
        <v/>
      </c>
      <c r="D16657" s="4" t="str">
        <f>VLOOKUP(A16657,predictions!A:B,2,FALSE)</f>
        <v>22/06/2020</v>
      </c>
      <c r="E16657" s="4">
        <f t="shared" si="65"/>
        <v>44004</v>
      </c>
    </row>
    <row r="16658" spans="3:5" ht="13" x14ac:dyDescent="0.15">
      <c r="C16658" s="1" t="str">
        <f ca="1">IFERROR(INDIRECT(ADDRESS(MATCH(A16658,'contribution par jour-semaine'!A:A,0),MATCH(B16658,'contribution par jour-semaine'!$1:$1,0),4,1,"contribution par jour-semaine")),"")</f>
        <v/>
      </c>
      <c r="D16658" s="4" t="str">
        <f>VLOOKUP(A16658,predictions!A:B,2,FALSE)</f>
        <v>22/06/2020</v>
      </c>
      <c r="E16658" s="4">
        <f t="shared" si="65"/>
        <v>44004</v>
      </c>
    </row>
    <row r="16659" spans="3:5" ht="13" x14ac:dyDescent="0.15">
      <c r="C16659" s="1" t="str">
        <f ca="1">IFERROR(INDIRECT(ADDRESS(MATCH(A16659,'contribution par jour-semaine'!A:A,0),MATCH(B16659,'contribution par jour-semaine'!$1:$1,0),4,1,"contribution par jour-semaine")),"")</f>
        <v/>
      </c>
      <c r="D16659" s="4" t="str">
        <f>VLOOKUP(A16659,predictions!A:B,2,FALSE)</f>
        <v>22/06/2020</v>
      </c>
      <c r="E16659" s="4">
        <f t="shared" si="65"/>
        <v>44004</v>
      </c>
    </row>
    <row r="16660" spans="3:5" ht="13" x14ac:dyDescent="0.15">
      <c r="C16660" s="1" t="str">
        <f ca="1">IFERROR(INDIRECT(ADDRESS(MATCH(A16660,'contribution par jour-semaine'!A:A,0),MATCH(B16660,'contribution par jour-semaine'!$1:$1,0),4,1,"contribution par jour-semaine")),"")</f>
        <v/>
      </c>
      <c r="D16660" s="4" t="str">
        <f>VLOOKUP(A16660,predictions!A:B,2,FALSE)</f>
        <v>22/06/2020</v>
      </c>
      <c r="E16660" s="4">
        <f t="shared" si="65"/>
        <v>44004</v>
      </c>
    </row>
    <row r="16661" spans="3:5" ht="13" x14ac:dyDescent="0.15">
      <c r="C16661" s="1" t="str">
        <f ca="1">IFERROR(INDIRECT(ADDRESS(MATCH(A16661,'contribution par jour-semaine'!A:A,0),MATCH(B16661,'contribution par jour-semaine'!$1:$1,0),4,1,"contribution par jour-semaine")),"")</f>
        <v/>
      </c>
      <c r="D16661" s="4" t="str">
        <f>VLOOKUP(A16661,predictions!A:B,2,FALSE)</f>
        <v>22/06/2020</v>
      </c>
      <c r="E16661" s="4">
        <f t="shared" si="65"/>
        <v>44004</v>
      </c>
    </row>
    <row r="16662" spans="3:5" ht="13" x14ac:dyDescent="0.15">
      <c r="C16662" s="1" t="str">
        <f ca="1">IFERROR(INDIRECT(ADDRESS(MATCH(A16662,'contribution par jour-semaine'!A:A,0),MATCH(B16662,'contribution par jour-semaine'!$1:$1,0),4,1,"contribution par jour-semaine")),"")</f>
        <v/>
      </c>
      <c r="D16662" s="4" t="str">
        <f>VLOOKUP(A16662,predictions!A:B,2,FALSE)</f>
        <v>22/06/2020</v>
      </c>
      <c r="E16662" s="4">
        <f t="shared" si="65"/>
        <v>44004</v>
      </c>
    </row>
    <row r="16663" spans="3:5" ht="13" x14ac:dyDescent="0.15">
      <c r="C16663" s="1" t="str">
        <f ca="1">IFERROR(INDIRECT(ADDRESS(MATCH(A16663,'contribution par jour-semaine'!A:A,0),MATCH(B16663,'contribution par jour-semaine'!$1:$1,0),4,1,"contribution par jour-semaine")),"")</f>
        <v/>
      </c>
      <c r="D16663" s="4" t="str">
        <f>VLOOKUP(A16663,predictions!A:B,2,FALSE)</f>
        <v>22/06/2020</v>
      </c>
      <c r="E16663" s="4">
        <f t="shared" si="65"/>
        <v>44004</v>
      </c>
    </row>
    <row r="16664" spans="3:5" ht="13" x14ac:dyDescent="0.15">
      <c r="C16664" s="1" t="str">
        <f ca="1">IFERROR(INDIRECT(ADDRESS(MATCH(A16664,'contribution par jour-semaine'!A:A,0),MATCH(B16664,'contribution par jour-semaine'!$1:$1,0),4,1,"contribution par jour-semaine")),"")</f>
        <v/>
      </c>
      <c r="D16664" s="4" t="str">
        <f>VLOOKUP(A16664,predictions!A:B,2,FALSE)</f>
        <v>22/06/2020</v>
      </c>
      <c r="E16664" s="4">
        <f t="shared" si="65"/>
        <v>44004</v>
      </c>
    </row>
    <row r="16665" spans="3:5" ht="13" x14ac:dyDescent="0.15">
      <c r="C16665" s="1" t="str">
        <f ca="1">IFERROR(INDIRECT(ADDRESS(MATCH(A16665,'contribution par jour-semaine'!A:A,0),MATCH(B16665,'contribution par jour-semaine'!$1:$1,0),4,1,"contribution par jour-semaine")),"")</f>
        <v/>
      </c>
      <c r="D16665" s="4" t="str">
        <f>VLOOKUP(A16665,predictions!A:B,2,FALSE)</f>
        <v>22/06/2020</v>
      </c>
      <c r="E16665" s="4">
        <f t="shared" si="65"/>
        <v>44004</v>
      </c>
    </row>
    <row r="16666" spans="3:5" ht="13" x14ac:dyDescent="0.15">
      <c r="C16666" s="1" t="str">
        <f ca="1">IFERROR(INDIRECT(ADDRESS(MATCH(A16666,'contribution par jour-semaine'!A:A,0),MATCH(B16666,'contribution par jour-semaine'!$1:$1,0),4,1,"contribution par jour-semaine")),"")</f>
        <v/>
      </c>
      <c r="D16666" s="4" t="str">
        <f>VLOOKUP(A16666,predictions!A:B,2,FALSE)</f>
        <v>22/06/2020</v>
      </c>
      <c r="E16666" s="4">
        <f t="shared" si="65"/>
        <v>44004</v>
      </c>
    </row>
    <row r="16667" spans="3:5" ht="13" x14ac:dyDescent="0.15">
      <c r="C16667" s="1" t="str">
        <f ca="1">IFERROR(INDIRECT(ADDRESS(MATCH(A16667,'contribution par jour-semaine'!A:A,0),MATCH(B16667,'contribution par jour-semaine'!$1:$1,0),4,1,"contribution par jour-semaine")),"")</f>
        <v/>
      </c>
      <c r="D16667" s="4" t="str">
        <f>VLOOKUP(A16667,predictions!A:B,2,FALSE)</f>
        <v>22/06/2020</v>
      </c>
      <c r="E16667" s="4">
        <f t="shared" si="65"/>
        <v>44004</v>
      </c>
    </row>
    <row r="16668" spans="3:5" ht="13" x14ac:dyDescent="0.15">
      <c r="C16668" s="1" t="str">
        <f ca="1">IFERROR(INDIRECT(ADDRESS(MATCH(A16668,'contribution par jour-semaine'!A:A,0),MATCH(B16668,'contribution par jour-semaine'!$1:$1,0),4,1,"contribution par jour-semaine")),"")</f>
        <v/>
      </c>
      <c r="D16668" s="4" t="str">
        <f>VLOOKUP(A16668,predictions!A:B,2,FALSE)</f>
        <v>22/06/2020</v>
      </c>
      <c r="E16668" s="4">
        <f t="shared" si="65"/>
        <v>44004</v>
      </c>
    </row>
    <row r="16669" spans="3:5" ht="13" x14ac:dyDescent="0.15">
      <c r="C16669" s="1" t="str">
        <f ca="1">IFERROR(INDIRECT(ADDRESS(MATCH(A16669,'contribution par jour-semaine'!A:A,0),MATCH(B16669,'contribution par jour-semaine'!$1:$1,0),4,1,"contribution par jour-semaine")),"")</f>
        <v/>
      </c>
      <c r="D16669" s="4" t="str">
        <f>VLOOKUP(A16669,predictions!A:B,2,FALSE)</f>
        <v>22/06/2020</v>
      </c>
      <c r="E16669" s="4">
        <f t="shared" si="65"/>
        <v>44004</v>
      </c>
    </row>
    <row r="16670" spans="3:5" ht="13" x14ac:dyDescent="0.15">
      <c r="C16670" s="1" t="str">
        <f ca="1">IFERROR(INDIRECT(ADDRESS(MATCH(A16670,'contribution par jour-semaine'!A:A,0),MATCH(B16670,'contribution par jour-semaine'!$1:$1,0),4,1,"contribution par jour-semaine")),"")</f>
        <v/>
      </c>
      <c r="D16670" s="4" t="str">
        <f>VLOOKUP(A16670,predictions!A:B,2,FALSE)</f>
        <v>22/06/2020</v>
      </c>
      <c r="E16670" s="4">
        <f t="shared" si="65"/>
        <v>44004</v>
      </c>
    </row>
    <row r="16671" spans="3:5" ht="13" x14ac:dyDescent="0.15">
      <c r="C16671" s="1" t="str">
        <f ca="1">IFERROR(INDIRECT(ADDRESS(MATCH(A16671,'contribution par jour-semaine'!A:A,0),MATCH(B16671,'contribution par jour-semaine'!$1:$1,0),4,1,"contribution par jour-semaine")),"")</f>
        <v/>
      </c>
      <c r="D16671" s="4" t="str">
        <f>VLOOKUP(A16671,predictions!A:B,2,FALSE)</f>
        <v>22/06/2020</v>
      </c>
      <c r="E16671" s="4">
        <f t="shared" si="65"/>
        <v>44004</v>
      </c>
    </row>
    <row r="16672" spans="3:5" ht="13" x14ac:dyDescent="0.15">
      <c r="C16672" s="1" t="str">
        <f ca="1">IFERROR(INDIRECT(ADDRESS(MATCH(A16672,'contribution par jour-semaine'!A:A,0),MATCH(B16672,'contribution par jour-semaine'!$1:$1,0),4,1,"contribution par jour-semaine")),"")</f>
        <v/>
      </c>
      <c r="D16672" s="4" t="str">
        <f>VLOOKUP(A16672,predictions!A:B,2,FALSE)</f>
        <v>22/06/2020</v>
      </c>
      <c r="E16672" s="4">
        <f t="shared" si="65"/>
        <v>44004</v>
      </c>
    </row>
    <row r="16673" spans="3:5" ht="13" x14ac:dyDescent="0.15">
      <c r="C16673" s="1" t="str">
        <f ca="1">IFERROR(INDIRECT(ADDRESS(MATCH(A16673,'contribution par jour-semaine'!A:A,0),MATCH(B16673,'contribution par jour-semaine'!$1:$1,0),4,1,"contribution par jour-semaine")),"")</f>
        <v/>
      </c>
      <c r="D16673" s="4" t="str">
        <f>VLOOKUP(A16673,predictions!A:B,2,FALSE)</f>
        <v>22/06/2020</v>
      </c>
      <c r="E16673" s="4">
        <f t="shared" si="65"/>
        <v>44004</v>
      </c>
    </row>
    <row r="16674" spans="3:5" ht="13" x14ac:dyDescent="0.15">
      <c r="C16674" s="1" t="str">
        <f ca="1">IFERROR(INDIRECT(ADDRESS(MATCH(A16674,'contribution par jour-semaine'!A:A,0),MATCH(B16674,'contribution par jour-semaine'!$1:$1,0),4,1,"contribution par jour-semaine")),"")</f>
        <v/>
      </c>
      <c r="D16674" s="4" t="str">
        <f>VLOOKUP(A16674,predictions!A:B,2,FALSE)</f>
        <v>22/06/2020</v>
      </c>
      <c r="E16674" s="4">
        <f t="shared" si="65"/>
        <v>44004</v>
      </c>
    </row>
    <row r="16675" spans="3:5" ht="13" x14ac:dyDescent="0.15">
      <c r="C16675" s="1" t="str">
        <f ca="1">IFERROR(INDIRECT(ADDRESS(MATCH(A16675,'contribution par jour-semaine'!A:A,0),MATCH(B16675,'contribution par jour-semaine'!$1:$1,0),4,1,"contribution par jour-semaine")),"")</f>
        <v/>
      </c>
      <c r="D16675" s="4" t="str">
        <f>VLOOKUP(A16675,predictions!A:B,2,FALSE)</f>
        <v>22/06/2020</v>
      </c>
      <c r="E16675" s="4">
        <f t="shared" si="65"/>
        <v>44004</v>
      </c>
    </row>
    <row r="16676" spans="3:5" ht="13" x14ac:dyDescent="0.15">
      <c r="C16676" s="1" t="str">
        <f ca="1">IFERROR(INDIRECT(ADDRESS(MATCH(A16676,'contribution par jour-semaine'!A:A,0),MATCH(B16676,'contribution par jour-semaine'!$1:$1,0),4,1,"contribution par jour-semaine")),"")</f>
        <v/>
      </c>
      <c r="D16676" s="4" t="str">
        <f>VLOOKUP(A16676,predictions!A:B,2,FALSE)</f>
        <v>22/06/2020</v>
      </c>
      <c r="E16676" s="4">
        <f t="shared" si="65"/>
        <v>44004</v>
      </c>
    </row>
    <row r="16677" spans="3:5" ht="13" x14ac:dyDescent="0.15">
      <c r="C16677" s="1" t="str">
        <f ca="1">IFERROR(INDIRECT(ADDRESS(MATCH(A16677,'contribution par jour-semaine'!A:A,0),MATCH(B16677,'contribution par jour-semaine'!$1:$1,0),4,1,"contribution par jour-semaine")),"")</f>
        <v/>
      </c>
      <c r="D16677" s="4" t="str">
        <f>VLOOKUP(A16677,predictions!A:B,2,FALSE)</f>
        <v>22/06/2020</v>
      </c>
      <c r="E16677" s="4">
        <f t="shared" si="65"/>
        <v>44004</v>
      </c>
    </row>
    <row r="16678" spans="3:5" ht="13" x14ac:dyDescent="0.15">
      <c r="C16678" s="1" t="str">
        <f ca="1">IFERROR(INDIRECT(ADDRESS(MATCH(A16678,'contribution par jour-semaine'!A:A,0),MATCH(B16678,'contribution par jour-semaine'!$1:$1,0),4,1,"contribution par jour-semaine")),"")</f>
        <v/>
      </c>
      <c r="D16678" s="4" t="str">
        <f>VLOOKUP(A16678,predictions!A:B,2,FALSE)</f>
        <v>22/06/2020</v>
      </c>
      <c r="E16678" s="4">
        <f t="shared" si="65"/>
        <v>44004</v>
      </c>
    </row>
    <row r="16679" spans="3:5" ht="13" x14ac:dyDescent="0.15">
      <c r="C16679" s="1" t="str">
        <f ca="1">IFERROR(INDIRECT(ADDRESS(MATCH(A16679,'contribution par jour-semaine'!A:A,0),MATCH(B16679,'contribution par jour-semaine'!$1:$1,0),4,1,"contribution par jour-semaine")),"")</f>
        <v/>
      </c>
      <c r="D16679" s="4" t="str">
        <f>VLOOKUP(A16679,predictions!A:B,2,FALSE)</f>
        <v>22/06/2020</v>
      </c>
      <c r="E16679" s="4">
        <f t="shared" si="65"/>
        <v>44004</v>
      </c>
    </row>
    <row r="16680" spans="3:5" ht="13" x14ac:dyDescent="0.15">
      <c r="C16680" s="1" t="str">
        <f ca="1">IFERROR(INDIRECT(ADDRESS(MATCH(A16680,'contribution par jour-semaine'!A:A,0),MATCH(B16680,'contribution par jour-semaine'!$1:$1,0),4,1,"contribution par jour-semaine")),"")</f>
        <v/>
      </c>
      <c r="D16680" s="4" t="str">
        <f>VLOOKUP(A16680,predictions!A:B,2,FALSE)</f>
        <v>22/06/2020</v>
      </c>
      <c r="E16680" s="4">
        <f t="shared" si="65"/>
        <v>44004</v>
      </c>
    </row>
    <row r="16681" spans="3:5" ht="13" x14ac:dyDescent="0.15">
      <c r="C16681" s="1" t="str">
        <f ca="1">IFERROR(INDIRECT(ADDRESS(MATCH(A16681,'contribution par jour-semaine'!A:A,0),MATCH(B16681,'contribution par jour-semaine'!$1:$1,0),4,1,"contribution par jour-semaine")),"")</f>
        <v/>
      </c>
      <c r="D16681" s="4" t="str">
        <f>VLOOKUP(A16681,predictions!A:B,2,FALSE)</f>
        <v>22/06/2020</v>
      </c>
      <c r="E16681" s="4">
        <f t="shared" si="65"/>
        <v>44004</v>
      </c>
    </row>
    <row r="16682" spans="3:5" ht="13" x14ac:dyDescent="0.15">
      <c r="C16682" s="1" t="str">
        <f ca="1">IFERROR(INDIRECT(ADDRESS(MATCH(A16682,'contribution par jour-semaine'!A:A,0),MATCH(B16682,'contribution par jour-semaine'!$1:$1,0),4,1,"contribution par jour-semaine")),"")</f>
        <v/>
      </c>
      <c r="D16682" s="4" t="str">
        <f>VLOOKUP(A16682,predictions!A:B,2,FALSE)</f>
        <v>22/06/2020</v>
      </c>
      <c r="E16682" s="4">
        <f t="shared" si="65"/>
        <v>44004</v>
      </c>
    </row>
    <row r="16683" spans="3:5" ht="13" x14ac:dyDescent="0.15">
      <c r="C16683" s="1" t="str">
        <f ca="1">IFERROR(INDIRECT(ADDRESS(MATCH(A16683,'contribution par jour-semaine'!A:A,0),MATCH(B16683,'contribution par jour-semaine'!$1:$1,0),4,1,"contribution par jour-semaine")),"")</f>
        <v/>
      </c>
      <c r="D16683" s="4" t="str">
        <f>VLOOKUP(A16683,predictions!A:B,2,FALSE)</f>
        <v>22/06/2020</v>
      </c>
      <c r="E16683" s="4">
        <f t="shared" si="65"/>
        <v>44004</v>
      </c>
    </row>
    <row r="16684" spans="3:5" ht="13" x14ac:dyDescent="0.15">
      <c r="C16684" s="1" t="str">
        <f ca="1">IFERROR(INDIRECT(ADDRESS(MATCH(A16684,'contribution par jour-semaine'!A:A,0),MATCH(B16684,'contribution par jour-semaine'!$1:$1,0),4,1,"contribution par jour-semaine")),"")</f>
        <v/>
      </c>
      <c r="D16684" s="4" t="str">
        <f>VLOOKUP(A16684,predictions!A:B,2,FALSE)</f>
        <v>22/06/2020</v>
      </c>
      <c r="E16684" s="4">
        <f t="shared" si="65"/>
        <v>44004</v>
      </c>
    </row>
    <row r="16685" spans="3:5" ht="13" x14ac:dyDescent="0.15">
      <c r="C16685" s="1" t="str">
        <f ca="1">IFERROR(INDIRECT(ADDRESS(MATCH(A16685,'contribution par jour-semaine'!A:A,0),MATCH(B16685,'contribution par jour-semaine'!$1:$1,0),4,1,"contribution par jour-semaine")),"")</f>
        <v/>
      </c>
      <c r="D16685" s="4" t="str">
        <f>VLOOKUP(A16685,predictions!A:B,2,FALSE)</f>
        <v>22/06/2020</v>
      </c>
      <c r="E16685" s="4">
        <f t="shared" si="65"/>
        <v>44004</v>
      </c>
    </row>
    <row r="16686" spans="3:5" ht="13" x14ac:dyDescent="0.15">
      <c r="C16686" s="1" t="str">
        <f ca="1">IFERROR(INDIRECT(ADDRESS(MATCH(A16686,'contribution par jour-semaine'!A:A,0),MATCH(B16686,'contribution par jour-semaine'!$1:$1,0),4,1,"contribution par jour-semaine")),"")</f>
        <v/>
      </c>
      <c r="D16686" s="4" t="str">
        <f>VLOOKUP(A16686,predictions!A:B,2,FALSE)</f>
        <v>22/06/2020</v>
      </c>
      <c r="E16686" s="4">
        <f t="shared" si="65"/>
        <v>44004</v>
      </c>
    </row>
    <row r="16687" spans="3:5" ht="13" x14ac:dyDescent="0.15">
      <c r="C16687" s="1" t="str">
        <f ca="1">IFERROR(INDIRECT(ADDRESS(MATCH(A16687,'contribution par jour-semaine'!A:A,0),MATCH(B16687,'contribution par jour-semaine'!$1:$1,0),4,1,"contribution par jour-semaine")),"")</f>
        <v/>
      </c>
      <c r="D16687" s="4" t="str">
        <f>VLOOKUP(A16687,predictions!A:B,2,FALSE)</f>
        <v>22/06/2020</v>
      </c>
      <c r="E16687" s="4">
        <f t="shared" si="65"/>
        <v>44004</v>
      </c>
    </row>
    <row r="16688" spans="3:5" ht="13" x14ac:dyDescent="0.15">
      <c r="C16688" s="1" t="str">
        <f ca="1">IFERROR(INDIRECT(ADDRESS(MATCH(A16688,'contribution par jour-semaine'!A:A,0),MATCH(B16688,'contribution par jour-semaine'!$1:$1,0),4,1,"contribution par jour-semaine")),"")</f>
        <v/>
      </c>
      <c r="D16688" s="4" t="str">
        <f>VLOOKUP(A16688,predictions!A:B,2,FALSE)</f>
        <v>22/06/2020</v>
      </c>
      <c r="E16688" s="4">
        <f t="shared" si="65"/>
        <v>44004</v>
      </c>
    </row>
    <row r="16689" spans="3:5" ht="13" x14ac:dyDescent="0.15">
      <c r="C16689" s="1" t="str">
        <f ca="1">IFERROR(INDIRECT(ADDRESS(MATCH(A16689,'contribution par jour-semaine'!A:A,0),MATCH(B16689,'contribution par jour-semaine'!$1:$1,0),4,1,"contribution par jour-semaine")),"")</f>
        <v/>
      </c>
      <c r="D16689" s="4" t="str">
        <f>VLOOKUP(A16689,predictions!A:B,2,FALSE)</f>
        <v>22/06/2020</v>
      </c>
      <c r="E16689" s="4">
        <f t="shared" si="65"/>
        <v>44004</v>
      </c>
    </row>
    <row r="16690" spans="3:5" ht="13" x14ac:dyDescent="0.15">
      <c r="C16690" s="1" t="str">
        <f ca="1">IFERROR(INDIRECT(ADDRESS(MATCH(A16690,'contribution par jour-semaine'!A:A,0),MATCH(B16690,'contribution par jour-semaine'!$1:$1,0),4,1,"contribution par jour-semaine")),"")</f>
        <v/>
      </c>
      <c r="D16690" s="4" t="str">
        <f>VLOOKUP(A16690,predictions!A:B,2,FALSE)</f>
        <v>22/06/2020</v>
      </c>
      <c r="E16690" s="4">
        <f t="shared" si="65"/>
        <v>44004</v>
      </c>
    </row>
    <row r="16691" spans="3:5" ht="13" x14ac:dyDescent="0.15">
      <c r="C16691" s="1" t="str">
        <f ca="1">IFERROR(INDIRECT(ADDRESS(MATCH(A16691,'contribution par jour-semaine'!A:A,0),MATCH(B16691,'contribution par jour-semaine'!$1:$1,0),4,1,"contribution par jour-semaine")),"")</f>
        <v/>
      </c>
      <c r="D16691" s="4" t="str">
        <f>VLOOKUP(A16691,predictions!A:B,2,FALSE)</f>
        <v>22/06/2020</v>
      </c>
      <c r="E16691" s="4">
        <f t="shared" si="65"/>
        <v>44004</v>
      </c>
    </row>
    <row r="16692" spans="3:5" ht="13" x14ac:dyDescent="0.15">
      <c r="C16692" s="1" t="str">
        <f ca="1">IFERROR(INDIRECT(ADDRESS(MATCH(A16692,'contribution par jour-semaine'!A:A,0),MATCH(B16692,'contribution par jour-semaine'!$1:$1,0),4,1,"contribution par jour-semaine")),"")</f>
        <v/>
      </c>
      <c r="D16692" s="4" t="str">
        <f>VLOOKUP(A16692,predictions!A:B,2,FALSE)</f>
        <v>22/06/2020</v>
      </c>
      <c r="E16692" s="4">
        <f t="shared" si="65"/>
        <v>44004</v>
      </c>
    </row>
    <row r="16693" spans="3:5" ht="13" x14ac:dyDescent="0.15">
      <c r="C16693" s="1" t="str">
        <f ca="1">IFERROR(INDIRECT(ADDRESS(MATCH(A16693,'contribution par jour-semaine'!A:A,0),MATCH(B16693,'contribution par jour-semaine'!$1:$1,0),4,1,"contribution par jour-semaine")),"")</f>
        <v/>
      </c>
      <c r="D16693" s="4" t="str">
        <f>VLOOKUP(A16693,predictions!A:B,2,FALSE)</f>
        <v>22/06/2020</v>
      </c>
      <c r="E16693" s="4">
        <f t="shared" si="65"/>
        <v>44004</v>
      </c>
    </row>
    <row r="16694" spans="3:5" ht="13" x14ac:dyDescent="0.15">
      <c r="C16694" s="1" t="str">
        <f ca="1">IFERROR(INDIRECT(ADDRESS(MATCH(A16694,'contribution par jour-semaine'!A:A,0),MATCH(B16694,'contribution par jour-semaine'!$1:$1,0),4,1,"contribution par jour-semaine")),"")</f>
        <v/>
      </c>
      <c r="D16694" s="4" t="str">
        <f>VLOOKUP(A16694,predictions!A:B,2,FALSE)</f>
        <v>22/06/2020</v>
      </c>
      <c r="E16694" s="4">
        <f t="shared" si="65"/>
        <v>44004</v>
      </c>
    </row>
    <row r="16695" spans="3:5" ht="13" x14ac:dyDescent="0.15">
      <c r="C16695" s="1" t="str">
        <f ca="1">IFERROR(INDIRECT(ADDRESS(MATCH(A16695,'contribution par jour-semaine'!A:A,0),MATCH(B16695,'contribution par jour-semaine'!$1:$1,0),4,1,"contribution par jour-semaine")),"")</f>
        <v/>
      </c>
      <c r="D16695" s="4" t="str">
        <f>VLOOKUP(A16695,predictions!A:B,2,FALSE)</f>
        <v>22/06/2020</v>
      </c>
      <c r="E16695" s="4">
        <f t="shared" si="65"/>
        <v>44004</v>
      </c>
    </row>
    <row r="16696" spans="3:5" ht="13" x14ac:dyDescent="0.15">
      <c r="C16696" s="1" t="str">
        <f ca="1">IFERROR(INDIRECT(ADDRESS(MATCH(A16696,'contribution par jour-semaine'!A:A,0),MATCH(B16696,'contribution par jour-semaine'!$1:$1,0),4,1,"contribution par jour-semaine")),"")</f>
        <v/>
      </c>
      <c r="D16696" s="4" t="str">
        <f>VLOOKUP(A16696,predictions!A:B,2,FALSE)</f>
        <v>22/06/2020</v>
      </c>
      <c r="E16696" s="4">
        <f t="shared" si="65"/>
        <v>44004</v>
      </c>
    </row>
    <row r="16697" spans="3:5" ht="13" x14ac:dyDescent="0.15">
      <c r="C16697" s="1" t="str">
        <f ca="1">IFERROR(INDIRECT(ADDRESS(MATCH(A16697,'contribution par jour-semaine'!A:A,0),MATCH(B16697,'contribution par jour-semaine'!$1:$1,0),4,1,"contribution par jour-semaine")),"")</f>
        <v/>
      </c>
      <c r="D16697" s="4" t="str">
        <f>VLOOKUP(A16697,predictions!A:B,2,FALSE)</f>
        <v>22/06/2020</v>
      </c>
      <c r="E16697" s="4">
        <f t="shared" si="65"/>
        <v>44004</v>
      </c>
    </row>
    <row r="16698" spans="3:5" ht="13" x14ac:dyDescent="0.15">
      <c r="C16698" s="1" t="str">
        <f ca="1">IFERROR(INDIRECT(ADDRESS(MATCH(A16698,'contribution par jour-semaine'!A:A,0),MATCH(B16698,'contribution par jour-semaine'!$1:$1,0),4,1,"contribution par jour-semaine")),"")</f>
        <v/>
      </c>
      <c r="D16698" s="4" t="str">
        <f>VLOOKUP(A16698,predictions!A:B,2,FALSE)</f>
        <v>22/06/2020</v>
      </c>
      <c r="E16698" s="4">
        <f t="shared" si="65"/>
        <v>44004</v>
      </c>
    </row>
    <row r="16699" spans="3:5" ht="13" x14ac:dyDescent="0.15">
      <c r="C16699" s="1" t="str">
        <f ca="1">IFERROR(INDIRECT(ADDRESS(MATCH(A16699,'contribution par jour-semaine'!A:A,0),MATCH(B16699,'contribution par jour-semaine'!$1:$1,0),4,1,"contribution par jour-semaine")),"")</f>
        <v/>
      </c>
      <c r="D16699" s="4" t="str">
        <f>VLOOKUP(A16699,predictions!A:B,2,FALSE)</f>
        <v>22/06/2020</v>
      </c>
      <c r="E16699" s="4">
        <f t="shared" si="65"/>
        <v>44004</v>
      </c>
    </row>
    <row r="16700" spans="3:5" ht="13" x14ac:dyDescent="0.15">
      <c r="C16700" s="1" t="str">
        <f ca="1">IFERROR(INDIRECT(ADDRESS(MATCH(A16700,'contribution par jour-semaine'!A:A,0),MATCH(B16700,'contribution par jour-semaine'!$1:$1,0),4,1,"contribution par jour-semaine")),"")</f>
        <v/>
      </c>
      <c r="D16700" s="4" t="str">
        <f>VLOOKUP(A16700,predictions!A:B,2,FALSE)</f>
        <v>22/06/2020</v>
      </c>
      <c r="E16700" s="4">
        <f t="shared" si="65"/>
        <v>44004</v>
      </c>
    </row>
    <row r="16701" spans="3:5" ht="13" x14ac:dyDescent="0.15">
      <c r="C16701" s="1" t="str">
        <f ca="1">IFERROR(INDIRECT(ADDRESS(MATCH(A16701,'contribution par jour-semaine'!A:A,0),MATCH(B16701,'contribution par jour-semaine'!$1:$1,0),4,1,"contribution par jour-semaine")),"")</f>
        <v/>
      </c>
      <c r="D16701" s="4" t="str">
        <f>VLOOKUP(A16701,predictions!A:B,2,FALSE)</f>
        <v>22/06/2020</v>
      </c>
      <c r="E16701" s="4">
        <f t="shared" si="65"/>
        <v>44004</v>
      </c>
    </row>
    <row r="16702" spans="3:5" ht="13" x14ac:dyDescent="0.15">
      <c r="C16702" s="1" t="str">
        <f ca="1">IFERROR(INDIRECT(ADDRESS(MATCH(A16702,'contribution par jour-semaine'!A:A,0),MATCH(B16702,'contribution par jour-semaine'!$1:$1,0),4,1,"contribution par jour-semaine")),"")</f>
        <v/>
      </c>
      <c r="D16702" s="4" t="str">
        <f>VLOOKUP(A16702,predictions!A:B,2,FALSE)</f>
        <v>22/06/2020</v>
      </c>
      <c r="E16702" s="4">
        <f t="shared" si="65"/>
        <v>44004</v>
      </c>
    </row>
    <row r="16703" spans="3:5" ht="13" x14ac:dyDescent="0.15">
      <c r="C16703" s="1" t="str">
        <f ca="1">IFERROR(INDIRECT(ADDRESS(MATCH(A16703,'contribution par jour-semaine'!A:A,0),MATCH(B16703,'contribution par jour-semaine'!$1:$1,0),4,1,"contribution par jour-semaine")),"")</f>
        <v/>
      </c>
      <c r="D16703" s="4" t="str">
        <f>VLOOKUP(A16703,predictions!A:B,2,FALSE)</f>
        <v>22/06/2020</v>
      </c>
      <c r="E16703" s="4">
        <f t="shared" si="65"/>
        <v>44004</v>
      </c>
    </row>
    <row r="16704" spans="3:5" ht="13" x14ac:dyDescent="0.15">
      <c r="C16704" s="1" t="str">
        <f ca="1">IFERROR(INDIRECT(ADDRESS(MATCH(A16704,'contribution par jour-semaine'!A:A,0),MATCH(B16704,'contribution par jour-semaine'!$1:$1,0),4,1,"contribution par jour-semaine")),"")</f>
        <v/>
      </c>
      <c r="D16704" s="4" t="str">
        <f>VLOOKUP(A16704,predictions!A:B,2,FALSE)</f>
        <v>22/06/2020</v>
      </c>
      <c r="E16704" s="4">
        <f t="shared" si="65"/>
        <v>44004</v>
      </c>
    </row>
    <row r="16705" spans="3:5" ht="13" x14ac:dyDescent="0.15">
      <c r="C16705" s="1" t="str">
        <f ca="1">IFERROR(INDIRECT(ADDRESS(MATCH(A16705,'contribution par jour-semaine'!A:A,0),MATCH(B16705,'contribution par jour-semaine'!$1:$1,0),4,1,"contribution par jour-semaine")),"")</f>
        <v/>
      </c>
      <c r="D16705" s="4" t="str">
        <f>VLOOKUP(A16705,predictions!A:B,2,FALSE)</f>
        <v>22/06/2020</v>
      </c>
      <c r="E16705" s="4">
        <f t="shared" si="65"/>
        <v>44004</v>
      </c>
    </row>
    <row r="16706" spans="3:5" ht="13" x14ac:dyDescent="0.15">
      <c r="C16706" s="1" t="str">
        <f ca="1">IFERROR(INDIRECT(ADDRESS(MATCH(A16706,'contribution par jour-semaine'!A:A,0),MATCH(B16706,'contribution par jour-semaine'!$1:$1,0),4,1,"contribution par jour-semaine")),"")</f>
        <v/>
      </c>
      <c r="D16706" s="4" t="str">
        <f>VLOOKUP(A16706,predictions!A:B,2,FALSE)</f>
        <v>22/06/2020</v>
      </c>
      <c r="E16706" s="4">
        <f t="shared" si="65"/>
        <v>44004</v>
      </c>
    </row>
    <row r="16707" spans="3:5" ht="13" x14ac:dyDescent="0.15">
      <c r="C16707" s="1" t="str">
        <f ca="1">IFERROR(INDIRECT(ADDRESS(MATCH(A16707,'contribution par jour-semaine'!A:A,0),MATCH(B16707,'contribution par jour-semaine'!$1:$1,0),4,1,"contribution par jour-semaine")),"")</f>
        <v/>
      </c>
      <c r="D16707" s="4" t="str">
        <f>VLOOKUP(A16707,predictions!A:B,2,FALSE)</f>
        <v>22/06/2020</v>
      </c>
      <c r="E16707" s="4">
        <f t="shared" si="65"/>
        <v>44004</v>
      </c>
    </row>
    <row r="16708" spans="3:5" ht="13" x14ac:dyDescent="0.15">
      <c r="C16708" s="1" t="str">
        <f ca="1">IFERROR(INDIRECT(ADDRESS(MATCH(A16708,'contribution par jour-semaine'!A:A,0),MATCH(B16708,'contribution par jour-semaine'!$1:$1,0),4,1,"contribution par jour-semaine")),"")</f>
        <v/>
      </c>
      <c r="D16708" s="4" t="str">
        <f>VLOOKUP(A16708,predictions!A:B,2,FALSE)</f>
        <v>22/06/2020</v>
      </c>
      <c r="E16708" s="4">
        <f t="shared" si="65"/>
        <v>44004</v>
      </c>
    </row>
    <row r="16709" spans="3:5" ht="13" x14ac:dyDescent="0.15">
      <c r="C16709" s="1" t="str">
        <f ca="1">IFERROR(INDIRECT(ADDRESS(MATCH(A16709,'contribution par jour-semaine'!A:A,0),MATCH(B16709,'contribution par jour-semaine'!$1:$1,0),4,1,"contribution par jour-semaine")),"")</f>
        <v/>
      </c>
      <c r="D16709" s="4" t="str">
        <f>VLOOKUP(A16709,predictions!A:B,2,FALSE)</f>
        <v>22/06/2020</v>
      </c>
      <c r="E16709" s="4">
        <f t="shared" si="65"/>
        <v>44004</v>
      </c>
    </row>
    <row r="16710" spans="3:5" ht="13" x14ac:dyDescent="0.15">
      <c r="C16710" s="1" t="str">
        <f ca="1">IFERROR(INDIRECT(ADDRESS(MATCH(A16710,'contribution par jour-semaine'!A:A,0),MATCH(B16710,'contribution par jour-semaine'!$1:$1,0),4,1,"contribution par jour-semaine")),"")</f>
        <v/>
      </c>
      <c r="D16710" s="4" t="str">
        <f>VLOOKUP(A16710,predictions!A:B,2,FALSE)</f>
        <v>22/06/2020</v>
      </c>
      <c r="E16710" s="4">
        <f t="shared" si="65"/>
        <v>44004</v>
      </c>
    </row>
    <row r="16711" spans="3:5" ht="13" x14ac:dyDescent="0.15">
      <c r="C16711" s="1" t="str">
        <f ca="1">IFERROR(INDIRECT(ADDRESS(MATCH(A16711,'contribution par jour-semaine'!A:A,0),MATCH(B16711,'contribution par jour-semaine'!$1:$1,0),4,1,"contribution par jour-semaine")),"")</f>
        <v/>
      </c>
      <c r="D16711" s="4" t="str">
        <f>VLOOKUP(A16711,predictions!A:B,2,FALSE)</f>
        <v>22/06/2020</v>
      </c>
      <c r="E16711" s="4">
        <f t="shared" si="65"/>
        <v>44004</v>
      </c>
    </row>
    <row r="16712" spans="3:5" ht="13" x14ac:dyDescent="0.15">
      <c r="C16712" s="1" t="str">
        <f ca="1">IFERROR(INDIRECT(ADDRESS(MATCH(A16712,'contribution par jour-semaine'!A:A,0),MATCH(B16712,'contribution par jour-semaine'!$1:$1,0),4,1,"contribution par jour-semaine")),"")</f>
        <v/>
      </c>
      <c r="D16712" s="4" t="str">
        <f>VLOOKUP(A16712,predictions!A:B,2,FALSE)</f>
        <v>22/06/2020</v>
      </c>
      <c r="E16712" s="4">
        <f t="shared" si="65"/>
        <v>44004</v>
      </c>
    </row>
    <row r="16713" spans="3:5" ht="13" x14ac:dyDescent="0.15">
      <c r="C16713" s="1" t="str">
        <f ca="1">IFERROR(INDIRECT(ADDRESS(MATCH(A16713,'contribution par jour-semaine'!A:A,0),MATCH(B16713,'contribution par jour-semaine'!$1:$1,0),4,1,"contribution par jour-semaine")),"")</f>
        <v/>
      </c>
      <c r="D16713" s="4" t="str">
        <f>VLOOKUP(A16713,predictions!A:B,2,FALSE)</f>
        <v>22/06/2020</v>
      </c>
      <c r="E16713" s="4">
        <f t="shared" si="65"/>
        <v>44004</v>
      </c>
    </row>
    <row r="16714" spans="3:5" ht="13" x14ac:dyDescent="0.15">
      <c r="C16714" s="1" t="str">
        <f ca="1">IFERROR(INDIRECT(ADDRESS(MATCH(A16714,'contribution par jour-semaine'!A:A,0),MATCH(B16714,'contribution par jour-semaine'!$1:$1,0),4,1,"contribution par jour-semaine")),"")</f>
        <v/>
      </c>
      <c r="D16714" s="4" t="str">
        <f>VLOOKUP(A16714,predictions!A:B,2,FALSE)</f>
        <v>22/06/2020</v>
      </c>
      <c r="E16714" s="4">
        <f t="shared" si="65"/>
        <v>44004</v>
      </c>
    </row>
    <row r="16715" spans="3:5" ht="13" x14ac:dyDescent="0.15">
      <c r="C16715" s="1" t="str">
        <f ca="1">IFERROR(INDIRECT(ADDRESS(MATCH(A16715,'contribution par jour-semaine'!A:A,0),MATCH(B16715,'contribution par jour-semaine'!$1:$1,0),4,1,"contribution par jour-semaine")),"")</f>
        <v/>
      </c>
      <c r="D16715" s="4" t="str">
        <f>VLOOKUP(A16715,predictions!A:B,2,FALSE)</f>
        <v>22/06/2020</v>
      </c>
      <c r="E16715" s="4">
        <f t="shared" si="65"/>
        <v>44004</v>
      </c>
    </row>
    <row r="16716" spans="3:5" ht="13" x14ac:dyDescent="0.15">
      <c r="C16716" s="1" t="str">
        <f ca="1">IFERROR(INDIRECT(ADDRESS(MATCH(A16716,'contribution par jour-semaine'!A:A,0),MATCH(B16716,'contribution par jour-semaine'!$1:$1,0),4,1,"contribution par jour-semaine")),"")</f>
        <v/>
      </c>
      <c r="D16716" s="4" t="str">
        <f>VLOOKUP(A16716,predictions!A:B,2,FALSE)</f>
        <v>22/06/2020</v>
      </c>
      <c r="E16716" s="4">
        <f t="shared" si="65"/>
        <v>44004</v>
      </c>
    </row>
    <row r="16717" spans="3:5" ht="13" x14ac:dyDescent="0.15">
      <c r="C16717" s="1" t="str">
        <f ca="1">IFERROR(INDIRECT(ADDRESS(MATCH(A16717,'contribution par jour-semaine'!A:A,0),MATCH(B16717,'contribution par jour-semaine'!$1:$1,0),4,1,"contribution par jour-semaine")),"")</f>
        <v/>
      </c>
      <c r="D16717" s="4" t="str">
        <f>VLOOKUP(A16717,predictions!A:B,2,FALSE)</f>
        <v>22/06/2020</v>
      </c>
      <c r="E16717" s="4">
        <f t="shared" si="65"/>
        <v>44004</v>
      </c>
    </row>
    <row r="16718" spans="3:5" ht="13" x14ac:dyDescent="0.15">
      <c r="C16718" s="1" t="str">
        <f ca="1">IFERROR(INDIRECT(ADDRESS(MATCH(A16718,'contribution par jour-semaine'!A:A,0),MATCH(B16718,'contribution par jour-semaine'!$1:$1,0),4,1,"contribution par jour-semaine")),"")</f>
        <v/>
      </c>
      <c r="D16718" s="4" t="str">
        <f>VLOOKUP(A16718,predictions!A:B,2,FALSE)</f>
        <v>22/06/2020</v>
      </c>
      <c r="E16718" s="4">
        <f t="shared" si="65"/>
        <v>44004</v>
      </c>
    </row>
    <row r="16719" spans="3:5" ht="13" x14ac:dyDescent="0.15">
      <c r="C16719" s="1" t="str">
        <f ca="1">IFERROR(INDIRECT(ADDRESS(MATCH(A16719,'contribution par jour-semaine'!A:A,0),MATCH(B16719,'contribution par jour-semaine'!$1:$1,0),4,1,"contribution par jour-semaine")),"")</f>
        <v/>
      </c>
      <c r="D16719" s="4" t="str">
        <f>VLOOKUP(A16719,predictions!A:B,2,FALSE)</f>
        <v>22/06/2020</v>
      </c>
      <c r="E16719" s="4">
        <f t="shared" si="65"/>
        <v>44004</v>
      </c>
    </row>
    <row r="16720" spans="3:5" ht="13" x14ac:dyDescent="0.15">
      <c r="C16720" s="1" t="str">
        <f ca="1">IFERROR(INDIRECT(ADDRESS(MATCH(A16720,'contribution par jour-semaine'!A:A,0),MATCH(B16720,'contribution par jour-semaine'!$1:$1,0),4,1,"contribution par jour-semaine")),"")</f>
        <v/>
      </c>
      <c r="D16720" s="4" t="str">
        <f>VLOOKUP(A16720,predictions!A:B,2,FALSE)</f>
        <v>22/06/2020</v>
      </c>
      <c r="E16720" s="4">
        <f t="shared" si="65"/>
        <v>44004</v>
      </c>
    </row>
    <row r="16721" spans="3:5" ht="13" x14ac:dyDescent="0.15">
      <c r="C16721" s="1" t="str">
        <f ca="1">IFERROR(INDIRECT(ADDRESS(MATCH(A16721,'contribution par jour-semaine'!A:A,0),MATCH(B16721,'contribution par jour-semaine'!$1:$1,0),4,1,"contribution par jour-semaine")),"")</f>
        <v/>
      </c>
      <c r="D16721" s="4" t="str">
        <f>VLOOKUP(A16721,predictions!A:B,2,FALSE)</f>
        <v>22/06/2020</v>
      </c>
      <c r="E16721" s="4">
        <f t="shared" si="65"/>
        <v>44004</v>
      </c>
    </row>
    <row r="16722" spans="3:5" ht="13" x14ac:dyDescent="0.15">
      <c r="C16722" s="1" t="str">
        <f ca="1">IFERROR(INDIRECT(ADDRESS(MATCH(A16722,'contribution par jour-semaine'!A:A,0),MATCH(B16722,'contribution par jour-semaine'!$1:$1,0),4,1,"contribution par jour-semaine")),"")</f>
        <v/>
      </c>
      <c r="D16722" s="4" t="str">
        <f>VLOOKUP(A16722,predictions!A:B,2,FALSE)</f>
        <v>22/06/2020</v>
      </c>
      <c r="E16722" s="4">
        <f t="shared" si="65"/>
        <v>44004</v>
      </c>
    </row>
    <row r="16723" spans="3:5" ht="13" x14ac:dyDescent="0.15">
      <c r="C16723" s="1" t="str">
        <f ca="1">IFERROR(INDIRECT(ADDRESS(MATCH(A16723,'contribution par jour-semaine'!A:A,0),MATCH(B16723,'contribution par jour-semaine'!$1:$1,0),4,1,"contribution par jour-semaine")),"")</f>
        <v/>
      </c>
      <c r="D16723" s="4" t="str">
        <f>VLOOKUP(A16723,predictions!A:B,2,FALSE)</f>
        <v>22/06/2020</v>
      </c>
      <c r="E16723" s="4">
        <f t="shared" si="65"/>
        <v>44004</v>
      </c>
    </row>
    <row r="16724" spans="3:5" ht="13" x14ac:dyDescent="0.15">
      <c r="C16724" s="1" t="str">
        <f ca="1">IFERROR(INDIRECT(ADDRESS(MATCH(A16724,'contribution par jour-semaine'!A:A,0),MATCH(B16724,'contribution par jour-semaine'!$1:$1,0),4,1,"contribution par jour-semaine")),"")</f>
        <v/>
      </c>
      <c r="D16724" s="4" t="str">
        <f>VLOOKUP(A16724,predictions!A:B,2,FALSE)</f>
        <v>22/06/2020</v>
      </c>
      <c r="E16724" s="4">
        <f t="shared" si="65"/>
        <v>44004</v>
      </c>
    </row>
    <row r="16725" spans="3:5" ht="13" x14ac:dyDescent="0.15">
      <c r="C16725" s="1" t="str">
        <f ca="1">IFERROR(INDIRECT(ADDRESS(MATCH(A16725,'contribution par jour-semaine'!A:A,0),MATCH(B16725,'contribution par jour-semaine'!$1:$1,0),4,1,"contribution par jour-semaine")),"")</f>
        <v/>
      </c>
      <c r="D16725" s="4" t="str">
        <f>VLOOKUP(A16725,predictions!A:B,2,FALSE)</f>
        <v>22/06/2020</v>
      </c>
      <c r="E16725" s="4">
        <f t="shared" si="65"/>
        <v>44004</v>
      </c>
    </row>
    <row r="16726" spans="3:5" ht="13" x14ac:dyDescent="0.15">
      <c r="C16726" s="1" t="str">
        <f ca="1">IFERROR(INDIRECT(ADDRESS(MATCH(A16726,'contribution par jour-semaine'!A:A,0),MATCH(B16726,'contribution par jour-semaine'!$1:$1,0),4,1,"contribution par jour-semaine")),"")</f>
        <v/>
      </c>
      <c r="D16726" s="4" t="str">
        <f>VLOOKUP(A16726,predictions!A:B,2,FALSE)</f>
        <v>22/06/2020</v>
      </c>
      <c r="E16726" s="4">
        <f t="shared" si="65"/>
        <v>44004</v>
      </c>
    </row>
    <row r="16727" spans="3:5" ht="13" x14ac:dyDescent="0.15">
      <c r="C16727" s="1" t="str">
        <f ca="1">IFERROR(INDIRECT(ADDRESS(MATCH(A16727,'contribution par jour-semaine'!A:A,0),MATCH(B16727,'contribution par jour-semaine'!$1:$1,0),4,1,"contribution par jour-semaine")),"")</f>
        <v/>
      </c>
      <c r="D16727" s="4" t="str">
        <f>VLOOKUP(A16727,predictions!A:B,2,FALSE)</f>
        <v>22/06/2020</v>
      </c>
      <c r="E16727" s="4">
        <f t="shared" si="65"/>
        <v>44004</v>
      </c>
    </row>
    <row r="16728" spans="3:5" ht="13" x14ac:dyDescent="0.15">
      <c r="C16728" s="1" t="str">
        <f ca="1">IFERROR(INDIRECT(ADDRESS(MATCH(A16728,'contribution par jour-semaine'!A:A,0),MATCH(B16728,'contribution par jour-semaine'!$1:$1,0),4,1,"contribution par jour-semaine")),"")</f>
        <v/>
      </c>
      <c r="D16728" s="4" t="str">
        <f>VLOOKUP(A16728,predictions!A:B,2,FALSE)</f>
        <v>22/06/2020</v>
      </c>
      <c r="E16728" s="4">
        <f t="shared" si="65"/>
        <v>44004</v>
      </c>
    </row>
    <row r="16729" spans="3:5" ht="13" x14ac:dyDescent="0.15">
      <c r="C16729" s="1" t="str">
        <f ca="1">IFERROR(INDIRECT(ADDRESS(MATCH(A16729,'contribution par jour-semaine'!A:A,0),MATCH(B16729,'contribution par jour-semaine'!$1:$1,0),4,1,"contribution par jour-semaine")),"")</f>
        <v/>
      </c>
      <c r="D16729" s="4" t="str">
        <f>VLOOKUP(A16729,predictions!A:B,2,FALSE)</f>
        <v>22/06/2020</v>
      </c>
      <c r="E16729" s="4">
        <f t="shared" si="65"/>
        <v>44004</v>
      </c>
    </row>
    <row r="16730" spans="3:5" ht="13" x14ac:dyDescent="0.15">
      <c r="C16730" s="1" t="str">
        <f ca="1">IFERROR(INDIRECT(ADDRESS(MATCH(A16730,'contribution par jour-semaine'!A:A,0),MATCH(B16730,'contribution par jour-semaine'!$1:$1,0),4,1,"contribution par jour-semaine")),"")</f>
        <v/>
      </c>
      <c r="D16730" s="4" t="str">
        <f>VLOOKUP(A16730,predictions!A:B,2,FALSE)</f>
        <v>22/06/2020</v>
      </c>
      <c r="E16730" s="4">
        <f t="shared" si="65"/>
        <v>44004</v>
      </c>
    </row>
    <row r="16731" spans="3:5" ht="13" x14ac:dyDescent="0.15">
      <c r="C16731" s="1" t="str">
        <f ca="1">IFERROR(INDIRECT(ADDRESS(MATCH(A16731,'contribution par jour-semaine'!A:A,0),MATCH(B16731,'contribution par jour-semaine'!$1:$1,0),4,1,"contribution par jour-semaine")),"")</f>
        <v/>
      </c>
      <c r="D16731" s="4" t="str">
        <f>VLOOKUP(A16731,predictions!A:B,2,FALSE)</f>
        <v>22/06/2020</v>
      </c>
      <c r="E16731" s="4">
        <f t="shared" si="65"/>
        <v>44004</v>
      </c>
    </row>
    <row r="16732" spans="3:5" ht="13" x14ac:dyDescent="0.15">
      <c r="C16732" s="1" t="str">
        <f ca="1">IFERROR(INDIRECT(ADDRESS(MATCH(A16732,'contribution par jour-semaine'!A:A,0),MATCH(B16732,'contribution par jour-semaine'!$1:$1,0),4,1,"contribution par jour-semaine")),"")</f>
        <v/>
      </c>
      <c r="D16732" s="4" t="str">
        <f>VLOOKUP(A16732,predictions!A:B,2,FALSE)</f>
        <v>22/06/2020</v>
      </c>
      <c r="E16732" s="4">
        <f t="shared" si="65"/>
        <v>44004</v>
      </c>
    </row>
    <row r="16733" spans="3:5" ht="13" x14ac:dyDescent="0.15">
      <c r="C16733" s="1" t="str">
        <f ca="1">IFERROR(INDIRECT(ADDRESS(MATCH(A16733,'contribution par jour-semaine'!A:A,0),MATCH(B16733,'contribution par jour-semaine'!$1:$1,0),4,1,"contribution par jour-semaine")),"")</f>
        <v/>
      </c>
      <c r="D16733" s="4" t="str">
        <f>VLOOKUP(A16733,predictions!A:B,2,FALSE)</f>
        <v>22/06/2020</v>
      </c>
      <c r="E16733" s="4">
        <f t="shared" si="65"/>
        <v>44004</v>
      </c>
    </row>
    <row r="16734" spans="3:5" ht="13" x14ac:dyDescent="0.15">
      <c r="C16734" s="1" t="str">
        <f ca="1">IFERROR(INDIRECT(ADDRESS(MATCH(A16734,'contribution par jour-semaine'!A:A,0),MATCH(B16734,'contribution par jour-semaine'!$1:$1,0),4,1,"contribution par jour-semaine")),"")</f>
        <v/>
      </c>
      <c r="D16734" s="4" t="str">
        <f>VLOOKUP(A16734,predictions!A:B,2,FALSE)</f>
        <v>22/06/2020</v>
      </c>
      <c r="E16734" s="4">
        <f t="shared" si="65"/>
        <v>44004</v>
      </c>
    </row>
    <row r="16735" spans="3:5" ht="13" x14ac:dyDescent="0.15">
      <c r="C16735" s="1" t="str">
        <f ca="1">IFERROR(INDIRECT(ADDRESS(MATCH(A16735,'contribution par jour-semaine'!A:A,0),MATCH(B16735,'contribution par jour-semaine'!$1:$1,0),4,1,"contribution par jour-semaine")),"")</f>
        <v/>
      </c>
      <c r="D16735" s="4" t="str">
        <f>VLOOKUP(A16735,predictions!A:B,2,FALSE)</f>
        <v>22/06/2020</v>
      </c>
      <c r="E16735" s="4">
        <f t="shared" si="65"/>
        <v>44004</v>
      </c>
    </row>
    <row r="16736" spans="3:5" ht="13" x14ac:dyDescent="0.15">
      <c r="C16736" s="1" t="str">
        <f ca="1">IFERROR(INDIRECT(ADDRESS(MATCH(A16736,'contribution par jour-semaine'!A:A,0),MATCH(B16736,'contribution par jour-semaine'!$1:$1,0),4,1,"contribution par jour-semaine")),"")</f>
        <v/>
      </c>
      <c r="D16736" s="4" t="str">
        <f>VLOOKUP(A16736,predictions!A:B,2,FALSE)</f>
        <v>22/06/2020</v>
      </c>
      <c r="E16736" s="4">
        <f t="shared" si="65"/>
        <v>44004</v>
      </c>
    </row>
    <row r="16737" spans="3:5" ht="13" x14ac:dyDescent="0.15">
      <c r="C16737" s="1" t="str">
        <f ca="1">IFERROR(INDIRECT(ADDRESS(MATCH(A16737,'contribution par jour-semaine'!A:A,0),MATCH(B16737,'contribution par jour-semaine'!$1:$1,0),4,1,"contribution par jour-semaine")),"")</f>
        <v/>
      </c>
      <c r="D16737" s="4" t="str">
        <f>VLOOKUP(A16737,predictions!A:B,2,FALSE)</f>
        <v>22/06/2020</v>
      </c>
      <c r="E16737" s="4">
        <f t="shared" si="65"/>
        <v>44004</v>
      </c>
    </row>
    <row r="16738" spans="3:5" ht="13" x14ac:dyDescent="0.15">
      <c r="C16738" s="1" t="str">
        <f ca="1">IFERROR(INDIRECT(ADDRESS(MATCH(A16738,'contribution par jour-semaine'!A:A,0),MATCH(B16738,'contribution par jour-semaine'!$1:$1,0),4,1,"contribution par jour-semaine")),"")</f>
        <v/>
      </c>
      <c r="D16738" s="4" t="str">
        <f>VLOOKUP(A16738,predictions!A:B,2,FALSE)</f>
        <v>22/06/2020</v>
      </c>
      <c r="E16738" s="4">
        <f t="shared" si="65"/>
        <v>44004</v>
      </c>
    </row>
    <row r="16739" spans="3:5" ht="13" x14ac:dyDescent="0.15">
      <c r="C16739" s="1" t="str">
        <f ca="1">IFERROR(INDIRECT(ADDRESS(MATCH(A16739,'contribution par jour-semaine'!A:A,0),MATCH(B16739,'contribution par jour-semaine'!$1:$1,0),4,1,"contribution par jour-semaine")),"")</f>
        <v/>
      </c>
      <c r="D16739" s="4" t="str">
        <f>VLOOKUP(A16739,predictions!A:B,2,FALSE)</f>
        <v>22/06/2020</v>
      </c>
      <c r="E16739" s="4">
        <f t="shared" si="65"/>
        <v>44004</v>
      </c>
    </row>
    <row r="16740" spans="3:5" ht="13" x14ac:dyDescent="0.15">
      <c r="C16740" s="1" t="str">
        <f ca="1">IFERROR(INDIRECT(ADDRESS(MATCH(A16740,'contribution par jour-semaine'!A:A,0),MATCH(B16740,'contribution par jour-semaine'!$1:$1,0),4,1,"contribution par jour-semaine")),"")</f>
        <v/>
      </c>
      <c r="D16740" s="4" t="str">
        <f>VLOOKUP(A16740,predictions!A:B,2,FALSE)</f>
        <v>22/06/2020</v>
      </c>
      <c r="E16740" s="4">
        <f t="shared" si="65"/>
        <v>44004</v>
      </c>
    </row>
    <row r="16741" spans="3:5" ht="13" x14ac:dyDescent="0.15">
      <c r="C16741" s="1" t="str">
        <f ca="1">IFERROR(INDIRECT(ADDRESS(MATCH(A16741,'contribution par jour-semaine'!A:A,0),MATCH(B16741,'contribution par jour-semaine'!$1:$1,0),4,1,"contribution par jour-semaine")),"")</f>
        <v/>
      </c>
      <c r="D16741" s="4" t="str">
        <f>VLOOKUP(A16741,predictions!A:B,2,FALSE)</f>
        <v>22/06/2020</v>
      </c>
      <c r="E16741" s="4">
        <f t="shared" si="65"/>
        <v>44004</v>
      </c>
    </row>
    <row r="16742" spans="3:5" ht="13" x14ac:dyDescent="0.15">
      <c r="C16742" s="1" t="str">
        <f ca="1">IFERROR(INDIRECT(ADDRESS(MATCH(A16742,'contribution par jour-semaine'!A:A,0),MATCH(B16742,'contribution par jour-semaine'!$1:$1,0),4,1,"contribution par jour-semaine")),"")</f>
        <v/>
      </c>
      <c r="D16742" s="4" t="str">
        <f>VLOOKUP(A16742,predictions!A:B,2,FALSE)</f>
        <v>22/06/2020</v>
      </c>
      <c r="E16742" s="4">
        <f t="shared" si="65"/>
        <v>44004</v>
      </c>
    </row>
    <row r="16743" spans="3:5" ht="13" x14ac:dyDescent="0.15">
      <c r="C16743" s="1" t="str">
        <f ca="1">IFERROR(INDIRECT(ADDRESS(MATCH(A16743,'contribution par jour-semaine'!A:A,0),MATCH(B16743,'contribution par jour-semaine'!$1:$1,0),4,1,"contribution par jour-semaine")),"")</f>
        <v/>
      </c>
      <c r="D16743" s="4" t="str">
        <f>VLOOKUP(A16743,predictions!A:B,2,FALSE)</f>
        <v>22/06/2020</v>
      </c>
      <c r="E16743" s="4">
        <f t="shared" si="65"/>
        <v>44004</v>
      </c>
    </row>
    <row r="16744" spans="3:5" ht="13" x14ac:dyDescent="0.15">
      <c r="C16744" s="1" t="str">
        <f ca="1">IFERROR(INDIRECT(ADDRESS(MATCH(A16744,'contribution par jour-semaine'!A:A,0),MATCH(B16744,'contribution par jour-semaine'!$1:$1,0),4,1,"contribution par jour-semaine")),"")</f>
        <v/>
      </c>
      <c r="D16744" s="4" t="str">
        <f>VLOOKUP(A16744,predictions!A:B,2,FALSE)</f>
        <v>22/06/2020</v>
      </c>
      <c r="E16744" s="4">
        <f t="shared" si="65"/>
        <v>44004</v>
      </c>
    </row>
    <row r="16745" spans="3:5" ht="13" x14ac:dyDescent="0.15">
      <c r="C16745" s="1" t="str">
        <f ca="1">IFERROR(INDIRECT(ADDRESS(MATCH(A16745,'contribution par jour-semaine'!A:A,0),MATCH(B16745,'contribution par jour-semaine'!$1:$1,0),4,1,"contribution par jour-semaine")),"")</f>
        <v/>
      </c>
      <c r="D16745" s="4" t="str">
        <f>VLOOKUP(A16745,predictions!A:B,2,FALSE)</f>
        <v>22/06/2020</v>
      </c>
      <c r="E16745" s="4">
        <f t="shared" si="65"/>
        <v>44004</v>
      </c>
    </row>
    <row r="16746" spans="3:5" ht="13" x14ac:dyDescent="0.15">
      <c r="C16746" s="1" t="str">
        <f ca="1">IFERROR(INDIRECT(ADDRESS(MATCH(A16746,'contribution par jour-semaine'!A:A,0),MATCH(B16746,'contribution par jour-semaine'!$1:$1,0),4,1,"contribution par jour-semaine")),"")</f>
        <v/>
      </c>
      <c r="D16746" s="4" t="str">
        <f>VLOOKUP(A16746,predictions!A:B,2,FALSE)</f>
        <v>22/06/2020</v>
      </c>
      <c r="E16746" s="4">
        <f t="shared" si="65"/>
        <v>44004</v>
      </c>
    </row>
    <row r="16747" spans="3:5" ht="13" x14ac:dyDescent="0.15">
      <c r="C16747" s="1" t="str">
        <f ca="1">IFERROR(INDIRECT(ADDRESS(MATCH(A16747,'contribution par jour-semaine'!A:A,0),MATCH(B16747,'contribution par jour-semaine'!$1:$1,0),4,1,"contribution par jour-semaine")),"")</f>
        <v/>
      </c>
      <c r="D16747" s="4" t="str">
        <f>VLOOKUP(A16747,predictions!A:B,2,FALSE)</f>
        <v>22/06/2020</v>
      </c>
      <c r="E16747" s="4">
        <f t="shared" si="65"/>
        <v>44004</v>
      </c>
    </row>
    <row r="16748" spans="3:5" ht="13" x14ac:dyDescent="0.15">
      <c r="C16748" s="1" t="str">
        <f ca="1">IFERROR(INDIRECT(ADDRESS(MATCH(A16748,'contribution par jour-semaine'!A:A,0),MATCH(B16748,'contribution par jour-semaine'!$1:$1,0),4,1,"contribution par jour-semaine")),"")</f>
        <v/>
      </c>
      <c r="D16748" s="4" t="str">
        <f>VLOOKUP(A16748,predictions!A:B,2,FALSE)</f>
        <v>22/06/2020</v>
      </c>
      <c r="E16748" s="4">
        <f t="shared" si="65"/>
        <v>44004</v>
      </c>
    </row>
    <row r="16749" spans="3:5" ht="13" x14ac:dyDescent="0.15">
      <c r="C16749" s="1" t="str">
        <f ca="1">IFERROR(INDIRECT(ADDRESS(MATCH(A16749,'contribution par jour-semaine'!A:A,0),MATCH(B16749,'contribution par jour-semaine'!$1:$1,0),4,1,"contribution par jour-semaine")),"")</f>
        <v/>
      </c>
      <c r="D16749" s="4" t="str">
        <f>VLOOKUP(A16749,predictions!A:B,2,FALSE)</f>
        <v>22/06/2020</v>
      </c>
      <c r="E16749" s="4">
        <f t="shared" si="65"/>
        <v>44004</v>
      </c>
    </row>
    <row r="16750" spans="3:5" ht="13" x14ac:dyDescent="0.15">
      <c r="C16750" s="1" t="str">
        <f ca="1">IFERROR(INDIRECT(ADDRESS(MATCH(A16750,'contribution par jour-semaine'!A:A,0),MATCH(B16750,'contribution par jour-semaine'!$1:$1,0),4,1,"contribution par jour-semaine")),"")</f>
        <v/>
      </c>
      <c r="D16750" s="4" t="str">
        <f>VLOOKUP(A16750,predictions!A:B,2,FALSE)</f>
        <v>22/06/2020</v>
      </c>
      <c r="E16750" s="4">
        <f t="shared" si="65"/>
        <v>44004</v>
      </c>
    </row>
    <row r="16751" spans="3:5" ht="13" x14ac:dyDescent="0.15">
      <c r="C16751" s="1" t="str">
        <f ca="1">IFERROR(INDIRECT(ADDRESS(MATCH(A16751,'contribution par jour-semaine'!A:A,0),MATCH(B16751,'contribution par jour-semaine'!$1:$1,0),4,1,"contribution par jour-semaine")),"")</f>
        <v/>
      </c>
      <c r="D16751" s="4" t="str">
        <f>VLOOKUP(A16751,predictions!A:B,2,FALSE)</f>
        <v>22/06/2020</v>
      </c>
      <c r="E16751" s="4">
        <f t="shared" si="65"/>
        <v>44004</v>
      </c>
    </row>
    <row r="16752" spans="3:5" ht="13" x14ac:dyDescent="0.15">
      <c r="C16752" s="1" t="str">
        <f ca="1">IFERROR(INDIRECT(ADDRESS(MATCH(A16752,'contribution par jour-semaine'!A:A,0),MATCH(B16752,'contribution par jour-semaine'!$1:$1,0),4,1,"contribution par jour-semaine")),"")</f>
        <v/>
      </c>
      <c r="D16752" s="4" t="str">
        <f>VLOOKUP(A16752,predictions!A:B,2,FALSE)</f>
        <v>22/06/2020</v>
      </c>
      <c r="E16752" s="4">
        <f t="shared" si="65"/>
        <v>44004</v>
      </c>
    </row>
    <row r="16753" spans="3:5" ht="13" x14ac:dyDescent="0.15">
      <c r="C16753" s="1" t="str">
        <f ca="1">IFERROR(INDIRECT(ADDRESS(MATCH(A16753,'contribution par jour-semaine'!A:A,0),MATCH(B16753,'contribution par jour-semaine'!$1:$1,0),4,1,"contribution par jour-semaine")),"")</f>
        <v/>
      </c>
      <c r="D16753" s="4" t="str">
        <f>VLOOKUP(A16753,predictions!A:B,2,FALSE)</f>
        <v>22/06/2020</v>
      </c>
      <c r="E16753" s="4">
        <f t="shared" si="65"/>
        <v>44004</v>
      </c>
    </row>
    <row r="16754" spans="3:5" ht="13" x14ac:dyDescent="0.15">
      <c r="C16754" s="1" t="str">
        <f ca="1">IFERROR(INDIRECT(ADDRESS(MATCH(A16754,'contribution par jour-semaine'!A:A,0),MATCH(B16754,'contribution par jour-semaine'!$1:$1,0),4,1,"contribution par jour-semaine")),"")</f>
        <v/>
      </c>
      <c r="D16754" s="4" t="str">
        <f>VLOOKUP(A16754,predictions!A:B,2,FALSE)</f>
        <v>22/06/2020</v>
      </c>
      <c r="E16754" s="4">
        <f t="shared" si="65"/>
        <v>44004</v>
      </c>
    </row>
    <row r="16755" spans="3:5" ht="13" x14ac:dyDescent="0.15">
      <c r="C16755" s="1" t="str">
        <f ca="1">IFERROR(INDIRECT(ADDRESS(MATCH(A16755,'contribution par jour-semaine'!A:A,0),MATCH(B16755,'contribution par jour-semaine'!$1:$1,0),4,1,"contribution par jour-semaine")),"")</f>
        <v/>
      </c>
      <c r="D16755" s="4" t="str">
        <f>VLOOKUP(A16755,predictions!A:B,2,FALSE)</f>
        <v>22/06/2020</v>
      </c>
      <c r="E16755" s="4">
        <f t="shared" si="65"/>
        <v>44004</v>
      </c>
    </row>
    <row r="16756" spans="3:5" ht="13" x14ac:dyDescent="0.15">
      <c r="C16756" s="1" t="str">
        <f ca="1">IFERROR(INDIRECT(ADDRESS(MATCH(A16756,'contribution par jour-semaine'!A:A,0),MATCH(B16756,'contribution par jour-semaine'!$1:$1,0),4,1,"contribution par jour-semaine")),"")</f>
        <v/>
      </c>
      <c r="D16756" s="4" t="str">
        <f>VLOOKUP(A16756,predictions!A:B,2,FALSE)</f>
        <v>22/06/2020</v>
      </c>
      <c r="E16756" s="4">
        <f t="shared" si="65"/>
        <v>44004</v>
      </c>
    </row>
    <row r="16757" spans="3:5" ht="13" x14ac:dyDescent="0.15">
      <c r="C16757" s="1" t="str">
        <f ca="1">IFERROR(INDIRECT(ADDRESS(MATCH(A16757,'contribution par jour-semaine'!A:A,0),MATCH(B16757,'contribution par jour-semaine'!$1:$1,0),4,1,"contribution par jour-semaine")),"")</f>
        <v/>
      </c>
      <c r="D16757" s="4" t="str">
        <f>VLOOKUP(A16757,predictions!A:B,2,FALSE)</f>
        <v>22/06/2020</v>
      </c>
      <c r="E16757" s="4">
        <f t="shared" si="65"/>
        <v>44004</v>
      </c>
    </row>
    <row r="16758" spans="3:5" ht="13" x14ac:dyDescent="0.15">
      <c r="C16758" s="1" t="str">
        <f ca="1">IFERROR(INDIRECT(ADDRESS(MATCH(A16758,'contribution par jour-semaine'!A:A,0),MATCH(B16758,'contribution par jour-semaine'!$1:$1,0),4,1,"contribution par jour-semaine")),"")</f>
        <v/>
      </c>
      <c r="D16758" s="4" t="str">
        <f>VLOOKUP(A16758,predictions!A:B,2,FALSE)</f>
        <v>22/06/2020</v>
      </c>
      <c r="E16758" s="4">
        <f t="shared" si="65"/>
        <v>44004</v>
      </c>
    </row>
    <row r="16759" spans="3:5" ht="13" x14ac:dyDescent="0.15">
      <c r="C16759" s="1" t="str">
        <f ca="1">IFERROR(INDIRECT(ADDRESS(MATCH(A16759,'contribution par jour-semaine'!A:A,0),MATCH(B16759,'contribution par jour-semaine'!$1:$1,0),4,1,"contribution par jour-semaine")),"")</f>
        <v/>
      </c>
      <c r="D16759" s="4" t="str">
        <f>VLOOKUP(A16759,predictions!A:B,2,FALSE)</f>
        <v>22/06/2020</v>
      </c>
      <c r="E16759" s="4">
        <f t="shared" si="65"/>
        <v>44004</v>
      </c>
    </row>
    <row r="16760" spans="3:5" ht="13" x14ac:dyDescent="0.15">
      <c r="C16760" s="1" t="str">
        <f ca="1">IFERROR(INDIRECT(ADDRESS(MATCH(A16760,'contribution par jour-semaine'!A:A,0),MATCH(B16760,'contribution par jour-semaine'!$1:$1,0),4,1,"contribution par jour-semaine")),"")</f>
        <v/>
      </c>
      <c r="D16760" s="4" t="str">
        <f>VLOOKUP(A16760,predictions!A:B,2,FALSE)</f>
        <v>22/06/2020</v>
      </c>
      <c r="E16760" s="4">
        <f t="shared" si="65"/>
        <v>44004</v>
      </c>
    </row>
    <row r="16761" spans="3:5" ht="13" x14ac:dyDescent="0.15">
      <c r="C16761" s="1" t="str">
        <f ca="1">IFERROR(INDIRECT(ADDRESS(MATCH(A16761,'contribution par jour-semaine'!A:A,0),MATCH(B16761,'contribution par jour-semaine'!$1:$1,0),4,1,"contribution par jour-semaine")),"")</f>
        <v/>
      </c>
      <c r="D16761" s="4" t="str">
        <f>VLOOKUP(A16761,predictions!A:B,2,FALSE)</f>
        <v>22/06/2020</v>
      </c>
      <c r="E16761" s="4">
        <f t="shared" si="65"/>
        <v>44004</v>
      </c>
    </row>
    <row r="16762" spans="3:5" ht="13" x14ac:dyDescent="0.15">
      <c r="C16762" s="1" t="str">
        <f ca="1">IFERROR(INDIRECT(ADDRESS(MATCH(A16762,'contribution par jour-semaine'!A:A,0),MATCH(B16762,'contribution par jour-semaine'!$1:$1,0),4,1,"contribution par jour-semaine")),"")</f>
        <v/>
      </c>
      <c r="D16762" s="4" t="str">
        <f>VLOOKUP(A16762,predictions!A:B,2,FALSE)</f>
        <v>22/06/2020</v>
      </c>
      <c r="E16762" s="4">
        <f t="shared" si="65"/>
        <v>44004</v>
      </c>
    </row>
    <row r="16763" spans="3:5" ht="13" x14ac:dyDescent="0.15">
      <c r="C16763" s="1" t="str">
        <f ca="1">IFERROR(INDIRECT(ADDRESS(MATCH(A16763,'contribution par jour-semaine'!A:A,0),MATCH(B16763,'contribution par jour-semaine'!$1:$1,0),4,1,"contribution par jour-semaine")),"")</f>
        <v/>
      </c>
      <c r="D16763" s="4" t="str">
        <f>VLOOKUP(A16763,predictions!A:B,2,FALSE)</f>
        <v>22/06/2020</v>
      </c>
      <c r="E16763" s="4">
        <f t="shared" si="65"/>
        <v>44004</v>
      </c>
    </row>
    <row r="16764" spans="3:5" ht="13" x14ac:dyDescent="0.15">
      <c r="C16764" s="1" t="str">
        <f ca="1">IFERROR(INDIRECT(ADDRESS(MATCH(A16764,'contribution par jour-semaine'!A:A,0),MATCH(B16764,'contribution par jour-semaine'!$1:$1,0),4,1,"contribution par jour-semaine")),"")</f>
        <v/>
      </c>
      <c r="D16764" s="4" t="str">
        <f>VLOOKUP(A16764,predictions!A:B,2,FALSE)</f>
        <v>22/06/2020</v>
      </c>
      <c r="E16764" s="4">
        <f t="shared" si="65"/>
        <v>44004</v>
      </c>
    </row>
    <row r="16765" spans="3:5" ht="13" x14ac:dyDescent="0.15">
      <c r="C16765" s="1" t="str">
        <f ca="1">IFERROR(INDIRECT(ADDRESS(MATCH(A16765,'contribution par jour-semaine'!A:A,0),MATCH(B16765,'contribution par jour-semaine'!$1:$1,0),4,1,"contribution par jour-semaine")),"")</f>
        <v/>
      </c>
      <c r="D16765" s="4" t="str">
        <f>VLOOKUP(A16765,predictions!A:B,2,FALSE)</f>
        <v>22/06/2020</v>
      </c>
      <c r="E16765" s="4">
        <f t="shared" si="65"/>
        <v>44004</v>
      </c>
    </row>
    <row r="16766" spans="3:5" ht="13" x14ac:dyDescent="0.15">
      <c r="C16766" s="1" t="str">
        <f ca="1">IFERROR(INDIRECT(ADDRESS(MATCH(A16766,'contribution par jour-semaine'!A:A,0),MATCH(B16766,'contribution par jour-semaine'!$1:$1,0),4,1,"contribution par jour-semaine")),"")</f>
        <v/>
      </c>
      <c r="D16766" s="4" t="str">
        <f>VLOOKUP(A16766,predictions!A:B,2,FALSE)</f>
        <v>22/06/2020</v>
      </c>
      <c r="E16766" s="4">
        <f t="shared" si="65"/>
        <v>44004</v>
      </c>
    </row>
    <row r="16767" spans="3:5" ht="13" x14ac:dyDescent="0.15">
      <c r="C16767" s="1" t="str">
        <f ca="1">IFERROR(INDIRECT(ADDRESS(MATCH(A16767,'contribution par jour-semaine'!A:A,0),MATCH(B16767,'contribution par jour-semaine'!$1:$1,0),4,1,"contribution par jour-semaine")),"")</f>
        <v/>
      </c>
      <c r="D16767" s="4" t="str">
        <f>VLOOKUP(A16767,predictions!A:B,2,FALSE)</f>
        <v>22/06/2020</v>
      </c>
      <c r="E16767" s="4">
        <f t="shared" si="65"/>
        <v>44004</v>
      </c>
    </row>
    <row r="16768" spans="3:5" ht="13" x14ac:dyDescent="0.15">
      <c r="C16768" s="1" t="str">
        <f ca="1">IFERROR(INDIRECT(ADDRESS(MATCH(A16768,'contribution par jour-semaine'!A:A,0),MATCH(B16768,'contribution par jour-semaine'!$1:$1,0),4,1,"contribution par jour-semaine")),"")</f>
        <v/>
      </c>
      <c r="D16768" s="4" t="str">
        <f>VLOOKUP(A16768,predictions!A:B,2,FALSE)</f>
        <v>22/06/2020</v>
      </c>
      <c r="E16768" s="4">
        <f t="shared" si="65"/>
        <v>44004</v>
      </c>
    </row>
    <row r="16769" spans="3:5" ht="13" x14ac:dyDescent="0.15">
      <c r="C16769" s="1" t="str">
        <f ca="1">IFERROR(INDIRECT(ADDRESS(MATCH(A16769,'contribution par jour-semaine'!A:A,0),MATCH(B16769,'contribution par jour-semaine'!$1:$1,0),4,1,"contribution par jour-semaine")),"")</f>
        <v/>
      </c>
      <c r="D16769" s="4" t="str">
        <f>VLOOKUP(A16769,predictions!A:B,2,FALSE)</f>
        <v>22/06/2020</v>
      </c>
      <c r="E16769" s="4">
        <f t="shared" si="65"/>
        <v>44004</v>
      </c>
    </row>
    <row r="16770" spans="3:5" ht="13" x14ac:dyDescent="0.15">
      <c r="C16770" s="1" t="str">
        <f ca="1">IFERROR(INDIRECT(ADDRESS(MATCH(A16770,'contribution par jour-semaine'!A:A,0),MATCH(B16770,'contribution par jour-semaine'!$1:$1,0),4,1,"contribution par jour-semaine")),"")</f>
        <v/>
      </c>
      <c r="D16770" s="4" t="str">
        <f>VLOOKUP(A16770,predictions!A:B,2,FALSE)</f>
        <v>22/06/2020</v>
      </c>
      <c r="E16770" s="4">
        <f t="shared" si="65"/>
        <v>44004</v>
      </c>
    </row>
    <row r="16771" spans="3:5" ht="13" x14ac:dyDescent="0.15">
      <c r="C16771" s="1" t="str">
        <f ca="1">IFERROR(INDIRECT(ADDRESS(MATCH(A16771,'contribution par jour-semaine'!A:A,0),MATCH(B16771,'contribution par jour-semaine'!$1:$1,0),4,1,"contribution par jour-semaine")),"")</f>
        <v/>
      </c>
      <c r="D16771" s="4" t="str">
        <f>VLOOKUP(A16771,predictions!A:B,2,FALSE)</f>
        <v>22/06/2020</v>
      </c>
      <c r="E16771" s="4">
        <f t="shared" si="65"/>
        <v>44004</v>
      </c>
    </row>
    <row r="16772" spans="3:5" ht="13" x14ac:dyDescent="0.15">
      <c r="C16772" s="1" t="str">
        <f ca="1">IFERROR(INDIRECT(ADDRESS(MATCH(A16772,'contribution par jour-semaine'!A:A,0),MATCH(B16772,'contribution par jour-semaine'!$1:$1,0),4,1,"contribution par jour-semaine")),"")</f>
        <v/>
      </c>
      <c r="D16772" s="4" t="str">
        <f>VLOOKUP(A16772,predictions!A:B,2,FALSE)</f>
        <v>22/06/2020</v>
      </c>
      <c r="E16772" s="4">
        <f t="shared" si="65"/>
        <v>44004</v>
      </c>
    </row>
    <row r="16773" spans="3:5" ht="13" x14ac:dyDescent="0.15">
      <c r="C16773" s="1" t="str">
        <f ca="1">IFERROR(INDIRECT(ADDRESS(MATCH(A16773,'contribution par jour-semaine'!A:A,0),MATCH(B16773,'contribution par jour-semaine'!$1:$1,0),4,1,"contribution par jour-semaine")),"")</f>
        <v/>
      </c>
      <c r="D16773" s="4" t="str">
        <f>VLOOKUP(A16773,predictions!A:B,2,FALSE)</f>
        <v>22/06/2020</v>
      </c>
      <c r="E16773" s="4">
        <f t="shared" si="65"/>
        <v>44004</v>
      </c>
    </row>
    <row r="16774" spans="3:5" ht="13" x14ac:dyDescent="0.15">
      <c r="C16774" s="1" t="str">
        <f ca="1">IFERROR(INDIRECT(ADDRESS(MATCH(A16774,'contribution par jour-semaine'!A:A,0),MATCH(B16774,'contribution par jour-semaine'!$1:$1,0),4,1,"contribution par jour-semaine")),"")</f>
        <v/>
      </c>
      <c r="D16774" s="4" t="str">
        <f>VLOOKUP(A16774,predictions!A:B,2,FALSE)</f>
        <v>22/06/2020</v>
      </c>
      <c r="E16774" s="4">
        <f t="shared" si="65"/>
        <v>44004</v>
      </c>
    </row>
    <row r="16775" spans="3:5" ht="13" x14ac:dyDescent="0.15">
      <c r="C16775" s="1" t="str">
        <f ca="1">IFERROR(INDIRECT(ADDRESS(MATCH(A16775,'contribution par jour-semaine'!A:A,0),MATCH(B16775,'contribution par jour-semaine'!$1:$1,0),4,1,"contribution par jour-semaine")),"")</f>
        <v/>
      </c>
      <c r="D16775" s="4" t="str">
        <f>VLOOKUP(A16775,predictions!A:B,2,FALSE)</f>
        <v>22/06/2020</v>
      </c>
      <c r="E16775" s="4">
        <f t="shared" si="65"/>
        <v>44004</v>
      </c>
    </row>
    <row r="16776" spans="3:5" ht="13" x14ac:dyDescent="0.15">
      <c r="C16776" s="1" t="str">
        <f ca="1">IFERROR(INDIRECT(ADDRESS(MATCH(A16776,'contribution par jour-semaine'!A:A,0),MATCH(B16776,'contribution par jour-semaine'!$1:$1,0),4,1,"contribution par jour-semaine")),"")</f>
        <v/>
      </c>
      <c r="D16776" s="4" t="str">
        <f>VLOOKUP(A16776,predictions!A:B,2,FALSE)</f>
        <v>22/06/2020</v>
      </c>
      <c r="E16776" s="4">
        <f t="shared" si="65"/>
        <v>44004</v>
      </c>
    </row>
    <row r="16777" spans="3:5" ht="13" x14ac:dyDescent="0.15">
      <c r="C16777" s="1" t="str">
        <f ca="1">IFERROR(INDIRECT(ADDRESS(MATCH(A16777,'contribution par jour-semaine'!A:A,0),MATCH(B16777,'contribution par jour-semaine'!$1:$1,0),4,1,"contribution par jour-semaine")),"")</f>
        <v/>
      </c>
      <c r="D16777" s="4" t="str">
        <f>VLOOKUP(A16777,predictions!A:B,2,FALSE)</f>
        <v>22/06/2020</v>
      </c>
      <c r="E16777" s="4">
        <f t="shared" si="65"/>
        <v>44004</v>
      </c>
    </row>
    <row r="16778" spans="3:5" ht="13" x14ac:dyDescent="0.15">
      <c r="C16778" s="1" t="str">
        <f ca="1">IFERROR(INDIRECT(ADDRESS(MATCH(A16778,'contribution par jour-semaine'!A:A,0),MATCH(B16778,'contribution par jour-semaine'!$1:$1,0),4,1,"contribution par jour-semaine")),"")</f>
        <v/>
      </c>
      <c r="D16778" s="4" t="str">
        <f>VLOOKUP(A16778,predictions!A:B,2,FALSE)</f>
        <v>22/06/2020</v>
      </c>
      <c r="E16778" s="4">
        <f t="shared" si="65"/>
        <v>44004</v>
      </c>
    </row>
    <row r="16779" spans="3:5" ht="13" x14ac:dyDescent="0.15">
      <c r="C16779" s="1" t="str">
        <f ca="1">IFERROR(INDIRECT(ADDRESS(MATCH(A16779,'contribution par jour-semaine'!A:A,0),MATCH(B16779,'contribution par jour-semaine'!$1:$1,0),4,1,"contribution par jour-semaine")),"")</f>
        <v/>
      </c>
      <c r="D16779" s="4" t="str">
        <f>VLOOKUP(A16779,predictions!A:B,2,FALSE)</f>
        <v>22/06/2020</v>
      </c>
      <c r="E16779" s="4">
        <f t="shared" si="65"/>
        <v>44004</v>
      </c>
    </row>
    <row r="16780" spans="3:5" ht="13" x14ac:dyDescent="0.15">
      <c r="C16780" s="1" t="str">
        <f ca="1">IFERROR(INDIRECT(ADDRESS(MATCH(A16780,'contribution par jour-semaine'!A:A,0),MATCH(B16780,'contribution par jour-semaine'!$1:$1,0),4,1,"contribution par jour-semaine")),"")</f>
        <v/>
      </c>
      <c r="D16780" s="4" t="str">
        <f>VLOOKUP(A16780,predictions!A:B,2,FALSE)</f>
        <v>22/06/2020</v>
      </c>
      <c r="E16780" s="4">
        <f t="shared" si="65"/>
        <v>44004</v>
      </c>
    </row>
    <row r="16781" spans="3:5" ht="13" x14ac:dyDescent="0.15">
      <c r="C16781" s="1" t="str">
        <f ca="1">IFERROR(INDIRECT(ADDRESS(MATCH(A16781,'contribution par jour-semaine'!A:A,0),MATCH(B16781,'contribution par jour-semaine'!$1:$1,0),4,1,"contribution par jour-semaine")),"")</f>
        <v/>
      </c>
      <c r="D16781" s="4" t="str">
        <f>VLOOKUP(A16781,predictions!A:B,2,FALSE)</f>
        <v>22/06/2020</v>
      </c>
      <c r="E16781" s="4">
        <f t="shared" si="65"/>
        <v>44004</v>
      </c>
    </row>
    <row r="16782" spans="3:5" ht="13" x14ac:dyDescent="0.15">
      <c r="C16782" s="1" t="str">
        <f ca="1">IFERROR(INDIRECT(ADDRESS(MATCH(A16782,'contribution par jour-semaine'!A:A,0),MATCH(B16782,'contribution par jour-semaine'!$1:$1,0),4,1,"contribution par jour-semaine")),"")</f>
        <v/>
      </c>
      <c r="D16782" s="4" t="str">
        <f>VLOOKUP(A16782,predictions!A:B,2,FALSE)</f>
        <v>22/06/2020</v>
      </c>
      <c r="E16782" s="4">
        <f t="shared" si="65"/>
        <v>44004</v>
      </c>
    </row>
    <row r="16783" spans="3:5" ht="13" x14ac:dyDescent="0.15">
      <c r="C16783" s="1" t="str">
        <f ca="1">IFERROR(INDIRECT(ADDRESS(MATCH(A16783,'contribution par jour-semaine'!A:A,0),MATCH(B16783,'contribution par jour-semaine'!$1:$1,0),4,1,"contribution par jour-semaine")),"")</f>
        <v/>
      </c>
      <c r="D16783" s="4" t="str">
        <f>VLOOKUP(A16783,predictions!A:B,2,FALSE)</f>
        <v>22/06/2020</v>
      </c>
      <c r="E16783" s="4">
        <f t="shared" si="65"/>
        <v>44004</v>
      </c>
    </row>
    <row r="16784" spans="3:5" ht="13" x14ac:dyDescent="0.15">
      <c r="C16784" s="1" t="str">
        <f ca="1">IFERROR(INDIRECT(ADDRESS(MATCH(A16784,'contribution par jour-semaine'!A:A,0),MATCH(B16784,'contribution par jour-semaine'!$1:$1,0),4,1,"contribution par jour-semaine")),"")</f>
        <v/>
      </c>
      <c r="D16784" s="4" t="str">
        <f>VLOOKUP(A16784,predictions!A:B,2,FALSE)</f>
        <v>22/06/2020</v>
      </c>
      <c r="E16784" s="4">
        <f t="shared" si="65"/>
        <v>44004</v>
      </c>
    </row>
    <row r="16785" spans="3:5" ht="13" x14ac:dyDescent="0.15">
      <c r="C16785" s="1" t="str">
        <f ca="1">IFERROR(INDIRECT(ADDRESS(MATCH(A16785,'contribution par jour-semaine'!A:A,0),MATCH(B16785,'contribution par jour-semaine'!$1:$1,0),4,1,"contribution par jour-semaine")),"")</f>
        <v/>
      </c>
      <c r="D16785" s="4" t="str">
        <f>VLOOKUP(A16785,predictions!A:B,2,FALSE)</f>
        <v>22/06/2020</v>
      </c>
      <c r="E16785" s="4">
        <f t="shared" si="65"/>
        <v>44004</v>
      </c>
    </row>
    <row r="16786" spans="3:5" ht="13" x14ac:dyDescent="0.15">
      <c r="C16786" s="1" t="str">
        <f ca="1">IFERROR(INDIRECT(ADDRESS(MATCH(A16786,'contribution par jour-semaine'!A:A,0),MATCH(B16786,'contribution par jour-semaine'!$1:$1,0),4,1,"contribution par jour-semaine")),"")</f>
        <v/>
      </c>
      <c r="D16786" s="4" t="str">
        <f>VLOOKUP(A16786,predictions!A:B,2,FALSE)</f>
        <v>22/06/2020</v>
      </c>
      <c r="E16786" s="4">
        <f t="shared" si="65"/>
        <v>44004</v>
      </c>
    </row>
    <row r="16787" spans="3:5" ht="13" x14ac:dyDescent="0.15">
      <c r="C16787" s="1" t="str">
        <f ca="1">IFERROR(INDIRECT(ADDRESS(MATCH(A16787,'contribution par jour-semaine'!A:A,0),MATCH(B16787,'contribution par jour-semaine'!$1:$1,0),4,1,"contribution par jour-semaine")),"")</f>
        <v/>
      </c>
      <c r="D16787" s="4" t="str">
        <f>VLOOKUP(A16787,predictions!A:B,2,FALSE)</f>
        <v>22/06/2020</v>
      </c>
      <c r="E16787" s="4">
        <f t="shared" si="65"/>
        <v>44004</v>
      </c>
    </row>
    <row r="16788" spans="3:5" ht="13" x14ac:dyDescent="0.15">
      <c r="C16788" s="1" t="str">
        <f ca="1">IFERROR(INDIRECT(ADDRESS(MATCH(A16788,'contribution par jour-semaine'!A:A,0),MATCH(B16788,'contribution par jour-semaine'!$1:$1,0),4,1,"contribution par jour-semaine")),"")</f>
        <v/>
      </c>
      <c r="D16788" s="4" t="str">
        <f>VLOOKUP(A16788,predictions!A:B,2,FALSE)</f>
        <v>22/06/2020</v>
      </c>
      <c r="E16788" s="4">
        <f t="shared" si="65"/>
        <v>44004</v>
      </c>
    </row>
    <row r="16789" spans="3:5" ht="13" x14ac:dyDescent="0.15">
      <c r="C16789" s="1" t="str">
        <f ca="1">IFERROR(INDIRECT(ADDRESS(MATCH(A16789,'contribution par jour-semaine'!A:A,0),MATCH(B16789,'contribution par jour-semaine'!$1:$1,0),4,1,"contribution par jour-semaine")),"")</f>
        <v/>
      </c>
      <c r="D16789" s="4" t="str">
        <f>VLOOKUP(A16789,predictions!A:B,2,FALSE)</f>
        <v>22/06/2020</v>
      </c>
      <c r="E16789" s="4">
        <f t="shared" si="65"/>
        <v>44004</v>
      </c>
    </row>
    <row r="16790" spans="3:5" ht="13" x14ac:dyDescent="0.15">
      <c r="C16790" s="1" t="str">
        <f ca="1">IFERROR(INDIRECT(ADDRESS(MATCH(A16790,'contribution par jour-semaine'!A:A,0),MATCH(B16790,'contribution par jour-semaine'!$1:$1,0),4,1,"contribution par jour-semaine")),"")</f>
        <v/>
      </c>
      <c r="D16790" s="4" t="str">
        <f>VLOOKUP(A16790,predictions!A:B,2,FALSE)</f>
        <v>22/06/2020</v>
      </c>
      <c r="E16790" s="4">
        <f t="shared" si="65"/>
        <v>44004</v>
      </c>
    </row>
    <row r="16791" spans="3:5" ht="13" x14ac:dyDescent="0.15">
      <c r="C16791" s="1" t="str">
        <f ca="1">IFERROR(INDIRECT(ADDRESS(MATCH(A16791,'contribution par jour-semaine'!A:A,0),MATCH(B16791,'contribution par jour-semaine'!$1:$1,0),4,1,"contribution par jour-semaine")),"")</f>
        <v/>
      </c>
      <c r="D16791" s="4" t="str">
        <f>VLOOKUP(A16791,predictions!A:B,2,FALSE)</f>
        <v>22/06/2020</v>
      </c>
      <c r="E16791" s="4">
        <f t="shared" si="65"/>
        <v>44004</v>
      </c>
    </row>
    <row r="16792" spans="3:5" ht="13" x14ac:dyDescent="0.15">
      <c r="C16792" s="1" t="str">
        <f ca="1">IFERROR(INDIRECT(ADDRESS(MATCH(A16792,'contribution par jour-semaine'!A:A,0),MATCH(B16792,'contribution par jour-semaine'!$1:$1,0),4,1,"contribution par jour-semaine")),"")</f>
        <v/>
      </c>
      <c r="D16792" s="4" t="str">
        <f>VLOOKUP(A16792,predictions!A:B,2,FALSE)</f>
        <v>22/06/2020</v>
      </c>
      <c r="E16792" s="4">
        <f t="shared" si="65"/>
        <v>44004</v>
      </c>
    </row>
    <row r="16793" spans="3:5" ht="13" x14ac:dyDescent="0.15">
      <c r="C16793" s="1" t="str">
        <f ca="1">IFERROR(INDIRECT(ADDRESS(MATCH(A16793,'contribution par jour-semaine'!A:A,0),MATCH(B16793,'contribution par jour-semaine'!$1:$1,0),4,1,"contribution par jour-semaine")),"")</f>
        <v/>
      </c>
      <c r="D16793" s="4" t="str">
        <f>VLOOKUP(A16793,predictions!A:B,2,FALSE)</f>
        <v>22/06/2020</v>
      </c>
      <c r="E16793" s="4">
        <f t="shared" si="65"/>
        <v>44004</v>
      </c>
    </row>
    <row r="16794" spans="3:5" ht="13" x14ac:dyDescent="0.15">
      <c r="C16794" s="1" t="str">
        <f ca="1">IFERROR(INDIRECT(ADDRESS(MATCH(A16794,'contribution par jour-semaine'!A:A,0),MATCH(B16794,'contribution par jour-semaine'!$1:$1,0),4,1,"contribution par jour-semaine")),"")</f>
        <v/>
      </c>
      <c r="D16794" s="4" t="str">
        <f>VLOOKUP(A16794,predictions!A:B,2,FALSE)</f>
        <v>22/06/2020</v>
      </c>
      <c r="E16794" s="4">
        <f t="shared" si="65"/>
        <v>44004</v>
      </c>
    </row>
    <row r="16795" spans="3:5" ht="13" x14ac:dyDescent="0.15">
      <c r="C16795" s="1" t="str">
        <f ca="1">IFERROR(INDIRECT(ADDRESS(MATCH(A16795,'contribution par jour-semaine'!A:A,0),MATCH(B16795,'contribution par jour-semaine'!$1:$1,0),4,1,"contribution par jour-semaine")),"")</f>
        <v/>
      </c>
      <c r="D16795" s="4" t="str">
        <f>VLOOKUP(A16795,predictions!A:B,2,FALSE)</f>
        <v>22/06/2020</v>
      </c>
      <c r="E16795" s="4">
        <f t="shared" si="65"/>
        <v>44004</v>
      </c>
    </row>
    <row r="16796" spans="3:5" ht="13" x14ac:dyDescent="0.15">
      <c r="C16796" s="1" t="str">
        <f ca="1">IFERROR(INDIRECT(ADDRESS(MATCH(A16796,'contribution par jour-semaine'!A:A,0),MATCH(B16796,'contribution par jour-semaine'!$1:$1,0),4,1,"contribution par jour-semaine")),"")</f>
        <v/>
      </c>
      <c r="D16796" s="4" t="str">
        <f>VLOOKUP(A16796,predictions!A:B,2,FALSE)</f>
        <v>22/06/2020</v>
      </c>
      <c r="E16796" s="4">
        <f t="shared" si="65"/>
        <v>44004</v>
      </c>
    </row>
    <row r="16797" spans="3:5" ht="13" x14ac:dyDescent="0.15">
      <c r="C16797" s="1" t="str">
        <f ca="1">IFERROR(INDIRECT(ADDRESS(MATCH(A16797,'contribution par jour-semaine'!A:A,0),MATCH(B16797,'contribution par jour-semaine'!$1:$1,0),4,1,"contribution par jour-semaine")),"")</f>
        <v/>
      </c>
      <c r="D16797" s="4" t="str">
        <f>VLOOKUP(A16797,predictions!A:B,2,FALSE)</f>
        <v>22/06/2020</v>
      </c>
      <c r="E16797" s="4">
        <f t="shared" si="65"/>
        <v>44004</v>
      </c>
    </row>
    <row r="16798" spans="3:5" ht="13" x14ac:dyDescent="0.15">
      <c r="C16798" s="1" t="str">
        <f ca="1">IFERROR(INDIRECT(ADDRESS(MATCH(A16798,'contribution par jour-semaine'!A:A,0),MATCH(B16798,'contribution par jour-semaine'!$1:$1,0),4,1,"contribution par jour-semaine")),"")</f>
        <v/>
      </c>
      <c r="D16798" s="4" t="str">
        <f>VLOOKUP(A16798,predictions!A:B,2,FALSE)</f>
        <v>22/06/2020</v>
      </c>
      <c r="E16798" s="4">
        <f t="shared" si="65"/>
        <v>44004</v>
      </c>
    </row>
    <row r="16799" spans="3:5" ht="13" x14ac:dyDescent="0.15">
      <c r="C16799" s="1" t="str">
        <f ca="1">IFERROR(INDIRECT(ADDRESS(MATCH(A16799,'contribution par jour-semaine'!A:A,0),MATCH(B16799,'contribution par jour-semaine'!$1:$1,0),4,1,"contribution par jour-semaine")),"")</f>
        <v/>
      </c>
      <c r="D16799" s="4" t="str">
        <f>VLOOKUP(A16799,predictions!A:B,2,FALSE)</f>
        <v>22/06/2020</v>
      </c>
      <c r="E16799" s="4">
        <f t="shared" si="65"/>
        <v>44004</v>
      </c>
    </row>
    <row r="16800" spans="3:5" ht="13" x14ac:dyDescent="0.15">
      <c r="C16800" s="1" t="str">
        <f ca="1">IFERROR(INDIRECT(ADDRESS(MATCH(A16800,'contribution par jour-semaine'!A:A,0),MATCH(B16800,'contribution par jour-semaine'!$1:$1,0),4,1,"contribution par jour-semaine")),"")</f>
        <v/>
      </c>
      <c r="D16800" s="4" t="str">
        <f>VLOOKUP(A16800,predictions!A:B,2,FALSE)</f>
        <v>22/06/2020</v>
      </c>
      <c r="E16800" s="4">
        <f t="shared" si="65"/>
        <v>44004</v>
      </c>
    </row>
    <row r="16801" spans="3:5" ht="13" x14ac:dyDescent="0.15">
      <c r="C16801" s="1" t="str">
        <f ca="1">IFERROR(INDIRECT(ADDRESS(MATCH(A16801,'contribution par jour-semaine'!A:A,0),MATCH(B16801,'contribution par jour-semaine'!$1:$1,0),4,1,"contribution par jour-semaine")),"")</f>
        <v/>
      </c>
      <c r="D16801" s="4" t="str">
        <f>VLOOKUP(A16801,predictions!A:B,2,FALSE)</f>
        <v>22/06/2020</v>
      </c>
      <c r="E16801" s="4">
        <f t="shared" si="65"/>
        <v>44004</v>
      </c>
    </row>
    <row r="16802" spans="3:5" ht="13" x14ac:dyDescent="0.15">
      <c r="C16802" s="1" t="str">
        <f ca="1">IFERROR(INDIRECT(ADDRESS(MATCH(A16802,'contribution par jour-semaine'!A:A,0),MATCH(B16802,'contribution par jour-semaine'!$1:$1,0),4,1,"contribution par jour-semaine")),"")</f>
        <v/>
      </c>
      <c r="D16802" s="4" t="str">
        <f>VLOOKUP(A16802,predictions!A:B,2,FALSE)</f>
        <v>22/06/2020</v>
      </c>
      <c r="E16802" s="4">
        <f t="shared" si="65"/>
        <v>44004</v>
      </c>
    </row>
    <row r="16803" spans="3:5" ht="13" x14ac:dyDescent="0.15">
      <c r="C16803" s="1" t="str">
        <f ca="1">IFERROR(INDIRECT(ADDRESS(MATCH(A16803,'contribution par jour-semaine'!A:A,0),MATCH(B16803,'contribution par jour-semaine'!$1:$1,0),4,1,"contribution par jour-semaine")),"")</f>
        <v/>
      </c>
      <c r="D16803" s="4" t="str">
        <f>VLOOKUP(A16803,predictions!A:B,2,FALSE)</f>
        <v>22/06/2020</v>
      </c>
      <c r="E16803" s="4">
        <f t="shared" si="65"/>
        <v>44004</v>
      </c>
    </row>
    <row r="16804" spans="3:5" ht="13" x14ac:dyDescent="0.15">
      <c r="C16804" s="1" t="str">
        <f ca="1">IFERROR(INDIRECT(ADDRESS(MATCH(A16804,'contribution par jour-semaine'!A:A,0),MATCH(B16804,'contribution par jour-semaine'!$1:$1,0),4,1,"contribution par jour-semaine")),"")</f>
        <v/>
      </c>
      <c r="D16804" s="4" t="str">
        <f>VLOOKUP(A16804,predictions!A:B,2,FALSE)</f>
        <v>22/06/2020</v>
      </c>
      <c r="E16804" s="4">
        <f t="shared" si="65"/>
        <v>44004</v>
      </c>
    </row>
    <row r="16805" spans="3:5" ht="13" x14ac:dyDescent="0.15">
      <c r="C16805" s="1" t="str">
        <f ca="1">IFERROR(INDIRECT(ADDRESS(MATCH(A16805,'contribution par jour-semaine'!A:A,0),MATCH(B16805,'contribution par jour-semaine'!$1:$1,0),4,1,"contribution par jour-semaine")),"")</f>
        <v/>
      </c>
      <c r="D16805" s="4" t="str">
        <f>VLOOKUP(A16805,predictions!A:B,2,FALSE)</f>
        <v>22/06/2020</v>
      </c>
      <c r="E16805" s="4">
        <f t="shared" si="65"/>
        <v>44004</v>
      </c>
    </row>
    <row r="16806" spans="3:5" ht="13" x14ac:dyDescent="0.15">
      <c r="C16806" s="1" t="str">
        <f ca="1">IFERROR(INDIRECT(ADDRESS(MATCH(A16806,'contribution par jour-semaine'!A:A,0),MATCH(B16806,'contribution par jour-semaine'!$1:$1,0),4,1,"contribution par jour-semaine")),"")</f>
        <v/>
      </c>
      <c r="D16806" s="4" t="str">
        <f>VLOOKUP(A16806,predictions!A:B,2,FALSE)</f>
        <v>22/06/2020</v>
      </c>
      <c r="E16806" s="4">
        <f t="shared" si="65"/>
        <v>44004</v>
      </c>
    </row>
    <row r="16807" spans="3:5" ht="13" x14ac:dyDescent="0.15">
      <c r="C16807" s="1" t="str">
        <f ca="1">IFERROR(INDIRECT(ADDRESS(MATCH(A16807,'contribution par jour-semaine'!A:A,0),MATCH(B16807,'contribution par jour-semaine'!$1:$1,0),4,1,"contribution par jour-semaine")),"")</f>
        <v/>
      </c>
      <c r="D16807" s="4" t="str">
        <f>VLOOKUP(A16807,predictions!A:B,2,FALSE)</f>
        <v>22/06/2020</v>
      </c>
      <c r="E16807" s="4">
        <f t="shared" si="65"/>
        <v>44004</v>
      </c>
    </row>
    <row r="16808" spans="3:5" ht="13" x14ac:dyDescent="0.15">
      <c r="C16808" s="1" t="str">
        <f ca="1">IFERROR(INDIRECT(ADDRESS(MATCH(A16808,'contribution par jour-semaine'!A:A,0),MATCH(B16808,'contribution par jour-semaine'!$1:$1,0),4,1,"contribution par jour-semaine")),"")</f>
        <v/>
      </c>
      <c r="D16808" s="4" t="str">
        <f>VLOOKUP(A16808,predictions!A:B,2,FALSE)</f>
        <v>22/06/2020</v>
      </c>
      <c r="E16808" s="4">
        <f t="shared" si="65"/>
        <v>44004</v>
      </c>
    </row>
    <row r="16809" spans="3:5" ht="13" x14ac:dyDescent="0.15">
      <c r="C16809" s="1" t="str">
        <f ca="1">IFERROR(INDIRECT(ADDRESS(MATCH(A16809,'contribution par jour-semaine'!A:A,0),MATCH(B16809,'contribution par jour-semaine'!$1:$1,0),4,1,"contribution par jour-semaine")),"")</f>
        <v/>
      </c>
      <c r="D16809" s="4" t="str">
        <f>VLOOKUP(A16809,predictions!A:B,2,FALSE)</f>
        <v>22/06/2020</v>
      </c>
      <c r="E16809" s="4">
        <f t="shared" si="65"/>
        <v>44004</v>
      </c>
    </row>
    <row r="16810" spans="3:5" ht="13" x14ac:dyDescent="0.15">
      <c r="C16810" s="1" t="str">
        <f ca="1">IFERROR(INDIRECT(ADDRESS(MATCH(A16810,'contribution par jour-semaine'!A:A,0),MATCH(B16810,'contribution par jour-semaine'!$1:$1,0),4,1,"contribution par jour-semaine")),"")</f>
        <v/>
      </c>
      <c r="D16810" s="4" t="str">
        <f>VLOOKUP(A16810,predictions!A:B,2,FALSE)</f>
        <v>22/06/2020</v>
      </c>
      <c r="E16810" s="4">
        <f t="shared" si="65"/>
        <v>44004</v>
      </c>
    </row>
    <row r="16811" spans="3:5" ht="13" x14ac:dyDescent="0.15">
      <c r="C16811" s="1" t="str">
        <f ca="1">IFERROR(INDIRECT(ADDRESS(MATCH(A16811,'contribution par jour-semaine'!A:A,0),MATCH(B16811,'contribution par jour-semaine'!$1:$1,0),4,1,"contribution par jour-semaine")),"")</f>
        <v/>
      </c>
      <c r="D16811" s="4" t="str">
        <f>VLOOKUP(A16811,predictions!A:B,2,FALSE)</f>
        <v>22/06/2020</v>
      </c>
      <c r="E16811" s="4">
        <f t="shared" si="65"/>
        <v>44004</v>
      </c>
    </row>
    <row r="16812" spans="3:5" ht="13" x14ac:dyDescent="0.15">
      <c r="C16812" s="1" t="str">
        <f ca="1">IFERROR(INDIRECT(ADDRESS(MATCH(A16812,'contribution par jour-semaine'!A:A,0),MATCH(B16812,'contribution par jour-semaine'!$1:$1,0),4,1,"contribution par jour-semaine")),"")</f>
        <v/>
      </c>
      <c r="D16812" s="4" t="str">
        <f>VLOOKUP(A16812,predictions!A:B,2,FALSE)</f>
        <v>22/06/2020</v>
      </c>
      <c r="E16812" s="4">
        <f t="shared" si="65"/>
        <v>44004</v>
      </c>
    </row>
    <row r="16813" spans="3:5" ht="13" x14ac:dyDescent="0.15">
      <c r="C16813" s="1" t="str">
        <f ca="1">IFERROR(INDIRECT(ADDRESS(MATCH(A16813,'contribution par jour-semaine'!A:A,0),MATCH(B16813,'contribution par jour-semaine'!$1:$1,0),4,1,"contribution par jour-semaine")),"")</f>
        <v/>
      </c>
      <c r="D16813" s="4" t="str">
        <f>VLOOKUP(A16813,predictions!A:B,2,FALSE)</f>
        <v>22/06/2020</v>
      </c>
      <c r="E16813" s="4">
        <f t="shared" si="65"/>
        <v>44004</v>
      </c>
    </row>
    <row r="16814" spans="3:5" ht="13" x14ac:dyDescent="0.15">
      <c r="C16814" s="1" t="str">
        <f ca="1">IFERROR(INDIRECT(ADDRESS(MATCH(A16814,'contribution par jour-semaine'!A:A,0),MATCH(B16814,'contribution par jour-semaine'!$1:$1,0),4,1,"contribution par jour-semaine")),"")</f>
        <v/>
      </c>
      <c r="D16814" s="4" t="str">
        <f>VLOOKUP(A16814,predictions!A:B,2,FALSE)</f>
        <v>22/06/2020</v>
      </c>
      <c r="E16814" s="4">
        <f t="shared" si="65"/>
        <v>44004</v>
      </c>
    </row>
    <row r="16815" spans="3:5" ht="13" x14ac:dyDescent="0.15">
      <c r="C16815" s="1" t="str">
        <f ca="1">IFERROR(INDIRECT(ADDRESS(MATCH(A16815,'contribution par jour-semaine'!A:A,0),MATCH(B16815,'contribution par jour-semaine'!$1:$1,0),4,1,"contribution par jour-semaine")),"")</f>
        <v/>
      </c>
      <c r="D16815" s="4" t="str">
        <f>VLOOKUP(A16815,predictions!A:B,2,FALSE)</f>
        <v>22/06/2020</v>
      </c>
      <c r="E16815" s="4">
        <f t="shared" si="65"/>
        <v>44004</v>
      </c>
    </row>
    <row r="16816" spans="3:5" ht="13" x14ac:dyDescent="0.15">
      <c r="C16816" s="1" t="str">
        <f ca="1">IFERROR(INDIRECT(ADDRESS(MATCH(A16816,'contribution par jour-semaine'!A:A,0),MATCH(B16816,'contribution par jour-semaine'!$1:$1,0),4,1,"contribution par jour-semaine")),"")</f>
        <v/>
      </c>
      <c r="D16816" s="4" t="str">
        <f>VLOOKUP(A16816,predictions!A:B,2,FALSE)</f>
        <v>22/06/2020</v>
      </c>
      <c r="E16816" s="4">
        <f t="shared" si="65"/>
        <v>44004</v>
      </c>
    </row>
    <row r="16817" spans="3:5" ht="13" x14ac:dyDescent="0.15">
      <c r="C16817" s="1" t="str">
        <f ca="1">IFERROR(INDIRECT(ADDRESS(MATCH(A16817,'contribution par jour-semaine'!A:A,0),MATCH(B16817,'contribution par jour-semaine'!$1:$1,0),4,1,"contribution par jour-semaine")),"")</f>
        <v/>
      </c>
      <c r="D16817" s="4" t="str">
        <f>VLOOKUP(A16817,predictions!A:B,2,FALSE)</f>
        <v>22/06/2020</v>
      </c>
      <c r="E16817" s="4">
        <f t="shared" si="65"/>
        <v>44004</v>
      </c>
    </row>
    <row r="16818" spans="3:5" ht="13" x14ac:dyDescent="0.15">
      <c r="C16818" s="1" t="str">
        <f ca="1">IFERROR(INDIRECT(ADDRESS(MATCH(A16818,'contribution par jour-semaine'!A:A,0),MATCH(B16818,'contribution par jour-semaine'!$1:$1,0),4,1,"contribution par jour-semaine")),"")</f>
        <v/>
      </c>
      <c r="D16818" s="4" t="str">
        <f>VLOOKUP(A16818,predictions!A:B,2,FALSE)</f>
        <v>22/06/2020</v>
      </c>
      <c r="E16818" s="4">
        <f t="shared" si="65"/>
        <v>44004</v>
      </c>
    </row>
    <row r="16819" spans="3:5" ht="13" x14ac:dyDescent="0.15">
      <c r="C16819" s="1" t="str">
        <f ca="1">IFERROR(INDIRECT(ADDRESS(MATCH(A16819,'contribution par jour-semaine'!A:A,0),MATCH(B16819,'contribution par jour-semaine'!$1:$1,0),4,1,"contribution par jour-semaine")),"")</f>
        <v/>
      </c>
      <c r="D16819" s="4" t="str">
        <f>VLOOKUP(A16819,predictions!A:B,2,FALSE)</f>
        <v>22/06/2020</v>
      </c>
      <c r="E16819" s="4">
        <f t="shared" si="65"/>
        <v>44004</v>
      </c>
    </row>
    <row r="16820" spans="3:5" ht="13" x14ac:dyDescent="0.15">
      <c r="C16820" s="1" t="str">
        <f ca="1">IFERROR(INDIRECT(ADDRESS(MATCH(A16820,'contribution par jour-semaine'!A:A,0),MATCH(B16820,'contribution par jour-semaine'!$1:$1,0),4,1,"contribution par jour-semaine")),"")</f>
        <v/>
      </c>
      <c r="D16820" s="4" t="str">
        <f>VLOOKUP(A16820,predictions!A:B,2,FALSE)</f>
        <v>22/06/2020</v>
      </c>
      <c r="E16820" s="4">
        <f t="shared" si="65"/>
        <v>44004</v>
      </c>
    </row>
    <row r="16821" spans="3:5" ht="13" x14ac:dyDescent="0.15">
      <c r="C16821" s="1" t="str">
        <f ca="1">IFERROR(INDIRECT(ADDRESS(MATCH(A16821,'contribution par jour-semaine'!A:A,0),MATCH(B16821,'contribution par jour-semaine'!$1:$1,0),4,1,"contribution par jour-semaine")),"")</f>
        <v/>
      </c>
      <c r="D16821" s="4" t="str">
        <f>VLOOKUP(A16821,predictions!A:B,2,FALSE)</f>
        <v>22/06/2020</v>
      </c>
      <c r="E16821" s="4">
        <f t="shared" si="65"/>
        <v>44004</v>
      </c>
    </row>
    <row r="16822" spans="3:5" ht="13" x14ac:dyDescent="0.15">
      <c r="C16822" s="1" t="str">
        <f ca="1">IFERROR(INDIRECT(ADDRESS(MATCH(A16822,'contribution par jour-semaine'!A:A,0),MATCH(B16822,'contribution par jour-semaine'!$1:$1,0),4,1,"contribution par jour-semaine")),"")</f>
        <v/>
      </c>
      <c r="D16822" s="4" t="str">
        <f>VLOOKUP(A16822,predictions!A:B,2,FALSE)</f>
        <v>22/06/2020</v>
      </c>
      <c r="E16822" s="4">
        <f t="shared" si="65"/>
        <v>44004</v>
      </c>
    </row>
    <row r="16823" spans="3:5" ht="13" x14ac:dyDescent="0.15">
      <c r="C16823" s="1" t="str">
        <f ca="1">IFERROR(INDIRECT(ADDRESS(MATCH(A16823,'contribution par jour-semaine'!A:A,0),MATCH(B16823,'contribution par jour-semaine'!$1:$1,0),4,1,"contribution par jour-semaine")),"")</f>
        <v/>
      </c>
      <c r="D16823" s="4" t="str">
        <f>VLOOKUP(A16823,predictions!A:B,2,FALSE)</f>
        <v>22/06/2020</v>
      </c>
      <c r="E16823" s="4">
        <f t="shared" si="65"/>
        <v>44004</v>
      </c>
    </row>
    <row r="16824" spans="3:5" ht="13" x14ac:dyDescent="0.15">
      <c r="C16824" s="1" t="str">
        <f ca="1">IFERROR(INDIRECT(ADDRESS(MATCH(A16824,'contribution par jour-semaine'!A:A,0),MATCH(B16824,'contribution par jour-semaine'!$1:$1,0),4,1,"contribution par jour-semaine")),"")</f>
        <v/>
      </c>
      <c r="D16824" s="4" t="str">
        <f>VLOOKUP(A16824,predictions!A:B,2,FALSE)</f>
        <v>22/06/2020</v>
      </c>
      <c r="E16824" s="4">
        <f t="shared" si="65"/>
        <v>44004</v>
      </c>
    </row>
    <row r="16825" spans="3:5" ht="13" x14ac:dyDescent="0.15">
      <c r="C16825" s="1" t="str">
        <f ca="1">IFERROR(INDIRECT(ADDRESS(MATCH(A16825,'contribution par jour-semaine'!A:A,0),MATCH(B16825,'contribution par jour-semaine'!$1:$1,0),4,1,"contribution par jour-semaine")),"")</f>
        <v/>
      </c>
      <c r="D16825" s="4" t="str">
        <f>VLOOKUP(A16825,predictions!A:B,2,FALSE)</f>
        <v>22/06/2020</v>
      </c>
      <c r="E16825" s="4">
        <f t="shared" si="65"/>
        <v>44004</v>
      </c>
    </row>
    <row r="16826" spans="3:5" ht="13" x14ac:dyDescent="0.15">
      <c r="C16826" s="1" t="str">
        <f ca="1">IFERROR(INDIRECT(ADDRESS(MATCH(A16826,'contribution par jour-semaine'!A:A,0),MATCH(B16826,'contribution par jour-semaine'!$1:$1,0),4,1,"contribution par jour-semaine")),"")</f>
        <v/>
      </c>
      <c r="D16826" s="4" t="str">
        <f>VLOOKUP(A16826,predictions!A:B,2,FALSE)</f>
        <v>22/06/2020</v>
      </c>
      <c r="E16826" s="4">
        <f t="shared" si="65"/>
        <v>44004</v>
      </c>
    </row>
    <row r="16827" spans="3:5" ht="13" x14ac:dyDescent="0.15">
      <c r="C16827" s="1" t="str">
        <f ca="1">IFERROR(INDIRECT(ADDRESS(MATCH(A16827,'contribution par jour-semaine'!A:A,0),MATCH(B16827,'contribution par jour-semaine'!$1:$1,0),4,1,"contribution par jour-semaine")),"")</f>
        <v/>
      </c>
      <c r="D16827" s="4" t="str">
        <f>VLOOKUP(A16827,predictions!A:B,2,FALSE)</f>
        <v>22/06/2020</v>
      </c>
      <c r="E16827" s="4">
        <f t="shared" si="65"/>
        <v>44004</v>
      </c>
    </row>
    <row r="16828" spans="3:5" ht="13" x14ac:dyDescent="0.15">
      <c r="C16828" s="1" t="str">
        <f ca="1">IFERROR(INDIRECT(ADDRESS(MATCH(A16828,'contribution par jour-semaine'!A:A,0),MATCH(B16828,'contribution par jour-semaine'!$1:$1,0),4,1,"contribution par jour-semaine")),"")</f>
        <v/>
      </c>
      <c r="D16828" s="4" t="str">
        <f>VLOOKUP(A16828,predictions!A:B,2,FALSE)</f>
        <v>22/06/2020</v>
      </c>
      <c r="E16828" s="4">
        <f t="shared" si="65"/>
        <v>44004</v>
      </c>
    </row>
    <row r="16829" spans="3:5" ht="13" x14ac:dyDescent="0.15">
      <c r="C16829" s="1" t="str">
        <f ca="1">IFERROR(INDIRECT(ADDRESS(MATCH(A16829,'contribution par jour-semaine'!A:A,0),MATCH(B16829,'contribution par jour-semaine'!$1:$1,0),4,1,"contribution par jour-semaine")),"")</f>
        <v/>
      </c>
      <c r="D16829" s="4" t="str">
        <f>VLOOKUP(A16829,predictions!A:B,2,FALSE)</f>
        <v>22/06/2020</v>
      </c>
      <c r="E16829" s="4">
        <f t="shared" si="65"/>
        <v>44004</v>
      </c>
    </row>
    <row r="16830" spans="3:5" ht="13" x14ac:dyDescent="0.15">
      <c r="C16830" s="1" t="str">
        <f ca="1">IFERROR(INDIRECT(ADDRESS(MATCH(A16830,'contribution par jour-semaine'!A:A,0),MATCH(B16830,'contribution par jour-semaine'!$1:$1,0),4,1,"contribution par jour-semaine")),"")</f>
        <v/>
      </c>
      <c r="D16830" s="4" t="str">
        <f>VLOOKUP(A16830,predictions!A:B,2,FALSE)</f>
        <v>22/06/2020</v>
      </c>
      <c r="E16830" s="4">
        <f t="shared" si="65"/>
        <v>44004</v>
      </c>
    </row>
    <row r="16831" spans="3:5" ht="13" x14ac:dyDescent="0.15">
      <c r="C16831" s="1" t="str">
        <f ca="1">IFERROR(INDIRECT(ADDRESS(MATCH(A16831,'contribution par jour-semaine'!A:A,0),MATCH(B16831,'contribution par jour-semaine'!$1:$1,0),4,1,"contribution par jour-semaine")),"")</f>
        <v/>
      </c>
      <c r="D16831" s="4" t="str">
        <f>VLOOKUP(A16831,predictions!A:B,2,FALSE)</f>
        <v>22/06/2020</v>
      </c>
      <c r="E16831" s="4">
        <f t="shared" si="65"/>
        <v>44004</v>
      </c>
    </row>
    <row r="16832" spans="3:5" ht="13" x14ac:dyDescent="0.15">
      <c r="C16832" s="1" t="str">
        <f ca="1">IFERROR(INDIRECT(ADDRESS(MATCH(A16832,'contribution par jour-semaine'!A:A,0),MATCH(B16832,'contribution par jour-semaine'!$1:$1,0),4,1,"contribution par jour-semaine")),"")</f>
        <v/>
      </c>
      <c r="D16832" s="4" t="str">
        <f>VLOOKUP(A16832,predictions!A:B,2,FALSE)</f>
        <v>22/06/2020</v>
      </c>
      <c r="E16832" s="4">
        <f t="shared" ref="E16832:E17086" si="66">DATE(RIGHT(D16832,4),MID(D16832,4,2),LEFT(D16832,2))</f>
        <v>44004</v>
      </c>
    </row>
    <row r="16833" spans="3:5" ht="13" x14ac:dyDescent="0.15">
      <c r="C16833" s="1" t="str">
        <f ca="1">IFERROR(INDIRECT(ADDRESS(MATCH(A16833,'contribution par jour-semaine'!A:A,0),MATCH(B16833,'contribution par jour-semaine'!$1:$1,0),4,1,"contribution par jour-semaine")),"")</f>
        <v/>
      </c>
      <c r="D16833" s="4" t="str">
        <f>VLOOKUP(A16833,predictions!A:B,2,FALSE)</f>
        <v>22/06/2020</v>
      </c>
      <c r="E16833" s="4">
        <f t="shared" si="66"/>
        <v>44004</v>
      </c>
    </row>
    <row r="16834" spans="3:5" ht="13" x14ac:dyDescent="0.15">
      <c r="C16834" s="1" t="str">
        <f ca="1">IFERROR(INDIRECT(ADDRESS(MATCH(A16834,'contribution par jour-semaine'!A:A,0),MATCH(B16834,'contribution par jour-semaine'!$1:$1,0),4,1,"contribution par jour-semaine")),"")</f>
        <v/>
      </c>
      <c r="D16834" s="4" t="str">
        <f>VLOOKUP(A16834,predictions!A:B,2,FALSE)</f>
        <v>22/06/2020</v>
      </c>
      <c r="E16834" s="4">
        <f t="shared" si="66"/>
        <v>44004</v>
      </c>
    </row>
    <row r="16835" spans="3:5" ht="13" x14ac:dyDescent="0.15">
      <c r="C16835" s="1" t="str">
        <f ca="1">IFERROR(INDIRECT(ADDRESS(MATCH(A16835,'contribution par jour-semaine'!A:A,0),MATCH(B16835,'contribution par jour-semaine'!$1:$1,0),4,1,"contribution par jour-semaine")),"")</f>
        <v/>
      </c>
      <c r="D16835" s="4" t="str">
        <f>VLOOKUP(A16835,predictions!A:B,2,FALSE)</f>
        <v>22/06/2020</v>
      </c>
      <c r="E16835" s="4">
        <f t="shared" si="66"/>
        <v>44004</v>
      </c>
    </row>
    <row r="16836" spans="3:5" ht="13" x14ac:dyDescent="0.15">
      <c r="C16836" s="1" t="str">
        <f ca="1">IFERROR(INDIRECT(ADDRESS(MATCH(A16836,'contribution par jour-semaine'!A:A,0),MATCH(B16836,'contribution par jour-semaine'!$1:$1,0),4,1,"contribution par jour-semaine")),"")</f>
        <v/>
      </c>
      <c r="D16836" s="4" t="str">
        <f>VLOOKUP(A16836,predictions!A:B,2,FALSE)</f>
        <v>22/06/2020</v>
      </c>
      <c r="E16836" s="4">
        <f t="shared" si="66"/>
        <v>44004</v>
      </c>
    </row>
    <row r="16837" spans="3:5" ht="13" x14ac:dyDescent="0.15">
      <c r="C16837" s="1" t="str">
        <f ca="1">IFERROR(INDIRECT(ADDRESS(MATCH(A16837,'contribution par jour-semaine'!A:A,0),MATCH(B16837,'contribution par jour-semaine'!$1:$1,0),4,1,"contribution par jour-semaine")),"")</f>
        <v/>
      </c>
      <c r="D16837" s="4" t="str">
        <f>VLOOKUP(A16837,predictions!A:B,2,FALSE)</f>
        <v>22/06/2020</v>
      </c>
      <c r="E16837" s="4">
        <f t="shared" si="66"/>
        <v>44004</v>
      </c>
    </row>
    <row r="16838" spans="3:5" ht="13" x14ac:dyDescent="0.15">
      <c r="C16838" s="1" t="str">
        <f ca="1">IFERROR(INDIRECT(ADDRESS(MATCH(A16838,'contribution par jour-semaine'!A:A,0),MATCH(B16838,'contribution par jour-semaine'!$1:$1,0),4,1,"contribution par jour-semaine")),"")</f>
        <v/>
      </c>
      <c r="D16838" s="4" t="str">
        <f>VLOOKUP(A16838,predictions!A:B,2,FALSE)</f>
        <v>22/06/2020</v>
      </c>
      <c r="E16838" s="4">
        <f t="shared" si="66"/>
        <v>44004</v>
      </c>
    </row>
    <row r="16839" spans="3:5" ht="13" x14ac:dyDescent="0.15">
      <c r="C16839" s="1" t="str">
        <f ca="1">IFERROR(INDIRECT(ADDRESS(MATCH(A16839,'contribution par jour-semaine'!A:A,0),MATCH(B16839,'contribution par jour-semaine'!$1:$1,0),4,1,"contribution par jour-semaine")),"")</f>
        <v/>
      </c>
      <c r="D16839" s="4" t="str">
        <f>VLOOKUP(A16839,predictions!A:B,2,FALSE)</f>
        <v>22/06/2020</v>
      </c>
      <c r="E16839" s="4">
        <f t="shared" si="66"/>
        <v>44004</v>
      </c>
    </row>
    <row r="16840" spans="3:5" ht="13" x14ac:dyDescent="0.15">
      <c r="C16840" s="1" t="str">
        <f ca="1">IFERROR(INDIRECT(ADDRESS(MATCH(A16840,'contribution par jour-semaine'!A:A,0),MATCH(B16840,'contribution par jour-semaine'!$1:$1,0),4,1,"contribution par jour-semaine")),"")</f>
        <v/>
      </c>
      <c r="D16840" s="4" t="str">
        <f>VLOOKUP(A16840,predictions!A:B,2,FALSE)</f>
        <v>22/06/2020</v>
      </c>
      <c r="E16840" s="4">
        <f t="shared" si="66"/>
        <v>44004</v>
      </c>
    </row>
    <row r="16841" spans="3:5" ht="13" x14ac:dyDescent="0.15">
      <c r="C16841" s="1" t="str">
        <f ca="1">IFERROR(INDIRECT(ADDRESS(MATCH(A16841,'contribution par jour-semaine'!A:A,0),MATCH(B16841,'contribution par jour-semaine'!$1:$1,0),4,1,"contribution par jour-semaine")),"")</f>
        <v/>
      </c>
      <c r="D16841" s="4" t="str">
        <f>VLOOKUP(A16841,predictions!A:B,2,FALSE)</f>
        <v>22/06/2020</v>
      </c>
      <c r="E16841" s="4">
        <f t="shared" si="66"/>
        <v>44004</v>
      </c>
    </row>
    <row r="16842" spans="3:5" ht="13" x14ac:dyDescent="0.15">
      <c r="C16842" s="1" t="str">
        <f ca="1">IFERROR(INDIRECT(ADDRESS(MATCH(A16842,'contribution par jour-semaine'!A:A,0),MATCH(B16842,'contribution par jour-semaine'!$1:$1,0),4,1,"contribution par jour-semaine")),"")</f>
        <v/>
      </c>
      <c r="D16842" s="4" t="str">
        <f>VLOOKUP(A16842,predictions!A:B,2,FALSE)</f>
        <v>22/06/2020</v>
      </c>
      <c r="E16842" s="4">
        <f t="shared" si="66"/>
        <v>44004</v>
      </c>
    </row>
    <row r="16843" spans="3:5" ht="13" x14ac:dyDescent="0.15">
      <c r="C16843" s="1" t="str">
        <f ca="1">IFERROR(INDIRECT(ADDRESS(MATCH(A16843,'contribution par jour-semaine'!A:A,0),MATCH(B16843,'contribution par jour-semaine'!$1:$1,0),4,1,"contribution par jour-semaine")),"")</f>
        <v/>
      </c>
      <c r="D16843" s="4" t="str">
        <f>VLOOKUP(A16843,predictions!A:B,2,FALSE)</f>
        <v>22/06/2020</v>
      </c>
      <c r="E16843" s="4">
        <f t="shared" si="66"/>
        <v>44004</v>
      </c>
    </row>
    <row r="16844" spans="3:5" ht="13" x14ac:dyDescent="0.15">
      <c r="C16844" s="1" t="str">
        <f ca="1">IFERROR(INDIRECT(ADDRESS(MATCH(A16844,'contribution par jour-semaine'!A:A,0),MATCH(B16844,'contribution par jour-semaine'!$1:$1,0),4,1,"contribution par jour-semaine")),"")</f>
        <v/>
      </c>
      <c r="D16844" s="4" t="str">
        <f>VLOOKUP(A16844,predictions!A:B,2,FALSE)</f>
        <v>22/06/2020</v>
      </c>
      <c r="E16844" s="4">
        <f t="shared" si="66"/>
        <v>44004</v>
      </c>
    </row>
    <row r="16845" spans="3:5" ht="13" x14ac:dyDescent="0.15">
      <c r="C16845" s="1" t="str">
        <f ca="1">IFERROR(INDIRECT(ADDRESS(MATCH(A16845,'contribution par jour-semaine'!A:A,0),MATCH(B16845,'contribution par jour-semaine'!$1:$1,0),4,1,"contribution par jour-semaine")),"")</f>
        <v/>
      </c>
      <c r="D16845" s="4" t="str">
        <f>VLOOKUP(A16845,predictions!A:B,2,FALSE)</f>
        <v>22/06/2020</v>
      </c>
      <c r="E16845" s="4">
        <f t="shared" si="66"/>
        <v>44004</v>
      </c>
    </row>
    <row r="16846" spans="3:5" ht="13" x14ac:dyDescent="0.15">
      <c r="C16846" s="1" t="str">
        <f ca="1">IFERROR(INDIRECT(ADDRESS(MATCH(A16846,'contribution par jour-semaine'!A:A,0),MATCH(B16846,'contribution par jour-semaine'!$1:$1,0),4,1,"contribution par jour-semaine")),"")</f>
        <v/>
      </c>
      <c r="D16846" s="4" t="str">
        <f>VLOOKUP(A16846,predictions!A:B,2,FALSE)</f>
        <v>22/06/2020</v>
      </c>
      <c r="E16846" s="4">
        <f t="shared" si="66"/>
        <v>44004</v>
      </c>
    </row>
    <row r="16847" spans="3:5" ht="13" x14ac:dyDescent="0.15">
      <c r="C16847" s="1" t="str">
        <f ca="1">IFERROR(INDIRECT(ADDRESS(MATCH(A16847,'contribution par jour-semaine'!A:A,0),MATCH(B16847,'contribution par jour-semaine'!$1:$1,0),4,1,"contribution par jour-semaine")),"")</f>
        <v/>
      </c>
      <c r="D16847" s="4" t="str">
        <f>VLOOKUP(A16847,predictions!A:B,2,FALSE)</f>
        <v>22/06/2020</v>
      </c>
      <c r="E16847" s="4">
        <f t="shared" si="66"/>
        <v>44004</v>
      </c>
    </row>
    <row r="16848" spans="3:5" ht="13" x14ac:dyDescent="0.15">
      <c r="C16848" s="1" t="str">
        <f ca="1">IFERROR(INDIRECT(ADDRESS(MATCH(A16848,'contribution par jour-semaine'!A:A,0),MATCH(B16848,'contribution par jour-semaine'!$1:$1,0),4,1,"contribution par jour-semaine")),"")</f>
        <v/>
      </c>
      <c r="D16848" s="4" t="str">
        <f>VLOOKUP(A16848,predictions!A:B,2,FALSE)</f>
        <v>22/06/2020</v>
      </c>
      <c r="E16848" s="4">
        <f t="shared" si="66"/>
        <v>44004</v>
      </c>
    </row>
    <row r="16849" spans="3:5" ht="13" x14ac:dyDescent="0.15">
      <c r="C16849" s="1" t="str">
        <f ca="1">IFERROR(INDIRECT(ADDRESS(MATCH(A16849,'contribution par jour-semaine'!A:A,0),MATCH(B16849,'contribution par jour-semaine'!$1:$1,0),4,1,"contribution par jour-semaine")),"")</f>
        <v/>
      </c>
      <c r="D16849" s="4" t="str">
        <f>VLOOKUP(A16849,predictions!A:B,2,FALSE)</f>
        <v>22/06/2020</v>
      </c>
      <c r="E16849" s="4">
        <f t="shared" si="66"/>
        <v>44004</v>
      </c>
    </row>
    <row r="16850" spans="3:5" ht="13" x14ac:dyDescent="0.15">
      <c r="C16850" s="1" t="str">
        <f ca="1">IFERROR(INDIRECT(ADDRESS(MATCH(A16850,'contribution par jour-semaine'!A:A,0),MATCH(B16850,'contribution par jour-semaine'!$1:$1,0),4,1,"contribution par jour-semaine")),"")</f>
        <v/>
      </c>
      <c r="D16850" s="4" t="str">
        <f>VLOOKUP(A16850,predictions!A:B,2,FALSE)</f>
        <v>22/06/2020</v>
      </c>
      <c r="E16850" s="4">
        <f t="shared" si="66"/>
        <v>44004</v>
      </c>
    </row>
    <row r="16851" spans="3:5" ht="13" x14ac:dyDescent="0.15">
      <c r="C16851" s="1" t="str">
        <f ca="1">IFERROR(INDIRECT(ADDRESS(MATCH(A16851,'contribution par jour-semaine'!A:A,0),MATCH(B16851,'contribution par jour-semaine'!$1:$1,0),4,1,"contribution par jour-semaine")),"")</f>
        <v/>
      </c>
      <c r="D16851" s="4" t="str">
        <f>VLOOKUP(A16851,predictions!A:B,2,FALSE)</f>
        <v>22/06/2020</v>
      </c>
      <c r="E16851" s="4">
        <f t="shared" si="66"/>
        <v>44004</v>
      </c>
    </row>
    <row r="16852" spans="3:5" ht="13" x14ac:dyDescent="0.15">
      <c r="C16852" s="1" t="str">
        <f ca="1">IFERROR(INDIRECT(ADDRESS(MATCH(A16852,'contribution par jour-semaine'!A:A,0),MATCH(B16852,'contribution par jour-semaine'!$1:$1,0),4,1,"contribution par jour-semaine")),"")</f>
        <v/>
      </c>
      <c r="D16852" s="4" t="str">
        <f>VLOOKUP(A16852,predictions!A:B,2,FALSE)</f>
        <v>22/06/2020</v>
      </c>
      <c r="E16852" s="4">
        <f t="shared" si="66"/>
        <v>44004</v>
      </c>
    </row>
    <row r="16853" spans="3:5" ht="13" x14ac:dyDescent="0.15">
      <c r="C16853" s="1" t="str">
        <f ca="1">IFERROR(INDIRECT(ADDRESS(MATCH(A16853,'contribution par jour-semaine'!A:A,0),MATCH(B16853,'contribution par jour-semaine'!$1:$1,0),4,1,"contribution par jour-semaine")),"")</f>
        <v/>
      </c>
      <c r="D16853" s="4" t="str">
        <f>VLOOKUP(A16853,predictions!A:B,2,FALSE)</f>
        <v>22/06/2020</v>
      </c>
      <c r="E16853" s="4">
        <f t="shared" si="66"/>
        <v>44004</v>
      </c>
    </row>
    <row r="16854" spans="3:5" ht="13" x14ac:dyDescent="0.15">
      <c r="C16854" s="1" t="str">
        <f ca="1">IFERROR(INDIRECT(ADDRESS(MATCH(A16854,'contribution par jour-semaine'!A:A,0),MATCH(B16854,'contribution par jour-semaine'!$1:$1,0),4,1,"contribution par jour-semaine")),"")</f>
        <v/>
      </c>
      <c r="D16854" s="4" t="str">
        <f>VLOOKUP(A16854,predictions!A:B,2,FALSE)</f>
        <v>22/06/2020</v>
      </c>
      <c r="E16854" s="4">
        <f t="shared" si="66"/>
        <v>44004</v>
      </c>
    </row>
    <row r="16855" spans="3:5" ht="13" x14ac:dyDescent="0.15">
      <c r="C16855" s="1" t="str">
        <f ca="1">IFERROR(INDIRECT(ADDRESS(MATCH(A16855,'contribution par jour-semaine'!A:A,0),MATCH(B16855,'contribution par jour-semaine'!$1:$1,0),4,1,"contribution par jour-semaine")),"")</f>
        <v/>
      </c>
      <c r="D16855" s="4" t="str">
        <f>VLOOKUP(A16855,predictions!A:B,2,FALSE)</f>
        <v>22/06/2020</v>
      </c>
      <c r="E16855" s="4">
        <f t="shared" si="66"/>
        <v>44004</v>
      </c>
    </row>
    <row r="16856" spans="3:5" ht="13" x14ac:dyDescent="0.15">
      <c r="C16856" s="1" t="str">
        <f ca="1">IFERROR(INDIRECT(ADDRESS(MATCH(A16856,'contribution par jour-semaine'!A:A,0),MATCH(B16856,'contribution par jour-semaine'!$1:$1,0),4,1,"contribution par jour-semaine")),"")</f>
        <v/>
      </c>
      <c r="D16856" s="4" t="str">
        <f>VLOOKUP(A16856,predictions!A:B,2,FALSE)</f>
        <v>22/06/2020</v>
      </c>
      <c r="E16856" s="4">
        <f t="shared" si="66"/>
        <v>44004</v>
      </c>
    </row>
    <row r="16857" spans="3:5" ht="13" x14ac:dyDescent="0.15">
      <c r="C16857" s="1" t="str">
        <f ca="1">IFERROR(INDIRECT(ADDRESS(MATCH(A16857,'contribution par jour-semaine'!A:A,0),MATCH(B16857,'contribution par jour-semaine'!$1:$1,0),4,1,"contribution par jour-semaine")),"")</f>
        <v/>
      </c>
      <c r="D16857" s="4" t="str">
        <f>VLOOKUP(A16857,predictions!A:B,2,FALSE)</f>
        <v>22/06/2020</v>
      </c>
      <c r="E16857" s="4">
        <f t="shared" si="66"/>
        <v>44004</v>
      </c>
    </row>
    <row r="16858" spans="3:5" ht="13" x14ac:dyDescent="0.15">
      <c r="C16858" s="1" t="str">
        <f ca="1">IFERROR(INDIRECT(ADDRESS(MATCH(A16858,'contribution par jour-semaine'!A:A,0),MATCH(B16858,'contribution par jour-semaine'!$1:$1,0),4,1,"contribution par jour-semaine")),"")</f>
        <v/>
      </c>
      <c r="D16858" s="4" t="str">
        <f>VLOOKUP(A16858,predictions!A:B,2,FALSE)</f>
        <v>22/06/2020</v>
      </c>
      <c r="E16858" s="4">
        <f t="shared" si="66"/>
        <v>44004</v>
      </c>
    </row>
    <row r="16859" spans="3:5" ht="13" x14ac:dyDescent="0.15">
      <c r="C16859" s="1" t="str">
        <f ca="1">IFERROR(INDIRECT(ADDRESS(MATCH(A16859,'contribution par jour-semaine'!A:A,0),MATCH(B16859,'contribution par jour-semaine'!$1:$1,0),4,1,"contribution par jour-semaine")),"")</f>
        <v/>
      </c>
      <c r="D16859" s="4" t="str">
        <f>VLOOKUP(A16859,predictions!A:B,2,FALSE)</f>
        <v>22/06/2020</v>
      </c>
      <c r="E16859" s="4">
        <f t="shared" si="66"/>
        <v>44004</v>
      </c>
    </row>
    <row r="16860" spans="3:5" ht="13" x14ac:dyDescent="0.15">
      <c r="C16860" s="1" t="str">
        <f ca="1">IFERROR(INDIRECT(ADDRESS(MATCH(A16860,'contribution par jour-semaine'!A:A,0),MATCH(B16860,'contribution par jour-semaine'!$1:$1,0),4,1,"contribution par jour-semaine")),"")</f>
        <v/>
      </c>
      <c r="D16860" s="4" t="str">
        <f>VLOOKUP(A16860,predictions!A:B,2,FALSE)</f>
        <v>22/06/2020</v>
      </c>
      <c r="E16860" s="4">
        <f t="shared" si="66"/>
        <v>44004</v>
      </c>
    </row>
    <row r="16861" spans="3:5" ht="13" x14ac:dyDescent="0.15">
      <c r="C16861" s="1" t="str">
        <f ca="1">IFERROR(INDIRECT(ADDRESS(MATCH(A16861,'contribution par jour-semaine'!A:A,0),MATCH(B16861,'contribution par jour-semaine'!$1:$1,0),4,1,"contribution par jour-semaine")),"")</f>
        <v/>
      </c>
      <c r="D16861" s="4" t="str">
        <f>VLOOKUP(A16861,predictions!A:B,2,FALSE)</f>
        <v>22/06/2020</v>
      </c>
      <c r="E16861" s="4">
        <f t="shared" si="66"/>
        <v>44004</v>
      </c>
    </row>
    <row r="16862" spans="3:5" ht="13" x14ac:dyDescent="0.15">
      <c r="C16862" s="1" t="str">
        <f ca="1">IFERROR(INDIRECT(ADDRESS(MATCH(A16862,'contribution par jour-semaine'!A:A,0),MATCH(B16862,'contribution par jour-semaine'!$1:$1,0),4,1,"contribution par jour-semaine")),"")</f>
        <v/>
      </c>
      <c r="D16862" s="4" t="str">
        <f>VLOOKUP(A16862,predictions!A:B,2,FALSE)</f>
        <v>22/06/2020</v>
      </c>
      <c r="E16862" s="4">
        <f t="shared" si="66"/>
        <v>44004</v>
      </c>
    </row>
    <row r="16863" spans="3:5" ht="13" x14ac:dyDescent="0.15">
      <c r="C16863" s="1" t="str">
        <f ca="1">IFERROR(INDIRECT(ADDRESS(MATCH(A16863,'contribution par jour-semaine'!A:A,0),MATCH(B16863,'contribution par jour-semaine'!$1:$1,0),4,1,"contribution par jour-semaine")),"")</f>
        <v/>
      </c>
      <c r="D16863" s="4" t="str">
        <f>VLOOKUP(A16863,predictions!A:B,2,FALSE)</f>
        <v>22/06/2020</v>
      </c>
      <c r="E16863" s="4">
        <f t="shared" si="66"/>
        <v>44004</v>
      </c>
    </row>
    <row r="16864" spans="3:5" ht="13" x14ac:dyDescent="0.15">
      <c r="C16864" s="1" t="str">
        <f ca="1">IFERROR(INDIRECT(ADDRESS(MATCH(A16864,'contribution par jour-semaine'!A:A,0),MATCH(B16864,'contribution par jour-semaine'!$1:$1,0),4,1,"contribution par jour-semaine")),"")</f>
        <v/>
      </c>
      <c r="D16864" s="4" t="str">
        <f>VLOOKUP(A16864,predictions!A:B,2,FALSE)</f>
        <v>22/06/2020</v>
      </c>
      <c r="E16864" s="4">
        <f t="shared" si="66"/>
        <v>44004</v>
      </c>
    </row>
    <row r="16865" spans="3:5" ht="13" x14ac:dyDescent="0.15">
      <c r="C16865" s="1" t="str">
        <f ca="1">IFERROR(INDIRECT(ADDRESS(MATCH(A16865,'contribution par jour-semaine'!A:A,0),MATCH(B16865,'contribution par jour-semaine'!$1:$1,0),4,1,"contribution par jour-semaine")),"")</f>
        <v/>
      </c>
      <c r="D16865" s="4" t="str">
        <f>VLOOKUP(A16865,predictions!A:B,2,FALSE)</f>
        <v>22/06/2020</v>
      </c>
      <c r="E16865" s="4">
        <f t="shared" si="66"/>
        <v>44004</v>
      </c>
    </row>
    <row r="16866" spans="3:5" ht="13" x14ac:dyDescent="0.15">
      <c r="C16866" s="1" t="str">
        <f ca="1">IFERROR(INDIRECT(ADDRESS(MATCH(A16866,'contribution par jour-semaine'!A:A,0),MATCH(B16866,'contribution par jour-semaine'!$1:$1,0),4,1,"contribution par jour-semaine")),"")</f>
        <v/>
      </c>
      <c r="D16866" s="4" t="str">
        <f>VLOOKUP(A16866,predictions!A:B,2,FALSE)</f>
        <v>22/06/2020</v>
      </c>
      <c r="E16866" s="4">
        <f t="shared" si="66"/>
        <v>44004</v>
      </c>
    </row>
    <row r="16867" spans="3:5" ht="13" x14ac:dyDescent="0.15">
      <c r="C16867" s="1" t="str">
        <f ca="1">IFERROR(INDIRECT(ADDRESS(MATCH(A16867,'contribution par jour-semaine'!A:A,0),MATCH(B16867,'contribution par jour-semaine'!$1:$1,0),4,1,"contribution par jour-semaine")),"")</f>
        <v/>
      </c>
      <c r="D16867" s="4" t="str">
        <f>VLOOKUP(A16867,predictions!A:B,2,FALSE)</f>
        <v>22/06/2020</v>
      </c>
      <c r="E16867" s="4">
        <f t="shared" si="66"/>
        <v>44004</v>
      </c>
    </row>
    <row r="16868" spans="3:5" ht="13" x14ac:dyDescent="0.15">
      <c r="C16868" s="1" t="str">
        <f ca="1">IFERROR(INDIRECT(ADDRESS(MATCH(A16868,'contribution par jour-semaine'!A:A,0),MATCH(B16868,'contribution par jour-semaine'!$1:$1,0),4,1,"contribution par jour-semaine")),"")</f>
        <v/>
      </c>
      <c r="D16868" s="4" t="str">
        <f>VLOOKUP(A16868,predictions!A:B,2,FALSE)</f>
        <v>22/06/2020</v>
      </c>
      <c r="E16868" s="4">
        <f t="shared" si="66"/>
        <v>44004</v>
      </c>
    </row>
    <row r="16869" spans="3:5" ht="13" x14ac:dyDescent="0.15">
      <c r="C16869" s="1" t="str">
        <f ca="1">IFERROR(INDIRECT(ADDRESS(MATCH(A16869,'contribution par jour-semaine'!A:A,0),MATCH(B16869,'contribution par jour-semaine'!$1:$1,0),4,1,"contribution par jour-semaine")),"")</f>
        <v/>
      </c>
      <c r="D16869" s="4" t="str">
        <f>VLOOKUP(A16869,predictions!A:B,2,FALSE)</f>
        <v>22/06/2020</v>
      </c>
      <c r="E16869" s="4">
        <f t="shared" si="66"/>
        <v>44004</v>
      </c>
    </row>
    <row r="16870" spans="3:5" ht="13" x14ac:dyDescent="0.15">
      <c r="C16870" s="1" t="str">
        <f ca="1">IFERROR(INDIRECT(ADDRESS(MATCH(A16870,'contribution par jour-semaine'!A:A,0),MATCH(B16870,'contribution par jour-semaine'!$1:$1,0),4,1,"contribution par jour-semaine")),"")</f>
        <v/>
      </c>
      <c r="D16870" s="4" t="str">
        <f>VLOOKUP(A16870,predictions!A:B,2,FALSE)</f>
        <v>22/06/2020</v>
      </c>
      <c r="E16870" s="4">
        <f t="shared" si="66"/>
        <v>44004</v>
      </c>
    </row>
    <row r="16871" spans="3:5" ht="13" x14ac:dyDescent="0.15">
      <c r="C16871" s="1" t="str">
        <f ca="1">IFERROR(INDIRECT(ADDRESS(MATCH(A16871,'contribution par jour-semaine'!A:A,0),MATCH(B16871,'contribution par jour-semaine'!$1:$1,0),4,1,"contribution par jour-semaine")),"")</f>
        <v/>
      </c>
      <c r="D16871" s="4" t="str">
        <f>VLOOKUP(A16871,predictions!A:B,2,FALSE)</f>
        <v>22/06/2020</v>
      </c>
      <c r="E16871" s="4">
        <f t="shared" si="66"/>
        <v>44004</v>
      </c>
    </row>
    <row r="16872" spans="3:5" ht="13" x14ac:dyDescent="0.15">
      <c r="C16872" s="1" t="str">
        <f ca="1">IFERROR(INDIRECT(ADDRESS(MATCH(A16872,'contribution par jour-semaine'!A:A,0),MATCH(B16872,'contribution par jour-semaine'!$1:$1,0),4,1,"contribution par jour-semaine")),"")</f>
        <v/>
      </c>
      <c r="D16872" s="4" t="str">
        <f>VLOOKUP(A16872,predictions!A:B,2,FALSE)</f>
        <v>22/06/2020</v>
      </c>
      <c r="E16872" s="4">
        <f t="shared" si="66"/>
        <v>44004</v>
      </c>
    </row>
    <row r="16873" spans="3:5" ht="13" x14ac:dyDescent="0.15">
      <c r="C16873" s="1" t="str">
        <f ca="1">IFERROR(INDIRECT(ADDRESS(MATCH(A16873,'contribution par jour-semaine'!A:A,0),MATCH(B16873,'contribution par jour-semaine'!$1:$1,0),4,1,"contribution par jour-semaine")),"")</f>
        <v/>
      </c>
      <c r="D16873" s="4" t="str">
        <f>VLOOKUP(A16873,predictions!A:B,2,FALSE)</f>
        <v>22/06/2020</v>
      </c>
      <c r="E16873" s="4">
        <f t="shared" si="66"/>
        <v>44004</v>
      </c>
    </row>
    <row r="16874" spans="3:5" ht="13" x14ac:dyDescent="0.15">
      <c r="C16874" s="1" t="str">
        <f ca="1">IFERROR(INDIRECT(ADDRESS(MATCH(A16874,'contribution par jour-semaine'!A:A,0),MATCH(B16874,'contribution par jour-semaine'!$1:$1,0),4,1,"contribution par jour-semaine")),"")</f>
        <v/>
      </c>
      <c r="D16874" s="4" t="str">
        <f>VLOOKUP(A16874,predictions!A:B,2,FALSE)</f>
        <v>22/06/2020</v>
      </c>
      <c r="E16874" s="4">
        <f t="shared" si="66"/>
        <v>44004</v>
      </c>
    </row>
    <row r="16875" spans="3:5" ht="13" x14ac:dyDescent="0.15">
      <c r="C16875" s="1" t="str">
        <f ca="1">IFERROR(INDIRECT(ADDRESS(MATCH(A16875,'contribution par jour-semaine'!A:A,0),MATCH(B16875,'contribution par jour-semaine'!$1:$1,0),4,1,"contribution par jour-semaine")),"")</f>
        <v/>
      </c>
      <c r="D16875" s="4" t="str">
        <f>VLOOKUP(A16875,predictions!A:B,2,FALSE)</f>
        <v>22/06/2020</v>
      </c>
      <c r="E16875" s="4">
        <f t="shared" si="66"/>
        <v>44004</v>
      </c>
    </row>
    <row r="16876" spans="3:5" ht="13" x14ac:dyDescent="0.15">
      <c r="C16876" s="1" t="str">
        <f ca="1">IFERROR(INDIRECT(ADDRESS(MATCH(A16876,'contribution par jour-semaine'!A:A,0),MATCH(B16876,'contribution par jour-semaine'!$1:$1,0),4,1,"contribution par jour-semaine")),"")</f>
        <v/>
      </c>
      <c r="D16876" s="4" t="str">
        <f>VLOOKUP(A16876,predictions!A:B,2,FALSE)</f>
        <v>22/06/2020</v>
      </c>
      <c r="E16876" s="4">
        <f t="shared" si="66"/>
        <v>44004</v>
      </c>
    </row>
    <row r="16877" spans="3:5" ht="13" x14ac:dyDescent="0.15">
      <c r="C16877" s="1" t="str">
        <f ca="1">IFERROR(INDIRECT(ADDRESS(MATCH(A16877,'contribution par jour-semaine'!A:A,0),MATCH(B16877,'contribution par jour-semaine'!$1:$1,0),4,1,"contribution par jour-semaine")),"")</f>
        <v/>
      </c>
      <c r="D16877" s="4" t="str">
        <f>VLOOKUP(A16877,predictions!A:B,2,FALSE)</f>
        <v>22/06/2020</v>
      </c>
      <c r="E16877" s="4">
        <f t="shared" si="66"/>
        <v>44004</v>
      </c>
    </row>
    <row r="16878" spans="3:5" ht="13" x14ac:dyDescent="0.15">
      <c r="C16878" s="1" t="str">
        <f ca="1">IFERROR(INDIRECT(ADDRESS(MATCH(A16878,'contribution par jour-semaine'!A:A,0),MATCH(B16878,'contribution par jour-semaine'!$1:$1,0),4,1,"contribution par jour-semaine")),"")</f>
        <v/>
      </c>
      <c r="D16878" s="4" t="str">
        <f>VLOOKUP(A16878,predictions!A:B,2,FALSE)</f>
        <v>22/06/2020</v>
      </c>
      <c r="E16878" s="4">
        <f t="shared" si="66"/>
        <v>44004</v>
      </c>
    </row>
    <row r="16879" spans="3:5" ht="13" x14ac:dyDescent="0.15">
      <c r="C16879" s="1" t="str">
        <f ca="1">IFERROR(INDIRECT(ADDRESS(MATCH(A16879,'contribution par jour-semaine'!A:A,0),MATCH(B16879,'contribution par jour-semaine'!$1:$1,0),4,1,"contribution par jour-semaine")),"")</f>
        <v/>
      </c>
      <c r="D16879" s="4" t="str">
        <f>VLOOKUP(A16879,predictions!A:B,2,FALSE)</f>
        <v>22/06/2020</v>
      </c>
      <c r="E16879" s="4">
        <f t="shared" si="66"/>
        <v>44004</v>
      </c>
    </row>
    <row r="16880" spans="3:5" ht="13" x14ac:dyDescent="0.15">
      <c r="C16880" s="1" t="str">
        <f ca="1">IFERROR(INDIRECT(ADDRESS(MATCH(A16880,'contribution par jour-semaine'!A:A,0),MATCH(B16880,'contribution par jour-semaine'!$1:$1,0),4,1,"contribution par jour-semaine")),"")</f>
        <v/>
      </c>
      <c r="D16880" s="4" t="str">
        <f>VLOOKUP(A16880,predictions!A:B,2,FALSE)</f>
        <v>22/06/2020</v>
      </c>
      <c r="E16880" s="4">
        <f t="shared" si="66"/>
        <v>44004</v>
      </c>
    </row>
    <row r="16881" spans="3:5" ht="13" x14ac:dyDescent="0.15">
      <c r="C16881" s="1" t="str">
        <f ca="1">IFERROR(INDIRECT(ADDRESS(MATCH(A16881,'contribution par jour-semaine'!A:A,0),MATCH(B16881,'contribution par jour-semaine'!$1:$1,0),4,1,"contribution par jour-semaine")),"")</f>
        <v/>
      </c>
      <c r="D16881" s="4" t="str">
        <f>VLOOKUP(A16881,predictions!A:B,2,FALSE)</f>
        <v>22/06/2020</v>
      </c>
      <c r="E16881" s="4">
        <f t="shared" si="66"/>
        <v>44004</v>
      </c>
    </row>
    <row r="16882" spans="3:5" ht="13" x14ac:dyDescent="0.15">
      <c r="C16882" s="1" t="str">
        <f ca="1">IFERROR(INDIRECT(ADDRESS(MATCH(A16882,'contribution par jour-semaine'!A:A,0),MATCH(B16882,'contribution par jour-semaine'!$1:$1,0),4,1,"contribution par jour-semaine")),"")</f>
        <v/>
      </c>
      <c r="D16882" s="4" t="str">
        <f>VLOOKUP(A16882,predictions!A:B,2,FALSE)</f>
        <v>22/06/2020</v>
      </c>
      <c r="E16882" s="4">
        <f t="shared" si="66"/>
        <v>44004</v>
      </c>
    </row>
    <row r="16883" spans="3:5" ht="13" x14ac:dyDescent="0.15">
      <c r="C16883" s="1" t="str">
        <f ca="1">IFERROR(INDIRECT(ADDRESS(MATCH(A16883,'contribution par jour-semaine'!A:A,0),MATCH(B16883,'contribution par jour-semaine'!$1:$1,0),4,1,"contribution par jour-semaine")),"")</f>
        <v/>
      </c>
      <c r="D16883" s="4" t="str">
        <f>VLOOKUP(A16883,predictions!A:B,2,FALSE)</f>
        <v>22/06/2020</v>
      </c>
      <c r="E16883" s="4">
        <f t="shared" si="66"/>
        <v>44004</v>
      </c>
    </row>
    <row r="16884" spans="3:5" ht="13" x14ac:dyDescent="0.15">
      <c r="C16884" s="1" t="str">
        <f ca="1">IFERROR(INDIRECT(ADDRESS(MATCH(A16884,'contribution par jour-semaine'!A:A,0),MATCH(B16884,'contribution par jour-semaine'!$1:$1,0),4,1,"contribution par jour-semaine")),"")</f>
        <v/>
      </c>
      <c r="D16884" s="4" t="str">
        <f>VLOOKUP(A16884,predictions!A:B,2,FALSE)</f>
        <v>22/06/2020</v>
      </c>
      <c r="E16884" s="4">
        <f t="shared" si="66"/>
        <v>44004</v>
      </c>
    </row>
    <row r="16885" spans="3:5" ht="13" x14ac:dyDescent="0.15">
      <c r="C16885" s="1" t="str">
        <f ca="1">IFERROR(INDIRECT(ADDRESS(MATCH(A16885,'contribution par jour-semaine'!A:A,0),MATCH(B16885,'contribution par jour-semaine'!$1:$1,0),4,1,"contribution par jour-semaine")),"")</f>
        <v/>
      </c>
      <c r="D16885" s="4" t="str">
        <f>VLOOKUP(A16885,predictions!A:B,2,FALSE)</f>
        <v>22/06/2020</v>
      </c>
      <c r="E16885" s="4">
        <f t="shared" si="66"/>
        <v>44004</v>
      </c>
    </row>
    <row r="16886" spans="3:5" ht="13" x14ac:dyDescent="0.15">
      <c r="C16886" s="1" t="str">
        <f ca="1">IFERROR(INDIRECT(ADDRESS(MATCH(A16886,'contribution par jour-semaine'!A:A,0),MATCH(B16886,'contribution par jour-semaine'!$1:$1,0),4,1,"contribution par jour-semaine")),"")</f>
        <v/>
      </c>
      <c r="D16886" s="4" t="str">
        <f>VLOOKUP(A16886,predictions!A:B,2,FALSE)</f>
        <v>22/06/2020</v>
      </c>
      <c r="E16886" s="4">
        <f t="shared" si="66"/>
        <v>44004</v>
      </c>
    </row>
    <row r="16887" spans="3:5" ht="13" x14ac:dyDescent="0.15">
      <c r="C16887" s="1" t="str">
        <f ca="1">IFERROR(INDIRECT(ADDRESS(MATCH(A16887,'contribution par jour-semaine'!A:A,0),MATCH(B16887,'contribution par jour-semaine'!$1:$1,0),4,1,"contribution par jour-semaine")),"")</f>
        <v/>
      </c>
      <c r="D16887" s="4" t="str">
        <f>VLOOKUP(A16887,predictions!A:B,2,FALSE)</f>
        <v>22/06/2020</v>
      </c>
      <c r="E16887" s="4">
        <f t="shared" si="66"/>
        <v>44004</v>
      </c>
    </row>
    <row r="16888" spans="3:5" ht="13" x14ac:dyDescent="0.15">
      <c r="C16888" s="1" t="str">
        <f ca="1">IFERROR(INDIRECT(ADDRESS(MATCH(A16888,'contribution par jour-semaine'!A:A,0),MATCH(B16888,'contribution par jour-semaine'!$1:$1,0),4,1,"contribution par jour-semaine")),"")</f>
        <v/>
      </c>
      <c r="D16888" s="4" t="str">
        <f>VLOOKUP(A16888,predictions!A:B,2,FALSE)</f>
        <v>22/06/2020</v>
      </c>
      <c r="E16888" s="4">
        <f t="shared" si="66"/>
        <v>44004</v>
      </c>
    </row>
    <row r="16889" spans="3:5" ht="13" x14ac:dyDescent="0.15">
      <c r="C16889" s="1" t="str">
        <f ca="1">IFERROR(INDIRECT(ADDRESS(MATCH(A16889,'contribution par jour-semaine'!A:A,0),MATCH(B16889,'contribution par jour-semaine'!$1:$1,0),4,1,"contribution par jour-semaine")),"")</f>
        <v/>
      </c>
      <c r="D16889" s="4" t="str">
        <f>VLOOKUP(A16889,predictions!A:B,2,FALSE)</f>
        <v>22/06/2020</v>
      </c>
      <c r="E16889" s="4">
        <f t="shared" si="66"/>
        <v>44004</v>
      </c>
    </row>
    <row r="16890" spans="3:5" ht="13" x14ac:dyDescent="0.15">
      <c r="C16890" s="1" t="str">
        <f ca="1">IFERROR(INDIRECT(ADDRESS(MATCH(A16890,'contribution par jour-semaine'!A:A,0),MATCH(B16890,'contribution par jour-semaine'!$1:$1,0),4,1,"contribution par jour-semaine")),"")</f>
        <v/>
      </c>
      <c r="D16890" s="4" t="str">
        <f>VLOOKUP(A16890,predictions!A:B,2,FALSE)</f>
        <v>22/06/2020</v>
      </c>
      <c r="E16890" s="4">
        <f t="shared" si="66"/>
        <v>44004</v>
      </c>
    </row>
    <row r="16891" spans="3:5" ht="13" x14ac:dyDescent="0.15">
      <c r="C16891" s="1" t="str">
        <f ca="1">IFERROR(INDIRECT(ADDRESS(MATCH(A16891,'contribution par jour-semaine'!A:A,0),MATCH(B16891,'contribution par jour-semaine'!$1:$1,0),4,1,"contribution par jour-semaine")),"")</f>
        <v/>
      </c>
      <c r="D16891" s="4" t="str">
        <f>VLOOKUP(A16891,predictions!A:B,2,FALSE)</f>
        <v>22/06/2020</v>
      </c>
      <c r="E16891" s="4">
        <f t="shared" si="66"/>
        <v>44004</v>
      </c>
    </row>
    <row r="16892" spans="3:5" ht="13" x14ac:dyDescent="0.15">
      <c r="C16892" s="1" t="str">
        <f ca="1">IFERROR(INDIRECT(ADDRESS(MATCH(A16892,'contribution par jour-semaine'!A:A,0),MATCH(B16892,'contribution par jour-semaine'!$1:$1,0),4,1,"contribution par jour-semaine")),"")</f>
        <v/>
      </c>
      <c r="D16892" s="4" t="str">
        <f>VLOOKUP(A16892,predictions!A:B,2,FALSE)</f>
        <v>22/06/2020</v>
      </c>
      <c r="E16892" s="4">
        <f t="shared" si="66"/>
        <v>44004</v>
      </c>
    </row>
    <row r="16893" spans="3:5" ht="13" x14ac:dyDescent="0.15">
      <c r="C16893" s="1" t="str">
        <f ca="1">IFERROR(INDIRECT(ADDRESS(MATCH(A16893,'contribution par jour-semaine'!A:A,0),MATCH(B16893,'contribution par jour-semaine'!$1:$1,0),4,1,"contribution par jour-semaine")),"")</f>
        <v/>
      </c>
      <c r="D16893" s="4" t="str">
        <f>VLOOKUP(A16893,predictions!A:B,2,FALSE)</f>
        <v>22/06/2020</v>
      </c>
      <c r="E16893" s="4">
        <f t="shared" si="66"/>
        <v>44004</v>
      </c>
    </row>
    <row r="16894" spans="3:5" ht="13" x14ac:dyDescent="0.15">
      <c r="C16894" s="1" t="str">
        <f ca="1">IFERROR(INDIRECT(ADDRESS(MATCH(A16894,'contribution par jour-semaine'!A:A,0),MATCH(B16894,'contribution par jour-semaine'!$1:$1,0),4,1,"contribution par jour-semaine")),"")</f>
        <v/>
      </c>
      <c r="D16894" s="4" t="str">
        <f>VLOOKUP(A16894,predictions!A:B,2,FALSE)</f>
        <v>22/06/2020</v>
      </c>
      <c r="E16894" s="4">
        <f t="shared" si="66"/>
        <v>44004</v>
      </c>
    </row>
    <row r="16895" spans="3:5" ht="13" x14ac:dyDescent="0.15">
      <c r="C16895" s="1" t="str">
        <f ca="1">IFERROR(INDIRECT(ADDRESS(MATCH(A16895,'contribution par jour-semaine'!A:A,0),MATCH(B16895,'contribution par jour-semaine'!$1:$1,0),4,1,"contribution par jour-semaine")),"")</f>
        <v/>
      </c>
      <c r="D16895" s="4" t="str">
        <f>VLOOKUP(A16895,predictions!A:B,2,FALSE)</f>
        <v>22/06/2020</v>
      </c>
      <c r="E16895" s="4">
        <f t="shared" si="66"/>
        <v>44004</v>
      </c>
    </row>
    <row r="16896" spans="3:5" ht="13" x14ac:dyDescent="0.15">
      <c r="C16896" s="1" t="str">
        <f ca="1">IFERROR(INDIRECT(ADDRESS(MATCH(A16896,'contribution par jour-semaine'!A:A,0),MATCH(B16896,'contribution par jour-semaine'!$1:$1,0),4,1,"contribution par jour-semaine")),"")</f>
        <v/>
      </c>
      <c r="D16896" s="4" t="str">
        <f>VLOOKUP(A16896,predictions!A:B,2,FALSE)</f>
        <v>22/06/2020</v>
      </c>
      <c r="E16896" s="4">
        <f t="shared" si="66"/>
        <v>44004</v>
      </c>
    </row>
    <row r="16897" spans="3:5" ht="13" x14ac:dyDescent="0.15">
      <c r="C16897" s="1" t="str">
        <f ca="1">IFERROR(INDIRECT(ADDRESS(MATCH(A16897,'contribution par jour-semaine'!A:A,0),MATCH(B16897,'contribution par jour-semaine'!$1:$1,0),4,1,"contribution par jour-semaine")),"")</f>
        <v/>
      </c>
      <c r="D16897" s="4" t="str">
        <f>VLOOKUP(A16897,predictions!A:B,2,FALSE)</f>
        <v>22/06/2020</v>
      </c>
      <c r="E16897" s="4">
        <f t="shared" si="66"/>
        <v>44004</v>
      </c>
    </row>
    <row r="16898" spans="3:5" ht="13" x14ac:dyDescent="0.15">
      <c r="C16898" s="1" t="str">
        <f ca="1">IFERROR(INDIRECT(ADDRESS(MATCH(A16898,'contribution par jour-semaine'!A:A,0),MATCH(B16898,'contribution par jour-semaine'!$1:$1,0),4,1,"contribution par jour-semaine")),"")</f>
        <v/>
      </c>
      <c r="D16898" s="4" t="str">
        <f>VLOOKUP(A16898,predictions!A:B,2,FALSE)</f>
        <v>22/06/2020</v>
      </c>
      <c r="E16898" s="4">
        <f t="shared" si="66"/>
        <v>44004</v>
      </c>
    </row>
    <row r="16899" spans="3:5" ht="13" x14ac:dyDescent="0.15">
      <c r="C16899" s="1" t="str">
        <f ca="1">IFERROR(INDIRECT(ADDRESS(MATCH(A16899,'contribution par jour-semaine'!A:A,0),MATCH(B16899,'contribution par jour-semaine'!$1:$1,0),4,1,"contribution par jour-semaine")),"")</f>
        <v/>
      </c>
      <c r="D16899" s="4" t="str">
        <f>VLOOKUP(A16899,predictions!A:B,2,FALSE)</f>
        <v>22/06/2020</v>
      </c>
      <c r="E16899" s="4">
        <f t="shared" si="66"/>
        <v>44004</v>
      </c>
    </row>
    <row r="16900" spans="3:5" ht="13" x14ac:dyDescent="0.15">
      <c r="C16900" s="1" t="str">
        <f ca="1">IFERROR(INDIRECT(ADDRESS(MATCH(A16900,'contribution par jour-semaine'!A:A,0),MATCH(B16900,'contribution par jour-semaine'!$1:$1,0),4,1,"contribution par jour-semaine")),"")</f>
        <v/>
      </c>
      <c r="D16900" s="4" t="str">
        <f>VLOOKUP(A16900,predictions!A:B,2,FALSE)</f>
        <v>22/06/2020</v>
      </c>
      <c r="E16900" s="4">
        <f t="shared" si="66"/>
        <v>44004</v>
      </c>
    </row>
    <row r="16901" spans="3:5" ht="13" x14ac:dyDescent="0.15">
      <c r="C16901" s="1" t="str">
        <f ca="1">IFERROR(INDIRECT(ADDRESS(MATCH(A16901,'contribution par jour-semaine'!A:A,0),MATCH(B16901,'contribution par jour-semaine'!$1:$1,0),4,1,"contribution par jour-semaine")),"")</f>
        <v/>
      </c>
      <c r="D16901" s="4" t="str">
        <f>VLOOKUP(A16901,predictions!A:B,2,FALSE)</f>
        <v>22/06/2020</v>
      </c>
      <c r="E16901" s="4">
        <f t="shared" si="66"/>
        <v>44004</v>
      </c>
    </row>
    <row r="16902" spans="3:5" ht="13" x14ac:dyDescent="0.15">
      <c r="C16902" s="1" t="str">
        <f ca="1">IFERROR(INDIRECT(ADDRESS(MATCH(A16902,'contribution par jour-semaine'!A:A,0),MATCH(B16902,'contribution par jour-semaine'!$1:$1,0),4,1,"contribution par jour-semaine")),"")</f>
        <v/>
      </c>
      <c r="D16902" s="4" t="str">
        <f>VLOOKUP(A16902,predictions!A:B,2,FALSE)</f>
        <v>22/06/2020</v>
      </c>
      <c r="E16902" s="4">
        <f t="shared" si="66"/>
        <v>44004</v>
      </c>
    </row>
    <row r="16903" spans="3:5" ht="13" x14ac:dyDescent="0.15">
      <c r="C16903" s="1" t="str">
        <f ca="1">IFERROR(INDIRECT(ADDRESS(MATCH(A16903,'contribution par jour-semaine'!A:A,0),MATCH(B16903,'contribution par jour-semaine'!$1:$1,0),4,1,"contribution par jour-semaine")),"")</f>
        <v/>
      </c>
      <c r="D16903" s="4" t="str">
        <f>VLOOKUP(A16903,predictions!A:B,2,FALSE)</f>
        <v>22/06/2020</v>
      </c>
      <c r="E16903" s="4">
        <f t="shared" si="66"/>
        <v>44004</v>
      </c>
    </row>
    <row r="16904" spans="3:5" ht="13" x14ac:dyDescent="0.15">
      <c r="C16904" s="1" t="str">
        <f ca="1">IFERROR(INDIRECT(ADDRESS(MATCH(A16904,'contribution par jour-semaine'!A:A,0),MATCH(B16904,'contribution par jour-semaine'!$1:$1,0),4,1,"contribution par jour-semaine")),"")</f>
        <v/>
      </c>
      <c r="D16904" s="4" t="str">
        <f>VLOOKUP(A16904,predictions!A:B,2,FALSE)</f>
        <v>22/06/2020</v>
      </c>
      <c r="E16904" s="4">
        <f t="shared" si="66"/>
        <v>44004</v>
      </c>
    </row>
    <row r="16905" spans="3:5" ht="13" x14ac:dyDescent="0.15">
      <c r="C16905" s="1" t="str">
        <f ca="1">IFERROR(INDIRECT(ADDRESS(MATCH(A16905,'contribution par jour-semaine'!A:A,0),MATCH(B16905,'contribution par jour-semaine'!$1:$1,0),4,1,"contribution par jour-semaine")),"")</f>
        <v/>
      </c>
      <c r="D16905" s="4" t="str">
        <f>VLOOKUP(A16905,predictions!A:B,2,FALSE)</f>
        <v>22/06/2020</v>
      </c>
      <c r="E16905" s="4">
        <f t="shared" si="66"/>
        <v>44004</v>
      </c>
    </row>
    <row r="16906" spans="3:5" ht="13" x14ac:dyDescent="0.15">
      <c r="C16906" s="1" t="str">
        <f ca="1">IFERROR(INDIRECT(ADDRESS(MATCH(A16906,'contribution par jour-semaine'!A:A,0),MATCH(B16906,'contribution par jour-semaine'!$1:$1,0),4,1,"contribution par jour-semaine")),"")</f>
        <v/>
      </c>
      <c r="D16906" s="4" t="str">
        <f>VLOOKUP(A16906,predictions!A:B,2,FALSE)</f>
        <v>22/06/2020</v>
      </c>
      <c r="E16906" s="4">
        <f t="shared" si="66"/>
        <v>44004</v>
      </c>
    </row>
    <row r="16907" spans="3:5" ht="13" x14ac:dyDescent="0.15">
      <c r="C16907" s="1" t="str">
        <f ca="1">IFERROR(INDIRECT(ADDRESS(MATCH(A16907,'contribution par jour-semaine'!A:A,0),MATCH(B16907,'contribution par jour-semaine'!$1:$1,0),4,1,"contribution par jour-semaine")),"")</f>
        <v/>
      </c>
      <c r="D16907" s="4" t="str">
        <f>VLOOKUP(A16907,predictions!A:B,2,FALSE)</f>
        <v>22/06/2020</v>
      </c>
      <c r="E16907" s="4">
        <f t="shared" si="66"/>
        <v>44004</v>
      </c>
    </row>
    <row r="16908" spans="3:5" ht="13" x14ac:dyDescent="0.15">
      <c r="C16908" s="1" t="str">
        <f ca="1">IFERROR(INDIRECT(ADDRESS(MATCH(A16908,'contribution par jour-semaine'!A:A,0),MATCH(B16908,'contribution par jour-semaine'!$1:$1,0),4,1,"contribution par jour-semaine")),"")</f>
        <v/>
      </c>
      <c r="D16908" s="4" t="str">
        <f>VLOOKUP(A16908,predictions!A:B,2,FALSE)</f>
        <v>22/06/2020</v>
      </c>
      <c r="E16908" s="4">
        <f t="shared" si="66"/>
        <v>44004</v>
      </c>
    </row>
    <row r="16909" spans="3:5" ht="13" x14ac:dyDescent="0.15">
      <c r="C16909" s="1" t="str">
        <f ca="1">IFERROR(INDIRECT(ADDRESS(MATCH(A16909,'contribution par jour-semaine'!A:A,0),MATCH(B16909,'contribution par jour-semaine'!$1:$1,0),4,1,"contribution par jour-semaine")),"")</f>
        <v/>
      </c>
      <c r="D16909" s="4" t="str">
        <f>VLOOKUP(A16909,predictions!A:B,2,FALSE)</f>
        <v>22/06/2020</v>
      </c>
      <c r="E16909" s="4">
        <f t="shared" si="66"/>
        <v>44004</v>
      </c>
    </row>
    <row r="16910" spans="3:5" ht="13" x14ac:dyDescent="0.15">
      <c r="C16910" s="1" t="str">
        <f ca="1">IFERROR(INDIRECT(ADDRESS(MATCH(A16910,'contribution par jour-semaine'!A:A,0),MATCH(B16910,'contribution par jour-semaine'!$1:$1,0),4,1,"contribution par jour-semaine")),"")</f>
        <v/>
      </c>
      <c r="D16910" s="4" t="str">
        <f>VLOOKUP(A16910,predictions!A:B,2,FALSE)</f>
        <v>22/06/2020</v>
      </c>
      <c r="E16910" s="4">
        <f t="shared" si="66"/>
        <v>44004</v>
      </c>
    </row>
    <row r="16911" spans="3:5" ht="13" x14ac:dyDescent="0.15">
      <c r="C16911" s="1" t="str">
        <f ca="1">IFERROR(INDIRECT(ADDRESS(MATCH(A16911,'contribution par jour-semaine'!A:A,0),MATCH(B16911,'contribution par jour-semaine'!$1:$1,0),4,1,"contribution par jour-semaine")),"")</f>
        <v/>
      </c>
      <c r="D16911" s="4" t="str">
        <f>VLOOKUP(A16911,predictions!A:B,2,FALSE)</f>
        <v>22/06/2020</v>
      </c>
      <c r="E16911" s="4">
        <f t="shared" si="66"/>
        <v>44004</v>
      </c>
    </row>
    <row r="16912" spans="3:5" ht="13" x14ac:dyDescent="0.15">
      <c r="C16912" s="1" t="str">
        <f ca="1">IFERROR(INDIRECT(ADDRESS(MATCH(A16912,'contribution par jour-semaine'!A:A,0),MATCH(B16912,'contribution par jour-semaine'!$1:$1,0),4,1,"contribution par jour-semaine")),"")</f>
        <v/>
      </c>
      <c r="D16912" s="4" t="str">
        <f>VLOOKUP(A16912,predictions!A:B,2,FALSE)</f>
        <v>22/06/2020</v>
      </c>
      <c r="E16912" s="4">
        <f t="shared" si="66"/>
        <v>44004</v>
      </c>
    </row>
    <row r="16913" spans="3:5" ht="13" x14ac:dyDescent="0.15">
      <c r="C16913" s="1" t="str">
        <f ca="1">IFERROR(INDIRECT(ADDRESS(MATCH(A16913,'contribution par jour-semaine'!A:A,0),MATCH(B16913,'contribution par jour-semaine'!$1:$1,0),4,1,"contribution par jour-semaine")),"")</f>
        <v/>
      </c>
      <c r="D16913" s="4" t="str">
        <f>VLOOKUP(A16913,predictions!A:B,2,FALSE)</f>
        <v>22/06/2020</v>
      </c>
      <c r="E16913" s="4">
        <f t="shared" si="66"/>
        <v>44004</v>
      </c>
    </row>
    <row r="16914" spans="3:5" ht="13" x14ac:dyDescent="0.15">
      <c r="C16914" s="1" t="str">
        <f ca="1">IFERROR(INDIRECT(ADDRESS(MATCH(A16914,'contribution par jour-semaine'!A:A,0),MATCH(B16914,'contribution par jour-semaine'!$1:$1,0),4,1,"contribution par jour-semaine")),"")</f>
        <v/>
      </c>
      <c r="D16914" s="4" t="str">
        <f>VLOOKUP(A16914,predictions!A:B,2,FALSE)</f>
        <v>22/06/2020</v>
      </c>
      <c r="E16914" s="4">
        <f t="shared" si="66"/>
        <v>44004</v>
      </c>
    </row>
    <row r="16915" spans="3:5" ht="13" x14ac:dyDescent="0.15">
      <c r="C16915" s="1" t="str">
        <f ca="1">IFERROR(INDIRECT(ADDRESS(MATCH(A16915,'contribution par jour-semaine'!A:A,0),MATCH(B16915,'contribution par jour-semaine'!$1:$1,0),4,1,"contribution par jour-semaine")),"")</f>
        <v/>
      </c>
      <c r="D16915" s="4" t="str">
        <f>VLOOKUP(A16915,predictions!A:B,2,FALSE)</f>
        <v>22/06/2020</v>
      </c>
      <c r="E16915" s="4">
        <f t="shared" si="66"/>
        <v>44004</v>
      </c>
    </row>
    <row r="16916" spans="3:5" ht="13" x14ac:dyDescent="0.15">
      <c r="C16916" s="1" t="str">
        <f ca="1">IFERROR(INDIRECT(ADDRESS(MATCH(A16916,'contribution par jour-semaine'!A:A,0),MATCH(B16916,'contribution par jour-semaine'!$1:$1,0),4,1,"contribution par jour-semaine")),"")</f>
        <v/>
      </c>
      <c r="D16916" s="4" t="str">
        <f>VLOOKUP(A16916,predictions!A:B,2,FALSE)</f>
        <v>22/06/2020</v>
      </c>
      <c r="E16916" s="4">
        <f t="shared" si="66"/>
        <v>44004</v>
      </c>
    </row>
    <row r="16917" spans="3:5" ht="13" x14ac:dyDescent="0.15">
      <c r="C16917" s="1" t="str">
        <f ca="1">IFERROR(INDIRECT(ADDRESS(MATCH(A16917,'contribution par jour-semaine'!A:A,0),MATCH(B16917,'contribution par jour-semaine'!$1:$1,0),4,1,"contribution par jour-semaine")),"")</f>
        <v/>
      </c>
      <c r="D16917" s="4" t="str">
        <f>VLOOKUP(A16917,predictions!A:B,2,FALSE)</f>
        <v>22/06/2020</v>
      </c>
      <c r="E16917" s="4">
        <f t="shared" si="66"/>
        <v>44004</v>
      </c>
    </row>
    <row r="16918" spans="3:5" ht="13" x14ac:dyDescent="0.15">
      <c r="C16918" s="1" t="str">
        <f ca="1">IFERROR(INDIRECT(ADDRESS(MATCH(A16918,'contribution par jour-semaine'!A:A,0),MATCH(B16918,'contribution par jour-semaine'!$1:$1,0),4,1,"contribution par jour-semaine")),"")</f>
        <v/>
      </c>
      <c r="D16918" s="4" t="str">
        <f>VLOOKUP(A16918,predictions!A:B,2,FALSE)</f>
        <v>22/06/2020</v>
      </c>
      <c r="E16918" s="4">
        <f t="shared" si="66"/>
        <v>44004</v>
      </c>
    </row>
    <row r="16919" spans="3:5" ht="13" x14ac:dyDescent="0.15">
      <c r="C16919" s="1" t="str">
        <f ca="1">IFERROR(INDIRECT(ADDRESS(MATCH(A16919,'contribution par jour-semaine'!A:A,0),MATCH(B16919,'contribution par jour-semaine'!$1:$1,0),4,1,"contribution par jour-semaine")),"")</f>
        <v/>
      </c>
      <c r="D16919" s="4" t="str">
        <f>VLOOKUP(A16919,predictions!A:B,2,FALSE)</f>
        <v>22/06/2020</v>
      </c>
      <c r="E16919" s="4">
        <f t="shared" si="66"/>
        <v>44004</v>
      </c>
    </row>
    <row r="16920" spans="3:5" ht="13" x14ac:dyDescent="0.15">
      <c r="C16920" s="1" t="str">
        <f ca="1">IFERROR(INDIRECT(ADDRESS(MATCH(A16920,'contribution par jour-semaine'!A:A,0),MATCH(B16920,'contribution par jour-semaine'!$1:$1,0),4,1,"contribution par jour-semaine")),"")</f>
        <v/>
      </c>
      <c r="D16920" s="4" t="str">
        <f>VLOOKUP(A16920,predictions!A:B,2,FALSE)</f>
        <v>22/06/2020</v>
      </c>
      <c r="E16920" s="4">
        <f t="shared" si="66"/>
        <v>44004</v>
      </c>
    </row>
    <row r="16921" spans="3:5" ht="13" x14ac:dyDescent="0.15">
      <c r="C16921" s="1" t="str">
        <f ca="1">IFERROR(INDIRECT(ADDRESS(MATCH(A16921,'contribution par jour-semaine'!A:A,0),MATCH(B16921,'contribution par jour-semaine'!$1:$1,0),4,1,"contribution par jour-semaine")),"")</f>
        <v/>
      </c>
      <c r="D16921" s="4" t="str">
        <f>VLOOKUP(A16921,predictions!A:B,2,FALSE)</f>
        <v>22/06/2020</v>
      </c>
      <c r="E16921" s="4">
        <f t="shared" si="66"/>
        <v>44004</v>
      </c>
    </row>
    <row r="16922" spans="3:5" ht="13" x14ac:dyDescent="0.15">
      <c r="C16922" s="1" t="str">
        <f ca="1">IFERROR(INDIRECT(ADDRESS(MATCH(A16922,'contribution par jour-semaine'!A:A,0),MATCH(B16922,'contribution par jour-semaine'!$1:$1,0),4,1,"contribution par jour-semaine")),"")</f>
        <v/>
      </c>
      <c r="D16922" s="4" t="str">
        <f>VLOOKUP(A16922,predictions!A:B,2,FALSE)</f>
        <v>22/06/2020</v>
      </c>
      <c r="E16922" s="4">
        <f t="shared" si="66"/>
        <v>44004</v>
      </c>
    </row>
    <row r="16923" spans="3:5" ht="13" x14ac:dyDescent="0.15">
      <c r="C16923" s="1" t="str">
        <f ca="1">IFERROR(INDIRECT(ADDRESS(MATCH(A16923,'contribution par jour-semaine'!A:A,0),MATCH(B16923,'contribution par jour-semaine'!$1:$1,0),4,1,"contribution par jour-semaine")),"")</f>
        <v/>
      </c>
      <c r="D16923" s="4" t="str">
        <f>VLOOKUP(A16923,predictions!A:B,2,FALSE)</f>
        <v>22/06/2020</v>
      </c>
      <c r="E16923" s="4">
        <f t="shared" si="66"/>
        <v>44004</v>
      </c>
    </row>
    <row r="16924" spans="3:5" ht="13" x14ac:dyDescent="0.15">
      <c r="C16924" s="1" t="str">
        <f ca="1">IFERROR(INDIRECT(ADDRESS(MATCH(A16924,'contribution par jour-semaine'!A:A,0),MATCH(B16924,'contribution par jour-semaine'!$1:$1,0),4,1,"contribution par jour-semaine")),"")</f>
        <v/>
      </c>
      <c r="D16924" s="4" t="str">
        <f>VLOOKUP(A16924,predictions!A:B,2,FALSE)</f>
        <v>22/06/2020</v>
      </c>
      <c r="E16924" s="4">
        <f t="shared" si="66"/>
        <v>44004</v>
      </c>
    </row>
    <row r="16925" spans="3:5" ht="13" x14ac:dyDescent="0.15">
      <c r="C16925" s="1" t="str">
        <f ca="1">IFERROR(INDIRECT(ADDRESS(MATCH(A16925,'contribution par jour-semaine'!A:A,0),MATCH(B16925,'contribution par jour-semaine'!$1:$1,0),4,1,"contribution par jour-semaine")),"")</f>
        <v/>
      </c>
      <c r="D16925" s="4" t="str">
        <f>VLOOKUP(A16925,predictions!A:B,2,FALSE)</f>
        <v>22/06/2020</v>
      </c>
      <c r="E16925" s="4">
        <f t="shared" si="66"/>
        <v>44004</v>
      </c>
    </row>
    <row r="16926" spans="3:5" ht="13" x14ac:dyDescent="0.15">
      <c r="C16926" s="1" t="str">
        <f ca="1">IFERROR(INDIRECT(ADDRESS(MATCH(A16926,'contribution par jour-semaine'!A:A,0),MATCH(B16926,'contribution par jour-semaine'!$1:$1,0),4,1,"contribution par jour-semaine")),"")</f>
        <v/>
      </c>
      <c r="D16926" s="4" t="str">
        <f>VLOOKUP(A16926,predictions!A:B,2,FALSE)</f>
        <v>22/06/2020</v>
      </c>
      <c r="E16926" s="4">
        <f t="shared" si="66"/>
        <v>44004</v>
      </c>
    </row>
    <row r="16927" spans="3:5" ht="13" x14ac:dyDescent="0.15">
      <c r="C16927" s="1" t="str">
        <f ca="1">IFERROR(INDIRECT(ADDRESS(MATCH(A16927,'contribution par jour-semaine'!A:A,0),MATCH(B16927,'contribution par jour-semaine'!$1:$1,0),4,1,"contribution par jour-semaine")),"")</f>
        <v/>
      </c>
      <c r="D16927" s="4" t="str">
        <f>VLOOKUP(A16927,predictions!A:B,2,FALSE)</f>
        <v>22/06/2020</v>
      </c>
      <c r="E16927" s="4">
        <f t="shared" si="66"/>
        <v>44004</v>
      </c>
    </row>
    <row r="16928" spans="3:5" ht="13" x14ac:dyDescent="0.15">
      <c r="C16928" s="1" t="str">
        <f ca="1">IFERROR(INDIRECT(ADDRESS(MATCH(A16928,'contribution par jour-semaine'!A:A,0),MATCH(B16928,'contribution par jour-semaine'!$1:$1,0),4,1,"contribution par jour-semaine")),"")</f>
        <v/>
      </c>
      <c r="D16928" s="4" t="str">
        <f>VLOOKUP(A16928,predictions!A:B,2,FALSE)</f>
        <v>22/06/2020</v>
      </c>
      <c r="E16928" s="4">
        <f t="shared" si="66"/>
        <v>44004</v>
      </c>
    </row>
    <row r="16929" spans="3:5" ht="13" x14ac:dyDescent="0.15">
      <c r="C16929" s="1" t="str">
        <f ca="1">IFERROR(INDIRECT(ADDRESS(MATCH(A16929,'contribution par jour-semaine'!A:A,0),MATCH(B16929,'contribution par jour-semaine'!$1:$1,0),4,1,"contribution par jour-semaine")),"")</f>
        <v/>
      </c>
      <c r="D16929" s="4" t="str">
        <f>VLOOKUP(A16929,predictions!A:B,2,FALSE)</f>
        <v>22/06/2020</v>
      </c>
      <c r="E16929" s="4">
        <f t="shared" si="66"/>
        <v>44004</v>
      </c>
    </row>
    <row r="16930" spans="3:5" ht="13" x14ac:dyDescent="0.15">
      <c r="C16930" s="1" t="str">
        <f ca="1">IFERROR(INDIRECT(ADDRESS(MATCH(A16930,'contribution par jour-semaine'!A:A,0),MATCH(B16930,'contribution par jour-semaine'!$1:$1,0),4,1,"contribution par jour-semaine")),"")</f>
        <v/>
      </c>
      <c r="D16930" s="4" t="str">
        <f>VLOOKUP(A16930,predictions!A:B,2,FALSE)</f>
        <v>22/06/2020</v>
      </c>
      <c r="E16930" s="4">
        <f t="shared" si="66"/>
        <v>44004</v>
      </c>
    </row>
    <row r="16931" spans="3:5" ht="13" x14ac:dyDescent="0.15">
      <c r="C16931" s="1" t="str">
        <f ca="1">IFERROR(INDIRECT(ADDRESS(MATCH(A16931,'contribution par jour-semaine'!A:A,0),MATCH(B16931,'contribution par jour-semaine'!$1:$1,0),4,1,"contribution par jour-semaine")),"")</f>
        <v/>
      </c>
      <c r="D16931" s="4" t="str">
        <f>VLOOKUP(A16931,predictions!A:B,2,FALSE)</f>
        <v>22/06/2020</v>
      </c>
      <c r="E16931" s="4">
        <f t="shared" si="66"/>
        <v>44004</v>
      </c>
    </row>
    <row r="16932" spans="3:5" ht="13" x14ac:dyDescent="0.15">
      <c r="C16932" s="1" t="str">
        <f ca="1">IFERROR(INDIRECT(ADDRESS(MATCH(A16932,'contribution par jour-semaine'!A:A,0),MATCH(B16932,'contribution par jour-semaine'!$1:$1,0),4,1,"contribution par jour-semaine")),"")</f>
        <v/>
      </c>
      <c r="D16932" s="4" t="str">
        <f>VLOOKUP(A16932,predictions!A:B,2,FALSE)</f>
        <v>22/06/2020</v>
      </c>
      <c r="E16932" s="4">
        <f t="shared" si="66"/>
        <v>44004</v>
      </c>
    </row>
    <row r="16933" spans="3:5" ht="13" x14ac:dyDescent="0.15">
      <c r="C16933" s="1" t="str">
        <f ca="1">IFERROR(INDIRECT(ADDRESS(MATCH(A16933,'contribution par jour-semaine'!A:A,0),MATCH(B16933,'contribution par jour-semaine'!$1:$1,0),4,1,"contribution par jour-semaine")),"")</f>
        <v/>
      </c>
      <c r="D16933" s="4" t="str">
        <f>VLOOKUP(A16933,predictions!A:B,2,FALSE)</f>
        <v>22/06/2020</v>
      </c>
      <c r="E16933" s="4">
        <f t="shared" si="66"/>
        <v>44004</v>
      </c>
    </row>
    <row r="16934" spans="3:5" ht="13" x14ac:dyDescent="0.15">
      <c r="C16934" s="1" t="str">
        <f ca="1">IFERROR(INDIRECT(ADDRESS(MATCH(A16934,'contribution par jour-semaine'!A:A,0),MATCH(B16934,'contribution par jour-semaine'!$1:$1,0),4,1,"contribution par jour-semaine")),"")</f>
        <v/>
      </c>
      <c r="D16934" s="4" t="str">
        <f>VLOOKUP(A16934,predictions!A:B,2,FALSE)</f>
        <v>22/06/2020</v>
      </c>
      <c r="E16934" s="4">
        <f t="shared" si="66"/>
        <v>44004</v>
      </c>
    </row>
    <row r="16935" spans="3:5" ht="13" x14ac:dyDescent="0.15">
      <c r="C16935" s="1" t="str">
        <f ca="1">IFERROR(INDIRECT(ADDRESS(MATCH(A16935,'contribution par jour-semaine'!A:A,0),MATCH(B16935,'contribution par jour-semaine'!$1:$1,0),4,1,"contribution par jour-semaine")),"")</f>
        <v/>
      </c>
      <c r="D16935" s="4" t="str">
        <f>VLOOKUP(A16935,predictions!A:B,2,FALSE)</f>
        <v>22/06/2020</v>
      </c>
      <c r="E16935" s="4">
        <f t="shared" si="66"/>
        <v>44004</v>
      </c>
    </row>
    <row r="16936" spans="3:5" ht="13" x14ac:dyDescent="0.15">
      <c r="C16936" s="1" t="str">
        <f ca="1">IFERROR(INDIRECT(ADDRESS(MATCH(A16936,'contribution par jour-semaine'!A:A,0),MATCH(B16936,'contribution par jour-semaine'!$1:$1,0),4,1,"contribution par jour-semaine")),"")</f>
        <v/>
      </c>
      <c r="D16936" s="4" t="str">
        <f>VLOOKUP(A16936,predictions!A:B,2,FALSE)</f>
        <v>22/06/2020</v>
      </c>
      <c r="E16936" s="4">
        <f t="shared" si="66"/>
        <v>44004</v>
      </c>
    </row>
    <row r="16937" spans="3:5" ht="13" x14ac:dyDescent="0.15">
      <c r="C16937" s="1" t="str">
        <f ca="1">IFERROR(INDIRECT(ADDRESS(MATCH(A16937,'contribution par jour-semaine'!A:A,0),MATCH(B16937,'contribution par jour-semaine'!$1:$1,0),4,1,"contribution par jour-semaine")),"")</f>
        <v/>
      </c>
      <c r="D16937" s="4" t="str">
        <f>VLOOKUP(A16937,predictions!A:B,2,FALSE)</f>
        <v>22/06/2020</v>
      </c>
      <c r="E16937" s="4">
        <f t="shared" si="66"/>
        <v>44004</v>
      </c>
    </row>
    <row r="16938" spans="3:5" ht="13" x14ac:dyDescent="0.15">
      <c r="C16938" s="1" t="str">
        <f ca="1">IFERROR(INDIRECT(ADDRESS(MATCH(A16938,'contribution par jour-semaine'!A:A,0),MATCH(B16938,'contribution par jour-semaine'!$1:$1,0),4,1,"contribution par jour-semaine")),"")</f>
        <v/>
      </c>
      <c r="D16938" s="4" t="str">
        <f>VLOOKUP(A16938,predictions!A:B,2,FALSE)</f>
        <v>22/06/2020</v>
      </c>
      <c r="E16938" s="4">
        <f t="shared" si="66"/>
        <v>44004</v>
      </c>
    </row>
    <row r="16939" spans="3:5" ht="13" x14ac:dyDescent="0.15">
      <c r="C16939" s="1" t="str">
        <f ca="1">IFERROR(INDIRECT(ADDRESS(MATCH(A16939,'contribution par jour-semaine'!A:A,0),MATCH(B16939,'contribution par jour-semaine'!$1:$1,0),4,1,"contribution par jour-semaine")),"")</f>
        <v/>
      </c>
      <c r="D16939" s="4" t="str">
        <f>VLOOKUP(A16939,predictions!A:B,2,FALSE)</f>
        <v>22/06/2020</v>
      </c>
      <c r="E16939" s="4">
        <f t="shared" si="66"/>
        <v>44004</v>
      </c>
    </row>
    <row r="16940" spans="3:5" ht="13" x14ac:dyDescent="0.15">
      <c r="C16940" s="1" t="str">
        <f ca="1">IFERROR(INDIRECT(ADDRESS(MATCH(A16940,'contribution par jour-semaine'!A:A,0),MATCH(B16940,'contribution par jour-semaine'!$1:$1,0),4,1,"contribution par jour-semaine")),"")</f>
        <v/>
      </c>
      <c r="D16940" s="4" t="str">
        <f>VLOOKUP(A16940,predictions!A:B,2,FALSE)</f>
        <v>22/06/2020</v>
      </c>
      <c r="E16940" s="4">
        <f t="shared" si="66"/>
        <v>44004</v>
      </c>
    </row>
    <row r="16941" spans="3:5" ht="13" x14ac:dyDescent="0.15">
      <c r="C16941" s="1" t="str">
        <f ca="1">IFERROR(INDIRECT(ADDRESS(MATCH(A16941,'contribution par jour-semaine'!A:A,0),MATCH(B16941,'contribution par jour-semaine'!$1:$1,0),4,1,"contribution par jour-semaine")),"")</f>
        <v/>
      </c>
      <c r="D16941" s="4" t="str">
        <f>VLOOKUP(A16941,predictions!A:B,2,FALSE)</f>
        <v>22/06/2020</v>
      </c>
      <c r="E16941" s="4">
        <f t="shared" si="66"/>
        <v>44004</v>
      </c>
    </row>
    <row r="16942" spans="3:5" ht="13" x14ac:dyDescent="0.15">
      <c r="C16942" s="1" t="str">
        <f ca="1">IFERROR(INDIRECT(ADDRESS(MATCH(A16942,'contribution par jour-semaine'!A:A,0),MATCH(B16942,'contribution par jour-semaine'!$1:$1,0),4,1,"contribution par jour-semaine")),"")</f>
        <v/>
      </c>
      <c r="D16942" s="4" t="str">
        <f>VLOOKUP(A16942,predictions!A:B,2,FALSE)</f>
        <v>22/06/2020</v>
      </c>
      <c r="E16942" s="4">
        <f t="shared" si="66"/>
        <v>44004</v>
      </c>
    </row>
    <row r="16943" spans="3:5" ht="13" x14ac:dyDescent="0.15">
      <c r="C16943" s="1" t="str">
        <f ca="1">IFERROR(INDIRECT(ADDRESS(MATCH(A16943,'contribution par jour-semaine'!A:A,0),MATCH(B16943,'contribution par jour-semaine'!$1:$1,0),4,1,"contribution par jour-semaine")),"")</f>
        <v/>
      </c>
      <c r="D16943" s="4" t="str">
        <f>VLOOKUP(A16943,predictions!A:B,2,FALSE)</f>
        <v>22/06/2020</v>
      </c>
      <c r="E16943" s="4">
        <f t="shared" si="66"/>
        <v>44004</v>
      </c>
    </row>
    <row r="16944" spans="3:5" ht="13" x14ac:dyDescent="0.15">
      <c r="C16944" s="1" t="str">
        <f ca="1">IFERROR(INDIRECT(ADDRESS(MATCH(A16944,'contribution par jour-semaine'!A:A,0),MATCH(B16944,'contribution par jour-semaine'!$1:$1,0),4,1,"contribution par jour-semaine")),"")</f>
        <v/>
      </c>
      <c r="D16944" s="4" t="str">
        <f>VLOOKUP(A16944,predictions!A:B,2,FALSE)</f>
        <v>22/06/2020</v>
      </c>
      <c r="E16944" s="4">
        <f t="shared" si="66"/>
        <v>44004</v>
      </c>
    </row>
    <row r="16945" spans="3:5" ht="13" x14ac:dyDescent="0.15">
      <c r="C16945" s="1" t="str">
        <f ca="1">IFERROR(INDIRECT(ADDRESS(MATCH(A16945,'contribution par jour-semaine'!A:A,0),MATCH(B16945,'contribution par jour-semaine'!$1:$1,0),4,1,"contribution par jour-semaine")),"")</f>
        <v/>
      </c>
      <c r="D16945" s="4" t="str">
        <f>VLOOKUP(A16945,predictions!A:B,2,FALSE)</f>
        <v>22/06/2020</v>
      </c>
      <c r="E16945" s="4">
        <f t="shared" si="66"/>
        <v>44004</v>
      </c>
    </row>
    <row r="16946" spans="3:5" ht="13" x14ac:dyDescent="0.15">
      <c r="C16946" s="1" t="str">
        <f ca="1">IFERROR(INDIRECT(ADDRESS(MATCH(A16946,'contribution par jour-semaine'!A:A,0),MATCH(B16946,'contribution par jour-semaine'!$1:$1,0),4,1,"contribution par jour-semaine")),"")</f>
        <v/>
      </c>
      <c r="D16946" s="4" t="str">
        <f>VLOOKUP(A16946,predictions!A:B,2,FALSE)</f>
        <v>22/06/2020</v>
      </c>
      <c r="E16946" s="4">
        <f t="shared" si="66"/>
        <v>44004</v>
      </c>
    </row>
    <row r="16947" spans="3:5" ht="13" x14ac:dyDescent="0.15">
      <c r="C16947" s="1" t="str">
        <f ca="1">IFERROR(INDIRECT(ADDRESS(MATCH(A16947,'contribution par jour-semaine'!A:A,0),MATCH(B16947,'contribution par jour-semaine'!$1:$1,0),4,1,"contribution par jour-semaine")),"")</f>
        <v/>
      </c>
      <c r="D16947" s="4" t="str">
        <f>VLOOKUP(A16947,predictions!A:B,2,FALSE)</f>
        <v>22/06/2020</v>
      </c>
      <c r="E16947" s="4">
        <f t="shared" si="66"/>
        <v>44004</v>
      </c>
    </row>
    <row r="16948" spans="3:5" ht="13" x14ac:dyDescent="0.15">
      <c r="C16948" s="1" t="str">
        <f ca="1">IFERROR(INDIRECT(ADDRESS(MATCH(A16948,'contribution par jour-semaine'!A:A,0),MATCH(B16948,'contribution par jour-semaine'!$1:$1,0),4,1,"contribution par jour-semaine")),"")</f>
        <v/>
      </c>
      <c r="D16948" s="4" t="str">
        <f>VLOOKUP(A16948,predictions!A:B,2,FALSE)</f>
        <v>22/06/2020</v>
      </c>
      <c r="E16948" s="4">
        <f t="shared" si="66"/>
        <v>44004</v>
      </c>
    </row>
    <row r="16949" spans="3:5" ht="13" x14ac:dyDescent="0.15">
      <c r="C16949" s="1" t="str">
        <f ca="1">IFERROR(INDIRECT(ADDRESS(MATCH(A16949,'contribution par jour-semaine'!A:A,0),MATCH(B16949,'contribution par jour-semaine'!$1:$1,0),4,1,"contribution par jour-semaine")),"")</f>
        <v/>
      </c>
      <c r="D16949" s="4" t="str">
        <f>VLOOKUP(A16949,predictions!A:B,2,FALSE)</f>
        <v>22/06/2020</v>
      </c>
      <c r="E16949" s="4">
        <f t="shared" si="66"/>
        <v>44004</v>
      </c>
    </row>
    <row r="16950" spans="3:5" ht="13" x14ac:dyDescent="0.15">
      <c r="C16950" s="1" t="str">
        <f ca="1">IFERROR(INDIRECT(ADDRESS(MATCH(A16950,'contribution par jour-semaine'!A:A,0),MATCH(B16950,'contribution par jour-semaine'!$1:$1,0),4,1,"contribution par jour-semaine")),"")</f>
        <v/>
      </c>
      <c r="D16950" s="4" t="str">
        <f>VLOOKUP(A16950,predictions!A:B,2,FALSE)</f>
        <v>22/06/2020</v>
      </c>
      <c r="E16950" s="4">
        <f t="shared" si="66"/>
        <v>44004</v>
      </c>
    </row>
    <row r="16951" spans="3:5" ht="13" x14ac:dyDescent="0.15">
      <c r="C16951" s="1" t="str">
        <f ca="1">IFERROR(INDIRECT(ADDRESS(MATCH(A16951,'contribution par jour-semaine'!A:A,0),MATCH(B16951,'contribution par jour-semaine'!$1:$1,0),4,1,"contribution par jour-semaine")),"")</f>
        <v/>
      </c>
      <c r="D16951" s="4" t="str">
        <f>VLOOKUP(A16951,predictions!A:B,2,FALSE)</f>
        <v>22/06/2020</v>
      </c>
      <c r="E16951" s="4">
        <f t="shared" si="66"/>
        <v>44004</v>
      </c>
    </row>
    <row r="16952" spans="3:5" ht="13" x14ac:dyDescent="0.15">
      <c r="C16952" s="1" t="str">
        <f ca="1">IFERROR(INDIRECT(ADDRESS(MATCH(A16952,'contribution par jour-semaine'!A:A,0),MATCH(B16952,'contribution par jour-semaine'!$1:$1,0),4,1,"contribution par jour-semaine")),"")</f>
        <v/>
      </c>
      <c r="D16952" s="4" t="str">
        <f>VLOOKUP(A16952,predictions!A:B,2,FALSE)</f>
        <v>22/06/2020</v>
      </c>
      <c r="E16952" s="4">
        <f t="shared" si="66"/>
        <v>44004</v>
      </c>
    </row>
    <row r="16953" spans="3:5" ht="13" x14ac:dyDescent="0.15">
      <c r="C16953" s="1" t="str">
        <f ca="1">IFERROR(INDIRECT(ADDRESS(MATCH(A16953,'contribution par jour-semaine'!A:A,0),MATCH(B16953,'contribution par jour-semaine'!$1:$1,0),4,1,"contribution par jour-semaine")),"")</f>
        <v/>
      </c>
      <c r="D16953" s="4" t="str">
        <f>VLOOKUP(A16953,predictions!A:B,2,FALSE)</f>
        <v>22/06/2020</v>
      </c>
      <c r="E16953" s="4">
        <f t="shared" si="66"/>
        <v>44004</v>
      </c>
    </row>
    <row r="16954" spans="3:5" ht="13" x14ac:dyDescent="0.15">
      <c r="C16954" s="1" t="str">
        <f ca="1">IFERROR(INDIRECT(ADDRESS(MATCH(A16954,'contribution par jour-semaine'!A:A,0),MATCH(B16954,'contribution par jour-semaine'!$1:$1,0),4,1,"contribution par jour-semaine")),"")</f>
        <v/>
      </c>
      <c r="D16954" s="4" t="str">
        <f>VLOOKUP(A16954,predictions!A:B,2,FALSE)</f>
        <v>22/06/2020</v>
      </c>
      <c r="E16954" s="4">
        <f t="shared" si="66"/>
        <v>44004</v>
      </c>
    </row>
    <row r="16955" spans="3:5" ht="13" x14ac:dyDescent="0.15">
      <c r="C16955" s="1" t="str">
        <f ca="1">IFERROR(INDIRECT(ADDRESS(MATCH(A16955,'contribution par jour-semaine'!A:A,0),MATCH(B16955,'contribution par jour-semaine'!$1:$1,0),4,1,"contribution par jour-semaine")),"")</f>
        <v/>
      </c>
      <c r="D16955" s="4" t="str">
        <f>VLOOKUP(A16955,predictions!A:B,2,FALSE)</f>
        <v>22/06/2020</v>
      </c>
      <c r="E16955" s="4">
        <f t="shared" si="66"/>
        <v>44004</v>
      </c>
    </row>
    <row r="16956" spans="3:5" ht="13" x14ac:dyDescent="0.15">
      <c r="C16956" s="1" t="str">
        <f ca="1">IFERROR(INDIRECT(ADDRESS(MATCH(A16956,'contribution par jour-semaine'!A:A,0),MATCH(B16956,'contribution par jour-semaine'!$1:$1,0),4,1,"contribution par jour-semaine")),"")</f>
        <v/>
      </c>
      <c r="D16956" s="4" t="str">
        <f>VLOOKUP(A16956,predictions!A:B,2,FALSE)</f>
        <v>22/06/2020</v>
      </c>
      <c r="E16956" s="4">
        <f t="shared" si="66"/>
        <v>44004</v>
      </c>
    </row>
    <row r="16957" spans="3:5" ht="13" x14ac:dyDescent="0.15">
      <c r="C16957" s="1" t="str">
        <f ca="1">IFERROR(INDIRECT(ADDRESS(MATCH(A16957,'contribution par jour-semaine'!A:A,0),MATCH(B16957,'contribution par jour-semaine'!$1:$1,0),4,1,"contribution par jour-semaine")),"")</f>
        <v/>
      </c>
      <c r="D16957" s="4" t="str">
        <f>VLOOKUP(A16957,predictions!A:B,2,FALSE)</f>
        <v>22/06/2020</v>
      </c>
      <c r="E16957" s="4">
        <f t="shared" si="66"/>
        <v>44004</v>
      </c>
    </row>
    <row r="16958" spans="3:5" ht="13" x14ac:dyDescent="0.15">
      <c r="C16958" s="1" t="str">
        <f ca="1">IFERROR(INDIRECT(ADDRESS(MATCH(A16958,'contribution par jour-semaine'!A:A,0),MATCH(B16958,'contribution par jour-semaine'!$1:$1,0),4,1,"contribution par jour-semaine")),"")</f>
        <v/>
      </c>
      <c r="D16958" s="4" t="str">
        <f>VLOOKUP(A16958,predictions!A:B,2,FALSE)</f>
        <v>22/06/2020</v>
      </c>
      <c r="E16958" s="4">
        <f t="shared" si="66"/>
        <v>44004</v>
      </c>
    </row>
    <row r="16959" spans="3:5" ht="13" x14ac:dyDescent="0.15">
      <c r="C16959" s="1" t="str">
        <f ca="1">IFERROR(INDIRECT(ADDRESS(MATCH(A16959,'contribution par jour-semaine'!A:A,0),MATCH(B16959,'contribution par jour-semaine'!$1:$1,0),4,1,"contribution par jour-semaine")),"")</f>
        <v/>
      </c>
      <c r="D16959" s="4" t="str">
        <f>VLOOKUP(A16959,predictions!A:B,2,FALSE)</f>
        <v>22/06/2020</v>
      </c>
      <c r="E16959" s="4">
        <f t="shared" si="66"/>
        <v>44004</v>
      </c>
    </row>
    <row r="16960" spans="3:5" ht="13" x14ac:dyDescent="0.15">
      <c r="C16960" s="1" t="str">
        <f ca="1">IFERROR(INDIRECT(ADDRESS(MATCH(A16960,'contribution par jour-semaine'!A:A,0),MATCH(B16960,'contribution par jour-semaine'!$1:$1,0),4,1,"contribution par jour-semaine")),"")</f>
        <v/>
      </c>
      <c r="D16960" s="4" t="str">
        <f>VLOOKUP(A16960,predictions!A:B,2,FALSE)</f>
        <v>22/06/2020</v>
      </c>
      <c r="E16960" s="4">
        <f t="shared" si="66"/>
        <v>44004</v>
      </c>
    </row>
    <row r="16961" spans="3:5" ht="13" x14ac:dyDescent="0.15">
      <c r="C16961" s="1" t="str">
        <f ca="1">IFERROR(INDIRECT(ADDRESS(MATCH(A16961,'contribution par jour-semaine'!A:A,0),MATCH(B16961,'contribution par jour-semaine'!$1:$1,0),4,1,"contribution par jour-semaine")),"")</f>
        <v/>
      </c>
      <c r="D16961" s="4" t="str">
        <f>VLOOKUP(A16961,predictions!A:B,2,FALSE)</f>
        <v>22/06/2020</v>
      </c>
      <c r="E16961" s="4">
        <f t="shared" si="66"/>
        <v>44004</v>
      </c>
    </row>
    <row r="16962" spans="3:5" ht="13" x14ac:dyDescent="0.15">
      <c r="C16962" s="1" t="str">
        <f ca="1">IFERROR(INDIRECT(ADDRESS(MATCH(A16962,'contribution par jour-semaine'!A:A,0),MATCH(B16962,'contribution par jour-semaine'!$1:$1,0),4,1,"contribution par jour-semaine")),"")</f>
        <v/>
      </c>
      <c r="D16962" s="4" t="str">
        <f>VLOOKUP(A16962,predictions!A:B,2,FALSE)</f>
        <v>22/06/2020</v>
      </c>
      <c r="E16962" s="4">
        <f t="shared" si="66"/>
        <v>44004</v>
      </c>
    </row>
    <row r="16963" spans="3:5" ht="13" x14ac:dyDescent="0.15">
      <c r="C16963" s="1" t="str">
        <f ca="1">IFERROR(INDIRECT(ADDRESS(MATCH(A16963,'contribution par jour-semaine'!A:A,0),MATCH(B16963,'contribution par jour-semaine'!$1:$1,0),4,1,"contribution par jour-semaine")),"")</f>
        <v/>
      </c>
      <c r="D16963" s="4" t="str">
        <f>VLOOKUP(A16963,predictions!A:B,2,FALSE)</f>
        <v>22/06/2020</v>
      </c>
      <c r="E16963" s="4">
        <f t="shared" si="66"/>
        <v>44004</v>
      </c>
    </row>
    <row r="16964" spans="3:5" ht="13" x14ac:dyDescent="0.15">
      <c r="C16964" s="1" t="str">
        <f ca="1">IFERROR(INDIRECT(ADDRESS(MATCH(A16964,'contribution par jour-semaine'!A:A,0),MATCH(B16964,'contribution par jour-semaine'!$1:$1,0),4,1,"contribution par jour-semaine")),"")</f>
        <v/>
      </c>
      <c r="D16964" s="4" t="str">
        <f>VLOOKUP(A16964,predictions!A:B,2,FALSE)</f>
        <v>22/06/2020</v>
      </c>
      <c r="E16964" s="4">
        <f t="shared" si="66"/>
        <v>44004</v>
      </c>
    </row>
    <row r="16965" spans="3:5" ht="13" x14ac:dyDescent="0.15">
      <c r="C16965" s="1" t="str">
        <f ca="1">IFERROR(INDIRECT(ADDRESS(MATCH(A16965,'contribution par jour-semaine'!A:A,0),MATCH(B16965,'contribution par jour-semaine'!$1:$1,0),4,1,"contribution par jour-semaine")),"")</f>
        <v/>
      </c>
      <c r="D16965" s="4" t="str">
        <f>VLOOKUP(A16965,predictions!A:B,2,FALSE)</f>
        <v>22/06/2020</v>
      </c>
      <c r="E16965" s="4">
        <f t="shared" si="66"/>
        <v>44004</v>
      </c>
    </row>
    <row r="16966" spans="3:5" ht="13" x14ac:dyDescent="0.15">
      <c r="C16966" s="1" t="str">
        <f ca="1">IFERROR(INDIRECT(ADDRESS(MATCH(A16966,'contribution par jour-semaine'!A:A,0),MATCH(B16966,'contribution par jour-semaine'!$1:$1,0),4,1,"contribution par jour-semaine")),"")</f>
        <v/>
      </c>
      <c r="D16966" s="4" t="str">
        <f>VLOOKUP(A16966,predictions!A:B,2,FALSE)</f>
        <v>22/06/2020</v>
      </c>
      <c r="E16966" s="4">
        <f t="shared" si="66"/>
        <v>44004</v>
      </c>
    </row>
    <row r="16967" spans="3:5" ht="13" x14ac:dyDescent="0.15">
      <c r="C16967" s="1" t="str">
        <f ca="1">IFERROR(INDIRECT(ADDRESS(MATCH(A16967,'contribution par jour-semaine'!A:A,0),MATCH(B16967,'contribution par jour-semaine'!$1:$1,0),4,1,"contribution par jour-semaine")),"")</f>
        <v/>
      </c>
      <c r="D16967" s="4" t="str">
        <f>VLOOKUP(A16967,predictions!A:B,2,FALSE)</f>
        <v>22/06/2020</v>
      </c>
      <c r="E16967" s="4">
        <f t="shared" si="66"/>
        <v>44004</v>
      </c>
    </row>
    <row r="16968" spans="3:5" ht="13" x14ac:dyDescent="0.15">
      <c r="C16968" s="1" t="str">
        <f ca="1">IFERROR(INDIRECT(ADDRESS(MATCH(A16968,'contribution par jour-semaine'!A:A,0),MATCH(B16968,'contribution par jour-semaine'!$1:$1,0),4,1,"contribution par jour-semaine")),"")</f>
        <v/>
      </c>
      <c r="D16968" s="4" t="str">
        <f>VLOOKUP(A16968,predictions!A:B,2,FALSE)</f>
        <v>22/06/2020</v>
      </c>
      <c r="E16968" s="4">
        <f t="shared" si="66"/>
        <v>44004</v>
      </c>
    </row>
    <row r="16969" spans="3:5" ht="13" x14ac:dyDescent="0.15">
      <c r="C16969" s="1" t="str">
        <f ca="1">IFERROR(INDIRECT(ADDRESS(MATCH(A16969,'contribution par jour-semaine'!A:A,0),MATCH(B16969,'contribution par jour-semaine'!$1:$1,0),4,1,"contribution par jour-semaine")),"")</f>
        <v/>
      </c>
      <c r="D16969" s="4" t="str">
        <f>VLOOKUP(A16969,predictions!A:B,2,FALSE)</f>
        <v>22/06/2020</v>
      </c>
      <c r="E16969" s="4">
        <f t="shared" si="66"/>
        <v>44004</v>
      </c>
    </row>
    <row r="16970" spans="3:5" ht="13" x14ac:dyDescent="0.15">
      <c r="C16970" s="1" t="str">
        <f ca="1">IFERROR(INDIRECT(ADDRESS(MATCH(A16970,'contribution par jour-semaine'!A:A,0),MATCH(B16970,'contribution par jour-semaine'!$1:$1,0),4,1,"contribution par jour-semaine")),"")</f>
        <v/>
      </c>
      <c r="D16970" s="4" t="str">
        <f>VLOOKUP(A16970,predictions!A:B,2,FALSE)</f>
        <v>22/06/2020</v>
      </c>
      <c r="E16970" s="4">
        <f t="shared" si="66"/>
        <v>44004</v>
      </c>
    </row>
    <row r="16971" spans="3:5" ht="13" x14ac:dyDescent="0.15">
      <c r="C16971" s="1" t="str">
        <f ca="1">IFERROR(INDIRECT(ADDRESS(MATCH(A16971,'contribution par jour-semaine'!A:A,0),MATCH(B16971,'contribution par jour-semaine'!$1:$1,0),4,1,"contribution par jour-semaine")),"")</f>
        <v/>
      </c>
      <c r="D16971" s="4" t="str">
        <f>VLOOKUP(A16971,predictions!A:B,2,FALSE)</f>
        <v>22/06/2020</v>
      </c>
      <c r="E16971" s="4">
        <f t="shared" si="66"/>
        <v>44004</v>
      </c>
    </row>
    <row r="16972" spans="3:5" ht="13" x14ac:dyDescent="0.15">
      <c r="C16972" s="1" t="str">
        <f ca="1">IFERROR(INDIRECT(ADDRESS(MATCH(A16972,'contribution par jour-semaine'!A:A,0),MATCH(B16972,'contribution par jour-semaine'!$1:$1,0),4,1,"contribution par jour-semaine")),"")</f>
        <v/>
      </c>
      <c r="D16972" s="4" t="str">
        <f>VLOOKUP(A16972,predictions!A:B,2,FALSE)</f>
        <v>22/06/2020</v>
      </c>
      <c r="E16972" s="4">
        <f t="shared" si="66"/>
        <v>44004</v>
      </c>
    </row>
    <row r="16973" spans="3:5" ht="13" x14ac:dyDescent="0.15">
      <c r="C16973" s="1" t="str">
        <f ca="1">IFERROR(INDIRECT(ADDRESS(MATCH(A16973,'contribution par jour-semaine'!A:A,0),MATCH(B16973,'contribution par jour-semaine'!$1:$1,0),4,1,"contribution par jour-semaine")),"")</f>
        <v/>
      </c>
      <c r="D16973" s="4" t="str">
        <f>VLOOKUP(A16973,predictions!A:B,2,FALSE)</f>
        <v>22/06/2020</v>
      </c>
      <c r="E16973" s="4">
        <f t="shared" si="66"/>
        <v>44004</v>
      </c>
    </row>
    <row r="16974" spans="3:5" ht="13" x14ac:dyDescent="0.15">
      <c r="C16974" s="1" t="str">
        <f ca="1">IFERROR(INDIRECT(ADDRESS(MATCH(A16974,'contribution par jour-semaine'!A:A,0),MATCH(B16974,'contribution par jour-semaine'!$1:$1,0),4,1,"contribution par jour-semaine")),"")</f>
        <v/>
      </c>
      <c r="D16974" s="4" t="str">
        <f>VLOOKUP(A16974,predictions!A:B,2,FALSE)</f>
        <v>22/06/2020</v>
      </c>
      <c r="E16974" s="4">
        <f t="shared" si="66"/>
        <v>44004</v>
      </c>
    </row>
    <row r="16975" spans="3:5" ht="13" x14ac:dyDescent="0.15">
      <c r="C16975" s="1" t="str">
        <f ca="1">IFERROR(INDIRECT(ADDRESS(MATCH(A16975,'contribution par jour-semaine'!A:A,0),MATCH(B16975,'contribution par jour-semaine'!$1:$1,0),4,1,"contribution par jour-semaine")),"")</f>
        <v/>
      </c>
      <c r="D16975" s="4" t="str">
        <f>VLOOKUP(A16975,predictions!A:B,2,FALSE)</f>
        <v>22/06/2020</v>
      </c>
      <c r="E16975" s="4">
        <f t="shared" si="66"/>
        <v>44004</v>
      </c>
    </row>
    <row r="16976" spans="3:5" ht="13" x14ac:dyDescent="0.15">
      <c r="C16976" s="1" t="str">
        <f ca="1">IFERROR(INDIRECT(ADDRESS(MATCH(A16976,'contribution par jour-semaine'!A:A,0),MATCH(B16976,'contribution par jour-semaine'!$1:$1,0),4,1,"contribution par jour-semaine")),"")</f>
        <v/>
      </c>
      <c r="D16976" s="4" t="str">
        <f>VLOOKUP(A16976,predictions!A:B,2,FALSE)</f>
        <v>22/06/2020</v>
      </c>
      <c r="E16976" s="4">
        <f t="shared" si="66"/>
        <v>44004</v>
      </c>
    </row>
    <row r="16977" spans="3:5" ht="13" x14ac:dyDescent="0.15">
      <c r="C16977" s="1" t="str">
        <f ca="1">IFERROR(INDIRECT(ADDRESS(MATCH(A16977,'contribution par jour-semaine'!A:A,0),MATCH(B16977,'contribution par jour-semaine'!$1:$1,0),4,1,"contribution par jour-semaine")),"")</f>
        <v/>
      </c>
      <c r="D16977" s="4" t="str">
        <f>VLOOKUP(A16977,predictions!A:B,2,FALSE)</f>
        <v>22/06/2020</v>
      </c>
      <c r="E16977" s="4">
        <f t="shared" si="66"/>
        <v>44004</v>
      </c>
    </row>
    <row r="16978" spans="3:5" ht="13" x14ac:dyDescent="0.15">
      <c r="C16978" s="1" t="str">
        <f ca="1">IFERROR(INDIRECT(ADDRESS(MATCH(A16978,'contribution par jour-semaine'!A:A,0),MATCH(B16978,'contribution par jour-semaine'!$1:$1,0),4,1,"contribution par jour-semaine")),"")</f>
        <v/>
      </c>
      <c r="D16978" s="4" t="str">
        <f>VLOOKUP(A16978,predictions!A:B,2,FALSE)</f>
        <v>22/06/2020</v>
      </c>
      <c r="E16978" s="4">
        <f t="shared" si="66"/>
        <v>44004</v>
      </c>
    </row>
    <row r="16979" spans="3:5" ht="13" x14ac:dyDescent="0.15">
      <c r="C16979" s="1" t="str">
        <f ca="1">IFERROR(INDIRECT(ADDRESS(MATCH(A16979,'contribution par jour-semaine'!A:A,0),MATCH(B16979,'contribution par jour-semaine'!$1:$1,0),4,1,"contribution par jour-semaine")),"")</f>
        <v/>
      </c>
      <c r="D16979" s="4" t="str">
        <f>VLOOKUP(A16979,predictions!A:B,2,FALSE)</f>
        <v>22/06/2020</v>
      </c>
      <c r="E16979" s="4">
        <f t="shared" si="66"/>
        <v>44004</v>
      </c>
    </row>
    <row r="16980" spans="3:5" ht="13" x14ac:dyDescent="0.15">
      <c r="C16980" s="1" t="str">
        <f ca="1">IFERROR(INDIRECT(ADDRESS(MATCH(A16980,'contribution par jour-semaine'!A:A,0),MATCH(B16980,'contribution par jour-semaine'!$1:$1,0),4,1,"contribution par jour-semaine")),"")</f>
        <v/>
      </c>
      <c r="D16980" s="4" t="str">
        <f>VLOOKUP(A16980,predictions!A:B,2,FALSE)</f>
        <v>22/06/2020</v>
      </c>
      <c r="E16980" s="4">
        <f t="shared" si="66"/>
        <v>44004</v>
      </c>
    </row>
    <row r="16981" spans="3:5" ht="13" x14ac:dyDescent="0.15">
      <c r="C16981" s="1" t="str">
        <f ca="1">IFERROR(INDIRECT(ADDRESS(MATCH(A16981,'contribution par jour-semaine'!A:A,0),MATCH(B16981,'contribution par jour-semaine'!$1:$1,0),4,1,"contribution par jour-semaine")),"")</f>
        <v/>
      </c>
      <c r="D16981" s="4" t="str">
        <f>VLOOKUP(A16981,predictions!A:B,2,FALSE)</f>
        <v>22/06/2020</v>
      </c>
      <c r="E16981" s="4">
        <f t="shared" si="66"/>
        <v>44004</v>
      </c>
    </row>
    <row r="16982" spans="3:5" ht="13" x14ac:dyDescent="0.15">
      <c r="C16982" s="1" t="str">
        <f ca="1">IFERROR(INDIRECT(ADDRESS(MATCH(A16982,'contribution par jour-semaine'!A:A,0),MATCH(B16982,'contribution par jour-semaine'!$1:$1,0),4,1,"contribution par jour-semaine")),"")</f>
        <v/>
      </c>
      <c r="D16982" s="4" t="str">
        <f>VLOOKUP(A16982,predictions!A:B,2,FALSE)</f>
        <v>22/06/2020</v>
      </c>
      <c r="E16982" s="4">
        <f t="shared" si="66"/>
        <v>44004</v>
      </c>
    </row>
    <row r="16983" spans="3:5" ht="13" x14ac:dyDescent="0.15">
      <c r="C16983" s="1" t="str">
        <f ca="1">IFERROR(INDIRECT(ADDRESS(MATCH(A16983,'contribution par jour-semaine'!A:A,0),MATCH(B16983,'contribution par jour-semaine'!$1:$1,0),4,1,"contribution par jour-semaine")),"")</f>
        <v/>
      </c>
      <c r="D16983" s="4" t="str">
        <f>VLOOKUP(A16983,predictions!A:B,2,FALSE)</f>
        <v>22/06/2020</v>
      </c>
      <c r="E16983" s="4">
        <f t="shared" si="66"/>
        <v>44004</v>
      </c>
    </row>
    <row r="16984" spans="3:5" ht="13" x14ac:dyDescent="0.15">
      <c r="C16984" s="1" t="str">
        <f ca="1">IFERROR(INDIRECT(ADDRESS(MATCH(A16984,'contribution par jour-semaine'!A:A,0),MATCH(B16984,'contribution par jour-semaine'!$1:$1,0),4,1,"contribution par jour-semaine")),"")</f>
        <v/>
      </c>
      <c r="D16984" s="4" t="str">
        <f>VLOOKUP(A16984,predictions!A:B,2,FALSE)</f>
        <v>22/06/2020</v>
      </c>
      <c r="E16984" s="4">
        <f t="shared" si="66"/>
        <v>44004</v>
      </c>
    </row>
    <row r="16985" spans="3:5" ht="13" x14ac:dyDescent="0.15">
      <c r="C16985" s="1" t="str">
        <f ca="1">IFERROR(INDIRECT(ADDRESS(MATCH(A16985,'contribution par jour-semaine'!A:A,0),MATCH(B16985,'contribution par jour-semaine'!$1:$1,0),4,1,"contribution par jour-semaine")),"")</f>
        <v/>
      </c>
      <c r="D16985" s="4" t="str">
        <f>VLOOKUP(A16985,predictions!A:B,2,FALSE)</f>
        <v>22/06/2020</v>
      </c>
      <c r="E16985" s="4">
        <f t="shared" si="66"/>
        <v>44004</v>
      </c>
    </row>
    <row r="16986" spans="3:5" ht="13" x14ac:dyDescent="0.15">
      <c r="C16986" s="1" t="str">
        <f ca="1">IFERROR(INDIRECT(ADDRESS(MATCH(A16986,'contribution par jour-semaine'!A:A,0),MATCH(B16986,'contribution par jour-semaine'!$1:$1,0),4,1,"contribution par jour-semaine")),"")</f>
        <v/>
      </c>
      <c r="D16986" s="4" t="str">
        <f>VLOOKUP(A16986,predictions!A:B,2,FALSE)</f>
        <v>22/06/2020</v>
      </c>
      <c r="E16986" s="4">
        <f t="shared" si="66"/>
        <v>44004</v>
      </c>
    </row>
    <row r="16987" spans="3:5" ht="13" x14ac:dyDescent="0.15">
      <c r="C16987" s="1" t="str">
        <f ca="1">IFERROR(INDIRECT(ADDRESS(MATCH(A16987,'contribution par jour-semaine'!A:A,0),MATCH(B16987,'contribution par jour-semaine'!$1:$1,0),4,1,"contribution par jour-semaine")),"")</f>
        <v/>
      </c>
      <c r="D16987" s="4" t="str">
        <f>VLOOKUP(A16987,predictions!A:B,2,FALSE)</f>
        <v>22/06/2020</v>
      </c>
      <c r="E16987" s="4">
        <f t="shared" si="66"/>
        <v>44004</v>
      </c>
    </row>
    <row r="16988" spans="3:5" ht="13" x14ac:dyDescent="0.15">
      <c r="C16988" s="1" t="str">
        <f ca="1">IFERROR(INDIRECT(ADDRESS(MATCH(A16988,'contribution par jour-semaine'!A:A,0),MATCH(B16988,'contribution par jour-semaine'!$1:$1,0),4,1,"contribution par jour-semaine")),"")</f>
        <v/>
      </c>
      <c r="D16988" s="4" t="str">
        <f>VLOOKUP(A16988,predictions!A:B,2,FALSE)</f>
        <v>22/06/2020</v>
      </c>
      <c r="E16988" s="4">
        <f t="shared" si="66"/>
        <v>44004</v>
      </c>
    </row>
    <row r="16989" spans="3:5" ht="13" x14ac:dyDescent="0.15">
      <c r="C16989" s="1" t="str">
        <f ca="1">IFERROR(INDIRECT(ADDRESS(MATCH(A16989,'contribution par jour-semaine'!A:A,0),MATCH(B16989,'contribution par jour-semaine'!$1:$1,0),4,1,"contribution par jour-semaine")),"")</f>
        <v/>
      </c>
      <c r="D16989" s="4" t="str">
        <f>VLOOKUP(A16989,predictions!A:B,2,FALSE)</f>
        <v>22/06/2020</v>
      </c>
      <c r="E16989" s="4">
        <f t="shared" si="66"/>
        <v>44004</v>
      </c>
    </row>
    <row r="16990" spans="3:5" ht="13" x14ac:dyDescent="0.15">
      <c r="C16990" s="1" t="str">
        <f ca="1">IFERROR(INDIRECT(ADDRESS(MATCH(A16990,'contribution par jour-semaine'!A:A,0),MATCH(B16990,'contribution par jour-semaine'!$1:$1,0),4,1,"contribution par jour-semaine")),"")</f>
        <v/>
      </c>
      <c r="D16990" s="4" t="str">
        <f>VLOOKUP(A16990,predictions!A:B,2,FALSE)</f>
        <v>22/06/2020</v>
      </c>
      <c r="E16990" s="4">
        <f t="shared" si="66"/>
        <v>44004</v>
      </c>
    </row>
    <row r="16991" spans="3:5" ht="13" x14ac:dyDescent="0.15">
      <c r="C16991" s="1" t="str">
        <f ca="1">IFERROR(INDIRECT(ADDRESS(MATCH(A16991,'contribution par jour-semaine'!A:A,0),MATCH(B16991,'contribution par jour-semaine'!$1:$1,0),4,1,"contribution par jour-semaine")),"")</f>
        <v/>
      </c>
      <c r="D16991" s="4" t="str">
        <f>VLOOKUP(A16991,predictions!A:B,2,FALSE)</f>
        <v>22/06/2020</v>
      </c>
      <c r="E16991" s="4">
        <f t="shared" si="66"/>
        <v>44004</v>
      </c>
    </row>
    <row r="16992" spans="3:5" ht="13" x14ac:dyDescent="0.15">
      <c r="C16992" s="1" t="str">
        <f ca="1">IFERROR(INDIRECT(ADDRESS(MATCH(A16992,'contribution par jour-semaine'!A:A,0),MATCH(B16992,'contribution par jour-semaine'!$1:$1,0),4,1,"contribution par jour-semaine")),"")</f>
        <v/>
      </c>
      <c r="D16992" s="4" t="str">
        <f>VLOOKUP(A16992,predictions!A:B,2,FALSE)</f>
        <v>22/06/2020</v>
      </c>
      <c r="E16992" s="4">
        <f t="shared" si="66"/>
        <v>44004</v>
      </c>
    </row>
    <row r="16993" spans="3:5" ht="13" x14ac:dyDescent="0.15">
      <c r="C16993" s="1" t="str">
        <f ca="1">IFERROR(INDIRECT(ADDRESS(MATCH(A16993,'contribution par jour-semaine'!A:A,0),MATCH(B16993,'contribution par jour-semaine'!$1:$1,0),4,1,"contribution par jour-semaine")),"")</f>
        <v/>
      </c>
      <c r="D16993" s="4" t="str">
        <f>VLOOKUP(A16993,predictions!A:B,2,FALSE)</f>
        <v>22/06/2020</v>
      </c>
      <c r="E16993" s="4">
        <f t="shared" si="66"/>
        <v>44004</v>
      </c>
    </row>
    <row r="16994" spans="3:5" ht="13" x14ac:dyDescent="0.15">
      <c r="C16994" s="1" t="str">
        <f ca="1">IFERROR(INDIRECT(ADDRESS(MATCH(A16994,'contribution par jour-semaine'!A:A,0),MATCH(B16994,'contribution par jour-semaine'!$1:$1,0),4,1,"contribution par jour-semaine")),"")</f>
        <v/>
      </c>
      <c r="D16994" s="4" t="str">
        <f>VLOOKUP(A16994,predictions!A:B,2,FALSE)</f>
        <v>22/06/2020</v>
      </c>
      <c r="E16994" s="4">
        <f t="shared" si="66"/>
        <v>44004</v>
      </c>
    </row>
    <row r="16995" spans="3:5" ht="13" x14ac:dyDescent="0.15">
      <c r="C16995" s="1" t="str">
        <f ca="1">IFERROR(INDIRECT(ADDRESS(MATCH(A16995,'contribution par jour-semaine'!A:A,0),MATCH(B16995,'contribution par jour-semaine'!$1:$1,0),4,1,"contribution par jour-semaine")),"")</f>
        <v/>
      </c>
      <c r="D16995" s="4" t="str">
        <f>VLOOKUP(A16995,predictions!A:B,2,FALSE)</f>
        <v>22/06/2020</v>
      </c>
      <c r="E16995" s="4">
        <f t="shared" si="66"/>
        <v>44004</v>
      </c>
    </row>
    <row r="16996" spans="3:5" ht="13" x14ac:dyDescent="0.15">
      <c r="C16996" s="1" t="str">
        <f ca="1">IFERROR(INDIRECT(ADDRESS(MATCH(A16996,'contribution par jour-semaine'!A:A,0),MATCH(B16996,'contribution par jour-semaine'!$1:$1,0),4,1,"contribution par jour-semaine")),"")</f>
        <v/>
      </c>
      <c r="D16996" s="4" t="str">
        <f>VLOOKUP(A16996,predictions!A:B,2,FALSE)</f>
        <v>22/06/2020</v>
      </c>
      <c r="E16996" s="4">
        <f t="shared" si="66"/>
        <v>44004</v>
      </c>
    </row>
    <row r="16997" spans="3:5" ht="13" x14ac:dyDescent="0.15">
      <c r="C16997" s="1" t="str">
        <f ca="1">IFERROR(INDIRECT(ADDRESS(MATCH(A16997,'contribution par jour-semaine'!A:A,0),MATCH(B16997,'contribution par jour-semaine'!$1:$1,0),4,1,"contribution par jour-semaine")),"")</f>
        <v/>
      </c>
      <c r="D16997" s="4" t="str">
        <f>VLOOKUP(A16997,predictions!A:B,2,FALSE)</f>
        <v>22/06/2020</v>
      </c>
      <c r="E16997" s="4">
        <f t="shared" si="66"/>
        <v>44004</v>
      </c>
    </row>
    <row r="16998" spans="3:5" ht="13" x14ac:dyDescent="0.15">
      <c r="C16998" s="1" t="str">
        <f ca="1">IFERROR(INDIRECT(ADDRESS(MATCH(A16998,'contribution par jour-semaine'!A:A,0),MATCH(B16998,'contribution par jour-semaine'!$1:$1,0),4,1,"contribution par jour-semaine")),"")</f>
        <v/>
      </c>
      <c r="D16998" s="4" t="str">
        <f>VLOOKUP(A16998,predictions!A:B,2,FALSE)</f>
        <v>22/06/2020</v>
      </c>
      <c r="E16998" s="4">
        <f t="shared" si="66"/>
        <v>44004</v>
      </c>
    </row>
    <row r="16999" spans="3:5" ht="13" x14ac:dyDescent="0.15">
      <c r="C16999" s="1" t="str">
        <f ca="1">IFERROR(INDIRECT(ADDRESS(MATCH(A16999,'contribution par jour-semaine'!A:A,0),MATCH(B16999,'contribution par jour-semaine'!$1:$1,0),4,1,"contribution par jour-semaine")),"")</f>
        <v/>
      </c>
      <c r="D16999" s="4" t="str">
        <f>VLOOKUP(A16999,predictions!A:B,2,FALSE)</f>
        <v>22/06/2020</v>
      </c>
      <c r="E16999" s="4">
        <f t="shared" si="66"/>
        <v>44004</v>
      </c>
    </row>
    <row r="17000" spans="3:5" ht="13" x14ac:dyDescent="0.15">
      <c r="C17000" s="1" t="str">
        <f ca="1">IFERROR(INDIRECT(ADDRESS(MATCH(A17000,'contribution par jour-semaine'!A:A,0),MATCH(B17000,'contribution par jour-semaine'!$1:$1,0),4,1,"contribution par jour-semaine")),"")</f>
        <v/>
      </c>
      <c r="D17000" s="4" t="str">
        <f>VLOOKUP(A17000,predictions!A:B,2,FALSE)</f>
        <v>22/06/2020</v>
      </c>
      <c r="E17000" s="4">
        <f t="shared" si="66"/>
        <v>44004</v>
      </c>
    </row>
    <row r="17001" spans="3:5" ht="13" x14ac:dyDescent="0.15">
      <c r="C17001" s="1" t="str">
        <f ca="1">IFERROR(INDIRECT(ADDRESS(MATCH(A17001,'contribution par jour-semaine'!A:A,0),MATCH(B17001,'contribution par jour-semaine'!$1:$1,0),4,1,"contribution par jour-semaine")),"")</f>
        <v/>
      </c>
      <c r="D17001" s="4" t="str">
        <f>VLOOKUP(A17001,predictions!A:B,2,FALSE)</f>
        <v>22/06/2020</v>
      </c>
      <c r="E17001" s="4">
        <f t="shared" si="66"/>
        <v>44004</v>
      </c>
    </row>
    <row r="17002" spans="3:5" ht="13" x14ac:dyDescent="0.15">
      <c r="C17002" s="1" t="str">
        <f ca="1">IFERROR(INDIRECT(ADDRESS(MATCH(A17002,'contribution par jour-semaine'!A:A,0),MATCH(B17002,'contribution par jour-semaine'!$1:$1,0),4,1,"contribution par jour-semaine")),"")</f>
        <v/>
      </c>
      <c r="D17002" s="4" t="str">
        <f>VLOOKUP(A17002,predictions!A:B,2,FALSE)</f>
        <v>22/06/2020</v>
      </c>
      <c r="E17002" s="4">
        <f t="shared" si="66"/>
        <v>44004</v>
      </c>
    </row>
    <row r="17003" spans="3:5" ht="13" x14ac:dyDescent="0.15">
      <c r="C17003" s="1" t="str">
        <f ca="1">IFERROR(INDIRECT(ADDRESS(MATCH(A17003,'contribution par jour-semaine'!A:A,0),MATCH(B17003,'contribution par jour-semaine'!$1:$1,0),4,1,"contribution par jour-semaine")),"")</f>
        <v/>
      </c>
      <c r="D17003" s="4" t="str">
        <f>VLOOKUP(A17003,predictions!A:B,2,FALSE)</f>
        <v>22/06/2020</v>
      </c>
      <c r="E17003" s="4">
        <f t="shared" si="66"/>
        <v>44004</v>
      </c>
    </row>
    <row r="17004" spans="3:5" ht="13" x14ac:dyDescent="0.15">
      <c r="C17004" s="1" t="str">
        <f ca="1">IFERROR(INDIRECT(ADDRESS(MATCH(A17004,'contribution par jour-semaine'!A:A,0),MATCH(B17004,'contribution par jour-semaine'!$1:$1,0),4,1,"contribution par jour-semaine")),"")</f>
        <v/>
      </c>
      <c r="D17004" s="4" t="str">
        <f>VLOOKUP(A17004,predictions!A:B,2,FALSE)</f>
        <v>22/06/2020</v>
      </c>
      <c r="E17004" s="4">
        <f t="shared" si="66"/>
        <v>44004</v>
      </c>
    </row>
    <row r="17005" spans="3:5" ht="13" x14ac:dyDescent="0.15">
      <c r="C17005" s="1" t="str">
        <f ca="1">IFERROR(INDIRECT(ADDRESS(MATCH(A17005,'contribution par jour-semaine'!A:A,0),MATCH(B17005,'contribution par jour-semaine'!$1:$1,0),4,1,"contribution par jour-semaine")),"")</f>
        <v/>
      </c>
      <c r="D17005" s="4" t="str">
        <f>VLOOKUP(A17005,predictions!A:B,2,FALSE)</f>
        <v>22/06/2020</v>
      </c>
      <c r="E17005" s="4">
        <f t="shared" si="66"/>
        <v>44004</v>
      </c>
    </row>
    <row r="17006" spans="3:5" ht="13" x14ac:dyDescent="0.15">
      <c r="C17006" s="1" t="str">
        <f ca="1">IFERROR(INDIRECT(ADDRESS(MATCH(A17006,'contribution par jour-semaine'!A:A,0),MATCH(B17006,'contribution par jour-semaine'!$1:$1,0),4,1,"contribution par jour-semaine")),"")</f>
        <v/>
      </c>
      <c r="D17006" s="4" t="str">
        <f>VLOOKUP(A17006,predictions!A:B,2,FALSE)</f>
        <v>22/06/2020</v>
      </c>
      <c r="E17006" s="4">
        <f t="shared" si="66"/>
        <v>44004</v>
      </c>
    </row>
    <row r="17007" spans="3:5" ht="13" x14ac:dyDescent="0.15">
      <c r="C17007" s="1" t="str">
        <f ca="1">IFERROR(INDIRECT(ADDRESS(MATCH(A17007,'contribution par jour-semaine'!A:A,0),MATCH(B17007,'contribution par jour-semaine'!$1:$1,0),4,1,"contribution par jour-semaine")),"")</f>
        <v/>
      </c>
      <c r="D17007" s="4" t="str">
        <f>VLOOKUP(A17007,predictions!A:B,2,FALSE)</f>
        <v>22/06/2020</v>
      </c>
      <c r="E17007" s="4">
        <f t="shared" si="66"/>
        <v>44004</v>
      </c>
    </row>
    <row r="17008" spans="3:5" ht="13" x14ac:dyDescent="0.15">
      <c r="C17008" s="1" t="str">
        <f ca="1">IFERROR(INDIRECT(ADDRESS(MATCH(A17008,'contribution par jour-semaine'!A:A,0),MATCH(B17008,'contribution par jour-semaine'!$1:$1,0),4,1,"contribution par jour-semaine")),"")</f>
        <v/>
      </c>
      <c r="D17008" s="4" t="str">
        <f>VLOOKUP(A17008,predictions!A:B,2,FALSE)</f>
        <v>22/06/2020</v>
      </c>
      <c r="E17008" s="4">
        <f t="shared" si="66"/>
        <v>44004</v>
      </c>
    </row>
    <row r="17009" spans="3:5" ht="13" x14ac:dyDescent="0.15">
      <c r="C17009" s="1" t="str">
        <f ca="1">IFERROR(INDIRECT(ADDRESS(MATCH(A17009,'contribution par jour-semaine'!A:A,0),MATCH(B17009,'contribution par jour-semaine'!$1:$1,0),4,1,"contribution par jour-semaine")),"")</f>
        <v/>
      </c>
      <c r="D17009" s="4" t="str">
        <f>VLOOKUP(A17009,predictions!A:B,2,FALSE)</f>
        <v>22/06/2020</v>
      </c>
      <c r="E17009" s="4">
        <f t="shared" si="66"/>
        <v>44004</v>
      </c>
    </row>
    <row r="17010" spans="3:5" ht="13" x14ac:dyDescent="0.15">
      <c r="C17010" s="1" t="str">
        <f ca="1">IFERROR(INDIRECT(ADDRESS(MATCH(A17010,'contribution par jour-semaine'!A:A,0),MATCH(B17010,'contribution par jour-semaine'!$1:$1,0),4,1,"contribution par jour-semaine")),"")</f>
        <v/>
      </c>
      <c r="D17010" s="4" t="str">
        <f>VLOOKUP(A17010,predictions!A:B,2,FALSE)</f>
        <v>22/06/2020</v>
      </c>
      <c r="E17010" s="4">
        <f t="shared" si="66"/>
        <v>44004</v>
      </c>
    </row>
    <row r="17011" spans="3:5" ht="13" x14ac:dyDescent="0.15">
      <c r="C17011" s="1" t="str">
        <f ca="1">IFERROR(INDIRECT(ADDRESS(MATCH(A17011,'contribution par jour-semaine'!A:A,0),MATCH(B17011,'contribution par jour-semaine'!$1:$1,0),4,1,"contribution par jour-semaine")),"")</f>
        <v/>
      </c>
      <c r="D17011" s="4" t="str">
        <f>VLOOKUP(A17011,predictions!A:B,2,FALSE)</f>
        <v>22/06/2020</v>
      </c>
      <c r="E17011" s="4">
        <f t="shared" si="66"/>
        <v>44004</v>
      </c>
    </row>
    <row r="17012" spans="3:5" ht="13" x14ac:dyDescent="0.15">
      <c r="C17012" s="1" t="str">
        <f ca="1">IFERROR(INDIRECT(ADDRESS(MATCH(A17012,'contribution par jour-semaine'!A:A,0),MATCH(B17012,'contribution par jour-semaine'!$1:$1,0),4,1,"contribution par jour-semaine")),"")</f>
        <v/>
      </c>
      <c r="D17012" s="4" t="str">
        <f>VLOOKUP(A17012,predictions!A:B,2,FALSE)</f>
        <v>22/06/2020</v>
      </c>
      <c r="E17012" s="4">
        <f t="shared" si="66"/>
        <v>44004</v>
      </c>
    </row>
    <row r="17013" spans="3:5" ht="13" x14ac:dyDescent="0.15">
      <c r="C17013" s="1" t="str">
        <f ca="1">IFERROR(INDIRECT(ADDRESS(MATCH(A17013,'contribution par jour-semaine'!A:A,0),MATCH(B17013,'contribution par jour-semaine'!$1:$1,0),4,1,"contribution par jour-semaine")),"")</f>
        <v/>
      </c>
      <c r="D17013" s="4" t="str">
        <f>VLOOKUP(A17013,predictions!A:B,2,FALSE)</f>
        <v>22/06/2020</v>
      </c>
      <c r="E17013" s="4">
        <f t="shared" si="66"/>
        <v>44004</v>
      </c>
    </row>
    <row r="17014" spans="3:5" ht="13" x14ac:dyDescent="0.15">
      <c r="C17014" s="1" t="str">
        <f ca="1">IFERROR(INDIRECT(ADDRESS(MATCH(A17014,'contribution par jour-semaine'!A:A,0),MATCH(B17014,'contribution par jour-semaine'!$1:$1,0),4,1,"contribution par jour-semaine")),"")</f>
        <v/>
      </c>
      <c r="D17014" s="4" t="str">
        <f>VLOOKUP(A17014,predictions!A:B,2,FALSE)</f>
        <v>22/06/2020</v>
      </c>
      <c r="E17014" s="4">
        <f t="shared" si="66"/>
        <v>44004</v>
      </c>
    </row>
    <row r="17015" spans="3:5" ht="13" x14ac:dyDescent="0.15">
      <c r="C17015" s="1" t="str">
        <f ca="1">IFERROR(INDIRECT(ADDRESS(MATCH(A17015,'contribution par jour-semaine'!A:A,0),MATCH(B17015,'contribution par jour-semaine'!$1:$1,0),4,1,"contribution par jour-semaine")),"")</f>
        <v/>
      </c>
      <c r="D17015" s="4" t="str">
        <f>VLOOKUP(A17015,predictions!A:B,2,FALSE)</f>
        <v>22/06/2020</v>
      </c>
      <c r="E17015" s="4">
        <f t="shared" si="66"/>
        <v>44004</v>
      </c>
    </row>
    <row r="17016" spans="3:5" ht="13" x14ac:dyDescent="0.15">
      <c r="C17016" s="1" t="str">
        <f ca="1">IFERROR(INDIRECT(ADDRESS(MATCH(A17016,'contribution par jour-semaine'!A:A,0),MATCH(B17016,'contribution par jour-semaine'!$1:$1,0),4,1,"contribution par jour-semaine")),"")</f>
        <v/>
      </c>
      <c r="D17016" s="4" t="str">
        <f>VLOOKUP(A17016,predictions!A:B,2,FALSE)</f>
        <v>22/06/2020</v>
      </c>
      <c r="E17016" s="4">
        <f t="shared" si="66"/>
        <v>44004</v>
      </c>
    </row>
    <row r="17017" spans="3:5" ht="13" x14ac:dyDescent="0.15">
      <c r="C17017" s="1" t="str">
        <f ca="1">IFERROR(INDIRECT(ADDRESS(MATCH(A17017,'contribution par jour-semaine'!A:A,0),MATCH(B17017,'contribution par jour-semaine'!$1:$1,0),4,1,"contribution par jour-semaine")),"")</f>
        <v/>
      </c>
      <c r="D17017" s="4" t="str">
        <f>VLOOKUP(A17017,predictions!A:B,2,FALSE)</f>
        <v>22/06/2020</v>
      </c>
      <c r="E17017" s="4">
        <f t="shared" si="66"/>
        <v>44004</v>
      </c>
    </row>
    <row r="17018" spans="3:5" ht="13" x14ac:dyDescent="0.15">
      <c r="C17018" s="1" t="str">
        <f ca="1">IFERROR(INDIRECT(ADDRESS(MATCH(A17018,'contribution par jour-semaine'!A:A,0),MATCH(B17018,'contribution par jour-semaine'!$1:$1,0),4,1,"contribution par jour-semaine")),"")</f>
        <v/>
      </c>
      <c r="D17018" s="4" t="str">
        <f>VLOOKUP(A17018,predictions!A:B,2,FALSE)</f>
        <v>22/06/2020</v>
      </c>
      <c r="E17018" s="4">
        <f t="shared" si="66"/>
        <v>44004</v>
      </c>
    </row>
    <row r="17019" spans="3:5" ht="13" x14ac:dyDescent="0.15">
      <c r="C17019" s="1" t="str">
        <f ca="1">IFERROR(INDIRECT(ADDRESS(MATCH(A17019,'contribution par jour-semaine'!A:A,0),MATCH(B17019,'contribution par jour-semaine'!$1:$1,0),4,1,"contribution par jour-semaine")),"")</f>
        <v/>
      </c>
      <c r="D17019" s="4" t="str">
        <f>VLOOKUP(A17019,predictions!A:B,2,FALSE)</f>
        <v>22/06/2020</v>
      </c>
      <c r="E17019" s="4">
        <f t="shared" si="66"/>
        <v>44004</v>
      </c>
    </row>
    <row r="17020" spans="3:5" ht="13" x14ac:dyDescent="0.15">
      <c r="C17020" s="1" t="str">
        <f ca="1">IFERROR(INDIRECT(ADDRESS(MATCH(A17020,'contribution par jour-semaine'!A:A,0),MATCH(B17020,'contribution par jour-semaine'!$1:$1,0),4,1,"contribution par jour-semaine")),"")</f>
        <v/>
      </c>
      <c r="D17020" s="4" t="str">
        <f>VLOOKUP(A17020,predictions!A:B,2,FALSE)</f>
        <v>22/06/2020</v>
      </c>
      <c r="E17020" s="4">
        <f t="shared" si="66"/>
        <v>44004</v>
      </c>
    </row>
    <row r="17021" spans="3:5" ht="13" x14ac:dyDescent="0.15">
      <c r="C17021" s="1" t="str">
        <f ca="1">IFERROR(INDIRECT(ADDRESS(MATCH(A17021,'contribution par jour-semaine'!A:A,0),MATCH(B17021,'contribution par jour-semaine'!$1:$1,0),4,1,"contribution par jour-semaine")),"")</f>
        <v/>
      </c>
      <c r="D17021" s="4" t="str">
        <f>VLOOKUP(A17021,predictions!A:B,2,FALSE)</f>
        <v>22/06/2020</v>
      </c>
      <c r="E17021" s="4">
        <f t="shared" si="66"/>
        <v>44004</v>
      </c>
    </row>
    <row r="17022" spans="3:5" ht="13" x14ac:dyDescent="0.15">
      <c r="C17022" s="1" t="str">
        <f ca="1">IFERROR(INDIRECT(ADDRESS(MATCH(A17022,'contribution par jour-semaine'!A:A,0),MATCH(B17022,'contribution par jour-semaine'!$1:$1,0),4,1,"contribution par jour-semaine")),"")</f>
        <v/>
      </c>
      <c r="D17022" s="4" t="str">
        <f>VLOOKUP(A17022,predictions!A:B,2,FALSE)</f>
        <v>22/06/2020</v>
      </c>
      <c r="E17022" s="4">
        <f t="shared" si="66"/>
        <v>44004</v>
      </c>
    </row>
    <row r="17023" spans="3:5" ht="13" x14ac:dyDescent="0.15">
      <c r="C17023" s="1" t="str">
        <f ca="1">IFERROR(INDIRECT(ADDRESS(MATCH(A17023,'contribution par jour-semaine'!A:A,0),MATCH(B17023,'contribution par jour-semaine'!$1:$1,0),4,1,"contribution par jour-semaine")),"")</f>
        <v/>
      </c>
      <c r="D17023" s="4" t="str">
        <f>VLOOKUP(A17023,predictions!A:B,2,FALSE)</f>
        <v>22/06/2020</v>
      </c>
      <c r="E17023" s="4">
        <f t="shared" si="66"/>
        <v>44004</v>
      </c>
    </row>
    <row r="17024" spans="3:5" ht="13" x14ac:dyDescent="0.15">
      <c r="C17024" s="1" t="str">
        <f ca="1">IFERROR(INDIRECT(ADDRESS(MATCH(A17024,'contribution par jour-semaine'!A:A,0),MATCH(B17024,'contribution par jour-semaine'!$1:$1,0),4,1,"contribution par jour-semaine")),"")</f>
        <v/>
      </c>
      <c r="D17024" s="4" t="str">
        <f>VLOOKUP(A17024,predictions!A:B,2,FALSE)</f>
        <v>22/06/2020</v>
      </c>
      <c r="E17024" s="4">
        <f t="shared" si="66"/>
        <v>44004</v>
      </c>
    </row>
    <row r="17025" spans="3:5" ht="13" x14ac:dyDescent="0.15">
      <c r="C17025" s="1" t="str">
        <f ca="1">IFERROR(INDIRECT(ADDRESS(MATCH(A17025,'contribution par jour-semaine'!A:A,0),MATCH(B17025,'contribution par jour-semaine'!$1:$1,0),4,1,"contribution par jour-semaine")),"")</f>
        <v/>
      </c>
      <c r="D17025" s="4" t="str">
        <f>VLOOKUP(A17025,predictions!A:B,2,FALSE)</f>
        <v>22/06/2020</v>
      </c>
      <c r="E17025" s="4">
        <f t="shared" si="66"/>
        <v>44004</v>
      </c>
    </row>
    <row r="17026" spans="3:5" ht="13" x14ac:dyDescent="0.15">
      <c r="C17026" s="1" t="str">
        <f ca="1">IFERROR(INDIRECT(ADDRESS(MATCH(A17026,'contribution par jour-semaine'!A:A,0),MATCH(B17026,'contribution par jour-semaine'!$1:$1,0),4,1,"contribution par jour-semaine")),"")</f>
        <v/>
      </c>
      <c r="D17026" s="4" t="str">
        <f>VLOOKUP(A17026,predictions!A:B,2,FALSE)</f>
        <v>22/06/2020</v>
      </c>
      <c r="E17026" s="4">
        <f t="shared" si="66"/>
        <v>44004</v>
      </c>
    </row>
    <row r="17027" spans="3:5" ht="13" x14ac:dyDescent="0.15">
      <c r="C17027" s="1" t="str">
        <f ca="1">IFERROR(INDIRECT(ADDRESS(MATCH(A17027,'contribution par jour-semaine'!A:A,0),MATCH(B17027,'contribution par jour-semaine'!$1:$1,0),4,1,"contribution par jour-semaine")),"")</f>
        <v/>
      </c>
      <c r="D17027" s="4" t="str">
        <f>VLOOKUP(A17027,predictions!A:B,2,FALSE)</f>
        <v>22/06/2020</v>
      </c>
      <c r="E17027" s="4">
        <f t="shared" si="66"/>
        <v>44004</v>
      </c>
    </row>
    <row r="17028" spans="3:5" ht="13" x14ac:dyDescent="0.15">
      <c r="C17028" s="1" t="str">
        <f ca="1">IFERROR(INDIRECT(ADDRESS(MATCH(A17028,'contribution par jour-semaine'!A:A,0),MATCH(B17028,'contribution par jour-semaine'!$1:$1,0),4,1,"contribution par jour-semaine")),"")</f>
        <v/>
      </c>
      <c r="D17028" s="4" t="str">
        <f>VLOOKUP(A17028,predictions!A:B,2,FALSE)</f>
        <v>22/06/2020</v>
      </c>
      <c r="E17028" s="4">
        <f t="shared" si="66"/>
        <v>44004</v>
      </c>
    </row>
    <row r="17029" spans="3:5" ht="13" x14ac:dyDescent="0.15">
      <c r="C17029" s="1" t="str">
        <f ca="1">IFERROR(INDIRECT(ADDRESS(MATCH(A17029,'contribution par jour-semaine'!A:A,0),MATCH(B17029,'contribution par jour-semaine'!$1:$1,0),4,1,"contribution par jour-semaine")),"")</f>
        <v/>
      </c>
      <c r="D17029" s="4" t="str">
        <f>VLOOKUP(A17029,predictions!A:B,2,FALSE)</f>
        <v>22/06/2020</v>
      </c>
      <c r="E17029" s="4">
        <f t="shared" si="66"/>
        <v>44004</v>
      </c>
    </row>
    <row r="17030" spans="3:5" ht="13" x14ac:dyDescent="0.15">
      <c r="C17030" s="1" t="str">
        <f ca="1">IFERROR(INDIRECT(ADDRESS(MATCH(A17030,'contribution par jour-semaine'!A:A,0),MATCH(B17030,'contribution par jour-semaine'!$1:$1,0),4,1,"contribution par jour-semaine")),"")</f>
        <v/>
      </c>
      <c r="D17030" s="4" t="str">
        <f>VLOOKUP(A17030,predictions!A:B,2,FALSE)</f>
        <v>22/06/2020</v>
      </c>
      <c r="E17030" s="4">
        <f t="shared" si="66"/>
        <v>44004</v>
      </c>
    </row>
    <row r="17031" spans="3:5" ht="13" x14ac:dyDescent="0.15">
      <c r="C17031" s="1" t="str">
        <f ca="1">IFERROR(INDIRECT(ADDRESS(MATCH(A17031,'contribution par jour-semaine'!A:A,0),MATCH(B17031,'contribution par jour-semaine'!$1:$1,0),4,1,"contribution par jour-semaine")),"")</f>
        <v/>
      </c>
      <c r="D17031" s="4" t="str">
        <f>VLOOKUP(A17031,predictions!A:B,2,FALSE)</f>
        <v>22/06/2020</v>
      </c>
      <c r="E17031" s="4">
        <f t="shared" si="66"/>
        <v>44004</v>
      </c>
    </row>
    <row r="17032" spans="3:5" ht="13" x14ac:dyDescent="0.15">
      <c r="C17032" s="1" t="str">
        <f ca="1">IFERROR(INDIRECT(ADDRESS(MATCH(A17032,'contribution par jour-semaine'!A:A,0),MATCH(B17032,'contribution par jour-semaine'!$1:$1,0),4,1,"contribution par jour-semaine")),"")</f>
        <v/>
      </c>
      <c r="D17032" s="4" t="str">
        <f>VLOOKUP(A17032,predictions!A:B,2,FALSE)</f>
        <v>22/06/2020</v>
      </c>
      <c r="E17032" s="4">
        <f t="shared" si="66"/>
        <v>44004</v>
      </c>
    </row>
    <row r="17033" spans="3:5" ht="13" x14ac:dyDescent="0.15">
      <c r="C17033" s="1" t="str">
        <f ca="1">IFERROR(INDIRECT(ADDRESS(MATCH(A17033,'contribution par jour-semaine'!A:A,0),MATCH(B17033,'contribution par jour-semaine'!$1:$1,0),4,1,"contribution par jour-semaine")),"")</f>
        <v/>
      </c>
      <c r="D17033" s="4" t="str">
        <f>VLOOKUP(A17033,predictions!A:B,2,FALSE)</f>
        <v>22/06/2020</v>
      </c>
      <c r="E17033" s="4">
        <f t="shared" si="66"/>
        <v>44004</v>
      </c>
    </row>
    <row r="17034" spans="3:5" ht="13" x14ac:dyDescent="0.15">
      <c r="C17034" s="1" t="str">
        <f ca="1">IFERROR(INDIRECT(ADDRESS(MATCH(A17034,'contribution par jour-semaine'!A:A,0),MATCH(B17034,'contribution par jour-semaine'!$1:$1,0),4,1,"contribution par jour-semaine")),"")</f>
        <v/>
      </c>
      <c r="D17034" s="4" t="str">
        <f>VLOOKUP(A17034,predictions!A:B,2,FALSE)</f>
        <v>22/06/2020</v>
      </c>
      <c r="E17034" s="4">
        <f t="shared" si="66"/>
        <v>44004</v>
      </c>
    </row>
    <row r="17035" spans="3:5" ht="13" x14ac:dyDescent="0.15">
      <c r="C17035" s="1" t="str">
        <f ca="1">IFERROR(INDIRECT(ADDRESS(MATCH(A17035,'contribution par jour-semaine'!A:A,0),MATCH(B17035,'contribution par jour-semaine'!$1:$1,0),4,1,"contribution par jour-semaine")),"")</f>
        <v/>
      </c>
      <c r="D17035" s="4" t="str">
        <f>VLOOKUP(A17035,predictions!A:B,2,FALSE)</f>
        <v>22/06/2020</v>
      </c>
      <c r="E17035" s="4">
        <f t="shared" si="66"/>
        <v>44004</v>
      </c>
    </row>
    <row r="17036" spans="3:5" ht="13" x14ac:dyDescent="0.15">
      <c r="C17036" s="1" t="str">
        <f ca="1">IFERROR(INDIRECT(ADDRESS(MATCH(A17036,'contribution par jour-semaine'!A:A,0),MATCH(B17036,'contribution par jour-semaine'!$1:$1,0),4,1,"contribution par jour-semaine")),"")</f>
        <v/>
      </c>
      <c r="D17036" s="4" t="str">
        <f>VLOOKUP(A17036,predictions!A:B,2,FALSE)</f>
        <v>22/06/2020</v>
      </c>
      <c r="E17036" s="4">
        <f t="shared" si="66"/>
        <v>44004</v>
      </c>
    </row>
    <row r="17037" spans="3:5" ht="13" x14ac:dyDescent="0.15">
      <c r="C17037" s="1" t="str">
        <f ca="1">IFERROR(INDIRECT(ADDRESS(MATCH(A17037,'contribution par jour-semaine'!A:A,0),MATCH(B17037,'contribution par jour-semaine'!$1:$1,0),4,1,"contribution par jour-semaine")),"")</f>
        <v/>
      </c>
      <c r="D17037" s="4" t="str">
        <f>VLOOKUP(A17037,predictions!A:B,2,FALSE)</f>
        <v>22/06/2020</v>
      </c>
      <c r="E17037" s="4">
        <f t="shared" si="66"/>
        <v>44004</v>
      </c>
    </row>
    <row r="17038" spans="3:5" ht="13" x14ac:dyDescent="0.15">
      <c r="C17038" s="1" t="str">
        <f ca="1">IFERROR(INDIRECT(ADDRESS(MATCH(A17038,'contribution par jour-semaine'!A:A,0),MATCH(B17038,'contribution par jour-semaine'!$1:$1,0),4,1,"contribution par jour-semaine")),"")</f>
        <v/>
      </c>
      <c r="D17038" s="4" t="str">
        <f>VLOOKUP(A17038,predictions!A:B,2,FALSE)</f>
        <v>22/06/2020</v>
      </c>
      <c r="E17038" s="4">
        <f t="shared" si="66"/>
        <v>44004</v>
      </c>
    </row>
    <row r="17039" spans="3:5" ht="13" x14ac:dyDescent="0.15">
      <c r="C17039" s="1" t="str">
        <f ca="1">IFERROR(INDIRECT(ADDRESS(MATCH(A17039,'contribution par jour-semaine'!A:A,0),MATCH(B17039,'contribution par jour-semaine'!$1:$1,0),4,1,"contribution par jour-semaine")),"")</f>
        <v/>
      </c>
      <c r="D17039" s="4" t="str">
        <f>VLOOKUP(A17039,predictions!A:B,2,FALSE)</f>
        <v>22/06/2020</v>
      </c>
      <c r="E17039" s="4">
        <f t="shared" si="66"/>
        <v>44004</v>
      </c>
    </row>
    <row r="17040" spans="3:5" ht="13" x14ac:dyDescent="0.15">
      <c r="C17040" s="1" t="str">
        <f ca="1">IFERROR(INDIRECT(ADDRESS(MATCH(A17040,'contribution par jour-semaine'!A:A,0),MATCH(B17040,'contribution par jour-semaine'!$1:$1,0),4,1,"contribution par jour-semaine")),"")</f>
        <v/>
      </c>
      <c r="D17040" s="4" t="str">
        <f>VLOOKUP(A17040,predictions!A:B,2,FALSE)</f>
        <v>22/06/2020</v>
      </c>
      <c r="E17040" s="4">
        <f t="shared" si="66"/>
        <v>44004</v>
      </c>
    </row>
    <row r="17041" spans="3:5" ht="13" x14ac:dyDescent="0.15">
      <c r="C17041" s="1" t="str">
        <f ca="1">IFERROR(INDIRECT(ADDRESS(MATCH(A17041,'contribution par jour-semaine'!A:A,0),MATCH(B17041,'contribution par jour-semaine'!$1:$1,0),4,1,"contribution par jour-semaine")),"")</f>
        <v/>
      </c>
      <c r="D17041" s="4" t="str">
        <f>VLOOKUP(A17041,predictions!A:B,2,FALSE)</f>
        <v>22/06/2020</v>
      </c>
      <c r="E17041" s="4">
        <f t="shared" si="66"/>
        <v>44004</v>
      </c>
    </row>
    <row r="17042" spans="3:5" ht="13" x14ac:dyDescent="0.15">
      <c r="C17042" s="1" t="str">
        <f ca="1">IFERROR(INDIRECT(ADDRESS(MATCH(A17042,'contribution par jour-semaine'!A:A,0),MATCH(B17042,'contribution par jour-semaine'!$1:$1,0),4,1,"contribution par jour-semaine")),"")</f>
        <v/>
      </c>
      <c r="D17042" s="4" t="str">
        <f>VLOOKUP(A17042,predictions!A:B,2,FALSE)</f>
        <v>22/06/2020</v>
      </c>
      <c r="E17042" s="4">
        <f t="shared" si="66"/>
        <v>44004</v>
      </c>
    </row>
    <row r="17043" spans="3:5" ht="13" x14ac:dyDescent="0.15">
      <c r="C17043" s="1" t="str">
        <f ca="1">IFERROR(INDIRECT(ADDRESS(MATCH(A17043,'contribution par jour-semaine'!A:A,0),MATCH(B17043,'contribution par jour-semaine'!$1:$1,0),4,1,"contribution par jour-semaine")),"")</f>
        <v/>
      </c>
      <c r="D17043" s="4" t="str">
        <f>VLOOKUP(A17043,predictions!A:B,2,FALSE)</f>
        <v>22/06/2020</v>
      </c>
      <c r="E17043" s="4">
        <f t="shared" si="66"/>
        <v>44004</v>
      </c>
    </row>
    <row r="17044" spans="3:5" ht="13" x14ac:dyDescent="0.15">
      <c r="C17044" s="1" t="str">
        <f ca="1">IFERROR(INDIRECT(ADDRESS(MATCH(A17044,'contribution par jour-semaine'!A:A,0),MATCH(B17044,'contribution par jour-semaine'!$1:$1,0),4,1,"contribution par jour-semaine")),"")</f>
        <v/>
      </c>
      <c r="D17044" s="4" t="str">
        <f>VLOOKUP(A17044,predictions!A:B,2,FALSE)</f>
        <v>22/06/2020</v>
      </c>
      <c r="E17044" s="4">
        <f t="shared" si="66"/>
        <v>44004</v>
      </c>
    </row>
    <row r="17045" spans="3:5" ht="13" x14ac:dyDescent="0.15">
      <c r="C17045" s="1" t="str">
        <f ca="1">IFERROR(INDIRECT(ADDRESS(MATCH(A17045,'contribution par jour-semaine'!A:A,0),MATCH(B17045,'contribution par jour-semaine'!$1:$1,0),4,1,"contribution par jour-semaine")),"")</f>
        <v/>
      </c>
      <c r="D17045" s="4" t="str">
        <f>VLOOKUP(A17045,predictions!A:B,2,FALSE)</f>
        <v>22/06/2020</v>
      </c>
      <c r="E17045" s="4">
        <f t="shared" si="66"/>
        <v>44004</v>
      </c>
    </row>
    <row r="17046" spans="3:5" ht="13" x14ac:dyDescent="0.15">
      <c r="C17046" s="1" t="str">
        <f ca="1">IFERROR(INDIRECT(ADDRESS(MATCH(A17046,'contribution par jour-semaine'!A:A,0),MATCH(B17046,'contribution par jour-semaine'!$1:$1,0),4,1,"contribution par jour-semaine")),"")</f>
        <v/>
      </c>
      <c r="D17046" s="4" t="str">
        <f>VLOOKUP(A17046,predictions!A:B,2,FALSE)</f>
        <v>22/06/2020</v>
      </c>
      <c r="E17046" s="4">
        <f t="shared" si="66"/>
        <v>44004</v>
      </c>
    </row>
    <row r="17047" spans="3:5" ht="13" x14ac:dyDescent="0.15">
      <c r="C17047" s="1" t="str">
        <f ca="1">IFERROR(INDIRECT(ADDRESS(MATCH(A17047,'contribution par jour-semaine'!A:A,0),MATCH(B17047,'contribution par jour-semaine'!$1:$1,0),4,1,"contribution par jour-semaine")),"")</f>
        <v/>
      </c>
      <c r="D17047" s="4" t="str">
        <f>VLOOKUP(A17047,predictions!A:B,2,FALSE)</f>
        <v>22/06/2020</v>
      </c>
      <c r="E17047" s="4">
        <f t="shared" si="66"/>
        <v>44004</v>
      </c>
    </row>
    <row r="17048" spans="3:5" ht="13" x14ac:dyDescent="0.15">
      <c r="C17048" s="1" t="str">
        <f ca="1">IFERROR(INDIRECT(ADDRESS(MATCH(A17048,'contribution par jour-semaine'!A:A,0),MATCH(B17048,'contribution par jour-semaine'!$1:$1,0),4,1,"contribution par jour-semaine")),"")</f>
        <v/>
      </c>
      <c r="D17048" s="4" t="str">
        <f>VLOOKUP(A17048,predictions!A:B,2,FALSE)</f>
        <v>22/06/2020</v>
      </c>
      <c r="E17048" s="4">
        <f t="shared" si="66"/>
        <v>44004</v>
      </c>
    </row>
    <row r="17049" spans="3:5" ht="13" x14ac:dyDescent="0.15">
      <c r="C17049" s="1" t="str">
        <f ca="1">IFERROR(INDIRECT(ADDRESS(MATCH(A17049,'contribution par jour-semaine'!A:A,0),MATCH(B17049,'contribution par jour-semaine'!$1:$1,0),4,1,"contribution par jour-semaine")),"")</f>
        <v/>
      </c>
      <c r="D17049" s="4" t="str">
        <f>VLOOKUP(A17049,predictions!A:B,2,FALSE)</f>
        <v>22/06/2020</v>
      </c>
      <c r="E17049" s="4">
        <f t="shared" si="66"/>
        <v>44004</v>
      </c>
    </row>
    <row r="17050" spans="3:5" ht="13" x14ac:dyDescent="0.15">
      <c r="C17050" s="1" t="str">
        <f ca="1">IFERROR(INDIRECT(ADDRESS(MATCH(A17050,'contribution par jour-semaine'!A:A,0),MATCH(B17050,'contribution par jour-semaine'!$1:$1,0),4,1,"contribution par jour-semaine")),"")</f>
        <v/>
      </c>
      <c r="D17050" s="4" t="str">
        <f>VLOOKUP(A17050,predictions!A:B,2,FALSE)</f>
        <v>22/06/2020</v>
      </c>
      <c r="E17050" s="4">
        <f t="shared" si="66"/>
        <v>44004</v>
      </c>
    </row>
    <row r="17051" spans="3:5" ht="13" x14ac:dyDescent="0.15">
      <c r="C17051" s="1" t="str">
        <f ca="1">IFERROR(INDIRECT(ADDRESS(MATCH(A17051,'contribution par jour-semaine'!A:A,0),MATCH(B17051,'contribution par jour-semaine'!$1:$1,0),4,1,"contribution par jour-semaine")),"")</f>
        <v/>
      </c>
      <c r="D17051" s="4" t="str">
        <f>VLOOKUP(A17051,predictions!A:B,2,FALSE)</f>
        <v>22/06/2020</v>
      </c>
      <c r="E17051" s="4">
        <f t="shared" si="66"/>
        <v>44004</v>
      </c>
    </row>
    <row r="17052" spans="3:5" ht="13" x14ac:dyDescent="0.15">
      <c r="C17052" s="1" t="str">
        <f ca="1">IFERROR(INDIRECT(ADDRESS(MATCH(A17052,'contribution par jour-semaine'!A:A,0),MATCH(B17052,'contribution par jour-semaine'!$1:$1,0),4,1,"contribution par jour-semaine")),"")</f>
        <v/>
      </c>
      <c r="D17052" s="4" t="str">
        <f>VLOOKUP(A17052,predictions!A:B,2,FALSE)</f>
        <v>22/06/2020</v>
      </c>
      <c r="E17052" s="4">
        <f t="shared" si="66"/>
        <v>44004</v>
      </c>
    </row>
    <row r="17053" spans="3:5" ht="13" x14ac:dyDescent="0.15">
      <c r="C17053" s="1" t="str">
        <f ca="1">IFERROR(INDIRECT(ADDRESS(MATCH(A17053,'contribution par jour-semaine'!A:A,0),MATCH(B17053,'contribution par jour-semaine'!$1:$1,0),4,1,"contribution par jour-semaine")),"")</f>
        <v/>
      </c>
      <c r="D17053" s="4" t="str">
        <f>VLOOKUP(A17053,predictions!A:B,2,FALSE)</f>
        <v>22/06/2020</v>
      </c>
      <c r="E17053" s="4">
        <f t="shared" si="66"/>
        <v>44004</v>
      </c>
    </row>
    <row r="17054" spans="3:5" ht="13" x14ac:dyDescent="0.15">
      <c r="C17054" s="1" t="str">
        <f ca="1">IFERROR(INDIRECT(ADDRESS(MATCH(A17054,'contribution par jour-semaine'!A:A,0),MATCH(B17054,'contribution par jour-semaine'!$1:$1,0),4,1,"contribution par jour-semaine")),"")</f>
        <v/>
      </c>
      <c r="D17054" s="4" t="str">
        <f>VLOOKUP(A17054,predictions!A:B,2,FALSE)</f>
        <v>22/06/2020</v>
      </c>
      <c r="E17054" s="4">
        <f t="shared" si="66"/>
        <v>44004</v>
      </c>
    </row>
    <row r="17055" spans="3:5" ht="13" x14ac:dyDescent="0.15">
      <c r="C17055" s="1" t="str">
        <f ca="1">IFERROR(INDIRECT(ADDRESS(MATCH(A17055,'contribution par jour-semaine'!A:A,0),MATCH(B17055,'contribution par jour-semaine'!$1:$1,0),4,1,"contribution par jour-semaine")),"")</f>
        <v/>
      </c>
      <c r="D17055" s="4" t="str">
        <f>VLOOKUP(A17055,predictions!A:B,2,FALSE)</f>
        <v>22/06/2020</v>
      </c>
      <c r="E17055" s="4">
        <f t="shared" si="66"/>
        <v>44004</v>
      </c>
    </row>
    <row r="17056" spans="3:5" ht="13" x14ac:dyDescent="0.15">
      <c r="C17056" s="1" t="str">
        <f ca="1">IFERROR(INDIRECT(ADDRESS(MATCH(A17056,'contribution par jour-semaine'!A:A,0),MATCH(B17056,'contribution par jour-semaine'!$1:$1,0),4,1,"contribution par jour-semaine")),"")</f>
        <v/>
      </c>
      <c r="D17056" s="4" t="str">
        <f>VLOOKUP(A17056,predictions!A:B,2,FALSE)</f>
        <v>22/06/2020</v>
      </c>
      <c r="E17056" s="4">
        <f t="shared" si="66"/>
        <v>44004</v>
      </c>
    </row>
    <row r="17057" spans="3:5" ht="13" x14ac:dyDescent="0.15">
      <c r="C17057" s="1" t="str">
        <f ca="1">IFERROR(INDIRECT(ADDRESS(MATCH(A17057,'contribution par jour-semaine'!A:A,0),MATCH(B17057,'contribution par jour-semaine'!$1:$1,0),4,1,"contribution par jour-semaine")),"")</f>
        <v/>
      </c>
      <c r="D17057" s="4" t="str">
        <f>VLOOKUP(A17057,predictions!A:B,2,FALSE)</f>
        <v>22/06/2020</v>
      </c>
      <c r="E17057" s="4">
        <f t="shared" si="66"/>
        <v>44004</v>
      </c>
    </row>
    <row r="17058" spans="3:5" ht="13" x14ac:dyDescent="0.15">
      <c r="C17058" s="1" t="str">
        <f ca="1">IFERROR(INDIRECT(ADDRESS(MATCH(A17058,'contribution par jour-semaine'!A:A,0),MATCH(B17058,'contribution par jour-semaine'!$1:$1,0),4,1,"contribution par jour-semaine")),"")</f>
        <v/>
      </c>
      <c r="D17058" s="4" t="str">
        <f>VLOOKUP(A17058,predictions!A:B,2,FALSE)</f>
        <v>22/06/2020</v>
      </c>
      <c r="E17058" s="4">
        <f t="shared" si="66"/>
        <v>44004</v>
      </c>
    </row>
    <row r="17059" spans="3:5" ht="13" x14ac:dyDescent="0.15">
      <c r="C17059" s="1" t="str">
        <f ca="1">IFERROR(INDIRECT(ADDRESS(MATCH(A17059,'contribution par jour-semaine'!A:A,0),MATCH(B17059,'contribution par jour-semaine'!$1:$1,0),4,1,"contribution par jour-semaine")),"")</f>
        <v/>
      </c>
      <c r="D17059" s="4" t="str">
        <f>VLOOKUP(A17059,predictions!A:B,2,FALSE)</f>
        <v>22/06/2020</v>
      </c>
      <c r="E17059" s="4">
        <f t="shared" si="66"/>
        <v>44004</v>
      </c>
    </row>
    <row r="17060" spans="3:5" ht="13" x14ac:dyDescent="0.15">
      <c r="C17060" s="1" t="str">
        <f ca="1">IFERROR(INDIRECT(ADDRESS(MATCH(A17060,'contribution par jour-semaine'!A:A,0),MATCH(B17060,'contribution par jour-semaine'!$1:$1,0),4,1,"contribution par jour-semaine")),"")</f>
        <v/>
      </c>
      <c r="D17060" s="4" t="str">
        <f>VLOOKUP(A17060,predictions!A:B,2,FALSE)</f>
        <v>22/06/2020</v>
      </c>
      <c r="E17060" s="4">
        <f t="shared" si="66"/>
        <v>44004</v>
      </c>
    </row>
    <row r="17061" spans="3:5" ht="13" x14ac:dyDescent="0.15">
      <c r="C17061" s="1" t="str">
        <f ca="1">IFERROR(INDIRECT(ADDRESS(MATCH(A17061,'contribution par jour-semaine'!A:A,0),MATCH(B17061,'contribution par jour-semaine'!$1:$1,0),4,1,"contribution par jour-semaine")),"")</f>
        <v/>
      </c>
      <c r="D17061" s="4" t="str">
        <f>VLOOKUP(A17061,predictions!A:B,2,FALSE)</f>
        <v>22/06/2020</v>
      </c>
      <c r="E17061" s="4">
        <f t="shared" si="66"/>
        <v>44004</v>
      </c>
    </row>
    <row r="17062" spans="3:5" ht="13" x14ac:dyDescent="0.15">
      <c r="C17062" s="1" t="str">
        <f ca="1">IFERROR(INDIRECT(ADDRESS(MATCH(A17062,'contribution par jour-semaine'!A:A,0),MATCH(B17062,'contribution par jour-semaine'!$1:$1,0),4,1,"contribution par jour-semaine")),"")</f>
        <v/>
      </c>
      <c r="D17062" s="4" t="str">
        <f>VLOOKUP(A17062,predictions!A:B,2,FALSE)</f>
        <v>22/06/2020</v>
      </c>
      <c r="E17062" s="4">
        <f t="shared" si="66"/>
        <v>44004</v>
      </c>
    </row>
    <row r="17063" spans="3:5" ht="13" x14ac:dyDescent="0.15">
      <c r="C17063" s="1" t="str">
        <f ca="1">IFERROR(INDIRECT(ADDRESS(MATCH(A17063,'contribution par jour-semaine'!A:A,0),MATCH(B17063,'contribution par jour-semaine'!$1:$1,0),4,1,"contribution par jour-semaine")),"")</f>
        <v/>
      </c>
      <c r="D17063" s="4" t="str">
        <f>VLOOKUP(A17063,predictions!A:B,2,FALSE)</f>
        <v>22/06/2020</v>
      </c>
      <c r="E17063" s="4">
        <f t="shared" si="66"/>
        <v>44004</v>
      </c>
    </row>
    <row r="17064" spans="3:5" ht="13" x14ac:dyDescent="0.15">
      <c r="C17064" s="1" t="str">
        <f ca="1">IFERROR(INDIRECT(ADDRESS(MATCH(A17064,'contribution par jour-semaine'!A:A,0),MATCH(B17064,'contribution par jour-semaine'!$1:$1,0),4,1,"contribution par jour-semaine")),"")</f>
        <v/>
      </c>
      <c r="D17064" s="4" t="str">
        <f>VLOOKUP(A17064,predictions!A:B,2,FALSE)</f>
        <v>22/06/2020</v>
      </c>
      <c r="E17064" s="4">
        <f t="shared" si="66"/>
        <v>44004</v>
      </c>
    </row>
    <row r="17065" spans="3:5" ht="13" x14ac:dyDescent="0.15">
      <c r="C17065" s="1" t="str">
        <f ca="1">IFERROR(INDIRECT(ADDRESS(MATCH(A17065,'contribution par jour-semaine'!A:A,0),MATCH(B17065,'contribution par jour-semaine'!$1:$1,0),4,1,"contribution par jour-semaine")),"")</f>
        <v/>
      </c>
      <c r="D17065" s="4" t="str">
        <f>VLOOKUP(A17065,predictions!A:B,2,FALSE)</f>
        <v>22/06/2020</v>
      </c>
      <c r="E17065" s="4">
        <f t="shared" si="66"/>
        <v>44004</v>
      </c>
    </row>
    <row r="17066" spans="3:5" ht="13" x14ac:dyDescent="0.15">
      <c r="C17066" s="1" t="str">
        <f ca="1">IFERROR(INDIRECT(ADDRESS(MATCH(A17066,'contribution par jour-semaine'!A:A,0),MATCH(B17066,'contribution par jour-semaine'!$1:$1,0),4,1,"contribution par jour-semaine")),"")</f>
        <v/>
      </c>
      <c r="D17066" s="4" t="str">
        <f>VLOOKUP(A17066,predictions!A:B,2,FALSE)</f>
        <v>22/06/2020</v>
      </c>
      <c r="E17066" s="4">
        <f t="shared" si="66"/>
        <v>44004</v>
      </c>
    </row>
    <row r="17067" spans="3:5" ht="13" x14ac:dyDescent="0.15">
      <c r="C17067" s="1" t="str">
        <f ca="1">IFERROR(INDIRECT(ADDRESS(MATCH(A17067,'contribution par jour-semaine'!A:A,0),MATCH(B17067,'contribution par jour-semaine'!$1:$1,0),4,1,"contribution par jour-semaine")),"")</f>
        <v/>
      </c>
      <c r="D17067" s="4" t="str">
        <f>VLOOKUP(A17067,predictions!A:B,2,FALSE)</f>
        <v>22/06/2020</v>
      </c>
      <c r="E17067" s="4">
        <f t="shared" si="66"/>
        <v>44004</v>
      </c>
    </row>
    <row r="17068" spans="3:5" ht="13" x14ac:dyDescent="0.15">
      <c r="C17068" s="1" t="str">
        <f ca="1">IFERROR(INDIRECT(ADDRESS(MATCH(A17068,'contribution par jour-semaine'!A:A,0),MATCH(B17068,'contribution par jour-semaine'!$1:$1,0),4,1,"contribution par jour-semaine")),"")</f>
        <v/>
      </c>
      <c r="D17068" s="4" t="str">
        <f>VLOOKUP(A17068,predictions!A:B,2,FALSE)</f>
        <v>22/06/2020</v>
      </c>
      <c r="E17068" s="4">
        <f t="shared" si="66"/>
        <v>44004</v>
      </c>
    </row>
    <row r="17069" spans="3:5" ht="13" x14ac:dyDescent="0.15">
      <c r="C17069" s="1" t="str">
        <f ca="1">IFERROR(INDIRECT(ADDRESS(MATCH(A17069,'contribution par jour-semaine'!A:A,0),MATCH(B17069,'contribution par jour-semaine'!$1:$1,0),4,1,"contribution par jour-semaine")),"")</f>
        <v/>
      </c>
      <c r="D17069" s="4" t="str">
        <f>VLOOKUP(A17069,predictions!A:B,2,FALSE)</f>
        <v>22/06/2020</v>
      </c>
      <c r="E17069" s="4">
        <f t="shared" si="66"/>
        <v>44004</v>
      </c>
    </row>
    <row r="17070" spans="3:5" ht="13" x14ac:dyDescent="0.15">
      <c r="C17070" s="1" t="str">
        <f ca="1">IFERROR(INDIRECT(ADDRESS(MATCH(A17070,'contribution par jour-semaine'!A:A,0),MATCH(B17070,'contribution par jour-semaine'!$1:$1,0),4,1,"contribution par jour-semaine")),"")</f>
        <v/>
      </c>
      <c r="D17070" s="4" t="str">
        <f>VLOOKUP(A17070,predictions!A:B,2,FALSE)</f>
        <v>22/06/2020</v>
      </c>
      <c r="E17070" s="4">
        <f t="shared" si="66"/>
        <v>44004</v>
      </c>
    </row>
    <row r="17071" spans="3:5" ht="13" x14ac:dyDescent="0.15">
      <c r="C17071" s="1" t="str">
        <f ca="1">IFERROR(INDIRECT(ADDRESS(MATCH(A17071,'contribution par jour-semaine'!A:A,0),MATCH(B17071,'contribution par jour-semaine'!$1:$1,0),4,1,"contribution par jour-semaine")),"")</f>
        <v/>
      </c>
      <c r="D17071" s="4" t="str">
        <f>VLOOKUP(A17071,predictions!A:B,2,FALSE)</f>
        <v>22/06/2020</v>
      </c>
      <c r="E17071" s="4">
        <f t="shared" si="66"/>
        <v>44004</v>
      </c>
    </row>
    <row r="17072" spans="3:5" ht="13" x14ac:dyDescent="0.15">
      <c r="C17072" s="1" t="str">
        <f ca="1">IFERROR(INDIRECT(ADDRESS(MATCH(A17072,'contribution par jour-semaine'!A:A,0),MATCH(B17072,'contribution par jour-semaine'!$1:$1,0),4,1,"contribution par jour-semaine")),"")</f>
        <v/>
      </c>
      <c r="D17072" s="4" t="str">
        <f>VLOOKUP(A17072,predictions!A:B,2,FALSE)</f>
        <v>22/06/2020</v>
      </c>
      <c r="E17072" s="4">
        <f t="shared" si="66"/>
        <v>44004</v>
      </c>
    </row>
    <row r="17073" spans="3:5" ht="13" x14ac:dyDescent="0.15">
      <c r="C17073" s="1" t="str">
        <f ca="1">IFERROR(INDIRECT(ADDRESS(MATCH(A17073,'contribution par jour-semaine'!A:A,0),MATCH(B17073,'contribution par jour-semaine'!$1:$1,0),4,1,"contribution par jour-semaine")),"")</f>
        <v/>
      </c>
      <c r="D17073" s="4" t="str">
        <f>VLOOKUP(A17073,predictions!A:B,2,FALSE)</f>
        <v>22/06/2020</v>
      </c>
      <c r="E17073" s="4">
        <f t="shared" si="66"/>
        <v>44004</v>
      </c>
    </row>
    <row r="17074" spans="3:5" ht="13" x14ac:dyDescent="0.15">
      <c r="C17074" s="1" t="str">
        <f ca="1">IFERROR(INDIRECT(ADDRESS(MATCH(A17074,'contribution par jour-semaine'!A:A,0),MATCH(B17074,'contribution par jour-semaine'!$1:$1,0),4,1,"contribution par jour-semaine")),"")</f>
        <v/>
      </c>
      <c r="D17074" s="4" t="str">
        <f>VLOOKUP(A17074,predictions!A:B,2,FALSE)</f>
        <v>22/06/2020</v>
      </c>
      <c r="E17074" s="4">
        <f t="shared" si="66"/>
        <v>44004</v>
      </c>
    </row>
    <row r="17075" spans="3:5" ht="13" x14ac:dyDescent="0.15">
      <c r="C17075" s="1" t="str">
        <f ca="1">IFERROR(INDIRECT(ADDRESS(MATCH(A17075,'contribution par jour-semaine'!A:A,0),MATCH(B17075,'contribution par jour-semaine'!$1:$1,0),4,1,"contribution par jour-semaine")),"")</f>
        <v/>
      </c>
      <c r="D17075" s="4" t="str">
        <f>VLOOKUP(A17075,predictions!A:B,2,FALSE)</f>
        <v>22/06/2020</v>
      </c>
      <c r="E17075" s="4">
        <f t="shared" si="66"/>
        <v>44004</v>
      </c>
    </row>
    <row r="17076" spans="3:5" ht="13" x14ac:dyDescent="0.15">
      <c r="C17076" s="1" t="str">
        <f ca="1">IFERROR(INDIRECT(ADDRESS(MATCH(A17076,'contribution par jour-semaine'!A:A,0),MATCH(B17076,'contribution par jour-semaine'!$1:$1,0),4,1,"contribution par jour-semaine")),"")</f>
        <v/>
      </c>
      <c r="D17076" s="4" t="str">
        <f>VLOOKUP(A17076,predictions!A:B,2,FALSE)</f>
        <v>22/06/2020</v>
      </c>
      <c r="E17076" s="4">
        <f t="shared" si="66"/>
        <v>44004</v>
      </c>
    </row>
    <row r="17077" spans="3:5" ht="13" x14ac:dyDescent="0.15">
      <c r="C17077" s="1" t="str">
        <f ca="1">IFERROR(INDIRECT(ADDRESS(MATCH(A17077,'contribution par jour-semaine'!A:A,0),MATCH(B17077,'contribution par jour-semaine'!$1:$1,0),4,1,"contribution par jour-semaine")),"")</f>
        <v/>
      </c>
      <c r="D17077" s="4" t="str">
        <f>VLOOKUP(A17077,predictions!A:B,2,FALSE)</f>
        <v>22/06/2020</v>
      </c>
      <c r="E17077" s="4">
        <f t="shared" si="66"/>
        <v>44004</v>
      </c>
    </row>
    <row r="17078" spans="3:5" ht="13" x14ac:dyDescent="0.15">
      <c r="C17078" s="1" t="str">
        <f ca="1">IFERROR(INDIRECT(ADDRESS(MATCH(A17078,'contribution par jour-semaine'!A:A,0),MATCH(B17078,'contribution par jour-semaine'!$1:$1,0),4,1,"contribution par jour-semaine")),"")</f>
        <v/>
      </c>
      <c r="D17078" s="4" t="str">
        <f>VLOOKUP(A17078,predictions!A:B,2,FALSE)</f>
        <v>22/06/2020</v>
      </c>
      <c r="E17078" s="4">
        <f t="shared" si="66"/>
        <v>44004</v>
      </c>
    </row>
    <row r="17079" spans="3:5" ht="13" x14ac:dyDescent="0.15">
      <c r="C17079" s="1" t="str">
        <f ca="1">IFERROR(INDIRECT(ADDRESS(MATCH(A17079,'contribution par jour-semaine'!A:A,0),MATCH(B17079,'contribution par jour-semaine'!$1:$1,0),4,1,"contribution par jour-semaine")),"")</f>
        <v/>
      </c>
      <c r="D17079" s="4" t="str">
        <f>VLOOKUP(A17079,predictions!A:B,2,FALSE)</f>
        <v>22/06/2020</v>
      </c>
      <c r="E17079" s="4">
        <f t="shared" si="66"/>
        <v>44004</v>
      </c>
    </row>
    <row r="17080" spans="3:5" ht="13" x14ac:dyDescent="0.15">
      <c r="C17080" s="1" t="str">
        <f ca="1">IFERROR(INDIRECT(ADDRESS(MATCH(A17080,'contribution par jour-semaine'!A:A,0),MATCH(B17080,'contribution par jour-semaine'!$1:$1,0),4,1,"contribution par jour-semaine")),"")</f>
        <v/>
      </c>
      <c r="D17080" s="4" t="str">
        <f>VLOOKUP(A17080,predictions!A:B,2,FALSE)</f>
        <v>22/06/2020</v>
      </c>
      <c r="E17080" s="4">
        <f t="shared" si="66"/>
        <v>44004</v>
      </c>
    </row>
    <row r="17081" spans="3:5" ht="13" x14ac:dyDescent="0.15">
      <c r="C17081" s="1" t="str">
        <f ca="1">IFERROR(INDIRECT(ADDRESS(MATCH(A17081,'contribution par jour-semaine'!A:A,0),MATCH(B17081,'contribution par jour-semaine'!$1:$1,0),4,1,"contribution par jour-semaine")),"")</f>
        <v/>
      </c>
      <c r="D17081" s="4" t="str">
        <f>VLOOKUP(A17081,predictions!A:B,2,FALSE)</f>
        <v>22/06/2020</v>
      </c>
      <c r="E17081" s="4">
        <f t="shared" si="66"/>
        <v>44004</v>
      </c>
    </row>
    <row r="17082" spans="3:5" ht="13" x14ac:dyDescent="0.15">
      <c r="C17082" s="1" t="str">
        <f ca="1">IFERROR(INDIRECT(ADDRESS(MATCH(A17082,'contribution par jour-semaine'!A:A,0),MATCH(B17082,'contribution par jour-semaine'!$1:$1,0),4,1,"contribution par jour-semaine")),"")</f>
        <v/>
      </c>
      <c r="D17082" s="4" t="str">
        <f>VLOOKUP(A17082,predictions!A:B,2,FALSE)</f>
        <v>22/06/2020</v>
      </c>
      <c r="E17082" s="4">
        <f t="shared" si="66"/>
        <v>44004</v>
      </c>
    </row>
    <row r="17083" spans="3:5" ht="13" x14ac:dyDescent="0.15">
      <c r="C17083" s="1" t="str">
        <f ca="1">IFERROR(INDIRECT(ADDRESS(MATCH(A17083,'contribution par jour-semaine'!A:A,0),MATCH(B17083,'contribution par jour-semaine'!$1:$1,0),4,1,"contribution par jour-semaine")),"")</f>
        <v/>
      </c>
      <c r="D17083" s="4" t="str">
        <f>VLOOKUP(A17083,predictions!A:B,2,FALSE)</f>
        <v>22/06/2020</v>
      </c>
      <c r="E17083" s="4">
        <f t="shared" si="66"/>
        <v>44004</v>
      </c>
    </row>
    <row r="17084" spans="3:5" ht="13" x14ac:dyDescent="0.15">
      <c r="C17084" s="1" t="str">
        <f ca="1">IFERROR(INDIRECT(ADDRESS(MATCH(A17084,'contribution par jour-semaine'!A:A,0),MATCH(B17084,'contribution par jour-semaine'!$1:$1,0),4,1,"contribution par jour-semaine")),"")</f>
        <v/>
      </c>
      <c r="D17084" s="4" t="str">
        <f>VLOOKUP(A17084,predictions!A:B,2,FALSE)</f>
        <v>22/06/2020</v>
      </c>
      <c r="E17084" s="4">
        <f t="shared" si="66"/>
        <v>44004</v>
      </c>
    </row>
    <row r="17085" spans="3:5" ht="13" x14ac:dyDescent="0.15">
      <c r="C17085" s="1" t="str">
        <f ca="1">IFERROR(INDIRECT(ADDRESS(MATCH(A17085,'contribution par jour-semaine'!A:A,0),MATCH(B17085,'contribution par jour-semaine'!$1:$1,0),4,1,"contribution par jour-semaine")),"")</f>
        <v/>
      </c>
      <c r="D17085" s="4" t="str">
        <f>VLOOKUP(A17085,predictions!A:B,2,FALSE)</f>
        <v>22/06/2020</v>
      </c>
      <c r="E17085" s="4">
        <f t="shared" si="66"/>
        <v>44004</v>
      </c>
    </row>
    <row r="17086" spans="3:5" ht="13" x14ac:dyDescent="0.15">
      <c r="C17086" s="1" t="str">
        <f ca="1">IFERROR(INDIRECT(ADDRESS(MATCH(A17086,'contribution par jour-semaine'!A:A,0),MATCH(B17086,'contribution par jour-semaine'!$1:$1,0),4,1,"contribution par jour-semaine")),"")</f>
        <v/>
      </c>
      <c r="D17086" s="4" t="str">
        <f>VLOOKUP(A17086,predictions!A:B,2,FALSE)</f>
        <v>22/06/2020</v>
      </c>
      <c r="E17086" s="4">
        <f t="shared" si="66"/>
        <v>44004</v>
      </c>
    </row>
    <row r="17087" spans="3:5" ht="13" x14ac:dyDescent="0.15">
      <c r="C17087" s="1" t="str">
        <f ca="1">IFERROR(INDIRECT(ADDRESS(MATCH(A17087,'contribution par jour-semaine'!A:A,0),MATCH(B17087,'contribution par jour-semaine'!$1:$1,0),4,1,"contribution par jour-semaine")),"")</f>
        <v/>
      </c>
      <c r="D17087" s="4" t="str">
        <f>VLOOKUP(A17087,predictions!A:B,2,FALSE)</f>
        <v>22/06/2020</v>
      </c>
      <c r="E17087" s="4">
        <f t="shared" ref="E17087:E17341" si="67">DATE(RIGHT(D17087,4),MID(D17087,4,2),LEFT(D17087,2))</f>
        <v>44004</v>
      </c>
    </row>
    <row r="17088" spans="3:5" ht="13" x14ac:dyDescent="0.15">
      <c r="C17088" s="1" t="str">
        <f ca="1">IFERROR(INDIRECT(ADDRESS(MATCH(A17088,'contribution par jour-semaine'!A:A,0),MATCH(B17088,'contribution par jour-semaine'!$1:$1,0),4,1,"contribution par jour-semaine")),"")</f>
        <v/>
      </c>
      <c r="D17088" s="4" t="str">
        <f>VLOOKUP(A17088,predictions!A:B,2,FALSE)</f>
        <v>22/06/2020</v>
      </c>
      <c r="E17088" s="4">
        <f t="shared" si="67"/>
        <v>44004</v>
      </c>
    </row>
    <row r="17089" spans="3:5" ht="13" x14ac:dyDescent="0.15">
      <c r="C17089" s="1" t="str">
        <f ca="1">IFERROR(INDIRECT(ADDRESS(MATCH(A17089,'contribution par jour-semaine'!A:A,0),MATCH(B17089,'contribution par jour-semaine'!$1:$1,0),4,1,"contribution par jour-semaine")),"")</f>
        <v/>
      </c>
      <c r="D17089" s="4" t="str">
        <f>VLOOKUP(A17089,predictions!A:B,2,FALSE)</f>
        <v>22/06/2020</v>
      </c>
      <c r="E17089" s="4">
        <f t="shared" si="67"/>
        <v>44004</v>
      </c>
    </row>
    <row r="17090" spans="3:5" ht="13" x14ac:dyDescent="0.15">
      <c r="C17090" s="1" t="str">
        <f ca="1">IFERROR(INDIRECT(ADDRESS(MATCH(A17090,'contribution par jour-semaine'!A:A,0),MATCH(B17090,'contribution par jour-semaine'!$1:$1,0),4,1,"contribution par jour-semaine")),"")</f>
        <v/>
      </c>
      <c r="D17090" s="4" t="str">
        <f>VLOOKUP(A17090,predictions!A:B,2,FALSE)</f>
        <v>22/06/2020</v>
      </c>
      <c r="E17090" s="4">
        <f t="shared" si="67"/>
        <v>44004</v>
      </c>
    </row>
    <row r="17091" spans="3:5" ht="13" x14ac:dyDescent="0.15">
      <c r="C17091" s="1" t="str">
        <f ca="1">IFERROR(INDIRECT(ADDRESS(MATCH(A17091,'contribution par jour-semaine'!A:A,0),MATCH(B17091,'contribution par jour-semaine'!$1:$1,0),4,1,"contribution par jour-semaine")),"")</f>
        <v/>
      </c>
      <c r="D17091" s="4" t="str">
        <f>VLOOKUP(A17091,predictions!A:B,2,FALSE)</f>
        <v>22/06/2020</v>
      </c>
      <c r="E17091" s="4">
        <f t="shared" si="67"/>
        <v>44004</v>
      </c>
    </row>
    <row r="17092" spans="3:5" ht="13" x14ac:dyDescent="0.15">
      <c r="C17092" s="1" t="str">
        <f ca="1">IFERROR(INDIRECT(ADDRESS(MATCH(A17092,'contribution par jour-semaine'!A:A,0),MATCH(B17092,'contribution par jour-semaine'!$1:$1,0),4,1,"contribution par jour-semaine")),"")</f>
        <v/>
      </c>
      <c r="D17092" s="4" t="str">
        <f>VLOOKUP(A17092,predictions!A:B,2,FALSE)</f>
        <v>22/06/2020</v>
      </c>
      <c r="E17092" s="4">
        <f t="shared" si="67"/>
        <v>44004</v>
      </c>
    </row>
    <row r="17093" spans="3:5" ht="13" x14ac:dyDescent="0.15">
      <c r="C17093" s="1" t="str">
        <f ca="1">IFERROR(INDIRECT(ADDRESS(MATCH(A17093,'contribution par jour-semaine'!A:A,0),MATCH(B17093,'contribution par jour-semaine'!$1:$1,0),4,1,"contribution par jour-semaine")),"")</f>
        <v/>
      </c>
      <c r="D17093" s="4" t="str">
        <f>VLOOKUP(A17093,predictions!A:B,2,FALSE)</f>
        <v>22/06/2020</v>
      </c>
      <c r="E17093" s="4">
        <f t="shared" si="67"/>
        <v>44004</v>
      </c>
    </row>
    <row r="17094" spans="3:5" ht="13" x14ac:dyDescent="0.15">
      <c r="C17094" s="1" t="str">
        <f ca="1">IFERROR(INDIRECT(ADDRESS(MATCH(A17094,'contribution par jour-semaine'!A:A,0),MATCH(B17094,'contribution par jour-semaine'!$1:$1,0),4,1,"contribution par jour-semaine")),"")</f>
        <v/>
      </c>
      <c r="D17094" s="4" t="str">
        <f>VLOOKUP(A17094,predictions!A:B,2,FALSE)</f>
        <v>22/06/2020</v>
      </c>
      <c r="E17094" s="4">
        <f t="shared" si="67"/>
        <v>44004</v>
      </c>
    </row>
    <row r="17095" spans="3:5" ht="13" x14ac:dyDescent="0.15">
      <c r="C17095" s="1" t="str">
        <f ca="1">IFERROR(INDIRECT(ADDRESS(MATCH(A17095,'contribution par jour-semaine'!A:A,0),MATCH(B17095,'contribution par jour-semaine'!$1:$1,0),4,1,"contribution par jour-semaine")),"")</f>
        <v/>
      </c>
      <c r="D17095" s="4" t="str">
        <f>VLOOKUP(A17095,predictions!A:B,2,FALSE)</f>
        <v>22/06/2020</v>
      </c>
      <c r="E17095" s="4">
        <f t="shared" si="67"/>
        <v>44004</v>
      </c>
    </row>
    <row r="17096" spans="3:5" ht="13" x14ac:dyDescent="0.15">
      <c r="C17096" s="1" t="str">
        <f ca="1">IFERROR(INDIRECT(ADDRESS(MATCH(A17096,'contribution par jour-semaine'!A:A,0),MATCH(B17096,'contribution par jour-semaine'!$1:$1,0),4,1,"contribution par jour-semaine")),"")</f>
        <v/>
      </c>
      <c r="D17096" s="4" t="str">
        <f>VLOOKUP(A17096,predictions!A:B,2,FALSE)</f>
        <v>22/06/2020</v>
      </c>
      <c r="E17096" s="4">
        <f t="shared" si="67"/>
        <v>44004</v>
      </c>
    </row>
    <row r="17097" spans="3:5" ht="13" x14ac:dyDescent="0.15">
      <c r="C17097" s="1" t="str">
        <f ca="1">IFERROR(INDIRECT(ADDRESS(MATCH(A17097,'contribution par jour-semaine'!A:A,0),MATCH(B17097,'contribution par jour-semaine'!$1:$1,0),4,1,"contribution par jour-semaine")),"")</f>
        <v/>
      </c>
      <c r="D17097" s="4" t="str">
        <f>VLOOKUP(A17097,predictions!A:B,2,FALSE)</f>
        <v>22/06/2020</v>
      </c>
      <c r="E17097" s="4">
        <f t="shared" si="67"/>
        <v>44004</v>
      </c>
    </row>
    <row r="17098" spans="3:5" ht="13" x14ac:dyDescent="0.15">
      <c r="C17098" s="1" t="str">
        <f ca="1">IFERROR(INDIRECT(ADDRESS(MATCH(A17098,'contribution par jour-semaine'!A:A,0),MATCH(B17098,'contribution par jour-semaine'!$1:$1,0),4,1,"contribution par jour-semaine")),"")</f>
        <v/>
      </c>
      <c r="D17098" s="4" t="str">
        <f>VLOOKUP(A17098,predictions!A:B,2,FALSE)</f>
        <v>22/06/2020</v>
      </c>
      <c r="E17098" s="4">
        <f t="shared" si="67"/>
        <v>44004</v>
      </c>
    </row>
    <row r="17099" spans="3:5" ht="13" x14ac:dyDescent="0.15">
      <c r="C17099" s="1" t="str">
        <f ca="1">IFERROR(INDIRECT(ADDRESS(MATCH(A17099,'contribution par jour-semaine'!A:A,0),MATCH(B17099,'contribution par jour-semaine'!$1:$1,0),4,1,"contribution par jour-semaine")),"")</f>
        <v/>
      </c>
      <c r="D17099" s="4" t="str">
        <f>VLOOKUP(A17099,predictions!A:B,2,FALSE)</f>
        <v>22/06/2020</v>
      </c>
      <c r="E17099" s="4">
        <f t="shared" si="67"/>
        <v>44004</v>
      </c>
    </row>
    <row r="17100" spans="3:5" ht="13" x14ac:dyDescent="0.15">
      <c r="C17100" s="1" t="str">
        <f ca="1">IFERROR(INDIRECT(ADDRESS(MATCH(A17100,'contribution par jour-semaine'!A:A,0),MATCH(B17100,'contribution par jour-semaine'!$1:$1,0),4,1,"contribution par jour-semaine")),"")</f>
        <v/>
      </c>
      <c r="D17100" s="4" t="str">
        <f>VLOOKUP(A17100,predictions!A:B,2,FALSE)</f>
        <v>22/06/2020</v>
      </c>
      <c r="E17100" s="4">
        <f t="shared" si="67"/>
        <v>44004</v>
      </c>
    </row>
    <row r="17101" spans="3:5" ht="13" x14ac:dyDescent="0.15">
      <c r="C17101" s="1" t="str">
        <f ca="1">IFERROR(INDIRECT(ADDRESS(MATCH(A17101,'contribution par jour-semaine'!A:A,0),MATCH(B17101,'contribution par jour-semaine'!$1:$1,0),4,1,"contribution par jour-semaine")),"")</f>
        <v/>
      </c>
      <c r="D17101" s="4" t="str">
        <f>VLOOKUP(A17101,predictions!A:B,2,FALSE)</f>
        <v>22/06/2020</v>
      </c>
      <c r="E17101" s="4">
        <f t="shared" si="67"/>
        <v>44004</v>
      </c>
    </row>
    <row r="17102" spans="3:5" ht="13" x14ac:dyDescent="0.15">
      <c r="C17102" s="1" t="str">
        <f ca="1">IFERROR(INDIRECT(ADDRESS(MATCH(A17102,'contribution par jour-semaine'!A:A,0),MATCH(B17102,'contribution par jour-semaine'!$1:$1,0),4,1,"contribution par jour-semaine")),"")</f>
        <v/>
      </c>
      <c r="D17102" s="4" t="str">
        <f>VLOOKUP(A17102,predictions!A:B,2,FALSE)</f>
        <v>22/06/2020</v>
      </c>
      <c r="E17102" s="4">
        <f t="shared" si="67"/>
        <v>44004</v>
      </c>
    </row>
    <row r="17103" spans="3:5" ht="13" x14ac:dyDescent="0.15">
      <c r="C17103" s="1" t="str">
        <f ca="1">IFERROR(INDIRECT(ADDRESS(MATCH(A17103,'contribution par jour-semaine'!A:A,0),MATCH(B17103,'contribution par jour-semaine'!$1:$1,0),4,1,"contribution par jour-semaine")),"")</f>
        <v/>
      </c>
      <c r="D17103" s="4" t="str">
        <f>VLOOKUP(A17103,predictions!A:B,2,FALSE)</f>
        <v>22/06/2020</v>
      </c>
      <c r="E17103" s="4">
        <f t="shared" si="67"/>
        <v>44004</v>
      </c>
    </row>
    <row r="17104" spans="3:5" ht="13" x14ac:dyDescent="0.15">
      <c r="C17104" s="1" t="str">
        <f ca="1">IFERROR(INDIRECT(ADDRESS(MATCH(A17104,'contribution par jour-semaine'!A:A,0),MATCH(B17104,'contribution par jour-semaine'!$1:$1,0),4,1,"contribution par jour-semaine")),"")</f>
        <v/>
      </c>
      <c r="D17104" s="4" t="str">
        <f>VLOOKUP(A17104,predictions!A:B,2,FALSE)</f>
        <v>22/06/2020</v>
      </c>
      <c r="E17104" s="4">
        <f t="shared" si="67"/>
        <v>44004</v>
      </c>
    </row>
    <row r="17105" spans="3:5" ht="13" x14ac:dyDescent="0.15">
      <c r="C17105" s="1" t="str">
        <f ca="1">IFERROR(INDIRECT(ADDRESS(MATCH(A17105,'contribution par jour-semaine'!A:A,0),MATCH(B17105,'contribution par jour-semaine'!$1:$1,0),4,1,"contribution par jour-semaine")),"")</f>
        <v/>
      </c>
      <c r="D17105" s="4" t="str">
        <f>VLOOKUP(A17105,predictions!A:B,2,FALSE)</f>
        <v>22/06/2020</v>
      </c>
      <c r="E17105" s="4">
        <f t="shared" si="67"/>
        <v>44004</v>
      </c>
    </row>
    <row r="17106" spans="3:5" ht="13" x14ac:dyDescent="0.15">
      <c r="C17106" s="1" t="str">
        <f ca="1">IFERROR(INDIRECT(ADDRESS(MATCH(A17106,'contribution par jour-semaine'!A:A,0),MATCH(B17106,'contribution par jour-semaine'!$1:$1,0),4,1,"contribution par jour-semaine")),"")</f>
        <v/>
      </c>
      <c r="D17106" s="4" t="str">
        <f>VLOOKUP(A17106,predictions!A:B,2,FALSE)</f>
        <v>22/06/2020</v>
      </c>
      <c r="E17106" s="4">
        <f t="shared" si="67"/>
        <v>44004</v>
      </c>
    </row>
    <row r="17107" spans="3:5" ht="13" x14ac:dyDescent="0.15">
      <c r="C17107" s="1" t="str">
        <f ca="1">IFERROR(INDIRECT(ADDRESS(MATCH(A17107,'contribution par jour-semaine'!A:A,0),MATCH(B17107,'contribution par jour-semaine'!$1:$1,0),4,1,"contribution par jour-semaine")),"")</f>
        <v/>
      </c>
      <c r="D17107" s="4" t="str">
        <f>VLOOKUP(A17107,predictions!A:B,2,FALSE)</f>
        <v>22/06/2020</v>
      </c>
      <c r="E17107" s="4">
        <f t="shared" si="67"/>
        <v>44004</v>
      </c>
    </row>
    <row r="17108" spans="3:5" ht="13" x14ac:dyDescent="0.15">
      <c r="C17108" s="1" t="str">
        <f ca="1">IFERROR(INDIRECT(ADDRESS(MATCH(A17108,'contribution par jour-semaine'!A:A,0),MATCH(B17108,'contribution par jour-semaine'!$1:$1,0),4,1,"contribution par jour-semaine")),"")</f>
        <v/>
      </c>
      <c r="D17108" s="4" t="str">
        <f>VLOOKUP(A17108,predictions!A:B,2,FALSE)</f>
        <v>22/06/2020</v>
      </c>
      <c r="E17108" s="4">
        <f t="shared" si="67"/>
        <v>44004</v>
      </c>
    </row>
    <row r="17109" spans="3:5" ht="13" x14ac:dyDescent="0.15">
      <c r="C17109" s="1" t="str">
        <f ca="1">IFERROR(INDIRECT(ADDRESS(MATCH(A17109,'contribution par jour-semaine'!A:A,0),MATCH(B17109,'contribution par jour-semaine'!$1:$1,0),4,1,"contribution par jour-semaine")),"")</f>
        <v/>
      </c>
      <c r="D17109" s="4" t="str">
        <f>VLOOKUP(A17109,predictions!A:B,2,FALSE)</f>
        <v>22/06/2020</v>
      </c>
      <c r="E17109" s="4">
        <f t="shared" si="67"/>
        <v>44004</v>
      </c>
    </row>
    <row r="17110" spans="3:5" ht="13" x14ac:dyDescent="0.15">
      <c r="C17110" s="1" t="str">
        <f ca="1">IFERROR(INDIRECT(ADDRESS(MATCH(A17110,'contribution par jour-semaine'!A:A,0),MATCH(B17110,'contribution par jour-semaine'!$1:$1,0),4,1,"contribution par jour-semaine")),"")</f>
        <v/>
      </c>
      <c r="D17110" s="4" t="str">
        <f>VLOOKUP(A17110,predictions!A:B,2,FALSE)</f>
        <v>22/06/2020</v>
      </c>
      <c r="E17110" s="4">
        <f t="shared" si="67"/>
        <v>44004</v>
      </c>
    </row>
    <row r="17111" spans="3:5" ht="13" x14ac:dyDescent="0.15">
      <c r="C17111" s="1" t="str">
        <f ca="1">IFERROR(INDIRECT(ADDRESS(MATCH(A17111,'contribution par jour-semaine'!A:A,0),MATCH(B17111,'contribution par jour-semaine'!$1:$1,0),4,1,"contribution par jour-semaine")),"")</f>
        <v/>
      </c>
      <c r="D17111" s="4" t="str">
        <f>VLOOKUP(A17111,predictions!A:B,2,FALSE)</f>
        <v>22/06/2020</v>
      </c>
      <c r="E17111" s="4">
        <f t="shared" si="67"/>
        <v>44004</v>
      </c>
    </row>
    <row r="17112" spans="3:5" ht="13" x14ac:dyDescent="0.15">
      <c r="C17112" s="1" t="str">
        <f ca="1">IFERROR(INDIRECT(ADDRESS(MATCH(A17112,'contribution par jour-semaine'!A:A,0),MATCH(B17112,'contribution par jour-semaine'!$1:$1,0),4,1,"contribution par jour-semaine")),"")</f>
        <v/>
      </c>
      <c r="D17112" s="4" t="str">
        <f>VLOOKUP(A17112,predictions!A:B,2,FALSE)</f>
        <v>22/06/2020</v>
      </c>
      <c r="E17112" s="4">
        <f t="shared" si="67"/>
        <v>44004</v>
      </c>
    </row>
    <row r="17113" spans="3:5" ht="13" x14ac:dyDescent="0.15">
      <c r="C17113" s="1" t="str">
        <f ca="1">IFERROR(INDIRECT(ADDRESS(MATCH(A17113,'contribution par jour-semaine'!A:A,0),MATCH(B17113,'contribution par jour-semaine'!$1:$1,0),4,1,"contribution par jour-semaine")),"")</f>
        <v/>
      </c>
      <c r="D17113" s="4" t="str">
        <f>VLOOKUP(A17113,predictions!A:B,2,FALSE)</f>
        <v>22/06/2020</v>
      </c>
      <c r="E17113" s="4">
        <f t="shared" si="67"/>
        <v>44004</v>
      </c>
    </row>
    <row r="17114" spans="3:5" ht="13" x14ac:dyDescent="0.15">
      <c r="C17114" s="1" t="str">
        <f ca="1">IFERROR(INDIRECT(ADDRESS(MATCH(A17114,'contribution par jour-semaine'!A:A,0),MATCH(B17114,'contribution par jour-semaine'!$1:$1,0),4,1,"contribution par jour-semaine")),"")</f>
        <v/>
      </c>
      <c r="D17114" s="4" t="str">
        <f>VLOOKUP(A17114,predictions!A:B,2,FALSE)</f>
        <v>22/06/2020</v>
      </c>
      <c r="E17114" s="4">
        <f t="shared" si="67"/>
        <v>44004</v>
      </c>
    </row>
    <row r="17115" spans="3:5" ht="13" x14ac:dyDescent="0.15">
      <c r="C17115" s="1" t="str">
        <f ca="1">IFERROR(INDIRECT(ADDRESS(MATCH(A17115,'contribution par jour-semaine'!A:A,0),MATCH(B17115,'contribution par jour-semaine'!$1:$1,0),4,1,"contribution par jour-semaine")),"")</f>
        <v/>
      </c>
      <c r="D17115" s="4" t="str">
        <f>VLOOKUP(A17115,predictions!A:B,2,FALSE)</f>
        <v>22/06/2020</v>
      </c>
      <c r="E17115" s="4">
        <f t="shared" si="67"/>
        <v>44004</v>
      </c>
    </row>
    <row r="17116" spans="3:5" ht="13" x14ac:dyDescent="0.15">
      <c r="C17116" s="1" t="str">
        <f ca="1">IFERROR(INDIRECT(ADDRESS(MATCH(A17116,'contribution par jour-semaine'!A:A,0),MATCH(B17116,'contribution par jour-semaine'!$1:$1,0),4,1,"contribution par jour-semaine")),"")</f>
        <v/>
      </c>
      <c r="D17116" s="4" t="str">
        <f>VLOOKUP(A17116,predictions!A:B,2,FALSE)</f>
        <v>22/06/2020</v>
      </c>
      <c r="E17116" s="4">
        <f t="shared" si="67"/>
        <v>44004</v>
      </c>
    </row>
    <row r="17117" spans="3:5" ht="13" x14ac:dyDescent="0.15">
      <c r="C17117" s="1" t="str">
        <f ca="1">IFERROR(INDIRECT(ADDRESS(MATCH(A17117,'contribution par jour-semaine'!A:A,0),MATCH(B17117,'contribution par jour-semaine'!$1:$1,0),4,1,"contribution par jour-semaine")),"")</f>
        <v/>
      </c>
      <c r="D17117" s="4" t="str">
        <f>VLOOKUP(A17117,predictions!A:B,2,FALSE)</f>
        <v>22/06/2020</v>
      </c>
      <c r="E17117" s="4">
        <f t="shared" si="67"/>
        <v>44004</v>
      </c>
    </row>
    <row r="17118" spans="3:5" ht="13" x14ac:dyDescent="0.15">
      <c r="C17118" s="1" t="str">
        <f ca="1">IFERROR(INDIRECT(ADDRESS(MATCH(A17118,'contribution par jour-semaine'!A:A,0),MATCH(B17118,'contribution par jour-semaine'!$1:$1,0),4,1,"contribution par jour-semaine")),"")</f>
        <v/>
      </c>
      <c r="D17118" s="4" t="str">
        <f>VLOOKUP(A17118,predictions!A:B,2,FALSE)</f>
        <v>22/06/2020</v>
      </c>
      <c r="E17118" s="4">
        <f t="shared" si="67"/>
        <v>44004</v>
      </c>
    </row>
    <row r="17119" spans="3:5" ht="13" x14ac:dyDescent="0.15">
      <c r="C17119" s="1" t="str">
        <f ca="1">IFERROR(INDIRECT(ADDRESS(MATCH(A17119,'contribution par jour-semaine'!A:A,0),MATCH(B17119,'contribution par jour-semaine'!$1:$1,0),4,1,"contribution par jour-semaine")),"")</f>
        <v/>
      </c>
      <c r="D17119" s="4" t="str">
        <f>VLOOKUP(A17119,predictions!A:B,2,FALSE)</f>
        <v>22/06/2020</v>
      </c>
      <c r="E17119" s="4">
        <f t="shared" si="67"/>
        <v>44004</v>
      </c>
    </row>
    <row r="17120" spans="3:5" ht="13" x14ac:dyDescent="0.15">
      <c r="C17120" s="1" t="str">
        <f ca="1">IFERROR(INDIRECT(ADDRESS(MATCH(A17120,'contribution par jour-semaine'!A:A,0),MATCH(B17120,'contribution par jour-semaine'!$1:$1,0),4,1,"contribution par jour-semaine")),"")</f>
        <v/>
      </c>
      <c r="D17120" s="4" t="str">
        <f>VLOOKUP(A17120,predictions!A:B,2,FALSE)</f>
        <v>22/06/2020</v>
      </c>
      <c r="E17120" s="4">
        <f t="shared" si="67"/>
        <v>44004</v>
      </c>
    </row>
    <row r="17121" spans="3:5" ht="13" x14ac:dyDescent="0.15">
      <c r="C17121" s="1" t="str">
        <f ca="1">IFERROR(INDIRECT(ADDRESS(MATCH(A17121,'contribution par jour-semaine'!A:A,0),MATCH(B17121,'contribution par jour-semaine'!$1:$1,0),4,1,"contribution par jour-semaine")),"")</f>
        <v/>
      </c>
      <c r="D17121" s="4" t="str">
        <f>VLOOKUP(A17121,predictions!A:B,2,FALSE)</f>
        <v>22/06/2020</v>
      </c>
      <c r="E17121" s="4">
        <f t="shared" si="67"/>
        <v>44004</v>
      </c>
    </row>
    <row r="17122" spans="3:5" ht="13" x14ac:dyDescent="0.15">
      <c r="C17122" s="1" t="str">
        <f ca="1">IFERROR(INDIRECT(ADDRESS(MATCH(A17122,'contribution par jour-semaine'!A:A,0),MATCH(B17122,'contribution par jour-semaine'!$1:$1,0),4,1,"contribution par jour-semaine")),"")</f>
        <v/>
      </c>
      <c r="D17122" s="4" t="str">
        <f>VLOOKUP(A17122,predictions!A:B,2,FALSE)</f>
        <v>22/06/2020</v>
      </c>
      <c r="E17122" s="4">
        <f t="shared" si="67"/>
        <v>44004</v>
      </c>
    </row>
    <row r="17123" spans="3:5" ht="13" x14ac:dyDescent="0.15">
      <c r="C17123" s="1" t="str">
        <f ca="1">IFERROR(INDIRECT(ADDRESS(MATCH(A17123,'contribution par jour-semaine'!A:A,0),MATCH(B17123,'contribution par jour-semaine'!$1:$1,0),4,1,"contribution par jour-semaine")),"")</f>
        <v/>
      </c>
      <c r="D17123" s="4" t="str">
        <f>VLOOKUP(A17123,predictions!A:B,2,FALSE)</f>
        <v>22/06/2020</v>
      </c>
      <c r="E17123" s="4">
        <f t="shared" si="67"/>
        <v>44004</v>
      </c>
    </row>
    <row r="17124" spans="3:5" ht="13" x14ac:dyDescent="0.15">
      <c r="C17124" s="1" t="str">
        <f ca="1">IFERROR(INDIRECT(ADDRESS(MATCH(A17124,'contribution par jour-semaine'!A:A,0),MATCH(B17124,'contribution par jour-semaine'!$1:$1,0),4,1,"contribution par jour-semaine")),"")</f>
        <v/>
      </c>
      <c r="D17124" s="4" t="str">
        <f>VLOOKUP(A17124,predictions!A:B,2,FALSE)</f>
        <v>22/06/2020</v>
      </c>
      <c r="E17124" s="4">
        <f t="shared" si="67"/>
        <v>44004</v>
      </c>
    </row>
    <row r="17125" spans="3:5" ht="13" x14ac:dyDescent="0.15">
      <c r="C17125" s="1" t="str">
        <f ca="1">IFERROR(INDIRECT(ADDRESS(MATCH(A17125,'contribution par jour-semaine'!A:A,0),MATCH(B17125,'contribution par jour-semaine'!$1:$1,0),4,1,"contribution par jour-semaine")),"")</f>
        <v/>
      </c>
      <c r="D17125" s="4" t="str">
        <f>VLOOKUP(A17125,predictions!A:B,2,FALSE)</f>
        <v>22/06/2020</v>
      </c>
      <c r="E17125" s="4">
        <f t="shared" si="67"/>
        <v>44004</v>
      </c>
    </row>
    <row r="17126" spans="3:5" ht="13" x14ac:dyDescent="0.15">
      <c r="C17126" s="1" t="str">
        <f ca="1">IFERROR(INDIRECT(ADDRESS(MATCH(A17126,'contribution par jour-semaine'!A:A,0),MATCH(B17126,'contribution par jour-semaine'!$1:$1,0),4,1,"contribution par jour-semaine")),"")</f>
        <v/>
      </c>
      <c r="D17126" s="4" t="str">
        <f>VLOOKUP(A17126,predictions!A:B,2,FALSE)</f>
        <v>22/06/2020</v>
      </c>
      <c r="E17126" s="4">
        <f t="shared" si="67"/>
        <v>44004</v>
      </c>
    </row>
    <row r="17127" spans="3:5" ht="13" x14ac:dyDescent="0.15">
      <c r="C17127" s="1" t="str">
        <f ca="1">IFERROR(INDIRECT(ADDRESS(MATCH(A17127,'contribution par jour-semaine'!A:A,0),MATCH(B17127,'contribution par jour-semaine'!$1:$1,0),4,1,"contribution par jour-semaine")),"")</f>
        <v/>
      </c>
      <c r="D17127" s="4" t="str">
        <f>VLOOKUP(A17127,predictions!A:B,2,FALSE)</f>
        <v>22/06/2020</v>
      </c>
      <c r="E17127" s="4">
        <f t="shared" si="67"/>
        <v>44004</v>
      </c>
    </row>
    <row r="17128" spans="3:5" ht="13" x14ac:dyDescent="0.15">
      <c r="C17128" s="1" t="str">
        <f ca="1">IFERROR(INDIRECT(ADDRESS(MATCH(A17128,'contribution par jour-semaine'!A:A,0),MATCH(B17128,'contribution par jour-semaine'!$1:$1,0),4,1,"contribution par jour-semaine")),"")</f>
        <v/>
      </c>
      <c r="D17128" s="4" t="str">
        <f>VLOOKUP(A17128,predictions!A:B,2,FALSE)</f>
        <v>22/06/2020</v>
      </c>
      <c r="E17128" s="4">
        <f t="shared" si="67"/>
        <v>44004</v>
      </c>
    </row>
    <row r="17129" spans="3:5" ht="13" x14ac:dyDescent="0.15">
      <c r="C17129" s="1" t="str">
        <f ca="1">IFERROR(INDIRECT(ADDRESS(MATCH(A17129,'contribution par jour-semaine'!A:A,0),MATCH(B17129,'contribution par jour-semaine'!$1:$1,0),4,1,"contribution par jour-semaine")),"")</f>
        <v/>
      </c>
      <c r="D17129" s="4" t="str">
        <f>VLOOKUP(A17129,predictions!A:B,2,FALSE)</f>
        <v>22/06/2020</v>
      </c>
      <c r="E17129" s="4">
        <f t="shared" si="67"/>
        <v>44004</v>
      </c>
    </row>
    <row r="17130" spans="3:5" ht="13" x14ac:dyDescent="0.15">
      <c r="C17130" s="1" t="str">
        <f ca="1">IFERROR(INDIRECT(ADDRESS(MATCH(A17130,'contribution par jour-semaine'!A:A,0),MATCH(B17130,'contribution par jour-semaine'!$1:$1,0),4,1,"contribution par jour-semaine")),"")</f>
        <v/>
      </c>
      <c r="D17130" s="4" t="str">
        <f>VLOOKUP(A17130,predictions!A:B,2,FALSE)</f>
        <v>22/06/2020</v>
      </c>
      <c r="E17130" s="4">
        <f t="shared" si="67"/>
        <v>44004</v>
      </c>
    </row>
    <row r="17131" spans="3:5" ht="13" x14ac:dyDescent="0.15">
      <c r="C17131" s="1" t="str">
        <f ca="1">IFERROR(INDIRECT(ADDRESS(MATCH(A17131,'contribution par jour-semaine'!A:A,0),MATCH(B17131,'contribution par jour-semaine'!$1:$1,0),4,1,"contribution par jour-semaine")),"")</f>
        <v/>
      </c>
      <c r="D17131" s="4" t="str">
        <f>VLOOKUP(A17131,predictions!A:B,2,FALSE)</f>
        <v>22/06/2020</v>
      </c>
      <c r="E17131" s="4">
        <f t="shared" si="67"/>
        <v>44004</v>
      </c>
    </row>
    <row r="17132" spans="3:5" ht="13" x14ac:dyDescent="0.15">
      <c r="C17132" s="1" t="str">
        <f ca="1">IFERROR(INDIRECT(ADDRESS(MATCH(A17132,'contribution par jour-semaine'!A:A,0),MATCH(B17132,'contribution par jour-semaine'!$1:$1,0),4,1,"contribution par jour-semaine")),"")</f>
        <v/>
      </c>
      <c r="D17132" s="4" t="str">
        <f>VLOOKUP(A17132,predictions!A:B,2,FALSE)</f>
        <v>22/06/2020</v>
      </c>
      <c r="E17132" s="4">
        <f t="shared" si="67"/>
        <v>44004</v>
      </c>
    </row>
    <row r="17133" spans="3:5" ht="13" x14ac:dyDescent="0.15">
      <c r="C17133" s="1" t="str">
        <f ca="1">IFERROR(INDIRECT(ADDRESS(MATCH(A17133,'contribution par jour-semaine'!A:A,0),MATCH(B17133,'contribution par jour-semaine'!$1:$1,0),4,1,"contribution par jour-semaine")),"")</f>
        <v/>
      </c>
      <c r="D17133" s="4" t="str">
        <f>VLOOKUP(A17133,predictions!A:B,2,FALSE)</f>
        <v>22/06/2020</v>
      </c>
      <c r="E17133" s="4">
        <f t="shared" si="67"/>
        <v>44004</v>
      </c>
    </row>
    <row r="17134" spans="3:5" ht="13" x14ac:dyDescent="0.15">
      <c r="C17134" s="1" t="str">
        <f ca="1">IFERROR(INDIRECT(ADDRESS(MATCH(A17134,'contribution par jour-semaine'!A:A,0),MATCH(B17134,'contribution par jour-semaine'!$1:$1,0),4,1,"contribution par jour-semaine")),"")</f>
        <v/>
      </c>
      <c r="D17134" s="4" t="str">
        <f>VLOOKUP(A17134,predictions!A:B,2,FALSE)</f>
        <v>22/06/2020</v>
      </c>
      <c r="E17134" s="4">
        <f t="shared" si="67"/>
        <v>44004</v>
      </c>
    </row>
    <row r="17135" spans="3:5" ht="13" x14ac:dyDescent="0.15">
      <c r="C17135" s="1" t="str">
        <f ca="1">IFERROR(INDIRECT(ADDRESS(MATCH(A17135,'contribution par jour-semaine'!A:A,0),MATCH(B17135,'contribution par jour-semaine'!$1:$1,0),4,1,"contribution par jour-semaine")),"")</f>
        <v/>
      </c>
      <c r="D17135" s="4" t="str">
        <f>VLOOKUP(A17135,predictions!A:B,2,FALSE)</f>
        <v>22/06/2020</v>
      </c>
      <c r="E17135" s="4">
        <f t="shared" si="67"/>
        <v>44004</v>
      </c>
    </row>
    <row r="17136" spans="3:5" ht="13" x14ac:dyDescent="0.15">
      <c r="C17136" s="1" t="str">
        <f ca="1">IFERROR(INDIRECT(ADDRESS(MATCH(A17136,'contribution par jour-semaine'!A:A,0),MATCH(B17136,'contribution par jour-semaine'!$1:$1,0),4,1,"contribution par jour-semaine")),"")</f>
        <v/>
      </c>
      <c r="D17136" s="4" t="str">
        <f>VLOOKUP(A17136,predictions!A:B,2,FALSE)</f>
        <v>22/06/2020</v>
      </c>
      <c r="E17136" s="4">
        <f t="shared" si="67"/>
        <v>44004</v>
      </c>
    </row>
    <row r="17137" spans="3:5" ht="13" x14ac:dyDescent="0.15">
      <c r="C17137" s="1" t="str">
        <f ca="1">IFERROR(INDIRECT(ADDRESS(MATCH(A17137,'contribution par jour-semaine'!A:A,0),MATCH(B17137,'contribution par jour-semaine'!$1:$1,0),4,1,"contribution par jour-semaine")),"")</f>
        <v/>
      </c>
      <c r="D17137" s="4" t="str">
        <f>VLOOKUP(A17137,predictions!A:B,2,FALSE)</f>
        <v>22/06/2020</v>
      </c>
      <c r="E17137" s="4">
        <f t="shared" si="67"/>
        <v>44004</v>
      </c>
    </row>
    <row r="17138" spans="3:5" ht="13" x14ac:dyDescent="0.15">
      <c r="C17138" s="1" t="str">
        <f ca="1">IFERROR(INDIRECT(ADDRESS(MATCH(A17138,'contribution par jour-semaine'!A:A,0),MATCH(B17138,'contribution par jour-semaine'!$1:$1,0),4,1,"contribution par jour-semaine")),"")</f>
        <v/>
      </c>
      <c r="D17138" s="4" t="str">
        <f>VLOOKUP(A17138,predictions!A:B,2,FALSE)</f>
        <v>22/06/2020</v>
      </c>
      <c r="E17138" s="4">
        <f t="shared" si="67"/>
        <v>44004</v>
      </c>
    </row>
    <row r="17139" spans="3:5" ht="13" x14ac:dyDescent="0.15">
      <c r="C17139" s="1" t="str">
        <f ca="1">IFERROR(INDIRECT(ADDRESS(MATCH(A17139,'contribution par jour-semaine'!A:A,0),MATCH(B17139,'contribution par jour-semaine'!$1:$1,0),4,1,"contribution par jour-semaine")),"")</f>
        <v/>
      </c>
      <c r="D17139" s="4" t="str">
        <f>VLOOKUP(A17139,predictions!A:B,2,FALSE)</f>
        <v>22/06/2020</v>
      </c>
      <c r="E17139" s="4">
        <f t="shared" si="67"/>
        <v>44004</v>
      </c>
    </row>
    <row r="17140" spans="3:5" ht="13" x14ac:dyDescent="0.15">
      <c r="C17140" s="1" t="str">
        <f ca="1">IFERROR(INDIRECT(ADDRESS(MATCH(A17140,'contribution par jour-semaine'!A:A,0),MATCH(B17140,'contribution par jour-semaine'!$1:$1,0),4,1,"contribution par jour-semaine")),"")</f>
        <v/>
      </c>
      <c r="D17140" s="4" t="str">
        <f>VLOOKUP(A17140,predictions!A:B,2,FALSE)</f>
        <v>22/06/2020</v>
      </c>
      <c r="E17140" s="4">
        <f t="shared" si="67"/>
        <v>44004</v>
      </c>
    </row>
    <row r="17141" spans="3:5" ht="13" x14ac:dyDescent="0.15">
      <c r="C17141" s="1" t="str">
        <f ca="1">IFERROR(INDIRECT(ADDRESS(MATCH(A17141,'contribution par jour-semaine'!A:A,0),MATCH(B17141,'contribution par jour-semaine'!$1:$1,0),4,1,"contribution par jour-semaine")),"")</f>
        <v/>
      </c>
      <c r="D17141" s="4" t="str">
        <f>VLOOKUP(A17141,predictions!A:B,2,FALSE)</f>
        <v>22/06/2020</v>
      </c>
      <c r="E17141" s="4">
        <f t="shared" si="67"/>
        <v>44004</v>
      </c>
    </row>
    <row r="17142" spans="3:5" ht="13" x14ac:dyDescent="0.15">
      <c r="C17142" s="1" t="str">
        <f ca="1">IFERROR(INDIRECT(ADDRESS(MATCH(A17142,'contribution par jour-semaine'!A:A,0),MATCH(B17142,'contribution par jour-semaine'!$1:$1,0),4,1,"contribution par jour-semaine")),"")</f>
        <v/>
      </c>
      <c r="D17142" s="4" t="str">
        <f>VLOOKUP(A17142,predictions!A:B,2,FALSE)</f>
        <v>22/06/2020</v>
      </c>
      <c r="E17142" s="4">
        <f t="shared" si="67"/>
        <v>44004</v>
      </c>
    </row>
    <row r="17143" spans="3:5" ht="13" x14ac:dyDescent="0.15">
      <c r="C17143" s="1" t="str">
        <f ca="1">IFERROR(INDIRECT(ADDRESS(MATCH(A17143,'contribution par jour-semaine'!A:A,0),MATCH(B17143,'contribution par jour-semaine'!$1:$1,0),4,1,"contribution par jour-semaine")),"")</f>
        <v/>
      </c>
      <c r="D17143" s="4" t="str">
        <f>VLOOKUP(A17143,predictions!A:B,2,FALSE)</f>
        <v>22/06/2020</v>
      </c>
      <c r="E17143" s="4">
        <f t="shared" si="67"/>
        <v>44004</v>
      </c>
    </row>
    <row r="17144" spans="3:5" ht="13" x14ac:dyDescent="0.15">
      <c r="C17144" s="1" t="str">
        <f ca="1">IFERROR(INDIRECT(ADDRESS(MATCH(A17144,'contribution par jour-semaine'!A:A,0),MATCH(B17144,'contribution par jour-semaine'!$1:$1,0),4,1,"contribution par jour-semaine")),"")</f>
        <v/>
      </c>
      <c r="D17144" s="4" t="str">
        <f>VLOOKUP(A17144,predictions!A:B,2,FALSE)</f>
        <v>22/06/2020</v>
      </c>
      <c r="E17144" s="4">
        <f t="shared" si="67"/>
        <v>44004</v>
      </c>
    </row>
    <row r="17145" spans="3:5" ht="13" x14ac:dyDescent="0.15">
      <c r="C17145" s="1" t="str">
        <f ca="1">IFERROR(INDIRECT(ADDRESS(MATCH(A17145,'contribution par jour-semaine'!A:A,0),MATCH(B17145,'contribution par jour-semaine'!$1:$1,0),4,1,"contribution par jour-semaine")),"")</f>
        <v/>
      </c>
      <c r="D17145" s="4" t="str">
        <f>VLOOKUP(A17145,predictions!A:B,2,FALSE)</f>
        <v>22/06/2020</v>
      </c>
      <c r="E17145" s="4">
        <f t="shared" si="67"/>
        <v>44004</v>
      </c>
    </row>
    <row r="17146" spans="3:5" ht="13" x14ac:dyDescent="0.15">
      <c r="C17146" s="1" t="str">
        <f ca="1">IFERROR(INDIRECT(ADDRESS(MATCH(A17146,'contribution par jour-semaine'!A:A,0),MATCH(B17146,'contribution par jour-semaine'!$1:$1,0),4,1,"contribution par jour-semaine")),"")</f>
        <v/>
      </c>
      <c r="D17146" s="4" t="str">
        <f>VLOOKUP(A17146,predictions!A:B,2,FALSE)</f>
        <v>22/06/2020</v>
      </c>
      <c r="E17146" s="4">
        <f t="shared" si="67"/>
        <v>44004</v>
      </c>
    </row>
    <row r="17147" spans="3:5" ht="13" x14ac:dyDescent="0.15">
      <c r="C17147" s="1" t="str">
        <f ca="1">IFERROR(INDIRECT(ADDRESS(MATCH(A17147,'contribution par jour-semaine'!A:A,0),MATCH(B17147,'contribution par jour-semaine'!$1:$1,0),4,1,"contribution par jour-semaine")),"")</f>
        <v/>
      </c>
      <c r="D17147" s="4" t="str">
        <f>VLOOKUP(A17147,predictions!A:B,2,FALSE)</f>
        <v>22/06/2020</v>
      </c>
      <c r="E17147" s="4">
        <f t="shared" si="67"/>
        <v>44004</v>
      </c>
    </row>
    <row r="17148" spans="3:5" ht="13" x14ac:dyDescent="0.15">
      <c r="C17148" s="1" t="str">
        <f ca="1">IFERROR(INDIRECT(ADDRESS(MATCH(A17148,'contribution par jour-semaine'!A:A,0),MATCH(B17148,'contribution par jour-semaine'!$1:$1,0),4,1,"contribution par jour-semaine")),"")</f>
        <v/>
      </c>
      <c r="D17148" s="4" t="str">
        <f>VLOOKUP(A17148,predictions!A:B,2,FALSE)</f>
        <v>22/06/2020</v>
      </c>
      <c r="E17148" s="4">
        <f t="shared" si="67"/>
        <v>44004</v>
      </c>
    </row>
    <row r="17149" spans="3:5" ht="13" x14ac:dyDescent="0.15">
      <c r="C17149" s="1" t="str">
        <f ca="1">IFERROR(INDIRECT(ADDRESS(MATCH(A17149,'contribution par jour-semaine'!A:A,0),MATCH(B17149,'contribution par jour-semaine'!$1:$1,0),4,1,"contribution par jour-semaine")),"")</f>
        <v/>
      </c>
      <c r="D17149" s="4" t="str">
        <f>VLOOKUP(A17149,predictions!A:B,2,FALSE)</f>
        <v>22/06/2020</v>
      </c>
      <c r="E17149" s="4">
        <f t="shared" si="67"/>
        <v>44004</v>
      </c>
    </row>
    <row r="17150" spans="3:5" ht="13" x14ac:dyDescent="0.15">
      <c r="C17150" s="1" t="str">
        <f ca="1">IFERROR(INDIRECT(ADDRESS(MATCH(A17150,'contribution par jour-semaine'!A:A,0),MATCH(B17150,'contribution par jour-semaine'!$1:$1,0),4,1,"contribution par jour-semaine")),"")</f>
        <v/>
      </c>
      <c r="D17150" s="4" t="str">
        <f>VLOOKUP(A17150,predictions!A:B,2,FALSE)</f>
        <v>22/06/2020</v>
      </c>
      <c r="E17150" s="4">
        <f t="shared" si="67"/>
        <v>44004</v>
      </c>
    </row>
    <row r="17151" spans="3:5" ht="13" x14ac:dyDescent="0.15">
      <c r="C17151" s="1" t="str">
        <f ca="1">IFERROR(INDIRECT(ADDRESS(MATCH(A17151,'contribution par jour-semaine'!A:A,0),MATCH(B17151,'contribution par jour-semaine'!$1:$1,0),4,1,"contribution par jour-semaine")),"")</f>
        <v/>
      </c>
      <c r="D17151" s="4" t="str">
        <f>VLOOKUP(A17151,predictions!A:B,2,FALSE)</f>
        <v>22/06/2020</v>
      </c>
      <c r="E17151" s="4">
        <f t="shared" si="67"/>
        <v>44004</v>
      </c>
    </row>
    <row r="17152" spans="3:5" ht="13" x14ac:dyDescent="0.15">
      <c r="C17152" s="1" t="str">
        <f ca="1">IFERROR(INDIRECT(ADDRESS(MATCH(A17152,'contribution par jour-semaine'!A:A,0),MATCH(B17152,'contribution par jour-semaine'!$1:$1,0),4,1,"contribution par jour-semaine")),"")</f>
        <v/>
      </c>
      <c r="D17152" s="4" t="str">
        <f>VLOOKUP(A17152,predictions!A:B,2,FALSE)</f>
        <v>22/06/2020</v>
      </c>
      <c r="E17152" s="4">
        <f t="shared" si="67"/>
        <v>44004</v>
      </c>
    </row>
    <row r="17153" spans="3:5" ht="13" x14ac:dyDescent="0.15">
      <c r="C17153" s="1" t="str">
        <f ca="1">IFERROR(INDIRECT(ADDRESS(MATCH(A17153,'contribution par jour-semaine'!A:A,0),MATCH(B17153,'contribution par jour-semaine'!$1:$1,0),4,1,"contribution par jour-semaine")),"")</f>
        <v/>
      </c>
      <c r="D17153" s="4" t="str">
        <f>VLOOKUP(A17153,predictions!A:B,2,FALSE)</f>
        <v>22/06/2020</v>
      </c>
      <c r="E17153" s="4">
        <f t="shared" si="67"/>
        <v>44004</v>
      </c>
    </row>
    <row r="17154" spans="3:5" ht="13" x14ac:dyDescent="0.15">
      <c r="C17154" s="1" t="str">
        <f ca="1">IFERROR(INDIRECT(ADDRESS(MATCH(A17154,'contribution par jour-semaine'!A:A,0),MATCH(B17154,'contribution par jour-semaine'!$1:$1,0),4,1,"contribution par jour-semaine")),"")</f>
        <v/>
      </c>
      <c r="D17154" s="4" t="str">
        <f>VLOOKUP(A17154,predictions!A:B,2,FALSE)</f>
        <v>22/06/2020</v>
      </c>
      <c r="E17154" s="4">
        <f t="shared" si="67"/>
        <v>44004</v>
      </c>
    </row>
    <row r="17155" spans="3:5" ht="13" x14ac:dyDescent="0.15">
      <c r="C17155" s="1" t="str">
        <f ca="1">IFERROR(INDIRECT(ADDRESS(MATCH(A17155,'contribution par jour-semaine'!A:A,0),MATCH(B17155,'contribution par jour-semaine'!$1:$1,0),4,1,"contribution par jour-semaine")),"")</f>
        <v/>
      </c>
      <c r="D17155" s="4" t="str">
        <f>VLOOKUP(A17155,predictions!A:B,2,FALSE)</f>
        <v>22/06/2020</v>
      </c>
      <c r="E17155" s="4">
        <f t="shared" si="67"/>
        <v>44004</v>
      </c>
    </row>
    <row r="17156" spans="3:5" ht="13" x14ac:dyDescent="0.15">
      <c r="C17156" s="1" t="str">
        <f ca="1">IFERROR(INDIRECT(ADDRESS(MATCH(A17156,'contribution par jour-semaine'!A:A,0),MATCH(B17156,'contribution par jour-semaine'!$1:$1,0),4,1,"contribution par jour-semaine")),"")</f>
        <v/>
      </c>
      <c r="D17156" s="4" t="str">
        <f>VLOOKUP(A17156,predictions!A:B,2,FALSE)</f>
        <v>22/06/2020</v>
      </c>
      <c r="E17156" s="4">
        <f t="shared" si="67"/>
        <v>44004</v>
      </c>
    </row>
    <row r="17157" spans="3:5" ht="13" x14ac:dyDescent="0.15">
      <c r="C17157" s="1" t="str">
        <f ca="1">IFERROR(INDIRECT(ADDRESS(MATCH(A17157,'contribution par jour-semaine'!A:A,0),MATCH(B17157,'contribution par jour-semaine'!$1:$1,0),4,1,"contribution par jour-semaine")),"")</f>
        <v/>
      </c>
      <c r="D17157" s="4" t="str">
        <f>VLOOKUP(A17157,predictions!A:B,2,FALSE)</f>
        <v>22/06/2020</v>
      </c>
      <c r="E17157" s="4">
        <f t="shared" si="67"/>
        <v>44004</v>
      </c>
    </row>
    <row r="17158" spans="3:5" ht="13" x14ac:dyDescent="0.15">
      <c r="C17158" s="1" t="str">
        <f ca="1">IFERROR(INDIRECT(ADDRESS(MATCH(A17158,'contribution par jour-semaine'!A:A,0),MATCH(B17158,'contribution par jour-semaine'!$1:$1,0),4,1,"contribution par jour-semaine")),"")</f>
        <v/>
      </c>
      <c r="D17158" s="4" t="str">
        <f>VLOOKUP(A17158,predictions!A:B,2,FALSE)</f>
        <v>22/06/2020</v>
      </c>
      <c r="E17158" s="4">
        <f t="shared" si="67"/>
        <v>44004</v>
      </c>
    </row>
    <row r="17159" spans="3:5" ht="13" x14ac:dyDescent="0.15">
      <c r="C17159" s="1" t="str">
        <f ca="1">IFERROR(INDIRECT(ADDRESS(MATCH(A17159,'contribution par jour-semaine'!A:A,0),MATCH(B17159,'contribution par jour-semaine'!$1:$1,0),4,1,"contribution par jour-semaine")),"")</f>
        <v/>
      </c>
      <c r="D17159" s="4" t="str">
        <f>VLOOKUP(A17159,predictions!A:B,2,FALSE)</f>
        <v>22/06/2020</v>
      </c>
      <c r="E17159" s="4">
        <f t="shared" si="67"/>
        <v>44004</v>
      </c>
    </row>
    <row r="17160" spans="3:5" ht="13" x14ac:dyDescent="0.15">
      <c r="C17160" s="1" t="str">
        <f ca="1">IFERROR(INDIRECT(ADDRESS(MATCH(A17160,'contribution par jour-semaine'!A:A,0),MATCH(B17160,'contribution par jour-semaine'!$1:$1,0),4,1,"contribution par jour-semaine")),"")</f>
        <v/>
      </c>
      <c r="D17160" s="4" t="str">
        <f>VLOOKUP(A17160,predictions!A:B,2,FALSE)</f>
        <v>22/06/2020</v>
      </c>
      <c r="E17160" s="4">
        <f t="shared" si="67"/>
        <v>44004</v>
      </c>
    </row>
    <row r="17161" spans="3:5" ht="13" x14ac:dyDescent="0.15">
      <c r="C17161" s="1" t="str">
        <f ca="1">IFERROR(INDIRECT(ADDRESS(MATCH(A17161,'contribution par jour-semaine'!A:A,0),MATCH(B17161,'contribution par jour-semaine'!$1:$1,0),4,1,"contribution par jour-semaine")),"")</f>
        <v/>
      </c>
      <c r="D17161" s="4" t="str">
        <f>VLOOKUP(A17161,predictions!A:B,2,FALSE)</f>
        <v>22/06/2020</v>
      </c>
      <c r="E17161" s="4">
        <f t="shared" si="67"/>
        <v>44004</v>
      </c>
    </row>
    <row r="17162" spans="3:5" ht="13" x14ac:dyDescent="0.15">
      <c r="C17162" s="1" t="str">
        <f ca="1">IFERROR(INDIRECT(ADDRESS(MATCH(A17162,'contribution par jour-semaine'!A:A,0),MATCH(B17162,'contribution par jour-semaine'!$1:$1,0),4,1,"contribution par jour-semaine")),"")</f>
        <v/>
      </c>
      <c r="D17162" s="4" t="str">
        <f>VLOOKUP(A17162,predictions!A:B,2,FALSE)</f>
        <v>22/06/2020</v>
      </c>
      <c r="E17162" s="4">
        <f t="shared" si="67"/>
        <v>44004</v>
      </c>
    </row>
    <row r="17163" spans="3:5" ht="13" x14ac:dyDescent="0.15">
      <c r="C17163" s="1" t="str">
        <f ca="1">IFERROR(INDIRECT(ADDRESS(MATCH(A17163,'contribution par jour-semaine'!A:A,0),MATCH(B17163,'contribution par jour-semaine'!$1:$1,0),4,1,"contribution par jour-semaine")),"")</f>
        <v/>
      </c>
      <c r="D17163" s="4" t="str">
        <f>VLOOKUP(A17163,predictions!A:B,2,FALSE)</f>
        <v>22/06/2020</v>
      </c>
      <c r="E17163" s="4">
        <f t="shared" si="67"/>
        <v>44004</v>
      </c>
    </row>
    <row r="17164" spans="3:5" ht="13" x14ac:dyDescent="0.15">
      <c r="C17164" s="1" t="str">
        <f ca="1">IFERROR(INDIRECT(ADDRESS(MATCH(A17164,'contribution par jour-semaine'!A:A,0),MATCH(B17164,'contribution par jour-semaine'!$1:$1,0),4,1,"contribution par jour-semaine")),"")</f>
        <v/>
      </c>
      <c r="D17164" s="4" t="str">
        <f>VLOOKUP(A17164,predictions!A:B,2,FALSE)</f>
        <v>22/06/2020</v>
      </c>
      <c r="E17164" s="4">
        <f t="shared" si="67"/>
        <v>44004</v>
      </c>
    </row>
    <row r="17165" spans="3:5" ht="13" x14ac:dyDescent="0.15">
      <c r="C17165" s="1" t="str">
        <f ca="1">IFERROR(INDIRECT(ADDRESS(MATCH(A17165,'contribution par jour-semaine'!A:A,0),MATCH(B17165,'contribution par jour-semaine'!$1:$1,0),4,1,"contribution par jour-semaine")),"")</f>
        <v/>
      </c>
      <c r="D17165" s="4" t="str">
        <f>VLOOKUP(A17165,predictions!A:B,2,FALSE)</f>
        <v>22/06/2020</v>
      </c>
      <c r="E17165" s="4">
        <f t="shared" si="67"/>
        <v>44004</v>
      </c>
    </row>
    <row r="17166" spans="3:5" ht="13" x14ac:dyDescent="0.15">
      <c r="C17166" s="1" t="str">
        <f ca="1">IFERROR(INDIRECT(ADDRESS(MATCH(A17166,'contribution par jour-semaine'!A:A,0),MATCH(B17166,'contribution par jour-semaine'!$1:$1,0),4,1,"contribution par jour-semaine")),"")</f>
        <v/>
      </c>
      <c r="D17166" s="4" t="str">
        <f>VLOOKUP(A17166,predictions!A:B,2,FALSE)</f>
        <v>22/06/2020</v>
      </c>
      <c r="E17166" s="4">
        <f t="shared" si="67"/>
        <v>44004</v>
      </c>
    </row>
    <row r="17167" spans="3:5" ht="13" x14ac:dyDescent="0.15">
      <c r="C17167" s="1" t="str">
        <f ca="1">IFERROR(INDIRECT(ADDRESS(MATCH(A17167,'contribution par jour-semaine'!A:A,0),MATCH(B17167,'contribution par jour-semaine'!$1:$1,0),4,1,"contribution par jour-semaine")),"")</f>
        <v/>
      </c>
      <c r="D17167" s="4" t="str">
        <f>VLOOKUP(A17167,predictions!A:B,2,FALSE)</f>
        <v>22/06/2020</v>
      </c>
      <c r="E17167" s="4">
        <f t="shared" si="67"/>
        <v>44004</v>
      </c>
    </row>
    <row r="17168" spans="3:5" ht="13" x14ac:dyDescent="0.15">
      <c r="C17168" s="1" t="str">
        <f ca="1">IFERROR(INDIRECT(ADDRESS(MATCH(A17168,'contribution par jour-semaine'!A:A,0),MATCH(B17168,'contribution par jour-semaine'!$1:$1,0),4,1,"contribution par jour-semaine")),"")</f>
        <v/>
      </c>
      <c r="D17168" s="4" t="str">
        <f>VLOOKUP(A17168,predictions!A:B,2,FALSE)</f>
        <v>22/06/2020</v>
      </c>
      <c r="E17168" s="4">
        <f t="shared" si="67"/>
        <v>44004</v>
      </c>
    </row>
    <row r="17169" spans="3:5" ht="13" x14ac:dyDescent="0.15">
      <c r="C17169" s="1" t="str">
        <f ca="1">IFERROR(INDIRECT(ADDRESS(MATCH(A17169,'contribution par jour-semaine'!A:A,0),MATCH(B17169,'contribution par jour-semaine'!$1:$1,0),4,1,"contribution par jour-semaine")),"")</f>
        <v/>
      </c>
      <c r="D17169" s="4" t="str">
        <f>VLOOKUP(A17169,predictions!A:B,2,FALSE)</f>
        <v>22/06/2020</v>
      </c>
      <c r="E17169" s="4">
        <f t="shared" si="67"/>
        <v>44004</v>
      </c>
    </row>
    <row r="17170" spans="3:5" ht="13" x14ac:dyDescent="0.15">
      <c r="C17170" s="1" t="str">
        <f ca="1">IFERROR(INDIRECT(ADDRESS(MATCH(A17170,'contribution par jour-semaine'!A:A,0),MATCH(B17170,'contribution par jour-semaine'!$1:$1,0),4,1,"contribution par jour-semaine")),"")</f>
        <v/>
      </c>
      <c r="D17170" s="4" t="str">
        <f>VLOOKUP(A17170,predictions!A:B,2,FALSE)</f>
        <v>22/06/2020</v>
      </c>
      <c r="E17170" s="4">
        <f t="shared" si="67"/>
        <v>44004</v>
      </c>
    </row>
    <row r="17171" spans="3:5" ht="13" x14ac:dyDescent="0.15">
      <c r="C17171" s="1" t="str">
        <f ca="1">IFERROR(INDIRECT(ADDRESS(MATCH(A17171,'contribution par jour-semaine'!A:A,0),MATCH(B17171,'contribution par jour-semaine'!$1:$1,0),4,1,"contribution par jour-semaine")),"")</f>
        <v/>
      </c>
      <c r="D17171" s="4" t="str">
        <f>VLOOKUP(A17171,predictions!A:B,2,FALSE)</f>
        <v>22/06/2020</v>
      </c>
      <c r="E17171" s="4">
        <f t="shared" si="67"/>
        <v>44004</v>
      </c>
    </row>
    <row r="17172" spans="3:5" ht="13" x14ac:dyDescent="0.15">
      <c r="C17172" s="1" t="str">
        <f ca="1">IFERROR(INDIRECT(ADDRESS(MATCH(A17172,'contribution par jour-semaine'!A:A,0),MATCH(B17172,'contribution par jour-semaine'!$1:$1,0),4,1,"contribution par jour-semaine")),"")</f>
        <v/>
      </c>
      <c r="D17172" s="4" t="str">
        <f>VLOOKUP(A17172,predictions!A:B,2,FALSE)</f>
        <v>22/06/2020</v>
      </c>
      <c r="E17172" s="4">
        <f t="shared" si="67"/>
        <v>44004</v>
      </c>
    </row>
    <row r="17173" spans="3:5" ht="13" x14ac:dyDescent="0.15">
      <c r="C17173" s="1" t="str">
        <f ca="1">IFERROR(INDIRECT(ADDRESS(MATCH(A17173,'contribution par jour-semaine'!A:A,0),MATCH(B17173,'contribution par jour-semaine'!$1:$1,0),4,1,"contribution par jour-semaine")),"")</f>
        <v/>
      </c>
      <c r="D17173" s="4" t="str">
        <f>VLOOKUP(A17173,predictions!A:B,2,FALSE)</f>
        <v>22/06/2020</v>
      </c>
      <c r="E17173" s="4">
        <f t="shared" si="67"/>
        <v>44004</v>
      </c>
    </row>
    <row r="17174" spans="3:5" ht="13" x14ac:dyDescent="0.15">
      <c r="C17174" s="1" t="str">
        <f ca="1">IFERROR(INDIRECT(ADDRESS(MATCH(A17174,'contribution par jour-semaine'!A:A,0),MATCH(B17174,'contribution par jour-semaine'!$1:$1,0),4,1,"contribution par jour-semaine")),"")</f>
        <v/>
      </c>
      <c r="D17174" s="4" t="str">
        <f>VLOOKUP(A17174,predictions!A:B,2,FALSE)</f>
        <v>22/06/2020</v>
      </c>
      <c r="E17174" s="4">
        <f t="shared" si="67"/>
        <v>44004</v>
      </c>
    </row>
    <row r="17175" spans="3:5" ht="13" x14ac:dyDescent="0.15">
      <c r="C17175" s="1" t="str">
        <f ca="1">IFERROR(INDIRECT(ADDRESS(MATCH(A17175,'contribution par jour-semaine'!A:A,0),MATCH(B17175,'contribution par jour-semaine'!$1:$1,0),4,1,"contribution par jour-semaine")),"")</f>
        <v/>
      </c>
      <c r="D17175" s="4" t="str">
        <f>VLOOKUP(A17175,predictions!A:B,2,FALSE)</f>
        <v>22/06/2020</v>
      </c>
      <c r="E17175" s="4">
        <f t="shared" si="67"/>
        <v>44004</v>
      </c>
    </row>
    <row r="17176" spans="3:5" ht="13" x14ac:dyDescent="0.15">
      <c r="C17176" s="1" t="str">
        <f ca="1">IFERROR(INDIRECT(ADDRESS(MATCH(A17176,'contribution par jour-semaine'!A:A,0),MATCH(B17176,'contribution par jour-semaine'!$1:$1,0),4,1,"contribution par jour-semaine")),"")</f>
        <v/>
      </c>
      <c r="D17176" s="4" t="str">
        <f>VLOOKUP(A17176,predictions!A:B,2,FALSE)</f>
        <v>22/06/2020</v>
      </c>
      <c r="E17176" s="4">
        <f t="shared" si="67"/>
        <v>44004</v>
      </c>
    </row>
    <row r="17177" spans="3:5" ht="13" x14ac:dyDescent="0.15">
      <c r="C17177" s="1" t="str">
        <f ca="1">IFERROR(INDIRECT(ADDRESS(MATCH(A17177,'contribution par jour-semaine'!A:A,0),MATCH(B17177,'contribution par jour-semaine'!$1:$1,0),4,1,"contribution par jour-semaine")),"")</f>
        <v/>
      </c>
      <c r="D17177" s="4" t="str">
        <f>VLOOKUP(A17177,predictions!A:B,2,FALSE)</f>
        <v>22/06/2020</v>
      </c>
      <c r="E17177" s="4">
        <f t="shared" si="67"/>
        <v>44004</v>
      </c>
    </row>
    <row r="17178" spans="3:5" ht="13" x14ac:dyDescent="0.15">
      <c r="C17178" s="1" t="str">
        <f ca="1">IFERROR(INDIRECT(ADDRESS(MATCH(A17178,'contribution par jour-semaine'!A:A,0),MATCH(B17178,'contribution par jour-semaine'!$1:$1,0),4,1,"contribution par jour-semaine")),"")</f>
        <v/>
      </c>
      <c r="D17178" s="4" t="str">
        <f>VLOOKUP(A17178,predictions!A:B,2,FALSE)</f>
        <v>22/06/2020</v>
      </c>
      <c r="E17178" s="4">
        <f t="shared" si="67"/>
        <v>44004</v>
      </c>
    </row>
    <row r="17179" spans="3:5" ht="13" x14ac:dyDescent="0.15">
      <c r="C17179" s="1" t="str">
        <f ca="1">IFERROR(INDIRECT(ADDRESS(MATCH(A17179,'contribution par jour-semaine'!A:A,0),MATCH(B17179,'contribution par jour-semaine'!$1:$1,0),4,1,"contribution par jour-semaine")),"")</f>
        <v/>
      </c>
      <c r="D17179" s="4" t="str">
        <f>VLOOKUP(A17179,predictions!A:B,2,FALSE)</f>
        <v>22/06/2020</v>
      </c>
      <c r="E17179" s="4">
        <f t="shared" si="67"/>
        <v>44004</v>
      </c>
    </row>
    <row r="17180" spans="3:5" ht="13" x14ac:dyDescent="0.15">
      <c r="C17180" s="1" t="str">
        <f ca="1">IFERROR(INDIRECT(ADDRESS(MATCH(A17180,'contribution par jour-semaine'!A:A,0),MATCH(B17180,'contribution par jour-semaine'!$1:$1,0),4,1,"contribution par jour-semaine")),"")</f>
        <v/>
      </c>
      <c r="D17180" s="4" t="str">
        <f>VLOOKUP(A17180,predictions!A:B,2,FALSE)</f>
        <v>22/06/2020</v>
      </c>
      <c r="E17180" s="4">
        <f t="shared" si="67"/>
        <v>44004</v>
      </c>
    </row>
    <row r="17181" spans="3:5" ht="13" x14ac:dyDescent="0.15">
      <c r="C17181" s="1" t="str">
        <f ca="1">IFERROR(INDIRECT(ADDRESS(MATCH(A17181,'contribution par jour-semaine'!A:A,0),MATCH(B17181,'contribution par jour-semaine'!$1:$1,0),4,1,"contribution par jour-semaine")),"")</f>
        <v/>
      </c>
      <c r="D17181" s="4" t="str">
        <f>VLOOKUP(A17181,predictions!A:B,2,FALSE)</f>
        <v>22/06/2020</v>
      </c>
      <c r="E17181" s="4">
        <f t="shared" si="67"/>
        <v>44004</v>
      </c>
    </row>
    <row r="17182" spans="3:5" ht="13" x14ac:dyDescent="0.15">
      <c r="C17182" s="1" t="str">
        <f ca="1">IFERROR(INDIRECT(ADDRESS(MATCH(A17182,'contribution par jour-semaine'!A:A,0),MATCH(B17182,'contribution par jour-semaine'!$1:$1,0),4,1,"contribution par jour-semaine")),"")</f>
        <v/>
      </c>
      <c r="D17182" s="4" t="str">
        <f>VLOOKUP(A17182,predictions!A:B,2,FALSE)</f>
        <v>22/06/2020</v>
      </c>
      <c r="E17182" s="4">
        <f t="shared" si="67"/>
        <v>44004</v>
      </c>
    </row>
    <row r="17183" spans="3:5" ht="13" x14ac:dyDescent="0.15">
      <c r="C17183" s="1" t="str">
        <f ca="1">IFERROR(INDIRECT(ADDRESS(MATCH(A17183,'contribution par jour-semaine'!A:A,0),MATCH(B17183,'contribution par jour-semaine'!$1:$1,0),4,1,"contribution par jour-semaine")),"")</f>
        <v/>
      </c>
      <c r="D17183" s="4" t="str">
        <f>VLOOKUP(A17183,predictions!A:B,2,FALSE)</f>
        <v>22/06/2020</v>
      </c>
      <c r="E17183" s="4">
        <f t="shared" si="67"/>
        <v>44004</v>
      </c>
    </row>
    <row r="17184" spans="3:5" ht="13" x14ac:dyDescent="0.15">
      <c r="C17184" s="1" t="str">
        <f ca="1">IFERROR(INDIRECT(ADDRESS(MATCH(A17184,'contribution par jour-semaine'!A:A,0),MATCH(B17184,'contribution par jour-semaine'!$1:$1,0),4,1,"contribution par jour-semaine")),"")</f>
        <v/>
      </c>
      <c r="D17184" s="4" t="str">
        <f>VLOOKUP(A17184,predictions!A:B,2,FALSE)</f>
        <v>22/06/2020</v>
      </c>
      <c r="E17184" s="4">
        <f t="shared" si="67"/>
        <v>44004</v>
      </c>
    </row>
    <row r="17185" spans="3:5" ht="13" x14ac:dyDescent="0.15">
      <c r="C17185" s="1" t="str">
        <f ca="1">IFERROR(INDIRECT(ADDRESS(MATCH(A17185,'contribution par jour-semaine'!A:A,0),MATCH(B17185,'contribution par jour-semaine'!$1:$1,0),4,1,"contribution par jour-semaine")),"")</f>
        <v/>
      </c>
      <c r="D17185" s="4" t="str">
        <f>VLOOKUP(A17185,predictions!A:B,2,FALSE)</f>
        <v>22/06/2020</v>
      </c>
      <c r="E17185" s="4">
        <f t="shared" si="67"/>
        <v>44004</v>
      </c>
    </row>
    <row r="17186" spans="3:5" ht="13" x14ac:dyDescent="0.15">
      <c r="C17186" s="1" t="str">
        <f ca="1">IFERROR(INDIRECT(ADDRESS(MATCH(A17186,'contribution par jour-semaine'!A:A,0),MATCH(B17186,'contribution par jour-semaine'!$1:$1,0),4,1,"contribution par jour-semaine")),"")</f>
        <v/>
      </c>
      <c r="D17186" s="4" t="str">
        <f>VLOOKUP(A17186,predictions!A:B,2,FALSE)</f>
        <v>22/06/2020</v>
      </c>
      <c r="E17186" s="4">
        <f t="shared" si="67"/>
        <v>44004</v>
      </c>
    </row>
    <row r="17187" spans="3:5" ht="13" x14ac:dyDescent="0.15">
      <c r="C17187" s="1" t="str">
        <f ca="1">IFERROR(INDIRECT(ADDRESS(MATCH(A17187,'contribution par jour-semaine'!A:A,0),MATCH(B17187,'contribution par jour-semaine'!$1:$1,0),4,1,"contribution par jour-semaine")),"")</f>
        <v/>
      </c>
      <c r="D17187" s="4" t="str">
        <f>VLOOKUP(A17187,predictions!A:B,2,FALSE)</f>
        <v>22/06/2020</v>
      </c>
      <c r="E17187" s="4">
        <f t="shared" si="67"/>
        <v>44004</v>
      </c>
    </row>
    <row r="17188" spans="3:5" ht="13" x14ac:dyDescent="0.15">
      <c r="C17188" s="1" t="str">
        <f ca="1">IFERROR(INDIRECT(ADDRESS(MATCH(A17188,'contribution par jour-semaine'!A:A,0),MATCH(B17188,'contribution par jour-semaine'!$1:$1,0),4,1,"contribution par jour-semaine")),"")</f>
        <v/>
      </c>
      <c r="D17188" s="4" t="str">
        <f>VLOOKUP(A17188,predictions!A:B,2,FALSE)</f>
        <v>22/06/2020</v>
      </c>
      <c r="E17188" s="4">
        <f t="shared" si="67"/>
        <v>44004</v>
      </c>
    </row>
    <row r="17189" spans="3:5" ht="13" x14ac:dyDescent="0.15">
      <c r="C17189" s="1" t="str">
        <f ca="1">IFERROR(INDIRECT(ADDRESS(MATCH(A17189,'contribution par jour-semaine'!A:A,0),MATCH(B17189,'contribution par jour-semaine'!$1:$1,0),4,1,"contribution par jour-semaine")),"")</f>
        <v/>
      </c>
      <c r="D17189" s="4" t="str">
        <f>VLOOKUP(A17189,predictions!A:B,2,FALSE)</f>
        <v>22/06/2020</v>
      </c>
      <c r="E17189" s="4">
        <f t="shared" si="67"/>
        <v>44004</v>
      </c>
    </row>
    <row r="17190" spans="3:5" ht="13" x14ac:dyDescent="0.15">
      <c r="C17190" s="1" t="str">
        <f ca="1">IFERROR(INDIRECT(ADDRESS(MATCH(A17190,'contribution par jour-semaine'!A:A,0),MATCH(B17190,'contribution par jour-semaine'!$1:$1,0),4,1,"contribution par jour-semaine")),"")</f>
        <v/>
      </c>
      <c r="D17190" s="4" t="str">
        <f>VLOOKUP(A17190,predictions!A:B,2,FALSE)</f>
        <v>22/06/2020</v>
      </c>
      <c r="E17190" s="4">
        <f t="shared" si="67"/>
        <v>44004</v>
      </c>
    </row>
    <row r="17191" spans="3:5" ht="13" x14ac:dyDescent="0.15">
      <c r="C17191" s="1" t="str">
        <f ca="1">IFERROR(INDIRECT(ADDRESS(MATCH(A17191,'contribution par jour-semaine'!A:A,0),MATCH(B17191,'contribution par jour-semaine'!$1:$1,0),4,1,"contribution par jour-semaine")),"")</f>
        <v/>
      </c>
      <c r="D17191" s="4" t="str">
        <f>VLOOKUP(A17191,predictions!A:B,2,FALSE)</f>
        <v>22/06/2020</v>
      </c>
      <c r="E17191" s="4">
        <f t="shared" si="67"/>
        <v>44004</v>
      </c>
    </row>
    <row r="17192" spans="3:5" ht="13" x14ac:dyDescent="0.15">
      <c r="C17192" s="1" t="str">
        <f ca="1">IFERROR(INDIRECT(ADDRESS(MATCH(A17192,'contribution par jour-semaine'!A:A,0),MATCH(B17192,'contribution par jour-semaine'!$1:$1,0),4,1,"contribution par jour-semaine")),"")</f>
        <v/>
      </c>
      <c r="D17192" s="4" t="str">
        <f>VLOOKUP(A17192,predictions!A:B,2,FALSE)</f>
        <v>22/06/2020</v>
      </c>
      <c r="E17192" s="4">
        <f t="shared" si="67"/>
        <v>44004</v>
      </c>
    </row>
    <row r="17193" spans="3:5" ht="13" x14ac:dyDescent="0.15">
      <c r="C17193" s="1" t="str">
        <f ca="1">IFERROR(INDIRECT(ADDRESS(MATCH(A17193,'contribution par jour-semaine'!A:A,0),MATCH(B17193,'contribution par jour-semaine'!$1:$1,0),4,1,"contribution par jour-semaine")),"")</f>
        <v/>
      </c>
      <c r="D17193" s="4" t="str">
        <f>VLOOKUP(A17193,predictions!A:B,2,FALSE)</f>
        <v>22/06/2020</v>
      </c>
      <c r="E17193" s="4">
        <f t="shared" si="67"/>
        <v>44004</v>
      </c>
    </row>
    <row r="17194" spans="3:5" ht="13" x14ac:dyDescent="0.15">
      <c r="C17194" s="1" t="str">
        <f ca="1">IFERROR(INDIRECT(ADDRESS(MATCH(A17194,'contribution par jour-semaine'!A:A,0),MATCH(B17194,'contribution par jour-semaine'!$1:$1,0),4,1,"contribution par jour-semaine")),"")</f>
        <v/>
      </c>
      <c r="D17194" s="4" t="str">
        <f>VLOOKUP(A17194,predictions!A:B,2,FALSE)</f>
        <v>22/06/2020</v>
      </c>
      <c r="E17194" s="4">
        <f t="shared" si="67"/>
        <v>44004</v>
      </c>
    </row>
    <row r="17195" spans="3:5" ht="13" x14ac:dyDescent="0.15">
      <c r="C17195" s="1" t="str">
        <f ca="1">IFERROR(INDIRECT(ADDRESS(MATCH(A17195,'contribution par jour-semaine'!A:A,0),MATCH(B17195,'contribution par jour-semaine'!$1:$1,0),4,1,"contribution par jour-semaine")),"")</f>
        <v/>
      </c>
      <c r="D17195" s="4" t="str">
        <f>VLOOKUP(A17195,predictions!A:B,2,FALSE)</f>
        <v>22/06/2020</v>
      </c>
      <c r="E17195" s="4">
        <f t="shared" si="67"/>
        <v>44004</v>
      </c>
    </row>
    <row r="17196" spans="3:5" ht="13" x14ac:dyDescent="0.15">
      <c r="C17196" s="1" t="str">
        <f ca="1">IFERROR(INDIRECT(ADDRESS(MATCH(A17196,'contribution par jour-semaine'!A:A,0),MATCH(B17196,'contribution par jour-semaine'!$1:$1,0),4,1,"contribution par jour-semaine")),"")</f>
        <v/>
      </c>
      <c r="D17196" s="4" t="str">
        <f>VLOOKUP(A17196,predictions!A:B,2,FALSE)</f>
        <v>22/06/2020</v>
      </c>
      <c r="E17196" s="4">
        <f t="shared" si="67"/>
        <v>44004</v>
      </c>
    </row>
    <row r="17197" spans="3:5" ht="13" x14ac:dyDescent="0.15">
      <c r="C17197" s="1" t="str">
        <f ca="1">IFERROR(INDIRECT(ADDRESS(MATCH(A17197,'contribution par jour-semaine'!A:A,0),MATCH(B17197,'contribution par jour-semaine'!$1:$1,0),4,1,"contribution par jour-semaine")),"")</f>
        <v/>
      </c>
      <c r="D17197" s="4" t="str">
        <f>VLOOKUP(A17197,predictions!A:B,2,FALSE)</f>
        <v>22/06/2020</v>
      </c>
      <c r="E17197" s="4">
        <f t="shared" si="67"/>
        <v>44004</v>
      </c>
    </row>
    <row r="17198" spans="3:5" ht="13" x14ac:dyDescent="0.15">
      <c r="C17198" s="1" t="str">
        <f ca="1">IFERROR(INDIRECT(ADDRESS(MATCH(A17198,'contribution par jour-semaine'!A:A,0),MATCH(B17198,'contribution par jour-semaine'!$1:$1,0),4,1,"contribution par jour-semaine")),"")</f>
        <v/>
      </c>
      <c r="D17198" s="4" t="str">
        <f>VLOOKUP(A17198,predictions!A:B,2,FALSE)</f>
        <v>22/06/2020</v>
      </c>
      <c r="E17198" s="4">
        <f t="shared" si="67"/>
        <v>44004</v>
      </c>
    </row>
    <row r="17199" spans="3:5" ht="13" x14ac:dyDescent="0.15">
      <c r="C17199" s="1" t="str">
        <f ca="1">IFERROR(INDIRECT(ADDRESS(MATCH(A17199,'contribution par jour-semaine'!A:A,0),MATCH(B17199,'contribution par jour-semaine'!$1:$1,0),4,1,"contribution par jour-semaine")),"")</f>
        <v/>
      </c>
      <c r="D17199" s="4" t="str">
        <f>VLOOKUP(A17199,predictions!A:B,2,FALSE)</f>
        <v>22/06/2020</v>
      </c>
      <c r="E17199" s="4">
        <f t="shared" si="67"/>
        <v>44004</v>
      </c>
    </row>
    <row r="17200" spans="3:5" ht="13" x14ac:dyDescent="0.15">
      <c r="C17200" s="1" t="str">
        <f ca="1">IFERROR(INDIRECT(ADDRESS(MATCH(A17200,'contribution par jour-semaine'!A:A,0),MATCH(B17200,'contribution par jour-semaine'!$1:$1,0),4,1,"contribution par jour-semaine")),"")</f>
        <v/>
      </c>
      <c r="D17200" s="4" t="str">
        <f>VLOOKUP(A17200,predictions!A:B,2,FALSE)</f>
        <v>22/06/2020</v>
      </c>
      <c r="E17200" s="4">
        <f t="shared" si="67"/>
        <v>44004</v>
      </c>
    </row>
    <row r="17201" spans="3:5" ht="13" x14ac:dyDescent="0.15">
      <c r="C17201" s="1" t="str">
        <f ca="1">IFERROR(INDIRECT(ADDRESS(MATCH(A17201,'contribution par jour-semaine'!A:A,0),MATCH(B17201,'contribution par jour-semaine'!$1:$1,0),4,1,"contribution par jour-semaine")),"")</f>
        <v/>
      </c>
      <c r="D17201" s="4" t="str">
        <f>VLOOKUP(A17201,predictions!A:B,2,FALSE)</f>
        <v>22/06/2020</v>
      </c>
      <c r="E17201" s="4">
        <f t="shared" si="67"/>
        <v>44004</v>
      </c>
    </row>
    <row r="17202" spans="3:5" ht="13" x14ac:dyDescent="0.15">
      <c r="C17202" s="1" t="str">
        <f ca="1">IFERROR(INDIRECT(ADDRESS(MATCH(A17202,'contribution par jour-semaine'!A:A,0),MATCH(B17202,'contribution par jour-semaine'!$1:$1,0),4,1,"contribution par jour-semaine")),"")</f>
        <v/>
      </c>
      <c r="D17202" s="4" t="str">
        <f>VLOOKUP(A17202,predictions!A:B,2,FALSE)</f>
        <v>22/06/2020</v>
      </c>
      <c r="E17202" s="4">
        <f t="shared" si="67"/>
        <v>44004</v>
      </c>
    </row>
    <row r="17203" spans="3:5" ht="13" x14ac:dyDescent="0.15">
      <c r="C17203" s="1" t="str">
        <f ca="1">IFERROR(INDIRECT(ADDRESS(MATCH(A17203,'contribution par jour-semaine'!A:A,0),MATCH(B17203,'contribution par jour-semaine'!$1:$1,0),4,1,"contribution par jour-semaine")),"")</f>
        <v/>
      </c>
      <c r="D17203" s="4" t="str">
        <f>VLOOKUP(A17203,predictions!A:B,2,FALSE)</f>
        <v>22/06/2020</v>
      </c>
      <c r="E17203" s="4">
        <f t="shared" si="67"/>
        <v>44004</v>
      </c>
    </row>
    <row r="17204" spans="3:5" ht="13" x14ac:dyDescent="0.15">
      <c r="C17204" s="1" t="str">
        <f ca="1">IFERROR(INDIRECT(ADDRESS(MATCH(A17204,'contribution par jour-semaine'!A:A,0),MATCH(B17204,'contribution par jour-semaine'!$1:$1,0),4,1,"contribution par jour-semaine")),"")</f>
        <v/>
      </c>
      <c r="D17204" s="4" t="str">
        <f>VLOOKUP(A17204,predictions!A:B,2,FALSE)</f>
        <v>22/06/2020</v>
      </c>
      <c r="E17204" s="4">
        <f t="shared" si="67"/>
        <v>44004</v>
      </c>
    </row>
    <row r="17205" spans="3:5" ht="13" x14ac:dyDescent="0.15">
      <c r="C17205" s="1" t="str">
        <f ca="1">IFERROR(INDIRECT(ADDRESS(MATCH(A17205,'contribution par jour-semaine'!A:A,0),MATCH(B17205,'contribution par jour-semaine'!$1:$1,0),4,1,"contribution par jour-semaine")),"")</f>
        <v/>
      </c>
      <c r="D17205" s="4" t="str">
        <f>VLOOKUP(A17205,predictions!A:B,2,FALSE)</f>
        <v>22/06/2020</v>
      </c>
      <c r="E17205" s="4">
        <f t="shared" si="67"/>
        <v>44004</v>
      </c>
    </row>
    <row r="17206" spans="3:5" ht="13" x14ac:dyDescent="0.15">
      <c r="C17206" s="1" t="str">
        <f ca="1">IFERROR(INDIRECT(ADDRESS(MATCH(A17206,'contribution par jour-semaine'!A:A,0),MATCH(B17206,'contribution par jour-semaine'!$1:$1,0),4,1,"contribution par jour-semaine")),"")</f>
        <v/>
      </c>
      <c r="D17206" s="4" t="str">
        <f>VLOOKUP(A17206,predictions!A:B,2,FALSE)</f>
        <v>22/06/2020</v>
      </c>
      <c r="E17206" s="4">
        <f t="shared" si="67"/>
        <v>44004</v>
      </c>
    </row>
    <row r="17207" spans="3:5" ht="13" x14ac:dyDescent="0.15">
      <c r="C17207" s="1" t="str">
        <f ca="1">IFERROR(INDIRECT(ADDRESS(MATCH(A17207,'contribution par jour-semaine'!A:A,0),MATCH(B17207,'contribution par jour-semaine'!$1:$1,0),4,1,"contribution par jour-semaine")),"")</f>
        <v/>
      </c>
      <c r="D17207" s="4" t="str">
        <f>VLOOKUP(A17207,predictions!A:B,2,FALSE)</f>
        <v>22/06/2020</v>
      </c>
      <c r="E17207" s="4">
        <f t="shared" si="67"/>
        <v>44004</v>
      </c>
    </row>
    <row r="17208" spans="3:5" ht="13" x14ac:dyDescent="0.15">
      <c r="C17208" s="1" t="str">
        <f ca="1">IFERROR(INDIRECT(ADDRESS(MATCH(A17208,'contribution par jour-semaine'!A:A,0),MATCH(B17208,'contribution par jour-semaine'!$1:$1,0),4,1,"contribution par jour-semaine")),"")</f>
        <v/>
      </c>
      <c r="D17208" s="4" t="str">
        <f>VLOOKUP(A17208,predictions!A:B,2,FALSE)</f>
        <v>22/06/2020</v>
      </c>
      <c r="E17208" s="4">
        <f t="shared" si="67"/>
        <v>44004</v>
      </c>
    </row>
    <row r="17209" spans="3:5" ht="13" x14ac:dyDescent="0.15">
      <c r="C17209" s="1" t="str">
        <f ca="1">IFERROR(INDIRECT(ADDRESS(MATCH(A17209,'contribution par jour-semaine'!A:A,0),MATCH(B17209,'contribution par jour-semaine'!$1:$1,0),4,1,"contribution par jour-semaine")),"")</f>
        <v/>
      </c>
      <c r="D17209" s="4" t="str">
        <f>VLOOKUP(A17209,predictions!A:B,2,FALSE)</f>
        <v>22/06/2020</v>
      </c>
      <c r="E17209" s="4">
        <f t="shared" si="67"/>
        <v>44004</v>
      </c>
    </row>
    <row r="17210" spans="3:5" ht="13" x14ac:dyDescent="0.15">
      <c r="C17210" s="1" t="str">
        <f ca="1">IFERROR(INDIRECT(ADDRESS(MATCH(A17210,'contribution par jour-semaine'!A:A,0),MATCH(B17210,'contribution par jour-semaine'!$1:$1,0),4,1,"contribution par jour-semaine")),"")</f>
        <v/>
      </c>
      <c r="D17210" s="4" t="str">
        <f>VLOOKUP(A17210,predictions!A:B,2,FALSE)</f>
        <v>22/06/2020</v>
      </c>
      <c r="E17210" s="4">
        <f t="shared" si="67"/>
        <v>44004</v>
      </c>
    </row>
    <row r="17211" spans="3:5" ht="13" x14ac:dyDescent="0.15">
      <c r="C17211" s="1" t="str">
        <f ca="1">IFERROR(INDIRECT(ADDRESS(MATCH(A17211,'contribution par jour-semaine'!A:A,0),MATCH(B17211,'contribution par jour-semaine'!$1:$1,0),4,1,"contribution par jour-semaine")),"")</f>
        <v/>
      </c>
      <c r="D17211" s="4" t="str">
        <f>VLOOKUP(A17211,predictions!A:B,2,FALSE)</f>
        <v>22/06/2020</v>
      </c>
      <c r="E17211" s="4">
        <f t="shared" si="67"/>
        <v>44004</v>
      </c>
    </row>
    <row r="17212" spans="3:5" ht="13" x14ac:dyDescent="0.15">
      <c r="C17212" s="1" t="str">
        <f ca="1">IFERROR(INDIRECT(ADDRESS(MATCH(A17212,'contribution par jour-semaine'!A:A,0),MATCH(B17212,'contribution par jour-semaine'!$1:$1,0),4,1,"contribution par jour-semaine")),"")</f>
        <v/>
      </c>
      <c r="D17212" s="4" t="str">
        <f>VLOOKUP(A17212,predictions!A:B,2,FALSE)</f>
        <v>22/06/2020</v>
      </c>
      <c r="E17212" s="4">
        <f t="shared" si="67"/>
        <v>44004</v>
      </c>
    </row>
    <row r="17213" spans="3:5" ht="13" x14ac:dyDescent="0.15">
      <c r="C17213" s="1" t="str">
        <f ca="1">IFERROR(INDIRECT(ADDRESS(MATCH(A17213,'contribution par jour-semaine'!A:A,0),MATCH(B17213,'contribution par jour-semaine'!$1:$1,0),4,1,"contribution par jour-semaine")),"")</f>
        <v/>
      </c>
      <c r="D17213" s="4" t="str">
        <f>VLOOKUP(A17213,predictions!A:B,2,FALSE)</f>
        <v>22/06/2020</v>
      </c>
      <c r="E17213" s="4">
        <f t="shared" si="67"/>
        <v>44004</v>
      </c>
    </row>
    <row r="17214" spans="3:5" ht="13" x14ac:dyDescent="0.15">
      <c r="C17214" s="1" t="str">
        <f ca="1">IFERROR(INDIRECT(ADDRESS(MATCH(A17214,'contribution par jour-semaine'!A:A,0),MATCH(B17214,'contribution par jour-semaine'!$1:$1,0),4,1,"contribution par jour-semaine")),"")</f>
        <v/>
      </c>
      <c r="D17214" s="4" t="str">
        <f>VLOOKUP(A17214,predictions!A:B,2,FALSE)</f>
        <v>22/06/2020</v>
      </c>
      <c r="E17214" s="4">
        <f t="shared" si="67"/>
        <v>44004</v>
      </c>
    </row>
    <row r="17215" spans="3:5" ht="13" x14ac:dyDescent="0.15">
      <c r="C17215" s="1" t="str">
        <f ca="1">IFERROR(INDIRECT(ADDRESS(MATCH(A17215,'contribution par jour-semaine'!A:A,0),MATCH(B17215,'contribution par jour-semaine'!$1:$1,0),4,1,"contribution par jour-semaine")),"")</f>
        <v/>
      </c>
      <c r="D17215" s="4" t="str">
        <f>VLOOKUP(A17215,predictions!A:B,2,FALSE)</f>
        <v>22/06/2020</v>
      </c>
      <c r="E17215" s="4">
        <f t="shared" si="67"/>
        <v>44004</v>
      </c>
    </row>
    <row r="17216" spans="3:5" ht="13" x14ac:dyDescent="0.15">
      <c r="C17216" s="1" t="str">
        <f ca="1">IFERROR(INDIRECT(ADDRESS(MATCH(A17216,'contribution par jour-semaine'!A:A,0),MATCH(B17216,'contribution par jour-semaine'!$1:$1,0),4,1,"contribution par jour-semaine")),"")</f>
        <v/>
      </c>
      <c r="D17216" s="4" t="str">
        <f>VLOOKUP(A17216,predictions!A:B,2,FALSE)</f>
        <v>22/06/2020</v>
      </c>
      <c r="E17216" s="4">
        <f t="shared" si="67"/>
        <v>44004</v>
      </c>
    </row>
    <row r="17217" spans="3:5" ht="13" x14ac:dyDescent="0.15">
      <c r="C17217" s="1" t="str">
        <f ca="1">IFERROR(INDIRECT(ADDRESS(MATCH(A17217,'contribution par jour-semaine'!A:A,0),MATCH(B17217,'contribution par jour-semaine'!$1:$1,0),4,1,"contribution par jour-semaine")),"")</f>
        <v/>
      </c>
      <c r="D17217" s="4" t="str">
        <f>VLOOKUP(A17217,predictions!A:B,2,FALSE)</f>
        <v>22/06/2020</v>
      </c>
      <c r="E17217" s="4">
        <f t="shared" si="67"/>
        <v>44004</v>
      </c>
    </row>
    <row r="17218" spans="3:5" ht="13" x14ac:dyDescent="0.15">
      <c r="C17218" s="1" t="str">
        <f ca="1">IFERROR(INDIRECT(ADDRESS(MATCH(A17218,'contribution par jour-semaine'!A:A,0),MATCH(B17218,'contribution par jour-semaine'!$1:$1,0),4,1,"contribution par jour-semaine")),"")</f>
        <v/>
      </c>
      <c r="D17218" s="4" t="str">
        <f>VLOOKUP(A17218,predictions!A:B,2,FALSE)</f>
        <v>22/06/2020</v>
      </c>
      <c r="E17218" s="4">
        <f t="shared" si="67"/>
        <v>44004</v>
      </c>
    </row>
    <row r="17219" spans="3:5" ht="13" x14ac:dyDescent="0.15">
      <c r="C17219" s="1" t="str">
        <f ca="1">IFERROR(INDIRECT(ADDRESS(MATCH(A17219,'contribution par jour-semaine'!A:A,0),MATCH(B17219,'contribution par jour-semaine'!$1:$1,0),4,1,"contribution par jour-semaine")),"")</f>
        <v/>
      </c>
      <c r="D17219" s="4" t="str">
        <f>VLOOKUP(A17219,predictions!A:B,2,FALSE)</f>
        <v>22/06/2020</v>
      </c>
      <c r="E17219" s="4">
        <f t="shared" si="67"/>
        <v>44004</v>
      </c>
    </row>
    <row r="17220" spans="3:5" ht="13" x14ac:dyDescent="0.15">
      <c r="C17220" s="1" t="str">
        <f ca="1">IFERROR(INDIRECT(ADDRESS(MATCH(A17220,'contribution par jour-semaine'!A:A,0),MATCH(B17220,'contribution par jour-semaine'!$1:$1,0),4,1,"contribution par jour-semaine")),"")</f>
        <v/>
      </c>
      <c r="D17220" s="4" t="str">
        <f>VLOOKUP(A17220,predictions!A:B,2,FALSE)</f>
        <v>22/06/2020</v>
      </c>
      <c r="E17220" s="4">
        <f t="shared" si="67"/>
        <v>44004</v>
      </c>
    </row>
    <row r="17221" spans="3:5" ht="13" x14ac:dyDescent="0.15">
      <c r="C17221" s="1" t="str">
        <f ca="1">IFERROR(INDIRECT(ADDRESS(MATCH(A17221,'contribution par jour-semaine'!A:A,0),MATCH(B17221,'contribution par jour-semaine'!$1:$1,0),4,1,"contribution par jour-semaine")),"")</f>
        <v/>
      </c>
      <c r="D17221" s="4" t="str">
        <f>VLOOKUP(A17221,predictions!A:B,2,FALSE)</f>
        <v>22/06/2020</v>
      </c>
      <c r="E17221" s="4">
        <f t="shared" si="67"/>
        <v>44004</v>
      </c>
    </row>
    <row r="17222" spans="3:5" ht="13" x14ac:dyDescent="0.15">
      <c r="C17222" s="1" t="str">
        <f ca="1">IFERROR(INDIRECT(ADDRESS(MATCH(A17222,'contribution par jour-semaine'!A:A,0),MATCH(B17222,'contribution par jour-semaine'!$1:$1,0),4,1,"contribution par jour-semaine")),"")</f>
        <v/>
      </c>
      <c r="D17222" s="4" t="str">
        <f>VLOOKUP(A17222,predictions!A:B,2,FALSE)</f>
        <v>22/06/2020</v>
      </c>
      <c r="E17222" s="4">
        <f t="shared" si="67"/>
        <v>44004</v>
      </c>
    </row>
    <row r="17223" spans="3:5" ht="13" x14ac:dyDescent="0.15">
      <c r="C17223" s="1" t="str">
        <f ca="1">IFERROR(INDIRECT(ADDRESS(MATCH(A17223,'contribution par jour-semaine'!A:A,0),MATCH(B17223,'contribution par jour-semaine'!$1:$1,0),4,1,"contribution par jour-semaine")),"")</f>
        <v/>
      </c>
      <c r="D17223" s="4" t="str">
        <f>VLOOKUP(A17223,predictions!A:B,2,FALSE)</f>
        <v>22/06/2020</v>
      </c>
      <c r="E17223" s="4">
        <f t="shared" si="67"/>
        <v>44004</v>
      </c>
    </row>
    <row r="17224" spans="3:5" ht="13" x14ac:dyDescent="0.15">
      <c r="C17224" s="1" t="str">
        <f ca="1">IFERROR(INDIRECT(ADDRESS(MATCH(A17224,'contribution par jour-semaine'!A:A,0),MATCH(B17224,'contribution par jour-semaine'!$1:$1,0),4,1,"contribution par jour-semaine")),"")</f>
        <v/>
      </c>
      <c r="D17224" s="4" t="str">
        <f>VLOOKUP(A17224,predictions!A:B,2,FALSE)</f>
        <v>22/06/2020</v>
      </c>
      <c r="E17224" s="4">
        <f t="shared" si="67"/>
        <v>44004</v>
      </c>
    </row>
    <row r="17225" spans="3:5" ht="13" x14ac:dyDescent="0.15">
      <c r="C17225" s="1" t="str">
        <f ca="1">IFERROR(INDIRECT(ADDRESS(MATCH(A17225,'contribution par jour-semaine'!A:A,0),MATCH(B17225,'contribution par jour-semaine'!$1:$1,0),4,1,"contribution par jour-semaine")),"")</f>
        <v/>
      </c>
      <c r="D17225" s="4" t="str">
        <f>VLOOKUP(A17225,predictions!A:B,2,FALSE)</f>
        <v>22/06/2020</v>
      </c>
      <c r="E17225" s="4">
        <f t="shared" si="67"/>
        <v>44004</v>
      </c>
    </row>
    <row r="17226" spans="3:5" ht="13" x14ac:dyDescent="0.15">
      <c r="C17226" s="1" t="str">
        <f ca="1">IFERROR(INDIRECT(ADDRESS(MATCH(A17226,'contribution par jour-semaine'!A:A,0),MATCH(B17226,'contribution par jour-semaine'!$1:$1,0),4,1,"contribution par jour-semaine")),"")</f>
        <v/>
      </c>
      <c r="D17226" s="4" t="str">
        <f>VLOOKUP(A17226,predictions!A:B,2,FALSE)</f>
        <v>22/06/2020</v>
      </c>
      <c r="E17226" s="4">
        <f t="shared" si="67"/>
        <v>44004</v>
      </c>
    </row>
    <row r="17227" spans="3:5" ht="13" x14ac:dyDescent="0.15">
      <c r="C17227" s="1" t="str">
        <f ca="1">IFERROR(INDIRECT(ADDRESS(MATCH(A17227,'contribution par jour-semaine'!A:A,0),MATCH(B17227,'contribution par jour-semaine'!$1:$1,0),4,1,"contribution par jour-semaine")),"")</f>
        <v/>
      </c>
      <c r="D17227" s="4" t="str">
        <f>VLOOKUP(A17227,predictions!A:B,2,FALSE)</f>
        <v>22/06/2020</v>
      </c>
      <c r="E17227" s="4">
        <f t="shared" si="67"/>
        <v>44004</v>
      </c>
    </row>
    <row r="17228" spans="3:5" ht="13" x14ac:dyDescent="0.15">
      <c r="C17228" s="1" t="str">
        <f ca="1">IFERROR(INDIRECT(ADDRESS(MATCH(A17228,'contribution par jour-semaine'!A:A,0),MATCH(B17228,'contribution par jour-semaine'!$1:$1,0),4,1,"contribution par jour-semaine")),"")</f>
        <v/>
      </c>
      <c r="D17228" s="4" t="str">
        <f>VLOOKUP(A17228,predictions!A:B,2,FALSE)</f>
        <v>22/06/2020</v>
      </c>
      <c r="E17228" s="4">
        <f t="shared" si="67"/>
        <v>44004</v>
      </c>
    </row>
    <row r="17229" spans="3:5" ht="13" x14ac:dyDescent="0.15">
      <c r="C17229" s="1" t="str">
        <f ca="1">IFERROR(INDIRECT(ADDRESS(MATCH(A17229,'contribution par jour-semaine'!A:A,0),MATCH(B17229,'contribution par jour-semaine'!$1:$1,0),4,1,"contribution par jour-semaine")),"")</f>
        <v/>
      </c>
      <c r="D17229" s="4" t="str">
        <f>VLOOKUP(A17229,predictions!A:B,2,FALSE)</f>
        <v>22/06/2020</v>
      </c>
      <c r="E17229" s="4">
        <f t="shared" si="67"/>
        <v>44004</v>
      </c>
    </row>
    <row r="17230" spans="3:5" ht="13" x14ac:dyDescent="0.15">
      <c r="C17230" s="1" t="str">
        <f ca="1">IFERROR(INDIRECT(ADDRESS(MATCH(A17230,'contribution par jour-semaine'!A:A,0),MATCH(B17230,'contribution par jour-semaine'!$1:$1,0),4,1,"contribution par jour-semaine")),"")</f>
        <v/>
      </c>
      <c r="D17230" s="4" t="str">
        <f>VLOOKUP(A17230,predictions!A:B,2,FALSE)</f>
        <v>22/06/2020</v>
      </c>
      <c r="E17230" s="4">
        <f t="shared" si="67"/>
        <v>44004</v>
      </c>
    </row>
    <row r="17231" spans="3:5" ht="13" x14ac:dyDescent="0.15">
      <c r="C17231" s="1" t="str">
        <f ca="1">IFERROR(INDIRECT(ADDRESS(MATCH(A17231,'contribution par jour-semaine'!A:A,0),MATCH(B17231,'contribution par jour-semaine'!$1:$1,0),4,1,"contribution par jour-semaine")),"")</f>
        <v/>
      </c>
      <c r="D17231" s="4" t="str">
        <f>VLOOKUP(A17231,predictions!A:B,2,FALSE)</f>
        <v>22/06/2020</v>
      </c>
      <c r="E17231" s="4">
        <f t="shared" si="67"/>
        <v>44004</v>
      </c>
    </row>
    <row r="17232" spans="3:5" ht="13" x14ac:dyDescent="0.15">
      <c r="C17232" s="1" t="str">
        <f ca="1">IFERROR(INDIRECT(ADDRESS(MATCH(A17232,'contribution par jour-semaine'!A:A,0),MATCH(B17232,'contribution par jour-semaine'!$1:$1,0),4,1,"contribution par jour-semaine")),"")</f>
        <v/>
      </c>
      <c r="D17232" s="4" t="str">
        <f>VLOOKUP(A17232,predictions!A:B,2,FALSE)</f>
        <v>22/06/2020</v>
      </c>
      <c r="E17232" s="4">
        <f t="shared" si="67"/>
        <v>44004</v>
      </c>
    </row>
    <row r="17233" spans="3:5" ht="13" x14ac:dyDescent="0.15">
      <c r="C17233" s="1" t="str">
        <f ca="1">IFERROR(INDIRECT(ADDRESS(MATCH(A17233,'contribution par jour-semaine'!A:A,0),MATCH(B17233,'contribution par jour-semaine'!$1:$1,0),4,1,"contribution par jour-semaine")),"")</f>
        <v/>
      </c>
      <c r="D17233" s="4" t="str">
        <f>VLOOKUP(A17233,predictions!A:B,2,FALSE)</f>
        <v>22/06/2020</v>
      </c>
      <c r="E17233" s="4">
        <f t="shared" si="67"/>
        <v>44004</v>
      </c>
    </row>
    <row r="17234" spans="3:5" ht="13" x14ac:dyDescent="0.15">
      <c r="C17234" s="1" t="str">
        <f ca="1">IFERROR(INDIRECT(ADDRESS(MATCH(A17234,'contribution par jour-semaine'!A:A,0),MATCH(B17234,'contribution par jour-semaine'!$1:$1,0),4,1,"contribution par jour-semaine")),"")</f>
        <v/>
      </c>
      <c r="D17234" s="4" t="str">
        <f>VLOOKUP(A17234,predictions!A:B,2,FALSE)</f>
        <v>22/06/2020</v>
      </c>
      <c r="E17234" s="4">
        <f t="shared" si="67"/>
        <v>44004</v>
      </c>
    </row>
    <row r="17235" spans="3:5" ht="13" x14ac:dyDescent="0.15">
      <c r="C17235" s="1" t="str">
        <f ca="1">IFERROR(INDIRECT(ADDRESS(MATCH(A17235,'contribution par jour-semaine'!A:A,0),MATCH(B17235,'contribution par jour-semaine'!$1:$1,0),4,1,"contribution par jour-semaine")),"")</f>
        <v/>
      </c>
      <c r="D17235" s="4" t="str">
        <f>VLOOKUP(A17235,predictions!A:B,2,FALSE)</f>
        <v>22/06/2020</v>
      </c>
      <c r="E17235" s="4">
        <f t="shared" si="67"/>
        <v>44004</v>
      </c>
    </row>
    <row r="17236" spans="3:5" ht="13" x14ac:dyDescent="0.15">
      <c r="C17236" s="1" t="str">
        <f ca="1">IFERROR(INDIRECT(ADDRESS(MATCH(A17236,'contribution par jour-semaine'!A:A,0),MATCH(B17236,'contribution par jour-semaine'!$1:$1,0),4,1,"contribution par jour-semaine")),"")</f>
        <v/>
      </c>
      <c r="D17236" s="4" t="str">
        <f>VLOOKUP(A17236,predictions!A:B,2,FALSE)</f>
        <v>22/06/2020</v>
      </c>
      <c r="E17236" s="4">
        <f t="shared" si="67"/>
        <v>44004</v>
      </c>
    </row>
    <row r="17237" spans="3:5" ht="13" x14ac:dyDescent="0.15">
      <c r="C17237" s="1" t="str">
        <f ca="1">IFERROR(INDIRECT(ADDRESS(MATCH(A17237,'contribution par jour-semaine'!A:A,0),MATCH(B17237,'contribution par jour-semaine'!$1:$1,0),4,1,"contribution par jour-semaine")),"")</f>
        <v/>
      </c>
      <c r="D17237" s="4" t="str">
        <f>VLOOKUP(A17237,predictions!A:B,2,FALSE)</f>
        <v>22/06/2020</v>
      </c>
      <c r="E17237" s="4">
        <f t="shared" si="67"/>
        <v>44004</v>
      </c>
    </row>
    <row r="17238" spans="3:5" ht="13" x14ac:dyDescent="0.15">
      <c r="C17238" s="1" t="str">
        <f ca="1">IFERROR(INDIRECT(ADDRESS(MATCH(A17238,'contribution par jour-semaine'!A:A,0),MATCH(B17238,'contribution par jour-semaine'!$1:$1,0),4,1,"contribution par jour-semaine")),"")</f>
        <v/>
      </c>
      <c r="D17238" s="4" t="str">
        <f>VLOOKUP(A17238,predictions!A:B,2,FALSE)</f>
        <v>22/06/2020</v>
      </c>
      <c r="E17238" s="4">
        <f t="shared" si="67"/>
        <v>44004</v>
      </c>
    </row>
    <row r="17239" spans="3:5" ht="13" x14ac:dyDescent="0.15">
      <c r="C17239" s="1" t="str">
        <f ca="1">IFERROR(INDIRECT(ADDRESS(MATCH(A17239,'contribution par jour-semaine'!A:A,0),MATCH(B17239,'contribution par jour-semaine'!$1:$1,0),4,1,"contribution par jour-semaine")),"")</f>
        <v/>
      </c>
      <c r="D17239" s="4" t="str">
        <f>VLOOKUP(A17239,predictions!A:B,2,FALSE)</f>
        <v>22/06/2020</v>
      </c>
      <c r="E17239" s="4">
        <f t="shared" si="67"/>
        <v>44004</v>
      </c>
    </row>
    <row r="17240" spans="3:5" ht="13" x14ac:dyDescent="0.15">
      <c r="C17240" s="1" t="str">
        <f ca="1">IFERROR(INDIRECT(ADDRESS(MATCH(A17240,'contribution par jour-semaine'!A:A,0),MATCH(B17240,'contribution par jour-semaine'!$1:$1,0),4,1,"contribution par jour-semaine")),"")</f>
        <v/>
      </c>
      <c r="D17240" s="4" t="str">
        <f>VLOOKUP(A17240,predictions!A:B,2,FALSE)</f>
        <v>22/06/2020</v>
      </c>
      <c r="E17240" s="4">
        <f t="shared" si="67"/>
        <v>44004</v>
      </c>
    </row>
    <row r="17241" spans="3:5" ht="13" x14ac:dyDescent="0.15">
      <c r="C17241" s="1" t="str">
        <f ca="1">IFERROR(INDIRECT(ADDRESS(MATCH(A17241,'contribution par jour-semaine'!A:A,0),MATCH(B17241,'contribution par jour-semaine'!$1:$1,0),4,1,"contribution par jour-semaine")),"")</f>
        <v/>
      </c>
      <c r="D17241" s="4" t="str">
        <f>VLOOKUP(A17241,predictions!A:B,2,FALSE)</f>
        <v>22/06/2020</v>
      </c>
      <c r="E17241" s="4">
        <f t="shared" si="67"/>
        <v>44004</v>
      </c>
    </row>
    <row r="17242" spans="3:5" ht="13" x14ac:dyDescent="0.15">
      <c r="C17242" s="1" t="str">
        <f ca="1">IFERROR(INDIRECT(ADDRESS(MATCH(A17242,'contribution par jour-semaine'!A:A,0),MATCH(B17242,'contribution par jour-semaine'!$1:$1,0),4,1,"contribution par jour-semaine")),"")</f>
        <v/>
      </c>
      <c r="D17242" s="4" t="str">
        <f>VLOOKUP(A17242,predictions!A:B,2,FALSE)</f>
        <v>22/06/2020</v>
      </c>
      <c r="E17242" s="4">
        <f t="shared" si="67"/>
        <v>44004</v>
      </c>
    </row>
    <row r="17243" spans="3:5" ht="13" x14ac:dyDescent="0.15">
      <c r="C17243" s="1" t="str">
        <f ca="1">IFERROR(INDIRECT(ADDRESS(MATCH(A17243,'contribution par jour-semaine'!A:A,0),MATCH(B17243,'contribution par jour-semaine'!$1:$1,0),4,1,"contribution par jour-semaine")),"")</f>
        <v/>
      </c>
      <c r="D17243" s="4" t="str">
        <f>VLOOKUP(A17243,predictions!A:B,2,FALSE)</f>
        <v>22/06/2020</v>
      </c>
      <c r="E17243" s="4">
        <f t="shared" si="67"/>
        <v>44004</v>
      </c>
    </row>
    <row r="17244" spans="3:5" ht="13" x14ac:dyDescent="0.15">
      <c r="C17244" s="1" t="str">
        <f ca="1">IFERROR(INDIRECT(ADDRESS(MATCH(A17244,'contribution par jour-semaine'!A:A,0),MATCH(B17244,'contribution par jour-semaine'!$1:$1,0),4,1,"contribution par jour-semaine")),"")</f>
        <v/>
      </c>
      <c r="D17244" s="4" t="str">
        <f>VLOOKUP(A17244,predictions!A:B,2,FALSE)</f>
        <v>22/06/2020</v>
      </c>
      <c r="E17244" s="4">
        <f t="shared" si="67"/>
        <v>44004</v>
      </c>
    </row>
    <row r="17245" spans="3:5" ht="13" x14ac:dyDescent="0.15">
      <c r="C17245" s="1" t="str">
        <f ca="1">IFERROR(INDIRECT(ADDRESS(MATCH(A17245,'contribution par jour-semaine'!A:A,0),MATCH(B17245,'contribution par jour-semaine'!$1:$1,0),4,1,"contribution par jour-semaine")),"")</f>
        <v/>
      </c>
      <c r="D17245" s="4" t="str">
        <f>VLOOKUP(A17245,predictions!A:B,2,FALSE)</f>
        <v>22/06/2020</v>
      </c>
      <c r="E17245" s="4">
        <f t="shared" si="67"/>
        <v>44004</v>
      </c>
    </row>
    <row r="17246" spans="3:5" ht="13" x14ac:dyDescent="0.15">
      <c r="C17246" s="1" t="str">
        <f ca="1">IFERROR(INDIRECT(ADDRESS(MATCH(A17246,'contribution par jour-semaine'!A:A,0),MATCH(B17246,'contribution par jour-semaine'!$1:$1,0),4,1,"contribution par jour-semaine")),"")</f>
        <v/>
      </c>
      <c r="D17246" s="4" t="str">
        <f>VLOOKUP(A17246,predictions!A:B,2,FALSE)</f>
        <v>22/06/2020</v>
      </c>
      <c r="E17246" s="4">
        <f t="shared" si="67"/>
        <v>44004</v>
      </c>
    </row>
    <row r="17247" spans="3:5" ht="13" x14ac:dyDescent="0.15">
      <c r="C17247" s="1" t="str">
        <f ca="1">IFERROR(INDIRECT(ADDRESS(MATCH(A17247,'contribution par jour-semaine'!A:A,0),MATCH(B17247,'contribution par jour-semaine'!$1:$1,0),4,1,"contribution par jour-semaine")),"")</f>
        <v/>
      </c>
      <c r="D17247" s="4" t="str">
        <f>VLOOKUP(A17247,predictions!A:B,2,FALSE)</f>
        <v>22/06/2020</v>
      </c>
      <c r="E17247" s="4">
        <f t="shared" si="67"/>
        <v>44004</v>
      </c>
    </row>
    <row r="17248" spans="3:5" ht="13" x14ac:dyDescent="0.15">
      <c r="C17248" s="1" t="str">
        <f ca="1">IFERROR(INDIRECT(ADDRESS(MATCH(A17248,'contribution par jour-semaine'!A:A,0),MATCH(B17248,'contribution par jour-semaine'!$1:$1,0),4,1,"contribution par jour-semaine")),"")</f>
        <v/>
      </c>
      <c r="D17248" s="4" t="str">
        <f>VLOOKUP(A17248,predictions!A:B,2,FALSE)</f>
        <v>22/06/2020</v>
      </c>
      <c r="E17248" s="4">
        <f t="shared" si="67"/>
        <v>44004</v>
      </c>
    </row>
    <row r="17249" spans="3:5" ht="13" x14ac:dyDescent="0.15">
      <c r="C17249" s="1" t="str">
        <f ca="1">IFERROR(INDIRECT(ADDRESS(MATCH(A17249,'contribution par jour-semaine'!A:A,0),MATCH(B17249,'contribution par jour-semaine'!$1:$1,0),4,1,"contribution par jour-semaine")),"")</f>
        <v/>
      </c>
      <c r="D17249" s="4" t="str">
        <f>VLOOKUP(A17249,predictions!A:B,2,FALSE)</f>
        <v>22/06/2020</v>
      </c>
      <c r="E17249" s="4">
        <f t="shared" si="67"/>
        <v>44004</v>
      </c>
    </row>
    <row r="17250" spans="3:5" ht="13" x14ac:dyDescent="0.15">
      <c r="C17250" s="1" t="str">
        <f ca="1">IFERROR(INDIRECT(ADDRESS(MATCH(A17250,'contribution par jour-semaine'!A:A,0),MATCH(B17250,'contribution par jour-semaine'!$1:$1,0),4,1,"contribution par jour-semaine")),"")</f>
        <v/>
      </c>
      <c r="D17250" s="4" t="str">
        <f>VLOOKUP(A17250,predictions!A:B,2,FALSE)</f>
        <v>22/06/2020</v>
      </c>
      <c r="E17250" s="4">
        <f t="shared" si="67"/>
        <v>44004</v>
      </c>
    </row>
    <row r="17251" spans="3:5" ht="13" x14ac:dyDescent="0.15">
      <c r="C17251" s="1" t="str">
        <f ca="1">IFERROR(INDIRECT(ADDRESS(MATCH(A17251,'contribution par jour-semaine'!A:A,0),MATCH(B17251,'contribution par jour-semaine'!$1:$1,0),4,1,"contribution par jour-semaine")),"")</f>
        <v/>
      </c>
      <c r="D17251" s="4" t="str">
        <f>VLOOKUP(A17251,predictions!A:B,2,FALSE)</f>
        <v>22/06/2020</v>
      </c>
      <c r="E17251" s="4">
        <f t="shared" si="67"/>
        <v>44004</v>
      </c>
    </row>
    <row r="17252" spans="3:5" ht="13" x14ac:dyDescent="0.15">
      <c r="C17252" s="1" t="str">
        <f ca="1">IFERROR(INDIRECT(ADDRESS(MATCH(A17252,'contribution par jour-semaine'!A:A,0),MATCH(B17252,'contribution par jour-semaine'!$1:$1,0),4,1,"contribution par jour-semaine")),"")</f>
        <v/>
      </c>
      <c r="D17252" s="4" t="str">
        <f>VLOOKUP(A17252,predictions!A:B,2,FALSE)</f>
        <v>22/06/2020</v>
      </c>
      <c r="E17252" s="4">
        <f t="shared" si="67"/>
        <v>44004</v>
      </c>
    </row>
    <row r="17253" spans="3:5" ht="13" x14ac:dyDescent="0.15">
      <c r="C17253" s="1" t="str">
        <f ca="1">IFERROR(INDIRECT(ADDRESS(MATCH(A17253,'contribution par jour-semaine'!A:A,0),MATCH(B17253,'contribution par jour-semaine'!$1:$1,0),4,1,"contribution par jour-semaine")),"")</f>
        <v/>
      </c>
      <c r="D17253" s="4" t="str">
        <f>VLOOKUP(A17253,predictions!A:B,2,FALSE)</f>
        <v>22/06/2020</v>
      </c>
      <c r="E17253" s="4">
        <f t="shared" si="67"/>
        <v>44004</v>
      </c>
    </row>
    <row r="17254" spans="3:5" ht="13" x14ac:dyDescent="0.15">
      <c r="C17254" s="1" t="str">
        <f ca="1">IFERROR(INDIRECT(ADDRESS(MATCH(A17254,'contribution par jour-semaine'!A:A,0),MATCH(B17254,'contribution par jour-semaine'!$1:$1,0),4,1,"contribution par jour-semaine")),"")</f>
        <v/>
      </c>
      <c r="D17254" s="4" t="str">
        <f>VLOOKUP(A17254,predictions!A:B,2,FALSE)</f>
        <v>22/06/2020</v>
      </c>
      <c r="E17254" s="4">
        <f t="shared" si="67"/>
        <v>44004</v>
      </c>
    </row>
    <row r="17255" spans="3:5" ht="13" x14ac:dyDescent="0.15">
      <c r="C17255" s="1" t="str">
        <f ca="1">IFERROR(INDIRECT(ADDRESS(MATCH(A17255,'contribution par jour-semaine'!A:A,0),MATCH(B17255,'contribution par jour-semaine'!$1:$1,0),4,1,"contribution par jour-semaine")),"")</f>
        <v/>
      </c>
      <c r="D17255" s="4" t="str">
        <f>VLOOKUP(A17255,predictions!A:B,2,FALSE)</f>
        <v>22/06/2020</v>
      </c>
      <c r="E17255" s="4">
        <f t="shared" si="67"/>
        <v>44004</v>
      </c>
    </row>
    <row r="17256" spans="3:5" ht="13" x14ac:dyDescent="0.15">
      <c r="C17256" s="1" t="str">
        <f ca="1">IFERROR(INDIRECT(ADDRESS(MATCH(A17256,'contribution par jour-semaine'!A:A,0),MATCH(B17256,'contribution par jour-semaine'!$1:$1,0),4,1,"contribution par jour-semaine")),"")</f>
        <v/>
      </c>
      <c r="D17256" s="4" t="str">
        <f>VLOOKUP(A17256,predictions!A:B,2,FALSE)</f>
        <v>22/06/2020</v>
      </c>
      <c r="E17256" s="4">
        <f t="shared" si="67"/>
        <v>44004</v>
      </c>
    </row>
    <row r="17257" spans="3:5" ht="13" x14ac:dyDescent="0.15">
      <c r="C17257" s="1" t="str">
        <f ca="1">IFERROR(INDIRECT(ADDRESS(MATCH(A17257,'contribution par jour-semaine'!A:A,0),MATCH(B17257,'contribution par jour-semaine'!$1:$1,0),4,1,"contribution par jour-semaine")),"")</f>
        <v/>
      </c>
      <c r="D17257" s="4" t="str">
        <f>VLOOKUP(A17257,predictions!A:B,2,FALSE)</f>
        <v>22/06/2020</v>
      </c>
      <c r="E17257" s="4">
        <f t="shared" si="67"/>
        <v>44004</v>
      </c>
    </row>
    <row r="17258" spans="3:5" ht="13" x14ac:dyDescent="0.15">
      <c r="C17258" s="1" t="str">
        <f ca="1">IFERROR(INDIRECT(ADDRESS(MATCH(A17258,'contribution par jour-semaine'!A:A,0),MATCH(B17258,'contribution par jour-semaine'!$1:$1,0),4,1,"contribution par jour-semaine")),"")</f>
        <v/>
      </c>
      <c r="D17258" s="4" t="str">
        <f>VLOOKUP(A17258,predictions!A:B,2,FALSE)</f>
        <v>22/06/2020</v>
      </c>
      <c r="E17258" s="4">
        <f t="shared" si="67"/>
        <v>44004</v>
      </c>
    </row>
    <row r="17259" spans="3:5" ht="13" x14ac:dyDescent="0.15">
      <c r="C17259" s="1" t="str">
        <f ca="1">IFERROR(INDIRECT(ADDRESS(MATCH(A17259,'contribution par jour-semaine'!A:A,0),MATCH(B17259,'contribution par jour-semaine'!$1:$1,0),4,1,"contribution par jour-semaine")),"")</f>
        <v/>
      </c>
      <c r="D17259" s="4" t="str">
        <f>VLOOKUP(A17259,predictions!A:B,2,FALSE)</f>
        <v>22/06/2020</v>
      </c>
      <c r="E17259" s="4">
        <f t="shared" si="67"/>
        <v>44004</v>
      </c>
    </row>
    <row r="17260" spans="3:5" ht="13" x14ac:dyDescent="0.15">
      <c r="C17260" s="1" t="str">
        <f ca="1">IFERROR(INDIRECT(ADDRESS(MATCH(A17260,'contribution par jour-semaine'!A:A,0),MATCH(B17260,'contribution par jour-semaine'!$1:$1,0),4,1,"contribution par jour-semaine")),"")</f>
        <v/>
      </c>
      <c r="D17260" s="4" t="str">
        <f>VLOOKUP(A17260,predictions!A:B,2,FALSE)</f>
        <v>22/06/2020</v>
      </c>
      <c r="E17260" s="4">
        <f t="shared" si="67"/>
        <v>44004</v>
      </c>
    </row>
    <row r="17261" spans="3:5" ht="13" x14ac:dyDescent="0.15">
      <c r="C17261" s="1" t="str">
        <f ca="1">IFERROR(INDIRECT(ADDRESS(MATCH(A17261,'contribution par jour-semaine'!A:A,0),MATCH(B17261,'contribution par jour-semaine'!$1:$1,0),4,1,"contribution par jour-semaine")),"")</f>
        <v/>
      </c>
      <c r="D17261" s="4" t="str">
        <f>VLOOKUP(A17261,predictions!A:B,2,FALSE)</f>
        <v>22/06/2020</v>
      </c>
      <c r="E17261" s="4">
        <f t="shared" si="67"/>
        <v>44004</v>
      </c>
    </row>
    <row r="17262" spans="3:5" ht="13" x14ac:dyDescent="0.15">
      <c r="C17262" s="1" t="str">
        <f ca="1">IFERROR(INDIRECT(ADDRESS(MATCH(A17262,'contribution par jour-semaine'!A:A,0),MATCH(B17262,'contribution par jour-semaine'!$1:$1,0),4,1,"contribution par jour-semaine")),"")</f>
        <v/>
      </c>
      <c r="D17262" s="4" t="str">
        <f>VLOOKUP(A17262,predictions!A:B,2,FALSE)</f>
        <v>22/06/2020</v>
      </c>
      <c r="E17262" s="4">
        <f t="shared" si="67"/>
        <v>44004</v>
      </c>
    </row>
    <row r="17263" spans="3:5" ht="13" x14ac:dyDescent="0.15">
      <c r="C17263" s="1" t="str">
        <f ca="1">IFERROR(INDIRECT(ADDRESS(MATCH(A17263,'contribution par jour-semaine'!A:A,0),MATCH(B17263,'contribution par jour-semaine'!$1:$1,0),4,1,"contribution par jour-semaine")),"")</f>
        <v/>
      </c>
      <c r="D17263" s="4" t="str">
        <f>VLOOKUP(A17263,predictions!A:B,2,FALSE)</f>
        <v>22/06/2020</v>
      </c>
      <c r="E17263" s="4">
        <f t="shared" si="67"/>
        <v>44004</v>
      </c>
    </row>
    <row r="17264" spans="3:5" ht="13" x14ac:dyDescent="0.15">
      <c r="C17264" s="1" t="str">
        <f ca="1">IFERROR(INDIRECT(ADDRESS(MATCH(A17264,'contribution par jour-semaine'!A:A,0),MATCH(B17264,'contribution par jour-semaine'!$1:$1,0),4,1,"contribution par jour-semaine")),"")</f>
        <v/>
      </c>
      <c r="D17264" s="4" t="str">
        <f>VLOOKUP(A17264,predictions!A:B,2,FALSE)</f>
        <v>22/06/2020</v>
      </c>
      <c r="E17264" s="4">
        <f t="shared" si="67"/>
        <v>44004</v>
      </c>
    </row>
    <row r="17265" spans="3:5" ht="13" x14ac:dyDescent="0.15">
      <c r="C17265" s="1" t="str">
        <f ca="1">IFERROR(INDIRECT(ADDRESS(MATCH(A17265,'contribution par jour-semaine'!A:A,0),MATCH(B17265,'contribution par jour-semaine'!$1:$1,0),4,1,"contribution par jour-semaine")),"")</f>
        <v/>
      </c>
      <c r="D17265" s="4" t="str">
        <f>VLOOKUP(A17265,predictions!A:B,2,FALSE)</f>
        <v>22/06/2020</v>
      </c>
      <c r="E17265" s="4">
        <f t="shared" si="67"/>
        <v>44004</v>
      </c>
    </row>
    <row r="17266" spans="3:5" ht="13" x14ac:dyDescent="0.15">
      <c r="C17266" s="1" t="str">
        <f ca="1">IFERROR(INDIRECT(ADDRESS(MATCH(A17266,'contribution par jour-semaine'!A:A,0),MATCH(B17266,'contribution par jour-semaine'!$1:$1,0),4,1,"contribution par jour-semaine")),"")</f>
        <v/>
      </c>
      <c r="D17266" s="4" t="str">
        <f>VLOOKUP(A17266,predictions!A:B,2,FALSE)</f>
        <v>22/06/2020</v>
      </c>
      <c r="E17266" s="4">
        <f t="shared" si="67"/>
        <v>44004</v>
      </c>
    </row>
    <row r="17267" spans="3:5" ht="13" x14ac:dyDescent="0.15">
      <c r="C17267" s="1" t="str">
        <f ca="1">IFERROR(INDIRECT(ADDRESS(MATCH(A17267,'contribution par jour-semaine'!A:A,0),MATCH(B17267,'contribution par jour-semaine'!$1:$1,0),4,1,"contribution par jour-semaine")),"")</f>
        <v/>
      </c>
      <c r="D17267" s="4" t="str">
        <f>VLOOKUP(A17267,predictions!A:B,2,FALSE)</f>
        <v>22/06/2020</v>
      </c>
      <c r="E17267" s="4">
        <f t="shared" si="67"/>
        <v>44004</v>
      </c>
    </row>
    <row r="17268" spans="3:5" ht="13" x14ac:dyDescent="0.15">
      <c r="C17268" s="1" t="str">
        <f ca="1">IFERROR(INDIRECT(ADDRESS(MATCH(A17268,'contribution par jour-semaine'!A:A,0),MATCH(B17268,'contribution par jour-semaine'!$1:$1,0),4,1,"contribution par jour-semaine")),"")</f>
        <v/>
      </c>
      <c r="D17268" s="4" t="str">
        <f>VLOOKUP(A17268,predictions!A:B,2,FALSE)</f>
        <v>22/06/2020</v>
      </c>
      <c r="E17268" s="4">
        <f t="shared" si="67"/>
        <v>44004</v>
      </c>
    </row>
    <row r="17269" spans="3:5" ht="13" x14ac:dyDescent="0.15">
      <c r="C17269" s="1" t="str">
        <f ca="1">IFERROR(INDIRECT(ADDRESS(MATCH(A17269,'contribution par jour-semaine'!A:A,0),MATCH(B17269,'contribution par jour-semaine'!$1:$1,0),4,1,"contribution par jour-semaine")),"")</f>
        <v/>
      </c>
      <c r="D17269" s="4" t="str">
        <f>VLOOKUP(A17269,predictions!A:B,2,FALSE)</f>
        <v>22/06/2020</v>
      </c>
      <c r="E17269" s="4">
        <f t="shared" si="67"/>
        <v>44004</v>
      </c>
    </row>
    <row r="17270" spans="3:5" ht="13" x14ac:dyDescent="0.15">
      <c r="C17270" s="1" t="str">
        <f ca="1">IFERROR(INDIRECT(ADDRESS(MATCH(A17270,'contribution par jour-semaine'!A:A,0),MATCH(B17270,'contribution par jour-semaine'!$1:$1,0),4,1,"contribution par jour-semaine")),"")</f>
        <v/>
      </c>
      <c r="D17270" s="4" t="str">
        <f>VLOOKUP(A17270,predictions!A:B,2,FALSE)</f>
        <v>22/06/2020</v>
      </c>
      <c r="E17270" s="4">
        <f t="shared" si="67"/>
        <v>44004</v>
      </c>
    </row>
    <row r="17271" spans="3:5" ht="13" x14ac:dyDescent="0.15">
      <c r="C17271" s="1" t="str">
        <f ca="1">IFERROR(INDIRECT(ADDRESS(MATCH(A17271,'contribution par jour-semaine'!A:A,0),MATCH(B17271,'contribution par jour-semaine'!$1:$1,0),4,1,"contribution par jour-semaine")),"")</f>
        <v/>
      </c>
      <c r="D17271" s="4" t="str">
        <f>VLOOKUP(A17271,predictions!A:B,2,FALSE)</f>
        <v>22/06/2020</v>
      </c>
      <c r="E17271" s="4">
        <f t="shared" si="67"/>
        <v>44004</v>
      </c>
    </row>
    <row r="17272" spans="3:5" ht="13" x14ac:dyDescent="0.15">
      <c r="C17272" s="1" t="str">
        <f ca="1">IFERROR(INDIRECT(ADDRESS(MATCH(A17272,'contribution par jour-semaine'!A:A,0),MATCH(B17272,'contribution par jour-semaine'!$1:$1,0),4,1,"contribution par jour-semaine")),"")</f>
        <v/>
      </c>
      <c r="D17272" s="4" t="str">
        <f>VLOOKUP(A17272,predictions!A:B,2,FALSE)</f>
        <v>22/06/2020</v>
      </c>
      <c r="E17272" s="4">
        <f t="shared" si="67"/>
        <v>44004</v>
      </c>
    </row>
    <row r="17273" spans="3:5" ht="13" x14ac:dyDescent="0.15">
      <c r="C17273" s="1" t="str">
        <f ca="1">IFERROR(INDIRECT(ADDRESS(MATCH(A17273,'contribution par jour-semaine'!A:A,0),MATCH(B17273,'contribution par jour-semaine'!$1:$1,0),4,1,"contribution par jour-semaine")),"")</f>
        <v/>
      </c>
      <c r="D17273" s="4" t="str">
        <f>VLOOKUP(A17273,predictions!A:B,2,FALSE)</f>
        <v>22/06/2020</v>
      </c>
      <c r="E17273" s="4">
        <f t="shared" si="67"/>
        <v>44004</v>
      </c>
    </row>
    <row r="17274" spans="3:5" ht="13" x14ac:dyDescent="0.15">
      <c r="C17274" s="1" t="str">
        <f ca="1">IFERROR(INDIRECT(ADDRESS(MATCH(A17274,'contribution par jour-semaine'!A:A,0),MATCH(B17274,'contribution par jour-semaine'!$1:$1,0),4,1,"contribution par jour-semaine")),"")</f>
        <v/>
      </c>
      <c r="D17274" s="4" t="str">
        <f>VLOOKUP(A17274,predictions!A:B,2,FALSE)</f>
        <v>22/06/2020</v>
      </c>
      <c r="E17274" s="4">
        <f t="shared" si="67"/>
        <v>44004</v>
      </c>
    </row>
    <row r="17275" spans="3:5" ht="13" x14ac:dyDescent="0.15">
      <c r="C17275" s="1" t="str">
        <f ca="1">IFERROR(INDIRECT(ADDRESS(MATCH(A17275,'contribution par jour-semaine'!A:A,0),MATCH(B17275,'contribution par jour-semaine'!$1:$1,0),4,1,"contribution par jour-semaine")),"")</f>
        <v/>
      </c>
      <c r="D17275" s="4" t="str">
        <f>VLOOKUP(A17275,predictions!A:B,2,FALSE)</f>
        <v>22/06/2020</v>
      </c>
      <c r="E17275" s="4">
        <f t="shared" si="67"/>
        <v>44004</v>
      </c>
    </row>
    <row r="17276" spans="3:5" ht="13" x14ac:dyDescent="0.15">
      <c r="C17276" s="1" t="str">
        <f ca="1">IFERROR(INDIRECT(ADDRESS(MATCH(A17276,'contribution par jour-semaine'!A:A,0),MATCH(B17276,'contribution par jour-semaine'!$1:$1,0),4,1,"contribution par jour-semaine")),"")</f>
        <v/>
      </c>
      <c r="D17276" s="4" t="str">
        <f>VLOOKUP(A17276,predictions!A:B,2,FALSE)</f>
        <v>22/06/2020</v>
      </c>
      <c r="E17276" s="4">
        <f t="shared" si="67"/>
        <v>44004</v>
      </c>
    </row>
    <row r="17277" spans="3:5" ht="13" x14ac:dyDescent="0.15">
      <c r="C17277" s="1" t="str">
        <f ca="1">IFERROR(INDIRECT(ADDRESS(MATCH(A17277,'contribution par jour-semaine'!A:A,0),MATCH(B17277,'contribution par jour-semaine'!$1:$1,0),4,1,"contribution par jour-semaine")),"")</f>
        <v/>
      </c>
      <c r="D17277" s="4" t="str">
        <f>VLOOKUP(A17277,predictions!A:B,2,FALSE)</f>
        <v>22/06/2020</v>
      </c>
      <c r="E17277" s="4">
        <f t="shared" si="67"/>
        <v>44004</v>
      </c>
    </row>
    <row r="17278" spans="3:5" ht="13" x14ac:dyDescent="0.15">
      <c r="C17278" s="1" t="str">
        <f ca="1">IFERROR(INDIRECT(ADDRESS(MATCH(A17278,'contribution par jour-semaine'!A:A,0),MATCH(B17278,'contribution par jour-semaine'!$1:$1,0),4,1,"contribution par jour-semaine")),"")</f>
        <v/>
      </c>
      <c r="D17278" s="4" t="str">
        <f>VLOOKUP(A17278,predictions!A:B,2,FALSE)</f>
        <v>22/06/2020</v>
      </c>
      <c r="E17278" s="4">
        <f t="shared" si="67"/>
        <v>44004</v>
      </c>
    </row>
    <row r="17279" spans="3:5" ht="13" x14ac:dyDescent="0.15">
      <c r="C17279" s="1" t="str">
        <f ca="1">IFERROR(INDIRECT(ADDRESS(MATCH(A17279,'contribution par jour-semaine'!A:A,0),MATCH(B17279,'contribution par jour-semaine'!$1:$1,0),4,1,"contribution par jour-semaine")),"")</f>
        <v/>
      </c>
      <c r="D17279" s="4" t="str">
        <f>VLOOKUP(A17279,predictions!A:B,2,FALSE)</f>
        <v>22/06/2020</v>
      </c>
      <c r="E17279" s="4">
        <f t="shared" si="67"/>
        <v>44004</v>
      </c>
    </row>
    <row r="17280" spans="3:5" ht="13" x14ac:dyDescent="0.15">
      <c r="C17280" s="1" t="str">
        <f ca="1">IFERROR(INDIRECT(ADDRESS(MATCH(A17280,'contribution par jour-semaine'!A:A,0),MATCH(B17280,'contribution par jour-semaine'!$1:$1,0),4,1,"contribution par jour-semaine")),"")</f>
        <v/>
      </c>
      <c r="D17280" s="4" t="str">
        <f>VLOOKUP(A17280,predictions!A:B,2,FALSE)</f>
        <v>22/06/2020</v>
      </c>
      <c r="E17280" s="4">
        <f t="shared" si="67"/>
        <v>44004</v>
      </c>
    </row>
    <row r="17281" spans="3:5" ht="13" x14ac:dyDescent="0.15">
      <c r="C17281" s="1" t="str">
        <f ca="1">IFERROR(INDIRECT(ADDRESS(MATCH(A17281,'contribution par jour-semaine'!A:A,0),MATCH(B17281,'contribution par jour-semaine'!$1:$1,0),4,1,"contribution par jour-semaine")),"")</f>
        <v/>
      </c>
      <c r="D17281" s="4" t="str">
        <f>VLOOKUP(A17281,predictions!A:B,2,FALSE)</f>
        <v>22/06/2020</v>
      </c>
      <c r="E17281" s="4">
        <f t="shared" si="67"/>
        <v>44004</v>
      </c>
    </row>
    <row r="17282" spans="3:5" ht="13" x14ac:dyDescent="0.15">
      <c r="C17282" s="1" t="str">
        <f ca="1">IFERROR(INDIRECT(ADDRESS(MATCH(A17282,'contribution par jour-semaine'!A:A,0),MATCH(B17282,'contribution par jour-semaine'!$1:$1,0),4,1,"contribution par jour-semaine")),"")</f>
        <v/>
      </c>
      <c r="D17282" s="4" t="str">
        <f>VLOOKUP(A17282,predictions!A:B,2,FALSE)</f>
        <v>22/06/2020</v>
      </c>
      <c r="E17282" s="4">
        <f t="shared" si="67"/>
        <v>44004</v>
      </c>
    </row>
    <row r="17283" spans="3:5" ht="13" x14ac:dyDescent="0.15">
      <c r="C17283" s="1" t="str">
        <f ca="1">IFERROR(INDIRECT(ADDRESS(MATCH(A17283,'contribution par jour-semaine'!A:A,0),MATCH(B17283,'contribution par jour-semaine'!$1:$1,0),4,1,"contribution par jour-semaine")),"")</f>
        <v/>
      </c>
      <c r="D17283" s="4" t="str">
        <f>VLOOKUP(A17283,predictions!A:B,2,FALSE)</f>
        <v>22/06/2020</v>
      </c>
      <c r="E17283" s="4">
        <f t="shared" si="67"/>
        <v>44004</v>
      </c>
    </row>
    <row r="17284" spans="3:5" ht="13" x14ac:dyDescent="0.15">
      <c r="C17284" s="1" t="str">
        <f ca="1">IFERROR(INDIRECT(ADDRESS(MATCH(A17284,'contribution par jour-semaine'!A:A,0),MATCH(B17284,'contribution par jour-semaine'!$1:$1,0),4,1,"contribution par jour-semaine")),"")</f>
        <v/>
      </c>
      <c r="D17284" s="4" t="str">
        <f>VLOOKUP(A17284,predictions!A:B,2,FALSE)</f>
        <v>22/06/2020</v>
      </c>
      <c r="E17284" s="4">
        <f t="shared" si="67"/>
        <v>44004</v>
      </c>
    </row>
    <row r="17285" spans="3:5" ht="13" x14ac:dyDescent="0.15">
      <c r="C17285" s="1" t="str">
        <f ca="1">IFERROR(INDIRECT(ADDRESS(MATCH(A17285,'contribution par jour-semaine'!A:A,0),MATCH(B17285,'contribution par jour-semaine'!$1:$1,0),4,1,"contribution par jour-semaine")),"")</f>
        <v/>
      </c>
      <c r="D17285" s="4" t="str">
        <f>VLOOKUP(A17285,predictions!A:B,2,FALSE)</f>
        <v>22/06/2020</v>
      </c>
      <c r="E17285" s="4">
        <f t="shared" si="67"/>
        <v>44004</v>
      </c>
    </row>
    <row r="17286" spans="3:5" ht="13" x14ac:dyDescent="0.15">
      <c r="C17286" s="1" t="str">
        <f ca="1">IFERROR(INDIRECT(ADDRESS(MATCH(A17286,'contribution par jour-semaine'!A:A,0),MATCH(B17286,'contribution par jour-semaine'!$1:$1,0),4,1,"contribution par jour-semaine")),"")</f>
        <v/>
      </c>
      <c r="D17286" s="4" t="str">
        <f>VLOOKUP(A17286,predictions!A:B,2,FALSE)</f>
        <v>22/06/2020</v>
      </c>
      <c r="E17286" s="4">
        <f t="shared" si="67"/>
        <v>44004</v>
      </c>
    </row>
    <row r="17287" spans="3:5" ht="13" x14ac:dyDescent="0.15">
      <c r="C17287" s="1" t="str">
        <f ca="1">IFERROR(INDIRECT(ADDRESS(MATCH(A17287,'contribution par jour-semaine'!A:A,0),MATCH(B17287,'contribution par jour-semaine'!$1:$1,0),4,1,"contribution par jour-semaine")),"")</f>
        <v/>
      </c>
      <c r="D17287" s="4" t="str">
        <f>VLOOKUP(A17287,predictions!A:B,2,FALSE)</f>
        <v>22/06/2020</v>
      </c>
      <c r="E17287" s="4">
        <f t="shared" si="67"/>
        <v>44004</v>
      </c>
    </row>
    <row r="17288" spans="3:5" ht="13" x14ac:dyDescent="0.15">
      <c r="C17288" s="1" t="str">
        <f ca="1">IFERROR(INDIRECT(ADDRESS(MATCH(A17288,'contribution par jour-semaine'!A:A,0),MATCH(B17288,'contribution par jour-semaine'!$1:$1,0),4,1,"contribution par jour-semaine")),"")</f>
        <v/>
      </c>
      <c r="D17288" s="4" t="str">
        <f>VLOOKUP(A17288,predictions!A:B,2,FALSE)</f>
        <v>22/06/2020</v>
      </c>
      <c r="E17288" s="4">
        <f t="shared" si="67"/>
        <v>44004</v>
      </c>
    </row>
    <row r="17289" spans="3:5" ht="13" x14ac:dyDescent="0.15">
      <c r="C17289" s="1" t="str">
        <f ca="1">IFERROR(INDIRECT(ADDRESS(MATCH(A17289,'contribution par jour-semaine'!A:A,0),MATCH(B17289,'contribution par jour-semaine'!$1:$1,0),4,1,"contribution par jour-semaine")),"")</f>
        <v/>
      </c>
      <c r="D17289" s="4" t="str">
        <f>VLOOKUP(A17289,predictions!A:B,2,FALSE)</f>
        <v>22/06/2020</v>
      </c>
      <c r="E17289" s="4">
        <f t="shared" si="67"/>
        <v>44004</v>
      </c>
    </row>
    <row r="17290" spans="3:5" ht="13" x14ac:dyDescent="0.15">
      <c r="C17290" s="1" t="str">
        <f ca="1">IFERROR(INDIRECT(ADDRESS(MATCH(A17290,'contribution par jour-semaine'!A:A,0),MATCH(B17290,'contribution par jour-semaine'!$1:$1,0),4,1,"contribution par jour-semaine")),"")</f>
        <v/>
      </c>
      <c r="D17290" s="4" t="str">
        <f>VLOOKUP(A17290,predictions!A:B,2,FALSE)</f>
        <v>22/06/2020</v>
      </c>
      <c r="E17290" s="4">
        <f t="shared" si="67"/>
        <v>44004</v>
      </c>
    </row>
    <row r="17291" spans="3:5" ht="13" x14ac:dyDescent="0.15">
      <c r="C17291" s="1" t="str">
        <f ca="1">IFERROR(INDIRECT(ADDRESS(MATCH(A17291,'contribution par jour-semaine'!A:A,0),MATCH(B17291,'contribution par jour-semaine'!$1:$1,0),4,1,"contribution par jour-semaine")),"")</f>
        <v/>
      </c>
      <c r="D17291" s="4" t="str">
        <f>VLOOKUP(A17291,predictions!A:B,2,FALSE)</f>
        <v>22/06/2020</v>
      </c>
      <c r="E17291" s="4">
        <f t="shared" si="67"/>
        <v>44004</v>
      </c>
    </row>
    <row r="17292" spans="3:5" ht="13" x14ac:dyDescent="0.15">
      <c r="C17292" s="1" t="str">
        <f ca="1">IFERROR(INDIRECT(ADDRESS(MATCH(A17292,'contribution par jour-semaine'!A:A,0),MATCH(B17292,'contribution par jour-semaine'!$1:$1,0),4,1,"contribution par jour-semaine")),"")</f>
        <v/>
      </c>
      <c r="D17292" s="4" t="str">
        <f>VLOOKUP(A17292,predictions!A:B,2,FALSE)</f>
        <v>22/06/2020</v>
      </c>
      <c r="E17292" s="4">
        <f t="shared" si="67"/>
        <v>44004</v>
      </c>
    </row>
    <row r="17293" spans="3:5" ht="13" x14ac:dyDescent="0.15">
      <c r="C17293" s="1" t="str">
        <f ca="1">IFERROR(INDIRECT(ADDRESS(MATCH(A17293,'contribution par jour-semaine'!A:A,0),MATCH(B17293,'contribution par jour-semaine'!$1:$1,0),4,1,"contribution par jour-semaine")),"")</f>
        <v/>
      </c>
      <c r="D17293" s="4" t="str">
        <f>VLOOKUP(A17293,predictions!A:B,2,FALSE)</f>
        <v>22/06/2020</v>
      </c>
      <c r="E17293" s="4">
        <f t="shared" si="67"/>
        <v>44004</v>
      </c>
    </row>
    <row r="17294" spans="3:5" ht="13" x14ac:dyDescent="0.15">
      <c r="C17294" s="1" t="str">
        <f ca="1">IFERROR(INDIRECT(ADDRESS(MATCH(A17294,'contribution par jour-semaine'!A:A,0),MATCH(B17294,'contribution par jour-semaine'!$1:$1,0),4,1,"contribution par jour-semaine")),"")</f>
        <v/>
      </c>
      <c r="D17294" s="4" t="str">
        <f>VLOOKUP(A17294,predictions!A:B,2,FALSE)</f>
        <v>22/06/2020</v>
      </c>
      <c r="E17294" s="4">
        <f t="shared" si="67"/>
        <v>44004</v>
      </c>
    </row>
    <row r="17295" spans="3:5" ht="13" x14ac:dyDescent="0.15">
      <c r="C17295" s="1" t="str">
        <f ca="1">IFERROR(INDIRECT(ADDRESS(MATCH(A17295,'contribution par jour-semaine'!A:A,0),MATCH(B17295,'contribution par jour-semaine'!$1:$1,0),4,1,"contribution par jour-semaine")),"")</f>
        <v/>
      </c>
      <c r="D17295" s="4" t="str">
        <f>VLOOKUP(A17295,predictions!A:B,2,FALSE)</f>
        <v>22/06/2020</v>
      </c>
      <c r="E17295" s="4">
        <f t="shared" si="67"/>
        <v>44004</v>
      </c>
    </row>
    <row r="17296" spans="3:5" ht="13" x14ac:dyDescent="0.15">
      <c r="C17296" s="1" t="str">
        <f ca="1">IFERROR(INDIRECT(ADDRESS(MATCH(A17296,'contribution par jour-semaine'!A:A,0),MATCH(B17296,'contribution par jour-semaine'!$1:$1,0),4,1,"contribution par jour-semaine")),"")</f>
        <v/>
      </c>
      <c r="D17296" s="4" t="str">
        <f>VLOOKUP(A17296,predictions!A:B,2,FALSE)</f>
        <v>22/06/2020</v>
      </c>
      <c r="E17296" s="4">
        <f t="shared" si="67"/>
        <v>44004</v>
      </c>
    </row>
    <row r="17297" spans="3:5" ht="13" x14ac:dyDescent="0.15">
      <c r="C17297" s="1" t="str">
        <f ca="1">IFERROR(INDIRECT(ADDRESS(MATCH(A17297,'contribution par jour-semaine'!A:A,0),MATCH(B17297,'contribution par jour-semaine'!$1:$1,0),4,1,"contribution par jour-semaine")),"")</f>
        <v/>
      </c>
      <c r="D17297" s="4" t="str">
        <f>VLOOKUP(A17297,predictions!A:B,2,FALSE)</f>
        <v>22/06/2020</v>
      </c>
      <c r="E17297" s="4">
        <f t="shared" si="67"/>
        <v>44004</v>
      </c>
    </row>
    <row r="17298" spans="3:5" ht="13" x14ac:dyDescent="0.15">
      <c r="C17298" s="1" t="str">
        <f ca="1">IFERROR(INDIRECT(ADDRESS(MATCH(A17298,'contribution par jour-semaine'!A:A,0),MATCH(B17298,'contribution par jour-semaine'!$1:$1,0),4,1,"contribution par jour-semaine")),"")</f>
        <v/>
      </c>
      <c r="D17298" s="4" t="str">
        <f>VLOOKUP(A17298,predictions!A:B,2,FALSE)</f>
        <v>22/06/2020</v>
      </c>
      <c r="E17298" s="4">
        <f t="shared" si="67"/>
        <v>44004</v>
      </c>
    </row>
    <row r="17299" spans="3:5" ht="13" x14ac:dyDescent="0.15">
      <c r="C17299" s="1" t="str">
        <f ca="1">IFERROR(INDIRECT(ADDRESS(MATCH(A17299,'contribution par jour-semaine'!A:A,0),MATCH(B17299,'contribution par jour-semaine'!$1:$1,0),4,1,"contribution par jour-semaine")),"")</f>
        <v/>
      </c>
      <c r="D17299" s="4" t="str">
        <f>VLOOKUP(A17299,predictions!A:B,2,FALSE)</f>
        <v>22/06/2020</v>
      </c>
      <c r="E17299" s="4">
        <f t="shared" si="67"/>
        <v>44004</v>
      </c>
    </row>
    <row r="17300" spans="3:5" ht="13" x14ac:dyDescent="0.15">
      <c r="C17300" s="1" t="str">
        <f ca="1">IFERROR(INDIRECT(ADDRESS(MATCH(A17300,'contribution par jour-semaine'!A:A,0),MATCH(B17300,'contribution par jour-semaine'!$1:$1,0),4,1,"contribution par jour-semaine")),"")</f>
        <v/>
      </c>
      <c r="D17300" s="4" t="str">
        <f>VLOOKUP(A17300,predictions!A:B,2,FALSE)</f>
        <v>22/06/2020</v>
      </c>
      <c r="E17300" s="4">
        <f t="shared" si="67"/>
        <v>44004</v>
      </c>
    </row>
    <row r="17301" spans="3:5" ht="13" x14ac:dyDescent="0.15">
      <c r="C17301" s="1" t="str">
        <f ca="1">IFERROR(INDIRECT(ADDRESS(MATCH(A17301,'contribution par jour-semaine'!A:A,0),MATCH(B17301,'contribution par jour-semaine'!$1:$1,0),4,1,"contribution par jour-semaine")),"")</f>
        <v/>
      </c>
      <c r="D17301" s="4" t="str">
        <f>VLOOKUP(A17301,predictions!A:B,2,FALSE)</f>
        <v>22/06/2020</v>
      </c>
      <c r="E17301" s="4">
        <f t="shared" si="67"/>
        <v>44004</v>
      </c>
    </row>
    <row r="17302" spans="3:5" ht="13" x14ac:dyDescent="0.15">
      <c r="C17302" s="1" t="str">
        <f ca="1">IFERROR(INDIRECT(ADDRESS(MATCH(A17302,'contribution par jour-semaine'!A:A,0),MATCH(B17302,'contribution par jour-semaine'!$1:$1,0),4,1,"contribution par jour-semaine")),"")</f>
        <v/>
      </c>
      <c r="D17302" s="4" t="str">
        <f>VLOOKUP(A17302,predictions!A:B,2,FALSE)</f>
        <v>22/06/2020</v>
      </c>
      <c r="E17302" s="4">
        <f t="shared" si="67"/>
        <v>44004</v>
      </c>
    </row>
    <row r="17303" spans="3:5" ht="13" x14ac:dyDescent="0.15">
      <c r="C17303" s="1" t="str">
        <f ca="1">IFERROR(INDIRECT(ADDRESS(MATCH(A17303,'contribution par jour-semaine'!A:A,0),MATCH(B17303,'contribution par jour-semaine'!$1:$1,0),4,1,"contribution par jour-semaine")),"")</f>
        <v/>
      </c>
      <c r="D17303" s="4" t="str">
        <f>VLOOKUP(A17303,predictions!A:B,2,FALSE)</f>
        <v>22/06/2020</v>
      </c>
      <c r="E17303" s="4">
        <f t="shared" si="67"/>
        <v>44004</v>
      </c>
    </row>
    <row r="17304" spans="3:5" ht="13" x14ac:dyDescent="0.15">
      <c r="C17304" s="1" t="str">
        <f ca="1">IFERROR(INDIRECT(ADDRESS(MATCH(A17304,'contribution par jour-semaine'!A:A,0),MATCH(B17304,'contribution par jour-semaine'!$1:$1,0),4,1,"contribution par jour-semaine")),"")</f>
        <v/>
      </c>
      <c r="D17304" s="4" t="str">
        <f>VLOOKUP(A17304,predictions!A:B,2,FALSE)</f>
        <v>22/06/2020</v>
      </c>
      <c r="E17304" s="4">
        <f t="shared" si="67"/>
        <v>44004</v>
      </c>
    </row>
    <row r="17305" spans="3:5" ht="13" x14ac:dyDescent="0.15">
      <c r="C17305" s="1" t="str">
        <f ca="1">IFERROR(INDIRECT(ADDRESS(MATCH(A17305,'contribution par jour-semaine'!A:A,0),MATCH(B17305,'contribution par jour-semaine'!$1:$1,0),4,1,"contribution par jour-semaine")),"")</f>
        <v/>
      </c>
      <c r="D17305" s="4" t="str">
        <f>VLOOKUP(A17305,predictions!A:B,2,FALSE)</f>
        <v>22/06/2020</v>
      </c>
      <c r="E17305" s="4">
        <f t="shared" si="67"/>
        <v>44004</v>
      </c>
    </row>
    <row r="17306" spans="3:5" ht="13" x14ac:dyDescent="0.15">
      <c r="C17306" s="1" t="str">
        <f ca="1">IFERROR(INDIRECT(ADDRESS(MATCH(A17306,'contribution par jour-semaine'!A:A,0),MATCH(B17306,'contribution par jour-semaine'!$1:$1,0),4,1,"contribution par jour-semaine")),"")</f>
        <v/>
      </c>
      <c r="D17306" s="4" t="str">
        <f>VLOOKUP(A17306,predictions!A:B,2,FALSE)</f>
        <v>22/06/2020</v>
      </c>
      <c r="E17306" s="4">
        <f t="shared" si="67"/>
        <v>44004</v>
      </c>
    </row>
    <row r="17307" spans="3:5" ht="13" x14ac:dyDescent="0.15">
      <c r="C17307" s="1" t="str">
        <f ca="1">IFERROR(INDIRECT(ADDRESS(MATCH(A17307,'contribution par jour-semaine'!A:A,0),MATCH(B17307,'contribution par jour-semaine'!$1:$1,0),4,1,"contribution par jour-semaine")),"")</f>
        <v/>
      </c>
      <c r="D17307" s="4" t="str">
        <f>VLOOKUP(A17307,predictions!A:B,2,FALSE)</f>
        <v>22/06/2020</v>
      </c>
      <c r="E17307" s="4">
        <f t="shared" si="67"/>
        <v>44004</v>
      </c>
    </row>
    <row r="17308" spans="3:5" ht="13" x14ac:dyDescent="0.15">
      <c r="C17308" s="1" t="str">
        <f ca="1">IFERROR(INDIRECT(ADDRESS(MATCH(A17308,'contribution par jour-semaine'!A:A,0),MATCH(B17308,'contribution par jour-semaine'!$1:$1,0),4,1,"contribution par jour-semaine")),"")</f>
        <v/>
      </c>
      <c r="D17308" s="4" t="str">
        <f>VLOOKUP(A17308,predictions!A:B,2,FALSE)</f>
        <v>22/06/2020</v>
      </c>
      <c r="E17308" s="4">
        <f t="shared" si="67"/>
        <v>44004</v>
      </c>
    </row>
    <row r="17309" spans="3:5" ht="13" x14ac:dyDescent="0.15">
      <c r="C17309" s="1" t="str">
        <f ca="1">IFERROR(INDIRECT(ADDRESS(MATCH(A17309,'contribution par jour-semaine'!A:A,0),MATCH(B17309,'contribution par jour-semaine'!$1:$1,0),4,1,"contribution par jour-semaine")),"")</f>
        <v/>
      </c>
      <c r="D17309" s="4" t="str">
        <f>VLOOKUP(A17309,predictions!A:B,2,FALSE)</f>
        <v>22/06/2020</v>
      </c>
      <c r="E17309" s="4">
        <f t="shared" si="67"/>
        <v>44004</v>
      </c>
    </row>
    <row r="17310" spans="3:5" ht="13" x14ac:dyDescent="0.15">
      <c r="C17310" s="1" t="str">
        <f ca="1">IFERROR(INDIRECT(ADDRESS(MATCH(A17310,'contribution par jour-semaine'!A:A,0),MATCH(B17310,'contribution par jour-semaine'!$1:$1,0),4,1,"contribution par jour-semaine")),"")</f>
        <v/>
      </c>
      <c r="D17310" s="4" t="str">
        <f>VLOOKUP(A17310,predictions!A:B,2,FALSE)</f>
        <v>22/06/2020</v>
      </c>
      <c r="E17310" s="4">
        <f t="shared" si="67"/>
        <v>44004</v>
      </c>
    </row>
    <row r="17311" spans="3:5" ht="13" x14ac:dyDescent="0.15">
      <c r="C17311" s="1" t="str">
        <f ca="1">IFERROR(INDIRECT(ADDRESS(MATCH(A17311,'contribution par jour-semaine'!A:A,0),MATCH(B17311,'contribution par jour-semaine'!$1:$1,0),4,1,"contribution par jour-semaine")),"")</f>
        <v/>
      </c>
      <c r="D17311" s="4" t="str">
        <f>VLOOKUP(A17311,predictions!A:B,2,FALSE)</f>
        <v>22/06/2020</v>
      </c>
      <c r="E17311" s="4">
        <f t="shared" si="67"/>
        <v>44004</v>
      </c>
    </row>
    <row r="17312" spans="3:5" ht="13" x14ac:dyDescent="0.15">
      <c r="C17312" s="1" t="str">
        <f ca="1">IFERROR(INDIRECT(ADDRESS(MATCH(A17312,'contribution par jour-semaine'!A:A,0),MATCH(B17312,'contribution par jour-semaine'!$1:$1,0),4,1,"contribution par jour-semaine")),"")</f>
        <v/>
      </c>
      <c r="D17312" s="4" t="str">
        <f>VLOOKUP(A17312,predictions!A:B,2,FALSE)</f>
        <v>22/06/2020</v>
      </c>
      <c r="E17312" s="4">
        <f t="shared" si="67"/>
        <v>44004</v>
      </c>
    </row>
    <row r="17313" spans="3:5" ht="13" x14ac:dyDescent="0.15">
      <c r="C17313" s="1" t="str">
        <f ca="1">IFERROR(INDIRECT(ADDRESS(MATCH(A17313,'contribution par jour-semaine'!A:A,0),MATCH(B17313,'contribution par jour-semaine'!$1:$1,0),4,1,"contribution par jour-semaine")),"")</f>
        <v/>
      </c>
      <c r="D17313" s="4" t="str">
        <f>VLOOKUP(A17313,predictions!A:B,2,FALSE)</f>
        <v>22/06/2020</v>
      </c>
      <c r="E17313" s="4">
        <f t="shared" si="67"/>
        <v>44004</v>
      </c>
    </row>
    <row r="17314" spans="3:5" ht="13" x14ac:dyDescent="0.15">
      <c r="C17314" s="1" t="str">
        <f ca="1">IFERROR(INDIRECT(ADDRESS(MATCH(A17314,'contribution par jour-semaine'!A:A,0),MATCH(B17314,'contribution par jour-semaine'!$1:$1,0),4,1,"contribution par jour-semaine")),"")</f>
        <v/>
      </c>
      <c r="D17314" s="4" t="str">
        <f>VLOOKUP(A17314,predictions!A:B,2,FALSE)</f>
        <v>22/06/2020</v>
      </c>
      <c r="E17314" s="4">
        <f t="shared" si="67"/>
        <v>44004</v>
      </c>
    </row>
    <row r="17315" spans="3:5" ht="13" x14ac:dyDescent="0.15">
      <c r="C17315" s="1" t="str">
        <f ca="1">IFERROR(INDIRECT(ADDRESS(MATCH(A17315,'contribution par jour-semaine'!A:A,0),MATCH(B17315,'contribution par jour-semaine'!$1:$1,0),4,1,"contribution par jour-semaine")),"")</f>
        <v/>
      </c>
      <c r="D17315" s="4" t="str">
        <f>VLOOKUP(A17315,predictions!A:B,2,FALSE)</f>
        <v>22/06/2020</v>
      </c>
      <c r="E17315" s="4">
        <f t="shared" si="67"/>
        <v>44004</v>
      </c>
    </row>
    <row r="17316" spans="3:5" ht="13" x14ac:dyDescent="0.15">
      <c r="C17316" s="1" t="str">
        <f ca="1">IFERROR(INDIRECT(ADDRESS(MATCH(A17316,'contribution par jour-semaine'!A:A,0),MATCH(B17316,'contribution par jour-semaine'!$1:$1,0),4,1,"contribution par jour-semaine")),"")</f>
        <v/>
      </c>
      <c r="D17316" s="4" t="str">
        <f>VLOOKUP(A17316,predictions!A:B,2,FALSE)</f>
        <v>22/06/2020</v>
      </c>
      <c r="E17316" s="4">
        <f t="shared" si="67"/>
        <v>44004</v>
      </c>
    </row>
    <row r="17317" spans="3:5" ht="13" x14ac:dyDescent="0.15">
      <c r="C17317" s="1" t="str">
        <f ca="1">IFERROR(INDIRECT(ADDRESS(MATCH(A17317,'contribution par jour-semaine'!A:A,0),MATCH(B17317,'contribution par jour-semaine'!$1:$1,0),4,1,"contribution par jour-semaine")),"")</f>
        <v/>
      </c>
      <c r="D17317" s="4" t="str">
        <f>VLOOKUP(A17317,predictions!A:B,2,FALSE)</f>
        <v>22/06/2020</v>
      </c>
      <c r="E17317" s="4">
        <f t="shared" si="67"/>
        <v>44004</v>
      </c>
    </row>
    <row r="17318" spans="3:5" ht="13" x14ac:dyDescent="0.15">
      <c r="C17318" s="1" t="str">
        <f ca="1">IFERROR(INDIRECT(ADDRESS(MATCH(A17318,'contribution par jour-semaine'!A:A,0),MATCH(B17318,'contribution par jour-semaine'!$1:$1,0),4,1,"contribution par jour-semaine")),"")</f>
        <v/>
      </c>
      <c r="D17318" s="4" t="str">
        <f>VLOOKUP(A17318,predictions!A:B,2,FALSE)</f>
        <v>22/06/2020</v>
      </c>
      <c r="E17318" s="4">
        <f t="shared" si="67"/>
        <v>44004</v>
      </c>
    </row>
    <row r="17319" spans="3:5" ht="13" x14ac:dyDescent="0.15">
      <c r="C17319" s="1" t="str">
        <f ca="1">IFERROR(INDIRECT(ADDRESS(MATCH(A17319,'contribution par jour-semaine'!A:A,0),MATCH(B17319,'contribution par jour-semaine'!$1:$1,0),4,1,"contribution par jour-semaine")),"")</f>
        <v/>
      </c>
      <c r="D17319" s="4" t="str">
        <f>VLOOKUP(A17319,predictions!A:B,2,FALSE)</f>
        <v>22/06/2020</v>
      </c>
      <c r="E17319" s="4">
        <f t="shared" si="67"/>
        <v>44004</v>
      </c>
    </row>
    <row r="17320" spans="3:5" ht="13" x14ac:dyDescent="0.15">
      <c r="C17320" s="1" t="str">
        <f ca="1">IFERROR(INDIRECT(ADDRESS(MATCH(A17320,'contribution par jour-semaine'!A:A,0),MATCH(B17320,'contribution par jour-semaine'!$1:$1,0),4,1,"contribution par jour-semaine")),"")</f>
        <v/>
      </c>
      <c r="D17320" s="4" t="str">
        <f>VLOOKUP(A17320,predictions!A:B,2,FALSE)</f>
        <v>22/06/2020</v>
      </c>
      <c r="E17320" s="4">
        <f t="shared" si="67"/>
        <v>44004</v>
      </c>
    </row>
    <row r="17321" spans="3:5" ht="13" x14ac:dyDescent="0.15">
      <c r="C17321" s="1" t="str">
        <f ca="1">IFERROR(INDIRECT(ADDRESS(MATCH(A17321,'contribution par jour-semaine'!A:A,0),MATCH(B17321,'contribution par jour-semaine'!$1:$1,0),4,1,"contribution par jour-semaine")),"")</f>
        <v/>
      </c>
      <c r="D17321" s="4" t="str">
        <f>VLOOKUP(A17321,predictions!A:B,2,FALSE)</f>
        <v>22/06/2020</v>
      </c>
      <c r="E17321" s="4">
        <f t="shared" si="67"/>
        <v>44004</v>
      </c>
    </row>
    <row r="17322" spans="3:5" ht="13" x14ac:dyDescent="0.15">
      <c r="C17322" s="1" t="str">
        <f ca="1">IFERROR(INDIRECT(ADDRESS(MATCH(A17322,'contribution par jour-semaine'!A:A,0),MATCH(B17322,'contribution par jour-semaine'!$1:$1,0),4,1,"contribution par jour-semaine")),"")</f>
        <v/>
      </c>
      <c r="D17322" s="4" t="str">
        <f>VLOOKUP(A17322,predictions!A:B,2,FALSE)</f>
        <v>22/06/2020</v>
      </c>
      <c r="E17322" s="4">
        <f t="shared" si="67"/>
        <v>44004</v>
      </c>
    </row>
    <row r="17323" spans="3:5" ht="13" x14ac:dyDescent="0.15">
      <c r="C17323" s="1" t="str">
        <f ca="1">IFERROR(INDIRECT(ADDRESS(MATCH(A17323,'contribution par jour-semaine'!A:A,0),MATCH(B17323,'contribution par jour-semaine'!$1:$1,0),4,1,"contribution par jour-semaine")),"")</f>
        <v/>
      </c>
      <c r="D17323" s="4" t="str">
        <f>VLOOKUP(A17323,predictions!A:B,2,FALSE)</f>
        <v>22/06/2020</v>
      </c>
      <c r="E17323" s="4">
        <f t="shared" si="67"/>
        <v>44004</v>
      </c>
    </row>
    <row r="17324" spans="3:5" ht="13" x14ac:dyDescent="0.15">
      <c r="C17324" s="1" t="str">
        <f ca="1">IFERROR(INDIRECT(ADDRESS(MATCH(A17324,'contribution par jour-semaine'!A:A,0),MATCH(B17324,'contribution par jour-semaine'!$1:$1,0),4,1,"contribution par jour-semaine")),"")</f>
        <v/>
      </c>
      <c r="D17324" s="4" t="str">
        <f>VLOOKUP(A17324,predictions!A:B,2,FALSE)</f>
        <v>22/06/2020</v>
      </c>
      <c r="E17324" s="4">
        <f t="shared" si="67"/>
        <v>44004</v>
      </c>
    </row>
    <row r="17325" spans="3:5" ht="13" x14ac:dyDescent="0.15">
      <c r="C17325" s="1" t="str">
        <f ca="1">IFERROR(INDIRECT(ADDRESS(MATCH(A17325,'contribution par jour-semaine'!A:A,0),MATCH(B17325,'contribution par jour-semaine'!$1:$1,0),4,1,"contribution par jour-semaine")),"")</f>
        <v/>
      </c>
      <c r="D17325" s="4" t="str">
        <f>VLOOKUP(A17325,predictions!A:B,2,FALSE)</f>
        <v>22/06/2020</v>
      </c>
      <c r="E17325" s="4">
        <f t="shared" si="67"/>
        <v>44004</v>
      </c>
    </row>
    <row r="17326" spans="3:5" ht="13" x14ac:dyDescent="0.15">
      <c r="C17326" s="1" t="str">
        <f ca="1">IFERROR(INDIRECT(ADDRESS(MATCH(A17326,'contribution par jour-semaine'!A:A,0),MATCH(B17326,'contribution par jour-semaine'!$1:$1,0),4,1,"contribution par jour-semaine")),"")</f>
        <v/>
      </c>
      <c r="D17326" s="4" t="str">
        <f>VLOOKUP(A17326,predictions!A:B,2,FALSE)</f>
        <v>22/06/2020</v>
      </c>
      <c r="E17326" s="4">
        <f t="shared" si="67"/>
        <v>44004</v>
      </c>
    </row>
    <row r="17327" spans="3:5" ht="13" x14ac:dyDescent="0.15">
      <c r="C17327" s="1" t="str">
        <f ca="1">IFERROR(INDIRECT(ADDRESS(MATCH(A17327,'contribution par jour-semaine'!A:A,0),MATCH(B17327,'contribution par jour-semaine'!$1:$1,0),4,1,"contribution par jour-semaine")),"")</f>
        <v/>
      </c>
      <c r="D17327" s="4" t="str">
        <f>VLOOKUP(A17327,predictions!A:B,2,FALSE)</f>
        <v>22/06/2020</v>
      </c>
      <c r="E17327" s="4">
        <f t="shared" si="67"/>
        <v>44004</v>
      </c>
    </row>
    <row r="17328" spans="3:5" ht="13" x14ac:dyDescent="0.15">
      <c r="C17328" s="1" t="str">
        <f ca="1">IFERROR(INDIRECT(ADDRESS(MATCH(A17328,'contribution par jour-semaine'!A:A,0),MATCH(B17328,'contribution par jour-semaine'!$1:$1,0),4,1,"contribution par jour-semaine")),"")</f>
        <v/>
      </c>
      <c r="D17328" s="4" t="str">
        <f>VLOOKUP(A17328,predictions!A:B,2,FALSE)</f>
        <v>22/06/2020</v>
      </c>
      <c r="E17328" s="4">
        <f t="shared" si="67"/>
        <v>44004</v>
      </c>
    </row>
    <row r="17329" spans="3:5" ht="13" x14ac:dyDescent="0.15">
      <c r="C17329" s="1" t="str">
        <f ca="1">IFERROR(INDIRECT(ADDRESS(MATCH(A17329,'contribution par jour-semaine'!A:A,0),MATCH(B17329,'contribution par jour-semaine'!$1:$1,0),4,1,"contribution par jour-semaine")),"")</f>
        <v/>
      </c>
      <c r="D17329" s="4" t="str">
        <f>VLOOKUP(A17329,predictions!A:B,2,FALSE)</f>
        <v>22/06/2020</v>
      </c>
      <c r="E17329" s="4">
        <f t="shared" si="67"/>
        <v>44004</v>
      </c>
    </row>
    <row r="17330" spans="3:5" ht="13" x14ac:dyDescent="0.15">
      <c r="C17330" s="1" t="str">
        <f ca="1">IFERROR(INDIRECT(ADDRESS(MATCH(A17330,'contribution par jour-semaine'!A:A,0),MATCH(B17330,'contribution par jour-semaine'!$1:$1,0),4,1,"contribution par jour-semaine")),"")</f>
        <v/>
      </c>
      <c r="D17330" s="4" t="str">
        <f>VLOOKUP(A17330,predictions!A:B,2,FALSE)</f>
        <v>22/06/2020</v>
      </c>
      <c r="E17330" s="4">
        <f t="shared" si="67"/>
        <v>44004</v>
      </c>
    </row>
    <row r="17331" spans="3:5" ht="13" x14ac:dyDescent="0.15">
      <c r="C17331" s="1" t="str">
        <f ca="1">IFERROR(INDIRECT(ADDRESS(MATCH(A17331,'contribution par jour-semaine'!A:A,0),MATCH(B17331,'contribution par jour-semaine'!$1:$1,0),4,1,"contribution par jour-semaine")),"")</f>
        <v/>
      </c>
      <c r="D17331" s="4" t="str">
        <f>VLOOKUP(A17331,predictions!A:B,2,FALSE)</f>
        <v>22/06/2020</v>
      </c>
      <c r="E17331" s="4">
        <f t="shared" si="67"/>
        <v>44004</v>
      </c>
    </row>
    <row r="17332" spans="3:5" ht="13" x14ac:dyDescent="0.15">
      <c r="C17332" s="1" t="str">
        <f ca="1">IFERROR(INDIRECT(ADDRESS(MATCH(A17332,'contribution par jour-semaine'!A:A,0),MATCH(B17332,'contribution par jour-semaine'!$1:$1,0),4,1,"contribution par jour-semaine")),"")</f>
        <v/>
      </c>
      <c r="D17332" s="4" t="str">
        <f>VLOOKUP(A17332,predictions!A:B,2,FALSE)</f>
        <v>22/06/2020</v>
      </c>
      <c r="E17332" s="4">
        <f t="shared" si="67"/>
        <v>44004</v>
      </c>
    </row>
    <row r="17333" spans="3:5" ht="13" x14ac:dyDescent="0.15">
      <c r="C17333" s="1" t="str">
        <f ca="1">IFERROR(INDIRECT(ADDRESS(MATCH(A17333,'contribution par jour-semaine'!A:A,0),MATCH(B17333,'contribution par jour-semaine'!$1:$1,0),4,1,"contribution par jour-semaine")),"")</f>
        <v/>
      </c>
      <c r="D17333" s="4" t="str">
        <f>VLOOKUP(A17333,predictions!A:B,2,FALSE)</f>
        <v>22/06/2020</v>
      </c>
      <c r="E17333" s="4">
        <f t="shared" si="67"/>
        <v>44004</v>
      </c>
    </row>
    <row r="17334" spans="3:5" ht="13" x14ac:dyDescent="0.15">
      <c r="C17334" s="1" t="str">
        <f ca="1">IFERROR(INDIRECT(ADDRESS(MATCH(A17334,'contribution par jour-semaine'!A:A,0),MATCH(B17334,'contribution par jour-semaine'!$1:$1,0),4,1,"contribution par jour-semaine")),"")</f>
        <v/>
      </c>
      <c r="D17334" s="4" t="str">
        <f>VLOOKUP(A17334,predictions!A:B,2,FALSE)</f>
        <v>22/06/2020</v>
      </c>
      <c r="E17334" s="4">
        <f t="shared" si="67"/>
        <v>44004</v>
      </c>
    </row>
    <row r="17335" spans="3:5" ht="13" x14ac:dyDescent="0.15">
      <c r="C17335" s="1" t="str">
        <f ca="1">IFERROR(INDIRECT(ADDRESS(MATCH(A17335,'contribution par jour-semaine'!A:A,0),MATCH(B17335,'contribution par jour-semaine'!$1:$1,0),4,1,"contribution par jour-semaine")),"")</f>
        <v/>
      </c>
      <c r="D17335" s="4" t="str">
        <f>VLOOKUP(A17335,predictions!A:B,2,FALSE)</f>
        <v>22/06/2020</v>
      </c>
      <c r="E17335" s="4">
        <f t="shared" si="67"/>
        <v>44004</v>
      </c>
    </row>
    <row r="17336" spans="3:5" ht="13" x14ac:dyDescent="0.15">
      <c r="C17336" s="1" t="str">
        <f ca="1">IFERROR(INDIRECT(ADDRESS(MATCH(A17336,'contribution par jour-semaine'!A:A,0),MATCH(B17336,'contribution par jour-semaine'!$1:$1,0),4,1,"contribution par jour-semaine")),"")</f>
        <v/>
      </c>
      <c r="D17336" s="4" t="str">
        <f>VLOOKUP(A17336,predictions!A:B,2,FALSE)</f>
        <v>22/06/2020</v>
      </c>
      <c r="E17336" s="4">
        <f t="shared" si="67"/>
        <v>44004</v>
      </c>
    </row>
    <row r="17337" spans="3:5" ht="13" x14ac:dyDescent="0.15">
      <c r="C17337" s="1" t="str">
        <f ca="1">IFERROR(INDIRECT(ADDRESS(MATCH(A17337,'contribution par jour-semaine'!A:A,0),MATCH(B17337,'contribution par jour-semaine'!$1:$1,0),4,1,"contribution par jour-semaine")),"")</f>
        <v/>
      </c>
      <c r="D17337" s="4" t="str">
        <f>VLOOKUP(A17337,predictions!A:B,2,FALSE)</f>
        <v>22/06/2020</v>
      </c>
      <c r="E17337" s="4">
        <f t="shared" si="67"/>
        <v>44004</v>
      </c>
    </row>
    <row r="17338" spans="3:5" ht="13" x14ac:dyDescent="0.15">
      <c r="C17338" s="1" t="str">
        <f ca="1">IFERROR(INDIRECT(ADDRESS(MATCH(A17338,'contribution par jour-semaine'!A:A,0),MATCH(B17338,'contribution par jour-semaine'!$1:$1,0),4,1,"contribution par jour-semaine")),"")</f>
        <v/>
      </c>
      <c r="D17338" s="4" t="str">
        <f>VLOOKUP(A17338,predictions!A:B,2,FALSE)</f>
        <v>22/06/2020</v>
      </c>
      <c r="E17338" s="4">
        <f t="shared" si="67"/>
        <v>44004</v>
      </c>
    </row>
    <row r="17339" spans="3:5" ht="13" x14ac:dyDescent="0.15">
      <c r="C17339" s="1" t="str">
        <f ca="1">IFERROR(INDIRECT(ADDRESS(MATCH(A17339,'contribution par jour-semaine'!A:A,0),MATCH(B17339,'contribution par jour-semaine'!$1:$1,0),4,1,"contribution par jour-semaine")),"")</f>
        <v/>
      </c>
      <c r="D17339" s="4" t="str">
        <f>VLOOKUP(A17339,predictions!A:B,2,FALSE)</f>
        <v>22/06/2020</v>
      </c>
      <c r="E17339" s="4">
        <f t="shared" si="67"/>
        <v>44004</v>
      </c>
    </row>
    <row r="17340" spans="3:5" ht="13" x14ac:dyDescent="0.15">
      <c r="C17340" s="1" t="str">
        <f ca="1">IFERROR(INDIRECT(ADDRESS(MATCH(A17340,'contribution par jour-semaine'!A:A,0),MATCH(B17340,'contribution par jour-semaine'!$1:$1,0),4,1,"contribution par jour-semaine")),"")</f>
        <v/>
      </c>
      <c r="D17340" s="4" t="str">
        <f>VLOOKUP(A17340,predictions!A:B,2,FALSE)</f>
        <v>22/06/2020</v>
      </c>
      <c r="E17340" s="4">
        <f t="shared" si="67"/>
        <v>44004</v>
      </c>
    </row>
    <row r="17341" spans="3:5" ht="13" x14ac:dyDescent="0.15">
      <c r="C17341" s="1" t="str">
        <f ca="1">IFERROR(INDIRECT(ADDRESS(MATCH(A17341,'contribution par jour-semaine'!A:A,0),MATCH(B17341,'contribution par jour-semaine'!$1:$1,0),4,1,"contribution par jour-semaine")),"")</f>
        <v/>
      </c>
      <c r="D17341" s="4" t="str">
        <f>VLOOKUP(A17341,predictions!A:B,2,FALSE)</f>
        <v>22/06/2020</v>
      </c>
      <c r="E17341" s="4">
        <f t="shared" si="67"/>
        <v>44004</v>
      </c>
    </row>
    <row r="17342" spans="3:5" ht="13" x14ac:dyDescent="0.15">
      <c r="C17342" s="1" t="str">
        <f ca="1">IFERROR(INDIRECT(ADDRESS(MATCH(A17342,'contribution par jour-semaine'!A:A,0),MATCH(B17342,'contribution par jour-semaine'!$1:$1,0),4,1,"contribution par jour-semaine")),"")</f>
        <v/>
      </c>
      <c r="D17342" s="4" t="str">
        <f>VLOOKUP(A17342,predictions!A:B,2,FALSE)</f>
        <v>22/06/2020</v>
      </c>
      <c r="E17342" s="4">
        <f t="shared" ref="E17342:E17596" si="68">DATE(RIGHT(D17342,4),MID(D17342,4,2),LEFT(D17342,2))</f>
        <v>44004</v>
      </c>
    </row>
    <row r="17343" spans="3:5" ht="13" x14ac:dyDescent="0.15">
      <c r="C17343" s="1" t="str">
        <f ca="1">IFERROR(INDIRECT(ADDRESS(MATCH(A17343,'contribution par jour-semaine'!A:A,0),MATCH(B17343,'contribution par jour-semaine'!$1:$1,0),4,1,"contribution par jour-semaine")),"")</f>
        <v/>
      </c>
      <c r="D17343" s="4" t="str">
        <f>VLOOKUP(A17343,predictions!A:B,2,FALSE)</f>
        <v>22/06/2020</v>
      </c>
      <c r="E17343" s="4">
        <f t="shared" si="68"/>
        <v>44004</v>
      </c>
    </row>
    <row r="17344" spans="3:5" ht="13" x14ac:dyDescent="0.15">
      <c r="C17344" s="1" t="str">
        <f ca="1">IFERROR(INDIRECT(ADDRESS(MATCH(A17344,'contribution par jour-semaine'!A:A,0),MATCH(B17344,'contribution par jour-semaine'!$1:$1,0),4,1,"contribution par jour-semaine")),"")</f>
        <v/>
      </c>
      <c r="D17344" s="4" t="str">
        <f>VLOOKUP(A17344,predictions!A:B,2,FALSE)</f>
        <v>22/06/2020</v>
      </c>
      <c r="E17344" s="4">
        <f t="shared" si="68"/>
        <v>44004</v>
      </c>
    </row>
    <row r="17345" spans="3:5" ht="13" x14ac:dyDescent="0.15">
      <c r="C17345" s="1" t="str">
        <f ca="1">IFERROR(INDIRECT(ADDRESS(MATCH(A17345,'contribution par jour-semaine'!A:A,0),MATCH(B17345,'contribution par jour-semaine'!$1:$1,0),4,1,"contribution par jour-semaine")),"")</f>
        <v/>
      </c>
      <c r="D17345" s="4" t="str">
        <f>VLOOKUP(A17345,predictions!A:B,2,FALSE)</f>
        <v>22/06/2020</v>
      </c>
      <c r="E17345" s="4">
        <f t="shared" si="68"/>
        <v>44004</v>
      </c>
    </row>
    <row r="17346" spans="3:5" ht="13" x14ac:dyDescent="0.15">
      <c r="C17346" s="1" t="str">
        <f ca="1">IFERROR(INDIRECT(ADDRESS(MATCH(A17346,'contribution par jour-semaine'!A:A,0),MATCH(B17346,'contribution par jour-semaine'!$1:$1,0),4,1,"contribution par jour-semaine")),"")</f>
        <v/>
      </c>
      <c r="D17346" s="4" t="str">
        <f>VLOOKUP(A17346,predictions!A:B,2,FALSE)</f>
        <v>22/06/2020</v>
      </c>
      <c r="E17346" s="4">
        <f t="shared" si="68"/>
        <v>44004</v>
      </c>
    </row>
    <row r="17347" spans="3:5" ht="13" x14ac:dyDescent="0.15">
      <c r="C17347" s="1" t="str">
        <f ca="1">IFERROR(INDIRECT(ADDRESS(MATCH(A17347,'contribution par jour-semaine'!A:A,0),MATCH(B17347,'contribution par jour-semaine'!$1:$1,0),4,1,"contribution par jour-semaine")),"")</f>
        <v/>
      </c>
      <c r="D17347" s="4" t="str">
        <f>VLOOKUP(A17347,predictions!A:B,2,FALSE)</f>
        <v>22/06/2020</v>
      </c>
      <c r="E17347" s="4">
        <f t="shared" si="68"/>
        <v>44004</v>
      </c>
    </row>
    <row r="17348" spans="3:5" ht="13" x14ac:dyDescent="0.15">
      <c r="C17348" s="1" t="str">
        <f ca="1">IFERROR(INDIRECT(ADDRESS(MATCH(A17348,'contribution par jour-semaine'!A:A,0),MATCH(B17348,'contribution par jour-semaine'!$1:$1,0),4,1,"contribution par jour-semaine")),"")</f>
        <v/>
      </c>
      <c r="D17348" s="4" t="str">
        <f>VLOOKUP(A17348,predictions!A:B,2,FALSE)</f>
        <v>22/06/2020</v>
      </c>
      <c r="E17348" s="4">
        <f t="shared" si="68"/>
        <v>44004</v>
      </c>
    </row>
    <row r="17349" spans="3:5" ht="13" x14ac:dyDescent="0.15">
      <c r="C17349" s="1" t="str">
        <f ca="1">IFERROR(INDIRECT(ADDRESS(MATCH(A17349,'contribution par jour-semaine'!A:A,0),MATCH(B17349,'contribution par jour-semaine'!$1:$1,0),4,1,"contribution par jour-semaine")),"")</f>
        <v/>
      </c>
      <c r="D17349" s="4" t="str">
        <f>VLOOKUP(A17349,predictions!A:B,2,FALSE)</f>
        <v>22/06/2020</v>
      </c>
      <c r="E17349" s="4">
        <f t="shared" si="68"/>
        <v>44004</v>
      </c>
    </row>
    <row r="17350" spans="3:5" ht="13" x14ac:dyDescent="0.15">
      <c r="C17350" s="1" t="str">
        <f ca="1">IFERROR(INDIRECT(ADDRESS(MATCH(A17350,'contribution par jour-semaine'!A:A,0),MATCH(B17350,'contribution par jour-semaine'!$1:$1,0),4,1,"contribution par jour-semaine")),"")</f>
        <v/>
      </c>
      <c r="D17350" s="4" t="str">
        <f>VLOOKUP(A17350,predictions!A:B,2,FALSE)</f>
        <v>22/06/2020</v>
      </c>
      <c r="E17350" s="4">
        <f t="shared" si="68"/>
        <v>44004</v>
      </c>
    </row>
    <row r="17351" spans="3:5" ht="13" x14ac:dyDescent="0.15">
      <c r="C17351" s="1" t="str">
        <f ca="1">IFERROR(INDIRECT(ADDRESS(MATCH(A17351,'contribution par jour-semaine'!A:A,0),MATCH(B17351,'contribution par jour-semaine'!$1:$1,0),4,1,"contribution par jour-semaine")),"")</f>
        <v/>
      </c>
      <c r="D17351" s="4" t="str">
        <f>VLOOKUP(A17351,predictions!A:B,2,FALSE)</f>
        <v>22/06/2020</v>
      </c>
      <c r="E17351" s="4">
        <f t="shared" si="68"/>
        <v>44004</v>
      </c>
    </row>
    <row r="17352" spans="3:5" ht="13" x14ac:dyDescent="0.15">
      <c r="C17352" s="1" t="str">
        <f ca="1">IFERROR(INDIRECT(ADDRESS(MATCH(A17352,'contribution par jour-semaine'!A:A,0),MATCH(B17352,'contribution par jour-semaine'!$1:$1,0),4,1,"contribution par jour-semaine")),"")</f>
        <v/>
      </c>
      <c r="D17352" s="4" t="str">
        <f>VLOOKUP(A17352,predictions!A:B,2,FALSE)</f>
        <v>22/06/2020</v>
      </c>
      <c r="E17352" s="4">
        <f t="shared" si="68"/>
        <v>44004</v>
      </c>
    </row>
    <row r="17353" spans="3:5" ht="13" x14ac:dyDescent="0.15">
      <c r="C17353" s="1" t="str">
        <f ca="1">IFERROR(INDIRECT(ADDRESS(MATCH(A17353,'contribution par jour-semaine'!A:A,0),MATCH(B17353,'contribution par jour-semaine'!$1:$1,0),4,1,"contribution par jour-semaine")),"")</f>
        <v/>
      </c>
      <c r="D17353" s="4" t="str">
        <f>VLOOKUP(A17353,predictions!A:B,2,FALSE)</f>
        <v>22/06/2020</v>
      </c>
      <c r="E17353" s="4">
        <f t="shared" si="68"/>
        <v>44004</v>
      </c>
    </row>
    <row r="17354" spans="3:5" ht="13" x14ac:dyDescent="0.15">
      <c r="C17354" s="1" t="str">
        <f ca="1">IFERROR(INDIRECT(ADDRESS(MATCH(A17354,'contribution par jour-semaine'!A:A,0),MATCH(B17354,'contribution par jour-semaine'!$1:$1,0),4,1,"contribution par jour-semaine")),"")</f>
        <v/>
      </c>
      <c r="D17354" s="4" t="str">
        <f>VLOOKUP(A17354,predictions!A:B,2,FALSE)</f>
        <v>22/06/2020</v>
      </c>
      <c r="E17354" s="4">
        <f t="shared" si="68"/>
        <v>44004</v>
      </c>
    </row>
    <row r="17355" spans="3:5" ht="13" x14ac:dyDescent="0.15">
      <c r="C17355" s="1" t="str">
        <f ca="1">IFERROR(INDIRECT(ADDRESS(MATCH(A17355,'contribution par jour-semaine'!A:A,0),MATCH(B17355,'contribution par jour-semaine'!$1:$1,0),4,1,"contribution par jour-semaine")),"")</f>
        <v/>
      </c>
      <c r="D17355" s="4" t="str">
        <f>VLOOKUP(A17355,predictions!A:B,2,FALSE)</f>
        <v>22/06/2020</v>
      </c>
      <c r="E17355" s="4">
        <f t="shared" si="68"/>
        <v>44004</v>
      </c>
    </row>
    <row r="17356" spans="3:5" ht="13" x14ac:dyDescent="0.15">
      <c r="C17356" s="1" t="str">
        <f ca="1">IFERROR(INDIRECT(ADDRESS(MATCH(A17356,'contribution par jour-semaine'!A:A,0),MATCH(B17356,'contribution par jour-semaine'!$1:$1,0),4,1,"contribution par jour-semaine")),"")</f>
        <v/>
      </c>
      <c r="D17356" s="4" t="str">
        <f>VLOOKUP(A17356,predictions!A:B,2,FALSE)</f>
        <v>22/06/2020</v>
      </c>
      <c r="E17356" s="4">
        <f t="shared" si="68"/>
        <v>44004</v>
      </c>
    </row>
    <row r="17357" spans="3:5" ht="13" x14ac:dyDescent="0.15">
      <c r="C17357" s="1" t="str">
        <f ca="1">IFERROR(INDIRECT(ADDRESS(MATCH(A17357,'contribution par jour-semaine'!A:A,0),MATCH(B17357,'contribution par jour-semaine'!$1:$1,0),4,1,"contribution par jour-semaine")),"")</f>
        <v/>
      </c>
      <c r="D17357" s="4" t="str">
        <f>VLOOKUP(A17357,predictions!A:B,2,FALSE)</f>
        <v>22/06/2020</v>
      </c>
      <c r="E17357" s="4">
        <f t="shared" si="68"/>
        <v>44004</v>
      </c>
    </row>
    <row r="17358" spans="3:5" ht="13" x14ac:dyDescent="0.15">
      <c r="C17358" s="1" t="str">
        <f ca="1">IFERROR(INDIRECT(ADDRESS(MATCH(A17358,'contribution par jour-semaine'!A:A,0),MATCH(B17358,'contribution par jour-semaine'!$1:$1,0),4,1,"contribution par jour-semaine")),"")</f>
        <v/>
      </c>
      <c r="D17358" s="4" t="str">
        <f>VLOOKUP(A17358,predictions!A:B,2,FALSE)</f>
        <v>22/06/2020</v>
      </c>
      <c r="E17358" s="4">
        <f t="shared" si="68"/>
        <v>44004</v>
      </c>
    </row>
    <row r="17359" spans="3:5" ht="13" x14ac:dyDescent="0.15">
      <c r="C17359" s="1" t="str">
        <f ca="1">IFERROR(INDIRECT(ADDRESS(MATCH(A17359,'contribution par jour-semaine'!A:A,0),MATCH(B17359,'contribution par jour-semaine'!$1:$1,0),4,1,"contribution par jour-semaine")),"")</f>
        <v/>
      </c>
      <c r="D17359" s="4" t="str">
        <f>VLOOKUP(A17359,predictions!A:B,2,FALSE)</f>
        <v>22/06/2020</v>
      </c>
      <c r="E17359" s="4">
        <f t="shared" si="68"/>
        <v>44004</v>
      </c>
    </row>
    <row r="17360" spans="3:5" ht="13" x14ac:dyDescent="0.15">
      <c r="C17360" s="1" t="str">
        <f ca="1">IFERROR(INDIRECT(ADDRESS(MATCH(A17360,'contribution par jour-semaine'!A:A,0),MATCH(B17360,'contribution par jour-semaine'!$1:$1,0),4,1,"contribution par jour-semaine")),"")</f>
        <v/>
      </c>
      <c r="D17360" s="4" t="str">
        <f>VLOOKUP(A17360,predictions!A:B,2,FALSE)</f>
        <v>22/06/2020</v>
      </c>
      <c r="E17360" s="4">
        <f t="shared" si="68"/>
        <v>44004</v>
      </c>
    </row>
    <row r="17361" spans="3:5" ht="13" x14ac:dyDescent="0.15">
      <c r="C17361" s="1" t="str">
        <f ca="1">IFERROR(INDIRECT(ADDRESS(MATCH(A17361,'contribution par jour-semaine'!A:A,0),MATCH(B17361,'contribution par jour-semaine'!$1:$1,0),4,1,"contribution par jour-semaine")),"")</f>
        <v/>
      </c>
      <c r="D17361" s="4" t="str">
        <f>VLOOKUP(A17361,predictions!A:B,2,FALSE)</f>
        <v>22/06/2020</v>
      </c>
      <c r="E17361" s="4">
        <f t="shared" si="68"/>
        <v>44004</v>
      </c>
    </row>
    <row r="17362" spans="3:5" ht="13" x14ac:dyDescent="0.15">
      <c r="C17362" s="1" t="str">
        <f ca="1">IFERROR(INDIRECT(ADDRESS(MATCH(A17362,'contribution par jour-semaine'!A:A,0),MATCH(B17362,'contribution par jour-semaine'!$1:$1,0),4,1,"contribution par jour-semaine")),"")</f>
        <v/>
      </c>
      <c r="D17362" s="4" t="str">
        <f>VLOOKUP(A17362,predictions!A:B,2,FALSE)</f>
        <v>22/06/2020</v>
      </c>
      <c r="E17362" s="4">
        <f t="shared" si="68"/>
        <v>44004</v>
      </c>
    </row>
    <row r="17363" spans="3:5" ht="13" x14ac:dyDescent="0.15">
      <c r="C17363" s="1" t="str">
        <f ca="1">IFERROR(INDIRECT(ADDRESS(MATCH(A17363,'contribution par jour-semaine'!A:A,0),MATCH(B17363,'contribution par jour-semaine'!$1:$1,0),4,1,"contribution par jour-semaine")),"")</f>
        <v/>
      </c>
      <c r="D17363" s="4" t="str">
        <f>VLOOKUP(A17363,predictions!A:B,2,FALSE)</f>
        <v>22/06/2020</v>
      </c>
      <c r="E17363" s="4">
        <f t="shared" si="68"/>
        <v>44004</v>
      </c>
    </row>
    <row r="17364" spans="3:5" ht="13" x14ac:dyDescent="0.15">
      <c r="C17364" s="1" t="str">
        <f ca="1">IFERROR(INDIRECT(ADDRESS(MATCH(A17364,'contribution par jour-semaine'!A:A,0),MATCH(B17364,'contribution par jour-semaine'!$1:$1,0),4,1,"contribution par jour-semaine")),"")</f>
        <v/>
      </c>
      <c r="D17364" s="4" t="str">
        <f>VLOOKUP(A17364,predictions!A:B,2,FALSE)</f>
        <v>22/06/2020</v>
      </c>
      <c r="E17364" s="4">
        <f t="shared" si="68"/>
        <v>44004</v>
      </c>
    </row>
    <row r="17365" spans="3:5" ht="13" x14ac:dyDescent="0.15">
      <c r="C17365" s="1" t="str">
        <f ca="1">IFERROR(INDIRECT(ADDRESS(MATCH(A17365,'contribution par jour-semaine'!A:A,0),MATCH(B17365,'contribution par jour-semaine'!$1:$1,0),4,1,"contribution par jour-semaine")),"")</f>
        <v/>
      </c>
      <c r="D17365" s="4" t="str">
        <f>VLOOKUP(A17365,predictions!A:B,2,FALSE)</f>
        <v>22/06/2020</v>
      </c>
      <c r="E17365" s="4">
        <f t="shared" si="68"/>
        <v>44004</v>
      </c>
    </row>
    <row r="17366" spans="3:5" ht="13" x14ac:dyDescent="0.15">
      <c r="C17366" s="1" t="str">
        <f ca="1">IFERROR(INDIRECT(ADDRESS(MATCH(A17366,'contribution par jour-semaine'!A:A,0),MATCH(B17366,'contribution par jour-semaine'!$1:$1,0),4,1,"contribution par jour-semaine")),"")</f>
        <v/>
      </c>
      <c r="D17366" s="4" t="str">
        <f>VLOOKUP(A17366,predictions!A:B,2,FALSE)</f>
        <v>22/06/2020</v>
      </c>
      <c r="E17366" s="4">
        <f t="shared" si="68"/>
        <v>44004</v>
      </c>
    </row>
    <row r="17367" spans="3:5" ht="13" x14ac:dyDescent="0.15">
      <c r="C17367" s="1" t="str">
        <f ca="1">IFERROR(INDIRECT(ADDRESS(MATCH(A17367,'contribution par jour-semaine'!A:A,0),MATCH(B17367,'contribution par jour-semaine'!$1:$1,0),4,1,"contribution par jour-semaine")),"")</f>
        <v/>
      </c>
      <c r="D17367" s="4" t="str">
        <f>VLOOKUP(A17367,predictions!A:B,2,FALSE)</f>
        <v>22/06/2020</v>
      </c>
      <c r="E17367" s="4">
        <f t="shared" si="68"/>
        <v>44004</v>
      </c>
    </row>
    <row r="17368" spans="3:5" ht="13" x14ac:dyDescent="0.15">
      <c r="C17368" s="1" t="str">
        <f ca="1">IFERROR(INDIRECT(ADDRESS(MATCH(A17368,'contribution par jour-semaine'!A:A,0),MATCH(B17368,'contribution par jour-semaine'!$1:$1,0),4,1,"contribution par jour-semaine")),"")</f>
        <v/>
      </c>
      <c r="D17368" s="4" t="str">
        <f>VLOOKUP(A17368,predictions!A:B,2,FALSE)</f>
        <v>22/06/2020</v>
      </c>
      <c r="E17368" s="4">
        <f t="shared" si="68"/>
        <v>44004</v>
      </c>
    </row>
    <row r="17369" spans="3:5" ht="13" x14ac:dyDescent="0.15">
      <c r="C17369" s="1" t="str">
        <f ca="1">IFERROR(INDIRECT(ADDRESS(MATCH(A17369,'contribution par jour-semaine'!A:A,0),MATCH(B17369,'contribution par jour-semaine'!$1:$1,0),4,1,"contribution par jour-semaine")),"")</f>
        <v/>
      </c>
      <c r="D17369" s="4" t="str">
        <f>VLOOKUP(A17369,predictions!A:B,2,FALSE)</f>
        <v>22/06/2020</v>
      </c>
      <c r="E17369" s="4">
        <f t="shared" si="68"/>
        <v>44004</v>
      </c>
    </row>
    <row r="17370" spans="3:5" ht="13" x14ac:dyDescent="0.15">
      <c r="C17370" s="1" t="str">
        <f ca="1">IFERROR(INDIRECT(ADDRESS(MATCH(A17370,'contribution par jour-semaine'!A:A,0),MATCH(B17370,'contribution par jour-semaine'!$1:$1,0),4,1,"contribution par jour-semaine")),"")</f>
        <v/>
      </c>
      <c r="D17370" s="4" t="str">
        <f>VLOOKUP(A17370,predictions!A:B,2,FALSE)</f>
        <v>22/06/2020</v>
      </c>
      <c r="E17370" s="4">
        <f t="shared" si="68"/>
        <v>44004</v>
      </c>
    </row>
    <row r="17371" spans="3:5" ht="13" x14ac:dyDescent="0.15">
      <c r="C17371" s="1" t="str">
        <f ca="1">IFERROR(INDIRECT(ADDRESS(MATCH(A17371,'contribution par jour-semaine'!A:A,0),MATCH(B17371,'contribution par jour-semaine'!$1:$1,0),4,1,"contribution par jour-semaine")),"")</f>
        <v/>
      </c>
      <c r="D17371" s="4" t="str">
        <f>VLOOKUP(A17371,predictions!A:B,2,FALSE)</f>
        <v>22/06/2020</v>
      </c>
      <c r="E17371" s="4">
        <f t="shared" si="68"/>
        <v>44004</v>
      </c>
    </row>
    <row r="17372" spans="3:5" ht="13" x14ac:dyDescent="0.15">
      <c r="C17372" s="1" t="str">
        <f ca="1">IFERROR(INDIRECT(ADDRESS(MATCH(A17372,'contribution par jour-semaine'!A:A,0),MATCH(B17372,'contribution par jour-semaine'!$1:$1,0),4,1,"contribution par jour-semaine")),"")</f>
        <v/>
      </c>
      <c r="D17372" s="4" t="str">
        <f>VLOOKUP(A17372,predictions!A:B,2,FALSE)</f>
        <v>22/06/2020</v>
      </c>
      <c r="E17372" s="4">
        <f t="shared" si="68"/>
        <v>44004</v>
      </c>
    </row>
    <row r="17373" spans="3:5" ht="13" x14ac:dyDescent="0.15">
      <c r="C17373" s="1" t="str">
        <f ca="1">IFERROR(INDIRECT(ADDRESS(MATCH(A17373,'contribution par jour-semaine'!A:A,0),MATCH(B17373,'contribution par jour-semaine'!$1:$1,0),4,1,"contribution par jour-semaine")),"")</f>
        <v/>
      </c>
      <c r="D17373" s="4" t="str">
        <f>VLOOKUP(A17373,predictions!A:B,2,FALSE)</f>
        <v>22/06/2020</v>
      </c>
      <c r="E17373" s="4">
        <f t="shared" si="68"/>
        <v>44004</v>
      </c>
    </row>
    <row r="17374" spans="3:5" ht="13" x14ac:dyDescent="0.15">
      <c r="C17374" s="1" t="str">
        <f ca="1">IFERROR(INDIRECT(ADDRESS(MATCH(A17374,'contribution par jour-semaine'!A:A,0),MATCH(B17374,'contribution par jour-semaine'!$1:$1,0),4,1,"contribution par jour-semaine")),"")</f>
        <v/>
      </c>
      <c r="D17374" s="4" t="str">
        <f>VLOOKUP(A17374,predictions!A:B,2,FALSE)</f>
        <v>22/06/2020</v>
      </c>
      <c r="E17374" s="4">
        <f t="shared" si="68"/>
        <v>44004</v>
      </c>
    </row>
    <row r="17375" spans="3:5" ht="13" x14ac:dyDescent="0.15">
      <c r="C17375" s="1" t="str">
        <f ca="1">IFERROR(INDIRECT(ADDRESS(MATCH(A17375,'contribution par jour-semaine'!A:A,0),MATCH(B17375,'contribution par jour-semaine'!$1:$1,0),4,1,"contribution par jour-semaine")),"")</f>
        <v/>
      </c>
      <c r="D17375" s="4" t="str">
        <f>VLOOKUP(A17375,predictions!A:B,2,FALSE)</f>
        <v>22/06/2020</v>
      </c>
      <c r="E17375" s="4">
        <f t="shared" si="68"/>
        <v>44004</v>
      </c>
    </row>
    <row r="17376" spans="3:5" ht="13" x14ac:dyDescent="0.15">
      <c r="C17376" s="1" t="str">
        <f ca="1">IFERROR(INDIRECT(ADDRESS(MATCH(A17376,'contribution par jour-semaine'!A:A,0),MATCH(B17376,'contribution par jour-semaine'!$1:$1,0),4,1,"contribution par jour-semaine")),"")</f>
        <v/>
      </c>
      <c r="D17376" s="4" t="str">
        <f>VLOOKUP(A17376,predictions!A:B,2,FALSE)</f>
        <v>22/06/2020</v>
      </c>
      <c r="E17376" s="4">
        <f t="shared" si="68"/>
        <v>44004</v>
      </c>
    </row>
    <row r="17377" spans="3:5" ht="13" x14ac:dyDescent="0.15">
      <c r="C17377" s="1" t="str">
        <f ca="1">IFERROR(INDIRECT(ADDRESS(MATCH(A17377,'contribution par jour-semaine'!A:A,0),MATCH(B17377,'contribution par jour-semaine'!$1:$1,0),4,1,"contribution par jour-semaine")),"")</f>
        <v/>
      </c>
      <c r="D17377" s="4" t="str">
        <f>VLOOKUP(A17377,predictions!A:B,2,FALSE)</f>
        <v>22/06/2020</v>
      </c>
      <c r="E17377" s="4">
        <f t="shared" si="68"/>
        <v>44004</v>
      </c>
    </row>
    <row r="17378" spans="3:5" ht="13" x14ac:dyDescent="0.15">
      <c r="C17378" s="1" t="str">
        <f ca="1">IFERROR(INDIRECT(ADDRESS(MATCH(A17378,'contribution par jour-semaine'!A:A,0),MATCH(B17378,'contribution par jour-semaine'!$1:$1,0),4,1,"contribution par jour-semaine")),"")</f>
        <v/>
      </c>
      <c r="D17378" s="4" t="str">
        <f>VLOOKUP(A17378,predictions!A:B,2,FALSE)</f>
        <v>22/06/2020</v>
      </c>
      <c r="E17378" s="4">
        <f t="shared" si="68"/>
        <v>44004</v>
      </c>
    </row>
    <row r="17379" spans="3:5" ht="13" x14ac:dyDescent="0.15">
      <c r="C17379" s="1" t="str">
        <f ca="1">IFERROR(INDIRECT(ADDRESS(MATCH(A17379,'contribution par jour-semaine'!A:A,0),MATCH(B17379,'contribution par jour-semaine'!$1:$1,0),4,1,"contribution par jour-semaine")),"")</f>
        <v/>
      </c>
      <c r="D17379" s="4" t="str">
        <f>VLOOKUP(A17379,predictions!A:B,2,FALSE)</f>
        <v>22/06/2020</v>
      </c>
      <c r="E17379" s="4">
        <f t="shared" si="68"/>
        <v>44004</v>
      </c>
    </row>
    <row r="17380" spans="3:5" ht="13" x14ac:dyDescent="0.15">
      <c r="C17380" s="1" t="str">
        <f ca="1">IFERROR(INDIRECT(ADDRESS(MATCH(A17380,'contribution par jour-semaine'!A:A,0),MATCH(B17380,'contribution par jour-semaine'!$1:$1,0),4,1,"contribution par jour-semaine")),"")</f>
        <v/>
      </c>
      <c r="D17380" s="4" t="str">
        <f>VLOOKUP(A17380,predictions!A:B,2,FALSE)</f>
        <v>22/06/2020</v>
      </c>
      <c r="E17380" s="4">
        <f t="shared" si="68"/>
        <v>44004</v>
      </c>
    </row>
    <row r="17381" spans="3:5" ht="13" x14ac:dyDescent="0.15">
      <c r="C17381" s="1" t="str">
        <f ca="1">IFERROR(INDIRECT(ADDRESS(MATCH(A17381,'contribution par jour-semaine'!A:A,0),MATCH(B17381,'contribution par jour-semaine'!$1:$1,0),4,1,"contribution par jour-semaine")),"")</f>
        <v/>
      </c>
      <c r="D17381" s="4" t="str">
        <f>VLOOKUP(A17381,predictions!A:B,2,FALSE)</f>
        <v>22/06/2020</v>
      </c>
      <c r="E17381" s="4">
        <f t="shared" si="68"/>
        <v>44004</v>
      </c>
    </row>
    <row r="17382" spans="3:5" ht="13" x14ac:dyDescent="0.15">
      <c r="C17382" s="1" t="str">
        <f ca="1">IFERROR(INDIRECT(ADDRESS(MATCH(A17382,'contribution par jour-semaine'!A:A,0),MATCH(B17382,'contribution par jour-semaine'!$1:$1,0),4,1,"contribution par jour-semaine")),"")</f>
        <v/>
      </c>
      <c r="D17382" s="4" t="str">
        <f>VLOOKUP(A17382,predictions!A:B,2,FALSE)</f>
        <v>22/06/2020</v>
      </c>
      <c r="E17382" s="4">
        <f t="shared" si="68"/>
        <v>44004</v>
      </c>
    </row>
    <row r="17383" spans="3:5" ht="13" x14ac:dyDescent="0.15">
      <c r="C17383" s="1" t="str">
        <f ca="1">IFERROR(INDIRECT(ADDRESS(MATCH(A17383,'contribution par jour-semaine'!A:A,0),MATCH(B17383,'contribution par jour-semaine'!$1:$1,0),4,1,"contribution par jour-semaine")),"")</f>
        <v/>
      </c>
      <c r="D17383" s="4" t="str">
        <f>VLOOKUP(A17383,predictions!A:B,2,FALSE)</f>
        <v>22/06/2020</v>
      </c>
      <c r="E17383" s="4">
        <f t="shared" si="68"/>
        <v>44004</v>
      </c>
    </row>
    <row r="17384" spans="3:5" ht="13" x14ac:dyDescent="0.15">
      <c r="C17384" s="1" t="str">
        <f ca="1">IFERROR(INDIRECT(ADDRESS(MATCH(A17384,'contribution par jour-semaine'!A:A,0),MATCH(B17384,'contribution par jour-semaine'!$1:$1,0),4,1,"contribution par jour-semaine")),"")</f>
        <v/>
      </c>
      <c r="D17384" s="4" t="str">
        <f>VLOOKUP(A17384,predictions!A:B,2,FALSE)</f>
        <v>22/06/2020</v>
      </c>
      <c r="E17384" s="4">
        <f t="shared" si="68"/>
        <v>44004</v>
      </c>
    </row>
    <row r="17385" spans="3:5" ht="13" x14ac:dyDescent="0.15">
      <c r="C17385" s="1" t="str">
        <f ca="1">IFERROR(INDIRECT(ADDRESS(MATCH(A17385,'contribution par jour-semaine'!A:A,0),MATCH(B17385,'contribution par jour-semaine'!$1:$1,0),4,1,"contribution par jour-semaine")),"")</f>
        <v/>
      </c>
      <c r="D17385" s="4" t="str">
        <f>VLOOKUP(A17385,predictions!A:B,2,FALSE)</f>
        <v>22/06/2020</v>
      </c>
      <c r="E17385" s="4">
        <f t="shared" si="68"/>
        <v>44004</v>
      </c>
    </row>
    <row r="17386" spans="3:5" ht="13" x14ac:dyDescent="0.15">
      <c r="C17386" s="1" t="str">
        <f ca="1">IFERROR(INDIRECT(ADDRESS(MATCH(A17386,'contribution par jour-semaine'!A:A,0),MATCH(B17386,'contribution par jour-semaine'!$1:$1,0),4,1,"contribution par jour-semaine")),"")</f>
        <v/>
      </c>
      <c r="D17386" s="4" t="str">
        <f>VLOOKUP(A17386,predictions!A:B,2,FALSE)</f>
        <v>22/06/2020</v>
      </c>
      <c r="E17386" s="4">
        <f t="shared" si="68"/>
        <v>44004</v>
      </c>
    </row>
    <row r="17387" spans="3:5" ht="13" x14ac:dyDescent="0.15">
      <c r="C17387" s="1" t="str">
        <f ca="1">IFERROR(INDIRECT(ADDRESS(MATCH(A17387,'contribution par jour-semaine'!A:A,0),MATCH(B17387,'contribution par jour-semaine'!$1:$1,0),4,1,"contribution par jour-semaine")),"")</f>
        <v/>
      </c>
      <c r="D17387" s="4" t="str">
        <f>VLOOKUP(A17387,predictions!A:B,2,FALSE)</f>
        <v>22/06/2020</v>
      </c>
      <c r="E17387" s="4">
        <f t="shared" si="68"/>
        <v>44004</v>
      </c>
    </row>
    <row r="17388" spans="3:5" ht="13" x14ac:dyDescent="0.15">
      <c r="C17388" s="1" t="str">
        <f ca="1">IFERROR(INDIRECT(ADDRESS(MATCH(A17388,'contribution par jour-semaine'!A:A,0),MATCH(B17388,'contribution par jour-semaine'!$1:$1,0),4,1,"contribution par jour-semaine")),"")</f>
        <v/>
      </c>
      <c r="D17388" s="4" t="str">
        <f>VLOOKUP(A17388,predictions!A:B,2,FALSE)</f>
        <v>22/06/2020</v>
      </c>
      <c r="E17388" s="4">
        <f t="shared" si="68"/>
        <v>44004</v>
      </c>
    </row>
    <row r="17389" spans="3:5" ht="13" x14ac:dyDescent="0.15">
      <c r="C17389" s="1" t="str">
        <f ca="1">IFERROR(INDIRECT(ADDRESS(MATCH(A17389,'contribution par jour-semaine'!A:A,0),MATCH(B17389,'contribution par jour-semaine'!$1:$1,0),4,1,"contribution par jour-semaine")),"")</f>
        <v/>
      </c>
      <c r="D17389" s="4" t="str">
        <f>VLOOKUP(A17389,predictions!A:B,2,FALSE)</f>
        <v>22/06/2020</v>
      </c>
      <c r="E17389" s="4">
        <f t="shared" si="68"/>
        <v>44004</v>
      </c>
    </row>
    <row r="17390" spans="3:5" ht="13" x14ac:dyDescent="0.15">
      <c r="C17390" s="1" t="str">
        <f ca="1">IFERROR(INDIRECT(ADDRESS(MATCH(A17390,'contribution par jour-semaine'!A:A,0),MATCH(B17390,'contribution par jour-semaine'!$1:$1,0),4,1,"contribution par jour-semaine")),"")</f>
        <v/>
      </c>
      <c r="D17390" s="4" t="str">
        <f>VLOOKUP(A17390,predictions!A:B,2,FALSE)</f>
        <v>22/06/2020</v>
      </c>
      <c r="E17390" s="4">
        <f t="shared" si="68"/>
        <v>44004</v>
      </c>
    </row>
    <row r="17391" spans="3:5" ht="13" x14ac:dyDescent="0.15">
      <c r="C17391" s="1" t="str">
        <f ca="1">IFERROR(INDIRECT(ADDRESS(MATCH(A17391,'contribution par jour-semaine'!A:A,0),MATCH(B17391,'contribution par jour-semaine'!$1:$1,0),4,1,"contribution par jour-semaine")),"")</f>
        <v/>
      </c>
      <c r="D17391" s="4" t="str">
        <f>VLOOKUP(A17391,predictions!A:B,2,FALSE)</f>
        <v>22/06/2020</v>
      </c>
      <c r="E17391" s="4">
        <f t="shared" si="68"/>
        <v>44004</v>
      </c>
    </row>
    <row r="17392" spans="3:5" ht="13" x14ac:dyDescent="0.15">
      <c r="C17392" s="1" t="str">
        <f ca="1">IFERROR(INDIRECT(ADDRESS(MATCH(A17392,'contribution par jour-semaine'!A:A,0),MATCH(B17392,'contribution par jour-semaine'!$1:$1,0),4,1,"contribution par jour-semaine")),"")</f>
        <v/>
      </c>
      <c r="D17392" s="4" t="str">
        <f>VLOOKUP(A17392,predictions!A:B,2,FALSE)</f>
        <v>22/06/2020</v>
      </c>
      <c r="E17392" s="4">
        <f t="shared" si="68"/>
        <v>44004</v>
      </c>
    </row>
    <row r="17393" spans="3:5" ht="13" x14ac:dyDescent="0.15">
      <c r="C17393" s="1" t="str">
        <f ca="1">IFERROR(INDIRECT(ADDRESS(MATCH(A17393,'contribution par jour-semaine'!A:A,0),MATCH(B17393,'contribution par jour-semaine'!$1:$1,0),4,1,"contribution par jour-semaine")),"")</f>
        <v/>
      </c>
      <c r="D17393" s="4" t="str">
        <f>VLOOKUP(A17393,predictions!A:B,2,FALSE)</f>
        <v>22/06/2020</v>
      </c>
      <c r="E17393" s="4">
        <f t="shared" si="68"/>
        <v>44004</v>
      </c>
    </row>
    <row r="17394" spans="3:5" ht="13" x14ac:dyDescent="0.15">
      <c r="C17394" s="1" t="str">
        <f ca="1">IFERROR(INDIRECT(ADDRESS(MATCH(A17394,'contribution par jour-semaine'!A:A,0),MATCH(B17394,'contribution par jour-semaine'!$1:$1,0),4,1,"contribution par jour-semaine")),"")</f>
        <v/>
      </c>
      <c r="D17394" s="4" t="str">
        <f>VLOOKUP(A17394,predictions!A:B,2,FALSE)</f>
        <v>22/06/2020</v>
      </c>
      <c r="E17394" s="4">
        <f t="shared" si="68"/>
        <v>44004</v>
      </c>
    </row>
    <row r="17395" spans="3:5" ht="13" x14ac:dyDescent="0.15">
      <c r="C17395" s="1" t="str">
        <f ca="1">IFERROR(INDIRECT(ADDRESS(MATCH(A17395,'contribution par jour-semaine'!A:A,0),MATCH(B17395,'contribution par jour-semaine'!$1:$1,0),4,1,"contribution par jour-semaine")),"")</f>
        <v/>
      </c>
      <c r="D17395" s="4" t="str">
        <f>VLOOKUP(A17395,predictions!A:B,2,FALSE)</f>
        <v>22/06/2020</v>
      </c>
      <c r="E17395" s="4">
        <f t="shared" si="68"/>
        <v>44004</v>
      </c>
    </row>
    <row r="17396" spans="3:5" ht="13" x14ac:dyDescent="0.15">
      <c r="C17396" s="1" t="str">
        <f ca="1">IFERROR(INDIRECT(ADDRESS(MATCH(A17396,'contribution par jour-semaine'!A:A,0),MATCH(B17396,'contribution par jour-semaine'!$1:$1,0),4,1,"contribution par jour-semaine")),"")</f>
        <v/>
      </c>
      <c r="D17396" s="4" t="str">
        <f>VLOOKUP(A17396,predictions!A:B,2,FALSE)</f>
        <v>22/06/2020</v>
      </c>
      <c r="E17396" s="4">
        <f t="shared" si="68"/>
        <v>44004</v>
      </c>
    </row>
    <row r="17397" spans="3:5" ht="13" x14ac:dyDescent="0.15">
      <c r="C17397" s="1" t="str">
        <f ca="1">IFERROR(INDIRECT(ADDRESS(MATCH(A17397,'contribution par jour-semaine'!A:A,0),MATCH(B17397,'contribution par jour-semaine'!$1:$1,0),4,1,"contribution par jour-semaine")),"")</f>
        <v/>
      </c>
      <c r="D17397" s="4" t="str">
        <f>VLOOKUP(A17397,predictions!A:B,2,FALSE)</f>
        <v>22/06/2020</v>
      </c>
      <c r="E17397" s="4">
        <f t="shared" si="68"/>
        <v>44004</v>
      </c>
    </row>
    <row r="17398" spans="3:5" ht="13" x14ac:dyDescent="0.15">
      <c r="C17398" s="1" t="str">
        <f ca="1">IFERROR(INDIRECT(ADDRESS(MATCH(A17398,'contribution par jour-semaine'!A:A,0),MATCH(B17398,'contribution par jour-semaine'!$1:$1,0),4,1,"contribution par jour-semaine")),"")</f>
        <v/>
      </c>
      <c r="D17398" s="4" t="str">
        <f>VLOOKUP(A17398,predictions!A:B,2,FALSE)</f>
        <v>22/06/2020</v>
      </c>
      <c r="E17398" s="4">
        <f t="shared" si="68"/>
        <v>44004</v>
      </c>
    </row>
    <row r="17399" spans="3:5" ht="13" x14ac:dyDescent="0.15">
      <c r="C17399" s="1" t="str">
        <f ca="1">IFERROR(INDIRECT(ADDRESS(MATCH(A17399,'contribution par jour-semaine'!A:A,0),MATCH(B17399,'contribution par jour-semaine'!$1:$1,0),4,1,"contribution par jour-semaine")),"")</f>
        <v/>
      </c>
      <c r="D17399" s="4" t="str">
        <f>VLOOKUP(A17399,predictions!A:B,2,FALSE)</f>
        <v>22/06/2020</v>
      </c>
      <c r="E17399" s="4">
        <f t="shared" si="68"/>
        <v>44004</v>
      </c>
    </row>
    <row r="17400" spans="3:5" ht="13" x14ac:dyDescent="0.15">
      <c r="C17400" s="1" t="str">
        <f ca="1">IFERROR(INDIRECT(ADDRESS(MATCH(A17400,'contribution par jour-semaine'!A:A,0),MATCH(B17400,'contribution par jour-semaine'!$1:$1,0),4,1,"contribution par jour-semaine")),"")</f>
        <v/>
      </c>
      <c r="D17400" s="4" t="str">
        <f>VLOOKUP(A17400,predictions!A:B,2,FALSE)</f>
        <v>22/06/2020</v>
      </c>
      <c r="E17400" s="4">
        <f t="shared" si="68"/>
        <v>44004</v>
      </c>
    </row>
    <row r="17401" spans="3:5" ht="13" x14ac:dyDescent="0.15">
      <c r="C17401" s="1" t="str">
        <f ca="1">IFERROR(INDIRECT(ADDRESS(MATCH(A17401,'contribution par jour-semaine'!A:A,0),MATCH(B17401,'contribution par jour-semaine'!$1:$1,0),4,1,"contribution par jour-semaine")),"")</f>
        <v/>
      </c>
      <c r="D17401" s="4" t="str">
        <f>VLOOKUP(A17401,predictions!A:B,2,FALSE)</f>
        <v>22/06/2020</v>
      </c>
      <c r="E17401" s="4">
        <f t="shared" si="68"/>
        <v>44004</v>
      </c>
    </row>
    <row r="17402" spans="3:5" ht="13" x14ac:dyDescent="0.15">
      <c r="C17402" s="1" t="str">
        <f ca="1">IFERROR(INDIRECT(ADDRESS(MATCH(A17402,'contribution par jour-semaine'!A:A,0),MATCH(B17402,'contribution par jour-semaine'!$1:$1,0),4,1,"contribution par jour-semaine")),"")</f>
        <v/>
      </c>
      <c r="D17402" s="4" t="str">
        <f>VLOOKUP(A17402,predictions!A:B,2,FALSE)</f>
        <v>22/06/2020</v>
      </c>
      <c r="E17402" s="4">
        <f t="shared" si="68"/>
        <v>44004</v>
      </c>
    </row>
    <row r="17403" spans="3:5" ht="13" x14ac:dyDescent="0.15">
      <c r="C17403" s="1" t="str">
        <f ca="1">IFERROR(INDIRECT(ADDRESS(MATCH(A17403,'contribution par jour-semaine'!A:A,0),MATCH(B17403,'contribution par jour-semaine'!$1:$1,0),4,1,"contribution par jour-semaine")),"")</f>
        <v/>
      </c>
      <c r="D17403" s="4" t="str">
        <f>VLOOKUP(A17403,predictions!A:B,2,FALSE)</f>
        <v>22/06/2020</v>
      </c>
      <c r="E17403" s="4">
        <f t="shared" si="68"/>
        <v>44004</v>
      </c>
    </row>
    <row r="17404" spans="3:5" ht="13" x14ac:dyDescent="0.15">
      <c r="C17404" s="1" t="str">
        <f ca="1">IFERROR(INDIRECT(ADDRESS(MATCH(A17404,'contribution par jour-semaine'!A:A,0),MATCH(B17404,'contribution par jour-semaine'!$1:$1,0),4,1,"contribution par jour-semaine")),"")</f>
        <v/>
      </c>
      <c r="D17404" s="4" t="str">
        <f>VLOOKUP(A17404,predictions!A:B,2,FALSE)</f>
        <v>22/06/2020</v>
      </c>
      <c r="E17404" s="4">
        <f t="shared" si="68"/>
        <v>44004</v>
      </c>
    </row>
    <row r="17405" spans="3:5" ht="13" x14ac:dyDescent="0.15">
      <c r="C17405" s="1" t="str">
        <f ca="1">IFERROR(INDIRECT(ADDRESS(MATCH(A17405,'contribution par jour-semaine'!A:A,0),MATCH(B17405,'contribution par jour-semaine'!$1:$1,0),4,1,"contribution par jour-semaine")),"")</f>
        <v/>
      </c>
      <c r="D17405" s="4" t="str">
        <f>VLOOKUP(A17405,predictions!A:B,2,FALSE)</f>
        <v>22/06/2020</v>
      </c>
      <c r="E17405" s="4">
        <f t="shared" si="68"/>
        <v>44004</v>
      </c>
    </row>
    <row r="17406" spans="3:5" ht="13" x14ac:dyDescent="0.15">
      <c r="C17406" s="1" t="str">
        <f ca="1">IFERROR(INDIRECT(ADDRESS(MATCH(A17406,'contribution par jour-semaine'!A:A,0),MATCH(B17406,'contribution par jour-semaine'!$1:$1,0),4,1,"contribution par jour-semaine")),"")</f>
        <v/>
      </c>
      <c r="D17406" s="4" t="str">
        <f>VLOOKUP(A17406,predictions!A:B,2,FALSE)</f>
        <v>22/06/2020</v>
      </c>
      <c r="E17406" s="4">
        <f t="shared" si="68"/>
        <v>44004</v>
      </c>
    </row>
    <row r="17407" spans="3:5" ht="13" x14ac:dyDescent="0.15">
      <c r="C17407" s="1" t="str">
        <f ca="1">IFERROR(INDIRECT(ADDRESS(MATCH(A17407,'contribution par jour-semaine'!A:A,0),MATCH(B17407,'contribution par jour-semaine'!$1:$1,0),4,1,"contribution par jour-semaine")),"")</f>
        <v/>
      </c>
      <c r="D17407" s="4" t="str">
        <f>VLOOKUP(A17407,predictions!A:B,2,FALSE)</f>
        <v>22/06/2020</v>
      </c>
      <c r="E17407" s="4">
        <f t="shared" si="68"/>
        <v>44004</v>
      </c>
    </row>
    <row r="17408" spans="3:5" ht="13" x14ac:dyDescent="0.15">
      <c r="C17408" s="1" t="str">
        <f ca="1">IFERROR(INDIRECT(ADDRESS(MATCH(A17408,'contribution par jour-semaine'!A:A,0),MATCH(B17408,'contribution par jour-semaine'!$1:$1,0),4,1,"contribution par jour-semaine")),"")</f>
        <v/>
      </c>
      <c r="D17408" s="4" t="str">
        <f>VLOOKUP(A17408,predictions!A:B,2,FALSE)</f>
        <v>22/06/2020</v>
      </c>
      <c r="E17408" s="4">
        <f t="shared" si="68"/>
        <v>44004</v>
      </c>
    </row>
    <row r="17409" spans="3:5" ht="13" x14ac:dyDescent="0.15">
      <c r="C17409" s="1" t="str">
        <f ca="1">IFERROR(INDIRECT(ADDRESS(MATCH(A17409,'contribution par jour-semaine'!A:A,0),MATCH(B17409,'contribution par jour-semaine'!$1:$1,0),4,1,"contribution par jour-semaine")),"")</f>
        <v/>
      </c>
      <c r="D17409" s="4" t="str">
        <f>VLOOKUP(A17409,predictions!A:B,2,FALSE)</f>
        <v>22/06/2020</v>
      </c>
      <c r="E17409" s="4">
        <f t="shared" si="68"/>
        <v>44004</v>
      </c>
    </row>
    <row r="17410" spans="3:5" ht="13" x14ac:dyDescent="0.15">
      <c r="C17410" s="1" t="str">
        <f ca="1">IFERROR(INDIRECT(ADDRESS(MATCH(A17410,'contribution par jour-semaine'!A:A,0),MATCH(B17410,'contribution par jour-semaine'!$1:$1,0),4,1,"contribution par jour-semaine")),"")</f>
        <v/>
      </c>
      <c r="D17410" s="4" t="str">
        <f>VLOOKUP(A17410,predictions!A:B,2,FALSE)</f>
        <v>22/06/2020</v>
      </c>
      <c r="E17410" s="4">
        <f t="shared" si="68"/>
        <v>44004</v>
      </c>
    </row>
    <row r="17411" spans="3:5" ht="13" x14ac:dyDescent="0.15">
      <c r="C17411" s="1" t="str">
        <f ca="1">IFERROR(INDIRECT(ADDRESS(MATCH(A17411,'contribution par jour-semaine'!A:A,0),MATCH(B17411,'contribution par jour-semaine'!$1:$1,0),4,1,"contribution par jour-semaine")),"")</f>
        <v/>
      </c>
      <c r="D17411" s="4" t="str">
        <f>VLOOKUP(A17411,predictions!A:B,2,FALSE)</f>
        <v>22/06/2020</v>
      </c>
      <c r="E17411" s="4">
        <f t="shared" si="68"/>
        <v>44004</v>
      </c>
    </row>
    <row r="17412" spans="3:5" ht="13" x14ac:dyDescent="0.15">
      <c r="C17412" s="1" t="str">
        <f ca="1">IFERROR(INDIRECT(ADDRESS(MATCH(A17412,'contribution par jour-semaine'!A:A,0),MATCH(B17412,'contribution par jour-semaine'!$1:$1,0),4,1,"contribution par jour-semaine")),"")</f>
        <v/>
      </c>
      <c r="D17412" s="4" t="str">
        <f>VLOOKUP(A17412,predictions!A:B,2,FALSE)</f>
        <v>22/06/2020</v>
      </c>
      <c r="E17412" s="4">
        <f t="shared" si="68"/>
        <v>44004</v>
      </c>
    </row>
    <row r="17413" spans="3:5" ht="13" x14ac:dyDescent="0.15">
      <c r="C17413" s="1" t="str">
        <f ca="1">IFERROR(INDIRECT(ADDRESS(MATCH(A17413,'contribution par jour-semaine'!A:A,0),MATCH(B17413,'contribution par jour-semaine'!$1:$1,0),4,1,"contribution par jour-semaine")),"")</f>
        <v/>
      </c>
      <c r="D17413" s="4" t="str">
        <f>VLOOKUP(A17413,predictions!A:B,2,FALSE)</f>
        <v>22/06/2020</v>
      </c>
      <c r="E17413" s="4">
        <f t="shared" si="68"/>
        <v>44004</v>
      </c>
    </row>
    <row r="17414" spans="3:5" ht="13" x14ac:dyDescent="0.15">
      <c r="C17414" s="1" t="str">
        <f ca="1">IFERROR(INDIRECT(ADDRESS(MATCH(A17414,'contribution par jour-semaine'!A:A,0),MATCH(B17414,'contribution par jour-semaine'!$1:$1,0),4,1,"contribution par jour-semaine")),"")</f>
        <v/>
      </c>
      <c r="D17414" s="4" t="str">
        <f>VLOOKUP(A17414,predictions!A:B,2,FALSE)</f>
        <v>22/06/2020</v>
      </c>
      <c r="E17414" s="4">
        <f t="shared" si="68"/>
        <v>44004</v>
      </c>
    </row>
    <row r="17415" spans="3:5" ht="13" x14ac:dyDescent="0.15">
      <c r="C17415" s="1" t="str">
        <f ca="1">IFERROR(INDIRECT(ADDRESS(MATCH(A17415,'contribution par jour-semaine'!A:A,0),MATCH(B17415,'contribution par jour-semaine'!$1:$1,0),4,1,"contribution par jour-semaine")),"")</f>
        <v/>
      </c>
      <c r="D17415" s="4" t="str">
        <f>VLOOKUP(A17415,predictions!A:B,2,FALSE)</f>
        <v>22/06/2020</v>
      </c>
      <c r="E17415" s="4">
        <f t="shared" si="68"/>
        <v>44004</v>
      </c>
    </row>
    <row r="17416" spans="3:5" ht="13" x14ac:dyDescent="0.15">
      <c r="C17416" s="1" t="str">
        <f ca="1">IFERROR(INDIRECT(ADDRESS(MATCH(A17416,'contribution par jour-semaine'!A:A,0),MATCH(B17416,'contribution par jour-semaine'!$1:$1,0),4,1,"contribution par jour-semaine")),"")</f>
        <v/>
      </c>
      <c r="D17416" s="4" t="str">
        <f>VLOOKUP(A17416,predictions!A:B,2,FALSE)</f>
        <v>22/06/2020</v>
      </c>
      <c r="E17416" s="4">
        <f t="shared" si="68"/>
        <v>44004</v>
      </c>
    </row>
    <row r="17417" spans="3:5" ht="13" x14ac:dyDescent="0.15">
      <c r="C17417" s="1" t="str">
        <f ca="1">IFERROR(INDIRECT(ADDRESS(MATCH(A17417,'contribution par jour-semaine'!A:A,0),MATCH(B17417,'contribution par jour-semaine'!$1:$1,0),4,1,"contribution par jour-semaine")),"")</f>
        <v/>
      </c>
      <c r="D17417" s="4" t="str">
        <f>VLOOKUP(A17417,predictions!A:B,2,FALSE)</f>
        <v>22/06/2020</v>
      </c>
      <c r="E17417" s="4">
        <f t="shared" si="68"/>
        <v>44004</v>
      </c>
    </row>
    <row r="17418" spans="3:5" ht="13" x14ac:dyDescent="0.15">
      <c r="C17418" s="1" t="str">
        <f ca="1">IFERROR(INDIRECT(ADDRESS(MATCH(A17418,'contribution par jour-semaine'!A:A,0),MATCH(B17418,'contribution par jour-semaine'!$1:$1,0),4,1,"contribution par jour-semaine")),"")</f>
        <v/>
      </c>
      <c r="D17418" s="4" t="str">
        <f>VLOOKUP(A17418,predictions!A:B,2,FALSE)</f>
        <v>22/06/2020</v>
      </c>
      <c r="E17418" s="4">
        <f t="shared" si="68"/>
        <v>44004</v>
      </c>
    </row>
    <row r="17419" spans="3:5" ht="13" x14ac:dyDescent="0.15">
      <c r="C17419" s="1" t="str">
        <f ca="1">IFERROR(INDIRECT(ADDRESS(MATCH(A17419,'contribution par jour-semaine'!A:A,0),MATCH(B17419,'contribution par jour-semaine'!$1:$1,0),4,1,"contribution par jour-semaine")),"")</f>
        <v/>
      </c>
      <c r="D17419" s="4" t="str">
        <f>VLOOKUP(A17419,predictions!A:B,2,FALSE)</f>
        <v>22/06/2020</v>
      </c>
      <c r="E17419" s="4">
        <f t="shared" si="68"/>
        <v>44004</v>
      </c>
    </row>
    <row r="17420" spans="3:5" ht="13" x14ac:dyDescent="0.15">
      <c r="C17420" s="1" t="str">
        <f ca="1">IFERROR(INDIRECT(ADDRESS(MATCH(A17420,'contribution par jour-semaine'!A:A,0),MATCH(B17420,'contribution par jour-semaine'!$1:$1,0),4,1,"contribution par jour-semaine")),"")</f>
        <v/>
      </c>
      <c r="D17420" s="4" t="str">
        <f>VLOOKUP(A17420,predictions!A:B,2,FALSE)</f>
        <v>22/06/2020</v>
      </c>
      <c r="E17420" s="4">
        <f t="shared" si="68"/>
        <v>44004</v>
      </c>
    </row>
    <row r="17421" spans="3:5" ht="13" x14ac:dyDescent="0.15">
      <c r="C17421" s="1" t="str">
        <f ca="1">IFERROR(INDIRECT(ADDRESS(MATCH(A17421,'contribution par jour-semaine'!A:A,0),MATCH(B17421,'contribution par jour-semaine'!$1:$1,0),4,1,"contribution par jour-semaine")),"")</f>
        <v/>
      </c>
      <c r="D17421" s="4" t="str">
        <f>VLOOKUP(A17421,predictions!A:B,2,FALSE)</f>
        <v>22/06/2020</v>
      </c>
      <c r="E17421" s="4">
        <f t="shared" si="68"/>
        <v>44004</v>
      </c>
    </row>
    <row r="17422" spans="3:5" ht="13" x14ac:dyDescent="0.15">
      <c r="C17422" s="1" t="str">
        <f ca="1">IFERROR(INDIRECT(ADDRESS(MATCH(A17422,'contribution par jour-semaine'!A:A,0),MATCH(B17422,'contribution par jour-semaine'!$1:$1,0),4,1,"contribution par jour-semaine")),"")</f>
        <v/>
      </c>
      <c r="D17422" s="4" t="str">
        <f>VLOOKUP(A17422,predictions!A:B,2,FALSE)</f>
        <v>22/06/2020</v>
      </c>
      <c r="E17422" s="4">
        <f t="shared" si="68"/>
        <v>44004</v>
      </c>
    </row>
    <row r="17423" spans="3:5" ht="13" x14ac:dyDescent="0.15">
      <c r="C17423" s="1" t="str">
        <f ca="1">IFERROR(INDIRECT(ADDRESS(MATCH(A17423,'contribution par jour-semaine'!A:A,0),MATCH(B17423,'contribution par jour-semaine'!$1:$1,0),4,1,"contribution par jour-semaine")),"")</f>
        <v/>
      </c>
      <c r="D17423" s="4" t="str">
        <f>VLOOKUP(A17423,predictions!A:B,2,FALSE)</f>
        <v>22/06/2020</v>
      </c>
      <c r="E17423" s="4">
        <f t="shared" si="68"/>
        <v>44004</v>
      </c>
    </row>
    <row r="17424" spans="3:5" ht="13" x14ac:dyDescent="0.15">
      <c r="C17424" s="1" t="str">
        <f ca="1">IFERROR(INDIRECT(ADDRESS(MATCH(A17424,'contribution par jour-semaine'!A:A,0),MATCH(B17424,'contribution par jour-semaine'!$1:$1,0),4,1,"contribution par jour-semaine")),"")</f>
        <v/>
      </c>
      <c r="D17424" s="4" t="str">
        <f>VLOOKUP(A17424,predictions!A:B,2,FALSE)</f>
        <v>22/06/2020</v>
      </c>
      <c r="E17424" s="4">
        <f t="shared" si="68"/>
        <v>44004</v>
      </c>
    </row>
    <row r="17425" spans="3:5" ht="13" x14ac:dyDescent="0.15">
      <c r="C17425" s="1" t="str">
        <f ca="1">IFERROR(INDIRECT(ADDRESS(MATCH(A17425,'contribution par jour-semaine'!A:A,0),MATCH(B17425,'contribution par jour-semaine'!$1:$1,0),4,1,"contribution par jour-semaine")),"")</f>
        <v/>
      </c>
      <c r="D17425" s="4" t="str">
        <f>VLOOKUP(A17425,predictions!A:B,2,FALSE)</f>
        <v>22/06/2020</v>
      </c>
      <c r="E17425" s="4">
        <f t="shared" si="68"/>
        <v>44004</v>
      </c>
    </row>
    <row r="17426" spans="3:5" ht="13" x14ac:dyDescent="0.15">
      <c r="C17426" s="1" t="str">
        <f ca="1">IFERROR(INDIRECT(ADDRESS(MATCH(A17426,'contribution par jour-semaine'!A:A,0),MATCH(B17426,'contribution par jour-semaine'!$1:$1,0),4,1,"contribution par jour-semaine")),"")</f>
        <v/>
      </c>
      <c r="D17426" s="4" t="str">
        <f>VLOOKUP(A17426,predictions!A:B,2,FALSE)</f>
        <v>22/06/2020</v>
      </c>
      <c r="E17426" s="4">
        <f t="shared" si="68"/>
        <v>44004</v>
      </c>
    </row>
    <row r="17427" spans="3:5" ht="13" x14ac:dyDescent="0.15">
      <c r="C17427" s="1" t="str">
        <f ca="1">IFERROR(INDIRECT(ADDRESS(MATCH(A17427,'contribution par jour-semaine'!A:A,0),MATCH(B17427,'contribution par jour-semaine'!$1:$1,0),4,1,"contribution par jour-semaine")),"")</f>
        <v/>
      </c>
      <c r="D17427" s="4" t="str">
        <f>VLOOKUP(A17427,predictions!A:B,2,FALSE)</f>
        <v>22/06/2020</v>
      </c>
      <c r="E17427" s="4">
        <f t="shared" si="68"/>
        <v>44004</v>
      </c>
    </row>
    <row r="17428" spans="3:5" ht="13" x14ac:dyDescent="0.15">
      <c r="C17428" s="1" t="str">
        <f ca="1">IFERROR(INDIRECT(ADDRESS(MATCH(A17428,'contribution par jour-semaine'!A:A,0),MATCH(B17428,'contribution par jour-semaine'!$1:$1,0),4,1,"contribution par jour-semaine")),"")</f>
        <v/>
      </c>
      <c r="D17428" s="4" t="str">
        <f>VLOOKUP(A17428,predictions!A:B,2,FALSE)</f>
        <v>22/06/2020</v>
      </c>
      <c r="E17428" s="4">
        <f t="shared" si="68"/>
        <v>44004</v>
      </c>
    </row>
    <row r="17429" spans="3:5" ht="13" x14ac:dyDescent="0.15">
      <c r="C17429" s="1" t="str">
        <f ca="1">IFERROR(INDIRECT(ADDRESS(MATCH(A17429,'contribution par jour-semaine'!A:A,0),MATCH(B17429,'contribution par jour-semaine'!$1:$1,0),4,1,"contribution par jour-semaine")),"")</f>
        <v/>
      </c>
      <c r="D17429" s="4" t="str">
        <f>VLOOKUP(A17429,predictions!A:B,2,FALSE)</f>
        <v>22/06/2020</v>
      </c>
      <c r="E17429" s="4">
        <f t="shared" si="68"/>
        <v>44004</v>
      </c>
    </row>
    <row r="17430" spans="3:5" ht="13" x14ac:dyDescent="0.15">
      <c r="C17430" s="1" t="str">
        <f ca="1">IFERROR(INDIRECT(ADDRESS(MATCH(A17430,'contribution par jour-semaine'!A:A,0),MATCH(B17430,'contribution par jour-semaine'!$1:$1,0),4,1,"contribution par jour-semaine")),"")</f>
        <v/>
      </c>
      <c r="D17430" s="4" t="str">
        <f>VLOOKUP(A17430,predictions!A:B,2,FALSE)</f>
        <v>22/06/2020</v>
      </c>
      <c r="E17430" s="4">
        <f t="shared" si="68"/>
        <v>44004</v>
      </c>
    </row>
    <row r="17431" spans="3:5" ht="13" x14ac:dyDescent="0.15">
      <c r="C17431" s="1" t="str">
        <f ca="1">IFERROR(INDIRECT(ADDRESS(MATCH(A17431,'contribution par jour-semaine'!A:A,0),MATCH(B17431,'contribution par jour-semaine'!$1:$1,0),4,1,"contribution par jour-semaine")),"")</f>
        <v/>
      </c>
      <c r="D17431" s="4" t="str">
        <f>VLOOKUP(A17431,predictions!A:B,2,FALSE)</f>
        <v>22/06/2020</v>
      </c>
      <c r="E17431" s="4">
        <f t="shared" si="68"/>
        <v>44004</v>
      </c>
    </row>
    <row r="17432" spans="3:5" ht="13" x14ac:dyDescent="0.15">
      <c r="C17432" s="1" t="str">
        <f ca="1">IFERROR(INDIRECT(ADDRESS(MATCH(A17432,'contribution par jour-semaine'!A:A,0),MATCH(B17432,'contribution par jour-semaine'!$1:$1,0),4,1,"contribution par jour-semaine")),"")</f>
        <v/>
      </c>
      <c r="D17432" s="4" t="str">
        <f>VLOOKUP(A17432,predictions!A:B,2,FALSE)</f>
        <v>22/06/2020</v>
      </c>
      <c r="E17432" s="4">
        <f t="shared" si="68"/>
        <v>44004</v>
      </c>
    </row>
    <row r="17433" spans="3:5" ht="13" x14ac:dyDescent="0.15">
      <c r="C17433" s="1" t="str">
        <f ca="1">IFERROR(INDIRECT(ADDRESS(MATCH(A17433,'contribution par jour-semaine'!A:A,0),MATCH(B17433,'contribution par jour-semaine'!$1:$1,0),4,1,"contribution par jour-semaine")),"")</f>
        <v/>
      </c>
      <c r="D17433" s="4" t="str">
        <f>VLOOKUP(A17433,predictions!A:B,2,FALSE)</f>
        <v>22/06/2020</v>
      </c>
      <c r="E17433" s="4">
        <f t="shared" si="68"/>
        <v>44004</v>
      </c>
    </row>
    <row r="17434" spans="3:5" ht="13" x14ac:dyDescent="0.15">
      <c r="C17434" s="1" t="str">
        <f ca="1">IFERROR(INDIRECT(ADDRESS(MATCH(A17434,'contribution par jour-semaine'!A:A,0),MATCH(B17434,'contribution par jour-semaine'!$1:$1,0),4,1,"contribution par jour-semaine")),"")</f>
        <v/>
      </c>
      <c r="D17434" s="4" t="str">
        <f>VLOOKUP(A17434,predictions!A:B,2,FALSE)</f>
        <v>22/06/2020</v>
      </c>
      <c r="E17434" s="4">
        <f t="shared" si="68"/>
        <v>44004</v>
      </c>
    </row>
    <row r="17435" spans="3:5" ht="13" x14ac:dyDescent="0.15">
      <c r="C17435" s="1" t="str">
        <f ca="1">IFERROR(INDIRECT(ADDRESS(MATCH(A17435,'contribution par jour-semaine'!A:A,0),MATCH(B17435,'contribution par jour-semaine'!$1:$1,0),4,1,"contribution par jour-semaine")),"")</f>
        <v/>
      </c>
      <c r="D17435" s="4" t="str">
        <f>VLOOKUP(A17435,predictions!A:B,2,FALSE)</f>
        <v>22/06/2020</v>
      </c>
      <c r="E17435" s="4">
        <f t="shared" si="68"/>
        <v>44004</v>
      </c>
    </row>
    <row r="17436" spans="3:5" ht="13" x14ac:dyDescent="0.15">
      <c r="C17436" s="1" t="str">
        <f ca="1">IFERROR(INDIRECT(ADDRESS(MATCH(A17436,'contribution par jour-semaine'!A:A,0),MATCH(B17436,'contribution par jour-semaine'!$1:$1,0),4,1,"contribution par jour-semaine")),"")</f>
        <v/>
      </c>
      <c r="D17436" s="4" t="str">
        <f>VLOOKUP(A17436,predictions!A:B,2,FALSE)</f>
        <v>22/06/2020</v>
      </c>
      <c r="E17436" s="4">
        <f t="shared" si="68"/>
        <v>44004</v>
      </c>
    </row>
    <row r="17437" spans="3:5" ht="13" x14ac:dyDescent="0.15">
      <c r="C17437" s="1" t="str">
        <f ca="1">IFERROR(INDIRECT(ADDRESS(MATCH(A17437,'contribution par jour-semaine'!A:A,0),MATCH(B17437,'contribution par jour-semaine'!$1:$1,0),4,1,"contribution par jour-semaine")),"")</f>
        <v/>
      </c>
      <c r="D17437" s="4" t="str">
        <f>VLOOKUP(A17437,predictions!A:B,2,FALSE)</f>
        <v>22/06/2020</v>
      </c>
      <c r="E17437" s="4">
        <f t="shared" si="68"/>
        <v>44004</v>
      </c>
    </row>
    <row r="17438" spans="3:5" ht="13" x14ac:dyDescent="0.15">
      <c r="C17438" s="1" t="str">
        <f ca="1">IFERROR(INDIRECT(ADDRESS(MATCH(A17438,'contribution par jour-semaine'!A:A,0),MATCH(B17438,'contribution par jour-semaine'!$1:$1,0),4,1,"contribution par jour-semaine")),"")</f>
        <v/>
      </c>
      <c r="D17438" s="4" t="str">
        <f>VLOOKUP(A17438,predictions!A:B,2,FALSE)</f>
        <v>22/06/2020</v>
      </c>
      <c r="E17438" s="4">
        <f t="shared" si="68"/>
        <v>44004</v>
      </c>
    </row>
    <row r="17439" spans="3:5" ht="13" x14ac:dyDescent="0.15">
      <c r="C17439" s="1" t="str">
        <f ca="1">IFERROR(INDIRECT(ADDRESS(MATCH(A17439,'contribution par jour-semaine'!A:A,0),MATCH(B17439,'contribution par jour-semaine'!$1:$1,0),4,1,"contribution par jour-semaine")),"")</f>
        <v/>
      </c>
      <c r="D17439" s="4" t="str">
        <f>VLOOKUP(A17439,predictions!A:B,2,FALSE)</f>
        <v>22/06/2020</v>
      </c>
      <c r="E17439" s="4">
        <f t="shared" si="68"/>
        <v>44004</v>
      </c>
    </row>
    <row r="17440" spans="3:5" ht="13" x14ac:dyDescent="0.15">
      <c r="C17440" s="1" t="str">
        <f ca="1">IFERROR(INDIRECT(ADDRESS(MATCH(A17440,'contribution par jour-semaine'!A:A,0),MATCH(B17440,'contribution par jour-semaine'!$1:$1,0),4,1,"contribution par jour-semaine")),"")</f>
        <v/>
      </c>
      <c r="D17440" s="4" t="str">
        <f>VLOOKUP(A17440,predictions!A:B,2,FALSE)</f>
        <v>22/06/2020</v>
      </c>
      <c r="E17440" s="4">
        <f t="shared" si="68"/>
        <v>44004</v>
      </c>
    </row>
    <row r="17441" spans="3:5" ht="13" x14ac:dyDescent="0.15">
      <c r="C17441" s="1" t="str">
        <f ca="1">IFERROR(INDIRECT(ADDRESS(MATCH(A17441,'contribution par jour-semaine'!A:A,0),MATCH(B17441,'contribution par jour-semaine'!$1:$1,0),4,1,"contribution par jour-semaine")),"")</f>
        <v/>
      </c>
      <c r="D17441" s="4" t="str">
        <f>VLOOKUP(A17441,predictions!A:B,2,FALSE)</f>
        <v>22/06/2020</v>
      </c>
      <c r="E17441" s="4">
        <f t="shared" si="68"/>
        <v>44004</v>
      </c>
    </row>
    <row r="17442" spans="3:5" ht="13" x14ac:dyDescent="0.15">
      <c r="C17442" s="1" t="str">
        <f ca="1">IFERROR(INDIRECT(ADDRESS(MATCH(A17442,'contribution par jour-semaine'!A:A,0),MATCH(B17442,'contribution par jour-semaine'!$1:$1,0),4,1,"contribution par jour-semaine")),"")</f>
        <v/>
      </c>
      <c r="D17442" s="4" t="str">
        <f>VLOOKUP(A17442,predictions!A:B,2,FALSE)</f>
        <v>22/06/2020</v>
      </c>
      <c r="E17442" s="4">
        <f t="shared" si="68"/>
        <v>44004</v>
      </c>
    </row>
    <row r="17443" spans="3:5" ht="13" x14ac:dyDescent="0.15">
      <c r="C17443" s="1" t="str">
        <f ca="1">IFERROR(INDIRECT(ADDRESS(MATCH(A17443,'contribution par jour-semaine'!A:A,0),MATCH(B17443,'contribution par jour-semaine'!$1:$1,0),4,1,"contribution par jour-semaine")),"")</f>
        <v/>
      </c>
      <c r="D17443" s="4" t="str">
        <f>VLOOKUP(A17443,predictions!A:B,2,FALSE)</f>
        <v>22/06/2020</v>
      </c>
      <c r="E17443" s="4">
        <f t="shared" si="68"/>
        <v>44004</v>
      </c>
    </row>
    <row r="17444" spans="3:5" ht="13" x14ac:dyDescent="0.15">
      <c r="C17444" s="1" t="str">
        <f ca="1">IFERROR(INDIRECT(ADDRESS(MATCH(A17444,'contribution par jour-semaine'!A:A,0),MATCH(B17444,'contribution par jour-semaine'!$1:$1,0),4,1,"contribution par jour-semaine")),"")</f>
        <v/>
      </c>
      <c r="D17444" s="4" t="str">
        <f>VLOOKUP(A17444,predictions!A:B,2,FALSE)</f>
        <v>22/06/2020</v>
      </c>
      <c r="E17444" s="4">
        <f t="shared" si="68"/>
        <v>44004</v>
      </c>
    </row>
    <row r="17445" spans="3:5" ht="13" x14ac:dyDescent="0.15">
      <c r="C17445" s="1" t="str">
        <f ca="1">IFERROR(INDIRECT(ADDRESS(MATCH(A17445,'contribution par jour-semaine'!A:A,0),MATCH(B17445,'contribution par jour-semaine'!$1:$1,0),4,1,"contribution par jour-semaine")),"")</f>
        <v/>
      </c>
      <c r="D17445" s="4" t="str">
        <f>VLOOKUP(A17445,predictions!A:B,2,FALSE)</f>
        <v>22/06/2020</v>
      </c>
      <c r="E17445" s="4">
        <f t="shared" si="68"/>
        <v>44004</v>
      </c>
    </row>
    <row r="17446" spans="3:5" ht="13" x14ac:dyDescent="0.15">
      <c r="C17446" s="1" t="str">
        <f ca="1">IFERROR(INDIRECT(ADDRESS(MATCH(A17446,'contribution par jour-semaine'!A:A,0),MATCH(B17446,'contribution par jour-semaine'!$1:$1,0),4,1,"contribution par jour-semaine")),"")</f>
        <v/>
      </c>
      <c r="D17446" s="4" t="str">
        <f>VLOOKUP(A17446,predictions!A:B,2,FALSE)</f>
        <v>22/06/2020</v>
      </c>
      <c r="E17446" s="4">
        <f t="shared" si="68"/>
        <v>44004</v>
      </c>
    </row>
    <row r="17447" spans="3:5" ht="13" x14ac:dyDescent="0.15">
      <c r="C17447" s="1" t="str">
        <f ca="1">IFERROR(INDIRECT(ADDRESS(MATCH(A17447,'contribution par jour-semaine'!A:A,0),MATCH(B17447,'contribution par jour-semaine'!$1:$1,0),4,1,"contribution par jour-semaine")),"")</f>
        <v/>
      </c>
      <c r="D17447" s="4" t="str">
        <f>VLOOKUP(A17447,predictions!A:B,2,FALSE)</f>
        <v>22/06/2020</v>
      </c>
      <c r="E17447" s="4">
        <f t="shared" si="68"/>
        <v>44004</v>
      </c>
    </row>
    <row r="17448" spans="3:5" ht="13" x14ac:dyDescent="0.15">
      <c r="C17448" s="1" t="str">
        <f ca="1">IFERROR(INDIRECT(ADDRESS(MATCH(A17448,'contribution par jour-semaine'!A:A,0),MATCH(B17448,'contribution par jour-semaine'!$1:$1,0),4,1,"contribution par jour-semaine")),"")</f>
        <v/>
      </c>
      <c r="D17448" s="4" t="str">
        <f>VLOOKUP(A17448,predictions!A:B,2,FALSE)</f>
        <v>22/06/2020</v>
      </c>
      <c r="E17448" s="4">
        <f t="shared" si="68"/>
        <v>44004</v>
      </c>
    </row>
    <row r="17449" spans="3:5" ht="13" x14ac:dyDescent="0.15">
      <c r="C17449" s="1" t="str">
        <f ca="1">IFERROR(INDIRECT(ADDRESS(MATCH(A17449,'contribution par jour-semaine'!A:A,0),MATCH(B17449,'contribution par jour-semaine'!$1:$1,0),4,1,"contribution par jour-semaine")),"")</f>
        <v/>
      </c>
      <c r="D17449" s="4" t="str">
        <f>VLOOKUP(A17449,predictions!A:B,2,FALSE)</f>
        <v>22/06/2020</v>
      </c>
      <c r="E17449" s="4">
        <f t="shared" si="68"/>
        <v>44004</v>
      </c>
    </row>
    <row r="17450" spans="3:5" ht="13" x14ac:dyDescent="0.15">
      <c r="C17450" s="1" t="str">
        <f ca="1">IFERROR(INDIRECT(ADDRESS(MATCH(A17450,'contribution par jour-semaine'!A:A,0),MATCH(B17450,'contribution par jour-semaine'!$1:$1,0),4,1,"contribution par jour-semaine")),"")</f>
        <v/>
      </c>
      <c r="D17450" s="4" t="str">
        <f>VLOOKUP(A17450,predictions!A:B,2,FALSE)</f>
        <v>22/06/2020</v>
      </c>
      <c r="E17450" s="4">
        <f t="shared" si="68"/>
        <v>44004</v>
      </c>
    </row>
    <row r="17451" spans="3:5" ht="13" x14ac:dyDescent="0.15">
      <c r="C17451" s="1" t="str">
        <f ca="1">IFERROR(INDIRECT(ADDRESS(MATCH(A17451,'contribution par jour-semaine'!A:A,0),MATCH(B17451,'contribution par jour-semaine'!$1:$1,0),4,1,"contribution par jour-semaine")),"")</f>
        <v/>
      </c>
      <c r="D17451" s="4" t="str">
        <f>VLOOKUP(A17451,predictions!A:B,2,FALSE)</f>
        <v>22/06/2020</v>
      </c>
      <c r="E17451" s="4">
        <f t="shared" si="68"/>
        <v>44004</v>
      </c>
    </row>
    <row r="17452" spans="3:5" ht="13" x14ac:dyDescent="0.15">
      <c r="C17452" s="1" t="str">
        <f ca="1">IFERROR(INDIRECT(ADDRESS(MATCH(A17452,'contribution par jour-semaine'!A:A,0),MATCH(B17452,'contribution par jour-semaine'!$1:$1,0),4,1,"contribution par jour-semaine")),"")</f>
        <v/>
      </c>
      <c r="D17452" s="4" t="str">
        <f>VLOOKUP(A17452,predictions!A:B,2,FALSE)</f>
        <v>22/06/2020</v>
      </c>
      <c r="E17452" s="4">
        <f t="shared" si="68"/>
        <v>44004</v>
      </c>
    </row>
    <row r="17453" spans="3:5" ht="13" x14ac:dyDescent="0.15">
      <c r="C17453" s="1" t="str">
        <f ca="1">IFERROR(INDIRECT(ADDRESS(MATCH(A17453,'contribution par jour-semaine'!A:A,0),MATCH(B17453,'contribution par jour-semaine'!$1:$1,0),4,1,"contribution par jour-semaine")),"")</f>
        <v/>
      </c>
      <c r="D17453" s="4" t="str">
        <f>VLOOKUP(A17453,predictions!A:B,2,FALSE)</f>
        <v>22/06/2020</v>
      </c>
      <c r="E17453" s="4">
        <f t="shared" si="68"/>
        <v>44004</v>
      </c>
    </row>
    <row r="17454" spans="3:5" ht="13" x14ac:dyDescent="0.15">
      <c r="C17454" s="1" t="str">
        <f ca="1">IFERROR(INDIRECT(ADDRESS(MATCH(A17454,'contribution par jour-semaine'!A:A,0),MATCH(B17454,'contribution par jour-semaine'!$1:$1,0),4,1,"contribution par jour-semaine")),"")</f>
        <v/>
      </c>
      <c r="D17454" s="4" t="str">
        <f>VLOOKUP(A17454,predictions!A:B,2,FALSE)</f>
        <v>22/06/2020</v>
      </c>
      <c r="E17454" s="4">
        <f t="shared" si="68"/>
        <v>44004</v>
      </c>
    </row>
    <row r="17455" spans="3:5" ht="13" x14ac:dyDescent="0.15">
      <c r="C17455" s="1" t="str">
        <f ca="1">IFERROR(INDIRECT(ADDRESS(MATCH(A17455,'contribution par jour-semaine'!A:A,0),MATCH(B17455,'contribution par jour-semaine'!$1:$1,0),4,1,"contribution par jour-semaine")),"")</f>
        <v/>
      </c>
      <c r="D17455" s="4" t="str">
        <f>VLOOKUP(A17455,predictions!A:B,2,FALSE)</f>
        <v>22/06/2020</v>
      </c>
      <c r="E17455" s="4">
        <f t="shared" si="68"/>
        <v>44004</v>
      </c>
    </row>
    <row r="17456" spans="3:5" ht="13" x14ac:dyDescent="0.15">
      <c r="C17456" s="1" t="str">
        <f ca="1">IFERROR(INDIRECT(ADDRESS(MATCH(A17456,'contribution par jour-semaine'!A:A,0),MATCH(B17456,'contribution par jour-semaine'!$1:$1,0),4,1,"contribution par jour-semaine")),"")</f>
        <v/>
      </c>
      <c r="D17456" s="4" t="str">
        <f>VLOOKUP(A17456,predictions!A:B,2,FALSE)</f>
        <v>22/06/2020</v>
      </c>
      <c r="E17456" s="4">
        <f t="shared" si="68"/>
        <v>44004</v>
      </c>
    </row>
    <row r="17457" spans="3:5" ht="13" x14ac:dyDescent="0.15">
      <c r="C17457" s="1" t="str">
        <f ca="1">IFERROR(INDIRECT(ADDRESS(MATCH(A17457,'contribution par jour-semaine'!A:A,0),MATCH(B17457,'contribution par jour-semaine'!$1:$1,0),4,1,"contribution par jour-semaine")),"")</f>
        <v/>
      </c>
      <c r="D17457" s="4" t="str">
        <f>VLOOKUP(A17457,predictions!A:B,2,FALSE)</f>
        <v>22/06/2020</v>
      </c>
      <c r="E17457" s="4">
        <f t="shared" si="68"/>
        <v>44004</v>
      </c>
    </row>
    <row r="17458" spans="3:5" ht="13" x14ac:dyDescent="0.15">
      <c r="C17458" s="1" t="str">
        <f ca="1">IFERROR(INDIRECT(ADDRESS(MATCH(A17458,'contribution par jour-semaine'!A:A,0),MATCH(B17458,'contribution par jour-semaine'!$1:$1,0),4,1,"contribution par jour-semaine")),"")</f>
        <v/>
      </c>
      <c r="D17458" s="4" t="str">
        <f>VLOOKUP(A17458,predictions!A:B,2,FALSE)</f>
        <v>22/06/2020</v>
      </c>
      <c r="E17458" s="4">
        <f t="shared" si="68"/>
        <v>44004</v>
      </c>
    </row>
    <row r="17459" spans="3:5" ht="13" x14ac:dyDescent="0.15">
      <c r="C17459" s="1" t="str">
        <f ca="1">IFERROR(INDIRECT(ADDRESS(MATCH(A17459,'contribution par jour-semaine'!A:A,0),MATCH(B17459,'contribution par jour-semaine'!$1:$1,0),4,1,"contribution par jour-semaine")),"")</f>
        <v/>
      </c>
      <c r="D17459" s="4" t="str">
        <f>VLOOKUP(A17459,predictions!A:B,2,FALSE)</f>
        <v>22/06/2020</v>
      </c>
      <c r="E17459" s="4">
        <f t="shared" si="68"/>
        <v>44004</v>
      </c>
    </row>
    <row r="17460" spans="3:5" ht="13" x14ac:dyDescent="0.15">
      <c r="C17460" s="1" t="str">
        <f ca="1">IFERROR(INDIRECT(ADDRESS(MATCH(A17460,'contribution par jour-semaine'!A:A,0),MATCH(B17460,'contribution par jour-semaine'!$1:$1,0),4,1,"contribution par jour-semaine")),"")</f>
        <v/>
      </c>
      <c r="D17460" s="4" t="str">
        <f>VLOOKUP(A17460,predictions!A:B,2,FALSE)</f>
        <v>22/06/2020</v>
      </c>
      <c r="E17460" s="4">
        <f t="shared" si="68"/>
        <v>44004</v>
      </c>
    </row>
    <row r="17461" spans="3:5" ht="13" x14ac:dyDescent="0.15">
      <c r="C17461" s="1" t="str">
        <f ca="1">IFERROR(INDIRECT(ADDRESS(MATCH(A17461,'contribution par jour-semaine'!A:A,0),MATCH(B17461,'contribution par jour-semaine'!$1:$1,0),4,1,"contribution par jour-semaine")),"")</f>
        <v/>
      </c>
      <c r="D17461" s="4" t="str">
        <f>VLOOKUP(A17461,predictions!A:B,2,FALSE)</f>
        <v>22/06/2020</v>
      </c>
      <c r="E17461" s="4">
        <f t="shared" si="68"/>
        <v>44004</v>
      </c>
    </row>
    <row r="17462" spans="3:5" ht="13" x14ac:dyDescent="0.15">
      <c r="C17462" s="1" t="str">
        <f ca="1">IFERROR(INDIRECT(ADDRESS(MATCH(A17462,'contribution par jour-semaine'!A:A,0),MATCH(B17462,'contribution par jour-semaine'!$1:$1,0),4,1,"contribution par jour-semaine")),"")</f>
        <v/>
      </c>
      <c r="D17462" s="4" t="str">
        <f>VLOOKUP(A17462,predictions!A:B,2,FALSE)</f>
        <v>22/06/2020</v>
      </c>
      <c r="E17462" s="4">
        <f t="shared" si="68"/>
        <v>44004</v>
      </c>
    </row>
    <row r="17463" spans="3:5" ht="13" x14ac:dyDescent="0.15">
      <c r="C17463" s="1" t="str">
        <f ca="1">IFERROR(INDIRECT(ADDRESS(MATCH(A17463,'contribution par jour-semaine'!A:A,0),MATCH(B17463,'contribution par jour-semaine'!$1:$1,0),4,1,"contribution par jour-semaine")),"")</f>
        <v/>
      </c>
      <c r="D17463" s="4" t="str">
        <f>VLOOKUP(A17463,predictions!A:B,2,FALSE)</f>
        <v>22/06/2020</v>
      </c>
      <c r="E17463" s="4">
        <f t="shared" si="68"/>
        <v>44004</v>
      </c>
    </row>
    <row r="17464" spans="3:5" ht="13" x14ac:dyDescent="0.15">
      <c r="C17464" s="1" t="str">
        <f ca="1">IFERROR(INDIRECT(ADDRESS(MATCH(A17464,'contribution par jour-semaine'!A:A,0),MATCH(B17464,'contribution par jour-semaine'!$1:$1,0),4,1,"contribution par jour-semaine")),"")</f>
        <v/>
      </c>
      <c r="D17464" s="4" t="str">
        <f>VLOOKUP(A17464,predictions!A:B,2,FALSE)</f>
        <v>22/06/2020</v>
      </c>
      <c r="E17464" s="4">
        <f t="shared" si="68"/>
        <v>44004</v>
      </c>
    </row>
    <row r="17465" spans="3:5" ht="13" x14ac:dyDescent="0.15">
      <c r="C17465" s="1" t="str">
        <f ca="1">IFERROR(INDIRECT(ADDRESS(MATCH(A17465,'contribution par jour-semaine'!A:A,0),MATCH(B17465,'contribution par jour-semaine'!$1:$1,0),4,1,"contribution par jour-semaine")),"")</f>
        <v/>
      </c>
      <c r="D17465" s="4" t="str">
        <f>VLOOKUP(A17465,predictions!A:B,2,FALSE)</f>
        <v>22/06/2020</v>
      </c>
      <c r="E17465" s="4">
        <f t="shared" si="68"/>
        <v>44004</v>
      </c>
    </row>
    <row r="17466" spans="3:5" ht="13" x14ac:dyDescent="0.15">
      <c r="C17466" s="1" t="str">
        <f ca="1">IFERROR(INDIRECT(ADDRESS(MATCH(A17466,'contribution par jour-semaine'!A:A,0),MATCH(B17466,'contribution par jour-semaine'!$1:$1,0),4,1,"contribution par jour-semaine")),"")</f>
        <v/>
      </c>
      <c r="D17466" s="4" t="str">
        <f>VLOOKUP(A17466,predictions!A:B,2,FALSE)</f>
        <v>22/06/2020</v>
      </c>
      <c r="E17466" s="4">
        <f t="shared" si="68"/>
        <v>44004</v>
      </c>
    </row>
    <row r="17467" spans="3:5" ht="13" x14ac:dyDescent="0.15">
      <c r="C17467" s="1" t="str">
        <f ca="1">IFERROR(INDIRECT(ADDRESS(MATCH(A17467,'contribution par jour-semaine'!A:A,0),MATCH(B17467,'contribution par jour-semaine'!$1:$1,0),4,1,"contribution par jour-semaine")),"")</f>
        <v/>
      </c>
      <c r="D17467" s="4" t="str">
        <f>VLOOKUP(A17467,predictions!A:B,2,FALSE)</f>
        <v>22/06/2020</v>
      </c>
      <c r="E17467" s="4">
        <f t="shared" si="68"/>
        <v>44004</v>
      </c>
    </row>
    <row r="17468" spans="3:5" ht="13" x14ac:dyDescent="0.15">
      <c r="C17468" s="1" t="str">
        <f ca="1">IFERROR(INDIRECT(ADDRESS(MATCH(A17468,'contribution par jour-semaine'!A:A,0),MATCH(B17468,'contribution par jour-semaine'!$1:$1,0),4,1,"contribution par jour-semaine")),"")</f>
        <v/>
      </c>
      <c r="D17468" s="4" t="str">
        <f>VLOOKUP(A17468,predictions!A:B,2,FALSE)</f>
        <v>22/06/2020</v>
      </c>
      <c r="E17468" s="4">
        <f t="shared" si="68"/>
        <v>44004</v>
      </c>
    </row>
    <row r="17469" spans="3:5" ht="13" x14ac:dyDescent="0.15">
      <c r="C17469" s="1" t="str">
        <f ca="1">IFERROR(INDIRECT(ADDRESS(MATCH(A17469,'contribution par jour-semaine'!A:A,0),MATCH(B17469,'contribution par jour-semaine'!$1:$1,0),4,1,"contribution par jour-semaine")),"")</f>
        <v/>
      </c>
      <c r="D17469" s="4" t="str">
        <f>VLOOKUP(A17469,predictions!A:B,2,FALSE)</f>
        <v>22/06/2020</v>
      </c>
      <c r="E17469" s="4">
        <f t="shared" si="68"/>
        <v>44004</v>
      </c>
    </row>
    <row r="17470" spans="3:5" ht="13" x14ac:dyDescent="0.15">
      <c r="C17470" s="1" t="str">
        <f ca="1">IFERROR(INDIRECT(ADDRESS(MATCH(A17470,'contribution par jour-semaine'!A:A,0),MATCH(B17470,'contribution par jour-semaine'!$1:$1,0),4,1,"contribution par jour-semaine")),"")</f>
        <v/>
      </c>
      <c r="D17470" s="4" t="str">
        <f>VLOOKUP(A17470,predictions!A:B,2,FALSE)</f>
        <v>22/06/2020</v>
      </c>
      <c r="E17470" s="4">
        <f t="shared" si="68"/>
        <v>44004</v>
      </c>
    </row>
    <row r="17471" spans="3:5" ht="13" x14ac:dyDescent="0.15">
      <c r="C17471" s="1" t="str">
        <f ca="1">IFERROR(INDIRECT(ADDRESS(MATCH(A17471,'contribution par jour-semaine'!A:A,0),MATCH(B17471,'contribution par jour-semaine'!$1:$1,0),4,1,"contribution par jour-semaine")),"")</f>
        <v/>
      </c>
      <c r="D17471" s="4" t="str">
        <f>VLOOKUP(A17471,predictions!A:B,2,FALSE)</f>
        <v>22/06/2020</v>
      </c>
      <c r="E17471" s="4">
        <f t="shared" si="68"/>
        <v>44004</v>
      </c>
    </row>
    <row r="17472" spans="3:5" ht="13" x14ac:dyDescent="0.15">
      <c r="C17472" s="1" t="str">
        <f ca="1">IFERROR(INDIRECT(ADDRESS(MATCH(A17472,'contribution par jour-semaine'!A:A,0),MATCH(B17472,'contribution par jour-semaine'!$1:$1,0),4,1,"contribution par jour-semaine")),"")</f>
        <v/>
      </c>
      <c r="D17472" s="4" t="str">
        <f>VLOOKUP(A17472,predictions!A:B,2,FALSE)</f>
        <v>22/06/2020</v>
      </c>
      <c r="E17472" s="4">
        <f t="shared" si="68"/>
        <v>44004</v>
      </c>
    </row>
    <row r="17473" spans="3:5" ht="13" x14ac:dyDescent="0.15">
      <c r="C17473" s="1" t="str">
        <f ca="1">IFERROR(INDIRECT(ADDRESS(MATCH(A17473,'contribution par jour-semaine'!A:A,0),MATCH(B17473,'contribution par jour-semaine'!$1:$1,0),4,1,"contribution par jour-semaine")),"")</f>
        <v/>
      </c>
      <c r="D17473" s="4" t="str">
        <f>VLOOKUP(A17473,predictions!A:B,2,FALSE)</f>
        <v>22/06/2020</v>
      </c>
      <c r="E17473" s="4">
        <f t="shared" si="68"/>
        <v>44004</v>
      </c>
    </row>
    <row r="17474" spans="3:5" ht="13" x14ac:dyDescent="0.15">
      <c r="C17474" s="1" t="str">
        <f ca="1">IFERROR(INDIRECT(ADDRESS(MATCH(A17474,'contribution par jour-semaine'!A:A,0),MATCH(B17474,'contribution par jour-semaine'!$1:$1,0),4,1,"contribution par jour-semaine")),"")</f>
        <v/>
      </c>
      <c r="D17474" s="4" t="str">
        <f>VLOOKUP(A17474,predictions!A:B,2,FALSE)</f>
        <v>22/06/2020</v>
      </c>
      <c r="E17474" s="4">
        <f t="shared" si="68"/>
        <v>44004</v>
      </c>
    </row>
    <row r="17475" spans="3:5" ht="13" x14ac:dyDescent="0.15">
      <c r="C17475" s="1" t="str">
        <f ca="1">IFERROR(INDIRECT(ADDRESS(MATCH(A17475,'contribution par jour-semaine'!A:A,0),MATCH(B17475,'contribution par jour-semaine'!$1:$1,0),4,1,"contribution par jour-semaine")),"")</f>
        <v/>
      </c>
      <c r="D17475" s="4" t="str">
        <f>VLOOKUP(A17475,predictions!A:B,2,FALSE)</f>
        <v>22/06/2020</v>
      </c>
      <c r="E17475" s="4">
        <f t="shared" si="68"/>
        <v>44004</v>
      </c>
    </row>
    <row r="17476" spans="3:5" ht="13" x14ac:dyDescent="0.15">
      <c r="C17476" s="1" t="str">
        <f ca="1">IFERROR(INDIRECT(ADDRESS(MATCH(A17476,'contribution par jour-semaine'!A:A,0),MATCH(B17476,'contribution par jour-semaine'!$1:$1,0),4,1,"contribution par jour-semaine")),"")</f>
        <v/>
      </c>
      <c r="D17476" s="4" t="str">
        <f>VLOOKUP(A17476,predictions!A:B,2,FALSE)</f>
        <v>22/06/2020</v>
      </c>
      <c r="E17476" s="4">
        <f t="shared" si="68"/>
        <v>44004</v>
      </c>
    </row>
    <row r="17477" spans="3:5" ht="13" x14ac:dyDescent="0.15">
      <c r="C17477" s="1" t="str">
        <f ca="1">IFERROR(INDIRECT(ADDRESS(MATCH(A17477,'contribution par jour-semaine'!A:A,0),MATCH(B17477,'contribution par jour-semaine'!$1:$1,0),4,1,"contribution par jour-semaine")),"")</f>
        <v/>
      </c>
      <c r="D17477" s="4" t="str">
        <f>VLOOKUP(A17477,predictions!A:B,2,FALSE)</f>
        <v>22/06/2020</v>
      </c>
      <c r="E17477" s="4">
        <f t="shared" si="68"/>
        <v>44004</v>
      </c>
    </row>
    <row r="17478" spans="3:5" ht="13" x14ac:dyDescent="0.15">
      <c r="C17478" s="1" t="str">
        <f ca="1">IFERROR(INDIRECT(ADDRESS(MATCH(A17478,'contribution par jour-semaine'!A:A,0),MATCH(B17478,'contribution par jour-semaine'!$1:$1,0),4,1,"contribution par jour-semaine")),"")</f>
        <v/>
      </c>
      <c r="D17478" s="4" t="str">
        <f>VLOOKUP(A17478,predictions!A:B,2,FALSE)</f>
        <v>22/06/2020</v>
      </c>
      <c r="E17478" s="4">
        <f t="shared" si="68"/>
        <v>44004</v>
      </c>
    </row>
    <row r="17479" spans="3:5" ht="13" x14ac:dyDescent="0.15">
      <c r="C17479" s="1" t="str">
        <f ca="1">IFERROR(INDIRECT(ADDRESS(MATCH(A17479,'contribution par jour-semaine'!A:A,0),MATCH(B17479,'contribution par jour-semaine'!$1:$1,0),4,1,"contribution par jour-semaine")),"")</f>
        <v/>
      </c>
      <c r="D17479" s="4" t="str">
        <f>VLOOKUP(A17479,predictions!A:B,2,FALSE)</f>
        <v>22/06/2020</v>
      </c>
      <c r="E17479" s="4">
        <f t="shared" si="68"/>
        <v>44004</v>
      </c>
    </row>
    <row r="17480" spans="3:5" ht="13" x14ac:dyDescent="0.15">
      <c r="C17480" s="1" t="str">
        <f ca="1">IFERROR(INDIRECT(ADDRESS(MATCH(A17480,'contribution par jour-semaine'!A:A,0),MATCH(B17480,'contribution par jour-semaine'!$1:$1,0),4,1,"contribution par jour-semaine")),"")</f>
        <v/>
      </c>
      <c r="D17480" s="4" t="str">
        <f>VLOOKUP(A17480,predictions!A:B,2,FALSE)</f>
        <v>22/06/2020</v>
      </c>
      <c r="E17480" s="4">
        <f t="shared" si="68"/>
        <v>44004</v>
      </c>
    </row>
    <row r="17481" spans="3:5" ht="13" x14ac:dyDescent="0.15">
      <c r="C17481" s="1" t="str">
        <f ca="1">IFERROR(INDIRECT(ADDRESS(MATCH(A17481,'contribution par jour-semaine'!A:A,0),MATCH(B17481,'contribution par jour-semaine'!$1:$1,0),4,1,"contribution par jour-semaine")),"")</f>
        <v/>
      </c>
      <c r="D17481" s="4" t="str">
        <f>VLOOKUP(A17481,predictions!A:B,2,FALSE)</f>
        <v>22/06/2020</v>
      </c>
      <c r="E17481" s="4">
        <f t="shared" si="68"/>
        <v>44004</v>
      </c>
    </row>
    <row r="17482" spans="3:5" ht="13" x14ac:dyDescent="0.15">
      <c r="C17482" s="1" t="str">
        <f ca="1">IFERROR(INDIRECT(ADDRESS(MATCH(A17482,'contribution par jour-semaine'!A:A,0),MATCH(B17482,'contribution par jour-semaine'!$1:$1,0),4,1,"contribution par jour-semaine")),"")</f>
        <v/>
      </c>
      <c r="D17482" s="4" t="str">
        <f>VLOOKUP(A17482,predictions!A:B,2,FALSE)</f>
        <v>22/06/2020</v>
      </c>
      <c r="E17482" s="4">
        <f t="shared" si="68"/>
        <v>44004</v>
      </c>
    </row>
    <row r="17483" spans="3:5" ht="13" x14ac:dyDescent="0.15">
      <c r="C17483" s="1" t="str">
        <f ca="1">IFERROR(INDIRECT(ADDRESS(MATCH(A17483,'contribution par jour-semaine'!A:A,0),MATCH(B17483,'contribution par jour-semaine'!$1:$1,0),4,1,"contribution par jour-semaine")),"")</f>
        <v/>
      </c>
      <c r="D17483" s="4" t="str">
        <f>VLOOKUP(A17483,predictions!A:B,2,FALSE)</f>
        <v>22/06/2020</v>
      </c>
      <c r="E17483" s="4">
        <f t="shared" si="68"/>
        <v>44004</v>
      </c>
    </row>
    <row r="17484" spans="3:5" ht="13" x14ac:dyDescent="0.15">
      <c r="C17484" s="1" t="str">
        <f ca="1">IFERROR(INDIRECT(ADDRESS(MATCH(A17484,'contribution par jour-semaine'!A:A,0),MATCH(B17484,'contribution par jour-semaine'!$1:$1,0),4,1,"contribution par jour-semaine")),"")</f>
        <v/>
      </c>
      <c r="D17484" s="4" t="str">
        <f>VLOOKUP(A17484,predictions!A:B,2,FALSE)</f>
        <v>22/06/2020</v>
      </c>
      <c r="E17484" s="4">
        <f t="shared" si="68"/>
        <v>44004</v>
      </c>
    </row>
    <row r="17485" spans="3:5" ht="13" x14ac:dyDescent="0.15">
      <c r="C17485" s="1" t="str">
        <f ca="1">IFERROR(INDIRECT(ADDRESS(MATCH(A17485,'contribution par jour-semaine'!A:A,0),MATCH(B17485,'contribution par jour-semaine'!$1:$1,0),4,1,"contribution par jour-semaine")),"")</f>
        <v/>
      </c>
      <c r="D17485" s="4" t="str">
        <f>VLOOKUP(A17485,predictions!A:B,2,FALSE)</f>
        <v>22/06/2020</v>
      </c>
      <c r="E17485" s="4">
        <f t="shared" si="68"/>
        <v>44004</v>
      </c>
    </row>
    <row r="17486" spans="3:5" ht="13" x14ac:dyDescent="0.15">
      <c r="C17486" s="1" t="str">
        <f ca="1">IFERROR(INDIRECT(ADDRESS(MATCH(A17486,'contribution par jour-semaine'!A:A,0),MATCH(B17486,'contribution par jour-semaine'!$1:$1,0),4,1,"contribution par jour-semaine")),"")</f>
        <v/>
      </c>
      <c r="D17486" s="4" t="str">
        <f>VLOOKUP(A17486,predictions!A:B,2,FALSE)</f>
        <v>22/06/2020</v>
      </c>
      <c r="E17486" s="4">
        <f t="shared" si="68"/>
        <v>44004</v>
      </c>
    </row>
    <row r="17487" spans="3:5" ht="13" x14ac:dyDescent="0.15">
      <c r="C17487" s="1" t="str">
        <f ca="1">IFERROR(INDIRECT(ADDRESS(MATCH(A17487,'contribution par jour-semaine'!A:A,0),MATCH(B17487,'contribution par jour-semaine'!$1:$1,0),4,1,"contribution par jour-semaine")),"")</f>
        <v/>
      </c>
      <c r="D17487" s="4" t="str">
        <f>VLOOKUP(A17487,predictions!A:B,2,FALSE)</f>
        <v>22/06/2020</v>
      </c>
      <c r="E17487" s="4">
        <f t="shared" si="68"/>
        <v>44004</v>
      </c>
    </row>
    <row r="17488" spans="3:5" ht="13" x14ac:dyDescent="0.15">
      <c r="C17488" s="1" t="str">
        <f ca="1">IFERROR(INDIRECT(ADDRESS(MATCH(A17488,'contribution par jour-semaine'!A:A,0),MATCH(B17488,'contribution par jour-semaine'!$1:$1,0),4,1,"contribution par jour-semaine")),"")</f>
        <v/>
      </c>
      <c r="D17488" s="4" t="str">
        <f>VLOOKUP(A17488,predictions!A:B,2,FALSE)</f>
        <v>22/06/2020</v>
      </c>
      <c r="E17488" s="4">
        <f t="shared" si="68"/>
        <v>44004</v>
      </c>
    </row>
    <row r="17489" spans="3:5" ht="13" x14ac:dyDescent="0.15">
      <c r="C17489" s="1" t="str">
        <f ca="1">IFERROR(INDIRECT(ADDRESS(MATCH(A17489,'contribution par jour-semaine'!A:A,0),MATCH(B17489,'contribution par jour-semaine'!$1:$1,0),4,1,"contribution par jour-semaine")),"")</f>
        <v/>
      </c>
      <c r="D17489" s="4" t="str">
        <f>VLOOKUP(A17489,predictions!A:B,2,FALSE)</f>
        <v>22/06/2020</v>
      </c>
      <c r="E17489" s="4">
        <f t="shared" si="68"/>
        <v>44004</v>
      </c>
    </row>
    <row r="17490" spans="3:5" ht="13" x14ac:dyDescent="0.15">
      <c r="C17490" s="1" t="str">
        <f ca="1">IFERROR(INDIRECT(ADDRESS(MATCH(A17490,'contribution par jour-semaine'!A:A,0),MATCH(B17490,'contribution par jour-semaine'!$1:$1,0),4,1,"contribution par jour-semaine")),"")</f>
        <v/>
      </c>
      <c r="D17490" s="4" t="str">
        <f>VLOOKUP(A17490,predictions!A:B,2,FALSE)</f>
        <v>22/06/2020</v>
      </c>
      <c r="E17490" s="4">
        <f t="shared" si="68"/>
        <v>44004</v>
      </c>
    </row>
    <row r="17491" spans="3:5" ht="13" x14ac:dyDescent="0.15">
      <c r="C17491" s="1" t="str">
        <f ca="1">IFERROR(INDIRECT(ADDRESS(MATCH(A17491,'contribution par jour-semaine'!A:A,0),MATCH(B17491,'contribution par jour-semaine'!$1:$1,0),4,1,"contribution par jour-semaine")),"")</f>
        <v/>
      </c>
      <c r="D17491" s="4" t="str">
        <f>VLOOKUP(A17491,predictions!A:B,2,FALSE)</f>
        <v>22/06/2020</v>
      </c>
      <c r="E17491" s="4">
        <f t="shared" si="68"/>
        <v>44004</v>
      </c>
    </row>
    <row r="17492" spans="3:5" ht="13" x14ac:dyDescent="0.15">
      <c r="C17492" s="1" t="str">
        <f ca="1">IFERROR(INDIRECT(ADDRESS(MATCH(A17492,'contribution par jour-semaine'!A:A,0),MATCH(B17492,'contribution par jour-semaine'!$1:$1,0),4,1,"contribution par jour-semaine")),"")</f>
        <v/>
      </c>
      <c r="D17492" s="4" t="str">
        <f>VLOOKUP(A17492,predictions!A:B,2,FALSE)</f>
        <v>22/06/2020</v>
      </c>
      <c r="E17492" s="4">
        <f t="shared" si="68"/>
        <v>44004</v>
      </c>
    </row>
    <row r="17493" spans="3:5" ht="13" x14ac:dyDescent="0.15">
      <c r="C17493" s="1" t="str">
        <f ca="1">IFERROR(INDIRECT(ADDRESS(MATCH(A17493,'contribution par jour-semaine'!A:A,0),MATCH(B17493,'contribution par jour-semaine'!$1:$1,0),4,1,"contribution par jour-semaine")),"")</f>
        <v/>
      </c>
      <c r="D17493" s="4" t="str">
        <f>VLOOKUP(A17493,predictions!A:B,2,FALSE)</f>
        <v>22/06/2020</v>
      </c>
      <c r="E17493" s="4">
        <f t="shared" si="68"/>
        <v>44004</v>
      </c>
    </row>
    <row r="17494" spans="3:5" ht="13" x14ac:dyDescent="0.15">
      <c r="C17494" s="1" t="str">
        <f ca="1">IFERROR(INDIRECT(ADDRESS(MATCH(A17494,'contribution par jour-semaine'!A:A,0),MATCH(B17494,'contribution par jour-semaine'!$1:$1,0),4,1,"contribution par jour-semaine")),"")</f>
        <v/>
      </c>
      <c r="D17494" s="4" t="str">
        <f>VLOOKUP(A17494,predictions!A:B,2,FALSE)</f>
        <v>22/06/2020</v>
      </c>
      <c r="E17494" s="4">
        <f t="shared" si="68"/>
        <v>44004</v>
      </c>
    </row>
    <row r="17495" spans="3:5" ht="13" x14ac:dyDescent="0.15">
      <c r="C17495" s="1" t="str">
        <f ca="1">IFERROR(INDIRECT(ADDRESS(MATCH(A17495,'contribution par jour-semaine'!A:A,0),MATCH(B17495,'contribution par jour-semaine'!$1:$1,0),4,1,"contribution par jour-semaine")),"")</f>
        <v/>
      </c>
      <c r="D17495" s="4" t="str">
        <f>VLOOKUP(A17495,predictions!A:B,2,FALSE)</f>
        <v>22/06/2020</v>
      </c>
      <c r="E17495" s="4">
        <f t="shared" si="68"/>
        <v>44004</v>
      </c>
    </row>
    <row r="17496" spans="3:5" ht="13" x14ac:dyDescent="0.15">
      <c r="C17496" s="1" t="str">
        <f ca="1">IFERROR(INDIRECT(ADDRESS(MATCH(A17496,'contribution par jour-semaine'!A:A,0),MATCH(B17496,'contribution par jour-semaine'!$1:$1,0),4,1,"contribution par jour-semaine")),"")</f>
        <v/>
      </c>
      <c r="D17496" s="4" t="str">
        <f>VLOOKUP(A17496,predictions!A:B,2,FALSE)</f>
        <v>22/06/2020</v>
      </c>
      <c r="E17496" s="4">
        <f t="shared" si="68"/>
        <v>44004</v>
      </c>
    </row>
    <row r="17497" spans="3:5" ht="13" x14ac:dyDescent="0.15">
      <c r="C17497" s="1" t="str">
        <f ca="1">IFERROR(INDIRECT(ADDRESS(MATCH(A17497,'contribution par jour-semaine'!A:A,0),MATCH(B17497,'contribution par jour-semaine'!$1:$1,0),4,1,"contribution par jour-semaine")),"")</f>
        <v/>
      </c>
      <c r="D17497" s="4" t="str">
        <f>VLOOKUP(A17497,predictions!A:B,2,FALSE)</f>
        <v>22/06/2020</v>
      </c>
      <c r="E17497" s="4">
        <f t="shared" si="68"/>
        <v>44004</v>
      </c>
    </row>
    <row r="17498" spans="3:5" ht="13" x14ac:dyDescent="0.15">
      <c r="C17498" s="1" t="str">
        <f ca="1">IFERROR(INDIRECT(ADDRESS(MATCH(A17498,'contribution par jour-semaine'!A:A,0),MATCH(B17498,'contribution par jour-semaine'!$1:$1,0),4,1,"contribution par jour-semaine")),"")</f>
        <v/>
      </c>
      <c r="D17498" s="4" t="str">
        <f>VLOOKUP(A17498,predictions!A:B,2,FALSE)</f>
        <v>22/06/2020</v>
      </c>
      <c r="E17498" s="4">
        <f t="shared" si="68"/>
        <v>44004</v>
      </c>
    </row>
    <row r="17499" spans="3:5" ht="13" x14ac:dyDescent="0.15">
      <c r="C17499" s="1" t="str">
        <f ca="1">IFERROR(INDIRECT(ADDRESS(MATCH(A17499,'contribution par jour-semaine'!A:A,0),MATCH(B17499,'contribution par jour-semaine'!$1:$1,0),4,1,"contribution par jour-semaine")),"")</f>
        <v/>
      </c>
      <c r="D17499" s="4" t="str">
        <f>VLOOKUP(A17499,predictions!A:B,2,FALSE)</f>
        <v>22/06/2020</v>
      </c>
      <c r="E17499" s="4">
        <f t="shared" si="68"/>
        <v>44004</v>
      </c>
    </row>
    <row r="17500" spans="3:5" ht="13" x14ac:dyDescent="0.15">
      <c r="C17500" s="1" t="str">
        <f ca="1">IFERROR(INDIRECT(ADDRESS(MATCH(A17500,'contribution par jour-semaine'!A:A,0),MATCH(B17500,'contribution par jour-semaine'!$1:$1,0),4,1,"contribution par jour-semaine")),"")</f>
        <v/>
      </c>
      <c r="D17500" s="4" t="str">
        <f>VLOOKUP(A17500,predictions!A:B,2,FALSE)</f>
        <v>22/06/2020</v>
      </c>
      <c r="E17500" s="4">
        <f t="shared" si="68"/>
        <v>44004</v>
      </c>
    </row>
    <row r="17501" spans="3:5" ht="13" x14ac:dyDescent="0.15">
      <c r="C17501" s="1" t="str">
        <f ca="1">IFERROR(INDIRECT(ADDRESS(MATCH(A17501,'contribution par jour-semaine'!A:A,0),MATCH(B17501,'contribution par jour-semaine'!$1:$1,0),4,1,"contribution par jour-semaine")),"")</f>
        <v/>
      </c>
      <c r="D17501" s="4" t="str">
        <f>VLOOKUP(A17501,predictions!A:B,2,FALSE)</f>
        <v>22/06/2020</v>
      </c>
      <c r="E17501" s="4">
        <f t="shared" si="68"/>
        <v>44004</v>
      </c>
    </row>
    <row r="17502" spans="3:5" ht="13" x14ac:dyDescent="0.15">
      <c r="C17502" s="1" t="str">
        <f ca="1">IFERROR(INDIRECT(ADDRESS(MATCH(A17502,'contribution par jour-semaine'!A:A,0),MATCH(B17502,'contribution par jour-semaine'!$1:$1,0),4,1,"contribution par jour-semaine")),"")</f>
        <v/>
      </c>
      <c r="D17502" s="4" t="str">
        <f>VLOOKUP(A17502,predictions!A:B,2,FALSE)</f>
        <v>22/06/2020</v>
      </c>
      <c r="E17502" s="4">
        <f t="shared" si="68"/>
        <v>44004</v>
      </c>
    </row>
    <row r="17503" spans="3:5" ht="13" x14ac:dyDescent="0.15">
      <c r="C17503" s="1" t="str">
        <f ca="1">IFERROR(INDIRECT(ADDRESS(MATCH(A17503,'contribution par jour-semaine'!A:A,0),MATCH(B17503,'contribution par jour-semaine'!$1:$1,0),4,1,"contribution par jour-semaine")),"")</f>
        <v/>
      </c>
      <c r="D17503" s="4" t="str">
        <f>VLOOKUP(A17503,predictions!A:B,2,FALSE)</f>
        <v>22/06/2020</v>
      </c>
      <c r="E17503" s="4">
        <f t="shared" si="68"/>
        <v>44004</v>
      </c>
    </row>
    <row r="17504" spans="3:5" ht="13" x14ac:dyDescent="0.15">
      <c r="C17504" s="1" t="str">
        <f ca="1">IFERROR(INDIRECT(ADDRESS(MATCH(A17504,'contribution par jour-semaine'!A:A,0),MATCH(B17504,'contribution par jour-semaine'!$1:$1,0),4,1,"contribution par jour-semaine")),"")</f>
        <v/>
      </c>
      <c r="D17504" s="4" t="str">
        <f>VLOOKUP(A17504,predictions!A:B,2,FALSE)</f>
        <v>22/06/2020</v>
      </c>
      <c r="E17504" s="4">
        <f t="shared" si="68"/>
        <v>44004</v>
      </c>
    </row>
    <row r="17505" spans="3:5" ht="13" x14ac:dyDescent="0.15">
      <c r="C17505" s="1" t="str">
        <f ca="1">IFERROR(INDIRECT(ADDRESS(MATCH(A17505,'contribution par jour-semaine'!A:A,0),MATCH(B17505,'contribution par jour-semaine'!$1:$1,0),4,1,"contribution par jour-semaine")),"")</f>
        <v/>
      </c>
      <c r="D17505" s="4" t="str">
        <f>VLOOKUP(A17505,predictions!A:B,2,FALSE)</f>
        <v>22/06/2020</v>
      </c>
      <c r="E17505" s="4">
        <f t="shared" si="68"/>
        <v>44004</v>
      </c>
    </row>
    <row r="17506" spans="3:5" ht="13" x14ac:dyDescent="0.15">
      <c r="C17506" s="1" t="str">
        <f ca="1">IFERROR(INDIRECT(ADDRESS(MATCH(A17506,'contribution par jour-semaine'!A:A,0),MATCH(B17506,'contribution par jour-semaine'!$1:$1,0),4,1,"contribution par jour-semaine")),"")</f>
        <v/>
      </c>
      <c r="D17506" s="4" t="str">
        <f>VLOOKUP(A17506,predictions!A:B,2,FALSE)</f>
        <v>22/06/2020</v>
      </c>
      <c r="E17506" s="4">
        <f t="shared" si="68"/>
        <v>44004</v>
      </c>
    </row>
    <row r="17507" spans="3:5" ht="13" x14ac:dyDescent="0.15">
      <c r="C17507" s="1" t="str">
        <f ca="1">IFERROR(INDIRECT(ADDRESS(MATCH(A17507,'contribution par jour-semaine'!A:A,0),MATCH(B17507,'contribution par jour-semaine'!$1:$1,0),4,1,"contribution par jour-semaine")),"")</f>
        <v/>
      </c>
      <c r="D17507" s="4" t="str">
        <f>VLOOKUP(A17507,predictions!A:B,2,FALSE)</f>
        <v>22/06/2020</v>
      </c>
      <c r="E17507" s="4">
        <f t="shared" si="68"/>
        <v>44004</v>
      </c>
    </row>
    <row r="17508" spans="3:5" ht="13" x14ac:dyDescent="0.15">
      <c r="C17508" s="1" t="str">
        <f ca="1">IFERROR(INDIRECT(ADDRESS(MATCH(A17508,'contribution par jour-semaine'!A:A,0),MATCH(B17508,'contribution par jour-semaine'!$1:$1,0),4,1,"contribution par jour-semaine")),"")</f>
        <v/>
      </c>
      <c r="D17508" s="4" t="str">
        <f>VLOOKUP(A17508,predictions!A:B,2,FALSE)</f>
        <v>22/06/2020</v>
      </c>
      <c r="E17508" s="4">
        <f t="shared" si="68"/>
        <v>44004</v>
      </c>
    </row>
    <row r="17509" spans="3:5" ht="13" x14ac:dyDescent="0.15">
      <c r="C17509" s="1" t="str">
        <f ca="1">IFERROR(INDIRECT(ADDRESS(MATCH(A17509,'contribution par jour-semaine'!A:A,0),MATCH(B17509,'contribution par jour-semaine'!$1:$1,0),4,1,"contribution par jour-semaine")),"")</f>
        <v/>
      </c>
      <c r="D17509" s="4" t="str">
        <f>VLOOKUP(A17509,predictions!A:B,2,FALSE)</f>
        <v>22/06/2020</v>
      </c>
      <c r="E17509" s="4">
        <f t="shared" si="68"/>
        <v>44004</v>
      </c>
    </row>
    <row r="17510" spans="3:5" ht="13" x14ac:dyDescent="0.15">
      <c r="C17510" s="1" t="str">
        <f ca="1">IFERROR(INDIRECT(ADDRESS(MATCH(A17510,'contribution par jour-semaine'!A:A,0),MATCH(B17510,'contribution par jour-semaine'!$1:$1,0),4,1,"contribution par jour-semaine")),"")</f>
        <v/>
      </c>
      <c r="D17510" s="4" t="str">
        <f>VLOOKUP(A17510,predictions!A:B,2,FALSE)</f>
        <v>22/06/2020</v>
      </c>
      <c r="E17510" s="4">
        <f t="shared" si="68"/>
        <v>44004</v>
      </c>
    </row>
    <row r="17511" spans="3:5" ht="13" x14ac:dyDescent="0.15">
      <c r="C17511" s="1" t="str">
        <f ca="1">IFERROR(INDIRECT(ADDRESS(MATCH(A17511,'contribution par jour-semaine'!A:A,0),MATCH(B17511,'contribution par jour-semaine'!$1:$1,0),4,1,"contribution par jour-semaine")),"")</f>
        <v/>
      </c>
      <c r="D17511" s="4" t="str">
        <f>VLOOKUP(A17511,predictions!A:B,2,FALSE)</f>
        <v>22/06/2020</v>
      </c>
      <c r="E17511" s="4">
        <f t="shared" si="68"/>
        <v>44004</v>
      </c>
    </row>
    <row r="17512" spans="3:5" ht="13" x14ac:dyDescent="0.15">
      <c r="C17512" s="1" t="str">
        <f ca="1">IFERROR(INDIRECT(ADDRESS(MATCH(A17512,'contribution par jour-semaine'!A:A,0),MATCH(B17512,'contribution par jour-semaine'!$1:$1,0),4,1,"contribution par jour-semaine")),"")</f>
        <v/>
      </c>
      <c r="D17512" s="4" t="str">
        <f>VLOOKUP(A17512,predictions!A:B,2,FALSE)</f>
        <v>22/06/2020</v>
      </c>
      <c r="E17512" s="4">
        <f t="shared" si="68"/>
        <v>44004</v>
      </c>
    </row>
    <row r="17513" spans="3:5" ht="13" x14ac:dyDescent="0.15">
      <c r="C17513" s="1" t="str">
        <f ca="1">IFERROR(INDIRECT(ADDRESS(MATCH(A17513,'contribution par jour-semaine'!A:A,0),MATCH(B17513,'contribution par jour-semaine'!$1:$1,0),4,1,"contribution par jour-semaine")),"")</f>
        <v/>
      </c>
      <c r="D17513" s="4" t="str">
        <f>VLOOKUP(A17513,predictions!A:B,2,FALSE)</f>
        <v>22/06/2020</v>
      </c>
      <c r="E17513" s="4">
        <f t="shared" si="68"/>
        <v>44004</v>
      </c>
    </row>
    <row r="17514" spans="3:5" ht="13" x14ac:dyDescent="0.15">
      <c r="C17514" s="1" t="str">
        <f ca="1">IFERROR(INDIRECT(ADDRESS(MATCH(A17514,'contribution par jour-semaine'!A:A,0),MATCH(B17514,'contribution par jour-semaine'!$1:$1,0),4,1,"contribution par jour-semaine")),"")</f>
        <v/>
      </c>
      <c r="D17514" s="4" t="str">
        <f>VLOOKUP(A17514,predictions!A:B,2,FALSE)</f>
        <v>22/06/2020</v>
      </c>
      <c r="E17514" s="4">
        <f t="shared" si="68"/>
        <v>44004</v>
      </c>
    </row>
    <row r="17515" spans="3:5" ht="13" x14ac:dyDescent="0.15">
      <c r="C17515" s="1" t="str">
        <f ca="1">IFERROR(INDIRECT(ADDRESS(MATCH(A17515,'contribution par jour-semaine'!A:A,0),MATCH(B17515,'contribution par jour-semaine'!$1:$1,0),4,1,"contribution par jour-semaine")),"")</f>
        <v/>
      </c>
      <c r="D17515" s="4" t="str">
        <f>VLOOKUP(A17515,predictions!A:B,2,FALSE)</f>
        <v>22/06/2020</v>
      </c>
      <c r="E17515" s="4">
        <f t="shared" si="68"/>
        <v>44004</v>
      </c>
    </row>
    <row r="17516" spans="3:5" ht="13" x14ac:dyDescent="0.15">
      <c r="C17516" s="1" t="str">
        <f ca="1">IFERROR(INDIRECT(ADDRESS(MATCH(A17516,'contribution par jour-semaine'!A:A,0),MATCH(B17516,'contribution par jour-semaine'!$1:$1,0),4,1,"contribution par jour-semaine")),"")</f>
        <v/>
      </c>
      <c r="D17516" s="4" t="str">
        <f>VLOOKUP(A17516,predictions!A:B,2,FALSE)</f>
        <v>22/06/2020</v>
      </c>
      <c r="E17516" s="4">
        <f t="shared" si="68"/>
        <v>44004</v>
      </c>
    </row>
    <row r="17517" spans="3:5" ht="13" x14ac:dyDescent="0.15">
      <c r="C17517" s="1" t="str">
        <f ca="1">IFERROR(INDIRECT(ADDRESS(MATCH(A17517,'contribution par jour-semaine'!A:A,0),MATCH(B17517,'contribution par jour-semaine'!$1:$1,0),4,1,"contribution par jour-semaine")),"")</f>
        <v/>
      </c>
      <c r="D17517" s="4" t="str">
        <f>VLOOKUP(A17517,predictions!A:B,2,FALSE)</f>
        <v>22/06/2020</v>
      </c>
      <c r="E17517" s="4">
        <f t="shared" si="68"/>
        <v>44004</v>
      </c>
    </row>
    <row r="17518" spans="3:5" ht="13" x14ac:dyDescent="0.15">
      <c r="C17518" s="1" t="str">
        <f ca="1">IFERROR(INDIRECT(ADDRESS(MATCH(A17518,'contribution par jour-semaine'!A:A,0),MATCH(B17518,'contribution par jour-semaine'!$1:$1,0),4,1,"contribution par jour-semaine")),"")</f>
        <v/>
      </c>
      <c r="D17518" s="4" t="str">
        <f>VLOOKUP(A17518,predictions!A:B,2,FALSE)</f>
        <v>22/06/2020</v>
      </c>
      <c r="E17518" s="4">
        <f t="shared" si="68"/>
        <v>44004</v>
      </c>
    </row>
    <row r="17519" spans="3:5" ht="13" x14ac:dyDescent="0.15">
      <c r="C17519" s="1" t="str">
        <f ca="1">IFERROR(INDIRECT(ADDRESS(MATCH(A17519,'contribution par jour-semaine'!A:A,0),MATCH(B17519,'contribution par jour-semaine'!$1:$1,0),4,1,"contribution par jour-semaine")),"")</f>
        <v/>
      </c>
      <c r="D17519" s="4" t="str">
        <f>VLOOKUP(A17519,predictions!A:B,2,FALSE)</f>
        <v>22/06/2020</v>
      </c>
      <c r="E17519" s="4">
        <f t="shared" si="68"/>
        <v>44004</v>
      </c>
    </row>
    <row r="17520" spans="3:5" ht="13" x14ac:dyDescent="0.15">
      <c r="C17520" s="1" t="str">
        <f ca="1">IFERROR(INDIRECT(ADDRESS(MATCH(A17520,'contribution par jour-semaine'!A:A,0),MATCH(B17520,'contribution par jour-semaine'!$1:$1,0),4,1,"contribution par jour-semaine")),"")</f>
        <v/>
      </c>
      <c r="D17520" s="4" t="str">
        <f>VLOOKUP(A17520,predictions!A:B,2,FALSE)</f>
        <v>22/06/2020</v>
      </c>
      <c r="E17520" s="4">
        <f t="shared" si="68"/>
        <v>44004</v>
      </c>
    </row>
    <row r="17521" spans="3:5" ht="13" x14ac:dyDescent="0.15">
      <c r="C17521" s="1" t="str">
        <f ca="1">IFERROR(INDIRECT(ADDRESS(MATCH(A17521,'contribution par jour-semaine'!A:A,0),MATCH(B17521,'contribution par jour-semaine'!$1:$1,0),4,1,"contribution par jour-semaine")),"")</f>
        <v/>
      </c>
      <c r="D17521" s="4" t="str">
        <f>VLOOKUP(A17521,predictions!A:B,2,FALSE)</f>
        <v>22/06/2020</v>
      </c>
      <c r="E17521" s="4">
        <f t="shared" si="68"/>
        <v>44004</v>
      </c>
    </row>
    <row r="17522" spans="3:5" ht="13" x14ac:dyDescent="0.15">
      <c r="C17522" s="1" t="str">
        <f ca="1">IFERROR(INDIRECT(ADDRESS(MATCH(A17522,'contribution par jour-semaine'!A:A,0),MATCH(B17522,'contribution par jour-semaine'!$1:$1,0),4,1,"contribution par jour-semaine")),"")</f>
        <v/>
      </c>
      <c r="D17522" s="4" t="str">
        <f>VLOOKUP(A17522,predictions!A:B,2,FALSE)</f>
        <v>22/06/2020</v>
      </c>
      <c r="E17522" s="4">
        <f t="shared" si="68"/>
        <v>44004</v>
      </c>
    </row>
    <row r="17523" spans="3:5" ht="13" x14ac:dyDescent="0.15">
      <c r="C17523" s="1" t="str">
        <f ca="1">IFERROR(INDIRECT(ADDRESS(MATCH(A17523,'contribution par jour-semaine'!A:A,0),MATCH(B17523,'contribution par jour-semaine'!$1:$1,0),4,1,"contribution par jour-semaine")),"")</f>
        <v/>
      </c>
      <c r="D17523" s="4" t="str">
        <f>VLOOKUP(A17523,predictions!A:B,2,FALSE)</f>
        <v>22/06/2020</v>
      </c>
      <c r="E17523" s="4">
        <f t="shared" si="68"/>
        <v>44004</v>
      </c>
    </row>
    <row r="17524" spans="3:5" ht="13" x14ac:dyDescent="0.15">
      <c r="C17524" s="1" t="str">
        <f ca="1">IFERROR(INDIRECT(ADDRESS(MATCH(A17524,'contribution par jour-semaine'!A:A,0),MATCH(B17524,'contribution par jour-semaine'!$1:$1,0),4,1,"contribution par jour-semaine")),"")</f>
        <v/>
      </c>
      <c r="D17524" s="4" t="str">
        <f>VLOOKUP(A17524,predictions!A:B,2,FALSE)</f>
        <v>22/06/2020</v>
      </c>
      <c r="E17524" s="4">
        <f t="shared" si="68"/>
        <v>44004</v>
      </c>
    </row>
    <row r="17525" spans="3:5" ht="13" x14ac:dyDescent="0.15">
      <c r="C17525" s="1" t="str">
        <f ca="1">IFERROR(INDIRECT(ADDRESS(MATCH(A17525,'contribution par jour-semaine'!A:A,0),MATCH(B17525,'contribution par jour-semaine'!$1:$1,0),4,1,"contribution par jour-semaine")),"")</f>
        <v/>
      </c>
      <c r="D17525" s="4" t="str">
        <f>VLOOKUP(A17525,predictions!A:B,2,FALSE)</f>
        <v>22/06/2020</v>
      </c>
      <c r="E17525" s="4">
        <f t="shared" si="68"/>
        <v>44004</v>
      </c>
    </row>
    <row r="17526" spans="3:5" ht="13" x14ac:dyDescent="0.15">
      <c r="C17526" s="1" t="str">
        <f ca="1">IFERROR(INDIRECT(ADDRESS(MATCH(A17526,'contribution par jour-semaine'!A:A,0),MATCH(B17526,'contribution par jour-semaine'!$1:$1,0),4,1,"contribution par jour-semaine")),"")</f>
        <v/>
      </c>
      <c r="D17526" s="4" t="str">
        <f>VLOOKUP(A17526,predictions!A:B,2,FALSE)</f>
        <v>22/06/2020</v>
      </c>
      <c r="E17526" s="4">
        <f t="shared" si="68"/>
        <v>44004</v>
      </c>
    </row>
    <row r="17527" spans="3:5" ht="13" x14ac:dyDescent="0.15">
      <c r="C17527" s="1" t="str">
        <f ca="1">IFERROR(INDIRECT(ADDRESS(MATCH(A17527,'contribution par jour-semaine'!A:A,0),MATCH(B17527,'contribution par jour-semaine'!$1:$1,0),4,1,"contribution par jour-semaine")),"")</f>
        <v/>
      </c>
      <c r="D17527" s="4" t="str">
        <f>VLOOKUP(A17527,predictions!A:B,2,FALSE)</f>
        <v>22/06/2020</v>
      </c>
      <c r="E17527" s="4">
        <f t="shared" si="68"/>
        <v>44004</v>
      </c>
    </row>
    <row r="17528" spans="3:5" ht="13" x14ac:dyDescent="0.15">
      <c r="C17528" s="1" t="str">
        <f ca="1">IFERROR(INDIRECT(ADDRESS(MATCH(A17528,'contribution par jour-semaine'!A:A,0),MATCH(B17528,'contribution par jour-semaine'!$1:$1,0),4,1,"contribution par jour-semaine")),"")</f>
        <v/>
      </c>
      <c r="D17528" s="4" t="str">
        <f>VLOOKUP(A17528,predictions!A:B,2,FALSE)</f>
        <v>22/06/2020</v>
      </c>
      <c r="E17528" s="4">
        <f t="shared" si="68"/>
        <v>44004</v>
      </c>
    </row>
    <row r="17529" spans="3:5" ht="13" x14ac:dyDescent="0.15">
      <c r="C17529" s="1" t="str">
        <f ca="1">IFERROR(INDIRECT(ADDRESS(MATCH(A17529,'contribution par jour-semaine'!A:A,0),MATCH(B17529,'contribution par jour-semaine'!$1:$1,0),4,1,"contribution par jour-semaine")),"")</f>
        <v/>
      </c>
      <c r="D17529" s="4" t="str">
        <f>VLOOKUP(A17529,predictions!A:B,2,FALSE)</f>
        <v>22/06/2020</v>
      </c>
      <c r="E17529" s="4">
        <f t="shared" si="68"/>
        <v>44004</v>
      </c>
    </row>
    <row r="17530" spans="3:5" ht="13" x14ac:dyDescent="0.15">
      <c r="C17530" s="1" t="str">
        <f ca="1">IFERROR(INDIRECT(ADDRESS(MATCH(A17530,'contribution par jour-semaine'!A:A,0),MATCH(B17530,'contribution par jour-semaine'!$1:$1,0),4,1,"contribution par jour-semaine")),"")</f>
        <v/>
      </c>
      <c r="D17530" s="4" t="str">
        <f>VLOOKUP(A17530,predictions!A:B,2,FALSE)</f>
        <v>22/06/2020</v>
      </c>
      <c r="E17530" s="4">
        <f t="shared" si="68"/>
        <v>44004</v>
      </c>
    </row>
    <row r="17531" spans="3:5" ht="13" x14ac:dyDescent="0.15">
      <c r="C17531" s="1" t="str">
        <f ca="1">IFERROR(INDIRECT(ADDRESS(MATCH(A17531,'contribution par jour-semaine'!A:A,0),MATCH(B17531,'contribution par jour-semaine'!$1:$1,0),4,1,"contribution par jour-semaine")),"")</f>
        <v/>
      </c>
      <c r="D17531" s="4" t="str">
        <f>VLOOKUP(A17531,predictions!A:B,2,FALSE)</f>
        <v>22/06/2020</v>
      </c>
      <c r="E17531" s="4">
        <f t="shared" si="68"/>
        <v>44004</v>
      </c>
    </row>
    <row r="17532" spans="3:5" ht="13" x14ac:dyDescent="0.15">
      <c r="C17532" s="1" t="str">
        <f ca="1">IFERROR(INDIRECT(ADDRESS(MATCH(A17532,'contribution par jour-semaine'!A:A,0),MATCH(B17532,'contribution par jour-semaine'!$1:$1,0),4,1,"contribution par jour-semaine")),"")</f>
        <v/>
      </c>
      <c r="D17532" s="4" t="str">
        <f>VLOOKUP(A17532,predictions!A:B,2,FALSE)</f>
        <v>22/06/2020</v>
      </c>
      <c r="E17532" s="4">
        <f t="shared" si="68"/>
        <v>44004</v>
      </c>
    </row>
    <row r="17533" spans="3:5" ht="13" x14ac:dyDescent="0.15">
      <c r="C17533" s="1" t="str">
        <f ca="1">IFERROR(INDIRECT(ADDRESS(MATCH(A17533,'contribution par jour-semaine'!A:A,0),MATCH(B17533,'contribution par jour-semaine'!$1:$1,0),4,1,"contribution par jour-semaine")),"")</f>
        <v/>
      </c>
      <c r="D17533" s="4" t="str">
        <f>VLOOKUP(A17533,predictions!A:B,2,FALSE)</f>
        <v>22/06/2020</v>
      </c>
      <c r="E17533" s="4">
        <f t="shared" si="68"/>
        <v>44004</v>
      </c>
    </row>
    <row r="17534" spans="3:5" ht="13" x14ac:dyDescent="0.15">
      <c r="C17534" s="1" t="str">
        <f ca="1">IFERROR(INDIRECT(ADDRESS(MATCH(A17534,'contribution par jour-semaine'!A:A,0),MATCH(B17534,'contribution par jour-semaine'!$1:$1,0),4,1,"contribution par jour-semaine")),"")</f>
        <v/>
      </c>
      <c r="D17534" s="4" t="str">
        <f>VLOOKUP(A17534,predictions!A:B,2,FALSE)</f>
        <v>22/06/2020</v>
      </c>
      <c r="E17534" s="4">
        <f t="shared" si="68"/>
        <v>44004</v>
      </c>
    </row>
    <row r="17535" spans="3:5" ht="13" x14ac:dyDescent="0.15">
      <c r="C17535" s="1" t="str">
        <f ca="1">IFERROR(INDIRECT(ADDRESS(MATCH(A17535,'contribution par jour-semaine'!A:A,0),MATCH(B17535,'contribution par jour-semaine'!$1:$1,0),4,1,"contribution par jour-semaine")),"")</f>
        <v/>
      </c>
      <c r="D17535" s="4" t="str">
        <f>VLOOKUP(A17535,predictions!A:B,2,FALSE)</f>
        <v>22/06/2020</v>
      </c>
      <c r="E17535" s="4">
        <f t="shared" si="68"/>
        <v>44004</v>
      </c>
    </row>
    <row r="17536" spans="3:5" ht="13" x14ac:dyDescent="0.15">
      <c r="C17536" s="1" t="str">
        <f ca="1">IFERROR(INDIRECT(ADDRESS(MATCH(A17536,'contribution par jour-semaine'!A:A,0),MATCH(B17536,'contribution par jour-semaine'!$1:$1,0),4,1,"contribution par jour-semaine")),"")</f>
        <v/>
      </c>
      <c r="D17536" s="4" t="str">
        <f>VLOOKUP(A17536,predictions!A:B,2,FALSE)</f>
        <v>22/06/2020</v>
      </c>
      <c r="E17536" s="4">
        <f t="shared" si="68"/>
        <v>44004</v>
      </c>
    </row>
    <row r="17537" spans="3:5" ht="13" x14ac:dyDescent="0.15">
      <c r="C17537" s="1" t="str">
        <f ca="1">IFERROR(INDIRECT(ADDRESS(MATCH(A17537,'contribution par jour-semaine'!A:A,0),MATCH(B17537,'contribution par jour-semaine'!$1:$1,0),4,1,"contribution par jour-semaine")),"")</f>
        <v/>
      </c>
      <c r="D17537" s="4" t="str">
        <f>VLOOKUP(A17537,predictions!A:B,2,FALSE)</f>
        <v>22/06/2020</v>
      </c>
      <c r="E17537" s="4">
        <f t="shared" si="68"/>
        <v>44004</v>
      </c>
    </row>
    <row r="17538" spans="3:5" ht="13" x14ac:dyDescent="0.15">
      <c r="C17538" s="1" t="str">
        <f ca="1">IFERROR(INDIRECT(ADDRESS(MATCH(A17538,'contribution par jour-semaine'!A:A,0),MATCH(B17538,'contribution par jour-semaine'!$1:$1,0),4,1,"contribution par jour-semaine")),"")</f>
        <v/>
      </c>
      <c r="D17538" s="4" t="str">
        <f>VLOOKUP(A17538,predictions!A:B,2,FALSE)</f>
        <v>22/06/2020</v>
      </c>
      <c r="E17538" s="4">
        <f t="shared" si="68"/>
        <v>44004</v>
      </c>
    </row>
    <row r="17539" spans="3:5" ht="13" x14ac:dyDescent="0.15">
      <c r="C17539" s="1" t="str">
        <f ca="1">IFERROR(INDIRECT(ADDRESS(MATCH(A17539,'contribution par jour-semaine'!A:A,0),MATCH(B17539,'contribution par jour-semaine'!$1:$1,0),4,1,"contribution par jour-semaine")),"")</f>
        <v/>
      </c>
      <c r="D17539" s="4" t="str">
        <f>VLOOKUP(A17539,predictions!A:B,2,FALSE)</f>
        <v>22/06/2020</v>
      </c>
      <c r="E17539" s="4">
        <f t="shared" si="68"/>
        <v>44004</v>
      </c>
    </row>
    <row r="17540" spans="3:5" ht="13" x14ac:dyDescent="0.15">
      <c r="C17540" s="1" t="str">
        <f ca="1">IFERROR(INDIRECT(ADDRESS(MATCH(A17540,'contribution par jour-semaine'!A:A,0),MATCH(B17540,'contribution par jour-semaine'!$1:$1,0),4,1,"contribution par jour-semaine")),"")</f>
        <v/>
      </c>
      <c r="D17540" s="4" t="str">
        <f>VLOOKUP(A17540,predictions!A:B,2,FALSE)</f>
        <v>22/06/2020</v>
      </c>
      <c r="E17540" s="4">
        <f t="shared" si="68"/>
        <v>44004</v>
      </c>
    </row>
    <row r="17541" spans="3:5" ht="13" x14ac:dyDescent="0.15">
      <c r="C17541" s="1" t="str">
        <f ca="1">IFERROR(INDIRECT(ADDRESS(MATCH(A17541,'contribution par jour-semaine'!A:A,0),MATCH(B17541,'contribution par jour-semaine'!$1:$1,0),4,1,"contribution par jour-semaine")),"")</f>
        <v/>
      </c>
      <c r="D17541" s="4" t="str">
        <f>VLOOKUP(A17541,predictions!A:B,2,FALSE)</f>
        <v>22/06/2020</v>
      </c>
      <c r="E17541" s="4">
        <f t="shared" si="68"/>
        <v>44004</v>
      </c>
    </row>
    <row r="17542" spans="3:5" ht="13" x14ac:dyDescent="0.15">
      <c r="C17542" s="1" t="str">
        <f ca="1">IFERROR(INDIRECT(ADDRESS(MATCH(A17542,'contribution par jour-semaine'!A:A,0),MATCH(B17542,'contribution par jour-semaine'!$1:$1,0),4,1,"contribution par jour-semaine")),"")</f>
        <v/>
      </c>
      <c r="D17542" s="4" t="str">
        <f>VLOOKUP(A17542,predictions!A:B,2,FALSE)</f>
        <v>22/06/2020</v>
      </c>
      <c r="E17542" s="4">
        <f t="shared" si="68"/>
        <v>44004</v>
      </c>
    </row>
    <row r="17543" spans="3:5" ht="13" x14ac:dyDescent="0.15">
      <c r="C17543" s="1" t="str">
        <f ca="1">IFERROR(INDIRECT(ADDRESS(MATCH(A17543,'contribution par jour-semaine'!A:A,0),MATCH(B17543,'contribution par jour-semaine'!$1:$1,0),4,1,"contribution par jour-semaine")),"")</f>
        <v/>
      </c>
      <c r="D17543" s="4" t="str">
        <f>VLOOKUP(A17543,predictions!A:B,2,FALSE)</f>
        <v>22/06/2020</v>
      </c>
      <c r="E17543" s="4">
        <f t="shared" si="68"/>
        <v>44004</v>
      </c>
    </row>
    <row r="17544" spans="3:5" ht="13" x14ac:dyDescent="0.15">
      <c r="C17544" s="1" t="str">
        <f ca="1">IFERROR(INDIRECT(ADDRESS(MATCH(A17544,'contribution par jour-semaine'!A:A,0),MATCH(B17544,'contribution par jour-semaine'!$1:$1,0),4,1,"contribution par jour-semaine")),"")</f>
        <v/>
      </c>
      <c r="D17544" s="4" t="str">
        <f>VLOOKUP(A17544,predictions!A:B,2,FALSE)</f>
        <v>22/06/2020</v>
      </c>
      <c r="E17544" s="4">
        <f t="shared" si="68"/>
        <v>44004</v>
      </c>
    </row>
    <row r="17545" spans="3:5" ht="13" x14ac:dyDescent="0.15">
      <c r="C17545" s="1" t="str">
        <f ca="1">IFERROR(INDIRECT(ADDRESS(MATCH(A17545,'contribution par jour-semaine'!A:A,0),MATCH(B17545,'contribution par jour-semaine'!$1:$1,0),4,1,"contribution par jour-semaine")),"")</f>
        <v/>
      </c>
      <c r="D17545" s="4" t="str">
        <f>VLOOKUP(A17545,predictions!A:B,2,FALSE)</f>
        <v>22/06/2020</v>
      </c>
      <c r="E17545" s="4">
        <f t="shared" si="68"/>
        <v>44004</v>
      </c>
    </row>
    <row r="17546" spans="3:5" ht="13" x14ac:dyDescent="0.15">
      <c r="C17546" s="1" t="str">
        <f ca="1">IFERROR(INDIRECT(ADDRESS(MATCH(A17546,'contribution par jour-semaine'!A:A,0),MATCH(B17546,'contribution par jour-semaine'!$1:$1,0),4,1,"contribution par jour-semaine")),"")</f>
        <v/>
      </c>
      <c r="D17546" s="4" t="str">
        <f>VLOOKUP(A17546,predictions!A:B,2,FALSE)</f>
        <v>22/06/2020</v>
      </c>
      <c r="E17546" s="4">
        <f t="shared" si="68"/>
        <v>44004</v>
      </c>
    </row>
    <row r="17547" spans="3:5" ht="13" x14ac:dyDescent="0.15">
      <c r="C17547" s="1" t="str">
        <f ca="1">IFERROR(INDIRECT(ADDRESS(MATCH(A17547,'contribution par jour-semaine'!A:A,0),MATCH(B17547,'contribution par jour-semaine'!$1:$1,0),4,1,"contribution par jour-semaine")),"")</f>
        <v/>
      </c>
      <c r="D17547" s="4" t="str">
        <f>VLOOKUP(A17547,predictions!A:B,2,FALSE)</f>
        <v>22/06/2020</v>
      </c>
      <c r="E17547" s="4">
        <f t="shared" si="68"/>
        <v>44004</v>
      </c>
    </row>
    <row r="17548" spans="3:5" ht="13" x14ac:dyDescent="0.15">
      <c r="C17548" s="1" t="str">
        <f ca="1">IFERROR(INDIRECT(ADDRESS(MATCH(A17548,'contribution par jour-semaine'!A:A,0),MATCH(B17548,'contribution par jour-semaine'!$1:$1,0),4,1,"contribution par jour-semaine")),"")</f>
        <v/>
      </c>
      <c r="D17548" s="4" t="str">
        <f>VLOOKUP(A17548,predictions!A:B,2,FALSE)</f>
        <v>22/06/2020</v>
      </c>
      <c r="E17548" s="4">
        <f t="shared" si="68"/>
        <v>44004</v>
      </c>
    </row>
    <row r="17549" spans="3:5" ht="13" x14ac:dyDescent="0.15">
      <c r="C17549" s="1" t="str">
        <f ca="1">IFERROR(INDIRECT(ADDRESS(MATCH(A17549,'contribution par jour-semaine'!A:A,0),MATCH(B17549,'contribution par jour-semaine'!$1:$1,0),4,1,"contribution par jour-semaine")),"")</f>
        <v/>
      </c>
      <c r="D17549" s="4" t="str">
        <f>VLOOKUP(A17549,predictions!A:B,2,FALSE)</f>
        <v>22/06/2020</v>
      </c>
      <c r="E17549" s="4">
        <f t="shared" si="68"/>
        <v>44004</v>
      </c>
    </row>
    <row r="17550" spans="3:5" ht="13" x14ac:dyDescent="0.15">
      <c r="C17550" s="1" t="str">
        <f ca="1">IFERROR(INDIRECT(ADDRESS(MATCH(A17550,'contribution par jour-semaine'!A:A,0),MATCH(B17550,'contribution par jour-semaine'!$1:$1,0),4,1,"contribution par jour-semaine")),"")</f>
        <v/>
      </c>
      <c r="D17550" s="4" t="str">
        <f>VLOOKUP(A17550,predictions!A:B,2,FALSE)</f>
        <v>22/06/2020</v>
      </c>
      <c r="E17550" s="4">
        <f t="shared" si="68"/>
        <v>44004</v>
      </c>
    </row>
    <row r="17551" spans="3:5" ht="13" x14ac:dyDescent="0.15">
      <c r="C17551" s="1" t="str">
        <f ca="1">IFERROR(INDIRECT(ADDRESS(MATCH(A17551,'contribution par jour-semaine'!A:A,0),MATCH(B17551,'contribution par jour-semaine'!$1:$1,0),4,1,"contribution par jour-semaine")),"")</f>
        <v/>
      </c>
      <c r="D17551" s="4" t="str">
        <f>VLOOKUP(A17551,predictions!A:B,2,FALSE)</f>
        <v>22/06/2020</v>
      </c>
      <c r="E17551" s="4">
        <f t="shared" si="68"/>
        <v>44004</v>
      </c>
    </row>
    <row r="17552" spans="3:5" ht="13" x14ac:dyDescent="0.15">
      <c r="C17552" s="1" t="str">
        <f ca="1">IFERROR(INDIRECT(ADDRESS(MATCH(A17552,'contribution par jour-semaine'!A:A,0),MATCH(B17552,'contribution par jour-semaine'!$1:$1,0),4,1,"contribution par jour-semaine")),"")</f>
        <v/>
      </c>
      <c r="D17552" s="4" t="str">
        <f>VLOOKUP(A17552,predictions!A:B,2,FALSE)</f>
        <v>22/06/2020</v>
      </c>
      <c r="E17552" s="4">
        <f t="shared" si="68"/>
        <v>44004</v>
      </c>
    </row>
    <row r="17553" spans="3:5" ht="13" x14ac:dyDescent="0.15">
      <c r="C17553" s="1" t="str">
        <f ca="1">IFERROR(INDIRECT(ADDRESS(MATCH(A17553,'contribution par jour-semaine'!A:A,0),MATCH(B17553,'contribution par jour-semaine'!$1:$1,0),4,1,"contribution par jour-semaine")),"")</f>
        <v/>
      </c>
      <c r="D17553" s="4" t="str">
        <f>VLOOKUP(A17553,predictions!A:B,2,FALSE)</f>
        <v>22/06/2020</v>
      </c>
      <c r="E17553" s="4">
        <f t="shared" si="68"/>
        <v>44004</v>
      </c>
    </row>
    <row r="17554" spans="3:5" ht="13" x14ac:dyDescent="0.15">
      <c r="C17554" s="1" t="str">
        <f ca="1">IFERROR(INDIRECT(ADDRESS(MATCH(A17554,'contribution par jour-semaine'!A:A,0),MATCH(B17554,'contribution par jour-semaine'!$1:$1,0),4,1,"contribution par jour-semaine")),"")</f>
        <v/>
      </c>
      <c r="D17554" s="4" t="str">
        <f>VLOOKUP(A17554,predictions!A:B,2,FALSE)</f>
        <v>22/06/2020</v>
      </c>
      <c r="E17554" s="4">
        <f t="shared" si="68"/>
        <v>44004</v>
      </c>
    </row>
    <row r="17555" spans="3:5" ht="13" x14ac:dyDescent="0.15">
      <c r="C17555" s="1" t="str">
        <f ca="1">IFERROR(INDIRECT(ADDRESS(MATCH(A17555,'contribution par jour-semaine'!A:A,0),MATCH(B17555,'contribution par jour-semaine'!$1:$1,0),4,1,"contribution par jour-semaine")),"")</f>
        <v/>
      </c>
      <c r="D17555" s="4" t="str">
        <f>VLOOKUP(A17555,predictions!A:B,2,FALSE)</f>
        <v>22/06/2020</v>
      </c>
      <c r="E17555" s="4">
        <f t="shared" si="68"/>
        <v>44004</v>
      </c>
    </row>
    <row r="17556" spans="3:5" ht="13" x14ac:dyDescent="0.15">
      <c r="C17556" s="1" t="str">
        <f ca="1">IFERROR(INDIRECT(ADDRESS(MATCH(A17556,'contribution par jour-semaine'!A:A,0),MATCH(B17556,'contribution par jour-semaine'!$1:$1,0),4,1,"contribution par jour-semaine")),"")</f>
        <v/>
      </c>
      <c r="D17556" s="4" t="str">
        <f>VLOOKUP(A17556,predictions!A:B,2,FALSE)</f>
        <v>22/06/2020</v>
      </c>
      <c r="E17556" s="4">
        <f t="shared" si="68"/>
        <v>44004</v>
      </c>
    </row>
    <row r="17557" spans="3:5" ht="13" x14ac:dyDescent="0.15">
      <c r="C17557" s="1" t="str">
        <f ca="1">IFERROR(INDIRECT(ADDRESS(MATCH(A17557,'contribution par jour-semaine'!A:A,0),MATCH(B17557,'contribution par jour-semaine'!$1:$1,0),4,1,"contribution par jour-semaine")),"")</f>
        <v/>
      </c>
      <c r="D17557" s="4" t="str">
        <f>VLOOKUP(A17557,predictions!A:B,2,FALSE)</f>
        <v>22/06/2020</v>
      </c>
      <c r="E17557" s="4">
        <f t="shared" si="68"/>
        <v>44004</v>
      </c>
    </row>
    <row r="17558" spans="3:5" ht="13" x14ac:dyDescent="0.15">
      <c r="C17558" s="1" t="str">
        <f ca="1">IFERROR(INDIRECT(ADDRESS(MATCH(A17558,'contribution par jour-semaine'!A:A,0),MATCH(B17558,'contribution par jour-semaine'!$1:$1,0),4,1,"contribution par jour-semaine")),"")</f>
        <v/>
      </c>
      <c r="D17558" s="4" t="str">
        <f>VLOOKUP(A17558,predictions!A:B,2,FALSE)</f>
        <v>22/06/2020</v>
      </c>
      <c r="E17558" s="4">
        <f t="shared" si="68"/>
        <v>44004</v>
      </c>
    </row>
    <row r="17559" spans="3:5" ht="13" x14ac:dyDescent="0.15">
      <c r="C17559" s="1" t="str">
        <f ca="1">IFERROR(INDIRECT(ADDRESS(MATCH(A17559,'contribution par jour-semaine'!A:A,0),MATCH(B17559,'contribution par jour-semaine'!$1:$1,0),4,1,"contribution par jour-semaine")),"")</f>
        <v/>
      </c>
      <c r="D17559" s="4" t="str">
        <f>VLOOKUP(A17559,predictions!A:B,2,FALSE)</f>
        <v>22/06/2020</v>
      </c>
      <c r="E17559" s="4">
        <f t="shared" si="68"/>
        <v>44004</v>
      </c>
    </row>
    <row r="17560" spans="3:5" ht="13" x14ac:dyDescent="0.15">
      <c r="C17560" s="1" t="str">
        <f ca="1">IFERROR(INDIRECT(ADDRESS(MATCH(A17560,'contribution par jour-semaine'!A:A,0),MATCH(B17560,'contribution par jour-semaine'!$1:$1,0),4,1,"contribution par jour-semaine")),"")</f>
        <v/>
      </c>
      <c r="D17560" s="4" t="str">
        <f>VLOOKUP(A17560,predictions!A:B,2,FALSE)</f>
        <v>22/06/2020</v>
      </c>
      <c r="E17560" s="4">
        <f t="shared" si="68"/>
        <v>44004</v>
      </c>
    </row>
    <row r="17561" spans="3:5" ht="13" x14ac:dyDescent="0.15">
      <c r="C17561" s="1" t="str">
        <f ca="1">IFERROR(INDIRECT(ADDRESS(MATCH(A17561,'contribution par jour-semaine'!A:A,0),MATCH(B17561,'contribution par jour-semaine'!$1:$1,0),4,1,"contribution par jour-semaine")),"")</f>
        <v/>
      </c>
      <c r="D17561" s="4" t="str">
        <f>VLOOKUP(A17561,predictions!A:B,2,FALSE)</f>
        <v>22/06/2020</v>
      </c>
      <c r="E17561" s="4">
        <f t="shared" si="68"/>
        <v>44004</v>
      </c>
    </row>
    <row r="17562" spans="3:5" ht="13" x14ac:dyDescent="0.15">
      <c r="C17562" s="1" t="str">
        <f ca="1">IFERROR(INDIRECT(ADDRESS(MATCH(A17562,'contribution par jour-semaine'!A:A,0),MATCH(B17562,'contribution par jour-semaine'!$1:$1,0),4,1,"contribution par jour-semaine")),"")</f>
        <v/>
      </c>
      <c r="D17562" s="4" t="str">
        <f>VLOOKUP(A17562,predictions!A:B,2,FALSE)</f>
        <v>22/06/2020</v>
      </c>
      <c r="E17562" s="4">
        <f t="shared" si="68"/>
        <v>44004</v>
      </c>
    </row>
    <row r="17563" spans="3:5" ht="13" x14ac:dyDescent="0.15">
      <c r="C17563" s="1" t="str">
        <f ca="1">IFERROR(INDIRECT(ADDRESS(MATCH(A17563,'contribution par jour-semaine'!A:A,0),MATCH(B17563,'contribution par jour-semaine'!$1:$1,0),4,1,"contribution par jour-semaine")),"")</f>
        <v/>
      </c>
      <c r="D17563" s="4" t="str">
        <f>VLOOKUP(A17563,predictions!A:B,2,FALSE)</f>
        <v>22/06/2020</v>
      </c>
      <c r="E17563" s="4">
        <f t="shared" si="68"/>
        <v>44004</v>
      </c>
    </row>
    <row r="17564" spans="3:5" ht="13" x14ac:dyDescent="0.15">
      <c r="C17564" s="1" t="str">
        <f ca="1">IFERROR(INDIRECT(ADDRESS(MATCH(A17564,'contribution par jour-semaine'!A:A,0),MATCH(B17564,'contribution par jour-semaine'!$1:$1,0),4,1,"contribution par jour-semaine")),"")</f>
        <v/>
      </c>
      <c r="D17564" s="4" t="str">
        <f>VLOOKUP(A17564,predictions!A:B,2,FALSE)</f>
        <v>22/06/2020</v>
      </c>
      <c r="E17564" s="4">
        <f t="shared" si="68"/>
        <v>44004</v>
      </c>
    </row>
    <row r="17565" spans="3:5" ht="13" x14ac:dyDescent="0.15">
      <c r="C17565" s="1" t="str">
        <f ca="1">IFERROR(INDIRECT(ADDRESS(MATCH(A17565,'contribution par jour-semaine'!A:A,0),MATCH(B17565,'contribution par jour-semaine'!$1:$1,0),4,1,"contribution par jour-semaine")),"")</f>
        <v/>
      </c>
      <c r="D17565" s="4" t="str">
        <f>VLOOKUP(A17565,predictions!A:B,2,FALSE)</f>
        <v>22/06/2020</v>
      </c>
      <c r="E17565" s="4">
        <f t="shared" si="68"/>
        <v>44004</v>
      </c>
    </row>
    <row r="17566" spans="3:5" ht="13" x14ac:dyDescent="0.15">
      <c r="C17566" s="1" t="str">
        <f ca="1">IFERROR(INDIRECT(ADDRESS(MATCH(A17566,'contribution par jour-semaine'!A:A,0),MATCH(B17566,'contribution par jour-semaine'!$1:$1,0),4,1,"contribution par jour-semaine")),"")</f>
        <v/>
      </c>
      <c r="D17566" s="4" t="str">
        <f>VLOOKUP(A17566,predictions!A:B,2,FALSE)</f>
        <v>22/06/2020</v>
      </c>
      <c r="E17566" s="4">
        <f t="shared" si="68"/>
        <v>44004</v>
      </c>
    </row>
    <row r="17567" spans="3:5" ht="13" x14ac:dyDescent="0.15">
      <c r="C17567" s="1" t="str">
        <f ca="1">IFERROR(INDIRECT(ADDRESS(MATCH(A17567,'contribution par jour-semaine'!A:A,0),MATCH(B17567,'contribution par jour-semaine'!$1:$1,0),4,1,"contribution par jour-semaine")),"")</f>
        <v/>
      </c>
      <c r="D17567" s="4" t="str">
        <f>VLOOKUP(A17567,predictions!A:B,2,FALSE)</f>
        <v>22/06/2020</v>
      </c>
      <c r="E17567" s="4">
        <f t="shared" si="68"/>
        <v>44004</v>
      </c>
    </row>
    <row r="17568" spans="3:5" ht="13" x14ac:dyDescent="0.15">
      <c r="C17568" s="1" t="str">
        <f ca="1">IFERROR(INDIRECT(ADDRESS(MATCH(A17568,'contribution par jour-semaine'!A:A,0),MATCH(B17568,'contribution par jour-semaine'!$1:$1,0),4,1,"contribution par jour-semaine")),"")</f>
        <v/>
      </c>
      <c r="D17568" s="4" t="str">
        <f>VLOOKUP(A17568,predictions!A:B,2,FALSE)</f>
        <v>22/06/2020</v>
      </c>
      <c r="E17568" s="4">
        <f t="shared" si="68"/>
        <v>44004</v>
      </c>
    </row>
    <row r="17569" spans="3:5" ht="13" x14ac:dyDescent="0.15">
      <c r="C17569" s="1" t="str">
        <f ca="1">IFERROR(INDIRECT(ADDRESS(MATCH(A17569,'contribution par jour-semaine'!A:A,0),MATCH(B17569,'contribution par jour-semaine'!$1:$1,0),4,1,"contribution par jour-semaine")),"")</f>
        <v/>
      </c>
      <c r="D17569" s="4" t="str">
        <f>VLOOKUP(A17569,predictions!A:B,2,FALSE)</f>
        <v>22/06/2020</v>
      </c>
      <c r="E17569" s="4">
        <f t="shared" si="68"/>
        <v>44004</v>
      </c>
    </row>
    <row r="17570" spans="3:5" ht="13" x14ac:dyDescent="0.15">
      <c r="C17570" s="1" t="str">
        <f ca="1">IFERROR(INDIRECT(ADDRESS(MATCH(A17570,'contribution par jour-semaine'!A:A,0),MATCH(B17570,'contribution par jour-semaine'!$1:$1,0),4,1,"contribution par jour-semaine")),"")</f>
        <v/>
      </c>
      <c r="D17570" s="4" t="str">
        <f>VLOOKUP(A17570,predictions!A:B,2,FALSE)</f>
        <v>22/06/2020</v>
      </c>
      <c r="E17570" s="4">
        <f t="shared" si="68"/>
        <v>44004</v>
      </c>
    </row>
    <row r="17571" spans="3:5" ht="13" x14ac:dyDescent="0.15">
      <c r="C17571" s="1" t="str">
        <f ca="1">IFERROR(INDIRECT(ADDRESS(MATCH(A17571,'contribution par jour-semaine'!A:A,0),MATCH(B17571,'contribution par jour-semaine'!$1:$1,0),4,1,"contribution par jour-semaine")),"")</f>
        <v/>
      </c>
      <c r="D17571" s="4" t="str">
        <f>VLOOKUP(A17571,predictions!A:B,2,FALSE)</f>
        <v>22/06/2020</v>
      </c>
      <c r="E17571" s="4">
        <f t="shared" si="68"/>
        <v>44004</v>
      </c>
    </row>
    <row r="17572" spans="3:5" ht="13" x14ac:dyDescent="0.15">
      <c r="C17572" s="1" t="str">
        <f ca="1">IFERROR(INDIRECT(ADDRESS(MATCH(A17572,'contribution par jour-semaine'!A:A,0),MATCH(B17572,'contribution par jour-semaine'!$1:$1,0),4,1,"contribution par jour-semaine")),"")</f>
        <v/>
      </c>
      <c r="D17572" s="4" t="str">
        <f>VLOOKUP(A17572,predictions!A:B,2,FALSE)</f>
        <v>22/06/2020</v>
      </c>
      <c r="E17572" s="4">
        <f t="shared" si="68"/>
        <v>44004</v>
      </c>
    </row>
    <row r="17573" spans="3:5" ht="13" x14ac:dyDescent="0.15">
      <c r="C17573" s="1" t="str">
        <f ca="1">IFERROR(INDIRECT(ADDRESS(MATCH(A17573,'contribution par jour-semaine'!A:A,0),MATCH(B17573,'contribution par jour-semaine'!$1:$1,0),4,1,"contribution par jour-semaine")),"")</f>
        <v/>
      </c>
      <c r="D17573" s="4" t="str">
        <f>VLOOKUP(A17573,predictions!A:B,2,FALSE)</f>
        <v>22/06/2020</v>
      </c>
      <c r="E17573" s="4">
        <f t="shared" si="68"/>
        <v>44004</v>
      </c>
    </row>
    <row r="17574" spans="3:5" ht="13" x14ac:dyDescent="0.15">
      <c r="C17574" s="1" t="str">
        <f ca="1">IFERROR(INDIRECT(ADDRESS(MATCH(A17574,'contribution par jour-semaine'!A:A,0),MATCH(B17574,'contribution par jour-semaine'!$1:$1,0),4,1,"contribution par jour-semaine")),"")</f>
        <v/>
      </c>
      <c r="D17574" s="4" t="str">
        <f>VLOOKUP(A17574,predictions!A:B,2,FALSE)</f>
        <v>22/06/2020</v>
      </c>
      <c r="E17574" s="4">
        <f t="shared" si="68"/>
        <v>44004</v>
      </c>
    </row>
    <row r="17575" spans="3:5" ht="13" x14ac:dyDescent="0.15">
      <c r="C17575" s="1" t="str">
        <f ca="1">IFERROR(INDIRECT(ADDRESS(MATCH(A17575,'contribution par jour-semaine'!A:A,0),MATCH(B17575,'contribution par jour-semaine'!$1:$1,0),4,1,"contribution par jour-semaine")),"")</f>
        <v/>
      </c>
      <c r="D17575" s="4" t="str">
        <f>VLOOKUP(A17575,predictions!A:B,2,FALSE)</f>
        <v>22/06/2020</v>
      </c>
      <c r="E17575" s="4">
        <f t="shared" si="68"/>
        <v>44004</v>
      </c>
    </row>
    <row r="17576" spans="3:5" ht="13" x14ac:dyDescent="0.15">
      <c r="C17576" s="1" t="str">
        <f ca="1">IFERROR(INDIRECT(ADDRESS(MATCH(A17576,'contribution par jour-semaine'!A:A,0),MATCH(B17576,'contribution par jour-semaine'!$1:$1,0),4,1,"contribution par jour-semaine")),"")</f>
        <v/>
      </c>
      <c r="D17576" s="4" t="str">
        <f>VLOOKUP(A17576,predictions!A:B,2,FALSE)</f>
        <v>22/06/2020</v>
      </c>
      <c r="E17576" s="4">
        <f t="shared" si="68"/>
        <v>44004</v>
      </c>
    </row>
    <row r="17577" spans="3:5" ht="13" x14ac:dyDescent="0.15">
      <c r="C17577" s="1" t="str">
        <f ca="1">IFERROR(INDIRECT(ADDRESS(MATCH(A17577,'contribution par jour-semaine'!A:A,0),MATCH(B17577,'contribution par jour-semaine'!$1:$1,0),4,1,"contribution par jour-semaine")),"")</f>
        <v/>
      </c>
      <c r="D17577" s="4" t="str">
        <f>VLOOKUP(A17577,predictions!A:B,2,FALSE)</f>
        <v>22/06/2020</v>
      </c>
      <c r="E17577" s="4">
        <f t="shared" si="68"/>
        <v>44004</v>
      </c>
    </row>
    <row r="17578" spans="3:5" ht="13" x14ac:dyDescent="0.15">
      <c r="C17578" s="1" t="str">
        <f ca="1">IFERROR(INDIRECT(ADDRESS(MATCH(A17578,'contribution par jour-semaine'!A:A,0),MATCH(B17578,'contribution par jour-semaine'!$1:$1,0),4,1,"contribution par jour-semaine")),"")</f>
        <v/>
      </c>
      <c r="D17578" s="4" t="str">
        <f>VLOOKUP(A17578,predictions!A:B,2,FALSE)</f>
        <v>22/06/2020</v>
      </c>
      <c r="E17578" s="4">
        <f t="shared" si="68"/>
        <v>44004</v>
      </c>
    </row>
    <row r="17579" spans="3:5" ht="13" x14ac:dyDescent="0.15">
      <c r="C17579" s="1" t="str">
        <f ca="1">IFERROR(INDIRECT(ADDRESS(MATCH(A17579,'contribution par jour-semaine'!A:A,0),MATCH(B17579,'contribution par jour-semaine'!$1:$1,0),4,1,"contribution par jour-semaine")),"")</f>
        <v/>
      </c>
      <c r="D17579" s="4" t="str">
        <f>VLOOKUP(A17579,predictions!A:B,2,FALSE)</f>
        <v>22/06/2020</v>
      </c>
      <c r="E17579" s="4">
        <f t="shared" si="68"/>
        <v>44004</v>
      </c>
    </row>
    <row r="17580" spans="3:5" ht="13" x14ac:dyDescent="0.15">
      <c r="C17580" s="1" t="str">
        <f ca="1">IFERROR(INDIRECT(ADDRESS(MATCH(A17580,'contribution par jour-semaine'!A:A,0),MATCH(B17580,'contribution par jour-semaine'!$1:$1,0),4,1,"contribution par jour-semaine")),"")</f>
        <v/>
      </c>
      <c r="D17580" s="4" t="str">
        <f>VLOOKUP(A17580,predictions!A:B,2,FALSE)</f>
        <v>22/06/2020</v>
      </c>
      <c r="E17580" s="4">
        <f t="shared" si="68"/>
        <v>44004</v>
      </c>
    </row>
    <row r="17581" spans="3:5" ht="13" x14ac:dyDescent="0.15">
      <c r="C17581" s="1" t="str">
        <f ca="1">IFERROR(INDIRECT(ADDRESS(MATCH(A17581,'contribution par jour-semaine'!A:A,0),MATCH(B17581,'contribution par jour-semaine'!$1:$1,0),4,1,"contribution par jour-semaine")),"")</f>
        <v/>
      </c>
      <c r="D17581" s="4" t="str">
        <f>VLOOKUP(A17581,predictions!A:B,2,FALSE)</f>
        <v>22/06/2020</v>
      </c>
      <c r="E17581" s="4">
        <f t="shared" si="68"/>
        <v>44004</v>
      </c>
    </row>
    <row r="17582" spans="3:5" ht="13" x14ac:dyDescent="0.15">
      <c r="C17582" s="1" t="str">
        <f ca="1">IFERROR(INDIRECT(ADDRESS(MATCH(A17582,'contribution par jour-semaine'!A:A,0),MATCH(B17582,'contribution par jour-semaine'!$1:$1,0),4,1,"contribution par jour-semaine")),"")</f>
        <v/>
      </c>
      <c r="D17582" s="4" t="str">
        <f>VLOOKUP(A17582,predictions!A:B,2,FALSE)</f>
        <v>22/06/2020</v>
      </c>
      <c r="E17582" s="4">
        <f t="shared" si="68"/>
        <v>44004</v>
      </c>
    </row>
    <row r="17583" spans="3:5" ht="13" x14ac:dyDescent="0.15">
      <c r="C17583" s="1" t="str">
        <f ca="1">IFERROR(INDIRECT(ADDRESS(MATCH(A17583,'contribution par jour-semaine'!A:A,0),MATCH(B17583,'contribution par jour-semaine'!$1:$1,0),4,1,"contribution par jour-semaine")),"")</f>
        <v/>
      </c>
      <c r="D17583" s="4" t="str">
        <f>VLOOKUP(A17583,predictions!A:B,2,FALSE)</f>
        <v>22/06/2020</v>
      </c>
      <c r="E17583" s="4">
        <f t="shared" si="68"/>
        <v>44004</v>
      </c>
    </row>
    <row r="17584" spans="3:5" ht="13" x14ac:dyDescent="0.15">
      <c r="C17584" s="1" t="str">
        <f ca="1">IFERROR(INDIRECT(ADDRESS(MATCH(A17584,'contribution par jour-semaine'!A:A,0),MATCH(B17584,'contribution par jour-semaine'!$1:$1,0),4,1,"contribution par jour-semaine")),"")</f>
        <v/>
      </c>
      <c r="D17584" s="4" t="str">
        <f>VLOOKUP(A17584,predictions!A:B,2,FALSE)</f>
        <v>22/06/2020</v>
      </c>
      <c r="E17584" s="4">
        <f t="shared" si="68"/>
        <v>44004</v>
      </c>
    </row>
    <row r="17585" spans="3:5" ht="13" x14ac:dyDescent="0.15">
      <c r="C17585" s="1" t="str">
        <f ca="1">IFERROR(INDIRECT(ADDRESS(MATCH(A17585,'contribution par jour-semaine'!A:A,0),MATCH(B17585,'contribution par jour-semaine'!$1:$1,0),4,1,"contribution par jour-semaine")),"")</f>
        <v/>
      </c>
      <c r="D17585" s="4" t="str">
        <f>VLOOKUP(A17585,predictions!A:B,2,FALSE)</f>
        <v>22/06/2020</v>
      </c>
      <c r="E17585" s="4">
        <f t="shared" si="68"/>
        <v>44004</v>
      </c>
    </row>
    <row r="17586" spans="3:5" ht="13" x14ac:dyDescent="0.15">
      <c r="C17586" s="1" t="str">
        <f ca="1">IFERROR(INDIRECT(ADDRESS(MATCH(A17586,'contribution par jour-semaine'!A:A,0),MATCH(B17586,'contribution par jour-semaine'!$1:$1,0),4,1,"contribution par jour-semaine")),"")</f>
        <v/>
      </c>
      <c r="D17586" s="4" t="str">
        <f>VLOOKUP(A17586,predictions!A:B,2,FALSE)</f>
        <v>22/06/2020</v>
      </c>
      <c r="E17586" s="4">
        <f t="shared" si="68"/>
        <v>44004</v>
      </c>
    </row>
    <row r="17587" spans="3:5" ht="13" x14ac:dyDescent="0.15">
      <c r="C17587" s="1" t="str">
        <f ca="1">IFERROR(INDIRECT(ADDRESS(MATCH(A17587,'contribution par jour-semaine'!A:A,0),MATCH(B17587,'contribution par jour-semaine'!$1:$1,0),4,1,"contribution par jour-semaine")),"")</f>
        <v/>
      </c>
      <c r="D17587" s="4" t="str">
        <f>VLOOKUP(A17587,predictions!A:B,2,FALSE)</f>
        <v>22/06/2020</v>
      </c>
      <c r="E17587" s="4">
        <f t="shared" si="68"/>
        <v>44004</v>
      </c>
    </row>
    <row r="17588" spans="3:5" ht="13" x14ac:dyDescent="0.15">
      <c r="C17588" s="1" t="str">
        <f ca="1">IFERROR(INDIRECT(ADDRESS(MATCH(A17588,'contribution par jour-semaine'!A:A,0),MATCH(B17588,'contribution par jour-semaine'!$1:$1,0),4,1,"contribution par jour-semaine")),"")</f>
        <v/>
      </c>
      <c r="D17588" s="4" t="str">
        <f>VLOOKUP(A17588,predictions!A:B,2,FALSE)</f>
        <v>22/06/2020</v>
      </c>
      <c r="E17588" s="4">
        <f t="shared" si="68"/>
        <v>44004</v>
      </c>
    </row>
    <row r="17589" spans="3:5" ht="13" x14ac:dyDescent="0.15">
      <c r="C17589" s="1" t="str">
        <f ca="1">IFERROR(INDIRECT(ADDRESS(MATCH(A17589,'contribution par jour-semaine'!A:A,0),MATCH(B17589,'contribution par jour-semaine'!$1:$1,0),4,1,"contribution par jour-semaine")),"")</f>
        <v/>
      </c>
      <c r="D17589" s="4" t="str">
        <f>VLOOKUP(A17589,predictions!A:B,2,FALSE)</f>
        <v>22/06/2020</v>
      </c>
      <c r="E17589" s="4">
        <f t="shared" si="68"/>
        <v>44004</v>
      </c>
    </row>
    <row r="17590" spans="3:5" ht="13" x14ac:dyDescent="0.15">
      <c r="C17590" s="1" t="str">
        <f ca="1">IFERROR(INDIRECT(ADDRESS(MATCH(A17590,'contribution par jour-semaine'!A:A,0),MATCH(B17590,'contribution par jour-semaine'!$1:$1,0),4,1,"contribution par jour-semaine")),"")</f>
        <v/>
      </c>
      <c r="D17590" s="4" t="str">
        <f>VLOOKUP(A17590,predictions!A:B,2,FALSE)</f>
        <v>22/06/2020</v>
      </c>
      <c r="E17590" s="4">
        <f t="shared" si="68"/>
        <v>44004</v>
      </c>
    </row>
    <row r="17591" spans="3:5" ht="13" x14ac:dyDescent="0.15">
      <c r="C17591" s="1" t="str">
        <f ca="1">IFERROR(INDIRECT(ADDRESS(MATCH(A17591,'contribution par jour-semaine'!A:A,0),MATCH(B17591,'contribution par jour-semaine'!$1:$1,0),4,1,"contribution par jour-semaine")),"")</f>
        <v/>
      </c>
      <c r="D17591" s="4" t="str">
        <f>VLOOKUP(A17591,predictions!A:B,2,FALSE)</f>
        <v>22/06/2020</v>
      </c>
      <c r="E17591" s="4">
        <f t="shared" si="68"/>
        <v>44004</v>
      </c>
    </row>
    <row r="17592" spans="3:5" ht="13" x14ac:dyDescent="0.15">
      <c r="C17592" s="1" t="str">
        <f ca="1">IFERROR(INDIRECT(ADDRESS(MATCH(A17592,'contribution par jour-semaine'!A:A,0),MATCH(B17592,'contribution par jour-semaine'!$1:$1,0),4,1,"contribution par jour-semaine")),"")</f>
        <v/>
      </c>
      <c r="D17592" s="4" t="str">
        <f>VLOOKUP(A17592,predictions!A:B,2,FALSE)</f>
        <v>22/06/2020</v>
      </c>
      <c r="E17592" s="4">
        <f t="shared" si="68"/>
        <v>44004</v>
      </c>
    </row>
    <row r="17593" spans="3:5" ht="13" x14ac:dyDescent="0.15">
      <c r="C17593" s="1" t="str">
        <f ca="1">IFERROR(INDIRECT(ADDRESS(MATCH(A17593,'contribution par jour-semaine'!A:A,0),MATCH(B17593,'contribution par jour-semaine'!$1:$1,0),4,1,"contribution par jour-semaine")),"")</f>
        <v/>
      </c>
      <c r="D17593" s="4" t="str">
        <f>VLOOKUP(A17593,predictions!A:B,2,FALSE)</f>
        <v>22/06/2020</v>
      </c>
      <c r="E17593" s="4">
        <f t="shared" si="68"/>
        <v>44004</v>
      </c>
    </row>
    <row r="17594" spans="3:5" ht="13" x14ac:dyDescent="0.15">
      <c r="C17594" s="1" t="str">
        <f ca="1">IFERROR(INDIRECT(ADDRESS(MATCH(A17594,'contribution par jour-semaine'!A:A,0),MATCH(B17594,'contribution par jour-semaine'!$1:$1,0),4,1,"contribution par jour-semaine")),"")</f>
        <v/>
      </c>
      <c r="D17594" s="4" t="str">
        <f>VLOOKUP(A17594,predictions!A:B,2,FALSE)</f>
        <v>22/06/2020</v>
      </c>
      <c r="E17594" s="4">
        <f t="shared" si="68"/>
        <v>44004</v>
      </c>
    </row>
    <row r="17595" spans="3:5" ht="13" x14ac:dyDescent="0.15">
      <c r="C17595" s="1" t="str">
        <f ca="1">IFERROR(INDIRECT(ADDRESS(MATCH(A17595,'contribution par jour-semaine'!A:A,0),MATCH(B17595,'contribution par jour-semaine'!$1:$1,0),4,1,"contribution par jour-semaine")),"")</f>
        <v/>
      </c>
      <c r="D17595" s="4" t="str">
        <f>VLOOKUP(A17595,predictions!A:B,2,FALSE)</f>
        <v>22/06/2020</v>
      </c>
      <c r="E17595" s="4">
        <f t="shared" si="68"/>
        <v>44004</v>
      </c>
    </row>
    <row r="17596" spans="3:5" ht="13" x14ac:dyDescent="0.15">
      <c r="C17596" s="1" t="str">
        <f ca="1">IFERROR(INDIRECT(ADDRESS(MATCH(A17596,'contribution par jour-semaine'!A:A,0),MATCH(B17596,'contribution par jour-semaine'!$1:$1,0),4,1,"contribution par jour-semaine")),"")</f>
        <v/>
      </c>
      <c r="D17596" s="4" t="str">
        <f>VLOOKUP(A17596,predictions!A:B,2,FALSE)</f>
        <v>22/06/2020</v>
      </c>
      <c r="E17596" s="4">
        <f t="shared" si="68"/>
        <v>44004</v>
      </c>
    </row>
    <row r="17597" spans="3:5" ht="13" x14ac:dyDescent="0.15">
      <c r="C17597" s="1" t="str">
        <f ca="1">IFERROR(INDIRECT(ADDRESS(MATCH(A17597,'contribution par jour-semaine'!A:A,0),MATCH(B17597,'contribution par jour-semaine'!$1:$1,0),4,1,"contribution par jour-semaine")),"")</f>
        <v/>
      </c>
      <c r="D17597" s="4" t="str">
        <f>VLOOKUP(A17597,predictions!A:B,2,FALSE)</f>
        <v>22/06/2020</v>
      </c>
      <c r="E17597" s="4">
        <f t="shared" ref="E17597:E17851" si="69">DATE(RIGHT(D17597,4),MID(D17597,4,2),LEFT(D17597,2))</f>
        <v>44004</v>
      </c>
    </row>
    <row r="17598" spans="3:5" ht="13" x14ac:dyDescent="0.15">
      <c r="C17598" s="1" t="str">
        <f ca="1">IFERROR(INDIRECT(ADDRESS(MATCH(A17598,'contribution par jour-semaine'!A:A,0),MATCH(B17598,'contribution par jour-semaine'!$1:$1,0),4,1,"contribution par jour-semaine")),"")</f>
        <v/>
      </c>
      <c r="D17598" s="4" t="str">
        <f>VLOOKUP(A17598,predictions!A:B,2,FALSE)</f>
        <v>22/06/2020</v>
      </c>
      <c r="E17598" s="4">
        <f t="shared" si="69"/>
        <v>44004</v>
      </c>
    </row>
    <row r="17599" spans="3:5" ht="13" x14ac:dyDescent="0.15">
      <c r="C17599" s="1" t="str">
        <f ca="1">IFERROR(INDIRECT(ADDRESS(MATCH(A17599,'contribution par jour-semaine'!A:A,0),MATCH(B17599,'contribution par jour-semaine'!$1:$1,0),4,1,"contribution par jour-semaine")),"")</f>
        <v/>
      </c>
      <c r="D17599" s="4" t="str">
        <f>VLOOKUP(A17599,predictions!A:B,2,FALSE)</f>
        <v>22/06/2020</v>
      </c>
      <c r="E17599" s="4">
        <f t="shared" si="69"/>
        <v>44004</v>
      </c>
    </row>
    <row r="17600" spans="3:5" ht="13" x14ac:dyDescent="0.15">
      <c r="C17600" s="1" t="str">
        <f ca="1">IFERROR(INDIRECT(ADDRESS(MATCH(A17600,'contribution par jour-semaine'!A:A,0),MATCH(B17600,'contribution par jour-semaine'!$1:$1,0),4,1,"contribution par jour-semaine")),"")</f>
        <v/>
      </c>
      <c r="D17600" s="4" t="str">
        <f>VLOOKUP(A17600,predictions!A:B,2,FALSE)</f>
        <v>22/06/2020</v>
      </c>
      <c r="E17600" s="4">
        <f t="shared" si="69"/>
        <v>44004</v>
      </c>
    </row>
    <row r="17601" spans="3:5" ht="13" x14ac:dyDescent="0.15">
      <c r="C17601" s="1" t="str">
        <f ca="1">IFERROR(INDIRECT(ADDRESS(MATCH(A17601,'contribution par jour-semaine'!A:A,0),MATCH(B17601,'contribution par jour-semaine'!$1:$1,0),4,1,"contribution par jour-semaine")),"")</f>
        <v/>
      </c>
      <c r="D17601" s="4" t="str">
        <f>VLOOKUP(A17601,predictions!A:B,2,FALSE)</f>
        <v>22/06/2020</v>
      </c>
      <c r="E17601" s="4">
        <f t="shared" si="69"/>
        <v>44004</v>
      </c>
    </row>
    <row r="17602" spans="3:5" ht="13" x14ac:dyDescent="0.15">
      <c r="C17602" s="1" t="str">
        <f ca="1">IFERROR(INDIRECT(ADDRESS(MATCH(A17602,'contribution par jour-semaine'!A:A,0),MATCH(B17602,'contribution par jour-semaine'!$1:$1,0),4,1,"contribution par jour-semaine")),"")</f>
        <v/>
      </c>
      <c r="D17602" s="4" t="str">
        <f>VLOOKUP(A17602,predictions!A:B,2,FALSE)</f>
        <v>22/06/2020</v>
      </c>
      <c r="E17602" s="4">
        <f t="shared" si="69"/>
        <v>44004</v>
      </c>
    </row>
    <row r="17603" spans="3:5" ht="13" x14ac:dyDescent="0.15">
      <c r="C17603" s="1" t="str">
        <f ca="1">IFERROR(INDIRECT(ADDRESS(MATCH(A17603,'contribution par jour-semaine'!A:A,0),MATCH(B17603,'contribution par jour-semaine'!$1:$1,0),4,1,"contribution par jour-semaine")),"")</f>
        <v/>
      </c>
      <c r="D17603" s="4" t="str">
        <f>VLOOKUP(A17603,predictions!A:B,2,FALSE)</f>
        <v>22/06/2020</v>
      </c>
      <c r="E17603" s="4">
        <f t="shared" si="69"/>
        <v>44004</v>
      </c>
    </row>
    <row r="17604" spans="3:5" ht="13" x14ac:dyDescent="0.15">
      <c r="C17604" s="1" t="str">
        <f ca="1">IFERROR(INDIRECT(ADDRESS(MATCH(A17604,'contribution par jour-semaine'!A:A,0),MATCH(B17604,'contribution par jour-semaine'!$1:$1,0),4,1,"contribution par jour-semaine")),"")</f>
        <v/>
      </c>
      <c r="D17604" s="4" t="str">
        <f>VLOOKUP(A17604,predictions!A:B,2,FALSE)</f>
        <v>22/06/2020</v>
      </c>
      <c r="E17604" s="4">
        <f t="shared" si="69"/>
        <v>44004</v>
      </c>
    </row>
    <row r="17605" spans="3:5" ht="13" x14ac:dyDescent="0.15">
      <c r="C17605" s="1" t="str">
        <f ca="1">IFERROR(INDIRECT(ADDRESS(MATCH(A17605,'contribution par jour-semaine'!A:A,0),MATCH(B17605,'contribution par jour-semaine'!$1:$1,0),4,1,"contribution par jour-semaine")),"")</f>
        <v/>
      </c>
      <c r="D17605" s="4" t="str">
        <f>VLOOKUP(A17605,predictions!A:B,2,FALSE)</f>
        <v>22/06/2020</v>
      </c>
      <c r="E17605" s="4">
        <f t="shared" si="69"/>
        <v>44004</v>
      </c>
    </row>
    <row r="17606" spans="3:5" ht="13" x14ac:dyDescent="0.15">
      <c r="C17606" s="1" t="str">
        <f ca="1">IFERROR(INDIRECT(ADDRESS(MATCH(A17606,'contribution par jour-semaine'!A:A,0),MATCH(B17606,'contribution par jour-semaine'!$1:$1,0),4,1,"contribution par jour-semaine")),"")</f>
        <v/>
      </c>
      <c r="D17606" s="4" t="str">
        <f>VLOOKUP(A17606,predictions!A:B,2,FALSE)</f>
        <v>22/06/2020</v>
      </c>
      <c r="E17606" s="4">
        <f t="shared" si="69"/>
        <v>44004</v>
      </c>
    </row>
    <row r="17607" spans="3:5" ht="13" x14ac:dyDescent="0.15">
      <c r="C17607" s="1" t="str">
        <f ca="1">IFERROR(INDIRECT(ADDRESS(MATCH(A17607,'contribution par jour-semaine'!A:A,0),MATCH(B17607,'contribution par jour-semaine'!$1:$1,0),4,1,"contribution par jour-semaine")),"")</f>
        <v/>
      </c>
      <c r="D17607" s="4" t="str">
        <f>VLOOKUP(A17607,predictions!A:B,2,FALSE)</f>
        <v>22/06/2020</v>
      </c>
      <c r="E17607" s="4">
        <f t="shared" si="69"/>
        <v>44004</v>
      </c>
    </row>
    <row r="17608" spans="3:5" ht="13" x14ac:dyDescent="0.15">
      <c r="C17608" s="1" t="str">
        <f ca="1">IFERROR(INDIRECT(ADDRESS(MATCH(A17608,'contribution par jour-semaine'!A:A,0),MATCH(B17608,'contribution par jour-semaine'!$1:$1,0),4,1,"contribution par jour-semaine")),"")</f>
        <v/>
      </c>
      <c r="D17608" s="4" t="str">
        <f>VLOOKUP(A17608,predictions!A:B,2,FALSE)</f>
        <v>22/06/2020</v>
      </c>
      <c r="E17608" s="4">
        <f t="shared" si="69"/>
        <v>44004</v>
      </c>
    </row>
    <row r="17609" spans="3:5" ht="13" x14ac:dyDescent="0.15">
      <c r="C17609" s="1" t="str">
        <f ca="1">IFERROR(INDIRECT(ADDRESS(MATCH(A17609,'contribution par jour-semaine'!A:A,0),MATCH(B17609,'contribution par jour-semaine'!$1:$1,0),4,1,"contribution par jour-semaine")),"")</f>
        <v/>
      </c>
      <c r="D17609" s="4" t="str">
        <f>VLOOKUP(A17609,predictions!A:B,2,FALSE)</f>
        <v>22/06/2020</v>
      </c>
      <c r="E17609" s="4">
        <f t="shared" si="69"/>
        <v>44004</v>
      </c>
    </row>
    <row r="17610" spans="3:5" ht="13" x14ac:dyDescent="0.15">
      <c r="C17610" s="1" t="str">
        <f ca="1">IFERROR(INDIRECT(ADDRESS(MATCH(A17610,'contribution par jour-semaine'!A:A,0),MATCH(B17610,'contribution par jour-semaine'!$1:$1,0),4,1,"contribution par jour-semaine")),"")</f>
        <v/>
      </c>
      <c r="D17610" s="4" t="str">
        <f>VLOOKUP(A17610,predictions!A:B,2,FALSE)</f>
        <v>22/06/2020</v>
      </c>
      <c r="E17610" s="4">
        <f t="shared" si="69"/>
        <v>44004</v>
      </c>
    </row>
    <row r="17611" spans="3:5" ht="13" x14ac:dyDescent="0.15">
      <c r="C17611" s="1" t="str">
        <f ca="1">IFERROR(INDIRECT(ADDRESS(MATCH(A17611,'contribution par jour-semaine'!A:A,0),MATCH(B17611,'contribution par jour-semaine'!$1:$1,0),4,1,"contribution par jour-semaine")),"")</f>
        <v/>
      </c>
      <c r="D17611" s="4" t="str">
        <f>VLOOKUP(A17611,predictions!A:B,2,FALSE)</f>
        <v>22/06/2020</v>
      </c>
      <c r="E17611" s="4">
        <f t="shared" si="69"/>
        <v>44004</v>
      </c>
    </row>
    <row r="17612" spans="3:5" ht="13" x14ac:dyDescent="0.15">
      <c r="C17612" s="1" t="str">
        <f ca="1">IFERROR(INDIRECT(ADDRESS(MATCH(A17612,'contribution par jour-semaine'!A:A,0),MATCH(B17612,'contribution par jour-semaine'!$1:$1,0),4,1,"contribution par jour-semaine")),"")</f>
        <v/>
      </c>
      <c r="D17612" s="4" t="str">
        <f>VLOOKUP(A17612,predictions!A:B,2,FALSE)</f>
        <v>22/06/2020</v>
      </c>
      <c r="E17612" s="4">
        <f t="shared" si="69"/>
        <v>44004</v>
      </c>
    </row>
    <row r="17613" spans="3:5" ht="13" x14ac:dyDescent="0.15">
      <c r="C17613" s="1" t="str">
        <f ca="1">IFERROR(INDIRECT(ADDRESS(MATCH(A17613,'contribution par jour-semaine'!A:A,0),MATCH(B17613,'contribution par jour-semaine'!$1:$1,0),4,1,"contribution par jour-semaine")),"")</f>
        <v/>
      </c>
      <c r="D17613" s="4" t="str">
        <f>VLOOKUP(A17613,predictions!A:B,2,FALSE)</f>
        <v>22/06/2020</v>
      </c>
      <c r="E17613" s="4">
        <f t="shared" si="69"/>
        <v>44004</v>
      </c>
    </row>
    <row r="17614" spans="3:5" ht="13" x14ac:dyDescent="0.15">
      <c r="C17614" s="1" t="str">
        <f ca="1">IFERROR(INDIRECT(ADDRESS(MATCH(A17614,'contribution par jour-semaine'!A:A,0),MATCH(B17614,'contribution par jour-semaine'!$1:$1,0),4,1,"contribution par jour-semaine")),"")</f>
        <v/>
      </c>
      <c r="D17614" s="4" t="str">
        <f>VLOOKUP(A17614,predictions!A:B,2,FALSE)</f>
        <v>22/06/2020</v>
      </c>
      <c r="E17614" s="4">
        <f t="shared" si="69"/>
        <v>44004</v>
      </c>
    </row>
    <row r="17615" spans="3:5" ht="13" x14ac:dyDescent="0.15">
      <c r="C17615" s="1" t="str">
        <f ca="1">IFERROR(INDIRECT(ADDRESS(MATCH(A17615,'contribution par jour-semaine'!A:A,0),MATCH(B17615,'contribution par jour-semaine'!$1:$1,0),4,1,"contribution par jour-semaine")),"")</f>
        <v/>
      </c>
      <c r="D17615" s="4" t="str">
        <f>VLOOKUP(A17615,predictions!A:B,2,FALSE)</f>
        <v>22/06/2020</v>
      </c>
      <c r="E17615" s="4">
        <f t="shared" si="69"/>
        <v>44004</v>
      </c>
    </row>
    <row r="17616" spans="3:5" ht="13" x14ac:dyDescent="0.15">
      <c r="C17616" s="1" t="str">
        <f ca="1">IFERROR(INDIRECT(ADDRESS(MATCH(A17616,'contribution par jour-semaine'!A:A,0),MATCH(B17616,'contribution par jour-semaine'!$1:$1,0),4,1,"contribution par jour-semaine")),"")</f>
        <v/>
      </c>
      <c r="D17616" s="4" t="str">
        <f>VLOOKUP(A17616,predictions!A:B,2,FALSE)</f>
        <v>22/06/2020</v>
      </c>
      <c r="E17616" s="4">
        <f t="shared" si="69"/>
        <v>44004</v>
      </c>
    </row>
    <row r="17617" spans="3:5" ht="13" x14ac:dyDescent="0.15">
      <c r="C17617" s="1" t="str">
        <f ca="1">IFERROR(INDIRECT(ADDRESS(MATCH(A17617,'contribution par jour-semaine'!A:A,0),MATCH(B17617,'contribution par jour-semaine'!$1:$1,0),4,1,"contribution par jour-semaine")),"")</f>
        <v/>
      </c>
      <c r="D17617" s="4" t="str">
        <f>VLOOKUP(A17617,predictions!A:B,2,FALSE)</f>
        <v>22/06/2020</v>
      </c>
      <c r="E17617" s="4">
        <f t="shared" si="69"/>
        <v>44004</v>
      </c>
    </row>
    <row r="17618" spans="3:5" ht="13" x14ac:dyDescent="0.15">
      <c r="C17618" s="1" t="str">
        <f ca="1">IFERROR(INDIRECT(ADDRESS(MATCH(A17618,'contribution par jour-semaine'!A:A,0),MATCH(B17618,'contribution par jour-semaine'!$1:$1,0),4,1,"contribution par jour-semaine")),"")</f>
        <v/>
      </c>
      <c r="D17618" s="4" t="str">
        <f>VLOOKUP(A17618,predictions!A:B,2,FALSE)</f>
        <v>22/06/2020</v>
      </c>
      <c r="E17618" s="4">
        <f t="shared" si="69"/>
        <v>44004</v>
      </c>
    </row>
    <row r="17619" spans="3:5" ht="13" x14ac:dyDescent="0.15">
      <c r="C17619" s="1" t="str">
        <f ca="1">IFERROR(INDIRECT(ADDRESS(MATCH(A17619,'contribution par jour-semaine'!A:A,0),MATCH(B17619,'contribution par jour-semaine'!$1:$1,0),4,1,"contribution par jour-semaine")),"")</f>
        <v/>
      </c>
      <c r="D17619" s="4" t="str">
        <f>VLOOKUP(A17619,predictions!A:B,2,FALSE)</f>
        <v>22/06/2020</v>
      </c>
      <c r="E17619" s="4">
        <f t="shared" si="69"/>
        <v>44004</v>
      </c>
    </row>
    <row r="17620" spans="3:5" ht="13" x14ac:dyDescent="0.15">
      <c r="C17620" s="1" t="str">
        <f ca="1">IFERROR(INDIRECT(ADDRESS(MATCH(A17620,'contribution par jour-semaine'!A:A,0),MATCH(B17620,'contribution par jour-semaine'!$1:$1,0),4,1,"contribution par jour-semaine")),"")</f>
        <v/>
      </c>
      <c r="D17620" s="4" t="str">
        <f>VLOOKUP(A17620,predictions!A:B,2,FALSE)</f>
        <v>22/06/2020</v>
      </c>
      <c r="E17620" s="4">
        <f t="shared" si="69"/>
        <v>44004</v>
      </c>
    </row>
    <row r="17621" spans="3:5" ht="13" x14ac:dyDescent="0.15">
      <c r="C17621" s="1" t="str">
        <f ca="1">IFERROR(INDIRECT(ADDRESS(MATCH(A17621,'contribution par jour-semaine'!A:A,0),MATCH(B17621,'contribution par jour-semaine'!$1:$1,0),4,1,"contribution par jour-semaine")),"")</f>
        <v/>
      </c>
      <c r="D17621" s="4" t="str">
        <f>VLOOKUP(A17621,predictions!A:B,2,FALSE)</f>
        <v>22/06/2020</v>
      </c>
      <c r="E17621" s="4">
        <f t="shared" si="69"/>
        <v>44004</v>
      </c>
    </row>
    <row r="17622" spans="3:5" ht="13" x14ac:dyDescent="0.15">
      <c r="C17622" s="1" t="str">
        <f ca="1">IFERROR(INDIRECT(ADDRESS(MATCH(A17622,'contribution par jour-semaine'!A:A,0),MATCH(B17622,'contribution par jour-semaine'!$1:$1,0),4,1,"contribution par jour-semaine")),"")</f>
        <v/>
      </c>
      <c r="D17622" s="4" t="str">
        <f>VLOOKUP(A17622,predictions!A:B,2,FALSE)</f>
        <v>22/06/2020</v>
      </c>
      <c r="E17622" s="4">
        <f t="shared" si="69"/>
        <v>44004</v>
      </c>
    </row>
    <row r="17623" spans="3:5" ht="13" x14ac:dyDescent="0.15">
      <c r="C17623" s="1" t="str">
        <f ca="1">IFERROR(INDIRECT(ADDRESS(MATCH(A17623,'contribution par jour-semaine'!A:A,0),MATCH(B17623,'contribution par jour-semaine'!$1:$1,0),4,1,"contribution par jour-semaine")),"")</f>
        <v/>
      </c>
      <c r="D17623" s="4" t="str">
        <f>VLOOKUP(A17623,predictions!A:B,2,FALSE)</f>
        <v>22/06/2020</v>
      </c>
      <c r="E17623" s="4">
        <f t="shared" si="69"/>
        <v>44004</v>
      </c>
    </row>
    <row r="17624" spans="3:5" ht="13" x14ac:dyDescent="0.15">
      <c r="C17624" s="1" t="str">
        <f ca="1">IFERROR(INDIRECT(ADDRESS(MATCH(A17624,'contribution par jour-semaine'!A:A,0),MATCH(B17624,'contribution par jour-semaine'!$1:$1,0),4,1,"contribution par jour-semaine")),"")</f>
        <v/>
      </c>
      <c r="D17624" s="4" t="str">
        <f>VLOOKUP(A17624,predictions!A:B,2,FALSE)</f>
        <v>22/06/2020</v>
      </c>
      <c r="E17624" s="4">
        <f t="shared" si="69"/>
        <v>44004</v>
      </c>
    </row>
    <row r="17625" spans="3:5" ht="13" x14ac:dyDescent="0.15">
      <c r="C17625" s="1" t="str">
        <f ca="1">IFERROR(INDIRECT(ADDRESS(MATCH(A17625,'contribution par jour-semaine'!A:A,0),MATCH(B17625,'contribution par jour-semaine'!$1:$1,0),4,1,"contribution par jour-semaine")),"")</f>
        <v/>
      </c>
      <c r="D17625" s="4" t="str">
        <f>VLOOKUP(A17625,predictions!A:B,2,FALSE)</f>
        <v>22/06/2020</v>
      </c>
      <c r="E17625" s="4">
        <f t="shared" si="69"/>
        <v>44004</v>
      </c>
    </row>
    <row r="17626" spans="3:5" ht="13" x14ac:dyDescent="0.15">
      <c r="C17626" s="1" t="str">
        <f ca="1">IFERROR(INDIRECT(ADDRESS(MATCH(A17626,'contribution par jour-semaine'!A:A,0),MATCH(B17626,'contribution par jour-semaine'!$1:$1,0),4,1,"contribution par jour-semaine")),"")</f>
        <v/>
      </c>
      <c r="D17626" s="4" t="str">
        <f>VLOOKUP(A17626,predictions!A:B,2,FALSE)</f>
        <v>22/06/2020</v>
      </c>
      <c r="E17626" s="4">
        <f t="shared" si="69"/>
        <v>44004</v>
      </c>
    </row>
    <row r="17627" spans="3:5" ht="13" x14ac:dyDescent="0.15">
      <c r="C17627" s="1" t="str">
        <f ca="1">IFERROR(INDIRECT(ADDRESS(MATCH(A17627,'contribution par jour-semaine'!A:A,0),MATCH(B17627,'contribution par jour-semaine'!$1:$1,0),4,1,"contribution par jour-semaine")),"")</f>
        <v/>
      </c>
      <c r="D17627" s="4" t="str">
        <f>VLOOKUP(A17627,predictions!A:B,2,FALSE)</f>
        <v>22/06/2020</v>
      </c>
      <c r="E17627" s="4">
        <f t="shared" si="69"/>
        <v>44004</v>
      </c>
    </row>
    <row r="17628" spans="3:5" ht="13" x14ac:dyDescent="0.15">
      <c r="C17628" s="1" t="str">
        <f ca="1">IFERROR(INDIRECT(ADDRESS(MATCH(A17628,'contribution par jour-semaine'!A:A,0),MATCH(B17628,'contribution par jour-semaine'!$1:$1,0),4,1,"contribution par jour-semaine")),"")</f>
        <v/>
      </c>
      <c r="D17628" s="4" t="str">
        <f>VLOOKUP(A17628,predictions!A:B,2,FALSE)</f>
        <v>22/06/2020</v>
      </c>
      <c r="E17628" s="4">
        <f t="shared" si="69"/>
        <v>44004</v>
      </c>
    </row>
    <row r="17629" spans="3:5" ht="13" x14ac:dyDescent="0.15">
      <c r="C17629" s="1" t="str">
        <f ca="1">IFERROR(INDIRECT(ADDRESS(MATCH(A17629,'contribution par jour-semaine'!A:A,0),MATCH(B17629,'contribution par jour-semaine'!$1:$1,0),4,1,"contribution par jour-semaine")),"")</f>
        <v/>
      </c>
      <c r="D17629" s="4" t="str">
        <f>VLOOKUP(A17629,predictions!A:B,2,FALSE)</f>
        <v>22/06/2020</v>
      </c>
      <c r="E17629" s="4">
        <f t="shared" si="69"/>
        <v>44004</v>
      </c>
    </row>
    <row r="17630" spans="3:5" ht="13" x14ac:dyDescent="0.15">
      <c r="C17630" s="1" t="str">
        <f ca="1">IFERROR(INDIRECT(ADDRESS(MATCH(A17630,'contribution par jour-semaine'!A:A,0),MATCH(B17630,'contribution par jour-semaine'!$1:$1,0),4,1,"contribution par jour-semaine")),"")</f>
        <v/>
      </c>
      <c r="D17630" s="4" t="str">
        <f>VLOOKUP(A17630,predictions!A:B,2,FALSE)</f>
        <v>22/06/2020</v>
      </c>
      <c r="E17630" s="4">
        <f t="shared" si="69"/>
        <v>44004</v>
      </c>
    </row>
    <row r="17631" spans="3:5" ht="13" x14ac:dyDescent="0.15">
      <c r="C17631" s="1" t="str">
        <f ca="1">IFERROR(INDIRECT(ADDRESS(MATCH(A17631,'contribution par jour-semaine'!A:A,0),MATCH(B17631,'contribution par jour-semaine'!$1:$1,0),4,1,"contribution par jour-semaine")),"")</f>
        <v/>
      </c>
      <c r="D17631" s="4" t="str">
        <f>VLOOKUP(A17631,predictions!A:B,2,FALSE)</f>
        <v>22/06/2020</v>
      </c>
      <c r="E17631" s="4">
        <f t="shared" si="69"/>
        <v>44004</v>
      </c>
    </row>
    <row r="17632" spans="3:5" ht="13" x14ac:dyDescent="0.15">
      <c r="C17632" s="1" t="str">
        <f ca="1">IFERROR(INDIRECT(ADDRESS(MATCH(A17632,'contribution par jour-semaine'!A:A,0),MATCH(B17632,'contribution par jour-semaine'!$1:$1,0),4,1,"contribution par jour-semaine")),"")</f>
        <v/>
      </c>
      <c r="D17632" s="4" t="str">
        <f>VLOOKUP(A17632,predictions!A:B,2,FALSE)</f>
        <v>22/06/2020</v>
      </c>
      <c r="E17632" s="4">
        <f t="shared" si="69"/>
        <v>44004</v>
      </c>
    </row>
    <row r="17633" spans="3:5" ht="13" x14ac:dyDescent="0.15">
      <c r="C17633" s="1" t="str">
        <f ca="1">IFERROR(INDIRECT(ADDRESS(MATCH(A17633,'contribution par jour-semaine'!A:A,0),MATCH(B17633,'contribution par jour-semaine'!$1:$1,0),4,1,"contribution par jour-semaine")),"")</f>
        <v/>
      </c>
      <c r="D17633" s="4" t="str">
        <f>VLOOKUP(A17633,predictions!A:B,2,FALSE)</f>
        <v>22/06/2020</v>
      </c>
      <c r="E17633" s="4">
        <f t="shared" si="69"/>
        <v>44004</v>
      </c>
    </row>
    <row r="17634" spans="3:5" ht="13" x14ac:dyDescent="0.15">
      <c r="C17634" s="1" t="str">
        <f ca="1">IFERROR(INDIRECT(ADDRESS(MATCH(A17634,'contribution par jour-semaine'!A:A,0),MATCH(B17634,'contribution par jour-semaine'!$1:$1,0),4,1,"contribution par jour-semaine")),"")</f>
        <v/>
      </c>
      <c r="D17634" s="4" t="str">
        <f>VLOOKUP(A17634,predictions!A:B,2,FALSE)</f>
        <v>22/06/2020</v>
      </c>
      <c r="E17634" s="4">
        <f t="shared" si="69"/>
        <v>44004</v>
      </c>
    </row>
    <row r="17635" spans="3:5" ht="13" x14ac:dyDescent="0.15">
      <c r="C17635" s="1" t="str">
        <f ca="1">IFERROR(INDIRECT(ADDRESS(MATCH(A17635,'contribution par jour-semaine'!A:A,0),MATCH(B17635,'contribution par jour-semaine'!$1:$1,0),4,1,"contribution par jour-semaine")),"")</f>
        <v/>
      </c>
      <c r="D17635" s="4" t="str">
        <f>VLOOKUP(A17635,predictions!A:B,2,FALSE)</f>
        <v>22/06/2020</v>
      </c>
      <c r="E17635" s="4">
        <f t="shared" si="69"/>
        <v>44004</v>
      </c>
    </row>
    <row r="17636" spans="3:5" ht="13" x14ac:dyDescent="0.15">
      <c r="C17636" s="1" t="str">
        <f ca="1">IFERROR(INDIRECT(ADDRESS(MATCH(A17636,'contribution par jour-semaine'!A:A,0),MATCH(B17636,'contribution par jour-semaine'!$1:$1,0),4,1,"contribution par jour-semaine")),"")</f>
        <v/>
      </c>
      <c r="D17636" s="4" t="str">
        <f>VLOOKUP(A17636,predictions!A:B,2,FALSE)</f>
        <v>22/06/2020</v>
      </c>
      <c r="E17636" s="4">
        <f t="shared" si="69"/>
        <v>44004</v>
      </c>
    </row>
    <row r="17637" spans="3:5" ht="13" x14ac:dyDescent="0.15">
      <c r="C17637" s="1" t="str">
        <f ca="1">IFERROR(INDIRECT(ADDRESS(MATCH(A17637,'contribution par jour-semaine'!A:A,0),MATCH(B17637,'contribution par jour-semaine'!$1:$1,0),4,1,"contribution par jour-semaine")),"")</f>
        <v/>
      </c>
      <c r="D17637" s="4" t="str">
        <f>VLOOKUP(A17637,predictions!A:B,2,FALSE)</f>
        <v>22/06/2020</v>
      </c>
      <c r="E17637" s="4">
        <f t="shared" si="69"/>
        <v>44004</v>
      </c>
    </row>
    <row r="17638" spans="3:5" ht="13" x14ac:dyDescent="0.15">
      <c r="C17638" s="1" t="str">
        <f ca="1">IFERROR(INDIRECT(ADDRESS(MATCH(A17638,'contribution par jour-semaine'!A:A,0),MATCH(B17638,'contribution par jour-semaine'!$1:$1,0),4,1,"contribution par jour-semaine")),"")</f>
        <v/>
      </c>
      <c r="D17638" s="4" t="str">
        <f>VLOOKUP(A17638,predictions!A:B,2,FALSE)</f>
        <v>22/06/2020</v>
      </c>
      <c r="E17638" s="4">
        <f t="shared" si="69"/>
        <v>44004</v>
      </c>
    </row>
    <row r="17639" spans="3:5" ht="13" x14ac:dyDescent="0.15">
      <c r="C17639" s="1" t="str">
        <f ca="1">IFERROR(INDIRECT(ADDRESS(MATCH(A17639,'contribution par jour-semaine'!A:A,0),MATCH(B17639,'contribution par jour-semaine'!$1:$1,0),4,1,"contribution par jour-semaine")),"")</f>
        <v/>
      </c>
      <c r="D17639" s="4" t="str">
        <f>VLOOKUP(A17639,predictions!A:B,2,FALSE)</f>
        <v>22/06/2020</v>
      </c>
      <c r="E17639" s="4">
        <f t="shared" si="69"/>
        <v>44004</v>
      </c>
    </row>
    <row r="17640" spans="3:5" ht="13" x14ac:dyDescent="0.15">
      <c r="C17640" s="1" t="str">
        <f ca="1">IFERROR(INDIRECT(ADDRESS(MATCH(A17640,'contribution par jour-semaine'!A:A,0),MATCH(B17640,'contribution par jour-semaine'!$1:$1,0),4,1,"contribution par jour-semaine")),"")</f>
        <v/>
      </c>
      <c r="D17640" s="4" t="str">
        <f>VLOOKUP(A17640,predictions!A:B,2,FALSE)</f>
        <v>22/06/2020</v>
      </c>
      <c r="E17640" s="4">
        <f t="shared" si="69"/>
        <v>44004</v>
      </c>
    </row>
    <row r="17641" spans="3:5" ht="13" x14ac:dyDescent="0.15">
      <c r="C17641" s="1" t="str">
        <f ca="1">IFERROR(INDIRECT(ADDRESS(MATCH(A17641,'contribution par jour-semaine'!A:A,0),MATCH(B17641,'contribution par jour-semaine'!$1:$1,0),4,1,"contribution par jour-semaine")),"")</f>
        <v/>
      </c>
      <c r="D17641" s="4" t="str">
        <f>VLOOKUP(A17641,predictions!A:B,2,FALSE)</f>
        <v>22/06/2020</v>
      </c>
      <c r="E17641" s="4">
        <f t="shared" si="69"/>
        <v>44004</v>
      </c>
    </row>
    <row r="17642" spans="3:5" ht="13" x14ac:dyDescent="0.15">
      <c r="C17642" s="1" t="str">
        <f ca="1">IFERROR(INDIRECT(ADDRESS(MATCH(A17642,'contribution par jour-semaine'!A:A,0),MATCH(B17642,'contribution par jour-semaine'!$1:$1,0),4,1,"contribution par jour-semaine")),"")</f>
        <v/>
      </c>
      <c r="D17642" s="4" t="str">
        <f>VLOOKUP(A17642,predictions!A:B,2,FALSE)</f>
        <v>22/06/2020</v>
      </c>
      <c r="E17642" s="4">
        <f t="shared" si="69"/>
        <v>44004</v>
      </c>
    </row>
    <row r="17643" spans="3:5" ht="13" x14ac:dyDescent="0.15">
      <c r="C17643" s="1" t="str">
        <f ca="1">IFERROR(INDIRECT(ADDRESS(MATCH(A17643,'contribution par jour-semaine'!A:A,0),MATCH(B17643,'contribution par jour-semaine'!$1:$1,0),4,1,"contribution par jour-semaine")),"")</f>
        <v/>
      </c>
      <c r="D17643" s="4" t="str">
        <f>VLOOKUP(A17643,predictions!A:B,2,FALSE)</f>
        <v>22/06/2020</v>
      </c>
      <c r="E17643" s="4">
        <f t="shared" si="69"/>
        <v>44004</v>
      </c>
    </row>
    <row r="17644" spans="3:5" ht="13" x14ac:dyDescent="0.15">
      <c r="C17644" s="1" t="str">
        <f ca="1">IFERROR(INDIRECT(ADDRESS(MATCH(A17644,'contribution par jour-semaine'!A:A,0),MATCH(B17644,'contribution par jour-semaine'!$1:$1,0),4,1,"contribution par jour-semaine")),"")</f>
        <v/>
      </c>
      <c r="D17644" s="4" t="str">
        <f>VLOOKUP(A17644,predictions!A:B,2,FALSE)</f>
        <v>22/06/2020</v>
      </c>
      <c r="E17644" s="4">
        <f t="shared" si="69"/>
        <v>44004</v>
      </c>
    </row>
    <row r="17645" spans="3:5" ht="13" x14ac:dyDescent="0.15">
      <c r="C17645" s="1" t="str">
        <f ca="1">IFERROR(INDIRECT(ADDRESS(MATCH(A17645,'contribution par jour-semaine'!A:A,0),MATCH(B17645,'contribution par jour-semaine'!$1:$1,0),4,1,"contribution par jour-semaine")),"")</f>
        <v/>
      </c>
      <c r="D17645" s="4" t="str">
        <f>VLOOKUP(A17645,predictions!A:B,2,FALSE)</f>
        <v>22/06/2020</v>
      </c>
      <c r="E17645" s="4">
        <f t="shared" si="69"/>
        <v>44004</v>
      </c>
    </row>
    <row r="17646" spans="3:5" ht="13" x14ac:dyDescent="0.15">
      <c r="C17646" s="1" t="str">
        <f ca="1">IFERROR(INDIRECT(ADDRESS(MATCH(A17646,'contribution par jour-semaine'!A:A,0),MATCH(B17646,'contribution par jour-semaine'!$1:$1,0),4,1,"contribution par jour-semaine")),"")</f>
        <v/>
      </c>
      <c r="D17646" s="4" t="str">
        <f>VLOOKUP(A17646,predictions!A:B,2,FALSE)</f>
        <v>22/06/2020</v>
      </c>
      <c r="E17646" s="4">
        <f t="shared" si="69"/>
        <v>44004</v>
      </c>
    </row>
    <row r="17647" spans="3:5" ht="13" x14ac:dyDescent="0.15">
      <c r="C17647" s="1" t="str">
        <f ca="1">IFERROR(INDIRECT(ADDRESS(MATCH(A17647,'contribution par jour-semaine'!A:A,0),MATCH(B17647,'contribution par jour-semaine'!$1:$1,0),4,1,"contribution par jour-semaine")),"")</f>
        <v/>
      </c>
      <c r="D17647" s="4" t="str">
        <f>VLOOKUP(A17647,predictions!A:B,2,FALSE)</f>
        <v>22/06/2020</v>
      </c>
      <c r="E17647" s="4">
        <f t="shared" si="69"/>
        <v>44004</v>
      </c>
    </row>
    <row r="17648" spans="3:5" ht="13" x14ac:dyDescent="0.15">
      <c r="C17648" s="1" t="str">
        <f ca="1">IFERROR(INDIRECT(ADDRESS(MATCH(A17648,'contribution par jour-semaine'!A:A,0),MATCH(B17648,'contribution par jour-semaine'!$1:$1,0),4,1,"contribution par jour-semaine")),"")</f>
        <v/>
      </c>
      <c r="D17648" s="4" t="str">
        <f>VLOOKUP(A17648,predictions!A:B,2,FALSE)</f>
        <v>22/06/2020</v>
      </c>
      <c r="E17648" s="4">
        <f t="shared" si="69"/>
        <v>44004</v>
      </c>
    </row>
    <row r="17649" spans="3:5" ht="13" x14ac:dyDescent="0.15">
      <c r="C17649" s="1" t="str">
        <f ca="1">IFERROR(INDIRECT(ADDRESS(MATCH(A17649,'contribution par jour-semaine'!A:A,0),MATCH(B17649,'contribution par jour-semaine'!$1:$1,0),4,1,"contribution par jour-semaine")),"")</f>
        <v/>
      </c>
      <c r="D17649" s="4" t="str">
        <f>VLOOKUP(A17649,predictions!A:B,2,FALSE)</f>
        <v>22/06/2020</v>
      </c>
      <c r="E17649" s="4">
        <f t="shared" si="69"/>
        <v>44004</v>
      </c>
    </row>
    <row r="17650" spans="3:5" ht="13" x14ac:dyDescent="0.15">
      <c r="C17650" s="1" t="str">
        <f ca="1">IFERROR(INDIRECT(ADDRESS(MATCH(A17650,'contribution par jour-semaine'!A:A,0),MATCH(B17650,'contribution par jour-semaine'!$1:$1,0),4,1,"contribution par jour-semaine")),"")</f>
        <v/>
      </c>
      <c r="D17650" s="4" t="str">
        <f>VLOOKUP(A17650,predictions!A:B,2,FALSE)</f>
        <v>22/06/2020</v>
      </c>
      <c r="E17650" s="4">
        <f t="shared" si="69"/>
        <v>44004</v>
      </c>
    </row>
    <row r="17651" spans="3:5" ht="13" x14ac:dyDescent="0.15">
      <c r="C17651" s="1" t="str">
        <f ca="1">IFERROR(INDIRECT(ADDRESS(MATCH(A17651,'contribution par jour-semaine'!A:A,0),MATCH(B17651,'contribution par jour-semaine'!$1:$1,0),4,1,"contribution par jour-semaine")),"")</f>
        <v/>
      </c>
      <c r="D17651" s="4" t="str">
        <f>VLOOKUP(A17651,predictions!A:B,2,FALSE)</f>
        <v>22/06/2020</v>
      </c>
      <c r="E17651" s="4">
        <f t="shared" si="69"/>
        <v>44004</v>
      </c>
    </row>
    <row r="17652" spans="3:5" ht="13" x14ac:dyDescent="0.15">
      <c r="C17652" s="1" t="str">
        <f ca="1">IFERROR(INDIRECT(ADDRESS(MATCH(A17652,'contribution par jour-semaine'!A:A,0),MATCH(B17652,'contribution par jour-semaine'!$1:$1,0),4,1,"contribution par jour-semaine")),"")</f>
        <v/>
      </c>
      <c r="D17652" s="4" t="str">
        <f>VLOOKUP(A17652,predictions!A:B,2,FALSE)</f>
        <v>22/06/2020</v>
      </c>
      <c r="E17652" s="4">
        <f t="shared" si="69"/>
        <v>44004</v>
      </c>
    </row>
    <row r="17653" spans="3:5" ht="13" x14ac:dyDescent="0.15">
      <c r="C17653" s="1" t="str">
        <f ca="1">IFERROR(INDIRECT(ADDRESS(MATCH(A17653,'contribution par jour-semaine'!A:A,0),MATCH(B17653,'contribution par jour-semaine'!$1:$1,0),4,1,"contribution par jour-semaine")),"")</f>
        <v/>
      </c>
      <c r="D17653" s="4" t="str">
        <f>VLOOKUP(A17653,predictions!A:B,2,FALSE)</f>
        <v>22/06/2020</v>
      </c>
      <c r="E17653" s="4">
        <f t="shared" si="69"/>
        <v>44004</v>
      </c>
    </row>
    <row r="17654" spans="3:5" ht="13" x14ac:dyDescent="0.15">
      <c r="C17654" s="1" t="str">
        <f ca="1">IFERROR(INDIRECT(ADDRESS(MATCH(A17654,'contribution par jour-semaine'!A:A,0),MATCH(B17654,'contribution par jour-semaine'!$1:$1,0),4,1,"contribution par jour-semaine")),"")</f>
        <v/>
      </c>
      <c r="D17654" s="4" t="str">
        <f>VLOOKUP(A17654,predictions!A:B,2,FALSE)</f>
        <v>22/06/2020</v>
      </c>
      <c r="E17654" s="4">
        <f t="shared" si="69"/>
        <v>44004</v>
      </c>
    </row>
    <row r="17655" spans="3:5" ht="13" x14ac:dyDescent="0.15">
      <c r="C17655" s="1" t="str">
        <f ca="1">IFERROR(INDIRECT(ADDRESS(MATCH(A17655,'contribution par jour-semaine'!A:A,0),MATCH(B17655,'contribution par jour-semaine'!$1:$1,0),4,1,"contribution par jour-semaine")),"")</f>
        <v/>
      </c>
      <c r="D17655" s="4" t="str">
        <f>VLOOKUP(A17655,predictions!A:B,2,FALSE)</f>
        <v>22/06/2020</v>
      </c>
      <c r="E17655" s="4">
        <f t="shared" si="69"/>
        <v>44004</v>
      </c>
    </row>
    <row r="17656" spans="3:5" ht="13" x14ac:dyDescent="0.15">
      <c r="C17656" s="1" t="str">
        <f ca="1">IFERROR(INDIRECT(ADDRESS(MATCH(A17656,'contribution par jour-semaine'!A:A,0),MATCH(B17656,'contribution par jour-semaine'!$1:$1,0),4,1,"contribution par jour-semaine")),"")</f>
        <v/>
      </c>
      <c r="D17656" s="4" t="str">
        <f>VLOOKUP(A17656,predictions!A:B,2,FALSE)</f>
        <v>22/06/2020</v>
      </c>
      <c r="E17656" s="4">
        <f t="shared" si="69"/>
        <v>44004</v>
      </c>
    </row>
    <row r="17657" spans="3:5" ht="13" x14ac:dyDescent="0.15">
      <c r="C17657" s="1" t="str">
        <f ca="1">IFERROR(INDIRECT(ADDRESS(MATCH(A17657,'contribution par jour-semaine'!A:A,0),MATCH(B17657,'contribution par jour-semaine'!$1:$1,0),4,1,"contribution par jour-semaine")),"")</f>
        <v/>
      </c>
      <c r="D17657" s="4" t="str">
        <f>VLOOKUP(A17657,predictions!A:B,2,FALSE)</f>
        <v>22/06/2020</v>
      </c>
      <c r="E17657" s="4">
        <f t="shared" si="69"/>
        <v>44004</v>
      </c>
    </row>
    <row r="17658" spans="3:5" ht="13" x14ac:dyDescent="0.15">
      <c r="C17658" s="1" t="str">
        <f ca="1">IFERROR(INDIRECT(ADDRESS(MATCH(A17658,'contribution par jour-semaine'!A:A,0),MATCH(B17658,'contribution par jour-semaine'!$1:$1,0),4,1,"contribution par jour-semaine")),"")</f>
        <v/>
      </c>
      <c r="D17658" s="4" t="str">
        <f>VLOOKUP(A17658,predictions!A:B,2,FALSE)</f>
        <v>22/06/2020</v>
      </c>
      <c r="E17658" s="4">
        <f t="shared" si="69"/>
        <v>44004</v>
      </c>
    </row>
    <row r="17659" spans="3:5" ht="13" x14ac:dyDescent="0.15">
      <c r="C17659" s="1" t="str">
        <f ca="1">IFERROR(INDIRECT(ADDRESS(MATCH(A17659,'contribution par jour-semaine'!A:A,0),MATCH(B17659,'contribution par jour-semaine'!$1:$1,0),4,1,"contribution par jour-semaine")),"")</f>
        <v/>
      </c>
      <c r="D17659" s="4" t="str">
        <f>VLOOKUP(A17659,predictions!A:B,2,FALSE)</f>
        <v>22/06/2020</v>
      </c>
      <c r="E17659" s="4">
        <f t="shared" si="69"/>
        <v>44004</v>
      </c>
    </row>
    <row r="17660" spans="3:5" ht="13" x14ac:dyDescent="0.15">
      <c r="C17660" s="1" t="str">
        <f ca="1">IFERROR(INDIRECT(ADDRESS(MATCH(A17660,'contribution par jour-semaine'!A:A,0),MATCH(B17660,'contribution par jour-semaine'!$1:$1,0),4,1,"contribution par jour-semaine")),"")</f>
        <v/>
      </c>
      <c r="D17660" s="4" t="str">
        <f>VLOOKUP(A17660,predictions!A:B,2,FALSE)</f>
        <v>22/06/2020</v>
      </c>
      <c r="E17660" s="4">
        <f t="shared" si="69"/>
        <v>44004</v>
      </c>
    </row>
    <row r="17661" spans="3:5" ht="13" x14ac:dyDescent="0.15">
      <c r="C17661" s="1" t="str">
        <f ca="1">IFERROR(INDIRECT(ADDRESS(MATCH(A17661,'contribution par jour-semaine'!A:A,0),MATCH(B17661,'contribution par jour-semaine'!$1:$1,0),4,1,"contribution par jour-semaine")),"")</f>
        <v/>
      </c>
      <c r="D17661" s="4" t="str">
        <f>VLOOKUP(A17661,predictions!A:B,2,FALSE)</f>
        <v>22/06/2020</v>
      </c>
      <c r="E17661" s="4">
        <f t="shared" si="69"/>
        <v>44004</v>
      </c>
    </row>
    <row r="17662" spans="3:5" ht="13" x14ac:dyDescent="0.15">
      <c r="C17662" s="1" t="str">
        <f ca="1">IFERROR(INDIRECT(ADDRESS(MATCH(A17662,'contribution par jour-semaine'!A:A,0),MATCH(B17662,'contribution par jour-semaine'!$1:$1,0),4,1,"contribution par jour-semaine")),"")</f>
        <v/>
      </c>
      <c r="D17662" s="4" t="str">
        <f>VLOOKUP(A17662,predictions!A:B,2,FALSE)</f>
        <v>22/06/2020</v>
      </c>
      <c r="E17662" s="4">
        <f t="shared" si="69"/>
        <v>44004</v>
      </c>
    </row>
    <row r="17663" spans="3:5" ht="13" x14ac:dyDescent="0.15">
      <c r="C17663" s="1" t="str">
        <f ca="1">IFERROR(INDIRECT(ADDRESS(MATCH(A17663,'contribution par jour-semaine'!A:A,0),MATCH(B17663,'contribution par jour-semaine'!$1:$1,0),4,1,"contribution par jour-semaine")),"")</f>
        <v/>
      </c>
      <c r="D17663" s="4" t="str">
        <f>VLOOKUP(A17663,predictions!A:B,2,FALSE)</f>
        <v>22/06/2020</v>
      </c>
      <c r="E17663" s="4">
        <f t="shared" si="69"/>
        <v>44004</v>
      </c>
    </row>
    <row r="17664" spans="3:5" ht="13" x14ac:dyDescent="0.15">
      <c r="C17664" s="1" t="str">
        <f ca="1">IFERROR(INDIRECT(ADDRESS(MATCH(A17664,'contribution par jour-semaine'!A:A,0),MATCH(B17664,'contribution par jour-semaine'!$1:$1,0),4,1,"contribution par jour-semaine")),"")</f>
        <v/>
      </c>
      <c r="D17664" s="4" t="str">
        <f>VLOOKUP(A17664,predictions!A:B,2,FALSE)</f>
        <v>22/06/2020</v>
      </c>
      <c r="E17664" s="4">
        <f t="shared" si="69"/>
        <v>44004</v>
      </c>
    </row>
    <row r="17665" spans="3:5" ht="13" x14ac:dyDescent="0.15">
      <c r="C17665" s="1" t="str">
        <f ca="1">IFERROR(INDIRECT(ADDRESS(MATCH(A17665,'contribution par jour-semaine'!A:A,0),MATCH(B17665,'contribution par jour-semaine'!$1:$1,0),4,1,"contribution par jour-semaine")),"")</f>
        <v/>
      </c>
      <c r="D17665" s="4" t="str">
        <f>VLOOKUP(A17665,predictions!A:B,2,FALSE)</f>
        <v>22/06/2020</v>
      </c>
      <c r="E17665" s="4">
        <f t="shared" si="69"/>
        <v>44004</v>
      </c>
    </row>
    <row r="17666" spans="3:5" ht="13" x14ac:dyDescent="0.15">
      <c r="C17666" s="1" t="str">
        <f ca="1">IFERROR(INDIRECT(ADDRESS(MATCH(A17666,'contribution par jour-semaine'!A:A,0),MATCH(B17666,'contribution par jour-semaine'!$1:$1,0),4,1,"contribution par jour-semaine")),"")</f>
        <v/>
      </c>
      <c r="D17666" s="4" t="str">
        <f>VLOOKUP(A17666,predictions!A:B,2,FALSE)</f>
        <v>22/06/2020</v>
      </c>
      <c r="E17666" s="4">
        <f t="shared" si="69"/>
        <v>44004</v>
      </c>
    </row>
    <row r="17667" spans="3:5" ht="13" x14ac:dyDescent="0.15">
      <c r="C17667" s="1" t="str">
        <f ca="1">IFERROR(INDIRECT(ADDRESS(MATCH(A17667,'contribution par jour-semaine'!A:A,0),MATCH(B17667,'contribution par jour-semaine'!$1:$1,0),4,1,"contribution par jour-semaine")),"")</f>
        <v/>
      </c>
      <c r="D17667" s="4" t="str">
        <f>VLOOKUP(A17667,predictions!A:B,2,FALSE)</f>
        <v>22/06/2020</v>
      </c>
      <c r="E17667" s="4">
        <f t="shared" si="69"/>
        <v>44004</v>
      </c>
    </row>
    <row r="17668" spans="3:5" ht="13" x14ac:dyDescent="0.15">
      <c r="C17668" s="1" t="str">
        <f ca="1">IFERROR(INDIRECT(ADDRESS(MATCH(A17668,'contribution par jour-semaine'!A:A,0),MATCH(B17668,'contribution par jour-semaine'!$1:$1,0),4,1,"contribution par jour-semaine")),"")</f>
        <v/>
      </c>
      <c r="D17668" s="4" t="str">
        <f>VLOOKUP(A17668,predictions!A:B,2,FALSE)</f>
        <v>22/06/2020</v>
      </c>
      <c r="E17668" s="4">
        <f t="shared" si="69"/>
        <v>44004</v>
      </c>
    </row>
    <row r="17669" spans="3:5" ht="13" x14ac:dyDescent="0.15">
      <c r="C17669" s="1" t="str">
        <f ca="1">IFERROR(INDIRECT(ADDRESS(MATCH(A17669,'contribution par jour-semaine'!A:A,0),MATCH(B17669,'contribution par jour-semaine'!$1:$1,0),4,1,"contribution par jour-semaine")),"")</f>
        <v/>
      </c>
      <c r="D17669" s="4" t="str">
        <f>VLOOKUP(A17669,predictions!A:B,2,FALSE)</f>
        <v>22/06/2020</v>
      </c>
      <c r="E17669" s="4">
        <f t="shared" si="69"/>
        <v>44004</v>
      </c>
    </row>
    <row r="17670" spans="3:5" ht="13" x14ac:dyDescent="0.15">
      <c r="C17670" s="1" t="str">
        <f ca="1">IFERROR(INDIRECT(ADDRESS(MATCH(A17670,'contribution par jour-semaine'!A:A,0),MATCH(B17670,'contribution par jour-semaine'!$1:$1,0),4,1,"contribution par jour-semaine")),"")</f>
        <v/>
      </c>
      <c r="D17670" s="4" t="str">
        <f>VLOOKUP(A17670,predictions!A:B,2,FALSE)</f>
        <v>22/06/2020</v>
      </c>
      <c r="E17670" s="4">
        <f t="shared" si="69"/>
        <v>44004</v>
      </c>
    </row>
    <row r="17671" spans="3:5" ht="13" x14ac:dyDescent="0.15">
      <c r="C17671" s="1" t="str">
        <f ca="1">IFERROR(INDIRECT(ADDRESS(MATCH(A17671,'contribution par jour-semaine'!A:A,0),MATCH(B17671,'contribution par jour-semaine'!$1:$1,0),4,1,"contribution par jour-semaine")),"")</f>
        <v/>
      </c>
      <c r="D17671" s="4" t="str">
        <f>VLOOKUP(A17671,predictions!A:B,2,FALSE)</f>
        <v>22/06/2020</v>
      </c>
      <c r="E17671" s="4">
        <f t="shared" si="69"/>
        <v>44004</v>
      </c>
    </row>
    <row r="17672" spans="3:5" ht="13" x14ac:dyDescent="0.15">
      <c r="C17672" s="1" t="str">
        <f ca="1">IFERROR(INDIRECT(ADDRESS(MATCH(A17672,'contribution par jour-semaine'!A:A,0),MATCH(B17672,'contribution par jour-semaine'!$1:$1,0),4,1,"contribution par jour-semaine")),"")</f>
        <v/>
      </c>
      <c r="D17672" s="4" t="str">
        <f>VLOOKUP(A17672,predictions!A:B,2,FALSE)</f>
        <v>22/06/2020</v>
      </c>
      <c r="E17672" s="4">
        <f t="shared" si="69"/>
        <v>44004</v>
      </c>
    </row>
    <row r="17673" spans="3:5" ht="13" x14ac:dyDescent="0.15">
      <c r="C17673" s="1" t="str">
        <f ca="1">IFERROR(INDIRECT(ADDRESS(MATCH(A17673,'contribution par jour-semaine'!A:A,0),MATCH(B17673,'contribution par jour-semaine'!$1:$1,0),4,1,"contribution par jour-semaine")),"")</f>
        <v/>
      </c>
      <c r="D17673" s="4" t="str">
        <f>VLOOKUP(A17673,predictions!A:B,2,FALSE)</f>
        <v>22/06/2020</v>
      </c>
      <c r="E17673" s="4">
        <f t="shared" si="69"/>
        <v>44004</v>
      </c>
    </row>
    <row r="17674" spans="3:5" ht="13" x14ac:dyDescent="0.15">
      <c r="C17674" s="1" t="str">
        <f ca="1">IFERROR(INDIRECT(ADDRESS(MATCH(A17674,'contribution par jour-semaine'!A:A,0),MATCH(B17674,'contribution par jour-semaine'!$1:$1,0),4,1,"contribution par jour-semaine")),"")</f>
        <v/>
      </c>
      <c r="D17674" s="4" t="str">
        <f>VLOOKUP(A17674,predictions!A:B,2,FALSE)</f>
        <v>22/06/2020</v>
      </c>
      <c r="E17674" s="4">
        <f t="shared" si="69"/>
        <v>44004</v>
      </c>
    </row>
    <row r="17675" spans="3:5" ht="13" x14ac:dyDescent="0.15">
      <c r="C17675" s="1" t="str">
        <f ca="1">IFERROR(INDIRECT(ADDRESS(MATCH(A17675,'contribution par jour-semaine'!A:A,0),MATCH(B17675,'contribution par jour-semaine'!$1:$1,0),4,1,"contribution par jour-semaine")),"")</f>
        <v/>
      </c>
      <c r="D17675" s="4" t="str">
        <f>VLOOKUP(A17675,predictions!A:B,2,FALSE)</f>
        <v>22/06/2020</v>
      </c>
      <c r="E17675" s="4">
        <f t="shared" si="69"/>
        <v>44004</v>
      </c>
    </row>
    <row r="17676" spans="3:5" ht="13" x14ac:dyDescent="0.15">
      <c r="C17676" s="1" t="str">
        <f ca="1">IFERROR(INDIRECT(ADDRESS(MATCH(A17676,'contribution par jour-semaine'!A:A,0),MATCH(B17676,'contribution par jour-semaine'!$1:$1,0),4,1,"contribution par jour-semaine")),"")</f>
        <v/>
      </c>
      <c r="D17676" s="4" t="str">
        <f>VLOOKUP(A17676,predictions!A:B,2,FALSE)</f>
        <v>22/06/2020</v>
      </c>
      <c r="E17676" s="4">
        <f t="shared" si="69"/>
        <v>44004</v>
      </c>
    </row>
    <row r="17677" spans="3:5" ht="13" x14ac:dyDescent="0.15">
      <c r="C17677" s="1" t="str">
        <f ca="1">IFERROR(INDIRECT(ADDRESS(MATCH(A17677,'contribution par jour-semaine'!A:A,0),MATCH(B17677,'contribution par jour-semaine'!$1:$1,0),4,1,"contribution par jour-semaine")),"")</f>
        <v/>
      </c>
      <c r="D17677" s="4" t="str">
        <f>VLOOKUP(A17677,predictions!A:B,2,FALSE)</f>
        <v>22/06/2020</v>
      </c>
      <c r="E17677" s="4">
        <f t="shared" si="69"/>
        <v>44004</v>
      </c>
    </row>
    <row r="17678" spans="3:5" ht="13" x14ac:dyDescent="0.15">
      <c r="C17678" s="1" t="str">
        <f ca="1">IFERROR(INDIRECT(ADDRESS(MATCH(A17678,'contribution par jour-semaine'!A:A,0),MATCH(B17678,'contribution par jour-semaine'!$1:$1,0),4,1,"contribution par jour-semaine")),"")</f>
        <v/>
      </c>
      <c r="D17678" s="4" t="str">
        <f>VLOOKUP(A17678,predictions!A:B,2,FALSE)</f>
        <v>22/06/2020</v>
      </c>
      <c r="E17678" s="4">
        <f t="shared" si="69"/>
        <v>44004</v>
      </c>
    </row>
    <row r="17679" spans="3:5" ht="13" x14ac:dyDescent="0.15">
      <c r="C17679" s="1" t="str">
        <f ca="1">IFERROR(INDIRECT(ADDRESS(MATCH(A17679,'contribution par jour-semaine'!A:A,0),MATCH(B17679,'contribution par jour-semaine'!$1:$1,0),4,1,"contribution par jour-semaine")),"")</f>
        <v/>
      </c>
      <c r="D17679" s="4" t="str">
        <f>VLOOKUP(A17679,predictions!A:B,2,FALSE)</f>
        <v>22/06/2020</v>
      </c>
      <c r="E17679" s="4">
        <f t="shared" si="69"/>
        <v>44004</v>
      </c>
    </row>
    <row r="17680" spans="3:5" ht="13" x14ac:dyDescent="0.15">
      <c r="C17680" s="1" t="str">
        <f ca="1">IFERROR(INDIRECT(ADDRESS(MATCH(A17680,'contribution par jour-semaine'!A:A,0),MATCH(B17680,'contribution par jour-semaine'!$1:$1,0),4,1,"contribution par jour-semaine")),"")</f>
        <v/>
      </c>
      <c r="D17680" s="4" t="str">
        <f>VLOOKUP(A17680,predictions!A:B,2,FALSE)</f>
        <v>22/06/2020</v>
      </c>
      <c r="E17680" s="4">
        <f t="shared" si="69"/>
        <v>44004</v>
      </c>
    </row>
    <row r="17681" spans="3:5" ht="13" x14ac:dyDescent="0.15">
      <c r="C17681" s="1" t="str">
        <f ca="1">IFERROR(INDIRECT(ADDRESS(MATCH(A17681,'contribution par jour-semaine'!A:A,0),MATCH(B17681,'contribution par jour-semaine'!$1:$1,0),4,1,"contribution par jour-semaine")),"")</f>
        <v/>
      </c>
      <c r="D17681" s="4" t="str">
        <f>VLOOKUP(A17681,predictions!A:B,2,FALSE)</f>
        <v>22/06/2020</v>
      </c>
      <c r="E17681" s="4">
        <f t="shared" si="69"/>
        <v>44004</v>
      </c>
    </row>
    <row r="17682" spans="3:5" ht="13" x14ac:dyDescent="0.15">
      <c r="C17682" s="1" t="str">
        <f ca="1">IFERROR(INDIRECT(ADDRESS(MATCH(A17682,'contribution par jour-semaine'!A:A,0),MATCH(B17682,'contribution par jour-semaine'!$1:$1,0),4,1,"contribution par jour-semaine")),"")</f>
        <v/>
      </c>
      <c r="D17682" s="4" t="str">
        <f>VLOOKUP(A17682,predictions!A:B,2,FALSE)</f>
        <v>22/06/2020</v>
      </c>
      <c r="E17682" s="4">
        <f t="shared" si="69"/>
        <v>44004</v>
      </c>
    </row>
    <row r="17683" spans="3:5" ht="13" x14ac:dyDescent="0.15">
      <c r="C17683" s="1" t="str">
        <f ca="1">IFERROR(INDIRECT(ADDRESS(MATCH(A17683,'contribution par jour-semaine'!A:A,0),MATCH(B17683,'contribution par jour-semaine'!$1:$1,0),4,1,"contribution par jour-semaine")),"")</f>
        <v/>
      </c>
      <c r="D17683" s="4" t="str">
        <f>VLOOKUP(A17683,predictions!A:B,2,FALSE)</f>
        <v>22/06/2020</v>
      </c>
      <c r="E17683" s="4">
        <f t="shared" si="69"/>
        <v>44004</v>
      </c>
    </row>
    <row r="17684" spans="3:5" ht="13" x14ac:dyDescent="0.15">
      <c r="C17684" s="1" t="str">
        <f ca="1">IFERROR(INDIRECT(ADDRESS(MATCH(A17684,'contribution par jour-semaine'!A:A,0),MATCH(B17684,'contribution par jour-semaine'!$1:$1,0),4,1,"contribution par jour-semaine")),"")</f>
        <v/>
      </c>
      <c r="D17684" s="4" t="str">
        <f>VLOOKUP(A17684,predictions!A:B,2,FALSE)</f>
        <v>22/06/2020</v>
      </c>
      <c r="E17684" s="4">
        <f t="shared" si="69"/>
        <v>44004</v>
      </c>
    </row>
    <row r="17685" spans="3:5" ht="13" x14ac:dyDescent="0.15">
      <c r="C17685" s="1" t="str">
        <f ca="1">IFERROR(INDIRECT(ADDRESS(MATCH(A17685,'contribution par jour-semaine'!A:A,0),MATCH(B17685,'contribution par jour-semaine'!$1:$1,0),4,1,"contribution par jour-semaine")),"")</f>
        <v/>
      </c>
      <c r="D17685" s="4" t="str">
        <f>VLOOKUP(A17685,predictions!A:B,2,FALSE)</f>
        <v>22/06/2020</v>
      </c>
      <c r="E17685" s="4">
        <f t="shared" si="69"/>
        <v>44004</v>
      </c>
    </row>
    <row r="17686" spans="3:5" ht="13" x14ac:dyDescent="0.15">
      <c r="C17686" s="1" t="str">
        <f ca="1">IFERROR(INDIRECT(ADDRESS(MATCH(A17686,'contribution par jour-semaine'!A:A,0),MATCH(B17686,'contribution par jour-semaine'!$1:$1,0),4,1,"contribution par jour-semaine")),"")</f>
        <v/>
      </c>
      <c r="D17686" s="4" t="str">
        <f>VLOOKUP(A17686,predictions!A:B,2,FALSE)</f>
        <v>22/06/2020</v>
      </c>
      <c r="E17686" s="4">
        <f t="shared" si="69"/>
        <v>44004</v>
      </c>
    </row>
    <row r="17687" spans="3:5" ht="13" x14ac:dyDescent="0.15">
      <c r="C17687" s="1" t="str">
        <f ca="1">IFERROR(INDIRECT(ADDRESS(MATCH(A17687,'contribution par jour-semaine'!A:A,0),MATCH(B17687,'contribution par jour-semaine'!$1:$1,0),4,1,"contribution par jour-semaine")),"")</f>
        <v/>
      </c>
      <c r="D17687" s="4" t="str">
        <f>VLOOKUP(A17687,predictions!A:B,2,FALSE)</f>
        <v>22/06/2020</v>
      </c>
      <c r="E17687" s="4">
        <f t="shared" si="69"/>
        <v>44004</v>
      </c>
    </row>
    <row r="17688" spans="3:5" ht="13" x14ac:dyDescent="0.15">
      <c r="C17688" s="1" t="str">
        <f ca="1">IFERROR(INDIRECT(ADDRESS(MATCH(A17688,'contribution par jour-semaine'!A:A,0),MATCH(B17688,'contribution par jour-semaine'!$1:$1,0),4,1,"contribution par jour-semaine")),"")</f>
        <v/>
      </c>
      <c r="D17688" s="4" t="str">
        <f>VLOOKUP(A17688,predictions!A:B,2,FALSE)</f>
        <v>22/06/2020</v>
      </c>
      <c r="E17688" s="4">
        <f t="shared" si="69"/>
        <v>44004</v>
      </c>
    </row>
    <row r="17689" spans="3:5" ht="13" x14ac:dyDescent="0.15">
      <c r="C17689" s="1" t="str">
        <f ca="1">IFERROR(INDIRECT(ADDRESS(MATCH(A17689,'contribution par jour-semaine'!A:A,0),MATCH(B17689,'contribution par jour-semaine'!$1:$1,0),4,1,"contribution par jour-semaine")),"")</f>
        <v/>
      </c>
      <c r="D17689" s="4" t="str">
        <f>VLOOKUP(A17689,predictions!A:B,2,FALSE)</f>
        <v>22/06/2020</v>
      </c>
      <c r="E17689" s="4">
        <f t="shared" si="69"/>
        <v>44004</v>
      </c>
    </row>
    <row r="17690" spans="3:5" ht="13" x14ac:dyDescent="0.15">
      <c r="C17690" s="1" t="str">
        <f ca="1">IFERROR(INDIRECT(ADDRESS(MATCH(A17690,'contribution par jour-semaine'!A:A,0),MATCH(B17690,'contribution par jour-semaine'!$1:$1,0),4,1,"contribution par jour-semaine")),"")</f>
        <v/>
      </c>
      <c r="D17690" s="4" t="str">
        <f>VLOOKUP(A17690,predictions!A:B,2,FALSE)</f>
        <v>22/06/2020</v>
      </c>
      <c r="E17690" s="4">
        <f t="shared" si="69"/>
        <v>44004</v>
      </c>
    </row>
    <row r="17691" spans="3:5" ht="13" x14ac:dyDescent="0.15">
      <c r="C17691" s="1" t="str">
        <f ca="1">IFERROR(INDIRECT(ADDRESS(MATCH(A17691,'contribution par jour-semaine'!A:A,0),MATCH(B17691,'contribution par jour-semaine'!$1:$1,0),4,1,"contribution par jour-semaine")),"")</f>
        <v/>
      </c>
      <c r="D17691" s="4" t="str">
        <f>VLOOKUP(A17691,predictions!A:B,2,FALSE)</f>
        <v>22/06/2020</v>
      </c>
      <c r="E17691" s="4">
        <f t="shared" si="69"/>
        <v>44004</v>
      </c>
    </row>
    <row r="17692" spans="3:5" ht="13" x14ac:dyDescent="0.15">
      <c r="C17692" s="1" t="str">
        <f ca="1">IFERROR(INDIRECT(ADDRESS(MATCH(A17692,'contribution par jour-semaine'!A:A,0),MATCH(B17692,'contribution par jour-semaine'!$1:$1,0),4,1,"contribution par jour-semaine")),"")</f>
        <v/>
      </c>
      <c r="D17692" s="4" t="str">
        <f>VLOOKUP(A17692,predictions!A:B,2,FALSE)</f>
        <v>22/06/2020</v>
      </c>
      <c r="E17692" s="4">
        <f t="shared" si="69"/>
        <v>44004</v>
      </c>
    </row>
    <row r="17693" spans="3:5" ht="13" x14ac:dyDescent="0.15">
      <c r="C17693" s="1" t="str">
        <f ca="1">IFERROR(INDIRECT(ADDRESS(MATCH(A17693,'contribution par jour-semaine'!A:A,0),MATCH(B17693,'contribution par jour-semaine'!$1:$1,0),4,1,"contribution par jour-semaine")),"")</f>
        <v/>
      </c>
      <c r="D17693" s="4" t="str">
        <f>VLOOKUP(A17693,predictions!A:B,2,FALSE)</f>
        <v>22/06/2020</v>
      </c>
      <c r="E17693" s="4">
        <f t="shared" si="69"/>
        <v>44004</v>
      </c>
    </row>
    <row r="17694" spans="3:5" ht="13" x14ac:dyDescent="0.15">
      <c r="C17694" s="1" t="str">
        <f ca="1">IFERROR(INDIRECT(ADDRESS(MATCH(A17694,'contribution par jour-semaine'!A:A,0),MATCH(B17694,'contribution par jour-semaine'!$1:$1,0),4,1,"contribution par jour-semaine")),"")</f>
        <v/>
      </c>
      <c r="D17694" s="4" t="str">
        <f>VLOOKUP(A17694,predictions!A:B,2,FALSE)</f>
        <v>22/06/2020</v>
      </c>
      <c r="E17694" s="4">
        <f t="shared" si="69"/>
        <v>44004</v>
      </c>
    </row>
    <row r="17695" spans="3:5" ht="13" x14ac:dyDescent="0.15">
      <c r="C17695" s="1" t="str">
        <f ca="1">IFERROR(INDIRECT(ADDRESS(MATCH(A17695,'contribution par jour-semaine'!A:A,0),MATCH(B17695,'contribution par jour-semaine'!$1:$1,0),4,1,"contribution par jour-semaine")),"")</f>
        <v/>
      </c>
      <c r="D17695" s="4" t="str">
        <f>VLOOKUP(A17695,predictions!A:B,2,FALSE)</f>
        <v>22/06/2020</v>
      </c>
      <c r="E17695" s="4">
        <f t="shared" si="69"/>
        <v>44004</v>
      </c>
    </row>
    <row r="17696" spans="3:5" ht="13" x14ac:dyDescent="0.15">
      <c r="C17696" s="1" t="str">
        <f ca="1">IFERROR(INDIRECT(ADDRESS(MATCH(A17696,'contribution par jour-semaine'!A:A,0),MATCH(B17696,'contribution par jour-semaine'!$1:$1,0),4,1,"contribution par jour-semaine")),"")</f>
        <v/>
      </c>
      <c r="D17696" s="4" t="str">
        <f>VLOOKUP(A17696,predictions!A:B,2,FALSE)</f>
        <v>22/06/2020</v>
      </c>
      <c r="E17696" s="4">
        <f t="shared" si="69"/>
        <v>44004</v>
      </c>
    </row>
    <row r="17697" spans="3:5" ht="13" x14ac:dyDescent="0.15">
      <c r="C17697" s="1" t="str">
        <f ca="1">IFERROR(INDIRECT(ADDRESS(MATCH(A17697,'contribution par jour-semaine'!A:A,0),MATCH(B17697,'contribution par jour-semaine'!$1:$1,0),4,1,"contribution par jour-semaine")),"")</f>
        <v/>
      </c>
      <c r="D17697" s="4" t="str">
        <f>VLOOKUP(A17697,predictions!A:B,2,FALSE)</f>
        <v>22/06/2020</v>
      </c>
      <c r="E17697" s="4">
        <f t="shared" si="69"/>
        <v>44004</v>
      </c>
    </row>
    <row r="17698" spans="3:5" ht="13" x14ac:dyDescent="0.15">
      <c r="C17698" s="1" t="str">
        <f ca="1">IFERROR(INDIRECT(ADDRESS(MATCH(A17698,'contribution par jour-semaine'!A:A,0),MATCH(B17698,'contribution par jour-semaine'!$1:$1,0),4,1,"contribution par jour-semaine")),"")</f>
        <v/>
      </c>
      <c r="D17698" s="4" t="str">
        <f>VLOOKUP(A17698,predictions!A:B,2,FALSE)</f>
        <v>22/06/2020</v>
      </c>
      <c r="E17698" s="4">
        <f t="shared" si="69"/>
        <v>44004</v>
      </c>
    </row>
    <row r="17699" spans="3:5" ht="13" x14ac:dyDescent="0.15">
      <c r="C17699" s="1" t="str">
        <f ca="1">IFERROR(INDIRECT(ADDRESS(MATCH(A17699,'contribution par jour-semaine'!A:A,0),MATCH(B17699,'contribution par jour-semaine'!$1:$1,0),4,1,"contribution par jour-semaine")),"")</f>
        <v/>
      </c>
      <c r="D17699" s="4" t="str">
        <f>VLOOKUP(A17699,predictions!A:B,2,FALSE)</f>
        <v>22/06/2020</v>
      </c>
      <c r="E17699" s="4">
        <f t="shared" si="69"/>
        <v>44004</v>
      </c>
    </row>
    <row r="17700" spans="3:5" ht="13" x14ac:dyDescent="0.15">
      <c r="C17700" s="1" t="str">
        <f ca="1">IFERROR(INDIRECT(ADDRESS(MATCH(A17700,'contribution par jour-semaine'!A:A,0),MATCH(B17700,'contribution par jour-semaine'!$1:$1,0),4,1,"contribution par jour-semaine")),"")</f>
        <v/>
      </c>
      <c r="D17700" s="4" t="str">
        <f>VLOOKUP(A17700,predictions!A:B,2,FALSE)</f>
        <v>22/06/2020</v>
      </c>
      <c r="E17700" s="4">
        <f t="shared" si="69"/>
        <v>44004</v>
      </c>
    </row>
    <row r="17701" spans="3:5" ht="13" x14ac:dyDescent="0.15">
      <c r="C17701" s="1" t="str">
        <f ca="1">IFERROR(INDIRECT(ADDRESS(MATCH(A17701,'contribution par jour-semaine'!A:A,0),MATCH(B17701,'contribution par jour-semaine'!$1:$1,0),4,1,"contribution par jour-semaine")),"")</f>
        <v/>
      </c>
      <c r="D17701" s="4" t="str">
        <f>VLOOKUP(A17701,predictions!A:B,2,FALSE)</f>
        <v>22/06/2020</v>
      </c>
      <c r="E17701" s="4">
        <f t="shared" si="69"/>
        <v>44004</v>
      </c>
    </row>
    <row r="17702" spans="3:5" ht="13" x14ac:dyDescent="0.15">
      <c r="C17702" s="1" t="str">
        <f ca="1">IFERROR(INDIRECT(ADDRESS(MATCH(A17702,'contribution par jour-semaine'!A:A,0),MATCH(B17702,'contribution par jour-semaine'!$1:$1,0),4,1,"contribution par jour-semaine")),"")</f>
        <v/>
      </c>
      <c r="D17702" s="4" t="str">
        <f>VLOOKUP(A17702,predictions!A:B,2,FALSE)</f>
        <v>22/06/2020</v>
      </c>
      <c r="E17702" s="4">
        <f t="shared" si="69"/>
        <v>44004</v>
      </c>
    </row>
    <row r="17703" spans="3:5" ht="13" x14ac:dyDescent="0.15">
      <c r="C17703" s="1" t="str">
        <f ca="1">IFERROR(INDIRECT(ADDRESS(MATCH(A17703,'contribution par jour-semaine'!A:A,0),MATCH(B17703,'contribution par jour-semaine'!$1:$1,0),4,1,"contribution par jour-semaine")),"")</f>
        <v/>
      </c>
      <c r="D17703" s="4" t="str">
        <f>VLOOKUP(A17703,predictions!A:B,2,FALSE)</f>
        <v>22/06/2020</v>
      </c>
      <c r="E17703" s="4">
        <f t="shared" si="69"/>
        <v>44004</v>
      </c>
    </row>
    <row r="17704" spans="3:5" ht="13" x14ac:dyDescent="0.15">
      <c r="C17704" s="1" t="str">
        <f ca="1">IFERROR(INDIRECT(ADDRESS(MATCH(A17704,'contribution par jour-semaine'!A:A,0),MATCH(B17704,'contribution par jour-semaine'!$1:$1,0),4,1,"contribution par jour-semaine")),"")</f>
        <v/>
      </c>
      <c r="D17704" s="4" t="str">
        <f>VLOOKUP(A17704,predictions!A:B,2,FALSE)</f>
        <v>22/06/2020</v>
      </c>
      <c r="E17704" s="4">
        <f t="shared" si="69"/>
        <v>44004</v>
      </c>
    </row>
    <row r="17705" spans="3:5" ht="13" x14ac:dyDescent="0.15">
      <c r="C17705" s="1" t="str">
        <f ca="1">IFERROR(INDIRECT(ADDRESS(MATCH(A17705,'contribution par jour-semaine'!A:A,0),MATCH(B17705,'contribution par jour-semaine'!$1:$1,0),4,1,"contribution par jour-semaine")),"")</f>
        <v/>
      </c>
      <c r="D17705" s="4" t="str">
        <f>VLOOKUP(A17705,predictions!A:B,2,FALSE)</f>
        <v>22/06/2020</v>
      </c>
      <c r="E17705" s="4">
        <f t="shared" si="69"/>
        <v>44004</v>
      </c>
    </row>
    <row r="17706" spans="3:5" ht="13" x14ac:dyDescent="0.15">
      <c r="C17706" s="1" t="str">
        <f ca="1">IFERROR(INDIRECT(ADDRESS(MATCH(A17706,'contribution par jour-semaine'!A:A,0),MATCH(B17706,'contribution par jour-semaine'!$1:$1,0),4,1,"contribution par jour-semaine")),"")</f>
        <v/>
      </c>
      <c r="D17706" s="4" t="str">
        <f>VLOOKUP(A17706,predictions!A:B,2,FALSE)</f>
        <v>22/06/2020</v>
      </c>
      <c r="E17706" s="4">
        <f t="shared" si="69"/>
        <v>44004</v>
      </c>
    </row>
    <row r="17707" spans="3:5" ht="13" x14ac:dyDescent="0.15">
      <c r="C17707" s="1" t="str">
        <f ca="1">IFERROR(INDIRECT(ADDRESS(MATCH(A17707,'contribution par jour-semaine'!A:A,0),MATCH(B17707,'contribution par jour-semaine'!$1:$1,0),4,1,"contribution par jour-semaine")),"")</f>
        <v/>
      </c>
      <c r="D17707" s="4" t="str">
        <f>VLOOKUP(A17707,predictions!A:B,2,FALSE)</f>
        <v>22/06/2020</v>
      </c>
      <c r="E17707" s="4">
        <f t="shared" si="69"/>
        <v>44004</v>
      </c>
    </row>
    <row r="17708" spans="3:5" ht="13" x14ac:dyDescent="0.15">
      <c r="C17708" s="1" t="str">
        <f ca="1">IFERROR(INDIRECT(ADDRESS(MATCH(A17708,'contribution par jour-semaine'!A:A,0),MATCH(B17708,'contribution par jour-semaine'!$1:$1,0),4,1,"contribution par jour-semaine")),"")</f>
        <v/>
      </c>
      <c r="D17708" s="4" t="str">
        <f>VLOOKUP(A17708,predictions!A:B,2,FALSE)</f>
        <v>22/06/2020</v>
      </c>
      <c r="E17708" s="4">
        <f t="shared" si="69"/>
        <v>44004</v>
      </c>
    </row>
    <row r="17709" spans="3:5" ht="13" x14ac:dyDescent="0.15">
      <c r="C17709" s="1" t="str">
        <f ca="1">IFERROR(INDIRECT(ADDRESS(MATCH(A17709,'contribution par jour-semaine'!A:A,0),MATCH(B17709,'contribution par jour-semaine'!$1:$1,0),4,1,"contribution par jour-semaine")),"")</f>
        <v/>
      </c>
      <c r="D17709" s="4" t="str">
        <f>VLOOKUP(A17709,predictions!A:B,2,FALSE)</f>
        <v>22/06/2020</v>
      </c>
      <c r="E17709" s="4">
        <f t="shared" si="69"/>
        <v>44004</v>
      </c>
    </row>
    <row r="17710" spans="3:5" ht="13" x14ac:dyDescent="0.15">
      <c r="C17710" s="1" t="str">
        <f ca="1">IFERROR(INDIRECT(ADDRESS(MATCH(A17710,'contribution par jour-semaine'!A:A,0),MATCH(B17710,'contribution par jour-semaine'!$1:$1,0),4,1,"contribution par jour-semaine")),"")</f>
        <v/>
      </c>
      <c r="D17710" s="4" t="str">
        <f>VLOOKUP(A17710,predictions!A:B,2,FALSE)</f>
        <v>22/06/2020</v>
      </c>
      <c r="E17710" s="4">
        <f t="shared" si="69"/>
        <v>44004</v>
      </c>
    </row>
    <row r="17711" spans="3:5" ht="13" x14ac:dyDescent="0.15">
      <c r="C17711" s="1" t="str">
        <f ca="1">IFERROR(INDIRECT(ADDRESS(MATCH(A17711,'contribution par jour-semaine'!A:A,0),MATCH(B17711,'contribution par jour-semaine'!$1:$1,0),4,1,"contribution par jour-semaine")),"")</f>
        <v/>
      </c>
      <c r="D17711" s="4" t="str">
        <f>VLOOKUP(A17711,predictions!A:B,2,FALSE)</f>
        <v>22/06/2020</v>
      </c>
      <c r="E17711" s="4">
        <f t="shared" si="69"/>
        <v>44004</v>
      </c>
    </row>
    <row r="17712" spans="3:5" ht="13" x14ac:dyDescent="0.15">
      <c r="C17712" s="1" t="str">
        <f ca="1">IFERROR(INDIRECT(ADDRESS(MATCH(A17712,'contribution par jour-semaine'!A:A,0),MATCH(B17712,'contribution par jour-semaine'!$1:$1,0),4,1,"contribution par jour-semaine")),"")</f>
        <v/>
      </c>
      <c r="D17712" s="4" t="str">
        <f>VLOOKUP(A17712,predictions!A:B,2,FALSE)</f>
        <v>22/06/2020</v>
      </c>
      <c r="E17712" s="4">
        <f t="shared" si="69"/>
        <v>44004</v>
      </c>
    </row>
    <row r="17713" spans="3:5" ht="13" x14ac:dyDescent="0.15">
      <c r="C17713" s="1" t="str">
        <f ca="1">IFERROR(INDIRECT(ADDRESS(MATCH(A17713,'contribution par jour-semaine'!A:A,0),MATCH(B17713,'contribution par jour-semaine'!$1:$1,0),4,1,"contribution par jour-semaine")),"")</f>
        <v/>
      </c>
      <c r="D17713" s="4" t="str">
        <f>VLOOKUP(A17713,predictions!A:B,2,FALSE)</f>
        <v>22/06/2020</v>
      </c>
      <c r="E17713" s="4">
        <f t="shared" si="69"/>
        <v>44004</v>
      </c>
    </row>
    <row r="17714" spans="3:5" ht="13" x14ac:dyDescent="0.15">
      <c r="C17714" s="1" t="str">
        <f ca="1">IFERROR(INDIRECT(ADDRESS(MATCH(A17714,'contribution par jour-semaine'!A:A,0),MATCH(B17714,'contribution par jour-semaine'!$1:$1,0),4,1,"contribution par jour-semaine")),"")</f>
        <v/>
      </c>
      <c r="D17714" s="4" t="str">
        <f>VLOOKUP(A17714,predictions!A:B,2,FALSE)</f>
        <v>22/06/2020</v>
      </c>
      <c r="E17714" s="4">
        <f t="shared" si="69"/>
        <v>44004</v>
      </c>
    </row>
    <row r="17715" spans="3:5" ht="13" x14ac:dyDescent="0.15">
      <c r="C17715" s="1" t="str">
        <f ca="1">IFERROR(INDIRECT(ADDRESS(MATCH(A17715,'contribution par jour-semaine'!A:A,0),MATCH(B17715,'contribution par jour-semaine'!$1:$1,0),4,1,"contribution par jour-semaine")),"")</f>
        <v/>
      </c>
      <c r="D17715" s="4" t="str">
        <f>VLOOKUP(A17715,predictions!A:B,2,FALSE)</f>
        <v>22/06/2020</v>
      </c>
      <c r="E17715" s="4">
        <f t="shared" si="69"/>
        <v>44004</v>
      </c>
    </row>
    <row r="17716" spans="3:5" ht="13" x14ac:dyDescent="0.15">
      <c r="C17716" s="1" t="str">
        <f ca="1">IFERROR(INDIRECT(ADDRESS(MATCH(A17716,'contribution par jour-semaine'!A:A,0),MATCH(B17716,'contribution par jour-semaine'!$1:$1,0),4,1,"contribution par jour-semaine")),"")</f>
        <v/>
      </c>
      <c r="D17716" s="4" t="str">
        <f>VLOOKUP(A17716,predictions!A:B,2,FALSE)</f>
        <v>22/06/2020</v>
      </c>
      <c r="E17716" s="4">
        <f t="shared" si="69"/>
        <v>44004</v>
      </c>
    </row>
    <row r="17717" spans="3:5" ht="13" x14ac:dyDescent="0.15">
      <c r="C17717" s="1" t="str">
        <f ca="1">IFERROR(INDIRECT(ADDRESS(MATCH(A17717,'contribution par jour-semaine'!A:A,0),MATCH(B17717,'contribution par jour-semaine'!$1:$1,0),4,1,"contribution par jour-semaine")),"")</f>
        <v/>
      </c>
      <c r="D17717" s="4" t="str">
        <f>VLOOKUP(A17717,predictions!A:B,2,FALSE)</f>
        <v>22/06/2020</v>
      </c>
      <c r="E17717" s="4">
        <f t="shared" si="69"/>
        <v>44004</v>
      </c>
    </row>
    <row r="17718" spans="3:5" ht="13" x14ac:dyDescent="0.15">
      <c r="C17718" s="1" t="str">
        <f ca="1">IFERROR(INDIRECT(ADDRESS(MATCH(A17718,'contribution par jour-semaine'!A:A,0),MATCH(B17718,'contribution par jour-semaine'!$1:$1,0),4,1,"contribution par jour-semaine")),"")</f>
        <v/>
      </c>
      <c r="D17718" s="4" t="str">
        <f>VLOOKUP(A17718,predictions!A:B,2,FALSE)</f>
        <v>22/06/2020</v>
      </c>
      <c r="E17718" s="4">
        <f t="shared" si="69"/>
        <v>44004</v>
      </c>
    </row>
    <row r="17719" spans="3:5" ht="13" x14ac:dyDescent="0.15">
      <c r="C17719" s="1" t="str">
        <f ca="1">IFERROR(INDIRECT(ADDRESS(MATCH(A17719,'contribution par jour-semaine'!A:A,0),MATCH(B17719,'contribution par jour-semaine'!$1:$1,0),4,1,"contribution par jour-semaine")),"")</f>
        <v/>
      </c>
      <c r="D17719" s="4" t="str">
        <f>VLOOKUP(A17719,predictions!A:B,2,FALSE)</f>
        <v>22/06/2020</v>
      </c>
      <c r="E17719" s="4">
        <f t="shared" si="69"/>
        <v>44004</v>
      </c>
    </row>
    <row r="17720" spans="3:5" ht="13" x14ac:dyDescent="0.15">
      <c r="C17720" s="1" t="str">
        <f ca="1">IFERROR(INDIRECT(ADDRESS(MATCH(A17720,'contribution par jour-semaine'!A:A,0),MATCH(B17720,'contribution par jour-semaine'!$1:$1,0),4,1,"contribution par jour-semaine")),"")</f>
        <v/>
      </c>
      <c r="D17720" s="4" t="str">
        <f>VLOOKUP(A17720,predictions!A:B,2,FALSE)</f>
        <v>22/06/2020</v>
      </c>
      <c r="E17720" s="4">
        <f t="shared" si="69"/>
        <v>44004</v>
      </c>
    </row>
    <row r="17721" spans="3:5" ht="13" x14ac:dyDescent="0.15">
      <c r="C17721" s="1" t="str">
        <f ca="1">IFERROR(INDIRECT(ADDRESS(MATCH(A17721,'contribution par jour-semaine'!A:A,0),MATCH(B17721,'contribution par jour-semaine'!$1:$1,0),4,1,"contribution par jour-semaine")),"")</f>
        <v/>
      </c>
      <c r="D17721" s="4" t="str">
        <f>VLOOKUP(A17721,predictions!A:B,2,FALSE)</f>
        <v>22/06/2020</v>
      </c>
      <c r="E17721" s="4">
        <f t="shared" si="69"/>
        <v>44004</v>
      </c>
    </row>
    <row r="17722" spans="3:5" ht="13" x14ac:dyDescent="0.15">
      <c r="C17722" s="1" t="str">
        <f ca="1">IFERROR(INDIRECT(ADDRESS(MATCH(A17722,'contribution par jour-semaine'!A:A,0),MATCH(B17722,'contribution par jour-semaine'!$1:$1,0),4,1,"contribution par jour-semaine")),"")</f>
        <v/>
      </c>
      <c r="D17722" s="4" t="str">
        <f>VLOOKUP(A17722,predictions!A:B,2,FALSE)</f>
        <v>22/06/2020</v>
      </c>
      <c r="E17722" s="4">
        <f t="shared" si="69"/>
        <v>44004</v>
      </c>
    </row>
    <row r="17723" spans="3:5" ht="13" x14ac:dyDescent="0.15">
      <c r="C17723" s="1" t="str">
        <f ca="1">IFERROR(INDIRECT(ADDRESS(MATCH(A17723,'contribution par jour-semaine'!A:A,0),MATCH(B17723,'contribution par jour-semaine'!$1:$1,0),4,1,"contribution par jour-semaine")),"")</f>
        <v/>
      </c>
      <c r="D17723" s="4" t="str">
        <f>VLOOKUP(A17723,predictions!A:B,2,FALSE)</f>
        <v>22/06/2020</v>
      </c>
      <c r="E17723" s="4">
        <f t="shared" si="69"/>
        <v>44004</v>
      </c>
    </row>
    <row r="17724" spans="3:5" ht="13" x14ac:dyDescent="0.15">
      <c r="C17724" s="1" t="str">
        <f ca="1">IFERROR(INDIRECT(ADDRESS(MATCH(A17724,'contribution par jour-semaine'!A:A,0),MATCH(B17724,'contribution par jour-semaine'!$1:$1,0),4,1,"contribution par jour-semaine")),"")</f>
        <v/>
      </c>
      <c r="D17724" s="4" t="str">
        <f>VLOOKUP(A17724,predictions!A:B,2,FALSE)</f>
        <v>22/06/2020</v>
      </c>
      <c r="E17724" s="4">
        <f t="shared" si="69"/>
        <v>44004</v>
      </c>
    </row>
    <row r="17725" spans="3:5" ht="13" x14ac:dyDescent="0.15">
      <c r="C17725" s="1" t="str">
        <f ca="1">IFERROR(INDIRECT(ADDRESS(MATCH(A17725,'contribution par jour-semaine'!A:A,0),MATCH(B17725,'contribution par jour-semaine'!$1:$1,0),4,1,"contribution par jour-semaine")),"")</f>
        <v/>
      </c>
      <c r="D17725" s="4" t="str">
        <f>VLOOKUP(A17725,predictions!A:B,2,FALSE)</f>
        <v>22/06/2020</v>
      </c>
      <c r="E17725" s="4">
        <f t="shared" si="69"/>
        <v>44004</v>
      </c>
    </row>
    <row r="17726" spans="3:5" ht="13" x14ac:dyDescent="0.15">
      <c r="C17726" s="1" t="str">
        <f ca="1">IFERROR(INDIRECT(ADDRESS(MATCH(A17726,'contribution par jour-semaine'!A:A,0),MATCH(B17726,'contribution par jour-semaine'!$1:$1,0),4,1,"contribution par jour-semaine")),"")</f>
        <v/>
      </c>
      <c r="D17726" s="4" t="str">
        <f>VLOOKUP(A17726,predictions!A:B,2,FALSE)</f>
        <v>22/06/2020</v>
      </c>
      <c r="E17726" s="4">
        <f t="shared" si="69"/>
        <v>44004</v>
      </c>
    </row>
    <row r="17727" spans="3:5" ht="13" x14ac:dyDescent="0.15">
      <c r="C17727" s="1" t="str">
        <f ca="1">IFERROR(INDIRECT(ADDRESS(MATCH(A17727,'contribution par jour-semaine'!A:A,0),MATCH(B17727,'contribution par jour-semaine'!$1:$1,0),4,1,"contribution par jour-semaine")),"")</f>
        <v/>
      </c>
      <c r="D17727" s="4" t="str">
        <f>VLOOKUP(A17727,predictions!A:B,2,FALSE)</f>
        <v>22/06/2020</v>
      </c>
      <c r="E17727" s="4">
        <f t="shared" si="69"/>
        <v>44004</v>
      </c>
    </row>
    <row r="17728" spans="3:5" ht="13" x14ac:dyDescent="0.15">
      <c r="C17728" s="1" t="str">
        <f ca="1">IFERROR(INDIRECT(ADDRESS(MATCH(A17728,'contribution par jour-semaine'!A:A,0),MATCH(B17728,'contribution par jour-semaine'!$1:$1,0),4,1,"contribution par jour-semaine")),"")</f>
        <v/>
      </c>
      <c r="D17728" s="4" t="str">
        <f>VLOOKUP(A17728,predictions!A:B,2,FALSE)</f>
        <v>22/06/2020</v>
      </c>
      <c r="E17728" s="4">
        <f t="shared" si="69"/>
        <v>44004</v>
      </c>
    </row>
    <row r="17729" spans="3:5" ht="13" x14ac:dyDescent="0.15">
      <c r="C17729" s="1" t="str">
        <f ca="1">IFERROR(INDIRECT(ADDRESS(MATCH(A17729,'contribution par jour-semaine'!A:A,0),MATCH(B17729,'contribution par jour-semaine'!$1:$1,0),4,1,"contribution par jour-semaine")),"")</f>
        <v/>
      </c>
      <c r="D17729" s="4" t="str">
        <f>VLOOKUP(A17729,predictions!A:B,2,FALSE)</f>
        <v>22/06/2020</v>
      </c>
      <c r="E17729" s="4">
        <f t="shared" si="69"/>
        <v>44004</v>
      </c>
    </row>
    <row r="17730" spans="3:5" ht="13" x14ac:dyDescent="0.15">
      <c r="C17730" s="1" t="str">
        <f ca="1">IFERROR(INDIRECT(ADDRESS(MATCH(A17730,'contribution par jour-semaine'!A:A,0),MATCH(B17730,'contribution par jour-semaine'!$1:$1,0),4,1,"contribution par jour-semaine")),"")</f>
        <v/>
      </c>
      <c r="D17730" s="4" t="str">
        <f>VLOOKUP(A17730,predictions!A:B,2,FALSE)</f>
        <v>22/06/2020</v>
      </c>
      <c r="E17730" s="4">
        <f t="shared" si="69"/>
        <v>44004</v>
      </c>
    </row>
    <row r="17731" spans="3:5" ht="13" x14ac:dyDescent="0.15">
      <c r="C17731" s="1" t="str">
        <f ca="1">IFERROR(INDIRECT(ADDRESS(MATCH(A17731,'contribution par jour-semaine'!A:A,0),MATCH(B17731,'contribution par jour-semaine'!$1:$1,0),4,1,"contribution par jour-semaine")),"")</f>
        <v/>
      </c>
      <c r="D17731" s="4" t="str">
        <f>VLOOKUP(A17731,predictions!A:B,2,FALSE)</f>
        <v>22/06/2020</v>
      </c>
      <c r="E17731" s="4">
        <f t="shared" si="69"/>
        <v>44004</v>
      </c>
    </row>
    <row r="17732" spans="3:5" ht="13" x14ac:dyDescent="0.15">
      <c r="C17732" s="1" t="str">
        <f ca="1">IFERROR(INDIRECT(ADDRESS(MATCH(A17732,'contribution par jour-semaine'!A:A,0),MATCH(B17732,'contribution par jour-semaine'!$1:$1,0),4,1,"contribution par jour-semaine")),"")</f>
        <v/>
      </c>
      <c r="D17732" s="4" t="str">
        <f>VLOOKUP(A17732,predictions!A:B,2,FALSE)</f>
        <v>22/06/2020</v>
      </c>
      <c r="E17732" s="4">
        <f t="shared" si="69"/>
        <v>44004</v>
      </c>
    </row>
    <row r="17733" spans="3:5" ht="13" x14ac:dyDescent="0.15">
      <c r="C17733" s="1" t="str">
        <f ca="1">IFERROR(INDIRECT(ADDRESS(MATCH(A17733,'contribution par jour-semaine'!A:A,0),MATCH(B17733,'contribution par jour-semaine'!$1:$1,0),4,1,"contribution par jour-semaine")),"")</f>
        <v/>
      </c>
      <c r="D17733" s="4" t="str">
        <f>VLOOKUP(A17733,predictions!A:B,2,FALSE)</f>
        <v>22/06/2020</v>
      </c>
      <c r="E17733" s="4">
        <f t="shared" si="69"/>
        <v>44004</v>
      </c>
    </row>
    <row r="17734" spans="3:5" ht="13" x14ac:dyDescent="0.15">
      <c r="C17734" s="1" t="str">
        <f ca="1">IFERROR(INDIRECT(ADDRESS(MATCH(A17734,'contribution par jour-semaine'!A:A,0),MATCH(B17734,'contribution par jour-semaine'!$1:$1,0),4,1,"contribution par jour-semaine")),"")</f>
        <v/>
      </c>
      <c r="D17734" s="4" t="str">
        <f>VLOOKUP(A17734,predictions!A:B,2,FALSE)</f>
        <v>22/06/2020</v>
      </c>
      <c r="E17734" s="4">
        <f t="shared" si="69"/>
        <v>44004</v>
      </c>
    </row>
    <row r="17735" spans="3:5" ht="13" x14ac:dyDescent="0.15">
      <c r="C17735" s="1" t="str">
        <f ca="1">IFERROR(INDIRECT(ADDRESS(MATCH(A17735,'contribution par jour-semaine'!A:A,0),MATCH(B17735,'contribution par jour-semaine'!$1:$1,0),4,1,"contribution par jour-semaine")),"")</f>
        <v/>
      </c>
      <c r="D17735" s="4" t="str">
        <f>VLOOKUP(A17735,predictions!A:B,2,FALSE)</f>
        <v>22/06/2020</v>
      </c>
      <c r="E17735" s="4">
        <f t="shared" si="69"/>
        <v>44004</v>
      </c>
    </row>
    <row r="17736" spans="3:5" ht="13" x14ac:dyDescent="0.15">
      <c r="C17736" s="1" t="str">
        <f ca="1">IFERROR(INDIRECT(ADDRESS(MATCH(A17736,'contribution par jour-semaine'!A:A,0),MATCH(B17736,'contribution par jour-semaine'!$1:$1,0),4,1,"contribution par jour-semaine")),"")</f>
        <v/>
      </c>
      <c r="D17736" s="4" t="str">
        <f>VLOOKUP(A17736,predictions!A:B,2,FALSE)</f>
        <v>22/06/2020</v>
      </c>
      <c r="E17736" s="4">
        <f t="shared" si="69"/>
        <v>44004</v>
      </c>
    </row>
    <row r="17737" spans="3:5" ht="13" x14ac:dyDescent="0.15">
      <c r="C17737" s="1" t="str">
        <f ca="1">IFERROR(INDIRECT(ADDRESS(MATCH(A17737,'contribution par jour-semaine'!A:A,0),MATCH(B17737,'contribution par jour-semaine'!$1:$1,0),4,1,"contribution par jour-semaine")),"")</f>
        <v/>
      </c>
      <c r="D17737" s="4" t="str">
        <f>VLOOKUP(A17737,predictions!A:B,2,FALSE)</f>
        <v>22/06/2020</v>
      </c>
      <c r="E17737" s="4">
        <f t="shared" si="69"/>
        <v>44004</v>
      </c>
    </row>
    <row r="17738" spans="3:5" ht="13" x14ac:dyDescent="0.15">
      <c r="C17738" s="1" t="str">
        <f ca="1">IFERROR(INDIRECT(ADDRESS(MATCH(A17738,'contribution par jour-semaine'!A:A,0),MATCH(B17738,'contribution par jour-semaine'!$1:$1,0),4,1,"contribution par jour-semaine")),"")</f>
        <v/>
      </c>
      <c r="D17738" s="4" t="str">
        <f>VLOOKUP(A17738,predictions!A:B,2,FALSE)</f>
        <v>22/06/2020</v>
      </c>
      <c r="E17738" s="4">
        <f t="shared" si="69"/>
        <v>44004</v>
      </c>
    </row>
    <row r="17739" spans="3:5" ht="13" x14ac:dyDescent="0.15">
      <c r="C17739" s="1" t="str">
        <f ca="1">IFERROR(INDIRECT(ADDRESS(MATCH(A17739,'contribution par jour-semaine'!A:A,0),MATCH(B17739,'contribution par jour-semaine'!$1:$1,0),4,1,"contribution par jour-semaine")),"")</f>
        <v/>
      </c>
      <c r="D17739" s="4" t="str">
        <f>VLOOKUP(A17739,predictions!A:B,2,FALSE)</f>
        <v>22/06/2020</v>
      </c>
      <c r="E17739" s="4">
        <f t="shared" si="69"/>
        <v>44004</v>
      </c>
    </row>
    <row r="17740" spans="3:5" ht="13" x14ac:dyDescent="0.15">
      <c r="C17740" s="1" t="str">
        <f ca="1">IFERROR(INDIRECT(ADDRESS(MATCH(A17740,'contribution par jour-semaine'!A:A,0),MATCH(B17740,'contribution par jour-semaine'!$1:$1,0),4,1,"contribution par jour-semaine")),"")</f>
        <v/>
      </c>
      <c r="D17740" s="4" t="str">
        <f>VLOOKUP(A17740,predictions!A:B,2,FALSE)</f>
        <v>22/06/2020</v>
      </c>
      <c r="E17740" s="4">
        <f t="shared" si="69"/>
        <v>44004</v>
      </c>
    </row>
    <row r="17741" spans="3:5" ht="13" x14ac:dyDescent="0.15">
      <c r="C17741" s="1" t="str">
        <f ca="1">IFERROR(INDIRECT(ADDRESS(MATCH(A17741,'contribution par jour-semaine'!A:A,0),MATCH(B17741,'contribution par jour-semaine'!$1:$1,0),4,1,"contribution par jour-semaine")),"")</f>
        <v/>
      </c>
      <c r="D17741" s="4" t="str">
        <f>VLOOKUP(A17741,predictions!A:B,2,FALSE)</f>
        <v>22/06/2020</v>
      </c>
      <c r="E17741" s="4">
        <f t="shared" si="69"/>
        <v>44004</v>
      </c>
    </row>
    <row r="17742" spans="3:5" ht="13" x14ac:dyDescent="0.15">
      <c r="C17742" s="1" t="str">
        <f ca="1">IFERROR(INDIRECT(ADDRESS(MATCH(A17742,'contribution par jour-semaine'!A:A,0),MATCH(B17742,'contribution par jour-semaine'!$1:$1,0),4,1,"contribution par jour-semaine")),"")</f>
        <v/>
      </c>
      <c r="D17742" s="4" t="str">
        <f>VLOOKUP(A17742,predictions!A:B,2,FALSE)</f>
        <v>22/06/2020</v>
      </c>
      <c r="E17742" s="4">
        <f t="shared" si="69"/>
        <v>44004</v>
      </c>
    </row>
    <row r="17743" spans="3:5" ht="13" x14ac:dyDescent="0.15">
      <c r="C17743" s="1" t="str">
        <f ca="1">IFERROR(INDIRECT(ADDRESS(MATCH(A17743,'contribution par jour-semaine'!A:A,0),MATCH(B17743,'contribution par jour-semaine'!$1:$1,0),4,1,"contribution par jour-semaine")),"")</f>
        <v/>
      </c>
      <c r="D17743" s="4" t="str">
        <f>VLOOKUP(A17743,predictions!A:B,2,FALSE)</f>
        <v>22/06/2020</v>
      </c>
      <c r="E17743" s="4">
        <f t="shared" si="69"/>
        <v>44004</v>
      </c>
    </row>
    <row r="17744" spans="3:5" ht="13" x14ac:dyDescent="0.15">
      <c r="C17744" s="1" t="str">
        <f ca="1">IFERROR(INDIRECT(ADDRESS(MATCH(A17744,'contribution par jour-semaine'!A:A,0),MATCH(B17744,'contribution par jour-semaine'!$1:$1,0),4,1,"contribution par jour-semaine")),"")</f>
        <v/>
      </c>
      <c r="D17744" s="4" t="str">
        <f>VLOOKUP(A17744,predictions!A:B,2,FALSE)</f>
        <v>22/06/2020</v>
      </c>
      <c r="E17744" s="4">
        <f t="shared" si="69"/>
        <v>44004</v>
      </c>
    </row>
    <row r="17745" spans="3:5" ht="13" x14ac:dyDescent="0.15">
      <c r="C17745" s="1" t="str">
        <f ca="1">IFERROR(INDIRECT(ADDRESS(MATCH(A17745,'contribution par jour-semaine'!A:A,0),MATCH(B17745,'contribution par jour-semaine'!$1:$1,0),4,1,"contribution par jour-semaine")),"")</f>
        <v/>
      </c>
      <c r="D17745" s="4" t="str">
        <f>VLOOKUP(A17745,predictions!A:B,2,FALSE)</f>
        <v>22/06/2020</v>
      </c>
      <c r="E17745" s="4">
        <f t="shared" si="69"/>
        <v>44004</v>
      </c>
    </row>
    <row r="17746" spans="3:5" ht="13" x14ac:dyDescent="0.15">
      <c r="C17746" s="1" t="str">
        <f ca="1">IFERROR(INDIRECT(ADDRESS(MATCH(A17746,'contribution par jour-semaine'!A:A,0),MATCH(B17746,'contribution par jour-semaine'!$1:$1,0),4,1,"contribution par jour-semaine")),"")</f>
        <v/>
      </c>
      <c r="D17746" s="4" t="str">
        <f>VLOOKUP(A17746,predictions!A:B,2,FALSE)</f>
        <v>22/06/2020</v>
      </c>
      <c r="E17746" s="4">
        <f t="shared" si="69"/>
        <v>44004</v>
      </c>
    </row>
    <row r="17747" spans="3:5" ht="13" x14ac:dyDescent="0.15">
      <c r="C17747" s="1" t="str">
        <f ca="1">IFERROR(INDIRECT(ADDRESS(MATCH(A17747,'contribution par jour-semaine'!A:A,0),MATCH(B17747,'contribution par jour-semaine'!$1:$1,0),4,1,"contribution par jour-semaine")),"")</f>
        <v/>
      </c>
      <c r="D17747" s="4" t="str">
        <f>VLOOKUP(A17747,predictions!A:B,2,FALSE)</f>
        <v>22/06/2020</v>
      </c>
      <c r="E17747" s="4">
        <f t="shared" si="69"/>
        <v>44004</v>
      </c>
    </row>
    <row r="17748" spans="3:5" ht="13" x14ac:dyDescent="0.15">
      <c r="C17748" s="1" t="str">
        <f ca="1">IFERROR(INDIRECT(ADDRESS(MATCH(A17748,'contribution par jour-semaine'!A:A,0),MATCH(B17748,'contribution par jour-semaine'!$1:$1,0),4,1,"contribution par jour-semaine")),"")</f>
        <v/>
      </c>
      <c r="D17748" s="4" t="str">
        <f>VLOOKUP(A17748,predictions!A:B,2,FALSE)</f>
        <v>22/06/2020</v>
      </c>
      <c r="E17748" s="4">
        <f t="shared" si="69"/>
        <v>44004</v>
      </c>
    </row>
    <row r="17749" spans="3:5" ht="13" x14ac:dyDescent="0.15">
      <c r="C17749" s="1" t="str">
        <f ca="1">IFERROR(INDIRECT(ADDRESS(MATCH(A17749,'contribution par jour-semaine'!A:A,0),MATCH(B17749,'contribution par jour-semaine'!$1:$1,0),4,1,"contribution par jour-semaine")),"")</f>
        <v/>
      </c>
      <c r="D17749" s="4" t="str">
        <f>VLOOKUP(A17749,predictions!A:B,2,FALSE)</f>
        <v>22/06/2020</v>
      </c>
      <c r="E17749" s="4">
        <f t="shared" si="69"/>
        <v>44004</v>
      </c>
    </row>
    <row r="17750" spans="3:5" ht="13" x14ac:dyDescent="0.15">
      <c r="C17750" s="1" t="str">
        <f ca="1">IFERROR(INDIRECT(ADDRESS(MATCH(A17750,'contribution par jour-semaine'!A:A,0),MATCH(B17750,'contribution par jour-semaine'!$1:$1,0),4,1,"contribution par jour-semaine")),"")</f>
        <v/>
      </c>
      <c r="D17750" s="4" t="str">
        <f>VLOOKUP(A17750,predictions!A:B,2,FALSE)</f>
        <v>22/06/2020</v>
      </c>
      <c r="E17750" s="4">
        <f t="shared" si="69"/>
        <v>44004</v>
      </c>
    </row>
    <row r="17751" spans="3:5" ht="13" x14ac:dyDescent="0.15">
      <c r="C17751" s="1" t="str">
        <f ca="1">IFERROR(INDIRECT(ADDRESS(MATCH(A17751,'contribution par jour-semaine'!A:A,0),MATCH(B17751,'contribution par jour-semaine'!$1:$1,0),4,1,"contribution par jour-semaine")),"")</f>
        <v/>
      </c>
      <c r="D17751" s="4" t="str">
        <f>VLOOKUP(A17751,predictions!A:B,2,FALSE)</f>
        <v>22/06/2020</v>
      </c>
      <c r="E17751" s="4">
        <f t="shared" si="69"/>
        <v>44004</v>
      </c>
    </row>
    <row r="17752" spans="3:5" ht="13" x14ac:dyDescent="0.15">
      <c r="C17752" s="1" t="str">
        <f ca="1">IFERROR(INDIRECT(ADDRESS(MATCH(A17752,'contribution par jour-semaine'!A:A,0),MATCH(B17752,'contribution par jour-semaine'!$1:$1,0),4,1,"contribution par jour-semaine")),"")</f>
        <v/>
      </c>
      <c r="D17752" s="4" t="str">
        <f>VLOOKUP(A17752,predictions!A:B,2,FALSE)</f>
        <v>22/06/2020</v>
      </c>
      <c r="E17752" s="4">
        <f t="shared" si="69"/>
        <v>44004</v>
      </c>
    </row>
    <row r="17753" spans="3:5" ht="13" x14ac:dyDescent="0.15">
      <c r="C17753" s="1" t="str">
        <f ca="1">IFERROR(INDIRECT(ADDRESS(MATCH(A17753,'contribution par jour-semaine'!A:A,0),MATCH(B17753,'contribution par jour-semaine'!$1:$1,0),4,1,"contribution par jour-semaine")),"")</f>
        <v/>
      </c>
      <c r="D17753" s="4" t="str">
        <f>VLOOKUP(A17753,predictions!A:B,2,FALSE)</f>
        <v>22/06/2020</v>
      </c>
      <c r="E17753" s="4">
        <f t="shared" si="69"/>
        <v>44004</v>
      </c>
    </row>
    <row r="17754" spans="3:5" ht="13" x14ac:dyDescent="0.15">
      <c r="C17754" s="1" t="str">
        <f ca="1">IFERROR(INDIRECT(ADDRESS(MATCH(A17754,'contribution par jour-semaine'!A:A,0),MATCH(B17754,'contribution par jour-semaine'!$1:$1,0),4,1,"contribution par jour-semaine")),"")</f>
        <v/>
      </c>
      <c r="D17754" s="4" t="str">
        <f>VLOOKUP(A17754,predictions!A:B,2,FALSE)</f>
        <v>22/06/2020</v>
      </c>
      <c r="E17754" s="4">
        <f t="shared" si="69"/>
        <v>44004</v>
      </c>
    </row>
    <row r="17755" spans="3:5" ht="13" x14ac:dyDescent="0.15">
      <c r="C17755" s="1" t="str">
        <f ca="1">IFERROR(INDIRECT(ADDRESS(MATCH(A17755,'contribution par jour-semaine'!A:A,0),MATCH(B17755,'contribution par jour-semaine'!$1:$1,0),4,1,"contribution par jour-semaine")),"")</f>
        <v/>
      </c>
      <c r="D17755" s="4" t="str">
        <f>VLOOKUP(A17755,predictions!A:B,2,FALSE)</f>
        <v>22/06/2020</v>
      </c>
      <c r="E17755" s="4">
        <f t="shared" si="69"/>
        <v>44004</v>
      </c>
    </row>
    <row r="17756" spans="3:5" ht="13" x14ac:dyDescent="0.15">
      <c r="C17756" s="1" t="str">
        <f ca="1">IFERROR(INDIRECT(ADDRESS(MATCH(A17756,'contribution par jour-semaine'!A:A,0),MATCH(B17756,'contribution par jour-semaine'!$1:$1,0),4,1,"contribution par jour-semaine")),"")</f>
        <v/>
      </c>
      <c r="D17756" s="4" t="str">
        <f>VLOOKUP(A17756,predictions!A:B,2,FALSE)</f>
        <v>22/06/2020</v>
      </c>
      <c r="E17756" s="4">
        <f t="shared" si="69"/>
        <v>44004</v>
      </c>
    </row>
    <row r="17757" spans="3:5" ht="13" x14ac:dyDescent="0.15">
      <c r="C17757" s="1" t="str">
        <f ca="1">IFERROR(INDIRECT(ADDRESS(MATCH(A17757,'contribution par jour-semaine'!A:A,0),MATCH(B17757,'contribution par jour-semaine'!$1:$1,0),4,1,"contribution par jour-semaine")),"")</f>
        <v/>
      </c>
      <c r="D17757" s="4" t="str">
        <f>VLOOKUP(A17757,predictions!A:B,2,FALSE)</f>
        <v>22/06/2020</v>
      </c>
      <c r="E17757" s="4">
        <f t="shared" si="69"/>
        <v>44004</v>
      </c>
    </row>
    <row r="17758" spans="3:5" ht="13" x14ac:dyDescent="0.15">
      <c r="C17758" s="1" t="str">
        <f ca="1">IFERROR(INDIRECT(ADDRESS(MATCH(A17758,'contribution par jour-semaine'!A:A,0),MATCH(B17758,'contribution par jour-semaine'!$1:$1,0),4,1,"contribution par jour-semaine")),"")</f>
        <v/>
      </c>
      <c r="D17758" s="4" t="str">
        <f>VLOOKUP(A17758,predictions!A:B,2,FALSE)</f>
        <v>22/06/2020</v>
      </c>
      <c r="E17758" s="4">
        <f t="shared" si="69"/>
        <v>44004</v>
      </c>
    </row>
    <row r="17759" spans="3:5" ht="13" x14ac:dyDescent="0.15">
      <c r="C17759" s="1" t="str">
        <f ca="1">IFERROR(INDIRECT(ADDRESS(MATCH(A17759,'contribution par jour-semaine'!A:A,0),MATCH(B17759,'contribution par jour-semaine'!$1:$1,0),4,1,"contribution par jour-semaine")),"")</f>
        <v/>
      </c>
      <c r="D17759" s="4" t="str">
        <f>VLOOKUP(A17759,predictions!A:B,2,FALSE)</f>
        <v>22/06/2020</v>
      </c>
      <c r="E17759" s="4">
        <f t="shared" si="69"/>
        <v>44004</v>
      </c>
    </row>
    <row r="17760" spans="3:5" ht="13" x14ac:dyDescent="0.15">
      <c r="C17760" s="1" t="str">
        <f ca="1">IFERROR(INDIRECT(ADDRESS(MATCH(A17760,'contribution par jour-semaine'!A:A,0),MATCH(B17760,'contribution par jour-semaine'!$1:$1,0),4,1,"contribution par jour-semaine")),"")</f>
        <v/>
      </c>
      <c r="D17760" s="4" t="str">
        <f>VLOOKUP(A17760,predictions!A:B,2,FALSE)</f>
        <v>22/06/2020</v>
      </c>
      <c r="E17760" s="4">
        <f t="shared" si="69"/>
        <v>44004</v>
      </c>
    </row>
    <row r="17761" spans="3:5" ht="13" x14ac:dyDescent="0.15">
      <c r="C17761" s="1" t="str">
        <f ca="1">IFERROR(INDIRECT(ADDRESS(MATCH(A17761,'contribution par jour-semaine'!A:A,0),MATCH(B17761,'contribution par jour-semaine'!$1:$1,0),4,1,"contribution par jour-semaine")),"")</f>
        <v/>
      </c>
      <c r="D17761" s="4" t="str">
        <f>VLOOKUP(A17761,predictions!A:B,2,FALSE)</f>
        <v>22/06/2020</v>
      </c>
      <c r="E17761" s="4">
        <f t="shared" si="69"/>
        <v>44004</v>
      </c>
    </row>
    <row r="17762" spans="3:5" ht="13" x14ac:dyDescent="0.15">
      <c r="C17762" s="1" t="str">
        <f ca="1">IFERROR(INDIRECT(ADDRESS(MATCH(A17762,'contribution par jour-semaine'!A:A,0),MATCH(B17762,'contribution par jour-semaine'!$1:$1,0),4,1,"contribution par jour-semaine")),"")</f>
        <v/>
      </c>
      <c r="D17762" s="4" t="str">
        <f>VLOOKUP(A17762,predictions!A:B,2,FALSE)</f>
        <v>22/06/2020</v>
      </c>
      <c r="E17762" s="4">
        <f t="shared" si="69"/>
        <v>44004</v>
      </c>
    </row>
    <row r="17763" spans="3:5" ht="13" x14ac:dyDescent="0.15">
      <c r="C17763" s="1" t="str">
        <f ca="1">IFERROR(INDIRECT(ADDRESS(MATCH(A17763,'contribution par jour-semaine'!A:A,0),MATCH(B17763,'contribution par jour-semaine'!$1:$1,0),4,1,"contribution par jour-semaine")),"")</f>
        <v/>
      </c>
      <c r="D17763" s="4" t="str">
        <f>VLOOKUP(A17763,predictions!A:B,2,FALSE)</f>
        <v>22/06/2020</v>
      </c>
      <c r="E17763" s="4">
        <f t="shared" si="69"/>
        <v>44004</v>
      </c>
    </row>
    <row r="17764" spans="3:5" ht="13" x14ac:dyDescent="0.15">
      <c r="C17764" s="1" t="str">
        <f ca="1">IFERROR(INDIRECT(ADDRESS(MATCH(A17764,'contribution par jour-semaine'!A:A,0),MATCH(B17764,'contribution par jour-semaine'!$1:$1,0),4,1,"contribution par jour-semaine")),"")</f>
        <v/>
      </c>
      <c r="D17764" s="4" t="str">
        <f>VLOOKUP(A17764,predictions!A:B,2,FALSE)</f>
        <v>22/06/2020</v>
      </c>
      <c r="E17764" s="4">
        <f t="shared" si="69"/>
        <v>44004</v>
      </c>
    </row>
    <row r="17765" spans="3:5" ht="13" x14ac:dyDescent="0.15">
      <c r="C17765" s="1" t="str">
        <f ca="1">IFERROR(INDIRECT(ADDRESS(MATCH(A17765,'contribution par jour-semaine'!A:A,0),MATCH(B17765,'contribution par jour-semaine'!$1:$1,0),4,1,"contribution par jour-semaine")),"")</f>
        <v/>
      </c>
      <c r="D17765" s="4" t="str">
        <f>VLOOKUP(A17765,predictions!A:B,2,FALSE)</f>
        <v>22/06/2020</v>
      </c>
      <c r="E17765" s="4">
        <f t="shared" si="69"/>
        <v>44004</v>
      </c>
    </row>
    <row r="17766" spans="3:5" ht="13" x14ac:dyDescent="0.15">
      <c r="C17766" s="1" t="str">
        <f ca="1">IFERROR(INDIRECT(ADDRESS(MATCH(A17766,'contribution par jour-semaine'!A:A,0),MATCH(B17766,'contribution par jour-semaine'!$1:$1,0),4,1,"contribution par jour-semaine")),"")</f>
        <v/>
      </c>
      <c r="D17766" s="4" t="str">
        <f>VLOOKUP(A17766,predictions!A:B,2,FALSE)</f>
        <v>22/06/2020</v>
      </c>
      <c r="E17766" s="4">
        <f t="shared" si="69"/>
        <v>44004</v>
      </c>
    </row>
    <row r="17767" spans="3:5" ht="13" x14ac:dyDescent="0.15">
      <c r="C17767" s="1" t="str">
        <f ca="1">IFERROR(INDIRECT(ADDRESS(MATCH(A17767,'contribution par jour-semaine'!A:A,0),MATCH(B17767,'contribution par jour-semaine'!$1:$1,0),4,1,"contribution par jour-semaine")),"")</f>
        <v/>
      </c>
      <c r="D17767" s="4" t="str">
        <f>VLOOKUP(A17767,predictions!A:B,2,FALSE)</f>
        <v>22/06/2020</v>
      </c>
      <c r="E17767" s="4">
        <f t="shared" si="69"/>
        <v>44004</v>
      </c>
    </row>
    <row r="17768" spans="3:5" ht="13" x14ac:dyDescent="0.15">
      <c r="C17768" s="1" t="str">
        <f ca="1">IFERROR(INDIRECT(ADDRESS(MATCH(A17768,'contribution par jour-semaine'!A:A,0),MATCH(B17768,'contribution par jour-semaine'!$1:$1,0),4,1,"contribution par jour-semaine")),"")</f>
        <v/>
      </c>
      <c r="D17768" s="4" t="str">
        <f>VLOOKUP(A17768,predictions!A:B,2,FALSE)</f>
        <v>22/06/2020</v>
      </c>
      <c r="E17768" s="4">
        <f t="shared" si="69"/>
        <v>44004</v>
      </c>
    </row>
    <row r="17769" spans="3:5" ht="13" x14ac:dyDescent="0.15">
      <c r="C17769" s="1" t="str">
        <f ca="1">IFERROR(INDIRECT(ADDRESS(MATCH(A17769,'contribution par jour-semaine'!A:A,0),MATCH(B17769,'contribution par jour-semaine'!$1:$1,0),4,1,"contribution par jour-semaine")),"")</f>
        <v/>
      </c>
      <c r="D17769" s="4" t="str">
        <f>VLOOKUP(A17769,predictions!A:B,2,FALSE)</f>
        <v>22/06/2020</v>
      </c>
      <c r="E17769" s="4">
        <f t="shared" si="69"/>
        <v>44004</v>
      </c>
    </row>
    <row r="17770" spans="3:5" ht="13" x14ac:dyDescent="0.15">
      <c r="C17770" s="1" t="str">
        <f ca="1">IFERROR(INDIRECT(ADDRESS(MATCH(A17770,'contribution par jour-semaine'!A:A,0),MATCH(B17770,'contribution par jour-semaine'!$1:$1,0),4,1,"contribution par jour-semaine")),"")</f>
        <v/>
      </c>
      <c r="D17770" s="4" t="str">
        <f>VLOOKUP(A17770,predictions!A:B,2,FALSE)</f>
        <v>22/06/2020</v>
      </c>
      <c r="E17770" s="4">
        <f t="shared" si="69"/>
        <v>44004</v>
      </c>
    </row>
    <row r="17771" spans="3:5" ht="13" x14ac:dyDescent="0.15">
      <c r="C17771" s="1" t="str">
        <f ca="1">IFERROR(INDIRECT(ADDRESS(MATCH(A17771,'contribution par jour-semaine'!A:A,0),MATCH(B17771,'contribution par jour-semaine'!$1:$1,0),4,1,"contribution par jour-semaine")),"")</f>
        <v/>
      </c>
      <c r="D17771" s="4" t="str">
        <f>VLOOKUP(A17771,predictions!A:B,2,FALSE)</f>
        <v>22/06/2020</v>
      </c>
      <c r="E17771" s="4">
        <f t="shared" si="69"/>
        <v>44004</v>
      </c>
    </row>
    <row r="17772" spans="3:5" ht="13" x14ac:dyDescent="0.15">
      <c r="C17772" s="1" t="str">
        <f ca="1">IFERROR(INDIRECT(ADDRESS(MATCH(A17772,'contribution par jour-semaine'!A:A,0),MATCH(B17772,'contribution par jour-semaine'!$1:$1,0),4,1,"contribution par jour-semaine")),"")</f>
        <v/>
      </c>
      <c r="D17772" s="4" t="str">
        <f>VLOOKUP(A17772,predictions!A:B,2,FALSE)</f>
        <v>22/06/2020</v>
      </c>
      <c r="E17772" s="4">
        <f t="shared" si="69"/>
        <v>44004</v>
      </c>
    </row>
    <row r="17773" spans="3:5" ht="13" x14ac:dyDescent="0.15">
      <c r="C17773" s="1" t="str">
        <f ca="1">IFERROR(INDIRECT(ADDRESS(MATCH(A17773,'contribution par jour-semaine'!A:A,0),MATCH(B17773,'contribution par jour-semaine'!$1:$1,0),4,1,"contribution par jour-semaine")),"")</f>
        <v/>
      </c>
      <c r="D17773" s="4" t="str">
        <f>VLOOKUP(A17773,predictions!A:B,2,FALSE)</f>
        <v>22/06/2020</v>
      </c>
      <c r="E17773" s="4">
        <f t="shared" si="69"/>
        <v>44004</v>
      </c>
    </row>
    <row r="17774" spans="3:5" ht="13" x14ac:dyDescent="0.15">
      <c r="C17774" s="1" t="str">
        <f ca="1">IFERROR(INDIRECT(ADDRESS(MATCH(A17774,'contribution par jour-semaine'!A:A,0),MATCH(B17774,'contribution par jour-semaine'!$1:$1,0),4,1,"contribution par jour-semaine")),"")</f>
        <v/>
      </c>
      <c r="D17774" s="4" t="str">
        <f>VLOOKUP(A17774,predictions!A:B,2,FALSE)</f>
        <v>22/06/2020</v>
      </c>
      <c r="E17774" s="4">
        <f t="shared" si="69"/>
        <v>44004</v>
      </c>
    </row>
    <row r="17775" spans="3:5" ht="13" x14ac:dyDescent="0.15">
      <c r="C17775" s="1" t="str">
        <f ca="1">IFERROR(INDIRECT(ADDRESS(MATCH(A17775,'contribution par jour-semaine'!A:A,0),MATCH(B17775,'contribution par jour-semaine'!$1:$1,0),4,1,"contribution par jour-semaine")),"")</f>
        <v/>
      </c>
      <c r="D17775" s="4" t="str">
        <f>VLOOKUP(A17775,predictions!A:B,2,FALSE)</f>
        <v>22/06/2020</v>
      </c>
      <c r="E17775" s="4">
        <f t="shared" si="69"/>
        <v>44004</v>
      </c>
    </row>
    <row r="17776" spans="3:5" ht="13" x14ac:dyDescent="0.15">
      <c r="C17776" s="1" t="str">
        <f ca="1">IFERROR(INDIRECT(ADDRESS(MATCH(A17776,'contribution par jour-semaine'!A:A,0),MATCH(B17776,'contribution par jour-semaine'!$1:$1,0),4,1,"contribution par jour-semaine")),"")</f>
        <v/>
      </c>
      <c r="D17776" s="4" t="str">
        <f>VLOOKUP(A17776,predictions!A:B,2,FALSE)</f>
        <v>22/06/2020</v>
      </c>
      <c r="E17776" s="4">
        <f t="shared" si="69"/>
        <v>44004</v>
      </c>
    </row>
    <row r="17777" spans="3:5" ht="13" x14ac:dyDescent="0.15">
      <c r="C17777" s="1" t="str">
        <f ca="1">IFERROR(INDIRECT(ADDRESS(MATCH(A17777,'contribution par jour-semaine'!A:A,0),MATCH(B17777,'contribution par jour-semaine'!$1:$1,0),4,1,"contribution par jour-semaine")),"")</f>
        <v/>
      </c>
      <c r="D17777" s="4" t="str">
        <f>VLOOKUP(A17777,predictions!A:B,2,FALSE)</f>
        <v>22/06/2020</v>
      </c>
      <c r="E17777" s="4">
        <f t="shared" si="69"/>
        <v>44004</v>
      </c>
    </row>
    <row r="17778" spans="3:5" ht="13" x14ac:dyDescent="0.15">
      <c r="C17778" s="1" t="str">
        <f ca="1">IFERROR(INDIRECT(ADDRESS(MATCH(A17778,'contribution par jour-semaine'!A:A,0),MATCH(B17778,'contribution par jour-semaine'!$1:$1,0),4,1,"contribution par jour-semaine")),"")</f>
        <v/>
      </c>
      <c r="D17778" s="4" t="str">
        <f>VLOOKUP(A17778,predictions!A:B,2,FALSE)</f>
        <v>22/06/2020</v>
      </c>
      <c r="E17778" s="4">
        <f t="shared" si="69"/>
        <v>44004</v>
      </c>
    </row>
    <row r="17779" spans="3:5" ht="13" x14ac:dyDescent="0.15">
      <c r="C17779" s="1" t="str">
        <f ca="1">IFERROR(INDIRECT(ADDRESS(MATCH(A17779,'contribution par jour-semaine'!A:A,0),MATCH(B17779,'contribution par jour-semaine'!$1:$1,0),4,1,"contribution par jour-semaine")),"")</f>
        <v/>
      </c>
      <c r="D17779" s="4" t="str">
        <f>VLOOKUP(A17779,predictions!A:B,2,FALSE)</f>
        <v>22/06/2020</v>
      </c>
      <c r="E17779" s="4">
        <f t="shared" si="69"/>
        <v>44004</v>
      </c>
    </row>
    <row r="17780" spans="3:5" ht="13" x14ac:dyDescent="0.15">
      <c r="C17780" s="1" t="str">
        <f ca="1">IFERROR(INDIRECT(ADDRESS(MATCH(A17780,'contribution par jour-semaine'!A:A,0),MATCH(B17780,'contribution par jour-semaine'!$1:$1,0),4,1,"contribution par jour-semaine")),"")</f>
        <v/>
      </c>
      <c r="D17780" s="4" t="str">
        <f>VLOOKUP(A17780,predictions!A:B,2,FALSE)</f>
        <v>22/06/2020</v>
      </c>
      <c r="E17780" s="4">
        <f t="shared" si="69"/>
        <v>44004</v>
      </c>
    </row>
    <row r="17781" spans="3:5" ht="13" x14ac:dyDescent="0.15">
      <c r="C17781" s="1" t="str">
        <f ca="1">IFERROR(INDIRECT(ADDRESS(MATCH(A17781,'contribution par jour-semaine'!A:A,0),MATCH(B17781,'contribution par jour-semaine'!$1:$1,0),4,1,"contribution par jour-semaine")),"")</f>
        <v/>
      </c>
      <c r="D17781" s="4" t="str">
        <f>VLOOKUP(A17781,predictions!A:B,2,FALSE)</f>
        <v>22/06/2020</v>
      </c>
      <c r="E17781" s="4">
        <f t="shared" si="69"/>
        <v>44004</v>
      </c>
    </row>
    <row r="17782" spans="3:5" ht="13" x14ac:dyDescent="0.15">
      <c r="C17782" s="1" t="str">
        <f ca="1">IFERROR(INDIRECT(ADDRESS(MATCH(A17782,'contribution par jour-semaine'!A:A,0),MATCH(B17782,'contribution par jour-semaine'!$1:$1,0),4,1,"contribution par jour-semaine")),"")</f>
        <v/>
      </c>
      <c r="D17782" s="4" t="str">
        <f>VLOOKUP(A17782,predictions!A:B,2,FALSE)</f>
        <v>22/06/2020</v>
      </c>
      <c r="E17782" s="4">
        <f t="shared" si="69"/>
        <v>44004</v>
      </c>
    </row>
    <row r="17783" spans="3:5" ht="13" x14ac:dyDescent="0.15">
      <c r="C17783" s="1" t="str">
        <f ca="1">IFERROR(INDIRECT(ADDRESS(MATCH(A17783,'contribution par jour-semaine'!A:A,0),MATCH(B17783,'contribution par jour-semaine'!$1:$1,0),4,1,"contribution par jour-semaine")),"")</f>
        <v/>
      </c>
      <c r="D17783" s="4" t="str">
        <f>VLOOKUP(A17783,predictions!A:B,2,FALSE)</f>
        <v>22/06/2020</v>
      </c>
      <c r="E17783" s="4">
        <f t="shared" si="69"/>
        <v>44004</v>
      </c>
    </row>
    <row r="17784" spans="3:5" ht="13" x14ac:dyDescent="0.15">
      <c r="C17784" s="1" t="str">
        <f ca="1">IFERROR(INDIRECT(ADDRESS(MATCH(A17784,'contribution par jour-semaine'!A:A,0),MATCH(B17784,'contribution par jour-semaine'!$1:$1,0),4,1,"contribution par jour-semaine")),"")</f>
        <v/>
      </c>
      <c r="D17784" s="4" t="str">
        <f>VLOOKUP(A17784,predictions!A:B,2,FALSE)</f>
        <v>22/06/2020</v>
      </c>
      <c r="E17784" s="4">
        <f t="shared" si="69"/>
        <v>44004</v>
      </c>
    </row>
    <row r="17785" spans="3:5" ht="13" x14ac:dyDescent="0.15">
      <c r="C17785" s="1" t="str">
        <f ca="1">IFERROR(INDIRECT(ADDRESS(MATCH(A17785,'contribution par jour-semaine'!A:A,0),MATCH(B17785,'contribution par jour-semaine'!$1:$1,0),4,1,"contribution par jour-semaine")),"")</f>
        <v/>
      </c>
      <c r="D17785" s="4" t="str">
        <f>VLOOKUP(A17785,predictions!A:B,2,FALSE)</f>
        <v>22/06/2020</v>
      </c>
      <c r="E17785" s="4">
        <f t="shared" si="69"/>
        <v>44004</v>
      </c>
    </row>
    <row r="17786" spans="3:5" ht="13" x14ac:dyDescent="0.15">
      <c r="C17786" s="1" t="str">
        <f ca="1">IFERROR(INDIRECT(ADDRESS(MATCH(A17786,'contribution par jour-semaine'!A:A,0),MATCH(B17786,'contribution par jour-semaine'!$1:$1,0),4,1,"contribution par jour-semaine")),"")</f>
        <v/>
      </c>
      <c r="D17786" s="4" t="str">
        <f>VLOOKUP(A17786,predictions!A:B,2,FALSE)</f>
        <v>22/06/2020</v>
      </c>
      <c r="E17786" s="4">
        <f t="shared" si="69"/>
        <v>44004</v>
      </c>
    </row>
    <row r="17787" spans="3:5" ht="13" x14ac:dyDescent="0.15">
      <c r="C17787" s="1" t="str">
        <f ca="1">IFERROR(INDIRECT(ADDRESS(MATCH(A17787,'contribution par jour-semaine'!A:A,0),MATCH(B17787,'contribution par jour-semaine'!$1:$1,0),4,1,"contribution par jour-semaine")),"")</f>
        <v/>
      </c>
      <c r="D17787" s="4" t="str">
        <f>VLOOKUP(A17787,predictions!A:B,2,FALSE)</f>
        <v>22/06/2020</v>
      </c>
      <c r="E17787" s="4">
        <f t="shared" si="69"/>
        <v>44004</v>
      </c>
    </row>
    <row r="17788" spans="3:5" ht="13" x14ac:dyDescent="0.15">
      <c r="C17788" s="1" t="str">
        <f ca="1">IFERROR(INDIRECT(ADDRESS(MATCH(A17788,'contribution par jour-semaine'!A:A,0),MATCH(B17788,'contribution par jour-semaine'!$1:$1,0),4,1,"contribution par jour-semaine")),"")</f>
        <v/>
      </c>
      <c r="D17788" s="4" t="str">
        <f>VLOOKUP(A17788,predictions!A:B,2,FALSE)</f>
        <v>22/06/2020</v>
      </c>
      <c r="E17788" s="4">
        <f t="shared" si="69"/>
        <v>44004</v>
      </c>
    </row>
    <row r="17789" spans="3:5" ht="13" x14ac:dyDescent="0.15">
      <c r="C17789" s="1" t="str">
        <f ca="1">IFERROR(INDIRECT(ADDRESS(MATCH(A17789,'contribution par jour-semaine'!A:A,0),MATCH(B17789,'contribution par jour-semaine'!$1:$1,0),4,1,"contribution par jour-semaine")),"")</f>
        <v/>
      </c>
      <c r="D17789" s="4" t="str">
        <f>VLOOKUP(A17789,predictions!A:B,2,FALSE)</f>
        <v>22/06/2020</v>
      </c>
      <c r="E17789" s="4">
        <f t="shared" si="69"/>
        <v>44004</v>
      </c>
    </row>
    <row r="17790" spans="3:5" ht="13" x14ac:dyDescent="0.15">
      <c r="C17790" s="1" t="str">
        <f ca="1">IFERROR(INDIRECT(ADDRESS(MATCH(A17790,'contribution par jour-semaine'!A:A,0),MATCH(B17790,'contribution par jour-semaine'!$1:$1,0),4,1,"contribution par jour-semaine")),"")</f>
        <v/>
      </c>
      <c r="D17790" s="4" t="str">
        <f>VLOOKUP(A17790,predictions!A:B,2,FALSE)</f>
        <v>22/06/2020</v>
      </c>
      <c r="E17790" s="4">
        <f t="shared" si="69"/>
        <v>44004</v>
      </c>
    </row>
    <row r="17791" spans="3:5" ht="13" x14ac:dyDescent="0.15">
      <c r="C17791" s="1" t="str">
        <f ca="1">IFERROR(INDIRECT(ADDRESS(MATCH(A17791,'contribution par jour-semaine'!A:A,0),MATCH(B17791,'contribution par jour-semaine'!$1:$1,0),4,1,"contribution par jour-semaine")),"")</f>
        <v/>
      </c>
      <c r="D17791" s="4" t="str">
        <f>VLOOKUP(A17791,predictions!A:B,2,FALSE)</f>
        <v>22/06/2020</v>
      </c>
      <c r="E17791" s="4">
        <f t="shared" si="69"/>
        <v>44004</v>
      </c>
    </row>
    <row r="17792" spans="3:5" ht="13" x14ac:dyDescent="0.15">
      <c r="C17792" s="1" t="str">
        <f ca="1">IFERROR(INDIRECT(ADDRESS(MATCH(A17792,'contribution par jour-semaine'!A:A,0),MATCH(B17792,'contribution par jour-semaine'!$1:$1,0),4,1,"contribution par jour-semaine")),"")</f>
        <v/>
      </c>
      <c r="D17792" s="4" t="str">
        <f>VLOOKUP(A17792,predictions!A:B,2,FALSE)</f>
        <v>22/06/2020</v>
      </c>
      <c r="E17792" s="4">
        <f t="shared" si="69"/>
        <v>44004</v>
      </c>
    </row>
    <row r="17793" spans="3:5" ht="13" x14ac:dyDescent="0.15">
      <c r="C17793" s="1" t="str">
        <f ca="1">IFERROR(INDIRECT(ADDRESS(MATCH(A17793,'contribution par jour-semaine'!A:A,0),MATCH(B17793,'contribution par jour-semaine'!$1:$1,0),4,1,"contribution par jour-semaine")),"")</f>
        <v/>
      </c>
      <c r="D17793" s="4" t="str">
        <f>VLOOKUP(A17793,predictions!A:B,2,FALSE)</f>
        <v>22/06/2020</v>
      </c>
      <c r="E17793" s="4">
        <f t="shared" si="69"/>
        <v>44004</v>
      </c>
    </row>
    <row r="17794" spans="3:5" ht="13" x14ac:dyDescent="0.15">
      <c r="C17794" s="1" t="str">
        <f ca="1">IFERROR(INDIRECT(ADDRESS(MATCH(A17794,'contribution par jour-semaine'!A:A,0),MATCH(B17794,'contribution par jour-semaine'!$1:$1,0),4,1,"contribution par jour-semaine")),"")</f>
        <v/>
      </c>
      <c r="D17794" s="4" t="str">
        <f>VLOOKUP(A17794,predictions!A:B,2,FALSE)</f>
        <v>22/06/2020</v>
      </c>
      <c r="E17794" s="4">
        <f t="shared" si="69"/>
        <v>44004</v>
      </c>
    </row>
    <row r="17795" spans="3:5" ht="13" x14ac:dyDescent="0.15">
      <c r="C17795" s="1" t="str">
        <f ca="1">IFERROR(INDIRECT(ADDRESS(MATCH(A17795,'contribution par jour-semaine'!A:A,0),MATCH(B17795,'contribution par jour-semaine'!$1:$1,0),4,1,"contribution par jour-semaine")),"")</f>
        <v/>
      </c>
      <c r="D17795" s="4" t="str">
        <f>VLOOKUP(A17795,predictions!A:B,2,FALSE)</f>
        <v>22/06/2020</v>
      </c>
      <c r="E17795" s="4">
        <f t="shared" si="69"/>
        <v>44004</v>
      </c>
    </row>
    <row r="17796" spans="3:5" ht="13" x14ac:dyDescent="0.15">
      <c r="C17796" s="1" t="str">
        <f ca="1">IFERROR(INDIRECT(ADDRESS(MATCH(A17796,'contribution par jour-semaine'!A:A,0),MATCH(B17796,'contribution par jour-semaine'!$1:$1,0),4,1,"contribution par jour-semaine")),"")</f>
        <v/>
      </c>
      <c r="D17796" s="4" t="str">
        <f>VLOOKUP(A17796,predictions!A:B,2,FALSE)</f>
        <v>22/06/2020</v>
      </c>
      <c r="E17796" s="4">
        <f t="shared" si="69"/>
        <v>44004</v>
      </c>
    </row>
    <row r="17797" spans="3:5" ht="13" x14ac:dyDescent="0.15">
      <c r="C17797" s="1" t="str">
        <f ca="1">IFERROR(INDIRECT(ADDRESS(MATCH(A17797,'contribution par jour-semaine'!A:A,0),MATCH(B17797,'contribution par jour-semaine'!$1:$1,0),4,1,"contribution par jour-semaine")),"")</f>
        <v/>
      </c>
      <c r="D17797" s="4" t="str">
        <f>VLOOKUP(A17797,predictions!A:B,2,FALSE)</f>
        <v>22/06/2020</v>
      </c>
      <c r="E17797" s="4">
        <f t="shared" si="69"/>
        <v>44004</v>
      </c>
    </row>
    <row r="17798" spans="3:5" ht="13" x14ac:dyDescent="0.15">
      <c r="C17798" s="1" t="str">
        <f ca="1">IFERROR(INDIRECT(ADDRESS(MATCH(A17798,'contribution par jour-semaine'!A:A,0),MATCH(B17798,'contribution par jour-semaine'!$1:$1,0),4,1,"contribution par jour-semaine")),"")</f>
        <v/>
      </c>
      <c r="D17798" s="4" t="str">
        <f>VLOOKUP(A17798,predictions!A:B,2,FALSE)</f>
        <v>22/06/2020</v>
      </c>
      <c r="E17798" s="4">
        <f t="shared" si="69"/>
        <v>44004</v>
      </c>
    </row>
    <row r="17799" spans="3:5" ht="13" x14ac:dyDescent="0.15">
      <c r="C17799" s="1" t="str">
        <f ca="1">IFERROR(INDIRECT(ADDRESS(MATCH(A17799,'contribution par jour-semaine'!A:A,0),MATCH(B17799,'contribution par jour-semaine'!$1:$1,0),4,1,"contribution par jour-semaine")),"")</f>
        <v/>
      </c>
      <c r="D17799" s="4" t="str">
        <f>VLOOKUP(A17799,predictions!A:B,2,FALSE)</f>
        <v>22/06/2020</v>
      </c>
      <c r="E17799" s="4">
        <f t="shared" si="69"/>
        <v>44004</v>
      </c>
    </row>
    <row r="17800" spans="3:5" ht="13" x14ac:dyDescent="0.15">
      <c r="C17800" s="1" t="str">
        <f ca="1">IFERROR(INDIRECT(ADDRESS(MATCH(A17800,'contribution par jour-semaine'!A:A,0),MATCH(B17800,'contribution par jour-semaine'!$1:$1,0),4,1,"contribution par jour-semaine")),"")</f>
        <v/>
      </c>
      <c r="D17800" s="4" t="str">
        <f>VLOOKUP(A17800,predictions!A:B,2,FALSE)</f>
        <v>22/06/2020</v>
      </c>
      <c r="E17800" s="4">
        <f t="shared" si="69"/>
        <v>44004</v>
      </c>
    </row>
    <row r="17801" spans="3:5" ht="13" x14ac:dyDescent="0.15">
      <c r="C17801" s="1" t="str">
        <f ca="1">IFERROR(INDIRECT(ADDRESS(MATCH(A17801,'contribution par jour-semaine'!A:A,0),MATCH(B17801,'contribution par jour-semaine'!$1:$1,0),4,1,"contribution par jour-semaine")),"")</f>
        <v/>
      </c>
      <c r="D17801" s="4" t="str">
        <f>VLOOKUP(A17801,predictions!A:B,2,FALSE)</f>
        <v>22/06/2020</v>
      </c>
      <c r="E17801" s="4">
        <f t="shared" si="69"/>
        <v>44004</v>
      </c>
    </row>
    <row r="17802" spans="3:5" ht="13" x14ac:dyDescent="0.15">
      <c r="C17802" s="1" t="str">
        <f ca="1">IFERROR(INDIRECT(ADDRESS(MATCH(A17802,'contribution par jour-semaine'!A:A,0),MATCH(B17802,'contribution par jour-semaine'!$1:$1,0),4,1,"contribution par jour-semaine")),"")</f>
        <v/>
      </c>
      <c r="D17802" s="4" t="str">
        <f>VLOOKUP(A17802,predictions!A:B,2,FALSE)</f>
        <v>22/06/2020</v>
      </c>
      <c r="E17802" s="4">
        <f t="shared" si="69"/>
        <v>44004</v>
      </c>
    </row>
    <row r="17803" spans="3:5" ht="13" x14ac:dyDescent="0.15">
      <c r="C17803" s="1" t="str">
        <f ca="1">IFERROR(INDIRECT(ADDRESS(MATCH(A17803,'contribution par jour-semaine'!A:A,0),MATCH(B17803,'contribution par jour-semaine'!$1:$1,0),4,1,"contribution par jour-semaine")),"")</f>
        <v/>
      </c>
      <c r="D17803" s="4" t="str">
        <f>VLOOKUP(A17803,predictions!A:B,2,FALSE)</f>
        <v>22/06/2020</v>
      </c>
      <c r="E17803" s="4">
        <f t="shared" si="69"/>
        <v>44004</v>
      </c>
    </row>
    <row r="17804" spans="3:5" ht="13" x14ac:dyDescent="0.15">
      <c r="C17804" s="1" t="str">
        <f ca="1">IFERROR(INDIRECT(ADDRESS(MATCH(A17804,'contribution par jour-semaine'!A:A,0),MATCH(B17804,'contribution par jour-semaine'!$1:$1,0),4,1,"contribution par jour-semaine")),"")</f>
        <v/>
      </c>
      <c r="D17804" s="4" t="str">
        <f>VLOOKUP(A17804,predictions!A:B,2,FALSE)</f>
        <v>22/06/2020</v>
      </c>
      <c r="E17804" s="4">
        <f t="shared" si="69"/>
        <v>44004</v>
      </c>
    </row>
    <row r="17805" spans="3:5" ht="13" x14ac:dyDescent="0.15">
      <c r="C17805" s="1" t="str">
        <f ca="1">IFERROR(INDIRECT(ADDRESS(MATCH(A17805,'contribution par jour-semaine'!A:A,0),MATCH(B17805,'contribution par jour-semaine'!$1:$1,0),4,1,"contribution par jour-semaine")),"")</f>
        <v/>
      </c>
      <c r="D17805" s="4" t="str">
        <f>VLOOKUP(A17805,predictions!A:B,2,FALSE)</f>
        <v>22/06/2020</v>
      </c>
      <c r="E17805" s="4">
        <f t="shared" si="69"/>
        <v>44004</v>
      </c>
    </row>
    <row r="17806" spans="3:5" ht="13" x14ac:dyDescent="0.15">
      <c r="C17806" s="1" t="str">
        <f ca="1">IFERROR(INDIRECT(ADDRESS(MATCH(A17806,'contribution par jour-semaine'!A:A,0),MATCH(B17806,'contribution par jour-semaine'!$1:$1,0),4,1,"contribution par jour-semaine")),"")</f>
        <v/>
      </c>
      <c r="D17806" s="4" t="str">
        <f>VLOOKUP(A17806,predictions!A:B,2,FALSE)</f>
        <v>22/06/2020</v>
      </c>
      <c r="E17806" s="4">
        <f t="shared" si="69"/>
        <v>44004</v>
      </c>
    </row>
    <row r="17807" spans="3:5" ht="13" x14ac:dyDescent="0.15">
      <c r="C17807" s="1" t="str">
        <f ca="1">IFERROR(INDIRECT(ADDRESS(MATCH(A17807,'contribution par jour-semaine'!A:A,0),MATCH(B17807,'contribution par jour-semaine'!$1:$1,0),4,1,"contribution par jour-semaine")),"")</f>
        <v/>
      </c>
      <c r="D17807" s="4" t="str">
        <f>VLOOKUP(A17807,predictions!A:B,2,FALSE)</f>
        <v>22/06/2020</v>
      </c>
      <c r="E17807" s="4">
        <f t="shared" si="69"/>
        <v>44004</v>
      </c>
    </row>
    <row r="17808" spans="3:5" ht="13" x14ac:dyDescent="0.15">
      <c r="C17808" s="1" t="str">
        <f ca="1">IFERROR(INDIRECT(ADDRESS(MATCH(A17808,'contribution par jour-semaine'!A:A,0),MATCH(B17808,'contribution par jour-semaine'!$1:$1,0),4,1,"contribution par jour-semaine")),"")</f>
        <v/>
      </c>
      <c r="D17808" s="4" t="str">
        <f>VLOOKUP(A17808,predictions!A:B,2,FALSE)</f>
        <v>22/06/2020</v>
      </c>
      <c r="E17808" s="4">
        <f t="shared" si="69"/>
        <v>44004</v>
      </c>
    </row>
    <row r="17809" spans="3:5" ht="13" x14ac:dyDescent="0.15">
      <c r="C17809" s="1" t="str">
        <f ca="1">IFERROR(INDIRECT(ADDRESS(MATCH(A17809,'contribution par jour-semaine'!A:A,0),MATCH(B17809,'contribution par jour-semaine'!$1:$1,0),4,1,"contribution par jour-semaine")),"")</f>
        <v/>
      </c>
      <c r="D17809" s="4" t="str">
        <f>VLOOKUP(A17809,predictions!A:B,2,FALSE)</f>
        <v>22/06/2020</v>
      </c>
      <c r="E17809" s="4">
        <f t="shared" si="69"/>
        <v>44004</v>
      </c>
    </row>
    <row r="17810" spans="3:5" ht="13" x14ac:dyDescent="0.15">
      <c r="C17810" s="1" t="str">
        <f ca="1">IFERROR(INDIRECT(ADDRESS(MATCH(A17810,'contribution par jour-semaine'!A:A,0),MATCH(B17810,'contribution par jour-semaine'!$1:$1,0),4,1,"contribution par jour-semaine")),"")</f>
        <v/>
      </c>
      <c r="D17810" s="4" t="str">
        <f>VLOOKUP(A17810,predictions!A:B,2,FALSE)</f>
        <v>22/06/2020</v>
      </c>
      <c r="E17810" s="4">
        <f t="shared" si="69"/>
        <v>44004</v>
      </c>
    </row>
    <row r="17811" spans="3:5" ht="13" x14ac:dyDescent="0.15">
      <c r="C17811" s="1" t="str">
        <f ca="1">IFERROR(INDIRECT(ADDRESS(MATCH(A17811,'contribution par jour-semaine'!A:A,0),MATCH(B17811,'contribution par jour-semaine'!$1:$1,0),4,1,"contribution par jour-semaine")),"")</f>
        <v/>
      </c>
      <c r="D17811" s="4" t="str">
        <f>VLOOKUP(A17811,predictions!A:B,2,FALSE)</f>
        <v>22/06/2020</v>
      </c>
      <c r="E17811" s="4">
        <f t="shared" si="69"/>
        <v>44004</v>
      </c>
    </row>
    <row r="17812" spans="3:5" ht="13" x14ac:dyDescent="0.15">
      <c r="C17812" s="1" t="str">
        <f ca="1">IFERROR(INDIRECT(ADDRESS(MATCH(A17812,'contribution par jour-semaine'!A:A,0),MATCH(B17812,'contribution par jour-semaine'!$1:$1,0),4,1,"contribution par jour-semaine")),"")</f>
        <v/>
      </c>
      <c r="D17812" s="4" t="str">
        <f>VLOOKUP(A17812,predictions!A:B,2,FALSE)</f>
        <v>22/06/2020</v>
      </c>
      <c r="E17812" s="4">
        <f t="shared" si="69"/>
        <v>44004</v>
      </c>
    </row>
    <row r="17813" spans="3:5" ht="13" x14ac:dyDescent="0.15">
      <c r="C17813" s="1" t="str">
        <f ca="1">IFERROR(INDIRECT(ADDRESS(MATCH(A17813,'contribution par jour-semaine'!A:A,0),MATCH(B17813,'contribution par jour-semaine'!$1:$1,0),4,1,"contribution par jour-semaine")),"")</f>
        <v/>
      </c>
      <c r="D17813" s="4" t="str">
        <f>VLOOKUP(A17813,predictions!A:B,2,FALSE)</f>
        <v>22/06/2020</v>
      </c>
      <c r="E17813" s="4">
        <f t="shared" si="69"/>
        <v>44004</v>
      </c>
    </row>
    <row r="17814" spans="3:5" ht="13" x14ac:dyDescent="0.15">
      <c r="C17814" s="1" t="str">
        <f ca="1">IFERROR(INDIRECT(ADDRESS(MATCH(A17814,'contribution par jour-semaine'!A:A,0),MATCH(B17814,'contribution par jour-semaine'!$1:$1,0),4,1,"contribution par jour-semaine")),"")</f>
        <v/>
      </c>
      <c r="D17814" s="4" t="str">
        <f>VLOOKUP(A17814,predictions!A:B,2,FALSE)</f>
        <v>22/06/2020</v>
      </c>
      <c r="E17814" s="4">
        <f t="shared" si="69"/>
        <v>44004</v>
      </c>
    </row>
    <row r="17815" spans="3:5" ht="13" x14ac:dyDescent="0.15">
      <c r="C17815" s="1" t="str">
        <f ca="1">IFERROR(INDIRECT(ADDRESS(MATCH(A17815,'contribution par jour-semaine'!A:A,0),MATCH(B17815,'contribution par jour-semaine'!$1:$1,0),4,1,"contribution par jour-semaine")),"")</f>
        <v/>
      </c>
      <c r="D17815" s="4" t="str">
        <f>VLOOKUP(A17815,predictions!A:B,2,FALSE)</f>
        <v>22/06/2020</v>
      </c>
      <c r="E17815" s="4">
        <f t="shared" si="69"/>
        <v>44004</v>
      </c>
    </row>
    <row r="17816" spans="3:5" ht="13" x14ac:dyDescent="0.15">
      <c r="C17816" s="1" t="str">
        <f ca="1">IFERROR(INDIRECT(ADDRESS(MATCH(A17816,'contribution par jour-semaine'!A:A,0),MATCH(B17816,'contribution par jour-semaine'!$1:$1,0),4,1,"contribution par jour-semaine")),"")</f>
        <v/>
      </c>
      <c r="D17816" s="4" t="str">
        <f>VLOOKUP(A17816,predictions!A:B,2,FALSE)</f>
        <v>22/06/2020</v>
      </c>
      <c r="E17816" s="4">
        <f t="shared" si="69"/>
        <v>44004</v>
      </c>
    </row>
    <row r="17817" spans="3:5" ht="13" x14ac:dyDescent="0.15">
      <c r="C17817" s="1" t="str">
        <f ca="1">IFERROR(INDIRECT(ADDRESS(MATCH(A17817,'contribution par jour-semaine'!A:A,0),MATCH(B17817,'contribution par jour-semaine'!$1:$1,0),4,1,"contribution par jour-semaine")),"")</f>
        <v/>
      </c>
      <c r="D17817" s="4" t="str">
        <f>VLOOKUP(A17817,predictions!A:B,2,FALSE)</f>
        <v>22/06/2020</v>
      </c>
      <c r="E17817" s="4">
        <f t="shared" si="69"/>
        <v>44004</v>
      </c>
    </row>
    <row r="17818" spans="3:5" ht="13" x14ac:dyDescent="0.15">
      <c r="C17818" s="1" t="str">
        <f ca="1">IFERROR(INDIRECT(ADDRESS(MATCH(A17818,'contribution par jour-semaine'!A:A,0),MATCH(B17818,'contribution par jour-semaine'!$1:$1,0),4,1,"contribution par jour-semaine")),"")</f>
        <v/>
      </c>
      <c r="D17818" s="4" t="str">
        <f>VLOOKUP(A17818,predictions!A:B,2,FALSE)</f>
        <v>22/06/2020</v>
      </c>
      <c r="E17818" s="4">
        <f t="shared" si="69"/>
        <v>44004</v>
      </c>
    </row>
    <row r="17819" spans="3:5" ht="13" x14ac:dyDescent="0.15">
      <c r="C17819" s="1" t="str">
        <f ca="1">IFERROR(INDIRECT(ADDRESS(MATCH(A17819,'contribution par jour-semaine'!A:A,0),MATCH(B17819,'contribution par jour-semaine'!$1:$1,0),4,1,"contribution par jour-semaine")),"")</f>
        <v/>
      </c>
      <c r="D17819" s="4" t="str">
        <f>VLOOKUP(A17819,predictions!A:B,2,FALSE)</f>
        <v>22/06/2020</v>
      </c>
      <c r="E17819" s="4">
        <f t="shared" si="69"/>
        <v>44004</v>
      </c>
    </row>
    <row r="17820" spans="3:5" ht="13" x14ac:dyDescent="0.15">
      <c r="C17820" s="1" t="str">
        <f ca="1">IFERROR(INDIRECT(ADDRESS(MATCH(A17820,'contribution par jour-semaine'!A:A,0),MATCH(B17820,'contribution par jour-semaine'!$1:$1,0),4,1,"contribution par jour-semaine")),"")</f>
        <v/>
      </c>
      <c r="D17820" s="4" t="str">
        <f>VLOOKUP(A17820,predictions!A:B,2,FALSE)</f>
        <v>22/06/2020</v>
      </c>
      <c r="E17820" s="4">
        <f t="shared" si="69"/>
        <v>44004</v>
      </c>
    </row>
    <row r="17821" spans="3:5" ht="13" x14ac:dyDescent="0.15">
      <c r="C17821" s="1" t="str">
        <f ca="1">IFERROR(INDIRECT(ADDRESS(MATCH(A17821,'contribution par jour-semaine'!A:A,0),MATCH(B17821,'contribution par jour-semaine'!$1:$1,0),4,1,"contribution par jour-semaine")),"")</f>
        <v/>
      </c>
      <c r="D17821" s="4" t="str">
        <f>VLOOKUP(A17821,predictions!A:B,2,FALSE)</f>
        <v>22/06/2020</v>
      </c>
      <c r="E17821" s="4">
        <f t="shared" si="69"/>
        <v>44004</v>
      </c>
    </row>
    <row r="17822" spans="3:5" ht="13" x14ac:dyDescent="0.15">
      <c r="C17822" s="1" t="str">
        <f ca="1">IFERROR(INDIRECT(ADDRESS(MATCH(A17822,'contribution par jour-semaine'!A:A,0),MATCH(B17822,'contribution par jour-semaine'!$1:$1,0),4,1,"contribution par jour-semaine")),"")</f>
        <v/>
      </c>
      <c r="D17822" s="4" t="str">
        <f>VLOOKUP(A17822,predictions!A:B,2,FALSE)</f>
        <v>22/06/2020</v>
      </c>
      <c r="E17822" s="4">
        <f t="shared" si="69"/>
        <v>44004</v>
      </c>
    </row>
    <row r="17823" spans="3:5" ht="13" x14ac:dyDescent="0.15">
      <c r="C17823" s="1" t="str">
        <f ca="1">IFERROR(INDIRECT(ADDRESS(MATCH(A17823,'contribution par jour-semaine'!A:A,0),MATCH(B17823,'contribution par jour-semaine'!$1:$1,0),4,1,"contribution par jour-semaine")),"")</f>
        <v/>
      </c>
      <c r="D17823" s="4" t="str">
        <f>VLOOKUP(A17823,predictions!A:B,2,FALSE)</f>
        <v>22/06/2020</v>
      </c>
      <c r="E17823" s="4">
        <f t="shared" si="69"/>
        <v>44004</v>
      </c>
    </row>
    <row r="17824" spans="3:5" ht="13" x14ac:dyDescent="0.15">
      <c r="C17824" s="1" t="str">
        <f ca="1">IFERROR(INDIRECT(ADDRESS(MATCH(A17824,'contribution par jour-semaine'!A:A,0),MATCH(B17824,'contribution par jour-semaine'!$1:$1,0),4,1,"contribution par jour-semaine")),"")</f>
        <v/>
      </c>
      <c r="D17824" s="4" t="str">
        <f>VLOOKUP(A17824,predictions!A:B,2,FALSE)</f>
        <v>22/06/2020</v>
      </c>
      <c r="E17824" s="4">
        <f t="shared" si="69"/>
        <v>44004</v>
      </c>
    </row>
    <row r="17825" spans="3:5" ht="13" x14ac:dyDescent="0.15">
      <c r="C17825" s="1" t="str">
        <f ca="1">IFERROR(INDIRECT(ADDRESS(MATCH(A17825,'contribution par jour-semaine'!A:A,0),MATCH(B17825,'contribution par jour-semaine'!$1:$1,0),4,1,"contribution par jour-semaine")),"")</f>
        <v/>
      </c>
      <c r="D17825" s="4" t="str">
        <f>VLOOKUP(A17825,predictions!A:B,2,FALSE)</f>
        <v>22/06/2020</v>
      </c>
      <c r="E17825" s="4">
        <f t="shared" si="69"/>
        <v>44004</v>
      </c>
    </row>
    <row r="17826" spans="3:5" ht="13" x14ac:dyDescent="0.15">
      <c r="C17826" s="1" t="str">
        <f ca="1">IFERROR(INDIRECT(ADDRESS(MATCH(A17826,'contribution par jour-semaine'!A:A,0),MATCH(B17826,'contribution par jour-semaine'!$1:$1,0),4,1,"contribution par jour-semaine")),"")</f>
        <v/>
      </c>
      <c r="D17826" s="4" t="str">
        <f>VLOOKUP(A17826,predictions!A:B,2,FALSE)</f>
        <v>22/06/2020</v>
      </c>
      <c r="E17826" s="4">
        <f t="shared" si="69"/>
        <v>44004</v>
      </c>
    </row>
    <row r="17827" spans="3:5" ht="13" x14ac:dyDescent="0.15">
      <c r="C17827" s="1" t="str">
        <f ca="1">IFERROR(INDIRECT(ADDRESS(MATCH(A17827,'contribution par jour-semaine'!A:A,0),MATCH(B17827,'contribution par jour-semaine'!$1:$1,0),4,1,"contribution par jour-semaine")),"")</f>
        <v/>
      </c>
      <c r="D17827" s="4" t="str">
        <f>VLOOKUP(A17827,predictions!A:B,2,FALSE)</f>
        <v>22/06/2020</v>
      </c>
      <c r="E17827" s="4">
        <f t="shared" si="69"/>
        <v>44004</v>
      </c>
    </row>
    <row r="17828" spans="3:5" ht="13" x14ac:dyDescent="0.15">
      <c r="C17828" s="1" t="str">
        <f ca="1">IFERROR(INDIRECT(ADDRESS(MATCH(A17828,'contribution par jour-semaine'!A:A,0),MATCH(B17828,'contribution par jour-semaine'!$1:$1,0),4,1,"contribution par jour-semaine")),"")</f>
        <v/>
      </c>
      <c r="D17828" s="4" t="str">
        <f>VLOOKUP(A17828,predictions!A:B,2,FALSE)</f>
        <v>22/06/2020</v>
      </c>
      <c r="E17828" s="4">
        <f t="shared" si="69"/>
        <v>44004</v>
      </c>
    </row>
    <row r="17829" spans="3:5" ht="13" x14ac:dyDescent="0.15">
      <c r="C17829" s="1" t="str">
        <f ca="1">IFERROR(INDIRECT(ADDRESS(MATCH(A17829,'contribution par jour-semaine'!A:A,0),MATCH(B17829,'contribution par jour-semaine'!$1:$1,0),4,1,"contribution par jour-semaine")),"")</f>
        <v/>
      </c>
      <c r="D17829" s="4" t="str">
        <f>VLOOKUP(A17829,predictions!A:B,2,FALSE)</f>
        <v>22/06/2020</v>
      </c>
      <c r="E17829" s="4">
        <f t="shared" si="69"/>
        <v>44004</v>
      </c>
    </row>
    <row r="17830" spans="3:5" ht="13" x14ac:dyDescent="0.15">
      <c r="C17830" s="1" t="str">
        <f ca="1">IFERROR(INDIRECT(ADDRESS(MATCH(A17830,'contribution par jour-semaine'!A:A,0),MATCH(B17830,'contribution par jour-semaine'!$1:$1,0),4,1,"contribution par jour-semaine")),"")</f>
        <v/>
      </c>
      <c r="D17830" s="4" t="str">
        <f>VLOOKUP(A17830,predictions!A:B,2,FALSE)</f>
        <v>22/06/2020</v>
      </c>
      <c r="E17830" s="4">
        <f t="shared" si="69"/>
        <v>44004</v>
      </c>
    </row>
    <row r="17831" spans="3:5" ht="13" x14ac:dyDescent="0.15">
      <c r="C17831" s="1" t="str">
        <f ca="1">IFERROR(INDIRECT(ADDRESS(MATCH(A17831,'contribution par jour-semaine'!A:A,0),MATCH(B17831,'contribution par jour-semaine'!$1:$1,0),4,1,"contribution par jour-semaine")),"")</f>
        <v/>
      </c>
      <c r="D17831" s="4" t="str">
        <f>VLOOKUP(A17831,predictions!A:B,2,FALSE)</f>
        <v>22/06/2020</v>
      </c>
      <c r="E17831" s="4">
        <f t="shared" si="69"/>
        <v>44004</v>
      </c>
    </row>
    <row r="17832" spans="3:5" ht="13" x14ac:dyDescent="0.15">
      <c r="C17832" s="1" t="str">
        <f ca="1">IFERROR(INDIRECT(ADDRESS(MATCH(A17832,'contribution par jour-semaine'!A:A,0),MATCH(B17832,'contribution par jour-semaine'!$1:$1,0),4,1,"contribution par jour-semaine")),"")</f>
        <v/>
      </c>
      <c r="D17832" s="4" t="str">
        <f>VLOOKUP(A17832,predictions!A:B,2,FALSE)</f>
        <v>22/06/2020</v>
      </c>
      <c r="E17832" s="4">
        <f t="shared" si="69"/>
        <v>44004</v>
      </c>
    </row>
    <row r="17833" spans="3:5" ht="13" x14ac:dyDescent="0.15">
      <c r="C17833" s="1" t="str">
        <f ca="1">IFERROR(INDIRECT(ADDRESS(MATCH(A17833,'contribution par jour-semaine'!A:A,0),MATCH(B17833,'contribution par jour-semaine'!$1:$1,0),4,1,"contribution par jour-semaine")),"")</f>
        <v/>
      </c>
      <c r="D17833" s="4" t="str">
        <f>VLOOKUP(A17833,predictions!A:B,2,FALSE)</f>
        <v>22/06/2020</v>
      </c>
      <c r="E17833" s="4">
        <f t="shared" si="69"/>
        <v>44004</v>
      </c>
    </row>
    <row r="17834" spans="3:5" ht="13" x14ac:dyDescent="0.15">
      <c r="C17834" s="1" t="str">
        <f ca="1">IFERROR(INDIRECT(ADDRESS(MATCH(A17834,'contribution par jour-semaine'!A:A,0),MATCH(B17834,'contribution par jour-semaine'!$1:$1,0),4,1,"contribution par jour-semaine")),"")</f>
        <v/>
      </c>
      <c r="D17834" s="4" t="str">
        <f>VLOOKUP(A17834,predictions!A:B,2,FALSE)</f>
        <v>22/06/2020</v>
      </c>
      <c r="E17834" s="4">
        <f t="shared" si="69"/>
        <v>44004</v>
      </c>
    </row>
    <row r="17835" spans="3:5" ht="13" x14ac:dyDescent="0.15">
      <c r="C17835" s="1" t="str">
        <f ca="1">IFERROR(INDIRECT(ADDRESS(MATCH(A17835,'contribution par jour-semaine'!A:A,0),MATCH(B17835,'contribution par jour-semaine'!$1:$1,0),4,1,"contribution par jour-semaine")),"")</f>
        <v/>
      </c>
      <c r="D17835" s="4" t="str">
        <f>VLOOKUP(A17835,predictions!A:B,2,FALSE)</f>
        <v>22/06/2020</v>
      </c>
      <c r="E17835" s="4">
        <f t="shared" si="69"/>
        <v>44004</v>
      </c>
    </row>
    <row r="17836" spans="3:5" ht="13" x14ac:dyDescent="0.15">
      <c r="C17836" s="1" t="str">
        <f ca="1">IFERROR(INDIRECT(ADDRESS(MATCH(A17836,'contribution par jour-semaine'!A:A,0),MATCH(B17836,'contribution par jour-semaine'!$1:$1,0),4,1,"contribution par jour-semaine")),"")</f>
        <v/>
      </c>
      <c r="D17836" s="4" t="str">
        <f>VLOOKUP(A17836,predictions!A:B,2,FALSE)</f>
        <v>22/06/2020</v>
      </c>
      <c r="E17836" s="4">
        <f t="shared" si="69"/>
        <v>44004</v>
      </c>
    </row>
    <row r="17837" spans="3:5" ht="13" x14ac:dyDescent="0.15">
      <c r="C17837" s="1" t="str">
        <f ca="1">IFERROR(INDIRECT(ADDRESS(MATCH(A17837,'contribution par jour-semaine'!A:A,0),MATCH(B17837,'contribution par jour-semaine'!$1:$1,0),4,1,"contribution par jour-semaine")),"")</f>
        <v/>
      </c>
      <c r="D17837" s="4" t="str">
        <f>VLOOKUP(A17837,predictions!A:B,2,FALSE)</f>
        <v>22/06/2020</v>
      </c>
      <c r="E17837" s="4">
        <f t="shared" si="69"/>
        <v>44004</v>
      </c>
    </row>
    <row r="17838" spans="3:5" ht="13" x14ac:dyDescent="0.15">
      <c r="C17838" s="1" t="str">
        <f ca="1">IFERROR(INDIRECT(ADDRESS(MATCH(A17838,'contribution par jour-semaine'!A:A,0),MATCH(B17838,'contribution par jour-semaine'!$1:$1,0),4,1,"contribution par jour-semaine")),"")</f>
        <v/>
      </c>
      <c r="D17838" s="4" t="str">
        <f>VLOOKUP(A17838,predictions!A:B,2,FALSE)</f>
        <v>22/06/2020</v>
      </c>
      <c r="E17838" s="4">
        <f t="shared" si="69"/>
        <v>44004</v>
      </c>
    </row>
    <row r="17839" spans="3:5" ht="13" x14ac:dyDescent="0.15">
      <c r="C17839" s="1" t="str">
        <f ca="1">IFERROR(INDIRECT(ADDRESS(MATCH(A17839,'contribution par jour-semaine'!A:A,0),MATCH(B17839,'contribution par jour-semaine'!$1:$1,0),4,1,"contribution par jour-semaine")),"")</f>
        <v/>
      </c>
      <c r="D17839" s="4" t="str">
        <f>VLOOKUP(A17839,predictions!A:B,2,FALSE)</f>
        <v>22/06/2020</v>
      </c>
      <c r="E17839" s="4">
        <f t="shared" si="69"/>
        <v>44004</v>
      </c>
    </row>
    <row r="17840" spans="3:5" ht="13" x14ac:dyDescent="0.15">
      <c r="C17840" s="1" t="str">
        <f ca="1">IFERROR(INDIRECT(ADDRESS(MATCH(A17840,'contribution par jour-semaine'!A:A,0),MATCH(B17840,'contribution par jour-semaine'!$1:$1,0),4,1,"contribution par jour-semaine")),"")</f>
        <v/>
      </c>
      <c r="D17840" s="4" t="str">
        <f>VLOOKUP(A17840,predictions!A:B,2,FALSE)</f>
        <v>22/06/2020</v>
      </c>
      <c r="E17840" s="4">
        <f t="shared" si="69"/>
        <v>44004</v>
      </c>
    </row>
    <row r="17841" spans="3:5" ht="13" x14ac:dyDescent="0.15">
      <c r="C17841" s="1" t="str">
        <f ca="1">IFERROR(INDIRECT(ADDRESS(MATCH(A17841,'contribution par jour-semaine'!A:A,0),MATCH(B17841,'contribution par jour-semaine'!$1:$1,0),4,1,"contribution par jour-semaine")),"")</f>
        <v/>
      </c>
      <c r="D17841" s="4" t="str">
        <f>VLOOKUP(A17841,predictions!A:B,2,FALSE)</f>
        <v>22/06/2020</v>
      </c>
      <c r="E17841" s="4">
        <f t="shared" si="69"/>
        <v>44004</v>
      </c>
    </row>
    <row r="17842" spans="3:5" ht="13" x14ac:dyDescent="0.15">
      <c r="C17842" s="1" t="str">
        <f ca="1">IFERROR(INDIRECT(ADDRESS(MATCH(A17842,'contribution par jour-semaine'!A:A,0),MATCH(B17842,'contribution par jour-semaine'!$1:$1,0),4,1,"contribution par jour-semaine")),"")</f>
        <v/>
      </c>
      <c r="D17842" s="4" t="str">
        <f>VLOOKUP(A17842,predictions!A:B,2,FALSE)</f>
        <v>22/06/2020</v>
      </c>
      <c r="E17842" s="4">
        <f t="shared" si="69"/>
        <v>44004</v>
      </c>
    </row>
    <row r="17843" spans="3:5" ht="13" x14ac:dyDescent="0.15">
      <c r="C17843" s="1" t="str">
        <f ca="1">IFERROR(INDIRECT(ADDRESS(MATCH(A17843,'contribution par jour-semaine'!A:A,0),MATCH(B17843,'contribution par jour-semaine'!$1:$1,0),4,1,"contribution par jour-semaine")),"")</f>
        <v/>
      </c>
      <c r="D17843" s="4" t="str">
        <f>VLOOKUP(A17843,predictions!A:B,2,FALSE)</f>
        <v>22/06/2020</v>
      </c>
      <c r="E17843" s="4">
        <f t="shared" si="69"/>
        <v>44004</v>
      </c>
    </row>
    <row r="17844" spans="3:5" ht="13" x14ac:dyDescent="0.15">
      <c r="C17844" s="1" t="str">
        <f ca="1">IFERROR(INDIRECT(ADDRESS(MATCH(A17844,'contribution par jour-semaine'!A:A,0),MATCH(B17844,'contribution par jour-semaine'!$1:$1,0),4,1,"contribution par jour-semaine")),"")</f>
        <v/>
      </c>
      <c r="D17844" s="4" t="str">
        <f>VLOOKUP(A17844,predictions!A:B,2,FALSE)</f>
        <v>22/06/2020</v>
      </c>
      <c r="E17844" s="4">
        <f t="shared" si="69"/>
        <v>44004</v>
      </c>
    </row>
    <row r="17845" spans="3:5" ht="13" x14ac:dyDescent="0.15">
      <c r="C17845" s="1" t="str">
        <f ca="1">IFERROR(INDIRECT(ADDRESS(MATCH(A17845,'contribution par jour-semaine'!A:A,0),MATCH(B17845,'contribution par jour-semaine'!$1:$1,0),4,1,"contribution par jour-semaine")),"")</f>
        <v/>
      </c>
      <c r="D17845" s="4" t="str">
        <f>VLOOKUP(A17845,predictions!A:B,2,FALSE)</f>
        <v>22/06/2020</v>
      </c>
      <c r="E17845" s="4">
        <f t="shared" si="69"/>
        <v>44004</v>
      </c>
    </row>
    <row r="17846" spans="3:5" ht="13" x14ac:dyDescent="0.15">
      <c r="C17846" s="1" t="str">
        <f ca="1">IFERROR(INDIRECT(ADDRESS(MATCH(A17846,'contribution par jour-semaine'!A:A,0),MATCH(B17846,'contribution par jour-semaine'!$1:$1,0),4,1,"contribution par jour-semaine")),"")</f>
        <v/>
      </c>
      <c r="D17846" s="4" t="str">
        <f>VLOOKUP(A17846,predictions!A:B,2,FALSE)</f>
        <v>22/06/2020</v>
      </c>
      <c r="E17846" s="4">
        <f t="shared" si="69"/>
        <v>44004</v>
      </c>
    </row>
    <row r="17847" spans="3:5" ht="13" x14ac:dyDescent="0.15">
      <c r="C17847" s="1" t="str">
        <f ca="1">IFERROR(INDIRECT(ADDRESS(MATCH(A17847,'contribution par jour-semaine'!A:A,0),MATCH(B17847,'contribution par jour-semaine'!$1:$1,0),4,1,"contribution par jour-semaine")),"")</f>
        <v/>
      </c>
      <c r="D17847" s="4" t="str">
        <f>VLOOKUP(A17847,predictions!A:B,2,FALSE)</f>
        <v>22/06/2020</v>
      </c>
      <c r="E17847" s="4">
        <f t="shared" si="69"/>
        <v>44004</v>
      </c>
    </row>
    <row r="17848" spans="3:5" ht="13" x14ac:dyDescent="0.15">
      <c r="C17848" s="1" t="str">
        <f ca="1">IFERROR(INDIRECT(ADDRESS(MATCH(A17848,'contribution par jour-semaine'!A:A,0),MATCH(B17848,'contribution par jour-semaine'!$1:$1,0),4,1,"contribution par jour-semaine")),"")</f>
        <v/>
      </c>
      <c r="D17848" s="4" t="str">
        <f>VLOOKUP(A17848,predictions!A:B,2,FALSE)</f>
        <v>22/06/2020</v>
      </c>
      <c r="E17848" s="4">
        <f t="shared" si="69"/>
        <v>44004</v>
      </c>
    </row>
    <row r="17849" spans="3:5" ht="13" x14ac:dyDescent="0.15">
      <c r="C17849" s="1" t="str">
        <f ca="1">IFERROR(INDIRECT(ADDRESS(MATCH(A17849,'contribution par jour-semaine'!A:A,0),MATCH(B17849,'contribution par jour-semaine'!$1:$1,0),4,1,"contribution par jour-semaine")),"")</f>
        <v/>
      </c>
      <c r="D17849" s="4" t="str">
        <f>VLOOKUP(A17849,predictions!A:B,2,FALSE)</f>
        <v>22/06/2020</v>
      </c>
      <c r="E17849" s="4">
        <f t="shared" si="69"/>
        <v>44004</v>
      </c>
    </row>
    <row r="17850" spans="3:5" ht="13" x14ac:dyDescent="0.15">
      <c r="C17850" s="1" t="str">
        <f ca="1">IFERROR(INDIRECT(ADDRESS(MATCH(A17850,'contribution par jour-semaine'!A:A,0),MATCH(B17850,'contribution par jour-semaine'!$1:$1,0),4,1,"contribution par jour-semaine")),"")</f>
        <v/>
      </c>
      <c r="D17850" s="4" t="str">
        <f>VLOOKUP(A17850,predictions!A:B,2,FALSE)</f>
        <v>22/06/2020</v>
      </c>
      <c r="E17850" s="4">
        <f t="shared" si="69"/>
        <v>44004</v>
      </c>
    </row>
    <row r="17851" spans="3:5" ht="13" x14ac:dyDescent="0.15">
      <c r="C17851" s="1" t="str">
        <f ca="1">IFERROR(INDIRECT(ADDRESS(MATCH(A17851,'contribution par jour-semaine'!A:A,0),MATCH(B17851,'contribution par jour-semaine'!$1:$1,0),4,1,"contribution par jour-semaine")),"")</f>
        <v/>
      </c>
      <c r="D17851" s="4" t="str">
        <f>VLOOKUP(A17851,predictions!A:B,2,FALSE)</f>
        <v>22/06/2020</v>
      </c>
      <c r="E17851" s="4">
        <f t="shared" si="69"/>
        <v>44004</v>
      </c>
    </row>
    <row r="17852" spans="3:5" ht="13" x14ac:dyDescent="0.15">
      <c r="C17852" s="1" t="str">
        <f ca="1">IFERROR(INDIRECT(ADDRESS(MATCH(A17852,'contribution par jour-semaine'!A:A,0),MATCH(B17852,'contribution par jour-semaine'!$1:$1,0),4,1,"contribution par jour-semaine")),"")</f>
        <v/>
      </c>
      <c r="D17852" s="4" t="str">
        <f>VLOOKUP(A17852,predictions!A:B,2,FALSE)</f>
        <v>22/06/2020</v>
      </c>
      <c r="E17852" s="4">
        <f t="shared" ref="E17852:E18106" si="70">DATE(RIGHT(D17852,4),MID(D17852,4,2),LEFT(D17852,2))</f>
        <v>44004</v>
      </c>
    </row>
    <row r="17853" spans="3:5" ht="13" x14ac:dyDescent="0.15">
      <c r="C17853" s="1" t="str">
        <f ca="1">IFERROR(INDIRECT(ADDRESS(MATCH(A17853,'contribution par jour-semaine'!A:A,0),MATCH(B17853,'contribution par jour-semaine'!$1:$1,0),4,1,"contribution par jour-semaine")),"")</f>
        <v/>
      </c>
      <c r="D17853" s="4" t="str">
        <f>VLOOKUP(A17853,predictions!A:B,2,FALSE)</f>
        <v>22/06/2020</v>
      </c>
      <c r="E17853" s="4">
        <f t="shared" si="70"/>
        <v>44004</v>
      </c>
    </row>
    <row r="17854" spans="3:5" ht="13" x14ac:dyDescent="0.15">
      <c r="C17854" s="1" t="str">
        <f ca="1">IFERROR(INDIRECT(ADDRESS(MATCH(A17854,'contribution par jour-semaine'!A:A,0),MATCH(B17854,'contribution par jour-semaine'!$1:$1,0),4,1,"contribution par jour-semaine")),"")</f>
        <v/>
      </c>
      <c r="D17854" s="4" t="str">
        <f>VLOOKUP(A17854,predictions!A:B,2,FALSE)</f>
        <v>22/06/2020</v>
      </c>
      <c r="E17854" s="4">
        <f t="shared" si="70"/>
        <v>44004</v>
      </c>
    </row>
    <row r="17855" spans="3:5" ht="13" x14ac:dyDescent="0.15">
      <c r="C17855" s="1" t="str">
        <f ca="1">IFERROR(INDIRECT(ADDRESS(MATCH(A17855,'contribution par jour-semaine'!A:A,0),MATCH(B17855,'contribution par jour-semaine'!$1:$1,0),4,1,"contribution par jour-semaine")),"")</f>
        <v/>
      </c>
      <c r="D17855" s="4" t="str">
        <f>VLOOKUP(A17855,predictions!A:B,2,FALSE)</f>
        <v>22/06/2020</v>
      </c>
      <c r="E17855" s="4">
        <f t="shared" si="70"/>
        <v>44004</v>
      </c>
    </row>
    <row r="17856" spans="3:5" ht="13" x14ac:dyDescent="0.15">
      <c r="C17856" s="1" t="str">
        <f ca="1">IFERROR(INDIRECT(ADDRESS(MATCH(A17856,'contribution par jour-semaine'!A:A,0),MATCH(B17856,'contribution par jour-semaine'!$1:$1,0),4,1,"contribution par jour-semaine")),"")</f>
        <v/>
      </c>
      <c r="D17856" s="4" t="str">
        <f>VLOOKUP(A17856,predictions!A:B,2,FALSE)</f>
        <v>22/06/2020</v>
      </c>
      <c r="E17856" s="4">
        <f t="shared" si="70"/>
        <v>44004</v>
      </c>
    </row>
    <row r="17857" spans="3:5" ht="13" x14ac:dyDescent="0.15">
      <c r="C17857" s="1" t="str">
        <f ca="1">IFERROR(INDIRECT(ADDRESS(MATCH(A17857,'contribution par jour-semaine'!A:A,0),MATCH(B17857,'contribution par jour-semaine'!$1:$1,0),4,1,"contribution par jour-semaine")),"")</f>
        <v/>
      </c>
      <c r="D17857" s="4" t="str">
        <f>VLOOKUP(A17857,predictions!A:B,2,FALSE)</f>
        <v>22/06/2020</v>
      </c>
      <c r="E17857" s="4">
        <f t="shared" si="70"/>
        <v>44004</v>
      </c>
    </row>
    <row r="17858" spans="3:5" ht="13" x14ac:dyDescent="0.15">
      <c r="C17858" s="1" t="str">
        <f ca="1">IFERROR(INDIRECT(ADDRESS(MATCH(A17858,'contribution par jour-semaine'!A:A,0),MATCH(B17858,'contribution par jour-semaine'!$1:$1,0),4,1,"contribution par jour-semaine")),"")</f>
        <v/>
      </c>
      <c r="D17858" s="4" t="str">
        <f>VLOOKUP(A17858,predictions!A:B,2,FALSE)</f>
        <v>22/06/2020</v>
      </c>
      <c r="E17858" s="4">
        <f t="shared" si="70"/>
        <v>44004</v>
      </c>
    </row>
    <row r="17859" spans="3:5" ht="13" x14ac:dyDescent="0.15">
      <c r="C17859" s="1" t="str">
        <f ca="1">IFERROR(INDIRECT(ADDRESS(MATCH(A17859,'contribution par jour-semaine'!A:A,0),MATCH(B17859,'contribution par jour-semaine'!$1:$1,0),4,1,"contribution par jour-semaine")),"")</f>
        <v/>
      </c>
      <c r="D17859" s="4" t="str">
        <f>VLOOKUP(A17859,predictions!A:B,2,FALSE)</f>
        <v>22/06/2020</v>
      </c>
      <c r="E17859" s="4">
        <f t="shared" si="70"/>
        <v>44004</v>
      </c>
    </row>
    <row r="17860" spans="3:5" ht="13" x14ac:dyDescent="0.15">
      <c r="C17860" s="1" t="str">
        <f ca="1">IFERROR(INDIRECT(ADDRESS(MATCH(A17860,'contribution par jour-semaine'!A:A,0),MATCH(B17860,'contribution par jour-semaine'!$1:$1,0),4,1,"contribution par jour-semaine")),"")</f>
        <v/>
      </c>
      <c r="D17860" s="4" t="str">
        <f>VLOOKUP(A17860,predictions!A:B,2,FALSE)</f>
        <v>22/06/2020</v>
      </c>
      <c r="E17860" s="4">
        <f t="shared" si="70"/>
        <v>44004</v>
      </c>
    </row>
    <row r="17861" spans="3:5" ht="13" x14ac:dyDescent="0.15">
      <c r="C17861" s="1" t="str">
        <f ca="1">IFERROR(INDIRECT(ADDRESS(MATCH(A17861,'contribution par jour-semaine'!A:A,0),MATCH(B17861,'contribution par jour-semaine'!$1:$1,0),4,1,"contribution par jour-semaine")),"")</f>
        <v/>
      </c>
      <c r="D17861" s="4" t="str">
        <f>VLOOKUP(A17861,predictions!A:B,2,FALSE)</f>
        <v>22/06/2020</v>
      </c>
      <c r="E17861" s="4">
        <f t="shared" si="70"/>
        <v>44004</v>
      </c>
    </row>
    <row r="17862" spans="3:5" ht="13" x14ac:dyDescent="0.15">
      <c r="C17862" s="1" t="str">
        <f ca="1">IFERROR(INDIRECT(ADDRESS(MATCH(A17862,'contribution par jour-semaine'!A:A,0),MATCH(B17862,'contribution par jour-semaine'!$1:$1,0),4,1,"contribution par jour-semaine")),"")</f>
        <v/>
      </c>
      <c r="D17862" s="4" t="str">
        <f>VLOOKUP(A17862,predictions!A:B,2,FALSE)</f>
        <v>22/06/2020</v>
      </c>
      <c r="E17862" s="4">
        <f t="shared" si="70"/>
        <v>44004</v>
      </c>
    </row>
    <row r="17863" spans="3:5" ht="13" x14ac:dyDescent="0.15">
      <c r="C17863" s="1" t="str">
        <f ca="1">IFERROR(INDIRECT(ADDRESS(MATCH(A17863,'contribution par jour-semaine'!A:A,0),MATCH(B17863,'contribution par jour-semaine'!$1:$1,0),4,1,"contribution par jour-semaine")),"")</f>
        <v/>
      </c>
      <c r="D17863" s="4" t="str">
        <f>VLOOKUP(A17863,predictions!A:B,2,FALSE)</f>
        <v>22/06/2020</v>
      </c>
      <c r="E17863" s="4">
        <f t="shared" si="70"/>
        <v>44004</v>
      </c>
    </row>
    <row r="17864" spans="3:5" ht="13" x14ac:dyDescent="0.15">
      <c r="C17864" s="1" t="str">
        <f ca="1">IFERROR(INDIRECT(ADDRESS(MATCH(A17864,'contribution par jour-semaine'!A:A,0),MATCH(B17864,'contribution par jour-semaine'!$1:$1,0),4,1,"contribution par jour-semaine")),"")</f>
        <v/>
      </c>
      <c r="D17864" s="4" t="str">
        <f>VLOOKUP(A17864,predictions!A:B,2,FALSE)</f>
        <v>22/06/2020</v>
      </c>
      <c r="E17864" s="4">
        <f t="shared" si="70"/>
        <v>44004</v>
      </c>
    </row>
    <row r="17865" spans="3:5" ht="13" x14ac:dyDescent="0.15">
      <c r="C17865" s="1" t="str">
        <f ca="1">IFERROR(INDIRECT(ADDRESS(MATCH(A17865,'contribution par jour-semaine'!A:A,0),MATCH(B17865,'contribution par jour-semaine'!$1:$1,0),4,1,"contribution par jour-semaine")),"")</f>
        <v/>
      </c>
      <c r="D17865" s="4" t="str">
        <f>VLOOKUP(A17865,predictions!A:B,2,FALSE)</f>
        <v>22/06/2020</v>
      </c>
      <c r="E17865" s="4">
        <f t="shared" si="70"/>
        <v>44004</v>
      </c>
    </row>
    <row r="17866" spans="3:5" ht="13" x14ac:dyDescent="0.15">
      <c r="C17866" s="1" t="str">
        <f ca="1">IFERROR(INDIRECT(ADDRESS(MATCH(A17866,'contribution par jour-semaine'!A:A,0),MATCH(B17866,'contribution par jour-semaine'!$1:$1,0),4,1,"contribution par jour-semaine")),"")</f>
        <v/>
      </c>
      <c r="D17866" s="4" t="str">
        <f>VLOOKUP(A17866,predictions!A:B,2,FALSE)</f>
        <v>22/06/2020</v>
      </c>
      <c r="E17866" s="4">
        <f t="shared" si="70"/>
        <v>44004</v>
      </c>
    </row>
    <row r="17867" spans="3:5" ht="13" x14ac:dyDescent="0.15">
      <c r="C17867" s="1" t="str">
        <f ca="1">IFERROR(INDIRECT(ADDRESS(MATCH(A17867,'contribution par jour-semaine'!A:A,0),MATCH(B17867,'contribution par jour-semaine'!$1:$1,0),4,1,"contribution par jour-semaine")),"")</f>
        <v/>
      </c>
      <c r="D17867" s="4" t="str">
        <f>VLOOKUP(A17867,predictions!A:B,2,FALSE)</f>
        <v>22/06/2020</v>
      </c>
      <c r="E17867" s="4">
        <f t="shared" si="70"/>
        <v>44004</v>
      </c>
    </row>
    <row r="17868" spans="3:5" ht="13" x14ac:dyDescent="0.15">
      <c r="C17868" s="1" t="str">
        <f ca="1">IFERROR(INDIRECT(ADDRESS(MATCH(A17868,'contribution par jour-semaine'!A:A,0),MATCH(B17868,'contribution par jour-semaine'!$1:$1,0),4,1,"contribution par jour-semaine")),"")</f>
        <v/>
      </c>
      <c r="D17868" s="4" t="str">
        <f>VLOOKUP(A17868,predictions!A:B,2,FALSE)</f>
        <v>22/06/2020</v>
      </c>
      <c r="E17868" s="4">
        <f t="shared" si="70"/>
        <v>44004</v>
      </c>
    </row>
    <row r="17869" spans="3:5" ht="13" x14ac:dyDescent="0.15">
      <c r="C17869" s="1" t="str">
        <f ca="1">IFERROR(INDIRECT(ADDRESS(MATCH(A17869,'contribution par jour-semaine'!A:A,0),MATCH(B17869,'contribution par jour-semaine'!$1:$1,0),4,1,"contribution par jour-semaine")),"")</f>
        <v/>
      </c>
      <c r="D17869" s="4" t="str">
        <f>VLOOKUP(A17869,predictions!A:B,2,FALSE)</f>
        <v>22/06/2020</v>
      </c>
      <c r="E17869" s="4">
        <f t="shared" si="70"/>
        <v>44004</v>
      </c>
    </row>
    <row r="17870" spans="3:5" ht="13" x14ac:dyDescent="0.15">
      <c r="C17870" s="1" t="str">
        <f ca="1">IFERROR(INDIRECT(ADDRESS(MATCH(A17870,'contribution par jour-semaine'!A:A,0),MATCH(B17870,'contribution par jour-semaine'!$1:$1,0),4,1,"contribution par jour-semaine")),"")</f>
        <v/>
      </c>
      <c r="D17870" s="4" t="str">
        <f>VLOOKUP(A17870,predictions!A:B,2,FALSE)</f>
        <v>22/06/2020</v>
      </c>
      <c r="E17870" s="4">
        <f t="shared" si="70"/>
        <v>44004</v>
      </c>
    </row>
    <row r="17871" spans="3:5" ht="13" x14ac:dyDescent="0.15">
      <c r="C17871" s="1" t="str">
        <f ca="1">IFERROR(INDIRECT(ADDRESS(MATCH(A17871,'contribution par jour-semaine'!A:A,0),MATCH(B17871,'contribution par jour-semaine'!$1:$1,0),4,1,"contribution par jour-semaine")),"")</f>
        <v/>
      </c>
      <c r="D17871" s="4" t="str">
        <f>VLOOKUP(A17871,predictions!A:B,2,FALSE)</f>
        <v>22/06/2020</v>
      </c>
      <c r="E17871" s="4">
        <f t="shared" si="70"/>
        <v>44004</v>
      </c>
    </row>
    <row r="17872" spans="3:5" ht="13" x14ac:dyDescent="0.15">
      <c r="C17872" s="1" t="str">
        <f ca="1">IFERROR(INDIRECT(ADDRESS(MATCH(A17872,'contribution par jour-semaine'!A:A,0),MATCH(B17872,'contribution par jour-semaine'!$1:$1,0),4,1,"contribution par jour-semaine")),"")</f>
        <v/>
      </c>
      <c r="D17872" s="4" t="str">
        <f>VLOOKUP(A17872,predictions!A:B,2,FALSE)</f>
        <v>22/06/2020</v>
      </c>
      <c r="E17872" s="4">
        <f t="shared" si="70"/>
        <v>44004</v>
      </c>
    </row>
    <row r="17873" spans="3:5" ht="13" x14ac:dyDescent="0.15">
      <c r="C17873" s="1" t="str">
        <f ca="1">IFERROR(INDIRECT(ADDRESS(MATCH(A17873,'contribution par jour-semaine'!A:A,0),MATCH(B17873,'contribution par jour-semaine'!$1:$1,0),4,1,"contribution par jour-semaine")),"")</f>
        <v/>
      </c>
      <c r="D17873" s="4" t="str">
        <f>VLOOKUP(A17873,predictions!A:B,2,FALSE)</f>
        <v>22/06/2020</v>
      </c>
      <c r="E17873" s="4">
        <f t="shared" si="70"/>
        <v>44004</v>
      </c>
    </row>
    <row r="17874" spans="3:5" ht="13" x14ac:dyDescent="0.15">
      <c r="C17874" s="1" t="str">
        <f ca="1">IFERROR(INDIRECT(ADDRESS(MATCH(A17874,'contribution par jour-semaine'!A:A,0),MATCH(B17874,'contribution par jour-semaine'!$1:$1,0),4,1,"contribution par jour-semaine")),"")</f>
        <v/>
      </c>
      <c r="D17874" s="4" t="str">
        <f>VLOOKUP(A17874,predictions!A:B,2,FALSE)</f>
        <v>22/06/2020</v>
      </c>
      <c r="E17874" s="4">
        <f t="shared" si="70"/>
        <v>44004</v>
      </c>
    </row>
    <row r="17875" spans="3:5" ht="13" x14ac:dyDescent="0.15">
      <c r="C17875" s="1" t="str">
        <f ca="1">IFERROR(INDIRECT(ADDRESS(MATCH(A17875,'contribution par jour-semaine'!A:A,0),MATCH(B17875,'contribution par jour-semaine'!$1:$1,0),4,1,"contribution par jour-semaine")),"")</f>
        <v/>
      </c>
      <c r="D17875" s="4" t="str">
        <f>VLOOKUP(A17875,predictions!A:B,2,FALSE)</f>
        <v>22/06/2020</v>
      </c>
      <c r="E17875" s="4">
        <f t="shared" si="70"/>
        <v>44004</v>
      </c>
    </row>
    <row r="17876" spans="3:5" ht="13" x14ac:dyDescent="0.15">
      <c r="C17876" s="1" t="str">
        <f ca="1">IFERROR(INDIRECT(ADDRESS(MATCH(A17876,'contribution par jour-semaine'!A:A,0),MATCH(B17876,'contribution par jour-semaine'!$1:$1,0),4,1,"contribution par jour-semaine")),"")</f>
        <v/>
      </c>
      <c r="D17876" s="4" t="str">
        <f>VLOOKUP(A17876,predictions!A:B,2,FALSE)</f>
        <v>22/06/2020</v>
      </c>
      <c r="E17876" s="4">
        <f t="shared" si="70"/>
        <v>44004</v>
      </c>
    </row>
    <row r="17877" spans="3:5" ht="13" x14ac:dyDescent="0.15">
      <c r="C17877" s="1" t="str">
        <f ca="1">IFERROR(INDIRECT(ADDRESS(MATCH(A17877,'contribution par jour-semaine'!A:A,0),MATCH(B17877,'contribution par jour-semaine'!$1:$1,0),4,1,"contribution par jour-semaine")),"")</f>
        <v/>
      </c>
      <c r="D17877" s="4" t="str">
        <f>VLOOKUP(A17877,predictions!A:B,2,FALSE)</f>
        <v>22/06/2020</v>
      </c>
      <c r="E17877" s="4">
        <f t="shared" si="70"/>
        <v>44004</v>
      </c>
    </row>
    <row r="17878" spans="3:5" ht="13" x14ac:dyDescent="0.15">
      <c r="C17878" s="1" t="str">
        <f ca="1">IFERROR(INDIRECT(ADDRESS(MATCH(A17878,'contribution par jour-semaine'!A:A,0),MATCH(B17878,'contribution par jour-semaine'!$1:$1,0),4,1,"contribution par jour-semaine")),"")</f>
        <v/>
      </c>
      <c r="D17878" s="4" t="str">
        <f>VLOOKUP(A17878,predictions!A:B,2,FALSE)</f>
        <v>22/06/2020</v>
      </c>
      <c r="E17878" s="4">
        <f t="shared" si="70"/>
        <v>44004</v>
      </c>
    </row>
    <row r="17879" spans="3:5" ht="13" x14ac:dyDescent="0.15">
      <c r="C17879" s="1" t="str">
        <f ca="1">IFERROR(INDIRECT(ADDRESS(MATCH(A17879,'contribution par jour-semaine'!A:A,0),MATCH(B17879,'contribution par jour-semaine'!$1:$1,0),4,1,"contribution par jour-semaine")),"")</f>
        <v/>
      </c>
      <c r="D17879" s="4" t="str">
        <f>VLOOKUP(A17879,predictions!A:B,2,FALSE)</f>
        <v>22/06/2020</v>
      </c>
      <c r="E17879" s="4">
        <f t="shared" si="70"/>
        <v>44004</v>
      </c>
    </row>
    <row r="17880" spans="3:5" ht="13" x14ac:dyDescent="0.15">
      <c r="C17880" s="1" t="str">
        <f ca="1">IFERROR(INDIRECT(ADDRESS(MATCH(A17880,'contribution par jour-semaine'!A:A,0),MATCH(B17880,'contribution par jour-semaine'!$1:$1,0),4,1,"contribution par jour-semaine")),"")</f>
        <v/>
      </c>
      <c r="D17880" s="4" t="str">
        <f>VLOOKUP(A17880,predictions!A:B,2,FALSE)</f>
        <v>22/06/2020</v>
      </c>
      <c r="E17880" s="4">
        <f t="shared" si="70"/>
        <v>44004</v>
      </c>
    </row>
    <row r="17881" spans="3:5" ht="13" x14ac:dyDescent="0.15">
      <c r="C17881" s="1" t="str">
        <f ca="1">IFERROR(INDIRECT(ADDRESS(MATCH(A17881,'contribution par jour-semaine'!A:A,0),MATCH(B17881,'contribution par jour-semaine'!$1:$1,0),4,1,"contribution par jour-semaine")),"")</f>
        <v/>
      </c>
      <c r="D17881" s="4" t="str">
        <f>VLOOKUP(A17881,predictions!A:B,2,FALSE)</f>
        <v>22/06/2020</v>
      </c>
      <c r="E17881" s="4">
        <f t="shared" si="70"/>
        <v>44004</v>
      </c>
    </row>
    <row r="17882" spans="3:5" ht="13" x14ac:dyDescent="0.15">
      <c r="C17882" s="1" t="str">
        <f ca="1">IFERROR(INDIRECT(ADDRESS(MATCH(A17882,'contribution par jour-semaine'!A:A,0),MATCH(B17882,'contribution par jour-semaine'!$1:$1,0),4,1,"contribution par jour-semaine")),"")</f>
        <v/>
      </c>
      <c r="D17882" s="4" t="str">
        <f>VLOOKUP(A17882,predictions!A:B,2,FALSE)</f>
        <v>22/06/2020</v>
      </c>
      <c r="E17882" s="4">
        <f t="shared" si="70"/>
        <v>44004</v>
      </c>
    </row>
    <row r="17883" spans="3:5" ht="13" x14ac:dyDescent="0.15">
      <c r="C17883" s="1" t="str">
        <f ca="1">IFERROR(INDIRECT(ADDRESS(MATCH(A17883,'contribution par jour-semaine'!A:A,0),MATCH(B17883,'contribution par jour-semaine'!$1:$1,0),4,1,"contribution par jour-semaine")),"")</f>
        <v/>
      </c>
      <c r="D17883" s="4" t="str">
        <f>VLOOKUP(A17883,predictions!A:B,2,FALSE)</f>
        <v>22/06/2020</v>
      </c>
      <c r="E17883" s="4">
        <f t="shared" si="70"/>
        <v>44004</v>
      </c>
    </row>
    <row r="17884" spans="3:5" ht="13" x14ac:dyDescent="0.15">
      <c r="C17884" s="1" t="str">
        <f ca="1">IFERROR(INDIRECT(ADDRESS(MATCH(A17884,'contribution par jour-semaine'!A:A,0),MATCH(B17884,'contribution par jour-semaine'!$1:$1,0),4,1,"contribution par jour-semaine")),"")</f>
        <v/>
      </c>
      <c r="D17884" s="4" t="str">
        <f>VLOOKUP(A17884,predictions!A:B,2,FALSE)</f>
        <v>22/06/2020</v>
      </c>
      <c r="E17884" s="4">
        <f t="shared" si="70"/>
        <v>44004</v>
      </c>
    </row>
    <row r="17885" spans="3:5" ht="13" x14ac:dyDescent="0.15">
      <c r="C17885" s="1" t="str">
        <f ca="1">IFERROR(INDIRECT(ADDRESS(MATCH(A17885,'contribution par jour-semaine'!A:A,0),MATCH(B17885,'contribution par jour-semaine'!$1:$1,0),4,1,"contribution par jour-semaine")),"")</f>
        <v/>
      </c>
      <c r="D17885" s="4" t="str">
        <f>VLOOKUP(A17885,predictions!A:B,2,FALSE)</f>
        <v>22/06/2020</v>
      </c>
      <c r="E17885" s="4">
        <f t="shared" si="70"/>
        <v>44004</v>
      </c>
    </row>
    <row r="17886" spans="3:5" ht="13" x14ac:dyDescent="0.15">
      <c r="C17886" s="1" t="str">
        <f ca="1">IFERROR(INDIRECT(ADDRESS(MATCH(A17886,'contribution par jour-semaine'!A:A,0),MATCH(B17886,'contribution par jour-semaine'!$1:$1,0),4,1,"contribution par jour-semaine")),"")</f>
        <v/>
      </c>
      <c r="D17886" s="4" t="str">
        <f>VLOOKUP(A17886,predictions!A:B,2,FALSE)</f>
        <v>22/06/2020</v>
      </c>
      <c r="E17886" s="4">
        <f t="shared" si="70"/>
        <v>44004</v>
      </c>
    </row>
    <row r="17887" spans="3:5" ht="13" x14ac:dyDescent="0.15">
      <c r="C17887" s="1" t="str">
        <f ca="1">IFERROR(INDIRECT(ADDRESS(MATCH(A17887,'contribution par jour-semaine'!A:A,0),MATCH(B17887,'contribution par jour-semaine'!$1:$1,0),4,1,"contribution par jour-semaine")),"")</f>
        <v/>
      </c>
      <c r="D17887" s="4" t="str">
        <f>VLOOKUP(A17887,predictions!A:B,2,FALSE)</f>
        <v>22/06/2020</v>
      </c>
      <c r="E17887" s="4">
        <f t="shared" si="70"/>
        <v>44004</v>
      </c>
    </row>
    <row r="17888" spans="3:5" ht="13" x14ac:dyDescent="0.15">
      <c r="C17888" s="1" t="str">
        <f ca="1">IFERROR(INDIRECT(ADDRESS(MATCH(A17888,'contribution par jour-semaine'!A:A,0),MATCH(B17888,'contribution par jour-semaine'!$1:$1,0),4,1,"contribution par jour-semaine")),"")</f>
        <v/>
      </c>
      <c r="D17888" s="4" t="str">
        <f>VLOOKUP(A17888,predictions!A:B,2,FALSE)</f>
        <v>22/06/2020</v>
      </c>
      <c r="E17888" s="4">
        <f t="shared" si="70"/>
        <v>44004</v>
      </c>
    </row>
    <row r="17889" spans="3:5" ht="13" x14ac:dyDescent="0.15">
      <c r="C17889" s="1" t="str">
        <f ca="1">IFERROR(INDIRECT(ADDRESS(MATCH(A17889,'contribution par jour-semaine'!A:A,0),MATCH(B17889,'contribution par jour-semaine'!$1:$1,0),4,1,"contribution par jour-semaine")),"")</f>
        <v/>
      </c>
      <c r="D17889" s="4" t="str">
        <f>VLOOKUP(A17889,predictions!A:B,2,FALSE)</f>
        <v>22/06/2020</v>
      </c>
      <c r="E17889" s="4">
        <f t="shared" si="70"/>
        <v>44004</v>
      </c>
    </row>
    <row r="17890" spans="3:5" ht="13" x14ac:dyDescent="0.15">
      <c r="C17890" s="1" t="str">
        <f ca="1">IFERROR(INDIRECT(ADDRESS(MATCH(A17890,'contribution par jour-semaine'!A:A,0),MATCH(B17890,'contribution par jour-semaine'!$1:$1,0),4,1,"contribution par jour-semaine")),"")</f>
        <v/>
      </c>
      <c r="D17890" s="4" t="str">
        <f>VLOOKUP(A17890,predictions!A:B,2,FALSE)</f>
        <v>22/06/2020</v>
      </c>
      <c r="E17890" s="4">
        <f t="shared" si="70"/>
        <v>44004</v>
      </c>
    </row>
    <row r="17891" spans="3:5" ht="13" x14ac:dyDescent="0.15">
      <c r="C17891" s="1" t="str">
        <f ca="1">IFERROR(INDIRECT(ADDRESS(MATCH(A17891,'contribution par jour-semaine'!A:A,0),MATCH(B17891,'contribution par jour-semaine'!$1:$1,0),4,1,"contribution par jour-semaine")),"")</f>
        <v/>
      </c>
      <c r="D17891" s="4" t="str">
        <f>VLOOKUP(A17891,predictions!A:B,2,FALSE)</f>
        <v>22/06/2020</v>
      </c>
      <c r="E17891" s="4">
        <f t="shared" si="70"/>
        <v>44004</v>
      </c>
    </row>
    <row r="17892" spans="3:5" ht="13" x14ac:dyDescent="0.15">
      <c r="C17892" s="1" t="str">
        <f ca="1">IFERROR(INDIRECT(ADDRESS(MATCH(A17892,'contribution par jour-semaine'!A:A,0),MATCH(B17892,'contribution par jour-semaine'!$1:$1,0),4,1,"contribution par jour-semaine")),"")</f>
        <v/>
      </c>
      <c r="D17892" s="4" t="str">
        <f>VLOOKUP(A17892,predictions!A:B,2,FALSE)</f>
        <v>22/06/2020</v>
      </c>
      <c r="E17892" s="4">
        <f t="shared" si="70"/>
        <v>44004</v>
      </c>
    </row>
    <row r="17893" spans="3:5" ht="13" x14ac:dyDescent="0.15">
      <c r="C17893" s="1" t="str">
        <f ca="1">IFERROR(INDIRECT(ADDRESS(MATCH(A17893,'contribution par jour-semaine'!A:A,0),MATCH(B17893,'contribution par jour-semaine'!$1:$1,0),4,1,"contribution par jour-semaine")),"")</f>
        <v/>
      </c>
      <c r="D17893" s="4" t="str">
        <f>VLOOKUP(A17893,predictions!A:B,2,FALSE)</f>
        <v>22/06/2020</v>
      </c>
      <c r="E17893" s="4">
        <f t="shared" si="70"/>
        <v>44004</v>
      </c>
    </row>
    <row r="17894" spans="3:5" ht="13" x14ac:dyDescent="0.15">
      <c r="C17894" s="1" t="str">
        <f ca="1">IFERROR(INDIRECT(ADDRESS(MATCH(A17894,'contribution par jour-semaine'!A:A,0),MATCH(B17894,'contribution par jour-semaine'!$1:$1,0),4,1,"contribution par jour-semaine")),"")</f>
        <v/>
      </c>
      <c r="D17894" s="4" t="str">
        <f>VLOOKUP(A17894,predictions!A:B,2,FALSE)</f>
        <v>22/06/2020</v>
      </c>
      <c r="E17894" s="4">
        <f t="shared" si="70"/>
        <v>44004</v>
      </c>
    </row>
    <row r="17895" spans="3:5" ht="13" x14ac:dyDescent="0.15">
      <c r="C17895" s="1" t="str">
        <f ca="1">IFERROR(INDIRECT(ADDRESS(MATCH(A17895,'contribution par jour-semaine'!A:A,0),MATCH(B17895,'contribution par jour-semaine'!$1:$1,0),4,1,"contribution par jour-semaine")),"")</f>
        <v/>
      </c>
      <c r="D17895" s="4" t="str">
        <f>VLOOKUP(A17895,predictions!A:B,2,FALSE)</f>
        <v>22/06/2020</v>
      </c>
      <c r="E17895" s="4">
        <f t="shared" si="70"/>
        <v>44004</v>
      </c>
    </row>
    <row r="17896" spans="3:5" ht="13" x14ac:dyDescent="0.15">
      <c r="C17896" s="1" t="str">
        <f ca="1">IFERROR(INDIRECT(ADDRESS(MATCH(A17896,'contribution par jour-semaine'!A:A,0),MATCH(B17896,'contribution par jour-semaine'!$1:$1,0),4,1,"contribution par jour-semaine")),"")</f>
        <v/>
      </c>
      <c r="D17896" s="4" t="str">
        <f>VLOOKUP(A17896,predictions!A:B,2,FALSE)</f>
        <v>22/06/2020</v>
      </c>
      <c r="E17896" s="4">
        <f t="shared" si="70"/>
        <v>44004</v>
      </c>
    </row>
    <row r="17897" spans="3:5" ht="13" x14ac:dyDescent="0.15">
      <c r="C17897" s="1" t="str">
        <f ca="1">IFERROR(INDIRECT(ADDRESS(MATCH(A17897,'contribution par jour-semaine'!A:A,0),MATCH(B17897,'contribution par jour-semaine'!$1:$1,0),4,1,"contribution par jour-semaine")),"")</f>
        <v/>
      </c>
      <c r="D17897" s="4" t="str">
        <f>VLOOKUP(A17897,predictions!A:B,2,FALSE)</f>
        <v>22/06/2020</v>
      </c>
      <c r="E17897" s="4">
        <f t="shared" si="70"/>
        <v>44004</v>
      </c>
    </row>
    <row r="17898" spans="3:5" ht="13" x14ac:dyDescent="0.15">
      <c r="C17898" s="1" t="str">
        <f ca="1">IFERROR(INDIRECT(ADDRESS(MATCH(A17898,'contribution par jour-semaine'!A:A,0),MATCH(B17898,'contribution par jour-semaine'!$1:$1,0),4,1,"contribution par jour-semaine")),"")</f>
        <v/>
      </c>
      <c r="D17898" s="4" t="str">
        <f>VLOOKUP(A17898,predictions!A:B,2,FALSE)</f>
        <v>22/06/2020</v>
      </c>
      <c r="E17898" s="4">
        <f t="shared" si="70"/>
        <v>44004</v>
      </c>
    </row>
    <row r="17899" spans="3:5" ht="13" x14ac:dyDescent="0.15">
      <c r="C17899" s="1" t="str">
        <f ca="1">IFERROR(INDIRECT(ADDRESS(MATCH(A17899,'contribution par jour-semaine'!A:A,0),MATCH(B17899,'contribution par jour-semaine'!$1:$1,0),4,1,"contribution par jour-semaine")),"")</f>
        <v/>
      </c>
      <c r="D17899" s="4" t="str">
        <f>VLOOKUP(A17899,predictions!A:B,2,FALSE)</f>
        <v>22/06/2020</v>
      </c>
      <c r="E17899" s="4">
        <f t="shared" si="70"/>
        <v>44004</v>
      </c>
    </row>
    <row r="17900" spans="3:5" ht="13" x14ac:dyDescent="0.15">
      <c r="C17900" s="1" t="str">
        <f ca="1">IFERROR(INDIRECT(ADDRESS(MATCH(A17900,'contribution par jour-semaine'!A:A,0),MATCH(B17900,'contribution par jour-semaine'!$1:$1,0),4,1,"contribution par jour-semaine")),"")</f>
        <v/>
      </c>
      <c r="D17900" s="4" t="str">
        <f>VLOOKUP(A17900,predictions!A:B,2,FALSE)</f>
        <v>22/06/2020</v>
      </c>
      <c r="E17900" s="4">
        <f t="shared" si="70"/>
        <v>44004</v>
      </c>
    </row>
    <row r="17901" spans="3:5" ht="13" x14ac:dyDescent="0.15">
      <c r="C17901" s="1" t="str">
        <f ca="1">IFERROR(INDIRECT(ADDRESS(MATCH(A17901,'contribution par jour-semaine'!A:A,0),MATCH(B17901,'contribution par jour-semaine'!$1:$1,0),4,1,"contribution par jour-semaine")),"")</f>
        <v/>
      </c>
      <c r="D17901" s="4" t="str">
        <f>VLOOKUP(A17901,predictions!A:B,2,FALSE)</f>
        <v>22/06/2020</v>
      </c>
      <c r="E17901" s="4">
        <f t="shared" si="70"/>
        <v>44004</v>
      </c>
    </row>
    <row r="17902" spans="3:5" ht="13" x14ac:dyDescent="0.15">
      <c r="C17902" s="1" t="str">
        <f ca="1">IFERROR(INDIRECT(ADDRESS(MATCH(A17902,'contribution par jour-semaine'!A:A,0),MATCH(B17902,'contribution par jour-semaine'!$1:$1,0),4,1,"contribution par jour-semaine")),"")</f>
        <v/>
      </c>
      <c r="D17902" s="4" t="str">
        <f>VLOOKUP(A17902,predictions!A:B,2,FALSE)</f>
        <v>22/06/2020</v>
      </c>
      <c r="E17902" s="4">
        <f t="shared" si="70"/>
        <v>44004</v>
      </c>
    </row>
    <row r="17903" spans="3:5" ht="13" x14ac:dyDescent="0.15">
      <c r="C17903" s="1" t="str">
        <f ca="1">IFERROR(INDIRECT(ADDRESS(MATCH(A17903,'contribution par jour-semaine'!A:A,0),MATCH(B17903,'contribution par jour-semaine'!$1:$1,0),4,1,"contribution par jour-semaine")),"")</f>
        <v/>
      </c>
      <c r="D17903" s="4" t="str">
        <f>VLOOKUP(A17903,predictions!A:B,2,FALSE)</f>
        <v>22/06/2020</v>
      </c>
      <c r="E17903" s="4">
        <f t="shared" si="70"/>
        <v>44004</v>
      </c>
    </row>
    <row r="17904" spans="3:5" ht="13" x14ac:dyDescent="0.15">
      <c r="C17904" s="1" t="str">
        <f ca="1">IFERROR(INDIRECT(ADDRESS(MATCH(A17904,'contribution par jour-semaine'!A:A,0),MATCH(B17904,'contribution par jour-semaine'!$1:$1,0),4,1,"contribution par jour-semaine")),"")</f>
        <v/>
      </c>
      <c r="D17904" s="4" t="str">
        <f>VLOOKUP(A17904,predictions!A:B,2,FALSE)</f>
        <v>22/06/2020</v>
      </c>
      <c r="E17904" s="4">
        <f t="shared" si="70"/>
        <v>44004</v>
      </c>
    </row>
    <row r="17905" spans="3:5" ht="13" x14ac:dyDescent="0.15">
      <c r="C17905" s="1" t="str">
        <f ca="1">IFERROR(INDIRECT(ADDRESS(MATCH(A17905,'contribution par jour-semaine'!A:A,0),MATCH(B17905,'contribution par jour-semaine'!$1:$1,0),4,1,"contribution par jour-semaine")),"")</f>
        <v/>
      </c>
      <c r="D17905" s="4" t="str">
        <f>VLOOKUP(A17905,predictions!A:B,2,FALSE)</f>
        <v>22/06/2020</v>
      </c>
      <c r="E17905" s="4">
        <f t="shared" si="70"/>
        <v>44004</v>
      </c>
    </row>
    <row r="17906" spans="3:5" ht="13" x14ac:dyDescent="0.15">
      <c r="C17906" s="1" t="str">
        <f ca="1">IFERROR(INDIRECT(ADDRESS(MATCH(A17906,'contribution par jour-semaine'!A:A,0),MATCH(B17906,'contribution par jour-semaine'!$1:$1,0),4,1,"contribution par jour-semaine")),"")</f>
        <v/>
      </c>
      <c r="D17906" s="4" t="str">
        <f>VLOOKUP(A17906,predictions!A:B,2,FALSE)</f>
        <v>22/06/2020</v>
      </c>
      <c r="E17906" s="4">
        <f t="shared" si="70"/>
        <v>44004</v>
      </c>
    </row>
    <row r="17907" spans="3:5" ht="13" x14ac:dyDescent="0.15">
      <c r="C17907" s="1" t="str">
        <f ca="1">IFERROR(INDIRECT(ADDRESS(MATCH(A17907,'contribution par jour-semaine'!A:A,0),MATCH(B17907,'contribution par jour-semaine'!$1:$1,0),4,1,"contribution par jour-semaine")),"")</f>
        <v/>
      </c>
      <c r="D17907" s="4" t="str">
        <f>VLOOKUP(A17907,predictions!A:B,2,FALSE)</f>
        <v>22/06/2020</v>
      </c>
      <c r="E17907" s="4">
        <f t="shared" si="70"/>
        <v>44004</v>
      </c>
    </row>
    <row r="17908" spans="3:5" ht="13" x14ac:dyDescent="0.15">
      <c r="C17908" s="1" t="str">
        <f ca="1">IFERROR(INDIRECT(ADDRESS(MATCH(A17908,'contribution par jour-semaine'!A:A,0),MATCH(B17908,'contribution par jour-semaine'!$1:$1,0),4,1,"contribution par jour-semaine")),"")</f>
        <v/>
      </c>
      <c r="D17908" s="4" t="str">
        <f>VLOOKUP(A17908,predictions!A:B,2,FALSE)</f>
        <v>22/06/2020</v>
      </c>
      <c r="E17908" s="4">
        <f t="shared" si="70"/>
        <v>44004</v>
      </c>
    </row>
    <row r="17909" spans="3:5" ht="13" x14ac:dyDescent="0.15">
      <c r="C17909" s="1" t="str">
        <f ca="1">IFERROR(INDIRECT(ADDRESS(MATCH(A17909,'contribution par jour-semaine'!A:A,0),MATCH(B17909,'contribution par jour-semaine'!$1:$1,0),4,1,"contribution par jour-semaine")),"")</f>
        <v/>
      </c>
      <c r="D17909" s="4" t="str">
        <f>VLOOKUP(A17909,predictions!A:B,2,FALSE)</f>
        <v>22/06/2020</v>
      </c>
      <c r="E17909" s="4">
        <f t="shared" si="70"/>
        <v>44004</v>
      </c>
    </row>
    <row r="17910" spans="3:5" ht="13" x14ac:dyDescent="0.15">
      <c r="C17910" s="1" t="str">
        <f ca="1">IFERROR(INDIRECT(ADDRESS(MATCH(A17910,'contribution par jour-semaine'!A:A,0),MATCH(B17910,'contribution par jour-semaine'!$1:$1,0),4,1,"contribution par jour-semaine")),"")</f>
        <v/>
      </c>
      <c r="D17910" s="4" t="str">
        <f>VLOOKUP(A17910,predictions!A:B,2,FALSE)</f>
        <v>22/06/2020</v>
      </c>
      <c r="E17910" s="4">
        <f t="shared" si="70"/>
        <v>44004</v>
      </c>
    </row>
    <row r="17911" spans="3:5" ht="13" x14ac:dyDescent="0.15">
      <c r="C17911" s="1" t="str">
        <f ca="1">IFERROR(INDIRECT(ADDRESS(MATCH(A17911,'contribution par jour-semaine'!A:A,0),MATCH(B17911,'contribution par jour-semaine'!$1:$1,0),4,1,"contribution par jour-semaine")),"")</f>
        <v/>
      </c>
      <c r="D17911" s="4" t="str">
        <f>VLOOKUP(A17911,predictions!A:B,2,FALSE)</f>
        <v>22/06/2020</v>
      </c>
      <c r="E17911" s="4">
        <f t="shared" si="70"/>
        <v>44004</v>
      </c>
    </row>
    <row r="17912" spans="3:5" ht="13" x14ac:dyDescent="0.15">
      <c r="C17912" s="1" t="str">
        <f ca="1">IFERROR(INDIRECT(ADDRESS(MATCH(A17912,'contribution par jour-semaine'!A:A,0),MATCH(B17912,'contribution par jour-semaine'!$1:$1,0),4,1,"contribution par jour-semaine")),"")</f>
        <v/>
      </c>
      <c r="D17912" s="4" t="str">
        <f>VLOOKUP(A17912,predictions!A:B,2,FALSE)</f>
        <v>22/06/2020</v>
      </c>
      <c r="E17912" s="4">
        <f t="shared" si="70"/>
        <v>44004</v>
      </c>
    </row>
    <row r="17913" spans="3:5" ht="13" x14ac:dyDescent="0.15">
      <c r="C17913" s="1" t="str">
        <f ca="1">IFERROR(INDIRECT(ADDRESS(MATCH(A17913,'contribution par jour-semaine'!A:A,0),MATCH(B17913,'contribution par jour-semaine'!$1:$1,0),4,1,"contribution par jour-semaine")),"")</f>
        <v/>
      </c>
      <c r="D17913" s="4" t="str">
        <f>VLOOKUP(A17913,predictions!A:B,2,FALSE)</f>
        <v>22/06/2020</v>
      </c>
      <c r="E17913" s="4">
        <f t="shared" si="70"/>
        <v>44004</v>
      </c>
    </row>
    <row r="17914" spans="3:5" ht="13" x14ac:dyDescent="0.15">
      <c r="C17914" s="1" t="str">
        <f ca="1">IFERROR(INDIRECT(ADDRESS(MATCH(A17914,'contribution par jour-semaine'!A:A,0),MATCH(B17914,'contribution par jour-semaine'!$1:$1,0),4,1,"contribution par jour-semaine")),"")</f>
        <v/>
      </c>
      <c r="D17914" s="4" t="str">
        <f>VLOOKUP(A17914,predictions!A:B,2,FALSE)</f>
        <v>22/06/2020</v>
      </c>
      <c r="E17914" s="4">
        <f t="shared" si="70"/>
        <v>44004</v>
      </c>
    </row>
    <row r="17915" spans="3:5" ht="13" x14ac:dyDescent="0.15">
      <c r="C17915" s="1" t="str">
        <f ca="1">IFERROR(INDIRECT(ADDRESS(MATCH(A17915,'contribution par jour-semaine'!A:A,0),MATCH(B17915,'contribution par jour-semaine'!$1:$1,0),4,1,"contribution par jour-semaine")),"")</f>
        <v/>
      </c>
      <c r="D17915" s="4" t="str">
        <f>VLOOKUP(A17915,predictions!A:B,2,FALSE)</f>
        <v>22/06/2020</v>
      </c>
      <c r="E17915" s="4">
        <f t="shared" si="70"/>
        <v>44004</v>
      </c>
    </row>
    <row r="17916" spans="3:5" ht="13" x14ac:dyDescent="0.15">
      <c r="C17916" s="1" t="str">
        <f ca="1">IFERROR(INDIRECT(ADDRESS(MATCH(A17916,'contribution par jour-semaine'!A:A,0),MATCH(B17916,'contribution par jour-semaine'!$1:$1,0),4,1,"contribution par jour-semaine")),"")</f>
        <v/>
      </c>
      <c r="D17916" s="4" t="str">
        <f>VLOOKUP(A17916,predictions!A:B,2,FALSE)</f>
        <v>22/06/2020</v>
      </c>
      <c r="E17916" s="4">
        <f t="shared" si="70"/>
        <v>44004</v>
      </c>
    </row>
    <row r="17917" spans="3:5" ht="13" x14ac:dyDescent="0.15">
      <c r="C17917" s="1" t="str">
        <f ca="1">IFERROR(INDIRECT(ADDRESS(MATCH(A17917,'contribution par jour-semaine'!A:A,0),MATCH(B17917,'contribution par jour-semaine'!$1:$1,0),4,1,"contribution par jour-semaine")),"")</f>
        <v/>
      </c>
      <c r="D17917" s="4" t="str">
        <f>VLOOKUP(A17917,predictions!A:B,2,FALSE)</f>
        <v>22/06/2020</v>
      </c>
      <c r="E17917" s="4">
        <f t="shared" si="70"/>
        <v>44004</v>
      </c>
    </row>
    <row r="17918" spans="3:5" ht="13" x14ac:dyDescent="0.15">
      <c r="C17918" s="1" t="str">
        <f ca="1">IFERROR(INDIRECT(ADDRESS(MATCH(A17918,'contribution par jour-semaine'!A:A,0),MATCH(B17918,'contribution par jour-semaine'!$1:$1,0),4,1,"contribution par jour-semaine")),"")</f>
        <v/>
      </c>
      <c r="D17918" s="4" t="str">
        <f>VLOOKUP(A17918,predictions!A:B,2,FALSE)</f>
        <v>22/06/2020</v>
      </c>
      <c r="E17918" s="4">
        <f t="shared" si="70"/>
        <v>44004</v>
      </c>
    </row>
    <row r="17919" spans="3:5" ht="13" x14ac:dyDescent="0.15">
      <c r="C17919" s="1" t="str">
        <f ca="1">IFERROR(INDIRECT(ADDRESS(MATCH(A17919,'contribution par jour-semaine'!A:A,0),MATCH(B17919,'contribution par jour-semaine'!$1:$1,0),4,1,"contribution par jour-semaine")),"")</f>
        <v/>
      </c>
      <c r="D17919" s="4" t="str">
        <f>VLOOKUP(A17919,predictions!A:B,2,FALSE)</f>
        <v>22/06/2020</v>
      </c>
      <c r="E17919" s="4">
        <f t="shared" si="70"/>
        <v>44004</v>
      </c>
    </row>
    <row r="17920" spans="3:5" ht="13" x14ac:dyDescent="0.15">
      <c r="C17920" s="1" t="str">
        <f ca="1">IFERROR(INDIRECT(ADDRESS(MATCH(A17920,'contribution par jour-semaine'!A:A,0),MATCH(B17920,'contribution par jour-semaine'!$1:$1,0),4,1,"contribution par jour-semaine")),"")</f>
        <v/>
      </c>
      <c r="D17920" s="4" t="str">
        <f>VLOOKUP(A17920,predictions!A:B,2,FALSE)</f>
        <v>22/06/2020</v>
      </c>
      <c r="E17920" s="4">
        <f t="shared" si="70"/>
        <v>44004</v>
      </c>
    </row>
    <row r="17921" spans="3:5" ht="13" x14ac:dyDescent="0.15">
      <c r="C17921" s="1" t="str">
        <f ca="1">IFERROR(INDIRECT(ADDRESS(MATCH(A17921,'contribution par jour-semaine'!A:A,0),MATCH(B17921,'contribution par jour-semaine'!$1:$1,0),4,1,"contribution par jour-semaine")),"")</f>
        <v/>
      </c>
      <c r="D17921" s="4" t="str">
        <f>VLOOKUP(A17921,predictions!A:B,2,FALSE)</f>
        <v>22/06/2020</v>
      </c>
      <c r="E17921" s="4">
        <f t="shared" si="70"/>
        <v>44004</v>
      </c>
    </row>
    <row r="17922" spans="3:5" ht="13" x14ac:dyDescent="0.15">
      <c r="C17922" s="1" t="str">
        <f ca="1">IFERROR(INDIRECT(ADDRESS(MATCH(A17922,'contribution par jour-semaine'!A:A,0),MATCH(B17922,'contribution par jour-semaine'!$1:$1,0),4,1,"contribution par jour-semaine")),"")</f>
        <v/>
      </c>
      <c r="D17922" s="4" t="str">
        <f>VLOOKUP(A17922,predictions!A:B,2,FALSE)</f>
        <v>22/06/2020</v>
      </c>
      <c r="E17922" s="4">
        <f t="shared" si="70"/>
        <v>44004</v>
      </c>
    </row>
    <row r="17923" spans="3:5" ht="13" x14ac:dyDescent="0.15">
      <c r="C17923" s="1" t="str">
        <f ca="1">IFERROR(INDIRECT(ADDRESS(MATCH(A17923,'contribution par jour-semaine'!A:A,0),MATCH(B17923,'contribution par jour-semaine'!$1:$1,0),4,1,"contribution par jour-semaine")),"")</f>
        <v/>
      </c>
      <c r="D17923" s="4" t="str">
        <f>VLOOKUP(A17923,predictions!A:B,2,FALSE)</f>
        <v>22/06/2020</v>
      </c>
      <c r="E17923" s="4">
        <f t="shared" si="70"/>
        <v>44004</v>
      </c>
    </row>
    <row r="17924" spans="3:5" ht="13" x14ac:dyDescent="0.15">
      <c r="C17924" s="1" t="str">
        <f ca="1">IFERROR(INDIRECT(ADDRESS(MATCH(A17924,'contribution par jour-semaine'!A:A,0),MATCH(B17924,'contribution par jour-semaine'!$1:$1,0),4,1,"contribution par jour-semaine")),"")</f>
        <v/>
      </c>
      <c r="D17924" s="4" t="str">
        <f>VLOOKUP(A17924,predictions!A:B,2,FALSE)</f>
        <v>22/06/2020</v>
      </c>
      <c r="E17924" s="4">
        <f t="shared" si="70"/>
        <v>44004</v>
      </c>
    </row>
    <row r="17925" spans="3:5" ht="13" x14ac:dyDescent="0.15">
      <c r="C17925" s="1" t="str">
        <f ca="1">IFERROR(INDIRECT(ADDRESS(MATCH(A17925,'contribution par jour-semaine'!A:A,0),MATCH(B17925,'contribution par jour-semaine'!$1:$1,0),4,1,"contribution par jour-semaine")),"")</f>
        <v/>
      </c>
      <c r="D17925" s="4" t="str">
        <f>VLOOKUP(A17925,predictions!A:B,2,FALSE)</f>
        <v>22/06/2020</v>
      </c>
      <c r="E17925" s="4">
        <f t="shared" si="70"/>
        <v>44004</v>
      </c>
    </row>
    <row r="17926" spans="3:5" ht="13" x14ac:dyDescent="0.15">
      <c r="C17926" s="1" t="str">
        <f ca="1">IFERROR(INDIRECT(ADDRESS(MATCH(A17926,'contribution par jour-semaine'!A:A,0),MATCH(B17926,'contribution par jour-semaine'!$1:$1,0),4,1,"contribution par jour-semaine")),"")</f>
        <v/>
      </c>
      <c r="D17926" s="4" t="str">
        <f>VLOOKUP(A17926,predictions!A:B,2,FALSE)</f>
        <v>22/06/2020</v>
      </c>
      <c r="E17926" s="4">
        <f t="shared" si="70"/>
        <v>44004</v>
      </c>
    </row>
    <row r="17927" spans="3:5" ht="13" x14ac:dyDescent="0.15">
      <c r="C17927" s="1" t="str">
        <f ca="1">IFERROR(INDIRECT(ADDRESS(MATCH(A17927,'contribution par jour-semaine'!A:A,0),MATCH(B17927,'contribution par jour-semaine'!$1:$1,0),4,1,"contribution par jour-semaine")),"")</f>
        <v/>
      </c>
      <c r="D17927" s="4" t="str">
        <f>VLOOKUP(A17927,predictions!A:B,2,FALSE)</f>
        <v>22/06/2020</v>
      </c>
      <c r="E17927" s="4">
        <f t="shared" si="70"/>
        <v>44004</v>
      </c>
    </row>
    <row r="17928" spans="3:5" ht="13" x14ac:dyDescent="0.15">
      <c r="C17928" s="1" t="str">
        <f ca="1">IFERROR(INDIRECT(ADDRESS(MATCH(A17928,'contribution par jour-semaine'!A:A,0),MATCH(B17928,'contribution par jour-semaine'!$1:$1,0),4,1,"contribution par jour-semaine")),"")</f>
        <v/>
      </c>
      <c r="D17928" s="4" t="str">
        <f>VLOOKUP(A17928,predictions!A:B,2,FALSE)</f>
        <v>22/06/2020</v>
      </c>
      <c r="E17928" s="4">
        <f t="shared" si="70"/>
        <v>44004</v>
      </c>
    </row>
    <row r="17929" spans="3:5" ht="13" x14ac:dyDescent="0.15">
      <c r="C17929" s="1" t="str">
        <f ca="1">IFERROR(INDIRECT(ADDRESS(MATCH(A17929,'contribution par jour-semaine'!A:A,0),MATCH(B17929,'contribution par jour-semaine'!$1:$1,0),4,1,"contribution par jour-semaine")),"")</f>
        <v/>
      </c>
      <c r="D17929" s="4" t="str">
        <f>VLOOKUP(A17929,predictions!A:B,2,FALSE)</f>
        <v>22/06/2020</v>
      </c>
      <c r="E17929" s="4">
        <f t="shared" si="70"/>
        <v>44004</v>
      </c>
    </row>
    <row r="17930" spans="3:5" ht="13" x14ac:dyDescent="0.15">
      <c r="C17930" s="1" t="str">
        <f ca="1">IFERROR(INDIRECT(ADDRESS(MATCH(A17930,'contribution par jour-semaine'!A:A,0),MATCH(B17930,'contribution par jour-semaine'!$1:$1,0),4,1,"contribution par jour-semaine")),"")</f>
        <v/>
      </c>
      <c r="D17930" s="4" t="str">
        <f>VLOOKUP(A17930,predictions!A:B,2,FALSE)</f>
        <v>22/06/2020</v>
      </c>
      <c r="E17930" s="4">
        <f t="shared" si="70"/>
        <v>44004</v>
      </c>
    </row>
    <row r="17931" spans="3:5" ht="13" x14ac:dyDescent="0.15">
      <c r="C17931" s="1" t="str">
        <f ca="1">IFERROR(INDIRECT(ADDRESS(MATCH(A17931,'contribution par jour-semaine'!A:A,0),MATCH(B17931,'contribution par jour-semaine'!$1:$1,0),4,1,"contribution par jour-semaine")),"")</f>
        <v/>
      </c>
      <c r="D17931" s="4" t="str">
        <f>VLOOKUP(A17931,predictions!A:B,2,FALSE)</f>
        <v>22/06/2020</v>
      </c>
      <c r="E17931" s="4">
        <f t="shared" si="70"/>
        <v>44004</v>
      </c>
    </row>
    <row r="17932" spans="3:5" ht="13" x14ac:dyDescent="0.15">
      <c r="C17932" s="1" t="str">
        <f ca="1">IFERROR(INDIRECT(ADDRESS(MATCH(A17932,'contribution par jour-semaine'!A:A,0),MATCH(B17932,'contribution par jour-semaine'!$1:$1,0),4,1,"contribution par jour-semaine")),"")</f>
        <v/>
      </c>
      <c r="D17932" s="4" t="str">
        <f>VLOOKUP(A17932,predictions!A:B,2,FALSE)</f>
        <v>22/06/2020</v>
      </c>
      <c r="E17932" s="4">
        <f t="shared" si="70"/>
        <v>44004</v>
      </c>
    </row>
    <row r="17933" spans="3:5" ht="13" x14ac:dyDescent="0.15">
      <c r="C17933" s="1" t="str">
        <f ca="1">IFERROR(INDIRECT(ADDRESS(MATCH(A17933,'contribution par jour-semaine'!A:A,0),MATCH(B17933,'contribution par jour-semaine'!$1:$1,0),4,1,"contribution par jour-semaine")),"")</f>
        <v/>
      </c>
      <c r="D17933" s="4" t="str">
        <f>VLOOKUP(A17933,predictions!A:B,2,FALSE)</f>
        <v>22/06/2020</v>
      </c>
      <c r="E17933" s="4">
        <f t="shared" si="70"/>
        <v>44004</v>
      </c>
    </row>
    <row r="17934" spans="3:5" ht="13" x14ac:dyDescent="0.15">
      <c r="C17934" s="1" t="str">
        <f ca="1">IFERROR(INDIRECT(ADDRESS(MATCH(A17934,'contribution par jour-semaine'!A:A,0),MATCH(B17934,'contribution par jour-semaine'!$1:$1,0),4,1,"contribution par jour-semaine")),"")</f>
        <v/>
      </c>
      <c r="D17934" s="4" t="str">
        <f>VLOOKUP(A17934,predictions!A:B,2,FALSE)</f>
        <v>22/06/2020</v>
      </c>
      <c r="E17934" s="4">
        <f t="shared" si="70"/>
        <v>44004</v>
      </c>
    </row>
    <row r="17935" spans="3:5" ht="13" x14ac:dyDescent="0.15">
      <c r="C17935" s="1" t="str">
        <f ca="1">IFERROR(INDIRECT(ADDRESS(MATCH(A17935,'contribution par jour-semaine'!A:A,0),MATCH(B17935,'contribution par jour-semaine'!$1:$1,0),4,1,"contribution par jour-semaine")),"")</f>
        <v/>
      </c>
      <c r="D17935" s="4" t="str">
        <f>VLOOKUP(A17935,predictions!A:B,2,FALSE)</f>
        <v>22/06/2020</v>
      </c>
      <c r="E17935" s="4">
        <f t="shared" si="70"/>
        <v>44004</v>
      </c>
    </row>
    <row r="17936" spans="3:5" ht="13" x14ac:dyDescent="0.15">
      <c r="C17936" s="1" t="str">
        <f ca="1">IFERROR(INDIRECT(ADDRESS(MATCH(A17936,'contribution par jour-semaine'!A:A,0),MATCH(B17936,'contribution par jour-semaine'!$1:$1,0),4,1,"contribution par jour-semaine")),"")</f>
        <v/>
      </c>
      <c r="D17936" s="4" t="str">
        <f>VLOOKUP(A17936,predictions!A:B,2,FALSE)</f>
        <v>22/06/2020</v>
      </c>
      <c r="E17936" s="4">
        <f t="shared" si="70"/>
        <v>44004</v>
      </c>
    </row>
    <row r="17937" spans="3:5" ht="13" x14ac:dyDescent="0.15">
      <c r="C17937" s="1" t="str">
        <f ca="1">IFERROR(INDIRECT(ADDRESS(MATCH(A17937,'contribution par jour-semaine'!A:A,0),MATCH(B17937,'contribution par jour-semaine'!$1:$1,0),4,1,"contribution par jour-semaine")),"")</f>
        <v/>
      </c>
      <c r="D17937" s="4" t="str">
        <f>VLOOKUP(A17937,predictions!A:B,2,FALSE)</f>
        <v>22/06/2020</v>
      </c>
      <c r="E17937" s="4">
        <f t="shared" si="70"/>
        <v>44004</v>
      </c>
    </row>
    <row r="17938" spans="3:5" ht="13" x14ac:dyDescent="0.15">
      <c r="C17938" s="1" t="str">
        <f ca="1">IFERROR(INDIRECT(ADDRESS(MATCH(A17938,'contribution par jour-semaine'!A:A,0),MATCH(B17938,'contribution par jour-semaine'!$1:$1,0),4,1,"contribution par jour-semaine")),"")</f>
        <v/>
      </c>
      <c r="D17938" s="4" t="str">
        <f>VLOOKUP(A17938,predictions!A:B,2,FALSE)</f>
        <v>22/06/2020</v>
      </c>
      <c r="E17938" s="4">
        <f t="shared" si="70"/>
        <v>44004</v>
      </c>
    </row>
    <row r="17939" spans="3:5" ht="13" x14ac:dyDescent="0.15">
      <c r="C17939" s="1" t="str">
        <f ca="1">IFERROR(INDIRECT(ADDRESS(MATCH(A17939,'contribution par jour-semaine'!A:A,0),MATCH(B17939,'contribution par jour-semaine'!$1:$1,0),4,1,"contribution par jour-semaine")),"")</f>
        <v/>
      </c>
      <c r="D17939" s="4" t="str">
        <f>VLOOKUP(A17939,predictions!A:B,2,FALSE)</f>
        <v>22/06/2020</v>
      </c>
      <c r="E17939" s="4">
        <f t="shared" si="70"/>
        <v>44004</v>
      </c>
    </row>
    <row r="17940" spans="3:5" ht="13" x14ac:dyDescent="0.15">
      <c r="C17940" s="1" t="str">
        <f ca="1">IFERROR(INDIRECT(ADDRESS(MATCH(A17940,'contribution par jour-semaine'!A:A,0),MATCH(B17940,'contribution par jour-semaine'!$1:$1,0),4,1,"contribution par jour-semaine")),"")</f>
        <v/>
      </c>
      <c r="D17940" s="4" t="str">
        <f>VLOOKUP(A17940,predictions!A:B,2,FALSE)</f>
        <v>22/06/2020</v>
      </c>
      <c r="E17940" s="4">
        <f t="shared" si="70"/>
        <v>44004</v>
      </c>
    </row>
    <row r="17941" spans="3:5" ht="13" x14ac:dyDescent="0.15">
      <c r="C17941" s="1" t="str">
        <f ca="1">IFERROR(INDIRECT(ADDRESS(MATCH(A17941,'contribution par jour-semaine'!A:A,0),MATCH(B17941,'contribution par jour-semaine'!$1:$1,0),4,1,"contribution par jour-semaine")),"")</f>
        <v/>
      </c>
      <c r="D17941" s="4" t="str">
        <f>VLOOKUP(A17941,predictions!A:B,2,FALSE)</f>
        <v>22/06/2020</v>
      </c>
      <c r="E17941" s="4">
        <f t="shared" si="70"/>
        <v>44004</v>
      </c>
    </row>
    <row r="17942" spans="3:5" ht="13" x14ac:dyDescent="0.15">
      <c r="C17942" s="1" t="str">
        <f ca="1">IFERROR(INDIRECT(ADDRESS(MATCH(A17942,'contribution par jour-semaine'!A:A,0),MATCH(B17942,'contribution par jour-semaine'!$1:$1,0),4,1,"contribution par jour-semaine")),"")</f>
        <v/>
      </c>
      <c r="D17942" s="4" t="str">
        <f>VLOOKUP(A17942,predictions!A:B,2,FALSE)</f>
        <v>22/06/2020</v>
      </c>
      <c r="E17942" s="4">
        <f t="shared" si="70"/>
        <v>44004</v>
      </c>
    </row>
    <row r="17943" spans="3:5" ht="13" x14ac:dyDescent="0.15">
      <c r="C17943" s="1" t="str">
        <f ca="1">IFERROR(INDIRECT(ADDRESS(MATCH(A17943,'contribution par jour-semaine'!A:A,0),MATCH(B17943,'contribution par jour-semaine'!$1:$1,0),4,1,"contribution par jour-semaine")),"")</f>
        <v/>
      </c>
      <c r="D17943" s="4" t="str">
        <f>VLOOKUP(A17943,predictions!A:B,2,FALSE)</f>
        <v>22/06/2020</v>
      </c>
      <c r="E17943" s="4">
        <f t="shared" si="70"/>
        <v>44004</v>
      </c>
    </row>
    <row r="17944" spans="3:5" ht="13" x14ac:dyDescent="0.15">
      <c r="C17944" s="1" t="str">
        <f ca="1">IFERROR(INDIRECT(ADDRESS(MATCH(A17944,'contribution par jour-semaine'!A:A,0),MATCH(B17944,'contribution par jour-semaine'!$1:$1,0),4,1,"contribution par jour-semaine")),"")</f>
        <v/>
      </c>
      <c r="D17944" s="4" t="str">
        <f>VLOOKUP(A17944,predictions!A:B,2,FALSE)</f>
        <v>22/06/2020</v>
      </c>
      <c r="E17944" s="4">
        <f t="shared" si="70"/>
        <v>44004</v>
      </c>
    </row>
    <row r="17945" spans="3:5" ht="13" x14ac:dyDescent="0.15">
      <c r="C17945" s="1" t="str">
        <f ca="1">IFERROR(INDIRECT(ADDRESS(MATCH(A17945,'contribution par jour-semaine'!A:A,0),MATCH(B17945,'contribution par jour-semaine'!$1:$1,0),4,1,"contribution par jour-semaine")),"")</f>
        <v/>
      </c>
      <c r="D17945" s="4" t="str">
        <f>VLOOKUP(A17945,predictions!A:B,2,FALSE)</f>
        <v>22/06/2020</v>
      </c>
      <c r="E17945" s="4">
        <f t="shared" si="70"/>
        <v>44004</v>
      </c>
    </row>
    <row r="17946" spans="3:5" ht="13" x14ac:dyDescent="0.15">
      <c r="C17946" s="1" t="str">
        <f ca="1">IFERROR(INDIRECT(ADDRESS(MATCH(A17946,'contribution par jour-semaine'!A:A,0),MATCH(B17946,'contribution par jour-semaine'!$1:$1,0),4,1,"contribution par jour-semaine")),"")</f>
        <v/>
      </c>
      <c r="D17946" s="4" t="str">
        <f>VLOOKUP(A17946,predictions!A:B,2,FALSE)</f>
        <v>22/06/2020</v>
      </c>
      <c r="E17946" s="4">
        <f t="shared" si="70"/>
        <v>44004</v>
      </c>
    </row>
    <row r="17947" spans="3:5" ht="13" x14ac:dyDescent="0.15">
      <c r="C17947" s="1" t="str">
        <f ca="1">IFERROR(INDIRECT(ADDRESS(MATCH(A17947,'contribution par jour-semaine'!A:A,0),MATCH(B17947,'contribution par jour-semaine'!$1:$1,0),4,1,"contribution par jour-semaine")),"")</f>
        <v/>
      </c>
      <c r="D17947" s="4" t="str">
        <f>VLOOKUP(A17947,predictions!A:B,2,FALSE)</f>
        <v>22/06/2020</v>
      </c>
      <c r="E17947" s="4">
        <f t="shared" si="70"/>
        <v>44004</v>
      </c>
    </row>
    <row r="17948" spans="3:5" ht="13" x14ac:dyDescent="0.15">
      <c r="C17948" s="1" t="str">
        <f ca="1">IFERROR(INDIRECT(ADDRESS(MATCH(A17948,'contribution par jour-semaine'!A:A,0),MATCH(B17948,'contribution par jour-semaine'!$1:$1,0),4,1,"contribution par jour-semaine")),"")</f>
        <v/>
      </c>
      <c r="D17948" s="4" t="str">
        <f>VLOOKUP(A17948,predictions!A:B,2,FALSE)</f>
        <v>22/06/2020</v>
      </c>
      <c r="E17948" s="4">
        <f t="shared" si="70"/>
        <v>44004</v>
      </c>
    </row>
    <row r="17949" spans="3:5" ht="13" x14ac:dyDescent="0.15">
      <c r="C17949" s="1" t="str">
        <f ca="1">IFERROR(INDIRECT(ADDRESS(MATCH(A17949,'contribution par jour-semaine'!A:A,0),MATCH(B17949,'contribution par jour-semaine'!$1:$1,0),4,1,"contribution par jour-semaine")),"")</f>
        <v/>
      </c>
      <c r="D17949" s="4" t="str">
        <f>VLOOKUP(A17949,predictions!A:B,2,FALSE)</f>
        <v>22/06/2020</v>
      </c>
      <c r="E17949" s="4">
        <f t="shared" si="70"/>
        <v>44004</v>
      </c>
    </row>
    <row r="17950" spans="3:5" ht="13" x14ac:dyDescent="0.15">
      <c r="C17950" s="1" t="str">
        <f ca="1">IFERROR(INDIRECT(ADDRESS(MATCH(A17950,'contribution par jour-semaine'!A:A,0),MATCH(B17950,'contribution par jour-semaine'!$1:$1,0),4,1,"contribution par jour-semaine")),"")</f>
        <v/>
      </c>
      <c r="D17950" s="4" t="str">
        <f>VLOOKUP(A17950,predictions!A:B,2,FALSE)</f>
        <v>22/06/2020</v>
      </c>
      <c r="E17950" s="4">
        <f t="shared" si="70"/>
        <v>44004</v>
      </c>
    </row>
    <row r="17951" spans="3:5" ht="13" x14ac:dyDescent="0.15">
      <c r="C17951" s="1" t="str">
        <f ca="1">IFERROR(INDIRECT(ADDRESS(MATCH(A17951,'contribution par jour-semaine'!A:A,0),MATCH(B17951,'contribution par jour-semaine'!$1:$1,0),4,1,"contribution par jour-semaine")),"")</f>
        <v/>
      </c>
      <c r="D17951" s="4" t="str">
        <f>VLOOKUP(A17951,predictions!A:B,2,FALSE)</f>
        <v>22/06/2020</v>
      </c>
      <c r="E17951" s="4">
        <f t="shared" si="70"/>
        <v>44004</v>
      </c>
    </row>
    <row r="17952" spans="3:5" ht="13" x14ac:dyDescent="0.15">
      <c r="C17952" s="1" t="str">
        <f ca="1">IFERROR(INDIRECT(ADDRESS(MATCH(A17952,'contribution par jour-semaine'!A:A,0),MATCH(B17952,'contribution par jour-semaine'!$1:$1,0),4,1,"contribution par jour-semaine")),"")</f>
        <v/>
      </c>
      <c r="D17952" s="4" t="str">
        <f>VLOOKUP(A17952,predictions!A:B,2,FALSE)</f>
        <v>22/06/2020</v>
      </c>
      <c r="E17952" s="4">
        <f t="shared" si="70"/>
        <v>44004</v>
      </c>
    </row>
    <row r="17953" spans="3:5" ht="13" x14ac:dyDescent="0.15">
      <c r="C17953" s="1" t="str">
        <f ca="1">IFERROR(INDIRECT(ADDRESS(MATCH(A17953,'contribution par jour-semaine'!A:A,0),MATCH(B17953,'contribution par jour-semaine'!$1:$1,0),4,1,"contribution par jour-semaine")),"")</f>
        <v/>
      </c>
      <c r="D17953" s="4" t="str">
        <f>VLOOKUP(A17953,predictions!A:B,2,FALSE)</f>
        <v>22/06/2020</v>
      </c>
      <c r="E17953" s="4">
        <f t="shared" si="70"/>
        <v>44004</v>
      </c>
    </row>
    <row r="17954" spans="3:5" ht="13" x14ac:dyDescent="0.15">
      <c r="C17954" s="1" t="str">
        <f ca="1">IFERROR(INDIRECT(ADDRESS(MATCH(A17954,'contribution par jour-semaine'!A:A,0),MATCH(B17954,'contribution par jour-semaine'!$1:$1,0),4,1,"contribution par jour-semaine")),"")</f>
        <v/>
      </c>
      <c r="D17954" s="4" t="str">
        <f>VLOOKUP(A17954,predictions!A:B,2,FALSE)</f>
        <v>22/06/2020</v>
      </c>
      <c r="E17954" s="4">
        <f t="shared" si="70"/>
        <v>44004</v>
      </c>
    </row>
    <row r="17955" spans="3:5" ht="13" x14ac:dyDescent="0.15">
      <c r="C17955" s="1" t="str">
        <f ca="1">IFERROR(INDIRECT(ADDRESS(MATCH(A17955,'contribution par jour-semaine'!A:A,0),MATCH(B17955,'contribution par jour-semaine'!$1:$1,0),4,1,"contribution par jour-semaine")),"")</f>
        <v/>
      </c>
      <c r="D17955" s="4" t="str">
        <f>VLOOKUP(A17955,predictions!A:B,2,FALSE)</f>
        <v>22/06/2020</v>
      </c>
      <c r="E17955" s="4">
        <f t="shared" si="70"/>
        <v>44004</v>
      </c>
    </row>
    <row r="17956" spans="3:5" ht="13" x14ac:dyDescent="0.15">
      <c r="C17956" s="1" t="str">
        <f ca="1">IFERROR(INDIRECT(ADDRESS(MATCH(A17956,'contribution par jour-semaine'!A:A,0),MATCH(B17956,'contribution par jour-semaine'!$1:$1,0),4,1,"contribution par jour-semaine")),"")</f>
        <v/>
      </c>
      <c r="D17956" s="4" t="str">
        <f>VLOOKUP(A17956,predictions!A:B,2,FALSE)</f>
        <v>22/06/2020</v>
      </c>
      <c r="E17956" s="4">
        <f t="shared" si="70"/>
        <v>44004</v>
      </c>
    </row>
    <row r="17957" spans="3:5" ht="13" x14ac:dyDescent="0.15">
      <c r="C17957" s="1" t="str">
        <f ca="1">IFERROR(INDIRECT(ADDRESS(MATCH(A17957,'contribution par jour-semaine'!A:A,0),MATCH(B17957,'contribution par jour-semaine'!$1:$1,0),4,1,"contribution par jour-semaine")),"")</f>
        <v/>
      </c>
      <c r="D17957" s="4" t="str">
        <f>VLOOKUP(A17957,predictions!A:B,2,FALSE)</f>
        <v>22/06/2020</v>
      </c>
      <c r="E17957" s="4">
        <f t="shared" si="70"/>
        <v>44004</v>
      </c>
    </row>
    <row r="17958" spans="3:5" ht="13" x14ac:dyDescent="0.15">
      <c r="C17958" s="1" t="str">
        <f ca="1">IFERROR(INDIRECT(ADDRESS(MATCH(A17958,'contribution par jour-semaine'!A:A,0),MATCH(B17958,'contribution par jour-semaine'!$1:$1,0),4,1,"contribution par jour-semaine")),"")</f>
        <v/>
      </c>
      <c r="D17958" s="4" t="str">
        <f>VLOOKUP(A17958,predictions!A:B,2,FALSE)</f>
        <v>22/06/2020</v>
      </c>
      <c r="E17958" s="4">
        <f t="shared" si="70"/>
        <v>44004</v>
      </c>
    </row>
    <row r="17959" spans="3:5" ht="13" x14ac:dyDescent="0.15">
      <c r="C17959" s="1" t="str">
        <f ca="1">IFERROR(INDIRECT(ADDRESS(MATCH(A17959,'contribution par jour-semaine'!A:A,0),MATCH(B17959,'contribution par jour-semaine'!$1:$1,0),4,1,"contribution par jour-semaine")),"")</f>
        <v/>
      </c>
      <c r="D17959" s="4" t="str">
        <f>VLOOKUP(A17959,predictions!A:B,2,FALSE)</f>
        <v>22/06/2020</v>
      </c>
      <c r="E17959" s="4">
        <f t="shared" si="70"/>
        <v>44004</v>
      </c>
    </row>
    <row r="17960" spans="3:5" ht="13" x14ac:dyDescent="0.15">
      <c r="C17960" s="1" t="str">
        <f ca="1">IFERROR(INDIRECT(ADDRESS(MATCH(A17960,'contribution par jour-semaine'!A:A,0),MATCH(B17960,'contribution par jour-semaine'!$1:$1,0),4,1,"contribution par jour-semaine")),"")</f>
        <v/>
      </c>
      <c r="D17960" s="4" t="str">
        <f>VLOOKUP(A17960,predictions!A:B,2,FALSE)</f>
        <v>22/06/2020</v>
      </c>
      <c r="E17960" s="4">
        <f t="shared" si="70"/>
        <v>44004</v>
      </c>
    </row>
    <row r="17961" spans="3:5" ht="13" x14ac:dyDescent="0.15">
      <c r="C17961" s="1" t="str">
        <f ca="1">IFERROR(INDIRECT(ADDRESS(MATCH(A17961,'contribution par jour-semaine'!A:A,0),MATCH(B17961,'contribution par jour-semaine'!$1:$1,0),4,1,"contribution par jour-semaine")),"")</f>
        <v/>
      </c>
      <c r="D17961" s="4" t="str">
        <f>VLOOKUP(A17961,predictions!A:B,2,FALSE)</f>
        <v>22/06/2020</v>
      </c>
      <c r="E17961" s="4">
        <f t="shared" si="70"/>
        <v>44004</v>
      </c>
    </row>
    <row r="17962" spans="3:5" ht="13" x14ac:dyDescent="0.15">
      <c r="C17962" s="1" t="str">
        <f ca="1">IFERROR(INDIRECT(ADDRESS(MATCH(A17962,'contribution par jour-semaine'!A:A,0),MATCH(B17962,'contribution par jour-semaine'!$1:$1,0),4,1,"contribution par jour-semaine")),"")</f>
        <v/>
      </c>
      <c r="D17962" s="4" t="str">
        <f>VLOOKUP(A17962,predictions!A:B,2,FALSE)</f>
        <v>22/06/2020</v>
      </c>
      <c r="E17962" s="4">
        <f t="shared" si="70"/>
        <v>44004</v>
      </c>
    </row>
    <row r="17963" spans="3:5" ht="13" x14ac:dyDescent="0.15">
      <c r="C17963" s="1" t="str">
        <f ca="1">IFERROR(INDIRECT(ADDRESS(MATCH(A17963,'contribution par jour-semaine'!A:A,0),MATCH(B17963,'contribution par jour-semaine'!$1:$1,0),4,1,"contribution par jour-semaine")),"")</f>
        <v/>
      </c>
      <c r="D17963" s="4" t="str">
        <f>VLOOKUP(A17963,predictions!A:B,2,FALSE)</f>
        <v>22/06/2020</v>
      </c>
      <c r="E17963" s="4">
        <f t="shared" si="70"/>
        <v>44004</v>
      </c>
    </row>
    <row r="17964" spans="3:5" ht="13" x14ac:dyDescent="0.15">
      <c r="C17964" s="1" t="str">
        <f ca="1">IFERROR(INDIRECT(ADDRESS(MATCH(A17964,'contribution par jour-semaine'!A:A,0),MATCH(B17964,'contribution par jour-semaine'!$1:$1,0),4,1,"contribution par jour-semaine")),"")</f>
        <v/>
      </c>
      <c r="D17964" s="4" t="str">
        <f>VLOOKUP(A17964,predictions!A:B,2,FALSE)</f>
        <v>22/06/2020</v>
      </c>
      <c r="E17964" s="4">
        <f t="shared" si="70"/>
        <v>44004</v>
      </c>
    </row>
    <row r="17965" spans="3:5" ht="13" x14ac:dyDescent="0.15">
      <c r="C17965" s="1" t="str">
        <f ca="1">IFERROR(INDIRECT(ADDRESS(MATCH(A17965,'contribution par jour-semaine'!A:A,0),MATCH(B17965,'contribution par jour-semaine'!$1:$1,0),4,1,"contribution par jour-semaine")),"")</f>
        <v/>
      </c>
      <c r="D17965" s="4" t="str">
        <f>VLOOKUP(A17965,predictions!A:B,2,FALSE)</f>
        <v>22/06/2020</v>
      </c>
      <c r="E17965" s="4">
        <f t="shared" si="70"/>
        <v>44004</v>
      </c>
    </row>
    <row r="17966" spans="3:5" ht="13" x14ac:dyDescent="0.15">
      <c r="C17966" s="1" t="str">
        <f ca="1">IFERROR(INDIRECT(ADDRESS(MATCH(A17966,'contribution par jour-semaine'!A:A,0),MATCH(B17966,'contribution par jour-semaine'!$1:$1,0),4,1,"contribution par jour-semaine")),"")</f>
        <v/>
      </c>
      <c r="D17966" s="4" t="str">
        <f>VLOOKUP(A17966,predictions!A:B,2,FALSE)</f>
        <v>22/06/2020</v>
      </c>
      <c r="E17966" s="4">
        <f t="shared" si="70"/>
        <v>44004</v>
      </c>
    </row>
    <row r="17967" spans="3:5" ht="13" x14ac:dyDescent="0.15">
      <c r="C17967" s="1" t="str">
        <f ca="1">IFERROR(INDIRECT(ADDRESS(MATCH(A17967,'contribution par jour-semaine'!A:A,0),MATCH(B17967,'contribution par jour-semaine'!$1:$1,0),4,1,"contribution par jour-semaine")),"")</f>
        <v/>
      </c>
      <c r="D17967" s="4" t="str">
        <f>VLOOKUP(A17967,predictions!A:B,2,FALSE)</f>
        <v>22/06/2020</v>
      </c>
      <c r="E17967" s="4">
        <f t="shared" si="70"/>
        <v>44004</v>
      </c>
    </row>
    <row r="17968" spans="3:5" ht="13" x14ac:dyDescent="0.15">
      <c r="C17968" s="1" t="str">
        <f ca="1">IFERROR(INDIRECT(ADDRESS(MATCH(A17968,'contribution par jour-semaine'!A:A,0),MATCH(B17968,'contribution par jour-semaine'!$1:$1,0),4,1,"contribution par jour-semaine")),"")</f>
        <v/>
      </c>
      <c r="D17968" s="4" t="str">
        <f>VLOOKUP(A17968,predictions!A:B,2,FALSE)</f>
        <v>22/06/2020</v>
      </c>
      <c r="E17968" s="4">
        <f t="shared" si="70"/>
        <v>44004</v>
      </c>
    </row>
    <row r="17969" spans="3:5" ht="13" x14ac:dyDescent="0.15">
      <c r="C17969" s="1" t="str">
        <f ca="1">IFERROR(INDIRECT(ADDRESS(MATCH(A17969,'contribution par jour-semaine'!A:A,0),MATCH(B17969,'contribution par jour-semaine'!$1:$1,0),4,1,"contribution par jour-semaine")),"")</f>
        <v/>
      </c>
      <c r="D17969" s="4" t="str">
        <f>VLOOKUP(A17969,predictions!A:B,2,FALSE)</f>
        <v>22/06/2020</v>
      </c>
      <c r="E17969" s="4">
        <f t="shared" si="70"/>
        <v>44004</v>
      </c>
    </row>
    <row r="17970" spans="3:5" ht="13" x14ac:dyDescent="0.15">
      <c r="C17970" s="1" t="str">
        <f ca="1">IFERROR(INDIRECT(ADDRESS(MATCH(A17970,'contribution par jour-semaine'!A:A,0),MATCH(B17970,'contribution par jour-semaine'!$1:$1,0),4,1,"contribution par jour-semaine")),"")</f>
        <v/>
      </c>
      <c r="D17970" s="4" t="str">
        <f>VLOOKUP(A17970,predictions!A:B,2,FALSE)</f>
        <v>22/06/2020</v>
      </c>
      <c r="E17970" s="4">
        <f t="shared" si="70"/>
        <v>44004</v>
      </c>
    </row>
    <row r="17971" spans="3:5" ht="13" x14ac:dyDescent="0.15">
      <c r="C17971" s="1" t="str">
        <f ca="1">IFERROR(INDIRECT(ADDRESS(MATCH(A17971,'contribution par jour-semaine'!A:A,0),MATCH(B17971,'contribution par jour-semaine'!$1:$1,0),4,1,"contribution par jour-semaine")),"")</f>
        <v/>
      </c>
      <c r="D17971" s="4" t="str">
        <f>VLOOKUP(A17971,predictions!A:B,2,FALSE)</f>
        <v>22/06/2020</v>
      </c>
      <c r="E17971" s="4">
        <f t="shared" si="70"/>
        <v>44004</v>
      </c>
    </row>
    <row r="17972" spans="3:5" ht="13" x14ac:dyDescent="0.15">
      <c r="C17972" s="1" t="str">
        <f ca="1">IFERROR(INDIRECT(ADDRESS(MATCH(A17972,'contribution par jour-semaine'!A:A,0),MATCH(B17972,'contribution par jour-semaine'!$1:$1,0),4,1,"contribution par jour-semaine")),"")</f>
        <v/>
      </c>
      <c r="D17972" s="4" t="str">
        <f>VLOOKUP(A17972,predictions!A:B,2,FALSE)</f>
        <v>22/06/2020</v>
      </c>
      <c r="E17972" s="4">
        <f t="shared" si="70"/>
        <v>44004</v>
      </c>
    </row>
    <row r="17973" spans="3:5" ht="13" x14ac:dyDescent="0.15">
      <c r="C17973" s="1" t="str">
        <f ca="1">IFERROR(INDIRECT(ADDRESS(MATCH(A17973,'contribution par jour-semaine'!A:A,0),MATCH(B17973,'contribution par jour-semaine'!$1:$1,0),4,1,"contribution par jour-semaine")),"")</f>
        <v/>
      </c>
      <c r="D17973" s="4" t="str">
        <f>VLOOKUP(A17973,predictions!A:B,2,FALSE)</f>
        <v>22/06/2020</v>
      </c>
      <c r="E17973" s="4">
        <f t="shared" si="70"/>
        <v>44004</v>
      </c>
    </row>
    <row r="17974" spans="3:5" ht="13" x14ac:dyDescent="0.15">
      <c r="C17974" s="1" t="str">
        <f ca="1">IFERROR(INDIRECT(ADDRESS(MATCH(A17974,'contribution par jour-semaine'!A:A,0),MATCH(B17974,'contribution par jour-semaine'!$1:$1,0),4,1,"contribution par jour-semaine")),"")</f>
        <v/>
      </c>
      <c r="D17974" s="4" t="str">
        <f>VLOOKUP(A17974,predictions!A:B,2,FALSE)</f>
        <v>22/06/2020</v>
      </c>
      <c r="E17974" s="4">
        <f t="shared" si="70"/>
        <v>44004</v>
      </c>
    </row>
    <row r="17975" spans="3:5" ht="13" x14ac:dyDescent="0.15">
      <c r="C17975" s="1" t="str">
        <f ca="1">IFERROR(INDIRECT(ADDRESS(MATCH(A17975,'contribution par jour-semaine'!A:A,0),MATCH(B17975,'contribution par jour-semaine'!$1:$1,0),4,1,"contribution par jour-semaine")),"")</f>
        <v/>
      </c>
      <c r="D17975" s="4" t="str">
        <f>VLOOKUP(A17975,predictions!A:B,2,FALSE)</f>
        <v>22/06/2020</v>
      </c>
      <c r="E17975" s="4">
        <f t="shared" si="70"/>
        <v>44004</v>
      </c>
    </row>
    <row r="17976" spans="3:5" ht="13" x14ac:dyDescent="0.15">
      <c r="C17976" s="1" t="str">
        <f ca="1">IFERROR(INDIRECT(ADDRESS(MATCH(A17976,'contribution par jour-semaine'!A:A,0),MATCH(B17976,'contribution par jour-semaine'!$1:$1,0),4,1,"contribution par jour-semaine")),"")</f>
        <v/>
      </c>
      <c r="D17976" s="4" t="str">
        <f>VLOOKUP(A17976,predictions!A:B,2,FALSE)</f>
        <v>22/06/2020</v>
      </c>
      <c r="E17976" s="4">
        <f t="shared" si="70"/>
        <v>44004</v>
      </c>
    </row>
    <row r="17977" spans="3:5" ht="13" x14ac:dyDescent="0.15">
      <c r="C17977" s="1" t="str">
        <f ca="1">IFERROR(INDIRECT(ADDRESS(MATCH(A17977,'contribution par jour-semaine'!A:A,0),MATCH(B17977,'contribution par jour-semaine'!$1:$1,0),4,1,"contribution par jour-semaine")),"")</f>
        <v/>
      </c>
      <c r="D17977" s="4" t="str">
        <f>VLOOKUP(A17977,predictions!A:B,2,FALSE)</f>
        <v>22/06/2020</v>
      </c>
      <c r="E17977" s="4">
        <f t="shared" si="70"/>
        <v>44004</v>
      </c>
    </row>
    <row r="17978" spans="3:5" ht="13" x14ac:dyDescent="0.15">
      <c r="C17978" s="1" t="str">
        <f ca="1">IFERROR(INDIRECT(ADDRESS(MATCH(A17978,'contribution par jour-semaine'!A:A,0),MATCH(B17978,'contribution par jour-semaine'!$1:$1,0),4,1,"contribution par jour-semaine")),"")</f>
        <v/>
      </c>
      <c r="D17978" s="4" t="str">
        <f>VLOOKUP(A17978,predictions!A:B,2,FALSE)</f>
        <v>22/06/2020</v>
      </c>
      <c r="E17978" s="4">
        <f t="shared" si="70"/>
        <v>44004</v>
      </c>
    </row>
    <row r="17979" spans="3:5" ht="13" x14ac:dyDescent="0.15">
      <c r="C17979" s="1" t="str">
        <f ca="1">IFERROR(INDIRECT(ADDRESS(MATCH(A17979,'contribution par jour-semaine'!A:A,0),MATCH(B17979,'contribution par jour-semaine'!$1:$1,0),4,1,"contribution par jour-semaine")),"")</f>
        <v/>
      </c>
      <c r="D17979" s="4" t="str">
        <f>VLOOKUP(A17979,predictions!A:B,2,FALSE)</f>
        <v>22/06/2020</v>
      </c>
      <c r="E17979" s="4">
        <f t="shared" si="70"/>
        <v>44004</v>
      </c>
    </row>
    <row r="17980" spans="3:5" ht="13" x14ac:dyDescent="0.15">
      <c r="C17980" s="1" t="str">
        <f ca="1">IFERROR(INDIRECT(ADDRESS(MATCH(A17980,'contribution par jour-semaine'!A:A,0),MATCH(B17980,'contribution par jour-semaine'!$1:$1,0),4,1,"contribution par jour-semaine")),"")</f>
        <v/>
      </c>
      <c r="D17980" s="4" t="str">
        <f>VLOOKUP(A17980,predictions!A:B,2,FALSE)</f>
        <v>22/06/2020</v>
      </c>
      <c r="E17980" s="4">
        <f t="shared" si="70"/>
        <v>44004</v>
      </c>
    </row>
    <row r="17981" spans="3:5" ht="13" x14ac:dyDescent="0.15">
      <c r="C17981" s="1" t="str">
        <f ca="1">IFERROR(INDIRECT(ADDRESS(MATCH(A17981,'contribution par jour-semaine'!A:A,0),MATCH(B17981,'contribution par jour-semaine'!$1:$1,0),4,1,"contribution par jour-semaine")),"")</f>
        <v/>
      </c>
      <c r="D17981" s="4" t="str">
        <f>VLOOKUP(A17981,predictions!A:B,2,FALSE)</f>
        <v>22/06/2020</v>
      </c>
      <c r="E17981" s="4">
        <f t="shared" si="70"/>
        <v>44004</v>
      </c>
    </row>
    <row r="17982" spans="3:5" ht="13" x14ac:dyDescent="0.15">
      <c r="C17982" s="1" t="str">
        <f ca="1">IFERROR(INDIRECT(ADDRESS(MATCH(A17982,'contribution par jour-semaine'!A:A,0),MATCH(B17982,'contribution par jour-semaine'!$1:$1,0),4,1,"contribution par jour-semaine")),"")</f>
        <v/>
      </c>
      <c r="D17982" s="4" t="str">
        <f>VLOOKUP(A17982,predictions!A:B,2,FALSE)</f>
        <v>22/06/2020</v>
      </c>
      <c r="E17982" s="4">
        <f t="shared" si="70"/>
        <v>44004</v>
      </c>
    </row>
    <row r="17983" spans="3:5" ht="13" x14ac:dyDescent="0.15">
      <c r="C17983" s="1" t="str">
        <f ca="1">IFERROR(INDIRECT(ADDRESS(MATCH(A17983,'contribution par jour-semaine'!A:A,0),MATCH(B17983,'contribution par jour-semaine'!$1:$1,0),4,1,"contribution par jour-semaine")),"")</f>
        <v/>
      </c>
      <c r="D17983" s="4" t="str">
        <f>VLOOKUP(A17983,predictions!A:B,2,FALSE)</f>
        <v>22/06/2020</v>
      </c>
      <c r="E17983" s="4">
        <f t="shared" si="70"/>
        <v>44004</v>
      </c>
    </row>
    <row r="17984" spans="3:5" ht="13" x14ac:dyDescent="0.15">
      <c r="C17984" s="1" t="str">
        <f ca="1">IFERROR(INDIRECT(ADDRESS(MATCH(A17984,'contribution par jour-semaine'!A:A,0),MATCH(B17984,'contribution par jour-semaine'!$1:$1,0),4,1,"contribution par jour-semaine")),"")</f>
        <v/>
      </c>
      <c r="D17984" s="4" t="str">
        <f>VLOOKUP(A17984,predictions!A:B,2,FALSE)</f>
        <v>22/06/2020</v>
      </c>
      <c r="E17984" s="4">
        <f t="shared" si="70"/>
        <v>44004</v>
      </c>
    </row>
    <row r="17985" spans="3:5" ht="13" x14ac:dyDescent="0.15">
      <c r="C17985" s="1" t="str">
        <f ca="1">IFERROR(INDIRECT(ADDRESS(MATCH(A17985,'contribution par jour-semaine'!A:A,0),MATCH(B17985,'contribution par jour-semaine'!$1:$1,0),4,1,"contribution par jour-semaine")),"")</f>
        <v/>
      </c>
      <c r="D17985" s="4" t="str">
        <f>VLOOKUP(A17985,predictions!A:B,2,FALSE)</f>
        <v>22/06/2020</v>
      </c>
      <c r="E17985" s="4">
        <f t="shared" si="70"/>
        <v>44004</v>
      </c>
    </row>
    <row r="17986" spans="3:5" ht="13" x14ac:dyDescent="0.15">
      <c r="C17986" s="1" t="str">
        <f ca="1">IFERROR(INDIRECT(ADDRESS(MATCH(A17986,'contribution par jour-semaine'!A:A,0),MATCH(B17986,'contribution par jour-semaine'!$1:$1,0),4,1,"contribution par jour-semaine")),"")</f>
        <v/>
      </c>
      <c r="D17986" s="4" t="str">
        <f>VLOOKUP(A17986,predictions!A:B,2,FALSE)</f>
        <v>22/06/2020</v>
      </c>
      <c r="E17986" s="4">
        <f t="shared" si="70"/>
        <v>44004</v>
      </c>
    </row>
    <row r="17987" spans="3:5" ht="13" x14ac:dyDescent="0.15">
      <c r="C17987" s="1" t="str">
        <f ca="1">IFERROR(INDIRECT(ADDRESS(MATCH(A17987,'contribution par jour-semaine'!A:A,0),MATCH(B17987,'contribution par jour-semaine'!$1:$1,0),4,1,"contribution par jour-semaine")),"")</f>
        <v/>
      </c>
      <c r="D17987" s="4" t="str">
        <f>VLOOKUP(A17987,predictions!A:B,2,FALSE)</f>
        <v>22/06/2020</v>
      </c>
      <c r="E17987" s="4">
        <f t="shared" si="70"/>
        <v>44004</v>
      </c>
    </row>
    <row r="17988" spans="3:5" ht="13" x14ac:dyDescent="0.15">
      <c r="C17988" s="1" t="str">
        <f ca="1">IFERROR(INDIRECT(ADDRESS(MATCH(A17988,'contribution par jour-semaine'!A:A,0),MATCH(B17988,'contribution par jour-semaine'!$1:$1,0),4,1,"contribution par jour-semaine")),"")</f>
        <v/>
      </c>
      <c r="D17988" s="4" t="str">
        <f>VLOOKUP(A17988,predictions!A:B,2,FALSE)</f>
        <v>22/06/2020</v>
      </c>
      <c r="E17988" s="4">
        <f t="shared" si="70"/>
        <v>44004</v>
      </c>
    </row>
    <row r="17989" spans="3:5" ht="13" x14ac:dyDescent="0.15">
      <c r="C17989" s="1" t="str">
        <f ca="1">IFERROR(INDIRECT(ADDRESS(MATCH(A17989,'contribution par jour-semaine'!A:A,0),MATCH(B17989,'contribution par jour-semaine'!$1:$1,0),4,1,"contribution par jour-semaine")),"")</f>
        <v/>
      </c>
      <c r="D17989" s="4" t="str">
        <f>VLOOKUP(A17989,predictions!A:B,2,FALSE)</f>
        <v>22/06/2020</v>
      </c>
      <c r="E17989" s="4">
        <f t="shared" si="70"/>
        <v>44004</v>
      </c>
    </row>
    <row r="17990" spans="3:5" ht="13" x14ac:dyDescent="0.15">
      <c r="C17990" s="1" t="str">
        <f ca="1">IFERROR(INDIRECT(ADDRESS(MATCH(A17990,'contribution par jour-semaine'!A:A,0),MATCH(B17990,'contribution par jour-semaine'!$1:$1,0),4,1,"contribution par jour-semaine")),"")</f>
        <v/>
      </c>
      <c r="D17990" s="4" t="str">
        <f>VLOOKUP(A17990,predictions!A:B,2,FALSE)</f>
        <v>22/06/2020</v>
      </c>
      <c r="E17990" s="4">
        <f t="shared" si="70"/>
        <v>44004</v>
      </c>
    </row>
    <row r="17991" spans="3:5" ht="13" x14ac:dyDescent="0.15">
      <c r="C17991" s="1" t="str">
        <f ca="1">IFERROR(INDIRECT(ADDRESS(MATCH(A17991,'contribution par jour-semaine'!A:A,0),MATCH(B17991,'contribution par jour-semaine'!$1:$1,0),4,1,"contribution par jour-semaine")),"")</f>
        <v/>
      </c>
      <c r="D17991" s="4" t="str">
        <f>VLOOKUP(A17991,predictions!A:B,2,FALSE)</f>
        <v>22/06/2020</v>
      </c>
      <c r="E17991" s="4">
        <f t="shared" si="70"/>
        <v>44004</v>
      </c>
    </row>
    <row r="17992" spans="3:5" ht="13" x14ac:dyDescent="0.15">
      <c r="C17992" s="1" t="str">
        <f ca="1">IFERROR(INDIRECT(ADDRESS(MATCH(A17992,'contribution par jour-semaine'!A:A,0),MATCH(B17992,'contribution par jour-semaine'!$1:$1,0),4,1,"contribution par jour-semaine")),"")</f>
        <v/>
      </c>
      <c r="D17992" s="4" t="str">
        <f>VLOOKUP(A17992,predictions!A:B,2,FALSE)</f>
        <v>22/06/2020</v>
      </c>
      <c r="E17992" s="4">
        <f t="shared" si="70"/>
        <v>44004</v>
      </c>
    </row>
    <row r="17993" spans="3:5" ht="13" x14ac:dyDescent="0.15">
      <c r="C17993" s="1" t="str">
        <f ca="1">IFERROR(INDIRECT(ADDRESS(MATCH(A17993,'contribution par jour-semaine'!A:A,0),MATCH(B17993,'contribution par jour-semaine'!$1:$1,0),4,1,"contribution par jour-semaine")),"")</f>
        <v/>
      </c>
      <c r="D17993" s="4" t="str">
        <f>VLOOKUP(A17993,predictions!A:B,2,FALSE)</f>
        <v>22/06/2020</v>
      </c>
      <c r="E17993" s="4">
        <f t="shared" si="70"/>
        <v>44004</v>
      </c>
    </row>
    <row r="17994" spans="3:5" ht="13" x14ac:dyDescent="0.15">
      <c r="C17994" s="1" t="str">
        <f ca="1">IFERROR(INDIRECT(ADDRESS(MATCH(A17994,'contribution par jour-semaine'!A:A,0),MATCH(B17994,'contribution par jour-semaine'!$1:$1,0),4,1,"contribution par jour-semaine")),"")</f>
        <v/>
      </c>
      <c r="D17994" s="4" t="str">
        <f>VLOOKUP(A17994,predictions!A:B,2,FALSE)</f>
        <v>22/06/2020</v>
      </c>
      <c r="E17994" s="4">
        <f t="shared" si="70"/>
        <v>44004</v>
      </c>
    </row>
    <row r="17995" spans="3:5" ht="13" x14ac:dyDescent="0.15">
      <c r="C17995" s="1" t="str">
        <f ca="1">IFERROR(INDIRECT(ADDRESS(MATCH(A17995,'contribution par jour-semaine'!A:A,0),MATCH(B17995,'contribution par jour-semaine'!$1:$1,0),4,1,"contribution par jour-semaine")),"")</f>
        <v/>
      </c>
      <c r="D17995" s="4" t="str">
        <f>VLOOKUP(A17995,predictions!A:B,2,FALSE)</f>
        <v>22/06/2020</v>
      </c>
      <c r="E17995" s="4">
        <f t="shared" si="70"/>
        <v>44004</v>
      </c>
    </row>
    <row r="17996" spans="3:5" ht="13" x14ac:dyDescent="0.15">
      <c r="C17996" s="1" t="str">
        <f ca="1">IFERROR(INDIRECT(ADDRESS(MATCH(A17996,'contribution par jour-semaine'!A:A,0),MATCH(B17996,'contribution par jour-semaine'!$1:$1,0),4,1,"contribution par jour-semaine")),"")</f>
        <v/>
      </c>
      <c r="D17996" s="4" t="str">
        <f>VLOOKUP(A17996,predictions!A:B,2,FALSE)</f>
        <v>22/06/2020</v>
      </c>
      <c r="E17996" s="4">
        <f t="shared" si="70"/>
        <v>44004</v>
      </c>
    </row>
    <row r="17997" spans="3:5" ht="13" x14ac:dyDescent="0.15">
      <c r="C17997" s="1" t="str">
        <f ca="1">IFERROR(INDIRECT(ADDRESS(MATCH(A17997,'contribution par jour-semaine'!A:A,0),MATCH(B17997,'contribution par jour-semaine'!$1:$1,0),4,1,"contribution par jour-semaine")),"")</f>
        <v/>
      </c>
      <c r="D17997" s="4" t="str">
        <f>VLOOKUP(A17997,predictions!A:B,2,FALSE)</f>
        <v>22/06/2020</v>
      </c>
      <c r="E17997" s="4">
        <f t="shared" si="70"/>
        <v>44004</v>
      </c>
    </row>
    <row r="17998" spans="3:5" ht="13" x14ac:dyDescent="0.15">
      <c r="C17998" s="1" t="str">
        <f ca="1">IFERROR(INDIRECT(ADDRESS(MATCH(A17998,'contribution par jour-semaine'!A:A,0),MATCH(B17998,'contribution par jour-semaine'!$1:$1,0),4,1,"contribution par jour-semaine")),"")</f>
        <v/>
      </c>
      <c r="D17998" s="4" t="str">
        <f>VLOOKUP(A17998,predictions!A:B,2,FALSE)</f>
        <v>22/06/2020</v>
      </c>
      <c r="E17998" s="4">
        <f t="shared" si="70"/>
        <v>44004</v>
      </c>
    </row>
    <row r="17999" spans="3:5" ht="13" x14ac:dyDescent="0.15">
      <c r="C17999" s="1" t="str">
        <f ca="1">IFERROR(INDIRECT(ADDRESS(MATCH(A17999,'contribution par jour-semaine'!A:A,0),MATCH(B17999,'contribution par jour-semaine'!$1:$1,0),4,1,"contribution par jour-semaine")),"")</f>
        <v/>
      </c>
      <c r="D17999" s="4" t="str">
        <f>VLOOKUP(A17999,predictions!A:B,2,FALSE)</f>
        <v>22/06/2020</v>
      </c>
      <c r="E17999" s="4">
        <f t="shared" si="70"/>
        <v>44004</v>
      </c>
    </row>
    <row r="18000" spans="3:5" ht="13" x14ac:dyDescent="0.15">
      <c r="C18000" s="1" t="str">
        <f ca="1">IFERROR(INDIRECT(ADDRESS(MATCH(A18000,'contribution par jour-semaine'!A:A,0),MATCH(B18000,'contribution par jour-semaine'!$1:$1,0),4,1,"contribution par jour-semaine")),"")</f>
        <v/>
      </c>
      <c r="D18000" s="4" t="str">
        <f>VLOOKUP(A18000,predictions!A:B,2,FALSE)</f>
        <v>22/06/2020</v>
      </c>
      <c r="E18000" s="4">
        <f t="shared" si="70"/>
        <v>44004</v>
      </c>
    </row>
    <row r="18001" spans="3:5" ht="13" x14ac:dyDescent="0.15">
      <c r="C18001" s="1" t="str">
        <f ca="1">IFERROR(INDIRECT(ADDRESS(MATCH(A18001,'contribution par jour-semaine'!A:A,0),MATCH(B18001,'contribution par jour-semaine'!$1:$1,0),4,1,"contribution par jour-semaine")),"")</f>
        <v/>
      </c>
      <c r="D18001" s="4" t="str">
        <f>VLOOKUP(A18001,predictions!A:B,2,FALSE)</f>
        <v>22/06/2020</v>
      </c>
      <c r="E18001" s="4">
        <f t="shared" si="70"/>
        <v>44004</v>
      </c>
    </row>
    <row r="18002" spans="3:5" ht="13" x14ac:dyDescent="0.15">
      <c r="C18002" s="1" t="str">
        <f ca="1">IFERROR(INDIRECT(ADDRESS(MATCH(A18002,'contribution par jour-semaine'!A:A,0),MATCH(B18002,'contribution par jour-semaine'!$1:$1,0),4,1,"contribution par jour-semaine")),"")</f>
        <v/>
      </c>
      <c r="D18002" s="4" t="str">
        <f>VLOOKUP(A18002,predictions!A:B,2,FALSE)</f>
        <v>22/06/2020</v>
      </c>
      <c r="E18002" s="4">
        <f t="shared" si="70"/>
        <v>44004</v>
      </c>
    </row>
    <row r="18003" spans="3:5" ht="13" x14ac:dyDescent="0.15">
      <c r="C18003" s="1" t="str">
        <f ca="1">IFERROR(INDIRECT(ADDRESS(MATCH(A18003,'contribution par jour-semaine'!A:A,0),MATCH(B18003,'contribution par jour-semaine'!$1:$1,0),4,1,"contribution par jour-semaine")),"")</f>
        <v/>
      </c>
      <c r="D18003" s="4" t="str">
        <f>VLOOKUP(A18003,predictions!A:B,2,FALSE)</f>
        <v>22/06/2020</v>
      </c>
      <c r="E18003" s="4">
        <f t="shared" si="70"/>
        <v>44004</v>
      </c>
    </row>
    <row r="18004" spans="3:5" ht="13" x14ac:dyDescent="0.15">
      <c r="C18004" s="1" t="str">
        <f ca="1">IFERROR(INDIRECT(ADDRESS(MATCH(A18004,'contribution par jour-semaine'!A:A,0),MATCH(B18004,'contribution par jour-semaine'!$1:$1,0),4,1,"contribution par jour-semaine")),"")</f>
        <v/>
      </c>
      <c r="D18004" s="4" t="str">
        <f>VLOOKUP(A18004,predictions!A:B,2,FALSE)</f>
        <v>22/06/2020</v>
      </c>
      <c r="E18004" s="4">
        <f t="shared" si="70"/>
        <v>44004</v>
      </c>
    </row>
    <row r="18005" spans="3:5" ht="13" x14ac:dyDescent="0.15">
      <c r="C18005" s="1" t="str">
        <f ca="1">IFERROR(INDIRECT(ADDRESS(MATCH(A18005,'contribution par jour-semaine'!A:A,0),MATCH(B18005,'contribution par jour-semaine'!$1:$1,0),4,1,"contribution par jour-semaine")),"")</f>
        <v/>
      </c>
      <c r="D18005" s="4" t="str">
        <f>VLOOKUP(A18005,predictions!A:B,2,FALSE)</f>
        <v>22/06/2020</v>
      </c>
      <c r="E18005" s="4">
        <f t="shared" si="70"/>
        <v>44004</v>
      </c>
    </row>
    <row r="18006" spans="3:5" ht="13" x14ac:dyDescent="0.15">
      <c r="C18006" s="1" t="str">
        <f ca="1">IFERROR(INDIRECT(ADDRESS(MATCH(A18006,'contribution par jour-semaine'!A:A,0),MATCH(B18006,'contribution par jour-semaine'!$1:$1,0),4,1,"contribution par jour-semaine")),"")</f>
        <v/>
      </c>
      <c r="D18006" s="4" t="str">
        <f>VLOOKUP(A18006,predictions!A:B,2,FALSE)</f>
        <v>22/06/2020</v>
      </c>
      <c r="E18006" s="4">
        <f t="shared" si="70"/>
        <v>44004</v>
      </c>
    </row>
    <row r="18007" spans="3:5" ht="13" x14ac:dyDescent="0.15">
      <c r="C18007" s="1" t="str">
        <f ca="1">IFERROR(INDIRECT(ADDRESS(MATCH(A18007,'contribution par jour-semaine'!A:A,0),MATCH(B18007,'contribution par jour-semaine'!$1:$1,0),4,1,"contribution par jour-semaine")),"")</f>
        <v/>
      </c>
      <c r="D18007" s="4" t="str">
        <f>VLOOKUP(A18007,predictions!A:B,2,FALSE)</f>
        <v>22/06/2020</v>
      </c>
      <c r="E18007" s="4">
        <f t="shared" si="70"/>
        <v>44004</v>
      </c>
    </row>
    <row r="18008" spans="3:5" ht="13" x14ac:dyDescent="0.15">
      <c r="C18008" s="1" t="str">
        <f ca="1">IFERROR(INDIRECT(ADDRESS(MATCH(A18008,'contribution par jour-semaine'!A:A,0),MATCH(B18008,'contribution par jour-semaine'!$1:$1,0),4,1,"contribution par jour-semaine")),"")</f>
        <v/>
      </c>
      <c r="D18008" s="4" t="str">
        <f>VLOOKUP(A18008,predictions!A:B,2,FALSE)</f>
        <v>22/06/2020</v>
      </c>
      <c r="E18008" s="4">
        <f t="shared" si="70"/>
        <v>44004</v>
      </c>
    </row>
    <row r="18009" spans="3:5" ht="13" x14ac:dyDescent="0.15">
      <c r="C18009" s="1" t="str">
        <f ca="1">IFERROR(INDIRECT(ADDRESS(MATCH(A18009,'contribution par jour-semaine'!A:A,0),MATCH(B18009,'contribution par jour-semaine'!$1:$1,0),4,1,"contribution par jour-semaine")),"")</f>
        <v/>
      </c>
      <c r="D18009" s="4" t="str">
        <f>VLOOKUP(A18009,predictions!A:B,2,FALSE)</f>
        <v>22/06/2020</v>
      </c>
      <c r="E18009" s="4">
        <f t="shared" si="70"/>
        <v>44004</v>
      </c>
    </row>
    <row r="18010" spans="3:5" ht="13" x14ac:dyDescent="0.15">
      <c r="C18010" s="1" t="str">
        <f ca="1">IFERROR(INDIRECT(ADDRESS(MATCH(A18010,'contribution par jour-semaine'!A:A,0),MATCH(B18010,'contribution par jour-semaine'!$1:$1,0),4,1,"contribution par jour-semaine")),"")</f>
        <v/>
      </c>
      <c r="D18010" s="4" t="str">
        <f>VLOOKUP(A18010,predictions!A:B,2,FALSE)</f>
        <v>22/06/2020</v>
      </c>
      <c r="E18010" s="4">
        <f t="shared" si="70"/>
        <v>44004</v>
      </c>
    </row>
    <row r="18011" spans="3:5" ht="13" x14ac:dyDescent="0.15">
      <c r="C18011" s="1" t="str">
        <f ca="1">IFERROR(INDIRECT(ADDRESS(MATCH(A18011,'contribution par jour-semaine'!A:A,0),MATCH(B18011,'contribution par jour-semaine'!$1:$1,0),4,1,"contribution par jour-semaine")),"")</f>
        <v/>
      </c>
      <c r="D18011" s="4" t="str">
        <f>VLOOKUP(A18011,predictions!A:B,2,FALSE)</f>
        <v>22/06/2020</v>
      </c>
      <c r="E18011" s="4">
        <f t="shared" si="70"/>
        <v>44004</v>
      </c>
    </row>
    <row r="18012" spans="3:5" ht="13" x14ac:dyDescent="0.15">
      <c r="C18012" s="1" t="str">
        <f ca="1">IFERROR(INDIRECT(ADDRESS(MATCH(A18012,'contribution par jour-semaine'!A:A,0),MATCH(B18012,'contribution par jour-semaine'!$1:$1,0),4,1,"contribution par jour-semaine")),"")</f>
        <v/>
      </c>
      <c r="D18012" s="4" t="str">
        <f>VLOOKUP(A18012,predictions!A:B,2,FALSE)</f>
        <v>22/06/2020</v>
      </c>
      <c r="E18012" s="4">
        <f t="shared" si="70"/>
        <v>44004</v>
      </c>
    </row>
    <row r="18013" spans="3:5" ht="13" x14ac:dyDescent="0.15">
      <c r="C18013" s="1" t="str">
        <f ca="1">IFERROR(INDIRECT(ADDRESS(MATCH(A18013,'contribution par jour-semaine'!A:A,0),MATCH(B18013,'contribution par jour-semaine'!$1:$1,0),4,1,"contribution par jour-semaine")),"")</f>
        <v/>
      </c>
      <c r="D18013" s="4" t="str">
        <f>VLOOKUP(A18013,predictions!A:B,2,FALSE)</f>
        <v>22/06/2020</v>
      </c>
      <c r="E18013" s="4">
        <f t="shared" si="70"/>
        <v>44004</v>
      </c>
    </row>
    <row r="18014" spans="3:5" ht="13" x14ac:dyDescent="0.15">
      <c r="C18014" s="1" t="str">
        <f ca="1">IFERROR(INDIRECT(ADDRESS(MATCH(A18014,'contribution par jour-semaine'!A:A,0),MATCH(B18014,'contribution par jour-semaine'!$1:$1,0),4,1,"contribution par jour-semaine")),"")</f>
        <v/>
      </c>
      <c r="D18014" s="4" t="str">
        <f>VLOOKUP(A18014,predictions!A:B,2,FALSE)</f>
        <v>22/06/2020</v>
      </c>
      <c r="E18014" s="4">
        <f t="shared" si="70"/>
        <v>44004</v>
      </c>
    </row>
    <row r="18015" spans="3:5" ht="13" x14ac:dyDescent="0.15">
      <c r="C18015" s="1" t="str">
        <f ca="1">IFERROR(INDIRECT(ADDRESS(MATCH(A18015,'contribution par jour-semaine'!A:A,0),MATCH(B18015,'contribution par jour-semaine'!$1:$1,0),4,1,"contribution par jour-semaine")),"")</f>
        <v/>
      </c>
      <c r="D18015" s="4" t="str">
        <f>VLOOKUP(A18015,predictions!A:B,2,FALSE)</f>
        <v>22/06/2020</v>
      </c>
      <c r="E18015" s="4">
        <f t="shared" si="70"/>
        <v>44004</v>
      </c>
    </row>
    <row r="18016" spans="3:5" ht="13" x14ac:dyDescent="0.15">
      <c r="C18016" s="1" t="str">
        <f ca="1">IFERROR(INDIRECT(ADDRESS(MATCH(A18016,'contribution par jour-semaine'!A:A,0),MATCH(B18016,'contribution par jour-semaine'!$1:$1,0),4,1,"contribution par jour-semaine")),"")</f>
        <v/>
      </c>
      <c r="D18016" s="4" t="str">
        <f>VLOOKUP(A18016,predictions!A:B,2,FALSE)</f>
        <v>22/06/2020</v>
      </c>
      <c r="E18016" s="4">
        <f t="shared" si="70"/>
        <v>44004</v>
      </c>
    </row>
    <row r="18017" spans="3:5" ht="13" x14ac:dyDescent="0.15">
      <c r="C18017" s="1" t="str">
        <f ca="1">IFERROR(INDIRECT(ADDRESS(MATCH(A18017,'contribution par jour-semaine'!A:A,0),MATCH(B18017,'contribution par jour-semaine'!$1:$1,0),4,1,"contribution par jour-semaine")),"")</f>
        <v/>
      </c>
      <c r="D18017" s="4" t="str">
        <f>VLOOKUP(A18017,predictions!A:B,2,FALSE)</f>
        <v>22/06/2020</v>
      </c>
      <c r="E18017" s="4">
        <f t="shared" si="70"/>
        <v>44004</v>
      </c>
    </row>
    <row r="18018" spans="3:5" ht="13" x14ac:dyDescent="0.15">
      <c r="C18018" s="1" t="str">
        <f ca="1">IFERROR(INDIRECT(ADDRESS(MATCH(A18018,'contribution par jour-semaine'!A:A,0),MATCH(B18018,'contribution par jour-semaine'!$1:$1,0),4,1,"contribution par jour-semaine")),"")</f>
        <v/>
      </c>
      <c r="D18018" s="4" t="str">
        <f>VLOOKUP(A18018,predictions!A:B,2,FALSE)</f>
        <v>22/06/2020</v>
      </c>
      <c r="E18018" s="4">
        <f t="shared" si="70"/>
        <v>44004</v>
      </c>
    </row>
    <row r="18019" spans="3:5" ht="13" x14ac:dyDescent="0.15">
      <c r="C18019" s="1" t="str">
        <f ca="1">IFERROR(INDIRECT(ADDRESS(MATCH(A18019,'contribution par jour-semaine'!A:A,0),MATCH(B18019,'contribution par jour-semaine'!$1:$1,0),4,1,"contribution par jour-semaine")),"")</f>
        <v/>
      </c>
      <c r="D18019" s="4" t="str">
        <f>VLOOKUP(A18019,predictions!A:B,2,FALSE)</f>
        <v>22/06/2020</v>
      </c>
      <c r="E18019" s="4">
        <f t="shared" si="70"/>
        <v>44004</v>
      </c>
    </row>
    <row r="18020" spans="3:5" ht="13" x14ac:dyDescent="0.15">
      <c r="C18020" s="1" t="str">
        <f ca="1">IFERROR(INDIRECT(ADDRESS(MATCH(A18020,'contribution par jour-semaine'!A:A,0),MATCH(B18020,'contribution par jour-semaine'!$1:$1,0),4,1,"contribution par jour-semaine")),"")</f>
        <v/>
      </c>
      <c r="D18020" s="4" t="str">
        <f>VLOOKUP(A18020,predictions!A:B,2,FALSE)</f>
        <v>22/06/2020</v>
      </c>
      <c r="E18020" s="4">
        <f t="shared" si="70"/>
        <v>44004</v>
      </c>
    </row>
    <row r="18021" spans="3:5" ht="13" x14ac:dyDescent="0.15">
      <c r="C18021" s="1" t="str">
        <f ca="1">IFERROR(INDIRECT(ADDRESS(MATCH(A18021,'contribution par jour-semaine'!A:A,0),MATCH(B18021,'contribution par jour-semaine'!$1:$1,0),4,1,"contribution par jour-semaine")),"")</f>
        <v/>
      </c>
      <c r="D18021" s="4" t="str">
        <f>VLOOKUP(A18021,predictions!A:B,2,FALSE)</f>
        <v>22/06/2020</v>
      </c>
      <c r="E18021" s="4">
        <f t="shared" si="70"/>
        <v>44004</v>
      </c>
    </row>
    <row r="18022" spans="3:5" ht="13" x14ac:dyDescent="0.15">
      <c r="C18022" s="1" t="str">
        <f ca="1">IFERROR(INDIRECT(ADDRESS(MATCH(A18022,'contribution par jour-semaine'!A:A,0),MATCH(B18022,'contribution par jour-semaine'!$1:$1,0),4,1,"contribution par jour-semaine")),"")</f>
        <v/>
      </c>
      <c r="D18022" s="4" t="str">
        <f>VLOOKUP(A18022,predictions!A:B,2,FALSE)</f>
        <v>22/06/2020</v>
      </c>
      <c r="E18022" s="4">
        <f t="shared" si="70"/>
        <v>44004</v>
      </c>
    </row>
    <row r="18023" spans="3:5" ht="13" x14ac:dyDescent="0.15">
      <c r="C18023" s="1" t="str">
        <f ca="1">IFERROR(INDIRECT(ADDRESS(MATCH(A18023,'contribution par jour-semaine'!A:A,0),MATCH(B18023,'contribution par jour-semaine'!$1:$1,0),4,1,"contribution par jour-semaine")),"")</f>
        <v/>
      </c>
      <c r="D18023" s="4" t="str">
        <f>VLOOKUP(A18023,predictions!A:B,2,FALSE)</f>
        <v>22/06/2020</v>
      </c>
      <c r="E18023" s="4">
        <f t="shared" si="70"/>
        <v>44004</v>
      </c>
    </row>
    <row r="18024" spans="3:5" ht="13" x14ac:dyDescent="0.15">
      <c r="C18024" s="1" t="str">
        <f ca="1">IFERROR(INDIRECT(ADDRESS(MATCH(A18024,'contribution par jour-semaine'!A:A,0),MATCH(B18024,'contribution par jour-semaine'!$1:$1,0),4,1,"contribution par jour-semaine")),"")</f>
        <v/>
      </c>
      <c r="D18024" s="4" t="str">
        <f>VLOOKUP(A18024,predictions!A:B,2,FALSE)</f>
        <v>22/06/2020</v>
      </c>
      <c r="E18024" s="4">
        <f t="shared" si="70"/>
        <v>44004</v>
      </c>
    </row>
    <row r="18025" spans="3:5" ht="13" x14ac:dyDescent="0.15">
      <c r="C18025" s="1" t="str">
        <f ca="1">IFERROR(INDIRECT(ADDRESS(MATCH(A18025,'contribution par jour-semaine'!A:A,0),MATCH(B18025,'contribution par jour-semaine'!$1:$1,0),4,1,"contribution par jour-semaine")),"")</f>
        <v/>
      </c>
      <c r="D18025" s="4" t="str">
        <f>VLOOKUP(A18025,predictions!A:B,2,FALSE)</f>
        <v>22/06/2020</v>
      </c>
      <c r="E18025" s="4">
        <f t="shared" si="70"/>
        <v>44004</v>
      </c>
    </row>
    <row r="18026" spans="3:5" ht="13" x14ac:dyDescent="0.15">
      <c r="C18026" s="1" t="str">
        <f ca="1">IFERROR(INDIRECT(ADDRESS(MATCH(A18026,'contribution par jour-semaine'!A:A,0),MATCH(B18026,'contribution par jour-semaine'!$1:$1,0),4,1,"contribution par jour-semaine")),"")</f>
        <v/>
      </c>
      <c r="D18026" s="4" t="str">
        <f>VLOOKUP(A18026,predictions!A:B,2,FALSE)</f>
        <v>22/06/2020</v>
      </c>
      <c r="E18026" s="4">
        <f t="shared" si="70"/>
        <v>44004</v>
      </c>
    </row>
    <row r="18027" spans="3:5" ht="13" x14ac:dyDescent="0.15">
      <c r="C18027" s="1" t="str">
        <f ca="1">IFERROR(INDIRECT(ADDRESS(MATCH(A18027,'contribution par jour-semaine'!A:A,0),MATCH(B18027,'contribution par jour-semaine'!$1:$1,0),4,1,"contribution par jour-semaine")),"")</f>
        <v/>
      </c>
      <c r="D18027" s="4" t="str">
        <f>VLOOKUP(A18027,predictions!A:B,2,FALSE)</f>
        <v>22/06/2020</v>
      </c>
      <c r="E18027" s="4">
        <f t="shared" si="70"/>
        <v>44004</v>
      </c>
    </row>
    <row r="18028" spans="3:5" ht="13" x14ac:dyDescent="0.15">
      <c r="C18028" s="1" t="str">
        <f ca="1">IFERROR(INDIRECT(ADDRESS(MATCH(A18028,'contribution par jour-semaine'!A:A,0),MATCH(B18028,'contribution par jour-semaine'!$1:$1,0),4,1,"contribution par jour-semaine")),"")</f>
        <v/>
      </c>
      <c r="D18028" s="4" t="str">
        <f>VLOOKUP(A18028,predictions!A:B,2,FALSE)</f>
        <v>22/06/2020</v>
      </c>
      <c r="E18028" s="4">
        <f t="shared" si="70"/>
        <v>44004</v>
      </c>
    </row>
    <row r="18029" spans="3:5" ht="13" x14ac:dyDescent="0.15">
      <c r="C18029" s="1" t="str">
        <f ca="1">IFERROR(INDIRECT(ADDRESS(MATCH(A18029,'contribution par jour-semaine'!A:A,0),MATCH(B18029,'contribution par jour-semaine'!$1:$1,0),4,1,"contribution par jour-semaine")),"")</f>
        <v/>
      </c>
      <c r="D18029" s="4" t="str">
        <f>VLOOKUP(A18029,predictions!A:B,2,FALSE)</f>
        <v>22/06/2020</v>
      </c>
      <c r="E18029" s="4">
        <f t="shared" si="70"/>
        <v>44004</v>
      </c>
    </row>
    <row r="18030" spans="3:5" ht="13" x14ac:dyDescent="0.15">
      <c r="C18030" s="1" t="str">
        <f ca="1">IFERROR(INDIRECT(ADDRESS(MATCH(A18030,'contribution par jour-semaine'!A:A,0),MATCH(B18030,'contribution par jour-semaine'!$1:$1,0),4,1,"contribution par jour-semaine")),"")</f>
        <v/>
      </c>
      <c r="D18030" s="4" t="str">
        <f>VLOOKUP(A18030,predictions!A:B,2,FALSE)</f>
        <v>22/06/2020</v>
      </c>
      <c r="E18030" s="4">
        <f t="shared" si="70"/>
        <v>44004</v>
      </c>
    </row>
    <row r="18031" spans="3:5" ht="13" x14ac:dyDescent="0.15">
      <c r="C18031" s="1" t="str">
        <f ca="1">IFERROR(INDIRECT(ADDRESS(MATCH(A18031,'contribution par jour-semaine'!A:A,0),MATCH(B18031,'contribution par jour-semaine'!$1:$1,0),4,1,"contribution par jour-semaine")),"")</f>
        <v/>
      </c>
      <c r="D18031" s="4" t="str">
        <f>VLOOKUP(A18031,predictions!A:B,2,FALSE)</f>
        <v>22/06/2020</v>
      </c>
      <c r="E18031" s="4">
        <f t="shared" si="70"/>
        <v>44004</v>
      </c>
    </row>
    <row r="18032" spans="3:5" ht="13" x14ac:dyDescent="0.15">
      <c r="C18032" s="1" t="str">
        <f ca="1">IFERROR(INDIRECT(ADDRESS(MATCH(A18032,'contribution par jour-semaine'!A:A,0),MATCH(B18032,'contribution par jour-semaine'!$1:$1,0),4,1,"contribution par jour-semaine")),"")</f>
        <v/>
      </c>
      <c r="D18032" s="4" t="str">
        <f>VLOOKUP(A18032,predictions!A:B,2,FALSE)</f>
        <v>22/06/2020</v>
      </c>
      <c r="E18032" s="4">
        <f t="shared" si="70"/>
        <v>44004</v>
      </c>
    </row>
    <row r="18033" spans="3:5" ht="13" x14ac:dyDescent="0.15">
      <c r="C18033" s="1" t="str">
        <f ca="1">IFERROR(INDIRECT(ADDRESS(MATCH(A18033,'contribution par jour-semaine'!A:A,0),MATCH(B18033,'contribution par jour-semaine'!$1:$1,0),4,1,"contribution par jour-semaine")),"")</f>
        <v/>
      </c>
      <c r="D18033" s="4" t="str">
        <f>VLOOKUP(A18033,predictions!A:B,2,FALSE)</f>
        <v>22/06/2020</v>
      </c>
      <c r="E18033" s="4">
        <f t="shared" si="70"/>
        <v>44004</v>
      </c>
    </row>
    <row r="18034" spans="3:5" ht="13" x14ac:dyDescent="0.15">
      <c r="C18034" s="1" t="str">
        <f ca="1">IFERROR(INDIRECT(ADDRESS(MATCH(A18034,'contribution par jour-semaine'!A:A,0),MATCH(B18034,'contribution par jour-semaine'!$1:$1,0),4,1,"contribution par jour-semaine")),"")</f>
        <v/>
      </c>
      <c r="D18034" s="4" t="str">
        <f>VLOOKUP(A18034,predictions!A:B,2,FALSE)</f>
        <v>22/06/2020</v>
      </c>
      <c r="E18034" s="4">
        <f t="shared" si="70"/>
        <v>44004</v>
      </c>
    </row>
    <row r="18035" spans="3:5" ht="13" x14ac:dyDescent="0.15">
      <c r="C18035" s="1" t="str">
        <f ca="1">IFERROR(INDIRECT(ADDRESS(MATCH(A18035,'contribution par jour-semaine'!A:A,0),MATCH(B18035,'contribution par jour-semaine'!$1:$1,0),4,1,"contribution par jour-semaine")),"")</f>
        <v/>
      </c>
      <c r="D18035" s="4" t="str">
        <f>VLOOKUP(A18035,predictions!A:B,2,FALSE)</f>
        <v>22/06/2020</v>
      </c>
      <c r="E18035" s="4">
        <f t="shared" si="70"/>
        <v>44004</v>
      </c>
    </row>
    <row r="18036" spans="3:5" ht="13" x14ac:dyDescent="0.15">
      <c r="C18036" s="1" t="str">
        <f ca="1">IFERROR(INDIRECT(ADDRESS(MATCH(A18036,'contribution par jour-semaine'!A:A,0),MATCH(B18036,'contribution par jour-semaine'!$1:$1,0),4,1,"contribution par jour-semaine")),"")</f>
        <v/>
      </c>
      <c r="D18036" s="4" t="str">
        <f>VLOOKUP(A18036,predictions!A:B,2,FALSE)</f>
        <v>22/06/2020</v>
      </c>
      <c r="E18036" s="4">
        <f t="shared" si="70"/>
        <v>44004</v>
      </c>
    </row>
    <row r="18037" spans="3:5" ht="13" x14ac:dyDescent="0.15">
      <c r="C18037" s="1" t="str">
        <f ca="1">IFERROR(INDIRECT(ADDRESS(MATCH(A18037,'contribution par jour-semaine'!A:A,0),MATCH(B18037,'contribution par jour-semaine'!$1:$1,0),4,1,"contribution par jour-semaine")),"")</f>
        <v/>
      </c>
      <c r="D18037" s="4" t="str">
        <f>VLOOKUP(A18037,predictions!A:B,2,FALSE)</f>
        <v>22/06/2020</v>
      </c>
      <c r="E18037" s="4">
        <f t="shared" si="70"/>
        <v>44004</v>
      </c>
    </row>
    <row r="18038" spans="3:5" ht="13" x14ac:dyDescent="0.15">
      <c r="C18038" s="1" t="str">
        <f ca="1">IFERROR(INDIRECT(ADDRESS(MATCH(A18038,'contribution par jour-semaine'!A:A,0),MATCH(B18038,'contribution par jour-semaine'!$1:$1,0),4,1,"contribution par jour-semaine")),"")</f>
        <v/>
      </c>
      <c r="D18038" s="4" t="str">
        <f>VLOOKUP(A18038,predictions!A:B,2,FALSE)</f>
        <v>22/06/2020</v>
      </c>
      <c r="E18038" s="4">
        <f t="shared" si="70"/>
        <v>44004</v>
      </c>
    </row>
    <row r="18039" spans="3:5" ht="13" x14ac:dyDescent="0.15">
      <c r="C18039" s="1" t="str">
        <f ca="1">IFERROR(INDIRECT(ADDRESS(MATCH(A18039,'contribution par jour-semaine'!A:A,0),MATCH(B18039,'contribution par jour-semaine'!$1:$1,0),4,1,"contribution par jour-semaine")),"")</f>
        <v/>
      </c>
      <c r="D18039" s="4" t="str">
        <f>VLOOKUP(A18039,predictions!A:B,2,FALSE)</f>
        <v>22/06/2020</v>
      </c>
      <c r="E18039" s="4">
        <f t="shared" si="70"/>
        <v>44004</v>
      </c>
    </row>
    <row r="18040" spans="3:5" ht="13" x14ac:dyDescent="0.15">
      <c r="C18040" s="1" t="str">
        <f ca="1">IFERROR(INDIRECT(ADDRESS(MATCH(A18040,'contribution par jour-semaine'!A:A,0),MATCH(B18040,'contribution par jour-semaine'!$1:$1,0),4,1,"contribution par jour-semaine")),"")</f>
        <v/>
      </c>
      <c r="D18040" s="4" t="str">
        <f>VLOOKUP(A18040,predictions!A:B,2,FALSE)</f>
        <v>22/06/2020</v>
      </c>
      <c r="E18040" s="4">
        <f t="shared" si="70"/>
        <v>44004</v>
      </c>
    </row>
    <row r="18041" spans="3:5" ht="13" x14ac:dyDescent="0.15">
      <c r="C18041" s="1" t="str">
        <f ca="1">IFERROR(INDIRECT(ADDRESS(MATCH(A18041,'contribution par jour-semaine'!A:A,0),MATCH(B18041,'contribution par jour-semaine'!$1:$1,0),4,1,"contribution par jour-semaine")),"")</f>
        <v/>
      </c>
      <c r="D18041" s="4" t="str">
        <f>VLOOKUP(A18041,predictions!A:B,2,FALSE)</f>
        <v>22/06/2020</v>
      </c>
      <c r="E18041" s="4">
        <f t="shared" si="70"/>
        <v>44004</v>
      </c>
    </row>
    <row r="18042" spans="3:5" ht="13" x14ac:dyDescent="0.15">
      <c r="C18042" s="1" t="str">
        <f ca="1">IFERROR(INDIRECT(ADDRESS(MATCH(A18042,'contribution par jour-semaine'!A:A,0),MATCH(B18042,'contribution par jour-semaine'!$1:$1,0),4,1,"contribution par jour-semaine")),"")</f>
        <v/>
      </c>
      <c r="D18042" s="4" t="str">
        <f>VLOOKUP(A18042,predictions!A:B,2,FALSE)</f>
        <v>22/06/2020</v>
      </c>
      <c r="E18042" s="4">
        <f t="shared" si="70"/>
        <v>44004</v>
      </c>
    </row>
    <row r="18043" spans="3:5" ht="13" x14ac:dyDescent="0.15">
      <c r="C18043" s="1" t="str">
        <f ca="1">IFERROR(INDIRECT(ADDRESS(MATCH(A18043,'contribution par jour-semaine'!A:A,0),MATCH(B18043,'contribution par jour-semaine'!$1:$1,0),4,1,"contribution par jour-semaine")),"")</f>
        <v/>
      </c>
      <c r="D18043" s="4" t="str">
        <f>VLOOKUP(A18043,predictions!A:B,2,FALSE)</f>
        <v>22/06/2020</v>
      </c>
      <c r="E18043" s="4">
        <f t="shared" si="70"/>
        <v>44004</v>
      </c>
    </row>
    <row r="18044" spans="3:5" ht="13" x14ac:dyDescent="0.15">
      <c r="C18044" s="1" t="str">
        <f ca="1">IFERROR(INDIRECT(ADDRESS(MATCH(A18044,'contribution par jour-semaine'!A:A,0),MATCH(B18044,'contribution par jour-semaine'!$1:$1,0),4,1,"contribution par jour-semaine")),"")</f>
        <v/>
      </c>
      <c r="D18044" s="4" t="str">
        <f>VLOOKUP(A18044,predictions!A:B,2,FALSE)</f>
        <v>22/06/2020</v>
      </c>
      <c r="E18044" s="4">
        <f t="shared" si="70"/>
        <v>44004</v>
      </c>
    </row>
    <row r="18045" spans="3:5" ht="13" x14ac:dyDescent="0.15">
      <c r="C18045" s="1" t="str">
        <f ca="1">IFERROR(INDIRECT(ADDRESS(MATCH(A18045,'contribution par jour-semaine'!A:A,0),MATCH(B18045,'contribution par jour-semaine'!$1:$1,0),4,1,"contribution par jour-semaine")),"")</f>
        <v/>
      </c>
      <c r="D18045" s="4" t="str">
        <f>VLOOKUP(A18045,predictions!A:B,2,FALSE)</f>
        <v>22/06/2020</v>
      </c>
      <c r="E18045" s="4">
        <f t="shared" si="70"/>
        <v>44004</v>
      </c>
    </row>
    <row r="18046" spans="3:5" ht="13" x14ac:dyDescent="0.15">
      <c r="C18046" s="1" t="str">
        <f ca="1">IFERROR(INDIRECT(ADDRESS(MATCH(A18046,'contribution par jour-semaine'!A:A,0),MATCH(B18046,'contribution par jour-semaine'!$1:$1,0),4,1,"contribution par jour-semaine")),"")</f>
        <v/>
      </c>
      <c r="D18046" s="4" t="str">
        <f>VLOOKUP(A18046,predictions!A:B,2,FALSE)</f>
        <v>22/06/2020</v>
      </c>
      <c r="E18046" s="4">
        <f t="shared" si="70"/>
        <v>44004</v>
      </c>
    </row>
    <row r="18047" spans="3:5" ht="13" x14ac:dyDescent="0.15">
      <c r="C18047" s="1" t="str">
        <f ca="1">IFERROR(INDIRECT(ADDRESS(MATCH(A18047,'contribution par jour-semaine'!A:A,0),MATCH(B18047,'contribution par jour-semaine'!$1:$1,0),4,1,"contribution par jour-semaine")),"")</f>
        <v/>
      </c>
      <c r="D18047" s="4" t="str">
        <f>VLOOKUP(A18047,predictions!A:B,2,FALSE)</f>
        <v>22/06/2020</v>
      </c>
      <c r="E18047" s="4">
        <f t="shared" si="70"/>
        <v>44004</v>
      </c>
    </row>
    <row r="18048" spans="3:5" ht="13" x14ac:dyDescent="0.15">
      <c r="C18048" s="1" t="str">
        <f ca="1">IFERROR(INDIRECT(ADDRESS(MATCH(A18048,'contribution par jour-semaine'!A:A,0),MATCH(B18048,'contribution par jour-semaine'!$1:$1,0),4,1,"contribution par jour-semaine")),"")</f>
        <v/>
      </c>
      <c r="D18048" s="4" t="str">
        <f>VLOOKUP(A18048,predictions!A:B,2,FALSE)</f>
        <v>22/06/2020</v>
      </c>
      <c r="E18048" s="4">
        <f t="shared" si="70"/>
        <v>44004</v>
      </c>
    </row>
    <row r="18049" spans="3:5" ht="13" x14ac:dyDescent="0.15">
      <c r="C18049" s="1" t="str">
        <f ca="1">IFERROR(INDIRECT(ADDRESS(MATCH(A18049,'contribution par jour-semaine'!A:A,0),MATCH(B18049,'contribution par jour-semaine'!$1:$1,0),4,1,"contribution par jour-semaine")),"")</f>
        <v/>
      </c>
      <c r="D18049" s="4" t="str">
        <f>VLOOKUP(A18049,predictions!A:B,2,FALSE)</f>
        <v>22/06/2020</v>
      </c>
      <c r="E18049" s="4">
        <f t="shared" si="70"/>
        <v>44004</v>
      </c>
    </row>
    <row r="18050" spans="3:5" ht="13" x14ac:dyDescent="0.15">
      <c r="C18050" s="1" t="str">
        <f ca="1">IFERROR(INDIRECT(ADDRESS(MATCH(A18050,'contribution par jour-semaine'!A:A,0),MATCH(B18050,'contribution par jour-semaine'!$1:$1,0),4,1,"contribution par jour-semaine")),"")</f>
        <v/>
      </c>
      <c r="D18050" s="4" t="str">
        <f>VLOOKUP(A18050,predictions!A:B,2,FALSE)</f>
        <v>22/06/2020</v>
      </c>
      <c r="E18050" s="4">
        <f t="shared" si="70"/>
        <v>44004</v>
      </c>
    </row>
    <row r="18051" spans="3:5" ht="13" x14ac:dyDescent="0.15">
      <c r="C18051" s="1" t="str">
        <f ca="1">IFERROR(INDIRECT(ADDRESS(MATCH(A18051,'contribution par jour-semaine'!A:A,0),MATCH(B18051,'contribution par jour-semaine'!$1:$1,0),4,1,"contribution par jour-semaine")),"")</f>
        <v/>
      </c>
      <c r="D18051" s="4" t="str">
        <f>VLOOKUP(A18051,predictions!A:B,2,FALSE)</f>
        <v>22/06/2020</v>
      </c>
      <c r="E18051" s="4">
        <f t="shared" si="70"/>
        <v>44004</v>
      </c>
    </row>
    <row r="18052" spans="3:5" ht="13" x14ac:dyDescent="0.15">
      <c r="C18052" s="1" t="str">
        <f ca="1">IFERROR(INDIRECT(ADDRESS(MATCH(A18052,'contribution par jour-semaine'!A:A,0),MATCH(B18052,'contribution par jour-semaine'!$1:$1,0),4,1,"contribution par jour-semaine")),"")</f>
        <v/>
      </c>
      <c r="D18052" s="4" t="str">
        <f>VLOOKUP(A18052,predictions!A:B,2,FALSE)</f>
        <v>22/06/2020</v>
      </c>
      <c r="E18052" s="4">
        <f t="shared" si="70"/>
        <v>44004</v>
      </c>
    </row>
    <row r="18053" spans="3:5" ht="13" x14ac:dyDescent="0.15">
      <c r="C18053" s="1" t="str">
        <f ca="1">IFERROR(INDIRECT(ADDRESS(MATCH(A18053,'contribution par jour-semaine'!A:A,0),MATCH(B18053,'contribution par jour-semaine'!$1:$1,0),4,1,"contribution par jour-semaine")),"")</f>
        <v/>
      </c>
      <c r="D18053" s="4" t="str">
        <f>VLOOKUP(A18053,predictions!A:B,2,FALSE)</f>
        <v>22/06/2020</v>
      </c>
      <c r="E18053" s="4">
        <f t="shared" si="70"/>
        <v>44004</v>
      </c>
    </row>
    <row r="18054" spans="3:5" ht="13" x14ac:dyDescent="0.15">
      <c r="C18054" s="1" t="str">
        <f ca="1">IFERROR(INDIRECT(ADDRESS(MATCH(A18054,'contribution par jour-semaine'!A:A,0),MATCH(B18054,'contribution par jour-semaine'!$1:$1,0),4,1,"contribution par jour-semaine")),"")</f>
        <v/>
      </c>
      <c r="D18054" s="4" t="str">
        <f>VLOOKUP(A18054,predictions!A:B,2,FALSE)</f>
        <v>22/06/2020</v>
      </c>
      <c r="E18054" s="4">
        <f t="shared" si="70"/>
        <v>44004</v>
      </c>
    </row>
    <row r="18055" spans="3:5" ht="13" x14ac:dyDescent="0.15">
      <c r="C18055" s="1" t="str">
        <f ca="1">IFERROR(INDIRECT(ADDRESS(MATCH(A18055,'contribution par jour-semaine'!A:A,0),MATCH(B18055,'contribution par jour-semaine'!$1:$1,0),4,1,"contribution par jour-semaine")),"")</f>
        <v/>
      </c>
      <c r="D18055" s="4" t="str">
        <f>VLOOKUP(A18055,predictions!A:B,2,FALSE)</f>
        <v>22/06/2020</v>
      </c>
      <c r="E18055" s="4">
        <f t="shared" si="70"/>
        <v>44004</v>
      </c>
    </row>
    <row r="18056" spans="3:5" ht="13" x14ac:dyDescent="0.15">
      <c r="C18056" s="1" t="str">
        <f ca="1">IFERROR(INDIRECT(ADDRESS(MATCH(A18056,'contribution par jour-semaine'!A:A,0),MATCH(B18056,'contribution par jour-semaine'!$1:$1,0),4,1,"contribution par jour-semaine")),"")</f>
        <v/>
      </c>
      <c r="D18056" s="4" t="str">
        <f>VLOOKUP(A18056,predictions!A:B,2,FALSE)</f>
        <v>22/06/2020</v>
      </c>
      <c r="E18056" s="4">
        <f t="shared" si="70"/>
        <v>44004</v>
      </c>
    </row>
    <row r="18057" spans="3:5" ht="13" x14ac:dyDescent="0.15">
      <c r="C18057" s="1" t="str">
        <f ca="1">IFERROR(INDIRECT(ADDRESS(MATCH(A18057,'contribution par jour-semaine'!A:A,0),MATCH(B18057,'contribution par jour-semaine'!$1:$1,0),4,1,"contribution par jour-semaine")),"")</f>
        <v/>
      </c>
      <c r="D18057" s="4" t="str">
        <f>VLOOKUP(A18057,predictions!A:B,2,FALSE)</f>
        <v>22/06/2020</v>
      </c>
      <c r="E18057" s="4">
        <f t="shared" si="70"/>
        <v>44004</v>
      </c>
    </row>
    <row r="18058" spans="3:5" ht="13" x14ac:dyDescent="0.15">
      <c r="C18058" s="1" t="str">
        <f ca="1">IFERROR(INDIRECT(ADDRESS(MATCH(A18058,'contribution par jour-semaine'!A:A,0),MATCH(B18058,'contribution par jour-semaine'!$1:$1,0),4,1,"contribution par jour-semaine")),"")</f>
        <v/>
      </c>
      <c r="D18058" s="4" t="str">
        <f>VLOOKUP(A18058,predictions!A:B,2,FALSE)</f>
        <v>22/06/2020</v>
      </c>
      <c r="E18058" s="4">
        <f t="shared" si="70"/>
        <v>44004</v>
      </c>
    </row>
    <row r="18059" spans="3:5" ht="13" x14ac:dyDescent="0.15">
      <c r="C18059" s="1" t="str">
        <f ca="1">IFERROR(INDIRECT(ADDRESS(MATCH(A18059,'contribution par jour-semaine'!A:A,0),MATCH(B18059,'contribution par jour-semaine'!$1:$1,0),4,1,"contribution par jour-semaine")),"")</f>
        <v/>
      </c>
      <c r="D18059" s="4" t="str">
        <f>VLOOKUP(A18059,predictions!A:B,2,FALSE)</f>
        <v>22/06/2020</v>
      </c>
      <c r="E18059" s="4">
        <f t="shared" si="70"/>
        <v>44004</v>
      </c>
    </row>
    <row r="18060" spans="3:5" ht="13" x14ac:dyDescent="0.15">
      <c r="C18060" s="1" t="str">
        <f ca="1">IFERROR(INDIRECT(ADDRESS(MATCH(A18060,'contribution par jour-semaine'!A:A,0),MATCH(B18060,'contribution par jour-semaine'!$1:$1,0),4,1,"contribution par jour-semaine")),"")</f>
        <v/>
      </c>
      <c r="D18060" s="4" t="str">
        <f>VLOOKUP(A18060,predictions!A:B,2,FALSE)</f>
        <v>22/06/2020</v>
      </c>
      <c r="E18060" s="4">
        <f t="shared" si="70"/>
        <v>44004</v>
      </c>
    </row>
    <row r="18061" spans="3:5" ht="13" x14ac:dyDescent="0.15">
      <c r="C18061" s="1" t="str">
        <f ca="1">IFERROR(INDIRECT(ADDRESS(MATCH(A18061,'contribution par jour-semaine'!A:A,0),MATCH(B18061,'contribution par jour-semaine'!$1:$1,0),4,1,"contribution par jour-semaine")),"")</f>
        <v/>
      </c>
      <c r="D18061" s="4" t="str">
        <f>VLOOKUP(A18061,predictions!A:B,2,FALSE)</f>
        <v>22/06/2020</v>
      </c>
      <c r="E18061" s="4">
        <f t="shared" si="70"/>
        <v>44004</v>
      </c>
    </row>
    <row r="18062" spans="3:5" ht="13" x14ac:dyDescent="0.15">
      <c r="C18062" s="1" t="str">
        <f ca="1">IFERROR(INDIRECT(ADDRESS(MATCH(A18062,'contribution par jour-semaine'!A:A,0),MATCH(B18062,'contribution par jour-semaine'!$1:$1,0),4,1,"contribution par jour-semaine")),"")</f>
        <v/>
      </c>
      <c r="D18062" s="4" t="str">
        <f>VLOOKUP(A18062,predictions!A:B,2,FALSE)</f>
        <v>22/06/2020</v>
      </c>
      <c r="E18062" s="4">
        <f t="shared" si="70"/>
        <v>44004</v>
      </c>
    </row>
    <row r="18063" spans="3:5" ht="13" x14ac:dyDescent="0.15">
      <c r="C18063" s="1" t="str">
        <f ca="1">IFERROR(INDIRECT(ADDRESS(MATCH(A18063,'contribution par jour-semaine'!A:A,0),MATCH(B18063,'contribution par jour-semaine'!$1:$1,0),4,1,"contribution par jour-semaine")),"")</f>
        <v/>
      </c>
      <c r="D18063" s="4" t="str">
        <f>VLOOKUP(A18063,predictions!A:B,2,FALSE)</f>
        <v>22/06/2020</v>
      </c>
      <c r="E18063" s="4">
        <f t="shared" si="70"/>
        <v>44004</v>
      </c>
    </row>
    <row r="18064" spans="3:5" ht="13" x14ac:dyDescent="0.15">
      <c r="C18064" s="1" t="str">
        <f ca="1">IFERROR(INDIRECT(ADDRESS(MATCH(A18064,'contribution par jour-semaine'!A:A,0),MATCH(B18064,'contribution par jour-semaine'!$1:$1,0),4,1,"contribution par jour-semaine")),"")</f>
        <v/>
      </c>
      <c r="D18064" s="4" t="str">
        <f>VLOOKUP(A18064,predictions!A:B,2,FALSE)</f>
        <v>22/06/2020</v>
      </c>
      <c r="E18064" s="4">
        <f t="shared" si="70"/>
        <v>44004</v>
      </c>
    </row>
    <row r="18065" spans="3:5" ht="13" x14ac:dyDescent="0.15">
      <c r="C18065" s="1" t="str">
        <f ca="1">IFERROR(INDIRECT(ADDRESS(MATCH(A18065,'contribution par jour-semaine'!A:A,0),MATCH(B18065,'contribution par jour-semaine'!$1:$1,0),4,1,"contribution par jour-semaine")),"")</f>
        <v/>
      </c>
      <c r="D18065" s="4" t="str">
        <f>VLOOKUP(A18065,predictions!A:B,2,FALSE)</f>
        <v>22/06/2020</v>
      </c>
      <c r="E18065" s="4">
        <f t="shared" si="70"/>
        <v>44004</v>
      </c>
    </row>
    <row r="18066" spans="3:5" ht="13" x14ac:dyDescent="0.15">
      <c r="C18066" s="1" t="str">
        <f ca="1">IFERROR(INDIRECT(ADDRESS(MATCH(A18066,'contribution par jour-semaine'!A:A,0),MATCH(B18066,'contribution par jour-semaine'!$1:$1,0),4,1,"contribution par jour-semaine")),"")</f>
        <v/>
      </c>
      <c r="D18066" s="4" t="str">
        <f>VLOOKUP(A18066,predictions!A:B,2,FALSE)</f>
        <v>22/06/2020</v>
      </c>
      <c r="E18066" s="4">
        <f t="shared" si="70"/>
        <v>44004</v>
      </c>
    </row>
    <row r="18067" spans="3:5" ht="13" x14ac:dyDescent="0.15">
      <c r="C18067" s="1" t="str">
        <f ca="1">IFERROR(INDIRECT(ADDRESS(MATCH(A18067,'contribution par jour-semaine'!A:A,0),MATCH(B18067,'contribution par jour-semaine'!$1:$1,0),4,1,"contribution par jour-semaine")),"")</f>
        <v/>
      </c>
      <c r="D18067" s="4" t="str">
        <f>VLOOKUP(A18067,predictions!A:B,2,FALSE)</f>
        <v>22/06/2020</v>
      </c>
      <c r="E18067" s="4">
        <f t="shared" si="70"/>
        <v>44004</v>
      </c>
    </row>
    <row r="18068" spans="3:5" ht="13" x14ac:dyDescent="0.15">
      <c r="C18068" s="1" t="str">
        <f ca="1">IFERROR(INDIRECT(ADDRESS(MATCH(A18068,'contribution par jour-semaine'!A:A,0),MATCH(B18068,'contribution par jour-semaine'!$1:$1,0),4,1,"contribution par jour-semaine")),"")</f>
        <v/>
      </c>
      <c r="D18068" s="4" t="str">
        <f>VLOOKUP(A18068,predictions!A:B,2,FALSE)</f>
        <v>22/06/2020</v>
      </c>
      <c r="E18068" s="4">
        <f t="shared" si="70"/>
        <v>44004</v>
      </c>
    </row>
    <row r="18069" spans="3:5" ht="13" x14ac:dyDescent="0.15">
      <c r="C18069" s="1" t="str">
        <f ca="1">IFERROR(INDIRECT(ADDRESS(MATCH(A18069,'contribution par jour-semaine'!A:A,0),MATCH(B18069,'contribution par jour-semaine'!$1:$1,0),4,1,"contribution par jour-semaine")),"")</f>
        <v/>
      </c>
      <c r="D18069" s="4" t="str">
        <f>VLOOKUP(A18069,predictions!A:B,2,FALSE)</f>
        <v>22/06/2020</v>
      </c>
      <c r="E18069" s="4">
        <f t="shared" si="70"/>
        <v>44004</v>
      </c>
    </row>
    <row r="18070" spans="3:5" ht="13" x14ac:dyDescent="0.15">
      <c r="C18070" s="1" t="str">
        <f ca="1">IFERROR(INDIRECT(ADDRESS(MATCH(A18070,'contribution par jour-semaine'!A:A,0),MATCH(B18070,'contribution par jour-semaine'!$1:$1,0),4,1,"contribution par jour-semaine")),"")</f>
        <v/>
      </c>
      <c r="D18070" s="4" t="str">
        <f>VLOOKUP(A18070,predictions!A:B,2,FALSE)</f>
        <v>22/06/2020</v>
      </c>
      <c r="E18070" s="4">
        <f t="shared" si="70"/>
        <v>44004</v>
      </c>
    </row>
    <row r="18071" spans="3:5" ht="13" x14ac:dyDescent="0.15">
      <c r="C18071" s="1" t="str">
        <f ca="1">IFERROR(INDIRECT(ADDRESS(MATCH(A18071,'contribution par jour-semaine'!A:A,0),MATCH(B18071,'contribution par jour-semaine'!$1:$1,0),4,1,"contribution par jour-semaine")),"")</f>
        <v/>
      </c>
      <c r="D18071" s="4" t="str">
        <f>VLOOKUP(A18071,predictions!A:B,2,FALSE)</f>
        <v>22/06/2020</v>
      </c>
      <c r="E18071" s="4">
        <f t="shared" si="70"/>
        <v>44004</v>
      </c>
    </row>
    <row r="18072" spans="3:5" ht="13" x14ac:dyDescent="0.15">
      <c r="C18072" s="1" t="str">
        <f ca="1">IFERROR(INDIRECT(ADDRESS(MATCH(A18072,'contribution par jour-semaine'!A:A,0),MATCH(B18072,'contribution par jour-semaine'!$1:$1,0),4,1,"contribution par jour-semaine")),"")</f>
        <v/>
      </c>
      <c r="D18072" s="4" t="str">
        <f>VLOOKUP(A18072,predictions!A:B,2,FALSE)</f>
        <v>22/06/2020</v>
      </c>
      <c r="E18072" s="4">
        <f t="shared" si="70"/>
        <v>44004</v>
      </c>
    </row>
    <row r="18073" spans="3:5" ht="13" x14ac:dyDescent="0.15">
      <c r="C18073" s="1" t="str">
        <f ca="1">IFERROR(INDIRECT(ADDRESS(MATCH(A18073,'contribution par jour-semaine'!A:A,0),MATCH(B18073,'contribution par jour-semaine'!$1:$1,0),4,1,"contribution par jour-semaine")),"")</f>
        <v/>
      </c>
      <c r="D18073" s="4" t="str">
        <f>VLOOKUP(A18073,predictions!A:B,2,FALSE)</f>
        <v>22/06/2020</v>
      </c>
      <c r="E18073" s="4">
        <f t="shared" si="70"/>
        <v>44004</v>
      </c>
    </row>
    <row r="18074" spans="3:5" ht="13" x14ac:dyDescent="0.15">
      <c r="C18074" s="1" t="str">
        <f ca="1">IFERROR(INDIRECT(ADDRESS(MATCH(A18074,'contribution par jour-semaine'!A:A,0),MATCH(B18074,'contribution par jour-semaine'!$1:$1,0),4,1,"contribution par jour-semaine")),"")</f>
        <v/>
      </c>
      <c r="D18074" s="4" t="str">
        <f>VLOOKUP(A18074,predictions!A:B,2,FALSE)</f>
        <v>22/06/2020</v>
      </c>
      <c r="E18074" s="4">
        <f t="shared" si="70"/>
        <v>44004</v>
      </c>
    </row>
    <row r="18075" spans="3:5" ht="13" x14ac:dyDescent="0.15">
      <c r="C18075" s="1" t="str">
        <f ca="1">IFERROR(INDIRECT(ADDRESS(MATCH(A18075,'contribution par jour-semaine'!A:A,0),MATCH(B18075,'contribution par jour-semaine'!$1:$1,0),4,1,"contribution par jour-semaine")),"")</f>
        <v/>
      </c>
      <c r="D18075" s="4" t="str">
        <f>VLOOKUP(A18075,predictions!A:B,2,FALSE)</f>
        <v>22/06/2020</v>
      </c>
      <c r="E18075" s="4">
        <f t="shared" si="70"/>
        <v>44004</v>
      </c>
    </row>
    <row r="18076" spans="3:5" ht="13" x14ac:dyDescent="0.15">
      <c r="C18076" s="1" t="str">
        <f ca="1">IFERROR(INDIRECT(ADDRESS(MATCH(A18076,'contribution par jour-semaine'!A:A,0),MATCH(B18076,'contribution par jour-semaine'!$1:$1,0),4,1,"contribution par jour-semaine")),"")</f>
        <v/>
      </c>
      <c r="D18076" s="4" t="str">
        <f>VLOOKUP(A18076,predictions!A:B,2,FALSE)</f>
        <v>22/06/2020</v>
      </c>
      <c r="E18076" s="4">
        <f t="shared" si="70"/>
        <v>44004</v>
      </c>
    </row>
    <row r="18077" spans="3:5" ht="13" x14ac:dyDescent="0.15">
      <c r="C18077" s="1" t="str">
        <f ca="1">IFERROR(INDIRECT(ADDRESS(MATCH(A18077,'contribution par jour-semaine'!A:A,0),MATCH(B18077,'contribution par jour-semaine'!$1:$1,0),4,1,"contribution par jour-semaine")),"")</f>
        <v/>
      </c>
      <c r="D18077" s="4" t="str">
        <f>VLOOKUP(A18077,predictions!A:B,2,FALSE)</f>
        <v>22/06/2020</v>
      </c>
      <c r="E18077" s="4">
        <f t="shared" si="70"/>
        <v>44004</v>
      </c>
    </row>
    <row r="18078" spans="3:5" ht="13" x14ac:dyDescent="0.15">
      <c r="C18078" s="1" t="str">
        <f ca="1">IFERROR(INDIRECT(ADDRESS(MATCH(A18078,'contribution par jour-semaine'!A:A,0),MATCH(B18078,'contribution par jour-semaine'!$1:$1,0),4,1,"contribution par jour-semaine")),"")</f>
        <v/>
      </c>
      <c r="D18078" s="4" t="str">
        <f>VLOOKUP(A18078,predictions!A:B,2,FALSE)</f>
        <v>22/06/2020</v>
      </c>
      <c r="E18078" s="4">
        <f t="shared" si="70"/>
        <v>44004</v>
      </c>
    </row>
    <row r="18079" spans="3:5" ht="13" x14ac:dyDescent="0.15">
      <c r="C18079" s="1" t="str">
        <f ca="1">IFERROR(INDIRECT(ADDRESS(MATCH(A18079,'contribution par jour-semaine'!A:A,0),MATCH(B18079,'contribution par jour-semaine'!$1:$1,0),4,1,"contribution par jour-semaine")),"")</f>
        <v/>
      </c>
      <c r="D18079" s="4" t="str">
        <f>VLOOKUP(A18079,predictions!A:B,2,FALSE)</f>
        <v>22/06/2020</v>
      </c>
      <c r="E18079" s="4">
        <f t="shared" si="70"/>
        <v>44004</v>
      </c>
    </row>
    <row r="18080" spans="3:5" ht="13" x14ac:dyDescent="0.15">
      <c r="C18080" s="1" t="str">
        <f ca="1">IFERROR(INDIRECT(ADDRESS(MATCH(A18080,'contribution par jour-semaine'!A:A,0),MATCH(B18080,'contribution par jour-semaine'!$1:$1,0),4,1,"contribution par jour-semaine")),"")</f>
        <v/>
      </c>
      <c r="D18080" s="4" t="str">
        <f>VLOOKUP(A18080,predictions!A:B,2,FALSE)</f>
        <v>22/06/2020</v>
      </c>
      <c r="E18080" s="4">
        <f t="shared" si="70"/>
        <v>44004</v>
      </c>
    </row>
    <row r="18081" spans="3:5" ht="13" x14ac:dyDescent="0.15">
      <c r="C18081" s="1" t="str">
        <f ca="1">IFERROR(INDIRECT(ADDRESS(MATCH(A18081,'contribution par jour-semaine'!A:A,0),MATCH(B18081,'contribution par jour-semaine'!$1:$1,0),4,1,"contribution par jour-semaine")),"")</f>
        <v/>
      </c>
      <c r="D18081" s="4" t="str">
        <f>VLOOKUP(A18081,predictions!A:B,2,FALSE)</f>
        <v>22/06/2020</v>
      </c>
      <c r="E18081" s="4">
        <f t="shared" si="70"/>
        <v>44004</v>
      </c>
    </row>
    <row r="18082" spans="3:5" ht="13" x14ac:dyDescent="0.15">
      <c r="C18082" s="1" t="str">
        <f ca="1">IFERROR(INDIRECT(ADDRESS(MATCH(A18082,'contribution par jour-semaine'!A:A,0),MATCH(B18082,'contribution par jour-semaine'!$1:$1,0),4,1,"contribution par jour-semaine")),"")</f>
        <v/>
      </c>
      <c r="D18082" s="4" t="str">
        <f>VLOOKUP(A18082,predictions!A:B,2,FALSE)</f>
        <v>22/06/2020</v>
      </c>
      <c r="E18082" s="4">
        <f t="shared" si="70"/>
        <v>44004</v>
      </c>
    </row>
    <row r="18083" spans="3:5" ht="13" x14ac:dyDescent="0.15">
      <c r="C18083" s="1" t="str">
        <f ca="1">IFERROR(INDIRECT(ADDRESS(MATCH(A18083,'contribution par jour-semaine'!A:A,0),MATCH(B18083,'contribution par jour-semaine'!$1:$1,0),4,1,"contribution par jour-semaine")),"")</f>
        <v/>
      </c>
      <c r="D18083" s="4" t="str">
        <f>VLOOKUP(A18083,predictions!A:B,2,FALSE)</f>
        <v>22/06/2020</v>
      </c>
      <c r="E18083" s="4">
        <f t="shared" si="70"/>
        <v>44004</v>
      </c>
    </row>
    <row r="18084" spans="3:5" ht="13" x14ac:dyDescent="0.15">
      <c r="C18084" s="1" t="str">
        <f ca="1">IFERROR(INDIRECT(ADDRESS(MATCH(A18084,'contribution par jour-semaine'!A:A,0),MATCH(B18084,'contribution par jour-semaine'!$1:$1,0),4,1,"contribution par jour-semaine")),"")</f>
        <v/>
      </c>
      <c r="D18084" s="4" t="str">
        <f>VLOOKUP(A18084,predictions!A:B,2,FALSE)</f>
        <v>22/06/2020</v>
      </c>
      <c r="E18084" s="4">
        <f t="shared" si="70"/>
        <v>44004</v>
      </c>
    </row>
    <row r="18085" spans="3:5" ht="13" x14ac:dyDescent="0.15">
      <c r="C18085" s="1" t="str">
        <f ca="1">IFERROR(INDIRECT(ADDRESS(MATCH(A18085,'contribution par jour-semaine'!A:A,0),MATCH(B18085,'contribution par jour-semaine'!$1:$1,0),4,1,"contribution par jour-semaine")),"")</f>
        <v/>
      </c>
      <c r="D18085" s="4" t="str">
        <f>VLOOKUP(A18085,predictions!A:B,2,FALSE)</f>
        <v>22/06/2020</v>
      </c>
      <c r="E18085" s="4">
        <f t="shared" si="70"/>
        <v>44004</v>
      </c>
    </row>
    <row r="18086" spans="3:5" ht="13" x14ac:dyDescent="0.15">
      <c r="C18086" s="1" t="str">
        <f ca="1">IFERROR(INDIRECT(ADDRESS(MATCH(A18086,'contribution par jour-semaine'!A:A,0),MATCH(B18086,'contribution par jour-semaine'!$1:$1,0),4,1,"contribution par jour-semaine")),"")</f>
        <v/>
      </c>
      <c r="D18086" s="4" t="str">
        <f>VLOOKUP(A18086,predictions!A:B,2,FALSE)</f>
        <v>22/06/2020</v>
      </c>
      <c r="E18086" s="4">
        <f t="shared" si="70"/>
        <v>44004</v>
      </c>
    </row>
    <row r="18087" spans="3:5" ht="13" x14ac:dyDescent="0.15">
      <c r="C18087" s="1" t="str">
        <f ca="1">IFERROR(INDIRECT(ADDRESS(MATCH(A18087,'contribution par jour-semaine'!A:A,0),MATCH(B18087,'contribution par jour-semaine'!$1:$1,0),4,1,"contribution par jour-semaine")),"")</f>
        <v/>
      </c>
      <c r="D18087" s="4" t="str">
        <f>VLOOKUP(A18087,predictions!A:B,2,FALSE)</f>
        <v>22/06/2020</v>
      </c>
      <c r="E18087" s="4">
        <f t="shared" si="70"/>
        <v>44004</v>
      </c>
    </row>
    <row r="18088" spans="3:5" ht="13" x14ac:dyDescent="0.15">
      <c r="C18088" s="1" t="str">
        <f ca="1">IFERROR(INDIRECT(ADDRESS(MATCH(A18088,'contribution par jour-semaine'!A:A,0),MATCH(B18088,'contribution par jour-semaine'!$1:$1,0),4,1,"contribution par jour-semaine")),"")</f>
        <v/>
      </c>
      <c r="D18088" s="4" t="str">
        <f>VLOOKUP(A18088,predictions!A:B,2,FALSE)</f>
        <v>22/06/2020</v>
      </c>
      <c r="E18088" s="4">
        <f t="shared" si="70"/>
        <v>44004</v>
      </c>
    </row>
    <row r="18089" spans="3:5" ht="13" x14ac:dyDescent="0.15">
      <c r="C18089" s="1" t="str">
        <f ca="1">IFERROR(INDIRECT(ADDRESS(MATCH(A18089,'contribution par jour-semaine'!A:A,0),MATCH(B18089,'contribution par jour-semaine'!$1:$1,0),4,1,"contribution par jour-semaine")),"")</f>
        <v/>
      </c>
      <c r="D18089" s="4" t="str">
        <f>VLOOKUP(A18089,predictions!A:B,2,FALSE)</f>
        <v>22/06/2020</v>
      </c>
      <c r="E18089" s="4">
        <f t="shared" si="70"/>
        <v>44004</v>
      </c>
    </row>
    <row r="18090" spans="3:5" ht="13" x14ac:dyDescent="0.15">
      <c r="C18090" s="1" t="str">
        <f ca="1">IFERROR(INDIRECT(ADDRESS(MATCH(A18090,'contribution par jour-semaine'!A:A,0),MATCH(B18090,'contribution par jour-semaine'!$1:$1,0),4,1,"contribution par jour-semaine")),"")</f>
        <v/>
      </c>
      <c r="D18090" s="4" t="str">
        <f>VLOOKUP(A18090,predictions!A:B,2,FALSE)</f>
        <v>22/06/2020</v>
      </c>
      <c r="E18090" s="4">
        <f t="shared" si="70"/>
        <v>44004</v>
      </c>
    </row>
    <row r="18091" spans="3:5" ht="13" x14ac:dyDescent="0.15">
      <c r="C18091" s="1" t="str">
        <f ca="1">IFERROR(INDIRECT(ADDRESS(MATCH(A18091,'contribution par jour-semaine'!A:A,0),MATCH(B18091,'contribution par jour-semaine'!$1:$1,0),4,1,"contribution par jour-semaine")),"")</f>
        <v/>
      </c>
      <c r="D18091" s="4" t="str">
        <f>VLOOKUP(A18091,predictions!A:B,2,FALSE)</f>
        <v>22/06/2020</v>
      </c>
      <c r="E18091" s="4">
        <f t="shared" si="70"/>
        <v>44004</v>
      </c>
    </row>
    <row r="18092" spans="3:5" ht="13" x14ac:dyDescent="0.15">
      <c r="C18092" s="1" t="str">
        <f ca="1">IFERROR(INDIRECT(ADDRESS(MATCH(A18092,'contribution par jour-semaine'!A:A,0),MATCH(B18092,'contribution par jour-semaine'!$1:$1,0),4,1,"contribution par jour-semaine")),"")</f>
        <v/>
      </c>
      <c r="D18092" s="4" t="str">
        <f>VLOOKUP(A18092,predictions!A:B,2,FALSE)</f>
        <v>22/06/2020</v>
      </c>
      <c r="E18092" s="4">
        <f t="shared" si="70"/>
        <v>44004</v>
      </c>
    </row>
    <row r="18093" spans="3:5" ht="13" x14ac:dyDescent="0.15">
      <c r="C18093" s="1" t="str">
        <f ca="1">IFERROR(INDIRECT(ADDRESS(MATCH(A18093,'contribution par jour-semaine'!A:A,0),MATCH(B18093,'contribution par jour-semaine'!$1:$1,0),4,1,"contribution par jour-semaine")),"")</f>
        <v/>
      </c>
      <c r="D18093" s="4" t="str">
        <f>VLOOKUP(A18093,predictions!A:B,2,FALSE)</f>
        <v>22/06/2020</v>
      </c>
      <c r="E18093" s="4">
        <f t="shared" si="70"/>
        <v>44004</v>
      </c>
    </row>
    <row r="18094" spans="3:5" ht="13" x14ac:dyDescent="0.15">
      <c r="C18094" s="1" t="str">
        <f ca="1">IFERROR(INDIRECT(ADDRESS(MATCH(A18094,'contribution par jour-semaine'!A:A,0),MATCH(B18094,'contribution par jour-semaine'!$1:$1,0),4,1,"contribution par jour-semaine")),"")</f>
        <v/>
      </c>
      <c r="D18094" s="4" t="str">
        <f>VLOOKUP(A18094,predictions!A:B,2,FALSE)</f>
        <v>22/06/2020</v>
      </c>
      <c r="E18094" s="4">
        <f t="shared" si="70"/>
        <v>44004</v>
      </c>
    </row>
    <row r="18095" spans="3:5" ht="13" x14ac:dyDescent="0.15">
      <c r="C18095" s="1" t="str">
        <f ca="1">IFERROR(INDIRECT(ADDRESS(MATCH(A18095,'contribution par jour-semaine'!A:A,0),MATCH(B18095,'contribution par jour-semaine'!$1:$1,0),4,1,"contribution par jour-semaine")),"")</f>
        <v/>
      </c>
      <c r="D18095" s="4" t="str">
        <f>VLOOKUP(A18095,predictions!A:B,2,FALSE)</f>
        <v>22/06/2020</v>
      </c>
      <c r="E18095" s="4">
        <f t="shared" si="70"/>
        <v>44004</v>
      </c>
    </row>
    <row r="18096" spans="3:5" ht="13" x14ac:dyDescent="0.15">
      <c r="C18096" s="1" t="str">
        <f ca="1">IFERROR(INDIRECT(ADDRESS(MATCH(A18096,'contribution par jour-semaine'!A:A,0),MATCH(B18096,'contribution par jour-semaine'!$1:$1,0),4,1,"contribution par jour-semaine")),"")</f>
        <v/>
      </c>
      <c r="D18096" s="4" t="str">
        <f>VLOOKUP(A18096,predictions!A:B,2,FALSE)</f>
        <v>22/06/2020</v>
      </c>
      <c r="E18096" s="4">
        <f t="shared" si="70"/>
        <v>44004</v>
      </c>
    </row>
    <row r="18097" spans="3:5" ht="13" x14ac:dyDescent="0.15">
      <c r="C18097" s="1" t="str">
        <f ca="1">IFERROR(INDIRECT(ADDRESS(MATCH(A18097,'contribution par jour-semaine'!A:A,0),MATCH(B18097,'contribution par jour-semaine'!$1:$1,0),4,1,"contribution par jour-semaine")),"")</f>
        <v/>
      </c>
      <c r="D18097" s="4" t="str">
        <f>VLOOKUP(A18097,predictions!A:B,2,FALSE)</f>
        <v>22/06/2020</v>
      </c>
      <c r="E18097" s="4">
        <f t="shared" si="70"/>
        <v>44004</v>
      </c>
    </row>
    <row r="18098" spans="3:5" ht="13" x14ac:dyDescent="0.15">
      <c r="C18098" s="1" t="str">
        <f ca="1">IFERROR(INDIRECT(ADDRESS(MATCH(A18098,'contribution par jour-semaine'!A:A,0),MATCH(B18098,'contribution par jour-semaine'!$1:$1,0),4,1,"contribution par jour-semaine")),"")</f>
        <v/>
      </c>
      <c r="D18098" s="4" t="str">
        <f>VLOOKUP(A18098,predictions!A:B,2,FALSE)</f>
        <v>22/06/2020</v>
      </c>
      <c r="E18098" s="4">
        <f t="shared" si="70"/>
        <v>44004</v>
      </c>
    </row>
    <row r="18099" spans="3:5" ht="13" x14ac:dyDescent="0.15">
      <c r="C18099" s="1" t="str">
        <f ca="1">IFERROR(INDIRECT(ADDRESS(MATCH(A18099,'contribution par jour-semaine'!A:A,0),MATCH(B18099,'contribution par jour-semaine'!$1:$1,0),4,1,"contribution par jour-semaine")),"")</f>
        <v/>
      </c>
      <c r="D18099" s="4" t="str">
        <f>VLOOKUP(A18099,predictions!A:B,2,FALSE)</f>
        <v>22/06/2020</v>
      </c>
      <c r="E18099" s="4">
        <f t="shared" si="70"/>
        <v>44004</v>
      </c>
    </row>
    <row r="18100" spans="3:5" ht="13" x14ac:dyDescent="0.15">
      <c r="C18100" s="1" t="str">
        <f ca="1">IFERROR(INDIRECT(ADDRESS(MATCH(A18100,'contribution par jour-semaine'!A:A,0),MATCH(B18100,'contribution par jour-semaine'!$1:$1,0),4,1,"contribution par jour-semaine")),"")</f>
        <v/>
      </c>
      <c r="D18100" s="4" t="str">
        <f>VLOOKUP(A18100,predictions!A:B,2,FALSE)</f>
        <v>22/06/2020</v>
      </c>
      <c r="E18100" s="4">
        <f t="shared" si="70"/>
        <v>44004</v>
      </c>
    </row>
    <row r="18101" spans="3:5" ht="13" x14ac:dyDescent="0.15">
      <c r="C18101" s="1" t="str">
        <f ca="1">IFERROR(INDIRECT(ADDRESS(MATCH(A18101,'contribution par jour-semaine'!A:A,0),MATCH(B18101,'contribution par jour-semaine'!$1:$1,0),4,1,"contribution par jour-semaine")),"")</f>
        <v/>
      </c>
      <c r="D18101" s="4" t="str">
        <f>VLOOKUP(A18101,predictions!A:B,2,FALSE)</f>
        <v>22/06/2020</v>
      </c>
      <c r="E18101" s="4">
        <f t="shared" si="70"/>
        <v>44004</v>
      </c>
    </row>
    <row r="18102" spans="3:5" ht="13" x14ac:dyDescent="0.15">
      <c r="C18102" s="1" t="str">
        <f ca="1">IFERROR(INDIRECT(ADDRESS(MATCH(A18102,'contribution par jour-semaine'!A:A,0),MATCH(B18102,'contribution par jour-semaine'!$1:$1,0),4,1,"contribution par jour-semaine")),"")</f>
        <v/>
      </c>
      <c r="D18102" s="4" t="str">
        <f>VLOOKUP(A18102,predictions!A:B,2,FALSE)</f>
        <v>22/06/2020</v>
      </c>
      <c r="E18102" s="4">
        <f t="shared" si="70"/>
        <v>44004</v>
      </c>
    </row>
    <row r="18103" spans="3:5" ht="13" x14ac:dyDescent="0.15">
      <c r="C18103" s="1" t="str">
        <f ca="1">IFERROR(INDIRECT(ADDRESS(MATCH(A18103,'contribution par jour-semaine'!A:A,0),MATCH(B18103,'contribution par jour-semaine'!$1:$1,0),4,1,"contribution par jour-semaine")),"")</f>
        <v/>
      </c>
      <c r="D18103" s="4" t="str">
        <f>VLOOKUP(A18103,predictions!A:B,2,FALSE)</f>
        <v>22/06/2020</v>
      </c>
      <c r="E18103" s="4">
        <f t="shared" si="70"/>
        <v>44004</v>
      </c>
    </row>
    <row r="18104" spans="3:5" ht="13" x14ac:dyDescent="0.15">
      <c r="C18104" s="1" t="str">
        <f ca="1">IFERROR(INDIRECT(ADDRESS(MATCH(A18104,'contribution par jour-semaine'!A:A,0),MATCH(B18104,'contribution par jour-semaine'!$1:$1,0),4,1,"contribution par jour-semaine")),"")</f>
        <v/>
      </c>
      <c r="D18104" s="4" t="str">
        <f>VLOOKUP(A18104,predictions!A:B,2,FALSE)</f>
        <v>22/06/2020</v>
      </c>
      <c r="E18104" s="4">
        <f t="shared" si="70"/>
        <v>44004</v>
      </c>
    </row>
    <row r="18105" spans="3:5" ht="13" x14ac:dyDescent="0.15">
      <c r="C18105" s="1" t="str">
        <f ca="1">IFERROR(INDIRECT(ADDRESS(MATCH(A18105,'contribution par jour-semaine'!A:A,0),MATCH(B18105,'contribution par jour-semaine'!$1:$1,0),4,1,"contribution par jour-semaine")),"")</f>
        <v/>
      </c>
      <c r="D18105" s="4" t="str">
        <f>VLOOKUP(A18105,predictions!A:B,2,FALSE)</f>
        <v>22/06/2020</v>
      </c>
      <c r="E18105" s="4">
        <f t="shared" si="70"/>
        <v>44004</v>
      </c>
    </row>
    <row r="18106" spans="3:5" ht="13" x14ac:dyDescent="0.15">
      <c r="C18106" s="1" t="str">
        <f ca="1">IFERROR(INDIRECT(ADDRESS(MATCH(A18106,'contribution par jour-semaine'!A:A,0),MATCH(B18106,'contribution par jour-semaine'!$1:$1,0),4,1,"contribution par jour-semaine")),"")</f>
        <v/>
      </c>
      <c r="D18106" s="4" t="str">
        <f>VLOOKUP(A18106,predictions!A:B,2,FALSE)</f>
        <v>22/06/2020</v>
      </c>
      <c r="E18106" s="4">
        <f t="shared" si="70"/>
        <v>44004</v>
      </c>
    </row>
    <row r="18107" spans="3:5" ht="13" x14ac:dyDescent="0.15">
      <c r="C18107" s="1" t="str">
        <f ca="1">IFERROR(INDIRECT(ADDRESS(MATCH(A18107,'contribution par jour-semaine'!A:A,0),MATCH(B18107,'contribution par jour-semaine'!$1:$1,0),4,1,"contribution par jour-semaine")),"")</f>
        <v/>
      </c>
      <c r="D18107" s="4" t="str">
        <f>VLOOKUP(A18107,predictions!A:B,2,FALSE)</f>
        <v>22/06/2020</v>
      </c>
      <c r="E18107" s="4">
        <f t="shared" ref="E18107:E18361" si="71">DATE(RIGHT(D18107,4),MID(D18107,4,2),LEFT(D18107,2))</f>
        <v>44004</v>
      </c>
    </row>
    <row r="18108" spans="3:5" ht="13" x14ac:dyDescent="0.15">
      <c r="C18108" s="1" t="str">
        <f ca="1">IFERROR(INDIRECT(ADDRESS(MATCH(A18108,'contribution par jour-semaine'!A:A,0),MATCH(B18108,'contribution par jour-semaine'!$1:$1,0),4,1,"contribution par jour-semaine")),"")</f>
        <v/>
      </c>
      <c r="D18108" s="4" t="str">
        <f>VLOOKUP(A18108,predictions!A:B,2,FALSE)</f>
        <v>22/06/2020</v>
      </c>
      <c r="E18108" s="4">
        <f t="shared" si="71"/>
        <v>44004</v>
      </c>
    </row>
    <row r="18109" spans="3:5" ht="13" x14ac:dyDescent="0.15">
      <c r="C18109" s="1" t="str">
        <f ca="1">IFERROR(INDIRECT(ADDRESS(MATCH(A18109,'contribution par jour-semaine'!A:A,0),MATCH(B18109,'contribution par jour-semaine'!$1:$1,0),4,1,"contribution par jour-semaine")),"")</f>
        <v/>
      </c>
      <c r="D18109" s="4" t="str">
        <f>VLOOKUP(A18109,predictions!A:B,2,FALSE)</f>
        <v>22/06/2020</v>
      </c>
      <c r="E18109" s="4">
        <f t="shared" si="71"/>
        <v>44004</v>
      </c>
    </row>
    <row r="18110" spans="3:5" ht="13" x14ac:dyDescent="0.15">
      <c r="C18110" s="1" t="str">
        <f ca="1">IFERROR(INDIRECT(ADDRESS(MATCH(A18110,'contribution par jour-semaine'!A:A,0),MATCH(B18110,'contribution par jour-semaine'!$1:$1,0),4,1,"contribution par jour-semaine")),"")</f>
        <v/>
      </c>
      <c r="D18110" s="4" t="str">
        <f>VLOOKUP(A18110,predictions!A:B,2,FALSE)</f>
        <v>22/06/2020</v>
      </c>
      <c r="E18110" s="4">
        <f t="shared" si="71"/>
        <v>44004</v>
      </c>
    </row>
    <row r="18111" spans="3:5" ht="13" x14ac:dyDescent="0.15">
      <c r="C18111" s="1" t="str">
        <f ca="1">IFERROR(INDIRECT(ADDRESS(MATCH(A18111,'contribution par jour-semaine'!A:A,0),MATCH(B18111,'contribution par jour-semaine'!$1:$1,0),4,1,"contribution par jour-semaine")),"")</f>
        <v/>
      </c>
      <c r="D18111" s="4" t="str">
        <f>VLOOKUP(A18111,predictions!A:B,2,FALSE)</f>
        <v>22/06/2020</v>
      </c>
      <c r="E18111" s="4">
        <f t="shared" si="71"/>
        <v>44004</v>
      </c>
    </row>
    <row r="18112" spans="3:5" ht="13" x14ac:dyDescent="0.15">
      <c r="C18112" s="1" t="str">
        <f ca="1">IFERROR(INDIRECT(ADDRESS(MATCH(A18112,'contribution par jour-semaine'!A:A,0),MATCH(B18112,'contribution par jour-semaine'!$1:$1,0),4,1,"contribution par jour-semaine")),"")</f>
        <v/>
      </c>
      <c r="D18112" s="4" t="str">
        <f>VLOOKUP(A18112,predictions!A:B,2,FALSE)</f>
        <v>22/06/2020</v>
      </c>
      <c r="E18112" s="4">
        <f t="shared" si="71"/>
        <v>44004</v>
      </c>
    </row>
    <row r="18113" spans="3:5" ht="13" x14ac:dyDescent="0.15">
      <c r="C18113" s="1" t="str">
        <f ca="1">IFERROR(INDIRECT(ADDRESS(MATCH(A18113,'contribution par jour-semaine'!A:A,0),MATCH(B18113,'contribution par jour-semaine'!$1:$1,0),4,1,"contribution par jour-semaine")),"")</f>
        <v/>
      </c>
      <c r="D18113" s="4" t="str">
        <f>VLOOKUP(A18113,predictions!A:B,2,FALSE)</f>
        <v>22/06/2020</v>
      </c>
      <c r="E18113" s="4">
        <f t="shared" si="71"/>
        <v>44004</v>
      </c>
    </row>
    <row r="18114" spans="3:5" ht="13" x14ac:dyDescent="0.15">
      <c r="C18114" s="1" t="str">
        <f ca="1">IFERROR(INDIRECT(ADDRESS(MATCH(A18114,'contribution par jour-semaine'!A:A,0),MATCH(B18114,'contribution par jour-semaine'!$1:$1,0),4,1,"contribution par jour-semaine")),"")</f>
        <v/>
      </c>
      <c r="D18114" s="4" t="str">
        <f>VLOOKUP(A18114,predictions!A:B,2,FALSE)</f>
        <v>22/06/2020</v>
      </c>
      <c r="E18114" s="4">
        <f t="shared" si="71"/>
        <v>44004</v>
      </c>
    </row>
    <row r="18115" spans="3:5" ht="13" x14ac:dyDescent="0.15">
      <c r="C18115" s="1" t="str">
        <f ca="1">IFERROR(INDIRECT(ADDRESS(MATCH(A18115,'contribution par jour-semaine'!A:A,0),MATCH(B18115,'contribution par jour-semaine'!$1:$1,0),4,1,"contribution par jour-semaine")),"")</f>
        <v/>
      </c>
      <c r="D18115" s="4" t="str">
        <f>VLOOKUP(A18115,predictions!A:B,2,FALSE)</f>
        <v>22/06/2020</v>
      </c>
      <c r="E18115" s="4">
        <f t="shared" si="71"/>
        <v>44004</v>
      </c>
    </row>
    <row r="18116" spans="3:5" ht="13" x14ac:dyDescent="0.15">
      <c r="C18116" s="1" t="str">
        <f ca="1">IFERROR(INDIRECT(ADDRESS(MATCH(A18116,'contribution par jour-semaine'!A:A,0),MATCH(B18116,'contribution par jour-semaine'!$1:$1,0),4,1,"contribution par jour-semaine")),"")</f>
        <v/>
      </c>
      <c r="D18116" s="4" t="str">
        <f>VLOOKUP(A18116,predictions!A:B,2,FALSE)</f>
        <v>22/06/2020</v>
      </c>
      <c r="E18116" s="4">
        <f t="shared" si="71"/>
        <v>44004</v>
      </c>
    </row>
    <row r="18117" spans="3:5" ht="13" x14ac:dyDescent="0.15">
      <c r="C18117" s="1" t="str">
        <f ca="1">IFERROR(INDIRECT(ADDRESS(MATCH(A18117,'contribution par jour-semaine'!A:A,0),MATCH(B18117,'contribution par jour-semaine'!$1:$1,0),4,1,"contribution par jour-semaine")),"")</f>
        <v/>
      </c>
      <c r="D18117" s="4" t="str">
        <f>VLOOKUP(A18117,predictions!A:B,2,FALSE)</f>
        <v>22/06/2020</v>
      </c>
      <c r="E18117" s="4">
        <f t="shared" si="71"/>
        <v>44004</v>
      </c>
    </row>
    <row r="18118" spans="3:5" ht="13" x14ac:dyDescent="0.15">
      <c r="C18118" s="1" t="str">
        <f ca="1">IFERROR(INDIRECT(ADDRESS(MATCH(A18118,'contribution par jour-semaine'!A:A,0),MATCH(B18118,'contribution par jour-semaine'!$1:$1,0),4,1,"contribution par jour-semaine")),"")</f>
        <v/>
      </c>
      <c r="D18118" s="4" t="str">
        <f>VLOOKUP(A18118,predictions!A:B,2,FALSE)</f>
        <v>22/06/2020</v>
      </c>
      <c r="E18118" s="4">
        <f t="shared" si="71"/>
        <v>44004</v>
      </c>
    </row>
    <row r="18119" spans="3:5" ht="13" x14ac:dyDescent="0.15">
      <c r="C18119" s="1" t="str">
        <f ca="1">IFERROR(INDIRECT(ADDRESS(MATCH(A18119,'contribution par jour-semaine'!A:A,0),MATCH(B18119,'contribution par jour-semaine'!$1:$1,0),4,1,"contribution par jour-semaine")),"")</f>
        <v/>
      </c>
      <c r="D18119" s="4" t="str">
        <f>VLOOKUP(A18119,predictions!A:B,2,FALSE)</f>
        <v>22/06/2020</v>
      </c>
      <c r="E18119" s="4">
        <f t="shared" si="71"/>
        <v>44004</v>
      </c>
    </row>
    <row r="18120" spans="3:5" ht="13" x14ac:dyDescent="0.15">
      <c r="C18120" s="1" t="str">
        <f ca="1">IFERROR(INDIRECT(ADDRESS(MATCH(A18120,'contribution par jour-semaine'!A:A,0),MATCH(B18120,'contribution par jour-semaine'!$1:$1,0),4,1,"contribution par jour-semaine")),"")</f>
        <v/>
      </c>
      <c r="D18120" s="4" t="str">
        <f>VLOOKUP(A18120,predictions!A:B,2,FALSE)</f>
        <v>22/06/2020</v>
      </c>
      <c r="E18120" s="4">
        <f t="shared" si="71"/>
        <v>44004</v>
      </c>
    </row>
    <row r="18121" spans="3:5" ht="13" x14ac:dyDescent="0.15">
      <c r="C18121" s="1" t="str">
        <f ca="1">IFERROR(INDIRECT(ADDRESS(MATCH(A18121,'contribution par jour-semaine'!A:A,0),MATCH(B18121,'contribution par jour-semaine'!$1:$1,0),4,1,"contribution par jour-semaine")),"")</f>
        <v/>
      </c>
      <c r="D18121" s="4" t="str">
        <f>VLOOKUP(A18121,predictions!A:B,2,FALSE)</f>
        <v>22/06/2020</v>
      </c>
      <c r="E18121" s="4">
        <f t="shared" si="71"/>
        <v>44004</v>
      </c>
    </row>
    <row r="18122" spans="3:5" ht="13" x14ac:dyDescent="0.15">
      <c r="C18122" s="1" t="str">
        <f ca="1">IFERROR(INDIRECT(ADDRESS(MATCH(A18122,'contribution par jour-semaine'!A:A,0),MATCH(B18122,'contribution par jour-semaine'!$1:$1,0),4,1,"contribution par jour-semaine")),"")</f>
        <v/>
      </c>
      <c r="D18122" s="4" t="str">
        <f>VLOOKUP(A18122,predictions!A:B,2,FALSE)</f>
        <v>22/06/2020</v>
      </c>
      <c r="E18122" s="4">
        <f t="shared" si="71"/>
        <v>44004</v>
      </c>
    </row>
    <row r="18123" spans="3:5" ht="13" x14ac:dyDescent="0.15">
      <c r="C18123" s="1" t="str">
        <f ca="1">IFERROR(INDIRECT(ADDRESS(MATCH(A18123,'contribution par jour-semaine'!A:A,0),MATCH(B18123,'contribution par jour-semaine'!$1:$1,0),4,1,"contribution par jour-semaine")),"")</f>
        <v/>
      </c>
      <c r="D18123" s="4" t="str">
        <f>VLOOKUP(A18123,predictions!A:B,2,FALSE)</f>
        <v>22/06/2020</v>
      </c>
      <c r="E18123" s="4">
        <f t="shared" si="71"/>
        <v>44004</v>
      </c>
    </row>
    <row r="18124" spans="3:5" ht="13" x14ac:dyDescent="0.15">
      <c r="C18124" s="1" t="str">
        <f ca="1">IFERROR(INDIRECT(ADDRESS(MATCH(A18124,'contribution par jour-semaine'!A:A,0),MATCH(B18124,'contribution par jour-semaine'!$1:$1,0),4,1,"contribution par jour-semaine")),"")</f>
        <v/>
      </c>
      <c r="D18124" s="4" t="str">
        <f>VLOOKUP(A18124,predictions!A:B,2,FALSE)</f>
        <v>22/06/2020</v>
      </c>
      <c r="E18124" s="4">
        <f t="shared" si="71"/>
        <v>44004</v>
      </c>
    </row>
    <row r="18125" spans="3:5" ht="13" x14ac:dyDescent="0.15">
      <c r="C18125" s="1" t="str">
        <f ca="1">IFERROR(INDIRECT(ADDRESS(MATCH(A18125,'contribution par jour-semaine'!A:A,0),MATCH(B18125,'contribution par jour-semaine'!$1:$1,0),4,1,"contribution par jour-semaine")),"")</f>
        <v/>
      </c>
      <c r="D18125" s="4" t="str">
        <f>VLOOKUP(A18125,predictions!A:B,2,FALSE)</f>
        <v>22/06/2020</v>
      </c>
      <c r="E18125" s="4">
        <f t="shared" si="71"/>
        <v>44004</v>
      </c>
    </row>
    <row r="18126" spans="3:5" ht="13" x14ac:dyDescent="0.15">
      <c r="C18126" s="1" t="str">
        <f ca="1">IFERROR(INDIRECT(ADDRESS(MATCH(A18126,'contribution par jour-semaine'!A:A,0),MATCH(B18126,'contribution par jour-semaine'!$1:$1,0),4,1,"contribution par jour-semaine")),"")</f>
        <v/>
      </c>
      <c r="D18126" s="4" t="str">
        <f>VLOOKUP(A18126,predictions!A:B,2,FALSE)</f>
        <v>22/06/2020</v>
      </c>
      <c r="E18126" s="4">
        <f t="shared" si="71"/>
        <v>44004</v>
      </c>
    </row>
    <row r="18127" spans="3:5" ht="13" x14ac:dyDescent="0.15">
      <c r="C18127" s="1" t="str">
        <f ca="1">IFERROR(INDIRECT(ADDRESS(MATCH(A18127,'contribution par jour-semaine'!A:A,0),MATCH(B18127,'contribution par jour-semaine'!$1:$1,0),4,1,"contribution par jour-semaine")),"")</f>
        <v/>
      </c>
      <c r="D18127" s="4" t="str">
        <f>VLOOKUP(A18127,predictions!A:B,2,FALSE)</f>
        <v>22/06/2020</v>
      </c>
      <c r="E18127" s="4">
        <f t="shared" si="71"/>
        <v>44004</v>
      </c>
    </row>
    <row r="18128" spans="3:5" ht="13" x14ac:dyDescent="0.15">
      <c r="C18128" s="1" t="str">
        <f ca="1">IFERROR(INDIRECT(ADDRESS(MATCH(A18128,'contribution par jour-semaine'!A:A,0),MATCH(B18128,'contribution par jour-semaine'!$1:$1,0),4,1,"contribution par jour-semaine")),"")</f>
        <v/>
      </c>
      <c r="D18128" s="4" t="str">
        <f>VLOOKUP(A18128,predictions!A:B,2,FALSE)</f>
        <v>22/06/2020</v>
      </c>
      <c r="E18128" s="4">
        <f t="shared" si="71"/>
        <v>44004</v>
      </c>
    </row>
    <row r="18129" spans="3:5" ht="13" x14ac:dyDescent="0.15">
      <c r="C18129" s="1" t="str">
        <f ca="1">IFERROR(INDIRECT(ADDRESS(MATCH(A18129,'contribution par jour-semaine'!A:A,0),MATCH(B18129,'contribution par jour-semaine'!$1:$1,0),4,1,"contribution par jour-semaine")),"")</f>
        <v/>
      </c>
      <c r="D18129" s="4" t="str">
        <f>VLOOKUP(A18129,predictions!A:B,2,FALSE)</f>
        <v>22/06/2020</v>
      </c>
      <c r="E18129" s="4">
        <f t="shared" si="71"/>
        <v>44004</v>
      </c>
    </row>
    <row r="18130" spans="3:5" ht="13" x14ac:dyDescent="0.15">
      <c r="C18130" s="1" t="str">
        <f ca="1">IFERROR(INDIRECT(ADDRESS(MATCH(A18130,'contribution par jour-semaine'!A:A,0),MATCH(B18130,'contribution par jour-semaine'!$1:$1,0),4,1,"contribution par jour-semaine")),"")</f>
        <v/>
      </c>
      <c r="D18130" s="4" t="str">
        <f>VLOOKUP(A18130,predictions!A:B,2,FALSE)</f>
        <v>22/06/2020</v>
      </c>
      <c r="E18130" s="4">
        <f t="shared" si="71"/>
        <v>44004</v>
      </c>
    </row>
    <row r="18131" spans="3:5" ht="13" x14ac:dyDescent="0.15">
      <c r="C18131" s="1" t="str">
        <f ca="1">IFERROR(INDIRECT(ADDRESS(MATCH(A18131,'contribution par jour-semaine'!A:A,0),MATCH(B18131,'contribution par jour-semaine'!$1:$1,0),4,1,"contribution par jour-semaine")),"")</f>
        <v/>
      </c>
      <c r="D18131" s="4" t="str">
        <f>VLOOKUP(A18131,predictions!A:B,2,FALSE)</f>
        <v>22/06/2020</v>
      </c>
      <c r="E18131" s="4">
        <f t="shared" si="71"/>
        <v>44004</v>
      </c>
    </row>
    <row r="18132" spans="3:5" ht="13" x14ac:dyDescent="0.15">
      <c r="C18132" s="1" t="str">
        <f ca="1">IFERROR(INDIRECT(ADDRESS(MATCH(A18132,'contribution par jour-semaine'!A:A,0),MATCH(B18132,'contribution par jour-semaine'!$1:$1,0),4,1,"contribution par jour-semaine")),"")</f>
        <v/>
      </c>
      <c r="D18132" s="4" t="str">
        <f>VLOOKUP(A18132,predictions!A:B,2,FALSE)</f>
        <v>22/06/2020</v>
      </c>
      <c r="E18132" s="4">
        <f t="shared" si="71"/>
        <v>44004</v>
      </c>
    </row>
    <row r="18133" spans="3:5" ht="13" x14ac:dyDescent="0.15">
      <c r="C18133" s="1" t="str">
        <f ca="1">IFERROR(INDIRECT(ADDRESS(MATCH(A18133,'contribution par jour-semaine'!A:A,0),MATCH(B18133,'contribution par jour-semaine'!$1:$1,0),4,1,"contribution par jour-semaine")),"")</f>
        <v/>
      </c>
      <c r="D18133" s="4" t="str">
        <f>VLOOKUP(A18133,predictions!A:B,2,FALSE)</f>
        <v>22/06/2020</v>
      </c>
      <c r="E18133" s="4">
        <f t="shared" si="71"/>
        <v>44004</v>
      </c>
    </row>
    <row r="18134" spans="3:5" ht="13" x14ac:dyDescent="0.15">
      <c r="C18134" s="1" t="str">
        <f ca="1">IFERROR(INDIRECT(ADDRESS(MATCH(A18134,'contribution par jour-semaine'!A:A,0),MATCH(B18134,'contribution par jour-semaine'!$1:$1,0),4,1,"contribution par jour-semaine")),"")</f>
        <v/>
      </c>
      <c r="D18134" s="4" t="str">
        <f>VLOOKUP(A18134,predictions!A:B,2,FALSE)</f>
        <v>22/06/2020</v>
      </c>
      <c r="E18134" s="4">
        <f t="shared" si="71"/>
        <v>44004</v>
      </c>
    </row>
    <row r="18135" spans="3:5" ht="13" x14ac:dyDescent="0.15">
      <c r="C18135" s="1" t="str">
        <f ca="1">IFERROR(INDIRECT(ADDRESS(MATCH(A18135,'contribution par jour-semaine'!A:A,0),MATCH(B18135,'contribution par jour-semaine'!$1:$1,0),4,1,"contribution par jour-semaine")),"")</f>
        <v/>
      </c>
      <c r="D18135" s="4" t="str">
        <f>VLOOKUP(A18135,predictions!A:B,2,FALSE)</f>
        <v>22/06/2020</v>
      </c>
      <c r="E18135" s="4">
        <f t="shared" si="71"/>
        <v>44004</v>
      </c>
    </row>
    <row r="18136" spans="3:5" ht="13" x14ac:dyDescent="0.15">
      <c r="C18136" s="1" t="str">
        <f ca="1">IFERROR(INDIRECT(ADDRESS(MATCH(A18136,'contribution par jour-semaine'!A:A,0),MATCH(B18136,'contribution par jour-semaine'!$1:$1,0),4,1,"contribution par jour-semaine")),"")</f>
        <v/>
      </c>
      <c r="D18136" s="4" t="str">
        <f>VLOOKUP(A18136,predictions!A:B,2,FALSE)</f>
        <v>22/06/2020</v>
      </c>
      <c r="E18136" s="4">
        <f t="shared" si="71"/>
        <v>44004</v>
      </c>
    </row>
    <row r="18137" spans="3:5" ht="13" x14ac:dyDescent="0.15">
      <c r="C18137" s="1" t="str">
        <f ca="1">IFERROR(INDIRECT(ADDRESS(MATCH(A18137,'contribution par jour-semaine'!A:A,0),MATCH(B18137,'contribution par jour-semaine'!$1:$1,0),4,1,"contribution par jour-semaine")),"")</f>
        <v/>
      </c>
      <c r="D18137" s="4" t="str">
        <f>VLOOKUP(A18137,predictions!A:B,2,FALSE)</f>
        <v>22/06/2020</v>
      </c>
      <c r="E18137" s="4">
        <f t="shared" si="71"/>
        <v>44004</v>
      </c>
    </row>
    <row r="18138" spans="3:5" ht="13" x14ac:dyDescent="0.15">
      <c r="C18138" s="1" t="str">
        <f ca="1">IFERROR(INDIRECT(ADDRESS(MATCH(A18138,'contribution par jour-semaine'!A:A,0),MATCH(B18138,'contribution par jour-semaine'!$1:$1,0),4,1,"contribution par jour-semaine")),"")</f>
        <v/>
      </c>
      <c r="D18138" s="4" t="str">
        <f>VLOOKUP(A18138,predictions!A:B,2,FALSE)</f>
        <v>22/06/2020</v>
      </c>
      <c r="E18138" s="4">
        <f t="shared" si="71"/>
        <v>44004</v>
      </c>
    </row>
    <row r="18139" spans="3:5" ht="13" x14ac:dyDescent="0.15">
      <c r="C18139" s="1" t="str">
        <f ca="1">IFERROR(INDIRECT(ADDRESS(MATCH(A18139,'contribution par jour-semaine'!A:A,0),MATCH(B18139,'contribution par jour-semaine'!$1:$1,0),4,1,"contribution par jour-semaine")),"")</f>
        <v/>
      </c>
      <c r="D18139" s="4" t="str">
        <f>VLOOKUP(A18139,predictions!A:B,2,FALSE)</f>
        <v>22/06/2020</v>
      </c>
      <c r="E18139" s="4">
        <f t="shared" si="71"/>
        <v>44004</v>
      </c>
    </row>
    <row r="18140" spans="3:5" ht="13" x14ac:dyDescent="0.15">
      <c r="C18140" s="1" t="str">
        <f ca="1">IFERROR(INDIRECT(ADDRESS(MATCH(A18140,'contribution par jour-semaine'!A:A,0),MATCH(B18140,'contribution par jour-semaine'!$1:$1,0),4,1,"contribution par jour-semaine")),"")</f>
        <v/>
      </c>
      <c r="D18140" s="4" t="str">
        <f>VLOOKUP(A18140,predictions!A:B,2,FALSE)</f>
        <v>22/06/2020</v>
      </c>
      <c r="E18140" s="4">
        <f t="shared" si="71"/>
        <v>44004</v>
      </c>
    </row>
    <row r="18141" spans="3:5" ht="13" x14ac:dyDescent="0.15">
      <c r="C18141" s="1" t="str">
        <f ca="1">IFERROR(INDIRECT(ADDRESS(MATCH(A18141,'contribution par jour-semaine'!A:A,0),MATCH(B18141,'contribution par jour-semaine'!$1:$1,0),4,1,"contribution par jour-semaine")),"")</f>
        <v/>
      </c>
      <c r="D18141" s="4" t="str">
        <f>VLOOKUP(A18141,predictions!A:B,2,FALSE)</f>
        <v>22/06/2020</v>
      </c>
      <c r="E18141" s="4">
        <f t="shared" si="71"/>
        <v>44004</v>
      </c>
    </row>
    <row r="18142" spans="3:5" ht="13" x14ac:dyDescent="0.15">
      <c r="C18142" s="1" t="str">
        <f ca="1">IFERROR(INDIRECT(ADDRESS(MATCH(A18142,'contribution par jour-semaine'!A:A,0),MATCH(B18142,'contribution par jour-semaine'!$1:$1,0),4,1,"contribution par jour-semaine")),"")</f>
        <v/>
      </c>
      <c r="D18142" s="4" t="str">
        <f>VLOOKUP(A18142,predictions!A:B,2,FALSE)</f>
        <v>22/06/2020</v>
      </c>
      <c r="E18142" s="4">
        <f t="shared" si="71"/>
        <v>44004</v>
      </c>
    </row>
    <row r="18143" spans="3:5" ht="13" x14ac:dyDescent="0.15">
      <c r="C18143" s="1" t="str">
        <f ca="1">IFERROR(INDIRECT(ADDRESS(MATCH(A18143,'contribution par jour-semaine'!A:A,0),MATCH(B18143,'contribution par jour-semaine'!$1:$1,0),4,1,"contribution par jour-semaine")),"")</f>
        <v/>
      </c>
      <c r="D18143" s="4" t="str">
        <f>VLOOKUP(A18143,predictions!A:B,2,FALSE)</f>
        <v>22/06/2020</v>
      </c>
      <c r="E18143" s="4">
        <f t="shared" si="71"/>
        <v>44004</v>
      </c>
    </row>
    <row r="18144" spans="3:5" ht="13" x14ac:dyDescent="0.15">
      <c r="C18144" s="1" t="str">
        <f ca="1">IFERROR(INDIRECT(ADDRESS(MATCH(A18144,'contribution par jour-semaine'!A:A,0),MATCH(B18144,'contribution par jour-semaine'!$1:$1,0),4,1,"contribution par jour-semaine")),"")</f>
        <v/>
      </c>
      <c r="D18144" s="4" t="str">
        <f>VLOOKUP(A18144,predictions!A:B,2,FALSE)</f>
        <v>22/06/2020</v>
      </c>
      <c r="E18144" s="4">
        <f t="shared" si="71"/>
        <v>44004</v>
      </c>
    </row>
    <row r="18145" spans="3:5" ht="13" x14ac:dyDescent="0.15">
      <c r="C18145" s="1" t="str">
        <f ca="1">IFERROR(INDIRECT(ADDRESS(MATCH(A18145,'contribution par jour-semaine'!A:A,0),MATCH(B18145,'contribution par jour-semaine'!$1:$1,0),4,1,"contribution par jour-semaine")),"")</f>
        <v/>
      </c>
      <c r="D18145" s="4" t="str">
        <f>VLOOKUP(A18145,predictions!A:B,2,FALSE)</f>
        <v>22/06/2020</v>
      </c>
      <c r="E18145" s="4">
        <f t="shared" si="71"/>
        <v>44004</v>
      </c>
    </row>
    <row r="18146" spans="3:5" ht="13" x14ac:dyDescent="0.15">
      <c r="C18146" s="1" t="str">
        <f ca="1">IFERROR(INDIRECT(ADDRESS(MATCH(A18146,'contribution par jour-semaine'!A:A,0),MATCH(B18146,'contribution par jour-semaine'!$1:$1,0),4,1,"contribution par jour-semaine")),"")</f>
        <v/>
      </c>
      <c r="D18146" s="4" t="str">
        <f>VLOOKUP(A18146,predictions!A:B,2,FALSE)</f>
        <v>22/06/2020</v>
      </c>
      <c r="E18146" s="4">
        <f t="shared" si="71"/>
        <v>44004</v>
      </c>
    </row>
    <row r="18147" spans="3:5" ht="13" x14ac:dyDescent="0.15">
      <c r="C18147" s="1" t="str">
        <f ca="1">IFERROR(INDIRECT(ADDRESS(MATCH(A18147,'contribution par jour-semaine'!A:A,0),MATCH(B18147,'contribution par jour-semaine'!$1:$1,0),4,1,"contribution par jour-semaine")),"")</f>
        <v/>
      </c>
      <c r="D18147" s="4" t="str">
        <f>VLOOKUP(A18147,predictions!A:B,2,FALSE)</f>
        <v>22/06/2020</v>
      </c>
      <c r="E18147" s="4">
        <f t="shared" si="71"/>
        <v>44004</v>
      </c>
    </row>
    <row r="18148" spans="3:5" ht="13" x14ac:dyDescent="0.15">
      <c r="C18148" s="1" t="str">
        <f ca="1">IFERROR(INDIRECT(ADDRESS(MATCH(A18148,'contribution par jour-semaine'!A:A,0),MATCH(B18148,'contribution par jour-semaine'!$1:$1,0),4,1,"contribution par jour-semaine")),"")</f>
        <v/>
      </c>
      <c r="D18148" s="4" t="str">
        <f>VLOOKUP(A18148,predictions!A:B,2,FALSE)</f>
        <v>22/06/2020</v>
      </c>
      <c r="E18148" s="4">
        <f t="shared" si="71"/>
        <v>44004</v>
      </c>
    </row>
    <row r="18149" spans="3:5" ht="13" x14ac:dyDescent="0.15">
      <c r="C18149" s="1" t="str">
        <f ca="1">IFERROR(INDIRECT(ADDRESS(MATCH(A18149,'contribution par jour-semaine'!A:A,0),MATCH(B18149,'contribution par jour-semaine'!$1:$1,0),4,1,"contribution par jour-semaine")),"")</f>
        <v/>
      </c>
      <c r="D18149" s="4" t="str">
        <f>VLOOKUP(A18149,predictions!A:B,2,FALSE)</f>
        <v>22/06/2020</v>
      </c>
      <c r="E18149" s="4">
        <f t="shared" si="71"/>
        <v>44004</v>
      </c>
    </row>
    <row r="18150" spans="3:5" ht="13" x14ac:dyDescent="0.15">
      <c r="C18150" s="1" t="str">
        <f ca="1">IFERROR(INDIRECT(ADDRESS(MATCH(A18150,'contribution par jour-semaine'!A:A,0),MATCH(B18150,'contribution par jour-semaine'!$1:$1,0),4,1,"contribution par jour-semaine")),"")</f>
        <v/>
      </c>
      <c r="D18150" s="4" t="str">
        <f>VLOOKUP(A18150,predictions!A:B,2,FALSE)</f>
        <v>22/06/2020</v>
      </c>
      <c r="E18150" s="4">
        <f t="shared" si="71"/>
        <v>44004</v>
      </c>
    </row>
    <row r="18151" spans="3:5" ht="13" x14ac:dyDescent="0.15">
      <c r="C18151" s="1" t="str">
        <f ca="1">IFERROR(INDIRECT(ADDRESS(MATCH(A18151,'contribution par jour-semaine'!A:A,0),MATCH(B18151,'contribution par jour-semaine'!$1:$1,0),4,1,"contribution par jour-semaine")),"")</f>
        <v/>
      </c>
      <c r="D18151" s="4" t="str">
        <f>VLOOKUP(A18151,predictions!A:B,2,FALSE)</f>
        <v>22/06/2020</v>
      </c>
      <c r="E18151" s="4">
        <f t="shared" si="71"/>
        <v>44004</v>
      </c>
    </row>
    <row r="18152" spans="3:5" ht="13" x14ac:dyDescent="0.15">
      <c r="C18152" s="1" t="str">
        <f ca="1">IFERROR(INDIRECT(ADDRESS(MATCH(A18152,'contribution par jour-semaine'!A:A,0),MATCH(B18152,'contribution par jour-semaine'!$1:$1,0),4,1,"contribution par jour-semaine")),"")</f>
        <v/>
      </c>
      <c r="D18152" s="4" t="str">
        <f>VLOOKUP(A18152,predictions!A:B,2,FALSE)</f>
        <v>22/06/2020</v>
      </c>
      <c r="E18152" s="4">
        <f t="shared" si="71"/>
        <v>44004</v>
      </c>
    </row>
    <row r="18153" spans="3:5" ht="13" x14ac:dyDescent="0.15">
      <c r="C18153" s="1" t="str">
        <f ca="1">IFERROR(INDIRECT(ADDRESS(MATCH(A18153,'contribution par jour-semaine'!A:A,0),MATCH(B18153,'contribution par jour-semaine'!$1:$1,0),4,1,"contribution par jour-semaine")),"")</f>
        <v/>
      </c>
      <c r="D18153" s="4" t="str">
        <f>VLOOKUP(A18153,predictions!A:B,2,FALSE)</f>
        <v>22/06/2020</v>
      </c>
      <c r="E18153" s="4">
        <f t="shared" si="71"/>
        <v>44004</v>
      </c>
    </row>
    <row r="18154" spans="3:5" ht="13" x14ac:dyDescent="0.15">
      <c r="C18154" s="1" t="str">
        <f ca="1">IFERROR(INDIRECT(ADDRESS(MATCH(A18154,'contribution par jour-semaine'!A:A,0),MATCH(B18154,'contribution par jour-semaine'!$1:$1,0),4,1,"contribution par jour-semaine")),"")</f>
        <v/>
      </c>
      <c r="D18154" s="4" t="str">
        <f>VLOOKUP(A18154,predictions!A:B,2,FALSE)</f>
        <v>22/06/2020</v>
      </c>
      <c r="E18154" s="4">
        <f t="shared" si="71"/>
        <v>44004</v>
      </c>
    </row>
    <row r="18155" spans="3:5" ht="13" x14ac:dyDescent="0.15">
      <c r="C18155" s="1" t="str">
        <f ca="1">IFERROR(INDIRECT(ADDRESS(MATCH(A18155,'contribution par jour-semaine'!A:A,0),MATCH(B18155,'contribution par jour-semaine'!$1:$1,0),4,1,"contribution par jour-semaine")),"")</f>
        <v/>
      </c>
      <c r="D18155" s="4" t="str">
        <f>VLOOKUP(A18155,predictions!A:B,2,FALSE)</f>
        <v>22/06/2020</v>
      </c>
      <c r="E18155" s="4">
        <f t="shared" si="71"/>
        <v>44004</v>
      </c>
    </row>
    <row r="18156" spans="3:5" ht="13" x14ac:dyDescent="0.15">
      <c r="C18156" s="1" t="str">
        <f ca="1">IFERROR(INDIRECT(ADDRESS(MATCH(A18156,'contribution par jour-semaine'!A:A,0),MATCH(B18156,'contribution par jour-semaine'!$1:$1,0),4,1,"contribution par jour-semaine")),"")</f>
        <v/>
      </c>
      <c r="D18156" s="4" t="str">
        <f>VLOOKUP(A18156,predictions!A:B,2,FALSE)</f>
        <v>22/06/2020</v>
      </c>
      <c r="E18156" s="4">
        <f t="shared" si="71"/>
        <v>44004</v>
      </c>
    </row>
    <row r="18157" spans="3:5" ht="13" x14ac:dyDescent="0.15">
      <c r="C18157" s="1" t="str">
        <f ca="1">IFERROR(INDIRECT(ADDRESS(MATCH(A18157,'contribution par jour-semaine'!A:A,0),MATCH(B18157,'contribution par jour-semaine'!$1:$1,0),4,1,"contribution par jour-semaine")),"")</f>
        <v/>
      </c>
      <c r="D18157" s="4" t="str">
        <f>VLOOKUP(A18157,predictions!A:B,2,FALSE)</f>
        <v>22/06/2020</v>
      </c>
      <c r="E18157" s="4">
        <f t="shared" si="71"/>
        <v>44004</v>
      </c>
    </row>
    <row r="18158" spans="3:5" ht="13" x14ac:dyDescent="0.15">
      <c r="C18158" s="1" t="str">
        <f ca="1">IFERROR(INDIRECT(ADDRESS(MATCH(A18158,'contribution par jour-semaine'!A:A,0),MATCH(B18158,'contribution par jour-semaine'!$1:$1,0),4,1,"contribution par jour-semaine")),"")</f>
        <v/>
      </c>
      <c r="D18158" s="4" t="str">
        <f>VLOOKUP(A18158,predictions!A:B,2,FALSE)</f>
        <v>22/06/2020</v>
      </c>
      <c r="E18158" s="4">
        <f t="shared" si="71"/>
        <v>44004</v>
      </c>
    </row>
    <row r="18159" spans="3:5" ht="13" x14ac:dyDescent="0.15">
      <c r="C18159" s="1" t="str">
        <f ca="1">IFERROR(INDIRECT(ADDRESS(MATCH(A18159,'contribution par jour-semaine'!A:A,0),MATCH(B18159,'contribution par jour-semaine'!$1:$1,0),4,1,"contribution par jour-semaine")),"")</f>
        <v/>
      </c>
      <c r="D18159" s="4" t="str">
        <f>VLOOKUP(A18159,predictions!A:B,2,FALSE)</f>
        <v>22/06/2020</v>
      </c>
      <c r="E18159" s="4">
        <f t="shared" si="71"/>
        <v>44004</v>
      </c>
    </row>
    <row r="18160" spans="3:5" ht="13" x14ac:dyDescent="0.15">
      <c r="C18160" s="1" t="str">
        <f ca="1">IFERROR(INDIRECT(ADDRESS(MATCH(A18160,'contribution par jour-semaine'!A:A,0),MATCH(B18160,'contribution par jour-semaine'!$1:$1,0),4,1,"contribution par jour-semaine")),"")</f>
        <v/>
      </c>
      <c r="D18160" s="4" t="str">
        <f>VLOOKUP(A18160,predictions!A:B,2,FALSE)</f>
        <v>22/06/2020</v>
      </c>
      <c r="E18160" s="4">
        <f t="shared" si="71"/>
        <v>44004</v>
      </c>
    </row>
    <row r="18161" spans="3:5" ht="13" x14ac:dyDescent="0.15">
      <c r="C18161" s="1" t="str">
        <f ca="1">IFERROR(INDIRECT(ADDRESS(MATCH(A18161,'contribution par jour-semaine'!A:A,0),MATCH(B18161,'contribution par jour-semaine'!$1:$1,0),4,1,"contribution par jour-semaine")),"")</f>
        <v/>
      </c>
      <c r="D18161" s="4" t="str">
        <f>VLOOKUP(A18161,predictions!A:B,2,FALSE)</f>
        <v>22/06/2020</v>
      </c>
      <c r="E18161" s="4">
        <f t="shared" si="71"/>
        <v>44004</v>
      </c>
    </row>
    <row r="18162" spans="3:5" ht="13" x14ac:dyDescent="0.15">
      <c r="C18162" s="1" t="str">
        <f ca="1">IFERROR(INDIRECT(ADDRESS(MATCH(A18162,'contribution par jour-semaine'!A:A,0),MATCH(B18162,'contribution par jour-semaine'!$1:$1,0),4,1,"contribution par jour-semaine")),"")</f>
        <v/>
      </c>
      <c r="D18162" s="4" t="str">
        <f>VLOOKUP(A18162,predictions!A:B,2,FALSE)</f>
        <v>22/06/2020</v>
      </c>
      <c r="E18162" s="4">
        <f t="shared" si="71"/>
        <v>44004</v>
      </c>
    </row>
    <row r="18163" spans="3:5" ht="13" x14ac:dyDescent="0.15">
      <c r="C18163" s="1" t="str">
        <f ca="1">IFERROR(INDIRECT(ADDRESS(MATCH(A18163,'contribution par jour-semaine'!A:A,0),MATCH(B18163,'contribution par jour-semaine'!$1:$1,0),4,1,"contribution par jour-semaine")),"")</f>
        <v/>
      </c>
      <c r="D18163" s="4" t="str">
        <f>VLOOKUP(A18163,predictions!A:B,2,FALSE)</f>
        <v>22/06/2020</v>
      </c>
      <c r="E18163" s="4">
        <f t="shared" si="71"/>
        <v>44004</v>
      </c>
    </row>
    <row r="18164" spans="3:5" ht="13" x14ac:dyDescent="0.15">
      <c r="C18164" s="1" t="str">
        <f ca="1">IFERROR(INDIRECT(ADDRESS(MATCH(A18164,'contribution par jour-semaine'!A:A,0),MATCH(B18164,'contribution par jour-semaine'!$1:$1,0),4,1,"contribution par jour-semaine")),"")</f>
        <v/>
      </c>
      <c r="D18164" s="4" t="str">
        <f>VLOOKUP(A18164,predictions!A:B,2,FALSE)</f>
        <v>22/06/2020</v>
      </c>
      <c r="E18164" s="4">
        <f t="shared" si="71"/>
        <v>44004</v>
      </c>
    </row>
    <row r="18165" spans="3:5" ht="13" x14ac:dyDescent="0.15">
      <c r="C18165" s="1" t="str">
        <f ca="1">IFERROR(INDIRECT(ADDRESS(MATCH(A18165,'contribution par jour-semaine'!A:A,0),MATCH(B18165,'contribution par jour-semaine'!$1:$1,0),4,1,"contribution par jour-semaine")),"")</f>
        <v/>
      </c>
      <c r="D18165" s="4" t="str">
        <f>VLOOKUP(A18165,predictions!A:B,2,FALSE)</f>
        <v>22/06/2020</v>
      </c>
      <c r="E18165" s="4">
        <f t="shared" si="71"/>
        <v>44004</v>
      </c>
    </row>
    <row r="18166" spans="3:5" ht="13" x14ac:dyDescent="0.15">
      <c r="C18166" s="1" t="str">
        <f ca="1">IFERROR(INDIRECT(ADDRESS(MATCH(A18166,'contribution par jour-semaine'!A:A,0),MATCH(B18166,'contribution par jour-semaine'!$1:$1,0),4,1,"contribution par jour-semaine")),"")</f>
        <v/>
      </c>
      <c r="D18166" s="4" t="str">
        <f>VLOOKUP(A18166,predictions!A:B,2,FALSE)</f>
        <v>22/06/2020</v>
      </c>
      <c r="E18166" s="4">
        <f t="shared" si="71"/>
        <v>44004</v>
      </c>
    </row>
    <row r="18167" spans="3:5" ht="13" x14ac:dyDescent="0.15">
      <c r="C18167" s="1" t="str">
        <f ca="1">IFERROR(INDIRECT(ADDRESS(MATCH(A18167,'contribution par jour-semaine'!A:A,0),MATCH(B18167,'contribution par jour-semaine'!$1:$1,0),4,1,"contribution par jour-semaine")),"")</f>
        <v/>
      </c>
      <c r="D18167" s="4" t="str">
        <f>VLOOKUP(A18167,predictions!A:B,2,FALSE)</f>
        <v>22/06/2020</v>
      </c>
      <c r="E18167" s="4">
        <f t="shared" si="71"/>
        <v>44004</v>
      </c>
    </row>
    <row r="18168" spans="3:5" ht="13" x14ac:dyDescent="0.15">
      <c r="C18168" s="1" t="str">
        <f ca="1">IFERROR(INDIRECT(ADDRESS(MATCH(A18168,'contribution par jour-semaine'!A:A,0),MATCH(B18168,'contribution par jour-semaine'!$1:$1,0),4,1,"contribution par jour-semaine")),"")</f>
        <v/>
      </c>
      <c r="D18168" s="4" t="str">
        <f>VLOOKUP(A18168,predictions!A:B,2,FALSE)</f>
        <v>22/06/2020</v>
      </c>
      <c r="E18168" s="4">
        <f t="shared" si="71"/>
        <v>44004</v>
      </c>
    </row>
    <row r="18169" spans="3:5" ht="13" x14ac:dyDescent="0.15">
      <c r="C18169" s="1" t="str">
        <f ca="1">IFERROR(INDIRECT(ADDRESS(MATCH(A18169,'contribution par jour-semaine'!A:A,0),MATCH(B18169,'contribution par jour-semaine'!$1:$1,0),4,1,"contribution par jour-semaine")),"")</f>
        <v/>
      </c>
      <c r="D18169" s="4" t="str">
        <f>VLOOKUP(A18169,predictions!A:B,2,FALSE)</f>
        <v>22/06/2020</v>
      </c>
      <c r="E18169" s="4">
        <f t="shared" si="71"/>
        <v>44004</v>
      </c>
    </row>
    <row r="18170" spans="3:5" ht="13" x14ac:dyDescent="0.15">
      <c r="C18170" s="1" t="str">
        <f ca="1">IFERROR(INDIRECT(ADDRESS(MATCH(A18170,'contribution par jour-semaine'!A:A,0),MATCH(B18170,'contribution par jour-semaine'!$1:$1,0),4,1,"contribution par jour-semaine")),"")</f>
        <v/>
      </c>
      <c r="D18170" s="4" t="str">
        <f>VLOOKUP(A18170,predictions!A:B,2,FALSE)</f>
        <v>22/06/2020</v>
      </c>
      <c r="E18170" s="4">
        <f t="shared" si="71"/>
        <v>44004</v>
      </c>
    </row>
    <row r="18171" spans="3:5" ht="13" x14ac:dyDescent="0.15">
      <c r="C18171" s="1" t="str">
        <f ca="1">IFERROR(INDIRECT(ADDRESS(MATCH(A18171,'contribution par jour-semaine'!A:A,0),MATCH(B18171,'contribution par jour-semaine'!$1:$1,0),4,1,"contribution par jour-semaine")),"")</f>
        <v/>
      </c>
      <c r="D18171" s="4" t="str">
        <f>VLOOKUP(A18171,predictions!A:B,2,FALSE)</f>
        <v>22/06/2020</v>
      </c>
      <c r="E18171" s="4">
        <f t="shared" si="71"/>
        <v>44004</v>
      </c>
    </row>
    <row r="18172" spans="3:5" ht="13" x14ac:dyDescent="0.15">
      <c r="C18172" s="1" t="str">
        <f ca="1">IFERROR(INDIRECT(ADDRESS(MATCH(A18172,'contribution par jour-semaine'!A:A,0),MATCH(B18172,'contribution par jour-semaine'!$1:$1,0),4,1,"contribution par jour-semaine")),"")</f>
        <v/>
      </c>
      <c r="D18172" s="4" t="str">
        <f>VLOOKUP(A18172,predictions!A:B,2,FALSE)</f>
        <v>22/06/2020</v>
      </c>
      <c r="E18172" s="4">
        <f t="shared" si="71"/>
        <v>44004</v>
      </c>
    </row>
    <row r="18173" spans="3:5" ht="13" x14ac:dyDescent="0.15">
      <c r="C18173" s="1" t="str">
        <f ca="1">IFERROR(INDIRECT(ADDRESS(MATCH(A18173,'contribution par jour-semaine'!A:A,0),MATCH(B18173,'contribution par jour-semaine'!$1:$1,0),4,1,"contribution par jour-semaine")),"")</f>
        <v/>
      </c>
      <c r="D18173" s="4" t="str">
        <f>VLOOKUP(A18173,predictions!A:B,2,FALSE)</f>
        <v>22/06/2020</v>
      </c>
      <c r="E18173" s="4">
        <f t="shared" si="71"/>
        <v>44004</v>
      </c>
    </row>
    <row r="18174" spans="3:5" ht="13" x14ac:dyDescent="0.15">
      <c r="C18174" s="1" t="str">
        <f ca="1">IFERROR(INDIRECT(ADDRESS(MATCH(A18174,'contribution par jour-semaine'!A:A,0),MATCH(B18174,'contribution par jour-semaine'!$1:$1,0),4,1,"contribution par jour-semaine")),"")</f>
        <v/>
      </c>
      <c r="D18174" s="4" t="str">
        <f>VLOOKUP(A18174,predictions!A:B,2,FALSE)</f>
        <v>22/06/2020</v>
      </c>
      <c r="E18174" s="4">
        <f t="shared" si="71"/>
        <v>44004</v>
      </c>
    </row>
    <row r="18175" spans="3:5" ht="13" x14ac:dyDescent="0.15">
      <c r="C18175" s="1" t="str">
        <f ca="1">IFERROR(INDIRECT(ADDRESS(MATCH(A18175,'contribution par jour-semaine'!A:A,0),MATCH(B18175,'contribution par jour-semaine'!$1:$1,0),4,1,"contribution par jour-semaine")),"")</f>
        <v/>
      </c>
      <c r="D18175" s="4" t="str">
        <f>VLOOKUP(A18175,predictions!A:B,2,FALSE)</f>
        <v>22/06/2020</v>
      </c>
      <c r="E18175" s="4">
        <f t="shared" si="71"/>
        <v>44004</v>
      </c>
    </row>
    <row r="18176" spans="3:5" ht="13" x14ac:dyDescent="0.15">
      <c r="C18176" s="1" t="str">
        <f ca="1">IFERROR(INDIRECT(ADDRESS(MATCH(A18176,'contribution par jour-semaine'!A:A,0),MATCH(B18176,'contribution par jour-semaine'!$1:$1,0),4,1,"contribution par jour-semaine")),"")</f>
        <v/>
      </c>
      <c r="D18176" s="4" t="str">
        <f>VLOOKUP(A18176,predictions!A:B,2,FALSE)</f>
        <v>22/06/2020</v>
      </c>
      <c r="E18176" s="4">
        <f t="shared" si="71"/>
        <v>44004</v>
      </c>
    </row>
    <row r="18177" spans="3:5" ht="13" x14ac:dyDescent="0.15">
      <c r="C18177" s="1" t="str">
        <f ca="1">IFERROR(INDIRECT(ADDRESS(MATCH(A18177,'contribution par jour-semaine'!A:A,0),MATCH(B18177,'contribution par jour-semaine'!$1:$1,0),4,1,"contribution par jour-semaine")),"")</f>
        <v/>
      </c>
      <c r="D18177" s="4" t="str">
        <f>VLOOKUP(A18177,predictions!A:B,2,FALSE)</f>
        <v>22/06/2020</v>
      </c>
      <c r="E18177" s="4">
        <f t="shared" si="71"/>
        <v>44004</v>
      </c>
    </row>
    <row r="18178" spans="3:5" ht="13" x14ac:dyDescent="0.15">
      <c r="C18178" s="1" t="str">
        <f ca="1">IFERROR(INDIRECT(ADDRESS(MATCH(A18178,'contribution par jour-semaine'!A:A,0),MATCH(B18178,'contribution par jour-semaine'!$1:$1,0),4,1,"contribution par jour-semaine")),"")</f>
        <v/>
      </c>
      <c r="D18178" s="4" t="str">
        <f>VLOOKUP(A18178,predictions!A:B,2,FALSE)</f>
        <v>22/06/2020</v>
      </c>
      <c r="E18178" s="4">
        <f t="shared" si="71"/>
        <v>44004</v>
      </c>
    </row>
    <row r="18179" spans="3:5" ht="13" x14ac:dyDescent="0.15">
      <c r="C18179" s="1" t="str">
        <f ca="1">IFERROR(INDIRECT(ADDRESS(MATCH(A18179,'contribution par jour-semaine'!A:A,0),MATCH(B18179,'contribution par jour-semaine'!$1:$1,0),4,1,"contribution par jour-semaine")),"")</f>
        <v/>
      </c>
      <c r="D18179" s="4" t="str">
        <f>VLOOKUP(A18179,predictions!A:B,2,FALSE)</f>
        <v>22/06/2020</v>
      </c>
      <c r="E18179" s="4">
        <f t="shared" si="71"/>
        <v>44004</v>
      </c>
    </row>
    <row r="18180" spans="3:5" ht="13" x14ac:dyDescent="0.15">
      <c r="C18180" s="1" t="str">
        <f ca="1">IFERROR(INDIRECT(ADDRESS(MATCH(A18180,'contribution par jour-semaine'!A:A,0),MATCH(B18180,'contribution par jour-semaine'!$1:$1,0),4,1,"contribution par jour-semaine")),"")</f>
        <v/>
      </c>
      <c r="D18180" s="4" t="str">
        <f>VLOOKUP(A18180,predictions!A:B,2,FALSE)</f>
        <v>22/06/2020</v>
      </c>
      <c r="E18180" s="4">
        <f t="shared" si="71"/>
        <v>44004</v>
      </c>
    </row>
    <row r="18181" spans="3:5" ht="13" x14ac:dyDescent="0.15">
      <c r="C18181" s="1" t="str">
        <f ca="1">IFERROR(INDIRECT(ADDRESS(MATCH(A18181,'contribution par jour-semaine'!A:A,0),MATCH(B18181,'contribution par jour-semaine'!$1:$1,0),4,1,"contribution par jour-semaine")),"")</f>
        <v/>
      </c>
      <c r="D18181" s="4" t="str">
        <f>VLOOKUP(A18181,predictions!A:B,2,FALSE)</f>
        <v>22/06/2020</v>
      </c>
      <c r="E18181" s="4">
        <f t="shared" si="71"/>
        <v>44004</v>
      </c>
    </row>
    <row r="18182" spans="3:5" ht="13" x14ac:dyDescent="0.15">
      <c r="C18182" s="1" t="str">
        <f ca="1">IFERROR(INDIRECT(ADDRESS(MATCH(A18182,'contribution par jour-semaine'!A:A,0),MATCH(B18182,'contribution par jour-semaine'!$1:$1,0),4,1,"contribution par jour-semaine")),"")</f>
        <v/>
      </c>
      <c r="D18182" s="4" t="str">
        <f>VLOOKUP(A18182,predictions!A:B,2,FALSE)</f>
        <v>22/06/2020</v>
      </c>
      <c r="E18182" s="4">
        <f t="shared" si="71"/>
        <v>44004</v>
      </c>
    </row>
    <row r="18183" spans="3:5" ht="13" x14ac:dyDescent="0.15">
      <c r="C18183" s="1" t="str">
        <f ca="1">IFERROR(INDIRECT(ADDRESS(MATCH(A18183,'contribution par jour-semaine'!A:A,0),MATCH(B18183,'contribution par jour-semaine'!$1:$1,0),4,1,"contribution par jour-semaine")),"")</f>
        <v/>
      </c>
      <c r="D18183" s="4" t="str">
        <f>VLOOKUP(A18183,predictions!A:B,2,FALSE)</f>
        <v>22/06/2020</v>
      </c>
      <c r="E18183" s="4">
        <f t="shared" si="71"/>
        <v>44004</v>
      </c>
    </row>
    <row r="18184" spans="3:5" ht="13" x14ac:dyDescent="0.15">
      <c r="C18184" s="1" t="str">
        <f ca="1">IFERROR(INDIRECT(ADDRESS(MATCH(A18184,'contribution par jour-semaine'!A:A,0),MATCH(B18184,'contribution par jour-semaine'!$1:$1,0),4,1,"contribution par jour-semaine")),"")</f>
        <v/>
      </c>
      <c r="D18184" s="4" t="str">
        <f>VLOOKUP(A18184,predictions!A:B,2,FALSE)</f>
        <v>22/06/2020</v>
      </c>
      <c r="E18184" s="4">
        <f t="shared" si="71"/>
        <v>44004</v>
      </c>
    </row>
    <row r="18185" spans="3:5" ht="13" x14ac:dyDescent="0.15">
      <c r="C18185" s="1" t="str">
        <f ca="1">IFERROR(INDIRECT(ADDRESS(MATCH(A18185,'contribution par jour-semaine'!A:A,0),MATCH(B18185,'contribution par jour-semaine'!$1:$1,0),4,1,"contribution par jour-semaine")),"")</f>
        <v/>
      </c>
      <c r="D18185" s="4" t="str">
        <f>VLOOKUP(A18185,predictions!A:B,2,FALSE)</f>
        <v>22/06/2020</v>
      </c>
      <c r="E18185" s="4">
        <f t="shared" si="71"/>
        <v>44004</v>
      </c>
    </row>
    <row r="18186" spans="3:5" ht="13" x14ac:dyDescent="0.15">
      <c r="C18186" s="1" t="str">
        <f ca="1">IFERROR(INDIRECT(ADDRESS(MATCH(A18186,'contribution par jour-semaine'!A:A,0),MATCH(B18186,'contribution par jour-semaine'!$1:$1,0),4,1,"contribution par jour-semaine")),"")</f>
        <v/>
      </c>
      <c r="D18186" s="4" t="str">
        <f>VLOOKUP(A18186,predictions!A:B,2,FALSE)</f>
        <v>22/06/2020</v>
      </c>
      <c r="E18186" s="4">
        <f t="shared" si="71"/>
        <v>44004</v>
      </c>
    </row>
    <row r="18187" spans="3:5" ht="13" x14ac:dyDescent="0.15">
      <c r="C18187" s="1" t="str">
        <f ca="1">IFERROR(INDIRECT(ADDRESS(MATCH(A18187,'contribution par jour-semaine'!A:A,0),MATCH(B18187,'contribution par jour-semaine'!$1:$1,0),4,1,"contribution par jour-semaine")),"")</f>
        <v/>
      </c>
      <c r="D18187" s="4" t="str">
        <f>VLOOKUP(A18187,predictions!A:B,2,FALSE)</f>
        <v>22/06/2020</v>
      </c>
      <c r="E18187" s="4">
        <f t="shared" si="71"/>
        <v>44004</v>
      </c>
    </row>
    <row r="18188" spans="3:5" ht="13" x14ac:dyDescent="0.15">
      <c r="C18188" s="1" t="str">
        <f ca="1">IFERROR(INDIRECT(ADDRESS(MATCH(A18188,'contribution par jour-semaine'!A:A,0),MATCH(B18188,'contribution par jour-semaine'!$1:$1,0),4,1,"contribution par jour-semaine")),"")</f>
        <v/>
      </c>
      <c r="D18188" s="4" t="str">
        <f>VLOOKUP(A18188,predictions!A:B,2,FALSE)</f>
        <v>22/06/2020</v>
      </c>
      <c r="E18188" s="4">
        <f t="shared" si="71"/>
        <v>44004</v>
      </c>
    </row>
    <row r="18189" spans="3:5" ht="13" x14ac:dyDescent="0.15">
      <c r="C18189" s="1" t="str">
        <f ca="1">IFERROR(INDIRECT(ADDRESS(MATCH(A18189,'contribution par jour-semaine'!A:A,0),MATCH(B18189,'contribution par jour-semaine'!$1:$1,0),4,1,"contribution par jour-semaine")),"")</f>
        <v/>
      </c>
      <c r="D18189" s="4" t="str">
        <f>VLOOKUP(A18189,predictions!A:B,2,FALSE)</f>
        <v>22/06/2020</v>
      </c>
      <c r="E18189" s="4">
        <f t="shared" si="71"/>
        <v>44004</v>
      </c>
    </row>
    <row r="18190" spans="3:5" ht="13" x14ac:dyDescent="0.15">
      <c r="C18190" s="1" t="str">
        <f ca="1">IFERROR(INDIRECT(ADDRESS(MATCH(A18190,'contribution par jour-semaine'!A:A,0),MATCH(B18190,'contribution par jour-semaine'!$1:$1,0),4,1,"contribution par jour-semaine")),"")</f>
        <v/>
      </c>
      <c r="D18190" s="4" t="str">
        <f>VLOOKUP(A18190,predictions!A:B,2,FALSE)</f>
        <v>22/06/2020</v>
      </c>
      <c r="E18190" s="4">
        <f t="shared" si="71"/>
        <v>44004</v>
      </c>
    </row>
    <row r="18191" spans="3:5" ht="13" x14ac:dyDescent="0.15">
      <c r="C18191" s="1" t="str">
        <f ca="1">IFERROR(INDIRECT(ADDRESS(MATCH(A18191,'contribution par jour-semaine'!A:A,0),MATCH(B18191,'contribution par jour-semaine'!$1:$1,0),4,1,"contribution par jour-semaine")),"")</f>
        <v/>
      </c>
      <c r="D18191" s="4" t="str">
        <f>VLOOKUP(A18191,predictions!A:B,2,FALSE)</f>
        <v>22/06/2020</v>
      </c>
      <c r="E18191" s="4">
        <f t="shared" si="71"/>
        <v>44004</v>
      </c>
    </row>
    <row r="18192" spans="3:5" ht="13" x14ac:dyDescent="0.15">
      <c r="C18192" s="1" t="str">
        <f ca="1">IFERROR(INDIRECT(ADDRESS(MATCH(A18192,'contribution par jour-semaine'!A:A,0),MATCH(B18192,'contribution par jour-semaine'!$1:$1,0),4,1,"contribution par jour-semaine")),"")</f>
        <v/>
      </c>
      <c r="D18192" s="4" t="str">
        <f>VLOOKUP(A18192,predictions!A:B,2,FALSE)</f>
        <v>22/06/2020</v>
      </c>
      <c r="E18192" s="4">
        <f t="shared" si="71"/>
        <v>44004</v>
      </c>
    </row>
    <row r="18193" spans="3:5" ht="13" x14ac:dyDescent="0.15">
      <c r="C18193" s="1" t="str">
        <f ca="1">IFERROR(INDIRECT(ADDRESS(MATCH(A18193,'contribution par jour-semaine'!A:A,0),MATCH(B18193,'contribution par jour-semaine'!$1:$1,0),4,1,"contribution par jour-semaine")),"")</f>
        <v/>
      </c>
      <c r="D18193" s="4" t="str">
        <f>VLOOKUP(A18193,predictions!A:B,2,FALSE)</f>
        <v>22/06/2020</v>
      </c>
      <c r="E18193" s="4">
        <f t="shared" si="71"/>
        <v>44004</v>
      </c>
    </row>
    <row r="18194" spans="3:5" ht="13" x14ac:dyDescent="0.15">
      <c r="C18194" s="1" t="str">
        <f ca="1">IFERROR(INDIRECT(ADDRESS(MATCH(A18194,'contribution par jour-semaine'!A:A,0),MATCH(B18194,'contribution par jour-semaine'!$1:$1,0),4,1,"contribution par jour-semaine")),"")</f>
        <v/>
      </c>
      <c r="D18194" s="4" t="str">
        <f>VLOOKUP(A18194,predictions!A:B,2,FALSE)</f>
        <v>22/06/2020</v>
      </c>
      <c r="E18194" s="4">
        <f t="shared" si="71"/>
        <v>44004</v>
      </c>
    </row>
    <row r="18195" spans="3:5" ht="13" x14ac:dyDescent="0.15">
      <c r="C18195" s="1" t="str">
        <f ca="1">IFERROR(INDIRECT(ADDRESS(MATCH(A18195,'contribution par jour-semaine'!A:A,0),MATCH(B18195,'contribution par jour-semaine'!$1:$1,0),4,1,"contribution par jour-semaine")),"")</f>
        <v/>
      </c>
      <c r="D18195" s="4" t="str">
        <f>VLOOKUP(A18195,predictions!A:B,2,FALSE)</f>
        <v>22/06/2020</v>
      </c>
      <c r="E18195" s="4">
        <f t="shared" si="71"/>
        <v>44004</v>
      </c>
    </row>
    <row r="18196" spans="3:5" ht="13" x14ac:dyDescent="0.15">
      <c r="C18196" s="1" t="str">
        <f ca="1">IFERROR(INDIRECT(ADDRESS(MATCH(A18196,'contribution par jour-semaine'!A:A,0),MATCH(B18196,'contribution par jour-semaine'!$1:$1,0),4,1,"contribution par jour-semaine")),"")</f>
        <v/>
      </c>
      <c r="D18196" s="4" t="str">
        <f>VLOOKUP(A18196,predictions!A:B,2,FALSE)</f>
        <v>22/06/2020</v>
      </c>
      <c r="E18196" s="4">
        <f t="shared" si="71"/>
        <v>44004</v>
      </c>
    </row>
    <row r="18197" spans="3:5" ht="13" x14ac:dyDescent="0.15">
      <c r="C18197" s="1" t="str">
        <f ca="1">IFERROR(INDIRECT(ADDRESS(MATCH(A18197,'contribution par jour-semaine'!A:A,0),MATCH(B18197,'contribution par jour-semaine'!$1:$1,0),4,1,"contribution par jour-semaine")),"")</f>
        <v/>
      </c>
      <c r="D18197" s="4" t="str">
        <f>VLOOKUP(A18197,predictions!A:B,2,FALSE)</f>
        <v>22/06/2020</v>
      </c>
      <c r="E18197" s="4">
        <f t="shared" si="71"/>
        <v>44004</v>
      </c>
    </row>
    <row r="18198" spans="3:5" ht="13" x14ac:dyDescent="0.15">
      <c r="C18198" s="1" t="str">
        <f ca="1">IFERROR(INDIRECT(ADDRESS(MATCH(A18198,'contribution par jour-semaine'!A:A,0),MATCH(B18198,'contribution par jour-semaine'!$1:$1,0),4,1,"contribution par jour-semaine")),"")</f>
        <v/>
      </c>
      <c r="D18198" s="4" t="str">
        <f>VLOOKUP(A18198,predictions!A:B,2,FALSE)</f>
        <v>22/06/2020</v>
      </c>
      <c r="E18198" s="4">
        <f t="shared" si="71"/>
        <v>44004</v>
      </c>
    </row>
    <row r="18199" spans="3:5" ht="13" x14ac:dyDescent="0.15">
      <c r="C18199" s="1" t="str">
        <f ca="1">IFERROR(INDIRECT(ADDRESS(MATCH(A18199,'contribution par jour-semaine'!A:A,0),MATCH(B18199,'contribution par jour-semaine'!$1:$1,0),4,1,"contribution par jour-semaine")),"")</f>
        <v/>
      </c>
      <c r="D18199" s="4" t="str">
        <f>VLOOKUP(A18199,predictions!A:B,2,FALSE)</f>
        <v>22/06/2020</v>
      </c>
      <c r="E18199" s="4">
        <f t="shared" si="71"/>
        <v>44004</v>
      </c>
    </row>
    <row r="18200" spans="3:5" ht="13" x14ac:dyDescent="0.15">
      <c r="C18200" s="1" t="str">
        <f ca="1">IFERROR(INDIRECT(ADDRESS(MATCH(A18200,'contribution par jour-semaine'!A:A,0),MATCH(B18200,'contribution par jour-semaine'!$1:$1,0),4,1,"contribution par jour-semaine")),"")</f>
        <v/>
      </c>
      <c r="D18200" s="4" t="str">
        <f>VLOOKUP(A18200,predictions!A:B,2,FALSE)</f>
        <v>22/06/2020</v>
      </c>
      <c r="E18200" s="4">
        <f t="shared" si="71"/>
        <v>44004</v>
      </c>
    </row>
    <row r="18201" spans="3:5" ht="13" x14ac:dyDescent="0.15">
      <c r="C18201" s="1" t="str">
        <f ca="1">IFERROR(INDIRECT(ADDRESS(MATCH(A18201,'contribution par jour-semaine'!A:A,0),MATCH(B18201,'contribution par jour-semaine'!$1:$1,0),4,1,"contribution par jour-semaine")),"")</f>
        <v/>
      </c>
      <c r="D18201" s="4" t="str">
        <f>VLOOKUP(A18201,predictions!A:B,2,FALSE)</f>
        <v>22/06/2020</v>
      </c>
      <c r="E18201" s="4">
        <f t="shared" si="71"/>
        <v>44004</v>
      </c>
    </row>
    <row r="18202" spans="3:5" ht="13" x14ac:dyDescent="0.15">
      <c r="C18202" s="1" t="str">
        <f ca="1">IFERROR(INDIRECT(ADDRESS(MATCH(A18202,'contribution par jour-semaine'!A:A,0),MATCH(B18202,'contribution par jour-semaine'!$1:$1,0),4,1,"contribution par jour-semaine")),"")</f>
        <v/>
      </c>
      <c r="D18202" s="4" t="str">
        <f>VLOOKUP(A18202,predictions!A:B,2,FALSE)</f>
        <v>22/06/2020</v>
      </c>
      <c r="E18202" s="4">
        <f t="shared" si="71"/>
        <v>44004</v>
      </c>
    </row>
    <row r="18203" spans="3:5" ht="13" x14ac:dyDescent="0.15">
      <c r="C18203" s="1" t="str">
        <f ca="1">IFERROR(INDIRECT(ADDRESS(MATCH(A18203,'contribution par jour-semaine'!A:A,0),MATCH(B18203,'contribution par jour-semaine'!$1:$1,0),4,1,"contribution par jour-semaine")),"")</f>
        <v/>
      </c>
      <c r="D18203" s="4" t="str">
        <f>VLOOKUP(A18203,predictions!A:B,2,FALSE)</f>
        <v>22/06/2020</v>
      </c>
      <c r="E18203" s="4">
        <f t="shared" si="71"/>
        <v>44004</v>
      </c>
    </row>
    <row r="18204" spans="3:5" ht="13" x14ac:dyDescent="0.15">
      <c r="C18204" s="1" t="str">
        <f ca="1">IFERROR(INDIRECT(ADDRESS(MATCH(A18204,'contribution par jour-semaine'!A:A,0),MATCH(B18204,'contribution par jour-semaine'!$1:$1,0),4,1,"contribution par jour-semaine")),"")</f>
        <v/>
      </c>
      <c r="D18204" s="4" t="str">
        <f>VLOOKUP(A18204,predictions!A:B,2,FALSE)</f>
        <v>22/06/2020</v>
      </c>
      <c r="E18204" s="4">
        <f t="shared" si="71"/>
        <v>44004</v>
      </c>
    </row>
    <row r="18205" spans="3:5" ht="13" x14ac:dyDescent="0.15">
      <c r="C18205" s="1" t="str">
        <f ca="1">IFERROR(INDIRECT(ADDRESS(MATCH(A18205,'contribution par jour-semaine'!A:A,0),MATCH(B18205,'contribution par jour-semaine'!$1:$1,0),4,1,"contribution par jour-semaine")),"")</f>
        <v/>
      </c>
      <c r="D18205" s="4" t="str">
        <f>VLOOKUP(A18205,predictions!A:B,2,FALSE)</f>
        <v>22/06/2020</v>
      </c>
      <c r="E18205" s="4">
        <f t="shared" si="71"/>
        <v>44004</v>
      </c>
    </row>
    <row r="18206" spans="3:5" ht="13" x14ac:dyDescent="0.15">
      <c r="C18206" s="1" t="str">
        <f ca="1">IFERROR(INDIRECT(ADDRESS(MATCH(A18206,'contribution par jour-semaine'!A:A,0),MATCH(B18206,'contribution par jour-semaine'!$1:$1,0),4,1,"contribution par jour-semaine")),"")</f>
        <v/>
      </c>
      <c r="D18206" s="4" t="str">
        <f>VLOOKUP(A18206,predictions!A:B,2,FALSE)</f>
        <v>22/06/2020</v>
      </c>
      <c r="E18206" s="4">
        <f t="shared" si="71"/>
        <v>44004</v>
      </c>
    </row>
    <row r="18207" spans="3:5" ht="13" x14ac:dyDescent="0.15">
      <c r="C18207" s="1" t="str">
        <f ca="1">IFERROR(INDIRECT(ADDRESS(MATCH(A18207,'contribution par jour-semaine'!A:A,0),MATCH(B18207,'contribution par jour-semaine'!$1:$1,0),4,1,"contribution par jour-semaine")),"")</f>
        <v/>
      </c>
      <c r="D18207" s="4" t="str">
        <f>VLOOKUP(A18207,predictions!A:B,2,FALSE)</f>
        <v>22/06/2020</v>
      </c>
      <c r="E18207" s="4">
        <f t="shared" si="71"/>
        <v>44004</v>
      </c>
    </row>
    <row r="18208" spans="3:5" ht="13" x14ac:dyDescent="0.15">
      <c r="C18208" s="1" t="str">
        <f ca="1">IFERROR(INDIRECT(ADDRESS(MATCH(A18208,'contribution par jour-semaine'!A:A,0),MATCH(B18208,'contribution par jour-semaine'!$1:$1,0),4,1,"contribution par jour-semaine")),"")</f>
        <v/>
      </c>
      <c r="D18208" s="4" t="str">
        <f>VLOOKUP(A18208,predictions!A:B,2,FALSE)</f>
        <v>22/06/2020</v>
      </c>
      <c r="E18208" s="4">
        <f t="shared" si="71"/>
        <v>44004</v>
      </c>
    </row>
    <row r="18209" spans="3:5" ht="13" x14ac:dyDescent="0.15">
      <c r="C18209" s="1" t="str">
        <f ca="1">IFERROR(INDIRECT(ADDRESS(MATCH(A18209,'contribution par jour-semaine'!A:A,0),MATCH(B18209,'contribution par jour-semaine'!$1:$1,0),4,1,"contribution par jour-semaine")),"")</f>
        <v/>
      </c>
      <c r="D18209" s="4" t="str">
        <f>VLOOKUP(A18209,predictions!A:B,2,FALSE)</f>
        <v>22/06/2020</v>
      </c>
      <c r="E18209" s="4">
        <f t="shared" si="71"/>
        <v>44004</v>
      </c>
    </row>
    <row r="18210" spans="3:5" ht="13" x14ac:dyDescent="0.15">
      <c r="C18210" s="1" t="str">
        <f ca="1">IFERROR(INDIRECT(ADDRESS(MATCH(A18210,'contribution par jour-semaine'!A:A,0),MATCH(B18210,'contribution par jour-semaine'!$1:$1,0),4,1,"contribution par jour-semaine")),"")</f>
        <v/>
      </c>
      <c r="D18210" s="4" t="str">
        <f>VLOOKUP(A18210,predictions!A:B,2,FALSE)</f>
        <v>22/06/2020</v>
      </c>
      <c r="E18210" s="4">
        <f t="shared" si="71"/>
        <v>44004</v>
      </c>
    </row>
    <row r="18211" spans="3:5" ht="13" x14ac:dyDescent="0.15">
      <c r="C18211" s="1" t="str">
        <f ca="1">IFERROR(INDIRECT(ADDRESS(MATCH(A18211,'contribution par jour-semaine'!A:A,0),MATCH(B18211,'contribution par jour-semaine'!$1:$1,0),4,1,"contribution par jour-semaine")),"")</f>
        <v/>
      </c>
      <c r="D18211" s="4" t="str">
        <f>VLOOKUP(A18211,predictions!A:B,2,FALSE)</f>
        <v>22/06/2020</v>
      </c>
      <c r="E18211" s="4">
        <f t="shared" si="71"/>
        <v>44004</v>
      </c>
    </row>
    <row r="18212" spans="3:5" ht="13" x14ac:dyDescent="0.15">
      <c r="C18212" s="1" t="str">
        <f ca="1">IFERROR(INDIRECT(ADDRESS(MATCH(A18212,'contribution par jour-semaine'!A:A,0),MATCH(B18212,'contribution par jour-semaine'!$1:$1,0),4,1,"contribution par jour-semaine")),"")</f>
        <v/>
      </c>
      <c r="D18212" s="4" t="str">
        <f>VLOOKUP(A18212,predictions!A:B,2,FALSE)</f>
        <v>22/06/2020</v>
      </c>
      <c r="E18212" s="4">
        <f t="shared" si="71"/>
        <v>44004</v>
      </c>
    </row>
    <row r="18213" spans="3:5" ht="13" x14ac:dyDescent="0.15">
      <c r="C18213" s="1" t="str">
        <f ca="1">IFERROR(INDIRECT(ADDRESS(MATCH(A18213,'contribution par jour-semaine'!A:A,0),MATCH(B18213,'contribution par jour-semaine'!$1:$1,0),4,1,"contribution par jour-semaine")),"")</f>
        <v/>
      </c>
      <c r="D18213" s="4" t="str">
        <f>VLOOKUP(A18213,predictions!A:B,2,FALSE)</f>
        <v>22/06/2020</v>
      </c>
      <c r="E18213" s="4">
        <f t="shared" si="71"/>
        <v>44004</v>
      </c>
    </row>
    <row r="18214" spans="3:5" ht="13" x14ac:dyDescent="0.15">
      <c r="C18214" s="1" t="str">
        <f ca="1">IFERROR(INDIRECT(ADDRESS(MATCH(A18214,'contribution par jour-semaine'!A:A,0),MATCH(B18214,'contribution par jour-semaine'!$1:$1,0),4,1,"contribution par jour-semaine")),"")</f>
        <v/>
      </c>
      <c r="D18214" s="4" t="str">
        <f>VLOOKUP(A18214,predictions!A:B,2,FALSE)</f>
        <v>22/06/2020</v>
      </c>
      <c r="E18214" s="4">
        <f t="shared" si="71"/>
        <v>44004</v>
      </c>
    </row>
    <row r="18215" spans="3:5" ht="13" x14ac:dyDescent="0.15">
      <c r="C18215" s="1" t="str">
        <f ca="1">IFERROR(INDIRECT(ADDRESS(MATCH(A18215,'contribution par jour-semaine'!A:A,0),MATCH(B18215,'contribution par jour-semaine'!$1:$1,0),4,1,"contribution par jour-semaine")),"")</f>
        <v/>
      </c>
      <c r="D18215" s="4" t="str">
        <f>VLOOKUP(A18215,predictions!A:B,2,FALSE)</f>
        <v>22/06/2020</v>
      </c>
      <c r="E18215" s="4">
        <f t="shared" si="71"/>
        <v>44004</v>
      </c>
    </row>
    <row r="18216" spans="3:5" ht="13" x14ac:dyDescent="0.15">
      <c r="C18216" s="1" t="str">
        <f ca="1">IFERROR(INDIRECT(ADDRESS(MATCH(A18216,'contribution par jour-semaine'!A:A,0),MATCH(B18216,'contribution par jour-semaine'!$1:$1,0),4,1,"contribution par jour-semaine")),"")</f>
        <v/>
      </c>
      <c r="D18216" s="4" t="str">
        <f>VLOOKUP(A18216,predictions!A:B,2,FALSE)</f>
        <v>22/06/2020</v>
      </c>
      <c r="E18216" s="4">
        <f t="shared" si="71"/>
        <v>44004</v>
      </c>
    </row>
    <row r="18217" spans="3:5" ht="13" x14ac:dyDescent="0.15">
      <c r="C18217" s="1" t="str">
        <f ca="1">IFERROR(INDIRECT(ADDRESS(MATCH(A18217,'contribution par jour-semaine'!A:A,0),MATCH(B18217,'contribution par jour-semaine'!$1:$1,0),4,1,"contribution par jour-semaine")),"")</f>
        <v/>
      </c>
      <c r="D18217" s="4" t="str">
        <f>VLOOKUP(A18217,predictions!A:B,2,FALSE)</f>
        <v>22/06/2020</v>
      </c>
      <c r="E18217" s="4">
        <f t="shared" si="71"/>
        <v>44004</v>
      </c>
    </row>
    <row r="18218" spans="3:5" ht="13" x14ac:dyDescent="0.15">
      <c r="C18218" s="1" t="str">
        <f ca="1">IFERROR(INDIRECT(ADDRESS(MATCH(A18218,'contribution par jour-semaine'!A:A,0),MATCH(B18218,'contribution par jour-semaine'!$1:$1,0),4,1,"contribution par jour-semaine")),"")</f>
        <v/>
      </c>
      <c r="D18218" s="4" t="str">
        <f>VLOOKUP(A18218,predictions!A:B,2,FALSE)</f>
        <v>22/06/2020</v>
      </c>
      <c r="E18218" s="4">
        <f t="shared" si="71"/>
        <v>44004</v>
      </c>
    </row>
    <row r="18219" spans="3:5" ht="13" x14ac:dyDescent="0.15">
      <c r="C18219" s="1" t="str">
        <f ca="1">IFERROR(INDIRECT(ADDRESS(MATCH(A18219,'contribution par jour-semaine'!A:A,0),MATCH(B18219,'contribution par jour-semaine'!$1:$1,0),4,1,"contribution par jour-semaine")),"")</f>
        <v/>
      </c>
      <c r="D18219" s="4" t="str">
        <f>VLOOKUP(A18219,predictions!A:B,2,FALSE)</f>
        <v>22/06/2020</v>
      </c>
      <c r="E18219" s="4">
        <f t="shared" si="71"/>
        <v>44004</v>
      </c>
    </row>
    <row r="18220" spans="3:5" ht="13" x14ac:dyDescent="0.15">
      <c r="C18220" s="1" t="str">
        <f ca="1">IFERROR(INDIRECT(ADDRESS(MATCH(A18220,'contribution par jour-semaine'!A:A,0),MATCH(B18220,'contribution par jour-semaine'!$1:$1,0),4,1,"contribution par jour-semaine")),"")</f>
        <v/>
      </c>
      <c r="D18220" s="4" t="str">
        <f>VLOOKUP(A18220,predictions!A:B,2,FALSE)</f>
        <v>22/06/2020</v>
      </c>
      <c r="E18220" s="4">
        <f t="shared" si="71"/>
        <v>44004</v>
      </c>
    </row>
    <row r="18221" spans="3:5" ht="13" x14ac:dyDescent="0.15">
      <c r="C18221" s="1" t="str">
        <f ca="1">IFERROR(INDIRECT(ADDRESS(MATCH(A18221,'contribution par jour-semaine'!A:A,0),MATCH(B18221,'contribution par jour-semaine'!$1:$1,0),4,1,"contribution par jour-semaine")),"")</f>
        <v/>
      </c>
      <c r="D18221" s="4" t="str">
        <f>VLOOKUP(A18221,predictions!A:B,2,FALSE)</f>
        <v>22/06/2020</v>
      </c>
      <c r="E18221" s="4">
        <f t="shared" si="71"/>
        <v>44004</v>
      </c>
    </row>
    <row r="18222" spans="3:5" ht="13" x14ac:dyDescent="0.15">
      <c r="C18222" s="1" t="str">
        <f ca="1">IFERROR(INDIRECT(ADDRESS(MATCH(A18222,'contribution par jour-semaine'!A:A,0),MATCH(B18222,'contribution par jour-semaine'!$1:$1,0),4,1,"contribution par jour-semaine")),"")</f>
        <v/>
      </c>
      <c r="D18222" s="4" t="str">
        <f>VLOOKUP(A18222,predictions!A:B,2,FALSE)</f>
        <v>22/06/2020</v>
      </c>
      <c r="E18222" s="4">
        <f t="shared" si="71"/>
        <v>44004</v>
      </c>
    </row>
    <row r="18223" spans="3:5" ht="13" x14ac:dyDescent="0.15">
      <c r="C18223" s="1" t="str">
        <f ca="1">IFERROR(INDIRECT(ADDRESS(MATCH(A18223,'contribution par jour-semaine'!A:A,0),MATCH(B18223,'contribution par jour-semaine'!$1:$1,0),4,1,"contribution par jour-semaine")),"")</f>
        <v/>
      </c>
      <c r="D18223" s="4" t="str">
        <f>VLOOKUP(A18223,predictions!A:B,2,FALSE)</f>
        <v>22/06/2020</v>
      </c>
      <c r="E18223" s="4">
        <f t="shared" si="71"/>
        <v>44004</v>
      </c>
    </row>
    <row r="18224" spans="3:5" ht="13" x14ac:dyDescent="0.15">
      <c r="C18224" s="1" t="str">
        <f ca="1">IFERROR(INDIRECT(ADDRESS(MATCH(A18224,'contribution par jour-semaine'!A:A,0),MATCH(B18224,'contribution par jour-semaine'!$1:$1,0),4,1,"contribution par jour-semaine")),"")</f>
        <v/>
      </c>
      <c r="D18224" s="4" t="str">
        <f>VLOOKUP(A18224,predictions!A:B,2,FALSE)</f>
        <v>22/06/2020</v>
      </c>
      <c r="E18224" s="4">
        <f t="shared" si="71"/>
        <v>44004</v>
      </c>
    </row>
    <row r="18225" spans="3:5" ht="13" x14ac:dyDescent="0.15">
      <c r="C18225" s="1" t="str">
        <f ca="1">IFERROR(INDIRECT(ADDRESS(MATCH(A18225,'contribution par jour-semaine'!A:A,0),MATCH(B18225,'contribution par jour-semaine'!$1:$1,0),4,1,"contribution par jour-semaine")),"")</f>
        <v/>
      </c>
      <c r="D18225" s="4" t="str">
        <f>VLOOKUP(A18225,predictions!A:B,2,FALSE)</f>
        <v>22/06/2020</v>
      </c>
      <c r="E18225" s="4">
        <f t="shared" si="71"/>
        <v>44004</v>
      </c>
    </row>
    <row r="18226" spans="3:5" ht="13" x14ac:dyDescent="0.15">
      <c r="C18226" s="1" t="str">
        <f ca="1">IFERROR(INDIRECT(ADDRESS(MATCH(A18226,'contribution par jour-semaine'!A:A,0),MATCH(B18226,'contribution par jour-semaine'!$1:$1,0),4,1,"contribution par jour-semaine")),"")</f>
        <v/>
      </c>
      <c r="D18226" s="4" t="str">
        <f>VLOOKUP(A18226,predictions!A:B,2,FALSE)</f>
        <v>22/06/2020</v>
      </c>
      <c r="E18226" s="4">
        <f t="shared" si="71"/>
        <v>44004</v>
      </c>
    </row>
    <row r="18227" spans="3:5" ht="13" x14ac:dyDescent="0.15">
      <c r="C18227" s="1" t="str">
        <f ca="1">IFERROR(INDIRECT(ADDRESS(MATCH(A18227,'contribution par jour-semaine'!A:A,0),MATCH(B18227,'contribution par jour-semaine'!$1:$1,0),4,1,"contribution par jour-semaine")),"")</f>
        <v/>
      </c>
      <c r="D18227" s="4" t="str">
        <f>VLOOKUP(A18227,predictions!A:B,2,FALSE)</f>
        <v>22/06/2020</v>
      </c>
      <c r="E18227" s="4">
        <f t="shared" si="71"/>
        <v>44004</v>
      </c>
    </row>
    <row r="18228" spans="3:5" ht="13" x14ac:dyDescent="0.15">
      <c r="C18228" s="1" t="str">
        <f ca="1">IFERROR(INDIRECT(ADDRESS(MATCH(A18228,'contribution par jour-semaine'!A:A,0),MATCH(B18228,'contribution par jour-semaine'!$1:$1,0),4,1,"contribution par jour-semaine")),"")</f>
        <v/>
      </c>
      <c r="D18228" s="4" t="str">
        <f>VLOOKUP(A18228,predictions!A:B,2,FALSE)</f>
        <v>22/06/2020</v>
      </c>
      <c r="E18228" s="4">
        <f t="shared" si="71"/>
        <v>44004</v>
      </c>
    </row>
    <row r="18229" spans="3:5" ht="13" x14ac:dyDescent="0.15">
      <c r="C18229" s="1" t="str">
        <f ca="1">IFERROR(INDIRECT(ADDRESS(MATCH(A18229,'contribution par jour-semaine'!A:A,0),MATCH(B18229,'contribution par jour-semaine'!$1:$1,0),4,1,"contribution par jour-semaine")),"")</f>
        <v/>
      </c>
      <c r="D18229" s="4" t="str">
        <f>VLOOKUP(A18229,predictions!A:B,2,FALSE)</f>
        <v>22/06/2020</v>
      </c>
      <c r="E18229" s="4">
        <f t="shared" si="71"/>
        <v>44004</v>
      </c>
    </row>
    <row r="18230" spans="3:5" ht="13" x14ac:dyDescent="0.15">
      <c r="C18230" s="1" t="str">
        <f ca="1">IFERROR(INDIRECT(ADDRESS(MATCH(A18230,'contribution par jour-semaine'!A:A,0),MATCH(B18230,'contribution par jour-semaine'!$1:$1,0),4,1,"contribution par jour-semaine")),"")</f>
        <v/>
      </c>
      <c r="D18230" s="4" t="str">
        <f>VLOOKUP(A18230,predictions!A:B,2,FALSE)</f>
        <v>22/06/2020</v>
      </c>
      <c r="E18230" s="4">
        <f t="shared" si="71"/>
        <v>44004</v>
      </c>
    </row>
    <row r="18231" spans="3:5" ht="13" x14ac:dyDescent="0.15">
      <c r="C18231" s="1" t="str">
        <f ca="1">IFERROR(INDIRECT(ADDRESS(MATCH(A18231,'contribution par jour-semaine'!A:A,0),MATCH(B18231,'contribution par jour-semaine'!$1:$1,0),4,1,"contribution par jour-semaine")),"")</f>
        <v/>
      </c>
      <c r="D18231" s="4" t="str">
        <f>VLOOKUP(A18231,predictions!A:B,2,FALSE)</f>
        <v>22/06/2020</v>
      </c>
      <c r="E18231" s="4">
        <f t="shared" si="71"/>
        <v>44004</v>
      </c>
    </row>
    <row r="18232" spans="3:5" ht="13" x14ac:dyDescent="0.15">
      <c r="C18232" s="1" t="str">
        <f ca="1">IFERROR(INDIRECT(ADDRESS(MATCH(A18232,'contribution par jour-semaine'!A:A,0),MATCH(B18232,'contribution par jour-semaine'!$1:$1,0),4,1,"contribution par jour-semaine")),"")</f>
        <v/>
      </c>
      <c r="D18232" s="4" t="str">
        <f>VLOOKUP(A18232,predictions!A:B,2,FALSE)</f>
        <v>22/06/2020</v>
      </c>
      <c r="E18232" s="4">
        <f t="shared" si="71"/>
        <v>44004</v>
      </c>
    </row>
    <row r="18233" spans="3:5" ht="13" x14ac:dyDescent="0.15">
      <c r="C18233" s="1" t="str">
        <f ca="1">IFERROR(INDIRECT(ADDRESS(MATCH(A18233,'contribution par jour-semaine'!A:A,0),MATCH(B18233,'contribution par jour-semaine'!$1:$1,0),4,1,"contribution par jour-semaine")),"")</f>
        <v/>
      </c>
      <c r="D18233" s="4" t="str">
        <f>VLOOKUP(A18233,predictions!A:B,2,FALSE)</f>
        <v>22/06/2020</v>
      </c>
      <c r="E18233" s="4">
        <f t="shared" si="71"/>
        <v>44004</v>
      </c>
    </row>
    <row r="18234" spans="3:5" ht="13" x14ac:dyDescent="0.15">
      <c r="C18234" s="1" t="str">
        <f ca="1">IFERROR(INDIRECT(ADDRESS(MATCH(A18234,'contribution par jour-semaine'!A:A,0),MATCH(B18234,'contribution par jour-semaine'!$1:$1,0),4,1,"contribution par jour-semaine")),"")</f>
        <v/>
      </c>
      <c r="D18234" s="4" t="str">
        <f>VLOOKUP(A18234,predictions!A:B,2,FALSE)</f>
        <v>22/06/2020</v>
      </c>
      <c r="E18234" s="4">
        <f t="shared" si="71"/>
        <v>44004</v>
      </c>
    </row>
    <row r="18235" spans="3:5" ht="13" x14ac:dyDescent="0.15">
      <c r="C18235" s="1" t="str">
        <f ca="1">IFERROR(INDIRECT(ADDRESS(MATCH(A18235,'contribution par jour-semaine'!A:A,0),MATCH(B18235,'contribution par jour-semaine'!$1:$1,0),4,1,"contribution par jour-semaine")),"")</f>
        <v/>
      </c>
      <c r="D18235" s="4" t="str">
        <f>VLOOKUP(A18235,predictions!A:B,2,FALSE)</f>
        <v>22/06/2020</v>
      </c>
      <c r="E18235" s="4">
        <f t="shared" si="71"/>
        <v>44004</v>
      </c>
    </row>
    <row r="18236" spans="3:5" ht="13" x14ac:dyDescent="0.15">
      <c r="C18236" s="1" t="str">
        <f ca="1">IFERROR(INDIRECT(ADDRESS(MATCH(A18236,'contribution par jour-semaine'!A:A,0),MATCH(B18236,'contribution par jour-semaine'!$1:$1,0),4,1,"contribution par jour-semaine")),"")</f>
        <v/>
      </c>
      <c r="D18236" s="4" t="str">
        <f>VLOOKUP(A18236,predictions!A:B,2,FALSE)</f>
        <v>22/06/2020</v>
      </c>
      <c r="E18236" s="4">
        <f t="shared" si="71"/>
        <v>44004</v>
      </c>
    </row>
    <row r="18237" spans="3:5" ht="13" x14ac:dyDescent="0.15">
      <c r="C18237" s="1" t="str">
        <f ca="1">IFERROR(INDIRECT(ADDRESS(MATCH(A18237,'contribution par jour-semaine'!A:A,0),MATCH(B18237,'contribution par jour-semaine'!$1:$1,0),4,1,"contribution par jour-semaine")),"")</f>
        <v/>
      </c>
      <c r="D18237" s="4" t="str">
        <f>VLOOKUP(A18237,predictions!A:B,2,FALSE)</f>
        <v>22/06/2020</v>
      </c>
      <c r="E18237" s="4">
        <f t="shared" si="71"/>
        <v>44004</v>
      </c>
    </row>
    <row r="18238" spans="3:5" ht="13" x14ac:dyDescent="0.15">
      <c r="C18238" s="1" t="str">
        <f ca="1">IFERROR(INDIRECT(ADDRESS(MATCH(A18238,'contribution par jour-semaine'!A:A,0),MATCH(B18238,'contribution par jour-semaine'!$1:$1,0),4,1,"contribution par jour-semaine")),"")</f>
        <v/>
      </c>
      <c r="D18238" s="4" t="str">
        <f>VLOOKUP(A18238,predictions!A:B,2,FALSE)</f>
        <v>22/06/2020</v>
      </c>
      <c r="E18238" s="4">
        <f t="shared" si="71"/>
        <v>44004</v>
      </c>
    </row>
    <row r="18239" spans="3:5" ht="13" x14ac:dyDescent="0.15">
      <c r="C18239" s="1" t="str">
        <f ca="1">IFERROR(INDIRECT(ADDRESS(MATCH(A18239,'contribution par jour-semaine'!A:A,0),MATCH(B18239,'contribution par jour-semaine'!$1:$1,0),4,1,"contribution par jour-semaine")),"")</f>
        <v/>
      </c>
      <c r="D18239" s="4" t="str">
        <f>VLOOKUP(A18239,predictions!A:B,2,FALSE)</f>
        <v>22/06/2020</v>
      </c>
      <c r="E18239" s="4">
        <f t="shared" si="71"/>
        <v>44004</v>
      </c>
    </row>
    <row r="18240" spans="3:5" ht="13" x14ac:dyDescent="0.15">
      <c r="C18240" s="1" t="str">
        <f ca="1">IFERROR(INDIRECT(ADDRESS(MATCH(A18240,'contribution par jour-semaine'!A:A,0),MATCH(B18240,'contribution par jour-semaine'!$1:$1,0),4,1,"contribution par jour-semaine")),"")</f>
        <v/>
      </c>
      <c r="D18240" s="4" t="str">
        <f>VLOOKUP(A18240,predictions!A:B,2,FALSE)</f>
        <v>22/06/2020</v>
      </c>
      <c r="E18240" s="4">
        <f t="shared" si="71"/>
        <v>44004</v>
      </c>
    </row>
    <row r="18241" spans="3:5" ht="13" x14ac:dyDescent="0.15">
      <c r="C18241" s="1" t="str">
        <f ca="1">IFERROR(INDIRECT(ADDRESS(MATCH(A18241,'contribution par jour-semaine'!A:A,0),MATCH(B18241,'contribution par jour-semaine'!$1:$1,0),4,1,"contribution par jour-semaine")),"")</f>
        <v/>
      </c>
      <c r="D18241" s="4" t="str">
        <f>VLOOKUP(A18241,predictions!A:B,2,FALSE)</f>
        <v>22/06/2020</v>
      </c>
      <c r="E18241" s="4">
        <f t="shared" si="71"/>
        <v>44004</v>
      </c>
    </row>
    <row r="18242" spans="3:5" ht="13" x14ac:dyDescent="0.15">
      <c r="C18242" s="1" t="str">
        <f ca="1">IFERROR(INDIRECT(ADDRESS(MATCH(A18242,'contribution par jour-semaine'!A:A,0),MATCH(B18242,'contribution par jour-semaine'!$1:$1,0),4,1,"contribution par jour-semaine")),"")</f>
        <v/>
      </c>
      <c r="D18242" s="4" t="str">
        <f>VLOOKUP(A18242,predictions!A:B,2,FALSE)</f>
        <v>22/06/2020</v>
      </c>
      <c r="E18242" s="4">
        <f t="shared" si="71"/>
        <v>44004</v>
      </c>
    </row>
    <row r="18243" spans="3:5" ht="13" x14ac:dyDescent="0.15">
      <c r="C18243" s="1" t="str">
        <f ca="1">IFERROR(INDIRECT(ADDRESS(MATCH(A18243,'contribution par jour-semaine'!A:A,0),MATCH(B18243,'contribution par jour-semaine'!$1:$1,0),4,1,"contribution par jour-semaine")),"")</f>
        <v/>
      </c>
      <c r="D18243" s="4" t="str">
        <f>VLOOKUP(A18243,predictions!A:B,2,FALSE)</f>
        <v>22/06/2020</v>
      </c>
      <c r="E18243" s="4">
        <f t="shared" si="71"/>
        <v>44004</v>
      </c>
    </row>
    <row r="18244" spans="3:5" ht="13" x14ac:dyDescent="0.15">
      <c r="C18244" s="1" t="str">
        <f ca="1">IFERROR(INDIRECT(ADDRESS(MATCH(A18244,'contribution par jour-semaine'!A:A,0),MATCH(B18244,'contribution par jour-semaine'!$1:$1,0),4,1,"contribution par jour-semaine")),"")</f>
        <v/>
      </c>
      <c r="D18244" s="4" t="str">
        <f>VLOOKUP(A18244,predictions!A:B,2,FALSE)</f>
        <v>22/06/2020</v>
      </c>
      <c r="E18244" s="4">
        <f t="shared" si="71"/>
        <v>44004</v>
      </c>
    </row>
    <row r="18245" spans="3:5" ht="13" x14ac:dyDescent="0.15">
      <c r="C18245" s="1" t="str">
        <f ca="1">IFERROR(INDIRECT(ADDRESS(MATCH(A18245,'contribution par jour-semaine'!A:A,0),MATCH(B18245,'contribution par jour-semaine'!$1:$1,0),4,1,"contribution par jour-semaine")),"")</f>
        <v/>
      </c>
      <c r="D18245" s="4" t="str">
        <f>VLOOKUP(A18245,predictions!A:B,2,FALSE)</f>
        <v>22/06/2020</v>
      </c>
      <c r="E18245" s="4">
        <f t="shared" si="71"/>
        <v>44004</v>
      </c>
    </row>
    <row r="18246" spans="3:5" ht="13" x14ac:dyDescent="0.15">
      <c r="C18246" s="1" t="str">
        <f ca="1">IFERROR(INDIRECT(ADDRESS(MATCH(A18246,'contribution par jour-semaine'!A:A,0),MATCH(B18246,'contribution par jour-semaine'!$1:$1,0),4,1,"contribution par jour-semaine")),"")</f>
        <v/>
      </c>
      <c r="D18246" s="4" t="str">
        <f>VLOOKUP(A18246,predictions!A:B,2,FALSE)</f>
        <v>22/06/2020</v>
      </c>
      <c r="E18246" s="4">
        <f t="shared" si="71"/>
        <v>44004</v>
      </c>
    </row>
    <row r="18247" spans="3:5" ht="13" x14ac:dyDescent="0.15">
      <c r="C18247" s="1" t="str">
        <f ca="1">IFERROR(INDIRECT(ADDRESS(MATCH(A18247,'contribution par jour-semaine'!A:A,0),MATCH(B18247,'contribution par jour-semaine'!$1:$1,0),4,1,"contribution par jour-semaine")),"")</f>
        <v/>
      </c>
      <c r="D18247" s="4" t="str">
        <f>VLOOKUP(A18247,predictions!A:B,2,FALSE)</f>
        <v>22/06/2020</v>
      </c>
      <c r="E18247" s="4">
        <f t="shared" si="71"/>
        <v>44004</v>
      </c>
    </row>
    <row r="18248" spans="3:5" ht="13" x14ac:dyDescent="0.15">
      <c r="C18248" s="1" t="str">
        <f ca="1">IFERROR(INDIRECT(ADDRESS(MATCH(A18248,'contribution par jour-semaine'!A:A,0),MATCH(B18248,'contribution par jour-semaine'!$1:$1,0),4,1,"contribution par jour-semaine")),"")</f>
        <v/>
      </c>
      <c r="D18248" s="4" t="str">
        <f>VLOOKUP(A18248,predictions!A:B,2,FALSE)</f>
        <v>22/06/2020</v>
      </c>
      <c r="E18248" s="4">
        <f t="shared" si="71"/>
        <v>44004</v>
      </c>
    </row>
    <row r="18249" spans="3:5" ht="13" x14ac:dyDescent="0.15">
      <c r="C18249" s="1" t="str">
        <f ca="1">IFERROR(INDIRECT(ADDRESS(MATCH(A18249,'contribution par jour-semaine'!A:A,0),MATCH(B18249,'contribution par jour-semaine'!$1:$1,0),4,1,"contribution par jour-semaine")),"")</f>
        <v/>
      </c>
      <c r="D18249" s="4" t="str">
        <f>VLOOKUP(A18249,predictions!A:B,2,FALSE)</f>
        <v>22/06/2020</v>
      </c>
      <c r="E18249" s="4">
        <f t="shared" si="71"/>
        <v>44004</v>
      </c>
    </row>
    <row r="18250" spans="3:5" ht="13" x14ac:dyDescent="0.15">
      <c r="C18250" s="1" t="str">
        <f ca="1">IFERROR(INDIRECT(ADDRESS(MATCH(A18250,'contribution par jour-semaine'!A:A,0),MATCH(B18250,'contribution par jour-semaine'!$1:$1,0),4,1,"contribution par jour-semaine")),"")</f>
        <v/>
      </c>
      <c r="D18250" s="4" t="str">
        <f>VLOOKUP(A18250,predictions!A:B,2,FALSE)</f>
        <v>22/06/2020</v>
      </c>
      <c r="E18250" s="4">
        <f t="shared" si="71"/>
        <v>44004</v>
      </c>
    </row>
    <row r="18251" spans="3:5" ht="13" x14ac:dyDescent="0.15">
      <c r="C18251" s="1" t="str">
        <f ca="1">IFERROR(INDIRECT(ADDRESS(MATCH(A18251,'contribution par jour-semaine'!A:A,0),MATCH(B18251,'contribution par jour-semaine'!$1:$1,0),4,1,"contribution par jour-semaine")),"")</f>
        <v/>
      </c>
      <c r="D18251" s="4" t="str">
        <f>VLOOKUP(A18251,predictions!A:B,2,FALSE)</f>
        <v>22/06/2020</v>
      </c>
      <c r="E18251" s="4">
        <f t="shared" si="71"/>
        <v>44004</v>
      </c>
    </row>
    <row r="18252" spans="3:5" ht="13" x14ac:dyDescent="0.15">
      <c r="C18252" s="1" t="str">
        <f ca="1">IFERROR(INDIRECT(ADDRESS(MATCH(A18252,'contribution par jour-semaine'!A:A,0),MATCH(B18252,'contribution par jour-semaine'!$1:$1,0),4,1,"contribution par jour-semaine")),"")</f>
        <v/>
      </c>
      <c r="D18252" s="4" t="str">
        <f>VLOOKUP(A18252,predictions!A:B,2,FALSE)</f>
        <v>22/06/2020</v>
      </c>
      <c r="E18252" s="4">
        <f t="shared" si="71"/>
        <v>44004</v>
      </c>
    </row>
    <row r="18253" spans="3:5" ht="13" x14ac:dyDescent="0.15">
      <c r="C18253" s="1" t="str">
        <f ca="1">IFERROR(INDIRECT(ADDRESS(MATCH(A18253,'contribution par jour-semaine'!A:A,0),MATCH(B18253,'contribution par jour-semaine'!$1:$1,0),4,1,"contribution par jour-semaine")),"")</f>
        <v/>
      </c>
      <c r="D18253" s="4" t="str">
        <f>VLOOKUP(A18253,predictions!A:B,2,FALSE)</f>
        <v>22/06/2020</v>
      </c>
      <c r="E18253" s="4">
        <f t="shared" si="71"/>
        <v>44004</v>
      </c>
    </row>
    <row r="18254" spans="3:5" ht="13" x14ac:dyDescent="0.15">
      <c r="C18254" s="1" t="str">
        <f ca="1">IFERROR(INDIRECT(ADDRESS(MATCH(A18254,'contribution par jour-semaine'!A:A,0),MATCH(B18254,'contribution par jour-semaine'!$1:$1,0),4,1,"contribution par jour-semaine")),"")</f>
        <v/>
      </c>
      <c r="D18254" s="4" t="str">
        <f>VLOOKUP(A18254,predictions!A:B,2,FALSE)</f>
        <v>22/06/2020</v>
      </c>
      <c r="E18254" s="4">
        <f t="shared" si="71"/>
        <v>44004</v>
      </c>
    </row>
    <row r="18255" spans="3:5" ht="13" x14ac:dyDescent="0.15">
      <c r="C18255" s="1" t="str">
        <f ca="1">IFERROR(INDIRECT(ADDRESS(MATCH(A18255,'contribution par jour-semaine'!A:A,0),MATCH(B18255,'contribution par jour-semaine'!$1:$1,0),4,1,"contribution par jour-semaine")),"")</f>
        <v/>
      </c>
      <c r="D18255" s="4" t="str">
        <f>VLOOKUP(A18255,predictions!A:B,2,FALSE)</f>
        <v>22/06/2020</v>
      </c>
      <c r="E18255" s="4">
        <f t="shared" si="71"/>
        <v>44004</v>
      </c>
    </row>
    <row r="18256" spans="3:5" ht="13" x14ac:dyDescent="0.15">
      <c r="C18256" s="1" t="str">
        <f ca="1">IFERROR(INDIRECT(ADDRESS(MATCH(A18256,'contribution par jour-semaine'!A:A,0),MATCH(B18256,'contribution par jour-semaine'!$1:$1,0),4,1,"contribution par jour-semaine")),"")</f>
        <v/>
      </c>
      <c r="D18256" s="4" t="str">
        <f>VLOOKUP(A18256,predictions!A:B,2,FALSE)</f>
        <v>22/06/2020</v>
      </c>
      <c r="E18256" s="4">
        <f t="shared" si="71"/>
        <v>44004</v>
      </c>
    </row>
    <row r="18257" spans="3:5" ht="13" x14ac:dyDescent="0.15">
      <c r="C18257" s="1" t="str">
        <f ca="1">IFERROR(INDIRECT(ADDRESS(MATCH(A18257,'contribution par jour-semaine'!A:A,0),MATCH(B18257,'contribution par jour-semaine'!$1:$1,0),4,1,"contribution par jour-semaine")),"")</f>
        <v/>
      </c>
      <c r="D18257" s="4" t="str">
        <f>VLOOKUP(A18257,predictions!A:B,2,FALSE)</f>
        <v>22/06/2020</v>
      </c>
      <c r="E18257" s="4">
        <f t="shared" si="71"/>
        <v>44004</v>
      </c>
    </row>
    <row r="18258" spans="3:5" ht="13" x14ac:dyDescent="0.15">
      <c r="C18258" s="1" t="str">
        <f ca="1">IFERROR(INDIRECT(ADDRESS(MATCH(A18258,'contribution par jour-semaine'!A:A,0),MATCH(B18258,'contribution par jour-semaine'!$1:$1,0),4,1,"contribution par jour-semaine")),"")</f>
        <v/>
      </c>
      <c r="D18258" s="4" t="str">
        <f>VLOOKUP(A18258,predictions!A:B,2,FALSE)</f>
        <v>22/06/2020</v>
      </c>
      <c r="E18258" s="4">
        <f t="shared" si="71"/>
        <v>44004</v>
      </c>
    </row>
    <row r="18259" spans="3:5" ht="13" x14ac:dyDescent="0.15">
      <c r="C18259" s="1" t="str">
        <f ca="1">IFERROR(INDIRECT(ADDRESS(MATCH(A18259,'contribution par jour-semaine'!A:A,0),MATCH(B18259,'contribution par jour-semaine'!$1:$1,0),4,1,"contribution par jour-semaine")),"")</f>
        <v/>
      </c>
      <c r="D18259" s="4" t="str">
        <f>VLOOKUP(A18259,predictions!A:B,2,FALSE)</f>
        <v>22/06/2020</v>
      </c>
      <c r="E18259" s="4">
        <f t="shared" si="71"/>
        <v>44004</v>
      </c>
    </row>
    <row r="18260" spans="3:5" ht="13" x14ac:dyDescent="0.15">
      <c r="C18260" s="1" t="str">
        <f ca="1">IFERROR(INDIRECT(ADDRESS(MATCH(A18260,'contribution par jour-semaine'!A:A,0),MATCH(B18260,'contribution par jour-semaine'!$1:$1,0),4,1,"contribution par jour-semaine")),"")</f>
        <v/>
      </c>
      <c r="D18260" s="4" t="str">
        <f>VLOOKUP(A18260,predictions!A:B,2,FALSE)</f>
        <v>22/06/2020</v>
      </c>
      <c r="E18260" s="4">
        <f t="shared" si="71"/>
        <v>44004</v>
      </c>
    </row>
    <row r="18261" spans="3:5" ht="13" x14ac:dyDescent="0.15">
      <c r="C18261" s="1" t="str">
        <f ca="1">IFERROR(INDIRECT(ADDRESS(MATCH(A18261,'contribution par jour-semaine'!A:A,0),MATCH(B18261,'contribution par jour-semaine'!$1:$1,0),4,1,"contribution par jour-semaine")),"")</f>
        <v/>
      </c>
      <c r="D18261" s="4" t="str">
        <f>VLOOKUP(A18261,predictions!A:B,2,FALSE)</f>
        <v>22/06/2020</v>
      </c>
      <c r="E18261" s="4">
        <f t="shared" si="71"/>
        <v>44004</v>
      </c>
    </row>
    <row r="18262" spans="3:5" ht="13" x14ac:dyDescent="0.15">
      <c r="C18262" s="1" t="str">
        <f ca="1">IFERROR(INDIRECT(ADDRESS(MATCH(A18262,'contribution par jour-semaine'!A:A,0),MATCH(B18262,'contribution par jour-semaine'!$1:$1,0),4,1,"contribution par jour-semaine")),"")</f>
        <v/>
      </c>
      <c r="D18262" s="4" t="str">
        <f>VLOOKUP(A18262,predictions!A:B,2,FALSE)</f>
        <v>22/06/2020</v>
      </c>
      <c r="E18262" s="4">
        <f t="shared" si="71"/>
        <v>44004</v>
      </c>
    </row>
    <row r="18263" spans="3:5" ht="13" x14ac:dyDescent="0.15">
      <c r="C18263" s="1" t="str">
        <f ca="1">IFERROR(INDIRECT(ADDRESS(MATCH(A18263,'contribution par jour-semaine'!A:A,0),MATCH(B18263,'contribution par jour-semaine'!$1:$1,0),4,1,"contribution par jour-semaine")),"")</f>
        <v/>
      </c>
      <c r="D18263" s="4" t="str">
        <f>VLOOKUP(A18263,predictions!A:B,2,FALSE)</f>
        <v>22/06/2020</v>
      </c>
      <c r="E18263" s="4">
        <f t="shared" si="71"/>
        <v>44004</v>
      </c>
    </row>
    <row r="18264" spans="3:5" ht="13" x14ac:dyDescent="0.15">
      <c r="C18264" s="1" t="str">
        <f ca="1">IFERROR(INDIRECT(ADDRESS(MATCH(A18264,'contribution par jour-semaine'!A:A,0),MATCH(B18264,'contribution par jour-semaine'!$1:$1,0),4,1,"contribution par jour-semaine")),"")</f>
        <v/>
      </c>
      <c r="D18264" s="4" t="str">
        <f>VLOOKUP(A18264,predictions!A:B,2,FALSE)</f>
        <v>22/06/2020</v>
      </c>
      <c r="E18264" s="4">
        <f t="shared" si="71"/>
        <v>44004</v>
      </c>
    </row>
    <row r="18265" spans="3:5" ht="13" x14ac:dyDescent="0.15">
      <c r="C18265" s="1" t="str">
        <f ca="1">IFERROR(INDIRECT(ADDRESS(MATCH(A18265,'contribution par jour-semaine'!A:A,0),MATCH(B18265,'contribution par jour-semaine'!$1:$1,0),4,1,"contribution par jour-semaine")),"")</f>
        <v/>
      </c>
      <c r="D18265" s="4" t="str">
        <f>VLOOKUP(A18265,predictions!A:B,2,FALSE)</f>
        <v>22/06/2020</v>
      </c>
      <c r="E18265" s="4">
        <f t="shared" si="71"/>
        <v>44004</v>
      </c>
    </row>
    <row r="18266" spans="3:5" ht="13" x14ac:dyDescent="0.15">
      <c r="C18266" s="1" t="str">
        <f ca="1">IFERROR(INDIRECT(ADDRESS(MATCH(A18266,'contribution par jour-semaine'!A:A,0),MATCH(B18266,'contribution par jour-semaine'!$1:$1,0),4,1,"contribution par jour-semaine")),"")</f>
        <v/>
      </c>
      <c r="D18266" s="4" t="str">
        <f>VLOOKUP(A18266,predictions!A:B,2,FALSE)</f>
        <v>22/06/2020</v>
      </c>
      <c r="E18266" s="4">
        <f t="shared" si="71"/>
        <v>44004</v>
      </c>
    </row>
    <row r="18267" spans="3:5" ht="13" x14ac:dyDescent="0.15">
      <c r="C18267" s="1" t="str">
        <f ca="1">IFERROR(INDIRECT(ADDRESS(MATCH(A18267,'contribution par jour-semaine'!A:A,0),MATCH(B18267,'contribution par jour-semaine'!$1:$1,0),4,1,"contribution par jour-semaine")),"")</f>
        <v/>
      </c>
      <c r="D18267" s="4" t="str">
        <f>VLOOKUP(A18267,predictions!A:B,2,FALSE)</f>
        <v>22/06/2020</v>
      </c>
      <c r="E18267" s="4">
        <f t="shared" si="71"/>
        <v>44004</v>
      </c>
    </row>
    <row r="18268" spans="3:5" ht="13" x14ac:dyDescent="0.15">
      <c r="C18268" s="1" t="str">
        <f ca="1">IFERROR(INDIRECT(ADDRESS(MATCH(A18268,'contribution par jour-semaine'!A:A,0),MATCH(B18268,'contribution par jour-semaine'!$1:$1,0),4,1,"contribution par jour-semaine")),"")</f>
        <v/>
      </c>
      <c r="D18268" s="4" t="str">
        <f>VLOOKUP(A18268,predictions!A:B,2,FALSE)</f>
        <v>22/06/2020</v>
      </c>
      <c r="E18268" s="4">
        <f t="shared" si="71"/>
        <v>44004</v>
      </c>
    </row>
    <row r="18269" spans="3:5" ht="13" x14ac:dyDescent="0.15">
      <c r="C18269" s="1" t="str">
        <f ca="1">IFERROR(INDIRECT(ADDRESS(MATCH(A18269,'contribution par jour-semaine'!A:A,0),MATCH(B18269,'contribution par jour-semaine'!$1:$1,0),4,1,"contribution par jour-semaine")),"")</f>
        <v/>
      </c>
      <c r="D18269" s="4" t="str">
        <f>VLOOKUP(A18269,predictions!A:B,2,FALSE)</f>
        <v>22/06/2020</v>
      </c>
      <c r="E18269" s="4">
        <f t="shared" si="71"/>
        <v>44004</v>
      </c>
    </row>
    <row r="18270" spans="3:5" ht="13" x14ac:dyDescent="0.15">
      <c r="C18270" s="1" t="str">
        <f ca="1">IFERROR(INDIRECT(ADDRESS(MATCH(A18270,'contribution par jour-semaine'!A:A,0),MATCH(B18270,'contribution par jour-semaine'!$1:$1,0),4,1,"contribution par jour-semaine")),"")</f>
        <v/>
      </c>
      <c r="D18270" s="4" t="str">
        <f>VLOOKUP(A18270,predictions!A:B,2,FALSE)</f>
        <v>22/06/2020</v>
      </c>
      <c r="E18270" s="4">
        <f t="shared" si="71"/>
        <v>44004</v>
      </c>
    </row>
    <row r="18271" spans="3:5" ht="13" x14ac:dyDescent="0.15">
      <c r="C18271" s="1" t="str">
        <f ca="1">IFERROR(INDIRECT(ADDRESS(MATCH(A18271,'contribution par jour-semaine'!A:A,0),MATCH(B18271,'contribution par jour-semaine'!$1:$1,0),4,1,"contribution par jour-semaine")),"")</f>
        <v/>
      </c>
      <c r="D18271" s="4" t="str">
        <f>VLOOKUP(A18271,predictions!A:B,2,FALSE)</f>
        <v>22/06/2020</v>
      </c>
      <c r="E18271" s="4">
        <f t="shared" si="71"/>
        <v>44004</v>
      </c>
    </row>
    <row r="18272" spans="3:5" ht="13" x14ac:dyDescent="0.15">
      <c r="C18272" s="1" t="str">
        <f ca="1">IFERROR(INDIRECT(ADDRESS(MATCH(A18272,'contribution par jour-semaine'!A:A,0),MATCH(B18272,'contribution par jour-semaine'!$1:$1,0),4,1,"contribution par jour-semaine")),"")</f>
        <v/>
      </c>
      <c r="D18272" s="4" t="str">
        <f>VLOOKUP(A18272,predictions!A:B,2,FALSE)</f>
        <v>22/06/2020</v>
      </c>
      <c r="E18272" s="4">
        <f t="shared" si="71"/>
        <v>44004</v>
      </c>
    </row>
    <row r="18273" spans="3:5" ht="13" x14ac:dyDescent="0.15">
      <c r="C18273" s="1" t="str">
        <f ca="1">IFERROR(INDIRECT(ADDRESS(MATCH(A18273,'contribution par jour-semaine'!A:A,0),MATCH(B18273,'contribution par jour-semaine'!$1:$1,0),4,1,"contribution par jour-semaine")),"")</f>
        <v/>
      </c>
      <c r="D18273" s="4" t="str">
        <f>VLOOKUP(A18273,predictions!A:B,2,FALSE)</f>
        <v>22/06/2020</v>
      </c>
      <c r="E18273" s="4">
        <f t="shared" si="71"/>
        <v>44004</v>
      </c>
    </row>
    <row r="18274" spans="3:5" ht="13" x14ac:dyDescent="0.15">
      <c r="C18274" s="1" t="str">
        <f ca="1">IFERROR(INDIRECT(ADDRESS(MATCH(A18274,'contribution par jour-semaine'!A:A,0),MATCH(B18274,'contribution par jour-semaine'!$1:$1,0),4,1,"contribution par jour-semaine")),"")</f>
        <v/>
      </c>
      <c r="D18274" s="4" t="str">
        <f>VLOOKUP(A18274,predictions!A:B,2,FALSE)</f>
        <v>22/06/2020</v>
      </c>
      <c r="E18274" s="4">
        <f t="shared" si="71"/>
        <v>44004</v>
      </c>
    </row>
    <row r="18275" spans="3:5" ht="13" x14ac:dyDescent="0.15">
      <c r="C18275" s="1" t="str">
        <f ca="1">IFERROR(INDIRECT(ADDRESS(MATCH(A18275,'contribution par jour-semaine'!A:A,0),MATCH(B18275,'contribution par jour-semaine'!$1:$1,0),4,1,"contribution par jour-semaine")),"")</f>
        <v/>
      </c>
      <c r="D18275" s="4" t="str">
        <f>VLOOKUP(A18275,predictions!A:B,2,FALSE)</f>
        <v>22/06/2020</v>
      </c>
      <c r="E18275" s="4">
        <f t="shared" si="71"/>
        <v>44004</v>
      </c>
    </row>
    <row r="18276" spans="3:5" ht="13" x14ac:dyDescent="0.15">
      <c r="C18276" s="1" t="str">
        <f ca="1">IFERROR(INDIRECT(ADDRESS(MATCH(A18276,'contribution par jour-semaine'!A:A,0),MATCH(B18276,'contribution par jour-semaine'!$1:$1,0),4,1,"contribution par jour-semaine")),"")</f>
        <v/>
      </c>
      <c r="D18276" s="4" t="str">
        <f>VLOOKUP(A18276,predictions!A:B,2,FALSE)</f>
        <v>22/06/2020</v>
      </c>
      <c r="E18276" s="4">
        <f t="shared" si="71"/>
        <v>44004</v>
      </c>
    </row>
    <row r="18277" spans="3:5" ht="13" x14ac:dyDescent="0.15">
      <c r="C18277" s="1" t="str">
        <f ca="1">IFERROR(INDIRECT(ADDRESS(MATCH(A18277,'contribution par jour-semaine'!A:A,0),MATCH(B18277,'contribution par jour-semaine'!$1:$1,0),4,1,"contribution par jour-semaine")),"")</f>
        <v/>
      </c>
      <c r="D18277" s="4" t="str">
        <f>VLOOKUP(A18277,predictions!A:B,2,FALSE)</f>
        <v>22/06/2020</v>
      </c>
      <c r="E18277" s="4">
        <f t="shared" si="71"/>
        <v>44004</v>
      </c>
    </row>
    <row r="18278" spans="3:5" ht="13" x14ac:dyDescent="0.15">
      <c r="C18278" s="1" t="str">
        <f ca="1">IFERROR(INDIRECT(ADDRESS(MATCH(A18278,'contribution par jour-semaine'!A:A,0),MATCH(B18278,'contribution par jour-semaine'!$1:$1,0),4,1,"contribution par jour-semaine")),"")</f>
        <v/>
      </c>
      <c r="D18278" s="4" t="str">
        <f>VLOOKUP(A18278,predictions!A:B,2,FALSE)</f>
        <v>22/06/2020</v>
      </c>
      <c r="E18278" s="4">
        <f t="shared" si="71"/>
        <v>44004</v>
      </c>
    </row>
    <row r="18279" spans="3:5" ht="13" x14ac:dyDescent="0.15">
      <c r="C18279" s="1" t="str">
        <f ca="1">IFERROR(INDIRECT(ADDRESS(MATCH(A18279,'contribution par jour-semaine'!A:A,0),MATCH(B18279,'contribution par jour-semaine'!$1:$1,0),4,1,"contribution par jour-semaine")),"")</f>
        <v/>
      </c>
      <c r="D18279" s="4" t="str">
        <f>VLOOKUP(A18279,predictions!A:B,2,FALSE)</f>
        <v>22/06/2020</v>
      </c>
      <c r="E18279" s="4">
        <f t="shared" si="71"/>
        <v>44004</v>
      </c>
    </row>
    <row r="18280" spans="3:5" ht="13" x14ac:dyDescent="0.15">
      <c r="C18280" s="1" t="str">
        <f ca="1">IFERROR(INDIRECT(ADDRESS(MATCH(A18280,'contribution par jour-semaine'!A:A,0),MATCH(B18280,'contribution par jour-semaine'!$1:$1,0),4,1,"contribution par jour-semaine")),"")</f>
        <v/>
      </c>
      <c r="D18280" s="4" t="str">
        <f>VLOOKUP(A18280,predictions!A:B,2,FALSE)</f>
        <v>22/06/2020</v>
      </c>
      <c r="E18280" s="4">
        <f t="shared" si="71"/>
        <v>44004</v>
      </c>
    </row>
    <row r="18281" spans="3:5" ht="13" x14ac:dyDescent="0.15">
      <c r="C18281" s="1" t="str">
        <f ca="1">IFERROR(INDIRECT(ADDRESS(MATCH(A18281,'contribution par jour-semaine'!A:A,0),MATCH(B18281,'contribution par jour-semaine'!$1:$1,0),4,1,"contribution par jour-semaine")),"")</f>
        <v/>
      </c>
      <c r="D18281" s="4" t="str">
        <f>VLOOKUP(A18281,predictions!A:B,2,FALSE)</f>
        <v>22/06/2020</v>
      </c>
      <c r="E18281" s="4">
        <f t="shared" si="71"/>
        <v>44004</v>
      </c>
    </row>
    <row r="18282" spans="3:5" ht="13" x14ac:dyDescent="0.15">
      <c r="C18282" s="1" t="str">
        <f ca="1">IFERROR(INDIRECT(ADDRESS(MATCH(A18282,'contribution par jour-semaine'!A:A,0),MATCH(B18282,'contribution par jour-semaine'!$1:$1,0),4,1,"contribution par jour-semaine")),"")</f>
        <v/>
      </c>
      <c r="D18282" s="4" t="str">
        <f>VLOOKUP(A18282,predictions!A:B,2,FALSE)</f>
        <v>22/06/2020</v>
      </c>
      <c r="E18282" s="4">
        <f t="shared" si="71"/>
        <v>44004</v>
      </c>
    </row>
    <row r="18283" spans="3:5" ht="13" x14ac:dyDescent="0.15">
      <c r="C18283" s="1" t="str">
        <f ca="1">IFERROR(INDIRECT(ADDRESS(MATCH(A18283,'contribution par jour-semaine'!A:A,0),MATCH(B18283,'contribution par jour-semaine'!$1:$1,0),4,1,"contribution par jour-semaine")),"")</f>
        <v/>
      </c>
      <c r="D18283" s="4" t="str">
        <f>VLOOKUP(A18283,predictions!A:B,2,FALSE)</f>
        <v>22/06/2020</v>
      </c>
      <c r="E18283" s="4">
        <f t="shared" si="71"/>
        <v>44004</v>
      </c>
    </row>
    <row r="18284" spans="3:5" ht="13" x14ac:dyDescent="0.15">
      <c r="C18284" s="1" t="str">
        <f ca="1">IFERROR(INDIRECT(ADDRESS(MATCH(A18284,'contribution par jour-semaine'!A:A,0),MATCH(B18284,'contribution par jour-semaine'!$1:$1,0),4,1,"contribution par jour-semaine")),"")</f>
        <v/>
      </c>
      <c r="D18284" s="4" t="str">
        <f>VLOOKUP(A18284,predictions!A:B,2,FALSE)</f>
        <v>22/06/2020</v>
      </c>
      <c r="E18284" s="4">
        <f t="shared" si="71"/>
        <v>44004</v>
      </c>
    </row>
    <row r="18285" spans="3:5" ht="13" x14ac:dyDescent="0.15">
      <c r="C18285" s="1" t="str">
        <f ca="1">IFERROR(INDIRECT(ADDRESS(MATCH(A18285,'contribution par jour-semaine'!A:A,0),MATCH(B18285,'contribution par jour-semaine'!$1:$1,0),4,1,"contribution par jour-semaine")),"")</f>
        <v/>
      </c>
      <c r="D18285" s="4" t="str">
        <f>VLOOKUP(A18285,predictions!A:B,2,FALSE)</f>
        <v>22/06/2020</v>
      </c>
      <c r="E18285" s="4">
        <f t="shared" si="71"/>
        <v>44004</v>
      </c>
    </row>
    <row r="18286" spans="3:5" ht="13" x14ac:dyDescent="0.15">
      <c r="C18286" s="1" t="str">
        <f ca="1">IFERROR(INDIRECT(ADDRESS(MATCH(A18286,'contribution par jour-semaine'!A:A,0),MATCH(B18286,'contribution par jour-semaine'!$1:$1,0),4,1,"contribution par jour-semaine")),"")</f>
        <v/>
      </c>
      <c r="D18286" s="4" t="str">
        <f>VLOOKUP(A18286,predictions!A:B,2,FALSE)</f>
        <v>22/06/2020</v>
      </c>
      <c r="E18286" s="4">
        <f t="shared" si="71"/>
        <v>44004</v>
      </c>
    </row>
    <row r="18287" spans="3:5" ht="13" x14ac:dyDescent="0.15">
      <c r="C18287" s="1" t="str">
        <f ca="1">IFERROR(INDIRECT(ADDRESS(MATCH(A18287,'contribution par jour-semaine'!A:A,0),MATCH(B18287,'contribution par jour-semaine'!$1:$1,0),4,1,"contribution par jour-semaine")),"")</f>
        <v/>
      </c>
      <c r="D18287" s="4" t="str">
        <f>VLOOKUP(A18287,predictions!A:B,2,FALSE)</f>
        <v>22/06/2020</v>
      </c>
      <c r="E18287" s="4">
        <f t="shared" si="71"/>
        <v>44004</v>
      </c>
    </row>
    <row r="18288" spans="3:5" ht="13" x14ac:dyDescent="0.15">
      <c r="C18288" s="1" t="str">
        <f ca="1">IFERROR(INDIRECT(ADDRESS(MATCH(A18288,'contribution par jour-semaine'!A:A,0),MATCH(B18288,'contribution par jour-semaine'!$1:$1,0),4,1,"contribution par jour-semaine")),"")</f>
        <v/>
      </c>
      <c r="D18288" s="4" t="str">
        <f>VLOOKUP(A18288,predictions!A:B,2,FALSE)</f>
        <v>22/06/2020</v>
      </c>
      <c r="E18288" s="4">
        <f t="shared" si="71"/>
        <v>44004</v>
      </c>
    </row>
    <row r="18289" spans="3:5" ht="13" x14ac:dyDescent="0.15">
      <c r="C18289" s="1" t="str">
        <f ca="1">IFERROR(INDIRECT(ADDRESS(MATCH(A18289,'contribution par jour-semaine'!A:A,0),MATCH(B18289,'contribution par jour-semaine'!$1:$1,0),4,1,"contribution par jour-semaine")),"")</f>
        <v/>
      </c>
      <c r="D18289" s="4" t="str">
        <f>VLOOKUP(A18289,predictions!A:B,2,FALSE)</f>
        <v>22/06/2020</v>
      </c>
      <c r="E18289" s="4">
        <f t="shared" si="71"/>
        <v>44004</v>
      </c>
    </row>
    <row r="18290" spans="3:5" ht="13" x14ac:dyDescent="0.15">
      <c r="C18290" s="1" t="str">
        <f ca="1">IFERROR(INDIRECT(ADDRESS(MATCH(A18290,'contribution par jour-semaine'!A:A,0),MATCH(B18290,'contribution par jour-semaine'!$1:$1,0),4,1,"contribution par jour-semaine")),"")</f>
        <v/>
      </c>
      <c r="D18290" s="4" t="str">
        <f>VLOOKUP(A18290,predictions!A:B,2,FALSE)</f>
        <v>22/06/2020</v>
      </c>
      <c r="E18290" s="4">
        <f t="shared" si="71"/>
        <v>44004</v>
      </c>
    </row>
    <row r="18291" spans="3:5" ht="13" x14ac:dyDescent="0.15">
      <c r="C18291" s="1" t="str">
        <f ca="1">IFERROR(INDIRECT(ADDRESS(MATCH(A18291,'contribution par jour-semaine'!A:A,0),MATCH(B18291,'contribution par jour-semaine'!$1:$1,0),4,1,"contribution par jour-semaine")),"")</f>
        <v/>
      </c>
      <c r="D18291" s="4" t="str">
        <f>VLOOKUP(A18291,predictions!A:B,2,FALSE)</f>
        <v>22/06/2020</v>
      </c>
      <c r="E18291" s="4">
        <f t="shared" si="71"/>
        <v>44004</v>
      </c>
    </row>
    <row r="18292" spans="3:5" ht="13" x14ac:dyDescent="0.15">
      <c r="C18292" s="1" t="str">
        <f ca="1">IFERROR(INDIRECT(ADDRESS(MATCH(A18292,'contribution par jour-semaine'!A:A,0),MATCH(B18292,'contribution par jour-semaine'!$1:$1,0),4,1,"contribution par jour-semaine")),"")</f>
        <v/>
      </c>
      <c r="D18292" s="4" t="str">
        <f>VLOOKUP(A18292,predictions!A:B,2,FALSE)</f>
        <v>22/06/2020</v>
      </c>
      <c r="E18292" s="4">
        <f t="shared" si="71"/>
        <v>44004</v>
      </c>
    </row>
    <row r="18293" spans="3:5" ht="13" x14ac:dyDescent="0.15">
      <c r="C18293" s="1" t="str">
        <f ca="1">IFERROR(INDIRECT(ADDRESS(MATCH(A18293,'contribution par jour-semaine'!A:A,0),MATCH(B18293,'contribution par jour-semaine'!$1:$1,0),4,1,"contribution par jour-semaine")),"")</f>
        <v/>
      </c>
      <c r="D18293" s="4" t="str">
        <f>VLOOKUP(A18293,predictions!A:B,2,FALSE)</f>
        <v>22/06/2020</v>
      </c>
      <c r="E18293" s="4">
        <f t="shared" si="71"/>
        <v>44004</v>
      </c>
    </row>
    <row r="18294" spans="3:5" ht="13" x14ac:dyDescent="0.15">
      <c r="C18294" s="1" t="str">
        <f ca="1">IFERROR(INDIRECT(ADDRESS(MATCH(A18294,'contribution par jour-semaine'!A:A,0),MATCH(B18294,'contribution par jour-semaine'!$1:$1,0),4,1,"contribution par jour-semaine")),"")</f>
        <v/>
      </c>
      <c r="D18294" s="4" t="str">
        <f>VLOOKUP(A18294,predictions!A:B,2,FALSE)</f>
        <v>22/06/2020</v>
      </c>
      <c r="E18294" s="4">
        <f t="shared" si="71"/>
        <v>44004</v>
      </c>
    </row>
    <row r="18295" spans="3:5" ht="13" x14ac:dyDescent="0.15">
      <c r="C18295" s="1" t="str">
        <f ca="1">IFERROR(INDIRECT(ADDRESS(MATCH(A18295,'contribution par jour-semaine'!A:A,0),MATCH(B18295,'contribution par jour-semaine'!$1:$1,0),4,1,"contribution par jour-semaine")),"")</f>
        <v/>
      </c>
      <c r="D18295" s="4" t="str">
        <f>VLOOKUP(A18295,predictions!A:B,2,FALSE)</f>
        <v>22/06/2020</v>
      </c>
      <c r="E18295" s="4">
        <f t="shared" si="71"/>
        <v>44004</v>
      </c>
    </row>
    <row r="18296" spans="3:5" ht="13" x14ac:dyDescent="0.15">
      <c r="C18296" s="1" t="str">
        <f ca="1">IFERROR(INDIRECT(ADDRESS(MATCH(A18296,'contribution par jour-semaine'!A:A,0),MATCH(B18296,'contribution par jour-semaine'!$1:$1,0),4,1,"contribution par jour-semaine")),"")</f>
        <v/>
      </c>
      <c r="D18296" s="4" t="str">
        <f>VLOOKUP(A18296,predictions!A:B,2,FALSE)</f>
        <v>22/06/2020</v>
      </c>
      <c r="E18296" s="4">
        <f t="shared" si="71"/>
        <v>44004</v>
      </c>
    </row>
    <row r="18297" spans="3:5" ht="13" x14ac:dyDescent="0.15">
      <c r="C18297" s="1" t="str">
        <f ca="1">IFERROR(INDIRECT(ADDRESS(MATCH(A18297,'contribution par jour-semaine'!A:A,0),MATCH(B18297,'contribution par jour-semaine'!$1:$1,0),4,1,"contribution par jour-semaine")),"")</f>
        <v/>
      </c>
      <c r="D18297" s="4" t="str">
        <f>VLOOKUP(A18297,predictions!A:B,2,FALSE)</f>
        <v>22/06/2020</v>
      </c>
      <c r="E18297" s="4">
        <f t="shared" si="71"/>
        <v>44004</v>
      </c>
    </row>
    <row r="18298" spans="3:5" ht="13" x14ac:dyDescent="0.15">
      <c r="C18298" s="1" t="str">
        <f ca="1">IFERROR(INDIRECT(ADDRESS(MATCH(A18298,'contribution par jour-semaine'!A:A,0),MATCH(B18298,'contribution par jour-semaine'!$1:$1,0),4,1,"contribution par jour-semaine")),"")</f>
        <v/>
      </c>
      <c r="D18298" s="4" t="str">
        <f>VLOOKUP(A18298,predictions!A:B,2,FALSE)</f>
        <v>22/06/2020</v>
      </c>
      <c r="E18298" s="4">
        <f t="shared" si="71"/>
        <v>44004</v>
      </c>
    </row>
    <row r="18299" spans="3:5" ht="13" x14ac:dyDescent="0.15">
      <c r="C18299" s="1" t="str">
        <f ca="1">IFERROR(INDIRECT(ADDRESS(MATCH(A18299,'contribution par jour-semaine'!A:A,0),MATCH(B18299,'contribution par jour-semaine'!$1:$1,0),4,1,"contribution par jour-semaine")),"")</f>
        <v/>
      </c>
      <c r="D18299" s="4" t="str">
        <f>VLOOKUP(A18299,predictions!A:B,2,FALSE)</f>
        <v>22/06/2020</v>
      </c>
      <c r="E18299" s="4">
        <f t="shared" si="71"/>
        <v>44004</v>
      </c>
    </row>
    <row r="18300" spans="3:5" ht="13" x14ac:dyDescent="0.15">
      <c r="C18300" s="1" t="str">
        <f ca="1">IFERROR(INDIRECT(ADDRESS(MATCH(A18300,'contribution par jour-semaine'!A:A,0),MATCH(B18300,'contribution par jour-semaine'!$1:$1,0),4,1,"contribution par jour-semaine")),"")</f>
        <v/>
      </c>
      <c r="D18300" s="4" t="str">
        <f>VLOOKUP(A18300,predictions!A:B,2,FALSE)</f>
        <v>22/06/2020</v>
      </c>
      <c r="E18300" s="4">
        <f t="shared" si="71"/>
        <v>44004</v>
      </c>
    </row>
    <row r="18301" spans="3:5" ht="13" x14ac:dyDescent="0.15">
      <c r="C18301" s="1" t="str">
        <f ca="1">IFERROR(INDIRECT(ADDRESS(MATCH(A18301,'contribution par jour-semaine'!A:A,0),MATCH(B18301,'contribution par jour-semaine'!$1:$1,0),4,1,"contribution par jour-semaine")),"")</f>
        <v/>
      </c>
      <c r="D18301" s="4" t="str">
        <f>VLOOKUP(A18301,predictions!A:B,2,FALSE)</f>
        <v>22/06/2020</v>
      </c>
      <c r="E18301" s="4">
        <f t="shared" si="71"/>
        <v>44004</v>
      </c>
    </row>
    <row r="18302" spans="3:5" ht="13" x14ac:dyDescent="0.15">
      <c r="C18302" s="1" t="str">
        <f ca="1">IFERROR(INDIRECT(ADDRESS(MATCH(A18302,'contribution par jour-semaine'!A:A,0),MATCH(B18302,'contribution par jour-semaine'!$1:$1,0),4,1,"contribution par jour-semaine")),"")</f>
        <v/>
      </c>
      <c r="D18302" s="4" t="str">
        <f>VLOOKUP(A18302,predictions!A:B,2,FALSE)</f>
        <v>22/06/2020</v>
      </c>
      <c r="E18302" s="4">
        <f t="shared" si="71"/>
        <v>44004</v>
      </c>
    </row>
    <row r="18303" spans="3:5" ht="13" x14ac:dyDescent="0.15">
      <c r="C18303" s="1" t="str">
        <f ca="1">IFERROR(INDIRECT(ADDRESS(MATCH(A18303,'contribution par jour-semaine'!A:A,0),MATCH(B18303,'contribution par jour-semaine'!$1:$1,0),4,1,"contribution par jour-semaine")),"")</f>
        <v/>
      </c>
      <c r="D18303" s="4" t="str">
        <f>VLOOKUP(A18303,predictions!A:B,2,FALSE)</f>
        <v>22/06/2020</v>
      </c>
      <c r="E18303" s="4">
        <f t="shared" si="71"/>
        <v>44004</v>
      </c>
    </row>
    <row r="18304" spans="3:5" ht="13" x14ac:dyDescent="0.15">
      <c r="C18304" s="1" t="str">
        <f ca="1">IFERROR(INDIRECT(ADDRESS(MATCH(A18304,'contribution par jour-semaine'!A:A,0),MATCH(B18304,'contribution par jour-semaine'!$1:$1,0),4,1,"contribution par jour-semaine")),"")</f>
        <v/>
      </c>
      <c r="D18304" s="4" t="str">
        <f>VLOOKUP(A18304,predictions!A:B,2,FALSE)</f>
        <v>22/06/2020</v>
      </c>
      <c r="E18304" s="4">
        <f t="shared" si="71"/>
        <v>44004</v>
      </c>
    </row>
    <row r="18305" spans="3:5" ht="13" x14ac:dyDescent="0.15">
      <c r="C18305" s="1" t="str">
        <f ca="1">IFERROR(INDIRECT(ADDRESS(MATCH(A18305,'contribution par jour-semaine'!A:A,0),MATCH(B18305,'contribution par jour-semaine'!$1:$1,0),4,1,"contribution par jour-semaine")),"")</f>
        <v/>
      </c>
      <c r="D18305" s="4" t="str">
        <f>VLOOKUP(A18305,predictions!A:B,2,FALSE)</f>
        <v>22/06/2020</v>
      </c>
      <c r="E18305" s="4">
        <f t="shared" si="71"/>
        <v>44004</v>
      </c>
    </row>
    <row r="18306" spans="3:5" ht="13" x14ac:dyDescent="0.15">
      <c r="C18306" s="1" t="str">
        <f ca="1">IFERROR(INDIRECT(ADDRESS(MATCH(A18306,'contribution par jour-semaine'!A:A,0),MATCH(B18306,'contribution par jour-semaine'!$1:$1,0),4,1,"contribution par jour-semaine")),"")</f>
        <v/>
      </c>
      <c r="D18306" s="4" t="str">
        <f>VLOOKUP(A18306,predictions!A:B,2,FALSE)</f>
        <v>22/06/2020</v>
      </c>
      <c r="E18306" s="4">
        <f t="shared" si="71"/>
        <v>44004</v>
      </c>
    </row>
    <row r="18307" spans="3:5" ht="13" x14ac:dyDescent="0.15">
      <c r="C18307" s="1" t="str">
        <f ca="1">IFERROR(INDIRECT(ADDRESS(MATCH(A18307,'contribution par jour-semaine'!A:A,0),MATCH(B18307,'contribution par jour-semaine'!$1:$1,0),4,1,"contribution par jour-semaine")),"")</f>
        <v/>
      </c>
      <c r="D18307" s="4" t="str">
        <f>VLOOKUP(A18307,predictions!A:B,2,FALSE)</f>
        <v>22/06/2020</v>
      </c>
      <c r="E18307" s="4">
        <f t="shared" si="71"/>
        <v>44004</v>
      </c>
    </row>
    <row r="18308" spans="3:5" ht="13" x14ac:dyDescent="0.15">
      <c r="C18308" s="1" t="str">
        <f ca="1">IFERROR(INDIRECT(ADDRESS(MATCH(A18308,'contribution par jour-semaine'!A:A,0),MATCH(B18308,'contribution par jour-semaine'!$1:$1,0),4,1,"contribution par jour-semaine")),"")</f>
        <v/>
      </c>
      <c r="D18308" s="4" t="str">
        <f>VLOOKUP(A18308,predictions!A:B,2,FALSE)</f>
        <v>22/06/2020</v>
      </c>
      <c r="E18308" s="4">
        <f t="shared" si="71"/>
        <v>44004</v>
      </c>
    </row>
    <row r="18309" spans="3:5" ht="13" x14ac:dyDescent="0.15">
      <c r="C18309" s="1" t="str">
        <f ca="1">IFERROR(INDIRECT(ADDRESS(MATCH(A18309,'contribution par jour-semaine'!A:A,0),MATCH(B18309,'contribution par jour-semaine'!$1:$1,0),4,1,"contribution par jour-semaine")),"")</f>
        <v/>
      </c>
      <c r="D18309" s="4" t="str">
        <f>VLOOKUP(A18309,predictions!A:B,2,FALSE)</f>
        <v>22/06/2020</v>
      </c>
      <c r="E18309" s="4">
        <f t="shared" si="71"/>
        <v>44004</v>
      </c>
    </row>
    <row r="18310" spans="3:5" ht="13" x14ac:dyDescent="0.15">
      <c r="C18310" s="1" t="str">
        <f ca="1">IFERROR(INDIRECT(ADDRESS(MATCH(A18310,'contribution par jour-semaine'!A:A,0),MATCH(B18310,'contribution par jour-semaine'!$1:$1,0),4,1,"contribution par jour-semaine")),"")</f>
        <v/>
      </c>
      <c r="D18310" s="4" t="str">
        <f>VLOOKUP(A18310,predictions!A:B,2,FALSE)</f>
        <v>22/06/2020</v>
      </c>
      <c r="E18310" s="4">
        <f t="shared" si="71"/>
        <v>44004</v>
      </c>
    </row>
    <row r="18311" spans="3:5" ht="13" x14ac:dyDescent="0.15">
      <c r="C18311" s="1" t="str">
        <f ca="1">IFERROR(INDIRECT(ADDRESS(MATCH(A18311,'contribution par jour-semaine'!A:A,0),MATCH(B18311,'contribution par jour-semaine'!$1:$1,0),4,1,"contribution par jour-semaine")),"")</f>
        <v/>
      </c>
      <c r="D18311" s="4" t="str">
        <f>VLOOKUP(A18311,predictions!A:B,2,FALSE)</f>
        <v>22/06/2020</v>
      </c>
      <c r="E18311" s="4">
        <f t="shared" si="71"/>
        <v>44004</v>
      </c>
    </row>
    <row r="18312" spans="3:5" ht="13" x14ac:dyDescent="0.15">
      <c r="C18312" s="1" t="str">
        <f ca="1">IFERROR(INDIRECT(ADDRESS(MATCH(A18312,'contribution par jour-semaine'!A:A,0),MATCH(B18312,'contribution par jour-semaine'!$1:$1,0),4,1,"contribution par jour-semaine")),"")</f>
        <v/>
      </c>
      <c r="D18312" s="4" t="str">
        <f>VLOOKUP(A18312,predictions!A:B,2,FALSE)</f>
        <v>22/06/2020</v>
      </c>
      <c r="E18312" s="4">
        <f t="shared" si="71"/>
        <v>44004</v>
      </c>
    </row>
    <row r="18313" spans="3:5" ht="13" x14ac:dyDescent="0.15">
      <c r="C18313" s="1" t="str">
        <f ca="1">IFERROR(INDIRECT(ADDRESS(MATCH(A18313,'contribution par jour-semaine'!A:A,0),MATCH(B18313,'contribution par jour-semaine'!$1:$1,0),4,1,"contribution par jour-semaine")),"")</f>
        <v/>
      </c>
      <c r="D18313" s="4" t="str">
        <f>VLOOKUP(A18313,predictions!A:B,2,FALSE)</f>
        <v>22/06/2020</v>
      </c>
      <c r="E18313" s="4">
        <f t="shared" si="71"/>
        <v>44004</v>
      </c>
    </row>
    <row r="18314" spans="3:5" ht="13" x14ac:dyDescent="0.15">
      <c r="C18314" s="1" t="str">
        <f ca="1">IFERROR(INDIRECT(ADDRESS(MATCH(A18314,'contribution par jour-semaine'!A:A,0),MATCH(B18314,'contribution par jour-semaine'!$1:$1,0),4,1,"contribution par jour-semaine")),"")</f>
        <v/>
      </c>
      <c r="D18314" s="4" t="str">
        <f>VLOOKUP(A18314,predictions!A:B,2,FALSE)</f>
        <v>22/06/2020</v>
      </c>
      <c r="E18314" s="4">
        <f t="shared" si="71"/>
        <v>44004</v>
      </c>
    </row>
    <row r="18315" spans="3:5" ht="13" x14ac:dyDescent="0.15">
      <c r="C18315" s="1" t="str">
        <f ca="1">IFERROR(INDIRECT(ADDRESS(MATCH(A18315,'contribution par jour-semaine'!A:A,0),MATCH(B18315,'contribution par jour-semaine'!$1:$1,0),4,1,"contribution par jour-semaine")),"")</f>
        <v/>
      </c>
      <c r="D18315" s="4" t="str">
        <f>VLOOKUP(A18315,predictions!A:B,2,FALSE)</f>
        <v>22/06/2020</v>
      </c>
      <c r="E18315" s="4">
        <f t="shared" si="71"/>
        <v>44004</v>
      </c>
    </row>
    <row r="18316" spans="3:5" ht="13" x14ac:dyDescent="0.15">
      <c r="C18316" s="1" t="str">
        <f ca="1">IFERROR(INDIRECT(ADDRESS(MATCH(A18316,'contribution par jour-semaine'!A:A,0),MATCH(B18316,'contribution par jour-semaine'!$1:$1,0),4,1,"contribution par jour-semaine")),"")</f>
        <v/>
      </c>
      <c r="D18316" s="4" t="str">
        <f>VLOOKUP(A18316,predictions!A:B,2,FALSE)</f>
        <v>22/06/2020</v>
      </c>
      <c r="E18316" s="4">
        <f t="shared" si="71"/>
        <v>44004</v>
      </c>
    </row>
    <row r="18317" spans="3:5" ht="13" x14ac:dyDescent="0.15">
      <c r="C18317" s="1" t="str">
        <f ca="1">IFERROR(INDIRECT(ADDRESS(MATCH(A18317,'contribution par jour-semaine'!A:A,0),MATCH(B18317,'contribution par jour-semaine'!$1:$1,0),4,1,"contribution par jour-semaine")),"")</f>
        <v/>
      </c>
      <c r="D18317" s="4" t="str">
        <f>VLOOKUP(A18317,predictions!A:B,2,FALSE)</f>
        <v>22/06/2020</v>
      </c>
      <c r="E18317" s="4">
        <f t="shared" si="71"/>
        <v>44004</v>
      </c>
    </row>
    <row r="18318" spans="3:5" ht="13" x14ac:dyDescent="0.15">
      <c r="C18318" s="1" t="str">
        <f ca="1">IFERROR(INDIRECT(ADDRESS(MATCH(A18318,'contribution par jour-semaine'!A:A,0),MATCH(B18318,'contribution par jour-semaine'!$1:$1,0),4,1,"contribution par jour-semaine")),"")</f>
        <v/>
      </c>
      <c r="D18318" s="4" t="str">
        <f>VLOOKUP(A18318,predictions!A:B,2,FALSE)</f>
        <v>22/06/2020</v>
      </c>
      <c r="E18318" s="4">
        <f t="shared" si="71"/>
        <v>44004</v>
      </c>
    </row>
    <row r="18319" spans="3:5" ht="13" x14ac:dyDescent="0.15">
      <c r="C18319" s="1" t="str">
        <f ca="1">IFERROR(INDIRECT(ADDRESS(MATCH(A18319,'contribution par jour-semaine'!A:A,0),MATCH(B18319,'contribution par jour-semaine'!$1:$1,0),4,1,"contribution par jour-semaine")),"")</f>
        <v/>
      </c>
      <c r="D18319" s="4" t="str">
        <f>VLOOKUP(A18319,predictions!A:B,2,FALSE)</f>
        <v>22/06/2020</v>
      </c>
      <c r="E18319" s="4">
        <f t="shared" si="71"/>
        <v>44004</v>
      </c>
    </row>
    <row r="18320" spans="3:5" ht="13" x14ac:dyDescent="0.15">
      <c r="C18320" s="1" t="str">
        <f ca="1">IFERROR(INDIRECT(ADDRESS(MATCH(A18320,'contribution par jour-semaine'!A:A,0),MATCH(B18320,'contribution par jour-semaine'!$1:$1,0),4,1,"contribution par jour-semaine")),"")</f>
        <v/>
      </c>
      <c r="D18320" s="4" t="str">
        <f>VLOOKUP(A18320,predictions!A:B,2,FALSE)</f>
        <v>22/06/2020</v>
      </c>
      <c r="E18320" s="4">
        <f t="shared" si="71"/>
        <v>44004</v>
      </c>
    </row>
    <row r="18321" spans="3:5" ht="13" x14ac:dyDescent="0.15">
      <c r="C18321" s="1" t="str">
        <f ca="1">IFERROR(INDIRECT(ADDRESS(MATCH(A18321,'contribution par jour-semaine'!A:A,0),MATCH(B18321,'contribution par jour-semaine'!$1:$1,0),4,1,"contribution par jour-semaine")),"")</f>
        <v/>
      </c>
      <c r="D18321" s="4" t="str">
        <f>VLOOKUP(A18321,predictions!A:B,2,FALSE)</f>
        <v>22/06/2020</v>
      </c>
      <c r="E18321" s="4">
        <f t="shared" si="71"/>
        <v>44004</v>
      </c>
    </row>
    <row r="18322" spans="3:5" ht="13" x14ac:dyDescent="0.15">
      <c r="C18322" s="1" t="str">
        <f ca="1">IFERROR(INDIRECT(ADDRESS(MATCH(A18322,'contribution par jour-semaine'!A:A,0),MATCH(B18322,'contribution par jour-semaine'!$1:$1,0),4,1,"contribution par jour-semaine")),"")</f>
        <v/>
      </c>
      <c r="D18322" s="4" t="str">
        <f>VLOOKUP(A18322,predictions!A:B,2,FALSE)</f>
        <v>22/06/2020</v>
      </c>
      <c r="E18322" s="4">
        <f t="shared" si="71"/>
        <v>44004</v>
      </c>
    </row>
    <row r="18323" spans="3:5" ht="13" x14ac:dyDescent="0.15">
      <c r="C18323" s="1" t="str">
        <f ca="1">IFERROR(INDIRECT(ADDRESS(MATCH(A18323,'contribution par jour-semaine'!A:A,0),MATCH(B18323,'contribution par jour-semaine'!$1:$1,0),4,1,"contribution par jour-semaine")),"")</f>
        <v/>
      </c>
      <c r="D18323" s="4" t="str">
        <f>VLOOKUP(A18323,predictions!A:B,2,FALSE)</f>
        <v>22/06/2020</v>
      </c>
      <c r="E18323" s="4">
        <f t="shared" si="71"/>
        <v>44004</v>
      </c>
    </row>
    <row r="18324" spans="3:5" ht="13" x14ac:dyDescent="0.15">
      <c r="C18324" s="1" t="str">
        <f ca="1">IFERROR(INDIRECT(ADDRESS(MATCH(A18324,'contribution par jour-semaine'!A:A,0),MATCH(B18324,'contribution par jour-semaine'!$1:$1,0),4,1,"contribution par jour-semaine")),"")</f>
        <v/>
      </c>
      <c r="D18324" s="4" t="str">
        <f>VLOOKUP(A18324,predictions!A:B,2,FALSE)</f>
        <v>22/06/2020</v>
      </c>
      <c r="E18324" s="4">
        <f t="shared" si="71"/>
        <v>44004</v>
      </c>
    </row>
    <row r="18325" spans="3:5" ht="13" x14ac:dyDescent="0.15">
      <c r="C18325" s="1" t="str">
        <f ca="1">IFERROR(INDIRECT(ADDRESS(MATCH(A18325,'contribution par jour-semaine'!A:A,0),MATCH(B18325,'contribution par jour-semaine'!$1:$1,0),4,1,"contribution par jour-semaine")),"")</f>
        <v/>
      </c>
      <c r="D18325" s="4" t="str">
        <f>VLOOKUP(A18325,predictions!A:B,2,FALSE)</f>
        <v>22/06/2020</v>
      </c>
      <c r="E18325" s="4">
        <f t="shared" si="71"/>
        <v>44004</v>
      </c>
    </row>
    <row r="18326" spans="3:5" ht="13" x14ac:dyDescent="0.15">
      <c r="C18326" s="1" t="str">
        <f ca="1">IFERROR(INDIRECT(ADDRESS(MATCH(A18326,'contribution par jour-semaine'!A:A,0),MATCH(B18326,'contribution par jour-semaine'!$1:$1,0),4,1,"contribution par jour-semaine")),"")</f>
        <v/>
      </c>
      <c r="D18326" s="4" t="str">
        <f>VLOOKUP(A18326,predictions!A:B,2,FALSE)</f>
        <v>22/06/2020</v>
      </c>
      <c r="E18326" s="4">
        <f t="shared" si="71"/>
        <v>44004</v>
      </c>
    </row>
    <row r="18327" spans="3:5" ht="13" x14ac:dyDescent="0.15">
      <c r="C18327" s="1" t="str">
        <f ca="1">IFERROR(INDIRECT(ADDRESS(MATCH(A18327,'contribution par jour-semaine'!A:A,0),MATCH(B18327,'contribution par jour-semaine'!$1:$1,0),4,1,"contribution par jour-semaine")),"")</f>
        <v/>
      </c>
      <c r="D18327" s="4" t="str">
        <f>VLOOKUP(A18327,predictions!A:B,2,FALSE)</f>
        <v>22/06/2020</v>
      </c>
      <c r="E18327" s="4">
        <f t="shared" si="71"/>
        <v>44004</v>
      </c>
    </row>
    <row r="18328" spans="3:5" ht="13" x14ac:dyDescent="0.15">
      <c r="C18328" s="1" t="str">
        <f ca="1">IFERROR(INDIRECT(ADDRESS(MATCH(A18328,'contribution par jour-semaine'!A:A,0),MATCH(B18328,'contribution par jour-semaine'!$1:$1,0),4,1,"contribution par jour-semaine")),"")</f>
        <v/>
      </c>
      <c r="D18328" s="4" t="str">
        <f>VLOOKUP(A18328,predictions!A:B,2,FALSE)</f>
        <v>22/06/2020</v>
      </c>
      <c r="E18328" s="4">
        <f t="shared" si="71"/>
        <v>44004</v>
      </c>
    </row>
    <row r="18329" spans="3:5" ht="13" x14ac:dyDescent="0.15">
      <c r="C18329" s="1" t="str">
        <f ca="1">IFERROR(INDIRECT(ADDRESS(MATCH(A18329,'contribution par jour-semaine'!A:A,0),MATCH(B18329,'contribution par jour-semaine'!$1:$1,0),4,1,"contribution par jour-semaine")),"")</f>
        <v/>
      </c>
      <c r="D18329" s="4" t="str">
        <f>VLOOKUP(A18329,predictions!A:B,2,FALSE)</f>
        <v>22/06/2020</v>
      </c>
      <c r="E18329" s="4">
        <f t="shared" si="71"/>
        <v>44004</v>
      </c>
    </row>
    <row r="18330" spans="3:5" ht="13" x14ac:dyDescent="0.15">
      <c r="C18330" s="1" t="str">
        <f ca="1">IFERROR(INDIRECT(ADDRESS(MATCH(A18330,'contribution par jour-semaine'!A:A,0),MATCH(B18330,'contribution par jour-semaine'!$1:$1,0),4,1,"contribution par jour-semaine")),"")</f>
        <v/>
      </c>
      <c r="D18330" s="4" t="str">
        <f>VLOOKUP(A18330,predictions!A:B,2,FALSE)</f>
        <v>22/06/2020</v>
      </c>
      <c r="E18330" s="4">
        <f t="shared" si="71"/>
        <v>44004</v>
      </c>
    </row>
    <row r="18331" spans="3:5" ht="13" x14ac:dyDescent="0.15">
      <c r="C18331" s="1" t="str">
        <f ca="1">IFERROR(INDIRECT(ADDRESS(MATCH(A18331,'contribution par jour-semaine'!A:A,0),MATCH(B18331,'contribution par jour-semaine'!$1:$1,0),4,1,"contribution par jour-semaine")),"")</f>
        <v/>
      </c>
      <c r="D18331" s="4" t="str">
        <f>VLOOKUP(A18331,predictions!A:B,2,FALSE)</f>
        <v>22/06/2020</v>
      </c>
      <c r="E18331" s="4">
        <f t="shared" si="71"/>
        <v>44004</v>
      </c>
    </row>
    <row r="18332" spans="3:5" ht="13" x14ac:dyDescent="0.15">
      <c r="C18332" s="1" t="str">
        <f ca="1">IFERROR(INDIRECT(ADDRESS(MATCH(A18332,'contribution par jour-semaine'!A:A,0),MATCH(B18332,'contribution par jour-semaine'!$1:$1,0),4,1,"contribution par jour-semaine")),"")</f>
        <v/>
      </c>
      <c r="D18332" s="4" t="str">
        <f>VLOOKUP(A18332,predictions!A:B,2,FALSE)</f>
        <v>22/06/2020</v>
      </c>
      <c r="E18332" s="4">
        <f t="shared" si="71"/>
        <v>44004</v>
      </c>
    </row>
    <row r="18333" spans="3:5" ht="13" x14ac:dyDescent="0.15">
      <c r="C18333" s="1" t="str">
        <f ca="1">IFERROR(INDIRECT(ADDRESS(MATCH(A18333,'contribution par jour-semaine'!A:A,0),MATCH(B18333,'contribution par jour-semaine'!$1:$1,0),4,1,"contribution par jour-semaine")),"")</f>
        <v/>
      </c>
      <c r="D18333" s="4" t="str">
        <f>VLOOKUP(A18333,predictions!A:B,2,FALSE)</f>
        <v>22/06/2020</v>
      </c>
      <c r="E18333" s="4">
        <f t="shared" si="71"/>
        <v>44004</v>
      </c>
    </row>
    <row r="18334" spans="3:5" ht="13" x14ac:dyDescent="0.15">
      <c r="C18334" s="1" t="str">
        <f ca="1">IFERROR(INDIRECT(ADDRESS(MATCH(A18334,'contribution par jour-semaine'!A:A,0),MATCH(B18334,'contribution par jour-semaine'!$1:$1,0),4,1,"contribution par jour-semaine")),"")</f>
        <v/>
      </c>
      <c r="D18334" s="4" t="str">
        <f>VLOOKUP(A18334,predictions!A:B,2,FALSE)</f>
        <v>22/06/2020</v>
      </c>
      <c r="E18334" s="4">
        <f t="shared" si="71"/>
        <v>44004</v>
      </c>
    </row>
    <row r="18335" spans="3:5" ht="13" x14ac:dyDescent="0.15">
      <c r="C18335" s="1" t="str">
        <f ca="1">IFERROR(INDIRECT(ADDRESS(MATCH(A18335,'contribution par jour-semaine'!A:A,0),MATCH(B18335,'contribution par jour-semaine'!$1:$1,0),4,1,"contribution par jour-semaine")),"")</f>
        <v/>
      </c>
      <c r="D18335" s="4" t="str">
        <f>VLOOKUP(A18335,predictions!A:B,2,FALSE)</f>
        <v>22/06/2020</v>
      </c>
      <c r="E18335" s="4">
        <f t="shared" si="71"/>
        <v>44004</v>
      </c>
    </row>
    <row r="18336" spans="3:5" ht="13" x14ac:dyDescent="0.15">
      <c r="C18336" s="1" t="str">
        <f ca="1">IFERROR(INDIRECT(ADDRESS(MATCH(A18336,'contribution par jour-semaine'!A:A,0),MATCH(B18336,'contribution par jour-semaine'!$1:$1,0),4,1,"contribution par jour-semaine")),"")</f>
        <v/>
      </c>
      <c r="D18336" s="4" t="str">
        <f>VLOOKUP(A18336,predictions!A:B,2,FALSE)</f>
        <v>22/06/2020</v>
      </c>
      <c r="E18336" s="4">
        <f t="shared" si="71"/>
        <v>44004</v>
      </c>
    </row>
    <row r="18337" spans="3:5" ht="13" x14ac:dyDescent="0.15">
      <c r="C18337" s="1" t="str">
        <f ca="1">IFERROR(INDIRECT(ADDRESS(MATCH(A18337,'contribution par jour-semaine'!A:A,0),MATCH(B18337,'contribution par jour-semaine'!$1:$1,0),4,1,"contribution par jour-semaine")),"")</f>
        <v/>
      </c>
      <c r="D18337" s="4" t="str">
        <f>VLOOKUP(A18337,predictions!A:B,2,FALSE)</f>
        <v>22/06/2020</v>
      </c>
      <c r="E18337" s="4">
        <f t="shared" si="71"/>
        <v>44004</v>
      </c>
    </row>
    <row r="18338" spans="3:5" ht="13" x14ac:dyDescent="0.15">
      <c r="C18338" s="1" t="str">
        <f ca="1">IFERROR(INDIRECT(ADDRESS(MATCH(A18338,'contribution par jour-semaine'!A:A,0),MATCH(B18338,'contribution par jour-semaine'!$1:$1,0),4,1,"contribution par jour-semaine")),"")</f>
        <v/>
      </c>
      <c r="D18338" s="4" t="str">
        <f>VLOOKUP(A18338,predictions!A:B,2,FALSE)</f>
        <v>22/06/2020</v>
      </c>
      <c r="E18338" s="4">
        <f t="shared" si="71"/>
        <v>44004</v>
      </c>
    </row>
    <row r="18339" spans="3:5" ht="13" x14ac:dyDescent="0.15">
      <c r="C18339" s="1" t="str">
        <f ca="1">IFERROR(INDIRECT(ADDRESS(MATCH(A18339,'contribution par jour-semaine'!A:A,0),MATCH(B18339,'contribution par jour-semaine'!$1:$1,0),4,1,"contribution par jour-semaine")),"")</f>
        <v/>
      </c>
      <c r="D18339" s="4" t="str">
        <f>VLOOKUP(A18339,predictions!A:B,2,FALSE)</f>
        <v>22/06/2020</v>
      </c>
      <c r="E18339" s="4">
        <f t="shared" si="71"/>
        <v>44004</v>
      </c>
    </row>
    <row r="18340" spans="3:5" ht="13" x14ac:dyDescent="0.15">
      <c r="C18340" s="1" t="str">
        <f ca="1">IFERROR(INDIRECT(ADDRESS(MATCH(A18340,'contribution par jour-semaine'!A:A,0),MATCH(B18340,'contribution par jour-semaine'!$1:$1,0),4,1,"contribution par jour-semaine")),"")</f>
        <v/>
      </c>
      <c r="D18340" s="4" t="str">
        <f>VLOOKUP(A18340,predictions!A:B,2,FALSE)</f>
        <v>22/06/2020</v>
      </c>
      <c r="E18340" s="4">
        <f t="shared" si="71"/>
        <v>44004</v>
      </c>
    </row>
    <row r="18341" spans="3:5" ht="13" x14ac:dyDescent="0.15">
      <c r="C18341" s="1" t="str">
        <f ca="1">IFERROR(INDIRECT(ADDRESS(MATCH(A18341,'contribution par jour-semaine'!A:A,0),MATCH(B18341,'contribution par jour-semaine'!$1:$1,0),4,1,"contribution par jour-semaine")),"")</f>
        <v/>
      </c>
      <c r="D18341" s="4" t="str">
        <f>VLOOKUP(A18341,predictions!A:B,2,FALSE)</f>
        <v>22/06/2020</v>
      </c>
      <c r="E18341" s="4">
        <f t="shared" si="71"/>
        <v>44004</v>
      </c>
    </row>
    <row r="18342" spans="3:5" ht="13" x14ac:dyDescent="0.15">
      <c r="C18342" s="1" t="str">
        <f ca="1">IFERROR(INDIRECT(ADDRESS(MATCH(A18342,'contribution par jour-semaine'!A:A,0),MATCH(B18342,'contribution par jour-semaine'!$1:$1,0),4,1,"contribution par jour-semaine")),"")</f>
        <v/>
      </c>
      <c r="D18342" s="4" t="str">
        <f>VLOOKUP(A18342,predictions!A:B,2,FALSE)</f>
        <v>22/06/2020</v>
      </c>
      <c r="E18342" s="4">
        <f t="shared" si="71"/>
        <v>44004</v>
      </c>
    </row>
    <row r="18343" spans="3:5" ht="13" x14ac:dyDescent="0.15">
      <c r="C18343" s="1" t="str">
        <f ca="1">IFERROR(INDIRECT(ADDRESS(MATCH(A18343,'contribution par jour-semaine'!A:A,0),MATCH(B18343,'contribution par jour-semaine'!$1:$1,0),4,1,"contribution par jour-semaine")),"")</f>
        <v/>
      </c>
      <c r="D18343" s="4" t="str">
        <f>VLOOKUP(A18343,predictions!A:B,2,FALSE)</f>
        <v>22/06/2020</v>
      </c>
      <c r="E18343" s="4">
        <f t="shared" si="71"/>
        <v>44004</v>
      </c>
    </row>
    <row r="18344" spans="3:5" ht="13" x14ac:dyDescent="0.15">
      <c r="C18344" s="1" t="str">
        <f ca="1">IFERROR(INDIRECT(ADDRESS(MATCH(A18344,'contribution par jour-semaine'!A:A,0),MATCH(B18344,'contribution par jour-semaine'!$1:$1,0),4,1,"contribution par jour-semaine")),"")</f>
        <v/>
      </c>
      <c r="D18344" s="4" t="str">
        <f>VLOOKUP(A18344,predictions!A:B,2,FALSE)</f>
        <v>22/06/2020</v>
      </c>
      <c r="E18344" s="4">
        <f t="shared" si="71"/>
        <v>44004</v>
      </c>
    </row>
    <row r="18345" spans="3:5" ht="13" x14ac:dyDescent="0.15">
      <c r="C18345" s="1" t="str">
        <f ca="1">IFERROR(INDIRECT(ADDRESS(MATCH(A18345,'contribution par jour-semaine'!A:A,0),MATCH(B18345,'contribution par jour-semaine'!$1:$1,0),4,1,"contribution par jour-semaine")),"")</f>
        <v/>
      </c>
      <c r="D18345" s="4" t="str">
        <f>VLOOKUP(A18345,predictions!A:B,2,FALSE)</f>
        <v>22/06/2020</v>
      </c>
      <c r="E18345" s="4">
        <f t="shared" si="71"/>
        <v>44004</v>
      </c>
    </row>
    <row r="18346" spans="3:5" ht="13" x14ac:dyDescent="0.15">
      <c r="C18346" s="1" t="str">
        <f ca="1">IFERROR(INDIRECT(ADDRESS(MATCH(A18346,'contribution par jour-semaine'!A:A,0),MATCH(B18346,'contribution par jour-semaine'!$1:$1,0),4,1,"contribution par jour-semaine")),"")</f>
        <v/>
      </c>
      <c r="D18346" s="4" t="str">
        <f>VLOOKUP(A18346,predictions!A:B,2,FALSE)</f>
        <v>22/06/2020</v>
      </c>
      <c r="E18346" s="4">
        <f t="shared" si="71"/>
        <v>44004</v>
      </c>
    </row>
    <row r="18347" spans="3:5" ht="13" x14ac:dyDescent="0.15">
      <c r="C18347" s="1" t="str">
        <f ca="1">IFERROR(INDIRECT(ADDRESS(MATCH(A18347,'contribution par jour-semaine'!A:A,0),MATCH(B18347,'contribution par jour-semaine'!$1:$1,0),4,1,"contribution par jour-semaine")),"")</f>
        <v/>
      </c>
      <c r="D18347" s="4" t="str">
        <f>VLOOKUP(A18347,predictions!A:B,2,FALSE)</f>
        <v>22/06/2020</v>
      </c>
      <c r="E18347" s="4">
        <f t="shared" si="71"/>
        <v>44004</v>
      </c>
    </row>
    <row r="18348" spans="3:5" ht="13" x14ac:dyDescent="0.15">
      <c r="C18348" s="1" t="str">
        <f ca="1">IFERROR(INDIRECT(ADDRESS(MATCH(A18348,'contribution par jour-semaine'!A:A,0),MATCH(B18348,'contribution par jour-semaine'!$1:$1,0),4,1,"contribution par jour-semaine")),"")</f>
        <v/>
      </c>
      <c r="D18348" s="4" t="str">
        <f>VLOOKUP(A18348,predictions!A:B,2,FALSE)</f>
        <v>22/06/2020</v>
      </c>
      <c r="E18348" s="4">
        <f t="shared" si="71"/>
        <v>44004</v>
      </c>
    </row>
    <row r="18349" spans="3:5" ht="13" x14ac:dyDescent="0.15">
      <c r="C18349" s="1" t="str">
        <f ca="1">IFERROR(INDIRECT(ADDRESS(MATCH(A18349,'contribution par jour-semaine'!A:A,0),MATCH(B18349,'contribution par jour-semaine'!$1:$1,0),4,1,"contribution par jour-semaine")),"")</f>
        <v/>
      </c>
      <c r="D18349" s="4" t="str">
        <f>VLOOKUP(A18349,predictions!A:B,2,FALSE)</f>
        <v>22/06/2020</v>
      </c>
      <c r="E18349" s="4">
        <f t="shared" si="71"/>
        <v>44004</v>
      </c>
    </row>
    <row r="18350" spans="3:5" ht="13" x14ac:dyDescent="0.15">
      <c r="C18350" s="1" t="str">
        <f ca="1">IFERROR(INDIRECT(ADDRESS(MATCH(A18350,'contribution par jour-semaine'!A:A,0),MATCH(B18350,'contribution par jour-semaine'!$1:$1,0),4,1,"contribution par jour-semaine")),"")</f>
        <v/>
      </c>
      <c r="D18350" s="4" t="str">
        <f>VLOOKUP(A18350,predictions!A:B,2,FALSE)</f>
        <v>22/06/2020</v>
      </c>
      <c r="E18350" s="4">
        <f t="shared" si="71"/>
        <v>44004</v>
      </c>
    </row>
    <row r="18351" spans="3:5" ht="13" x14ac:dyDescent="0.15">
      <c r="C18351" s="1" t="str">
        <f ca="1">IFERROR(INDIRECT(ADDRESS(MATCH(A18351,'contribution par jour-semaine'!A:A,0),MATCH(B18351,'contribution par jour-semaine'!$1:$1,0),4,1,"contribution par jour-semaine")),"")</f>
        <v/>
      </c>
      <c r="D18351" s="4" t="str">
        <f>VLOOKUP(A18351,predictions!A:B,2,FALSE)</f>
        <v>22/06/2020</v>
      </c>
      <c r="E18351" s="4">
        <f t="shared" si="71"/>
        <v>44004</v>
      </c>
    </row>
    <row r="18352" spans="3:5" ht="13" x14ac:dyDescent="0.15">
      <c r="C18352" s="1" t="str">
        <f ca="1">IFERROR(INDIRECT(ADDRESS(MATCH(A18352,'contribution par jour-semaine'!A:A,0),MATCH(B18352,'contribution par jour-semaine'!$1:$1,0),4,1,"contribution par jour-semaine")),"")</f>
        <v/>
      </c>
      <c r="D18352" s="4" t="str">
        <f>VLOOKUP(A18352,predictions!A:B,2,FALSE)</f>
        <v>22/06/2020</v>
      </c>
      <c r="E18352" s="4">
        <f t="shared" si="71"/>
        <v>44004</v>
      </c>
    </row>
    <row r="18353" spans="3:5" ht="13" x14ac:dyDescent="0.15">
      <c r="C18353" s="1" t="str">
        <f ca="1">IFERROR(INDIRECT(ADDRESS(MATCH(A18353,'contribution par jour-semaine'!A:A,0),MATCH(B18353,'contribution par jour-semaine'!$1:$1,0),4,1,"contribution par jour-semaine")),"")</f>
        <v/>
      </c>
      <c r="D18353" s="4" t="str">
        <f>VLOOKUP(A18353,predictions!A:B,2,FALSE)</f>
        <v>22/06/2020</v>
      </c>
      <c r="E18353" s="4">
        <f t="shared" si="71"/>
        <v>44004</v>
      </c>
    </row>
    <row r="18354" spans="3:5" ht="13" x14ac:dyDescent="0.15">
      <c r="C18354" s="1" t="str">
        <f ca="1">IFERROR(INDIRECT(ADDRESS(MATCH(A18354,'contribution par jour-semaine'!A:A,0),MATCH(B18354,'contribution par jour-semaine'!$1:$1,0),4,1,"contribution par jour-semaine")),"")</f>
        <v/>
      </c>
      <c r="D18354" s="4" t="str">
        <f>VLOOKUP(A18354,predictions!A:B,2,FALSE)</f>
        <v>22/06/2020</v>
      </c>
      <c r="E18354" s="4">
        <f t="shared" si="71"/>
        <v>44004</v>
      </c>
    </row>
    <row r="18355" spans="3:5" ht="13" x14ac:dyDescent="0.15">
      <c r="C18355" s="1" t="str">
        <f ca="1">IFERROR(INDIRECT(ADDRESS(MATCH(A18355,'contribution par jour-semaine'!A:A,0),MATCH(B18355,'contribution par jour-semaine'!$1:$1,0),4,1,"contribution par jour-semaine")),"")</f>
        <v/>
      </c>
      <c r="D18355" s="4" t="str">
        <f>VLOOKUP(A18355,predictions!A:B,2,FALSE)</f>
        <v>22/06/2020</v>
      </c>
      <c r="E18355" s="4">
        <f t="shared" si="71"/>
        <v>44004</v>
      </c>
    </row>
    <row r="18356" spans="3:5" ht="13" x14ac:dyDescent="0.15">
      <c r="C18356" s="1" t="str">
        <f ca="1">IFERROR(INDIRECT(ADDRESS(MATCH(A18356,'contribution par jour-semaine'!A:A,0),MATCH(B18356,'contribution par jour-semaine'!$1:$1,0),4,1,"contribution par jour-semaine")),"")</f>
        <v/>
      </c>
      <c r="D18356" s="4" t="str">
        <f>VLOOKUP(A18356,predictions!A:B,2,FALSE)</f>
        <v>22/06/2020</v>
      </c>
      <c r="E18356" s="4">
        <f t="shared" si="71"/>
        <v>44004</v>
      </c>
    </row>
    <row r="18357" spans="3:5" ht="13" x14ac:dyDescent="0.15">
      <c r="C18357" s="1" t="str">
        <f ca="1">IFERROR(INDIRECT(ADDRESS(MATCH(A18357,'contribution par jour-semaine'!A:A,0),MATCH(B18357,'contribution par jour-semaine'!$1:$1,0),4,1,"contribution par jour-semaine")),"")</f>
        <v/>
      </c>
      <c r="D18357" s="4" t="str">
        <f>VLOOKUP(A18357,predictions!A:B,2,FALSE)</f>
        <v>22/06/2020</v>
      </c>
      <c r="E18357" s="4">
        <f t="shared" si="71"/>
        <v>44004</v>
      </c>
    </row>
    <row r="18358" spans="3:5" ht="13" x14ac:dyDescent="0.15">
      <c r="C18358" s="1" t="str">
        <f ca="1">IFERROR(INDIRECT(ADDRESS(MATCH(A18358,'contribution par jour-semaine'!A:A,0),MATCH(B18358,'contribution par jour-semaine'!$1:$1,0),4,1,"contribution par jour-semaine")),"")</f>
        <v/>
      </c>
      <c r="D18358" s="4" t="str">
        <f>VLOOKUP(A18358,predictions!A:B,2,FALSE)</f>
        <v>22/06/2020</v>
      </c>
      <c r="E18358" s="4">
        <f t="shared" si="71"/>
        <v>44004</v>
      </c>
    </row>
    <row r="18359" spans="3:5" ht="13" x14ac:dyDescent="0.15">
      <c r="C18359" s="1" t="str">
        <f ca="1">IFERROR(INDIRECT(ADDRESS(MATCH(A18359,'contribution par jour-semaine'!A:A,0),MATCH(B18359,'contribution par jour-semaine'!$1:$1,0),4,1,"contribution par jour-semaine")),"")</f>
        <v/>
      </c>
      <c r="D18359" s="4" t="str">
        <f>VLOOKUP(A18359,predictions!A:B,2,FALSE)</f>
        <v>22/06/2020</v>
      </c>
      <c r="E18359" s="4">
        <f t="shared" si="71"/>
        <v>44004</v>
      </c>
    </row>
    <row r="18360" spans="3:5" ht="13" x14ac:dyDescent="0.15">
      <c r="C18360" s="1" t="str">
        <f ca="1">IFERROR(INDIRECT(ADDRESS(MATCH(A18360,'contribution par jour-semaine'!A:A,0),MATCH(B18360,'contribution par jour-semaine'!$1:$1,0),4,1,"contribution par jour-semaine")),"")</f>
        <v/>
      </c>
      <c r="D18360" s="4" t="str">
        <f>VLOOKUP(A18360,predictions!A:B,2,FALSE)</f>
        <v>22/06/2020</v>
      </c>
      <c r="E18360" s="4">
        <f t="shared" si="71"/>
        <v>44004</v>
      </c>
    </row>
    <row r="18361" spans="3:5" ht="13" x14ac:dyDescent="0.15">
      <c r="C18361" s="1" t="str">
        <f ca="1">IFERROR(INDIRECT(ADDRESS(MATCH(A18361,'contribution par jour-semaine'!A:A,0),MATCH(B18361,'contribution par jour-semaine'!$1:$1,0),4,1,"contribution par jour-semaine")),"")</f>
        <v/>
      </c>
      <c r="D18361" s="4" t="str">
        <f>VLOOKUP(A18361,predictions!A:B,2,FALSE)</f>
        <v>22/06/2020</v>
      </c>
      <c r="E18361" s="4">
        <f t="shared" si="71"/>
        <v>44004</v>
      </c>
    </row>
    <row r="18362" spans="3:5" ht="13" x14ac:dyDescent="0.15">
      <c r="C18362" s="1" t="str">
        <f ca="1">IFERROR(INDIRECT(ADDRESS(MATCH(A18362,'contribution par jour-semaine'!A:A,0),MATCH(B18362,'contribution par jour-semaine'!$1:$1,0),4,1,"contribution par jour-semaine")),"")</f>
        <v/>
      </c>
      <c r="D18362" s="4" t="str">
        <f>VLOOKUP(A18362,predictions!A:B,2,FALSE)</f>
        <v>22/06/2020</v>
      </c>
      <c r="E18362" s="4">
        <f t="shared" ref="E18362:E18616" si="72">DATE(RIGHT(D18362,4),MID(D18362,4,2),LEFT(D18362,2))</f>
        <v>44004</v>
      </c>
    </row>
    <row r="18363" spans="3:5" ht="13" x14ac:dyDescent="0.15">
      <c r="C18363" s="1" t="str">
        <f ca="1">IFERROR(INDIRECT(ADDRESS(MATCH(A18363,'contribution par jour-semaine'!A:A,0),MATCH(B18363,'contribution par jour-semaine'!$1:$1,0),4,1,"contribution par jour-semaine")),"")</f>
        <v/>
      </c>
      <c r="D18363" s="4" t="str">
        <f>VLOOKUP(A18363,predictions!A:B,2,FALSE)</f>
        <v>22/06/2020</v>
      </c>
      <c r="E18363" s="4">
        <f t="shared" si="72"/>
        <v>44004</v>
      </c>
    </row>
    <row r="18364" spans="3:5" ht="13" x14ac:dyDescent="0.15">
      <c r="C18364" s="1" t="str">
        <f ca="1">IFERROR(INDIRECT(ADDRESS(MATCH(A18364,'contribution par jour-semaine'!A:A,0),MATCH(B18364,'contribution par jour-semaine'!$1:$1,0),4,1,"contribution par jour-semaine")),"")</f>
        <v/>
      </c>
      <c r="D18364" s="4" t="str">
        <f>VLOOKUP(A18364,predictions!A:B,2,FALSE)</f>
        <v>22/06/2020</v>
      </c>
      <c r="E18364" s="4">
        <f t="shared" si="72"/>
        <v>44004</v>
      </c>
    </row>
    <row r="18365" spans="3:5" ht="13" x14ac:dyDescent="0.15">
      <c r="C18365" s="1" t="str">
        <f ca="1">IFERROR(INDIRECT(ADDRESS(MATCH(A18365,'contribution par jour-semaine'!A:A,0),MATCH(B18365,'contribution par jour-semaine'!$1:$1,0),4,1,"contribution par jour-semaine")),"")</f>
        <v/>
      </c>
      <c r="D18365" s="4" t="str">
        <f>VLOOKUP(A18365,predictions!A:B,2,FALSE)</f>
        <v>22/06/2020</v>
      </c>
      <c r="E18365" s="4">
        <f t="shared" si="72"/>
        <v>44004</v>
      </c>
    </row>
    <row r="18366" spans="3:5" ht="13" x14ac:dyDescent="0.15">
      <c r="C18366" s="1" t="str">
        <f ca="1">IFERROR(INDIRECT(ADDRESS(MATCH(A18366,'contribution par jour-semaine'!A:A,0),MATCH(B18366,'contribution par jour-semaine'!$1:$1,0),4,1,"contribution par jour-semaine")),"")</f>
        <v/>
      </c>
      <c r="D18366" s="4" t="str">
        <f>VLOOKUP(A18366,predictions!A:B,2,FALSE)</f>
        <v>22/06/2020</v>
      </c>
      <c r="E18366" s="4">
        <f t="shared" si="72"/>
        <v>44004</v>
      </c>
    </row>
    <row r="18367" spans="3:5" ht="13" x14ac:dyDescent="0.15">
      <c r="C18367" s="1" t="str">
        <f ca="1">IFERROR(INDIRECT(ADDRESS(MATCH(A18367,'contribution par jour-semaine'!A:A,0),MATCH(B18367,'contribution par jour-semaine'!$1:$1,0),4,1,"contribution par jour-semaine")),"")</f>
        <v/>
      </c>
      <c r="D18367" s="4" t="str">
        <f>VLOOKUP(A18367,predictions!A:B,2,FALSE)</f>
        <v>22/06/2020</v>
      </c>
      <c r="E18367" s="4">
        <f t="shared" si="72"/>
        <v>44004</v>
      </c>
    </row>
    <row r="18368" spans="3:5" ht="13" x14ac:dyDescent="0.15">
      <c r="C18368" s="1" t="str">
        <f ca="1">IFERROR(INDIRECT(ADDRESS(MATCH(A18368,'contribution par jour-semaine'!A:A,0),MATCH(B18368,'contribution par jour-semaine'!$1:$1,0),4,1,"contribution par jour-semaine")),"")</f>
        <v/>
      </c>
      <c r="D18368" s="4" t="str">
        <f>VLOOKUP(A18368,predictions!A:B,2,FALSE)</f>
        <v>22/06/2020</v>
      </c>
      <c r="E18368" s="4">
        <f t="shared" si="72"/>
        <v>44004</v>
      </c>
    </row>
    <row r="18369" spans="3:5" ht="13" x14ac:dyDescent="0.15">
      <c r="C18369" s="1" t="str">
        <f ca="1">IFERROR(INDIRECT(ADDRESS(MATCH(A18369,'contribution par jour-semaine'!A:A,0),MATCH(B18369,'contribution par jour-semaine'!$1:$1,0),4,1,"contribution par jour-semaine")),"")</f>
        <v/>
      </c>
      <c r="D18369" s="4" t="str">
        <f>VLOOKUP(A18369,predictions!A:B,2,FALSE)</f>
        <v>22/06/2020</v>
      </c>
      <c r="E18369" s="4">
        <f t="shared" si="72"/>
        <v>44004</v>
      </c>
    </row>
    <row r="18370" spans="3:5" ht="13" x14ac:dyDescent="0.15">
      <c r="C18370" s="1" t="str">
        <f ca="1">IFERROR(INDIRECT(ADDRESS(MATCH(A18370,'contribution par jour-semaine'!A:A,0),MATCH(B18370,'contribution par jour-semaine'!$1:$1,0),4,1,"contribution par jour-semaine")),"")</f>
        <v/>
      </c>
      <c r="D18370" s="4" t="str">
        <f>VLOOKUP(A18370,predictions!A:B,2,FALSE)</f>
        <v>22/06/2020</v>
      </c>
      <c r="E18370" s="4">
        <f t="shared" si="72"/>
        <v>44004</v>
      </c>
    </row>
    <row r="18371" spans="3:5" ht="13" x14ac:dyDescent="0.15">
      <c r="C18371" s="1" t="str">
        <f ca="1">IFERROR(INDIRECT(ADDRESS(MATCH(A18371,'contribution par jour-semaine'!A:A,0),MATCH(B18371,'contribution par jour-semaine'!$1:$1,0),4,1,"contribution par jour-semaine")),"")</f>
        <v/>
      </c>
      <c r="D18371" s="4" t="str">
        <f>VLOOKUP(A18371,predictions!A:B,2,FALSE)</f>
        <v>22/06/2020</v>
      </c>
      <c r="E18371" s="4">
        <f t="shared" si="72"/>
        <v>44004</v>
      </c>
    </row>
    <row r="18372" spans="3:5" ht="13" x14ac:dyDescent="0.15">
      <c r="C18372" s="1" t="str">
        <f ca="1">IFERROR(INDIRECT(ADDRESS(MATCH(A18372,'contribution par jour-semaine'!A:A,0),MATCH(B18372,'contribution par jour-semaine'!$1:$1,0),4,1,"contribution par jour-semaine")),"")</f>
        <v/>
      </c>
      <c r="D18372" s="4" t="str">
        <f>VLOOKUP(A18372,predictions!A:B,2,FALSE)</f>
        <v>22/06/2020</v>
      </c>
      <c r="E18372" s="4">
        <f t="shared" si="72"/>
        <v>44004</v>
      </c>
    </row>
    <row r="18373" spans="3:5" ht="13" x14ac:dyDescent="0.15">
      <c r="C18373" s="1" t="str">
        <f ca="1">IFERROR(INDIRECT(ADDRESS(MATCH(A18373,'contribution par jour-semaine'!A:A,0),MATCH(B18373,'contribution par jour-semaine'!$1:$1,0),4,1,"contribution par jour-semaine")),"")</f>
        <v/>
      </c>
      <c r="D18373" s="4" t="str">
        <f>VLOOKUP(A18373,predictions!A:B,2,FALSE)</f>
        <v>22/06/2020</v>
      </c>
      <c r="E18373" s="4">
        <f t="shared" si="72"/>
        <v>44004</v>
      </c>
    </row>
    <row r="18374" spans="3:5" ht="13" x14ac:dyDescent="0.15">
      <c r="C18374" s="1" t="str">
        <f ca="1">IFERROR(INDIRECT(ADDRESS(MATCH(A18374,'contribution par jour-semaine'!A:A,0),MATCH(B18374,'contribution par jour-semaine'!$1:$1,0),4,1,"contribution par jour-semaine")),"")</f>
        <v/>
      </c>
      <c r="D18374" s="4" t="str">
        <f>VLOOKUP(A18374,predictions!A:B,2,FALSE)</f>
        <v>22/06/2020</v>
      </c>
      <c r="E18374" s="4">
        <f t="shared" si="72"/>
        <v>44004</v>
      </c>
    </row>
    <row r="18375" spans="3:5" ht="13" x14ac:dyDescent="0.15">
      <c r="C18375" s="1" t="str">
        <f ca="1">IFERROR(INDIRECT(ADDRESS(MATCH(A18375,'contribution par jour-semaine'!A:A,0),MATCH(B18375,'contribution par jour-semaine'!$1:$1,0),4,1,"contribution par jour-semaine")),"")</f>
        <v/>
      </c>
      <c r="D18375" s="4" t="str">
        <f>VLOOKUP(A18375,predictions!A:B,2,FALSE)</f>
        <v>22/06/2020</v>
      </c>
      <c r="E18375" s="4">
        <f t="shared" si="72"/>
        <v>44004</v>
      </c>
    </row>
    <row r="18376" spans="3:5" ht="13" x14ac:dyDescent="0.15">
      <c r="C18376" s="1" t="str">
        <f ca="1">IFERROR(INDIRECT(ADDRESS(MATCH(A18376,'contribution par jour-semaine'!A:A,0),MATCH(B18376,'contribution par jour-semaine'!$1:$1,0),4,1,"contribution par jour-semaine")),"")</f>
        <v/>
      </c>
      <c r="D18376" s="4" t="str">
        <f>VLOOKUP(A18376,predictions!A:B,2,FALSE)</f>
        <v>22/06/2020</v>
      </c>
      <c r="E18376" s="4">
        <f t="shared" si="72"/>
        <v>44004</v>
      </c>
    </row>
    <row r="18377" spans="3:5" ht="13" x14ac:dyDescent="0.15">
      <c r="C18377" s="1" t="str">
        <f ca="1">IFERROR(INDIRECT(ADDRESS(MATCH(A18377,'contribution par jour-semaine'!A:A,0),MATCH(B18377,'contribution par jour-semaine'!$1:$1,0),4,1,"contribution par jour-semaine")),"")</f>
        <v/>
      </c>
      <c r="D18377" s="4" t="str">
        <f>VLOOKUP(A18377,predictions!A:B,2,FALSE)</f>
        <v>22/06/2020</v>
      </c>
      <c r="E18377" s="4">
        <f t="shared" si="72"/>
        <v>44004</v>
      </c>
    </row>
    <row r="18378" spans="3:5" ht="13" x14ac:dyDescent="0.15">
      <c r="C18378" s="1" t="str">
        <f ca="1">IFERROR(INDIRECT(ADDRESS(MATCH(A18378,'contribution par jour-semaine'!A:A,0),MATCH(B18378,'contribution par jour-semaine'!$1:$1,0),4,1,"contribution par jour-semaine")),"")</f>
        <v/>
      </c>
      <c r="D18378" s="4" t="str">
        <f>VLOOKUP(A18378,predictions!A:B,2,FALSE)</f>
        <v>22/06/2020</v>
      </c>
      <c r="E18378" s="4">
        <f t="shared" si="72"/>
        <v>44004</v>
      </c>
    </row>
    <row r="18379" spans="3:5" ht="13" x14ac:dyDescent="0.15">
      <c r="C18379" s="1" t="str">
        <f ca="1">IFERROR(INDIRECT(ADDRESS(MATCH(A18379,'contribution par jour-semaine'!A:A,0),MATCH(B18379,'contribution par jour-semaine'!$1:$1,0),4,1,"contribution par jour-semaine")),"")</f>
        <v/>
      </c>
      <c r="D18379" s="4" t="str">
        <f>VLOOKUP(A18379,predictions!A:B,2,FALSE)</f>
        <v>22/06/2020</v>
      </c>
      <c r="E18379" s="4">
        <f t="shared" si="72"/>
        <v>44004</v>
      </c>
    </row>
    <row r="18380" spans="3:5" ht="13" x14ac:dyDescent="0.15">
      <c r="C18380" s="1" t="str">
        <f ca="1">IFERROR(INDIRECT(ADDRESS(MATCH(A18380,'contribution par jour-semaine'!A:A,0),MATCH(B18380,'contribution par jour-semaine'!$1:$1,0),4,1,"contribution par jour-semaine")),"")</f>
        <v/>
      </c>
      <c r="D18380" s="4" t="str">
        <f>VLOOKUP(A18380,predictions!A:B,2,FALSE)</f>
        <v>22/06/2020</v>
      </c>
      <c r="E18380" s="4">
        <f t="shared" si="72"/>
        <v>44004</v>
      </c>
    </row>
    <row r="18381" spans="3:5" ht="13" x14ac:dyDescent="0.15">
      <c r="C18381" s="1" t="str">
        <f ca="1">IFERROR(INDIRECT(ADDRESS(MATCH(A18381,'contribution par jour-semaine'!A:A,0),MATCH(B18381,'contribution par jour-semaine'!$1:$1,0),4,1,"contribution par jour-semaine")),"")</f>
        <v/>
      </c>
      <c r="D18381" s="4" t="str">
        <f>VLOOKUP(A18381,predictions!A:B,2,FALSE)</f>
        <v>22/06/2020</v>
      </c>
      <c r="E18381" s="4">
        <f t="shared" si="72"/>
        <v>44004</v>
      </c>
    </row>
    <row r="18382" spans="3:5" ht="13" x14ac:dyDescent="0.15">
      <c r="C18382" s="1" t="str">
        <f ca="1">IFERROR(INDIRECT(ADDRESS(MATCH(A18382,'contribution par jour-semaine'!A:A,0),MATCH(B18382,'contribution par jour-semaine'!$1:$1,0),4,1,"contribution par jour-semaine")),"")</f>
        <v/>
      </c>
      <c r="D18382" s="4" t="str">
        <f>VLOOKUP(A18382,predictions!A:B,2,FALSE)</f>
        <v>22/06/2020</v>
      </c>
      <c r="E18382" s="4">
        <f t="shared" si="72"/>
        <v>44004</v>
      </c>
    </row>
    <row r="18383" spans="3:5" ht="13" x14ac:dyDescent="0.15">
      <c r="C18383" s="1" t="str">
        <f ca="1">IFERROR(INDIRECT(ADDRESS(MATCH(A18383,'contribution par jour-semaine'!A:A,0),MATCH(B18383,'contribution par jour-semaine'!$1:$1,0),4,1,"contribution par jour-semaine")),"")</f>
        <v/>
      </c>
      <c r="D18383" s="4" t="str">
        <f>VLOOKUP(A18383,predictions!A:B,2,FALSE)</f>
        <v>22/06/2020</v>
      </c>
      <c r="E18383" s="4">
        <f t="shared" si="72"/>
        <v>44004</v>
      </c>
    </row>
    <row r="18384" spans="3:5" ht="13" x14ac:dyDescent="0.15">
      <c r="C18384" s="1" t="str">
        <f ca="1">IFERROR(INDIRECT(ADDRESS(MATCH(A18384,'contribution par jour-semaine'!A:A,0),MATCH(B18384,'contribution par jour-semaine'!$1:$1,0),4,1,"contribution par jour-semaine")),"")</f>
        <v/>
      </c>
      <c r="D18384" s="4" t="str">
        <f>VLOOKUP(A18384,predictions!A:B,2,FALSE)</f>
        <v>22/06/2020</v>
      </c>
      <c r="E18384" s="4">
        <f t="shared" si="72"/>
        <v>44004</v>
      </c>
    </row>
    <row r="18385" spans="3:5" ht="13" x14ac:dyDescent="0.15">
      <c r="C18385" s="1" t="str">
        <f ca="1">IFERROR(INDIRECT(ADDRESS(MATCH(A18385,'contribution par jour-semaine'!A:A,0),MATCH(B18385,'contribution par jour-semaine'!$1:$1,0),4,1,"contribution par jour-semaine")),"")</f>
        <v/>
      </c>
      <c r="D18385" s="4" t="str">
        <f>VLOOKUP(A18385,predictions!A:B,2,FALSE)</f>
        <v>22/06/2020</v>
      </c>
      <c r="E18385" s="4">
        <f t="shared" si="72"/>
        <v>44004</v>
      </c>
    </row>
    <row r="18386" spans="3:5" ht="13" x14ac:dyDescent="0.15">
      <c r="C18386" s="1" t="str">
        <f ca="1">IFERROR(INDIRECT(ADDRESS(MATCH(A18386,'contribution par jour-semaine'!A:A,0),MATCH(B18386,'contribution par jour-semaine'!$1:$1,0),4,1,"contribution par jour-semaine")),"")</f>
        <v/>
      </c>
      <c r="D18386" s="4" t="str">
        <f>VLOOKUP(A18386,predictions!A:B,2,FALSE)</f>
        <v>22/06/2020</v>
      </c>
      <c r="E18386" s="4">
        <f t="shared" si="72"/>
        <v>44004</v>
      </c>
    </row>
    <row r="18387" spans="3:5" ht="13" x14ac:dyDescent="0.15">
      <c r="C18387" s="1" t="str">
        <f ca="1">IFERROR(INDIRECT(ADDRESS(MATCH(A18387,'contribution par jour-semaine'!A:A,0),MATCH(B18387,'contribution par jour-semaine'!$1:$1,0),4,1,"contribution par jour-semaine")),"")</f>
        <v/>
      </c>
      <c r="D18387" s="4" t="str">
        <f>VLOOKUP(A18387,predictions!A:B,2,FALSE)</f>
        <v>22/06/2020</v>
      </c>
      <c r="E18387" s="4">
        <f t="shared" si="72"/>
        <v>44004</v>
      </c>
    </row>
    <row r="18388" spans="3:5" ht="13" x14ac:dyDescent="0.15">
      <c r="C18388" s="1" t="str">
        <f ca="1">IFERROR(INDIRECT(ADDRESS(MATCH(A18388,'contribution par jour-semaine'!A:A,0),MATCH(B18388,'contribution par jour-semaine'!$1:$1,0),4,1,"contribution par jour-semaine")),"")</f>
        <v/>
      </c>
      <c r="D18388" s="4" t="str">
        <f>VLOOKUP(A18388,predictions!A:B,2,FALSE)</f>
        <v>22/06/2020</v>
      </c>
      <c r="E18388" s="4">
        <f t="shared" si="72"/>
        <v>44004</v>
      </c>
    </row>
    <row r="18389" spans="3:5" ht="13" x14ac:dyDescent="0.15">
      <c r="C18389" s="1" t="str">
        <f ca="1">IFERROR(INDIRECT(ADDRESS(MATCH(A18389,'contribution par jour-semaine'!A:A,0),MATCH(B18389,'contribution par jour-semaine'!$1:$1,0),4,1,"contribution par jour-semaine")),"")</f>
        <v/>
      </c>
      <c r="D18389" s="4" t="str">
        <f>VLOOKUP(A18389,predictions!A:B,2,FALSE)</f>
        <v>22/06/2020</v>
      </c>
      <c r="E18389" s="4">
        <f t="shared" si="72"/>
        <v>44004</v>
      </c>
    </row>
    <row r="18390" spans="3:5" ht="13" x14ac:dyDescent="0.15">
      <c r="C18390" s="1" t="str">
        <f ca="1">IFERROR(INDIRECT(ADDRESS(MATCH(A18390,'contribution par jour-semaine'!A:A,0),MATCH(B18390,'contribution par jour-semaine'!$1:$1,0),4,1,"contribution par jour-semaine")),"")</f>
        <v/>
      </c>
      <c r="D18390" s="4" t="str">
        <f>VLOOKUP(A18390,predictions!A:B,2,FALSE)</f>
        <v>22/06/2020</v>
      </c>
      <c r="E18390" s="4">
        <f t="shared" si="72"/>
        <v>44004</v>
      </c>
    </row>
    <row r="18391" spans="3:5" ht="13" x14ac:dyDescent="0.15">
      <c r="C18391" s="1" t="str">
        <f ca="1">IFERROR(INDIRECT(ADDRESS(MATCH(A18391,'contribution par jour-semaine'!A:A,0),MATCH(B18391,'contribution par jour-semaine'!$1:$1,0),4,1,"contribution par jour-semaine")),"")</f>
        <v/>
      </c>
      <c r="D18391" s="4" t="str">
        <f>VLOOKUP(A18391,predictions!A:B,2,FALSE)</f>
        <v>22/06/2020</v>
      </c>
      <c r="E18391" s="4">
        <f t="shared" si="72"/>
        <v>44004</v>
      </c>
    </row>
    <row r="18392" spans="3:5" ht="13" x14ac:dyDescent="0.15">
      <c r="C18392" s="1" t="str">
        <f ca="1">IFERROR(INDIRECT(ADDRESS(MATCH(A18392,'contribution par jour-semaine'!A:A,0),MATCH(B18392,'contribution par jour-semaine'!$1:$1,0),4,1,"contribution par jour-semaine")),"")</f>
        <v/>
      </c>
      <c r="D18392" s="4" t="str">
        <f>VLOOKUP(A18392,predictions!A:B,2,FALSE)</f>
        <v>22/06/2020</v>
      </c>
      <c r="E18392" s="4">
        <f t="shared" si="72"/>
        <v>44004</v>
      </c>
    </row>
    <row r="18393" spans="3:5" ht="13" x14ac:dyDescent="0.15">
      <c r="C18393" s="1" t="str">
        <f ca="1">IFERROR(INDIRECT(ADDRESS(MATCH(A18393,'contribution par jour-semaine'!A:A,0),MATCH(B18393,'contribution par jour-semaine'!$1:$1,0),4,1,"contribution par jour-semaine")),"")</f>
        <v/>
      </c>
      <c r="D18393" s="4" t="str">
        <f>VLOOKUP(A18393,predictions!A:B,2,FALSE)</f>
        <v>22/06/2020</v>
      </c>
      <c r="E18393" s="4">
        <f t="shared" si="72"/>
        <v>44004</v>
      </c>
    </row>
    <row r="18394" spans="3:5" ht="13" x14ac:dyDescent="0.15">
      <c r="C18394" s="1" t="str">
        <f ca="1">IFERROR(INDIRECT(ADDRESS(MATCH(A18394,'contribution par jour-semaine'!A:A,0),MATCH(B18394,'contribution par jour-semaine'!$1:$1,0),4,1,"contribution par jour-semaine")),"")</f>
        <v/>
      </c>
      <c r="D18394" s="4" t="str">
        <f>VLOOKUP(A18394,predictions!A:B,2,FALSE)</f>
        <v>22/06/2020</v>
      </c>
      <c r="E18394" s="4">
        <f t="shared" si="72"/>
        <v>44004</v>
      </c>
    </row>
    <row r="18395" spans="3:5" ht="13" x14ac:dyDescent="0.15">
      <c r="C18395" s="1" t="str">
        <f ca="1">IFERROR(INDIRECT(ADDRESS(MATCH(A18395,'contribution par jour-semaine'!A:A,0),MATCH(B18395,'contribution par jour-semaine'!$1:$1,0),4,1,"contribution par jour-semaine")),"")</f>
        <v/>
      </c>
      <c r="D18395" s="4" t="str">
        <f>VLOOKUP(A18395,predictions!A:B,2,FALSE)</f>
        <v>22/06/2020</v>
      </c>
      <c r="E18395" s="4">
        <f t="shared" si="72"/>
        <v>44004</v>
      </c>
    </row>
    <row r="18396" spans="3:5" ht="13" x14ac:dyDescent="0.15">
      <c r="C18396" s="1" t="str">
        <f ca="1">IFERROR(INDIRECT(ADDRESS(MATCH(A18396,'contribution par jour-semaine'!A:A,0),MATCH(B18396,'contribution par jour-semaine'!$1:$1,0),4,1,"contribution par jour-semaine")),"")</f>
        <v/>
      </c>
      <c r="D18396" s="4" t="str">
        <f>VLOOKUP(A18396,predictions!A:B,2,FALSE)</f>
        <v>22/06/2020</v>
      </c>
      <c r="E18396" s="4">
        <f t="shared" si="72"/>
        <v>44004</v>
      </c>
    </row>
    <row r="18397" spans="3:5" ht="13" x14ac:dyDescent="0.15">
      <c r="C18397" s="1" t="str">
        <f ca="1">IFERROR(INDIRECT(ADDRESS(MATCH(A18397,'contribution par jour-semaine'!A:A,0),MATCH(B18397,'contribution par jour-semaine'!$1:$1,0),4,1,"contribution par jour-semaine")),"")</f>
        <v/>
      </c>
      <c r="D18397" s="4" t="str">
        <f>VLOOKUP(A18397,predictions!A:B,2,FALSE)</f>
        <v>22/06/2020</v>
      </c>
      <c r="E18397" s="4">
        <f t="shared" si="72"/>
        <v>44004</v>
      </c>
    </row>
    <row r="18398" spans="3:5" ht="13" x14ac:dyDescent="0.15">
      <c r="C18398" s="1" t="str">
        <f ca="1">IFERROR(INDIRECT(ADDRESS(MATCH(A18398,'contribution par jour-semaine'!A:A,0),MATCH(B18398,'contribution par jour-semaine'!$1:$1,0),4,1,"contribution par jour-semaine")),"")</f>
        <v/>
      </c>
      <c r="D18398" s="4" t="str">
        <f>VLOOKUP(A18398,predictions!A:B,2,FALSE)</f>
        <v>22/06/2020</v>
      </c>
      <c r="E18398" s="4">
        <f t="shared" si="72"/>
        <v>44004</v>
      </c>
    </row>
    <row r="18399" spans="3:5" ht="13" x14ac:dyDescent="0.15">
      <c r="C18399" s="1" t="str">
        <f ca="1">IFERROR(INDIRECT(ADDRESS(MATCH(A18399,'contribution par jour-semaine'!A:A,0),MATCH(B18399,'contribution par jour-semaine'!$1:$1,0),4,1,"contribution par jour-semaine")),"")</f>
        <v/>
      </c>
      <c r="D18399" s="4" t="str">
        <f>VLOOKUP(A18399,predictions!A:B,2,FALSE)</f>
        <v>22/06/2020</v>
      </c>
      <c r="E18399" s="4">
        <f t="shared" si="72"/>
        <v>44004</v>
      </c>
    </row>
    <row r="18400" spans="3:5" ht="13" x14ac:dyDescent="0.15">
      <c r="C18400" s="1" t="str">
        <f ca="1">IFERROR(INDIRECT(ADDRESS(MATCH(A18400,'contribution par jour-semaine'!A:A,0),MATCH(B18400,'contribution par jour-semaine'!$1:$1,0),4,1,"contribution par jour-semaine")),"")</f>
        <v/>
      </c>
      <c r="D18400" s="4" t="str">
        <f>VLOOKUP(A18400,predictions!A:B,2,FALSE)</f>
        <v>22/06/2020</v>
      </c>
      <c r="E18400" s="4">
        <f t="shared" si="72"/>
        <v>44004</v>
      </c>
    </row>
    <row r="18401" spans="3:5" ht="13" x14ac:dyDescent="0.15">
      <c r="C18401" s="1" t="str">
        <f ca="1">IFERROR(INDIRECT(ADDRESS(MATCH(A18401,'contribution par jour-semaine'!A:A,0),MATCH(B18401,'contribution par jour-semaine'!$1:$1,0),4,1,"contribution par jour-semaine")),"")</f>
        <v/>
      </c>
      <c r="D18401" s="4" t="str">
        <f>VLOOKUP(A18401,predictions!A:B,2,FALSE)</f>
        <v>22/06/2020</v>
      </c>
      <c r="E18401" s="4">
        <f t="shared" si="72"/>
        <v>44004</v>
      </c>
    </row>
    <row r="18402" spans="3:5" ht="13" x14ac:dyDescent="0.15">
      <c r="C18402" s="1" t="str">
        <f ca="1">IFERROR(INDIRECT(ADDRESS(MATCH(A18402,'contribution par jour-semaine'!A:A,0),MATCH(B18402,'contribution par jour-semaine'!$1:$1,0),4,1,"contribution par jour-semaine")),"")</f>
        <v/>
      </c>
      <c r="D18402" s="4" t="str">
        <f>VLOOKUP(A18402,predictions!A:B,2,FALSE)</f>
        <v>22/06/2020</v>
      </c>
      <c r="E18402" s="4">
        <f t="shared" si="72"/>
        <v>44004</v>
      </c>
    </row>
    <row r="18403" spans="3:5" ht="13" x14ac:dyDescent="0.15">
      <c r="C18403" s="1" t="str">
        <f ca="1">IFERROR(INDIRECT(ADDRESS(MATCH(A18403,'contribution par jour-semaine'!A:A,0),MATCH(B18403,'contribution par jour-semaine'!$1:$1,0),4,1,"contribution par jour-semaine")),"")</f>
        <v/>
      </c>
      <c r="D18403" s="4" t="str">
        <f>VLOOKUP(A18403,predictions!A:B,2,FALSE)</f>
        <v>22/06/2020</v>
      </c>
      <c r="E18403" s="4">
        <f t="shared" si="72"/>
        <v>44004</v>
      </c>
    </row>
    <row r="18404" spans="3:5" ht="13" x14ac:dyDescent="0.15">
      <c r="C18404" s="1" t="str">
        <f ca="1">IFERROR(INDIRECT(ADDRESS(MATCH(A18404,'contribution par jour-semaine'!A:A,0),MATCH(B18404,'contribution par jour-semaine'!$1:$1,0),4,1,"contribution par jour-semaine")),"")</f>
        <v/>
      </c>
      <c r="D18404" s="4" t="str">
        <f>VLOOKUP(A18404,predictions!A:B,2,FALSE)</f>
        <v>22/06/2020</v>
      </c>
      <c r="E18404" s="4">
        <f t="shared" si="72"/>
        <v>44004</v>
      </c>
    </row>
    <row r="18405" spans="3:5" ht="13" x14ac:dyDescent="0.15">
      <c r="C18405" s="1" t="str">
        <f ca="1">IFERROR(INDIRECT(ADDRESS(MATCH(A18405,'contribution par jour-semaine'!A:A,0),MATCH(B18405,'contribution par jour-semaine'!$1:$1,0),4,1,"contribution par jour-semaine")),"")</f>
        <v/>
      </c>
      <c r="D18405" s="4" t="str">
        <f>VLOOKUP(A18405,predictions!A:B,2,FALSE)</f>
        <v>22/06/2020</v>
      </c>
      <c r="E18405" s="4">
        <f t="shared" si="72"/>
        <v>44004</v>
      </c>
    </row>
    <row r="18406" spans="3:5" ht="13" x14ac:dyDescent="0.15">
      <c r="C18406" s="1" t="str">
        <f ca="1">IFERROR(INDIRECT(ADDRESS(MATCH(A18406,'contribution par jour-semaine'!A:A,0),MATCH(B18406,'contribution par jour-semaine'!$1:$1,0),4,1,"contribution par jour-semaine")),"")</f>
        <v/>
      </c>
      <c r="D18406" s="4" t="str">
        <f>VLOOKUP(A18406,predictions!A:B,2,FALSE)</f>
        <v>22/06/2020</v>
      </c>
      <c r="E18406" s="4">
        <f t="shared" si="72"/>
        <v>44004</v>
      </c>
    </row>
    <row r="18407" spans="3:5" ht="13" x14ac:dyDescent="0.15">
      <c r="C18407" s="1" t="str">
        <f ca="1">IFERROR(INDIRECT(ADDRESS(MATCH(A18407,'contribution par jour-semaine'!A:A,0),MATCH(B18407,'contribution par jour-semaine'!$1:$1,0),4,1,"contribution par jour-semaine")),"")</f>
        <v/>
      </c>
      <c r="D18407" s="4" t="str">
        <f>VLOOKUP(A18407,predictions!A:B,2,FALSE)</f>
        <v>22/06/2020</v>
      </c>
      <c r="E18407" s="4">
        <f t="shared" si="72"/>
        <v>44004</v>
      </c>
    </row>
    <row r="18408" spans="3:5" ht="13" x14ac:dyDescent="0.15">
      <c r="C18408" s="1" t="str">
        <f ca="1">IFERROR(INDIRECT(ADDRESS(MATCH(A18408,'contribution par jour-semaine'!A:A,0),MATCH(B18408,'contribution par jour-semaine'!$1:$1,0),4,1,"contribution par jour-semaine")),"")</f>
        <v/>
      </c>
      <c r="D18408" s="4" t="str">
        <f>VLOOKUP(A18408,predictions!A:B,2,FALSE)</f>
        <v>22/06/2020</v>
      </c>
      <c r="E18408" s="4">
        <f t="shared" si="72"/>
        <v>44004</v>
      </c>
    </row>
    <row r="18409" spans="3:5" ht="13" x14ac:dyDescent="0.15">
      <c r="C18409" s="1" t="str">
        <f ca="1">IFERROR(INDIRECT(ADDRESS(MATCH(A18409,'contribution par jour-semaine'!A:A,0),MATCH(B18409,'contribution par jour-semaine'!$1:$1,0),4,1,"contribution par jour-semaine")),"")</f>
        <v/>
      </c>
      <c r="D18409" s="4" t="str">
        <f>VLOOKUP(A18409,predictions!A:B,2,FALSE)</f>
        <v>22/06/2020</v>
      </c>
      <c r="E18409" s="4">
        <f t="shared" si="72"/>
        <v>44004</v>
      </c>
    </row>
    <row r="18410" spans="3:5" ht="13" x14ac:dyDescent="0.15">
      <c r="C18410" s="1" t="str">
        <f ca="1">IFERROR(INDIRECT(ADDRESS(MATCH(A18410,'contribution par jour-semaine'!A:A,0),MATCH(B18410,'contribution par jour-semaine'!$1:$1,0),4,1,"contribution par jour-semaine")),"")</f>
        <v/>
      </c>
      <c r="D18410" s="4" t="str">
        <f>VLOOKUP(A18410,predictions!A:B,2,FALSE)</f>
        <v>22/06/2020</v>
      </c>
      <c r="E18410" s="4">
        <f t="shared" si="72"/>
        <v>44004</v>
      </c>
    </row>
    <row r="18411" spans="3:5" ht="13" x14ac:dyDescent="0.15">
      <c r="C18411" s="1" t="str">
        <f ca="1">IFERROR(INDIRECT(ADDRESS(MATCH(A18411,'contribution par jour-semaine'!A:A,0),MATCH(B18411,'contribution par jour-semaine'!$1:$1,0),4,1,"contribution par jour-semaine")),"")</f>
        <v/>
      </c>
      <c r="D18411" s="4" t="str">
        <f>VLOOKUP(A18411,predictions!A:B,2,FALSE)</f>
        <v>22/06/2020</v>
      </c>
      <c r="E18411" s="4">
        <f t="shared" si="72"/>
        <v>44004</v>
      </c>
    </row>
    <row r="18412" spans="3:5" ht="13" x14ac:dyDescent="0.15">
      <c r="C18412" s="1" t="str">
        <f ca="1">IFERROR(INDIRECT(ADDRESS(MATCH(A18412,'contribution par jour-semaine'!A:A,0),MATCH(B18412,'contribution par jour-semaine'!$1:$1,0),4,1,"contribution par jour-semaine")),"")</f>
        <v/>
      </c>
      <c r="D18412" s="4" t="str">
        <f>VLOOKUP(A18412,predictions!A:B,2,FALSE)</f>
        <v>22/06/2020</v>
      </c>
      <c r="E18412" s="4">
        <f t="shared" si="72"/>
        <v>44004</v>
      </c>
    </row>
    <row r="18413" spans="3:5" ht="13" x14ac:dyDescent="0.15">
      <c r="C18413" s="1" t="str">
        <f ca="1">IFERROR(INDIRECT(ADDRESS(MATCH(A18413,'contribution par jour-semaine'!A:A,0),MATCH(B18413,'contribution par jour-semaine'!$1:$1,0),4,1,"contribution par jour-semaine")),"")</f>
        <v/>
      </c>
      <c r="D18413" s="4" t="str">
        <f>VLOOKUP(A18413,predictions!A:B,2,FALSE)</f>
        <v>22/06/2020</v>
      </c>
      <c r="E18413" s="4">
        <f t="shared" si="72"/>
        <v>44004</v>
      </c>
    </row>
    <row r="18414" spans="3:5" ht="13" x14ac:dyDescent="0.15">
      <c r="C18414" s="1" t="str">
        <f ca="1">IFERROR(INDIRECT(ADDRESS(MATCH(A18414,'contribution par jour-semaine'!A:A,0),MATCH(B18414,'contribution par jour-semaine'!$1:$1,0),4,1,"contribution par jour-semaine")),"")</f>
        <v/>
      </c>
      <c r="D18414" s="4" t="str">
        <f>VLOOKUP(A18414,predictions!A:B,2,FALSE)</f>
        <v>22/06/2020</v>
      </c>
      <c r="E18414" s="4">
        <f t="shared" si="72"/>
        <v>44004</v>
      </c>
    </row>
    <row r="18415" spans="3:5" ht="13" x14ac:dyDescent="0.15">
      <c r="C18415" s="1" t="str">
        <f ca="1">IFERROR(INDIRECT(ADDRESS(MATCH(A18415,'contribution par jour-semaine'!A:A,0),MATCH(B18415,'contribution par jour-semaine'!$1:$1,0),4,1,"contribution par jour-semaine")),"")</f>
        <v/>
      </c>
      <c r="D18415" s="4" t="str">
        <f>VLOOKUP(A18415,predictions!A:B,2,FALSE)</f>
        <v>22/06/2020</v>
      </c>
      <c r="E18415" s="4">
        <f t="shared" si="72"/>
        <v>44004</v>
      </c>
    </row>
    <row r="18416" spans="3:5" ht="13" x14ac:dyDescent="0.15">
      <c r="C18416" s="1" t="str">
        <f ca="1">IFERROR(INDIRECT(ADDRESS(MATCH(A18416,'contribution par jour-semaine'!A:A,0),MATCH(B18416,'contribution par jour-semaine'!$1:$1,0),4,1,"contribution par jour-semaine")),"")</f>
        <v/>
      </c>
      <c r="D18416" s="4" t="str">
        <f>VLOOKUP(A18416,predictions!A:B,2,FALSE)</f>
        <v>22/06/2020</v>
      </c>
      <c r="E18416" s="4">
        <f t="shared" si="72"/>
        <v>44004</v>
      </c>
    </row>
    <row r="18417" spans="3:5" ht="13" x14ac:dyDescent="0.15">
      <c r="C18417" s="1" t="str">
        <f ca="1">IFERROR(INDIRECT(ADDRESS(MATCH(A18417,'contribution par jour-semaine'!A:A,0),MATCH(B18417,'contribution par jour-semaine'!$1:$1,0),4,1,"contribution par jour-semaine")),"")</f>
        <v/>
      </c>
      <c r="D18417" s="4" t="str">
        <f>VLOOKUP(A18417,predictions!A:B,2,FALSE)</f>
        <v>22/06/2020</v>
      </c>
      <c r="E18417" s="4">
        <f t="shared" si="72"/>
        <v>44004</v>
      </c>
    </row>
    <row r="18418" spans="3:5" ht="13" x14ac:dyDescent="0.15">
      <c r="C18418" s="1" t="str">
        <f ca="1">IFERROR(INDIRECT(ADDRESS(MATCH(A18418,'contribution par jour-semaine'!A:A,0),MATCH(B18418,'contribution par jour-semaine'!$1:$1,0),4,1,"contribution par jour-semaine")),"")</f>
        <v/>
      </c>
      <c r="D18418" s="4" t="str">
        <f>VLOOKUP(A18418,predictions!A:B,2,FALSE)</f>
        <v>22/06/2020</v>
      </c>
      <c r="E18418" s="4">
        <f t="shared" si="72"/>
        <v>44004</v>
      </c>
    </row>
    <row r="18419" spans="3:5" ht="13" x14ac:dyDescent="0.15">
      <c r="C18419" s="1" t="str">
        <f ca="1">IFERROR(INDIRECT(ADDRESS(MATCH(A18419,'contribution par jour-semaine'!A:A,0),MATCH(B18419,'contribution par jour-semaine'!$1:$1,0),4,1,"contribution par jour-semaine")),"")</f>
        <v/>
      </c>
      <c r="D18419" s="4" t="str">
        <f>VLOOKUP(A18419,predictions!A:B,2,FALSE)</f>
        <v>22/06/2020</v>
      </c>
      <c r="E18419" s="4">
        <f t="shared" si="72"/>
        <v>44004</v>
      </c>
    </row>
    <row r="18420" spans="3:5" ht="13" x14ac:dyDescent="0.15">
      <c r="C18420" s="1" t="str">
        <f ca="1">IFERROR(INDIRECT(ADDRESS(MATCH(A18420,'contribution par jour-semaine'!A:A,0),MATCH(B18420,'contribution par jour-semaine'!$1:$1,0),4,1,"contribution par jour-semaine")),"")</f>
        <v/>
      </c>
      <c r="D18420" s="4" t="str">
        <f>VLOOKUP(A18420,predictions!A:B,2,FALSE)</f>
        <v>22/06/2020</v>
      </c>
      <c r="E18420" s="4">
        <f t="shared" si="72"/>
        <v>44004</v>
      </c>
    </row>
    <row r="18421" spans="3:5" ht="13" x14ac:dyDescent="0.15">
      <c r="C18421" s="1" t="str">
        <f ca="1">IFERROR(INDIRECT(ADDRESS(MATCH(A18421,'contribution par jour-semaine'!A:A,0),MATCH(B18421,'contribution par jour-semaine'!$1:$1,0),4,1,"contribution par jour-semaine")),"")</f>
        <v/>
      </c>
      <c r="D18421" s="4" t="str">
        <f>VLOOKUP(A18421,predictions!A:B,2,FALSE)</f>
        <v>22/06/2020</v>
      </c>
      <c r="E18421" s="4">
        <f t="shared" si="72"/>
        <v>44004</v>
      </c>
    </row>
    <row r="18422" spans="3:5" ht="13" x14ac:dyDescent="0.15">
      <c r="C18422" s="1" t="str">
        <f ca="1">IFERROR(INDIRECT(ADDRESS(MATCH(A18422,'contribution par jour-semaine'!A:A,0),MATCH(B18422,'contribution par jour-semaine'!$1:$1,0),4,1,"contribution par jour-semaine")),"")</f>
        <v/>
      </c>
      <c r="D18422" s="4" t="str">
        <f>VLOOKUP(A18422,predictions!A:B,2,FALSE)</f>
        <v>22/06/2020</v>
      </c>
      <c r="E18422" s="4">
        <f t="shared" si="72"/>
        <v>44004</v>
      </c>
    </row>
    <row r="18423" spans="3:5" ht="13" x14ac:dyDescent="0.15">
      <c r="C18423" s="1" t="str">
        <f ca="1">IFERROR(INDIRECT(ADDRESS(MATCH(A18423,'contribution par jour-semaine'!A:A,0),MATCH(B18423,'contribution par jour-semaine'!$1:$1,0),4,1,"contribution par jour-semaine")),"")</f>
        <v/>
      </c>
      <c r="D18423" s="4" t="str">
        <f>VLOOKUP(A18423,predictions!A:B,2,FALSE)</f>
        <v>22/06/2020</v>
      </c>
      <c r="E18423" s="4">
        <f t="shared" si="72"/>
        <v>44004</v>
      </c>
    </row>
    <row r="18424" spans="3:5" ht="13" x14ac:dyDescent="0.15">
      <c r="C18424" s="1" t="str">
        <f ca="1">IFERROR(INDIRECT(ADDRESS(MATCH(A18424,'contribution par jour-semaine'!A:A,0),MATCH(B18424,'contribution par jour-semaine'!$1:$1,0),4,1,"contribution par jour-semaine")),"")</f>
        <v/>
      </c>
      <c r="D18424" s="4" t="str">
        <f>VLOOKUP(A18424,predictions!A:B,2,FALSE)</f>
        <v>22/06/2020</v>
      </c>
      <c r="E18424" s="4">
        <f t="shared" si="72"/>
        <v>44004</v>
      </c>
    </row>
    <row r="18425" spans="3:5" ht="13" x14ac:dyDescent="0.15">
      <c r="C18425" s="1" t="str">
        <f ca="1">IFERROR(INDIRECT(ADDRESS(MATCH(A18425,'contribution par jour-semaine'!A:A,0),MATCH(B18425,'contribution par jour-semaine'!$1:$1,0),4,1,"contribution par jour-semaine")),"")</f>
        <v/>
      </c>
      <c r="D18425" s="4" t="str">
        <f>VLOOKUP(A18425,predictions!A:B,2,FALSE)</f>
        <v>22/06/2020</v>
      </c>
      <c r="E18425" s="4">
        <f t="shared" si="72"/>
        <v>44004</v>
      </c>
    </row>
    <row r="18426" spans="3:5" ht="13" x14ac:dyDescent="0.15">
      <c r="C18426" s="1" t="str">
        <f ca="1">IFERROR(INDIRECT(ADDRESS(MATCH(A18426,'contribution par jour-semaine'!A:A,0),MATCH(B18426,'contribution par jour-semaine'!$1:$1,0),4,1,"contribution par jour-semaine")),"")</f>
        <v/>
      </c>
      <c r="D18426" s="4" t="str">
        <f>VLOOKUP(A18426,predictions!A:B,2,FALSE)</f>
        <v>22/06/2020</v>
      </c>
      <c r="E18426" s="4">
        <f t="shared" si="72"/>
        <v>44004</v>
      </c>
    </row>
    <row r="18427" spans="3:5" ht="13" x14ac:dyDescent="0.15">
      <c r="C18427" s="1" t="str">
        <f ca="1">IFERROR(INDIRECT(ADDRESS(MATCH(A18427,'contribution par jour-semaine'!A:A,0),MATCH(B18427,'contribution par jour-semaine'!$1:$1,0),4,1,"contribution par jour-semaine")),"")</f>
        <v/>
      </c>
      <c r="D18427" s="4" t="str">
        <f>VLOOKUP(A18427,predictions!A:B,2,FALSE)</f>
        <v>22/06/2020</v>
      </c>
      <c r="E18427" s="4">
        <f t="shared" si="72"/>
        <v>44004</v>
      </c>
    </row>
    <row r="18428" spans="3:5" ht="13" x14ac:dyDescent="0.15">
      <c r="C18428" s="1" t="str">
        <f ca="1">IFERROR(INDIRECT(ADDRESS(MATCH(A18428,'contribution par jour-semaine'!A:A,0),MATCH(B18428,'contribution par jour-semaine'!$1:$1,0),4,1,"contribution par jour-semaine")),"")</f>
        <v/>
      </c>
      <c r="D18428" s="4" t="str">
        <f>VLOOKUP(A18428,predictions!A:B,2,FALSE)</f>
        <v>22/06/2020</v>
      </c>
      <c r="E18428" s="4">
        <f t="shared" si="72"/>
        <v>44004</v>
      </c>
    </row>
    <row r="18429" spans="3:5" ht="13" x14ac:dyDescent="0.15">
      <c r="C18429" s="1" t="str">
        <f ca="1">IFERROR(INDIRECT(ADDRESS(MATCH(A18429,'contribution par jour-semaine'!A:A,0),MATCH(B18429,'contribution par jour-semaine'!$1:$1,0),4,1,"contribution par jour-semaine")),"")</f>
        <v/>
      </c>
      <c r="D18429" s="4" t="str">
        <f>VLOOKUP(A18429,predictions!A:B,2,FALSE)</f>
        <v>22/06/2020</v>
      </c>
      <c r="E18429" s="4">
        <f t="shared" si="72"/>
        <v>44004</v>
      </c>
    </row>
    <row r="18430" spans="3:5" ht="13" x14ac:dyDescent="0.15">
      <c r="C18430" s="1" t="str">
        <f ca="1">IFERROR(INDIRECT(ADDRESS(MATCH(A18430,'contribution par jour-semaine'!A:A,0),MATCH(B18430,'contribution par jour-semaine'!$1:$1,0),4,1,"contribution par jour-semaine")),"")</f>
        <v/>
      </c>
      <c r="D18430" s="4" t="str">
        <f>VLOOKUP(A18430,predictions!A:B,2,FALSE)</f>
        <v>22/06/2020</v>
      </c>
      <c r="E18430" s="4">
        <f t="shared" si="72"/>
        <v>44004</v>
      </c>
    </row>
    <row r="18431" spans="3:5" ht="13" x14ac:dyDescent="0.15">
      <c r="C18431" s="1" t="str">
        <f ca="1">IFERROR(INDIRECT(ADDRESS(MATCH(A18431,'contribution par jour-semaine'!A:A,0),MATCH(B18431,'contribution par jour-semaine'!$1:$1,0),4,1,"contribution par jour-semaine")),"")</f>
        <v/>
      </c>
      <c r="D18431" s="4" t="str">
        <f>VLOOKUP(A18431,predictions!A:B,2,FALSE)</f>
        <v>22/06/2020</v>
      </c>
      <c r="E18431" s="4">
        <f t="shared" si="72"/>
        <v>44004</v>
      </c>
    </row>
    <row r="18432" spans="3:5" ht="13" x14ac:dyDescent="0.15">
      <c r="C18432" s="1" t="str">
        <f ca="1">IFERROR(INDIRECT(ADDRESS(MATCH(A18432,'contribution par jour-semaine'!A:A,0),MATCH(B18432,'contribution par jour-semaine'!$1:$1,0),4,1,"contribution par jour-semaine")),"")</f>
        <v/>
      </c>
      <c r="D18432" s="4" t="str">
        <f>VLOOKUP(A18432,predictions!A:B,2,FALSE)</f>
        <v>22/06/2020</v>
      </c>
      <c r="E18432" s="4">
        <f t="shared" si="72"/>
        <v>44004</v>
      </c>
    </row>
    <row r="18433" spans="3:5" ht="13" x14ac:dyDescent="0.15">
      <c r="C18433" s="1" t="str">
        <f ca="1">IFERROR(INDIRECT(ADDRESS(MATCH(A18433,'contribution par jour-semaine'!A:A,0),MATCH(B18433,'contribution par jour-semaine'!$1:$1,0),4,1,"contribution par jour-semaine")),"")</f>
        <v/>
      </c>
      <c r="D18433" s="4" t="str">
        <f>VLOOKUP(A18433,predictions!A:B,2,FALSE)</f>
        <v>22/06/2020</v>
      </c>
      <c r="E18433" s="4">
        <f t="shared" si="72"/>
        <v>44004</v>
      </c>
    </row>
    <row r="18434" spans="3:5" ht="13" x14ac:dyDescent="0.15">
      <c r="C18434" s="1" t="str">
        <f ca="1">IFERROR(INDIRECT(ADDRESS(MATCH(A18434,'contribution par jour-semaine'!A:A,0),MATCH(B18434,'contribution par jour-semaine'!$1:$1,0),4,1,"contribution par jour-semaine")),"")</f>
        <v/>
      </c>
      <c r="D18434" s="4" t="str">
        <f>VLOOKUP(A18434,predictions!A:B,2,FALSE)</f>
        <v>22/06/2020</v>
      </c>
      <c r="E18434" s="4">
        <f t="shared" si="72"/>
        <v>44004</v>
      </c>
    </row>
    <row r="18435" spans="3:5" ht="13" x14ac:dyDescent="0.15">
      <c r="C18435" s="1" t="str">
        <f ca="1">IFERROR(INDIRECT(ADDRESS(MATCH(A18435,'contribution par jour-semaine'!A:A,0),MATCH(B18435,'contribution par jour-semaine'!$1:$1,0),4,1,"contribution par jour-semaine")),"")</f>
        <v/>
      </c>
      <c r="D18435" s="4" t="str">
        <f>VLOOKUP(A18435,predictions!A:B,2,FALSE)</f>
        <v>22/06/2020</v>
      </c>
      <c r="E18435" s="4">
        <f t="shared" si="72"/>
        <v>44004</v>
      </c>
    </row>
    <row r="18436" spans="3:5" ht="13" x14ac:dyDescent="0.15">
      <c r="C18436" s="1" t="str">
        <f ca="1">IFERROR(INDIRECT(ADDRESS(MATCH(A18436,'contribution par jour-semaine'!A:A,0),MATCH(B18436,'contribution par jour-semaine'!$1:$1,0),4,1,"contribution par jour-semaine")),"")</f>
        <v/>
      </c>
      <c r="D18436" s="4" t="str">
        <f>VLOOKUP(A18436,predictions!A:B,2,FALSE)</f>
        <v>22/06/2020</v>
      </c>
      <c r="E18436" s="4">
        <f t="shared" si="72"/>
        <v>44004</v>
      </c>
    </row>
    <row r="18437" spans="3:5" ht="13" x14ac:dyDescent="0.15">
      <c r="C18437" s="1" t="str">
        <f ca="1">IFERROR(INDIRECT(ADDRESS(MATCH(A18437,'contribution par jour-semaine'!A:A,0),MATCH(B18437,'contribution par jour-semaine'!$1:$1,0),4,1,"contribution par jour-semaine")),"")</f>
        <v/>
      </c>
      <c r="D18437" s="4" t="str">
        <f>VLOOKUP(A18437,predictions!A:B,2,FALSE)</f>
        <v>22/06/2020</v>
      </c>
      <c r="E18437" s="4">
        <f t="shared" si="72"/>
        <v>44004</v>
      </c>
    </row>
    <row r="18438" spans="3:5" ht="13" x14ac:dyDescent="0.15">
      <c r="C18438" s="1" t="str">
        <f ca="1">IFERROR(INDIRECT(ADDRESS(MATCH(A18438,'contribution par jour-semaine'!A:A,0),MATCH(B18438,'contribution par jour-semaine'!$1:$1,0),4,1,"contribution par jour-semaine")),"")</f>
        <v/>
      </c>
      <c r="D18438" s="4" t="str">
        <f>VLOOKUP(A18438,predictions!A:B,2,FALSE)</f>
        <v>22/06/2020</v>
      </c>
      <c r="E18438" s="4">
        <f t="shared" si="72"/>
        <v>44004</v>
      </c>
    </row>
    <row r="18439" spans="3:5" ht="13" x14ac:dyDescent="0.15">
      <c r="C18439" s="1" t="str">
        <f ca="1">IFERROR(INDIRECT(ADDRESS(MATCH(A18439,'contribution par jour-semaine'!A:A,0),MATCH(B18439,'contribution par jour-semaine'!$1:$1,0),4,1,"contribution par jour-semaine")),"")</f>
        <v/>
      </c>
      <c r="D18439" s="4" t="str">
        <f>VLOOKUP(A18439,predictions!A:B,2,FALSE)</f>
        <v>22/06/2020</v>
      </c>
      <c r="E18439" s="4">
        <f t="shared" si="72"/>
        <v>44004</v>
      </c>
    </row>
    <row r="18440" spans="3:5" ht="13" x14ac:dyDescent="0.15">
      <c r="C18440" s="1" t="str">
        <f ca="1">IFERROR(INDIRECT(ADDRESS(MATCH(A18440,'contribution par jour-semaine'!A:A,0),MATCH(B18440,'contribution par jour-semaine'!$1:$1,0),4,1,"contribution par jour-semaine")),"")</f>
        <v/>
      </c>
      <c r="D18440" s="4" t="str">
        <f>VLOOKUP(A18440,predictions!A:B,2,FALSE)</f>
        <v>22/06/2020</v>
      </c>
      <c r="E18440" s="4">
        <f t="shared" si="72"/>
        <v>44004</v>
      </c>
    </row>
    <row r="18441" spans="3:5" ht="13" x14ac:dyDescent="0.15">
      <c r="C18441" s="1" t="str">
        <f ca="1">IFERROR(INDIRECT(ADDRESS(MATCH(A18441,'contribution par jour-semaine'!A:A,0),MATCH(B18441,'contribution par jour-semaine'!$1:$1,0),4,1,"contribution par jour-semaine")),"")</f>
        <v/>
      </c>
      <c r="D18441" s="4" t="str">
        <f>VLOOKUP(A18441,predictions!A:B,2,FALSE)</f>
        <v>22/06/2020</v>
      </c>
      <c r="E18441" s="4">
        <f t="shared" si="72"/>
        <v>44004</v>
      </c>
    </row>
    <row r="18442" spans="3:5" ht="13" x14ac:dyDescent="0.15">
      <c r="C18442" s="1" t="str">
        <f ca="1">IFERROR(INDIRECT(ADDRESS(MATCH(A18442,'contribution par jour-semaine'!A:A,0),MATCH(B18442,'contribution par jour-semaine'!$1:$1,0),4,1,"contribution par jour-semaine")),"")</f>
        <v/>
      </c>
      <c r="D18442" s="4" t="str">
        <f>VLOOKUP(A18442,predictions!A:B,2,FALSE)</f>
        <v>22/06/2020</v>
      </c>
      <c r="E18442" s="4">
        <f t="shared" si="72"/>
        <v>44004</v>
      </c>
    </row>
    <row r="18443" spans="3:5" ht="13" x14ac:dyDescent="0.15">
      <c r="C18443" s="1" t="str">
        <f ca="1">IFERROR(INDIRECT(ADDRESS(MATCH(A18443,'contribution par jour-semaine'!A:A,0),MATCH(B18443,'contribution par jour-semaine'!$1:$1,0),4,1,"contribution par jour-semaine")),"")</f>
        <v/>
      </c>
      <c r="D18443" s="4" t="str">
        <f>VLOOKUP(A18443,predictions!A:B,2,FALSE)</f>
        <v>22/06/2020</v>
      </c>
      <c r="E18443" s="4">
        <f t="shared" si="72"/>
        <v>44004</v>
      </c>
    </row>
    <row r="18444" spans="3:5" ht="13" x14ac:dyDescent="0.15">
      <c r="C18444" s="1" t="str">
        <f ca="1">IFERROR(INDIRECT(ADDRESS(MATCH(A18444,'contribution par jour-semaine'!A:A,0),MATCH(B18444,'contribution par jour-semaine'!$1:$1,0),4,1,"contribution par jour-semaine")),"")</f>
        <v/>
      </c>
      <c r="D18444" s="4" t="str">
        <f>VLOOKUP(A18444,predictions!A:B,2,FALSE)</f>
        <v>22/06/2020</v>
      </c>
      <c r="E18444" s="4">
        <f t="shared" si="72"/>
        <v>44004</v>
      </c>
    </row>
    <row r="18445" spans="3:5" ht="13" x14ac:dyDescent="0.15">
      <c r="C18445" s="1" t="str">
        <f ca="1">IFERROR(INDIRECT(ADDRESS(MATCH(A18445,'contribution par jour-semaine'!A:A,0),MATCH(B18445,'contribution par jour-semaine'!$1:$1,0),4,1,"contribution par jour-semaine")),"")</f>
        <v/>
      </c>
      <c r="D18445" s="4" t="str">
        <f>VLOOKUP(A18445,predictions!A:B,2,FALSE)</f>
        <v>22/06/2020</v>
      </c>
      <c r="E18445" s="4">
        <f t="shared" si="72"/>
        <v>44004</v>
      </c>
    </row>
    <row r="18446" spans="3:5" ht="13" x14ac:dyDescent="0.15">
      <c r="C18446" s="1" t="str">
        <f ca="1">IFERROR(INDIRECT(ADDRESS(MATCH(A18446,'contribution par jour-semaine'!A:A,0),MATCH(B18446,'contribution par jour-semaine'!$1:$1,0),4,1,"contribution par jour-semaine")),"")</f>
        <v/>
      </c>
      <c r="D18446" s="4" t="str">
        <f>VLOOKUP(A18446,predictions!A:B,2,FALSE)</f>
        <v>22/06/2020</v>
      </c>
      <c r="E18446" s="4">
        <f t="shared" si="72"/>
        <v>44004</v>
      </c>
    </row>
    <row r="18447" spans="3:5" ht="13" x14ac:dyDescent="0.15">
      <c r="C18447" s="1" t="str">
        <f ca="1">IFERROR(INDIRECT(ADDRESS(MATCH(A18447,'contribution par jour-semaine'!A:A,0),MATCH(B18447,'contribution par jour-semaine'!$1:$1,0),4,1,"contribution par jour-semaine")),"")</f>
        <v/>
      </c>
      <c r="D18447" s="4" t="str">
        <f>VLOOKUP(A18447,predictions!A:B,2,FALSE)</f>
        <v>22/06/2020</v>
      </c>
      <c r="E18447" s="4">
        <f t="shared" si="72"/>
        <v>44004</v>
      </c>
    </row>
    <row r="18448" spans="3:5" ht="13" x14ac:dyDescent="0.15">
      <c r="C18448" s="1" t="str">
        <f ca="1">IFERROR(INDIRECT(ADDRESS(MATCH(A18448,'contribution par jour-semaine'!A:A,0),MATCH(B18448,'contribution par jour-semaine'!$1:$1,0),4,1,"contribution par jour-semaine")),"")</f>
        <v/>
      </c>
      <c r="D18448" s="4" t="str">
        <f>VLOOKUP(A18448,predictions!A:B,2,FALSE)</f>
        <v>22/06/2020</v>
      </c>
      <c r="E18448" s="4">
        <f t="shared" si="72"/>
        <v>44004</v>
      </c>
    </row>
    <row r="18449" spans="3:5" ht="13" x14ac:dyDescent="0.15">
      <c r="C18449" s="1" t="str">
        <f ca="1">IFERROR(INDIRECT(ADDRESS(MATCH(A18449,'contribution par jour-semaine'!A:A,0),MATCH(B18449,'contribution par jour-semaine'!$1:$1,0),4,1,"contribution par jour-semaine")),"")</f>
        <v/>
      </c>
      <c r="D18449" s="4" t="str">
        <f>VLOOKUP(A18449,predictions!A:B,2,FALSE)</f>
        <v>22/06/2020</v>
      </c>
      <c r="E18449" s="4">
        <f t="shared" si="72"/>
        <v>44004</v>
      </c>
    </row>
    <row r="18450" spans="3:5" ht="13" x14ac:dyDescent="0.15">
      <c r="C18450" s="1" t="str">
        <f ca="1">IFERROR(INDIRECT(ADDRESS(MATCH(A18450,'contribution par jour-semaine'!A:A,0),MATCH(B18450,'contribution par jour-semaine'!$1:$1,0),4,1,"contribution par jour-semaine")),"")</f>
        <v/>
      </c>
      <c r="D18450" s="4" t="str">
        <f>VLOOKUP(A18450,predictions!A:B,2,FALSE)</f>
        <v>22/06/2020</v>
      </c>
      <c r="E18450" s="4">
        <f t="shared" si="72"/>
        <v>44004</v>
      </c>
    </row>
    <row r="18451" spans="3:5" ht="13" x14ac:dyDescent="0.15">
      <c r="C18451" s="1" t="str">
        <f ca="1">IFERROR(INDIRECT(ADDRESS(MATCH(A18451,'contribution par jour-semaine'!A:A,0),MATCH(B18451,'contribution par jour-semaine'!$1:$1,0),4,1,"contribution par jour-semaine")),"")</f>
        <v/>
      </c>
      <c r="D18451" s="4" t="str">
        <f>VLOOKUP(A18451,predictions!A:B,2,FALSE)</f>
        <v>22/06/2020</v>
      </c>
      <c r="E18451" s="4">
        <f t="shared" si="72"/>
        <v>44004</v>
      </c>
    </row>
    <row r="18452" spans="3:5" ht="13" x14ac:dyDescent="0.15">
      <c r="C18452" s="1" t="str">
        <f ca="1">IFERROR(INDIRECT(ADDRESS(MATCH(A18452,'contribution par jour-semaine'!A:A,0),MATCH(B18452,'contribution par jour-semaine'!$1:$1,0),4,1,"contribution par jour-semaine")),"")</f>
        <v/>
      </c>
      <c r="D18452" s="4" t="str">
        <f>VLOOKUP(A18452,predictions!A:B,2,FALSE)</f>
        <v>22/06/2020</v>
      </c>
      <c r="E18452" s="4">
        <f t="shared" si="72"/>
        <v>44004</v>
      </c>
    </row>
    <row r="18453" spans="3:5" ht="13" x14ac:dyDescent="0.15">
      <c r="C18453" s="1" t="str">
        <f ca="1">IFERROR(INDIRECT(ADDRESS(MATCH(A18453,'contribution par jour-semaine'!A:A,0),MATCH(B18453,'contribution par jour-semaine'!$1:$1,0),4,1,"contribution par jour-semaine")),"")</f>
        <v/>
      </c>
      <c r="D18453" s="4" t="str">
        <f>VLOOKUP(A18453,predictions!A:B,2,FALSE)</f>
        <v>22/06/2020</v>
      </c>
      <c r="E18453" s="4">
        <f t="shared" si="72"/>
        <v>44004</v>
      </c>
    </row>
    <row r="18454" spans="3:5" ht="13" x14ac:dyDescent="0.15">
      <c r="C18454" s="1" t="str">
        <f ca="1">IFERROR(INDIRECT(ADDRESS(MATCH(A18454,'contribution par jour-semaine'!A:A,0),MATCH(B18454,'contribution par jour-semaine'!$1:$1,0),4,1,"contribution par jour-semaine")),"")</f>
        <v/>
      </c>
      <c r="D18454" s="4" t="str">
        <f>VLOOKUP(A18454,predictions!A:B,2,FALSE)</f>
        <v>22/06/2020</v>
      </c>
      <c r="E18454" s="4">
        <f t="shared" si="72"/>
        <v>44004</v>
      </c>
    </row>
    <row r="18455" spans="3:5" ht="13" x14ac:dyDescent="0.15">
      <c r="C18455" s="1" t="str">
        <f ca="1">IFERROR(INDIRECT(ADDRESS(MATCH(A18455,'contribution par jour-semaine'!A:A,0),MATCH(B18455,'contribution par jour-semaine'!$1:$1,0),4,1,"contribution par jour-semaine")),"")</f>
        <v/>
      </c>
      <c r="D18455" s="4" t="str">
        <f>VLOOKUP(A18455,predictions!A:B,2,FALSE)</f>
        <v>22/06/2020</v>
      </c>
      <c r="E18455" s="4">
        <f t="shared" si="72"/>
        <v>44004</v>
      </c>
    </row>
    <row r="18456" spans="3:5" ht="13" x14ac:dyDescent="0.15">
      <c r="C18456" s="1" t="str">
        <f ca="1">IFERROR(INDIRECT(ADDRESS(MATCH(A18456,'contribution par jour-semaine'!A:A,0),MATCH(B18456,'contribution par jour-semaine'!$1:$1,0),4,1,"contribution par jour-semaine")),"")</f>
        <v/>
      </c>
      <c r="D18456" s="4" t="str">
        <f>VLOOKUP(A18456,predictions!A:B,2,FALSE)</f>
        <v>22/06/2020</v>
      </c>
      <c r="E18456" s="4">
        <f t="shared" si="72"/>
        <v>44004</v>
      </c>
    </row>
    <row r="18457" spans="3:5" ht="13" x14ac:dyDescent="0.15">
      <c r="C18457" s="1" t="str">
        <f ca="1">IFERROR(INDIRECT(ADDRESS(MATCH(A18457,'contribution par jour-semaine'!A:A,0),MATCH(B18457,'contribution par jour-semaine'!$1:$1,0),4,1,"contribution par jour-semaine")),"")</f>
        <v/>
      </c>
      <c r="D18457" s="4" t="str">
        <f>VLOOKUP(A18457,predictions!A:B,2,FALSE)</f>
        <v>22/06/2020</v>
      </c>
      <c r="E18457" s="4">
        <f t="shared" si="72"/>
        <v>44004</v>
      </c>
    </row>
    <row r="18458" spans="3:5" ht="13" x14ac:dyDescent="0.15">
      <c r="C18458" s="1" t="str">
        <f ca="1">IFERROR(INDIRECT(ADDRESS(MATCH(A18458,'contribution par jour-semaine'!A:A,0),MATCH(B18458,'contribution par jour-semaine'!$1:$1,0),4,1,"contribution par jour-semaine")),"")</f>
        <v/>
      </c>
      <c r="D18458" s="4" t="str">
        <f>VLOOKUP(A18458,predictions!A:B,2,FALSE)</f>
        <v>22/06/2020</v>
      </c>
      <c r="E18458" s="4">
        <f t="shared" si="72"/>
        <v>44004</v>
      </c>
    </row>
    <row r="18459" spans="3:5" ht="13" x14ac:dyDescent="0.15">
      <c r="C18459" s="1" t="str">
        <f ca="1">IFERROR(INDIRECT(ADDRESS(MATCH(A18459,'contribution par jour-semaine'!A:A,0),MATCH(B18459,'contribution par jour-semaine'!$1:$1,0),4,1,"contribution par jour-semaine")),"")</f>
        <v/>
      </c>
      <c r="D18459" s="4" t="str">
        <f>VLOOKUP(A18459,predictions!A:B,2,FALSE)</f>
        <v>22/06/2020</v>
      </c>
      <c r="E18459" s="4">
        <f t="shared" si="72"/>
        <v>44004</v>
      </c>
    </row>
    <row r="18460" spans="3:5" ht="13" x14ac:dyDescent="0.15">
      <c r="C18460" s="1" t="str">
        <f ca="1">IFERROR(INDIRECT(ADDRESS(MATCH(A18460,'contribution par jour-semaine'!A:A,0),MATCH(B18460,'contribution par jour-semaine'!$1:$1,0),4,1,"contribution par jour-semaine")),"")</f>
        <v/>
      </c>
      <c r="D18460" s="4" t="str">
        <f>VLOOKUP(A18460,predictions!A:B,2,FALSE)</f>
        <v>22/06/2020</v>
      </c>
      <c r="E18460" s="4">
        <f t="shared" si="72"/>
        <v>44004</v>
      </c>
    </row>
    <row r="18461" spans="3:5" ht="13" x14ac:dyDescent="0.15">
      <c r="C18461" s="1" t="str">
        <f ca="1">IFERROR(INDIRECT(ADDRESS(MATCH(A18461,'contribution par jour-semaine'!A:A,0),MATCH(B18461,'contribution par jour-semaine'!$1:$1,0),4,1,"contribution par jour-semaine")),"")</f>
        <v/>
      </c>
      <c r="D18461" s="4" t="str">
        <f>VLOOKUP(A18461,predictions!A:B,2,FALSE)</f>
        <v>22/06/2020</v>
      </c>
      <c r="E18461" s="4">
        <f t="shared" si="72"/>
        <v>44004</v>
      </c>
    </row>
    <row r="18462" spans="3:5" ht="13" x14ac:dyDescent="0.15">
      <c r="C18462" s="1" t="str">
        <f ca="1">IFERROR(INDIRECT(ADDRESS(MATCH(A18462,'contribution par jour-semaine'!A:A,0),MATCH(B18462,'contribution par jour-semaine'!$1:$1,0),4,1,"contribution par jour-semaine")),"")</f>
        <v/>
      </c>
      <c r="D18462" s="4" t="str">
        <f>VLOOKUP(A18462,predictions!A:B,2,FALSE)</f>
        <v>22/06/2020</v>
      </c>
      <c r="E18462" s="4">
        <f t="shared" si="72"/>
        <v>44004</v>
      </c>
    </row>
    <row r="18463" spans="3:5" ht="13" x14ac:dyDescent="0.15">
      <c r="C18463" s="1" t="str">
        <f ca="1">IFERROR(INDIRECT(ADDRESS(MATCH(A18463,'contribution par jour-semaine'!A:A,0),MATCH(B18463,'contribution par jour-semaine'!$1:$1,0),4,1,"contribution par jour-semaine")),"")</f>
        <v/>
      </c>
      <c r="D18463" s="4" t="str">
        <f>VLOOKUP(A18463,predictions!A:B,2,FALSE)</f>
        <v>22/06/2020</v>
      </c>
      <c r="E18463" s="4">
        <f t="shared" si="72"/>
        <v>44004</v>
      </c>
    </row>
    <row r="18464" spans="3:5" ht="13" x14ac:dyDescent="0.15">
      <c r="C18464" s="1" t="str">
        <f ca="1">IFERROR(INDIRECT(ADDRESS(MATCH(A18464,'contribution par jour-semaine'!A:A,0),MATCH(B18464,'contribution par jour-semaine'!$1:$1,0),4,1,"contribution par jour-semaine")),"")</f>
        <v/>
      </c>
      <c r="D18464" s="4" t="str">
        <f>VLOOKUP(A18464,predictions!A:B,2,FALSE)</f>
        <v>22/06/2020</v>
      </c>
      <c r="E18464" s="4">
        <f t="shared" si="72"/>
        <v>44004</v>
      </c>
    </row>
    <row r="18465" spans="3:5" ht="13" x14ac:dyDescent="0.15">
      <c r="C18465" s="1" t="str">
        <f ca="1">IFERROR(INDIRECT(ADDRESS(MATCH(A18465,'contribution par jour-semaine'!A:A,0),MATCH(B18465,'contribution par jour-semaine'!$1:$1,0),4,1,"contribution par jour-semaine")),"")</f>
        <v/>
      </c>
      <c r="D18465" s="4" t="str">
        <f>VLOOKUP(A18465,predictions!A:B,2,FALSE)</f>
        <v>22/06/2020</v>
      </c>
      <c r="E18465" s="4">
        <f t="shared" si="72"/>
        <v>44004</v>
      </c>
    </row>
    <row r="18466" spans="3:5" ht="13" x14ac:dyDescent="0.15">
      <c r="C18466" s="1" t="str">
        <f ca="1">IFERROR(INDIRECT(ADDRESS(MATCH(A18466,'contribution par jour-semaine'!A:A,0),MATCH(B18466,'contribution par jour-semaine'!$1:$1,0),4,1,"contribution par jour-semaine")),"")</f>
        <v/>
      </c>
      <c r="D18466" s="4" t="str">
        <f>VLOOKUP(A18466,predictions!A:B,2,FALSE)</f>
        <v>22/06/2020</v>
      </c>
      <c r="E18466" s="4">
        <f t="shared" si="72"/>
        <v>44004</v>
      </c>
    </row>
    <row r="18467" spans="3:5" ht="13" x14ac:dyDescent="0.15">
      <c r="C18467" s="1" t="str">
        <f ca="1">IFERROR(INDIRECT(ADDRESS(MATCH(A18467,'contribution par jour-semaine'!A:A,0),MATCH(B18467,'contribution par jour-semaine'!$1:$1,0),4,1,"contribution par jour-semaine")),"")</f>
        <v/>
      </c>
      <c r="D18467" s="4" t="str">
        <f>VLOOKUP(A18467,predictions!A:B,2,FALSE)</f>
        <v>22/06/2020</v>
      </c>
      <c r="E18467" s="4">
        <f t="shared" si="72"/>
        <v>44004</v>
      </c>
    </row>
    <row r="18468" spans="3:5" ht="13" x14ac:dyDescent="0.15">
      <c r="C18468" s="1" t="str">
        <f ca="1">IFERROR(INDIRECT(ADDRESS(MATCH(A18468,'contribution par jour-semaine'!A:A,0),MATCH(B18468,'contribution par jour-semaine'!$1:$1,0),4,1,"contribution par jour-semaine")),"")</f>
        <v/>
      </c>
      <c r="D18468" s="4" t="str">
        <f>VLOOKUP(A18468,predictions!A:B,2,FALSE)</f>
        <v>22/06/2020</v>
      </c>
      <c r="E18468" s="4">
        <f t="shared" si="72"/>
        <v>44004</v>
      </c>
    </row>
    <row r="18469" spans="3:5" ht="13" x14ac:dyDescent="0.15">
      <c r="C18469" s="1" t="str">
        <f ca="1">IFERROR(INDIRECT(ADDRESS(MATCH(A18469,'contribution par jour-semaine'!A:A,0),MATCH(B18469,'contribution par jour-semaine'!$1:$1,0),4,1,"contribution par jour-semaine")),"")</f>
        <v/>
      </c>
      <c r="D18469" s="4" t="str">
        <f>VLOOKUP(A18469,predictions!A:B,2,FALSE)</f>
        <v>22/06/2020</v>
      </c>
      <c r="E18469" s="4">
        <f t="shared" si="72"/>
        <v>44004</v>
      </c>
    </row>
    <row r="18470" spans="3:5" ht="13" x14ac:dyDescent="0.15">
      <c r="C18470" s="1" t="str">
        <f ca="1">IFERROR(INDIRECT(ADDRESS(MATCH(A18470,'contribution par jour-semaine'!A:A,0),MATCH(B18470,'contribution par jour-semaine'!$1:$1,0),4,1,"contribution par jour-semaine")),"")</f>
        <v/>
      </c>
      <c r="D18470" s="4" t="str">
        <f>VLOOKUP(A18470,predictions!A:B,2,FALSE)</f>
        <v>22/06/2020</v>
      </c>
      <c r="E18470" s="4">
        <f t="shared" si="72"/>
        <v>44004</v>
      </c>
    </row>
    <row r="18471" spans="3:5" ht="13" x14ac:dyDescent="0.15">
      <c r="C18471" s="1" t="str">
        <f ca="1">IFERROR(INDIRECT(ADDRESS(MATCH(A18471,'contribution par jour-semaine'!A:A,0),MATCH(B18471,'contribution par jour-semaine'!$1:$1,0),4,1,"contribution par jour-semaine")),"")</f>
        <v/>
      </c>
      <c r="D18471" s="4" t="str">
        <f>VLOOKUP(A18471,predictions!A:B,2,FALSE)</f>
        <v>22/06/2020</v>
      </c>
      <c r="E18471" s="4">
        <f t="shared" si="72"/>
        <v>44004</v>
      </c>
    </row>
    <row r="18472" spans="3:5" ht="13" x14ac:dyDescent="0.15">
      <c r="C18472" s="1" t="str">
        <f ca="1">IFERROR(INDIRECT(ADDRESS(MATCH(A18472,'contribution par jour-semaine'!A:A,0),MATCH(B18472,'contribution par jour-semaine'!$1:$1,0),4,1,"contribution par jour-semaine")),"")</f>
        <v/>
      </c>
      <c r="D18472" s="4" t="str">
        <f>VLOOKUP(A18472,predictions!A:B,2,FALSE)</f>
        <v>22/06/2020</v>
      </c>
      <c r="E18472" s="4">
        <f t="shared" si="72"/>
        <v>44004</v>
      </c>
    </row>
    <row r="18473" spans="3:5" ht="13" x14ac:dyDescent="0.15">
      <c r="C18473" s="1" t="str">
        <f ca="1">IFERROR(INDIRECT(ADDRESS(MATCH(A18473,'contribution par jour-semaine'!A:A,0),MATCH(B18473,'contribution par jour-semaine'!$1:$1,0),4,1,"contribution par jour-semaine")),"")</f>
        <v/>
      </c>
      <c r="D18473" s="4" t="str">
        <f>VLOOKUP(A18473,predictions!A:B,2,FALSE)</f>
        <v>22/06/2020</v>
      </c>
      <c r="E18473" s="4">
        <f t="shared" si="72"/>
        <v>44004</v>
      </c>
    </row>
    <row r="18474" spans="3:5" ht="13" x14ac:dyDescent="0.15">
      <c r="C18474" s="1" t="str">
        <f ca="1">IFERROR(INDIRECT(ADDRESS(MATCH(A18474,'contribution par jour-semaine'!A:A,0),MATCH(B18474,'contribution par jour-semaine'!$1:$1,0),4,1,"contribution par jour-semaine")),"")</f>
        <v/>
      </c>
      <c r="D18474" s="4" t="str">
        <f>VLOOKUP(A18474,predictions!A:B,2,FALSE)</f>
        <v>22/06/2020</v>
      </c>
      <c r="E18474" s="4">
        <f t="shared" si="72"/>
        <v>44004</v>
      </c>
    </row>
    <row r="18475" spans="3:5" ht="13" x14ac:dyDescent="0.15">
      <c r="C18475" s="1" t="str">
        <f ca="1">IFERROR(INDIRECT(ADDRESS(MATCH(A18475,'contribution par jour-semaine'!A:A,0),MATCH(B18475,'contribution par jour-semaine'!$1:$1,0),4,1,"contribution par jour-semaine")),"")</f>
        <v/>
      </c>
      <c r="D18475" s="4" t="str">
        <f>VLOOKUP(A18475,predictions!A:B,2,FALSE)</f>
        <v>22/06/2020</v>
      </c>
      <c r="E18475" s="4">
        <f t="shared" si="72"/>
        <v>44004</v>
      </c>
    </row>
    <row r="18476" spans="3:5" ht="13" x14ac:dyDescent="0.15">
      <c r="C18476" s="1" t="str">
        <f ca="1">IFERROR(INDIRECT(ADDRESS(MATCH(A18476,'contribution par jour-semaine'!A:A,0),MATCH(B18476,'contribution par jour-semaine'!$1:$1,0),4,1,"contribution par jour-semaine")),"")</f>
        <v/>
      </c>
      <c r="D18476" s="4" t="str">
        <f>VLOOKUP(A18476,predictions!A:B,2,FALSE)</f>
        <v>22/06/2020</v>
      </c>
      <c r="E18476" s="4">
        <f t="shared" si="72"/>
        <v>44004</v>
      </c>
    </row>
    <row r="18477" spans="3:5" ht="13" x14ac:dyDescent="0.15">
      <c r="C18477" s="1" t="str">
        <f ca="1">IFERROR(INDIRECT(ADDRESS(MATCH(A18477,'contribution par jour-semaine'!A:A,0),MATCH(B18477,'contribution par jour-semaine'!$1:$1,0),4,1,"contribution par jour-semaine")),"")</f>
        <v/>
      </c>
      <c r="D18477" s="4" t="str">
        <f>VLOOKUP(A18477,predictions!A:B,2,FALSE)</f>
        <v>22/06/2020</v>
      </c>
      <c r="E18477" s="4">
        <f t="shared" si="72"/>
        <v>44004</v>
      </c>
    </row>
    <row r="18478" spans="3:5" ht="13" x14ac:dyDescent="0.15">
      <c r="C18478" s="1" t="str">
        <f ca="1">IFERROR(INDIRECT(ADDRESS(MATCH(A18478,'contribution par jour-semaine'!A:A,0),MATCH(B18478,'contribution par jour-semaine'!$1:$1,0),4,1,"contribution par jour-semaine")),"")</f>
        <v/>
      </c>
      <c r="D18478" s="4" t="str">
        <f>VLOOKUP(A18478,predictions!A:B,2,FALSE)</f>
        <v>22/06/2020</v>
      </c>
      <c r="E18478" s="4">
        <f t="shared" si="72"/>
        <v>44004</v>
      </c>
    </row>
    <row r="18479" spans="3:5" ht="13" x14ac:dyDescent="0.15">
      <c r="C18479" s="1" t="str">
        <f ca="1">IFERROR(INDIRECT(ADDRESS(MATCH(A18479,'contribution par jour-semaine'!A:A,0),MATCH(B18479,'contribution par jour-semaine'!$1:$1,0),4,1,"contribution par jour-semaine")),"")</f>
        <v/>
      </c>
      <c r="D18479" s="4" t="str">
        <f>VLOOKUP(A18479,predictions!A:B,2,FALSE)</f>
        <v>22/06/2020</v>
      </c>
      <c r="E18479" s="4">
        <f t="shared" si="72"/>
        <v>44004</v>
      </c>
    </row>
    <row r="18480" spans="3:5" ht="13" x14ac:dyDescent="0.15">
      <c r="C18480" s="1" t="str">
        <f ca="1">IFERROR(INDIRECT(ADDRESS(MATCH(A18480,'contribution par jour-semaine'!A:A,0),MATCH(B18480,'contribution par jour-semaine'!$1:$1,0),4,1,"contribution par jour-semaine")),"")</f>
        <v/>
      </c>
      <c r="D18480" s="4" t="str">
        <f>VLOOKUP(A18480,predictions!A:B,2,FALSE)</f>
        <v>22/06/2020</v>
      </c>
      <c r="E18480" s="4">
        <f t="shared" si="72"/>
        <v>44004</v>
      </c>
    </row>
    <row r="18481" spans="3:5" ht="13" x14ac:dyDescent="0.15">
      <c r="C18481" s="1" t="str">
        <f ca="1">IFERROR(INDIRECT(ADDRESS(MATCH(A18481,'contribution par jour-semaine'!A:A,0),MATCH(B18481,'contribution par jour-semaine'!$1:$1,0),4,1,"contribution par jour-semaine")),"")</f>
        <v/>
      </c>
      <c r="D18481" s="4" t="str">
        <f>VLOOKUP(A18481,predictions!A:B,2,FALSE)</f>
        <v>22/06/2020</v>
      </c>
      <c r="E18481" s="4">
        <f t="shared" si="72"/>
        <v>44004</v>
      </c>
    </row>
    <row r="18482" spans="3:5" ht="13" x14ac:dyDescent="0.15">
      <c r="C18482" s="1" t="str">
        <f ca="1">IFERROR(INDIRECT(ADDRESS(MATCH(A18482,'contribution par jour-semaine'!A:A,0),MATCH(B18482,'contribution par jour-semaine'!$1:$1,0),4,1,"contribution par jour-semaine")),"")</f>
        <v/>
      </c>
      <c r="D18482" s="4" t="str">
        <f>VLOOKUP(A18482,predictions!A:B,2,FALSE)</f>
        <v>22/06/2020</v>
      </c>
      <c r="E18482" s="4">
        <f t="shared" si="72"/>
        <v>44004</v>
      </c>
    </row>
    <row r="18483" spans="3:5" ht="13" x14ac:dyDescent="0.15">
      <c r="C18483" s="1" t="str">
        <f ca="1">IFERROR(INDIRECT(ADDRESS(MATCH(A18483,'contribution par jour-semaine'!A:A,0),MATCH(B18483,'contribution par jour-semaine'!$1:$1,0),4,1,"contribution par jour-semaine")),"")</f>
        <v/>
      </c>
      <c r="D18483" s="4" t="str">
        <f>VLOOKUP(A18483,predictions!A:B,2,FALSE)</f>
        <v>22/06/2020</v>
      </c>
      <c r="E18483" s="4">
        <f t="shared" si="72"/>
        <v>44004</v>
      </c>
    </row>
    <row r="18484" spans="3:5" ht="13" x14ac:dyDescent="0.15">
      <c r="C18484" s="1" t="str">
        <f ca="1">IFERROR(INDIRECT(ADDRESS(MATCH(A18484,'contribution par jour-semaine'!A:A,0),MATCH(B18484,'contribution par jour-semaine'!$1:$1,0),4,1,"contribution par jour-semaine")),"")</f>
        <v/>
      </c>
      <c r="D18484" s="4" t="str">
        <f>VLOOKUP(A18484,predictions!A:B,2,FALSE)</f>
        <v>22/06/2020</v>
      </c>
      <c r="E18484" s="4">
        <f t="shared" si="72"/>
        <v>44004</v>
      </c>
    </row>
    <row r="18485" spans="3:5" ht="13" x14ac:dyDescent="0.15">
      <c r="C18485" s="1" t="str">
        <f ca="1">IFERROR(INDIRECT(ADDRESS(MATCH(A18485,'contribution par jour-semaine'!A:A,0),MATCH(B18485,'contribution par jour-semaine'!$1:$1,0),4,1,"contribution par jour-semaine")),"")</f>
        <v/>
      </c>
      <c r="D18485" s="4" t="str">
        <f>VLOOKUP(A18485,predictions!A:B,2,FALSE)</f>
        <v>22/06/2020</v>
      </c>
      <c r="E18485" s="4">
        <f t="shared" si="72"/>
        <v>44004</v>
      </c>
    </row>
    <row r="18486" spans="3:5" ht="13" x14ac:dyDescent="0.15">
      <c r="C18486" s="1" t="str">
        <f ca="1">IFERROR(INDIRECT(ADDRESS(MATCH(A18486,'contribution par jour-semaine'!A:A,0),MATCH(B18486,'contribution par jour-semaine'!$1:$1,0),4,1,"contribution par jour-semaine")),"")</f>
        <v/>
      </c>
      <c r="D18486" s="4" t="str">
        <f>VLOOKUP(A18486,predictions!A:B,2,FALSE)</f>
        <v>22/06/2020</v>
      </c>
      <c r="E18486" s="4">
        <f t="shared" si="72"/>
        <v>44004</v>
      </c>
    </row>
    <row r="18487" spans="3:5" ht="13" x14ac:dyDescent="0.15">
      <c r="C18487" s="1" t="str">
        <f ca="1">IFERROR(INDIRECT(ADDRESS(MATCH(A18487,'contribution par jour-semaine'!A:A,0),MATCH(B18487,'contribution par jour-semaine'!$1:$1,0),4,1,"contribution par jour-semaine")),"")</f>
        <v/>
      </c>
      <c r="D18487" s="4" t="str">
        <f>VLOOKUP(A18487,predictions!A:B,2,FALSE)</f>
        <v>22/06/2020</v>
      </c>
      <c r="E18487" s="4">
        <f t="shared" si="72"/>
        <v>44004</v>
      </c>
    </row>
    <row r="18488" spans="3:5" ht="13" x14ac:dyDescent="0.15">
      <c r="C18488" s="1" t="str">
        <f ca="1">IFERROR(INDIRECT(ADDRESS(MATCH(A18488,'contribution par jour-semaine'!A:A,0),MATCH(B18488,'contribution par jour-semaine'!$1:$1,0),4,1,"contribution par jour-semaine")),"")</f>
        <v/>
      </c>
      <c r="D18488" s="4" t="str">
        <f>VLOOKUP(A18488,predictions!A:B,2,FALSE)</f>
        <v>22/06/2020</v>
      </c>
      <c r="E18488" s="4">
        <f t="shared" si="72"/>
        <v>44004</v>
      </c>
    </row>
    <row r="18489" spans="3:5" ht="13" x14ac:dyDescent="0.15">
      <c r="C18489" s="1" t="str">
        <f ca="1">IFERROR(INDIRECT(ADDRESS(MATCH(A18489,'contribution par jour-semaine'!A:A,0),MATCH(B18489,'contribution par jour-semaine'!$1:$1,0),4,1,"contribution par jour-semaine")),"")</f>
        <v/>
      </c>
      <c r="D18489" s="4" t="str">
        <f>VLOOKUP(A18489,predictions!A:B,2,FALSE)</f>
        <v>22/06/2020</v>
      </c>
      <c r="E18489" s="4">
        <f t="shared" si="72"/>
        <v>44004</v>
      </c>
    </row>
    <row r="18490" spans="3:5" ht="13" x14ac:dyDescent="0.15">
      <c r="C18490" s="1" t="str">
        <f ca="1">IFERROR(INDIRECT(ADDRESS(MATCH(A18490,'contribution par jour-semaine'!A:A,0),MATCH(B18490,'contribution par jour-semaine'!$1:$1,0),4,1,"contribution par jour-semaine")),"")</f>
        <v/>
      </c>
      <c r="D18490" s="4" t="str">
        <f>VLOOKUP(A18490,predictions!A:B,2,FALSE)</f>
        <v>22/06/2020</v>
      </c>
      <c r="E18490" s="4">
        <f t="shared" si="72"/>
        <v>44004</v>
      </c>
    </row>
    <row r="18491" spans="3:5" ht="13" x14ac:dyDescent="0.15">
      <c r="C18491" s="1" t="str">
        <f ca="1">IFERROR(INDIRECT(ADDRESS(MATCH(A18491,'contribution par jour-semaine'!A:A,0),MATCH(B18491,'contribution par jour-semaine'!$1:$1,0),4,1,"contribution par jour-semaine")),"")</f>
        <v/>
      </c>
      <c r="D18491" s="4" t="str">
        <f>VLOOKUP(A18491,predictions!A:B,2,FALSE)</f>
        <v>22/06/2020</v>
      </c>
      <c r="E18491" s="4">
        <f t="shared" si="72"/>
        <v>44004</v>
      </c>
    </row>
    <row r="18492" spans="3:5" ht="13" x14ac:dyDescent="0.15">
      <c r="C18492" s="1" t="str">
        <f ca="1">IFERROR(INDIRECT(ADDRESS(MATCH(A18492,'contribution par jour-semaine'!A:A,0),MATCH(B18492,'contribution par jour-semaine'!$1:$1,0),4,1,"contribution par jour-semaine")),"")</f>
        <v/>
      </c>
      <c r="D18492" s="4" t="str">
        <f>VLOOKUP(A18492,predictions!A:B,2,FALSE)</f>
        <v>22/06/2020</v>
      </c>
      <c r="E18492" s="4">
        <f t="shared" si="72"/>
        <v>44004</v>
      </c>
    </row>
    <row r="18493" spans="3:5" ht="13" x14ac:dyDescent="0.15">
      <c r="C18493" s="1" t="str">
        <f ca="1">IFERROR(INDIRECT(ADDRESS(MATCH(A18493,'contribution par jour-semaine'!A:A,0),MATCH(B18493,'contribution par jour-semaine'!$1:$1,0),4,1,"contribution par jour-semaine")),"")</f>
        <v/>
      </c>
      <c r="D18493" s="4" t="str">
        <f>VLOOKUP(A18493,predictions!A:B,2,FALSE)</f>
        <v>22/06/2020</v>
      </c>
      <c r="E18493" s="4">
        <f t="shared" si="72"/>
        <v>44004</v>
      </c>
    </row>
    <row r="18494" spans="3:5" ht="13" x14ac:dyDescent="0.15">
      <c r="C18494" s="1" t="str">
        <f ca="1">IFERROR(INDIRECT(ADDRESS(MATCH(A18494,'contribution par jour-semaine'!A:A,0),MATCH(B18494,'contribution par jour-semaine'!$1:$1,0),4,1,"contribution par jour-semaine")),"")</f>
        <v/>
      </c>
      <c r="D18494" s="4" t="str">
        <f>VLOOKUP(A18494,predictions!A:B,2,FALSE)</f>
        <v>22/06/2020</v>
      </c>
      <c r="E18494" s="4">
        <f t="shared" si="72"/>
        <v>44004</v>
      </c>
    </row>
    <row r="18495" spans="3:5" ht="13" x14ac:dyDescent="0.15">
      <c r="C18495" s="1" t="str">
        <f ca="1">IFERROR(INDIRECT(ADDRESS(MATCH(A18495,'contribution par jour-semaine'!A:A,0),MATCH(B18495,'contribution par jour-semaine'!$1:$1,0),4,1,"contribution par jour-semaine")),"")</f>
        <v/>
      </c>
      <c r="D18495" s="4" t="str">
        <f>VLOOKUP(A18495,predictions!A:B,2,FALSE)</f>
        <v>22/06/2020</v>
      </c>
      <c r="E18495" s="4">
        <f t="shared" si="72"/>
        <v>44004</v>
      </c>
    </row>
    <row r="18496" spans="3:5" ht="13" x14ac:dyDescent="0.15">
      <c r="C18496" s="1" t="str">
        <f ca="1">IFERROR(INDIRECT(ADDRESS(MATCH(A18496,'contribution par jour-semaine'!A:A,0),MATCH(B18496,'contribution par jour-semaine'!$1:$1,0),4,1,"contribution par jour-semaine")),"")</f>
        <v/>
      </c>
      <c r="D18496" s="4" t="str">
        <f>VLOOKUP(A18496,predictions!A:B,2,FALSE)</f>
        <v>22/06/2020</v>
      </c>
      <c r="E18496" s="4">
        <f t="shared" si="72"/>
        <v>44004</v>
      </c>
    </row>
    <row r="18497" spans="3:5" ht="13" x14ac:dyDescent="0.15">
      <c r="C18497" s="1" t="str">
        <f ca="1">IFERROR(INDIRECT(ADDRESS(MATCH(A18497,'contribution par jour-semaine'!A:A,0),MATCH(B18497,'contribution par jour-semaine'!$1:$1,0),4,1,"contribution par jour-semaine")),"")</f>
        <v/>
      </c>
      <c r="D18497" s="4" t="str">
        <f>VLOOKUP(A18497,predictions!A:B,2,FALSE)</f>
        <v>22/06/2020</v>
      </c>
      <c r="E18497" s="4">
        <f t="shared" si="72"/>
        <v>44004</v>
      </c>
    </row>
    <row r="18498" spans="3:5" ht="13" x14ac:dyDescent="0.15">
      <c r="C18498" s="1" t="str">
        <f ca="1">IFERROR(INDIRECT(ADDRESS(MATCH(A18498,'contribution par jour-semaine'!A:A,0),MATCH(B18498,'contribution par jour-semaine'!$1:$1,0),4,1,"contribution par jour-semaine")),"")</f>
        <v/>
      </c>
      <c r="D18498" s="4" t="str">
        <f>VLOOKUP(A18498,predictions!A:B,2,FALSE)</f>
        <v>22/06/2020</v>
      </c>
      <c r="E18498" s="4">
        <f t="shared" si="72"/>
        <v>44004</v>
      </c>
    </row>
    <row r="18499" spans="3:5" ht="13" x14ac:dyDescent="0.15">
      <c r="C18499" s="1" t="str">
        <f ca="1">IFERROR(INDIRECT(ADDRESS(MATCH(A18499,'contribution par jour-semaine'!A:A,0),MATCH(B18499,'contribution par jour-semaine'!$1:$1,0),4,1,"contribution par jour-semaine")),"")</f>
        <v/>
      </c>
      <c r="D18499" s="4" t="str">
        <f>VLOOKUP(A18499,predictions!A:B,2,FALSE)</f>
        <v>22/06/2020</v>
      </c>
      <c r="E18499" s="4">
        <f t="shared" si="72"/>
        <v>44004</v>
      </c>
    </row>
    <row r="18500" spans="3:5" ht="13" x14ac:dyDescent="0.15">
      <c r="C18500" s="1" t="str">
        <f ca="1">IFERROR(INDIRECT(ADDRESS(MATCH(A18500,'contribution par jour-semaine'!A:A,0),MATCH(B18500,'contribution par jour-semaine'!$1:$1,0),4,1,"contribution par jour-semaine")),"")</f>
        <v/>
      </c>
      <c r="D18500" s="4" t="str">
        <f>VLOOKUP(A18500,predictions!A:B,2,FALSE)</f>
        <v>22/06/2020</v>
      </c>
      <c r="E18500" s="4">
        <f t="shared" si="72"/>
        <v>44004</v>
      </c>
    </row>
    <row r="18501" spans="3:5" ht="13" x14ac:dyDescent="0.15">
      <c r="C18501" s="1" t="str">
        <f ca="1">IFERROR(INDIRECT(ADDRESS(MATCH(A18501,'contribution par jour-semaine'!A:A,0),MATCH(B18501,'contribution par jour-semaine'!$1:$1,0),4,1,"contribution par jour-semaine")),"")</f>
        <v/>
      </c>
      <c r="D18501" s="4" t="str">
        <f>VLOOKUP(A18501,predictions!A:B,2,FALSE)</f>
        <v>22/06/2020</v>
      </c>
      <c r="E18501" s="4">
        <f t="shared" si="72"/>
        <v>44004</v>
      </c>
    </row>
    <row r="18502" spans="3:5" ht="13" x14ac:dyDescent="0.15">
      <c r="C18502" s="1" t="str">
        <f ca="1">IFERROR(INDIRECT(ADDRESS(MATCH(A18502,'contribution par jour-semaine'!A:A,0),MATCH(B18502,'contribution par jour-semaine'!$1:$1,0),4,1,"contribution par jour-semaine")),"")</f>
        <v/>
      </c>
      <c r="D18502" s="4" t="str">
        <f>VLOOKUP(A18502,predictions!A:B,2,FALSE)</f>
        <v>22/06/2020</v>
      </c>
      <c r="E18502" s="4">
        <f t="shared" si="72"/>
        <v>44004</v>
      </c>
    </row>
    <row r="18503" spans="3:5" ht="13" x14ac:dyDescent="0.15">
      <c r="C18503" s="1" t="str">
        <f ca="1">IFERROR(INDIRECT(ADDRESS(MATCH(A18503,'contribution par jour-semaine'!A:A,0),MATCH(B18503,'contribution par jour-semaine'!$1:$1,0),4,1,"contribution par jour-semaine")),"")</f>
        <v/>
      </c>
      <c r="D18503" s="4" t="str">
        <f>VLOOKUP(A18503,predictions!A:B,2,FALSE)</f>
        <v>22/06/2020</v>
      </c>
      <c r="E18503" s="4">
        <f t="shared" si="72"/>
        <v>44004</v>
      </c>
    </row>
    <row r="18504" spans="3:5" ht="13" x14ac:dyDescent="0.15">
      <c r="C18504" s="1" t="str">
        <f ca="1">IFERROR(INDIRECT(ADDRESS(MATCH(A18504,'contribution par jour-semaine'!A:A,0),MATCH(B18504,'contribution par jour-semaine'!$1:$1,0),4,1,"contribution par jour-semaine")),"")</f>
        <v/>
      </c>
      <c r="D18504" s="4" t="str">
        <f>VLOOKUP(A18504,predictions!A:B,2,FALSE)</f>
        <v>22/06/2020</v>
      </c>
      <c r="E18504" s="4">
        <f t="shared" si="72"/>
        <v>44004</v>
      </c>
    </row>
    <row r="18505" spans="3:5" ht="13" x14ac:dyDescent="0.15">
      <c r="C18505" s="1" t="str">
        <f ca="1">IFERROR(INDIRECT(ADDRESS(MATCH(A18505,'contribution par jour-semaine'!A:A,0),MATCH(B18505,'contribution par jour-semaine'!$1:$1,0),4,1,"contribution par jour-semaine")),"")</f>
        <v/>
      </c>
      <c r="D18505" s="4" t="str">
        <f>VLOOKUP(A18505,predictions!A:B,2,FALSE)</f>
        <v>22/06/2020</v>
      </c>
      <c r="E18505" s="4">
        <f t="shared" si="72"/>
        <v>44004</v>
      </c>
    </row>
    <row r="18506" spans="3:5" ht="13" x14ac:dyDescent="0.15">
      <c r="C18506" s="1" t="str">
        <f ca="1">IFERROR(INDIRECT(ADDRESS(MATCH(A18506,'contribution par jour-semaine'!A:A,0),MATCH(B18506,'contribution par jour-semaine'!$1:$1,0),4,1,"contribution par jour-semaine")),"")</f>
        <v/>
      </c>
      <c r="D18506" s="4" t="str">
        <f>VLOOKUP(A18506,predictions!A:B,2,FALSE)</f>
        <v>22/06/2020</v>
      </c>
      <c r="E18506" s="4">
        <f t="shared" si="72"/>
        <v>44004</v>
      </c>
    </row>
    <row r="18507" spans="3:5" ht="13" x14ac:dyDescent="0.15">
      <c r="C18507" s="1" t="str">
        <f ca="1">IFERROR(INDIRECT(ADDRESS(MATCH(A18507,'contribution par jour-semaine'!A:A,0),MATCH(B18507,'contribution par jour-semaine'!$1:$1,0),4,1,"contribution par jour-semaine")),"")</f>
        <v/>
      </c>
      <c r="D18507" s="4" t="str">
        <f>VLOOKUP(A18507,predictions!A:B,2,FALSE)</f>
        <v>22/06/2020</v>
      </c>
      <c r="E18507" s="4">
        <f t="shared" si="72"/>
        <v>44004</v>
      </c>
    </row>
    <row r="18508" spans="3:5" ht="13" x14ac:dyDescent="0.15">
      <c r="C18508" s="1" t="str">
        <f ca="1">IFERROR(INDIRECT(ADDRESS(MATCH(A18508,'contribution par jour-semaine'!A:A,0),MATCH(B18508,'contribution par jour-semaine'!$1:$1,0),4,1,"contribution par jour-semaine")),"")</f>
        <v/>
      </c>
      <c r="D18508" s="4" t="str">
        <f>VLOOKUP(A18508,predictions!A:B,2,FALSE)</f>
        <v>22/06/2020</v>
      </c>
      <c r="E18508" s="4">
        <f t="shared" si="72"/>
        <v>44004</v>
      </c>
    </row>
    <row r="18509" spans="3:5" ht="13" x14ac:dyDescent="0.15">
      <c r="C18509" s="1" t="str">
        <f ca="1">IFERROR(INDIRECT(ADDRESS(MATCH(A18509,'contribution par jour-semaine'!A:A,0),MATCH(B18509,'contribution par jour-semaine'!$1:$1,0),4,1,"contribution par jour-semaine")),"")</f>
        <v/>
      </c>
      <c r="D18509" s="4" t="str">
        <f>VLOOKUP(A18509,predictions!A:B,2,FALSE)</f>
        <v>22/06/2020</v>
      </c>
      <c r="E18509" s="4">
        <f t="shared" si="72"/>
        <v>44004</v>
      </c>
    </row>
    <row r="18510" spans="3:5" ht="13" x14ac:dyDescent="0.15">
      <c r="C18510" s="1" t="str">
        <f ca="1">IFERROR(INDIRECT(ADDRESS(MATCH(A18510,'contribution par jour-semaine'!A:A,0),MATCH(B18510,'contribution par jour-semaine'!$1:$1,0),4,1,"contribution par jour-semaine")),"")</f>
        <v/>
      </c>
      <c r="D18510" s="4" t="str">
        <f>VLOOKUP(A18510,predictions!A:B,2,FALSE)</f>
        <v>22/06/2020</v>
      </c>
      <c r="E18510" s="4">
        <f t="shared" si="72"/>
        <v>44004</v>
      </c>
    </row>
    <row r="18511" spans="3:5" ht="13" x14ac:dyDescent="0.15">
      <c r="C18511" s="1" t="str">
        <f ca="1">IFERROR(INDIRECT(ADDRESS(MATCH(A18511,'contribution par jour-semaine'!A:A,0),MATCH(B18511,'contribution par jour-semaine'!$1:$1,0),4,1,"contribution par jour-semaine")),"")</f>
        <v/>
      </c>
      <c r="D18511" s="4" t="str">
        <f>VLOOKUP(A18511,predictions!A:B,2,FALSE)</f>
        <v>22/06/2020</v>
      </c>
      <c r="E18511" s="4">
        <f t="shared" si="72"/>
        <v>44004</v>
      </c>
    </row>
    <row r="18512" spans="3:5" ht="13" x14ac:dyDescent="0.15">
      <c r="C18512" s="1" t="str">
        <f ca="1">IFERROR(INDIRECT(ADDRESS(MATCH(A18512,'contribution par jour-semaine'!A:A,0),MATCH(B18512,'contribution par jour-semaine'!$1:$1,0),4,1,"contribution par jour-semaine")),"")</f>
        <v/>
      </c>
      <c r="D18512" s="4" t="str">
        <f>VLOOKUP(A18512,predictions!A:B,2,FALSE)</f>
        <v>22/06/2020</v>
      </c>
      <c r="E18512" s="4">
        <f t="shared" si="72"/>
        <v>44004</v>
      </c>
    </row>
    <row r="18513" spans="3:5" ht="13" x14ac:dyDescent="0.15">
      <c r="C18513" s="1" t="str">
        <f ca="1">IFERROR(INDIRECT(ADDRESS(MATCH(A18513,'contribution par jour-semaine'!A:A,0),MATCH(B18513,'contribution par jour-semaine'!$1:$1,0),4,1,"contribution par jour-semaine")),"")</f>
        <v/>
      </c>
      <c r="D18513" s="4" t="str">
        <f>VLOOKUP(A18513,predictions!A:B,2,FALSE)</f>
        <v>22/06/2020</v>
      </c>
      <c r="E18513" s="4">
        <f t="shared" si="72"/>
        <v>44004</v>
      </c>
    </row>
    <row r="18514" spans="3:5" ht="13" x14ac:dyDescent="0.15">
      <c r="C18514" s="1" t="str">
        <f ca="1">IFERROR(INDIRECT(ADDRESS(MATCH(A18514,'contribution par jour-semaine'!A:A,0),MATCH(B18514,'contribution par jour-semaine'!$1:$1,0),4,1,"contribution par jour-semaine")),"")</f>
        <v/>
      </c>
      <c r="D18514" s="4" t="str">
        <f>VLOOKUP(A18514,predictions!A:B,2,FALSE)</f>
        <v>22/06/2020</v>
      </c>
      <c r="E18514" s="4">
        <f t="shared" si="72"/>
        <v>44004</v>
      </c>
    </row>
    <row r="18515" spans="3:5" ht="13" x14ac:dyDescent="0.15">
      <c r="C18515" s="1" t="str">
        <f ca="1">IFERROR(INDIRECT(ADDRESS(MATCH(A18515,'contribution par jour-semaine'!A:A,0),MATCH(B18515,'contribution par jour-semaine'!$1:$1,0),4,1,"contribution par jour-semaine")),"")</f>
        <v/>
      </c>
      <c r="D18515" s="4" t="str">
        <f>VLOOKUP(A18515,predictions!A:B,2,FALSE)</f>
        <v>22/06/2020</v>
      </c>
      <c r="E18515" s="4">
        <f t="shared" si="72"/>
        <v>44004</v>
      </c>
    </row>
    <row r="18516" spans="3:5" ht="13" x14ac:dyDescent="0.15">
      <c r="C18516" s="1" t="str">
        <f ca="1">IFERROR(INDIRECT(ADDRESS(MATCH(A18516,'contribution par jour-semaine'!A:A,0),MATCH(B18516,'contribution par jour-semaine'!$1:$1,0),4,1,"contribution par jour-semaine")),"")</f>
        <v/>
      </c>
      <c r="D18516" s="4" t="str">
        <f>VLOOKUP(A18516,predictions!A:B,2,FALSE)</f>
        <v>22/06/2020</v>
      </c>
      <c r="E18516" s="4">
        <f t="shared" si="72"/>
        <v>44004</v>
      </c>
    </row>
    <row r="18517" spans="3:5" ht="13" x14ac:dyDescent="0.15">
      <c r="C18517" s="1" t="str">
        <f ca="1">IFERROR(INDIRECT(ADDRESS(MATCH(A18517,'contribution par jour-semaine'!A:A,0),MATCH(B18517,'contribution par jour-semaine'!$1:$1,0),4,1,"contribution par jour-semaine")),"")</f>
        <v/>
      </c>
      <c r="D18517" s="4" t="str">
        <f>VLOOKUP(A18517,predictions!A:B,2,FALSE)</f>
        <v>22/06/2020</v>
      </c>
      <c r="E18517" s="4">
        <f t="shared" si="72"/>
        <v>44004</v>
      </c>
    </row>
    <row r="18518" spans="3:5" ht="13" x14ac:dyDescent="0.15">
      <c r="C18518" s="1" t="str">
        <f ca="1">IFERROR(INDIRECT(ADDRESS(MATCH(A18518,'contribution par jour-semaine'!A:A,0),MATCH(B18518,'contribution par jour-semaine'!$1:$1,0),4,1,"contribution par jour-semaine")),"")</f>
        <v/>
      </c>
      <c r="D18518" s="4" t="str">
        <f>VLOOKUP(A18518,predictions!A:B,2,FALSE)</f>
        <v>22/06/2020</v>
      </c>
      <c r="E18518" s="4">
        <f t="shared" si="72"/>
        <v>44004</v>
      </c>
    </row>
    <row r="18519" spans="3:5" ht="13" x14ac:dyDescent="0.15">
      <c r="C18519" s="1" t="str">
        <f ca="1">IFERROR(INDIRECT(ADDRESS(MATCH(A18519,'contribution par jour-semaine'!A:A,0),MATCH(B18519,'contribution par jour-semaine'!$1:$1,0),4,1,"contribution par jour-semaine")),"")</f>
        <v/>
      </c>
      <c r="D18519" s="4" t="str">
        <f>VLOOKUP(A18519,predictions!A:B,2,FALSE)</f>
        <v>22/06/2020</v>
      </c>
      <c r="E18519" s="4">
        <f t="shared" si="72"/>
        <v>44004</v>
      </c>
    </row>
    <row r="18520" spans="3:5" ht="13" x14ac:dyDescent="0.15">
      <c r="C18520" s="1" t="str">
        <f ca="1">IFERROR(INDIRECT(ADDRESS(MATCH(A18520,'contribution par jour-semaine'!A:A,0),MATCH(B18520,'contribution par jour-semaine'!$1:$1,0),4,1,"contribution par jour-semaine")),"")</f>
        <v/>
      </c>
      <c r="D18520" s="4" t="str">
        <f>VLOOKUP(A18520,predictions!A:B,2,FALSE)</f>
        <v>22/06/2020</v>
      </c>
      <c r="E18520" s="4">
        <f t="shared" si="72"/>
        <v>44004</v>
      </c>
    </row>
    <row r="18521" spans="3:5" ht="13" x14ac:dyDescent="0.15">
      <c r="C18521" s="1" t="str">
        <f ca="1">IFERROR(INDIRECT(ADDRESS(MATCH(A18521,'contribution par jour-semaine'!A:A,0),MATCH(B18521,'contribution par jour-semaine'!$1:$1,0),4,1,"contribution par jour-semaine")),"")</f>
        <v/>
      </c>
      <c r="D18521" s="4" t="str">
        <f>VLOOKUP(A18521,predictions!A:B,2,FALSE)</f>
        <v>22/06/2020</v>
      </c>
      <c r="E18521" s="4">
        <f t="shared" si="72"/>
        <v>44004</v>
      </c>
    </row>
    <row r="18522" spans="3:5" ht="13" x14ac:dyDescent="0.15">
      <c r="C18522" s="1" t="str">
        <f ca="1">IFERROR(INDIRECT(ADDRESS(MATCH(A18522,'contribution par jour-semaine'!A:A,0),MATCH(B18522,'contribution par jour-semaine'!$1:$1,0),4,1,"contribution par jour-semaine")),"")</f>
        <v/>
      </c>
      <c r="D18522" s="4" t="str">
        <f>VLOOKUP(A18522,predictions!A:B,2,FALSE)</f>
        <v>22/06/2020</v>
      </c>
      <c r="E18522" s="4">
        <f t="shared" si="72"/>
        <v>44004</v>
      </c>
    </row>
    <row r="18523" spans="3:5" ht="13" x14ac:dyDescent="0.15">
      <c r="C18523" s="1" t="str">
        <f ca="1">IFERROR(INDIRECT(ADDRESS(MATCH(A18523,'contribution par jour-semaine'!A:A,0),MATCH(B18523,'contribution par jour-semaine'!$1:$1,0),4,1,"contribution par jour-semaine")),"")</f>
        <v/>
      </c>
      <c r="D18523" s="4" t="str">
        <f>VLOOKUP(A18523,predictions!A:B,2,FALSE)</f>
        <v>22/06/2020</v>
      </c>
      <c r="E18523" s="4">
        <f t="shared" si="72"/>
        <v>44004</v>
      </c>
    </row>
    <row r="18524" spans="3:5" ht="13" x14ac:dyDescent="0.15">
      <c r="C18524" s="1" t="str">
        <f ca="1">IFERROR(INDIRECT(ADDRESS(MATCH(A18524,'contribution par jour-semaine'!A:A,0),MATCH(B18524,'contribution par jour-semaine'!$1:$1,0),4,1,"contribution par jour-semaine")),"")</f>
        <v/>
      </c>
      <c r="D18524" s="4" t="str">
        <f>VLOOKUP(A18524,predictions!A:B,2,FALSE)</f>
        <v>22/06/2020</v>
      </c>
      <c r="E18524" s="4">
        <f t="shared" si="72"/>
        <v>44004</v>
      </c>
    </row>
    <row r="18525" spans="3:5" ht="13" x14ac:dyDescent="0.15">
      <c r="C18525" s="1" t="str">
        <f ca="1">IFERROR(INDIRECT(ADDRESS(MATCH(A18525,'contribution par jour-semaine'!A:A,0),MATCH(B18525,'contribution par jour-semaine'!$1:$1,0),4,1,"contribution par jour-semaine")),"")</f>
        <v/>
      </c>
      <c r="D18525" s="4" t="str">
        <f>VLOOKUP(A18525,predictions!A:B,2,FALSE)</f>
        <v>22/06/2020</v>
      </c>
      <c r="E18525" s="4">
        <f t="shared" si="72"/>
        <v>44004</v>
      </c>
    </row>
    <row r="18526" spans="3:5" ht="13" x14ac:dyDescent="0.15">
      <c r="C18526" s="1" t="str">
        <f ca="1">IFERROR(INDIRECT(ADDRESS(MATCH(A18526,'contribution par jour-semaine'!A:A,0),MATCH(B18526,'contribution par jour-semaine'!$1:$1,0),4,1,"contribution par jour-semaine")),"")</f>
        <v/>
      </c>
      <c r="D18526" s="4" t="str">
        <f>VLOOKUP(A18526,predictions!A:B,2,FALSE)</f>
        <v>22/06/2020</v>
      </c>
      <c r="E18526" s="4">
        <f t="shared" si="72"/>
        <v>44004</v>
      </c>
    </row>
    <row r="18527" spans="3:5" ht="13" x14ac:dyDescent="0.15">
      <c r="C18527" s="1" t="str">
        <f ca="1">IFERROR(INDIRECT(ADDRESS(MATCH(A18527,'contribution par jour-semaine'!A:A,0),MATCH(B18527,'contribution par jour-semaine'!$1:$1,0),4,1,"contribution par jour-semaine")),"")</f>
        <v/>
      </c>
      <c r="D18527" s="4" t="str">
        <f>VLOOKUP(A18527,predictions!A:B,2,FALSE)</f>
        <v>22/06/2020</v>
      </c>
      <c r="E18527" s="4">
        <f t="shared" si="72"/>
        <v>44004</v>
      </c>
    </row>
    <row r="18528" spans="3:5" ht="13" x14ac:dyDescent="0.15">
      <c r="C18528" s="1" t="str">
        <f ca="1">IFERROR(INDIRECT(ADDRESS(MATCH(A18528,'contribution par jour-semaine'!A:A,0),MATCH(B18528,'contribution par jour-semaine'!$1:$1,0),4,1,"contribution par jour-semaine")),"")</f>
        <v/>
      </c>
      <c r="D18528" s="4" t="str">
        <f>VLOOKUP(A18528,predictions!A:B,2,FALSE)</f>
        <v>22/06/2020</v>
      </c>
      <c r="E18528" s="4">
        <f t="shared" si="72"/>
        <v>44004</v>
      </c>
    </row>
    <row r="18529" spans="3:5" ht="13" x14ac:dyDescent="0.15">
      <c r="C18529" s="1" t="str">
        <f ca="1">IFERROR(INDIRECT(ADDRESS(MATCH(A18529,'contribution par jour-semaine'!A:A,0),MATCH(B18529,'contribution par jour-semaine'!$1:$1,0),4,1,"contribution par jour-semaine")),"")</f>
        <v/>
      </c>
      <c r="D18529" s="4" t="str">
        <f>VLOOKUP(A18529,predictions!A:B,2,FALSE)</f>
        <v>22/06/2020</v>
      </c>
      <c r="E18529" s="4">
        <f t="shared" si="72"/>
        <v>44004</v>
      </c>
    </row>
    <row r="18530" spans="3:5" ht="13" x14ac:dyDescent="0.15">
      <c r="C18530" s="1" t="str">
        <f ca="1">IFERROR(INDIRECT(ADDRESS(MATCH(A18530,'contribution par jour-semaine'!A:A,0),MATCH(B18530,'contribution par jour-semaine'!$1:$1,0),4,1,"contribution par jour-semaine")),"")</f>
        <v/>
      </c>
      <c r="D18530" s="4" t="str">
        <f>VLOOKUP(A18530,predictions!A:B,2,FALSE)</f>
        <v>22/06/2020</v>
      </c>
      <c r="E18530" s="4">
        <f t="shared" si="72"/>
        <v>44004</v>
      </c>
    </row>
    <row r="18531" spans="3:5" ht="13" x14ac:dyDescent="0.15">
      <c r="C18531" s="1" t="str">
        <f ca="1">IFERROR(INDIRECT(ADDRESS(MATCH(A18531,'contribution par jour-semaine'!A:A,0),MATCH(B18531,'contribution par jour-semaine'!$1:$1,0),4,1,"contribution par jour-semaine")),"")</f>
        <v/>
      </c>
      <c r="D18531" s="4" t="str">
        <f>VLOOKUP(A18531,predictions!A:B,2,FALSE)</f>
        <v>22/06/2020</v>
      </c>
      <c r="E18531" s="4">
        <f t="shared" si="72"/>
        <v>44004</v>
      </c>
    </row>
    <row r="18532" spans="3:5" ht="13" x14ac:dyDescent="0.15">
      <c r="C18532" s="1" t="str">
        <f ca="1">IFERROR(INDIRECT(ADDRESS(MATCH(A18532,'contribution par jour-semaine'!A:A,0),MATCH(B18532,'contribution par jour-semaine'!$1:$1,0),4,1,"contribution par jour-semaine")),"")</f>
        <v/>
      </c>
      <c r="D18532" s="4" t="str">
        <f>VLOOKUP(A18532,predictions!A:B,2,FALSE)</f>
        <v>22/06/2020</v>
      </c>
      <c r="E18532" s="4">
        <f t="shared" si="72"/>
        <v>44004</v>
      </c>
    </row>
    <row r="18533" spans="3:5" ht="13" x14ac:dyDescent="0.15">
      <c r="C18533" s="1" t="str">
        <f ca="1">IFERROR(INDIRECT(ADDRESS(MATCH(A18533,'contribution par jour-semaine'!A:A,0),MATCH(B18533,'contribution par jour-semaine'!$1:$1,0),4,1,"contribution par jour-semaine")),"")</f>
        <v/>
      </c>
      <c r="D18533" s="4" t="str">
        <f>VLOOKUP(A18533,predictions!A:B,2,FALSE)</f>
        <v>22/06/2020</v>
      </c>
      <c r="E18533" s="4">
        <f t="shared" si="72"/>
        <v>44004</v>
      </c>
    </row>
    <row r="18534" spans="3:5" ht="13" x14ac:dyDescent="0.15">
      <c r="C18534" s="1" t="str">
        <f ca="1">IFERROR(INDIRECT(ADDRESS(MATCH(A18534,'contribution par jour-semaine'!A:A,0),MATCH(B18534,'contribution par jour-semaine'!$1:$1,0),4,1,"contribution par jour-semaine")),"")</f>
        <v/>
      </c>
      <c r="D18534" s="4" t="str">
        <f>VLOOKUP(A18534,predictions!A:B,2,FALSE)</f>
        <v>22/06/2020</v>
      </c>
      <c r="E18534" s="4">
        <f t="shared" si="72"/>
        <v>44004</v>
      </c>
    </row>
    <row r="18535" spans="3:5" ht="13" x14ac:dyDescent="0.15">
      <c r="C18535" s="1" t="str">
        <f ca="1">IFERROR(INDIRECT(ADDRESS(MATCH(A18535,'contribution par jour-semaine'!A:A,0),MATCH(B18535,'contribution par jour-semaine'!$1:$1,0),4,1,"contribution par jour-semaine")),"")</f>
        <v/>
      </c>
      <c r="D18535" s="4" t="str">
        <f>VLOOKUP(A18535,predictions!A:B,2,FALSE)</f>
        <v>22/06/2020</v>
      </c>
      <c r="E18535" s="4">
        <f t="shared" si="72"/>
        <v>44004</v>
      </c>
    </row>
    <row r="18536" spans="3:5" ht="13" x14ac:dyDescent="0.15">
      <c r="C18536" s="1" t="str">
        <f ca="1">IFERROR(INDIRECT(ADDRESS(MATCH(A18536,'contribution par jour-semaine'!A:A,0),MATCH(B18536,'contribution par jour-semaine'!$1:$1,0),4,1,"contribution par jour-semaine")),"")</f>
        <v/>
      </c>
      <c r="D18536" s="4" t="str">
        <f>VLOOKUP(A18536,predictions!A:B,2,FALSE)</f>
        <v>22/06/2020</v>
      </c>
      <c r="E18536" s="4">
        <f t="shared" si="72"/>
        <v>44004</v>
      </c>
    </row>
    <row r="18537" spans="3:5" ht="13" x14ac:dyDescent="0.15">
      <c r="C18537" s="1" t="str">
        <f ca="1">IFERROR(INDIRECT(ADDRESS(MATCH(A18537,'contribution par jour-semaine'!A:A,0),MATCH(B18537,'contribution par jour-semaine'!$1:$1,0),4,1,"contribution par jour-semaine")),"")</f>
        <v/>
      </c>
      <c r="D18537" s="4" t="str">
        <f>VLOOKUP(A18537,predictions!A:B,2,FALSE)</f>
        <v>22/06/2020</v>
      </c>
      <c r="E18537" s="4">
        <f t="shared" si="72"/>
        <v>44004</v>
      </c>
    </row>
    <row r="18538" spans="3:5" ht="13" x14ac:dyDescent="0.15">
      <c r="C18538" s="1" t="str">
        <f ca="1">IFERROR(INDIRECT(ADDRESS(MATCH(A18538,'contribution par jour-semaine'!A:A,0),MATCH(B18538,'contribution par jour-semaine'!$1:$1,0),4,1,"contribution par jour-semaine")),"")</f>
        <v/>
      </c>
      <c r="D18538" s="4" t="str">
        <f>VLOOKUP(A18538,predictions!A:B,2,FALSE)</f>
        <v>22/06/2020</v>
      </c>
      <c r="E18538" s="4">
        <f t="shared" si="72"/>
        <v>44004</v>
      </c>
    </row>
    <row r="18539" spans="3:5" ht="13" x14ac:dyDescent="0.15">
      <c r="C18539" s="1" t="str">
        <f ca="1">IFERROR(INDIRECT(ADDRESS(MATCH(A18539,'contribution par jour-semaine'!A:A,0),MATCH(B18539,'contribution par jour-semaine'!$1:$1,0),4,1,"contribution par jour-semaine")),"")</f>
        <v/>
      </c>
      <c r="D18539" s="4" t="str">
        <f>VLOOKUP(A18539,predictions!A:B,2,FALSE)</f>
        <v>22/06/2020</v>
      </c>
      <c r="E18539" s="4">
        <f t="shared" si="72"/>
        <v>44004</v>
      </c>
    </row>
    <row r="18540" spans="3:5" ht="13" x14ac:dyDescent="0.15">
      <c r="C18540" s="1" t="str">
        <f ca="1">IFERROR(INDIRECT(ADDRESS(MATCH(A18540,'contribution par jour-semaine'!A:A,0),MATCH(B18540,'contribution par jour-semaine'!$1:$1,0),4,1,"contribution par jour-semaine")),"")</f>
        <v/>
      </c>
      <c r="D18540" s="4" t="str">
        <f>VLOOKUP(A18540,predictions!A:B,2,FALSE)</f>
        <v>22/06/2020</v>
      </c>
      <c r="E18540" s="4">
        <f t="shared" si="72"/>
        <v>44004</v>
      </c>
    </row>
    <row r="18541" spans="3:5" ht="13" x14ac:dyDescent="0.15">
      <c r="C18541" s="1" t="str">
        <f ca="1">IFERROR(INDIRECT(ADDRESS(MATCH(A18541,'contribution par jour-semaine'!A:A,0),MATCH(B18541,'contribution par jour-semaine'!$1:$1,0),4,1,"contribution par jour-semaine")),"")</f>
        <v/>
      </c>
      <c r="D18541" s="4" t="str">
        <f>VLOOKUP(A18541,predictions!A:B,2,FALSE)</f>
        <v>22/06/2020</v>
      </c>
      <c r="E18541" s="4">
        <f t="shared" si="72"/>
        <v>44004</v>
      </c>
    </row>
    <row r="18542" spans="3:5" ht="13" x14ac:dyDescent="0.15">
      <c r="C18542" s="1" t="str">
        <f ca="1">IFERROR(INDIRECT(ADDRESS(MATCH(A18542,'contribution par jour-semaine'!A:A,0),MATCH(B18542,'contribution par jour-semaine'!$1:$1,0),4,1,"contribution par jour-semaine")),"")</f>
        <v/>
      </c>
      <c r="D18542" s="4" t="str">
        <f>VLOOKUP(A18542,predictions!A:B,2,FALSE)</f>
        <v>22/06/2020</v>
      </c>
      <c r="E18542" s="4">
        <f t="shared" si="72"/>
        <v>44004</v>
      </c>
    </row>
    <row r="18543" spans="3:5" ht="13" x14ac:dyDescent="0.15">
      <c r="C18543" s="1" t="str">
        <f ca="1">IFERROR(INDIRECT(ADDRESS(MATCH(A18543,'contribution par jour-semaine'!A:A,0),MATCH(B18543,'contribution par jour-semaine'!$1:$1,0),4,1,"contribution par jour-semaine")),"")</f>
        <v/>
      </c>
      <c r="D18543" s="4" t="str">
        <f>VLOOKUP(A18543,predictions!A:B,2,FALSE)</f>
        <v>22/06/2020</v>
      </c>
      <c r="E18543" s="4">
        <f t="shared" si="72"/>
        <v>44004</v>
      </c>
    </row>
    <row r="18544" spans="3:5" ht="13" x14ac:dyDescent="0.15">
      <c r="C18544" s="1" t="str">
        <f ca="1">IFERROR(INDIRECT(ADDRESS(MATCH(A18544,'contribution par jour-semaine'!A:A,0),MATCH(B18544,'contribution par jour-semaine'!$1:$1,0),4,1,"contribution par jour-semaine")),"")</f>
        <v/>
      </c>
      <c r="D18544" s="4" t="str">
        <f>VLOOKUP(A18544,predictions!A:B,2,FALSE)</f>
        <v>22/06/2020</v>
      </c>
      <c r="E18544" s="4">
        <f t="shared" si="72"/>
        <v>44004</v>
      </c>
    </row>
    <row r="18545" spans="3:5" ht="13" x14ac:dyDescent="0.15">
      <c r="C18545" s="1" t="str">
        <f ca="1">IFERROR(INDIRECT(ADDRESS(MATCH(A18545,'contribution par jour-semaine'!A:A,0),MATCH(B18545,'contribution par jour-semaine'!$1:$1,0),4,1,"contribution par jour-semaine")),"")</f>
        <v/>
      </c>
      <c r="D18545" s="4" t="str">
        <f>VLOOKUP(A18545,predictions!A:B,2,FALSE)</f>
        <v>22/06/2020</v>
      </c>
      <c r="E18545" s="4">
        <f t="shared" si="72"/>
        <v>44004</v>
      </c>
    </row>
    <row r="18546" spans="3:5" ht="13" x14ac:dyDescent="0.15">
      <c r="C18546" s="1" t="str">
        <f ca="1">IFERROR(INDIRECT(ADDRESS(MATCH(A18546,'contribution par jour-semaine'!A:A,0),MATCH(B18546,'contribution par jour-semaine'!$1:$1,0),4,1,"contribution par jour-semaine")),"")</f>
        <v/>
      </c>
      <c r="D18546" s="4" t="str">
        <f>VLOOKUP(A18546,predictions!A:B,2,FALSE)</f>
        <v>22/06/2020</v>
      </c>
      <c r="E18546" s="4">
        <f t="shared" si="72"/>
        <v>44004</v>
      </c>
    </row>
    <row r="18547" spans="3:5" ht="13" x14ac:dyDescent="0.15">
      <c r="C18547" s="1" t="str">
        <f ca="1">IFERROR(INDIRECT(ADDRESS(MATCH(A18547,'contribution par jour-semaine'!A:A,0),MATCH(B18547,'contribution par jour-semaine'!$1:$1,0),4,1,"contribution par jour-semaine")),"")</f>
        <v/>
      </c>
      <c r="D18547" s="4" t="str">
        <f>VLOOKUP(A18547,predictions!A:B,2,FALSE)</f>
        <v>22/06/2020</v>
      </c>
      <c r="E18547" s="4">
        <f t="shared" si="72"/>
        <v>44004</v>
      </c>
    </row>
    <row r="18548" spans="3:5" ht="13" x14ac:dyDescent="0.15">
      <c r="C18548" s="1" t="str">
        <f ca="1">IFERROR(INDIRECT(ADDRESS(MATCH(A18548,'contribution par jour-semaine'!A:A,0),MATCH(B18548,'contribution par jour-semaine'!$1:$1,0),4,1,"contribution par jour-semaine")),"")</f>
        <v/>
      </c>
      <c r="D18548" s="4" t="str">
        <f>VLOOKUP(A18548,predictions!A:B,2,FALSE)</f>
        <v>22/06/2020</v>
      </c>
      <c r="E18548" s="4">
        <f t="shared" si="72"/>
        <v>44004</v>
      </c>
    </row>
    <row r="18549" spans="3:5" ht="13" x14ac:dyDescent="0.15">
      <c r="C18549" s="1" t="str">
        <f ca="1">IFERROR(INDIRECT(ADDRESS(MATCH(A18549,'contribution par jour-semaine'!A:A,0),MATCH(B18549,'contribution par jour-semaine'!$1:$1,0),4,1,"contribution par jour-semaine")),"")</f>
        <v/>
      </c>
      <c r="D18549" s="4" t="str">
        <f>VLOOKUP(A18549,predictions!A:B,2,FALSE)</f>
        <v>22/06/2020</v>
      </c>
      <c r="E18549" s="4">
        <f t="shared" si="72"/>
        <v>44004</v>
      </c>
    </row>
    <row r="18550" spans="3:5" ht="13" x14ac:dyDescent="0.15">
      <c r="C18550" s="1" t="str">
        <f ca="1">IFERROR(INDIRECT(ADDRESS(MATCH(A18550,'contribution par jour-semaine'!A:A,0),MATCH(B18550,'contribution par jour-semaine'!$1:$1,0),4,1,"contribution par jour-semaine")),"")</f>
        <v/>
      </c>
      <c r="D18550" s="4" t="str">
        <f>VLOOKUP(A18550,predictions!A:B,2,FALSE)</f>
        <v>22/06/2020</v>
      </c>
      <c r="E18550" s="4">
        <f t="shared" si="72"/>
        <v>44004</v>
      </c>
    </row>
    <row r="18551" spans="3:5" ht="13" x14ac:dyDescent="0.15">
      <c r="C18551" s="1" t="str">
        <f ca="1">IFERROR(INDIRECT(ADDRESS(MATCH(A18551,'contribution par jour-semaine'!A:A,0),MATCH(B18551,'contribution par jour-semaine'!$1:$1,0),4,1,"contribution par jour-semaine")),"")</f>
        <v/>
      </c>
      <c r="D18551" s="4" t="str">
        <f>VLOOKUP(A18551,predictions!A:B,2,FALSE)</f>
        <v>22/06/2020</v>
      </c>
      <c r="E18551" s="4">
        <f t="shared" si="72"/>
        <v>44004</v>
      </c>
    </row>
    <row r="18552" spans="3:5" ht="13" x14ac:dyDescent="0.15">
      <c r="C18552" s="1" t="str">
        <f ca="1">IFERROR(INDIRECT(ADDRESS(MATCH(A18552,'contribution par jour-semaine'!A:A,0),MATCH(B18552,'contribution par jour-semaine'!$1:$1,0),4,1,"contribution par jour-semaine")),"")</f>
        <v/>
      </c>
      <c r="D18552" s="4" t="str">
        <f>VLOOKUP(A18552,predictions!A:B,2,FALSE)</f>
        <v>22/06/2020</v>
      </c>
      <c r="E18552" s="4">
        <f t="shared" si="72"/>
        <v>44004</v>
      </c>
    </row>
    <row r="18553" spans="3:5" ht="13" x14ac:dyDescent="0.15">
      <c r="C18553" s="1" t="str">
        <f ca="1">IFERROR(INDIRECT(ADDRESS(MATCH(A18553,'contribution par jour-semaine'!A:A,0),MATCH(B18553,'contribution par jour-semaine'!$1:$1,0),4,1,"contribution par jour-semaine")),"")</f>
        <v/>
      </c>
      <c r="D18553" s="4" t="str">
        <f>VLOOKUP(A18553,predictions!A:B,2,FALSE)</f>
        <v>22/06/2020</v>
      </c>
      <c r="E18553" s="4">
        <f t="shared" si="72"/>
        <v>44004</v>
      </c>
    </row>
    <row r="18554" spans="3:5" ht="13" x14ac:dyDescent="0.15">
      <c r="C18554" s="1" t="str">
        <f ca="1">IFERROR(INDIRECT(ADDRESS(MATCH(A18554,'contribution par jour-semaine'!A:A,0),MATCH(B18554,'contribution par jour-semaine'!$1:$1,0),4,1,"contribution par jour-semaine")),"")</f>
        <v/>
      </c>
      <c r="D18554" s="4" t="str">
        <f>VLOOKUP(A18554,predictions!A:B,2,FALSE)</f>
        <v>22/06/2020</v>
      </c>
      <c r="E18554" s="4">
        <f t="shared" si="72"/>
        <v>44004</v>
      </c>
    </row>
    <row r="18555" spans="3:5" ht="13" x14ac:dyDescent="0.15">
      <c r="C18555" s="1" t="str">
        <f ca="1">IFERROR(INDIRECT(ADDRESS(MATCH(A18555,'contribution par jour-semaine'!A:A,0),MATCH(B18555,'contribution par jour-semaine'!$1:$1,0),4,1,"contribution par jour-semaine")),"")</f>
        <v/>
      </c>
      <c r="D18555" s="4" t="str">
        <f>VLOOKUP(A18555,predictions!A:B,2,FALSE)</f>
        <v>22/06/2020</v>
      </c>
      <c r="E18555" s="4">
        <f t="shared" si="72"/>
        <v>44004</v>
      </c>
    </row>
    <row r="18556" spans="3:5" ht="13" x14ac:dyDescent="0.15">
      <c r="C18556" s="1" t="str">
        <f ca="1">IFERROR(INDIRECT(ADDRESS(MATCH(A18556,'contribution par jour-semaine'!A:A,0),MATCH(B18556,'contribution par jour-semaine'!$1:$1,0),4,1,"contribution par jour-semaine")),"")</f>
        <v/>
      </c>
      <c r="D18556" s="4" t="str">
        <f>VLOOKUP(A18556,predictions!A:B,2,FALSE)</f>
        <v>22/06/2020</v>
      </c>
      <c r="E18556" s="4">
        <f t="shared" si="72"/>
        <v>44004</v>
      </c>
    </row>
    <row r="18557" spans="3:5" ht="13" x14ac:dyDescent="0.15">
      <c r="C18557" s="1" t="str">
        <f ca="1">IFERROR(INDIRECT(ADDRESS(MATCH(A18557,'contribution par jour-semaine'!A:A,0),MATCH(B18557,'contribution par jour-semaine'!$1:$1,0),4,1,"contribution par jour-semaine")),"")</f>
        <v/>
      </c>
      <c r="D18557" s="4" t="str">
        <f>VLOOKUP(A18557,predictions!A:B,2,FALSE)</f>
        <v>22/06/2020</v>
      </c>
      <c r="E18557" s="4">
        <f t="shared" si="72"/>
        <v>44004</v>
      </c>
    </row>
    <row r="18558" spans="3:5" ht="13" x14ac:dyDescent="0.15">
      <c r="C18558" s="1" t="str">
        <f ca="1">IFERROR(INDIRECT(ADDRESS(MATCH(A18558,'contribution par jour-semaine'!A:A,0),MATCH(B18558,'contribution par jour-semaine'!$1:$1,0),4,1,"contribution par jour-semaine")),"")</f>
        <v/>
      </c>
      <c r="D18558" s="4" t="str">
        <f>VLOOKUP(A18558,predictions!A:B,2,FALSE)</f>
        <v>22/06/2020</v>
      </c>
      <c r="E18558" s="4">
        <f t="shared" si="72"/>
        <v>44004</v>
      </c>
    </row>
    <row r="18559" spans="3:5" ht="13" x14ac:dyDescent="0.15">
      <c r="C18559" s="1" t="str">
        <f ca="1">IFERROR(INDIRECT(ADDRESS(MATCH(A18559,'contribution par jour-semaine'!A:A,0),MATCH(B18559,'contribution par jour-semaine'!$1:$1,0),4,1,"contribution par jour-semaine")),"")</f>
        <v/>
      </c>
      <c r="D18559" s="4" t="str">
        <f>VLOOKUP(A18559,predictions!A:B,2,FALSE)</f>
        <v>22/06/2020</v>
      </c>
      <c r="E18559" s="4">
        <f t="shared" si="72"/>
        <v>44004</v>
      </c>
    </row>
    <row r="18560" spans="3:5" ht="13" x14ac:dyDescent="0.15">
      <c r="C18560" s="1" t="str">
        <f ca="1">IFERROR(INDIRECT(ADDRESS(MATCH(A18560,'contribution par jour-semaine'!A:A,0),MATCH(B18560,'contribution par jour-semaine'!$1:$1,0),4,1,"contribution par jour-semaine")),"")</f>
        <v/>
      </c>
      <c r="D18560" s="4" t="str">
        <f>VLOOKUP(A18560,predictions!A:B,2,FALSE)</f>
        <v>22/06/2020</v>
      </c>
      <c r="E18560" s="4">
        <f t="shared" si="72"/>
        <v>44004</v>
      </c>
    </row>
    <row r="18561" spans="3:5" ht="13" x14ac:dyDescent="0.15">
      <c r="C18561" s="1" t="str">
        <f ca="1">IFERROR(INDIRECT(ADDRESS(MATCH(A18561,'contribution par jour-semaine'!A:A,0),MATCH(B18561,'contribution par jour-semaine'!$1:$1,0),4,1,"contribution par jour-semaine")),"")</f>
        <v/>
      </c>
      <c r="D18561" s="4" t="str">
        <f>VLOOKUP(A18561,predictions!A:B,2,FALSE)</f>
        <v>22/06/2020</v>
      </c>
      <c r="E18561" s="4">
        <f t="shared" si="72"/>
        <v>44004</v>
      </c>
    </row>
    <row r="18562" spans="3:5" ht="13" x14ac:dyDescent="0.15">
      <c r="C18562" s="1" t="str">
        <f ca="1">IFERROR(INDIRECT(ADDRESS(MATCH(A18562,'contribution par jour-semaine'!A:A,0),MATCH(B18562,'contribution par jour-semaine'!$1:$1,0),4,1,"contribution par jour-semaine")),"")</f>
        <v/>
      </c>
      <c r="D18562" s="4" t="str">
        <f>VLOOKUP(A18562,predictions!A:B,2,FALSE)</f>
        <v>22/06/2020</v>
      </c>
      <c r="E18562" s="4">
        <f t="shared" si="72"/>
        <v>44004</v>
      </c>
    </row>
    <row r="18563" spans="3:5" ht="13" x14ac:dyDescent="0.15">
      <c r="C18563" s="1" t="str">
        <f ca="1">IFERROR(INDIRECT(ADDRESS(MATCH(A18563,'contribution par jour-semaine'!A:A,0),MATCH(B18563,'contribution par jour-semaine'!$1:$1,0),4,1,"contribution par jour-semaine")),"")</f>
        <v/>
      </c>
      <c r="D18563" s="4" t="str">
        <f>VLOOKUP(A18563,predictions!A:B,2,FALSE)</f>
        <v>22/06/2020</v>
      </c>
      <c r="E18563" s="4">
        <f t="shared" si="72"/>
        <v>44004</v>
      </c>
    </row>
    <row r="18564" spans="3:5" ht="13" x14ac:dyDescent="0.15">
      <c r="C18564" s="1" t="str">
        <f ca="1">IFERROR(INDIRECT(ADDRESS(MATCH(A18564,'contribution par jour-semaine'!A:A,0),MATCH(B18564,'contribution par jour-semaine'!$1:$1,0),4,1,"contribution par jour-semaine")),"")</f>
        <v/>
      </c>
      <c r="D18564" s="4" t="str">
        <f>VLOOKUP(A18564,predictions!A:B,2,FALSE)</f>
        <v>22/06/2020</v>
      </c>
      <c r="E18564" s="4">
        <f t="shared" si="72"/>
        <v>44004</v>
      </c>
    </row>
    <row r="18565" spans="3:5" ht="13" x14ac:dyDescent="0.15">
      <c r="C18565" s="1" t="str">
        <f ca="1">IFERROR(INDIRECT(ADDRESS(MATCH(A18565,'contribution par jour-semaine'!A:A,0),MATCH(B18565,'contribution par jour-semaine'!$1:$1,0),4,1,"contribution par jour-semaine")),"")</f>
        <v/>
      </c>
      <c r="D18565" s="4" t="str">
        <f>VLOOKUP(A18565,predictions!A:B,2,FALSE)</f>
        <v>22/06/2020</v>
      </c>
      <c r="E18565" s="4">
        <f t="shared" si="72"/>
        <v>44004</v>
      </c>
    </row>
    <row r="18566" spans="3:5" ht="13" x14ac:dyDescent="0.15">
      <c r="C18566" s="1" t="str">
        <f ca="1">IFERROR(INDIRECT(ADDRESS(MATCH(A18566,'contribution par jour-semaine'!A:A,0),MATCH(B18566,'contribution par jour-semaine'!$1:$1,0),4,1,"contribution par jour-semaine")),"")</f>
        <v/>
      </c>
      <c r="D18566" s="4" t="str">
        <f>VLOOKUP(A18566,predictions!A:B,2,FALSE)</f>
        <v>22/06/2020</v>
      </c>
      <c r="E18566" s="4">
        <f t="shared" si="72"/>
        <v>44004</v>
      </c>
    </row>
    <row r="18567" spans="3:5" ht="13" x14ac:dyDescent="0.15">
      <c r="C18567" s="1" t="str">
        <f ca="1">IFERROR(INDIRECT(ADDRESS(MATCH(A18567,'contribution par jour-semaine'!A:A,0),MATCH(B18567,'contribution par jour-semaine'!$1:$1,0),4,1,"contribution par jour-semaine")),"")</f>
        <v/>
      </c>
      <c r="D18567" s="4" t="str">
        <f>VLOOKUP(A18567,predictions!A:B,2,FALSE)</f>
        <v>22/06/2020</v>
      </c>
      <c r="E18567" s="4">
        <f t="shared" si="72"/>
        <v>44004</v>
      </c>
    </row>
    <row r="18568" spans="3:5" ht="13" x14ac:dyDescent="0.15">
      <c r="C18568" s="1" t="str">
        <f ca="1">IFERROR(INDIRECT(ADDRESS(MATCH(A18568,'contribution par jour-semaine'!A:A,0),MATCH(B18568,'contribution par jour-semaine'!$1:$1,0),4,1,"contribution par jour-semaine")),"")</f>
        <v/>
      </c>
      <c r="D18568" s="4" t="str">
        <f>VLOOKUP(A18568,predictions!A:B,2,FALSE)</f>
        <v>22/06/2020</v>
      </c>
      <c r="E18568" s="4">
        <f t="shared" si="72"/>
        <v>44004</v>
      </c>
    </row>
    <row r="18569" spans="3:5" ht="13" x14ac:dyDescent="0.15">
      <c r="C18569" s="1" t="str">
        <f ca="1">IFERROR(INDIRECT(ADDRESS(MATCH(A18569,'contribution par jour-semaine'!A:A,0),MATCH(B18569,'contribution par jour-semaine'!$1:$1,0),4,1,"contribution par jour-semaine")),"")</f>
        <v/>
      </c>
      <c r="D18569" s="4" t="str">
        <f>VLOOKUP(A18569,predictions!A:B,2,FALSE)</f>
        <v>22/06/2020</v>
      </c>
      <c r="E18569" s="4">
        <f t="shared" si="72"/>
        <v>44004</v>
      </c>
    </row>
    <row r="18570" spans="3:5" ht="13" x14ac:dyDescent="0.15">
      <c r="C18570" s="1" t="str">
        <f ca="1">IFERROR(INDIRECT(ADDRESS(MATCH(A18570,'contribution par jour-semaine'!A:A,0),MATCH(B18570,'contribution par jour-semaine'!$1:$1,0),4,1,"contribution par jour-semaine")),"")</f>
        <v/>
      </c>
      <c r="D18570" s="4" t="str">
        <f>VLOOKUP(A18570,predictions!A:B,2,FALSE)</f>
        <v>22/06/2020</v>
      </c>
      <c r="E18570" s="4">
        <f t="shared" si="72"/>
        <v>44004</v>
      </c>
    </row>
    <row r="18571" spans="3:5" ht="13" x14ac:dyDescent="0.15">
      <c r="C18571" s="1" t="str">
        <f ca="1">IFERROR(INDIRECT(ADDRESS(MATCH(A18571,'contribution par jour-semaine'!A:A,0),MATCH(B18571,'contribution par jour-semaine'!$1:$1,0),4,1,"contribution par jour-semaine")),"")</f>
        <v/>
      </c>
      <c r="D18571" s="4" t="str">
        <f>VLOOKUP(A18571,predictions!A:B,2,FALSE)</f>
        <v>22/06/2020</v>
      </c>
      <c r="E18571" s="4">
        <f t="shared" si="72"/>
        <v>44004</v>
      </c>
    </row>
    <row r="18572" spans="3:5" ht="13" x14ac:dyDescent="0.15">
      <c r="C18572" s="1" t="str">
        <f ca="1">IFERROR(INDIRECT(ADDRESS(MATCH(A18572,'contribution par jour-semaine'!A:A,0),MATCH(B18572,'contribution par jour-semaine'!$1:$1,0),4,1,"contribution par jour-semaine")),"")</f>
        <v/>
      </c>
      <c r="D18572" s="4" t="str">
        <f>VLOOKUP(A18572,predictions!A:B,2,FALSE)</f>
        <v>22/06/2020</v>
      </c>
      <c r="E18572" s="4">
        <f t="shared" si="72"/>
        <v>44004</v>
      </c>
    </row>
    <row r="18573" spans="3:5" ht="13" x14ac:dyDescent="0.15">
      <c r="C18573" s="1" t="str">
        <f ca="1">IFERROR(INDIRECT(ADDRESS(MATCH(A18573,'contribution par jour-semaine'!A:A,0),MATCH(B18573,'contribution par jour-semaine'!$1:$1,0),4,1,"contribution par jour-semaine")),"")</f>
        <v/>
      </c>
      <c r="D18573" s="4" t="str">
        <f>VLOOKUP(A18573,predictions!A:B,2,FALSE)</f>
        <v>22/06/2020</v>
      </c>
      <c r="E18573" s="4">
        <f t="shared" si="72"/>
        <v>44004</v>
      </c>
    </row>
    <row r="18574" spans="3:5" ht="13" x14ac:dyDescent="0.15">
      <c r="C18574" s="1" t="str">
        <f ca="1">IFERROR(INDIRECT(ADDRESS(MATCH(A18574,'contribution par jour-semaine'!A:A,0),MATCH(B18574,'contribution par jour-semaine'!$1:$1,0),4,1,"contribution par jour-semaine")),"")</f>
        <v/>
      </c>
      <c r="D18574" s="4" t="str">
        <f>VLOOKUP(A18574,predictions!A:B,2,FALSE)</f>
        <v>22/06/2020</v>
      </c>
      <c r="E18574" s="4">
        <f t="shared" si="72"/>
        <v>44004</v>
      </c>
    </row>
    <row r="18575" spans="3:5" ht="13" x14ac:dyDescent="0.15">
      <c r="C18575" s="1" t="str">
        <f ca="1">IFERROR(INDIRECT(ADDRESS(MATCH(A18575,'contribution par jour-semaine'!A:A,0),MATCH(B18575,'contribution par jour-semaine'!$1:$1,0),4,1,"contribution par jour-semaine")),"")</f>
        <v/>
      </c>
      <c r="D18575" s="4" t="str">
        <f>VLOOKUP(A18575,predictions!A:B,2,FALSE)</f>
        <v>22/06/2020</v>
      </c>
      <c r="E18575" s="4">
        <f t="shared" si="72"/>
        <v>44004</v>
      </c>
    </row>
    <row r="18576" spans="3:5" ht="13" x14ac:dyDescent="0.15">
      <c r="C18576" s="1" t="str">
        <f ca="1">IFERROR(INDIRECT(ADDRESS(MATCH(A18576,'contribution par jour-semaine'!A:A,0),MATCH(B18576,'contribution par jour-semaine'!$1:$1,0),4,1,"contribution par jour-semaine")),"")</f>
        <v/>
      </c>
      <c r="D18576" s="4" t="str">
        <f>VLOOKUP(A18576,predictions!A:B,2,FALSE)</f>
        <v>22/06/2020</v>
      </c>
      <c r="E18576" s="4">
        <f t="shared" si="72"/>
        <v>44004</v>
      </c>
    </row>
    <row r="18577" spans="3:5" ht="13" x14ac:dyDescent="0.15">
      <c r="C18577" s="1" t="str">
        <f ca="1">IFERROR(INDIRECT(ADDRESS(MATCH(A18577,'contribution par jour-semaine'!A:A,0),MATCH(B18577,'contribution par jour-semaine'!$1:$1,0),4,1,"contribution par jour-semaine")),"")</f>
        <v/>
      </c>
      <c r="D18577" s="4" t="str">
        <f>VLOOKUP(A18577,predictions!A:B,2,FALSE)</f>
        <v>22/06/2020</v>
      </c>
      <c r="E18577" s="4">
        <f t="shared" si="72"/>
        <v>44004</v>
      </c>
    </row>
    <row r="18578" spans="3:5" ht="13" x14ac:dyDescent="0.15">
      <c r="C18578" s="1" t="str">
        <f ca="1">IFERROR(INDIRECT(ADDRESS(MATCH(A18578,'contribution par jour-semaine'!A:A,0),MATCH(B18578,'contribution par jour-semaine'!$1:$1,0),4,1,"contribution par jour-semaine")),"")</f>
        <v/>
      </c>
      <c r="D18578" s="4" t="str">
        <f>VLOOKUP(A18578,predictions!A:B,2,FALSE)</f>
        <v>22/06/2020</v>
      </c>
      <c r="E18578" s="4">
        <f t="shared" si="72"/>
        <v>44004</v>
      </c>
    </row>
    <row r="18579" spans="3:5" ht="13" x14ac:dyDescent="0.15">
      <c r="C18579" s="1" t="str">
        <f ca="1">IFERROR(INDIRECT(ADDRESS(MATCH(A18579,'contribution par jour-semaine'!A:A,0),MATCH(B18579,'contribution par jour-semaine'!$1:$1,0),4,1,"contribution par jour-semaine")),"")</f>
        <v/>
      </c>
      <c r="D18579" s="4" t="str">
        <f>VLOOKUP(A18579,predictions!A:B,2,FALSE)</f>
        <v>22/06/2020</v>
      </c>
      <c r="E18579" s="4">
        <f t="shared" si="72"/>
        <v>44004</v>
      </c>
    </row>
    <row r="18580" spans="3:5" ht="13" x14ac:dyDescent="0.15">
      <c r="C18580" s="1" t="str">
        <f ca="1">IFERROR(INDIRECT(ADDRESS(MATCH(A18580,'contribution par jour-semaine'!A:A,0),MATCH(B18580,'contribution par jour-semaine'!$1:$1,0),4,1,"contribution par jour-semaine")),"")</f>
        <v/>
      </c>
      <c r="D18580" s="4" t="str">
        <f>VLOOKUP(A18580,predictions!A:B,2,FALSE)</f>
        <v>22/06/2020</v>
      </c>
      <c r="E18580" s="4">
        <f t="shared" si="72"/>
        <v>44004</v>
      </c>
    </row>
    <row r="18581" spans="3:5" ht="13" x14ac:dyDescent="0.15">
      <c r="C18581" s="1" t="str">
        <f ca="1">IFERROR(INDIRECT(ADDRESS(MATCH(A18581,'contribution par jour-semaine'!A:A,0),MATCH(B18581,'contribution par jour-semaine'!$1:$1,0),4,1,"contribution par jour-semaine")),"")</f>
        <v/>
      </c>
      <c r="D18581" s="4" t="str">
        <f>VLOOKUP(A18581,predictions!A:B,2,FALSE)</f>
        <v>22/06/2020</v>
      </c>
      <c r="E18581" s="4">
        <f t="shared" si="72"/>
        <v>44004</v>
      </c>
    </row>
    <row r="18582" spans="3:5" ht="13" x14ac:dyDescent="0.15">
      <c r="C18582" s="1" t="str">
        <f ca="1">IFERROR(INDIRECT(ADDRESS(MATCH(A18582,'contribution par jour-semaine'!A:A,0),MATCH(B18582,'contribution par jour-semaine'!$1:$1,0),4,1,"contribution par jour-semaine")),"")</f>
        <v/>
      </c>
      <c r="D18582" s="4" t="str">
        <f>VLOOKUP(A18582,predictions!A:B,2,FALSE)</f>
        <v>22/06/2020</v>
      </c>
      <c r="E18582" s="4">
        <f t="shared" si="72"/>
        <v>44004</v>
      </c>
    </row>
    <row r="18583" spans="3:5" ht="13" x14ac:dyDescent="0.15">
      <c r="C18583" s="1" t="str">
        <f ca="1">IFERROR(INDIRECT(ADDRESS(MATCH(A18583,'contribution par jour-semaine'!A:A,0),MATCH(B18583,'contribution par jour-semaine'!$1:$1,0),4,1,"contribution par jour-semaine")),"")</f>
        <v/>
      </c>
      <c r="D18583" s="4" t="str">
        <f>VLOOKUP(A18583,predictions!A:B,2,FALSE)</f>
        <v>22/06/2020</v>
      </c>
      <c r="E18583" s="4">
        <f t="shared" si="72"/>
        <v>44004</v>
      </c>
    </row>
    <row r="18584" spans="3:5" ht="13" x14ac:dyDescent="0.15">
      <c r="C18584" s="1" t="str">
        <f ca="1">IFERROR(INDIRECT(ADDRESS(MATCH(A18584,'contribution par jour-semaine'!A:A,0),MATCH(B18584,'contribution par jour-semaine'!$1:$1,0),4,1,"contribution par jour-semaine")),"")</f>
        <v/>
      </c>
      <c r="D18584" s="4" t="str">
        <f>VLOOKUP(A18584,predictions!A:B,2,FALSE)</f>
        <v>22/06/2020</v>
      </c>
      <c r="E18584" s="4">
        <f t="shared" si="72"/>
        <v>44004</v>
      </c>
    </row>
    <row r="18585" spans="3:5" ht="13" x14ac:dyDescent="0.15">
      <c r="C18585" s="1" t="str">
        <f ca="1">IFERROR(INDIRECT(ADDRESS(MATCH(A18585,'contribution par jour-semaine'!A:A,0),MATCH(B18585,'contribution par jour-semaine'!$1:$1,0),4,1,"contribution par jour-semaine")),"")</f>
        <v/>
      </c>
      <c r="D18585" s="4" t="str">
        <f>VLOOKUP(A18585,predictions!A:B,2,FALSE)</f>
        <v>22/06/2020</v>
      </c>
      <c r="E18585" s="4">
        <f t="shared" si="72"/>
        <v>44004</v>
      </c>
    </row>
    <row r="18586" spans="3:5" ht="13" x14ac:dyDescent="0.15">
      <c r="C18586" s="1" t="str">
        <f ca="1">IFERROR(INDIRECT(ADDRESS(MATCH(A18586,'contribution par jour-semaine'!A:A,0),MATCH(B18586,'contribution par jour-semaine'!$1:$1,0),4,1,"contribution par jour-semaine")),"")</f>
        <v/>
      </c>
      <c r="D18586" s="4" t="str">
        <f>VLOOKUP(A18586,predictions!A:B,2,FALSE)</f>
        <v>22/06/2020</v>
      </c>
      <c r="E18586" s="4">
        <f t="shared" si="72"/>
        <v>44004</v>
      </c>
    </row>
    <row r="18587" spans="3:5" ht="13" x14ac:dyDescent="0.15">
      <c r="C18587" s="1" t="str">
        <f ca="1">IFERROR(INDIRECT(ADDRESS(MATCH(A18587,'contribution par jour-semaine'!A:A,0),MATCH(B18587,'contribution par jour-semaine'!$1:$1,0),4,1,"contribution par jour-semaine")),"")</f>
        <v/>
      </c>
      <c r="D18587" s="4" t="str">
        <f>VLOOKUP(A18587,predictions!A:B,2,FALSE)</f>
        <v>22/06/2020</v>
      </c>
      <c r="E18587" s="4">
        <f t="shared" si="72"/>
        <v>44004</v>
      </c>
    </row>
    <row r="18588" spans="3:5" ht="13" x14ac:dyDescent="0.15">
      <c r="C18588" s="1" t="str">
        <f ca="1">IFERROR(INDIRECT(ADDRESS(MATCH(A18588,'contribution par jour-semaine'!A:A,0),MATCH(B18588,'contribution par jour-semaine'!$1:$1,0),4,1,"contribution par jour-semaine")),"")</f>
        <v/>
      </c>
      <c r="D18588" s="4" t="str">
        <f>VLOOKUP(A18588,predictions!A:B,2,FALSE)</f>
        <v>22/06/2020</v>
      </c>
      <c r="E18588" s="4">
        <f t="shared" si="72"/>
        <v>44004</v>
      </c>
    </row>
    <row r="18589" spans="3:5" ht="13" x14ac:dyDescent="0.15">
      <c r="C18589" s="1" t="str">
        <f ca="1">IFERROR(INDIRECT(ADDRESS(MATCH(A18589,'contribution par jour-semaine'!A:A,0),MATCH(B18589,'contribution par jour-semaine'!$1:$1,0),4,1,"contribution par jour-semaine")),"")</f>
        <v/>
      </c>
      <c r="D18589" s="4" t="str">
        <f>VLOOKUP(A18589,predictions!A:B,2,FALSE)</f>
        <v>22/06/2020</v>
      </c>
      <c r="E18589" s="4">
        <f t="shared" si="72"/>
        <v>44004</v>
      </c>
    </row>
    <row r="18590" spans="3:5" ht="13" x14ac:dyDescent="0.15">
      <c r="C18590" s="1" t="str">
        <f ca="1">IFERROR(INDIRECT(ADDRESS(MATCH(A18590,'contribution par jour-semaine'!A:A,0),MATCH(B18590,'contribution par jour-semaine'!$1:$1,0),4,1,"contribution par jour-semaine")),"")</f>
        <v/>
      </c>
      <c r="D18590" s="4" t="str">
        <f>VLOOKUP(A18590,predictions!A:B,2,FALSE)</f>
        <v>22/06/2020</v>
      </c>
      <c r="E18590" s="4">
        <f t="shared" si="72"/>
        <v>44004</v>
      </c>
    </row>
    <row r="18591" spans="3:5" ht="13" x14ac:dyDescent="0.15">
      <c r="C18591" s="1" t="str">
        <f ca="1">IFERROR(INDIRECT(ADDRESS(MATCH(A18591,'contribution par jour-semaine'!A:A,0),MATCH(B18591,'contribution par jour-semaine'!$1:$1,0),4,1,"contribution par jour-semaine")),"")</f>
        <v/>
      </c>
      <c r="D18591" s="4" t="str">
        <f>VLOOKUP(A18591,predictions!A:B,2,FALSE)</f>
        <v>22/06/2020</v>
      </c>
      <c r="E18591" s="4">
        <f t="shared" si="72"/>
        <v>44004</v>
      </c>
    </row>
    <row r="18592" spans="3:5" ht="13" x14ac:dyDescent="0.15">
      <c r="C18592" s="1" t="str">
        <f ca="1">IFERROR(INDIRECT(ADDRESS(MATCH(A18592,'contribution par jour-semaine'!A:A,0),MATCH(B18592,'contribution par jour-semaine'!$1:$1,0),4,1,"contribution par jour-semaine")),"")</f>
        <v/>
      </c>
      <c r="D18592" s="4" t="str">
        <f>VLOOKUP(A18592,predictions!A:B,2,FALSE)</f>
        <v>22/06/2020</v>
      </c>
      <c r="E18592" s="4">
        <f t="shared" si="72"/>
        <v>44004</v>
      </c>
    </row>
    <row r="18593" spans="3:5" ht="13" x14ac:dyDescent="0.15">
      <c r="C18593" s="1" t="str">
        <f ca="1">IFERROR(INDIRECT(ADDRESS(MATCH(A18593,'contribution par jour-semaine'!A:A,0),MATCH(B18593,'contribution par jour-semaine'!$1:$1,0),4,1,"contribution par jour-semaine")),"")</f>
        <v/>
      </c>
      <c r="D18593" s="4" t="str">
        <f>VLOOKUP(A18593,predictions!A:B,2,FALSE)</f>
        <v>22/06/2020</v>
      </c>
      <c r="E18593" s="4">
        <f t="shared" si="72"/>
        <v>44004</v>
      </c>
    </row>
    <row r="18594" spans="3:5" ht="13" x14ac:dyDescent="0.15">
      <c r="C18594" s="1" t="str">
        <f ca="1">IFERROR(INDIRECT(ADDRESS(MATCH(A18594,'contribution par jour-semaine'!A:A,0),MATCH(B18594,'contribution par jour-semaine'!$1:$1,0),4,1,"contribution par jour-semaine")),"")</f>
        <v/>
      </c>
      <c r="D18594" s="4" t="str">
        <f>VLOOKUP(A18594,predictions!A:B,2,FALSE)</f>
        <v>22/06/2020</v>
      </c>
      <c r="E18594" s="4">
        <f t="shared" si="72"/>
        <v>44004</v>
      </c>
    </row>
    <row r="18595" spans="3:5" ht="13" x14ac:dyDescent="0.15">
      <c r="C18595" s="1" t="str">
        <f ca="1">IFERROR(INDIRECT(ADDRESS(MATCH(A18595,'contribution par jour-semaine'!A:A,0),MATCH(B18595,'contribution par jour-semaine'!$1:$1,0),4,1,"contribution par jour-semaine")),"")</f>
        <v/>
      </c>
      <c r="D18595" s="4" t="str">
        <f>VLOOKUP(A18595,predictions!A:B,2,FALSE)</f>
        <v>22/06/2020</v>
      </c>
      <c r="E18595" s="4">
        <f t="shared" si="72"/>
        <v>44004</v>
      </c>
    </row>
    <row r="18596" spans="3:5" ht="13" x14ac:dyDescent="0.15">
      <c r="C18596" s="1" t="str">
        <f ca="1">IFERROR(INDIRECT(ADDRESS(MATCH(A18596,'contribution par jour-semaine'!A:A,0),MATCH(B18596,'contribution par jour-semaine'!$1:$1,0),4,1,"contribution par jour-semaine")),"")</f>
        <v/>
      </c>
      <c r="D18596" s="4" t="str">
        <f>VLOOKUP(A18596,predictions!A:B,2,FALSE)</f>
        <v>22/06/2020</v>
      </c>
      <c r="E18596" s="4">
        <f t="shared" si="72"/>
        <v>44004</v>
      </c>
    </row>
    <row r="18597" spans="3:5" ht="13" x14ac:dyDescent="0.15">
      <c r="C18597" s="1" t="str">
        <f ca="1">IFERROR(INDIRECT(ADDRESS(MATCH(A18597,'contribution par jour-semaine'!A:A,0),MATCH(B18597,'contribution par jour-semaine'!$1:$1,0),4,1,"contribution par jour-semaine")),"")</f>
        <v/>
      </c>
      <c r="D18597" s="4" t="str">
        <f>VLOOKUP(A18597,predictions!A:B,2,FALSE)</f>
        <v>22/06/2020</v>
      </c>
      <c r="E18597" s="4">
        <f t="shared" si="72"/>
        <v>44004</v>
      </c>
    </row>
    <row r="18598" spans="3:5" ht="13" x14ac:dyDescent="0.15">
      <c r="C18598" s="1" t="str">
        <f ca="1">IFERROR(INDIRECT(ADDRESS(MATCH(A18598,'contribution par jour-semaine'!A:A,0),MATCH(B18598,'contribution par jour-semaine'!$1:$1,0),4,1,"contribution par jour-semaine")),"")</f>
        <v/>
      </c>
      <c r="D18598" s="4" t="str">
        <f>VLOOKUP(A18598,predictions!A:B,2,FALSE)</f>
        <v>22/06/2020</v>
      </c>
      <c r="E18598" s="4">
        <f t="shared" si="72"/>
        <v>44004</v>
      </c>
    </row>
    <row r="18599" spans="3:5" ht="13" x14ac:dyDescent="0.15">
      <c r="C18599" s="1" t="str">
        <f ca="1">IFERROR(INDIRECT(ADDRESS(MATCH(A18599,'contribution par jour-semaine'!A:A,0),MATCH(B18599,'contribution par jour-semaine'!$1:$1,0),4,1,"contribution par jour-semaine")),"")</f>
        <v/>
      </c>
      <c r="D18599" s="4" t="str">
        <f>VLOOKUP(A18599,predictions!A:B,2,FALSE)</f>
        <v>22/06/2020</v>
      </c>
      <c r="E18599" s="4">
        <f t="shared" si="72"/>
        <v>44004</v>
      </c>
    </row>
    <row r="18600" spans="3:5" ht="13" x14ac:dyDescent="0.15">
      <c r="C18600" s="1" t="str">
        <f ca="1">IFERROR(INDIRECT(ADDRESS(MATCH(A18600,'contribution par jour-semaine'!A:A,0),MATCH(B18600,'contribution par jour-semaine'!$1:$1,0),4,1,"contribution par jour-semaine")),"")</f>
        <v/>
      </c>
      <c r="D18600" s="4" t="str">
        <f>VLOOKUP(A18600,predictions!A:B,2,FALSE)</f>
        <v>22/06/2020</v>
      </c>
      <c r="E18600" s="4">
        <f t="shared" si="72"/>
        <v>44004</v>
      </c>
    </row>
    <row r="18601" spans="3:5" ht="13" x14ac:dyDescent="0.15">
      <c r="C18601" s="1" t="str">
        <f ca="1">IFERROR(INDIRECT(ADDRESS(MATCH(A18601,'contribution par jour-semaine'!A:A,0),MATCH(B18601,'contribution par jour-semaine'!$1:$1,0),4,1,"contribution par jour-semaine")),"")</f>
        <v/>
      </c>
      <c r="D18601" s="4" t="str">
        <f>VLOOKUP(A18601,predictions!A:B,2,FALSE)</f>
        <v>22/06/2020</v>
      </c>
      <c r="E18601" s="4">
        <f t="shared" si="72"/>
        <v>44004</v>
      </c>
    </row>
    <row r="18602" spans="3:5" ht="13" x14ac:dyDescent="0.15">
      <c r="C18602" s="1" t="str">
        <f ca="1">IFERROR(INDIRECT(ADDRESS(MATCH(A18602,'contribution par jour-semaine'!A:A,0),MATCH(B18602,'contribution par jour-semaine'!$1:$1,0),4,1,"contribution par jour-semaine")),"")</f>
        <v/>
      </c>
      <c r="D18602" s="4" t="str">
        <f>VLOOKUP(A18602,predictions!A:B,2,FALSE)</f>
        <v>22/06/2020</v>
      </c>
      <c r="E18602" s="4">
        <f t="shared" si="72"/>
        <v>44004</v>
      </c>
    </row>
    <row r="18603" spans="3:5" ht="13" x14ac:dyDescent="0.15">
      <c r="C18603" s="1" t="str">
        <f ca="1">IFERROR(INDIRECT(ADDRESS(MATCH(A18603,'contribution par jour-semaine'!A:A,0),MATCH(B18603,'contribution par jour-semaine'!$1:$1,0),4,1,"contribution par jour-semaine")),"")</f>
        <v/>
      </c>
      <c r="D18603" s="4" t="str">
        <f>VLOOKUP(A18603,predictions!A:B,2,FALSE)</f>
        <v>22/06/2020</v>
      </c>
      <c r="E18603" s="4">
        <f t="shared" si="72"/>
        <v>44004</v>
      </c>
    </row>
    <row r="18604" spans="3:5" ht="13" x14ac:dyDescent="0.15">
      <c r="C18604" s="1" t="str">
        <f ca="1">IFERROR(INDIRECT(ADDRESS(MATCH(A18604,'contribution par jour-semaine'!A:A,0),MATCH(B18604,'contribution par jour-semaine'!$1:$1,0),4,1,"contribution par jour-semaine")),"")</f>
        <v/>
      </c>
      <c r="D18604" s="4" t="str">
        <f>VLOOKUP(A18604,predictions!A:B,2,FALSE)</f>
        <v>22/06/2020</v>
      </c>
      <c r="E18604" s="4">
        <f t="shared" si="72"/>
        <v>44004</v>
      </c>
    </row>
    <row r="18605" spans="3:5" ht="13" x14ac:dyDescent="0.15">
      <c r="C18605" s="1" t="str">
        <f ca="1">IFERROR(INDIRECT(ADDRESS(MATCH(A18605,'contribution par jour-semaine'!A:A,0),MATCH(B18605,'contribution par jour-semaine'!$1:$1,0),4,1,"contribution par jour-semaine")),"")</f>
        <v/>
      </c>
      <c r="D18605" s="4" t="str">
        <f>VLOOKUP(A18605,predictions!A:B,2,FALSE)</f>
        <v>22/06/2020</v>
      </c>
      <c r="E18605" s="4">
        <f t="shared" si="72"/>
        <v>44004</v>
      </c>
    </row>
    <row r="18606" spans="3:5" ht="13" x14ac:dyDescent="0.15">
      <c r="C18606" s="1" t="str">
        <f ca="1">IFERROR(INDIRECT(ADDRESS(MATCH(A18606,'contribution par jour-semaine'!A:A,0),MATCH(B18606,'contribution par jour-semaine'!$1:$1,0),4,1,"contribution par jour-semaine")),"")</f>
        <v/>
      </c>
      <c r="D18606" s="4" t="str">
        <f>VLOOKUP(A18606,predictions!A:B,2,FALSE)</f>
        <v>22/06/2020</v>
      </c>
      <c r="E18606" s="4">
        <f t="shared" si="72"/>
        <v>44004</v>
      </c>
    </row>
    <row r="18607" spans="3:5" ht="13" x14ac:dyDescent="0.15">
      <c r="C18607" s="1" t="str">
        <f ca="1">IFERROR(INDIRECT(ADDRESS(MATCH(A18607,'contribution par jour-semaine'!A:A,0),MATCH(B18607,'contribution par jour-semaine'!$1:$1,0),4,1,"contribution par jour-semaine")),"")</f>
        <v/>
      </c>
      <c r="D18607" s="4" t="str">
        <f>VLOOKUP(A18607,predictions!A:B,2,FALSE)</f>
        <v>22/06/2020</v>
      </c>
      <c r="E18607" s="4">
        <f t="shared" si="72"/>
        <v>44004</v>
      </c>
    </row>
    <row r="18608" spans="3:5" ht="13" x14ac:dyDescent="0.15">
      <c r="C18608" s="1" t="str">
        <f ca="1">IFERROR(INDIRECT(ADDRESS(MATCH(A18608,'contribution par jour-semaine'!A:A,0),MATCH(B18608,'contribution par jour-semaine'!$1:$1,0),4,1,"contribution par jour-semaine")),"")</f>
        <v/>
      </c>
      <c r="D18608" s="4" t="str">
        <f>VLOOKUP(A18608,predictions!A:B,2,FALSE)</f>
        <v>22/06/2020</v>
      </c>
      <c r="E18608" s="4">
        <f t="shared" si="72"/>
        <v>44004</v>
      </c>
    </row>
    <row r="18609" spans="3:5" ht="13" x14ac:dyDescent="0.15">
      <c r="C18609" s="1" t="str">
        <f ca="1">IFERROR(INDIRECT(ADDRESS(MATCH(A18609,'contribution par jour-semaine'!A:A,0),MATCH(B18609,'contribution par jour-semaine'!$1:$1,0),4,1,"contribution par jour-semaine")),"")</f>
        <v/>
      </c>
      <c r="D18609" s="4" t="str">
        <f>VLOOKUP(A18609,predictions!A:B,2,FALSE)</f>
        <v>22/06/2020</v>
      </c>
      <c r="E18609" s="4">
        <f t="shared" si="72"/>
        <v>44004</v>
      </c>
    </row>
    <row r="18610" spans="3:5" ht="13" x14ac:dyDescent="0.15">
      <c r="C18610" s="1" t="str">
        <f ca="1">IFERROR(INDIRECT(ADDRESS(MATCH(A18610,'contribution par jour-semaine'!A:A,0),MATCH(B18610,'contribution par jour-semaine'!$1:$1,0),4,1,"contribution par jour-semaine")),"")</f>
        <v/>
      </c>
      <c r="D18610" s="4" t="str">
        <f>VLOOKUP(A18610,predictions!A:B,2,FALSE)</f>
        <v>22/06/2020</v>
      </c>
      <c r="E18610" s="4">
        <f t="shared" si="72"/>
        <v>44004</v>
      </c>
    </row>
    <row r="18611" spans="3:5" ht="13" x14ac:dyDescent="0.15">
      <c r="C18611" s="1" t="str">
        <f ca="1">IFERROR(INDIRECT(ADDRESS(MATCH(A18611,'contribution par jour-semaine'!A:A,0),MATCH(B18611,'contribution par jour-semaine'!$1:$1,0),4,1,"contribution par jour-semaine")),"")</f>
        <v/>
      </c>
      <c r="D18611" s="4" t="str">
        <f>VLOOKUP(A18611,predictions!A:B,2,FALSE)</f>
        <v>22/06/2020</v>
      </c>
      <c r="E18611" s="4">
        <f t="shared" si="72"/>
        <v>44004</v>
      </c>
    </row>
    <row r="18612" spans="3:5" ht="13" x14ac:dyDescent="0.15">
      <c r="C18612" s="1" t="str">
        <f ca="1">IFERROR(INDIRECT(ADDRESS(MATCH(A18612,'contribution par jour-semaine'!A:A,0),MATCH(B18612,'contribution par jour-semaine'!$1:$1,0),4,1,"contribution par jour-semaine")),"")</f>
        <v/>
      </c>
      <c r="D18612" s="4" t="str">
        <f>VLOOKUP(A18612,predictions!A:B,2,FALSE)</f>
        <v>22/06/2020</v>
      </c>
      <c r="E18612" s="4">
        <f t="shared" si="72"/>
        <v>44004</v>
      </c>
    </row>
    <row r="18613" spans="3:5" ht="13" x14ac:dyDescent="0.15">
      <c r="C18613" s="1" t="str">
        <f ca="1">IFERROR(INDIRECT(ADDRESS(MATCH(A18613,'contribution par jour-semaine'!A:A,0),MATCH(B18613,'contribution par jour-semaine'!$1:$1,0),4,1,"contribution par jour-semaine")),"")</f>
        <v/>
      </c>
      <c r="D18613" s="4" t="str">
        <f>VLOOKUP(A18613,predictions!A:B,2,FALSE)</f>
        <v>22/06/2020</v>
      </c>
      <c r="E18613" s="4">
        <f t="shared" si="72"/>
        <v>44004</v>
      </c>
    </row>
    <row r="18614" spans="3:5" ht="13" x14ac:dyDescent="0.15">
      <c r="C18614" s="1" t="str">
        <f ca="1">IFERROR(INDIRECT(ADDRESS(MATCH(A18614,'contribution par jour-semaine'!A:A,0),MATCH(B18614,'contribution par jour-semaine'!$1:$1,0),4,1,"contribution par jour-semaine")),"")</f>
        <v/>
      </c>
      <c r="D18614" s="4" t="str">
        <f>VLOOKUP(A18614,predictions!A:B,2,FALSE)</f>
        <v>22/06/2020</v>
      </c>
      <c r="E18614" s="4">
        <f t="shared" si="72"/>
        <v>44004</v>
      </c>
    </row>
    <row r="18615" spans="3:5" ht="13" x14ac:dyDescent="0.15">
      <c r="C18615" s="1" t="str">
        <f ca="1">IFERROR(INDIRECT(ADDRESS(MATCH(A18615,'contribution par jour-semaine'!A:A,0),MATCH(B18615,'contribution par jour-semaine'!$1:$1,0),4,1,"contribution par jour-semaine")),"")</f>
        <v/>
      </c>
      <c r="D18615" s="4" t="str">
        <f>VLOOKUP(A18615,predictions!A:B,2,FALSE)</f>
        <v>22/06/2020</v>
      </c>
      <c r="E18615" s="4">
        <f t="shared" si="72"/>
        <v>44004</v>
      </c>
    </row>
    <row r="18616" spans="3:5" ht="13" x14ac:dyDescent="0.15">
      <c r="C18616" s="1" t="str">
        <f ca="1">IFERROR(INDIRECT(ADDRESS(MATCH(A18616,'contribution par jour-semaine'!A:A,0),MATCH(B18616,'contribution par jour-semaine'!$1:$1,0),4,1,"contribution par jour-semaine")),"")</f>
        <v/>
      </c>
      <c r="D18616" s="4" t="str">
        <f>VLOOKUP(A18616,predictions!A:B,2,FALSE)</f>
        <v>22/06/2020</v>
      </c>
      <c r="E18616" s="4">
        <f t="shared" si="72"/>
        <v>44004</v>
      </c>
    </row>
    <row r="18617" spans="3:5" ht="13" x14ac:dyDescent="0.15">
      <c r="C18617" s="1" t="str">
        <f ca="1">IFERROR(INDIRECT(ADDRESS(MATCH(A18617,'contribution par jour-semaine'!A:A,0),MATCH(B18617,'contribution par jour-semaine'!$1:$1,0),4,1,"contribution par jour-semaine")),"")</f>
        <v/>
      </c>
      <c r="D18617" s="4" t="str">
        <f>VLOOKUP(A18617,predictions!A:B,2,FALSE)</f>
        <v>22/06/2020</v>
      </c>
      <c r="E18617" s="4">
        <f t="shared" ref="E18617:E18871" si="73">DATE(RIGHT(D18617,4),MID(D18617,4,2),LEFT(D18617,2))</f>
        <v>44004</v>
      </c>
    </row>
    <row r="18618" spans="3:5" ht="13" x14ac:dyDescent="0.15">
      <c r="C18618" s="1" t="str">
        <f ca="1">IFERROR(INDIRECT(ADDRESS(MATCH(A18618,'contribution par jour-semaine'!A:A,0),MATCH(B18618,'contribution par jour-semaine'!$1:$1,0),4,1,"contribution par jour-semaine")),"")</f>
        <v/>
      </c>
      <c r="D18618" s="4" t="str">
        <f>VLOOKUP(A18618,predictions!A:B,2,FALSE)</f>
        <v>22/06/2020</v>
      </c>
      <c r="E18618" s="4">
        <f t="shared" si="73"/>
        <v>44004</v>
      </c>
    </row>
    <row r="18619" spans="3:5" ht="13" x14ac:dyDescent="0.15">
      <c r="C18619" s="1" t="str">
        <f ca="1">IFERROR(INDIRECT(ADDRESS(MATCH(A18619,'contribution par jour-semaine'!A:A,0),MATCH(B18619,'contribution par jour-semaine'!$1:$1,0),4,1,"contribution par jour-semaine")),"")</f>
        <v/>
      </c>
      <c r="D18619" s="4" t="str">
        <f>VLOOKUP(A18619,predictions!A:B,2,FALSE)</f>
        <v>22/06/2020</v>
      </c>
      <c r="E18619" s="4">
        <f t="shared" si="73"/>
        <v>44004</v>
      </c>
    </row>
    <row r="18620" spans="3:5" ht="13" x14ac:dyDescent="0.15">
      <c r="C18620" s="1" t="str">
        <f ca="1">IFERROR(INDIRECT(ADDRESS(MATCH(A18620,'contribution par jour-semaine'!A:A,0),MATCH(B18620,'contribution par jour-semaine'!$1:$1,0),4,1,"contribution par jour-semaine")),"")</f>
        <v/>
      </c>
      <c r="D18620" s="4" t="str">
        <f>VLOOKUP(A18620,predictions!A:B,2,FALSE)</f>
        <v>22/06/2020</v>
      </c>
      <c r="E18620" s="4">
        <f t="shared" si="73"/>
        <v>44004</v>
      </c>
    </row>
    <row r="18621" spans="3:5" ht="13" x14ac:dyDescent="0.15">
      <c r="C18621" s="1" t="str">
        <f ca="1">IFERROR(INDIRECT(ADDRESS(MATCH(A18621,'contribution par jour-semaine'!A:A,0),MATCH(B18621,'contribution par jour-semaine'!$1:$1,0),4,1,"contribution par jour-semaine")),"")</f>
        <v/>
      </c>
      <c r="D18621" s="4" t="str">
        <f>VLOOKUP(A18621,predictions!A:B,2,FALSE)</f>
        <v>22/06/2020</v>
      </c>
      <c r="E18621" s="4">
        <f t="shared" si="73"/>
        <v>44004</v>
      </c>
    </row>
    <row r="18622" spans="3:5" ht="13" x14ac:dyDescent="0.15">
      <c r="C18622" s="1" t="str">
        <f ca="1">IFERROR(INDIRECT(ADDRESS(MATCH(A18622,'contribution par jour-semaine'!A:A,0),MATCH(B18622,'contribution par jour-semaine'!$1:$1,0),4,1,"contribution par jour-semaine")),"")</f>
        <v/>
      </c>
      <c r="D18622" s="4" t="str">
        <f>VLOOKUP(A18622,predictions!A:B,2,FALSE)</f>
        <v>22/06/2020</v>
      </c>
      <c r="E18622" s="4">
        <f t="shared" si="73"/>
        <v>44004</v>
      </c>
    </row>
    <row r="18623" spans="3:5" ht="13" x14ac:dyDescent="0.15">
      <c r="C18623" s="1" t="str">
        <f ca="1">IFERROR(INDIRECT(ADDRESS(MATCH(A18623,'contribution par jour-semaine'!A:A,0),MATCH(B18623,'contribution par jour-semaine'!$1:$1,0),4,1,"contribution par jour-semaine")),"")</f>
        <v/>
      </c>
      <c r="D18623" s="4" t="str">
        <f>VLOOKUP(A18623,predictions!A:B,2,FALSE)</f>
        <v>22/06/2020</v>
      </c>
      <c r="E18623" s="4">
        <f t="shared" si="73"/>
        <v>44004</v>
      </c>
    </row>
    <row r="18624" spans="3:5" ht="13" x14ac:dyDescent="0.15">
      <c r="C18624" s="1" t="str">
        <f ca="1">IFERROR(INDIRECT(ADDRESS(MATCH(A18624,'contribution par jour-semaine'!A:A,0),MATCH(B18624,'contribution par jour-semaine'!$1:$1,0),4,1,"contribution par jour-semaine")),"")</f>
        <v/>
      </c>
      <c r="D18624" s="4" t="str">
        <f>VLOOKUP(A18624,predictions!A:B,2,FALSE)</f>
        <v>22/06/2020</v>
      </c>
      <c r="E18624" s="4">
        <f t="shared" si="73"/>
        <v>44004</v>
      </c>
    </row>
    <row r="18625" spans="3:5" ht="13" x14ac:dyDescent="0.15">
      <c r="C18625" s="1" t="str">
        <f ca="1">IFERROR(INDIRECT(ADDRESS(MATCH(A18625,'contribution par jour-semaine'!A:A,0),MATCH(B18625,'contribution par jour-semaine'!$1:$1,0),4,1,"contribution par jour-semaine")),"")</f>
        <v/>
      </c>
      <c r="D18625" s="4" t="str">
        <f>VLOOKUP(A18625,predictions!A:B,2,FALSE)</f>
        <v>22/06/2020</v>
      </c>
      <c r="E18625" s="4">
        <f t="shared" si="73"/>
        <v>44004</v>
      </c>
    </row>
    <row r="18626" spans="3:5" ht="13" x14ac:dyDescent="0.15">
      <c r="C18626" s="1" t="str">
        <f ca="1">IFERROR(INDIRECT(ADDRESS(MATCH(A18626,'contribution par jour-semaine'!A:A,0),MATCH(B18626,'contribution par jour-semaine'!$1:$1,0),4,1,"contribution par jour-semaine")),"")</f>
        <v/>
      </c>
      <c r="D18626" s="4" t="str">
        <f>VLOOKUP(A18626,predictions!A:B,2,FALSE)</f>
        <v>22/06/2020</v>
      </c>
      <c r="E18626" s="4">
        <f t="shared" si="73"/>
        <v>44004</v>
      </c>
    </row>
    <row r="18627" spans="3:5" ht="13" x14ac:dyDescent="0.15">
      <c r="C18627" s="1" t="str">
        <f ca="1">IFERROR(INDIRECT(ADDRESS(MATCH(A18627,'contribution par jour-semaine'!A:A,0),MATCH(B18627,'contribution par jour-semaine'!$1:$1,0),4,1,"contribution par jour-semaine")),"")</f>
        <v/>
      </c>
      <c r="D18627" s="4" t="str">
        <f>VLOOKUP(A18627,predictions!A:B,2,FALSE)</f>
        <v>22/06/2020</v>
      </c>
      <c r="E18627" s="4">
        <f t="shared" si="73"/>
        <v>44004</v>
      </c>
    </row>
    <row r="18628" spans="3:5" ht="13" x14ac:dyDescent="0.15">
      <c r="C18628" s="1" t="str">
        <f ca="1">IFERROR(INDIRECT(ADDRESS(MATCH(A18628,'contribution par jour-semaine'!A:A,0),MATCH(B18628,'contribution par jour-semaine'!$1:$1,0),4,1,"contribution par jour-semaine")),"")</f>
        <v/>
      </c>
      <c r="D18628" s="4" t="str">
        <f>VLOOKUP(A18628,predictions!A:B,2,FALSE)</f>
        <v>22/06/2020</v>
      </c>
      <c r="E18628" s="4">
        <f t="shared" si="73"/>
        <v>44004</v>
      </c>
    </row>
    <row r="18629" spans="3:5" ht="13" x14ac:dyDescent="0.15">
      <c r="C18629" s="1" t="str">
        <f ca="1">IFERROR(INDIRECT(ADDRESS(MATCH(A18629,'contribution par jour-semaine'!A:A,0),MATCH(B18629,'contribution par jour-semaine'!$1:$1,0),4,1,"contribution par jour-semaine")),"")</f>
        <v/>
      </c>
      <c r="D18629" s="4" t="str">
        <f>VLOOKUP(A18629,predictions!A:B,2,FALSE)</f>
        <v>22/06/2020</v>
      </c>
      <c r="E18629" s="4">
        <f t="shared" si="73"/>
        <v>44004</v>
      </c>
    </row>
    <row r="18630" spans="3:5" ht="13" x14ac:dyDescent="0.15">
      <c r="C18630" s="1" t="str">
        <f ca="1">IFERROR(INDIRECT(ADDRESS(MATCH(A18630,'contribution par jour-semaine'!A:A,0),MATCH(B18630,'contribution par jour-semaine'!$1:$1,0),4,1,"contribution par jour-semaine")),"")</f>
        <v/>
      </c>
      <c r="D18630" s="4" t="str">
        <f>VLOOKUP(A18630,predictions!A:B,2,FALSE)</f>
        <v>22/06/2020</v>
      </c>
      <c r="E18630" s="4">
        <f t="shared" si="73"/>
        <v>44004</v>
      </c>
    </row>
    <row r="18631" spans="3:5" ht="13" x14ac:dyDescent="0.15">
      <c r="C18631" s="1" t="str">
        <f ca="1">IFERROR(INDIRECT(ADDRESS(MATCH(A18631,'contribution par jour-semaine'!A:A,0),MATCH(B18631,'contribution par jour-semaine'!$1:$1,0),4,1,"contribution par jour-semaine")),"")</f>
        <v/>
      </c>
      <c r="D18631" s="4" t="str">
        <f>VLOOKUP(A18631,predictions!A:B,2,FALSE)</f>
        <v>22/06/2020</v>
      </c>
      <c r="E18631" s="4">
        <f t="shared" si="73"/>
        <v>44004</v>
      </c>
    </row>
    <row r="18632" spans="3:5" ht="13" x14ac:dyDescent="0.15">
      <c r="C18632" s="1" t="str">
        <f ca="1">IFERROR(INDIRECT(ADDRESS(MATCH(A18632,'contribution par jour-semaine'!A:A,0),MATCH(B18632,'contribution par jour-semaine'!$1:$1,0),4,1,"contribution par jour-semaine")),"")</f>
        <v/>
      </c>
      <c r="D18632" s="4" t="str">
        <f>VLOOKUP(A18632,predictions!A:B,2,FALSE)</f>
        <v>22/06/2020</v>
      </c>
      <c r="E18632" s="4">
        <f t="shared" si="73"/>
        <v>44004</v>
      </c>
    </row>
    <row r="18633" spans="3:5" ht="13" x14ac:dyDescent="0.15">
      <c r="C18633" s="1" t="str">
        <f ca="1">IFERROR(INDIRECT(ADDRESS(MATCH(A18633,'contribution par jour-semaine'!A:A,0),MATCH(B18633,'contribution par jour-semaine'!$1:$1,0),4,1,"contribution par jour-semaine")),"")</f>
        <v/>
      </c>
      <c r="D18633" s="4" t="str">
        <f>VLOOKUP(A18633,predictions!A:B,2,FALSE)</f>
        <v>22/06/2020</v>
      </c>
      <c r="E18633" s="4">
        <f t="shared" si="73"/>
        <v>44004</v>
      </c>
    </row>
    <row r="18634" spans="3:5" ht="13" x14ac:dyDescent="0.15">
      <c r="C18634" s="1" t="str">
        <f ca="1">IFERROR(INDIRECT(ADDRESS(MATCH(A18634,'contribution par jour-semaine'!A:A,0),MATCH(B18634,'contribution par jour-semaine'!$1:$1,0),4,1,"contribution par jour-semaine")),"")</f>
        <v/>
      </c>
      <c r="D18634" s="4" t="str">
        <f>VLOOKUP(A18634,predictions!A:B,2,FALSE)</f>
        <v>22/06/2020</v>
      </c>
      <c r="E18634" s="4">
        <f t="shared" si="73"/>
        <v>44004</v>
      </c>
    </row>
    <row r="18635" spans="3:5" ht="13" x14ac:dyDescent="0.15">
      <c r="C18635" s="1" t="str">
        <f ca="1">IFERROR(INDIRECT(ADDRESS(MATCH(A18635,'contribution par jour-semaine'!A:A,0),MATCH(B18635,'contribution par jour-semaine'!$1:$1,0),4,1,"contribution par jour-semaine")),"")</f>
        <v/>
      </c>
      <c r="D18635" s="4" t="str">
        <f>VLOOKUP(A18635,predictions!A:B,2,FALSE)</f>
        <v>22/06/2020</v>
      </c>
      <c r="E18635" s="4">
        <f t="shared" si="73"/>
        <v>44004</v>
      </c>
    </row>
    <row r="18636" spans="3:5" ht="13" x14ac:dyDescent="0.15">
      <c r="C18636" s="1" t="str">
        <f ca="1">IFERROR(INDIRECT(ADDRESS(MATCH(A18636,'contribution par jour-semaine'!A:A,0),MATCH(B18636,'contribution par jour-semaine'!$1:$1,0),4,1,"contribution par jour-semaine")),"")</f>
        <v/>
      </c>
      <c r="D18636" s="4" t="str">
        <f>VLOOKUP(A18636,predictions!A:B,2,FALSE)</f>
        <v>22/06/2020</v>
      </c>
      <c r="E18636" s="4">
        <f t="shared" si="73"/>
        <v>44004</v>
      </c>
    </row>
    <row r="18637" spans="3:5" ht="13" x14ac:dyDescent="0.15">
      <c r="C18637" s="1" t="str">
        <f ca="1">IFERROR(INDIRECT(ADDRESS(MATCH(A18637,'contribution par jour-semaine'!A:A,0),MATCH(B18637,'contribution par jour-semaine'!$1:$1,0),4,1,"contribution par jour-semaine")),"")</f>
        <v/>
      </c>
      <c r="D18637" s="4" t="str">
        <f>VLOOKUP(A18637,predictions!A:B,2,FALSE)</f>
        <v>22/06/2020</v>
      </c>
      <c r="E18637" s="4">
        <f t="shared" si="73"/>
        <v>44004</v>
      </c>
    </row>
    <row r="18638" spans="3:5" ht="13" x14ac:dyDescent="0.15">
      <c r="C18638" s="1" t="str">
        <f ca="1">IFERROR(INDIRECT(ADDRESS(MATCH(A18638,'contribution par jour-semaine'!A:A,0),MATCH(B18638,'contribution par jour-semaine'!$1:$1,0),4,1,"contribution par jour-semaine")),"")</f>
        <v/>
      </c>
      <c r="D18638" s="4" t="str">
        <f>VLOOKUP(A18638,predictions!A:B,2,FALSE)</f>
        <v>22/06/2020</v>
      </c>
      <c r="E18638" s="4">
        <f t="shared" si="73"/>
        <v>44004</v>
      </c>
    </row>
    <row r="18639" spans="3:5" ht="13" x14ac:dyDescent="0.15">
      <c r="C18639" s="1" t="str">
        <f ca="1">IFERROR(INDIRECT(ADDRESS(MATCH(A18639,'contribution par jour-semaine'!A:A,0),MATCH(B18639,'contribution par jour-semaine'!$1:$1,0),4,1,"contribution par jour-semaine")),"")</f>
        <v/>
      </c>
      <c r="D18639" s="4" t="str">
        <f>VLOOKUP(A18639,predictions!A:B,2,FALSE)</f>
        <v>22/06/2020</v>
      </c>
      <c r="E18639" s="4">
        <f t="shared" si="73"/>
        <v>44004</v>
      </c>
    </row>
    <row r="18640" spans="3:5" ht="13" x14ac:dyDescent="0.15">
      <c r="C18640" s="1" t="str">
        <f ca="1">IFERROR(INDIRECT(ADDRESS(MATCH(A18640,'contribution par jour-semaine'!A:A,0),MATCH(B18640,'contribution par jour-semaine'!$1:$1,0),4,1,"contribution par jour-semaine")),"")</f>
        <v/>
      </c>
      <c r="D18640" s="4" t="str">
        <f>VLOOKUP(A18640,predictions!A:B,2,FALSE)</f>
        <v>22/06/2020</v>
      </c>
      <c r="E18640" s="4">
        <f t="shared" si="73"/>
        <v>44004</v>
      </c>
    </row>
    <row r="18641" spans="3:5" ht="13" x14ac:dyDescent="0.15">
      <c r="C18641" s="1" t="str">
        <f ca="1">IFERROR(INDIRECT(ADDRESS(MATCH(A18641,'contribution par jour-semaine'!A:A,0),MATCH(B18641,'contribution par jour-semaine'!$1:$1,0),4,1,"contribution par jour-semaine")),"")</f>
        <v/>
      </c>
      <c r="D18641" s="4" t="str">
        <f>VLOOKUP(A18641,predictions!A:B,2,FALSE)</f>
        <v>22/06/2020</v>
      </c>
      <c r="E18641" s="4">
        <f t="shared" si="73"/>
        <v>44004</v>
      </c>
    </row>
    <row r="18642" spans="3:5" ht="13" x14ac:dyDescent="0.15">
      <c r="C18642" s="1" t="str">
        <f ca="1">IFERROR(INDIRECT(ADDRESS(MATCH(A18642,'contribution par jour-semaine'!A:A,0),MATCH(B18642,'contribution par jour-semaine'!$1:$1,0),4,1,"contribution par jour-semaine")),"")</f>
        <v/>
      </c>
      <c r="D18642" s="4" t="str">
        <f>VLOOKUP(A18642,predictions!A:B,2,FALSE)</f>
        <v>22/06/2020</v>
      </c>
      <c r="E18642" s="4">
        <f t="shared" si="73"/>
        <v>44004</v>
      </c>
    </row>
    <row r="18643" spans="3:5" ht="13" x14ac:dyDescent="0.15">
      <c r="C18643" s="1" t="str">
        <f ca="1">IFERROR(INDIRECT(ADDRESS(MATCH(A18643,'contribution par jour-semaine'!A:A,0),MATCH(B18643,'contribution par jour-semaine'!$1:$1,0),4,1,"contribution par jour-semaine")),"")</f>
        <v/>
      </c>
      <c r="D18643" s="4" t="str">
        <f>VLOOKUP(A18643,predictions!A:B,2,FALSE)</f>
        <v>22/06/2020</v>
      </c>
      <c r="E18643" s="4">
        <f t="shared" si="73"/>
        <v>44004</v>
      </c>
    </row>
    <row r="18644" spans="3:5" ht="13" x14ac:dyDescent="0.15">
      <c r="C18644" s="1" t="str">
        <f ca="1">IFERROR(INDIRECT(ADDRESS(MATCH(A18644,'contribution par jour-semaine'!A:A,0),MATCH(B18644,'contribution par jour-semaine'!$1:$1,0),4,1,"contribution par jour-semaine")),"")</f>
        <v/>
      </c>
      <c r="D18644" s="4" t="str">
        <f>VLOOKUP(A18644,predictions!A:B,2,FALSE)</f>
        <v>22/06/2020</v>
      </c>
      <c r="E18644" s="4">
        <f t="shared" si="73"/>
        <v>44004</v>
      </c>
    </row>
    <row r="18645" spans="3:5" ht="13" x14ac:dyDescent="0.15">
      <c r="C18645" s="1" t="str">
        <f ca="1">IFERROR(INDIRECT(ADDRESS(MATCH(A18645,'contribution par jour-semaine'!A:A,0),MATCH(B18645,'contribution par jour-semaine'!$1:$1,0),4,1,"contribution par jour-semaine")),"")</f>
        <v/>
      </c>
      <c r="D18645" s="4" t="str">
        <f>VLOOKUP(A18645,predictions!A:B,2,FALSE)</f>
        <v>22/06/2020</v>
      </c>
      <c r="E18645" s="4">
        <f t="shared" si="73"/>
        <v>44004</v>
      </c>
    </row>
    <row r="18646" spans="3:5" ht="13" x14ac:dyDescent="0.15">
      <c r="C18646" s="1" t="str">
        <f ca="1">IFERROR(INDIRECT(ADDRESS(MATCH(A18646,'contribution par jour-semaine'!A:A,0),MATCH(B18646,'contribution par jour-semaine'!$1:$1,0),4,1,"contribution par jour-semaine")),"")</f>
        <v/>
      </c>
      <c r="D18646" s="4" t="str">
        <f>VLOOKUP(A18646,predictions!A:B,2,FALSE)</f>
        <v>22/06/2020</v>
      </c>
      <c r="E18646" s="4">
        <f t="shared" si="73"/>
        <v>44004</v>
      </c>
    </row>
    <row r="18647" spans="3:5" ht="13" x14ac:dyDescent="0.15">
      <c r="C18647" s="1" t="str">
        <f ca="1">IFERROR(INDIRECT(ADDRESS(MATCH(A18647,'contribution par jour-semaine'!A:A,0),MATCH(B18647,'contribution par jour-semaine'!$1:$1,0),4,1,"contribution par jour-semaine")),"")</f>
        <v/>
      </c>
      <c r="D18647" s="4" t="str">
        <f>VLOOKUP(A18647,predictions!A:B,2,FALSE)</f>
        <v>22/06/2020</v>
      </c>
      <c r="E18647" s="4">
        <f t="shared" si="73"/>
        <v>44004</v>
      </c>
    </row>
    <row r="18648" spans="3:5" ht="13" x14ac:dyDescent="0.15">
      <c r="C18648" s="1" t="str">
        <f ca="1">IFERROR(INDIRECT(ADDRESS(MATCH(A18648,'contribution par jour-semaine'!A:A,0),MATCH(B18648,'contribution par jour-semaine'!$1:$1,0),4,1,"contribution par jour-semaine")),"")</f>
        <v/>
      </c>
      <c r="D18648" s="4" t="str">
        <f>VLOOKUP(A18648,predictions!A:B,2,FALSE)</f>
        <v>22/06/2020</v>
      </c>
      <c r="E18648" s="4">
        <f t="shared" si="73"/>
        <v>44004</v>
      </c>
    </row>
    <row r="18649" spans="3:5" ht="13" x14ac:dyDescent="0.15">
      <c r="C18649" s="1" t="str">
        <f ca="1">IFERROR(INDIRECT(ADDRESS(MATCH(A18649,'contribution par jour-semaine'!A:A,0),MATCH(B18649,'contribution par jour-semaine'!$1:$1,0),4,1,"contribution par jour-semaine")),"")</f>
        <v/>
      </c>
      <c r="D18649" s="4" t="str">
        <f>VLOOKUP(A18649,predictions!A:B,2,FALSE)</f>
        <v>22/06/2020</v>
      </c>
      <c r="E18649" s="4">
        <f t="shared" si="73"/>
        <v>44004</v>
      </c>
    </row>
    <row r="18650" spans="3:5" ht="13" x14ac:dyDescent="0.15">
      <c r="C18650" s="1" t="str">
        <f ca="1">IFERROR(INDIRECT(ADDRESS(MATCH(A18650,'contribution par jour-semaine'!A:A,0),MATCH(B18650,'contribution par jour-semaine'!$1:$1,0),4,1,"contribution par jour-semaine")),"")</f>
        <v/>
      </c>
      <c r="D18650" s="4" t="str">
        <f>VLOOKUP(A18650,predictions!A:B,2,FALSE)</f>
        <v>22/06/2020</v>
      </c>
      <c r="E18650" s="4">
        <f t="shared" si="73"/>
        <v>44004</v>
      </c>
    </row>
    <row r="18651" spans="3:5" ht="13" x14ac:dyDescent="0.15">
      <c r="C18651" s="1" t="str">
        <f ca="1">IFERROR(INDIRECT(ADDRESS(MATCH(A18651,'contribution par jour-semaine'!A:A,0),MATCH(B18651,'contribution par jour-semaine'!$1:$1,0),4,1,"contribution par jour-semaine")),"")</f>
        <v/>
      </c>
      <c r="D18651" s="4" t="str">
        <f>VLOOKUP(A18651,predictions!A:B,2,FALSE)</f>
        <v>22/06/2020</v>
      </c>
      <c r="E18651" s="4">
        <f t="shared" si="73"/>
        <v>44004</v>
      </c>
    </row>
    <row r="18652" spans="3:5" ht="13" x14ac:dyDescent="0.15">
      <c r="C18652" s="1" t="str">
        <f ca="1">IFERROR(INDIRECT(ADDRESS(MATCH(A18652,'contribution par jour-semaine'!A:A,0),MATCH(B18652,'contribution par jour-semaine'!$1:$1,0),4,1,"contribution par jour-semaine")),"")</f>
        <v/>
      </c>
      <c r="D18652" s="4" t="str">
        <f>VLOOKUP(A18652,predictions!A:B,2,FALSE)</f>
        <v>22/06/2020</v>
      </c>
      <c r="E18652" s="4">
        <f t="shared" si="73"/>
        <v>44004</v>
      </c>
    </row>
    <row r="18653" spans="3:5" ht="13" x14ac:dyDescent="0.15">
      <c r="C18653" s="1" t="str">
        <f ca="1">IFERROR(INDIRECT(ADDRESS(MATCH(A18653,'contribution par jour-semaine'!A:A,0),MATCH(B18653,'contribution par jour-semaine'!$1:$1,0),4,1,"contribution par jour-semaine")),"")</f>
        <v/>
      </c>
      <c r="D18653" s="4" t="str">
        <f>VLOOKUP(A18653,predictions!A:B,2,FALSE)</f>
        <v>22/06/2020</v>
      </c>
      <c r="E18653" s="4">
        <f t="shared" si="73"/>
        <v>44004</v>
      </c>
    </row>
    <row r="18654" spans="3:5" ht="13" x14ac:dyDescent="0.15">
      <c r="C18654" s="1" t="str">
        <f ca="1">IFERROR(INDIRECT(ADDRESS(MATCH(A18654,'contribution par jour-semaine'!A:A,0),MATCH(B18654,'contribution par jour-semaine'!$1:$1,0),4,1,"contribution par jour-semaine")),"")</f>
        <v/>
      </c>
      <c r="D18654" s="4" t="str">
        <f>VLOOKUP(A18654,predictions!A:B,2,FALSE)</f>
        <v>22/06/2020</v>
      </c>
      <c r="E18654" s="4">
        <f t="shared" si="73"/>
        <v>44004</v>
      </c>
    </row>
    <row r="18655" spans="3:5" ht="13" x14ac:dyDescent="0.15">
      <c r="C18655" s="1" t="str">
        <f ca="1">IFERROR(INDIRECT(ADDRESS(MATCH(A18655,'contribution par jour-semaine'!A:A,0),MATCH(B18655,'contribution par jour-semaine'!$1:$1,0),4,1,"contribution par jour-semaine")),"")</f>
        <v/>
      </c>
      <c r="D18655" s="4" t="str">
        <f>VLOOKUP(A18655,predictions!A:B,2,FALSE)</f>
        <v>22/06/2020</v>
      </c>
      <c r="E18655" s="4">
        <f t="shared" si="73"/>
        <v>44004</v>
      </c>
    </row>
    <row r="18656" spans="3:5" ht="13" x14ac:dyDescent="0.15">
      <c r="C18656" s="1" t="str">
        <f ca="1">IFERROR(INDIRECT(ADDRESS(MATCH(A18656,'contribution par jour-semaine'!A:A,0),MATCH(B18656,'contribution par jour-semaine'!$1:$1,0),4,1,"contribution par jour-semaine")),"")</f>
        <v/>
      </c>
      <c r="D18656" s="4" t="str">
        <f>VLOOKUP(A18656,predictions!A:B,2,FALSE)</f>
        <v>22/06/2020</v>
      </c>
      <c r="E18656" s="4">
        <f t="shared" si="73"/>
        <v>44004</v>
      </c>
    </row>
    <row r="18657" spans="3:5" ht="13" x14ac:dyDescent="0.15">
      <c r="C18657" s="1" t="str">
        <f ca="1">IFERROR(INDIRECT(ADDRESS(MATCH(A18657,'contribution par jour-semaine'!A:A,0),MATCH(B18657,'contribution par jour-semaine'!$1:$1,0),4,1,"contribution par jour-semaine")),"")</f>
        <v/>
      </c>
      <c r="D18657" s="4" t="str">
        <f>VLOOKUP(A18657,predictions!A:B,2,FALSE)</f>
        <v>22/06/2020</v>
      </c>
      <c r="E18657" s="4">
        <f t="shared" si="73"/>
        <v>44004</v>
      </c>
    </row>
    <row r="18658" spans="3:5" ht="13" x14ac:dyDescent="0.15">
      <c r="C18658" s="1" t="str">
        <f ca="1">IFERROR(INDIRECT(ADDRESS(MATCH(A18658,'contribution par jour-semaine'!A:A,0),MATCH(B18658,'contribution par jour-semaine'!$1:$1,0),4,1,"contribution par jour-semaine")),"")</f>
        <v/>
      </c>
      <c r="D18658" s="4" t="str">
        <f>VLOOKUP(A18658,predictions!A:B,2,FALSE)</f>
        <v>22/06/2020</v>
      </c>
      <c r="E18658" s="4">
        <f t="shared" si="73"/>
        <v>44004</v>
      </c>
    </row>
    <row r="18659" spans="3:5" ht="13" x14ac:dyDescent="0.15">
      <c r="C18659" s="1" t="str">
        <f ca="1">IFERROR(INDIRECT(ADDRESS(MATCH(A18659,'contribution par jour-semaine'!A:A,0),MATCH(B18659,'contribution par jour-semaine'!$1:$1,0),4,1,"contribution par jour-semaine")),"")</f>
        <v/>
      </c>
      <c r="D18659" s="4" t="str">
        <f>VLOOKUP(A18659,predictions!A:B,2,FALSE)</f>
        <v>22/06/2020</v>
      </c>
      <c r="E18659" s="4">
        <f t="shared" si="73"/>
        <v>44004</v>
      </c>
    </row>
    <row r="18660" spans="3:5" ht="13" x14ac:dyDescent="0.15">
      <c r="C18660" s="1" t="str">
        <f ca="1">IFERROR(INDIRECT(ADDRESS(MATCH(A18660,'contribution par jour-semaine'!A:A,0),MATCH(B18660,'contribution par jour-semaine'!$1:$1,0),4,1,"contribution par jour-semaine")),"")</f>
        <v/>
      </c>
      <c r="D18660" s="4" t="str">
        <f>VLOOKUP(A18660,predictions!A:B,2,FALSE)</f>
        <v>22/06/2020</v>
      </c>
      <c r="E18660" s="4">
        <f t="shared" si="73"/>
        <v>44004</v>
      </c>
    </row>
    <row r="18661" spans="3:5" ht="13" x14ac:dyDescent="0.15">
      <c r="C18661" s="1" t="str">
        <f ca="1">IFERROR(INDIRECT(ADDRESS(MATCH(A18661,'contribution par jour-semaine'!A:A,0),MATCH(B18661,'contribution par jour-semaine'!$1:$1,0),4,1,"contribution par jour-semaine")),"")</f>
        <v/>
      </c>
      <c r="D18661" s="4" t="str">
        <f>VLOOKUP(A18661,predictions!A:B,2,FALSE)</f>
        <v>22/06/2020</v>
      </c>
      <c r="E18661" s="4">
        <f t="shared" si="73"/>
        <v>44004</v>
      </c>
    </row>
    <row r="18662" spans="3:5" ht="13" x14ac:dyDescent="0.15">
      <c r="C18662" s="1" t="str">
        <f ca="1">IFERROR(INDIRECT(ADDRESS(MATCH(A18662,'contribution par jour-semaine'!A:A,0),MATCH(B18662,'contribution par jour-semaine'!$1:$1,0),4,1,"contribution par jour-semaine")),"")</f>
        <v/>
      </c>
      <c r="D18662" s="4" t="str">
        <f>VLOOKUP(A18662,predictions!A:B,2,FALSE)</f>
        <v>22/06/2020</v>
      </c>
      <c r="E18662" s="4">
        <f t="shared" si="73"/>
        <v>44004</v>
      </c>
    </row>
    <row r="18663" spans="3:5" ht="13" x14ac:dyDescent="0.15">
      <c r="C18663" s="1" t="str">
        <f ca="1">IFERROR(INDIRECT(ADDRESS(MATCH(A18663,'contribution par jour-semaine'!A:A,0),MATCH(B18663,'contribution par jour-semaine'!$1:$1,0),4,1,"contribution par jour-semaine")),"")</f>
        <v/>
      </c>
      <c r="D18663" s="4" t="str">
        <f>VLOOKUP(A18663,predictions!A:B,2,FALSE)</f>
        <v>22/06/2020</v>
      </c>
      <c r="E18663" s="4">
        <f t="shared" si="73"/>
        <v>44004</v>
      </c>
    </row>
    <row r="18664" spans="3:5" ht="13" x14ac:dyDescent="0.15">
      <c r="C18664" s="1" t="str">
        <f ca="1">IFERROR(INDIRECT(ADDRESS(MATCH(A18664,'contribution par jour-semaine'!A:A,0),MATCH(B18664,'contribution par jour-semaine'!$1:$1,0),4,1,"contribution par jour-semaine")),"")</f>
        <v/>
      </c>
      <c r="D18664" s="4" t="str">
        <f>VLOOKUP(A18664,predictions!A:B,2,FALSE)</f>
        <v>22/06/2020</v>
      </c>
      <c r="E18664" s="4">
        <f t="shared" si="73"/>
        <v>44004</v>
      </c>
    </row>
    <row r="18665" spans="3:5" ht="13" x14ac:dyDescent="0.15">
      <c r="C18665" s="1" t="str">
        <f ca="1">IFERROR(INDIRECT(ADDRESS(MATCH(A18665,'contribution par jour-semaine'!A:A,0),MATCH(B18665,'contribution par jour-semaine'!$1:$1,0),4,1,"contribution par jour-semaine")),"")</f>
        <v/>
      </c>
      <c r="D18665" s="4" t="str">
        <f>VLOOKUP(A18665,predictions!A:B,2,FALSE)</f>
        <v>22/06/2020</v>
      </c>
      <c r="E18665" s="4">
        <f t="shared" si="73"/>
        <v>44004</v>
      </c>
    </row>
    <row r="18666" spans="3:5" ht="13" x14ac:dyDescent="0.15">
      <c r="C18666" s="1" t="str">
        <f ca="1">IFERROR(INDIRECT(ADDRESS(MATCH(A18666,'contribution par jour-semaine'!A:A,0),MATCH(B18666,'contribution par jour-semaine'!$1:$1,0),4,1,"contribution par jour-semaine")),"")</f>
        <v/>
      </c>
      <c r="D18666" s="4" t="str">
        <f>VLOOKUP(A18666,predictions!A:B,2,FALSE)</f>
        <v>22/06/2020</v>
      </c>
      <c r="E18666" s="4">
        <f t="shared" si="73"/>
        <v>44004</v>
      </c>
    </row>
    <row r="18667" spans="3:5" ht="13" x14ac:dyDescent="0.15">
      <c r="C18667" s="1" t="str">
        <f ca="1">IFERROR(INDIRECT(ADDRESS(MATCH(A18667,'contribution par jour-semaine'!A:A,0),MATCH(B18667,'contribution par jour-semaine'!$1:$1,0),4,1,"contribution par jour-semaine")),"")</f>
        <v/>
      </c>
      <c r="D18667" s="4" t="str">
        <f>VLOOKUP(A18667,predictions!A:B,2,FALSE)</f>
        <v>22/06/2020</v>
      </c>
      <c r="E18667" s="4">
        <f t="shared" si="73"/>
        <v>44004</v>
      </c>
    </row>
    <row r="18668" spans="3:5" ht="13" x14ac:dyDescent="0.15">
      <c r="C18668" s="1" t="str">
        <f ca="1">IFERROR(INDIRECT(ADDRESS(MATCH(A18668,'contribution par jour-semaine'!A:A,0),MATCH(B18668,'contribution par jour-semaine'!$1:$1,0),4,1,"contribution par jour-semaine")),"")</f>
        <v/>
      </c>
      <c r="D18668" s="4" t="str">
        <f>VLOOKUP(A18668,predictions!A:B,2,FALSE)</f>
        <v>22/06/2020</v>
      </c>
      <c r="E18668" s="4">
        <f t="shared" si="73"/>
        <v>44004</v>
      </c>
    </row>
    <row r="18669" spans="3:5" ht="13" x14ac:dyDescent="0.15">
      <c r="C18669" s="1" t="str">
        <f ca="1">IFERROR(INDIRECT(ADDRESS(MATCH(A18669,'contribution par jour-semaine'!A:A,0),MATCH(B18669,'contribution par jour-semaine'!$1:$1,0),4,1,"contribution par jour-semaine")),"")</f>
        <v/>
      </c>
      <c r="D18669" s="4" t="str">
        <f>VLOOKUP(A18669,predictions!A:B,2,FALSE)</f>
        <v>22/06/2020</v>
      </c>
      <c r="E18669" s="4">
        <f t="shared" si="73"/>
        <v>44004</v>
      </c>
    </row>
    <row r="18670" spans="3:5" ht="13" x14ac:dyDescent="0.15">
      <c r="C18670" s="1" t="str">
        <f ca="1">IFERROR(INDIRECT(ADDRESS(MATCH(A18670,'contribution par jour-semaine'!A:A,0),MATCH(B18670,'contribution par jour-semaine'!$1:$1,0),4,1,"contribution par jour-semaine")),"")</f>
        <v/>
      </c>
      <c r="D18670" s="4" t="str">
        <f>VLOOKUP(A18670,predictions!A:B,2,FALSE)</f>
        <v>22/06/2020</v>
      </c>
      <c r="E18670" s="4">
        <f t="shared" si="73"/>
        <v>44004</v>
      </c>
    </row>
    <row r="18671" spans="3:5" ht="13" x14ac:dyDescent="0.15">
      <c r="C18671" s="1" t="str">
        <f ca="1">IFERROR(INDIRECT(ADDRESS(MATCH(A18671,'contribution par jour-semaine'!A:A,0),MATCH(B18671,'contribution par jour-semaine'!$1:$1,0),4,1,"contribution par jour-semaine")),"")</f>
        <v/>
      </c>
      <c r="D18671" s="4" t="str">
        <f>VLOOKUP(A18671,predictions!A:B,2,FALSE)</f>
        <v>22/06/2020</v>
      </c>
      <c r="E18671" s="4">
        <f t="shared" si="73"/>
        <v>44004</v>
      </c>
    </row>
    <row r="18672" spans="3:5" ht="13" x14ac:dyDescent="0.15">
      <c r="C18672" s="1" t="str">
        <f ca="1">IFERROR(INDIRECT(ADDRESS(MATCH(A18672,'contribution par jour-semaine'!A:A,0),MATCH(B18672,'contribution par jour-semaine'!$1:$1,0),4,1,"contribution par jour-semaine")),"")</f>
        <v/>
      </c>
      <c r="D18672" s="4" t="str">
        <f>VLOOKUP(A18672,predictions!A:B,2,FALSE)</f>
        <v>22/06/2020</v>
      </c>
      <c r="E18672" s="4">
        <f t="shared" si="73"/>
        <v>44004</v>
      </c>
    </row>
    <row r="18673" spans="3:5" ht="13" x14ac:dyDescent="0.15">
      <c r="C18673" s="1" t="str">
        <f ca="1">IFERROR(INDIRECT(ADDRESS(MATCH(A18673,'contribution par jour-semaine'!A:A,0),MATCH(B18673,'contribution par jour-semaine'!$1:$1,0),4,1,"contribution par jour-semaine")),"")</f>
        <v/>
      </c>
      <c r="D18673" s="4" t="str">
        <f>VLOOKUP(A18673,predictions!A:B,2,FALSE)</f>
        <v>22/06/2020</v>
      </c>
      <c r="E18673" s="4">
        <f t="shared" si="73"/>
        <v>44004</v>
      </c>
    </row>
    <row r="18674" spans="3:5" ht="13" x14ac:dyDescent="0.15">
      <c r="C18674" s="1" t="str">
        <f ca="1">IFERROR(INDIRECT(ADDRESS(MATCH(A18674,'contribution par jour-semaine'!A:A,0),MATCH(B18674,'contribution par jour-semaine'!$1:$1,0),4,1,"contribution par jour-semaine")),"")</f>
        <v/>
      </c>
      <c r="D18674" s="4" t="str">
        <f>VLOOKUP(A18674,predictions!A:B,2,FALSE)</f>
        <v>22/06/2020</v>
      </c>
      <c r="E18674" s="4">
        <f t="shared" si="73"/>
        <v>44004</v>
      </c>
    </row>
    <row r="18675" spans="3:5" ht="13" x14ac:dyDescent="0.15">
      <c r="C18675" s="1" t="str">
        <f ca="1">IFERROR(INDIRECT(ADDRESS(MATCH(A18675,'contribution par jour-semaine'!A:A,0),MATCH(B18675,'contribution par jour-semaine'!$1:$1,0),4,1,"contribution par jour-semaine")),"")</f>
        <v/>
      </c>
      <c r="D18675" s="4" t="str">
        <f>VLOOKUP(A18675,predictions!A:B,2,FALSE)</f>
        <v>22/06/2020</v>
      </c>
      <c r="E18675" s="4">
        <f t="shared" si="73"/>
        <v>44004</v>
      </c>
    </row>
    <row r="18676" spans="3:5" ht="13" x14ac:dyDescent="0.15">
      <c r="C18676" s="1" t="str">
        <f ca="1">IFERROR(INDIRECT(ADDRESS(MATCH(A18676,'contribution par jour-semaine'!A:A,0),MATCH(B18676,'contribution par jour-semaine'!$1:$1,0),4,1,"contribution par jour-semaine")),"")</f>
        <v/>
      </c>
      <c r="D18676" s="4" t="str">
        <f>VLOOKUP(A18676,predictions!A:B,2,FALSE)</f>
        <v>22/06/2020</v>
      </c>
      <c r="E18676" s="4">
        <f t="shared" si="73"/>
        <v>44004</v>
      </c>
    </row>
    <row r="18677" spans="3:5" ht="13" x14ac:dyDescent="0.15">
      <c r="C18677" s="1" t="str">
        <f ca="1">IFERROR(INDIRECT(ADDRESS(MATCH(A18677,'contribution par jour-semaine'!A:A,0),MATCH(B18677,'contribution par jour-semaine'!$1:$1,0),4,1,"contribution par jour-semaine")),"")</f>
        <v/>
      </c>
      <c r="D18677" s="4" t="str">
        <f>VLOOKUP(A18677,predictions!A:B,2,FALSE)</f>
        <v>22/06/2020</v>
      </c>
      <c r="E18677" s="4">
        <f t="shared" si="73"/>
        <v>44004</v>
      </c>
    </row>
    <row r="18678" spans="3:5" ht="13" x14ac:dyDescent="0.15">
      <c r="C18678" s="1" t="str">
        <f ca="1">IFERROR(INDIRECT(ADDRESS(MATCH(A18678,'contribution par jour-semaine'!A:A,0),MATCH(B18678,'contribution par jour-semaine'!$1:$1,0),4,1,"contribution par jour-semaine")),"")</f>
        <v/>
      </c>
      <c r="D18678" s="4" t="str">
        <f>VLOOKUP(A18678,predictions!A:B,2,FALSE)</f>
        <v>22/06/2020</v>
      </c>
      <c r="E18678" s="4">
        <f t="shared" si="73"/>
        <v>44004</v>
      </c>
    </row>
    <row r="18679" spans="3:5" ht="13" x14ac:dyDescent="0.15">
      <c r="C18679" s="1" t="str">
        <f ca="1">IFERROR(INDIRECT(ADDRESS(MATCH(A18679,'contribution par jour-semaine'!A:A,0),MATCH(B18679,'contribution par jour-semaine'!$1:$1,0),4,1,"contribution par jour-semaine")),"")</f>
        <v/>
      </c>
      <c r="D18679" s="4" t="str">
        <f>VLOOKUP(A18679,predictions!A:B,2,FALSE)</f>
        <v>22/06/2020</v>
      </c>
      <c r="E18679" s="4">
        <f t="shared" si="73"/>
        <v>44004</v>
      </c>
    </row>
    <row r="18680" spans="3:5" ht="13" x14ac:dyDescent="0.15">
      <c r="C18680" s="1" t="str">
        <f ca="1">IFERROR(INDIRECT(ADDRESS(MATCH(A18680,'contribution par jour-semaine'!A:A,0),MATCH(B18680,'contribution par jour-semaine'!$1:$1,0),4,1,"contribution par jour-semaine")),"")</f>
        <v/>
      </c>
      <c r="D18680" s="4" t="str">
        <f>VLOOKUP(A18680,predictions!A:B,2,FALSE)</f>
        <v>22/06/2020</v>
      </c>
      <c r="E18680" s="4">
        <f t="shared" si="73"/>
        <v>44004</v>
      </c>
    </row>
    <row r="18681" spans="3:5" ht="13" x14ac:dyDescent="0.15">
      <c r="C18681" s="1" t="str">
        <f ca="1">IFERROR(INDIRECT(ADDRESS(MATCH(A18681,'contribution par jour-semaine'!A:A,0),MATCH(B18681,'contribution par jour-semaine'!$1:$1,0),4,1,"contribution par jour-semaine")),"")</f>
        <v/>
      </c>
      <c r="D18681" s="4" t="str">
        <f>VLOOKUP(A18681,predictions!A:B,2,FALSE)</f>
        <v>22/06/2020</v>
      </c>
      <c r="E18681" s="4">
        <f t="shared" si="73"/>
        <v>44004</v>
      </c>
    </row>
    <row r="18682" spans="3:5" ht="13" x14ac:dyDescent="0.15">
      <c r="C18682" s="1" t="str">
        <f ca="1">IFERROR(INDIRECT(ADDRESS(MATCH(A18682,'contribution par jour-semaine'!A:A,0),MATCH(B18682,'contribution par jour-semaine'!$1:$1,0),4,1,"contribution par jour-semaine")),"")</f>
        <v/>
      </c>
      <c r="D18682" s="4" t="str">
        <f>VLOOKUP(A18682,predictions!A:B,2,FALSE)</f>
        <v>22/06/2020</v>
      </c>
      <c r="E18682" s="4">
        <f t="shared" si="73"/>
        <v>44004</v>
      </c>
    </row>
    <row r="18683" spans="3:5" ht="13" x14ac:dyDescent="0.15">
      <c r="C18683" s="1" t="str">
        <f ca="1">IFERROR(INDIRECT(ADDRESS(MATCH(A18683,'contribution par jour-semaine'!A:A,0),MATCH(B18683,'contribution par jour-semaine'!$1:$1,0),4,1,"contribution par jour-semaine")),"")</f>
        <v/>
      </c>
      <c r="D18683" s="4" t="str">
        <f>VLOOKUP(A18683,predictions!A:B,2,FALSE)</f>
        <v>22/06/2020</v>
      </c>
      <c r="E18683" s="4">
        <f t="shared" si="73"/>
        <v>44004</v>
      </c>
    </row>
    <row r="18684" spans="3:5" ht="13" x14ac:dyDescent="0.15">
      <c r="C18684" s="1" t="str">
        <f ca="1">IFERROR(INDIRECT(ADDRESS(MATCH(A18684,'contribution par jour-semaine'!A:A,0),MATCH(B18684,'contribution par jour-semaine'!$1:$1,0),4,1,"contribution par jour-semaine")),"")</f>
        <v/>
      </c>
      <c r="D18684" s="4" t="str">
        <f>VLOOKUP(A18684,predictions!A:B,2,FALSE)</f>
        <v>22/06/2020</v>
      </c>
      <c r="E18684" s="4">
        <f t="shared" si="73"/>
        <v>44004</v>
      </c>
    </row>
    <row r="18685" spans="3:5" ht="13" x14ac:dyDescent="0.15">
      <c r="C18685" s="1" t="str">
        <f ca="1">IFERROR(INDIRECT(ADDRESS(MATCH(A18685,'contribution par jour-semaine'!A:A,0),MATCH(B18685,'contribution par jour-semaine'!$1:$1,0),4,1,"contribution par jour-semaine")),"")</f>
        <v/>
      </c>
      <c r="D18685" s="4" t="str">
        <f>VLOOKUP(A18685,predictions!A:B,2,FALSE)</f>
        <v>22/06/2020</v>
      </c>
      <c r="E18685" s="4">
        <f t="shared" si="73"/>
        <v>44004</v>
      </c>
    </row>
    <row r="18686" spans="3:5" ht="13" x14ac:dyDescent="0.15">
      <c r="C18686" s="1" t="str">
        <f ca="1">IFERROR(INDIRECT(ADDRESS(MATCH(A18686,'contribution par jour-semaine'!A:A,0),MATCH(B18686,'contribution par jour-semaine'!$1:$1,0),4,1,"contribution par jour-semaine")),"")</f>
        <v/>
      </c>
      <c r="D18686" s="4" t="str">
        <f>VLOOKUP(A18686,predictions!A:B,2,FALSE)</f>
        <v>22/06/2020</v>
      </c>
      <c r="E18686" s="4">
        <f t="shared" si="73"/>
        <v>44004</v>
      </c>
    </row>
    <row r="18687" spans="3:5" ht="13" x14ac:dyDescent="0.15">
      <c r="C18687" s="1" t="str">
        <f ca="1">IFERROR(INDIRECT(ADDRESS(MATCH(A18687,'contribution par jour-semaine'!A:A,0),MATCH(B18687,'contribution par jour-semaine'!$1:$1,0),4,1,"contribution par jour-semaine")),"")</f>
        <v/>
      </c>
      <c r="D18687" s="4" t="str">
        <f>VLOOKUP(A18687,predictions!A:B,2,FALSE)</f>
        <v>22/06/2020</v>
      </c>
      <c r="E18687" s="4">
        <f t="shared" si="73"/>
        <v>44004</v>
      </c>
    </row>
    <row r="18688" spans="3:5" ht="13" x14ac:dyDescent="0.15">
      <c r="C18688" s="1" t="str">
        <f ca="1">IFERROR(INDIRECT(ADDRESS(MATCH(A18688,'contribution par jour-semaine'!A:A,0),MATCH(B18688,'contribution par jour-semaine'!$1:$1,0),4,1,"contribution par jour-semaine")),"")</f>
        <v/>
      </c>
      <c r="D18688" s="4" t="str">
        <f>VLOOKUP(A18688,predictions!A:B,2,FALSE)</f>
        <v>22/06/2020</v>
      </c>
      <c r="E18688" s="4">
        <f t="shared" si="73"/>
        <v>44004</v>
      </c>
    </row>
    <row r="18689" spans="3:5" ht="13" x14ac:dyDescent="0.15">
      <c r="C18689" s="1" t="str">
        <f ca="1">IFERROR(INDIRECT(ADDRESS(MATCH(A18689,'contribution par jour-semaine'!A:A,0),MATCH(B18689,'contribution par jour-semaine'!$1:$1,0),4,1,"contribution par jour-semaine")),"")</f>
        <v/>
      </c>
      <c r="D18689" s="4" t="str">
        <f>VLOOKUP(A18689,predictions!A:B,2,FALSE)</f>
        <v>22/06/2020</v>
      </c>
      <c r="E18689" s="4">
        <f t="shared" si="73"/>
        <v>44004</v>
      </c>
    </row>
    <row r="18690" spans="3:5" ht="13" x14ac:dyDescent="0.15">
      <c r="C18690" s="1" t="str">
        <f ca="1">IFERROR(INDIRECT(ADDRESS(MATCH(A18690,'contribution par jour-semaine'!A:A,0),MATCH(B18690,'contribution par jour-semaine'!$1:$1,0),4,1,"contribution par jour-semaine")),"")</f>
        <v/>
      </c>
      <c r="D18690" s="4" t="str">
        <f>VLOOKUP(A18690,predictions!A:B,2,FALSE)</f>
        <v>22/06/2020</v>
      </c>
      <c r="E18690" s="4">
        <f t="shared" si="73"/>
        <v>44004</v>
      </c>
    </row>
    <row r="18691" spans="3:5" ht="13" x14ac:dyDescent="0.15">
      <c r="C18691" s="1" t="str">
        <f ca="1">IFERROR(INDIRECT(ADDRESS(MATCH(A18691,'contribution par jour-semaine'!A:A,0),MATCH(B18691,'contribution par jour-semaine'!$1:$1,0),4,1,"contribution par jour-semaine")),"")</f>
        <v/>
      </c>
      <c r="D18691" s="4" t="str">
        <f>VLOOKUP(A18691,predictions!A:B,2,FALSE)</f>
        <v>22/06/2020</v>
      </c>
      <c r="E18691" s="4">
        <f t="shared" si="73"/>
        <v>44004</v>
      </c>
    </row>
    <row r="18692" spans="3:5" ht="13" x14ac:dyDescent="0.15">
      <c r="C18692" s="1" t="str">
        <f ca="1">IFERROR(INDIRECT(ADDRESS(MATCH(A18692,'contribution par jour-semaine'!A:A,0),MATCH(B18692,'contribution par jour-semaine'!$1:$1,0),4,1,"contribution par jour-semaine")),"")</f>
        <v/>
      </c>
      <c r="D18692" s="4" t="str">
        <f>VLOOKUP(A18692,predictions!A:B,2,FALSE)</f>
        <v>22/06/2020</v>
      </c>
      <c r="E18692" s="4">
        <f t="shared" si="73"/>
        <v>44004</v>
      </c>
    </row>
    <row r="18693" spans="3:5" ht="13" x14ac:dyDescent="0.15">
      <c r="C18693" s="1" t="str">
        <f ca="1">IFERROR(INDIRECT(ADDRESS(MATCH(A18693,'contribution par jour-semaine'!A:A,0),MATCH(B18693,'contribution par jour-semaine'!$1:$1,0),4,1,"contribution par jour-semaine")),"")</f>
        <v/>
      </c>
      <c r="D18693" s="4" t="str">
        <f>VLOOKUP(A18693,predictions!A:B,2,FALSE)</f>
        <v>22/06/2020</v>
      </c>
      <c r="E18693" s="4">
        <f t="shared" si="73"/>
        <v>44004</v>
      </c>
    </row>
    <row r="18694" spans="3:5" ht="13" x14ac:dyDescent="0.15">
      <c r="C18694" s="1" t="str">
        <f ca="1">IFERROR(INDIRECT(ADDRESS(MATCH(A18694,'contribution par jour-semaine'!A:A,0),MATCH(B18694,'contribution par jour-semaine'!$1:$1,0),4,1,"contribution par jour-semaine")),"")</f>
        <v/>
      </c>
      <c r="D18694" s="4" t="str">
        <f>VLOOKUP(A18694,predictions!A:B,2,FALSE)</f>
        <v>22/06/2020</v>
      </c>
      <c r="E18694" s="4">
        <f t="shared" si="73"/>
        <v>44004</v>
      </c>
    </row>
    <row r="18695" spans="3:5" ht="13" x14ac:dyDescent="0.15">
      <c r="C18695" s="1" t="str">
        <f ca="1">IFERROR(INDIRECT(ADDRESS(MATCH(A18695,'contribution par jour-semaine'!A:A,0),MATCH(B18695,'contribution par jour-semaine'!$1:$1,0),4,1,"contribution par jour-semaine")),"")</f>
        <v/>
      </c>
      <c r="D18695" s="4" t="str">
        <f>VLOOKUP(A18695,predictions!A:B,2,FALSE)</f>
        <v>22/06/2020</v>
      </c>
      <c r="E18695" s="4">
        <f t="shared" si="73"/>
        <v>44004</v>
      </c>
    </row>
    <row r="18696" spans="3:5" ht="13" x14ac:dyDescent="0.15">
      <c r="C18696" s="1" t="str">
        <f ca="1">IFERROR(INDIRECT(ADDRESS(MATCH(A18696,'contribution par jour-semaine'!A:A,0),MATCH(B18696,'contribution par jour-semaine'!$1:$1,0),4,1,"contribution par jour-semaine")),"")</f>
        <v/>
      </c>
      <c r="D18696" s="4" t="str">
        <f>VLOOKUP(A18696,predictions!A:B,2,FALSE)</f>
        <v>22/06/2020</v>
      </c>
      <c r="E18696" s="4">
        <f t="shared" si="73"/>
        <v>44004</v>
      </c>
    </row>
    <row r="18697" spans="3:5" ht="13" x14ac:dyDescent="0.15">
      <c r="C18697" s="1" t="str">
        <f ca="1">IFERROR(INDIRECT(ADDRESS(MATCH(A18697,'contribution par jour-semaine'!A:A,0),MATCH(B18697,'contribution par jour-semaine'!$1:$1,0),4,1,"contribution par jour-semaine")),"")</f>
        <v/>
      </c>
      <c r="D18697" s="4" t="str">
        <f>VLOOKUP(A18697,predictions!A:B,2,FALSE)</f>
        <v>22/06/2020</v>
      </c>
      <c r="E18697" s="4">
        <f t="shared" si="73"/>
        <v>44004</v>
      </c>
    </row>
    <row r="18698" spans="3:5" ht="13" x14ac:dyDescent="0.15">
      <c r="C18698" s="1" t="str">
        <f ca="1">IFERROR(INDIRECT(ADDRESS(MATCH(A18698,'contribution par jour-semaine'!A:A,0),MATCH(B18698,'contribution par jour-semaine'!$1:$1,0),4,1,"contribution par jour-semaine")),"")</f>
        <v/>
      </c>
      <c r="D18698" s="4" t="str">
        <f>VLOOKUP(A18698,predictions!A:B,2,FALSE)</f>
        <v>22/06/2020</v>
      </c>
      <c r="E18698" s="4">
        <f t="shared" si="73"/>
        <v>44004</v>
      </c>
    </row>
    <row r="18699" spans="3:5" ht="13" x14ac:dyDescent="0.15">
      <c r="C18699" s="1" t="str">
        <f ca="1">IFERROR(INDIRECT(ADDRESS(MATCH(A18699,'contribution par jour-semaine'!A:A,0),MATCH(B18699,'contribution par jour-semaine'!$1:$1,0),4,1,"contribution par jour-semaine")),"")</f>
        <v/>
      </c>
      <c r="D18699" s="4" t="str">
        <f>VLOOKUP(A18699,predictions!A:B,2,FALSE)</f>
        <v>22/06/2020</v>
      </c>
      <c r="E18699" s="4">
        <f t="shared" si="73"/>
        <v>44004</v>
      </c>
    </row>
    <row r="18700" spans="3:5" ht="13" x14ac:dyDescent="0.15">
      <c r="C18700" s="1" t="str">
        <f ca="1">IFERROR(INDIRECT(ADDRESS(MATCH(A18700,'contribution par jour-semaine'!A:A,0),MATCH(B18700,'contribution par jour-semaine'!$1:$1,0),4,1,"contribution par jour-semaine")),"")</f>
        <v/>
      </c>
      <c r="D18700" s="4" t="str">
        <f>VLOOKUP(A18700,predictions!A:B,2,FALSE)</f>
        <v>22/06/2020</v>
      </c>
      <c r="E18700" s="4">
        <f t="shared" si="73"/>
        <v>44004</v>
      </c>
    </row>
    <row r="18701" spans="3:5" ht="13" x14ac:dyDescent="0.15">
      <c r="C18701" s="1" t="str">
        <f ca="1">IFERROR(INDIRECT(ADDRESS(MATCH(A18701,'contribution par jour-semaine'!A:A,0),MATCH(B18701,'contribution par jour-semaine'!$1:$1,0),4,1,"contribution par jour-semaine")),"")</f>
        <v/>
      </c>
      <c r="D18701" s="4" t="str">
        <f>VLOOKUP(A18701,predictions!A:B,2,FALSE)</f>
        <v>22/06/2020</v>
      </c>
      <c r="E18701" s="4">
        <f t="shared" si="73"/>
        <v>44004</v>
      </c>
    </row>
    <row r="18702" spans="3:5" ht="13" x14ac:dyDescent="0.15">
      <c r="C18702" s="1" t="str">
        <f ca="1">IFERROR(INDIRECT(ADDRESS(MATCH(A18702,'contribution par jour-semaine'!A:A,0),MATCH(B18702,'contribution par jour-semaine'!$1:$1,0),4,1,"contribution par jour-semaine")),"")</f>
        <v/>
      </c>
      <c r="D18702" s="4" t="str">
        <f>VLOOKUP(A18702,predictions!A:B,2,FALSE)</f>
        <v>22/06/2020</v>
      </c>
      <c r="E18702" s="4">
        <f t="shared" si="73"/>
        <v>44004</v>
      </c>
    </row>
    <row r="18703" spans="3:5" ht="13" x14ac:dyDescent="0.15">
      <c r="C18703" s="1" t="str">
        <f ca="1">IFERROR(INDIRECT(ADDRESS(MATCH(A18703,'contribution par jour-semaine'!A:A,0),MATCH(B18703,'contribution par jour-semaine'!$1:$1,0),4,1,"contribution par jour-semaine")),"")</f>
        <v/>
      </c>
      <c r="D18703" s="4" t="str">
        <f>VLOOKUP(A18703,predictions!A:B,2,FALSE)</f>
        <v>22/06/2020</v>
      </c>
      <c r="E18703" s="4">
        <f t="shared" si="73"/>
        <v>44004</v>
      </c>
    </row>
    <row r="18704" spans="3:5" ht="13" x14ac:dyDescent="0.15">
      <c r="C18704" s="1" t="str">
        <f ca="1">IFERROR(INDIRECT(ADDRESS(MATCH(A18704,'contribution par jour-semaine'!A:A,0),MATCH(B18704,'contribution par jour-semaine'!$1:$1,0),4,1,"contribution par jour-semaine")),"")</f>
        <v/>
      </c>
      <c r="D18704" s="4" t="str">
        <f>VLOOKUP(A18704,predictions!A:B,2,FALSE)</f>
        <v>22/06/2020</v>
      </c>
      <c r="E18704" s="4">
        <f t="shared" si="73"/>
        <v>44004</v>
      </c>
    </row>
    <row r="18705" spans="3:5" ht="13" x14ac:dyDescent="0.15">
      <c r="C18705" s="1" t="str">
        <f ca="1">IFERROR(INDIRECT(ADDRESS(MATCH(A18705,'contribution par jour-semaine'!A:A,0),MATCH(B18705,'contribution par jour-semaine'!$1:$1,0),4,1,"contribution par jour-semaine")),"")</f>
        <v/>
      </c>
      <c r="D18705" s="4" t="str">
        <f>VLOOKUP(A18705,predictions!A:B,2,FALSE)</f>
        <v>22/06/2020</v>
      </c>
      <c r="E18705" s="4">
        <f t="shared" si="73"/>
        <v>44004</v>
      </c>
    </row>
    <row r="18706" spans="3:5" ht="13" x14ac:dyDescent="0.15">
      <c r="C18706" s="1" t="str">
        <f ca="1">IFERROR(INDIRECT(ADDRESS(MATCH(A18706,'contribution par jour-semaine'!A:A,0),MATCH(B18706,'contribution par jour-semaine'!$1:$1,0),4,1,"contribution par jour-semaine")),"")</f>
        <v/>
      </c>
      <c r="D18706" s="4" t="str">
        <f>VLOOKUP(A18706,predictions!A:B,2,FALSE)</f>
        <v>22/06/2020</v>
      </c>
      <c r="E18706" s="4">
        <f t="shared" si="73"/>
        <v>44004</v>
      </c>
    </row>
    <row r="18707" spans="3:5" ht="13" x14ac:dyDescent="0.15">
      <c r="C18707" s="1" t="str">
        <f ca="1">IFERROR(INDIRECT(ADDRESS(MATCH(A18707,'contribution par jour-semaine'!A:A,0),MATCH(B18707,'contribution par jour-semaine'!$1:$1,0),4,1,"contribution par jour-semaine")),"")</f>
        <v/>
      </c>
      <c r="D18707" s="4" t="str">
        <f>VLOOKUP(A18707,predictions!A:B,2,FALSE)</f>
        <v>22/06/2020</v>
      </c>
      <c r="E18707" s="4">
        <f t="shared" si="73"/>
        <v>44004</v>
      </c>
    </row>
    <row r="18708" spans="3:5" ht="13" x14ac:dyDescent="0.15">
      <c r="C18708" s="1" t="str">
        <f ca="1">IFERROR(INDIRECT(ADDRESS(MATCH(A18708,'contribution par jour-semaine'!A:A,0),MATCH(B18708,'contribution par jour-semaine'!$1:$1,0),4,1,"contribution par jour-semaine")),"")</f>
        <v/>
      </c>
      <c r="D18708" s="4" t="str">
        <f>VLOOKUP(A18708,predictions!A:B,2,FALSE)</f>
        <v>22/06/2020</v>
      </c>
      <c r="E18708" s="4">
        <f t="shared" si="73"/>
        <v>44004</v>
      </c>
    </row>
    <row r="18709" spans="3:5" ht="13" x14ac:dyDescent="0.15">
      <c r="C18709" s="1" t="str">
        <f ca="1">IFERROR(INDIRECT(ADDRESS(MATCH(A18709,'contribution par jour-semaine'!A:A,0),MATCH(B18709,'contribution par jour-semaine'!$1:$1,0),4,1,"contribution par jour-semaine")),"")</f>
        <v/>
      </c>
      <c r="D18709" s="4" t="str">
        <f>VLOOKUP(A18709,predictions!A:B,2,FALSE)</f>
        <v>22/06/2020</v>
      </c>
      <c r="E18709" s="4">
        <f t="shared" si="73"/>
        <v>44004</v>
      </c>
    </row>
    <row r="18710" spans="3:5" ht="13" x14ac:dyDescent="0.15">
      <c r="C18710" s="1" t="str">
        <f ca="1">IFERROR(INDIRECT(ADDRESS(MATCH(A18710,'contribution par jour-semaine'!A:A,0),MATCH(B18710,'contribution par jour-semaine'!$1:$1,0),4,1,"contribution par jour-semaine")),"")</f>
        <v/>
      </c>
      <c r="D18710" s="4" t="str">
        <f>VLOOKUP(A18710,predictions!A:B,2,FALSE)</f>
        <v>22/06/2020</v>
      </c>
      <c r="E18710" s="4">
        <f t="shared" si="73"/>
        <v>44004</v>
      </c>
    </row>
    <row r="18711" spans="3:5" ht="13" x14ac:dyDescent="0.15">
      <c r="C18711" s="1" t="str">
        <f ca="1">IFERROR(INDIRECT(ADDRESS(MATCH(A18711,'contribution par jour-semaine'!A:A,0),MATCH(B18711,'contribution par jour-semaine'!$1:$1,0),4,1,"contribution par jour-semaine")),"")</f>
        <v/>
      </c>
      <c r="D18711" s="4" t="str">
        <f>VLOOKUP(A18711,predictions!A:B,2,FALSE)</f>
        <v>22/06/2020</v>
      </c>
      <c r="E18711" s="4">
        <f t="shared" si="73"/>
        <v>44004</v>
      </c>
    </row>
    <row r="18712" spans="3:5" ht="13" x14ac:dyDescent="0.15">
      <c r="C18712" s="1" t="str">
        <f ca="1">IFERROR(INDIRECT(ADDRESS(MATCH(A18712,'contribution par jour-semaine'!A:A,0),MATCH(B18712,'contribution par jour-semaine'!$1:$1,0),4,1,"contribution par jour-semaine")),"")</f>
        <v/>
      </c>
      <c r="D18712" s="4" t="str">
        <f>VLOOKUP(A18712,predictions!A:B,2,FALSE)</f>
        <v>22/06/2020</v>
      </c>
      <c r="E18712" s="4">
        <f t="shared" si="73"/>
        <v>44004</v>
      </c>
    </row>
    <row r="18713" spans="3:5" ht="13" x14ac:dyDescent="0.15">
      <c r="C18713" s="1" t="str">
        <f ca="1">IFERROR(INDIRECT(ADDRESS(MATCH(A18713,'contribution par jour-semaine'!A:A,0),MATCH(B18713,'contribution par jour-semaine'!$1:$1,0),4,1,"contribution par jour-semaine")),"")</f>
        <v/>
      </c>
      <c r="D18713" s="4" t="str">
        <f>VLOOKUP(A18713,predictions!A:B,2,FALSE)</f>
        <v>22/06/2020</v>
      </c>
      <c r="E18713" s="4">
        <f t="shared" si="73"/>
        <v>44004</v>
      </c>
    </row>
    <row r="18714" spans="3:5" ht="13" x14ac:dyDescent="0.15">
      <c r="C18714" s="1" t="str">
        <f ca="1">IFERROR(INDIRECT(ADDRESS(MATCH(A18714,'contribution par jour-semaine'!A:A,0),MATCH(B18714,'contribution par jour-semaine'!$1:$1,0),4,1,"contribution par jour-semaine")),"")</f>
        <v/>
      </c>
      <c r="D18714" s="4" t="str">
        <f>VLOOKUP(A18714,predictions!A:B,2,FALSE)</f>
        <v>22/06/2020</v>
      </c>
      <c r="E18714" s="4">
        <f t="shared" si="73"/>
        <v>44004</v>
      </c>
    </row>
    <row r="18715" spans="3:5" ht="13" x14ac:dyDescent="0.15">
      <c r="C18715" s="1" t="str">
        <f ca="1">IFERROR(INDIRECT(ADDRESS(MATCH(A18715,'contribution par jour-semaine'!A:A,0),MATCH(B18715,'contribution par jour-semaine'!$1:$1,0),4,1,"contribution par jour-semaine")),"")</f>
        <v/>
      </c>
      <c r="D18715" s="4" t="str">
        <f>VLOOKUP(A18715,predictions!A:B,2,FALSE)</f>
        <v>22/06/2020</v>
      </c>
      <c r="E18715" s="4">
        <f t="shared" si="73"/>
        <v>44004</v>
      </c>
    </row>
    <row r="18716" spans="3:5" ht="13" x14ac:dyDescent="0.15">
      <c r="C18716" s="1" t="str">
        <f ca="1">IFERROR(INDIRECT(ADDRESS(MATCH(A18716,'contribution par jour-semaine'!A:A,0),MATCH(B18716,'contribution par jour-semaine'!$1:$1,0),4,1,"contribution par jour-semaine")),"")</f>
        <v/>
      </c>
      <c r="D18716" s="4" t="str">
        <f>VLOOKUP(A18716,predictions!A:B,2,FALSE)</f>
        <v>22/06/2020</v>
      </c>
      <c r="E18716" s="4">
        <f t="shared" si="73"/>
        <v>44004</v>
      </c>
    </row>
    <row r="18717" spans="3:5" ht="13" x14ac:dyDescent="0.15">
      <c r="C18717" s="1" t="str">
        <f ca="1">IFERROR(INDIRECT(ADDRESS(MATCH(A18717,'contribution par jour-semaine'!A:A,0),MATCH(B18717,'contribution par jour-semaine'!$1:$1,0),4,1,"contribution par jour-semaine")),"")</f>
        <v/>
      </c>
      <c r="D18717" s="4" t="str">
        <f>VLOOKUP(A18717,predictions!A:B,2,FALSE)</f>
        <v>22/06/2020</v>
      </c>
      <c r="E18717" s="4">
        <f t="shared" si="73"/>
        <v>44004</v>
      </c>
    </row>
    <row r="18718" spans="3:5" ht="13" x14ac:dyDescent="0.15">
      <c r="C18718" s="1" t="str">
        <f ca="1">IFERROR(INDIRECT(ADDRESS(MATCH(A18718,'contribution par jour-semaine'!A:A,0),MATCH(B18718,'contribution par jour-semaine'!$1:$1,0),4,1,"contribution par jour-semaine")),"")</f>
        <v/>
      </c>
      <c r="D18718" s="4" t="str">
        <f>VLOOKUP(A18718,predictions!A:B,2,FALSE)</f>
        <v>22/06/2020</v>
      </c>
      <c r="E18718" s="4">
        <f t="shared" si="73"/>
        <v>44004</v>
      </c>
    </row>
    <row r="18719" spans="3:5" ht="13" x14ac:dyDescent="0.15">
      <c r="C18719" s="1" t="str">
        <f ca="1">IFERROR(INDIRECT(ADDRESS(MATCH(A18719,'contribution par jour-semaine'!A:A,0),MATCH(B18719,'contribution par jour-semaine'!$1:$1,0),4,1,"contribution par jour-semaine")),"")</f>
        <v/>
      </c>
      <c r="D18719" s="4" t="str">
        <f>VLOOKUP(A18719,predictions!A:B,2,FALSE)</f>
        <v>22/06/2020</v>
      </c>
      <c r="E18719" s="4">
        <f t="shared" si="73"/>
        <v>44004</v>
      </c>
    </row>
    <row r="18720" spans="3:5" ht="13" x14ac:dyDescent="0.15">
      <c r="C18720" s="1" t="str">
        <f ca="1">IFERROR(INDIRECT(ADDRESS(MATCH(A18720,'contribution par jour-semaine'!A:A,0),MATCH(B18720,'contribution par jour-semaine'!$1:$1,0),4,1,"contribution par jour-semaine")),"")</f>
        <v/>
      </c>
      <c r="D18720" s="4" t="str">
        <f>VLOOKUP(A18720,predictions!A:B,2,FALSE)</f>
        <v>22/06/2020</v>
      </c>
      <c r="E18720" s="4">
        <f t="shared" si="73"/>
        <v>44004</v>
      </c>
    </row>
    <row r="18721" spans="3:5" ht="13" x14ac:dyDescent="0.15">
      <c r="C18721" s="1" t="str">
        <f ca="1">IFERROR(INDIRECT(ADDRESS(MATCH(A18721,'contribution par jour-semaine'!A:A,0),MATCH(B18721,'contribution par jour-semaine'!$1:$1,0),4,1,"contribution par jour-semaine")),"")</f>
        <v/>
      </c>
      <c r="D18721" s="4" t="str">
        <f>VLOOKUP(A18721,predictions!A:B,2,FALSE)</f>
        <v>22/06/2020</v>
      </c>
      <c r="E18721" s="4">
        <f t="shared" si="73"/>
        <v>44004</v>
      </c>
    </row>
    <row r="18722" spans="3:5" ht="13" x14ac:dyDescent="0.15">
      <c r="C18722" s="1" t="str">
        <f ca="1">IFERROR(INDIRECT(ADDRESS(MATCH(A18722,'contribution par jour-semaine'!A:A,0),MATCH(B18722,'contribution par jour-semaine'!$1:$1,0),4,1,"contribution par jour-semaine")),"")</f>
        <v/>
      </c>
      <c r="D18722" s="4" t="str">
        <f>VLOOKUP(A18722,predictions!A:B,2,FALSE)</f>
        <v>22/06/2020</v>
      </c>
      <c r="E18722" s="4">
        <f t="shared" si="73"/>
        <v>44004</v>
      </c>
    </row>
    <row r="18723" spans="3:5" ht="13" x14ac:dyDescent="0.15">
      <c r="C18723" s="1" t="str">
        <f ca="1">IFERROR(INDIRECT(ADDRESS(MATCH(A18723,'contribution par jour-semaine'!A:A,0),MATCH(B18723,'contribution par jour-semaine'!$1:$1,0),4,1,"contribution par jour-semaine")),"")</f>
        <v/>
      </c>
      <c r="D18723" s="4" t="str">
        <f>VLOOKUP(A18723,predictions!A:B,2,FALSE)</f>
        <v>22/06/2020</v>
      </c>
      <c r="E18723" s="4">
        <f t="shared" si="73"/>
        <v>44004</v>
      </c>
    </row>
    <row r="18724" spans="3:5" ht="13" x14ac:dyDescent="0.15">
      <c r="C18724" s="1" t="str">
        <f ca="1">IFERROR(INDIRECT(ADDRESS(MATCH(A18724,'contribution par jour-semaine'!A:A,0),MATCH(B18724,'contribution par jour-semaine'!$1:$1,0),4,1,"contribution par jour-semaine")),"")</f>
        <v/>
      </c>
      <c r="D18724" s="4" t="str">
        <f>VLOOKUP(A18724,predictions!A:B,2,FALSE)</f>
        <v>22/06/2020</v>
      </c>
      <c r="E18724" s="4">
        <f t="shared" si="73"/>
        <v>44004</v>
      </c>
    </row>
    <row r="18725" spans="3:5" ht="13" x14ac:dyDescent="0.15">
      <c r="C18725" s="1" t="str">
        <f ca="1">IFERROR(INDIRECT(ADDRESS(MATCH(A18725,'contribution par jour-semaine'!A:A,0),MATCH(B18725,'contribution par jour-semaine'!$1:$1,0),4,1,"contribution par jour-semaine")),"")</f>
        <v/>
      </c>
      <c r="D18725" s="4" t="str">
        <f>VLOOKUP(A18725,predictions!A:B,2,FALSE)</f>
        <v>22/06/2020</v>
      </c>
      <c r="E18725" s="4">
        <f t="shared" si="73"/>
        <v>44004</v>
      </c>
    </row>
    <row r="18726" spans="3:5" ht="13" x14ac:dyDescent="0.15">
      <c r="C18726" s="1" t="str">
        <f ca="1">IFERROR(INDIRECT(ADDRESS(MATCH(A18726,'contribution par jour-semaine'!A:A,0),MATCH(B18726,'contribution par jour-semaine'!$1:$1,0),4,1,"contribution par jour-semaine")),"")</f>
        <v/>
      </c>
      <c r="D18726" s="4" t="str">
        <f>VLOOKUP(A18726,predictions!A:B,2,FALSE)</f>
        <v>22/06/2020</v>
      </c>
      <c r="E18726" s="4">
        <f t="shared" si="73"/>
        <v>44004</v>
      </c>
    </row>
    <row r="18727" spans="3:5" ht="13" x14ac:dyDescent="0.15">
      <c r="C18727" s="1" t="str">
        <f ca="1">IFERROR(INDIRECT(ADDRESS(MATCH(A18727,'contribution par jour-semaine'!A:A,0),MATCH(B18727,'contribution par jour-semaine'!$1:$1,0),4,1,"contribution par jour-semaine")),"")</f>
        <v/>
      </c>
      <c r="D18727" s="4" t="str">
        <f>VLOOKUP(A18727,predictions!A:B,2,FALSE)</f>
        <v>22/06/2020</v>
      </c>
      <c r="E18727" s="4">
        <f t="shared" si="73"/>
        <v>44004</v>
      </c>
    </row>
    <row r="18728" spans="3:5" ht="13" x14ac:dyDescent="0.15">
      <c r="C18728" s="1" t="str">
        <f ca="1">IFERROR(INDIRECT(ADDRESS(MATCH(A18728,'contribution par jour-semaine'!A:A,0),MATCH(B18728,'contribution par jour-semaine'!$1:$1,0),4,1,"contribution par jour-semaine")),"")</f>
        <v/>
      </c>
      <c r="D18728" s="4" t="str">
        <f>VLOOKUP(A18728,predictions!A:B,2,FALSE)</f>
        <v>22/06/2020</v>
      </c>
      <c r="E18728" s="4">
        <f t="shared" si="73"/>
        <v>44004</v>
      </c>
    </row>
    <row r="18729" spans="3:5" ht="13" x14ac:dyDescent="0.15">
      <c r="C18729" s="1" t="str">
        <f ca="1">IFERROR(INDIRECT(ADDRESS(MATCH(A18729,'contribution par jour-semaine'!A:A,0),MATCH(B18729,'contribution par jour-semaine'!$1:$1,0),4,1,"contribution par jour-semaine")),"")</f>
        <v/>
      </c>
      <c r="D18729" s="4" t="str">
        <f>VLOOKUP(A18729,predictions!A:B,2,FALSE)</f>
        <v>22/06/2020</v>
      </c>
      <c r="E18729" s="4">
        <f t="shared" si="73"/>
        <v>44004</v>
      </c>
    </row>
    <row r="18730" spans="3:5" ht="13" x14ac:dyDescent="0.15">
      <c r="C18730" s="1" t="str">
        <f ca="1">IFERROR(INDIRECT(ADDRESS(MATCH(A18730,'contribution par jour-semaine'!A:A,0),MATCH(B18730,'contribution par jour-semaine'!$1:$1,0),4,1,"contribution par jour-semaine")),"")</f>
        <v/>
      </c>
      <c r="D18730" s="4" t="str">
        <f>VLOOKUP(A18730,predictions!A:B,2,FALSE)</f>
        <v>22/06/2020</v>
      </c>
      <c r="E18730" s="4">
        <f t="shared" si="73"/>
        <v>44004</v>
      </c>
    </row>
    <row r="18731" spans="3:5" ht="13" x14ac:dyDescent="0.15">
      <c r="C18731" s="1" t="str">
        <f ca="1">IFERROR(INDIRECT(ADDRESS(MATCH(A18731,'contribution par jour-semaine'!A:A,0),MATCH(B18731,'contribution par jour-semaine'!$1:$1,0),4,1,"contribution par jour-semaine")),"")</f>
        <v/>
      </c>
      <c r="D18731" s="4" t="str">
        <f>VLOOKUP(A18731,predictions!A:B,2,FALSE)</f>
        <v>22/06/2020</v>
      </c>
      <c r="E18731" s="4">
        <f t="shared" si="73"/>
        <v>44004</v>
      </c>
    </row>
    <row r="18732" spans="3:5" ht="13" x14ac:dyDescent="0.15">
      <c r="C18732" s="1" t="str">
        <f ca="1">IFERROR(INDIRECT(ADDRESS(MATCH(A18732,'contribution par jour-semaine'!A:A,0),MATCH(B18732,'contribution par jour-semaine'!$1:$1,0),4,1,"contribution par jour-semaine")),"")</f>
        <v/>
      </c>
      <c r="D18732" s="4" t="str">
        <f>VLOOKUP(A18732,predictions!A:B,2,FALSE)</f>
        <v>22/06/2020</v>
      </c>
      <c r="E18732" s="4">
        <f t="shared" si="73"/>
        <v>44004</v>
      </c>
    </row>
    <row r="18733" spans="3:5" ht="13" x14ac:dyDescent="0.15">
      <c r="C18733" s="1" t="str">
        <f ca="1">IFERROR(INDIRECT(ADDRESS(MATCH(A18733,'contribution par jour-semaine'!A:A,0),MATCH(B18733,'contribution par jour-semaine'!$1:$1,0),4,1,"contribution par jour-semaine")),"")</f>
        <v/>
      </c>
      <c r="D18733" s="4" t="str">
        <f>VLOOKUP(A18733,predictions!A:B,2,FALSE)</f>
        <v>22/06/2020</v>
      </c>
      <c r="E18733" s="4">
        <f t="shared" si="73"/>
        <v>44004</v>
      </c>
    </row>
    <row r="18734" spans="3:5" ht="13" x14ac:dyDescent="0.15">
      <c r="C18734" s="1" t="str">
        <f ca="1">IFERROR(INDIRECT(ADDRESS(MATCH(A18734,'contribution par jour-semaine'!A:A,0),MATCH(B18734,'contribution par jour-semaine'!$1:$1,0),4,1,"contribution par jour-semaine")),"")</f>
        <v/>
      </c>
      <c r="D18734" s="4" t="str">
        <f>VLOOKUP(A18734,predictions!A:B,2,FALSE)</f>
        <v>22/06/2020</v>
      </c>
      <c r="E18734" s="4">
        <f t="shared" si="73"/>
        <v>44004</v>
      </c>
    </row>
    <row r="18735" spans="3:5" ht="13" x14ac:dyDescent="0.15">
      <c r="C18735" s="1" t="str">
        <f ca="1">IFERROR(INDIRECT(ADDRESS(MATCH(A18735,'contribution par jour-semaine'!A:A,0),MATCH(B18735,'contribution par jour-semaine'!$1:$1,0),4,1,"contribution par jour-semaine")),"")</f>
        <v/>
      </c>
      <c r="D18735" s="4" t="str">
        <f>VLOOKUP(A18735,predictions!A:B,2,FALSE)</f>
        <v>22/06/2020</v>
      </c>
      <c r="E18735" s="4">
        <f t="shared" si="73"/>
        <v>44004</v>
      </c>
    </row>
    <row r="18736" spans="3:5" ht="13" x14ac:dyDescent="0.15">
      <c r="C18736" s="1" t="str">
        <f ca="1">IFERROR(INDIRECT(ADDRESS(MATCH(A18736,'contribution par jour-semaine'!A:A,0),MATCH(B18736,'contribution par jour-semaine'!$1:$1,0),4,1,"contribution par jour-semaine")),"")</f>
        <v/>
      </c>
      <c r="D18736" s="4" t="str">
        <f>VLOOKUP(A18736,predictions!A:B,2,FALSE)</f>
        <v>22/06/2020</v>
      </c>
      <c r="E18736" s="4">
        <f t="shared" si="73"/>
        <v>44004</v>
      </c>
    </row>
    <row r="18737" spans="3:5" ht="13" x14ac:dyDescent="0.15">
      <c r="C18737" s="1" t="str">
        <f ca="1">IFERROR(INDIRECT(ADDRESS(MATCH(A18737,'contribution par jour-semaine'!A:A,0),MATCH(B18737,'contribution par jour-semaine'!$1:$1,0),4,1,"contribution par jour-semaine")),"")</f>
        <v/>
      </c>
      <c r="D18737" s="4" t="str">
        <f>VLOOKUP(A18737,predictions!A:B,2,FALSE)</f>
        <v>22/06/2020</v>
      </c>
      <c r="E18737" s="4">
        <f t="shared" si="73"/>
        <v>44004</v>
      </c>
    </row>
    <row r="18738" spans="3:5" ht="13" x14ac:dyDescent="0.15">
      <c r="C18738" s="1" t="str">
        <f ca="1">IFERROR(INDIRECT(ADDRESS(MATCH(A18738,'contribution par jour-semaine'!A:A,0),MATCH(B18738,'contribution par jour-semaine'!$1:$1,0),4,1,"contribution par jour-semaine")),"")</f>
        <v/>
      </c>
      <c r="D18738" s="4" t="str">
        <f>VLOOKUP(A18738,predictions!A:B,2,FALSE)</f>
        <v>22/06/2020</v>
      </c>
      <c r="E18738" s="4">
        <f t="shared" si="73"/>
        <v>44004</v>
      </c>
    </row>
    <row r="18739" spans="3:5" ht="13" x14ac:dyDescent="0.15">
      <c r="C18739" s="1" t="str">
        <f ca="1">IFERROR(INDIRECT(ADDRESS(MATCH(A18739,'contribution par jour-semaine'!A:A,0),MATCH(B18739,'contribution par jour-semaine'!$1:$1,0),4,1,"contribution par jour-semaine")),"")</f>
        <v/>
      </c>
      <c r="D18739" s="4" t="str">
        <f>VLOOKUP(A18739,predictions!A:B,2,FALSE)</f>
        <v>22/06/2020</v>
      </c>
      <c r="E18739" s="4">
        <f t="shared" si="73"/>
        <v>44004</v>
      </c>
    </row>
    <row r="18740" spans="3:5" ht="13" x14ac:dyDescent="0.15">
      <c r="C18740" s="1" t="str">
        <f ca="1">IFERROR(INDIRECT(ADDRESS(MATCH(A18740,'contribution par jour-semaine'!A:A,0),MATCH(B18740,'contribution par jour-semaine'!$1:$1,0),4,1,"contribution par jour-semaine")),"")</f>
        <v/>
      </c>
      <c r="D18740" s="4" t="str">
        <f>VLOOKUP(A18740,predictions!A:B,2,FALSE)</f>
        <v>22/06/2020</v>
      </c>
      <c r="E18740" s="4">
        <f t="shared" si="73"/>
        <v>44004</v>
      </c>
    </row>
    <row r="18741" spans="3:5" ht="13" x14ac:dyDescent="0.15">
      <c r="C18741" s="1" t="str">
        <f ca="1">IFERROR(INDIRECT(ADDRESS(MATCH(A18741,'contribution par jour-semaine'!A:A,0),MATCH(B18741,'contribution par jour-semaine'!$1:$1,0),4,1,"contribution par jour-semaine")),"")</f>
        <v/>
      </c>
      <c r="D18741" s="4" t="str">
        <f>VLOOKUP(A18741,predictions!A:B,2,FALSE)</f>
        <v>22/06/2020</v>
      </c>
      <c r="E18741" s="4">
        <f t="shared" si="73"/>
        <v>44004</v>
      </c>
    </row>
    <row r="18742" spans="3:5" ht="13" x14ac:dyDescent="0.15">
      <c r="C18742" s="1" t="str">
        <f ca="1">IFERROR(INDIRECT(ADDRESS(MATCH(A18742,'contribution par jour-semaine'!A:A,0),MATCH(B18742,'contribution par jour-semaine'!$1:$1,0),4,1,"contribution par jour-semaine")),"")</f>
        <v/>
      </c>
      <c r="D18742" s="4" t="str">
        <f>VLOOKUP(A18742,predictions!A:B,2,FALSE)</f>
        <v>22/06/2020</v>
      </c>
      <c r="E18742" s="4">
        <f t="shared" si="73"/>
        <v>44004</v>
      </c>
    </row>
    <row r="18743" spans="3:5" ht="13" x14ac:dyDescent="0.15">
      <c r="C18743" s="1" t="str">
        <f ca="1">IFERROR(INDIRECT(ADDRESS(MATCH(A18743,'contribution par jour-semaine'!A:A,0),MATCH(B18743,'contribution par jour-semaine'!$1:$1,0),4,1,"contribution par jour-semaine")),"")</f>
        <v/>
      </c>
      <c r="D18743" s="4" t="str">
        <f>VLOOKUP(A18743,predictions!A:B,2,FALSE)</f>
        <v>22/06/2020</v>
      </c>
      <c r="E18743" s="4">
        <f t="shared" si="73"/>
        <v>44004</v>
      </c>
    </row>
    <row r="18744" spans="3:5" ht="13" x14ac:dyDescent="0.15">
      <c r="C18744" s="1" t="str">
        <f ca="1">IFERROR(INDIRECT(ADDRESS(MATCH(A18744,'contribution par jour-semaine'!A:A,0),MATCH(B18744,'contribution par jour-semaine'!$1:$1,0),4,1,"contribution par jour-semaine")),"")</f>
        <v/>
      </c>
      <c r="D18744" s="4" t="str">
        <f>VLOOKUP(A18744,predictions!A:B,2,FALSE)</f>
        <v>22/06/2020</v>
      </c>
      <c r="E18744" s="4">
        <f t="shared" si="73"/>
        <v>44004</v>
      </c>
    </row>
    <row r="18745" spans="3:5" ht="13" x14ac:dyDescent="0.15">
      <c r="C18745" s="1" t="str">
        <f ca="1">IFERROR(INDIRECT(ADDRESS(MATCH(A18745,'contribution par jour-semaine'!A:A,0),MATCH(B18745,'contribution par jour-semaine'!$1:$1,0),4,1,"contribution par jour-semaine")),"")</f>
        <v/>
      </c>
      <c r="D18745" s="4" t="str">
        <f>VLOOKUP(A18745,predictions!A:B,2,FALSE)</f>
        <v>22/06/2020</v>
      </c>
      <c r="E18745" s="4">
        <f t="shared" si="73"/>
        <v>44004</v>
      </c>
    </row>
    <row r="18746" spans="3:5" ht="13" x14ac:dyDescent="0.15">
      <c r="C18746" s="1" t="str">
        <f ca="1">IFERROR(INDIRECT(ADDRESS(MATCH(A18746,'contribution par jour-semaine'!A:A,0),MATCH(B18746,'contribution par jour-semaine'!$1:$1,0),4,1,"contribution par jour-semaine")),"")</f>
        <v/>
      </c>
      <c r="D18746" s="4" t="str">
        <f>VLOOKUP(A18746,predictions!A:B,2,FALSE)</f>
        <v>22/06/2020</v>
      </c>
      <c r="E18746" s="4">
        <f t="shared" si="73"/>
        <v>44004</v>
      </c>
    </row>
    <row r="18747" spans="3:5" ht="13" x14ac:dyDescent="0.15">
      <c r="C18747" s="1" t="str">
        <f ca="1">IFERROR(INDIRECT(ADDRESS(MATCH(A18747,'contribution par jour-semaine'!A:A,0),MATCH(B18747,'contribution par jour-semaine'!$1:$1,0),4,1,"contribution par jour-semaine")),"")</f>
        <v/>
      </c>
      <c r="D18747" s="4" t="str">
        <f>VLOOKUP(A18747,predictions!A:B,2,FALSE)</f>
        <v>22/06/2020</v>
      </c>
      <c r="E18747" s="4">
        <f t="shared" si="73"/>
        <v>44004</v>
      </c>
    </row>
    <row r="18748" spans="3:5" ht="13" x14ac:dyDescent="0.15">
      <c r="C18748" s="1" t="str">
        <f ca="1">IFERROR(INDIRECT(ADDRESS(MATCH(A18748,'contribution par jour-semaine'!A:A,0),MATCH(B18748,'contribution par jour-semaine'!$1:$1,0),4,1,"contribution par jour-semaine")),"")</f>
        <v/>
      </c>
      <c r="D18748" s="4" t="str">
        <f>VLOOKUP(A18748,predictions!A:B,2,FALSE)</f>
        <v>22/06/2020</v>
      </c>
      <c r="E18748" s="4">
        <f t="shared" si="73"/>
        <v>44004</v>
      </c>
    </row>
    <row r="18749" spans="3:5" ht="13" x14ac:dyDescent="0.15">
      <c r="C18749" s="1" t="str">
        <f ca="1">IFERROR(INDIRECT(ADDRESS(MATCH(A18749,'contribution par jour-semaine'!A:A,0),MATCH(B18749,'contribution par jour-semaine'!$1:$1,0),4,1,"contribution par jour-semaine")),"")</f>
        <v/>
      </c>
      <c r="D18749" s="4" t="str">
        <f>VLOOKUP(A18749,predictions!A:B,2,FALSE)</f>
        <v>22/06/2020</v>
      </c>
      <c r="E18749" s="4">
        <f t="shared" si="73"/>
        <v>44004</v>
      </c>
    </row>
    <row r="18750" spans="3:5" ht="13" x14ac:dyDescent="0.15">
      <c r="C18750" s="1" t="str">
        <f ca="1">IFERROR(INDIRECT(ADDRESS(MATCH(A18750,'contribution par jour-semaine'!A:A,0),MATCH(B18750,'contribution par jour-semaine'!$1:$1,0),4,1,"contribution par jour-semaine")),"")</f>
        <v/>
      </c>
      <c r="D18750" s="4" t="str">
        <f>VLOOKUP(A18750,predictions!A:B,2,FALSE)</f>
        <v>22/06/2020</v>
      </c>
      <c r="E18750" s="4">
        <f t="shared" si="73"/>
        <v>44004</v>
      </c>
    </row>
    <row r="18751" spans="3:5" ht="13" x14ac:dyDescent="0.15">
      <c r="C18751" s="1" t="str">
        <f ca="1">IFERROR(INDIRECT(ADDRESS(MATCH(A18751,'contribution par jour-semaine'!A:A,0),MATCH(B18751,'contribution par jour-semaine'!$1:$1,0),4,1,"contribution par jour-semaine")),"")</f>
        <v/>
      </c>
      <c r="D18751" s="4" t="str">
        <f>VLOOKUP(A18751,predictions!A:B,2,FALSE)</f>
        <v>22/06/2020</v>
      </c>
      <c r="E18751" s="4">
        <f t="shared" si="73"/>
        <v>44004</v>
      </c>
    </row>
    <row r="18752" spans="3:5" ht="13" x14ac:dyDescent="0.15">
      <c r="C18752" s="1" t="str">
        <f ca="1">IFERROR(INDIRECT(ADDRESS(MATCH(A18752,'contribution par jour-semaine'!A:A,0),MATCH(B18752,'contribution par jour-semaine'!$1:$1,0),4,1,"contribution par jour-semaine")),"")</f>
        <v/>
      </c>
      <c r="D18752" s="4" t="str">
        <f>VLOOKUP(A18752,predictions!A:B,2,FALSE)</f>
        <v>22/06/2020</v>
      </c>
      <c r="E18752" s="4">
        <f t="shared" si="73"/>
        <v>44004</v>
      </c>
    </row>
    <row r="18753" spans="3:5" ht="13" x14ac:dyDescent="0.15">
      <c r="C18753" s="1" t="str">
        <f ca="1">IFERROR(INDIRECT(ADDRESS(MATCH(A18753,'contribution par jour-semaine'!A:A,0),MATCH(B18753,'contribution par jour-semaine'!$1:$1,0),4,1,"contribution par jour-semaine")),"")</f>
        <v/>
      </c>
      <c r="D18753" s="4" t="str">
        <f>VLOOKUP(A18753,predictions!A:B,2,FALSE)</f>
        <v>22/06/2020</v>
      </c>
      <c r="E18753" s="4">
        <f t="shared" si="73"/>
        <v>44004</v>
      </c>
    </row>
    <row r="18754" spans="3:5" ht="13" x14ac:dyDescent="0.15">
      <c r="C18754" s="1" t="str">
        <f ca="1">IFERROR(INDIRECT(ADDRESS(MATCH(A18754,'contribution par jour-semaine'!A:A,0),MATCH(B18754,'contribution par jour-semaine'!$1:$1,0),4,1,"contribution par jour-semaine")),"")</f>
        <v/>
      </c>
      <c r="D18754" s="4" t="str">
        <f>VLOOKUP(A18754,predictions!A:B,2,FALSE)</f>
        <v>22/06/2020</v>
      </c>
      <c r="E18754" s="4">
        <f t="shared" si="73"/>
        <v>44004</v>
      </c>
    </row>
    <row r="18755" spans="3:5" ht="13" x14ac:dyDescent="0.15">
      <c r="C18755" s="1" t="str">
        <f ca="1">IFERROR(INDIRECT(ADDRESS(MATCH(A18755,'contribution par jour-semaine'!A:A,0),MATCH(B18755,'contribution par jour-semaine'!$1:$1,0),4,1,"contribution par jour-semaine")),"")</f>
        <v/>
      </c>
      <c r="D18755" s="4" t="str">
        <f>VLOOKUP(A18755,predictions!A:B,2,FALSE)</f>
        <v>22/06/2020</v>
      </c>
      <c r="E18755" s="4">
        <f t="shared" si="73"/>
        <v>44004</v>
      </c>
    </row>
    <row r="18756" spans="3:5" ht="13" x14ac:dyDescent="0.15">
      <c r="C18756" s="1" t="str">
        <f ca="1">IFERROR(INDIRECT(ADDRESS(MATCH(A18756,'contribution par jour-semaine'!A:A,0),MATCH(B18756,'contribution par jour-semaine'!$1:$1,0),4,1,"contribution par jour-semaine")),"")</f>
        <v/>
      </c>
      <c r="D18756" s="4" t="str">
        <f>VLOOKUP(A18756,predictions!A:B,2,FALSE)</f>
        <v>22/06/2020</v>
      </c>
      <c r="E18756" s="4">
        <f t="shared" si="73"/>
        <v>44004</v>
      </c>
    </row>
    <row r="18757" spans="3:5" ht="13" x14ac:dyDescent="0.15">
      <c r="C18757" s="1" t="str">
        <f ca="1">IFERROR(INDIRECT(ADDRESS(MATCH(A18757,'contribution par jour-semaine'!A:A,0),MATCH(B18757,'contribution par jour-semaine'!$1:$1,0),4,1,"contribution par jour-semaine")),"")</f>
        <v/>
      </c>
      <c r="D18757" s="4" t="str">
        <f>VLOOKUP(A18757,predictions!A:B,2,FALSE)</f>
        <v>22/06/2020</v>
      </c>
      <c r="E18757" s="4">
        <f t="shared" si="73"/>
        <v>44004</v>
      </c>
    </row>
    <row r="18758" spans="3:5" ht="13" x14ac:dyDescent="0.15">
      <c r="C18758" s="1" t="str">
        <f ca="1">IFERROR(INDIRECT(ADDRESS(MATCH(A18758,'contribution par jour-semaine'!A:A,0),MATCH(B18758,'contribution par jour-semaine'!$1:$1,0),4,1,"contribution par jour-semaine")),"")</f>
        <v/>
      </c>
      <c r="D18758" s="4" t="str">
        <f>VLOOKUP(A18758,predictions!A:B,2,FALSE)</f>
        <v>22/06/2020</v>
      </c>
      <c r="E18758" s="4">
        <f t="shared" si="73"/>
        <v>44004</v>
      </c>
    </row>
    <row r="18759" spans="3:5" ht="13" x14ac:dyDescent="0.15">
      <c r="C18759" s="1" t="str">
        <f ca="1">IFERROR(INDIRECT(ADDRESS(MATCH(A18759,'contribution par jour-semaine'!A:A,0),MATCH(B18759,'contribution par jour-semaine'!$1:$1,0),4,1,"contribution par jour-semaine")),"")</f>
        <v/>
      </c>
      <c r="D18759" s="4" t="str">
        <f>VLOOKUP(A18759,predictions!A:B,2,FALSE)</f>
        <v>22/06/2020</v>
      </c>
      <c r="E18759" s="4">
        <f t="shared" si="73"/>
        <v>44004</v>
      </c>
    </row>
    <row r="18760" spans="3:5" ht="13" x14ac:dyDescent="0.15">
      <c r="C18760" s="1" t="str">
        <f ca="1">IFERROR(INDIRECT(ADDRESS(MATCH(A18760,'contribution par jour-semaine'!A:A,0),MATCH(B18760,'contribution par jour-semaine'!$1:$1,0),4,1,"contribution par jour-semaine")),"")</f>
        <v/>
      </c>
      <c r="D18760" s="4" t="str">
        <f>VLOOKUP(A18760,predictions!A:B,2,FALSE)</f>
        <v>22/06/2020</v>
      </c>
      <c r="E18760" s="4">
        <f t="shared" si="73"/>
        <v>44004</v>
      </c>
    </row>
    <row r="18761" spans="3:5" ht="13" x14ac:dyDescent="0.15">
      <c r="C18761" s="1" t="str">
        <f ca="1">IFERROR(INDIRECT(ADDRESS(MATCH(A18761,'contribution par jour-semaine'!A:A,0),MATCH(B18761,'contribution par jour-semaine'!$1:$1,0),4,1,"contribution par jour-semaine")),"")</f>
        <v/>
      </c>
      <c r="D18761" s="4" t="str">
        <f>VLOOKUP(A18761,predictions!A:B,2,FALSE)</f>
        <v>22/06/2020</v>
      </c>
      <c r="E18761" s="4">
        <f t="shared" si="73"/>
        <v>44004</v>
      </c>
    </row>
    <row r="18762" spans="3:5" ht="13" x14ac:dyDescent="0.15">
      <c r="C18762" s="1" t="str">
        <f ca="1">IFERROR(INDIRECT(ADDRESS(MATCH(A18762,'contribution par jour-semaine'!A:A,0),MATCH(B18762,'contribution par jour-semaine'!$1:$1,0),4,1,"contribution par jour-semaine")),"")</f>
        <v/>
      </c>
      <c r="D18762" s="4" t="str">
        <f>VLOOKUP(A18762,predictions!A:B,2,FALSE)</f>
        <v>22/06/2020</v>
      </c>
      <c r="E18762" s="4">
        <f t="shared" si="73"/>
        <v>44004</v>
      </c>
    </row>
    <row r="18763" spans="3:5" ht="13" x14ac:dyDescent="0.15">
      <c r="C18763" s="1" t="str">
        <f ca="1">IFERROR(INDIRECT(ADDRESS(MATCH(A18763,'contribution par jour-semaine'!A:A,0),MATCH(B18763,'contribution par jour-semaine'!$1:$1,0),4,1,"contribution par jour-semaine")),"")</f>
        <v/>
      </c>
      <c r="D18763" s="4" t="str">
        <f>VLOOKUP(A18763,predictions!A:B,2,FALSE)</f>
        <v>22/06/2020</v>
      </c>
      <c r="E18763" s="4">
        <f t="shared" si="73"/>
        <v>44004</v>
      </c>
    </row>
    <row r="18764" spans="3:5" ht="13" x14ac:dyDescent="0.15">
      <c r="C18764" s="1" t="str">
        <f ca="1">IFERROR(INDIRECT(ADDRESS(MATCH(A18764,'contribution par jour-semaine'!A:A,0),MATCH(B18764,'contribution par jour-semaine'!$1:$1,0),4,1,"contribution par jour-semaine")),"")</f>
        <v/>
      </c>
      <c r="D18764" s="4" t="str">
        <f>VLOOKUP(A18764,predictions!A:B,2,FALSE)</f>
        <v>22/06/2020</v>
      </c>
      <c r="E18764" s="4">
        <f t="shared" si="73"/>
        <v>44004</v>
      </c>
    </row>
    <row r="18765" spans="3:5" ht="13" x14ac:dyDescent="0.15">
      <c r="C18765" s="1" t="str">
        <f ca="1">IFERROR(INDIRECT(ADDRESS(MATCH(A18765,'contribution par jour-semaine'!A:A,0),MATCH(B18765,'contribution par jour-semaine'!$1:$1,0),4,1,"contribution par jour-semaine")),"")</f>
        <v/>
      </c>
      <c r="D18765" s="4" t="str">
        <f>VLOOKUP(A18765,predictions!A:B,2,FALSE)</f>
        <v>22/06/2020</v>
      </c>
      <c r="E18765" s="4">
        <f t="shared" si="73"/>
        <v>44004</v>
      </c>
    </row>
    <row r="18766" spans="3:5" ht="13" x14ac:dyDescent="0.15">
      <c r="C18766" s="1" t="str">
        <f ca="1">IFERROR(INDIRECT(ADDRESS(MATCH(A18766,'contribution par jour-semaine'!A:A,0),MATCH(B18766,'contribution par jour-semaine'!$1:$1,0),4,1,"contribution par jour-semaine")),"")</f>
        <v/>
      </c>
      <c r="D18766" s="4" t="str">
        <f>VLOOKUP(A18766,predictions!A:B,2,FALSE)</f>
        <v>22/06/2020</v>
      </c>
      <c r="E18766" s="4">
        <f t="shared" si="73"/>
        <v>44004</v>
      </c>
    </row>
    <row r="18767" spans="3:5" ht="13" x14ac:dyDescent="0.15">
      <c r="C18767" s="1" t="str">
        <f ca="1">IFERROR(INDIRECT(ADDRESS(MATCH(A18767,'contribution par jour-semaine'!A:A,0),MATCH(B18767,'contribution par jour-semaine'!$1:$1,0),4,1,"contribution par jour-semaine")),"")</f>
        <v/>
      </c>
      <c r="D18767" s="4" t="str">
        <f>VLOOKUP(A18767,predictions!A:B,2,FALSE)</f>
        <v>22/06/2020</v>
      </c>
      <c r="E18767" s="4">
        <f t="shared" si="73"/>
        <v>44004</v>
      </c>
    </row>
    <row r="18768" spans="3:5" ht="13" x14ac:dyDescent="0.15">
      <c r="C18768" s="1" t="str">
        <f ca="1">IFERROR(INDIRECT(ADDRESS(MATCH(A18768,'contribution par jour-semaine'!A:A,0),MATCH(B18768,'contribution par jour-semaine'!$1:$1,0),4,1,"contribution par jour-semaine")),"")</f>
        <v/>
      </c>
      <c r="D18768" s="4" t="str">
        <f>VLOOKUP(A18768,predictions!A:B,2,FALSE)</f>
        <v>22/06/2020</v>
      </c>
      <c r="E18768" s="4">
        <f t="shared" si="73"/>
        <v>44004</v>
      </c>
    </row>
    <row r="18769" spans="3:5" ht="13" x14ac:dyDescent="0.15">
      <c r="C18769" s="1" t="str">
        <f ca="1">IFERROR(INDIRECT(ADDRESS(MATCH(A18769,'contribution par jour-semaine'!A:A,0),MATCH(B18769,'contribution par jour-semaine'!$1:$1,0),4,1,"contribution par jour-semaine")),"")</f>
        <v/>
      </c>
      <c r="D18769" s="4" t="str">
        <f>VLOOKUP(A18769,predictions!A:B,2,FALSE)</f>
        <v>22/06/2020</v>
      </c>
      <c r="E18769" s="4">
        <f t="shared" si="73"/>
        <v>44004</v>
      </c>
    </row>
    <row r="18770" spans="3:5" ht="13" x14ac:dyDescent="0.15">
      <c r="C18770" s="1" t="str">
        <f ca="1">IFERROR(INDIRECT(ADDRESS(MATCH(A18770,'contribution par jour-semaine'!A:A,0),MATCH(B18770,'contribution par jour-semaine'!$1:$1,0),4,1,"contribution par jour-semaine")),"")</f>
        <v/>
      </c>
      <c r="D18770" s="4" t="str">
        <f>VLOOKUP(A18770,predictions!A:B,2,FALSE)</f>
        <v>22/06/2020</v>
      </c>
      <c r="E18770" s="4">
        <f t="shared" si="73"/>
        <v>44004</v>
      </c>
    </row>
    <row r="18771" spans="3:5" ht="13" x14ac:dyDescent="0.15">
      <c r="C18771" s="1" t="str">
        <f ca="1">IFERROR(INDIRECT(ADDRESS(MATCH(A18771,'contribution par jour-semaine'!A:A,0),MATCH(B18771,'contribution par jour-semaine'!$1:$1,0),4,1,"contribution par jour-semaine")),"")</f>
        <v/>
      </c>
      <c r="D18771" s="4" t="str">
        <f>VLOOKUP(A18771,predictions!A:B,2,FALSE)</f>
        <v>22/06/2020</v>
      </c>
      <c r="E18771" s="4">
        <f t="shared" si="73"/>
        <v>44004</v>
      </c>
    </row>
    <row r="18772" spans="3:5" ht="13" x14ac:dyDescent="0.15">
      <c r="C18772" s="1" t="str">
        <f ca="1">IFERROR(INDIRECT(ADDRESS(MATCH(A18772,'contribution par jour-semaine'!A:A,0),MATCH(B18772,'contribution par jour-semaine'!$1:$1,0),4,1,"contribution par jour-semaine")),"")</f>
        <v/>
      </c>
      <c r="D18772" s="4" t="str">
        <f>VLOOKUP(A18772,predictions!A:B,2,FALSE)</f>
        <v>22/06/2020</v>
      </c>
      <c r="E18772" s="4">
        <f t="shared" si="73"/>
        <v>44004</v>
      </c>
    </row>
    <row r="18773" spans="3:5" ht="13" x14ac:dyDescent="0.15">
      <c r="C18773" s="1" t="str">
        <f ca="1">IFERROR(INDIRECT(ADDRESS(MATCH(A18773,'contribution par jour-semaine'!A:A,0),MATCH(B18773,'contribution par jour-semaine'!$1:$1,0),4,1,"contribution par jour-semaine")),"")</f>
        <v/>
      </c>
      <c r="D18773" s="4" t="str">
        <f>VLOOKUP(A18773,predictions!A:B,2,FALSE)</f>
        <v>22/06/2020</v>
      </c>
      <c r="E18773" s="4">
        <f t="shared" si="73"/>
        <v>44004</v>
      </c>
    </row>
    <row r="18774" spans="3:5" ht="13" x14ac:dyDescent="0.15">
      <c r="C18774" s="1" t="str">
        <f ca="1">IFERROR(INDIRECT(ADDRESS(MATCH(A18774,'contribution par jour-semaine'!A:A,0),MATCH(B18774,'contribution par jour-semaine'!$1:$1,0),4,1,"contribution par jour-semaine")),"")</f>
        <v/>
      </c>
      <c r="D18774" s="4" t="str">
        <f>VLOOKUP(A18774,predictions!A:B,2,FALSE)</f>
        <v>22/06/2020</v>
      </c>
      <c r="E18774" s="4">
        <f t="shared" si="73"/>
        <v>44004</v>
      </c>
    </row>
    <row r="18775" spans="3:5" ht="13" x14ac:dyDescent="0.15">
      <c r="C18775" s="1" t="str">
        <f ca="1">IFERROR(INDIRECT(ADDRESS(MATCH(A18775,'contribution par jour-semaine'!A:A,0),MATCH(B18775,'contribution par jour-semaine'!$1:$1,0),4,1,"contribution par jour-semaine")),"")</f>
        <v/>
      </c>
      <c r="D18775" s="4" t="str">
        <f>VLOOKUP(A18775,predictions!A:B,2,FALSE)</f>
        <v>22/06/2020</v>
      </c>
      <c r="E18775" s="4">
        <f t="shared" si="73"/>
        <v>44004</v>
      </c>
    </row>
    <row r="18776" spans="3:5" ht="13" x14ac:dyDescent="0.15">
      <c r="C18776" s="1" t="str">
        <f ca="1">IFERROR(INDIRECT(ADDRESS(MATCH(A18776,'contribution par jour-semaine'!A:A,0),MATCH(B18776,'contribution par jour-semaine'!$1:$1,0),4,1,"contribution par jour-semaine")),"")</f>
        <v/>
      </c>
      <c r="D18776" s="4" t="str">
        <f>VLOOKUP(A18776,predictions!A:B,2,FALSE)</f>
        <v>22/06/2020</v>
      </c>
      <c r="E18776" s="4">
        <f t="shared" si="73"/>
        <v>44004</v>
      </c>
    </row>
    <row r="18777" spans="3:5" ht="13" x14ac:dyDescent="0.15">
      <c r="C18777" s="1" t="str">
        <f ca="1">IFERROR(INDIRECT(ADDRESS(MATCH(A18777,'contribution par jour-semaine'!A:A,0),MATCH(B18777,'contribution par jour-semaine'!$1:$1,0),4,1,"contribution par jour-semaine")),"")</f>
        <v/>
      </c>
      <c r="D18777" s="4" t="str">
        <f>VLOOKUP(A18777,predictions!A:B,2,FALSE)</f>
        <v>22/06/2020</v>
      </c>
      <c r="E18777" s="4">
        <f t="shared" si="73"/>
        <v>44004</v>
      </c>
    </row>
    <row r="18778" spans="3:5" ht="13" x14ac:dyDescent="0.15">
      <c r="C18778" s="1" t="str">
        <f ca="1">IFERROR(INDIRECT(ADDRESS(MATCH(A18778,'contribution par jour-semaine'!A:A,0),MATCH(B18778,'contribution par jour-semaine'!$1:$1,0),4,1,"contribution par jour-semaine")),"")</f>
        <v/>
      </c>
      <c r="D18778" s="4" t="str">
        <f>VLOOKUP(A18778,predictions!A:B,2,FALSE)</f>
        <v>22/06/2020</v>
      </c>
      <c r="E18778" s="4">
        <f t="shared" si="73"/>
        <v>44004</v>
      </c>
    </row>
    <row r="18779" spans="3:5" ht="13" x14ac:dyDescent="0.15">
      <c r="C18779" s="1" t="str">
        <f ca="1">IFERROR(INDIRECT(ADDRESS(MATCH(A18779,'contribution par jour-semaine'!A:A,0),MATCH(B18779,'contribution par jour-semaine'!$1:$1,0),4,1,"contribution par jour-semaine")),"")</f>
        <v/>
      </c>
      <c r="D18779" s="4" t="str">
        <f>VLOOKUP(A18779,predictions!A:B,2,FALSE)</f>
        <v>22/06/2020</v>
      </c>
      <c r="E18779" s="4">
        <f t="shared" si="73"/>
        <v>44004</v>
      </c>
    </row>
    <row r="18780" spans="3:5" ht="13" x14ac:dyDescent="0.15">
      <c r="C18780" s="1" t="str">
        <f ca="1">IFERROR(INDIRECT(ADDRESS(MATCH(A18780,'contribution par jour-semaine'!A:A,0),MATCH(B18780,'contribution par jour-semaine'!$1:$1,0),4,1,"contribution par jour-semaine")),"")</f>
        <v/>
      </c>
      <c r="D18780" s="4" t="str">
        <f>VLOOKUP(A18780,predictions!A:B,2,FALSE)</f>
        <v>22/06/2020</v>
      </c>
      <c r="E18780" s="4">
        <f t="shared" si="73"/>
        <v>44004</v>
      </c>
    </row>
    <row r="18781" spans="3:5" ht="13" x14ac:dyDescent="0.15">
      <c r="C18781" s="1" t="str">
        <f ca="1">IFERROR(INDIRECT(ADDRESS(MATCH(A18781,'contribution par jour-semaine'!A:A,0),MATCH(B18781,'contribution par jour-semaine'!$1:$1,0),4,1,"contribution par jour-semaine")),"")</f>
        <v/>
      </c>
      <c r="D18781" s="4" t="str">
        <f>VLOOKUP(A18781,predictions!A:B,2,FALSE)</f>
        <v>22/06/2020</v>
      </c>
      <c r="E18781" s="4">
        <f t="shared" si="73"/>
        <v>44004</v>
      </c>
    </row>
    <row r="18782" spans="3:5" ht="13" x14ac:dyDescent="0.15">
      <c r="C18782" s="1" t="str">
        <f ca="1">IFERROR(INDIRECT(ADDRESS(MATCH(A18782,'contribution par jour-semaine'!A:A,0),MATCH(B18782,'contribution par jour-semaine'!$1:$1,0),4,1,"contribution par jour-semaine")),"")</f>
        <v/>
      </c>
      <c r="D18782" s="4" t="str">
        <f>VLOOKUP(A18782,predictions!A:B,2,FALSE)</f>
        <v>22/06/2020</v>
      </c>
      <c r="E18782" s="4">
        <f t="shared" si="73"/>
        <v>44004</v>
      </c>
    </row>
    <row r="18783" spans="3:5" ht="13" x14ac:dyDescent="0.15">
      <c r="C18783" s="1" t="str">
        <f ca="1">IFERROR(INDIRECT(ADDRESS(MATCH(A18783,'contribution par jour-semaine'!A:A,0),MATCH(B18783,'contribution par jour-semaine'!$1:$1,0),4,1,"contribution par jour-semaine")),"")</f>
        <v/>
      </c>
      <c r="D18783" s="4" t="str">
        <f>VLOOKUP(A18783,predictions!A:B,2,FALSE)</f>
        <v>22/06/2020</v>
      </c>
      <c r="E18783" s="4">
        <f t="shared" si="73"/>
        <v>44004</v>
      </c>
    </row>
    <row r="18784" spans="3:5" ht="13" x14ac:dyDescent="0.15">
      <c r="C18784" s="1" t="str">
        <f ca="1">IFERROR(INDIRECT(ADDRESS(MATCH(A18784,'contribution par jour-semaine'!A:A,0),MATCH(B18784,'contribution par jour-semaine'!$1:$1,0),4,1,"contribution par jour-semaine")),"")</f>
        <v/>
      </c>
      <c r="D18784" s="4" t="str">
        <f>VLOOKUP(A18784,predictions!A:B,2,FALSE)</f>
        <v>22/06/2020</v>
      </c>
      <c r="E18784" s="4">
        <f t="shared" si="73"/>
        <v>44004</v>
      </c>
    </row>
    <row r="18785" spans="3:5" ht="13" x14ac:dyDescent="0.15">
      <c r="C18785" s="1" t="str">
        <f ca="1">IFERROR(INDIRECT(ADDRESS(MATCH(A18785,'contribution par jour-semaine'!A:A,0),MATCH(B18785,'contribution par jour-semaine'!$1:$1,0),4,1,"contribution par jour-semaine")),"")</f>
        <v/>
      </c>
      <c r="D18785" s="4" t="str">
        <f>VLOOKUP(A18785,predictions!A:B,2,FALSE)</f>
        <v>22/06/2020</v>
      </c>
      <c r="E18785" s="4">
        <f t="shared" si="73"/>
        <v>44004</v>
      </c>
    </row>
    <row r="18786" spans="3:5" ht="13" x14ac:dyDescent="0.15">
      <c r="C18786" s="1" t="str">
        <f ca="1">IFERROR(INDIRECT(ADDRESS(MATCH(A18786,'contribution par jour-semaine'!A:A,0),MATCH(B18786,'contribution par jour-semaine'!$1:$1,0),4,1,"contribution par jour-semaine")),"")</f>
        <v/>
      </c>
      <c r="D18786" s="4" t="str">
        <f>VLOOKUP(A18786,predictions!A:B,2,FALSE)</f>
        <v>22/06/2020</v>
      </c>
      <c r="E18786" s="4">
        <f t="shared" si="73"/>
        <v>44004</v>
      </c>
    </row>
    <row r="18787" spans="3:5" ht="13" x14ac:dyDescent="0.15">
      <c r="C18787" s="1" t="str">
        <f ca="1">IFERROR(INDIRECT(ADDRESS(MATCH(A18787,'contribution par jour-semaine'!A:A,0),MATCH(B18787,'contribution par jour-semaine'!$1:$1,0),4,1,"contribution par jour-semaine")),"")</f>
        <v/>
      </c>
      <c r="D18787" s="4" t="str">
        <f>VLOOKUP(A18787,predictions!A:B,2,FALSE)</f>
        <v>22/06/2020</v>
      </c>
      <c r="E18787" s="4">
        <f t="shared" si="73"/>
        <v>44004</v>
      </c>
    </row>
    <row r="18788" spans="3:5" ht="13" x14ac:dyDescent="0.15">
      <c r="C18788" s="1" t="str">
        <f ca="1">IFERROR(INDIRECT(ADDRESS(MATCH(A18788,'contribution par jour-semaine'!A:A,0),MATCH(B18788,'contribution par jour-semaine'!$1:$1,0),4,1,"contribution par jour-semaine")),"")</f>
        <v/>
      </c>
      <c r="D18788" s="4" t="str">
        <f>VLOOKUP(A18788,predictions!A:B,2,FALSE)</f>
        <v>22/06/2020</v>
      </c>
      <c r="E18788" s="4">
        <f t="shared" si="73"/>
        <v>44004</v>
      </c>
    </row>
    <row r="18789" spans="3:5" ht="13" x14ac:dyDescent="0.15">
      <c r="C18789" s="1" t="str">
        <f ca="1">IFERROR(INDIRECT(ADDRESS(MATCH(A18789,'contribution par jour-semaine'!A:A,0),MATCH(B18789,'contribution par jour-semaine'!$1:$1,0),4,1,"contribution par jour-semaine")),"")</f>
        <v/>
      </c>
      <c r="D18789" s="4" t="str">
        <f>VLOOKUP(A18789,predictions!A:B,2,FALSE)</f>
        <v>22/06/2020</v>
      </c>
      <c r="E18789" s="4">
        <f t="shared" si="73"/>
        <v>44004</v>
      </c>
    </row>
    <row r="18790" spans="3:5" ht="13" x14ac:dyDescent="0.15">
      <c r="C18790" s="1" t="str">
        <f ca="1">IFERROR(INDIRECT(ADDRESS(MATCH(A18790,'contribution par jour-semaine'!A:A,0),MATCH(B18790,'contribution par jour-semaine'!$1:$1,0),4,1,"contribution par jour-semaine")),"")</f>
        <v/>
      </c>
      <c r="D18790" s="4" t="str">
        <f>VLOOKUP(A18790,predictions!A:B,2,FALSE)</f>
        <v>22/06/2020</v>
      </c>
      <c r="E18790" s="4">
        <f t="shared" si="73"/>
        <v>44004</v>
      </c>
    </row>
    <row r="18791" spans="3:5" ht="13" x14ac:dyDescent="0.15">
      <c r="C18791" s="1" t="str">
        <f ca="1">IFERROR(INDIRECT(ADDRESS(MATCH(A18791,'contribution par jour-semaine'!A:A,0),MATCH(B18791,'contribution par jour-semaine'!$1:$1,0),4,1,"contribution par jour-semaine")),"")</f>
        <v/>
      </c>
      <c r="D18791" s="4" t="str">
        <f>VLOOKUP(A18791,predictions!A:B,2,FALSE)</f>
        <v>22/06/2020</v>
      </c>
      <c r="E18791" s="4">
        <f t="shared" si="73"/>
        <v>44004</v>
      </c>
    </row>
    <row r="18792" spans="3:5" ht="13" x14ac:dyDescent="0.15">
      <c r="C18792" s="1" t="str">
        <f ca="1">IFERROR(INDIRECT(ADDRESS(MATCH(A18792,'contribution par jour-semaine'!A:A,0),MATCH(B18792,'contribution par jour-semaine'!$1:$1,0),4,1,"contribution par jour-semaine")),"")</f>
        <v/>
      </c>
      <c r="D18792" s="4" t="str">
        <f>VLOOKUP(A18792,predictions!A:B,2,FALSE)</f>
        <v>22/06/2020</v>
      </c>
      <c r="E18792" s="4">
        <f t="shared" si="73"/>
        <v>44004</v>
      </c>
    </row>
    <row r="18793" spans="3:5" ht="13" x14ac:dyDescent="0.15">
      <c r="C18793" s="1" t="str">
        <f ca="1">IFERROR(INDIRECT(ADDRESS(MATCH(A18793,'contribution par jour-semaine'!A:A,0),MATCH(B18793,'contribution par jour-semaine'!$1:$1,0),4,1,"contribution par jour-semaine")),"")</f>
        <v/>
      </c>
      <c r="D18793" s="4" t="str">
        <f>VLOOKUP(A18793,predictions!A:B,2,FALSE)</f>
        <v>22/06/2020</v>
      </c>
      <c r="E18793" s="4">
        <f t="shared" si="73"/>
        <v>44004</v>
      </c>
    </row>
    <row r="18794" spans="3:5" ht="13" x14ac:dyDescent="0.15">
      <c r="C18794" s="1" t="str">
        <f ca="1">IFERROR(INDIRECT(ADDRESS(MATCH(A18794,'contribution par jour-semaine'!A:A,0),MATCH(B18794,'contribution par jour-semaine'!$1:$1,0),4,1,"contribution par jour-semaine")),"")</f>
        <v/>
      </c>
      <c r="D18794" s="4" t="str">
        <f>VLOOKUP(A18794,predictions!A:B,2,FALSE)</f>
        <v>22/06/2020</v>
      </c>
      <c r="E18794" s="4">
        <f t="shared" si="73"/>
        <v>44004</v>
      </c>
    </row>
    <row r="18795" spans="3:5" ht="13" x14ac:dyDescent="0.15">
      <c r="C18795" s="1" t="str">
        <f ca="1">IFERROR(INDIRECT(ADDRESS(MATCH(A18795,'contribution par jour-semaine'!A:A,0),MATCH(B18795,'contribution par jour-semaine'!$1:$1,0),4,1,"contribution par jour-semaine")),"")</f>
        <v/>
      </c>
      <c r="D18795" s="4" t="str">
        <f>VLOOKUP(A18795,predictions!A:B,2,FALSE)</f>
        <v>22/06/2020</v>
      </c>
      <c r="E18795" s="4">
        <f t="shared" si="73"/>
        <v>44004</v>
      </c>
    </row>
    <row r="18796" spans="3:5" ht="13" x14ac:dyDescent="0.15">
      <c r="C18796" s="1" t="str">
        <f ca="1">IFERROR(INDIRECT(ADDRESS(MATCH(A18796,'contribution par jour-semaine'!A:A,0),MATCH(B18796,'contribution par jour-semaine'!$1:$1,0),4,1,"contribution par jour-semaine")),"")</f>
        <v/>
      </c>
      <c r="D18796" s="4" t="str">
        <f>VLOOKUP(A18796,predictions!A:B,2,FALSE)</f>
        <v>22/06/2020</v>
      </c>
      <c r="E18796" s="4">
        <f t="shared" si="73"/>
        <v>44004</v>
      </c>
    </row>
    <row r="18797" spans="3:5" ht="13" x14ac:dyDescent="0.15">
      <c r="C18797" s="1" t="str">
        <f ca="1">IFERROR(INDIRECT(ADDRESS(MATCH(A18797,'contribution par jour-semaine'!A:A,0),MATCH(B18797,'contribution par jour-semaine'!$1:$1,0),4,1,"contribution par jour-semaine")),"")</f>
        <v/>
      </c>
      <c r="D18797" s="4" t="str">
        <f>VLOOKUP(A18797,predictions!A:B,2,FALSE)</f>
        <v>22/06/2020</v>
      </c>
      <c r="E18797" s="4">
        <f t="shared" si="73"/>
        <v>44004</v>
      </c>
    </row>
    <row r="18798" spans="3:5" ht="13" x14ac:dyDescent="0.15">
      <c r="C18798" s="1" t="str">
        <f ca="1">IFERROR(INDIRECT(ADDRESS(MATCH(A18798,'contribution par jour-semaine'!A:A,0),MATCH(B18798,'contribution par jour-semaine'!$1:$1,0),4,1,"contribution par jour-semaine")),"")</f>
        <v/>
      </c>
      <c r="D18798" s="4" t="str">
        <f>VLOOKUP(A18798,predictions!A:B,2,FALSE)</f>
        <v>22/06/2020</v>
      </c>
      <c r="E18798" s="4">
        <f t="shared" si="73"/>
        <v>44004</v>
      </c>
    </row>
    <row r="18799" spans="3:5" ht="13" x14ac:dyDescent="0.15">
      <c r="C18799" s="1" t="str">
        <f ca="1">IFERROR(INDIRECT(ADDRESS(MATCH(A18799,'contribution par jour-semaine'!A:A,0),MATCH(B18799,'contribution par jour-semaine'!$1:$1,0),4,1,"contribution par jour-semaine")),"")</f>
        <v/>
      </c>
      <c r="D18799" s="4" t="str">
        <f>VLOOKUP(A18799,predictions!A:B,2,FALSE)</f>
        <v>22/06/2020</v>
      </c>
      <c r="E18799" s="4">
        <f t="shared" si="73"/>
        <v>44004</v>
      </c>
    </row>
    <row r="18800" spans="3:5" ht="13" x14ac:dyDescent="0.15">
      <c r="C18800" s="1" t="str">
        <f ca="1">IFERROR(INDIRECT(ADDRESS(MATCH(A18800,'contribution par jour-semaine'!A:A,0),MATCH(B18800,'contribution par jour-semaine'!$1:$1,0),4,1,"contribution par jour-semaine")),"")</f>
        <v/>
      </c>
      <c r="D18800" s="4" t="str">
        <f>VLOOKUP(A18800,predictions!A:B,2,FALSE)</f>
        <v>22/06/2020</v>
      </c>
      <c r="E18800" s="4">
        <f t="shared" si="73"/>
        <v>44004</v>
      </c>
    </row>
    <row r="18801" spans="3:5" ht="13" x14ac:dyDescent="0.15">
      <c r="C18801" s="1" t="str">
        <f ca="1">IFERROR(INDIRECT(ADDRESS(MATCH(A18801,'contribution par jour-semaine'!A:A,0),MATCH(B18801,'contribution par jour-semaine'!$1:$1,0),4,1,"contribution par jour-semaine")),"")</f>
        <v/>
      </c>
      <c r="D18801" s="4" t="str">
        <f>VLOOKUP(A18801,predictions!A:B,2,FALSE)</f>
        <v>22/06/2020</v>
      </c>
      <c r="E18801" s="4">
        <f t="shared" si="73"/>
        <v>44004</v>
      </c>
    </row>
    <row r="18802" spans="3:5" ht="13" x14ac:dyDescent="0.15">
      <c r="C18802" s="1" t="str">
        <f ca="1">IFERROR(INDIRECT(ADDRESS(MATCH(A18802,'contribution par jour-semaine'!A:A,0),MATCH(B18802,'contribution par jour-semaine'!$1:$1,0),4,1,"contribution par jour-semaine")),"")</f>
        <v/>
      </c>
      <c r="D18802" s="4" t="str">
        <f>VLOOKUP(A18802,predictions!A:B,2,FALSE)</f>
        <v>22/06/2020</v>
      </c>
      <c r="E18802" s="4">
        <f t="shared" si="73"/>
        <v>44004</v>
      </c>
    </row>
    <row r="18803" spans="3:5" ht="13" x14ac:dyDescent="0.15">
      <c r="C18803" s="1" t="str">
        <f ca="1">IFERROR(INDIRECT(ADDRESS(MATCH(A18803,'contribution par jour-semaine'!A:A,0),MATCH(B18803,'contribution par jour-semaine'!$1:$1,0),4,1,"contribution par jour-semaine")),"")</f>
        <v/>
      </c>
      <c r="D18803" s="4" t="str">
        <f>VLOOKUP(A18803,predictions!A:B,2,FALSE)</f>
        <v>22/06/2020</v>
      </c>
      <c r="E18803" s="4">
        <f t="shared" si="73"/>
        <v>44004</v>
      </c>
    </row>
    <row r="18804" spans="3:5" ht="13" x14ac:dyDescent="0.15">
      <c r="C18804" s="1" t="str">
        <f ca="1">IFERROR(INDIRECT(ADDRESS(MATCH(A18804,'contribution par jour-semaine'!A:A,0),MATCH(B18804,'contribution par jour-semaine'!$1:$1,0),4,1,"contribution par jour-semaine")),"")</f>
        <v/>
      </c>
      <c r="D18804" s="4" t="str">
        <f>VLOOKUP(A18804,predictions!A:B,2,FALSE)</f>
        <v>22/06/2020</v>
      </c>
      <c r="E18804" s="4">
        <f t="shared" si="73"/>
        <v>44004</v>
      </c>
    </row>
    <row r="18805" spans="3:5" ht="13" x14ac:dyDescent="0.15">
      <c r="C18805" s="1" t="str">
        <f ca="1">IFERROR(INDIRECT(ADDRESS(MATCH(A18805,'contribution par jour-semaine'!A:A,0),MATCH(B18805,'contribution par jour-semaine'!$1:$1,0),4,1,"contribution par jour-semaine")),"")</f>
        <v/>
      </c>
      <c r="D18805" s="4" t="str">
        <f>VLOOKUP(A18805,predictions!A:B,2,FALSE)</f>
        <v>22/06/2020</v>
      </c>
      <c r="E18805" s="4">
        <f t="shared" si="73"/>
        <v>44004</v>
      </c>
    </row>
    <row r="18806" spans="3:5" ht="13" x14ac:dyDescent="0.15">
      <c r="C18806" s="1" t="str">
        <f ca="1">IFERROR(INDIRECT(ADDRESS(MATCH(A18806,'contribution par jour-semaine'!A:A,0),MATCH(B18806,'contribution par jour-semaine'!$1:$1,0),4,1,"contribution par jour-semaine")),"")</f>
        <v/>
      </c>
      <c r="D18806" s="4" t="str">
        <f>VLOOKUP(A18806,predictions!A:B,2,FALSE)</f>
        <v>22/06/2020</v>
      </c>
      <c r="E18806" s="4">
        <f t="shared" si="73"/>
        <v>44004</v>
      </c>
    </row>
    <row r="18807" spans="3:5" ht="13" x14ac:dyDescent="0.15">
      <c r="C18807" s="1" t="str">
        <f ca="1">IFERROR(INDIRECT(ADDRESS(MATCH(A18807,'contribution par jour-semaine'!A:A,0),MATCH(B18807,'contribution par jour-semaine'!$1:$1,0),4,1,"contribution par jour-semaine")),"")</f>
        <v/>
      </c>
      <c r="D18807" s="4" t="str">
        <f>VLOOKUP(A18807,predictions!A:B,2,FALSE)</f>
        <v>22/06/2020</v>
      </c>
      <c r="E18807" s="4">
        <f t="shared" si="73"/>
        <v>44004</v>
      </c>
    </row>
    <row r="18808" spans="3:5" ht="13" x14ac:dyDescent="0.15">
      <c r="C18808" s="1" t="str">
        <f ca="1">IFERROR(INDIRECT(ADDRESS(MATCH(A18808,'contribution par jour-semaine'!A:A,0),MATCH(B18808,'contribution par jour-semaine'!$1:$1,0),4,1,"contribution par jour-semaine")),"")</f>
        <v/>
      </c>
      <c r="D18808" s="4" t="str">
        <f>VLOOKUP(A18808,predictions!A:B,2,FALSE)</f>
        <v>22/06/2020</v>
      </c>
      <c r="E18808" s="4">
        <f t="shared" si="73"/>
        <v>44004</v>
      </c>
    </row>
    <row r="18809" spans="3:5" ht="13" x14ac:dyDescent="0.15">
      <c r="C18809" s="1" t="str">
        <f ca="1">IFERROR(INDIRECT(ADDRESS(MATCH(A18809,'contribution par jour-semaine'!A:A,0),MATCH(B18809,'contribution par jour-semaine'!$1:$1,0),4,1,"contribution par jour-semaine")),"")</f>
        <v/>
      </c>
      <c r="D18809" s="4" t="str">
        <f>VLOOKUP(A18809,predictions!A:B,2,FALSE)</f>
        <v>22/06/2020</v>
      </c>
      <c r="E18809" s="4">
        <f t="shared" si="73"/>
        <v>44004</v>
      </c>
    </row>
    <row r="18810" spans="3:5" ht="13" x14ac:dyDescent="0.15">
      <c r="C18810" s="1" t="str">
        <f ca="1">IFERROR(INDIRECT(ADDRESS(MATCH(A18810,'contribution par jour-semaine'!A:A,0),MATCH(B18810,'contribution par jour-semaine'!$1:$1,0),4,1,"contribution par jour-semaine")),"")</f>
        <v/>
      </c>
      <c r="D18810" s="4" t="str">
        <f>VLOOKUP(A18810,predictions!A:B,2,FALSE)</f>
        <v>22/06/2020</v>
      </c>
      <c r="E18810" s="4">
        <f t="shared" si="73"/>
        <v>44004</v>
      </c>
    </row>
    <row r="18811" spans="3:5" ht="13" x14ac:dyDescent="0.15">
      <c r="C18811" s="1" t="str">
        <f ca="1">IFERROR(INDIRECT(ADDRESS(MATCH(A18811,'contribution par jour-semaine'!A:A,0),MATCH(B18811,'contribution par jour-semaine'!$1:$1,0),4,1,"contribution par jour-semaine")),"")</f>
        <v/>
      </c>
      <c r="D18811" s="4" t="str">
        <f>VLOOKUP(A18811,predictions!A:B,2,FALSE)</f>
        <v>22/06/2020</v>
      </c>
      <c r="E18811" s="4">
        <f t="shared" si="73"/>
        <v>44004</v>
      </c>
    </row>
    <row r="18812" spans="3:5" ht="13" x14ac:dyDescent="0.15">
      <c r="C18812" s="1" t="str">
        <f ca="1">IFERROR(INDIRECT(ADDRESS(MATCH(A18812,'contribution par jour-semaine'!A:A,0),MATCH(B18812,'contribution par jour-semaine'!$1:$1,0),4,1,"contribution par jour-semaine")),"")</f>
        <v/>
      </c>
      <c r="D18812" s="4" t="str">
        <f>VLOOKUP(A18812,predictions!A:B,2,FALSE)</f>
        <v>22/06/2020</v>
      </c>
      <c r="E18812" s="4">
        <f t="shared" si="73"/>
        <v>44004</v>
      </c>
    </row>
    <row r="18813" spans="3:5" ht="13" x14ac:dyDescent="0.15">
      <c r="C18813" s="1" t="str">
        <f ca="1">IFERROR(INDIRECT(ADDRESS(MATCH(A18813,'contribution par jour-semaine'!A:A,0),MATCH(B18813,'contribution par jour-semaine'!$1:$1,0),4,1,"contribution par jour-semaine")),"")</f>
        <v/>
      </c>
      <c r="D18813" s="4" t="str">
        <f>VLOOKUP(A18813,predictions!A:B,2,FALSE)</f>
        <v>22/06/2020</v>
      </c>
      <c r="E18813" s="4">
        <f t="shared" si="73"/>
        <v>44004</v>
      </c>
    </row>
    <row r="18814" spans="3:5" ht="13" x14ac:dyDescent="0.15">
      <c r="C18814" s="1" t="str">
        <f ca="1">IFERROR(INDIRECT(ADDRESS(MATCH(A18814,'contribution par jour-semaine'!A:A,0),MATCH(B18814,'contribution par jour-semaine'!$1:$1,0),4,1,"contribution par jour-semaine")),"")</f>
        <v/>
      </c>
      <c r="D18814" s="4" t="str">
        <f>VLOOKUP(A18814,predictions!A:B,2,FALSE)</f>
        <v>22/06/2020</v>
      </c>
      <c r="E18814" s="4">
        <f t="shared" si="73"/>
        <v>44004</v>
      </c>
    </row>
    <row r="18815" spans="3:5" ht="13" x14ac:dyDescent="0.15">
      <c r="C18815" s="1" t="str">
        <f ca="1">IFERROR(INDIRECT(ADDRESS(MATCH(A18815,'contribution par jour-semaine'!A:A,0),MATCH(B18815,'contribution par jour-semaine'!$1:$1,0),4,1,"contribution par jour-semaine")),"")</f>
        <v/>
      </c>
      <c r="D18815" s="4" t="str">
        <f>VLOOKUP(A18815,predictions!A:B,2,FALSE)</f>
        <v>22/06/2020</v>
      </c>
      <c r="E18815" s="4">
        <f t="shared" si="73"/>
        <v>44004</v>
      </c>
    </row>
    <row r="18816" spans="3:5" ht="13" x14ac:dyDescent="0.15">
      <c r="C18816" s="1" t="str">
        <f ca="1">IFERROR(INDIRECT(ADDRESS(MATCH(A18816,'contribution par jour-semaine'!A:A,0),MATCH(B18816,'contribution par jour-semaine'!$1:$1,0),4,1,"contribution par jour-semaine")),"")</f>
        <v/>
      </c>
      <c r="D18816" s="4" t="str">
        <f>VLOOKUP(A18816,predictions!A:B,2,FALSE)</f>
        <v>22/06/2020</v>
      </c>
      <c r="E18816" s="4">
        <f t="shared" si="73"/>
        <v>44004</v>
      </c>
    </row>
    <row r="18817" spans="3:5" ht="13" x14ac:dyDescent="0.15">
      <c r="C18817" s="1" t="str">
        <f ca="1">IFERROR(INDIRECT(ADDRESS(MATCH(A18817,'contribution par jour-semaine'!A:A,0),MATCH(B18817,'contribution par jour-semaine'!$1:$1,0),4,1,"contribution par jour-semaine")),"")</f>
        <v/>
      </c>
      <c r="D18817" s="4" t="str">
        <f>VLOOKUP(A18817,predictions!A:B,2,FALSE)</f>
        <v>22/06/2020</v>
      </c>
      <c r="E18817" s="4">
        <f t="shared" si="73"/>
        <v>44004</v>
      </c>
    </row>
    <row r="18818" spans="3:5" ht="13" x14ac:dyDescent="0.15">
      <c r="C18818" s="1" t="str">
        <f ca="1">IFERROR(INDIRECT(ADDRESS(MATCH(A18818,'contribution par jour-semaine'!A:A,0),MATCH(B18818,'contribution par jour-semaine'!$1:$1,0),4,1,"contribution par jour-semaine")),"")</f>
        <v/>
      </c>
      <c r="D18818" s="4" t="str">
        <f>VLOOKUP(A18818,predictions!A:B,2,FALSE)</f>
        <v>22/06/2020</v>
      </c>
      <c r="E18818" s="4">
        <f t="shared" si="73"/>
        <v>44004</v>
      </c>
    </row>
    <row r="18819" spans="3:5" ht="13" x14ac:dyDescent="0.15">
      <c r="C18819" s="1" t="str">
        <f ca="1">IFERROR(INDIRECT(ADDRESS(MATCH(A18819,'contribution par jour-semaine'!A:A,0),MATCH(B18819,'contribution par jour-semaine'!$1:$1,0),4,1,"contribution par jour-semaine")),"")</f>
        <v/>
      </c>
      <c r="D18819" s="4" t="str">
        <f>VLOOKUP(A18819,predictions!A:B,2,FALSE)</f>
        <v>22/06/2020</v>
      </c>
      <c r="E18819" s="4">
        <f t="shared" si="73"/>
        <v>44004</v>
      </c>
    </row>
    <row r="18820" spans="3:5" ht="13" x14ac:dyDescent="0.15">
      <c r="C18820" s="1" t="str">
        <f ca="1">IFERROR(INDIRECT(ADDRESS(MATCH(A18820,'contribution par jour-semaine'!A:A,0),MATCH(B18820,'contribution par jour-semaine'!$1:$1,0),4,1,"contribution par jour-semaine")),"")</f>
        <v/>
      </c>
      <c r="D18820" s="4" t="str">
        <f>VLOOKUP(A18820,predictions!A:B,2,FALSE)</f>
        <v>22/06/2020</v>
      </c>
      <c r="E18820" s="4">
        <f t="shared" si="73"/>
        <v>44004</v>
      </c>
    </row>
    <row r="18821" spans="3:5" ht="13" x14ac:dyDescent="0.15">
      <c r="C18821" s="1" t="str">
        <f ca="1">IFERROR(INDIRECT(ADDRESS(MATCH(A18821,'contribution par jour-semaine'!A:A,0),MATCH(B18821,'contribution par jour-semaine'!$1:$1,0),4,1,"contribution par jour-semaine")),"")</f>
        <v/>
      </c>
      <c r="D18821" s="4" t="str">
        <f>VLOOKUP(A18821,predictions!A:B,2,FALSE)</f>
        <v>22/06/2020</v>
      </c>
      <c r="E18821" s="4">
        <f t="shared" si="73"/>
        <v>44004</v>
      </c>
    </row>
    <row r="18822" spans="3:5" ht="13" x14ac:dyDescent="0.15">
      <c r="C18822" s="1" t="str">
        <f ca="1">IFERROR(INDIRECT(ADDRESS(MATCH(A18822,'contribution par jour-semaine'!A:A,0),MATCH(B18822,'contribution par jour-semaine'!$1:$1,0),4,1,"contribution par jour-semaine")),"")</f>
        <v/>
      </c>
      <c r="D18822" s="4" t="str">
        <f>VLOOKUP(A18822,predictions!A:B,2,FALSE)</f>
        <v>22/06/2020</v>
      </c>
      <c r="E18822" s="4">
        <f t="shared" si="73"/>
        <v>44004</v>
      </c>
    </row>
    <row r="18823" spans="3:5" ht="13" x14ac:dyDescent="0.15">
      <c r="C18823" s="1" t="str">
        <f ca="1">IFERROR(INDIRECT(ADDRESS(MATCH(A18823,'contribution par jour-semaine'!A:A,0),MATCH(B18823,'contribution par jour-semaine'!$1:$1,0),4,1,"contribution par jour-semaine")),"")</f>
        <v/>
      </c>
      <c r="D18823" s="4" t="str">
        <f>VLOOKUP(A18823,predictions!A:B,2,FALSE)</f>
        <v>22/06/2020</v>
      </c>
      <c r="E18823" s="4">
        <f t="shared" si="73"/>
        <v>44004</v>
      </c>
    </row>
    <row r="18824" spans="3:5" ht="13" x14ac:dyDescent="0.15">
      <c r="C18824" s="1" t="str">
        <f ca="1">IFERROR(INDIRECT(ADDRESS(MATCH(A18824,'contribution par jour-semaine'!A:A,0),MATCH(B18824,'contribution par jour-semaine'!$1:$1,0),4,1,"contribution par jour-semaine")),"")</f>
        <v/>
      </c>
      <c r="D18824" s="4" t="str">
        <f>VLOOKUP(A18824,predictions!A:B,2,FALSE)</f>
        <v>22/06/2020</v>
      </c>
      <c r="E18824" s="4">
        <f t="shared" si="73"/>
        <v>44004</v>
      </c>
    </row>
    <row r="18825" spans="3:5" ht="13" x14ac:dyDescent="0.15">
      <c r="C18825" s="1" t="str">
        <f ca="1">IFERROR(INDIRECT(ADDRESS(MATCH(A18825,'contribution par jour-semaine'!A:A,0),MATCH(B18825,'contribution par jour-semaine'!$1:$1,0),4,1,"contribution par jour-semaine")),"")</f>
        <v/>
      </c>
      <c r="D18825" s="4" t="str">
        <f>VLOOKUP(A18825,predictions!A:B,2,FALSE)</f>
        <v>22/06/2020</v>
      </c>
      <c r="E18825" s="4">
        <f t="shared" si="73"/>
        <v>44004</v>
      </c>
    </row>
    <row r="18826" spans="3:5" ht="13" x14ac:dyDescent="0.15">
      <c r="C18826" s="1" t="str">
        <f ca="1">IFERROR(INDIRECT(ADDRESS(MATCH(A18826,'contribution par jour-semaine'!A:A,0),MATCH(B18826,'contribution par jour-semaine'!$1:$1,0),4,1,"contribution par jour-semaine")),"")</f>
        <v/>
      </c>
      <c r="D18826" s="4" t="str">
        <f>VLOOKUP(A18826,predictions!A:B,2,FALSE)</f>
        <v>22/06/2020</v>
      </c>
      <c r="E18826" s="4">
        <f t="shared" si="73"/>
        <v>44004</v>
      </c>
    </row>
    <row r="18827" spans="3:5" ht="13" x14ac:dyDescent="0.15">
      <c r="C18827" s="1" t="str">
        <f ca="1">IFERROR(INDIRECT(ADDRESS(MATCH(A18827,'contribution par jour-semaine'!A:A,0),MATCH(B18827,'contribution par jour-semaine'!$1:$1,0),4,1,"contribution par jour-semaine")),"")</f>
        <v/>
      </c>
      <c r="D18827" s="4" t="str">
        <f>VLOOKUP(A18827,predictions!A:B,2,FALSE)</f>
        <v>22/06/2020</v>
      </c>
      <c r="E18827" s="4">
        <f t="shared" si="73"/>
        <v>44004</v>
      </c>
    </row>
    <row r="18828" spans="3:5" ht="13" x14ac:dyDescent="0.15">
      <c r="C18828" s="1" t="str">
        <f ca="1">IFERROR(INDIRECT(ADDRESS(MATCH(A18828,'contribution par jour-semaine'!A:A,0),MATCH(B18828,'contribution par jour-semaine'!$1:$1,0),4,1,"contribution par jour-semaine")),"")</f>
        <v/>
      </c>
      <c r="D18828" s="4" t="str">
        <f>VLOOKUP(A18828,predictions!A:B,2,FALSE)</f>
        <v>22/06/2020</v>
      </c>
      <c r="E18828" s="4">
        <f t="shared" si="73"/>
        <v>44004</v>
      </c>
    </row>
    <row r="18829" spans="3:5" ht="13" x14ac:dyDescent="0.15">
      <c r="C18829" s="1" t="str">
        <f ca="1">IFERROR(INDIRECT(ADDRESS(MATCH(A18829,'contribution par jour-semaine'!A:A,0),MATCH(B18829,'contribution par jour-semaine'!$1:$1,0),4,1,"contribution par jour-semaine")),"")</f>
        <v/>
      </c>
      <c r="D18829" s="4" t="str">
        <f>VLOOKUP(A18829,predictions!A:B,2,FALSE)</f>
        <v>22/06/2020</v>
      </c>
      <c r="E18829" s="4">
        <f t="shared" si="73"/>
        <v>44004</v>
      </c>
    </row>
    <row r="18830" spans="3:5" ht="13" x14ac:dyDescent="0.15">
      <c r="C18830" s="1" t="str">
        <f ca="1">IFERROR(INDIRECT(ADDRESS(MATCH(A18830,'contribution par jour-semaine'!A:A,0),MATCH(B18830,'contribution par jour-semaine'!$1:$1,0),4,1,"contribution par jour-semaine")),"")</f>
        <v/>
      </c>
      <c r="D18830" s="4" t="str">
        <f>VLOOKUP(A18830,predictions!A:B,2,FALSE)</f>
        <v>22/06/2020</v>
      </c>
      <c r="E18830" s="4">
        <f t="shared" si="73"/>
        <v>44004</v>
      </c>
    </row>
    <row r="18831" spans="3:5" ht="13" x14ac:dyDescent="0.15">
      <c r="C18831" s="1" t="str">
        <f ca="1">IFERROR(INDIRECT(ADDRESS(MATCH(A18831,'contribution par jour-semaine'!A:A,0),MATCH(B18831,'contribution par jour-semaine'!$1:$1,0),4,1,"contribution par jour-semaine")),"")</f>
        <v/>
      </c>
      <c r="D18831" s="4" t="str">
        <f>VLOOKUP(A18831,predictions!A:B,2,FALSE)</f>
        <v>22/06/2020</v>
      </c>
      <c r="E18831" s="4">
        <f t="shared" si="73"/>
        <v>44004</v>
      </c>
    </row>
    <row r="18832" spans="3:5" ht="13" x14ac:dyDescent="0.15">
      <c r="C18832" s="1" t="str">
        <f ca="1">IFERROR(INDIRECT(ADDRESS(MATCH(A18832,'contribution par jour-semaine'!A:A,0),MATCH(B18832,'contribution par jour-semaine'!$1:$1,0),4,1,"contribution par jour-semaine")),"")</f>
        <v/>
      </c>
      <c r="D18832" s="4" t="str">
        <f>VLOOKUP(A18832,predictions!A:B,2,FALSE)</f>
        <v>22/06/2020</v>
      </c>
      <c r="E18832" s="4">
        <f t="shared" si="73"/>
        <v>44004</v>
      </c>
    </row>
    <row r="18833" spans="3:5" ht="13" x14ac:dyDescent="0.15">
      <c r="C18833" s="1" t="str">
        <f ca="1">IFERROR(INDIRECT(ADDRESS(MATCH(A18833,'contribution par jour-semaine'!A:A,0),MATCH(B18833,'contribution par jour-semaine'!$1:$1,0),4,1,"contribution par jour-semaine")),"")</f>
        <v/>
      </c>
      <c r="D18833" s="4" t="str">
        <f>VLOOKUP(A18833,predictions!A:B,2,FALSE)</f>
        <v>22/06/2020</v>
      </c>
      <c r="E18833" s="4">
        <f t="shared" si="73"/>
        <v>44004</v>
      </c>
    </row>
    <row r="18834" spans="3:5" ht="13" x14ac:dyDescent="0.15">
      <c r="C18834" s="1" t="str">
        <f ca="1">IFERROR(INDIRECT(ADDRESS(MATCH(A18834,'contribution par jour-semaine'!A:A,0),MATCH(B18834,'contribution par jour-semaine'!$1:$1,0),4,1,"contribution par jour-semaine")),"")</f>
        <v/>
      </c>
      <c r="D18834" s="4" t="str">
        <f>VLOOKUP(A18834,predictions!A:B,2,FALSE)</f>
        <v>22/06/2020</v>
      </c>
      <c r="E18834" s="4">
        <f t="shared" si="73"/>
        <v>44004</v>
      </c>
    </row>
    <row r="18835" spans="3:5" ht="13" x14ac:dyDescent="0.15">
      <c r="C18835" s="1" t="str">
        <f ca="1">IFERROR(INDIRECT(ADDRESS(MATCH(A18835,'contribution par jour-semaine'!A:A,0),MATCH(B18835,'contribution par jour-semaine'!$1:$1,0),4,1,"contribution par jour-semaine")),"")</f>
        <v/>
      </c>
      <c r="D18835" s="4" t="str">
        <f>VLOOKUP(A18835,predictions!A:B,2,FALSE)</f>
        <v>22/06/2020</v>
      </c>
      <c r="E18835" s="4">
        <f t="shared" si="73"/>
        <v>44004</v>
      </c>
    </row>
    <row r="18836" spans="3:5" ht="13" x14ac:dyDescent="0.15">
      <c r="C18836" s="1" t="str">
        <f ca="1">IFERROR(INDIRECT(ADDRESS(MATCH(A18836,'contribution par jour-semaine'!A:A,0),MATCH(B18836,'contribution par jour-semaine'!$1:$1,0),4,1,"contribution par jour-semaine")),"")</f>
        <v/>
      </c>
      <c r="D18836" s="4" t="str">
        <f>VLOOKUP(A18836,predictions!A:B,2,FALSE)</f>
        <v>22/06/2020</v>
      </c>
      <c r="E18836" s="4">
        <f t="shared" si="73"/>
        <v>44004</v>
      </c>
    </row>
    <row r="18837" spans="3:5" ht="13" x14ac:dyDescent="0.15">
      <c r="C18837" s="1" t="str">
        <f ca="1">IFERROR(INDIRECT(ADDRESS(MATCH(A18837,'contribution par jour-semaine'!A:A,0),MATCH(B18837,'contribution par jour-semaine'!$1:$1,0),4,1,"contribution par jour-semaine")),"")</f>
        <v/>
      </c>
      <c r="D18837" s="4" t="str">
        <f>VLOOKUP(A18837,predictions!A:B,2,FALSE)</f>
        <v>22/06/2020</v>
      </c>
      <c r="E18837" s="4">
        <f t="shared" si="73"/>
        <v>44004</v>
      </c>
    </row>
    <row r="18838" spans="3:5" ht="13" x14ac:dyDescent="0.15">
      <c r="C18838" s="1" t="str">
        <f ca="1">IFERROR(INDIRECT(ADDRESS(MATCH(A18838,'contribution par jour-semaine'!A:A,0),MATCH(B18838,'contribution par jour-semaine'!$1:$1,0),4,1,"contribution par jour-semaine")),"")</f>
        <v/>
      </c>
      <c r="D18838" s="4" t="str">
        <f>VLOOKUP(A18838,predictions!A:B,2,FALSE)</f>
        <v>22/06/2020</v>
      </c>
      <c r="E18838" s="4">
        <f t="shared" si="73"/>
        <v>44004</v>
      </c>
    </row>
    <row r="18839" spans="3:5" ht="13" x14ac:dyDescent="0.15">
      <c r="C18839" s="1" t="str">
        <f ca="1">IFERROR(INDIRECT(ADDRESS(MATCH(A18839,'contribution par jour-semaine'!A:A,0),MATCH(B18839,'contribution par jour-semaine'!$1:$1,0),4,1,"contribution par jour-semaine")),"")</f>
        <v/>
      </c>
      <c r="D18839" s="4" t="str">
        <f>VLOOKUP(A18839,predictions!A:B,2,FALSE)</f>
        <v>22/06/2020</v>
      </c>
      <c r="E18839" s="4">
        <f t="shared" si="73"/>
        <v>44004</v>
      </c>
    </row>
    <row r="18840" spans="3:5" ht="13" x14ac:dyDescent="0.15">
      <c r="C18840" s="1" t="str">
        <f ca="1">IFERROR(INDIRECT(ADDRESS(MATCH(A18840,'contribution par jour-semaine'!A:A,0),MATCH(B18840,'contribution par jour-semaine'!$1:$1,0),4,1,"contribution par jour-semaine")),"")</f>
        <v/>
      </c>
      <c r="D18840" s="4" t="str">
        <f>VLOOKUP(A18840,predictions!A:B,2,FALSE)</f>
        <v>22/06/2020</v>
      </c>
      <c r="E18840" s="4">
        <f t="shared" si="73"/>
        <v>44004</v>
      </c>
    </row>
    <row r="18841" spans="3:5" ht="13" x14ac:dyDescent="0.15">
      <c r="C18841" s="1" t="str">
        <f ca="1">IFERROR(INDIRECT(ADDRESS(MATCH(A18841,'contribution par jour-semaine'!A:A,0),MATCH(B18841,'contribution par jour-semaine'!$1:$1,0),4,1,"contribution par jour-semaine")),"")</f>
        <v/>
      </c>
      <c r="D18841" s="4" t="str">
        <f>VLOOKUP(A18841,predictions!A:B,2,FALSE)</f>
        <v>22/06/2020</v>
      </c>
      <c r="E18841" s="4">
        <f t="shared" si="73"/>
        <v>44004</v>
      </c>
    </row>
    <row r="18842" spans="3:5" ht="13" x14ac:dyDescent="0.15">
      <c r="C18842" s="1" t="str">
        <f ca="1">IFERROR(INDIRECT(ADDRESS(MATCH(A18842,'contribution par jour-semaine'!A:A,0),MATCH(B18842,'contribution par jour-semaine'!$1:$1,0),4,1,"contribution par jour-semaine")),"")</f>
        <v/>
      </c>
      <c r="D18842" s="4" t="str">
        <f>VLOOKUP(A18842,predictions!A:B,2,FALSE)</f>
        <v>22/06/2020</v>
      </c>
      <c r="E18842" s="4">
        <f t="shared" si="73"/>
        <v>44004</v>
      </c>
    </row>
    <row r="18843" spans="3:5" ht="13" x14ac:dyDescent="0.15">
      <c r="C18843" s="1" t="str">
        <f ca="1">IFERROR(INDIRECT(ADDRESS(MATCH(A18843,'contribution par jour-semaine'!A:A,0),MATCH(B18843,'contribution par jour-semaine'!$1:$1,0),4,1,"contribution par jour-semaine")),"")</f>
        <v/>
      </c>
      <c r="D18843" s="4" t="str">
        <f>VLOOKUP(A18843,predictions!A:B,2,FALSE)</f>
        <v>22/06/2020</v>
      </c>
      <c r="E18843" s="4">
        <f t="shared" si="73"/>
        <v>44004</v>
      </c>
    </row>
    <row r="18844" spans="3:5" ht="13" x14ac:dyDescent="0.15">
      <c r="C18844" s="1" t="str">
        <f ca="1">IFERROR(INDIRECT(ADDRESS(MATCH(A18844,'contribution par jour-semaine'!A:A,0),MATCH(B18844,'contribution par jour-semaine'!$1:$1,0),4,1,"contribution par jour-semaine")),"")</f>
        <v/>
      </c>
      <c r="D18844" s="4" t="str">
        <f>VLOOKUP(A18844,predictions!A:B,2,FALSE)</f>
        <v>22/06/2020</v>
      </c>
      <c r="E18844" s="4">
        <f t="shared" si="73"/>
        <v>44004</v>
      </c>
    </row>
    <row r="18845" spans="3:5" ht="13" x14ac:dyDescent="0.15">
      <c r="C18845" s="1" t="str">
        <f ca="1">IFERROR(INDIRECT(ADDRESS(MATCH(A18845,'contribution par jour-semaine'!A:A,0),MATCH(B18845,'contribution par jour-semaine'!$1:$1,0),4,1,"contribution par jour-semaine")),"")</f>
        <v/>
      </c>
      <c r="D18845" s="4" t="str">
        <f>VLOOKUP(A18845,predictions!A:B,2,FALSE)</f>
        <v>22/06/2020</v>
      </c>
      <c r="E18845" s="4">
        <f t="shared" si="73"/>
        <v>44004</v>
      </c>
    </row>
    <row r="18846" spans="3:5" ht="13" x14ac:dyDescent="0.15">
      <c r="C18846" s="1" t="str">
        <f ca="1">IFERROR(INDIRECT(ADDRESS(MATCH(A18846,'contribution par jour-semaine'!A:A,0),MATCH(B18846,'contribution par jour-semaine'!$1:$1,0),4,1,"contribution par jour-semaine")),"")</f>
        <v/>
      </c>
      <c r="D18846" s="4" t="str">
        <f>VLOOKUP(A18846,predictions!A:B,2,FALSE)</f>
        <v>22/06/2020</v>
      </c>
      <c r="E18846" s="4">
        <f t="shared" si="73"/>
        <v>44004</v>
      </c>
    </row>
    <row r="18847" spans="3:5" ht="13" x14ac:dyDescent="0.15">
      <c r="C18847" s="1" t="str">
        <f ca="1">IFERROR(INDIRECT(ADDRESS(MATCH(A18847,'contribution par jour-semaine'!A:A,0),MATCH(B18847,'contribution par jour-semaine'!$1:$1,0),4,1,"contribution par jour-semaine")),"")</f>
        <v/>
      </c>
      <c r="D18847" s="4" t="str">
        <f>VLOOKUP(A18847,predictions!A:B,2,FALSE)</f>
        <v>22/06/2020</v>
      </c>
      <c r="E18847" s="4">
        <f t="shared" si="73"/>
        <v>44004</v>
      </c>
    </row>
    <row r="18848" spans="3:5" ht="13" x14ac:dyDescent="0.15">
      <c r="C18848" s="1" t="str">
        <f ca="1">IFERROR(INDIRECT(ADDRESS(MATCH(A18848,'contribution par jour-semaine'!A:A,0),MATCH(B18848,'contribution par jour-semaine'!$1:$1,0),4,1,"contribution par jour-semaine")),"")</f>
        <v/>
      </c>
      <c r="D18848" s="4" t="str">
        <f>VLOOKUP(A18848,predictions!A:B,2,FALSE)</f>
        <v>22/06/2020</v>
      </c>
      <c r="E18848" s="4">
        <f t="shared" si="73"/>
        <v>44004</v>
      </c>
    </row>
    <row r="18849" spans="3:5" ht="13" x14ac:dyDescent="0.15">
      <c r="C18849" s="1" t="str">
        <f ca="1">IFERROR(INDIRECT(ADDRESS(MATCH(A18849,'contribution par jour-semaine'!A:A,0),MATCH(B18849,'contribution par jour-semaine'!$1:$1,0),4,1,"contribution par jour-semaine")),"")</f>
        <v/>
      </c>
      <c r="D18849" s="4" t="str">
        <f>VLOOKUP(A18849,predictions!A:B,2,FALSE)</f>
        <v>22/06/2020</v>
      </c>
      <c r="E18849" s="4">
        <f t="shared" si="73"/>
        <v>44004</v>
      </c>
    </row>
    <row r="18850" spans="3:5" ht="13" x14ac:dyDescent="0.15">
      <c r="C18850" s="1" t="str">
        <f ca="1">IFERROR(INDIRECT(ADDRESS(MATCH(A18850,'contribution par jour-semaine'!A:A,0),MATCH(B18850,'contribution par jour-semaine'!$1:$1,0),4,1,"contribution par jour-semaine")),"")</f>
        <v/>
      </c>
      <c r="D18850" s="4" t="str">
        <f>VLOOKUP(A18850,predictions!A:B,2,FALSE)</f>
        <v>22/06/2020</v>
      </c>
      <c r="E18850" s="4">
        <f t="shared" si="73"/>
        <v>44004</v>
      </c>
    </row>
    <row r="18851" spans="3:5" ht="13" x14ac:dyDescent="0.15">
      <c r="C18851" s="1" t="str">
        <f ca="1">IFERROR(INDIRECT(ADDRESS(MATCH(A18851,'contribution par jour-semaine'!A:A,0),MATCH(B18851,'contribution par jour-semaine'!$1:$1,0),4,1,"contribution par jour-semaine")),"")</f>
        <v/>
      </c>
      <c r="D18851" s="4" t="str">
        <f>VLOOKUP(A18851,predictions!A:B,2,FALSE)</f>
        <v>22/06/2020</v>
      </c>
      <c r="E18851" s="4">
        <f t="shared" si="73"/>
        <v>44004</v>
      </c>
    </row>
    <row r="18852" spans="3:5" ht="13" x14ac:dyDescent="0.15">
      <c r="C18852" s="1" t="str">
        <f ca="1">IFERROR(INDIRECT(ADDRESS(MATCH(A18852,'contribution par jour-semaine'!A:A,0),MATCH(B18852,'contribution par jour-semaine'!$1:$1,0),4,1,"contribution par jour-semaine")),"")</f>
        <v/>
      </c>
      <c r="D18852" s="4" t="str">
        <f>VLOOKUP(A18852,predictions!A:B,2,FALSE)</f>
        <v>22/06/2020</v>
      </c>
      <c r="E18852" s="4">
        <f t="shared" si="73"/>
        <v>44004</v>
      </c>
    </row>
    <row r="18853" spans="3:5" ht="13" x14ac:dyDescent="0.15">
      <c r="C18853" s="1" t="str">
        <f ca="1">IFERROR(INDIRECT(ADDRESS(MATCH(A18853,'contribution par jour-semaine'!A:A,0),MATCH(B18853,'contribution par jour-semaine'!$1:$1,0),4,1,"contribution par jour-semaine")),"")</f>
        <v/>
      </c>
      <c r="D18853" s="4" t="str">
        <f>VLOOKUP(A18853,predictions!A:B,2,FALSE)</f>
        <v>22/06/2020</v>
      </c>
      <c r="E18853" s="4">
        <f t="shared" si="73"/>
        <v>44004</v>
      </c>
    </row>
    <row r="18854" spans="3:5" ht="13" x14ac:dyDescent="0.15">
      <c r="C18854" s="1" t="str">
        <f ca="1">IFERROR(INDIRECT(ADDRESS(MATCH(A18854,'contribution par jour-semaine'!A:A,0),MATCH(B18854,'contribution par jour-semaine'!$1:$1,0),4,1,"contribution par jour-semaine")),"")</f>
        <v/>
      </c>
      <c r="D18854" s="4" t="str">
        <f>VLOOKUP(A18854,predictions!A:B,2,FALSE)</f>
        <v>22/06/2020</v>
      </c>
      <c r="E18854" s="4">
        <f t="shared" si="73"/>
        <v>44004</v>
      </c>
    </row>
    <row r="18855" spans="3:5" ht="13" x14ac:dyDescent="0.15">
      <c r="C18855" s="1" t="str">
        <f ca="1">IFERROR(INDIRECT(ADDRESS(MATCH(A18855,'contribution par jour-semaine'!A:A,0),MATCH(B18855,'contribution par jour-semaine'!$1:$1,0),4,1,"contribution par jour-semaine")),"")</f>
        <v/>
      </c>
      <c r="D18855" s="4" t="str">
        <f>VLOOKUP(A18855,predictions!A:B,2,FALSE)</f>
        <v>22/06/2020</v>
      </c>
      <c r="E18855" s="4">
        <f t="shared" si="73"/>
        <v>44004</v>
      </c>
    </row>
    <row r="18856" spans="3:5" ht="13" x14ac:dyDescent="0.15">
      <c r="C18856" s="1" t="str">
        <f ca="1">IFERROR(INDIRECT(ADDRESS(MATCH(A18856,'contribution par jour-semaine'!A:A,0),MATCH(B18856,'contribution par jour-semaine'!$1:$1,0),4,1,"contribution par jour-semaine")),"")</f>
        <v/>
      </c>
      <c r="D18856" s="4" t="str">
        <f>VLOOKUP(A18856,predictions!A:B,2,FALSE)</f>
        <v>22/06/2020</v>
      </c>
      <c r="E18856" s="4">
        <f t="shared" si="73"/>
        <v>44004</v>
      </c>
    </row>
    <row r="18857" spans="3:5" ht="13" x14ac:dyDescent="0.15">
      <c r="C18857" s="1" t="str">
        <f ca="1">IFERROR(INDIRECT(ADDRESS(MATCH(A18857,'contribution par jour-semaine'!A:A,0),MATCH(B18857,'contribution par jour-semaine'!$1:$1,0),4,1,"contribution par jour-semaine")),"")</f>
        <v/>
      </c>
      <c r="D18857" s="4" t="str">
        <f>VLOOKUP(A18857,predictions!A:B,2,FALSE)</f>
        <v>22/06/2020</v>
      </c>
      <c r="E18857" s="4">
        <f t="shared" si="73"/>
        <v>44004</v>
      </c>
    </row>
    <row r="18858" spans="3:5" ht="13" x14ac:dyDescent="0.15">
      <c r="C18858" s="1" t="str">
        <f ca="1">IFERROR(INDIRECT(ADDRESS(MATCH(A18858,'contribution par jour-semaine'!A:A,0),MATCH(B18858,'contribution par jour-semaine'!$1:$1,0),4,1,"contribution par jour-semaine")),"")</f>
        <v/>
      </c>
      <c r="D18858" s="4" t="str">
        <f>VLOOKUP(A18858,predictions!A:B,2,FALSE)</f>
        <v>22/06/2020</v>
      </c>
      <c r="E18858" s="4">
        <f t="shared" si="73"/>
        <v>44004</v>
      </c>
    </row>
    <row r="18859" spans="3:5" ht="13" x14ac:dyDescent="0.15">
      <c r="C18859" s="1" t="str">
        <f ca="1">IFERROR(INDIRECT(ADDRESS(MATCH(A18859,'contribution par jour-semaine'!A:A,0),MATCH(B18859,'contribution par jour-semaine'!$1:$1,0),4,1,"contribution par jour-semaine")),"")</f>
        <v/>
      </c>
      <c r="D18859" s="4" t="str">
        <f>VLOOKUP(A18859,predictions!A:B,2,FALSE)</f>
        <v>22/06/2020</v>
      </c>
      <c r="E18859" s="4">
        <f t="shared" si="73"/>
        <v>44004</v>
      </c>
    </row>
    <row r="18860" spans="3:5" ht="13" x14ac:dyDescent="0.15">
      <c r="C18860" s="1" t="str">
        <f ca="1">IFERROR(INDIRECT(ADDRESS(MATCH(A18860,'contribution par jour-semaine'!A:A,0),MATCH(B18860,'contribution par jour-semaine'!$1:$1,0),4,1,"contribution par jour-semaine")),"")</f>
        <v/>
      </c>
      <c r="D18860" s="4" t="str">
        <f>VLOOKUP(A18860,predictions!A:B,2,FALSE)</f>
        <v>22/06/2020</v>
      </c>
      <c r="E18860" s="4">
        <f t="shared" si="73"/>
        <v>44004</v>
      </c>
    </row>
    <row r="18861" spans="3:5" ht="13" x14ac:dyDescent="0.15">
      <c r="C18861" s="1" t="str">
        <f ca="1">IFERROR(INDIRECT(ADDRESS(MATCH(A18861,'contribution par jour-semaine'!A:A,0),MATCH(B18861,'contribution par jour-semaine'!$1:$1,0),4,1,"contribution par jour-semaine")),"")</f>
        <v/>
      </c>
      <c r="D18861" s="4" t="str">
        <f>VLOOKUP(A18861,predictions!A:B,2,FALSE)</f>
        <v>22/06/2020</v>
      </c>
      <c r="E18861" s="4">
        <f t="shared" si="73"/>
        <v>44004</v>
      </c>
    </row>
    <row r="18862" spans="3:5" ht="13" x14ac:dyDescent="0.15">
      <c r="C18862" s="1" t="str">
        <f ca="1">IFERROR(INDIRECT(ADDRESS(MATCH(A18862,'contribution par jour-semaine'!A:A,0),MATCH(B18862,'contribution par jour-semaine'!$1:$1,0),4,1,"contribution par jour-semaine")),"")</f>
        <v/>
      </c>
      <c r="D18862" s="4" t="str">
        <f>VLOOKUP(A18862,predictions!A:B,2,FALSE)</f>
        <v>22/06/2020</v>
      </c>
      <c r="E18862" s="4">
        <f t="shared" si="73"/>
        <v>44004</v>
      </c>
    </row>
    <row r="18863" spans="3:5" ht="13" x14ac:dyDescent="0.15">
      <c r="C18863" s="1" t="str">
        <f ca="1">IFERROR(INDIRECT(ADDRESS(MATCH(A18863,'contribution par jour-semaine'!A:A,0),MATCH(B18863,'contribution par jour-semaine'!$1:$1,0),4,1,"contribution par jour-semaine")),"")</f>
        <v/>
      </c>
      <c r="D18863" s="4" t="str">
        <f>VLOOKUP(A18863,predictions!A:B,2,FALSE)</f>
        <v>22/06/2020</v>
      </c>
      <c r="E18863" s="4">
        <f t="shared" si="73"/>
        <v>44004</v>
      </c>
    </row>
    <row r="18864" spans="3:5" ht="13" x14ac:dyDescent="0.15">
      <c r="C18864" s="1" t="str">
        <f ca="1">IFERROR(INDIRECT(ADDRESS(MATCH(A18864,'contribution par jour-semaine'!A:A,0),MATCH(B18864,'contribution par jour-semaine'!$1:$1,0),4,1,"contribution par jour-semaine")),"")</f>
        <v/>
      </c>
      <c r="D18864" s="4" t="str">
        <f>VLOOKUP(A18864,predictions!A:B,2,FALSE)</f>
        <v>22/06/2020</v>
      </c>
      <c r="E18864" s="4">
        <f t="shared" si="73"/>
        <v>44004</v>
      </c>
    </row>
    <row r="18865" spans="3:5" ht="13" x14ac:dyDescent="0.15">
      <c r="C18865" s="1" t="str">
        <f ca="1">IFERROR(INDIRECT(ADDRESS(MATCH(A18865,'contribution par jour-semaine'!A:A,0),MATCH(B18865,'contribution par jour-semaine'!$1:$1,0),4,1,"contribution par jour-semaine")),"")</f>
        <v/>
      </c>
      <c r="D18865" s="4" t="str">
        <f>VLOOKUP(A18865,predictions!A:B,2,FALSE)</f>
        <v>22/06/2020</v>
      </c>
      <c r="E18865" s="4">
        <f t="shared" si="73"/>
        <v>44004</v>
      </c>
    </row>
    <row r="18866" spans="3:5" ht="13" x14ac:dyDescent="0.15">
      <c r="C18866" s="1" t="str">
        <f ca="1">IFERROR(INDIRECT(ADDRESS(MATCH(A18866,'contribution par jour-semaine'!A:A,0),MATCH(B18866,'contribution par jour-semaine'!$1:$1,0),4,1,"contribution par jour-semaine")),"")</f>
        <v/>
      </c>
      <c r="D18866" s="4" t="str">
        <f>VLOOKUP(A18866,predictions!A:B,2,FALSE)</f>
        <v>22/06/2020</v>
      </c>
      <c r="E18866" s="4">
        <f t="shared" si="73"/>
        <v>44004</v>
      </c>
    </row>
    <row r="18867" spans="3:5" ht="13" x14ac:dyDescent="0.15">
      <c r="C18867" s="1" t="str">
        <f ca="1">IFERROR(INDIRECT(ADDRESS(MATCH(A18867,'contribution par jour-semaine'!A:A,0),MATCH(B18867,'contribution par jour-semaine'!$1:$1,0),4,1,"contribution par jour-semaine")),"")</f>
        <v/>
      </c>
      <c r="D18867" s="4" t="str">
        <f>VLOOKUP(A18867,predictions!A:B,2,FALSE)</f>
        <v>22/06/2020</v>
      </c>
      <c r="E18867" s="4">
        <f t="shared" si="73"/>
        <v>44004</v>
      </c>
    </row>
    <row r="18868" spans="3:5" ht="13" x14ac:dyDescent="0.15">
      <c r="C18868" s="1" t="str">
        <f ca="1">IFERROR(INDIRECT(ADDRESS(MATCH(A18868,'contribution par jour-semaine'!A:A,0),MATCH(B18868,'contribution par jour-semaine'!$1:$1,0),4,1,"contribution par jour-semaine")),"")</f>
        <v/>
      </c>
      <c r="D18868" s="4" t="str">
        <f>VLOOKUP(A18868,predictions!A:B,2,FALSE)</f>
        <v>22/06/2020</v>
      </c>
      <c r="E18868" s="4">
        <f t="shared" si="73"/>
        <v>44004</v>
      </c>
    </row>
    <row r="18869" spans="3:5" ht="13" x14ac:dyDescent="0.15">
      <c r="C18869" s="1" t="str">
        <f ca="1">IFERROR(INDIRECT(ADDRESS(MATCH(A18869,'contribution par jour-semaine'!A:A,0),MATCH(B18869,'contribution par jour-semaine'!$1:$1,0),4,1,"contribution par jour-semaine")),"")</f>
        <v/>
      </c>
      <c r="D18869" s="4" t="str">
        <f>VLOOKUP(A18869,predictions!A:B,2,FALSE)</f>
        <v>22/06/2020</v>
      </c>
      <c r="E18869" s="4">
        <f t="shared" si="73"/>
        <v>44004</v>
      </c>
    </row>
    <row r="18870" spans="3:5" ht="13" x14ac:dyDescent="0.15">
      <c r="C18870" s="1" t="str">
        <f ca="1">IFERROR(INDIRECT(ADDRESS(MATCH(A18870,'contribution par jour-semaine'!A:A,0),MATCH(B18870,'contribution par jour-semaine'!$1:$1,0),4,1,"contribution par jour-semaine")),"")</f>
        <v/>
      </c>
      <c r="D18870" s="4" t="str">
        <f>VLOOKUP(A18870,predictions!A:B,2,FALSE)</f>
        <v>22/06/2020</v>
      </c>
      <c r="E18870" s="4">
        <f t="shared" si="73"/>
        <v>44004</v>
      </c>
    </row>
    <row r="18871" spans="3:5" ht="13" x14ac:dyDescent="0.15">
      <c r="C18871" s="1" t="str">
        <f ca="1">IFERROR(INDIRECT(ADDRESS(MATCH(A18871,'contribution par jour-semaine'!A:A,0),MATCH(B18871,'contribution par jour-semaine'!$1:$1,0),4,1,"contribution par jour-semaine")),"")</f>
        <v/>
      </c>
      <c r="D18871" s="4" t="str">
        <f>VLOOKUP(A18871,predictions!A:B,2,FALSE)</f>
        <v>22/06/2020</v>
      </c>
      <c r="E18871" s="4">
        <f t="shared" si="73"/>
        <v>44004</v>
      </c>
    </row>
    <row r="18872" spans="3:5" ht="13" x14ac:dyDescent="0.15">
      <c r="C18872" s="1" t="str">
        <f ca="1">IFERROR(INDIRECT(ADDRESS(MATCH(A18872,'contribution par jour-semaine'!A:A,0),MATCH(B18872,'contribution par jour-semaine'!$1:$1,0),4,1,"contribution par jour-semaine")),"")</f>
        <v/>
      </c>
      <c r="D18872" s="4" t="str">
        <f>VLOOKUP(A18872,predictions!A:B,2,FALSE)</f>
        <v>22/06/2020</v>
      </c>
      <c r="E18872" s="4">
        <f t="shared" ref="E18872:E19126" si="74">DATE(RIGHT(D18872,4),MID(D18872,4,2),LEFT(D18872,2))</f>
        <v>44004</v>
      </c>
    </row>
    <row r="18873" spans="3:5" ht="13" x14ac:dyDescent="0.15">
      <c r="C18873" s="1" t="str">
        <f ca="1">IFERROR(INDIRECT(ADDRESS(MATCH(A18873,'contribution par jour-semaine'!A:A,0),MATCH(B18873,'contribution par jour-semaine'!$1:$1,0),4,1,"contribution par jour-semaine")),"")</f>
        <v/>
      </c>
      <c r="D18873" s="4" t="str">
        <f>VLOOKUP(A18873,predictions!A:B,2,FALSE)</f>
        <v>22/06/2020</v>
      </c>
      <c r="E18873" s="4">
        <f t="shared" si="74"/>
        <v>44004</v>
      </c>
    </row>
    <row r="18874" spans="3:5" ht="13" x14ac:dyDescent="0.15">
      <c r="C18874" s="1" t="str">
        <f ca="1">IFERROR(INDIRECT(ADDRESS(MATCH(A18874,'contribution par jour-semaine'!A:A,0),MATCH(B18874,'contribution par jour-semaine'!$1:$1,0),4,1,"contribution par jour-semaine")),"")</f>
        <v/>
      </c>
      <c r="D18874" s="4" t="str">
        <f>VLOOKUP(A18874,predictions!A:B,2,FALSE)</f>
        <v>22/06/2020</v>
      </c>
      <c r="E18874" s="4">
        <f t="shared" si="74"/>
        <v>44004</v>
      </c>
    </row>
    <row r="18875" spans="3:5" ht="13" x14ac:dyDescent="0.15">
      <c r="C18875" s="1" t="str">
        <f ca="1">IFERROR(INDIRECT(ADDRESS(MATCH(A18875,'contribution par jour-semaine'!A:A,0),MATCH(B18875,'contribution par jour-semaine'!$1:$1,0),4,1,"contribution par jour-semaine")),"")</f>
        <v/>
      </c>
      <c r="D18875" s="4" t="str">
        <f>VLOOKUP(A18875,predictions!A:B,2,FALSE)</f>
        <v>22/06/2020</v>
      </c>
      <c r="E18875" s="4">
        <f t="shared" si="74"/>
        <v>44004</v>
      </c>
    </row>
    <row r="18876" spans="3:5" ht="13" x14ac:dyDescent="0.15">
      <c r="C18876" s="1" t="str">
        <f ca="1">IFERROR(INDIRECT(ADDRESS(MATCH(A18876,'contribution par jour-semaine'!A:A,0),MATCH(B18876,'contribution par jour-semaine'!$1:$1,0),4,1,"contribution par jour-semaine")),"")</f>
        <v/>
      </c>
      <c r="D18876" s="4" t="str">
        <f>VLOOKUP(A18876,predictions!A:B,2,FALSE)</f>
        <v>22/06/2020</v>
      </c>
      <c r="E18876" s="4">
        <f t="shared" si="74"/>
        <v>44004</v>
      </c>
    </row>
    <row r="18877" spans="3:5" ht="13" x14ac:dyDescent="0.15">
      <c r="C18877" s="1" t="str">
        <f ca="1">IFERROR(INDIRECT(ADDRESS(MATCH(A18877,'contribution par jour-semaine'!A:A,0),MATCH(B18877,'contribution par jour-semaine'!$1:$1,0),4,1,"contribution par jour-semaine")),"")</f>
        <v/>
      </c>
      <c r="D18877" s="4" t="str">
        <f>VLOOKUP(A18877,predictions!A:B,2,FALSE)</f>
        <v>22/06/2020</v>
      </c>
      <c r="E18877" s="4">
        <f t="shared" si="74"/>
        <v>44004</v>
      </c>
    </row>
    <row r="18878" spans="3:5" ht="13" x14ac:dyDescent="0.15">
      <c r="C18878" s="1" t="str">
        <f ca="1">IFERROR(INDIRECT(ADDRESS(MATCH(A18878,'contribution par jour-semaine'!A:A,0),MATCH(B18878,'contribution par jour-semaine'!$1:$1,0),4,1,"contribution par jour-semaine")),"")</f>
        <v/>
      </c>
      <c r="D18878" s="4" t="str">
        <f>VLOOKUP(A18878,predictions!A:B,2,FALSE)</f>
        <v>22/06/2020</v>
      </c>
      <c r="E18878" s="4">
        <f t="shared" si="74"/>
        <v>44004</v>
      </c>
    </row>
    <row r="18879" spans="3:5" ht="13" x14ac:dyDescent="0.15">
      <c r="C18879" s="1" t="str">
        <f ca="1">IFERROR(INDIRECT(ADDRESS(MATCH(A18879,'contribution par jour-semaine'!A:A,0),MATCH(B18879,'contribution par jour-semaine'!$1:$1,0),4,1,"contribution par jour-semaine")),"")</f>
        <v/>
      </c>
      <c r="D18879" s="4" t="str">
        <f>VLOOKUP(A18879,predictions!A:B,2,FALSE)</f>
        <v>22/06/2020</v>
      </c>
      <c r="E18879" s="4">
        <f t="shared" si="74"/>
        <v>44004</v>
      </c>
    </row>
    <row r="18880" spans="3:5" ht="13" x14ac:dyDescent="0.15">
      <c r="C18880" s="1" t="str">
        <f ca="1">IFERROR(INDIRECT(ADDRESS(MATCH(A18880,'contribution par jour-semaine'!A:A,0),MATCH(B18880,'contribution par jour-semaine'!$1:$1,0),4,1,"contribution par jour-semaine")),"")</f>
        <v/>
      </c>
      <c r="D18880" s="4" t="str">
        <f>VLOOKUP(A18880,predictions!A:B,2,FALSE)</f>
        <v>22/06/2020</v>
      </c>
      <c r="E18880" s="4">
        <f t="shared" si="74"/>
        <v>44004</v>
      </c>
    </row>
    <row r="18881" spans="3:5" ht="13" x14ac:dyDescent="0.15">
      <c r="C18881" s="1" t="str">
        <f ca="1">IFERROR(INDIRECT(ADDRESS(MATCH(A18881,'contribution par jour-semaine'!A:A,0),MATCH(B18881,'contribution par jour-semaine'!$1:$1,0),4,1,"contribution par jour-semaine")),"")</f>
        <v/>
      </c>
      <c r="D18881" s="4" t="str">
        <f>VLOOKUP(A18881,predictions!A:B,2,FALSE)</f>
        <v>22/06/2020</v>
      </c>
      <c r="E18881" s="4">
        <f t="shared" si="74"/>
        <v>44004</v>
      </c>
    </row>
    <row r="18882" spans="3:5" ht="13" x14ac:dyDescent="0.15">
      <c r="C18882" s="1" t="str">
        <f ca="1">IFERROR(INDIRECT(ADDRESS(MATCH(A18882,'contribution par jour-semaine'!A:A,0),MATCH(B18882,'contribution par jour-semaine'!$1:$1,0),4,1,"contribution par jour-semaine")),"")</f>
        <v/>
      </c>
      <c r="D18882" s="4" t="str">
        <f>VLOOKUP(A18882,predictions!A:B,2,FALSE)</f>
        <v>22/06/2020</v>
      </c>
      <c r="E18882" s="4">
        <f t="shared" si="74"/>
        <v>44004</v>
      </c>
    </row>
    <row r="18883" spans="3:5" ht="13" x14ac:dyDescent="0.15">
      <c r="C18883" s="1" t="str">
        <f ca="1">IFERROR(INDIRECT(ADDRESS(MATCH(A18883,'contribution par jour-semaine'!A:A,0),MATCH(B18883,'contribution par jour-semaine'!$1:$1,0),4,1,"contribution par jour-semaine")),"")</f>
        <v/>
      </c>
      <c r="D18883" s="4" t="str">
        <f>VLOOKUP(A18883,predictions!A:B,2,FALSE)</f>
        <v>22/06/2020</v>
      </c>
      <c r="E18883" s="4">
        <f t="shared" si="74"/>
        <v>44004</v>
      </c>
    </row>
    <row r="18884" spans="3:5" ht="13" x14ac:dyDescent="0.15">
      <c r="C18884" s="1" t="str">
        <f ca="1">IFERROR(INDIRECT(ADDRESS(MATCH(A18884,'contribution par jour-semaine'!A:A,0),MATCH(B18884,'contribution par jour-semaine'!$1:$1,0),4,1,"contribution par jour-semaine")),"")</f>
        <v/>
      </c>
      <c r="D18884" s="4" t="str">
        <f>VLOOKUP(A18884,predictions!A:B,2,FALSE)</f>
        <v>22/06/2020</v>
      </c>
      <c r="E18884" s="4">
        <f t="shared" si="74"/>
        <v>44004</v>
      </c>
    </row>
    <row r="18885" spans="3:5" ht="13" x14ac:dyDescent="0.15">
      <c r="C18885" s="1" t="str">
        <f ca="1">IFERROR(INDIRECT(ADDRESS(MATCH(A18885,'contribution par jour-semaine'!A:A,0),MATCH(B18885,'contribution par jour-semaine'!$1:$1,0),4,1,"contribution par jour-semaine")),"")</f>
        <v/>
      </c>
      <c r="D18885" s="4" t="str">
        <f>VLOOKUP(A18885,predictions!A:B,2,FALSE)</f>
        <v>22/06/2020</v>
      </c>
      <c r="E18885" s="4">
        <f t="shared" si="74"/>
        <v>44004</v>
      </c>
    </row>
    <row r="18886" spans="3:5" ht="13" x14ac:dyDescent="0.15">
      <c r="C18886" s="1" t="str">
        <f ca="1">IFERROR(INDIRECT(ADDRESS(MATCH(A18886,'contribution par jour-semaine'!A:A,0),MATCH(B18886,'contribution par jour-semaine'!$1:$1,0),4,1,"contribution par jour-semaine")),"")</f>
        <v/>
      </c>
      <c r="D18886" s="4" t="str">
        <f>VLOOKUP(A18886,predictions!A:B,2,FALSE)</f>
        <v>22/06/2020</v>
      </c>
      <c r="E18886" s="4">
        <f t="shared" si="74"/>
        <v>44004</v>
      </c>
    </row>
    <row r="18887" spans="3:5" ht="13" x14ac:dyDescent="0.15">
      <c r="C18887" s="1" t="str">
        <f ca="1">IFERROR(INDIRECT(ADDRESS(MATCH(A18887,'contribution par jour-semaine'!A:A,0),MATCH(B18887,'contribution par jour-semaine'!$1:$1,0),4,1,"contribution par jour-semaine")),"")</f>
        <v/>
      </c>
      <c r="D18887" s="4" t="str">
        <f>VLOOKUP(A18887,predictions!A:B,2,FALSE)</f>
        <v>22/06/2020</v>
      </c>
      <c r="E18887" s="4">
        <f t="shared" si="74"/>
        <v>44004</v>
      </c>
    </row>
    <row r="18888" spans="3:5" ht="13" x14ac:dyDescent="0.15">
      <c r="C18888" s="1" t="str">
        <f ca="1">IFERROR(INDIRECT(ADDRESS(MATCH(A18888,'contribution par jour-semaine'!A:A,0),MATCH(B18888,'contribution par jour-semaine'!$1:$1,0),4,1,"contribution par jour-semaine")),"")</f>
        <v/>
      </c>
      <c r="D18888" s="4" t="str">
        <f>VLOOKUP(A18888,predictions!A:B,2,FALSE)</f>
        <v>22/06/2020</v>
      </c>
      <c r="E18888" s="4">
        <f t="shared" si="74"/>
        <v>44004</v>
      </c>
    </row>
    <row r="18889" spans="3:5" ht="13" x14ac:dyDescent="0.15">
      <c r="C18889" s="1" t="str">
        <f ca="1">IFERROR(INDIRECT(ADDRESS(MATCH(A18889,'contribution par jour-semaine'!A:A,0),MATCH(B18889,'contribution par jour-semaine'!$1:$1,0),4,1,"contribution par jour-semaine")),"")</f>
        <v/>
      </c>
      <c r="D18889" s="4" t="str">
        <f>VLOOKUP(A18889,predictions!A:B,2,FALSE)</f>
        <v>22/06/2020</v>
      </c>
      <c r="E18889" s="4">
        <f t="shared" si="74"/>
        <v>44004</v>
      </c>
    </row>
    <row r="18890" spans="3:5" ht="13" x14ac:dyDescent="0.15">
      <c r="C18890" s="1" t="str">
        <f ca="1">IFERROR(INDIRECT(ADDRESS(MATCH(A18890,'contribution par jour-semaine'!A:A,0),MATCH(B18890,'contribution par jour-semaine'!$1:$1,0),4,1,"contribution par jour-semaine")),"")</f>
        <v/>
      </c>
      <c r="D18890" s="4" t="str">
        <f>VLOOKUP(A18890,predictions!A:B,2,FALSE)</f>
        <v>22/06/2020</v>
      </c>
      <c r="E18890" s="4">
        <f t="shared" si="74"/>
        <v>44004</v>
      </c>
    </row>
    <row r="18891" spans="3:5" ht="13" x14ac:dyDescent="0.15">
      <c r="C18891" s="1" t="str">
        <f ca="1">IFERROR(INDIRECT(ADDRESS(MATCH(A18891,'contribution par jour-semaine'!A:A,0),MATCH(B18891,'contribution par jour-semaine'!$1:$1,0),4,1,"contribution par jour-semaine")),"")</f>
        <v/>
      </c>
      <c r="D18891" s="4" t="str">
        <f>VLOOKUP(A18891,predictions!A:B,2,FALSE)</f>
        <v>22/06/2020</v>
      </c>
      <c r="E18891" s="4">
        <f t="shared" si="74"/>
        <v>44004</v>
      </c>
    </row>
    <row r="18892" spans="3:5" ht="13" x14ac:dyDescent="0.15">
      <c r="C18892" s="1" t="str">
        <f ca="1">IFERROR(INDIRECT(ADDRESS(MATCH(A18892,'contribution par jour-semaine'!A:A,0),MATCH(B18892,'contribution par jour-semaine'!$1:$1,0),4,1,"contribution par jour-semaine")),"")</f>
        <v/>
      </c>
      <c r="D18892" s="4" t="str">
        <f>VLOOKUP(A18892,predictions!A:B,2,FALSE)</f>
        <v>22/06/2020</v>
      </c>
      <c r="E18892" s="4">
        <f t="shared" si="74"/>
        <v>44004</v>
      </c>
    </row>
    <row r="18893" spans="3:5" ht="13" x14ac:dyDescent="0.15">
      <c r="C18893" s="1" t="str">
        <f ca="1">IFERROR(INDIRECT(ADDRESS(MATCH(A18893,'contribution par jour-semaine'!A:A,0),MATCH(B18893,'contribution par jour-semaine'!$1:$1,0),4,1,"contribution par jour-semaine")),"")</f>
        <v/>
      </c>
      <c r="D18893" s="4" t="str">
        <f>VLOOKUP(A18893,predictions!A:B,2,FALSE)</f>
        <v>22/06/2020</v>
      </c>
      <c r="E18893" s="4">
        <f t="shared" si="74"/>
        <v>44004</v>
      </c>
    </row>
    <row r="18894" spans="3:5" ht="13" x14ac:dyDescent="0.15">
      <c r="C18894" s="1" t="str">
        <f ca="1">IFERROR(INDIRECT(ADDRESS(MATCH(A18894,'contribution par jour-semaine'!A:A,0),MATCH(B18894,'contribution par jour-semaine'!$1:$1,0),4,1,"contribution par jour-semaine")),"")</f>
        <v/>
      </c>
      <c r="D18894" s="4" t="str">
        <f>VLOOKUP(A18894,predictions!A:B,2,FALSE)</f>
        <v>22/06/2020</v>
      </c>
      <c r="E18894" s="4">
        <f t="shared" si="74"/>
        <v>44004</v>
      </c>
    </row>
    <row r="18895" spans="3:5" ht="13" x14ac:dyDescent="0.15">
      <c r="C18895" s="1" t="str">
        <f ca="1">IFERROR(INDIRECT(ADDRESS(MATCH(A18895,'contribution par jour-semaine'!A:A,0),MATCH(B18895,'contribution par jour-semaine'!$1:$1,0),4,1,"contribution par jour-semaine")),"")</f>
        <v/>
      </c>
      <c r="D18895" s="4" t="str">
        <f>VLOOKUP(A18895,predictions!A:B,2,FALSE)</f>
        <v>22/06/2020</v>
      </c>
      <c r="E18895" s="4">
        <f t="shared" si="74"/>
        <v>44004</v>
      </c>
    </row>
    <row r="18896" spans="3:5" ht="13" x14ac:dyDescent="0.15">
      <c r="C18896" s="1" t="str">
        <f ca="1">IFERROR(INDIRECT(ADDRESS(MATCH(A18896,'contribution par jour-semaine'!A:A,0),MATCH(B18896,'contribution par jour-semaine'!$1:$1,0),4,1,"contribution par jour-semaine")),"")</f>
        <v/>
      </c>
      <c r="D18896" s="4" t="str">
        <f>VLOOKUP(A18896,predictions!A:B,2,FALSE)</f>
        <v>22/06/2020</v>
      </c>
      <c r="E18896" s="4">
        <f t="shared" si="74"/>
        <v>44004</v>
      </c>
    </row>
    <row r="18897" spans="3:5" ht="13" x14ac:dyDescent="0.15">
      <c r="C18897" s="1" t="str">
        <f ca="1">IFERROR(INDIRECT(ADDRESS(MATCH(A18897,'contribution par jour-semaine'!A:A,0),MATCH(B18897,'contribution par jour-semaine'!$1:$1,0),4,1,"contribution par jour-semaine")),"")</f>
        <v/>
      </c>
      <c r="D18897" s="4" t="str">
        <f>VLOOKUP(A18897,predictions!A:B,2,FALSE)</f>
        <v>22/06/2020</v>
      </c>
      <c r="E18897" s="4">
        <f t="shared" si="74"/>
        <v>44004</v>
      </c>
    </row>
    <row r="18898" spans="3:5" ht="13" x14ac:dyDescent="0.15">
      <c r="C18898" s="1" t="str">
        <f ca="1">IFERROR(INDIRECT(ADDRESS(MATCH(A18898,'contribution par jour-semaine'!A:A,0),MATCH(B18898,'contribution par jour-semaine'!$1:$1,0),4,1,"contribution par jour-semaine")),"")</f>
        <v/>
      </c>
      <c r="D18898" s="4" t="str">
        <f>VLOOKUP(A18898,predictions!A:B,2,FALSE)</f>
        <v>22/06/2020</v>
      </c>
      <c r="E18898" s="4">
        <f t="shared" si="74"/>
        <v>44004</v>
      </c>
    </row>
    <row r="18899" spans="3:5" ht="13" x14ac:dyDescent="0.15">
      <c r="C18899" s="1" t="str">
        <f ca="1">IFERROR(INDIRECT(ADDRESS(MATCH(A18899,'contribution par jour-semaine'!A:A,0),MATCH(B18899,'contribution par jour-semaine'!$1:$1,0),4,1,"contribution par jour-semaine")),"")</f>
        <v/>
      </c>
      <c r="D18899" s="4" t="str">
        <f>VLOOKUP(A18899,predictions!A:B,2,FALSE)</f>
        <v>22/06/2020</v>
      </c>
      <c r="E18899" s="4">
        <f t="shared" si="74"/>
        <v>44004</v>
      </c>
    </row>
    <row r="18900" spans="3:5" ht="13" x14ac:dyDescent="0.15">
      <c r="C18900" s="1" t="str">
        <f ca="1">IFERROR(INDIRECT(ADDRESS(MATCH(A18900,'contribution par jour-semaine'!A:A,0),MATCH(B18900,'contribution par jour-semaine'!$1:$1,0),4,1,"contribution par jour-semaine")),"")</f>
        <v/>
      </c>
      <c r="D18900" s="4" t="str">
        <f>VLOOKUP(A18900,predictions!A:B,2,FALSE)</f>
        <v>22/06/2020</v>
      </c>
      <c r="E18900" s="4">
        <f t="shared" si="74"/>
        <v>44004</v>
      </c>
    </row>
    <row r="18901" spans="3:5" ht="13" x14ac:dyDescent="0.15">
      <c r="C18901" s="1" t="str">
        <f ca="1">IFERROR(INDIRECT(ADDRESS(MATCH(A18901,'contribution par jour-semaine'!A:A,0),MATCH(B18901,'contribution par jour-semaine'!$1:$1,0),4,1,"contribution par jour-semaine")),"")</f>
        <v/>
      </c>
      <c r="D18901" s="4" t="str">
        <f>VLOOKUP(A18901,predictions!A:B,2,FALSE)</f>
        <v>22/06/2020</v>
      </c>
      <c r="E18901" s="4">
        <f t="shared" si="74"/>
        <v>44004</v>
      </c>
    </row>
    <row r="18902" spans="3:5" ht="13" x14ac:dyDescent="0.15">
      <c r="C18902" s="1" t="str">
        <f ca="1">IFERROR(INDIRECT(ADDRESS(MATCH(A18902,'contribution par jour-semaine'!A:A,0),MATCH(B18902,'contribution par jour-semaine'!$1:$1,0),4,1,"contribution par jour-semaine")),"")</f>
        <v/>
      </c>
      <c r="D18902" s="4" t="str">
        <f>VLOOKUP(A18902,predictions!A:B,2,FALSE)</f>
        <v>22/06/2020</v>
      </c>
      <c r="E18902" s="4">
        <f t="shared" si="74"/>
        <v>44004</v>
      </c>
    </row>
    <row r="18903" spans="3:5" ht="13" x14ac:dyDescent="0.15">
      <c r="C18903" s="1" t="str">
        <f ca="1">IFERROR(INDIRECT(ADDRESS(MATCH(A18903,'contribution par jour-semaine'!A:A,0),MATCH(B18903,'contribution par jour-semaine'!$1:$1,0),4,1,"contribution par jour-semaine")),"")</f>
        <v/>
      </c>
      <c r="D18903" s="4" t="str">
        <f>VLOOKUP(A18903,predictions!A:B,2,FALSE)</f>
        <v>22/06/2020</v>
      </c>
      <c r="E18903" s="4">
        <f t="shared" si="74"/>
        <v>44004</v>
      </c>
    </row>
    <row r="18904" spans="3:5" ht="13" x14ac:dyDescent="0.15">
      <c r="C18904" s="1" t="str">
        <f ca="1">IFERROR(INDIRECT(ADDRESS(MATCH(A18904,'contribution par jour-semaine'!A:A,0),MATCH(B18904,'contribution par jour-semaine'!$1:$1,0),4,1,"contribution par jour-semaine")),"")</f>
        <v/>
      </c>
      <c r="D18904" s="4" t="str">
        <f>VLOOKUP(A18904,predictions!A:B,2,FALSE)</f>
        <v>22/06/2020</v>
      </c>
      <c r="E18904" s="4">
        <f t="shared" si="74"/>
        <v>44004</v>
      </c>
    </row>
    <row r="18905" spans="3:5" ht="13" x14ac:dyDescent="0.15">
      <c r="C18905" s="1" t="str">
        <f ca="1">IFERROR(INDIRECT(ADDRESS(MATCH(A18905,'contribution par jour-semaine'!A:A,0),MATCH(B18905,'contribution par jour-semaine'!$1:$1,0),4,1,"contribution par jour-semaine")),"")</f>
        <v/>
      </c>
      <c r="D18905" s="4" t="str">
        <f>VLOOKUP(A18905,predictions!A:B,2,FALSE)</f>
        <v>22/06/2020</v>
      </c>
      <c r="E18905" s="4">
        <f t="shared" si="74"/>
        <v>44004</v>
      </c>
    </row>
    <row r="18906" spans="3:5" ht="13" x14ac:dyDescent="0.15">
      <c r="C18906" s="1" t="str">
        <f ca="1">IFERROR(INDIRECT(ADDRESS(MATCH(A18906,'contribution par jour-semaine'!A:A,0),MATCH(B18906,'contribution par jour-semaine'!$1:$1,0),4,1,"contribution par jour-semaine")),"")</f>
        <v/>
      </c>
      <c r="D18906" s="4" t="str">
        <f>VLOOKUP(A18906,predictions!A:B,2,FALSE)</f>
        <v>22/06/2020</v>
      </c>
      <c r="E18906" s="4">
        <f t="shared" si="74"/>
        <v>44004</v>
      </c>
    </row>
    <row r="18907" spans="3:5" ht="13" x14ac:dyDescent="0.15">
      <c r="C18907" s="1" t="str">
        <f ca="1">IFERROR(INDIRECT(ADDRESS(MATCH(A18907,'contribution par jour-semaine'!A:A,0),MATCH(B18907,'contribution par jour-semaine'!$1:$1,0),4,1,"contribution par jour-semaine")),"")</f>
        <v/>
      </c>
      <c r="D18907" s="4" t="str">
        <f>VLOOKUP(A18907,predictions!A:B,2,FALSE)</f>
        <v>22/06/2020</v>
      </c>
      <c r="E18907" s="4">
        <f t="shared" si="74"/>
        <v>44004</v>
      </c>
    </row>
    <row r="18908" spans="3:5" ht="13" x14ac:dyDescent="0.15">
      <c r="C18908" s="1" t="str">
        <f ca="1">IFERROR(INDIRECT(ADDRESS(MATCH(A18908,'contribution par jour-semaine'!A:A,0),MATCH(B18908,'contribution par jour-semaine'!$1:$1,0),4,1,"contribution par jour-semaine")),"")</f>
        <v/>
      </c>
      <c r="D18908" s="4" t="str">
        <f>VLOOKUP(A18908,predictions!A:B,2,FALSE)</f>
        <v>22/06/2020</v>
      </c>
      <c r="E18908" s="4">
        <f t="shared" si="74"/>
        <v>44004</v>
      </c>
    </row>
    <row r="18909" spans="3:5" ht="13" x14ac:dyDescent="0.15">
      <c r="C18909" s="1" t="str">
        <f ca="1">IFERROR(INDIRECT(ADDRESS(MATCH(A18909,'contribution par jour-semaine'!A:A,0),MATCH(B18909,'contribution par jour-semaine'!$1:$1,0),4,1,"contribution par jour-semaine")),"")</f>
        <v/>
      </c>
      <c r="D18909" s="4" t="str">
        <f>VLOOKUP(A18909,predictions!A:B,2,FALSE)</f>
        <v>22/06/2020</v>
      </c>
      <c r="E18909" s="4">
        <f t="shared" si="74"/>
        <v>44004</v>
      </c>
    </row>
    <row r="18910" spans="3:5" ht="13" x14ac:dyDescent="0.15">
      <c r="C18910" s="1" t="str">
        <f ca="1">IFERROR(INDIRECT(ADDRESS(MATCH(A18910,'contribution par jour-semaine'!A:A,0),MATCH(B18910,'contribution par jour-semaine'!$1:$1,0),4,1,"contribution par jour-semaine")),"")</f>
        <v/>
      </c>
      <c r="D18910" s="4" t="str">
        <f>VLOOKUP(A18910,predictions!A:B,2,FALSE)</f>
        <v>22/06/2020</v>
      </c>
      <c r="E18910" s="4">
        <f t="shared" si="74"/>
        <v>44004</v>
      </c>
    </row>
    <row r="18911" spans="3:5" ht="13" x14ac:dyDescent="0.15">
      <c r="C18911" s="1" t="str">
        <f ca="1">IFERROR(INDIRECT(ADDRESS(MATCH(A18911,'contribution par jour-semaine'!A:A,0),MATCH(B18911,'contribution par jour-semaine'!$1:$1,0),4,1,"contribution par jour-semaine")),"")</f>
        <v/>
      </c>
      <c r="D18911" s="4" t="str">
        <f>VLOOKUP(A18911,predictions!A:B,2,FALSE)</f>
        <v>22/06/2020</v>
      </c>
      <c r="E18911" s="4">
        <f t="shared" si="74"/>
        <v>44004</v>
      </c>
    </row>
    <row r="18912" spans="3:5" ht="13" x14ac:dyDescent="0.15">
      <c r="C18912" s="1" t="str">
        <f ca="1">IFERROR(INDIRECT(ADDRESS(MATCH(A18912,'contribution par jour-semaine'!A:A,0),MATCH(B18912,'contribution par jour-semaine'!$1:$1,0),4,1,"contribution par jour-semaine")),"")</f>
        <v/>
      </c>
      <c r="D18912" s="4" t="str">
        <f>VLOOKUP(A18912,predictions!A:B,2,FALSE)</f>
        <v>22/06/2020</v>
      </c>
      <c r="E18912" s="4">
        <f t="shared" si="74"/>
        <v>44004</v>
      </c>
    </row>
    <row r="18913" spans="3:5" ht="13" x14ac:dyDescent="0.15">
      <c r="C18913" s="1" t="str">
        <f ca="1">IFERROR(INDIRECT(ADDRESS(MATCH(A18913,'contribution par jour-semaine'!A:A,0),MATCH(B18913,'contribution par jour-semaine'!$1:$1,0),4,1,"contribution par jour-semaine")),"")</f>
        <v/>
      </c>
      <c r="D18913" s="4" t="str">
        <f>VLOOKUP(A18913,predictions!A:B,2,FALSE)</f>
        <v>22/06/2020</v>
      </c>
      <c r="E18913" s="4">
        <f t="shared" si="74"/>
        <v>44004</v>
      </c>
    </row>
    <row r="18914" spans="3:5" ht="13" x14ac:dyDescent="0.15">
      <c r="C18914" s="1" t="str">
        <f ca="1">IFERROR(INDIRECT(ADDRESS(MATCH(A18914,'contribution par jour-semaine'!A:A,0),MATCH(B18914,'contribution par jour-semaine'!$1:$1,0),4,1,"contribution par jour-semaine")),"")</f>
        <v/>
      </c>
      <c r="D18914" s="4" t="str">
        <f>VLOOKUP(A18914,predictions!A:B,2,FALSE)</f>
        <v>22/06/2020</v>
      </c>
      <c r="E18914" s="4">
        <f t="shared" si="74"/>
        <v>44004</v>
      </c>
    </row>
    <row r="18915" spans="3:5" ht="13" x14ac:dyDescent="0.15">
      <c r="C18915" s="1" t="str">
        <f ca="1">IFERROR(INDIRECT(ADDRESS(MATCH(A18915,'contribution par jour-semaine'!A:A,0),MATCH(B18915,'contribution par jour-semaine'!$1:$1,0),4,1,"contribution par jour-semaine")),"")</f>
        <v/>
      </c>
      <c r="D18915" s="4" t="str">
        <f>VLOOKUP(A18915,predictions!A:B,2,FALSE)</f>
        <v>22/06/2020</v>
      </c>
      <c r="E18915" s="4">
        <f t="shared" si="74"/>
        <v>44004</v>
      </c>
    </row>
    <row r="18916" spans="3:5" ht="13" x14ac:dyDescent="0.15">
      <c r="C18916" s="1" t="str">
        <f ca="1">IFERROR(INDIRECT(ADDRESS(MATCH(A18916,'contribution par jour-semaine'!A:A,0),MATCH(B18916,'contribution par jour-semaine'!$1:$1,0),4,1,"contribution par jour-semaine")),"")</f>
        <v/>
      </c>
      <c r="D18916" s="4" t="str">
        <f>VLOOKUP(A18916,predictions!A:B,2,FALSE)</f>
        <v>22/06/2020</v>
      </c>
      <c r="E18916" s="4">
        <f t="shared" si="74"/>
        <v>44004</v>
      </c>
    </row>
    <row r="18917" spans="3:5" ht="13" x14ac:dyDescent="0.15">
      <c r="C18917" s="1" t="str">
        <f ca="1">IFERROR(INDIRECT(ADDRESS(MATCH(A18917,'contribution par jour-semaine'!A:A,0),MATCH(B18917,'contribution par jour-semaine'!$1:$1,0),4,1,"contribution par jour-semaine")),"")</f>
        <v/>
      </c>
      <c r="D18917" s="4" t="str">
        <f>VLOOKUP(A18917,predictions!A:B,2,FALSE)</f>
        <v>22/06/2020</v>
      </c>
      <c r="E18917" s="4">
        <f t="shared" si="74"/>
        <v>44004</v>
      </c>
    </row>
    <row r="18918" spans="3:5" ht="13" x14ac:dyDescent="0.15">
      <c r="C18918" s="1" t="str">
        <f ca="1">IFERROR(INDIRECT(ADDRESS(MATCH(A18918,'contribution par jour-semaine'!A:A,0),MATCH(B18918,'contribution par jour-semaine'!$1:$1,0),4,1,"contribution par jour-semaine")),"")</f>
        <v/>
      </c>
      <c r="D18918" s="4" t="str">
        <f>VLOOKUP(A18918,predictions!A:B,2,FALSE)</f>
        <v>22/06/2020</v>
      </c>
      <c r="E18918" s="4">
        <f t="shared" si="74"/>
        <v>44004</v>
      </c>
    </row>
    <row r="18919" spans="3:5" ht="13" x14ac:dyDescent="0.15">
      <c r="C18919" s="1" t="str">
        <f ca="1">IFERROR(INDIRECT(ADDRESS(MATCH(A18919,'contribution par jour-semaine'!A:A,0),MATCH(B18919,'contribution par jour-semaine'!$1:$1,0),4,1,"contribution par jour-semaine")),"")</f>
        <v/>
      </c>
      <c r="D18919" s="4" t="str">
        <f>VLOOKUP(A18919,predictions!A:B,2,FALSE)</f>
        <v>22/06/2020</v>
      </c>
      <c r="E18919" s="4">
        <f t="shared" si="74"/>
        <v>44004</v>
      </c>
    </row>
    <row r="18920" spans="3:5" ht="13" x14ac:dyDescent="0.15">
      <c r="C18920" s="1" t="str">
        <f ca="1">IFERROR(INDIRECT(ADDRESS(MATCH(A18920,'contribution par jour-semaine'!A:A,0),MATCH(B18920,'contribution par jour-semaine'!$1:$1,0),4,1,"contribution par jour-semaine")),"")</f>
        <v/>
      </c>
      <c r="D18920" s="4" t="str">
        <f>VLOOKUP(A18920,predictions!A:B,2,FALSE)</f>
        <v>22/06/2020</v>
      </c>
      <c r="E18920" s="4">
        <f t="shared" si="74"/>
        <v>44004</v>
      </c>
    </row>
    <row r="18921" spans="3:5" ht="13" x14ac:dyDescent="0.15">
      <c r="C18921" s="1" t="str">
        <f ca="1">IFERROR(INDIRECT(ADDRESS(MATCH(A18921,'contribution par jour-semaine'!A:A,0),MATCH(B18921,'contribution par jour-semaine'!$1:$1,0),4,1,"contribution par jour-semaine")),"")</f>
        <v/>
      </c>
      <c r="D18921" s="4" t="str">
        <f>VLOOKUP(A18921,predictions!A:B,2,FALSE)</f>
        <v>22/06/2020</v>
      </c>
      <c r="E18921" s="4">
        <f t="shared" si="74"/>
        <v>44004</v>
      </c>
    </row>
    <row r="18922" spans="3:5" ht="13" x14ac:dyDescent="0.15">
      <c r="C18922" s="1" t="str">
        <f ca="1">IFERROR(INDIRECT(ADDRESS(MATCH(A18922,'contribution par jour-semaine'!A:A,0),MATCH(B18922,'contribution par jour-semaine'!$1:$1,0),4,1,"contribution par jour-semaine")),"")</f>
        <v/>
      </c>
      <c r="D18922" s="4" t="str">
        <f>VLOOKUP(A18922,predictions!A:B,2,FALSE)</f>
        <v>22/06/2020</v>
      </c>
      <c r="E18922" s="4">
        <f t="shared" si="74"/>
        <v>44004</v>
      </c>
    </row>
    <row r="18923" spans="3:5" ht="13" x14ac:dyDescent="0.15">
      <c r="C18923" s="1" t="str">
        <f ca="1">IFERROR(INDIRECT(ADDRESS(MATCH(A18923,'contribution par jour-semaine'!A:A,0),MATCH(B18923,'contribution par jour-semaine'!$1:$1,0),4,1,"contribution par jour-semaine")),"")</f>
        <v/>
      </c>
      <c r="D18923" s="4" t="str">
        <f>VLOOKUP(A18923,predictions!A:B,2,FALSE)</f>
        <v>22/06/2020</v>
      </c>
      <c r="E18923" s="4">
        <f t="shared" si="74"/>
        <v>44004</v>
      </c>
    </row>
    <row r="18924" spans="3:5" ht="13" x14ac:dyDescent="0.15">
      <c r="C18924" s="1" t="str">
        <f ca="1">IFERROR(INDIRECT(ADDRESS(MATCH(A18924,'contribution par jour-semaine'!A:A,0),MATCH(B18924,'contribution par jour-semaine'!$1:$1,0),4,1,"contribution par jour-semaine")),"")</f>
        <v/>
      </c>
      <c r="D18924" s="4" t="str">
        <f>VLOOKUP(A18924,predictions!A:B,2,FALSE)</f>
        <v>22/06/2020</v>
      </c>
      <c r="E18924" s="4">
        <f t="shared" si="74"/>
        <v>44004</v>
      </c>
    </row>
    <row r="18925" spans="3:5" ht="13" x14ac:dyDescent="0.15">
      <c r="C18925" s="1" t="str">
        <f ca="1">IFERROR(INDIRECT(ADDRESS(MATCH(A18925,'contribution par jour-semaine'!A:A,0),MATCH(B18925,'contribution par jour-semaine'!$1:$1,0),4,1,"contribution par jour-semaine")),"")</f>
        <v/>
      </c>
      <c r="D18925" s="4" t="str">
        <f>VLOOKUP(A18925,predictions!A:B,2,FALSE)</f>
        <v>22/06/2020</v>
      </c>
      <c r="E18925" s="4">
        <f t="shared" si="74"/>
        <v>44004</v>
      </c>
    </row>
    <row r="18926" spans="3:5" ht="13" x14ac:dyDescent="0.15">
      <c r="C18926" s="1" t="str">
        <f ca="1">IFERROR(INDIRECT(ADDRESS(MATCH(A18926,'contribution par jour-semaine'!A:A,0),MATCH(B18926,'contribution par jour-semaine'!$1:$1,0),4,1,"contribution par jour-semaine")),"")</f>
        <v/>
      </c>
      <c r="D18926" s="4" t="str">
        <f>VLOOKUP(A18926,predictions!A:B,2,FALSE)</f>
        <v>22/06/2020</v>
      </c>
      <c r="E18926" s="4">
        <f t="shared" si="74"/>
        <v>44004</v>
      </c>
    </row>
    <row r="18927" spans="3:5" ht="13" x14ac:dyDescent="0.15">
      <c r="C18927" s="1" t="str">
        <f ca="1">IFERROR(INDIRECT(ADDRESS(MATCH(A18927,'contribution par jour-semaine'!A:A,0),MATCH(B18927,'contribution par jour-semaine'!$1:$1,0),4,1,"contribution par jour-semaine")),"")</f>
        <v/>
      </c>
      <c r="D18927" s="4" t="str">
        <f>VLOOKUP(A18927,predictions!A:B,2,FALSE)</f>
        <v>22/06/2020</v>
      </c>
      <c r="E18927" s="4">
        <f t="shared" si="74"/>
        <v>44004</v>
      </c>
    </row>
    <row r="18928" spans="3:5" ht="13" x14ac:dyDescent="0.15">
      <c r="C18928" s="1" t="str">
        <f ca="1">IFERROR(INDIRECT(ADDRESS(MATCH(A18928,'contribution par jour-semaine'!A:A,0),MATCH(B18928,'contribution par jour-semaine'!$1:$1,0),4,1,"contribution par jour-semaine")),"")</f>
        <v/>
      </c>
      <c r="D18928" s="4" t="str">
        <f>VLOOKUP(A18928,predictions!A:B,2,FALSE)</f>
        <v>22/06/2020</v>
      </c>
      <c r="E18928" s="4">
        <f t="shared" si="74"/>
        <v>44004</v>
      </c>
    </row>
    <row r="18929" spans="3:5" ht="13" x14ac:dyDescent="0.15">
      <c r="C18929" s="1" t="str">
        <f ca="1">IFERROR(INDIRECT(ADDRESS(MATCH(A18929,'contribution par jour-semaine'!A:A,0),MATCH(B18929,'contribution par jour-semaine'!$1:$1,0),4,1,"contribution par jour-semaine")),"")</f>
        <v/>
      </c>
      <c r="D18929" s="4" t="str">
        <f>VLOOKUP(A18929,predictions!A:B,2,FALSE)</f>
        <v>22/06/2020</v>
      </c>
      <c r="E18929" s="4">
        <f t="shared" si="74"/>
        <v>44004</v>
      </c>
    </row>
    <row r="18930" spans="3:5" ht="13" x14ac:dyDescent="0.15">
      <c r="C18930" s="1" t="str">
        <f ca="1">IFERROR(INDIRECT(ADDRESS(MATCH(A18930,'contribution par jour-semaine'!A:A,0),MATCH(B18930,'contribution par jour-semaine'!$1:$1,0),4,1,"contribution par jour-semaine")),"")</f>
        <v/>
      </c>
      <c r="D18930" s="4" t="str">
        <f>VLOOKUP(A18930,predictions!A:B,2,FALSE)</f>
        <v>22/06/2020</v>
      </c>
      <c r="E18930" s="4">
        <f t="shared" si="74"/>
        <v>44004</v>
      </c>
    </row>
    <row r="18931" spans="3:5" ht="13" x14ac:dyDescent="0.15">
      <c r="C18931" s="1" t="str">
        <f ca="1">IFERROR(INDIRECT(ADDRESS(MATCH(A18931,'contribution par jour-semaine'!A:A,0),MATCH(B18931,'contribution par jour-semaine'!$1:$1,0),4,1,"contribution par jour-semaine")),"")</f>
        <v/>
      </c>
      <c r="D18931" s="4" t="str">
        <f>VLOOKUP(A18931,predictions!A:B,2,FALSE)</f>
        <v>22/06/2020</v>
      </c>
      <c r="E18931" s="4">
        <f t="shared" si="74"/>
        <v>44004</v>
      </c>
    </row>
    <row r="18932" spans="3:5" ht="13" x14ac:dyDescent="0.15">
      <c r="C18932" s="1" t="str">
        <f ca="1">IFERROR(INDIRECT(ADDRESS(MATCH(A18932,'contribution par jour-semaine'!A:A,0),MATCH(B18932,'contribution par jour-semaine'!$1:$1,0),4,1,"contribution par jour-semaine")),"")</f>
        <v/>
      </c>
      <c r="D18932" s="4" t="str">
        <f>VLOOKUP(A18932,predictions!A:B,2,FALSE)</f>
        <v>22/06/2020</v>
      </c>
      <c r="E18932" s="4">
        <f t="shared" si="74"/>
        <v>44004</v>
      </c>
    </row>
    <row r="18933" spans="3:5" ht="13" x14ac:dyDescent="0.15">
      <c r="C18933" s="1" t="str">
        <f ca="1">IFERROR(INDIRECT(ADDRESS(MATCH(A18933,'contribution par jour-semaine'!A:A,0),MATCH(B18933,'contribution par jour-semaine'!$1:$1,0),4,1,"contribution par jour-semaine")),"")</f>
        <v/>
      </c>
      <c r="D18933" s="4" t="str">
        <f>VLOOKUP(A18933,predictions!A:B,2,FALSE)</f>
        <v>22/06/2020</v>
      </c>
      <c r="E18933" s="4">
        <f t="shared" si="74"/>
        <v>44004</v>
      </c>
    </row>
    <row r="18934" spans="3:5" ht="13" x14ac:dyDescent="0.15">
      <c r="C18934" s="1" t="str">
        <f ca="1">IFERROR(INDIRECT(ADDRESS(MATCH(A18934,'contribution par jour-semaine'!A:A,0),MATCH(B18934,'contribution par jour-semaine'!$1:$1,0),4,1,"contribution par jour-semaine")),"")</f>
        <v/>
      </c>
      <c r="D18934" s="4" t="str">
        <f>VLOOKUP(A18934,predictions!A:B,2,FALSE)</f>
        <v>22/06/2020</v>
      </c>
      <c r="E18934" s="4">
        <f t="shared" si="74"/>
        <v>44004</v>
      </c>
    </row>
    <row r="18935" spans="3:5" ht="13" x14ac:dyDescent="0.15">
      <c r="C18935" s="1" t="str">
        <f ca="1">IFERROR(INDIRECT(ADDRESS(MATCH(A18935,'contribution par jour-semaine'!A:A,0),MATCH(B18935,'contribution par jour-semaine'!$1:$1,0),4,1,"contribution par jour-semaine")),"")</f>
        <v/>
      </c>
      <c r="D18935" s="4" t="str">
        <f>VLOOKUP(A18935,predictions!A:B,2,FALSE)</f>
        <v>22/06/2020</v>
      </c>
      <c r="E18935" s="4">
        <f t="shared" si="74"/>
        <v>44004</v>
      </c>
    </row>
    <row r="18936" spans="3:5" ht="13" x14ac:dyDescent="0.15">
      <c r="C18936" s="1" t="str">
        <f ca="1">IFERROR(INDIRECT(ADDRESS(MATCH(A18936,'contribution par jour-semaine'!A:A,0),MATCH(B18936,'contribution par jour-semaine'!$1:$1,0),4,1,"contribution par jour-semaine")),"")</f>
        <v/>
      </c>
      <c r="D18936" s="4" t="str">
        <f>VLOOKUP(A18936,predictions!A:B,2,FALSE)</f>
        <v>22/06/2020</v>
      </c>
      <c r="E18936" s="4">
        <f t="shared" si="74"/>
        <v>44004</v>
      </c>
    </row>
    <row r="18937" spans="3:5" ht="13" x14ac:dyDescent="0.15">
      <c r="C18937" s="1" t="str">
        <f ca="1">IFERROR(INDIRECT(ADDRESS(MATCH(A18937,'contribution par jour-semaine'!A:A,0),MATCH(B18937,'contribution par jour-semaine'!$1:$1,0),4,1,"contribution par jour-semaine")),"")</f>
        <v/>
      </c>
      <c r="D18937" s="4" t="str">
        <f>VLOOKUP(A18937,predictions!A:B,2,FALSE)</f>
        <v>22/06/2020</v>
      </c>
      <c r="E18937" s="4">
        <f t="shared" si="74"/>
        <v>44004</v>
      </c>
    </row>
    <row r="18938" spans="3:5" ht="13" x14ac:dyDescent="0.15">
      <c r="C18938" s="1" t="str">
        <f ca="1">IFERROR(INDIRECT(ADDRESS(MATCH(A18938,'contribution par jour-semaine'!A:A,0),MATCH(B18938,'contribution par jour-semaine'!$1:$1,0),4,1,"contribution par jour-semaine")),"")</f>
        <v/>
      </c>
      <c r="D18938" s="4" t="str">
        <f>VLOOKUP(A18938,predictions!A:B,2,FALSE)</f>
        <v>22/06/2020</v>
      </c>
      <c r="E18938" s="4">
        <f t="shared" si="74"/>
        <v>44004</v>
      </c>
    </row>
    <row r="18939" spans="3:5" ht="13" x14ac:dyDescent="0.15">
      <c r="C18939" s="1" t="str">
        <f ca="1">IFERROR(INDIRECT(ADDRESS(MATCH(A18939,'contribution par jour-semaine'!A:A,0),MATCH(B18939,'contribution par jour-semaine'!$1:$1,0),4,1,"contribution par jour-semaine")),"")</f>
        <v/>
      </c>
      <c r="D18939" s="4" t="str">
        <f>VLOOKUP(A18939,predictions!A:B,2,FALSE)</f>
        <v>22/06/2020</v>
      </c>
      <c r="E18939" s="4">
        <f t="shared" si="74"/>
        <v>44004</v>
      </c>
    </row>
    <row r="18940" spans="3:5" ht="13" x14ac:dyDescent="0.15">
      <c r="C18940" s="1" t="str">
        <f ca="1">IFERROR(INDIRECT(ADDRESS(MATCH(A18940,'contribution par jour-semaine'!A:A,0),MATCH(B18940,'contribution par jour-semaine'!$1:$1,0),4,1,"contribution par jour-semaine")),"")</f>
        <v/>
      </c>
      <c r="D18940" s="4" t="str">
        <f>VLOOKUP(A18940,predictions!A:B,2,FALSE)</f>
        <v>22/06/2020</v>
      </c>
      <c r="E18940" s="4">
        <f t="shared" si="74"/>
        <v>44004</v>
      </c>
    </row>
    <row r="18941" spans="3:5" ht="13" x14ac:dyDescent="0.15">
      <c r="C18941" s="1" t="str">
        <f ca="1">IFERROR(INDIRECT(ADDRESS(MATCH(A18941,'contribution par jour-semaine'!A:A,0),MATCH(B18941,'contribution par jour-semaine'!$1:$1,0),4,1,"contribution par jour-semaine")),"")</f>
        <v/>
      </c>
      <c r="D18941" s="4" t="str">
        <f>VLOOKUP(A18941,predictions!A:B,2,FALSE)</f>
        <v>22/06/2020</v>
      </c>
      <c r="E18941" s="4">
        <f t="shared" si="74"/>
        <v>44004</v>
      </c>
    </row>
    <row r="18942" spans="3:5" ht="13" x14ac:dyDescent="0.15">
      <c r="C18942" s="1" t="str">
        <f ca="1">IFERROR(INDIRECT(ADDRESS(MATCH(A18942,'contribution par jour-semaine'!A:A,0),MATCH(B18942,'contribution par jour-semaine'!$1:$1,0),4,1,"contribution par jour-semaine")),"")</f>
        <v/>
      </c>
      <c r="D18942" s="4" t="str">
        <f>VLOOKUP(A18942,predictions!A:B,2,FALSE)</f>
        <v>22/06/2020</v>
      </c>
      <c r="E18942" s="4">
        <f t="shared" si="74"/>
        <v>44004</v>
      </c>
    </row>
    <row r="18943" spans="3:5" ht="13" x14ac:dyDescent="0.15">
      <c r="C18943" s="1" t="str">
        <f ca="1">IFERROR(INDIRECT(ADDRESS(MATCH(A18943,'contribution par jour-semaine'!A:A,0),MATCH(B18943,'contribution par jour-semaine'!$1:$1,0),4,1,"contribution par jour-semaine")),"")</f>
        <v/>
      </c>
      <c r="D18943" s="4" t="str">
        <f>VLOOKUP(A18943,predictions!A:B,2,FALSE)</f>
        <v>22/06/2020</v>
      </c>
      <c r="E18943" s="4">
        <f t="shared" si="74"/>
        <v>44004</v>
      </c>
    </row>
    <row r="18944" spans="3:5" ht="13" x14ac:dyDescent="0.15">
      <c r="C18944" s="1" t="str">
        <f ca="1">IFERROR(INDIRECT(ADDRESS(MATCH(A18944,'contribution par jour-semaine'!A:A,0),MATCH(B18944,'contribution par jour-semaine'!$1:$1,0),4,1,"contribution par jour-semaine")),"")</f>
        <v/>
      </c>
      <c r="D18944" s="4" t="str">
        <f>VLOOKUP(A18944,predictions!A:B,2,FALSE)</f>
        <v>22/06/2020</v>
      </c>
      <c r="E18944" s="4">
        <f t="shared" si="74"/>
        <v>44004</v>
      </c>
    </row>
    <row r="18945" spans="3:5" ht="13" x14ac:dyDescent="0.15">
      <c r="C18945" s="1" t="str">
        <f ca="1">IFERROR(INDIRECT(ADDRESS(MATCH(A18945,'contribution par jour-semaine'!A:A,0),MATCH(B18945,'contribution par jour-semaine'!$1:$1,0),4,1,"contribution par jour-semaine")),"")</f>
        <v/>
      </c>
      <c r="D18945" s="4" t="str">
        <f>VLOOKUP(A18945,predictions!A:B,2,FALSE)</f>
        <v>22/06/2020</v>
      </c>
      <c r="E18945" s="4">
        <f t="shared" si="74"/>
        <v>44004</v>
      </c>
    </row>
    <row r="18946" spans="3:5" ht="13" x14ac:dyDescent="0.15">
      <c r="C18946" s="1" t="str">
        <f ca="1">IFERROR(INDIRECT(ADDRESS(MATCH(A18946,'contribution par jour-semaine'!A:A,0),MATCH(B18946,'contribution par jour-semaine'!$1:$1,0),4,1,"contribution par jour-semaine")),"")</f>
        <v/>
      </c>
      <c r="D18946" s="4" t="str">
        <f>VLOOKUP(A18946,predictions!A:B,2,FALSE)</f>
        <v>22/06/2020</v>
      </c>
      <c r="E18946" s="4">
        <f t="shared" si="74"/>
        <v>44004</v>
      </c>
    </row>
    <row r="18947" spans="3:5" ht="13" x14ac:dyDescent="0.15">
      <c r="C18947" s="1" t="str">
        <f ca="1">IFERROR(INDIRECT(ADDRESS(MATCH(A18947,'contribution par jour-semaine'!A:A,0),MATCH(B18947,'contribution par jour-semaine'!$1:$1,0),4,1,"contribution par jour-semaine")),"")</f>
        <v/>
      </c>
      <c r="D18947" s="4" t="str">
        <f>VLOOKUP(A18947,predictions!A:B,2,FALSE)</f>
        <v>22/06/2020</v>
      </c>
      <c r="E18947" s="4">
        <f t="shared" si="74"/>
        <v>44004</v>
      </c>
    </row>
    <row r="18948" spans="3:5" ht="13" x14ac:dyDescent="0.15">
      <c r="C18948" s="1" t="str">
        <f ca="1">IFERROR(INDIRECT(ADDRESS(MATCH(A18948,'contribution par jour-semaine'!A:A,0),MATCH(B18948,'contribution par jour-semaine'!$1:$1,0),4,1,"contribution par jour-semaine")),"")</f>
        <v/>
      </c>
      <c r="D18948" s="4" t="str">
        <f>VLOOKUP(A18948,predictions!A:B,2,FALSE)</f>
        <v>22/06/2020</v>
      </c>
      <c r="E18948" s="4">
        <f t="shared" si="74"/>
        <v>44004</v>
      </c>
    </row>
    <row r="18949" spans="3:5" ht="13" x14ac:dyDescent="0.15">
      <c r="C18949" s="1" t="str">
        <f ca="1">IFERROR(INDIRECT(ADDRESS(MATCH(A18949,'contribution par jour-semaine'!A:A,0),MATCH(B18949,'contribution par jour-semaine'!$1:$1,0),4,1,"contribution par jour-semaine")),"")</f>
        <v/>
      </c>
      <c r="D18949" s="4" t="str">
        <f>VLOOKUP(A18949,predictions!A:B,2,FALSE)</f>
        <v>22/06/2020</v>
      </c>
      <c r="E18949" s="4">
        <f t="shared" si="74"/>
        <v>44004</v>
      </c>
    </row>
    <row r="18950" spans="3:5" ht="13" x14ac:dyDescent="0.15">
      <c r="C18950" s="1" t="str">
        <f ca="1">IFERROR(INDIRECT(ADDRESS(MATCH(A18950,'contribution par jour-semaine'!A:A,0),MATCH(B18950,'contribution par jour-semaine'!$1:$1,0),4,1,"contribution par jour-semaine")),"")</f>
        <v/>
      </c>
      <c r="D18950" s="4" t="str">
        <f>VLOOKUP(A18950,predictions!A:B,2,FALSE)</f>
        <v>22/06/2020</v>
      </c>
      <c r="E18950" s="4">
        <f t="shared" si="74"/>
        <v>44004</v>
      </c>
    </row>
    <row r="18951" spans="3:5" ht="13" x14ac:dyDescent="0.15">
      <c r="C18951" s="1" t="str">
        <f ca="1">IFERROR(INDIRECT(ADDRESS(MATCH(A18951,'contribution par jour-semaine'!A:A,0),MATCH(B18951,'contribution par jour-semaine'!$1:$1,0),4,1,"contribution par jour-semaine")),"")</f>
        <v/>
      </c>
      <c r="D18951" s="4" t="str">
        <f>VLOOKUP(A18951,predictions!A:B,2,FALSE)</f>
        <v>22/06/2020</v>
      </c>
      <c r="E18951" s="4">
        <f t="shared" si="74"/>
        <v>44004</v>
      </c>
    </row>
    <row r="18952" spans="3:5" ht="13" x14ac:dyDescent="0.15">
      <c r="C18952" s="1" t="str">
        <f ca="1">IFERROR(INDIRECT(ADDRESS(MATCH(A18952,'contribution par jour-semaine'!A:A,0),MATCH(B18952,'contribution par jour-semaine'!$1:$1,0),4,1,"contribution par jour-semaine")),"")</f>
        <v/>
      </c>
      <c r="D18952" s="4" t="str">
        <f>VLOOKUP(A18952,predictions!A:B,2,FALSE)</f>
        <v>22/06/2020</v>
      </c>
      <c r="E18952" s="4">
        <f t="shared" si="74"/>
        <v>44004</v>
      </c>
    </row>
    <row r="18953" spans="3:5" ht="13" x14ac:dyDescent="0.15">
      <c r="C18953" s="1" t="str">
        <f ca="1">IFERROR(INDIRECT(ADDRESS(MATCH(A18953,'contribution par jour-semaine'!A:A,0),MATCH(B18953,'contribution par jour-semaine'!$1:$1,0),4,1,"contribution par jour-semaine")),"")</f>
        <v/>
      </c>
      <c r="D18953" s="4" t="str">
        <f>VLOOKUP(A18953,predictions!A:B,2,FALSE)</f>
        <v>22/06/2020</v>
      </c>
      <c r="E18953" s="4">
        <f t="shared" si="74"/>
        <v>44004</v>
      </c>
    </row>
    <row r="18954" spans="3:5" ht="13" x14ac:dyDescent="0.15">
      <c r="C18954" s="1" t="str">
        <f ca="1">IFERROR(INDIRECT(ADDRESS(MATCH(A18954,'contribution par jour-semaine'!A:A,0),MATCH(B18954,'contribution par jour-semaine'!$1:$1,0),4,1,"contribution par jour-semaine")),"")</f>
        <v/>
      </c>
      <c r="D18954" s="4" t="str">
        <f>VLOOKUP(A18954,predictions!A:B,2,FALSE)</f>
        <v>22/06/2020</v>
      </c>
      <c r="E18954" s="4">
        <f t="shared" si="74"/>
        <v>44004</v>
      </c>
    </row>
    <row r="18955" spans="3:5" ht="13" x14ac:dyDescent="0.15">
      <c r="C18955" s="1" t="str">
        <f ca="1">IFERROR(INDIRECT(ADDRESS(MATCH(A18955,'contribution par jour-semaine'!A:A,0),MATCH(B18955,'contribution par jour-semaine'!$1:$1,0),4,1,"contribution par jour-semaine")),"")</f>
        <v/>
      </c>
      <c r="D18955" s="4" t="str">
        <f>VLOOKUP(A18955,predictions!A:B,2,FALSE)</f>
        <v>22/06/2020</v>
      </c>
      <c r="E18955" s="4">
        <f t="shared" si="74"/>
        <v>44004</v>
      </c>
    </row>
    <row r="18956" spans="3:5" ht="13" x14ac:dyDescent="0.15">
      <c r="C18956" s="1" t="str">
        <f ca="1">IFERROR(INDIRECT(ADDRESS(MATCH(A18956,'contribution par jour-semaine'!A:A,0),MATCH(B18956,'contribution par jour-semaine'!$1:$1,0),4,1,"contribution par jour-semaine")),"")</f>
        <v/>
      </c>
      <c r="D18956" s="4" t="str">
        <f>VLOOKUP(A18956,predictions!A:B,2,FALSE)</f>
        <v>22/06/2020</v>
      </c>
      <c r="E18956" s="4">
        <f t="shared" si="74"/>
        <v>44004</v>
      </c>
    </row>
    <row r="18957" spans="3:5" ht="13" x14ac:dyDescent="0.15">
      <c r="C18957" s="1" t="str">
        <f ca="1">IFERROR(INDIRECT(ADDRESS(MATCH(A18957,'contribution par jour-semaine'!A:A,0),MATCH(B18957,'contribution par jour-semaine'!$1:$1,0),4,1,"contribution par jour-semaine")),"")</f>
        <v/>
      </c>
      <c r="D18957" s="4" t="str">
        <f>VLOOKUP(A18957,predictions!A:B,2,FALSE)</f>
        <v>22/06/2020</v>
      </c>
      <c r="E18957" s="4">
        <f t="shared" si="74"/>
        <v>44004</v>
      </c>
    </row>
    <row r="18958" spans="3:5" ht="13" x14ac:dyDescent="0.15">
      <c r="C18958" s="1" t="str">
        <f ca="1">IFERROR(INDIRECT(ADDRESS(MATCH(A18958,'contribution par jour-semaine'!A:A,0),MATCH(B18958,'contribution par jour-semaine'!$1:$1,0),4,1,"contribution par jour-semaine")),"")</f>
        <v/>
      </c>
      <c r="D18958" s="4" t="str">
        <f>VLOOKUP(A18958,predictions!A:B,2,FALSE)</f>
        <v>22/06/2020</v>
      </c>
      <c r="E18958" s="4">
        <f t="shared" si="74"/>
        <v>44004</v>
      </c>
    </row>
    <row r="18959" spans="3:5" ht="13" x14ac:dyDescent="0.15">
      <c r="C18959" s="1" t="str">
        <f ca="1">IFERROR(INDIRECT(ADDRESS(MATCH(A18959,'contribution par jour-semaine'!A:A,0),MATCH(B18959,'contribution par jour-semaine'!$1:$1,0),4,1,"contribution par jour-semaine")),"")</f>
        <v/>
      </c>
      <c r="D18959" s="4" t="str">
        <f>VLOOKUP(A18959,predictions!A:B,2,FALSE)</f>
        <v>22/06/2020</v>
      </c>
      <c r="E18959" s="4">
        <f t="shared" si="74"/>
        <v>44004</v>
      </c>
    </row>
    <row r="18960" spans="3:5" ht="13" x14ac:dyDescent="0.15">
      <c r="C18960" s="1" t="str">
        <f ca="1">IFERROR(INDIRECT(ADDRESS(MATCH(A18960,'contribution par jour-semaine'!A:A,0),MATCH(B18960,'contribution par jour-semaine'!$1:$1,0),4,1,"contribution par jour-semaine")),"")</f>
        <v/>
      </c>
      <c r="D18960" s="4" t="str">
        <f>VLOOKUP(A18960,predictions!A:B,2,FALSE)</f>
        <v>22/06/2020</v>
      </c>
      <c r="E18960" s="4">
        <f t="shared" si="74"/>
        <v>44004</v>
      </c>
    </row>
    <row r="18961" spans="3:5" ht="13" x14ac:dyDescent="0.15">
      <c r="C18961" s="1" t="str">
        <f ca="1">IFERROR(INDIRECT(ADDRESS(MATCH(A18961,'contribution par jour-semaine'!A:A,0),MATCH(B18961,'contribution par jour-semaine'!$1:$1,0),4,1,"contribution par jour-semaine")),"")</f>
        <v/>
      </c>
      <c r="D18961" s="4" t="str">
        <f>VLOOKUP(A18961,predictions!A:B,2,FALSE)</f>
        <v>22/06/2020</v>
      </c>
      <c r="E18961" s="4">
        <f t="shared" si="74"/>
        <v>44004</v>
      </c>
    </row>
    <row r="18962" spans="3:5" ht="13" x14ac:dyDescent="0.15">
      <c r="C18962" s="1" t="str">
        <f ca="1">IFERROR(INDIRECT(ADDRESS(MATCH(A18962,'contribution par jour-semaine'!A:A,0),MATCH(B18962,'contribution par jour-semaine'!$1:$1,0),4,1,"contribution par jour-semaine")),"")</f>
        <v/>
      </c>
      <c r="D18962" s="4" t="str">
        <f>VLOOKUP(A18962,predictions!A:B,2,FALSE)</f>
        <v>22/06/2020</v>
      </c>
      <c r="E18962" s="4">
        <f t="shared" si="74"/>
        <v>44004</v>
      </c>
    </row>
    <row r="18963" spans="3:5" ht="13" x14ac:dyDescent="0.15">
      <c r="C18963" s="1" t="str">
        <f ca="1">IFERROR(INDIRECT(ADDRESS(MATCH(A18963,'contribution par jour-semaine'!A:A,0),MATCH(B18963,'contribution par jour-semaine'!$1:$1,0),4,1,"contribution par jour-semaine")),"")</f>
        <v/>
      </c>
      <c r="D18963" s="4" t="str">
        <f>VLOOKUP(A18963,predictions!A:B,2,FALSE)</f>
        <v>22/06/2020</v>
      </c>
      <c r="E18963" s="4">
        <f t="shared" si="74"/>
        <v>44004</v>
      </c>
    </row>
    <row r="18964" spans="3:5" ht="13" x14ac:dyDescent="0.15">
      <c r="C18964" s="1" t="str">
        <f ca="1">IFERROR(INDIRECT(ADDRESS(MATCH(A18964,'contribution par jour-semaine'!A:A,0),MATCH(B18964,'contribution par jour-semaine'!$1:$1,0),4,1,"contribution par jour-semaine")),"")</f>
        <v/>
      </c>
      <c r="D18964" s="4" t="str">
        <f>VLOOKUP(A18964,predictions!A:B,2,FALSE)</f>
        <v>22/06/2020</v>
      </c>
      <c r="E18964" s="4">
        <f t="shared" si="74"/>
        <v>44004</v>
      </c>
    </row>
    <row r="18965" spans="3:5" ht="13" x14ac:dyDescent="0.15">
      <c r="C18965" s="1" t="str">
        <f ca="1">IFERROR(INDIRECT(ADDRESS(MATCH(A18965,'contribution par jour-semaine'!A:A,0),MATCH(B18965,'contribution par jour-semaine'!$1:$1,0),4,1,"contribution par jour-semaine")),"")</f>
        <v/>
      </c>
      <c r="D18965" s="4" t="str">
        <f>VLOOKUP(A18965,predictions!A:B,2,FALSE)</f>
        <v>22/06/2020</v>
      </c>
      <c r="E18965" s="4">
        <f t="shared" si="74"/>
        <v>44004</v>
      </c>
    </row>
    <row r="18966" spans="3:5" ht="13" x14ac:dyDescent="0.15">
      <c r="C18966" s="1" t="str">
        <f ca="1">IFERROR(INDIRECT(ADDRESS(MATCH(A18966,'contribution par jour-semaine'!A:A,0),MATCH(B18966,'contribution par jour-semaine'!$1:$1,0),4,1,"contribution par jour-semaine")),"")</f>
        <v/>
      </c>
      <c r="D18966" s="4" t="str">
        <f>VLOOKUP(A18966,predictions!A:B,2,FALSE)</f>
        <v>22/06/2020</v>
      </c>
      <c r="E18966" s="4">
        <f t="shared" si="74"/>
        <v>44004</v>
      </c>
    </row>
    <row r="18967" spans="3:5" ht="13" x14ac:dyDescent="0.15">
      <c r="C18967" s="1" t="str">
        <f ca="1">IFERROR(INDIRECT(ADDRESS(MATCH(A18967,'contribution par jour-semaine'!A:A,0),MATCH(B18967,'contribution par jour-semaine'!$1:$1,0),4,1,"contribution par jour-semaine")),"")</f>
        <v/>
      </c>
      <c r="D18967" s="4" t="str">
        <f>VLOOKUP(A18967,predictions!A:B,2,FALSE)</f>
        <v>22/06/2020</v>
      </c>
      <c r="E18967" s="4">
        <f t="shared" si="74"/>
        <v>44004</v>
      </c>
    </row>
    <row r="18968" spans="3:5" ht="13" x14ac:dyDescent="0.15">
      <c r="C18968" s="1" t="str">
        <f ca="1">IFERROR(INDIRECT(ADDRESS(MATCH(A18968,'contribution par jour-semaine'!A:A,0),MATCH(B18968,'contribution par jour-semaine'!$1:$1,0),4,1,"contribution par jour-semaine")),"")</f>
        <v/>
      </c>
      <c r="D18968" s="4" t="str">
        <f>VLOOKUP(A18968,predictions!A:B,2,FALSE)</f>
        <v>22/06/2020</v>
      </c>
      <c r="E18968" s="4">
        <f t="shared" si="74"/>
        <v>44004</v>
      </c>
    </row>
    <row r="18969" spans="3:5" ht="13" x14ac:dyDescent="0.15">
      <c r="C18969" s="1" t="str">
        <f ca="1">IFERROR(INDIRECT(ADDRESS(MATCH(A18969,'contribution par jour-semaine'!A:A,0),MATCH(B18969,'contribution par jour-semaine'!$1:$1,0),4,1,"contribution par jour-semaine")),"")</f>
        <v/>
      </c>
      <c r="D18969" s="4" t="str">
        <f>VLOOKUP(A18969,predictions!A:B,2,FALSE)</f>
        <v>22/06/2020</v>
      </c>
      <c r="E18969" s="4">
        <f t="shared" si="74"/>
        <v>44004</v>
      </c>
    </row>
    <row r="18970" spans="3:5" ht="13" x14ac:dyDescent="0.15">
      <c r="C18970" s="1" t="str">
        <f ca="1">IFERROR(INDIRECT(ADDRESS(MATCH(A18970,'contribution par jour-semaine'!A:A,0),MATCH(B18970,'contribution par jour-semaine'!$1:$1,0),4,1,"contribution par jour-semaine")),"")</f>
        <v/>
      </c>
      <c r="D18970" s="4" t="str">
        <f>VLOOKUP(A18970,predictions!A:B,2,FALSE)</f>
        <v>22/06/2020</v>
      </c>
      <c r="E18970" s="4">
        <f t="shared" si="74"/>
        <v>44004</v>
      </c>
    </row>
    <row r="18971" spans="3:5" ht="13" x14ac:dyDescent="0.15">
      <c r="C18971" s="1" t="str">
        <f ca="1">IFERROR(INDIRECT(ADDRESS(MATCH(A18971,'contribution par jour-semaine'!A:A,0),MATCH(B18971,'contribution par jour-semaine'!$1:$1,0),4,1,"contribution par jour-semaine")),"")</f>
        <v/>
      </c>
      <c r="D18971" s="4" t="str">
        <f>VLOOKUP(A18971,predictions!A:B,2,FALSE)</f>
        <v>22/06/2020</v>
      </c>
      <c r="E18971" s="4">
        <f t="shared" si="74"/>
        <v>44004</v>
      </c>
    </row>
    <row r="18972" spans="3:5" ht="13" x14ac:dyDescent="0.15">
      <c r="C18972" s="1" t="str">
        <f ca="1">IFERROR(INDIRECT(ADDRESS(MATCH(A18972,'contribution par jour-semaine'!A:A,0),MATCH(B18972,'contribution par jour-semaine'!$1:$1,0),4,1,"contribution par jour-semaine")),"")</f>
        <v/>
      </c>
      <c r="D18972" s="4" t="str">
        <f>VLOOKUP(A18972,predictions!A:B,2,FALSE)</f>
        <v>22/06/2020</v>
      </c>
      <c r="E18972" s="4">
        <f t="shared" si="74"/>
        <v>44004</v>
      </c>
    </row>
    <row r="18973" spans="3:5" ht="13" x14ac:dyDescent="0.15">
      <c r="C18973" s="1" t="str">
        <f ca="1">IFERROR(INDIRECT(ADDRESS(MATCH(A18973,'contribution par jour-semaine'!A:A,0),MATCH(B18973,'contribution par jour-semaine'!$1:$1,0),4,1,"contribution par jour-semaine")),"")</f>
        <v/>
      </c>
      <c r="D18973" s="4" t="str">
        <f>VLOOKUP(A18973,predictions!A:B,2,FALSE)</f>
        <v>22/06/2020</v>
      </c>
      <c r="E18973" s="4">
        <f t="shared" si="74"/>
        <v>44004</v>
      </c>
    </row>
    <row r="18974" spans="3:5" ht="13" x14ac:dyDescent="0.15">
      <c r="C18974" s="1" t="str">
        <f ca="1">IFERROR(INDIRECT(ADDRESS(MATCH(A18974,'contribution par jour-semaine'!A:A,0),MATCH(B18974,'contribution par jour-semaine'!$1:$1,0),4,1,"contribution par jour-semaine")),"")</f>
        <v/>
      </c>
      <c r="D18974" s="4" t="str">
        <f>VLOOKUP(A18974,predictions!A:B,2,FALSE)</f>
        <v>22/06/2020</v>
      </c>
      <c r="E18974" s="4">
        <f t="shared" si="74"/>
        <v>44004</v>
      </c>
    </row>
    <row r="18975" spans="3:5" ht="13" x14ac:dyDescent="0.15">
      <c r="C18975" s="1" t="str">
        <f ca="1">IFERROR(INDIRECT(ADDRESS(MATCH(A18975,'contribution par jour-semaine'!A:A,0),MATCH(B18975,'contribution par jour-semaine'!$1:$1,0),4,1,"contribution par jour-semaine")),"")</f>
        <v/>
      </c>
      <c r="D18975" s="4" t="str">
        <f>VLOOKUP(A18975,predictions!A:B,2,FALSE)</f>
        <v>22/06/2020</v>
      </c>
      <c r="E18975" s="4">
        <f t="shared" si="74"/>
        <v>44004</v>
      </c>
    </row>
    <row r="18976" spans="3:5" ht="13" x14ac:dyDescent="0.15">
      <c r="C18976" s="1" t="str">
        <f ca="1">IFERROR(INDIRECT(ADDRESS(MATCH(A18976,'contribution par jour-semaine'!A:A,0),MATCH(B18976,'contribution par jour-semaine'!$1:$1,0),4,1,"contribution par jour-semaine")),"")</f>
        <v/>
      </c>
      <c r="D18976" s="4" t="str">
        <f>VLOOKUP(A18976,predictions!A:B,2,FALSE)</f>
        <v>22/06/2020</v>
      </c>
      <c r="E18976" s="4">
        <f t="shared" si="74"/>
        <v>44004</v>
      </c>
    </row>
    <row r="18977" spans="3:5" ht="13" x14ac:dyDescent="0.15">
      <c r="C18977" s="1" t="str">
        <f ca="1">IFERROR(INDIRECT(ADDRESS(MATCH(A18977,'contribution par jour-semaine'!A:A,0),MATCH(B18977,'contribution par jour-semaine'!$1:$1,0),4,1,"contribution par jour-semaine")),"")</f>
        <v/>
      </c>
      <c r="D18977" s="4" t="str">
        <f>VLOOKUP(A18977,predictions!A:B,2,FALSE)</f>
        <v>22/06/2020</v>
      </c>
      <c r="E18977" s="4">
        <f t="shared" si="74"/>
        <v>44004</v>
      </c>
    </row>
    <row r="18978" spans="3:5" ht="13" x14ac:dyDescent="0.15">
      <c r="C18978" s="1" t="str">
        <f ca="1">IFERROR(INDIRECT(ADDRESS(MATCH(A18978,'contribution par jour-semaine'!A:A,0),MATCH(B18978,'contribution par jour-semaine'!$1:$1,0),4,1,"contribution par jour-semaine")),"")</f>
        <v/>
      </c>
      <c r="D18978" s="4" t="str">
        <f>VLOOKUP(A18978,predictions!A:B,2,FALSE)</f>
        <v>22/06/2020</v>
      </c>
      <c r="E18978" s="4">
        <f t="shared" si="74"/>
        <v>44004</v>
      </c>
    </row>
    <row r="18979" spans="3:5" ht="13" x14ac:dyDescent="0.15">
      <c r="C18979" s="1" t="str">
        <f ca="1">IFERROR(INDIRECT(ADDRESS(MATCH(A18979,'contribution par jour-semaine'!A:A,0),MATCH(B18979,'contribution par jour-semaine'!$1:$1,0),4,1,"contribution par jour-semaine")),"")</f>
        <v/>
      </c>
      <c r="D18979" s="4" t="str">
        <f>VLOOKUP(A18979,predictions!A:B,2,FALSE)</f>
        <v>22/06/2020</v>
      </c>
      <c r="E18979" s="4">
        <f t="shared" si="74"/>
        <v>44004</v>
      </c>
    </row>
    <row r="18980" spans="3:5" ht="13" x14ac:dyDescent="0.15">
      <c r="C18980" s="1" t="str">
        <f ca="1">IFERROR(INDIRECT(ADDRESS(MATCH(A18980,'contribution par jour-semaine'!A:A,0),MATCH(B18980,'contribution par jour-semaine'!$1:$1,0),4,1,"contribution par jour-semaine")),"")</f>
        <v/>
      </c>
      <c r="D18980" s="4" t="str">
        <f>VLOOKUP(A18980,predictions!A:B,2,FALSE)</f>
        <v>22/06/2020</v>
      </c>
      <c r="E18980" s="4">
        <f t="shared" si="74"/>
        <v>44004</v>
      </c>
    </row>
    <row r="18981" spans="3:5" ht="13" x14ac:dyDescent="0.15">
      <c r="C18981" s="1" t="str">
        <f ca="1">IFERROR(INDIRECT(ADDRESS(MATCH(A18981,'contribution par jour-semaine'!A:A,0),MATCH(B18981,'contribution par jour-semaine'!$1:$1,0),4,1,"contribution par jour-semaine")),"")</f>
        <v/>
      </c>
      <c r="D18981" s="4" t="str">
        <f>VLOOKUP(A18981,predictions!A:B,2,FALSE)</f>
        <v>22/06/2020</v>
      </c>
      <c r="E18981" s="4">
        <f t="shared" si="74"/>
        <v>44004</v>
      </c>
    </row>
    <row r="18982" spans="3:5" ht="13" x14ac:dyDescent="0.15">
      <c r="C18982" s="1" t="str">
        <f ca="1">IFERROR(INDIRECT(ADDRESS(MATCH(A18982,'contribution par jour-semaine'!A:A,0),MATCH(B18982,'contribution par jour-semaine'!$1:$1,0),4,1,"contribution par jour-semaine")),"")</f>
        <v/>
      </c>
      <c r="D18982" s="4" t="str">
        <f>VLOOKUP(A18982,predictions!A:B,2,FALSE)</f>
        <v>22/06/2020</v>
      </c>
      <c r="E18982" s="4">
        <f t="shared" si="74"/>
        <v>44004</v>
      </c>
    </row>
    <row r="18983" spans="3:5" ht="13" x14ac:dyDescent="0.15">
      <c r="C18983" s="1" t="str">
        <f ca="1">IFERROR(INDIRECT(ADDRESS(MATCH(A18983,'contribution par jour-semaine'!A:A,0),MATCH(B18983,'contribution par jour-semaine'!$1:$1,0),4,1,"contribution par jour-semaine")),"")</f>
        <v/>
      </c>
      <c r="D18983" s="4" t="str">
        <f>VLOOKUP(A18983,predictions!A:B,2,FALSE)</f>
        <v>22/06/2020</v>
      </c>
      <c r="E18983" s="4">
        <f t="shared" si="74"/>
        <v>44004</v>
      </c>
    </row>
    <row r="18984" spans="3:5" ht="13" x14ac:dyDescent="0.15">
      <c r="C18984" s="1" t="str">
        <f ca="1">IFERROR(INDIRECT(ADDRESS(MATCH(A18984,'contribution par jour-semaine'!A:A,0),MATCH(B18984,'contribution par jour-semaine'!$1:$1,0),4,1,"contribution par jour-semaine")),"")</f>
        <v/>
      </c>
      <c r="D18984" s="4" t="str">
        <f>VLOOKUP(A18984,predictions!A:B,2,FALSE)</f>
        <v>22/06/2020</v>
      </c>
      <c r="E18984" s="4">
        <f t="shared" si="74"/>
        <v>44004</v>
      </c>
    </row>
    <row r="18985" spans="3:5" ht="13" x14ac:dyDescent="0.15">
      <c r="C18985" s="1" t="str">
        <f ca="1">IFERROR(INDIRECT(ADDRESS(MATCH(A18985,'contribution par jour-semaine'!A:A,0),MATCH(B18985,'contribution par jour-semaine'!$1:$1,0),4,1,"contribution par jour-semaine")),"")</f>
        <v/>
      </c>
      <c r="D18985" s="4" t="str">
        <f>VLOOKUP(A18985,predictions!A:B,2,FALSE)</f>
        <v>22/06/2020</v>
      </c>
      <c r="E18985" s="4">
        <f t="shared" si="74"/>
        <v>44004</v>
      </c>
    </row>
    <row r="18986" spans="3:5" ht="13" x14ac:dyDescent="0.15">
      <c r="C18986" s="1" t="str">
        <f ca="1">IFERROR(INDIRECT(ADDRESS(MATCH(A18986,'contribution par jour-semaine'!A:A,0),MATCH(B18986,'contribution par jour-semaine'!$1:$1,0),4,1,"contribution par jour-semaine")),"")</f>
        <v/>
      </c>
      <c r="D18986" s="4" t="str">
        <f>VLOOKUP(A18986,predictions!A:B,2,FALSE)</f>
        <v>22/06/2020</v>
      </c>
      <c r="E18986" s="4">
        <f t="shared" si="74"/>
        <v>44004</v>
      </c>
    </row>
    <row r="18987" spans="3:5" ht="13" x14ac:dyDescent="0.15">
      <c r="C18987" s="1" t="str">
        <f ca="1">IFERROR(INDIRECT(ADDRESS(MATCH(A18987,'contribution par jour-semaine'!A:A,0),MATCH(B18987,'contribution par jour-semaine'!$1:$1,0),4,1,"contribution par jour-semaine")),"")</f>
        <v/>
      </c>
      <c r="D18987" s="4" t="str">
        <f>VLOOKUP(A18987,predictions!A:B,2,FALSE)</f>
        <v>22/06/2020</v>
      </c>
      <c r="E18987" s="4">
        <f t="shared" si="74"/>
        <v>44004</v>
      </c>
    </row>
    <row r="18988" spans="3:5" ht="13" x14ac:dyDescent="0.15">
      <c r="C18988" s="1" t="str">
        <f ca="1">IFERROR(INDIRECT(ADDRESS(MATCH(A18988,'contribution par jour-semaine'!A:A,0),MATCH(B18988,'contribution par jour-semaine'!$1:$1,0),4,1,"contribution par jour-semaine")),"")</f>
        <v/>
      </c>
      <c r="D18988" s="4" t="str">
        <f>VLOOKUP(A18988,predictions!A:B,2,FALSE)</f>
        <v>22/06/2020</v>
      </c>
      <c r="E18988" s="4">
        <f t="shared" si="74"/>
        <v>44004</v>
      </c>
    </row>
    <row r="18989" spans="3:5" ht="13" x14ac:dyDescent="0.15">
      <c r="C18989" s="1" t="str">
        <f ca="1">IFERROR(INDIRECT(ADDRESS(MATCH(A18989,'contribution par jour-semaine'!A:A,0),MATCH(B18989,'contribution par jour-semaine'!$1:$1,0),4,1,"contribution par jour-semaine")),"")</f>
        <v/>
      </c>
      <c r="D18989" s="4" t="str">
        <f>VLOOKUP(A18989,predictions!A:B,2,FALSE)</f>
        <v>22/06/2020</v>
      </c>
      <c r="E18989" s="4">
        <f t="shared" si="74"/>
        <v>44004</v>
      </c>
    </row>
    <row r="18990" spans="3:5" ht="13" x14ac:dyDescent="0.15">
      <c r="C18990" s="1" t="str">
        <f ca="1">IFERROR(INDIRECT(ADDRESS(MATCH(A18990,'contribution par jour-semaine'!A:A,0),MATCH(B18990,'contribution par jour-semaine'!$1:$1,0),4,1,"contribution par jour-semaine")),"")</f>
        <v/>
      </c>
      <c r="D18990" s="4" t="str">
        <f>VLOOKUP(A18990,predictions!A:B,2,FALSE)</f>
        <v>22/06/2020</v>
      </c>
      <c r="E18990" s="4">
        <f t="shared" si="74"/>
        <v>44004</v>
      </c>
    </row>
    <row r="18991" spans="3:5" ht="13" x14ac:dyDescent="0.15">
      <c r="C18991" s="1" t="str">
        <f ca="1">IFERROR(INDIRECT(ADDRESS(MATCH(A18991,'contribution par jour-semaine'!A:A,0),MATCH(B18991,'contribution par jour-semaine'!$1:$1,0),4,1,"contribution par jour-semaine")),"")</f>
        <v/>
      </c>
      <c r="D18991" s="4" t="str">
        <f>VLOOKUP(A18991,predictions!A:B,2,FALSE)</f>
        <v>22/06/2020</v>
      </c>
      <c r="E18991" s="4">
        <f t="shared" si="74"/>
        <v>44004</v>
      </c>
    </row>
    <row r="18992" spans="3:5" ht="13" x14ac:dyDescent="0.15">
      <c r="C18992" s="1" t="str">
        <f ca="1">IFERROR(INDIRECT(ADDRESS(MATCH(A18992,'contribution par jour-semaine'!A:A,0),MATCH(B18992,'contribution par jour-semaine'!$1:$1,0),4,1,"contribution par jour-semaine")),"")</f>
        <v/>
      </c>
      <c r="D18992" s="4" t="str">
        <f>VLOOKUP(A18992,predictions!A:B,2,FALSE)</f>
        <v>22/06/2020</v>
      </c>
      <c r="E18992" s="4">
        <f t="shared" si="74"/>
        <v>44004</v>
      </c>
    </row>
    <row r="18993" spans="3:5" ht="13" x14ac:dyDescent="0.15">
      <c r="C18993" s="1" t="str">
        <f ca="1">IFERROR(INDIRECT(ADDRESS(MATCH(A18993,'contribution par jour-semaine'!A:A,0),MATCH(B18993,'contribution par jour-semaine'!$1:$1,0),4,1,"contribution par jour-semaine")),"")</f>
        <v/>
      </c>
      <c r="D18993" s="4" t="str">
        <f>VLOOKUP(A18993,predictions!A:B,2,FALSE)</f>
        <v>22/06/2020</v>
      </c>
      <c r="E18993" s="4">
        <f t="shared" si="74"/>
        <v>44004</v>
      </c>
    </row>
    <row r="18994" spans="3:5" ht="13" x14ac:dyDescent="0.15">
      <c r="C18994" s="1" t="str">
        <f ca="1">IFERROR(INDIRECT(ADDRESS(MATCH(A18994,'contribution par jour-semaine'!A:A,0),MATCH(B18994,'contribution par jour-semaine'!$1:$1,0),4,1,"contribution par jour-semaine")),"")</f>
        <v/>
      </c>
      <c r="D18994" s="4" t="str">
        <f>VLOOKUP(A18994,predictions!A:B,2,FALSE)</f>
        <v>22/06/2020</v>
      </c>
      <c r="E18994" s="4">
        <f t="shared" si="74"/>
        <v>44004</v>
      </c>
    </row>
    <row r="18995" spans="3:5" ht="13" x14ac:dyDescent="0.15">
      <c r="C18995" s="1" t="str">
        <f ca="1">IFERROR(INDIRECT(ADDRESS(MATCH(A18995,'contribution par jour-semaine'!A:A,0),MATCH(B18995,'contribution par jour-semaine'!$1:$1,0),4,1,"contribution par jour-semaine")),"")</f>
        <v/>
      </c>
      <c r="D18995" s="4" t="str">
        <f>VLOOKUP(A18995,predictions!A:B,2,FALSE)</f>
        <v>22/06/2020</v>
      </c>
      <c r="E18995" s="4">
        <f t="shared" si="74"/>
        <v>44004</v>
      </c>
    </row>
    <row r="18996" spans="3:5" ht="13" x14ac:dyDescent="0.15">
      <c r="C18996" s="1" t="str">
        <f ca="1">IFERROR(INDIRECT(ADDRESS(MATCH(A18996,'contribution par jour-semaine'!A:A,0),MATCH(B18996,'contribution par jour-semaine'!$1:$1,0),4,1,"contribution par jour-semaine")),"")</f>
        <v/>
      </c>
      <c r="D18996" s="4" t="str">
        <f>VLOOKUP(A18996,predictions!A:B,2,FALSE)</f>
        <v>22/06/2020</v>
      </c>
      <c r="E18996" s="4">
        <f t="shared" si="74"/>
        <v>44004</v>
      </c>
    </row>
    <row r="18997" spans="3:5" ht="13" x14ac:dyDescent="0.15">
      <c r="C18997" s="1" t="str">
        <f ca="1">IFERROR(INDIRECT(ADDRESS(MATCH(A18997,'contribution par jour-semaine'!A:A,0),MATCH(B18997,'contribution par jour-semaine'!$1:$1,0),4,1,"contribution par jour-semaine")),"")</f>
        <v/>
      </c>
      <c r="D18997" s="4" t="str">
        <f>VLOOKUP(A18997,predictions!A:B,2,FALSE)</f>
        <v>22/06/2020</v>
      </c>
      <c r="E18997" s="4">
        <f t="shared" si="74"/>
        <v>44004</v>
      </c>
    </row>
    <row r="18998" spans="3:5" ht="13" x14ac:dyDescent="0.15">
      <c r="C18998" s="1" t="str">
        <f ca="1">IFERROR(INDIRECT(ADDRESS(MATCH(A18998,'contribution par jour-semaine'!A:A,0),MATCH(B18998,'contribution par jour-semaine'!$1:$1,0),4,1,"contribution par jour-semaine")),"")</f>
        <v/>
      </c>
      <c r="D18998" s="4" t="str">
        <f>VLOOKUP(A18998,predictions!A:B,2,FALSE)</f>
        <v>22/06/2020</v>
      </c>
      <c r="E18998" s="4">
        <f t="shared" si="74"/>
        <v>44004</v>
      </c>
    </row>
    <row r="18999" spans="3:5" ht="13" x14ac:dyDescent="0.15">
      <c r="C18999" s="1" t="str">
        <f ca="1">IFERROR(INDIRECT(ADDRESS(MATCH(A18999,'contribution par jour-semaine'!A:A,0),MATCH(B18999,'contribution par jour-semaine'!$1:$1,0),4,1,"contribution par jour-semaine")),"")</f>
        <v/>
      </c>
      <c r="D18999" s="4" t="str">
        <f>VLOOKUP(A18999,predictions!A:B,2,FALSE)</f>
        <v>22/06/2020</v>
      </c>
      <c r="E18999" s="4">
        <f t="shared" si="74"/>
        <v>44004</v>
      </c>
    </row>
    <row r="19000" spans="3:5" ht="13" x14ac:dyDescent="0.15">
      <c r="C19000" s="1" t="str">
        <f ca="1">IFERROR(INDIRECT(ADDRESS(MATCH(A19000,'contribution par jour-semaine'!A:A,0),MATCH(B19000,'contribution par jour-semaine'!$1:$1,0),4,1,"contribution par jour-semaine")),"")</f>
        <v/>
      </c>
      <c r="D19000" s="4" t="str">
        <f>VLOOKUP(A19000,predictions!A:B,2,FALSE)</f>
        <v>22/06/2020</v>
      </c>
      <c r="E19000" s="4">
        <f t="shared" si="74"/>
        <v>44004</v>
      </c>
    </row>
    <row r="19001" spans="3:5" ht="13" x14ac:dyDescent="0.15">
      <c r="C19001" s="1" t="str">
        <f ca="1">IFERROR(INDIRECT(ADDRESS(MATCH(A19001,'contribution par jour-semaine'!A:A,0),MATCH(B19001,'contribution par jour-semaine'!$1:$1,0),4,1,"contribution par jour-semaine")),"")</f>
        <v/>
      </c>
      <c r="D19001" s="4" t="str">
        <f>VLOOKUP(A19001,predictions!A:B,2,FALSE)</f>
        <v>22/06/2020</v>
      </c>
      <c r="E19001" s="4">
        <f t="shared" si="74"/>
        <v>44004</v>
      </c>
    </row>
    <row r="19002" spans="3:5" ht="13" x14ac:dyDescent="0.15">
      <c r="C19002" s="1" t="str">
        <f ca="1">IFERROR(INDIRECT(ADDRESS(MATCH(A19002,'contribution par jour-semaine'!A:A,0),MATCH(B19002,'contribution par jour-semaine'!$1:$1,0),4,1,"contribution par jour-semaine")),"")</f>
        <v/>
      </c>
      <c r="D19002" s="4" t="str">
        <f>VLOOKUP(A19002,predictions!A:B,2,FALSE)</f>
        <v>22/06/2020</v>
      </c>
      <c r="E19002" s="4">
        <f t="shared" si="74"/>
        <v>44004</v>
      </c>
    </row>
    <row r="19003" spans="3:5" ht="13" x14ac:dyDescent="0.15">
      <c r="C19003" s="1" t="str">
        <f ca="1">IFERROR(INDIRECT(ADDRESS(MATCH(A19003,'contribution par jour-semaine'!A:A,0),MATCH(B19003,'contribution par jour-semaine'!$1:$1,0),4,1,"contribution par jour-semaine")),"")</f>
        <v/>
      </c>
      <c r="D19003" s="4" t="str">
        <f>VLOOKUP(A19003,predictions!A:B,2,FALSE)</f>
        <v>22/06/2020</v>
      </c>
      <c r="E19003" s="4">
        <f t="shared" si="74"/>
        <v>44004</v>
      </c>
    </row>
    <row r="19004" spans="3:5" ht="13" x14ac:dyDescent="0.15">
      <c r="C19004" s="1" t="str">
        <f ca="1">IFERROR(INDIRECT(ADDRESS(MATCH(A19004,'contribution par jour-semaine'!A:A,0),MATCH(B19004,'contribution par jour-semaine'!$1:$1,0),4,1,"contribution par jour-semaine")),"")</f>
        <v/>
      </c>
      <c r="D19004" s="4" t="str">
        <f>VLOOKUP(A19004,predictions!A:B,2,FALSE)</f>
        <v>22/06/2020</v>
      </c>
      <c r="E19004" s="4">
        <f t="shared" si="74"/>
        <v>44004</v>
      </c>
    </row>
    <row r="19005" spans="3:5" ht="13" x14ac:dyDescent="0.15">
      <c r="C19005" s="1" t="str">
        <f ca="1">IFERROR(INDIRECT(ADDRESS(MATCH(A19005,'contribution par jour-semaine'!A:A,0),MATCH(B19005,'contribution par jour-semaine'!$1:$1,0),4,1,"contribution par jour-semaine")),"")</f>
        <v/>
      </c>
      <c r="D19005" s="4" t="str">
        <f>VLOOKUP(A19005,predictions!A:B,2,FALSE)</f>
        <v>22/06/2020</v>
      </c>
      <c r="E19005" s="4">
        <f t="shared" si="74"/>
        <v>44004</v>
      </c>
    </row>
    <row r="19006" spans="3:5" ht="13" x14ac:dyDescent="0.15">
      <c r="C19006" s="1" t="str">
        <f ca="1">IFERROR(INDIRECT(ADDRESS(MATCH(A19006,'contribution par jour-semaine'!A:A,0),MATCH(B19006,'contribution par jour-semaine'!$1:$1,0),4,1,"contribution par jour-semaine")),"")</f>
        <v/>
      </c>
      <c r="D19006" s="4" t="str">
        <f>VLOOKUP(A19006,predictions!A:B,2,FALSE)</f>
        <v>22/06/2020</v>
      </c>
      <c r="E19006" s="4">
        <f t="shared" si="74"/>
        <v>44004</v>
      </c>
    </row>
    <row r="19007" spans="3:5" ht="13" x14ac:dyDescent="0.15">
      <c r="C19007" s="1" t="str">
        <f ca="1">IFERROR(INDIRECT(ADDRESS(MATCH(A19007,'contribution par jour-semaine'!A:A,0),MATCH(B19007,'contribution par jour-semaine'!$1:$1,0),4,1,"contribution par jour-semaine")),"")</f>
        <v/>
      </c>
      <c r="D19007" s="4" t="str">
        <f>VLOOKUP(A19007,predictions!A:B,2,FALSE)</f>
        <v>22/06/2020</v>
      </c>
      <c r="E19007" s="4">
        <f t="shared" si="74"/>
        <v>44004</v>
      </c>
    </row>
    <row r="19008" spans="3:5" ht="13" x14ac:dyDescent="0.15">
      <c r="C19008" s="1" t="str">
        <f ca="1">IFERROR(INDIRECT(ADDRESS(MATCH(A19008,'contribution par jour-semaine'!A:A,0),MATCH(B19008,'contribution par jour-semaine'!$1:$1,0),4,1,"contribution par jour-semaine")),"")</f>
        <v/>
      </c>
      <c r="D19008" s="4" t="str">
        <f>VLOOKUP(A19008,predictions!A:B,2,FALSE)</f>
        <v>22/06/2020</v>
      </c>
      <c r="E19008" s="4">
        <f t="shared" si="74"/>
        <v>44004</v>
      </c>
    </row>
    <row r="19009" spans="3:5" ht="13" x14ac:dyDescent="0.15">
      <c r="C19009" s="1" t="str">
        <f ca="1">IFERROR(INDIRECT(ADDRESS(MATCH(A19009,'contribution par jour-semaine'!A:A,0),MATCH(B19009,'contribution par jour-semaine'!$1:$1,0),4,1,"contribution par jour-semaine")),"")</f>
        <v/>
      </c>
      <c r="D19009" s="4" t="str">
        <f>VLOOKUP(A19009,predictions!A:B,2,FALSE)</f>
        <v>22/06/2020</v>
      </c>
      <c r="E19009" s="4">
        <f t="shared" si="74"/>
        <v>44004</v>
      </c>
    </row>
    <row r="19010" spans="3:5" ht="13" x14ac:dyDescent="0.15">
      <c r="C19010" s="1" t="str">
        <f ca="1">IFERROR(INDIRECT(ADDRESS(MATCH(A19010,'contribution par jour-semaine'!A:A,0),MATCH(B19010,'contribution par jour-semaine'!$1:$1,0),4,1,"contribution par jour-semaine")),"")</f>
        <v/>
      </c>
      <c r="D19010" s="4" t="str">
        <f>VLOOKUP(A19010,predictions!A:B,2,FALSE)</f>
        <v>22/06/2020</v>
      </c>
      <c r="E19010" s="4">
        <f t="shared" si="74"/>
        <v>44004</v>
      </c>
    </row>
    <row r="19011" spans="3:5" ht="13" x14ac:dyDescent="0.15">
      <c r="C19011" s="1" t="str">
        <f ca="1">IFERROR(INDIRECT(ADDRESS(MATCH(A19011,'contribution par jour-semaine'!A:A,0),MATCH(B19011,'contribution par jour-semaine'!$1:$1,0),4,1,"contribution par jour-semaine")),"")</f>
        <v/>
      </c>
      <c r="D19011" s="4" t="str">
        <f>VLOOKUP(A19011,predictions!A:B,2,FALSE)</f>
        <v>22/06/2020</v>
      </c>
      <c r="E19011" s="4">
        <f t="shared" si="74"/>
        <v>44004</v>
      </c>
    </row>
    <row r="19012" spans="3:5" ht="13" x14ac:dyDescent="0.15">
      <c r="C19012" s="1" t="str">
        <f ca="1">IFERROR(INDIRECT(ADDRESS(MATCH(A19012,'contribution par jour-semaine'!A:A,0),MATCH(B19012,'contribution par jour-semaine'!$1:$1,0),4,1,"contribution par jour-semaine")),"")</f>
        <v/>
      </c>
      <c r="D19012" s="4" t="str">
        <f>VLOOKUP(A19012,predictions!A:B,2,FALSE)</f>
        <v>22/06/2020</v>
      </c>
      <c r="E19012" s="4">
        <f t="shared" si="74"/>
        <v>44004</v>
      </c>
    </row>
    <row r="19013" spans="3:5" ht="13" x14ac:dyDescent="0.15">
      <c r="C19013" s="1" t="str">
        <f ca="1">IFERROR(INDIRECT(ADDRESS(MATCH(A19013,'contribution par jour-semaine'!A:A,0),MATCH(B19013,'contribution par jour-semaine'!$1:$1,0),4,1,"contribution par jour-semaine")),"")</f>
        <v/>
      </c>
      <c r="D19013" s="4" t="str">
        <f>VLOOKUP(A19013,predictions!A:B,2,FALSE)</f>
        <v>22/06/2020</v>
      </c>
      <c r="E19013" s="4">
        <f t="shared" si="74"/>
        <v>44004</v>
      </c>
    </row>
    <row r="19014" spans="3:5" ht="13" x14ac:dyDescent="0.15">
      <c r="C19014" s="1" t="str">
        <f ca="1">IFERROR(INDIRECT(ADDRESS(MATCH(A19014,'contribution par jour-semaine'!A:A,0),MATCH(B19014,'contribution par jour-semaine'!$1:$1,0),4,1,"contribution par jour-semaine")),"")</f>
        <v/>
      </c>
      <c r="D19014" s="4" t="str">
        <f>VLOOKUP(A19014,predictions!A:B,2,FALSE)</f>
        <v>22/06/2020</v>
      </c>
      <c r="E19014" s="4">
        <f t="shared" si="74"/>
        <v>44004</v>
      </c>
    </row>
    <row r="19015" spans="3:5" ht="13" x14ac:dyDescent="0.15">
      <c r="C19015" s="1" t="str">
        <f ca="1">IFERROR(INDIRECT(ADDRESS(MATCH(A19015,'contribution par jour-semaine'!A:A,0),MATCH(B19015,'contribution par jour-semaine'!$1:$1,0),4,1,"contribution par jour-semaine")),"")</f>
        <v/>
      </c>
      <c r="D19015" s="4" t="str">
        <f>VLOOKUP(A19015,predictions!A:B,2,FALSE)</f>
        <v>22/06/2020</v>
      </c>
      <c r="E19015" s="4">
        <f t="shared" si="74"/>
        <v>44004</v>
      </c>
    </row>
    <row r="19016" spans="3:5" ht="13" x14ac:dyDescent="0.15">
      <c r="C19016" s="1" t="str">
        <f ca="1">IFERROR(INDIRECT(ADDRESS(MATCH(A19016,'contribution par jour-semaine'!A:A,0),MATCH(B19016,'contribution par jour-semaine'!$1:$1,0),4,1,"contribution par jour-semaine")),"")</f>
        <v/>
      </c>
      <c r="D19016" s="4" t="str">
        <f>VLOOKUP(A19016,predictions!A:B,2,FALSE)</f>
        <v>22/06/2020</v>
      </c>
      <c r="E19016" s="4">
        <f t="shared" si="74"/>
        <v>44004</v>
      </c>
    </row>
    <row r="19017" spans="3:5" ht="13" x14ac:dyDescent="0.15">
      <c r="C19017" s="1" t="str">
        <f ca="1">IFERROR(INDIRECT(ADDRESS(MATCH(A19017,'contribution par jour-semaine'!A:A,0),MATCH(B19017,'contribution par jour-semaine'!$1:$1,0),4,1,"contribution par jour-semaine")),"")</f>
        <v/>
      </c>
      <c r="D19017" s="4" t="str">
        <f>VLOOKUP(A19017,predictions!A:B,2,FALSE)</f>
        <v>22/06/2020</v>
      </c>
      <c r="E19017" s="4">
        <f t="shared" si="74"/>
        <v>44004</v>
      </c>
    </row>
    <row r="19018" spans="3:5" ht="13" x14ac:dyDescent="0.15">
      <c r="C19018" s="1" t="str">
        <f ca="1">IFERROR(INDIRECT(ADDRESS(MATCH(A19018,'contribution par jour-semaine'!A:A,0),MATCH(B19018,'contribution par jour-semaine'!$1:$1,0),4,1,"contribution par jour-semaine")),"")</f>
        <v/>
      </c>
      <c r="D19018" s="4" t="str">
        <f>VLOOKUP(A19018,predictions!A:B,2,FALSE)</f>
        <v>22/06/2020</v>
      </c>
      <c r="E19018" s="4">
        <f t="shared" si="74"/>
        <v>44004</v>
      </c>
    </row>
    <row r="19019" spans="3:5" ht="13" x14ac:dyDescent="0.15">
      <c r="C19019" s="1" t="str">
        <f ca="1">IFERROR(INDIRECT(ADDRESS(MATCH(A19019,'contribution par jour-semaine'!A:A,0),MATCH(B19019,'contribution par jour-semaine'!$1:$1,0),4,1,"contribution par jour-semaine")),"")</f>
        <v/>
      </c>
      <c r="D19019" s="4" t="str">
        <f>VLOOKUP(A19019,predictions!A:B,2,FALSE)</f>
        <v>22/06/2020</v>
      </c>
      <c r="E19019" s="4">
        <f t="shared" si="74"/>
        <v>44004</v>
      </c>
    </row>
    <row r="19020" spans="3:5" ht="13" x14ac:dyDescent="0.15">
      <c r="C19020" s="1" t="str">
        <f ca="1">IFERROR(INDIRECT(ADDRESS(MATCH(A19020,'contribution par jour-semaine'!A:A,0),MATCH(B19020,'contribution par jour-semaine'!$1:$1,0),4,1,"contribution par jour-semaine")),"")</f>
        <v/>
      </c>
      <c r="D19020" s="4" t="str">
        <f>VLOOKUP(A19020,predictions!A:B,2,FALSE)</f>
        <v>22/06/2020</v>
      </c>
      <c r="E19020" s="4">
        <f t="shared" si="74"/>
        <v>44004</v>
      </c>
    </row>
    <row r="19021" spans="3:5" ht="13" x14ac:dyDescent="0.15">
      <c r="C19021" s="1" t="str">
        <f ca="1">IFERROR(INDIRECT(ADDRESS(MATCH(A19021,'contribution par jour-semaine'!A:A,0),MATCH(B19021,'contribution par jour-semaine'!$1:$1,0),4,1,"contribution par jour-semaine")),"")</f>
        <v/>
      </c>
      <c r="D19021" s="4" t="str">
        <f>VLOOKUP(A19021,predictions!A:B,2,FALSE)</f>
        <v>22/06/2020</v>
      </c>
      <c r="E19021" s="4">
        <f t="shared" si="74"/>
        <v>44004</v>
      </c>
    </row>
    <row r="19022" spans="3:5" ht="13" x14ac:dyDescent="0.15">
      <c r="C19022" s="1" t="str">
        <f ca="1">IFERROR(INDIRECT(ADDRESS(MATCH(A19022,'contribution par jour-semaine'!A:A,0),MATCH(B19022,'contribution par jour-semaine'!$1:$1,0),4,1,"contribution par jour-semaine")),"")</f>
        <v/>
      </c>
      <c r="D19022" s="4" t="str">
        <f>VLOOKUP(A19022,predictions!A:B,2,FALSE)</f>
        <v>22/06/2020</v>
      </c>
      <c r="E19022" s="4">
        <f t="shared" si="74"/>
        <v>44004</v>
      </c>
    </row>
    <row r="19023" spans="3:5" ht="13" x14ac:dyDescent="0.15">
      <c r="C19023" s="1" t="str">
        <f ca="1">IFERROR(INDIRECT(ADDRESS(MATCH(A19023,'contribution par jour-semaine'!A:A,0),MATCH(B19023,'contribution par jour-semaine'!$1:$1,0),4,1,"contribution par jour-semaine")),"")</f>
        <v/>
      </c>
      <c r="D19023" s="4" t="str">
        <f>VLOOKUP(A19023,predictions!A:B,2,FALSE)</f>
        <v>22/06/2020</v>
      </c>
      <c r="E19023" s="4">
        <f t="shared" si="74"/>
        <v>44004</v>
      </c>
    </row>
    <row r="19024" spans="3:5" ht="13" x14ac:dyDescent="0.15">
      <c r="C19024" s="1" t="str">
        <f ca="1">IFERROR(INDIRECT(ADDRESS(MATCH(A19024,'contribution par jour-semaine'!A:A,0),MATCH(B19024,'contribution par jour-semaine'!$1:$1,0),4,1,"contribution par jour-semaine")),"")</f>
        <v/>
      </c>
      <c r="D19024" s="4" t="str">
        <f>VLOOKUP(A19024,predictions!A:B,2,FALSE)</f>
        <v>22/06/2020</v>
      </c>
      <c r="E19024" s="4">
        <f t="shared" si="74"/>
        <v>44004</v>
      </c>
    </row>
    <row r="19025" spans="3:5" ht="13" x14ac:dyDescent="0.15">
      <c r="C19025" s="1" t="str">
        <f ca="1">IFERROR(INDIRECT(ADDRESS(MATCH(A19025,'contribution par jour-semaine'!A:A,0),MATCH(B19025,'contribution par jour-semaine'!$1:$1,0),4,1,"contribution par jour-semaine")),"")</f>
        <v/>
      </c>
      <c r="D19025" s="4" t="str">
        <f>VLOOKUP(A19025,predictions!A:B,2,FALSE)</f>
        <v>22/06/2020</v>
      </c>
      <c r="E19025" s="4">
        <f t="shared" si="74"/>
        <v>44004</v>
      </c>
    </row>
    <row r="19026" spans="3:5" ht="13" x14ac:dyDescent="0.15">
      <c r="C19026" s="1" t="str">
        <f ca="1">IFERROR(INDIRECT(ADDRESS(MATCH(A19026,'contribution par jour-semaine'!A:A,0),MATCH(B19026,'contribution par jour-semaine'!$1:$1,0),4,1,"contribution par jour-semaine")),"")</f>
        <v/>
      </c>
      <c r="D19026" s="4" t="str">
        <f>VLOOKUP(A19026,predictions!A:B,2,FALSE)</f>
        <v>22/06/2020</v>
      </c>
      <c r="E19026" s="4">
        <f t="shared" si="74"/>
        <v>44004</v>
      </c>
    </row>
    <row r="19027" spans="3:5" ht="13" x14ac:dyDescent="0.15">
      <c r="C19027" s="1" t="str">
        <f ca="1">IFERROR(INDIRECT(ADDRESS(MATCH(A19027,'contribution par jour-semaine'!A:A,0),MATCH(B19027,'contribution par jour-semaine'!$1:$1,0),4,1,"contribution par jour-semaine")),"")</f>
        <v/>
      </c>
      <c r="D19027" s="4" t="str">
        <f>VLOOKUP(A19027,predictions!A:B,2,FALSE)</f>
        <v>22/06/2020</v>
      </c>
      <c r="E19027" s="4">
        <f t="shared" si="74"/>
        <v>44004</v>
      </c>
    </row>
    <row r="19028" spans="3:5" ht="13" x14ac:dyDescent="0.15">
      <c r="C19028" s="1" t="str">
        <f ca="1">IFERROR(INDIRECT(ADDRESS(MATCH(A19028,'contribution par jour-semaine'!A:A,0),MATCH(B19028,'contribution par jour-semaine'!$1:$1,0),4,1,"contribution par jour-semaine")),"")</f>
        <v/>
      </c>
      <c r="D19028" s="4" t="str">
        <f>VLOOKUP(A19028,predictions!A:B,2,FALSE)</f>
        <v>22/06/2020</v>
      </c>
      <c r="E19028" s="4">
        <f t="shared" si="74"/>
        <v>44004</v>
      </c>
    </row>
    <row r="19029" spans="3:5" ht="13" x14ac:dyDescent="0.15">
      <c r="C19029" s="1" t="str">
        <f ca="1">IFERROR(INDIRECT(ADDRESS(MATCH(A19029,'contribution par jour-semaine'!A:A,0),MATCH(B19029,'contribution par jour-semaine'!$1:$1,0),4,1,"contribution par jour-semaine")),"")</f>
        <v/>
      </c>
      <c r="D19029" s="4" t="str">
        <f>VLOOKUP(A19029,predictions!A:B,2,FALSE)</f>
        <v>22/06/2020</v>
      </c>
      <c r="E19029" s="4">
        <f t="shared" si="74"/>
        <v>44004</v>
      </c>
    </row>
    <row r="19030" spans="3:5" ht="13" x14ac:dyDescent="0.15">
      <c r="C19030" s="1" t="str">
        <f ca="1">IFERROR(INDIRECT(ADDRESS(MATCH(A19030,'contribution par jour-semaine'!A:A,0),MATCH(B19030,'contribution par jour-semaine'!$1:$1,0),4,1,"contribution par jour-semaine")),"")</f>
        <v/>
      </c>
      <c r="D19030" s="4" t="str">
        <f>VLOOKUP(A19030,predictions!A:B,2,FALSE)</f>
        <v>22/06/2020</v>
      </c>
      <c r="E19030" s="4">
        <f t="shared" si="74"/>
        <v>44004</v>
      </c>
    </row>
    <row r="19031" spans="3:5" ht="13" x14ac:dyDescent="0.15">
      <c r="C19031" s="1" t="str">
        <f ca="1">IFERROR(INDIRECT(ADDRESS(MATCH(A19031,'contribution par jour-semaine'!A:A,0),MATCH(B19031,'contribution par jour-semaine'!$1:$1,0),4,1,"contribution par jour-semaine")),"")</f>
        <v/>
      </c>
      <c r="D19031" s="4" t="str">
        <f>VLOOKUP(A19031,predictions!A:B,2,FALSE)</f>
        <v>22/06/2020</v>
      </c>
      <c r="E19031" s="4">
        <f t="shared" si="74"/>
        <v>44004</v>
      </c>
    </row>
    <row r="19032" spans="3:5" ht="13" x14ac:dyDescent="0.15">
      <c r="C19032" s="1" t="str">
        <f ca="1">IFERROR(INDIRECT(ADDRESS(MATCH(A19032,'contribution par jour-semaine'!A:A,0),MATCH(B19032,'contribution par jour-semaine'!$1:$1,0),4,1,"contribution par jour-semaine")),"")</f>
        <v/>
      </c>
      <c r="D19032" s="4" t="str">
        <f>VLOOKUP(A19032,predictions!A:B,2,FALSE)</f>
        <v>22/06/2020</v>
      </c>
      <c r="E19032" s="4">
        <f t="shared" si="74"/>
        <v>44004</v>
      </c>
    </row>
    <row r="19033" spans="3:5" ht="13" x14ac:dyDescent="0.15">
      <c r="C19033" s="1" t="str">
        <f ca="1">IFERROR(INDIRECT(ADDRESS(MATCH(A19033,'contribution par jour-semaine'!A:A,0),MATCH(B19033,'contribution par jour-semaine'!$1:$1,0),4,1,"contribution par jour-semaine")),"")</f>
        <v/>
      </c>
      <c r="D19033" s="4" t="str">
        <f>VLOOKUP(A19033,predictions!A:B,2,FALSE)</f>
        <v>22/06/2020</v>
      </c>
      <c r="E19033" s="4">
        <f t="shared" si="74"/>
        <v>44004</v>
      </c>
    </row>
    <row r="19034" spans="3:5" ht="13" x14ac:dyDescent="0.15">
      <c r="C19034" s="1" t="str">
        <f ca="1">IFERROR(INDIRECT(ADDRESS(MATCH(A19034,'contribution par jour-semaine'!A:A,0),MATCH(B19034,'contribution par jour-semaine'!$1:$1,0),4,1,"contribution par jour-semaine")),"")</f>
        <v/>
      </c>
      <c r="D19034" s="4" t="str">
        <f>VLOOKUP(A19034,predictions!A:B,2,FALSE)</f>
        <v>22/06/2020</v>
      </c>
      <c r="E19034" s="4">
        <f t="shared" si="74"/>
        <v>44004</v>
      </c>
    </row>
    <row r="19035" spans="3:5" ht="13" x14ac:dyDescent="0.15">
      <c r="C19035" s="1" t="str">
        <f ca="1">IFERROR(INDIRECT(ADDRESS(MATCH(A19035,'contribution par jour-semaine'!A:A,0),MATCH(B19035,'contribution par jour-semaine'!$1:$1,0),4,1,"contribution par jour-semaine")),"")</f>
        <v/>
      </c>
      <c r="D19035" s="4" t="str">
        <f>VLOOKUP(A19035,predictions!A:B,2,FALSE)</f>
        <v>22/06/2020</v>
      </c>
      <c r="E19035" s="4">
        <f t="shared" si="74"/>
        <v>44004</v>
      </c>
    </row>
    <row r="19036" spans="3:5" ht="13" x14ac:dyDescent="0.15">
      <c r="C19036" s="1" t="str">
        <f ca="1">IFERROR(INDIRECT(ADDRESS(MATCH(A19036,'contribution par jour-semaine'!A:A,0),MATCH(B19036,'contribution par jour-semaine'!$1:$1,0),4,1,"contribution par jour-semaine")),"")</f>
        <v/>
      </c>
      <c r="D19036" s="4" t="str">
        <f>VLOOKUP(A19036,predictions!A:B,2,FALSE)</f>
        <v>22/06/2020</v>
      </c>
      <c r="E19036" s="4">
        <f t="shared" si="74"/>
        <v>44004</v>
      </c>
    </row>
    <row r="19037" spans="3:5" ht="13" x14ac:dyDescent="0.15">
      <c r="C19037" s="1" t="str">
        <f ca="1">IFERROR(INDIRECT(ADDRESS(MATCH(A19037,'contribution par jour-semaine'!A:A,0),MATCH(B19037,'contribution par jour-semaine'!$1:$1,0),4,1,"contribution par jour-semaine")),"")</f>
        <v/>
      </c>
      <c r="D19037" s="4" t="str">
        <f>VLOOKUP(A19037,predictions!A:B,2,FALSE)</f>
        <v>22/06/2020</v>
      </c>
      <c r="E19037" s="4">
        <f t="shared" si="74"/>
        <v>44004</v>
      </c>
    </row>
    <row r="19038" spans="3:5" ht="13" x14ac:dyDescent="0.15">
      <c r="C19038" s="1" t="str">
        <f ca="1">IFERROR(INDIRECT(ADDRESS(MATCH(A19038,'contribution par jour-semaine'!A:A,0),MATCH(B19038,'contribution par jour-semaine'!$1:$1,0),4,1,"contribution par jour-semaine")),"")</f>
        <v/>
      </c>
      <c r="D19038" s="4" t="str">
        <f>VLOOKUP(A19038,predictions!A:B,2,FALSE)</f>
        <v>22/06/2020</v>
      </c>
      <c r="E19038" s="4">
        <f t="shared" si="74"/>
        <v>44004</v>
      </c>
    </row>
    <row r="19039" spans="3:5" ht="13" x14ac:dyDescent="0.15">
      <c r="C19039" s="1" t="str">
        <f ca="1">IFERROR(INDIRECT(ADDRESS(MATCH(A19039,'contribution par jour-semaine'!A:A,0),MATCH(B19039,'contribution par jour-semaine'!$1:$1,0),4,1,"contribution par jour-semaine")),"")</f>
        <v/>
      </c>
      <c r="D19039" s="4" t="str">
        <f>VLOOKUP(A19039,predictions!A:B,2,FALSE)</f>
        <v>22/06/2020</v>
      </c>
      <c r="E19039" s="4">
        <f t="shared" si="74"/>
        <v>44004</v>
      </c>
    </row>
    <row r="19040" spans="3:5" ht="13" x14ac:dyDescent="0.15">
      <c r="C19040" s="1" t="str">
        <f ca="1">IFERROR(INDIRECT(ADDRESS(MATCH(A19040,'contribution par jour-semaine'!A:A,0),MATCH(B19040,'contribution par jour-semaine'!$1:$1,0),4,1,"contribution par jour-semaine")),"")</f>
        <v/>
      </c>
      <c r="D19040" s="4" t="str">
        <f>VLOOKUP(A19040,predictions!A:B,2,FALSE)</f>
        <v>22/06/2020</v>
      </c>
      <c r="E19040" s="4">
        <f t="shared" si="74"/>
        <v>44004</v>
      </c>
    </row>
    <row r="19041" spans="3:5" ht="13" x14ac:dyDescent="0.15">
      <c r="C19041" s="1" t="str">
        <f ca="1">IFERROR(INDIRECT(ADDRESS(MATCH(A19041,'contribution par jour-semaine'!A:A,0),MATCH(B19041,'contribution par jour-semaine'!$1:$1,0),4,1,"contribution par jour-semaine")),"")</f>
        <v/>
      </c>
      <c r="D19041" s="4" t="str">
        <f>VLOOKUP(A19041,predictions!A:B,2,FALSE)</f>
        <v>22/06/2020</v>
      </c>
      <c r="E19041" s="4">
        <f t="shared" si="74"/>
        <v>44004</v>
      </c>
    </row>
    <row r="19042" spans="3:5" ht="13" x14ac:dyDescent="0.15">
      <c r="C19042" s="1" t="str">
        <f ca="1">IFERROR(INDIRECT(ADDRESS(MATCH(A19042,'contribution par jour-semaine'!A:A,0),MATCH(B19042,'contribution par jour-semaine'!$1:$1,0),4,1,"contribution par jour-semaine")),"")</f>
        <v/>
      </c>
      <c r="D19042" s="4" t="str">
        <f>VLOOKUP(A19042,predictions!A:B,2,FALSE)</f>
        <v>22/06/2020</v>
      </c>
      <c r="E19042" s="4">
        <f t="shared" si="74"/>
        <v>44004</v>
      </c>
    </row>
    <row r="19043" spans="3:5" ht="13" x14ac:dyDescent="0.15">
      <c r="C19043" s="1" t="str">
        <f ca="1">IFERROR(INDIRECT(ADDRESS(MATCH(A19043,'contribution par jour-semaine'!A:A,0),MATCH(B19043,'contribution par jour-semaine'!$1:$1,0),4,1,"contribution par jour-semaine")),"")</f>
        <v/>
      </c>
      <c r="D19043" s="4" t="str">
        <f>VLOOKUP(A19043,predictions!A:B,2,FALSE)</f>
        <v>22/06/2020</v>
      </c>
      <c r="E19043" s="4">
        <f t="shared" si="74"/>
        <v>44004</v>
      </c>
    </row>
    <row r="19044" spans="3:5" ht="13" x14ac:dyDescent="0.15">
      <c r="C19044" s="1" t="str">
        <f ca="1">IFERROR(INDIRECT(ADDRESS(MATCH(A19044,'contribution par jour-semaine'!A:A,0),MATCH(B19044,'contribution par jour-semaine'!$1:$1,0),4,1,"contribution par jour-semaine")),"")</f>
        <v/>
      </c>
      <c r="D19044" s="4" t="str">
        <f>VLOOKUP(A19044,predictions!A:B,2,FALSE)</f>
        <v>22/06/2020</v>
      </c>
      <c r="E19044" s="4">
        <f t="shared" si="74"/>
        <v>44004</v>
      </c>
    </row>
    <row r="19045" spans="3:5" ht="13" x14ac:dyDescent="0.15">
      <c r="C19045" s="1" t="str">
        <f ca="1">IFERROR(INDIRECT(ADDRESS(MATCH(A19045,'contribution par jour-semaine'!A:A,0),MATCH(B19045,'contribution par jour-semaine'!$1:$1,0),4,1,"contribution par jour-semaine")),"")</f>
        <v/>
      </c>
      <c r="D19045" s="4" t="str">
        <f>VLOOKUP(A19045,predictions!A:B,2,FALSE)</f>
        <v>22/06/2020</v>
      </c>
      <c r="E19045" s="4">
        <f t="shared" si="74"/>
        <v>44004</v>
      </c>
    </row>
    <row r="19046" spans="3:5" ht="13" x14ac:dyDescent="0.15">
      <c r="C19046" s="1" t="str">
        <f ca="1">IFERROR(INDIRECT(ADDRESS(MATCH(A19046,'contribution par jour-semaine'!A:A,0),MATCH(B19046,'contribution par jour-semaine'!$1:$1,0),4,1,"contribution par jour-semaine")),"")</f>
        <v/>
      </c>
      <c r="D19046" s="4" t="str">
        <f>VLOOKUP(A19046,predictions!A:B,2,FALSE)</f>
        <v>22/06/2020</v>
      </c>
      <c r="E19046" s="4">
        <f t="shared" si="74"/>
        <v>44004</v>
      </c>
    </row>
    <row r="19047" spans="3:5" ht="13" x14ac:dyDescent="0.15">
      <c r="C19047" s="1" t="str">
        <f ca="1">IFERROR(INDIRECT(ADDRESS(MATCH(A19047,'contribution par jour-semaine'!A:A,0),MATCH(B19047,'contribution par jour-semaine'!$1:$1,0),4,1,"contribution par jour-semaine")),"")</f>
        <v/>
      </c>
      <c r="D19047" s="4" t="str">
        <f>VLOOKUP(A19047,predictions!A:B,2,FALSE)</f>
        <v>22/06/2020</v>
      </c>
      <c r="E19047" s="4">
        <f t="shared" si="74"/>
        <v>44004</v>
      </c>
    </row>
    <row r="19048" spans="3:5" ht="13" x14ac:dyDescent="0.15">
      <c r="C19048" s="1" t="str">
        <f ca="1">IFERROR(INDIRECT(ADDRESS(MATCH(A19048,'contribution par jour-semaine'!A:A,0),MATCH(B19048,'contribution par jour-semaine'!$1:$1,0),4,1,"contribution par jour-semaine")),"")</f>
        <v/>
      </c>
      <c r="D19048" s="4" t="str">
        <f>VLOOKUP(A19048,predictions!A:B,2,FALSE)</f>
        <v>22/06/2020</v>
      </c>
      <c r="E19048" s="4">
        <f t="shared" si="74"/>
        <v>44004</v>
      </c>
    </row>
    <row r="19049" spans="3:5" ht="13" x14ac:dyDescent="0.15">
      <c r="C19049" s="1" t="str">
        <f ca="1">IFERROR(INDIRECT(ADDRESS(MATCH(A19049,'contribution par jour-semaine'!A:A,0),MATCH(B19049,'contribution par jour-semaine'!$1:$1,0),4,1,"contribution par jour-semaine")),"")</f>
        <v/>
      </c>
      <c r="D19049" s="4" t="str">
        <f>VLOOKUP(A19049,predictions!A:B,2,FALSE)</f>
        <v>22/06/2020</v>
      </c>
      <c r="E19049" s="4">
        <f t="shared" si="74"/>
        <v>44004</v>
      </c>
    </row>
    <row r="19050" spans="3:5" ht="13" x14ac:dyDescent="0.15">
      <c r="C19050" s="1" t="str">
        <f ca="1">IFERROR(INDIRECT(ADDRESS(MATCH(A19050,'contribution par jour-semaine'!A:A,0),MATCH(B19050,'contribution par jour-semaine'!$1:$1,0),4,1,"contribution par jour-semaine")),"")</f>
        <v/>
      </c>
      <c r="D19050" s="4" t="str">
        <f>VLOOKUP(A19050,predictions!A:B,2,FALSE)</f>
        <v>22/06/2020</v>
      </c>
      <c r="E19050" s="4">
        <f t="shared" si="74"/>
        <v>44004</v>
      </c>
    </row>
    <row r="19051" spans="3:5" ht="13" x14ac:dyDescent="0.15">
      <c r="C19051" s="1" t="str">
        <f ca="1">IFERROR(INDIRECT(ADDRESS(MATCH(A19051,'contribution par jour-semaine'!A:A,0),MATCH(B19051,'contribution par jour-semaine'!$1:$1,0),4,1,"contribution par jour-semaine")),"")</f>
        <v/>
      </c>
      <c r="D19051" s="4" t="str">
        <f>VLOOKUP(A19051,predictions!A:B,2,FALSE)</f>
        <v>22/06/2020</v>
      </c>
      <c r="E19051" s="4">
        <f t="shared" si="74"/>
        <v>44004</v>
      </c>
    </row>
    <row r="19052" spans="3:5" ht="13" x14ac:dyDescent="0.15">
      <c r="C19052" s="1" t="str">
        <f ca="1">IFERROR(INDIRECT(ADDRESS(MATCH(A19052,'contribution par jour-semaine'!A:A,0),MATCH(B19052,'contribution par jour-semaine'!$1:$1,0),4,1,"contribution par jour-semaine")),"")</f>
        <v/>
      </c>
      <c r="D19052" s="4" t="str">
        <f>VLOOKUP(A19052,predictions!A:B,2,FALSE)</f>
        <v>22/06/2020</v>
      </c>
      <c r="E19052" s="4">
        <f t="shared" si="74"/>
        <v>44004</v>
      </c>
    </row>
    <row r="19053" spans="3:5" ht="13" x14ac:dyDescent="0.15">
      <c r="C19053" s="1" t="str">
        <f ca="1">IFERROR(INDIRECT(ADDRESS(MATCH(A19053,'contribution par jour-semaine'!A:A,0),MATCH(B19053,'contribution par jour-semaine'!$1:$1,0),4,1,"contribution par jour-semaine")),"")</f>
        <v/>
      </c>
      <c r="D19053" s="4" t="str">
        <f>VLOOKUP(A19053,predictions!A:B,2,FALSE)</f>
        <v>22/06/2020</v>
      </c>
      <c r="E19053" s="4">
        <f t="shared" si="74"/>
        <v>44004</v>
      </c>
    </row>
    <row r="19054" spans="3:5" ht="13" x14ac:dyDescent="0.15">
      <c r="C19054" s="1" t="str">
        <f ca="1">IFERROR(INDIRECT(ADDRESS(MATCH(A19054,'contribution par jour-semaine'!A:A,0),MATCH(B19054,'contribution par jour-semaine'!$1:$1,0),4,1,"contribution par jour-semaine")),"")</f>
        <v/>
      </c>
      <c r="D19054" s="4" t="str">
        <f>VLOOKUP(A19054,predictions!A:B,2,FALSE)</f>
        <v>22/06/2020</v>
      </c>
      <c r="E19054" s="4">
        <f t="shared" si="74"/>
        <v>44004</v>
      </c>
    </row>
    <row r="19055" spans="3:5" ht="13" x14ac:dyDescent="0.15">
      <c r="C19055" s="1" t="str">
        <f ca="1">IFERROR(INDIRECT(ADDRESS(MATCH(A19055,'contribution par jour-semaine'!A:A,0),MATCH(B19055,'contribution par jour-semaine'!$1:$1,0),4,1,"contribution par jour-semaine")),"")</f>
        <v/>
      </c>
      <c r="D19055" s="4" t="str">
        <f>VLOOKUP(A19055,predictions!A:B,2,FALSE)</f>
        <v>22/06/2020</v>
      </c>
      <c r="E19055" s="4">
        <f t="shared" si="74"/>
        <v>44004</v>
      </c>
    </row>
    <row r="19056" spans="3:5" ht="13" x14ac:dyDescent="0.15">
      <c r="C19056" s="1" t="str">
        <f ca="1">IFERROR(INDIRECT(ADDRESS(MATCH(A19056,'contribution par jour-semaine'!A:A,0),MATCH(B19056,'contribution par jour-semaine'!$1:$1,0),4,1,"contribution par jour-semaine")),"")</f>
        <v/>
      </c>
      <c r="D19056" s="4" t="str">
        <f>VLOOKUP(A19056,predictions!A:B,2,FALSE)</f>
        <v>22/06/2020</v>
      </c>
      <c r="E19056" s="4">
        <f t="shared" si="74"/>
        <v>44004</v>
      </c>
    </row>
    <row r="19057" spans="3:5" ht="13" x14ac:dyDescent="0.15">
      <c r="C19057" s="1" t="str">
        <f ca="1">IFERROR(INDIRECT(ADDRESS(MATCH(A19057,'contribution par jour-semaine'!A:A,0),MATCH(B19057,'contribution par jour-semaine'!$1:$1,0),4,1,"contribution par jour-semaine")),"")</f>
        <v/>
      </c>
      <c r="D19057" s="4" t="str">
        <f>VLOOKUP(A19057,predictions!A:B,2,FALSE)</f>
        <v>22/06/2020</v>
      </c>
      <c r="E19057" s="4">
        <f t="shared" si="74"/>
        <v>44004</v>
      </c>
    </row>
    <row r="19058" spans="3:5" ht="13" x14ac:dyDescent="0.15">
      <c r="C19058" s="1" t="str">
        <f ca="1">IFERROR(INDIRECT(ADDRESS(MATCH(A19058,'contribution par jour-semaine'!A:A,0),MATCH(B19058,'contribution par jour-semaine'!$1:$1,0),4,1,"contribution par jour-semaine")),"")</f>
        <v/>
      </c>
      <c r="D19058" s="4" t="str">
        <f>VLOOKUP(A19058,predictions!A:B,2,FALSE)</f>
        <v>22/06/2020</v>
      </c>
      <c r="E19058" s="4">
        <f t="shared" si="74"/>
        <v>44004</v>
      </c>
    </row>
    <row r="19059" spans="3:5" ht="13" x14ac:dyDescent="0.15">
      <c r="C19059" s="1" t="str">
        <f ca="1">IFERROR(INDIRECT(ADDRESS(MATCH(A19059,'contribution par jour-semaine'!A:A,0),MATCH(B19059,'contribution par jour-semaine'!$1:$1,0),4,1,"contribution par jour-semaine")),"")</f>
        <v/>
      </c>
      <c r="D19059" s="4" t="str">
        <f>VLOOKUP(A19059,predictions!A:B,2,FALSE)</f>
        <v>22/06/2020</v>
      </c>
      <c r="E19059" s="4">
        <f t="shared" si="74"/>
        <v>44004</v>
      </c>
    </row>
    <row r="19060" spans="3:5" ht="13" x14ac:dyDescent="0.15">
      <c r="C19060" s="1" t="str">
        <f ca="1">IFERROR(INDIRECT(ADDRESS(MATCH(A19060,'contribution par jour-semaine'!A:A,0),MATCH(B19060,'contribution par jour-semaine'!$1:$1,0),4,1,"contribution par jour-semaine")),"")</f>
        <v/>
      </c>
      <c r="D19060" s="4" t="str">
        <f>VLOOKUP(A19060,predictions!A:B,2,FALSE)</f>
        <v>22/06/2020</v>
      </c>
      <c r="E19060" s="4">
        <f t="shared" si="74"/>
        <v>44004</v>
      </c>
    </row>
    <row r="19061" spans="3:5" ht="13" x14ac:dyDescent="0.15">
      <c r="C19061" s="1" t="str">
        <f ca="1">IFERROR(INDIRECT(ADDRESS(MATCH(A19061,'contribution par jour-semaine'!A:A,0),MATCH(B19061,'contribution par jour-semaine'!$1:$1,0),4,1,"contribution par jour-semaine")),"")</f>
        <v/>
      </c>
      <c r="D19061" s="4" t="str">
        <f>VLOOKUP(A19061,predictions!A:B,2,FALSE)</f>
        <v>22/06/2020</v>
      </c>
      <c r="E19061" s="4">
        <f t="shared" si="74"/>
        <v>44004</v>
      </c>
    </row>
    <row r="19062" spans="3:5" ht="13" x14ac:dyDescent="0.15">
      <c r="C19062" s="1" t="str">
        <f ca="1">IFERROR(INDIRECT(ADDRESS(MATCH(A19062,'contribution par jour-semaine'!A:A,0),MATCH(B19062,'contribution par jour-semaine'!$1:$1,0),4,1,"contribution par jour-semaine")),"")</f>
        <v/>
      </c>
      <c r="D19062" s="4" t="str">
        <f>VLOOKUP(A19062,predictions!A:B,2,FALSE)</f>
        <v>22/06/2020</v>
      </c>
      <c r="E19062" s="4">
        <f t="shared" si="74"/>
        <v>44004</v>
      </c>
    </row>
    <row r="19063" spans="3:5" ht="13" x14ac:dyDescent="0.15">
      <c r="C19063" s="1" t="str">
        <f ca="1">IFERROR(INDIRECT(ADDRESS(MATCH(A19063,'contribution par jour-semaine'!A:A,0),MATCH(B19063,'contribution par jour-semaine'!$1:$1,0),4,1,"contribution par jour-semaine")),"")</f>
        <v/>
      </c>
      <c r="D19063" s="4" t="str">
        <f>VLOOKUP(A19063,predictions!A:B,2,FALSE)</f>
        <v>22/06/2020</v>
      </c>
      <c r="E19063" s="4">
        <f t="shared" si="74"/>
        <v>44004</v>
      </c>
    </row>
    <row r="19064" spans="3:5" ht="13" x14ac:dyDescent="0.15">
      <c r="C19064" s="1" t="str">
        <f ca="1">IFERROR(INDIRECT(ADDRESS(MATCH(A19064,'contribution par jour-semaine'!A:A,0),MATCH(B19064,'contribution par jour-semaine'!$1:$1,0),4,1,"contribution par jour-semaine")),"")</f>
        <v/>
      </c>
      <c r="D19064" s="4" t="str">
        <f>VLOOKUP(A19064,predictions!A:B,2,FALSE)</f>
        <v>22/06/2020</v>
      </c>
      <c r="E19064" s="4">
        <f t="shared" si="74"/>
        <v>44004</v>
      </c>
    </row>
    <row r="19065" spans="3:5" ht="13" x14ac:dyDescent="0.15">
      <c r="C19065" s="1" t="str">
        <f ca="1">IFERROR(INDIRECT(ADDRESS(MATCH(A19065,'contribution par jour-semaine'!A:A,0),MATCH(B19065,'contribution par jour-semaine'!$1:$1,0),4,1,"contribution par jour-semaine")),"")</f>
        <v/>
      </c>
      <c r="D19065" s="4" t="str">
        <f>VLOOKUP(A19065,predictions!A:B,2,FALSE)</f>
        <v>22/06/2020</v>
      </c>
      <c r="E19065" s="4">
        <f t="shared" si="74"/>
        <v>44004</v>
      </c>
    </row>
    <row r="19066" spans="3:5" ht="13" x14ac:dyDescent="0.15">
      <c r="C19066" s="1" t="str">
        <f ca="1">IFERROR(INDIRECT(ADDRESS(MATCH(A19066,'contribution par jour-semaine'!A:A,0),MATCH(B19066,'contribution par jour-semaine'!$1:$1,0),4,1,"contribution par jour-semaine")),"")</f>
        <v/>
      </c>
      <c r="D19066" s="4" t="str">
        <f>VLOOKUP(A19066,predictions!A:B,2,FALSE)</f>
        <v>22/06/2020</v>
      </c>
      <c r="E19066" s="4">
        <f t="shared" si="74"/>
        <v>44004</v>
      </c>
    </row>
    <row r="19067" spans="3:5" ht="13" x14ac:dyDescent="0.15">
      <c r="C19067" s="1" t="str">
        <f ca="1">IFERROR(INDIRECT(ADDRESS(MATCH(A19067,'contribution par jour-semaine'!A:A,0),MATCH(B19067,'contribution par jour-semaine'!$1:$1,0),4,1,"contribution par jour-semaine")),"")</f>
        <v/>
      </c>
      <c r="D19067" s="4" t="str">
        <f>VLOOKUP(A19067,predictions!A:B,2,FALSE)</f>
        <v>22/06/2020</v>
      </c>
      <c r="E19067" s="4">
        <f t="shared" si="74"/>
        <v>44004</v>
      </c>
    </row>
    <row r="19068" spans="3:5" ht="13" x14ac:dyDescent="0.15">
      <c r="C19068" s="1" t="str">
        <f ca="1">IFERROR(INDIRECT(ADDRESS(MATCH(A19068,'contribution par jour-semaine'!A:A,0),MATCH(B19068,'contribution par jour-semaine'!$1:$1,0),4,1,"contribution par jour-semaine")),"")</f>
        <v/>
      </c>
      <c r="D19068" s="4" t="str">
        <f>VLOOKUP(A19068,predictions!A:B,2,FALSE)</f>
        <v>22/06/2020</v>
      </c>
      <c r="E19068" s="4">
        <f t="shared" si="74"/>
        <v>44004</v>
      </c>
    </row>
    <row r="19069" spans="3:5" ht="13" x14ac:dyDescent="0.15">
      <c r="C19069" s="1" t="str">
        <f ca="1">IFERROR(INDIRECT(ADDRESS(MATCH(A19069,'contribution par jour-semaine'!A:A,0),MATCH(B19069,'contribution par jour-semaine'!$1:$1,0),4,1,"contribution par jour-semaine")),"")</f>
        <v/>
      </c>
      <c r="D19069" s="4" t="str">
        <f>VLOOKUP(A19069,predictions!A:B,2,FALSE)</f>
        <v>22/06/2020</v>
      </c>
      <c r="E19069" s="4">
        <f t="shared" si="74"/>
        <v>44004</v>
      </c>
    </row>
    <row r="19070" spans="3:5" ht="13" x14ac:dyDescent="0.15">
      <c r="C19070" s="1" t="str">
        <f ca="1">IFERROR(INDIRECT(ADDRESS(MATCH(A19070,'contribution par jour-semaine'!A:A,0),MATCH(B19070,'contribution par jour-semaine'!$1:$1,0),4,1,"contribution par jour-semaine")),"")</f>
        <v/>
      </c>
      <c r="D19070" s="4" t="str">
        <f>VLOOKUP(A19070,predictions!A:B,2,FALSE)</f>
        <v>22/06/2020</v>
      </c>
      <c r="E19070" s="4">
        <f t="shared" si="74"/>
        <v>44004</v>
      </c>
    </row>
    <row r="19071" spans="3:5" ht="13" x14ac:dyDescent="0.15">
      <c r="C19071" s="1" t="str">
        <f ca="1">IFERROR(INDIRECT(ADDRESS(MATCH(A19071,'contribution par jour-semaine'!A:A,0),MATCH(B19071,'contribution par jour-semaine'!$1:$1,0),4,1,"contribution par jour-semaine")),"")</f>
        <v/>
      </c>
      <c r="D19071" s="4" t="str">
        <f>VLOOKUP(A19071,predictions!A:B,2,FALSE)</f>
        <v>22/06/2020</v>
      </c>
      <c r="E19071" s="4">
        <f t="shared" si="74"/>
        <v>44004</v>
      </c>
    </row>
    <row r="19072" spans="3:5" ht="13" x14ac:dyDescent="0.15">
      <c r="C19072" s="1" t="str">
        <f ca="1">IFERROR(INDIRECT(ADDRESS(MATCH(A19072,'contribution par jour-semaine'!A:A,0),MATCH(B19072,'contribution par jour-semaine'!$1:$1,0),4,1,"contribution par jour-semaine")),"")</f>
        <v/>
      </c>
      <c r="D19072" s="4" t="str">
        <f>VLOOKUP(A19072,predictions!A:B,2,FALSE)</f>
        <v>22/06/2020</v>
      </c>
      <c r="E19072" s="4">
        <f t="shared" si="74"/>
        <v>44004</v>
      </c>
    </row>
    <row r="19073" spans="3:5" ht="13" x14ac:dyDescent="0.15">
      <c r="C19073" s="1" t="str">
        <f ca="1">IFERROR(INDIRECT(ADDRESS(MATCH(A19073,'contribution par jour-semaine'!A:A,0),MATCH(B19073,'contribution par jour-semaine'!$1:$1,0),4,1,"contribution par jour-semaine")),"")</f>
        <v/>
      </c>
      <c r="D19073" s="4" t="str">
        <f>VLOOKUP(A19073,predictions!A:B,2,FALSE)</f>
        <v>22/06/2020</v>
      </c>
      <c r="E19073" s="4">
        <f t="shared" si="74"/>
        <v>44004</v>
      </c>
    </row>
    <row r="19074" spans="3:5" ht="13" x14ac:dyDescent="0.15">
      <c r="C19074" s="1" t="str">
        <f ca="1">IFERROR(INDIRECT(ADDRESS(MATCH(A19074,'contribution par jour-semaine'!A:A,0),MATCH(B19074,'contribution par jour-semaine'!$1:$1,0),4,1,"contribution par jour-semaine")),"")</f>
        <v/>
      </c>
      <c r="D19074" s="4" t="str">
        <f>VLOOKUP(A19074,predictions!A:B,2,FALSE)</f>
        <v>22/06/2020</v>
      </c>
      <c r="E19074" s="4">
        <f t="shared" si="74"/>
        <v>44004</v>
      </c>
    </row>
    <row r="19075" spans="3:5" ht="13" x14ac:dyDescent="0.15">
      <c r="C19075" s="1" t="str">
        <f ca="1">IFERROR(INDIRECT(ADDRESS(MATCH(A19075,'contribution par jour-semaine'!A:A,0),MATCH(B19075,'contribution par jour-semaine'!$1:$1,0),4,1,"contribution par jour-semaine")),"")</f>
        <v/>
      </c>
      <c r="D19075" s="4" t="str">
        <f>VLOOKUP(A19075,predictions!A:B,2,FALSE)</f>
        <v>22/06/2020</v>
      </c>
      <c r="E19075" s="4">
        <f t="shared" si="74"/>
        <v>44004</v>
      </c>
    </row>
    <row r="19076" spans="3:5" ht="13" x14ac:dyDescent="0.15">
      <c r="C19076" s="1" t="str">
        <f ca="1">IFERROR(INDIRECT(ADDRESS(MATCH(A19076,'contribution par jour-semaine'!A:A,0),MATCH(B19076,'contribution par jour-semaine'!$1:$1,0),4,1,"contribution par jour-semaine")),"")</f>
        <v/>
      </c>
      <c r="D19076" s="4" t="str">
        <f>VLOOKUP(A19076,predictions!A:B,2,FALSE)</f>
        <v>22/06/2020</v>
      </c>
      <c r="E19076" s="4">
        <f t="shared" si="74"/>
        <v>44004</v>
      </c>
    </row>
    <row r="19077" spans="3:5" ht="13" x14ac:dyDescent="0.15">
      <c r="C19077" s="1" t="str">
        <f ca="1">IFERROR(INDIRECT(ADDRESS(MATCH(A19077,'contribution par jour-semaine'!A:A,0),MATCH(B19077,'contribution par jour-semaine'!$1:$1,0),4,1,"contribution par jour-semaine")),"")</f>
        <v/>
      </c>
      <c r="D19077" s="4" t="str">
        <f>VLOOKUP(A19077,predictions!A:B,2,FALSE)</f>
        <v>22/06/2020</v>
      </c>
      <c r="E19077" s="4">
        <f t="shared" si="74"/>
        <v>44004</v>
      </c>
    </row>
    <row r="19078" spans="3:5" ht="13" x14ac:dyDescent="0.15">
      <c r="C19078" s="1" t="str">
        <f ca="1">IFERROR(INDIRECT(ADDRESS(MATCH(A19078,'contribution par jour-semaine'!A:A,0),MATCH(B19078,'contribution par jour-semaine'!$1:$1,0),4,1,"contribution par jour-semaine")),"")</f>
        <v/>
      </c>
      <c r="D19078" s="4" t="str">
        <f>VLOOKUP(A19078,predictions!A:B,2,FALSE)</f>
        <v>22/06/2020</v>
      </c>
      <c r="E19078" s="4">
        <f t="shared" si="74"/>
        <v>44004</v>
      </c>
    </row>
    <row r="19079" spans="3:5" ht="13" x14ac:dyDescent="0.15">
      <c r="C19079" s="1" t="str">
        <f ca="1">IFERROR(INDIRECT(ADDRESS(MATCH(A19079,'contribution par jour-semaine'!A:A,0),MATCH(B19079,'contribution par jour-semaine'!$1:$1,0),4,1,"contribution par jour-semaine")),"")</f>
        <v/>
      </c>
      <c r="D19079" s="4" t="str">
        <f>VLOOKUP(A19079,predictions!A:B,2,FALSE)</f>
        <v>22/06/2020</v>
      </c>
      <c r="E19079" s="4">
        <f t="shared" si="74"/>
        <v>44004</v>
      </c>
    </row>
    <row r="19080" spans="3:5" ht="13" x14ac:dyDescent="0.15">
      <c r="C19080" s="1" t="str">
        <f ca="1">IFERROR(INDIRECT(ADDRESS(MATCH(A19080,'contribution par jour-semaine'!A:A,0),MATCH(B19080,'contribution par jour-semaine'!$1:$1,0),4,1,"contribution par jour-semaine")),"")</f>
        <v/>
      </c>
      <c r="D19080" s="4" t="str">
        <f>VLOOKUP(A19080,predictions!A:B,2,FALSE)</f>
        <v>22/06/2020</v>
      </c>
      <c r="E19080" s="4">
        <f t="shared" si="74"/>
        <v>44004</v>
      </c>
    </row>
    <row r="19081" spans="3:5" ht="13" x14ac:dyDescent="0.15">
      <c r="C19081" s="1" t="str">
        <f ca="1">IFERROR(INDIRECT(ADDRESS(MATCH(A19081,'contribution par jour-semaine'!A:A,0),MATCH(B19081,'contribution par jour-semaine'!$1:$1,0),4,1,"contribution par jour-semaine")),"")</f>
        <v/>
      </c>
      <c r="D19081" s="4" t="str">
        <f>VLOOKUP(A19081,predictions!A:B,2,FALSE)</f>
        <v>22/06/2020</v>
      </c>
      <c r="E19081" s="4">
        <f t="shared" si="74"/>
        <v>44004</v>
      </c>
    </row>
    <row r="19082" spans="3:5" ht="13" x14ac:dyDescent="0.15">
      <c r="C19082" s="1" t="str">
        <f ca="1">IFERROR(INDIRECT(ADDRESS(MATCH(A19082,'contribution par jour-semaine'!A:A,0),MATCH(B19082,'contribution par jour-semaine'!$1:$1,0),4,1,"contribution par jour-semaine")),"")</f>
        <v/>
      </c>
      <c r="D19082" s="4" t="str">
        <f>VLOOKUP(A19082,predictions!A:B,2,FALSE)</f>
        <v>22/06/2020</v>
      </c>
      <c r="E19082" s="4">
        <f t="shared" si="74"/>
        <v>44004</v>
      </c>
    </row>
    <row r="19083" spans="3:5" ht="13" x14ac:dyDescent="0.15">
      <c r="C19083" s="1" t="str">
        <f ca="1">IFERROR(INDIRECT(ADDRESS(MATCH(A19083,'contribution par jour-semaine'!A:A,0),MATCH(B19083,'contribution par jour-semaine'!$1:$1,0),4,1,"contribution par jour-semaine")),"")</f>
        <v/>
      </c>
      <c r="D19083" s="4" t="str">
        <f>VLOOKUP(A19083,predictions!A:B,2,FALSE)</f>
        <v>22/06/2020</v>
      </c>
      <c r="E19083" s="4">
        <f t="shared" si="74"/>
        <v>44004</v>
      </c>
    </row>
    <row r="19084" spans="3:5" ht="13" x14ac:dyDescent="0.15">
      <c r="C19084" s="1" t="str">
        <f ca="1">IFERROR(INDIRECT(ADDRESS(MATCH(A19084,'contribution par jour-semaine'!A:A,0),MATCH(B19084,'contribution par jour-semaine'!$1:$1,0),4,1,"contribution par jour-semaine")),"")</f>
        <v/>
      </c>
      <c r="D19084" s="4" t="str">
        <f>VLOOKUP(A19084,predictions!A:B,2,FALSE)</f>
        <v>22/06/2020</v>
      </c>
      <c r="E19084" s="4">
        <f t="shared" si="74"/>
        <v>44004</v>
      </c>
    </row>
    <row r="19085" spans="3:5" ht="13" x14ac:dyDescent="0.15">
      <c r="C19085" s="1" t="str">
        <f ca="1">IFERROR(INDIRECT(ADDRESS(MATCH(A19085,'contribution par jour-semaine'!A:A,0),MATCH(B19085,'contribution par jour-semaine'!$1:$1,0),4,1,"contribution par jour-semaine")),"")</f>
        <v/>
      </c>
      <c r="D19085" s="4" t="str">
        <f>VLOOKUP(A19085,predictions!A:B,2,FALSE)</f>
        <v>22/06/2020</v>
      </c>
      <c r="E19085" s="4">
        <f t="shared" si="74"/>
        <v>44004</v>
      </c>
    </row>
    <row r="19086" spans="3:5" ht="13" x14ac:dyDescent="0.15">
      <c r="C19086" s="1" t="str">
        <f ca="1">IFERROR(INDIRECT(ADDRESS(MATCH(A19086,'contribution par jour-semaine'!A:A,0),MATCH(B19086,'contribution par jour-semaine'!$1:$1,0),4,1,"contribution par jour-semaine")),"")</f>
        <v/>
      </c>
      <c r="D19086" s="4" t="str">
        <f>VLOOKUP(A19086,predictions!A:B,2,FALSE)</f>
        <v>22/06/2020</v>
      </c>
      <c r="E19086" s="4">
        <f t="shared" si="74"/>
        <v>44004</v>
      </c>
    </row>
    <row r="19087" spans="3:5" ht="13" x14ac:dyDescent="0.15">
      <c r="C19087" s="1" t="str">
        <f ca="1">IFERROR(INDIRECT(ADDRESS(MATCH(A19087,'contribution par jour-semaine'!A:A,0),MATCH(B19087,'contribution par jour-semaine'!$1:$1,0),4,1,"contribution par jour-semaine")),"")</f>
        <v/>
      </c>
      <c r="D19087" s="4" t="str">
        <f>VLOOKUP(A19087,predictions!A:B,2,FALSE)</f>
        <v>22/06/2020</v>
      </c>
      <c r="E19087" s="4">
        <f t="shared" si="74"/>
        <v>44004</v>
      </c>
    </row>
    <row r="19088" spans="3:5" ht="13" x14ac:dyDescent="0.15">
      <c r="C19088" s="1" t="str">
        <f ca="1">IFERROR(INDIRECT(ADDRESS(MATCH(A19088,'contribution par jour-semaine'!A:A,0),MATCH(B19088,'contribution par jour-semaine'!$1:$1,0),4,1,"contribution par jour-semaine")),"")</f>
        <v/>
      </c>
      <c r="D19088" s="4" t="str">
        <f>VLOOKUP(A19088,predictions!A:B,2,FALSE)</f>
        <v>22/06/2020</v>
      </c>
      <c r="E19088" s="4">
        <f t="shared" si="74"/>
        <v>44004</v>
      </c>
    </row>
    <row r="19089" spans="3:5" ht="13" x14ac:dyDescent="0.15">
      <c r="C19089" s="1" t="str">
        <f ca="1">IFERROR(INDIRECT(ADDRESS(MATCH(A19089,'contribution par jour-semaine'!A:A,0),MATCH(B19089,'contribution par jour-semaine'!$1:$1,0),4,1,"contribution par jour-semaine")),"")</f>
        <v/>
      </c>
      <c r="D19089" s="4" t="str">
        <f>VLOOKUP(A19089,predictions!A:B,2,FALSE)</f>
        <v>22/06/2020</v>
      </c>
      <c r="E19089" s="4">
        <f t="shared" si="74"/>
        <v>44004</v>
      </c>
    </row>
    <row r="19090" spans="3:5" ht="13" x14ac:dyDescent="0.15">
      <c r="C19090" s="1" t="str">
        <f ca="1">IFERROR(INDIRECT(ADDRESS(MATCH(A19090,'contribution par jour-semaine'!A:A,0),MATCH(B19090,'contribution par jour-semaine'!$1:$1,0),4,1,"contribution par jour-semaine")),"")</f>
        <v/>
      </c>
      <c r="D19090" s="4" t="str">
        <f>VLOOKUP(A19090,predictions!A:B,2,FALSE)</f>
        <v>22/06/2020</v>
      </c>
      <c r="E19090" s="4">
        <f t="shared" si="74"/>
        <v>44004</v>
      </c>
    </row>
    <row r="19091" spans="3:5" ht="13" x14ac:dyDescent="0.15">
      <c r="C19091" s="1" t="str">
        <f ca="1">IFERROR(INDIRECT(ADDRESS(MATCH(A19091,'contribution par jour-semaine'!A:A,0),MATCH(B19091,'contribution par jour-semaine'!$1:$1,0),4,1,"contribution par jour-semaine")),"")</f>
        <v/>
      </c>
      <c r="D19091" s="4" t="str">
        <f>VLOOKUP(A19091,predictions!A:B,2,FALSE)</f>
        <v>22/06/2020</v>
      </c>
      <c r="E19091" s="4">
        <f t="shared" si="74"/>
        <v>44004</v>
      </c>
    </row>
    <row r="19092" spans="3:5" ht="13" x14ac:dyDescent="0.15">
      <c r="C19092" s="1" t="str">
        <f ca="1">IFERROR(INDIRECT(ADDRESS(MATCH(A19092,'contribution par jour-semaine'!A:A,0),MATCH(B19092,'contribution par jour-semaine'!$1:$1,0),4,1,"contribution par jour-semaine")),"")</f>
        <v/>
      </c>
      <c r="D19092" s="4" t="str">
        <f>VLOOKUP(A19092,predictions!A:B,2,FALSE)</f>
        <v>22/06/2020</v>
      </c>
      <c r="E19092" s="4">
        <f t="shared" si="74"/>
        <v>44004</v>
      </c>
    </row>
    <row r="19093" spans="3:5" ht="13" x14ac:dyDescent="0.15">
      <c r="C19093" s="1" t="str">
        <f ca="1">IFERROR(INDIRECT(ADDRESS(MATCH(A19093,'contribution par jour-semaine'!A:A,0),MATCH(B19093,'contribution par jour-semaine'!$1:$1,0),4,1,"contribution par jour-semaine")),"")</f>
        <v/>
      </c>
      <c r="D19093" s="4" t="str">
        <f>VLOOKUP(A19093,predictions!A:B,2,FALSE)</f>
        <v>22/06/2020</v>
      </c>
      <c r="E19093" s="4">
        <f t="shared" si="74"/>
        <v>44004</v>
      </c>
    </row>
    <row r="19094" spans="3:5" ht="13" x14ac:dyDescent="0.15">
      <c r="C19094" s="1" t="str">
        <f ca="1">IFERROR(INDIRECT(ADDRESS(MATCH(A19094,'contribution par jour-semaine'!A:A,0),MATCH(B19094,'contribution par jour-semaine'!$1:$1,0),4,1,"contribution par jour-semaine")),"")</f>
        <v/>
      </c>
      <c r="D19094" s="4" t="str">
        <f>VLOOKUP(A19094,predictions!A:B,2,FALSE)</f>
        <v>22/06/2020</v>
      </c>
      <c r="E19094" s="4">
        <f t="shared" si="74"/>
        <v>44004</v>
      </c>
    </row>
    <row r="19095" spans="3:5" ht="13" x14ac:dyDescent="0.15">
      <c r="C19095" s="1" t="str">
        <f ca="1">IFERROR(INDIRECT(ADDRESS(MATCH(A19095,'contribution par jour-semaine'!A:A,0),MATCH(B19095,'contribution par jour-semaine'!$1:$1,0),4,1,"contribution par jour-semaine")),"")</f>
        <v/>
      </c>
      <c r="D19095" s="4" t="str">
        <f>VLOOKUP(A19095,predictions!A:B,2,FALSE)</f>
        <v>22/06/2020</v>
      </c>
      <c r="E19095" s="4">
        <f t="shared" si="74"/>
        <v>44004</v>
      </c>
    </row>
    <row r="19096" spans="3:5" ht="13" x14ac:dyDescent="0.15">
      <c r="C19096" s="1" t="str">
        <f ca="1">IFERROR(INDIRECT(ADDRESS(MATCH(A19096,'contribution par jour-semaine'!A:A,0),MATCH(B19096,'contribution par jour-semaine'!$1:$1,0),4,1,"contribution par jour-semaine")),"")</f>
        <v/>
      </c>
      <c r="D19096" s="4" t="str">
        <f>VLOOKUP(A19096,predictions!A:B,2,FALSE)</f>
        <v>22/06/2020</v>
      </c>
      <c r="E19096" s="4">
        <f t="shared" si="74"/>
        <v>44004</v>
      </c>
    </row>
    <row r="19097" spans="3:5" ht="13" x14ac:dyDescent="0.15">
      <c r="C19097" s="1" t="str">
        <f ca="1">IFERROR(INDIRECT(ADDRESS(MATCH(A19097,'contribution par jour-semaine'!A:A,0),MATCH(B19097,'contribution par jour-semaine'!$1:$1,0),4,1,"contribution par jour-semaine")),"")</f>
        <v/>
      </c>
      <c r="D19097" s="4" t="str">
        <f>VLOOKUP(A19097,predictions!A:B,2,FALSE)</f>
        <v>22/06/2020</v>
      </c>
      <c r="E19097" s="4">
        <f t="shared" si="74"/>
        <v>44004</v>
      </c>
    </row>
    <row r="19098" spans="3:5" ht="13" x14ac:dyDescent="0.15">
      <c r="C19098" s="1" t="str">
        <f ca="1">IFERROR(INDIRECT(ADDRESS(MATCH(A19098,'contribution par jour-semaine'!A:A,0),MATCH(B19098,'contribution par jour-semaine'!$1:$1,0),4,1,"contribution par jour-semaine")),"")</f>
        <v/>
      </c>
      <c r="D19098" s="4" t="str">
        <f>VLOOKUP(A19098,predictions!A:B,2,FALSE)</f>
        <v>22/06/2020</v>
      </c>
      <c r="E19098" s="4">
        <f t="shared" si="74"/>
        <v>44004</v>
      </c>
    </row>
    <row r="19099" spans="3:5" ht="13" x14ac:dyDescent="0.15">
      <c r="C19099" s="1" t="str">
        <f ca="1">IFERROR(INDIRECT(ADDRESS(MATCH(A19099,'contribution par jour-semaine'!A:A,0),MATCH(B19099,'contribution par jour-semaine'!$1:$1,0),4,1,"contribution par jour-semaine")),"")</f>
        <v/>
      </c>
      <c r="D19099" s="4" t="str">
        <f>VLOOKUP(A19099,predictions!A:B,2,FALSE)</f>
        <v>22/06/2020</v>
      </c>
      <c r="E19099" s="4">
        <f t="shared" si="74"/>
        <v>44004</v>
      </c>
    </row>
    <row r="19100" spans="3:5" ht="13" x14ac:dyDescent="0.15">
      <c r="C19100" s="1" t="str">
        <f ca="1">IFERROR(INDIRECT(ADDRESS(MATCH(A19100,'contribution par jour-semaine'!A:A,0),MATCH(B19100,'contribution par jour-semaine'!$1:$1,0),4,1,"contribution par jour-semaine")),"")</f>
        <v/>
      </c>
      <c r="D19100" s="4" t="str">
        <f>VLOOKUP(A19100,predictions!A:B,2,FALSE)</f>
        <v>22/06/2020</v>
      </c>
      <c r="E19100" s="4">
        <f t="shared" si="74"/>
        <v>44004</v>
      </c>
    </row>
    <row r="19101" spans="3:5" ht="13" x14ac:dyDescent="0.15">
      <c r="C19101" s="1" t="str">
        <f ca="1">IFERROR(INDIRECT(ADDRESS(MATCH(A19101,'contribution par jour-semaine'!A:A,0),MATCH(B19101,'contribution par jour-semaine'!$1:$1,0),4,1,"contribution par jour-semaine")),"")</f>
        <v/>
      </c>
      <c r="D19101" s="4" t="str">
        <f>VLOOKUP(A19101,predictions!A:B,2,FALSE)</f>
        <v>22/06/2020</v>
      </c>
      <c r="E19101" s="4">
        <f t="shared" si="74"/>
        <v>44004</v>
      </c>
    </row>
    <row r="19102" spans="3:5" ht="13" x14ac:dyDescent="0.15">
      <c r="C19102" s="1" t="str">
        <f ca="1">IFERROR(INDIRECT(ADDRESS(MATCH(A19102,'contribution par jour-semaine'!A:A,0),MATCH(B19102,'contribution par jour-semaine'!$1:$1,0),4,1,"contribution par jour-semaine")),"")</f>
        <v/>
      </c>
      <c r="D19102" s="4" t="str">
        <f>VLOOKUP(A19102,predictions!A:B,2,FALSE)</f>
        <v>22/06/2020</v>
      </c>
      <c r="E19102" s="4">
        <f t="shared" si="74"/>
        <v>44004</v>
      </c>
    </row>
    <row r="19103" spans="3:5" ht="13" x14ac:dyDescent="0.15">
      <c r="C19103" s="1" t="str">
        <f ca="1">IFERROR(INDIRECT(ADDRESS(MATCH(A19103,'contribution par jour-semaine'!A:A,0),MATCH(B19103,'contribution par jour-semaine'!$1:$1,0),4,1,"contribution par jour-semaine")),"")</f>
        <v/>
      </c>
      <c r="D19103" s="4" t="str">
        <f>VLOOKUP(A19103,predictions!A:B,2,FALSE)</f>
        <v>22/06/2020</v>
      </c>
      <c r="E19103" s="4">
        <f t="shared" si="74"/>
        <v>44004</v>
      </c>
    </row>
    <row r="19104" spans="3:5" ht="13" x14ac:dyDescent="0.15">
      <c r="C19104" s="1" t="str">
        <f ca="1">IFERROR(INDIRECT(ADDRESS(MATCH(A19104,'contribution par jour-semaine'!A:A,0),MATCH(B19104,'contribution par jour-semaine'!$1:$1,0),4,1,"contribution par jour-semaine")),"")</f>
        <v/>
      </c>
      <c r="D19104" s="4" t="str">
        <f>VLOOKUP(A19104,predictions!A:B,2,FALSE)</f>
        <v>22/06/2020</v>
      </c>
      <c r="E19104" s="4">
        <f t="shared" si="74"/>
        <v>44004</v>
      </c>
    </row>
    <row r="19105" spans="3:5" ht="13" x14ac:dyDescent="0.15">
      <c r="C19105" s="1" t="str">
        <f ca="1">IFERROR(INDIRECT(ADDRESS(MATCH(A19105,'contribution par jour-semaine'!A:A,0),MATCH(B19105,'contribution par jour-semaine'!$1:$1,0),4,1,"contribution par jour-semaine")),"")</f>
        <v/>
      </c>
      <c r="D19105" s="4" t="str">
        <f>VLOOKUP(A19105,predictions!A:B,2,FALSE)</f>
        <v>22/06/2020</v>
      </c>
      <c r="E19105" s="4">
        <f t="shared" si="74"/>
        <v>44004</v>
      </c>
    </row>
    <row r="19106" spans="3:5" ht="13" x14ac:dyDescent="0.15">
      <c r="C19106" s="1" t="str">
        <f ca="1">IFERROR(INDIRECT(ADDRESS(MATCH(A19106,'contribution par jour-semaine'!A:A,0),MATCH(B19106,'contribution par jour-semaine'!$1:$1,0),4,1,"contribution par jour-semaine")),"")</f>
        <v/>
      </c>
      <c r="D19106" s="4" t="str">
        <f>VLOOKUP(A19106,predictions!A:B,2,FALSE)</f>
        <v>22/06/2020</v>
      </c>
      <c r="E19106" s="4">
        <f t="shared" si="74"/>
        <v>44004</v>
      </c>
    </row>
    <row r="19107" spans="3:5" ht="13" x14ac:dyDescent="0.15">
      <c r="C19107" s="1" t="str">
        <f ca="1">IFERROR(INDIRECT(ADDRESS(MATCH(A19107,'contribution par jour-semaine'!A:A,0),MATCH(B19107,'contribution par jour-semaine'!$1:$1,0),4,1,"contribution par jour-semaine")),"")</f>
        <v/>
      </c>
      <c r="D19107" s="4" t="str">
        <f>VLOOKUP(A19107,predictions!A:B,2,FALSE)</f>
        <v>22/06/2020</v>
      </c>
      <c r="E19107" s="4">
        <f t="shared" si="74"/>
        <v>44004</v>
      </c>
    </row>
    <row r="19108" spans="3:5" ht="13" x14ac:dyDescent="0.15">
      <c r="C19108" s="1" t="str">
        <f ca="1">IFERROR(INDIRECT(ADDRESS(MATCH(A19108,'contribution par jour-semaine'!A:A,0),MATCH(B19108,'contribution par jour-semaine'!$1:$1,0),4,1,"contribution par jour-semaine")),"")</f>
        <v/>
      </c>
      <c r="D19108" s="4" t="str">
        <f>VLOOKUP(A19108,predictions!A:B,2,FALSE)</f>
        <v>22/06/2020</v>
      </c>
      <c r="E19108" s="4">
        <f t="shared" si="74"/>
        <v>44004</v>
      </c>
    </row>
    <row r="19109" spans="3:5" ht="13" x14ac:dyDescent="0.15">
      <c r="C19109" s="1" t="str">
        <f ca="1">IFERROR(INDIRECT(ADDRESS(MATCH(A19109,'contribution par jour-semaine'!A:A,0),MATCH(B19109,'contribution par jour-semaine'!$1:$1,0),4,1,"contribution par jour-semaine")),"")</f>
        <v/>
      </c>
      <c r="D19109" s="4" t="str">
        <f>VLOOKUP(A19109,predictions!A:B,2,FALSE)</f>
        <v>22/06/2020</v>
      </c>
      <c r="E19109" s="4">
        <f t="shared" si="74"/>
        <v>44004</v>
      </c>
    </row>
    <row r="19110" spans="3:5" ht="13" x14ac:dyDescent="0.15">
      <c r="C19110" s="1" t="str">
        <f ca="1">IFERROR(INDIRECT(ADDRESS(MATCH(A19110,'contribution par jour-semaine'!A:A,0),MATCH(B19110,'contribution par jour-semaine'!$1:$1,0),4,1,"contribution par jour-semaine")),"")</f>
        <v/>
      </c>
      <c r="D19110" s="4" t="str">
        <f>VLOOKUP(A19110,predictions!A:B,2,FALSE)</f>
        <v>22/06/2020</v>
      </c>
      <c r="E19110" s="4">
        <f t="shared" si="74"/>
        <v>44004</v>
      </c>
    </row>
    <row r="19111" spans="3:5" ht="13" x14ac:dyDescent="0.15">
      <c r="C19111" s="1" t="str">
        <f ca="1">IFERROR(INDIRECT(ADDRESS(MATCH(A19111,'contribution par jour-semaine'!A:A,0),MATCH(B19111,'contribution par jour-semaine'!$1:$1,0),4,1,"contribution par jour-semaine")),"")</f>
        <v/>
      </c>
      <c r="D19111" s="4" t="str">
        <f>VLOOKUP(A19111,predictions!A:B,2,FALSE)</f>
        <v>22/06/2020</v>
      </c>
      <c r="E19111" s="4">
        <f t="shared" si="74"/>
        <v>44004</v>
      </c>
    </row>
    <row r="19112" spans="3:5" ht="13" x14ac:dyDescent="0.15">
      <c r="C19112" s="1" t="str">
        <f ca="1">IFERROR(INDIRECT(ADDRESS(MATCH(A19112,'contribution par jour-semaine'!A:A,0),MATCH(B19112,'contribution par jour-semaine'!$1:$1,0),4,1,"contribution par jour-semaine")),"")</f>
        <v/>
      </c>
      <c r="D19112" s="4" t="str">
        <f>VLOOKUP(A19112,predictions!A:B,2,FALSE)</f>
        <v>22/06/2020</v>
      </c>
      <c r="E19112" s="4">
        <f t="shared" si="74"/>
        <v>44004</v>
      </c>
    </row>
    <row r="19113" spans="3:5" ht="13" x14ac:dyDescent="0.15">
      <c r="C19113" s="1" t="str">
        <f ca="1">IFERROR(INDIRECT(ADDRESS(MATCH(A19113,'contribution par jour-semaine'!A:A,0),MATCH(B19113,'contribution par jour-semaine'!$1:$1,0),4,1,"contribution par jour-semaine")),"")</f>
        <v/>
      </c>
      <c r="D19113" s="4" t="str">
        <f>VLOOKUP(A19113,predictions!A:B,2,FALSE)</f>
        <v>22/06/2020</v>
      </c>
      <c r="E19113" s="4">
        <f t="shared" si="74"/>
        <v>44004</v>
      </c>
    </row>
    <row r="19114" spans="3:5" ht="13" x14ac:dyDescent="0.15">
      <c r="C19114" s="1" t="str">
        <f ca="1">IFERROR(INDIRECT(ADDRESS(MATCH(A19114,'contribution par jour-semaine'!A:A,0),MATCH(B19114,'contribution par jour-semaine'!$1:$1,0),4,1,"contribution par jour-semaine")),"")</f>
        <v/>
      </c>
      <c r="D19114" s="4" t="str">
        <f>VLOOKUP(A19114,predictions!A:B,2,FALSE)</f>
        <v>22/06/2020</v>
      </c>
      <c r="E19114" s="4">
        <f t="shared" si="74"/>
        <v>44004</v>
      </c>
    </row>
    <row r="19115" spans="3:5" ht="13" x14ac:dyDescent="0.15">
      <c r="C19115" s="1" t="str">
        <f ca="1">IFERROR(INDIRECT(ADDRESS(MATCH(A19115,'contribution par jour-semaine'!A:A,0),MATCH(B19115,'contribution par jour-semaine'!$1:$1,0),4,1,"contribution par jour-semaine")),"")</f>
        <v/>
      </c>
      <c r="D19115" s="4" t="str">
        <f>VLOOKUP(A19115,predictions!A:B,2,FALSE)</f>
        <v>22/06/2020</v>
      </c>
      <c r="E19115" s="4">
        <f t="shared" si="74"/>
        <v>44004</v>
      </c>
    </row>
    <row r="19116" spans="3:5" ht="13" x14ac:dyDescent="0.15">
      <c r="C19116" s="1" t="str">
        <f ca="1">IFERROR(INDIRECT(ADDRESS(MATCH(A19116,'contribution par jour-semaine'!A:A,0),MATCH(B19116,'contribution par jour-semaine'!$1:$1,0),4,1,"contribution par jour-semaine")),"")</f>
        <v/>
      </c>
      <c r="D19116" s="4" t="str">
        <f>VLOOKUP(A19116,predictions!A:B,2,FALSE)</f>
        <v>22/06/2020</v>
      </c>
      <c r="E19116" s="4">
        <f t="shared" si="74"/>
        <v>44004</v>
      </c>
    </row>
    <row r="19117" spans="3:5" ht="13" x14ac:dyDescent="0.15">
      <c r="C19117" s="1" t="str">
        <f ca="1">IFERROR(INDIRECT(ADDRESS(MATCH(A19117,'contribution par jour-semaine'!A:A,0),MATCH(B19117,'contribution par jour-semaine'!$1:$1,0),4,1,"contribution par jour-semaine")),"")</f>
        <v/>
      </c>
      <c r="D19117" s="4" t="str">
        <f>VLOOKUP(A19117,predictions!A:B,2,FALSE)</f>
        <v>22/06/2020</v>
      </c>
      <c r="E19117" s="4">
        <f t="shared" si="74"/>
        <v>44004</v>
      </c>
    </row>
    <row r="19118" spans="3:5" ht="13" x14ac:dyDescent="0.15">
      <c r="C19118" s="1" t="str">
        <f ca="1">IFERROR(INDIRECT(ADDRESS(MATCH(A19118,'contribution par jour-semaine'!A:A,0),MATCH(B19118,'contribution par jour-semaine'!$1:$1,0),4,1,"contribution par jour-semaine")),"")</f>
        <v/>
      </c>
      <c r="D19118" s="4" t="str">
        <f>VLOOKUP(A19118,predictions!A:B,2,FALSE)</f>
        <v>22/06/2020</v>
      </c>
      <c r="E19118" s="4">
        <f t="shared" si="74"/>
        <v>44004</v>
      </c>
    </row>
    <row r="19119" spans="3:5" ht="13" x14ac:dyDescent="0.15">
      <c r="C19119" s="1" t="str">
        <f ca="1">IFERROR(INDIRECT(ADDRESS(MATCH(A19119,'contribution par jour-semaine'!A:A,0),MATCH(B19119,'contribution par jour-semaine'!$1:$1,0),4,1,"contribution par jour-semaine")),"")</f>
        <v/>
      </c>
      <c r="D19119" s="4" t="str">
        <f>VLOOKUP(A19119,predictions!A:B,2,FALSE)</f>
        <v>22/06/2020</v>
      </c>
      <c r="E19119" s="4">
        <f t="shared" si="74"/>
        <v>44004</v>
      </c>
    </row>
    <row r="19120" spans="3:5" ht="13" x14ac:dyDescent="0.15">
      <c r="C19120" s="1" t="str">
        <f ca="1">IFERROR(INDIRECT(ADDRESS(MATCH(A19120,'contribution par jour-semaine'!A:A,0),MATCH(B19120,'contribution par jour-semaine'!$1:$1,0),4,1,"contribution par jour-semaine")),"")</f>
        <v/>
      </c>
      <c r="D19120" s="4" t="str">
        <f>VLOOKUP(A19120,predictions!A:B,2,FALSE)</f>
        <v>22/06/2020</v>
      </c>
      <c r="E19120" s="4">
        <f t="shared" si="74"/>
        <v>44004</v>
      </c>
    </row>
    <row r="19121" spans="3:5" ht="13" x14ac:dyDescent="0.15">
      <c r="C19121" s="1" t="str">
        <f ca="1">IFERROR(INDIRECT(ADDRESS(MATCH(A19121,'contribution par jour-semaine'!A:A,0),MATCH(B19121,'contribution par jour-semaine'!$1:$1,0),4,1,"contribution par jour-semaine")),"")</f>
        <v/>
      </c>
      <c r="D19121" s="4" t="str">
        <f>VLOOKUP(A19121,predictions!A:B,2,FALSE)</f>
        <v>22/06/2020</v>
      </c>
      <c r="E19121" s="4">
        <f t="shared" si="74"/>
        <v>44004</v>
      </c>
    </row>
    <row r="19122" spans="3:5" ht="13" x14ac:dyDescent="0.15">
      <c r="C19122" s="1" t="str">
        <f ca="1">IFERROR(INDIRECT(ADDRESS(MATCH(A19122,'contribution par jour-semaine'!A:A,0),MATCH(B19122,'contribution par jour-semaine'!$1:$1,0),4,1,"contribution par jour-semaine")),"")</f>
        <v/>
      </c>
      <c r="D19122" s="4" t="str">
        <f>VLOOKUP(A19122,predictions!A:B,2,FALSE)</f>
        <v>22/06/2020</v>
      </c>
      <c r="E19122" s="4">
        <f t="shared" si="74"/>
        <v>44004</v>
      </c>
    </row>
    <row r="19123" spans="3:5" ht="13" x14ac:dyDescent="0.15">
      <c r="C19123" s="1" t="str">
        <f ca="1">IFERROR(INDIRECT(ADDRESS(MATCH(A19123,'contribution par jour-semaine'!A:A,0),MATCH(B19123,'contribution par jour-semaine'!$1:$1,0),4,1,"contribution par jour-semaine")),"")</f>
        <v/>
      </c>
      <c r="D19123" s="4" t="str">
        <f>VLOOKUP(A19123,predictions!A:B,2,FALSE)</f>
        <v>22/06/2020</v>
      </c>
      <c r="E19123" s="4">
        <f t="shared" si="74"/>
        <v>44004</v>
      </c>
    </row>
    <row r="19124" spans="3:5" ht="13" x14ac:dyDescent="0.15">
      <c r="C19124" s="1" t="str">
        <f ca="1">IFERROR(INDIRECT(ADDRESS(MATCH(A19124,'contribution par jour-semaine'!A:A,0),MATCH(B19124,'contribution par jour-semaine'!$1:$1,0),4,1,"contribution par jour-semaine")),"")</f>
        <v/>
      </c>
      <c r="D19124" s="4" t="str">
        <f>VLOOKUP(A19124,predictions!A:B,2,FALSE)</f>
        <v>22/06/2020</v>
      </c>
      <c r="E19124" s="4">
        <f t="shared" si="74"/>
        <v>44004</v>
      </c>
    </row>
    <row r="19125" spans="3:5" ht="13" x14ac:dyDescent="0.15">
      <c r="C19125" s="1" t="str">
        <f ca="1">IFERROR(INDIRECT(ADDRESS(MATCH(A19125,'contribution par jour-semaine'!A:A,0),MATCH(B19125,'contribution par jour-semaine'!$1:$1,0),4,1,"contribution par jour-semaine")),"")</f>
        <v/>
      </c>
      <c r="D19125" s="4" t="str">
        <f>VLOOKUP(A19125,predictions!A:B,2,FALSE)</f>
        <v>22/06/2020</v>
      </c>
      <c r="E19125" s="4">
        <f t="shared" si="74"/>
        <v>44004</v>
      </c>
    </row>
    <row r="19126" spans="3:5" ht="13" x14ac:dyDescent="0.15">
      <c r="C19126" s="1" t="str">
        <f ca="1">IFERROR(INDIRECT(ADDRESS(MATCH(A19126,'contribution par jour-semaine'!A:A,0),MATCH(B19126,'contribution par jour-semaine'!$1:$1,0),4,1,"contribution par jour-semaine")),"")</f>
        <v/>
      </c>
      <c r="D19126" s="4" t="str">
        <f>VLOOKUP(A19126,predictions!A:B,2,FALSE)</f>
        <v>22/06/2020</v>
      </c>
      <c r="E19126" s="4">
        <f t="shared" si="74"/>
        <v>44004</v>
      </c>
    </row>
    <row r="19127" spans="3:5" ht="13" x14ac:dyDescent="0.15">
      <c r="C19127" s="1" t="str">
        <f ca="1">IFERROR(INDIRECT(ADDRESS(MATCH(A19127,'contribution par jour-semaine'!A:A,0),MATCH(B19127,'contribution par jour-semaine'!$1:$1,0),4,1,"contribution par jour-semaine")),"")</f>
        <v/>
      </c>
      <c r="D19127" s="4" t="str">
        <f>VLOOKUP(A19127,predictions!A:B,2,FALSE)</f>
        <v>22/06/2020</v>
      </c>
      <c r="E19127" s="4">
        <f t="shared" ref="E19127:E19381" si="75">DATE(RIGHT(D19127,4),MID(D19127,4,2),LEFT(D19127,2))</f>
        <v>44004</v>
      </c>
    </row>
    <row r="19128" spans="3:5" ht="13" x14ac:dyDescent="0.15">
      <c r="C19128" s="1" t="str">
        <f ca="1">IFERROR(INDIRECT(ADDRESS(MATCH(A19128,'contribution par jour-semaine'!A:A,0),MATCH(B19128,'contribution par jour-semaine'!$1:$1,0),4,1,"contribution par jour-semaine")),"")</f>
        <v/>
      </c>
      <c r="D19128" s="4" t="str">
        <f>VLOOKUP(A19128,predictions!A:B,2,FALSE)</f>
        <v>22/06/2020</v>
      </c>
      <c r="E19128" s="4">
        <f t="shared" si="75"/>
        <v>44004</v>
      </c>
    </row>
    <row r="19129" spans="3:5" ht="13" x14ac:dyDescent="0.15">
      <c r="C19129" s="1" t="str">
        <f ca="1">IFERROR(INDIRECT(ADDRESS(MATCH(A19129,'contribution par jour-semaine'!A:A,0),MATCH(B19129,'contribution par jour-semaine'!$1:$1,0),4,1,"contribution par jour-semaine")),"")</f>
        <v/>
      </c>
      <c r="D19129" s="4" t="str">
        <f>VLOOKUP(A19129,predictions!A:B,2,FALSE)</f>
        <v>22/06/2020</v>
      </c>
      <c r="E19129" s="4">
        <f t="shared" si="75"/>
        <v>44004</v>
      </c>
    </row>
    <row r="19130" spans="3:5" ht="13" x14ac:dyDescent="0.15">
      <c r="C19130" s="1" t="str">
        <f ca="1">IFERROR(INDIRECT(ADDRESS(MATCH(A19130,'contribution par jour-semaine'!A:A,0),MATCH(B19130,'contribution par jour-semaine'!$1:$1,0),4,1,"contribution par jour-semaine")),"")</f>
        <v/>
      </c>
      <c r="D19130" s="4" t="str">
        <f>VLOOKUP(A19130,predictions!A:B,2,FALSE)</f>
        <v>22/06/2020</v>
      </c>
      <c r="E19130" s="4">
        <f t="shared" si="75"/>
        <v>44004</v>
      </c>
    </row>
    <row r="19131" spans="3:5" ht="13" x14ac:dyDescent="0.15">
      <c r="C19131" s="1" t="str">
        <f ca="1">IFERROR(INDIRECT(ADDRESS(MATCH(A19131,'contribution par jour-semaine'!A:A,0),MATCH(B19131,'contribution par jour-semaine'!$1:$1,0),4,1,"contribution par jour-semaine")),"")</f>
        <v/>
      </c>
      <c r="D19131" s="4" t="str">
        <f>VLOOKUP(A19131,predictions!A:B,2,FALSE)</f>
        <v>22/06/2020</v>
      </c>
      <c r="E19131" s="4">
        <f t="shared" si="75"/>
        <v>44004</v>
      </c>
    </row>
    <row r="19132" spans="3:5" ht="13" x14ac:dyDescent="0.15">
      <c r="C19132" s="1" t="str">
        <f ca="1">IFERROR(INDIRECT(ADDRESS(MATCH(A19132,'contribution par jour-semaine'!A:A,0),MATCH(B19132,'contribution par jour-semaine'!$1:$1,0),4,1,"contribution par jour-semaine")),"")</f>
        <v/>
      </c>
      <c r="D19132" s="4" t="str">
        <f>VLOOKUP(A19132,predictions!A:B,2,FALSE)</f>
        <v>22/06/2020</v>
      </c>
      <c r="E19132" s="4">
        <f t="shared" si="75"/>
        <v>44004</v>
      </c>
    </row>
    <row r="19133" spans="3:5" ht="13" x14ac:dyDescent="0.15">
      <c r="C19133" s="1" t="str">
        <f ca="1">IFERROR(INDIRECT(ADDRESS(MATCH(A19133,'contribution par jour-semaine'!A:A,0),MATCH(B19133,'contribution par jour-semaine'!$1:$1,0),4,1,"contribution par jour-semaine")),"")</f>
        <v/>
      </c>
      <c r="D19133" s="4" t="str">
        <f>VLOOKUP(A19133,predictions!A:B,2,FALSE)</f>
        <v>22/06/2020</v>
      </c>
      <c r="E19133" s="4">
        <f t="shared" si="75"/>
        <v>44004</v>
      </c>
    </row>
    <row r="19134" spans="3:5" ht="13" x14ac:dyDescent="0.15">
      <c r="C19134" s="1" t="str">
        <f ca="1">IFERROR(INDIRECT(ADDRESS(MATCH(A19134,'contribution par jour-semaine'!A:A,0),MATCH(B19134,'contribution par jour-semaine'!$1:$1,0),4,1,"contribution par jour-semaine")),"")</f>
        <v/>
      </c>
      <c r="D19134" s="4" t="str">
        <f>VLOOKUP(A19134,predictions!A:B,2,FALSE)</f>
        <v>22/06/2020</v>
      </c>
      <c r="E19134" s="4">
        <f t="shared" si="75"/>
        <v>44004</v>
      </c>
    </row>
    <row r="19135" spans="3:5" ht="13" x14ac:dyDescent="0.15">
      <c r="C19135" s="1" t="str">
        <f ca="1">IFERROR(INDIRECT(ADDRESS(MATCH(A19135,'contribution par jour-semaine'!A:A,0),MATCH(B19135,'contribution par jour-semaine'!$1:$1,0),4,1,"contribution par jour-semaine")),"")</f>
        <v/>
      </c>
      <c r="D19135" s="4" t="str">
        <f>VLOOKUP(A19135,predictions!A:B,2,FALSE)</f>
        <v>22/06/2020</v>
      </c>
      <c r="E19135" s="4">
        <f t="shared" si="75"/>
        <v>44004</v>
      </c>
    </row>
    <row r="19136" spans="3:5" ht="13" x14ac:dyDescent="0.15">
      <c r="C19136" s="1" t="str">
        <f ca="1">IFERROR(INDIRECT(ADDRESS(MATCH(A19136,'contribution par jour-semaine'!A:A,0),MATCH(B19136,'contribution par jour-semaine'!$1:$1,0),4,1,"contribution par jour-semaine")),"")</f>
        <v/>
      </c>
      <c r="D19136" s="4" t="str">
        <f>VLOOKUP(A19136,predictions!A:B,2,FALSE)</f>
        <v>22/06/2020</v>
      </c>
      <c r="E19136" s="4">
        <f t="shared" si="75"/>
        <v>44004</v>
      </c>
    </row>
    <row r="19137" spans="3:5" ht="13" x14ac:dyDescent="0.15">
      <c r="C19137" s="1" t="str">
        <f ca="1">IFERROR(INDIRECT(ADDRESS(MATCH(A19137,'contribution par jour-semaine'!A:A,0),MATCH(B19137,'contribution par jour-semaine'!$1:$1,0),4,1,"contribution par jour-semaine")),"")</f>
        <v/>
      </c>
      <c r="D19137" s="4" t="str">
        <f>VLOOKUP(A19137,predictions!A:B,2,FALSE)</f>
        <v>22/06/2020</v>
      </c>
      <c r="E19137" s="4">
        <f t="shared" si="75"/>
        <v>44004</v>
      </c>
    </row>
    <row r="19138" spans="3:5" ht="13" x14ac:dyDescent="0.15">
      <c r="C19138" s="1" t="str">
        <f ca="1">IFERROR(INDIRECT(ADDRESS(MATCH(A19138,'contribution par jour-semaine'!A:A,0),MATCH(B19138,'contribution par jour-semaine'!$1:$1,0),4,1,"contribution par jour-semaine")),"")</f>
        <v/>
      </c>
      <c r="D19138" s="4" t="str">
        <f>VLOOKUP(A19138,predictions!A:B,2,FALSE)</f>
        <v>22/06/2020</v>
      </c>
      <c r="E19138" s="4">
        <f t="shared" si="75"/>
        <v>44004</v>
      </c>
    </row>
    <row r="19139" spans="3:5" ht="13" x14ac:dyDescent="0.15">
      <c r="C19139" s="1" t="str">
        <f ca="1">IFERROR(INDIRECT(ADDRESS(MATCH(A19139,'contribution par jour-semaine'!A:A,0),MATCH(B19139,'contribution par jour-semaine'!$1:$1,0),4,1,"contribution par jour-semaine")),"")</f>
        <v/>
      </c>
      <c r="D19139" s="4" t="str">
        <f>VLOOKUP(A19139,predictions!A:B,2,FALSE)</f>
        <v>22/06/2020</v>
      </c>
      <c r="E19139" s="4">
        <f t="shared" si="75"/>
        <v>44004</v>
      </c>
    </row>
    <row r="19140" spans="3:5" ht="13" x14ac:dyDescent="0.15">
      <c r="C19140" s="1" t="str">
        <f ca="1">IFERROR(INDIRECT(ADDRESS(MATCH(A19140,'contribution par jour-semaine'!A:A,0),MATCH(B19140,'contribution par jour-semaine'!$1:$1,0),4,1,"contribution par jour-semaine")),"")</f>
        <v/>
      </c>
      <c r="D19140" s="4" t="str">
        <f>VLOOKUP(A19140,predictions!A:B,2,FALSE)</f>
        <v>22/06/2020</v>
      </c>
      <c r="E19140" s="4">
        <f t="shared" si="75"/>
        <v>44004</v>
      </c>
    </row>
    <row r="19141" spans="3:5" ht="13" x14ac:dyDescent="0.15">
      <c r="C19141" s="1" t="str">
        <f ca="1">IFERROR(INDIRECT(ADDRESS(MATCH(A19141,'contribution par jour-semaine'!A:A,0),MATCH(B19141,'contribution par jour-semaine'!$1:$1,0),4,1,"contribution par jour-semaine")),"")</f>
        <v/>
      </c>
      <c r="D19141" s="4" t="str">
        <f>VLOOKUP(A19141,predictions!A:B,2,FALSE)</f>
        <v>22/06/2020</v>
      </c>
      <c r="E19141" s="4">
        <f t="shared" si="75"/>
        <v>44004</v>
      </c>
    </row>
    <row r="19142" spans="3:5" ht="13" x14ac:dyDescent="0.15">
      <c r="C19142" s="1" t="str">
        <f ca="1">IFERROR(INDIRECT(ADDRESS(MATCH(A19142,'contribution par jour-semaine'!A:A,0),MATCH(B19142,'contribution par jour-semaine'!$1:$1,0),4,1,"contribution par jour-semaine")),"")</f>
        <v/>
      </c>
      <c r="D19142" s="4" t="str">
        <f>VLOOKUP(A19142,predictions!A:B,2,FALSE)</f>
        <v>22/06/2020</v>
      </c>
      <c r="E19142" s="4">
        <f t="shared" si="75"/>
        <v>44004</v>
      </c>
    </row>
    <row r="19143" spans="3:5" ht="13" x14ac:dyDescent="0.15">
      <c r="C19143" s="1" t="str">
        <f ca="1">IFERROR(INDIRECT(ADDRESS(MATCH(A19143,'contribution par jour-semaine'!A:A,0),MATCH(B19143,'contribution par jour-semaine'!$1:$1,0),4,1,"contribution par jour-semaine")),"")</f>
        <v/>
      </c>
      <c r="D19143" s="4" t="str">
        <f>VLOOKUP(A19143,predictions!A:B,2,FALSE)</f>
        <v>22/06/2020</v>
      </c>
      <c r="E19143" s="4">
        <f t="shared" si="75"/>
        <v>44004</v>
      </c>
    </row>
    <row r="19144" spans="3:5" ht="13" x14ac:dyDescent="0.15">
      <c r="C19144" s="1" t="str">
        <f ca="1">IFERROR(INDIRECT(ADDRESS(MATCH(A19144,'contribution par jour-semaine'!A:A,0),MATCH(B19144,'contribution par jour-semaine'!$1:$1,0),4,1,"contribution par jour-semaine")),"")</f>
        <v/>
      </c>
      <c r="D19144" s="4" t="str">
        <f>VLOOKUP(A19144,predictions!A:B,2,FALSE)</f>
        <v>22/06/2020</v>
      </c>
      <c r="E19144" s="4">
        <f t="shared" si="75"/>
        <v>44004</v>
      </c>
    </row>
    <row r="19145" spans="3:5" ht="13" x14ac:dyDescent="0.15">
      <c r="C19145" s="1" t="str">
        <f ca="1">IFERROR(INDIRECT(ADDRESS(MATCH(A19145,'contribution par jour-semaine'!A:A,0),MATCH(B19145,'contribution par jour-semaine'!$1:$1,0),4,1,"contribution par jour-semaine")),"")</f>
        <v/>
      </c>
      <c r="D19145" s="4" t="str">
        <f>VLOOKUP(A19145,predictions!A:B,2,FALSE)</f>
        <v>22/06/2020</v>
      </c>
      <c r="E19145" s="4">
        <f t="shared" si="75"/>
        <v>44004</v>
      </c>
    </row>
    <row r="19146" spans="3:5" ht="13" x14ac:dyDescent="0.15">
      <c r="C19146" s="1" t="str">
        <f ca="1">IFERROR(INDIRECT(ADDRESS(MATCH(A19146,'contribution par jour-semaine'!A:A,0),MATCH(B19146,'contribution par jour-semaine'!$1:$1,0),4,1,"contribution par jour-semaine")),"")</f>
        <v/>
      </c>
      <c r="D19146" s="4" t="str">
        <f>VLOOKUP(A19146,predictions!A:B,2,FALSE)</f>
        <v>22/06/2020</v>
      </c>
      <c r="E19146" s="4">
        <f t="shared" si="75"/>
        <v>44004</v>
      </c>
    </row>
    <row r="19147" spans="3:5" ht="13" x14ac:dyDescent="0.15">
      <c r="C19147" s="1" t="str">
        <f ca="1">IFERROR(INDIRECT(ADDRESS(MATCH(A19147,'contribution par jour-semaine'!A:A,0),MATCH(B19147,'contribution par jour-semaine'!$1:$1,0),4,1,"contribution par jour-semaine")),"")</f>
        <v/>
      </c>
      <c r="D19147" s="4" t="str">
        <f>VLOOKUP(A19147,predictions!A:B,2,FALSE)</f>
        <v>22/06/2020</v>
      </c>
      <c r="E19147" s="4">
        <f t="shared" si="75"/>
        <v>44004</v>
      </c>
    </row>
    <row r="19148" spans="3:5" ht="13" x14ac:dyDescent="0.15">
      <c r="C19148" s="1" t="str">
        <f ca="1">IFERROR(INDIRECT(ADDRESS(MATCH(A19148,'contribution par jour-semaine'!A:A,0),MATCH(B19148,'contribution par jour-semaine'!$1:$1,0),4,1,"contribution par jour-semaine")),"")</f>
        <v/>
      </c>
      <c r="D19148" s="4" t="str">
        <f>VLOOKUP(A19148,predictions!A:B,2,FALSE)</f>
        <v>22/06/2020</v>
      </c>
      <c r="E19148" s="4">
        <f t="shared" si="75"/>
        <v>44004</v>
      </c>
    </row>
    <row r="19149" spans="3:5" ht="13" x14ac:dyDescent="0.15">
      <c r="C19149" s="1" t="str">
        <f ca="1">IFERROR(INDIRECT(ADDRESS(MATCH(A19149,'contribution par jour-semaine'!A:A,0),MATCH(B19149,'contribution par jour-semaine'!$1:$1,0),4,1,"contribution par jour-semaine")),"")</f>
        <v/>
      </c>
      <c r="D19149" s="4" t="str">
        <f>VLOOKUP(A19149,predictions!A:B,2,FALSE)</f>
        <v>22/06/2020</v>
      </c>
      <c r="E19149" s="4">
        <f t="shared" si="75"/>
        <v>44004</v>
      </c>
    </row>
    <row r="19150" spans="3:5" ht="13" x14ac:dyDescent="0.15">
      <c r="C19150" s="1" t="str">
        <f ca="1">IFERROR(INDIRECT(ADDRESS(MATCH(A19150,'contribution par jour-semaine'!A:A,0),MATCH(B19150,'contribution par jour-semaine'!$1:$1,0),4,1,"contribution par jour-semaine")),"")</f>
        <v/>
      </c>
      <c r="D19150" s="4" t="str">
        <f>VLOOKUP(A19150,predictions!A:B,2,FALSE)</f>
        <v>22/06/2020</v>
      </c>
      <c r="E19150" s="4">
        <f t="shared" si="75"/>
        <v>44004</v>
      </c>
    </row>
    <row r="19151" spans="3:5" ht="13" x14ac:dyDescent="0.15">
      <c r="C19151" s="1" t="str">
        <f ca="1">IFERROR(INDIRECT(ADDRESS(MATCH(A19151,'contribution par jour-semaine'!A:A,0),MATCH(B19151,'contribution par jour-semaine'!$1:$1,0),4,1,"contribution par jour-semaine")),"")</f>
        <v/>
      </c>
      <c r="D19151" s="4" t="str">
        <f>VLOOKUP(A19151,predictions!A:B,2,FALSE)</f>
        <v>22/06/2020</v>
      </c>
      <c r="E19151" s="4">
        <f t="shared" si="75"/>
        <v>44004</v>
      </c>
    </row>
    <row r="19152" spans="3:5" ht="13" x14ac:dyDescent="0.15">
      <c r="C19152" s="1" t="str">
        <f ca="1">IFERROR(INDIRECT(ADDRESS(MATCH(A19152,'contribution par jour-semaine'!A:A,0),MATCH(B19152,'contribution par jour-semaine'!$1:$1,0),4,1,"contribution par jour-semaine")),"")</f>
        <v/>
      </c>
      <c r="D19152" s="4" t="str">
        <f>VLOOKUP(A19152,predictions!A:B,2,FALSE)</f>
        <v>22/06/2020</v>
      </c>
      <c r="E19152" s="4">
        <f t="shared" si="75"/>
        <v>44004</v>
      </c>
    </row>
    <row r="19153" spans="3:5" ht="13" x14ac:dyDescent="0.15">
      <c r="C19153" s="1" t="str">
        <f ca="1">IFERROR(INDIRECT(ADDRESS(MATCH(A19153,'contribution par jour-semaine'!A:A,0),MATCH(B19153,'contribution par jour-semaine'!$1:$1,0),4,1,"contribution par jour-semaine")),"")</f>
        <v/>
      </c>
      <c r="D19153" s="4" t="str">
        <f>VLOOKUP(A19153,predictions!A:B,2,FALSE)</f>
        <v>22/06/2020</v>
      </c>
      <c r="E19153" s="4">
        <f t="shared" si="75"/>
        <v>44004</v>
      </c>
    </row>
    <row r="19154" spans="3:5" ht="13" x14ac:dyDescent="0.15">
      <c r="C19154" s="1" t="str">
        <f ca="1">IFERROR(INDIRECT(ADDRESS(MATCH(A19154,'contribution par jour-semaine'!A:A,0),MATCH(B19154,'contribution par jour-semaine'!$1:$1,0),4,1,"contribution par jour-semaine")),"")</f>
        <v/>
      </c>
      <c r="D19154" s="4" t="str">
        <f>VLOOKUP(A19154,predictions!A:B,2,FALSE)</f>
        <v>22/06/2020</v>
      </c>
      <c r="E19154" s="4">
        <f t="shared" si="75"/>
        <v>44004</v>
      </c>
    </row>
    <row r="19155" spans="3:5" ht="13" x14ac:dyDescent="0.15">
      <c r="C19155" s="1" t="str">
        <f ca="1">IFERROR(INDIRECT(ADDRESS(MATCH(A19155,'contribution par jour-semaine'!A:A,0),MATCH(B19155,'contribution par jour-semaine'!$1:$1,0),4,1,"contribution par jour-semaine")),"")</f>
        <v/>
      </c>
      <c r="D19155" s="4" t="str">
        <f>VLOOKUP(A19155,predictions!A:B,2,FALSE)</f>
        <v>22/06/2020</v>
      </c>
      <c r="E19155" s="4">
        <f t="shared" si="75"/>
        <v>44004</v>
      </c>
    </row>
    <row r="19156" spans="3:5" ht="13" x14ac:dyDescent="0.15">
      <c r="C19156" s="1" t="str">
        <f ca="1">IFERROR(INDIRECT(ADDRESS(MATCH(A19156,'contribution par jour-semaine'!A:A,0),MATCH(B19156,'contribution par jour-semaine'!$1:$1,0),4,1,"contribution par jour-semaine")),"")</f>
        <v/>
      </c>
      <c r="D19156" s="4" t="str">
        <f>VLOOKUP(A19156,predictions!A:B,2,FALSE)</f>
        <v>22/06/2020</v>
      </c>
      <c r="E19156" s="4">
        <f t="shared" si="75"/>
        <v>44004</v>
      </c>
    </row>
    <row r="19157" spans="3:5" ht="13" x14ac:dyDescent="0.15">
      <c r="C19157" s="1" t="str">
        <f ca="1">IFERROR(INDIRECT(ADDRESS(MATCH(A19157,'contribution par jour-semaine'!A:A,0),MATCH(B19157,'contribution par jour-semaine'!$1:$1,0),4,1,"contribution par jour-semaine")),"")</f>
        <v/>
      </c>
      <c r="D19157" s="4" t="str">
        <f>VLOOKUP(A19157,predictions!A:B,2,FALSE)</f>
        <v>22/06/2020</v>
      </c>
      <c r="E19157" s="4">
        <f t="shared" si="75"/>
        <v>44004</v>
      </c>
    </row>
    <row r="19158" spans="3:5" ht="13" x14ac:dyDescent="0.15">
      <c r="C19158" s="1" t="str">
        <f ca="1">IFERROR(INDIRECT(ADDRESS(MATCH(A19158,'contribution par jour-semaine'!A:A,0),MATCH(B19158,'contribution par jour-semaine'!$1:$1,0),4,1,"contribution par jour-semaine")),"")</f>
        <v/>
      </c>
      <c r="D19158" s="4" t="str">
        <f>VLOOKUP(A19158,predictions!A:B,2,FALSE)</f>
        <v>22/06/2020</v>
      </c>
      <c r="E19158" s="4">
        <f t="shared" si="75"/>
        <v>44004</v>
      </c>
    </row>
    <row r="19159" spans="3:5" ht="13" x14ac:dyDescent="0.15">
      <c r="C19159" s="1" t="str">
        <f ca="1">IFERROR(INDIRECT(ADDRESS(MATCH(A19159,'contribution par jour-semaine'!A:A,0),MATCH(B19159,'contribution par jour-semaine'!$1:$1,0),4,1,"contribution par jour-semaine")),"")</f>
        <v/>
      </c>
      <c r="D19159" s="4" t="str">
        <f>VLOOKUP(A19159,predictions!A:B,2,FALSE)</f>
        <v>22/06/2020</v>
      </c>
      <c r="E19159" s="4">
        <f t="shared" si="75"/>
        <v>44004</v>
      </c>
    </row>
    <row r="19160" spans="3:5" ht="13" x14ac:dyDescent="0.15">
      <c r="C19160" s="1" t="str">
        <f ca="1">IFERROR(INDIRECT(ADDRESS(MATCH(A19160,'contribution par jour-semaine'!A:A,0),MATCH(B19160,'contribution par jour-semaine'!$1:$1,0),4,1,"contribution par jour-semaine")),"")</f>
        <v/>
      </c>
      <c r="D19160" s="4" t="str">
        <f>VLOOKUP(A19160,predictions!A:B,2,FALSE)</f>
        <v>22/06/2020</v>
      </c>
      <c r="E19160" s="4">
        <f t="shared" si="75"/>
        <v>44004</v>
      </c>
    </row>
    <row r="19161" spans="3:5" ht="13" x14ac:dyDescent="0.15">
      <c r="C19161" s="1" t="str">
        <f ca="1">IFERROR(INDIRECT(ADDRESS(MATCH(A19161,'contribution par jour-semaine'!A:A,0),MATCH(B19161,'contribution par jour-semaine'!$1:$1,0),4,1,"contribution par jour-semaine")),"")</f>
        <v/>
      </c>
      <c r="D19161" s="4" t="str">
        <f>VLOOKUP(A19161,predictions!A:B,2,FALSE)</f>
        <v>22/06/2020</v>
      </c>
      <c r="E19161" s="4">
        <f t="shared" si="75"/>
        <v>44004</v>
      </c>
    </row>
    <row r="19162" spans="3:5" ht="13" x14ac:dyDescent="0.15">
      <c r="C19162" s="1" t="str">
        <f ca="1">IFERROR(INDIRECT(ADDRESS(MATCH(A19162,'contribution par jour-semaine'!A:A,0),MATCH(B19162,'contribution par jour-semaine'!$1:$1,0),4,1,"contribution par jour-semaine")),"")</f>
        <v/>
      </c>
      <c r="D19162" s="4" t="str">
        <f>VLOOKUP(A19162,predictions!A:B,2,FALSE)</f>
        <v>22/06/2020</v>
      </c>
      <c r="E19162" s="4">
        <f t="shared" si="75"/>
        <v>44004</v>
      </c>
    </row>
    <row r="19163" spans="3:5" ht="13" x14ac:dyDescent="0.15">
      <c r="C19163" s="1" t="str">
        <f ca="1">IFERROR(INDIRECT(ADDRESS(MATCH(A19163,'contribution par jour-semaine'!A:A,0),MATCH(B19163,'contribution par jour-semaine'!$1:$1,0),4,1,"contribution par jour-semaine")),"")</f>
        <v/>
      </c>
      <c r="D19163" s="4" t="str">
        <f>VLOOKUP(A19163,predictions!A:B,2,FALSE)</f>
        <v>22/06/2020</v>
      </c>
      <c r="E19163" s="4">
        <f t="shared" si="75"/>
        <v>44004</v>
      </c>
    </row>
    <row r="19164" spans="3:5" ht="13" x14ac:dyDescent="0.15">
      <c r="C19164" s="1" t="str">
        <f ca="1">IFERROR(INDIRECT(ADDRESS(MATCH(A19164,'contribution par jour-semaine'!A:A,0),MATCH(B19164,'contribution par jour-semaine'!$1:$1,0),4,1,"contribution par jour-semaine")),"")</f>
        <v/>
      </c>
      <c r="D19164" s="4" t="str">
        <f>VLOOKUP(A19164,predictions!A:B,2,FALSE)</f>
        <v>22/06/2020</v>
      </c>
      <c r="E19164" s="4">
        <f t="shared" si="75"/>
        <v>44004</v>
      </c>
    </row>
    <row r="19165" spans="3:5" ht="13" x14ac:dyDescent="0.15">
      <c r="C19165" s="1" t="str">
        <f ca="1">IFERROR(INDIRECT(ADDRESS(MATCH(A19165,'contribution par jour-semaine'!A:A,0),MATCH(B19165,'contribution par jour-semaine'!$1:$1,0),4,1,"contribution par jour-semaine")),"")</f>
        <v/>
      </c>
      <c r="D19165" s="4" t="str">
        <f>VLOOKUP(A19165,predictions!A:B,2,FALSE)</f>
        <v>22/06/2020</v>
      </c>
      <c r="E19165" s="4">
        <f t="shared" si="75"/>
        <v>44004</v>
      </c>
    </row>
    <row r="19166" spans="3:5" ht="13" x14ac:dyDescent="0.15">
      <c r="C19166" s="1" t="str">
        <f ca="1">IFERROR(INDIRECT(ADDRESS(MATCH(A19166,'contribution par jour-semaine'!A:A,0),MATCH(B19166,'contribution par jour-semaine'!$1:$1,0),4,1,"contribution par jour-semaine")),"")</f>
        <v/>
      </c>
      <c r="D19166" s="4" t="str">
        <f>VLOOKUP(A19166,predictions!A:B,2,FALSE)</f>
        <v>22/06/2020</v>
      </c>
      <c r="E19166" s="4">
        <f t="shared" si="75"/>
        <v>44004</v>
      </c>
    </row>
    <row r="19167" spans="3:5" ht="13" x14ac:dyDescent="0.15">
      <c r="C19167" s="1" t="str">
        <f ca="1">IFERROR(INDIRECT(ADDRESS(MATCH(A19167,'contribution par jour-semaine'!A:A,0),MATCH(B19167,'contribution par jour-semaine'!$1:$1,0),4,1,"contribution par jour-semaine")),"")</f>
        <v/>
      </c>
      <c r="D19167" s="4" t="str">
        <f>VLOOKUP(A19167,predictions!A:B,2,FALSE)</f>
        <v>22/06/2020</v>
      </c>
      <c r="E19167" s="4">
        <f t="shared" si="75"/>
        <v>44004</v>
      </c>
    </row>
    <row r="19168" spans="3:5" ht="13" x14ac:dyDescent="0.15">
      <c r="C19168" s="1" t="str">
        <f ca="1">IFERROR(INDIRECT(ADDRESS(MATCH(A19168,'contribution par jour-semaine'!A:A,0),MATCH(B19168,'contribution par jour-semaine'!$1:$1,0),4,1,"contribution par jour-semaine")),"")</f>
        <v/>
      </c>
      <c r="D19168" s="4" t="str">
        <f>VLOOKUP(A19168,predictions!A:B,2,FALSE)</f>
        <v>22/06/2020</v>
      </c>
      <c r="E19168" s="4">
        <f t="shared" si="75"/>
        <v>44004</v>
      </c>
    </row>
    <row r="19169" spans="3:5" ht="13" x14ac:dyDescent="0.15">
      <c r="C19169" s="1" t="str">
        <f ca="1">IFERROR(INDIRECT(ADDRESS(MATCH(A19169,'contribution par jour-semaine'!A:A,0),MATCH(B19169,'contribution par jour-semaine'!$1:$1,0),4,1,"contribution par jour-semaine")),"")</f>
        <v/>
      </c>
      <c r="D19169" s="4" t="str">
        <f>VLOOKUP(A19169,predictions!A:B,2,FALSE)</f>
        <v>22/06/2020</v>
      </c>
      <c r="E19169" s="4">
        <f t="shared" si="75"/>
        <v>44004</v>
      </c>
    </row>
    <row r="19170" spans="3:5" ht="13" x14ac:dyDescent="0.15">
      <c r="C19170" s="1" t="str">
        <f ca="1">IFERROR(INDIRECT(ADDRESS(MATCH(A19170,'contribution par jour-semaine'!A:A,0),MATCH(B19170,'contribution par jour-semaine'!$1:$1,0),4,1,"contribution par jour-semaine")),"")</f>
        <v/>
      </c>
      <c r="D19170" s="4" t="str">
        <f>VLOOKUP(A19170,predictions!A:B,2,FALSE)</f>
        <v>22/06/2020</v>
      </c>
      <c r="E19170" s="4">
        <f t="shared" si="75"/>
        <v>44004</v>
      </c>
    </row>
    <row r="19171" spans="3:5" ht="13" x14ac:dyDescent="0.15">
      <c r="C19171" s="1" t="str">
        <f ca="1">IFERROR(INDIRECT(ADDRESS(MATCH(A19171,'contribution par jour-semaine'!A:A,0),MATCH(B19171,'contribution par jour-semaine'!$1:$1,0),4,1,"contribution par jour-semaine")),"")</f>
        <v/>
      </c>
      <c r="D19171" s="4" t="str">
        <f>VLOOKUP(A19171,predictions!A:B,2,FALSE)</f>
        <v>22/06/2020</v>
      </c>
      <c r="E19171" s="4">
        <f t="shared" si="75"/>
        <v>44004</v>
      </c>
    </row>
    <row r="19172" spans="3:5" ht="13" x14ac:dyDescent="0.15">
      <c r="C19172" s="1" t="str">
        <f ca="1">IFERROR(INDIRECT(ADDRESS(MATCH(A19172,'contribution par jour-semaine'!A:A,0),MATCH(B19172,'contribution par jour-semaine'!$1:$1,0),4,1,"contribution par jour-semaine")),"")</f>
        <v/>
      </c>
      <c r="D19172" s="4" t="str">
        <f>VLOOKUP(A19172,predictions!A:B,2,FALSE)</f>
        <v>22/06/2020</v>
      </c>
      <c r="E19172" s="4">
        <f t="shared" si="75"/>
        <v>44004</v>
      </c>
    </row>
    <row r="19173" spans="3:5" ht="13" x14ac:dyDescent="0.15">
      <c r="C19173" s="1" t="str">
        <f ca="1">IFERROR(INDIRECT(ADDRESS(MATCH(A19173,'contribution par jour-semaine'!A:A,0),MATCH(B19173,'contribution par jour-semaine'!$1:$1,0),4,1,"contribution par jour-semaine")),"")</f>
        <v/>
      </c>
      <c r="D19173" s="4" t="str">
        <f>VLOOKUP(A19173,predictions!A:B,2,FALSE)</f>
        <v>22/06/2020</v>
      </c>
      <c r="E19173" s="4">
        <f t="shared" si="75"/>
        <v>44004</v>
      </c>
    </row>
    <row r="19174" spans="3:5" ht="13" x14ac:dyDescent="0.15">
      <c r="C19174" s="1" t="str">
        <f ca="1">IFERROR(INDIRECT(ADDRESS(MATCH(A19174,'contribution par jour-semaine'!A:A,0),MATCH(B19174,'contribution par jour-semaine'!$1:$1,0),4,1,"contribution par jour-semaine")),"")</f>
        <v/>
      </c>
      <c r="D19174" s="4" t="str">
        <f>VLOOKUP(A19174,predictions!A:B,2,FALSE)</f>
        <v>22/06/2020</v>
      </c>
      <c r="E19174" s="4">
        <f t="shared" si="75"/>
        <v>44004</v>
      </c>
    </row>
    <row r="19175" spans="3:5" ht="13" x14ac:dyDescent="0.15">
      <c r="C19175" s="1" t="str">
        <f ca="1">IFERROR(INDIRECT(ADDRESS(MATCH(A19175,'contribution par jour-semaine'!A:A,0),MATCH(B19175,'contribution par jour-semaine'!$1:$1,0),4,1,"contribution par jour-semaine")),"")</f>
        <v/>
      </c>
      <c r="D19175" s="4" t="str">
        <f>VLOOKUP(A19175,predictions!A:B,2,FALSE)</f>
        <v>22/06/2020</v>
      </c>
      <c r="E19175" s="4">
        <f t="shared" si="75"/>
        <v>44004</v>
      </c>
    </row>
    <row r="19176" spans="3:5" ht="13" x14ac:dyDescent="0.15">
      <c r="C19176" s="1" t="str">
        <f ca="1">IFERROR(INDIRECT(ADDRESS(MATCH(A19176,'contribution par jour-semaine'!A:A,0),MATCH(B19176,'contribution par jour-semaine'!$1:$1,0),4,1,"contribution par jour-semaine")),"")</f>
        <v/>
      </c>
      <c r="D19176" s="4" t="str">
        <f>VLOOKUP(A19176,predictions!A:B,2,FALSE)</f>
        <v>22/06/2020</v>
      </c>
      <c r="E19176" s="4">
        <f t="shared" si="75"/>
        <v>44004</v>
      </c>
    </row>
    <row r="19177" spans="3:5" ht="13" x14ac:dyDescent="0.15">
      <c r="C19177" s="1" t="str">
        <f ca="1">IFERROR(INDIRECT(ADDRESS(MATCH(A19177,'contribution par jour-semaine'!A:A,0),MATCH(B19177,'contribution par jour-semaine'!$1:$1,0),4,1,"contribution par jour-semaine")),"")</f>
        <v/>
      </c>
      <c r="D19177" s="4" t="str">
        <f>VLOOKUP(A19177,predictions!A:B,2,FALSE)</f>
        <v>22/06/2020</v>
      </c>
      <c r="E19177" s="4">
        <f t="shared" si="75"/>
        <v>44004</v>
      </c>
    </row>
    <row r="19178" spans="3:5" ht="13" x14ac:dyDescent="0.15">
      <c r="C19178" s="1" t="str">
        <f ca="1">IFERROR(INDIRECT(ADDRESS(MATCH(A19178,'contribution par jour-semaine'!A:A,0),MATCH(B19178,'contribution par jour-semaine'!$1:$1,0),4,1,"contribution par jour-semaine")),"")</f>
        <v/>
      </c>
      <c r="D19178" s="4" t="str">
        <f>VLOOKUP(A19178,predictions!A:B,2,FALSE)</f>
        <v>22/06/2020</v>
      </c>
      <c r="E19178" s="4">
        <f t="shared" si="75"/>
        <v>44004</v>
      </c>
    </row>
    <row r="19179" spans="3:5" ht="13" x14ac:dyDescent="0.15">
      <c r="C19179" s="1" t="str">
        <f ca="1">IFERROR(INDIRECT(ADDRESS(MATCH(A19179,'contribution par jour-semaine'!A:A,0),MATCH(B19179,'contribution par jour-semaine'!$1:$1,0),4,1,"contribution par jour-semaine")),"")</f>
        <v/>
      </c>
      <c r="D19179" s="4" t="str">
        <f>VLOOKUP(A19179,predictions!A:B,2,FALSE)</f>
        <v>22/06/2020</v>
      </c>
      <c r="E19179" s="4">
        <f t="shared" si="75"/>
        <v>44004</v>
      </c>
    </row>
    <row r="19180" spans="3:5" ht="13" x14ac:dyDescent="0.15">
      <c r="C19180" s="1" t="str">
        <f ca="1">IFERROR(INDIRECT(ADDRESS(MATCH(A19180,'contribution par jour-semaine'!A:A,0),MATCH(B19180,'contribution par jour-semaine'!$1:$1,0),4,1,"contribution par jour-semaine")),"")</f>
        <v/>
      </c>
      <c r="D19180" s="4" t="str">
        <f>VLOOKUP(A19180,predictions!A:B,2,FALSE)</f>
        <v>22/06/2020</v>
      </c>
      <c r="E19180" s="4">
        <f t="shared" si="75"/>
        <v>44004</v>
      </c>
    </row>
    <row r="19181" spans="3:5" ht="13" x14ac:dyDescent="0.15">
      <c r="C19181" s="1" t="str">
        <f ca="1">IFERROR(INDIRECT(ADDRESS(MATCH(A19181,'contribution par jour-semaine'!A:A,0),MATCH(B19181,'contribution par jour-semaine'!$1:$1,0),4,1,"contribution par jour-semaine")),"")</f>
        <v/>
      </c>
      <c r="D19181" s="4" t="str">
        <f>VLOOKUP(A19181,predictions!A:B,2,FALSE)</f>
        <v>22/06/2020</v>
      </c>
      <c r="E19181" s="4">
        <f t="shared" si="75"/>
        <v>44004</v>
      </c>
    </row>
    <row r="19182" spans="3:5" ht="13" x14ac:dyDescent="0.15">
      <c r="C19182" s="1" t="str">
        <f ca="1">IFERROR(INDIRECT(ADDRESS(MATCH(A19182,'contribution par jour-semaine'!A:A,0),MATCH(B19182,'contribution par jour-semaine'!$1:$1,0),4,1,"contribution par jour-semaine")),"")</f>
        <v/>
      </c>
      <c r="D19182" s="4" t="str">
        <f>VLOOKUP(A19182,predictions!A:B,2,FALSE)</f>
        <v>22/06/2020</v>
      </c>
      <c r="E19182" s="4">
        <f t="shared" si="75"/>
        <v>44004</v>
      </c>
    </row>
    <row r="19183" spans="3:5" ht="13" x14ac:dyDescent="0.15">
      <c r="C19183" s="1" t="str">
        <f ca="1">IFERROR(INDIRECT(ADDRESS(MATCH(A19183,'contribution par jour-semaine'!A:A,0),MATCH(B19183,'contribution par jour-semaine'!$1:$1,0),4,1,"contribution par jour-semaine")),"")</f>
        <v/>
      </c>
      <c r="D19183" s="4" t="str">
        <f>VLOOKUP(A19183,predictions!A:B,2,FALSE)</f>
        <v>22/06/2020</v>
      </c>
      <c r="E19183" s="4">
        <f t="shared" si="75"/>
        <v>44004</v>
      </c>
    </row>
    <row r="19184" spans="3:5" ht="13" x14ac:dyDescent="0.15">
      <c r="C19184" s="1" t="str">
        <f ca="1">IFERROR(INDIRECT(ADDRESS(MATCH(A19184,'contribution par jour-semaine'!A:A,0),MATCH(B19184,'contribution par jour-semaine'!$1:$1,0),4,1,"contribution par jour-semaine")),"")</f>
        <v/>
      </c>
      <c r="D19184" s="4" t="str">
        <f>VLOOKUP(A19184,predictions!A:B,2,FALSE)</f>
        <v>22/06/2020</v>
      </c>
      <c r="E19184" s="4">
        <f t="shared" si="75"/>
        <v>44004</v>
      </c>
    </row>
    <row r="19185" spans="3:5" ht="13" x14ac:dyDescent="0.15">
      <c r="C19185" s="1" t="str">
        <f ca="1">IFERROR(INDIRECT(ADDRESS(MATCH(A19185,'contribution par jour-semaine'!A:A,0),MATCH(B19185,'contribution par jour-semaine'!$1:$1,0),4,1,"contribution par jour-semaine")),"")</f>
        <v/>
      </c>
      <c r="D19185" s="4" t="str">
        <f>VLOOKUP(A19185,predictions!A:B,2,FALSE)</f>
        <v>22/06/2020</v>
      </c>
      <c r="E19185" s="4">
        <f t="shared" si="75"/>
        <v>44004</v>
      </c>
    </row>
    <row r="19186" spans="3:5" ht="13" x14ac:dyDescent="0.15">
      <c r="C19186" s="1" t="str">
        <f ca="1">IFERROR(INDIRECT(ADDRESS(MATCH(A19186,'contribution par jour-semaine'!A:A,0),MATCH(B19186,'contribution par jour-semaine'!$1:$1,0),4,1,"contribution par jour-semaine")),"")</f>
        <v/>
      </c>
      <c r="D19186" s="4" t="str">
        <f>VLOOKUP(A19186,predictions!A:B,2,FALSE)</f>
        <v>22/06/2020</v>
      </c>
      <c r="E19186" s="4">
        <f t="shared" si="75"/>
        <v>44004</v>
      </c>
    </row>
    <row r="19187" spans="3:5" ht="13" x14ac:dyDescent="0.15">
      <c r="C19187" s="1" t="str">
        <f ca="1">IFERROR(INDIRECT(ADDRESS(MATCH(A19187,'contribution par jour-semaine'!A:A,0),MATCH(B19187,'contribution par jour-semaine'!$1:$1,0),4,1,"contribution par jour-semaine")),"")</f>
        <v/>
      </c>
      <c r="D19187" s="4" t="str">
        <f>VLOOKUP(A19187,predictions!A:B,2,FALSE)</f>
        <v>22/06/2020</v>
      </c>
      <c r="E19187" s="4">
        <f t="shared" si="75"/>
        <v>44004</v>
      </c>
    </row>
    <row r="19188" spans="3:5" ht="13" x14ac:dyDescent="0.15">
      <c r="C19188" s="1" t="str">
        <f ca="1">IFERROR(INDIRECT(ADDRESS(MATCH(A19188,'contribution par jour-semaine'!A:A,0),MATCH(B19188,'contribution par jour-semaine'!$1:$1,0),4,1,"contribution par jour-semaine")),"")</f>
        <v/>
      </c>
      <c r="D19188" s="4" t="str">
        <f>VLOOKUP(A19188,predictions!A:B,2,FALSE)</f>
        <v>22/06/2020</v>
      </c>
      <c r="E19188" s="4">
        <f t="shared" si="75"/>
        <v>44004</v>
      </c>
    </row>
    <row r="19189" spans="3:5" ht="13" x14ac:dyDescent="0.15">
      <c r="C19189" s="1" t="str">
        <f ca="1">IFERROR(INDIRECT(ADDRESS(MATCH(A19189,'contribution par jour-semaine'!A:A,0),MATCH(B19189,'contribution par jour-semaine'!$1:$1,0),4,1,"contribution par jour-semaine")),"")</f>
        <v/>
      </c>
      <c r="D19189" s="4" t="str">
        <f>VLOOKUP(A19189,predictions!A:B,2,FALSE)</f>
        <v>22/06/2020</v>
      </c>
      <c r="E19189" s="4">
        <f t="shared" si="75"/>
        <v>44004</v>
      </c>
    </row>
    <row r="19190" spans="3:5" ht="13" x14ac:dyDescent="0.15">
      <c r="C19190" s="1" t="str">
        <f ca="1">IFERROR(INDIRECT(ADDRESS(MATCH(A19190,'contribution par jour-semaine'!A:A,0),MATCH(B19190,'contribution par jour-semaine'!$1:$1,0),4,1,"contribution par jour-semaine")),"")</f>
        <v/>
      </c>
      <c r="D19190" s="4" t="str">
        <f>VLOOKUP(A19190,predictions!A:B,2,FALSE)</f>
        <v>22/06/2020</v>
      </c>
      <c r="E19190" s="4">
        <f t="shared" si="75"/>
        <v>44004</v>
      </c>
    </row>
    <row r="19191" spans="3:5" ht="13" x14ac:dyDescent="0.15">
      <c r="C19191" s="1" t="str">
        <f ca="1">IFERROR(INDIRECT(ADDRESS(MATCH(A19191,'contribution par jour-semaine'!A:A,0),MATCH(B19191,'contribution par jour-semaine'!$1:$1,0),4,1,"contribution par jour-semaine")),"")</f>
        <v/>
      </c>
      <c r="D19191" s="4" t="str">
        <f>VLOOKUP(A19191,predictions!A:B,2,FALSE)</f>
        <v>22/06/2020</v>
      </c>
      <c r="E19191" s="4">
        <f t="shared" si="75"/>
        <v>44004</v>
      </c>
    </row>
    <row r="19192" spans="3:5" ht="13" x14ac:dyDescent="0.15">
      <c r="C19192" s="1" t="str">
        <f ca="1">IFERROR(INDIRECT(ADDRESS(MATCH(A19192,'contribution par jour-semaine'!A:A,0),MATCH(B19192,'contribution par jour-semaine'!$1:$1,0),4,1,"contribution par jour-semaine")),"")</f>
        <v/>
      </c>
      <c r="D19192" s="4" t="str">
        <f>VLOOKUP(A19192,predictions!A:B,2,FALSE)</f>
        <v>22/06/2020</v>
      </c>
      <c r="E19192" s="4">
        <f t="shared" si="75"/>
        <v>44004</v>
      </c>
    </row>
    <row r="19193" spans="3:5" ht="13" x14ac:dyDescent="0.15">
      <c r="C19193" s="1" t="str">
        <f ca="1">IFERROR(INDIRECT(ADDRESS(MATCH(A19193,'contribution par jour-semaine'!A:A,0),MATCH(B19193,'contribution par jour-semaine'!$1:$1,0),4,1,"contribution par jour-semaine")),"")</f>
        <v/>
      </c>
      <c r="D19193" s="4" t="str">
        <f>VLOOKUP(A19193,predictions!A:B,2,FALSE)</f>
        <v>22/06/2020</v>
      </c>
      <c r="E19193" s="4">
        <f t="shared" si="75"/>
        <v>44004</v>
      </c>
    </row>
    <row r="19194" spans="3:5" ht="13" x14ac:dyDescent="0.15">
      <c r="C19194" s="1" t="str">
        <f ca="1">IFERROR(INDIRECT(ADDRESS(MATCH(A19194,'contribution par jour-semaine'!A:A,0),MATCH(B19194,'contribution par jour-semaine'!$1:$1,0),4,1,"contribution par jour-semaine")),"")</f>
        <v/>
      </c>
      <c r="D19194" s="4" t="str">
        <f>VLOOKUP(A19194,predictions!A:B,2,FALSE)</f>
        <v>22/06/2020</v>
      </c>
      <c r="E19194" s="4">
        <f t="shared" si="75"/>
        <v>44004</v>
      </c>
    </row>
    <row r="19195" spans="3:5" ht="13" x14ac:dyDescent="0.15">
      <c r="C19195" s="1" t="str">
        <f ca="1">IFERROR(INDIRECT(ADDRESS(MATCH(A19195,'contribution par jour-semaine'!A:A,0),MATCH(B19195,'contribution par jour-semaine'!$1:$1,0),4,1,"contribution par jour-semaine")),"")</f>
        <v/>
      </c>
      <c r="D19195" s="4" t="str">
        <f>VLOOKUP(A19195,predictions!A:B,2,FALSE)</f>
        <v>22/06/2020</v>
      </c>
      <c r="E19195" s="4">
        <f t="shared" si="75"/>
        <v>44004</v>
      </c>
    </row>
    <row r="19196" spans="3:5" ht="13" x14ac:dyDescent="0.15">
      <c r="C19196" s="1" t="str">
        <f ca="1">IFERROR(INDIRECT(ADDRESS(MATCH(A19196,'contribution par jour-semaine'!A:A,0),MATCH(B19196,'contribution par jour-semaine'!$1:$1,0),4,1,"contribution par jour-semaine")),"")</f>
        <v/>
      </c>
      <c r="D19196" s="4" t="str">
        <f>VLOOKUP(A19196,predictions!A:B,2,FALSE)</f>
        <v>22/06/2020</v>
      </c>
      <c r="E19196" s="4">
        <f t="shared" si="75"/>
        <v>44004</v>
      </c>
    </row>
    <row r="19197" spans="3:5" ht="13" x14ac:dyDescent="0.15">
      <c r="C19197" s="1" t="str">
        <f ca="1">IFERROR(INDIRECT(ADDRESS(MATCH(A19197,'contribution par jour-semaine'!A:A,0),MATCH(B19197,'contribution par jour-semaine'!$1:$1,0),4,1,"contribution par jour-semaine")),"")</f>
        <v/>
      </c>
      <c r="D19197" s="4" t="str">
        <f>VLOOKUP(A19197,predictions!A:B,2,FALSE)</f>
        <v>22/06/2020</v>
      </c>
      <c r="E19197" s="4">
        <f t="shared" si="75"/>
        <v>44004</v>
      </c>
    </row>
    <row r="19198" spans="3:5" ht="13" x14ac:dyDescent="0.15">
      <c r="C19198" s="1" t="str">
        <f ca="1">IFERROR(INDIRECT(ADDRESS(MATCH(A19198,'contribution par jour-semaine'!A:A,0),MATCH(B19198,'contribution par jour-semaine'!$1:$1,0),4,1,"contribution par jour-semaine")),"")</f>
        <v/>
      </c>
      <c r="D19198" s="4" t="str">
        <f>VLOOKUP(A19198,predictions!A:B,2,FALSE)</f>
        <v>22/06/2020</v>
      </c>
      <c r="E19198" s="4">
        <f t="shared" si="75"/>
        <v>44004</v>
      </c>
    </row>
    <row r="19199" spans="3:5" ht="13" x14ac:dyDescent="0.15">
      <c r="C19199" s="1" t="str">
        <f ca="1">IFERROR(INDIRECT(ADDRESS(MATCH(A19199,'contribution par jour-semaine'!A:A,0),MATCH(B19199,'contribution par jour-semaine'!$1:$1,0),4,1,"contribution par jour-semaine")),"")</f>
        <v/>
      </c>
      <c r="D19199" s="4" t="str">
        <f>VLOOKUP(A19199,predictions!A:B,2,FALSE)</f>
        <v>22/06/2020</v>
      </c>
      <c r="E19199" s="4">
        <f t="shared" si="75"/>
        <v>44004</v>
      </c>
    </row>
    <row r="19200" spans="3:5" ht="13" x14ac:dyDescent="0.15">
      <c r="C19200" s="1" t="str">
        <f ca="1">IFERROR(INDIRECT(ADDRESS(MATCH(A19200,'contribution par jour-semaine'!A:A,0),MATCH(B19200,'contribution par jour-semaine'!$1:$1,0),4,1,"contribution par jour-semaine")),"")</f>
        <v/>
      </c>
      <c r="D19200" s="4" t="str">
        <f>VLOOKUP(A19200,predictions!A:B,2,FALSE)</f>
        <v>22/06/2020</v>
      </c>
      <c r="E19200" s="4">
        <f t="shared" si="75"/>
        <v>44004</v>
      </c>
    </row>
    <row r="19201" spans="3:5" ht="13" x14ac:dyDescent="0.15">
      <c r="C19201" s="1" t="str">
        <f ca="1">IFERROR(INDIRECT(ADDRESS(MATCH(A19201,'contribution par jour-semaine'!A:A,0),MATCH(B19201,'contribution par jour-semaine'!$1:$1,0),4,1,"contribution par jour-semaine")),"")</f>
        <v/>
      </c>
      <c r="D19201" s="4" t="str">
        <f>VLOOKUP(A19201,predictions!A:B,2,FALSE)</f>
        <v>22/06/2020</v>
      </c>
      <c r="E19201" s="4">
        <f t="shared" si="75"/>
        <v>44004</v>
      </c>
    </row>
    <row r="19202" spans="3:5" ht="13" x14ac:dyDescent="0.15">
      <c r="C19202" s="1" t="str">
        <f ca="1">IFERROR(INDIRECT(ADDRESS(MATCH(A19202,'contribution par jour-semaine'!A:A,0),MATCH(B19202,'contribution par jour-semaine'!$1:$1,0),4,1,"contribution par jour-semaine")),"")</f>
        <v/>
      </c>
      <c r="D19202" s="4" t="str">
        <f>VLOOKUP(A19202,predictions!A:B,2,FALSE)</f>
        <v>22/06/2020</v>
      </c>
      <c r="E19202" s="4">
        <f t="shared" si="75"/>
        <v>44004</v>
      </c>
    </row>
    <row r="19203" spans="3:5" ht="13" x14ac:dyDescent="0.15">
      <c r="C19203" s="1" t="str">
        <f ca="1">IFERROR(INDIRECT(ADDRESS(MATCH(A19203,'contribution par jour-semaine'!A:A,0),MATCH(B19203,'contribution par jour-semaine'!$1:$1,0),4,1,"contribution par jour-semaine")),"")</f>
        <v/>
      </c>
      <c r="D19203" s="4" t="str">
        <f>VLOOKUP(A19203,predictions!A:B,2,FALSE)</f>
        <v>22/06/2020</v>
      </c>
      <c r="E19203" s="4">
        <f t="shared" si="75"/>
        <v>44004</v>
      </c>
    </row>
    <row r="19204" spans="3:5" ht="13" x14ac:dyDescent="0.15">
      <c r="C19204" s="1" t="str">
        <f ca="1">IFERROR(INDIRECT(ADDRESS(MATCH(A19204,'contribution par jour-semaine'!A:A,0),MATCH(B19204,'contribution par jour-semaine'!$1:$1,0),4,1,"contribution par jour-semaine")),"")</f>
        <v/>
      </c>
      <c r="D19204" s="4" t="str">
        <f>VLOOKUP(A19204,predictions!A:B,2,FALSE)</f>
        <v>22/06/2020</v>
      </c>
      <c r="E19204" s="4">
        <f t="shared" si="75"/>
        <v>44004</v>
      </c>
    </row>
    <row r="19205" spans="3:5" ht="13" x14ac:dyDescent="0.15">
      <c r="C19205" s="1" t="str">
        <f ca="1">IFERROR(INDIRECT(ADDRESS(MATCH(A19205,'contribution par jour-semaine'!A:A,0),MATCH(B19205,'contribution par jour-semaine'!$1:$1,0),4,1,"contribution par jour-semaine")),"")</f>
        <v/>
      </c>
      <c r="D19205" s="4" t="str">
        <f>VLOOKUP(A19205,predictions!A:B,2,FALSE)</f>
        <v>22/06/2020</v>
      </c>
      <c r="E19205" s="4">
        <f t="shared" si="75"/>
        <v>44004</v>
      </c>
    </row>
    <row r="19206" spans="3:5" ht="13" x14ac:dyDescent="0.15">
      <c r="C19206" s="1" t="str">
        <f ca="1">IFERROR(INDIRECT(ADDRESS(MATCH(A19206,'contribution par jour-semaine'!A:A,0),MATCH(B19206,'contribution par jour-semaine'!$1:$1,0),4,1,"contribution par jour-semaine")),"")</f>
        <v/>
      </c>
      <c r="D19206" s="4" t="str">
        <f>VLOOKUP(A19206,predictions!A:B,2,FALSE)</f>
        <v>22/06/2020</v>
      </c>
      <c r="E19206" s="4">
        <f t="shared" si="75"/>
        <v>44004</v>
      </c>
    </row>
    <row r="19207" spans="3:5" ht="13" x14ac:dyDescent="0.15">
      <c r="C19207" s="1" t="str">
        <f ca="1">IFERROR(INDIRECT(ADDRESS(MATCH(A19207,'contribution par jour-semaine'!A:A,0),MATCH(B19207,'contribution par jour-semaine'!$1:$1,0),4,1,"contribution par jour-semaine")),"")</f>
        <v/>
      </c>
      <c r="D19207" s="4" t="str">
        <f>VLOOKUP(A19207,predictions!A:B,2,FALSE)</f>
        <v>22/06/2020</v>
      </c>
      <c r="E19207" s="4">
        <f t="shared" si="75"/>
        <v>44004</v>
      </c>
    </row>
    <row r="19208" spans="3:5" ht="13" x14ac:dyDescent="0.15">
      <c r="C19208" s="1" t="str">
        <f ca="1">IFERROR(INDIRECT(ADDRESS(MATCH(A19208,'contribution par jour-semaine'!A:A,0),MATCH(B19208,'contribution par jour-semaine'!$1:$1,0),4,1,"contribution par jour-semaine")),"")</f>
        <v/>
      </c>
      <c r="D19208" s="4" t="str">
        <f>VLOOKUP(A19208,predictions!A:B,2,FALSE)</f>
        <v>22/06/2020</v>
      </c>
      <c r="E19208" s="4">
        <f t="shared" si="75"/>
        <v>44004</v>
      </c>
    </row>
    <row r="19209" spans="3:5" ht="13" x14ac:dyDescent="0.15">
      <c r="C19209" s="1" t="str">
        <f ca="1">IFERROR(INDIRECT(ADDRESS(MATCH(A19209,'contribution par jour-semaine'!A:A,0),MATCH(B19209,'contribution par jour-semaine'!$1:$1,0),4,1,"contribution par jour-semaine")),"")</f>
        <v/>
      </c>
      <c r="D19209" s="4" t="str">
        <f>VLOOKUP(A19209,predictions!A:B,2,FALSE)</f>
        <v>22/06/2020</v>
      </c>
      <c r="E19209" s="4">
        <f t="shared" si="75"/>
        <v>44004</v>
      </c>
    </row>
    <row r="19210" spans="3:5" ht="13" x14ac:dyDescent="0.15">
      <c r="C19210" s="1" t="str">
        <f ca="1">IFERROR(INDIRECT(ADDRESS(MATCH(A19210,'contribution par jour-semaine'!A:A,0),MATCH(B19210,'contribution par jour-semaine'!$1:$1,0),4,1,"contribution par jour-semaine")),"")</f>
        <v/>
      </c>
      <c r="D19210" s="4" t="str">
        <f>VLOOKUP(A19210,predictions!A:B,2,FALSE)</f>
        <v>22/06/2020</v>
      </c>
      <c r="E19210" s="4">
        <f t="shared" si="75"/>
        <v>44004</v>
      </c>
    </row>
    <row r="19211" spans="3:5" ht="13" x14ac:dyDescent="0.15">
      <c r="C19211" s="1" t="str">
        <f ca="1">IFERROR(INDIRECT(ADDRESS(MATCH(A19211,'contribution par jour-semaine'!A:A,0),MATCH(B19211,'contribution par jour-semaine'!$1:$1,0),4,1,"contribution par jour-semaine")),"")</f>
        <v/>
      </c>
      <c r="D19211" s="4" t="str">
        <f>VLOOKUP(A19211,predictions!A:B,2,FALSE)</f>
        <v>22/06/2020</v>
      </c>
      <c r="E19211" s="4">
        <f t="shared" si="75"/>
        <v>44004</v>
      </c>
    </row>
    <row r="19212" spans="3:5" ht="13" x14ac:dyDescent="0.15">
      <c r="C19212" s="1" t="str">
        <f ca="1">IFERROR(INDIRECT(ADDRESS(MATCH(A19212,'contribution par jour-semaine'!A:A,0),MATCH(B19212,'contribution par jour-semaine'!$1:$1,0),4,1,"contribution par jour-semaine")),"")</f>
        <v/>
      </c>
      <c r="D19212" s="4" t="str">
        <f>VLOOKUP(A19212,predictions!A:B,2,FALSE)</f>
        <v>22/06/2020</v>
      </c>
      <c r="E19212" s="4">
        <f t="shared" si="75"/>
        <v>44004</v>
      </c>
    </row>
    <row r="19213" spans="3:5" ht="13" x14ac:dyDescent="0.15">
      <c r="C19213" s="1" t="str">
        <f ca="1">IFERROR(INDIRECT(ADDRESS(MATCH(A19213,'contribution par jour-semaine'!A:A,0),MATCH(B19213,'contribution par jour-semaine'!$1:$1,0),4,1,"contribution par jour-semaine")),"")</f>
        <v/>
      </c>
      <c r="D19213" s="4" t="str">
        <f>VLOOKUP(A19213,predictions!A:B,2,FALSE)</f>
        <v>22/06/2020</v>
      </c>
      <c r="E19213" s="4">
        <f t="shared" si="75"/>
        <v>44004</v>
      </c>
    </row>
    <row r="19214" spans="3:5" ht="13" x14ac:dyDescent="0.15">
      <c r="C19214" s="1" t="str">
        <f ca="1">IFERROR(INDIRECT(ADDRESS(MATCH(A19214,'contribution par jour-semaine'!A:A,0),MATCH(B19214,'contribution par jour-semaine'!$1:$1,0),4,1,"contribution par jour-semaine")),"")</f>
        <v/>
      </c>
      <c r="D19214" s="4" t="str">
        <f>VLOOKUP(A19214,predictions!A:B,2,FALSE)</f>
        <v>22/06/2020</v>
      </c>
      <c r="E19214" s="4">
        <f t="shared" si="75"/>
        <v>44004</v>
      </c>
    </row>
    <row r="19215" spans="3:5" ht="13" x14ac:dyDescent="0.15">
      <c r="C19215" s="1" t="str">
        <f ca="1">IFERROR(INDIRECT(ADDRESS(MATCH(A19215,'contribution par jour-semaine'!A:A,0),MATCH(B19215,'contribution par jour-semaine'!$1:$1,0),4,1,"contribution par jour-semaine")),"")</f>
        <v/>
      </c>
      <c r="D19215" s="4" t="str">
        <f>VLOOKUP(A19215,predictions!A:B,2,FALSE)</f>
        <v>22/06/2020</v>
      </c>
      <c r="E19215" s="4">
        <f t="shared" si="75"/>
        <v>44004</v>
      </c>
    </row>
    <row r="19216" spans="3:5" ht="13" x14ac:dyDescent="0.15">
      <c r="C19216" s="1" t="str">
        <f ca="1">IFERROR(INDIRECT(ADDRESS(MATCH(A19216,'contribution par jour-semaine'!A:A,0),MATCH(B19216,'contribution par jour-semaine'!$1:$1,0),4,1,"contribution par jour-semaine")),"")</f>
        <v/>
      </c>
      <c r="D19216" s="4" t="str">
        <f>VLOOKUP(A19216,predictions!A:B,2,FALSE)</f>
        <v>22/06/2020</v>
      </c>
      <c r="E19216" s="4">
        <f t="shared" si="75"/>
        <v>44004</v>
      </c>
    </row>
    <row r="19217" spans="3:5" ht="13" x14ac:dyDescent="0.15">
      <c r="C19217" s="1" t="str">
        <f ca="1">IFERROR(INDIRECT(ADDRESS(MATCH(A19217,'contribution par jour-semaine'!A:A,0),MATCH(B19217,'contribution par jour-semaine'!$1:$1,0),4,1,"contribution par jour-semaine")),"")</f>
        <v/>
      </c>
      <c r="D19217" s="4" t="str">
        <f>VLOOKUP(A19217,predictions!A:B,2,FALSE)</f>
        <v>22/06/2020</v>
      </c>
      <c r="E19217" s="4">
        <f t="shared" si="75"/>
        <v>44004</v>
      </c>
    </row>
    <row r="19218" spans="3:5" ht="13" x14ac:dyDescent="0.15">
      <c r="C19218" s="1" t="str">
        <f ca="1">IFERROR(INDIRECT(ADDRESS(MATCH(A19218,'contribution par jour-semaine'!A:A,0),MATCH(B19218,'contribution par jour-semaine'!$1:$1,0),4,1,"contribution par jour-semaine")),"")</f>
        <v/>
      </c>
      <c r="D19218" s="4" t="str">
        <f>VLOOKUP(A19218,predictions!A:B,2,FALSE)</f>
        <v>22/06/2020</v>
      </c>
      <c r="E19218" s="4">
        <f t="shared" si="75"/>
        <v>44004</v>
      </c>
    </row>
    <row r="19219" spans="3:5" ht="13" x14ac:dyDescent="0.15">
      <c r="C19219" s="1" t="str">
        <f ca="1">IFERROR(INDIRECT(ADDRESS(MATCH(A19219,'contribution par jour-semaine'!A:A,0),MATCH(B19219,'contribution par jour-semaine'!$1:$1,0),4,1,"contribution par jour-semaine")),"")</f>
        <v/>
      </c>
      <c r="D19219" s="4" t="str">
        <f>VLOOKUP(A19219,predictions!A:B,2,FALSE)</f>
        <v>22/06/2020</v>
      </c>
      <c r="E19219" s="4">
        <f t="shared" si="75"/>
        <v>44004</v>
      </c>
    </row>
    <row r="19220" spans="3:5" ht="13" x14ac:dyDescent="0.15">
      <c r="C19220" s="1" t="str">
        <f ca="1">IFERROR(INDIRECT(ADDRESS(MATCH(A19220,'contribution par jour-semaine'!A:A,0),MATCH(B19220,'contribution par jour-semaine'!$1:$1,0),4,1,"contribution par jour-semaine")),"")</f>
        <v/>
      </c>
      <c r="D19220" s="4" t="str">
        <f>VLOOKUP(A19220,predictions!A:B,2,FALSE)</f>
        <v>22/06/2020</v>
      </c>
      <c r="E19220" s="4">
        <f t="shared" si="75"/>
        <v>44004</v>
      </c>
    </row>
    <row r="19221" spans="3:5" ht="13" x14ac:dyDescent="0.15">
      <c r="C19221" s="1" t="str">
        <f ca="1">IFERROR(INDIRECT(ADDRESS(MATCH(A19221,'contribution par jour-semaine'!A:A,0),MATCH(B19221,'contribution par jour-semaine'!$1:$1,0),4,1,"contribution par jour-semaine")),"")</f>
        <v/>
      </c>
      <c r="D19221" s="4" t="str">
        <f>VLOOKUP(A19221,predictions!A:B,2,FALSE)</f>
        <v>22/06/2020</v>
      </c>
      <c r="E19221" s="4">
        <f t="shared" si="75"/>
        <v>44004</v>
      </c>
    </row>
    <row r="19222" spans="3:5" ht="13" x14ac:dyDescent="0.15">
      <c r="C19222" s="1" t="str">
        <f ca="1">IFERROR(INDIRECT(ADDRESS(MATCH(A19222,'contribution par jour-semaine'!A:A,0),MATCH(B19222,'contribution par jour-semaine'!$1:$1,0),4,1,"contribution par jour-semaine")),"")</f>
        <v/>
      </c>
      <c r="D19222" s="4" t="str">
        <f>VLOOKUP(A19222,predictions!A:B,2,FALSE)</f>
        <v>22/06/2020</v>
      </c>
      <c r="E19222" s="4">
        <f t="shared" si="75"/>
        <v>44004</v>
      </c>
    </row>
    <row r="19223" spans="3:5" ht="13" x14ac:dyDescent="0.15">
      <c r="C19223" s="1" t="str">
        <f ca="1">IFERROR(INDIRECT(ADDRESS(MATCH(A19223,'contribution par jour-semaine'!A:A,0),MATCH(B19223,'contribution par jour-semaine'!$1:$1,0),4,1,"contribution par jour-semaine")),"")</f>
        <v/>
      </c>
      <c r="D19223" s="4" t="str">
        <f>VLOOKUP(A19223,predictions!A:B,2,FALSE)</f>
        <v>22/06/2020</v>
      </c>
      <c r="E19223" s="4">
        <f t="shared" si="75"/>
        <v>44004</v>
      </c>
    </row>
    <row r="19224" spans="3:5" ht="13" x14ac:dyDescent="0.15">
      <c r="C19224" s="1" t="str">
        <f ca="1">IFERROR(INDIRECT(ADDRESS(MATCH(A19224,'contribution par jour-semaine'!A:A,0),MATCH(B19224,'contribution par jour-semaine'!$1:$1,0),4,1,"contribution par jour-semaine")),"")</f>
        <v/>
      </c>
      <c r="D19224" s="4" t="str">
        <f>VLOOKUP(A19224,predictions!A:B,2,FALSE)</f>
        <v>22/06/2020</v>
      </c>
      <c r="E19224" s="4">
        <f t="shared" si="75"/>
        <v>44004</v>
      </c>
    </row>
    <row r="19225" spans="3:5" ht="13" x14ac:dyDescent="0.15">
      <c r="C19225" s="1" t="str">
        <f ca="1">IFERROR(INDIRECT(ADDRESS(MATCH(A19225,'contribution par jour-semaine'!A:A,0),MATCH(B19225,'contribution par jour-semaine'!$1:$1,0),4,1,"contribution par jour-semaine")),"")</f>
        <v/>
      </c>
      <c r="D19225" s="4" t="str">
        <f>VLOOKUP(A19225,predictions!A:B,2,FALSE)</f>
        <v>22/06/2020</v>
      </c>
      <c r="E19225" s="4">
        <f t="shared" si="75"/>
        <v>44004</v>
      </c>
    </row>
    <row r="19226" spans="3:5" ht="13" x14ac:dyDescent="0.15">
      <c r="C19226" s="1" t="str">
        <f ca="1">IFERROR(INDIRECT(ADDRESS(MATCH(A19226,'contribution par jour-semaine'!A:A,0),MATCH(B19226,'contribution par jour-semaine'!$1:$1,0),4,1,"contribution par jour-semaine")),"")</f>
        <v/>
      </c>
      <c r="D19226" s="4" t="str">
        <f>VLOOKUP(A19226,predictions!A:B,2,FALSE)</f>
        <v>22/06/2020</v>
      </c>
      <c r="E19226" s="4">
        <f t="shared" si="75"/>
        <v>44004</v>
      </c>
    </row>
    <row r="19227" spans="3:5" ht="13" x14ac:dyDescent="0.15">
      <c r="C19227" s="1" t="str">
        <f ca="1">IFERROR(INDIRECT(ADDRESS(MATCH(A19227,'contribution par jour-semaine'!A:A,0),MATCH(B19227,'contribution par jour-semaine'!$1:$1,0),4,1,"contribution par jour-semaine")),"")</f>
        <v/>
      </c>
      <c r="D19227" s="4" t="str">
        <f>VLOOKUP(A19227,predictions!A:B,2,FALSE)</f>
        <v>22/06/2020</v>
      </c>
      <c r="E19227" s="4">
        <f t="shared" si="75"/>
        <v>44004</v>
      </c>
    </row>
    <row r="19228" spans="3:5" ht="13" x14ac:dyDescent="0.15">
      <c r="C19228" s="1" t="str">
        <f ca="1">IFERROR(INDIRECT(ADDRESS(MATCH(A19228,'contribution par jour-semaine'!A:A,0),MATCH(B19228,'contribution par jour-semaine'!$1:$1,0),4,1,"contribution par jour-semaine")),"")</f>
        <v/>
      </c>
      <c r="D19228" s="4" t="str">
        <f>VLOOKUP(A19228,predictions!A:B,2,FALSE)</f>
        <v>22/06/2020</v>
      </c>
      <c r="E19228" s="4">
        <f t="shared" si="75"/>
        <v>44004</v>
      </c>
    </row>
    <row r="19229" spans="3:5" ht="13" x14ac:dyDescent="0.15">
      <c r="C19229" s="1" t="str">
        <f ca="1">IFERROR(INDIRECT(ADDRESS(MATCH(A19229,'contribution par jour-semaine'!A:A,0),MATCH(B19229,'contribution par jour-semaine'!$1:$1,0),4,1,"contribution par jour-semaine")),"")</f>
        <v/>
      </c>
      <c r="D19229" s="4" t="str">
        <f>VLOOKUP(A19229,predictions!A:B,2,FALSE)</f>
        <v>22/06/2020</v>
      </c>
      <c r="E19229" s="4">
        <f t="shared" si="75"/>
        <v>44004</v>
      </c>
    </row>
    <row r="19230" spans="3:5" ht="13" x14ac:dyDescent="0.15">
      <c r="C19230" s="1" t="str">
        <f ca="1">IFERROR(INDIRECT(ADDRESS(MATCH(A19230,'contribution par jour-semaine'!A:A,0),MATCH(B19230,'contribution par jour-semaine'!$1:$1,0),4,1,"contribution par jour-semaine")),"")</f>
        <v/>
      </c>
      <c r="D19230" s="4" t="str">
        <f>VLOOKUP(A19230,predictions!A:B,2,FALSE)</f>
        <v>22/06/2020</v>
      </c>
      <c r="E19230" s="4">
        <f t="shared" si="75"/>
        <v>44004</v>
      </c>
    </row>
    <row r="19231" spans="3:5" ht="13" x14ac:dyDescent="0.15">
      <c r="C19231" s="1" t="str">
        <f ca="1">IFERROR(INDIRECT(ADDRESS(MATCH(A19231,'contribution par jour-semaine'!A:A,0),MATCH(B19231,'contribution par jour-semaine'!$1:$1,0),4,1,"contribution par jour-semaine")),"")</f>
        <v/>
      </c>
      <c r="D19231" s="4" t="str">
        <f>VLOOKUP(A19231,predictions!A:B,2,FALSE)</f>
        <v>22/06/2020</v>
      </c>
      <c r="E19231" s="4">
        <f t="shared" si="75"/>
        <v>44004</v>
      </c>
    </row>
    <row r="19232" spans="3:5" ht="13" x14ac:dyDescent="0.15">
      <c r="C19232" s="1" t="str">
        <f ca="1">IFERROR(INDIRECT(ADDRESS(MATCH(A19232,'contribution par jour-semaine'!A:A,0),MATCH(B19232,'contribution par jour-semaine'!$1:$1,0),4,1,"contribution par jour-semaine")),"")</f>
        <v/>
      </c>
      <c r="D19232" s="4" t="str">
        <f>VLOOKUP(A19232,predictions!A:B,2,FALSE)</f>
        <v>22/06/2020</v>
      </c>
      <c r="E19232" s="4">
        <f t="shared" si="75"/>
        <v>44004</v>
      </c>
    </row>
    <row r="19233" spans="3:5" ht="13" x14ac:dyDescent="0.15">
      <c r="C19233" s="1" t="str">
        <f ca="1">IFERROR(INDIRECT(ADDRESS(MATCH(A19233,'contribution par jour-semaine'!A:A,0),MATCH(B19233,'contribution par jour-semaine'!$1:$1,0),4,1,"contribution par jour-semaine")),"")</f>
        <v/>
      </c>
      <c r="D19233" s="4" t="str">
        <f>VLOOKUP(A19233,predictions!A:B,2,FALSE)</f>
        <v>22/06/2020</v>
      </c>
      <c r="E19233" s="4">
        <f t="shared" si="75"/>
        <v>44004</v>
      </c>
    </row>
    <row r="19234" spans="3:5" ht="13" x14ac:dyDescent="0.15">
      <c r="C19234" s="1" t="str">
        <f ca="1">IFERROR(INDIRECT(ADDRESS(MATCH(A19234,'contribution par jour-semaine'!A:A,0),MATCH(B19234,'contribution par jour-semaine'!$1:$1,0),4,1,"contribution par jour-semaine")),"")</f>
        <v/>
      </c>
      <c r="D19234" s="4" t="str">
        <f>VLOOKUP(A19234,predictions!A:B,2,FALSE)</f>
        <v>22/06/2020</v>
      </c>
      <c r="E19234" s="4">
        <f t="shared" si="75"/>
        <v>44004</v>
      </c>
    </row>
    <row r="19235" spans="3:5" ht="13" x14ac:dyDescent="0.15">
      <c r="C19235" s="1" t="str">
        <f ca="1">IFERROR(INDIRECT(ADDRESS(MATCH(A19235,'contribution par jour-semaine'!A:A,0),MATCH(B19235,'contribution par jour-semaine'!$1:$1,0),4,1,"contribution par jour-semaine")),"")</f>
        <v/>
      </c>
      <c r="D19235" s="4" t="str">
        <f>VLOOKUP(A19235,predictions!A:B,2,FALSE)</f>
        <v>22/06/2020</v>
      </c>
      <c r="E19235" s="4">
        <f t="shared" si="75"/>
        <v>44004</v>
      </c>
    </row>
    <row r="19236" spans="3:5" ht="13" x14ac:dyDescent="0.15">
      <c r="C19236" s="1" t="str">
        <f ca="1">IFERROR(INDIRECT(ADDRESS(MATCH(A19236,'contribution par jour-semaine'!A:A,0),MATCH(B19236,'contribution par jour-semaine'!$1:$1,0),4,1,"contribution par jour-semaine")),"")</f>
        <v/>
      </c>
      <c r="D19236" s="4" t="str">
        <f>VLOOKUP(A19236,predictions!A:B,2,FALSE)</f>
        <v>22/06/2020</v>
      </c>
      <c r="E19236" s="4">
        <f t="shared" si="75"/>
        <v>44004</v>
      </c>
    </row>
    <row r="19237" spans="3:5" ht="13" x14ac:dyDescent="0.15">
      <c r="C19237" s="1" t="str">
        <f ca="1">IFERROR(INDIRECT(ADDRESS(MATCH(A19237,'contribution par jour-semaine'!A:A,0),MATCH(B19237,'contribution par jour-semaine'!$1:$1,0),4,1,"contribution par jour-semaine")),"")</f>
        <v/>
      </c>
      <c r="D19237" s="4" t="str">
        <f>VLOOKUP(A19237,predictions!A:B,2,FALSE)</f>
        <v>22/06/2020</v>
      </c>
      <c r="E19237" s="4">
        <f t="shared" si="75"/>
        <v>44004</v>
      </c>
    </row>
    <row r="19238" spans="3:5" ht="13" x14ac:dyDescent="0.15">
      <c r="C19238" s="1" t="str">
        <f ca="1">IFERROR(INDIRECT(ADDRESS(MATCH(A19238,'contribution par jour-semaine'!A:A,0),MATCH(B19238,'contribution par jour-semaine'!$1:$1,0),4,1,"contribution par jour-semaine")),"")</f>
        <v/>
      </c>
      <c r="D19238" s="4" t="str">
        <f>VLOOKUP(A19238,predictions!A:B,2,FALSE)</f>
        <v>22/06/2020</v>
      </c>
      <c r="E19238" s="4">
        <f t="shared" si="75"/>
        <v>44004</v>
      </c>
    </row>
    <row r="19239" spans="3:5" ht="13" x14ac:dyDescent="0.15">
      <c r="C19239" s="1" t="str">
        <f ca="1">IFERROR(INDIRECT(ADDRESS(MATCH(A19239,'contribution par jour-semaine'!A:A,0),MATCH(B19239,'contribution par jour-semaine'!$1:$1,0),4,1,"contribution par jour-semaine")),"")</f>
        <v/>
      </c>
      <c r="D19239" s="4" t="str">
        <f>VLOOKUP(A19239,predictions!A:B,2,FALSE)</f>
        <v>22/06/2020</v>
      </c>
      <c r="E19239" s="4">
        <f t="shared" si="75"/>
        <v>44004</v>
      </c>
    </row>
    <row r="19240" spans="3:5" ht="13" x14ac:dyDescent="0.15">
      <c r="C19240" s="1" t="str">
        <f ca="1">IFERROR(INDIRECT(ADDRESS(MATCH(A19240,'contribution par jour-semaine'!A:A,0),MATCH(B19240,'contribution par jour-semaine'!$1:$1,0),4,1,"contribution par jour-semaine")),"")</f>
        <v/>
      </c>
      <c r="D19240" s="4" t="str">
        <f>VLOOKUP(A19240,predictions!A:B,2,FALSE)</f>
        <v>22/06/2020</v>
      </c>
      <c r="E19240" s="4">
        <f t="shared" si="75"/>
        <v>44004</v>
      </c>
    </row>
    <row r="19241" spans="3:5" ht="13" x14ac:dyDescent="0.15">
      <c r="C19241" s="1" t="str">
        <f ca="1">IFERROR(INDIRECT(ADDRESS(MATCH(A19241,'contribution par jour-semaine'!A:A,0),MATCH(B19241,'contribution par jour-semaine'!$1:$1,0),4,1,"contribution par jour-semaine")),"")</f>
        <v/>
      </c>
      <c r="D19241" s="4" t="str">
        <f>VLOOKUP(A19241,predictions!A:B,2,FALSE)</f>
        <v>22/06/2020</v>
      </c>
      <c r="E19241" s="4">
        <f t="shared" si="75"/>
        <v>44004</v>
      </c>
    </row>
    <row r="19242" spans="3:5" ht="13" x14ac:dyDescent="0.15">
      <c r="C19242" s="1" t="str">
        <f ca="1">IFERROR(INDIRECT(ADDRESS(MATCH(A19242,'contribution par jour-semaine'!A:A,0),MATCH(B19242,'contribution par jour-semaine'!$1:$1,0),4,1,"contribution par jour-semaine")),"")</f>
        <v/>
      </c>
      <c r="D19242" s="4" t="str">
        <f>VLOOKUP(A19242,predictions!A:B,2,FALSE)</f>
        <v>22/06/2020</v>
      </c>
      <c r="E19242" s="4">
        <f t="shared" si="75"/>
        <v>44004</v>
      </c>
    </row>
    <row r="19243" spans="3:5" ht="13" x14ac:dyDescent="0.15">
      <c r="C19243" s="1" t="str">
        <f ca="1">IFERROR(INDIRECT(ADDRESS(MATCH(A19243,'contribution par jour-semaine'!A:A,0),MATCH(B19243,'contribution par jour-semaine'!$1:$1,0),4,1,"contribution par jour-semaine")),"")</f>
        <v/>
      </c>
      <c r="D19243" s="4" t="str">
        <f>VLOOKUP(A19243,predictions!A:B,2,FALSE)</f>
        <v>22/06/2020</v>
      </c>
      <c r="E19243" s="4">
        <f t="shared" si="75"/>
        <v>44004</v>
      </c>
    </row>
    <row r="19244" spans="3:5" ht="13" x14ac:dyDescent="0.15">
      <c r="C19244" s="1" t="str">
        <f ca="1">IFERROR(INDIRECT(ADDRESS(MATCH(A19244,'contribution par jour-semaine'!A:A,0),MATCH(B19244,'contribution par jour-semaine'!$1:$1,0),4,1,"contribution par jour-semaine")),"")</f>
        <v/>
      </c>
      <c r="D19244" s="4" t="str">
        <f>VLOOKUP(A19244,predictions!A:B,2,FALSE)</f>
        <v>22/06/2020</v>
      </c>
      <c r="E19244" s="4">
        <f t="shared" si="75"/>
        <v>44004</v>
      </c>
    </row>
    <row r="19245" spans="3:5" ht="13" x14ac:dyDescent="0.15">
      <c r="C19245" s="1" t="str">
        <f ca="1">IFERROR(INDIRECT(ADDRESS(MATCH(A19245,'contribution par jour-semaine'!A:A,0),MATCH(B19245,'contribution par jour-semaine'!$1:$1,0),4,1,"contribution par jour-semaine")),"")</f>
        <v/>
      </c>
      <c r="D19245" s="4" t="str">
        <f>VLOOKUP(A19245,predictions!A:B,2,FALSE)</f>
        <v>22/06/2020</v>
      </c>
      <c r="E19245" s="4">
        <f t="shared" si="75"/>
        <v>44004</v>
      </c>
    </row>
    <row r="19246" spans="3:5" ht="13" x14ac:dyDescent="0.15">
      <c r="C19246" s="1" t="str">
        <f ca="1">IFERROR(INDIRECT(ADDRESS(MATCH(A19246,'contribution par jour-semaine'!A:A,0),MATCH(B19246,'contribution par jour-semaine'!$1:$1,0),4,1,"contribution par jour-semaine")),"")</f>
        <v/>
      </c>
      <c r="D19246" s="4" t="str">
        <f>VLOOKUP(A19246,predictions!A:B,2,FALSE)</f>
        <v>22/06/2020</v>
      </c>
      <c r="E19246" s="4">
        <f t="shared" si="75"/>
        <v>44004</v>
      </c>
    </row>
    <row r="19247" spans="3:5" ht="13" x14ac:dyDescent="0.15">
      <c r="C19247" s="1" t="str">
        <f ca="1">IFERROR(INDIRECT(ADDRESS(MATCH(A19247,'contribution par jour-semaine'!A:A,0),MATCH(B19247,'contribution par jour-semaine'!$1:$1,0),4,1,"contribution par jour-semaine")),"")</f>
        <v/>
      </c>
      <c r="D19247" s="4" t="str">
        <f>VLOOKUP(A19247,predictions!A:B,2,FALSE)</f>
        <v>22/06/2020</v>
      </c>
      <c r="E19247" s="4">
        <f t="shared" si="75"/>
        <v>44004</v>
      </c>
    </row>
    <row r="19248" spans="3:5" ht="13" x14ac:dyDescent="0.15">
      <c r="C19248" s="1" t="str">
        <f ca="1">IFERROR(INDIRECT(ADDRESS(MATCH(A19248,'contribution par jour-semaine'!A:A,0),MATCH(B19248,'contribution par jour-semaine'!$1:$1,0),4,1,"contribution par jour-semaine")),"")</f>
        <v/>
      </c>
      <c r="D19248" s="4" t="str">
        <f>VLOOKUP(A19248,predictions!A:B,2,FALSE)</f>
        <v>22/06/2020</v>
      </c>
      <c r="E19248" s="4">
        <f t="shared" si="75"/>
        <v>44004</v>
      </c>
    </row>
    <row r="19249" spans="3:5" ht="13" x14ac:dyDescent="0.15">
      <c r="C19249" s="1" t="str">
        <f ca="1">IFERROR(INDIRECT(ADDRESS(MATCH(A19249,'contribution par jour-semaine'!A:A,0),MATCH(B19249,'contribution par jour-semaine'!$1:$1,0),4,1,"contribution par jour-semaine")),"")</f>
        <v/>
      </c>
      <c r="D19249" s="4" t="str">
        <f>VLOOKUP(A19249,predictions!A:B,2,FALSE)</f>
        <v>22/06/2020</v>
      </c>
      <c r="E19249" s="4">
        <f t="shared" si="75"/>
        <v>44004</v>
      </c>
    </row>
    <row r="19250" spans="3:5" ht="13" x14ac:dyDescent="0.15">
      <c r="C19250" s="1" t="str">
        <f ca="1">IFERROR(INDIRECT(ADDRESS(MATCH(A19250,'contribution par jour-semaine'!A:A,0),MATCH(B19250,'contribution par jour-semaine'!$1:$1,0),4,1,"contribution par jour-semaine")),"")</f>
        <v/>
      </c>
      <c r="D19250" s="4" t="str">
        <f>VLOOKUP(A19250,predictions!A:B,2,FALSE)</f>
        <v>22/06/2020</v>
      </c>
      <c r="E19250" s="4">
        <f t="shared" si="75"/>
        <v>44004</v>
      </c>
    </row>
    <row r="19251" spans="3:5" ht="13" x14ac:dyDescent="0.15">
      <c r="C19251" s="1" t="str">
        <f ca="1">IFERROR(INDIRECT(ADDRESS(MATCH(A19251,'contribution par jour-semaine'!A:A,0),MATCH(B19251,'contribution par jour-semaine'!$1:$1,0),4,1,"contribution par jour-semaine")),"")</f>
        <v/>
      </c>
      <c r="D19251" s="4" t="str">
        <f>VLOOKUP(A19251,predictions!A:B,2,FALSE)</f>
        <v>22/06/2020</v>
      </c>
      <c r="E19251" s="4">
        <f t="shared" si="75"/>
        <v>44004</v>
      </c>
    </row>
    <row r="19252" spans="3:5" ht="13" x14ac:dyDescent="0.15">
      <c r="C19252" s="1" t="str">
        <f ca="1">IFERROR(INDIRECT(ADDRESS(MATCH(A19252,'contribution par jour-semaine'!A:A,0),MATCH(B19252,'contribution par jour-semaine'!$1:$1,0),4,1,"contribution par jour-semaine")),"")</f>
        <v/>
      </c>
      <c r="D19252" s="4" t="str">
        <f>VLOOKUP(A19252,predictions!A:B,2,FALSE)</f>
        <v>22/06/2020</v>
      </c>
      <c r="E19252" s="4">
        <f t="shared" si="75"/>
        <v>44004</v>
      </c>
    </row>
    <row r="19253" spans="3:5" ht="13" x14ac:dyDescent="0.15">
      <c r="C19253" s="1" t="str">
        <f ca="1">IFERROR(INDIRECT(ADDRESS(MATCH(A19253,'contribution par jour-semaine'!A:A,0),MATCH(B19253,'contribution par jour-semaine'!$1:$1,0),4,1,"contribution par jour-semaine")),"")</f>
        <v/>
      </c>
      <c r="D19253" s="4" t="str">
        <f>VLOOKUP(A19253,predictions!A:B,2,FALSE)</f>
        <v>22/06/2020</v>
      </c>
      <c r="E19253" s="4">
        <f t="shared" si="75"/>
        <v>44004</v>
      </c>
    </row>
    <row r="19254" spans="3:5" ht="13" x14ac:dyDescent="0.15">
      <c r="C19254" s="1" t="str">
        <f ca="1">IFERROR(INDIRECT(ADDRESS(MATCH(A19254,'contribution par jour-semaine'!A:A,0),MATCH(B19254,'contribution par jour-semaine'!$1:$1,0),4,1,"contribution par jour-semaine")),"")</f>
        <v/>
      </c>
      <c r="D19254" s="4" t="str">
        <f>VLOOKUP(A19254,predictions!A:B,2,FALSE)</f>
        <v>22/06/2020</v>
      </c>
      <c r="E19254" s="4">
        <f t="shared" si="75"/>
        <v>44004</v>
      </c>
    </row>
    <row r="19255" spans="3:5" ht="13" x14ac:dyDescent="0.15">
      <c r="C19255" s="1" t="str">
        <f ca="1">IFERROR(INDIRECT(ADDRESS(MATCH(A19255,'contribution par jour-semaine'!A:A,0),MATCH(B19255,'contribution par jour-semaine'!$1:$1,0),4,1,"contribution par jour-semaine")),"")</f>
        <v/>
      </c>
      <c r="D19255" s="4" t="str">
        <f>VLOOKUP(A19255,predictions!A:B,2,FALSE)</f>
        <v>22/06/2020</v>
      </c>
      <c r="E19255" s="4">
        <f t="shared" si="75"/>
        <v>44004</v>
      </c>
    </row>
    <row r="19256" spans="3:5" ht="13" x14ac:dyDescent="0.15">
      <c r="C19256" s="1" t="str">
        <f ca="1">IFERROR(INDIRECT(ADDRESS(MATCH(A19256,'contribution par jour-semaine'!A:A,0),MATCH(B19256,'contribution par jour-semaine'!$1:$1,0),4,1,"contribution par jour-semaine")),"")</f>
        <v/>
      </c>
      <c r="D19256" s="4" t="str">
        <f>VLOOKUP(A19256,predictions!A:B,2,FALSE)</f>
        <v>22/06/2020</v>
      </c>
      <c r="E19256" s="4">
        <f t="shared" si="75"/>
        <v>44004</v>
      </c>
    </row>
    <row r="19257" spans="3:5" ht="13" x14ac:dyDescent="0.15">
      <c r="C19257" s="1" t="str">
        <f ca="1">IFERROR(INDIRECT(ADDRESS(MATCH(A19257,'contribution par jour-semaine'!A:A,0),MATCH(B19257,'contribution par jour-semaine'!$1:$1,0),4,1,"contribution par jour-semaine")),"")</f>
        <v/>
      </c>
      <c r="D19257" s="4" t="str">
        <f>VLOOKUP(A19257,predictions!A:B,2,FALSE)</f>
        <v>22/06/2020</v>
      </c>
      <c r="E19257" s="4">
        <f t="shared" si="75"/>
        <v>44004</v>
      </c>
    </row>
    <row r="19258" spans="3:5" ht="13" x14ac:dyDescent="0.15">
      <c r="C19258" s="1" t="str">
        <f ca="1">IFERROR(INDIRECT(ADDRESS(MATCH(A19258,'contribution par jour-semaine'!A:A,0),MATCH(B19258,'contribution par jour-semaine'!$1:$1,0),4,1,"contribution par jour-semaine")),"")</f>
        <v/>
      </c>
      <c r="D19258" s="4" t="str">
        <f>VLOOKUP(A19258,predictions!A:B,2,FALSE)</f>
        <v>22/06/2020</v>
      </c>
      <c r="E19258" s="4">
        <f t="shared" si="75"/>
        <v>44004</v>
      </c>
    </row>
    <row r="19259" spans="3:5" ht="13" x14ac:dyDescent="0.15">
      <c r="C19259" s="1" t="str">
        <f ca="1">IFERROR(INDIRECT(ADDRESS(MATCH(A19259,'contribution par jour-semaine'!A:A,0),MATCH(B19259,'contribution par jour-semaine'!$1:$1,0),4,1,"contribution par jour-semaine")),"")</f>
        <v/>
      </c>
      <c r="D19259" s="4" t="str">
        <f>VLOOKUP(A19259,predictions!A:B,2,FALSE)</f>
        <v>22/06/2020</v>
      </c>
      <c r="E19259" s="4">
        <f t="shared" si="75"/>
        <v>44004</v>
      </c>
    </row>
    <row r="19260" spans="3:5" ht="13" x14ac:dyDescent="0.15">
      <c r="C19260" s="1" t="str">
        <f ca="1">IFERROR(INDIRECT(ADDRESS(MATCH(A19260,'contribution par jour-semaine'!A:A,0),MATCH(B19260,'contribution par jour-semaine'!$1:$1,0),4,1,"contribution par jour-semaine")),"")</f>
        <v/>
      </c>
      <c r="D19260" s="4" t="str">
        <f>VLOOKUP(A19260,predictions!A:B,2,FALSE)</f>
        <v>22/06/2020</v>
      </c>
      <c r="E19260" s="4">
        <f t="shared" si="75"/>
        <v>44004</v>
      </c>
    </row>
    <row r="19261" spans="3:5" ht="13" x14ac:dyDescent="0.15">
      <c r="C19261" s="1" t="str">
        <f ca="1">IFERROR(INDIRECT(ADDRESS(MATCH(A19261,'contribution par jour-semaine'!A:A,0),MATCH(B19261,'contribution par jour-semaine'!$1:$1,0),4,1,"contribution par jour-semaine")),"")</f>
        <v/>
      </c>
      <c r="D19261" s="4" t="str">
        <f>VLOOKUP(A19261,predictions!A:B,2,FALSE)</f>
        <v>22/06/2020</v>
      </c>
      <c r="E19261" s="4">
        <f t="shared" si="75"/>
        <v>44004</v>
      </c>
    </row>
    <row r="19262" spans="3:5" ht="13" x14ac:dyDescent="0.15">
      <c r="C19262" s="1" t="str">
        <f ca="1">IFERROR(INDIRECT(ADDRESS(MATCH(A19262,'contribution par jour-semaine'!A:A,0),MATCH(B19262,'contribution par jour-semaine'!$1:$1,0),4,1,"contribution par jour-semaine")),"")</f>
        <v/>
      </c>
      <c r="D19262" s="4" t="str">
        <f>VLOOKUP(A19262,predictions!A:B,2,FALSE)</f>
        <v>22/06/2020</v>
      </c>
      <c r="E19262" s="4">
        <f t="shared" si="75"/>
        <v>44004</v>
      </c>
    </row>
    <row r="19263" spans="3:5" ht="13" x14ac:dyDescent="0.15">
      <c r="C19263" s="1" t="str">
        <f ca="1">IFERROR(INDIRECT(ADDRESS(MATCH(A19263,'contribution par jour-semaine'!A:A,0),MATCH(B19263,'contribution par jour-semaine'!$1:$1,0),4,1,"contribution par jour-semaine")),"")</f>
        <v/>
      </c>
      <c r="D19263" s="4" t="str">
        <f>VLOOKUP(A19263,predictions!A:B,2,FALSE)</f>
        <v>22/06/2020</v>
      </c>
      <c r="E19263" s="4">
        <f t="shared" si="75"/>
        <v>44004</v>
      </c>
    </row>
    <row r="19264" spans="3:5" ht="13" x14ac:dyDescent="0.15">
      <c r="C19264" s="1" t="str">
        <f ca="1">IFERROR(INDIRECT(ADDRESS(MATCH(A19264,'contribution par jour-semaine'!A:A,0),MATCH(B19264,'contribution par jour-semaine'!$1:$1,0),4,1,"contribution par jour-semaine")),"")</f>
        <v/>
      </c>
      <c r="D19264" s="4" t="str">
        <f>VLOOKUP(A19264,predictions!A:B,2,FALSE)</f>
        <v>22/06/2020</v>
      </c>
      <c r="E19264" s="4">
        <f t="shared" si="75"/>
        <v>44004</v>
      </c>
    </row>
    <row r="19265" spans="3:5" ht="13" x14ac:dyDescent="0.15">
      <c r="C19265" s="1" t="str">
        <f ca="1">IFERROR(INDIRECT(ADDRESS(MATCH(A19265,'contribution par jour-semaine'!A:A,0),MATCH(B19265,'contribution par jour-semaine'!$1:$1,0),4,1,"contribution par jour-semaine")),"")</f>
        <v/>
      </c>
      <c r="D19265" s="4" t="str">
        <f>VLOOKUP(A19265,predictions!A:B,2,FALSE)</f>
        <v>22/06/2020</v>
      </c>
      <c r="E19265" s="4">
        <f t="shared" si="75"/>
        <v>44004</v>
      </c>
    </row>
    <row r="19266" spans="3:5" ht="13" x14ac:dyDescent="0.15">
      <c r="C19266" s="1" t="str">
        <f ca="1">IFERROR(INDIRECT(ADDRESS(MATCH(A19266,'contribution par jour-semaine'!A:A,0),MATCH(B19266,'contribution par jour-semaine'!$1:$1,0),4,1,"contribution par jour-semaine")),"")</f>
        <v/>
      </c>
      <c r="D19266" s="4" t="str">
        <f>VLOOKUP(A19266,predictions!A:B,2,FALSE)</f>
        <v>22/06/2020</v>
      </c>
      <c r="E19266" s="4">
        <f t="shared" si="75"/>
        <v>44004</v>
      </c>
    </row>
    <row r="19267" spans="3:5" ht="13" x14ac:dyDescent="0.15">
      <c r="C19267" s="1" t="str">
        <f ca="1">IFERROR(INDIRECT(ADDRESS(MATCH(A19267,'contribution par jour-semaine'!A:A,0),MATCH(B19267,'contribution par jour-semaine'!$1:$1,0),4,1,"contribution par jour-semaine")),"")</f>
        <v/>
      </c>
      <c r="D19267" s="4" t="str">
        <f>VLOOKUP(A19267,predictions!A:B,2,FALSE)</f>
        <v>22/06/2020</v>
      </c>
      <c r="E19267" s="4">
        <f t="shared" si="75"/>
        <v>44004</v>
      </c>
    </row>
    <row r="19268" spans="3:5" ht="13" x14ac:dyDescent="0.15">
      <c r="C19268" s="1" t="str">
        <f ca="1">IFERROR(INDIRECT(ADDRESS(MATCH(A19268,'contribution par jour-semaine'!A:A,0),MATCH(B19268,'contribution par jour-semaine'!$1:$1,0),4,1,"contribution par jour-semaine")),"")</f>
        <v/>
      </c>
      <c r="D19268" s="4" t="str">
        <f>VLOOKUP(A19268,predictions!A:B,2,FALSE)</f>
        <v>22/06/2020</v>
      </c>
      <c r="E19268" s="4">
        <f t="shared" si="75"/>
        <v>44004</v>
      </c>
    </row>
    <row r="19269" spans="3:5" ht="13" x14ac:dyDescent="0.15">
      <c r="C19269" s="1" t="str">
        <f ca="1">IFERROR(INDIRECT(ADDRESS(MATCH(A19269,'contribution par jour-semaine'!A:A,0),MATCH(B19269,'contribution par jour-semaine'!$1:$1,0),4,1,"contribution par jour-semaine")),"")</f>
        <v/>
      </c>
      <c r="D19269" s="4" t="str">
        <f>VLOOKUP(A19269,predictions!A:B,2,FALSE)</f>
        <v>22/06/2020</v>
      </c>
      <c r="E19269" s="4">
        <f t="shared" si="75"/>
        <v>44004</v>
      </c>
    </row>
    <row r="19270" spans="3:5" ht="13" x14ac:dyDescent="0.15">
      <c r="C19270" s="1" t="str">
        <f ca="1">IFERROR(INDIRECT(ADDRESS(MATCH(A19270,'contribution par jour-semaine'!A:A,0),MATCH(B19270,'contribution par jour-semaine'!$1:$1,0),4,1,"contribution par jour-semaine")),"")</f>
        <v/>
      </c>
      <c r="D19270" s="4" t="str">
        <f>VLOOKUP(A19270,predictions!A:B,2,FALSE)</f>
        <v>22/06/2020</v>
      </c>
      <c r="E19270" s="4">
        <f t="shared" si="75"/>
        <v>44004</v>
      </c>
    </row>
    <row r="19271" spans="3:5" ht="13" x14ac:dyDescent="0.15">
      <c r="C19271" s="1" t="str">
        <f ca="1">IFERROR(INDIRECT(ADDRESS(MATCH(A19271,'contribution par jour-semaine'!A:A,0),MATCH(B19271,'contribution par jour-semaine'!$1:$1,0),4,1,"contribution par jour-semaine")),"")</f>
        <v/>
      </c>
      <c r="D19271" s="4" t="str">
        <f>VLOOKUP(A19271,predictions!A:B,2,FALSE)</f>
        <v>22/06/2020</v>
      </c>
      <c r="E19271" s="4">
        <f t="shared" si="75"/>
        <v>44004</v>
      </c>
    </row>
    <row r="19272" spans="3:5" ht="13" x14ac:dyDescent="0.15">
      <c r="C19272" s="1" t="str">
        <f ca="1">IFERROR(INDIRECT(ADDRESS(MATCH(A19272,'contribution par jour-semaine'!A:A,0),MATCH(B19272,'contribution par jour-semaine'!$1:$1,0),4,1,"contribution par jour-semaine")),"")</f>
        <v/>
      </c>
      <c r="D19272" s="4" t="str">
        <f>VLOOKUP(A19272,predictions!A:B,2,FALSE)</f>
        <v>22/06/2020</v>
      </c>
      <c r="E19272" s="4">
        <f t="shared" si="75"/>
        <v>44004</v>
      </c>
    </row>
    <row r="19273" spans="3:5" ht="13" x14ac:dyDescent="0.15">
      <c r="C19273" s="1" t="str">
        <f ca="1">IFERROR(INDIRECT(ADDRESS(MATCH(A19273,'contribution par jour-semaine'!A:A,0),MATCH(B19273,'contribution par jour-semaine'!$1:$1,0),4,1,"contribution par jour-semaine")),"")</f>
        <v/>
      </c>
      <c r="D19273" s="4" t="str">
        <f>VLOOKUP(A19273,predictions!A:B,2,FALSE)</f>
        <v>22/06/2020</v>
      </c>
      <c r="E19273" s="4">
        <f t="shared" si="75"/>
        <v>44004</v>
      </c>
    </row>
    <row r="19274" spans="3:5" ht="13" x14ac:dyDescent="0.15">
      <c r="C19274" s="1" t="str">
        <f ca="1">IFERROR(INDIRECT(ADDRESS(MATCH(A19274,'contribution par jour-semaine'!A:A,0),MATCH(B19274,'contribution par jour-semaine'!$1:$1,0),4,1,"contribution par jour-semaine")),"")</f>
        <v/>
      </c>
      <c r="D19274" s="4" t="str">
        <f>VLOOKUP(A19274,predictions!A:B,2,FALSE)</f>
        <v>22/06/2020</v>
      </c>
      <c r="E19274" s="4">
        <f t="shared" si="75"/>
        <v>44004</v>
      </c>
    </row>
    <row r="19275" spans="3:5" ht="13" x14ac:dyDescent="0.15">
      <c r="C19275" s="1" t="str">
        <f ca="1">IFERROR(INDIRECT(ADDRESS(MATCH(A19275,'contribution par jour-semaine'!A:A,0),MATCH(B19275,'contribution par jour-semaine'!$1:$1,0),4,1,"contribution par jour-semaine")),"")</f>
        <v/>
      </c>
      <c r="D19275" s="4" t="str">
        <f>VLOOKUP(A19275,predictions!A:B,2,FALSE)</f>
        <v>22/06/2020</v>
      </c>
      <c r="E19275" s="4">
        <f t="shared" si="75"/>
        <v>44004</v>
      </c>
    </row>
    <row r="19276" spans="3:5" ht="13" x14ac:dyDescent="0.15">
      <c r="C19276" s="1" t="str">
        <f ca="1">IFERROR(INDIRECT(ADDRESS(MATCH(A19276,'contribution par jour-semaine'!A:A,0),MATCH(B19276,'contribution par jour-semaine'!$1:$1,0),4,1,"contribution par jour-semaine")),"")</f>
        <v/>
      </c>
      <c r="D19276" s="4" t="str">
        <f>VLOOKUP(A19276,predictions!A:B,2,FALSE)</f>
        <v>22/06/2020</v>
      </c>
      <c r="E19276" s="4">
        <f t="shared" si="75"/>
        <v>44004</v>
      </c>
    </row>
    <row r="19277" spans="3:5" ht="13" x14ac:dyDescent="0.15">
      <c r="C19277" s="1" t="str">
        <f ca="1">IFERROR(INDIRECT(ADDRESS(MATCH(A19277,'contribution par jour-semaine'!A:A,0),MATCH(B19277,'contribution par jour-semaine'!$1:$1,0),4,1,"contribution par jour-semaine")),"")</f>
        <v/>
      </c>
      <c r="D19277" s="4" t="str">
        <f>VLOOKUP(A19277,predictions!A:B,2,FALSE)</f>
        <v>22/06/2020</v>
      </c>
      <c r="E19277" s="4">
        <f t="shared" si="75"/>
        <v>44004</v>
      </c>
    </row>
    <row r="19278" spans="3:5" ht="13" x14ac:dyDescent="0.15">
      <c r="C19278" s="1" t="str">
        <f ca="1">IFERROR(INDIRECT(ADDRESS(MATCH(A19278,'contribution par jour-semaine'!A:A,0),MATCH(B19278,'contribution par jour-semaine'!$1:$1,0),4,1,"contribution par jour-semaine")),"")</f>
        <v/>
      </c>
      <c r="D19278" s="4" t="str">
        <f>VLOOKUP(A19278,predictions!A:B,2,FALSE)</f>
        <v>22/06/2020</v>
      </c>
      <c r="E19278" s="4">
        <f t="shared" si="75"/>
        <v>44004</v>
      </c>
    </row>
    <row r="19279" spans="3:5" ht="13" x14ac:dyDescent="0.15">
      <c r="C19279" s="1" t="str">
        <f ca="1">IFERROR(INDIRECT(ADDRESS(MATCH(A19279,'contribution par jour-semaine'!A:A,0),MATCH(B19279,'contribution par jour-semaine'!$1:$1,0),4,1,"contribution par jour-semaine")),"")</f>
        <v/>
      </c>
      <c r="D19279" s="4" t="str">
        <f>VLOOKUP(A19279,predictions!A:B,2,FALSE)</f>
        <v>22/06/2020</v>
      </c>
      <c r="E19279" s="4">
        <f t="shared" si="75"/>
        <v>44004</v>
      </c>
    </row>
    <row r="19280" spans="3:5" ht="13" x14ac:dyDescent="0.15">
      <c r="C19280" s="1" t="str">
        <f ca="1">IFERROR(INDIRECT(ADDRESS(MATCH(A19280,'contribution par jour-semaine'!A:A,0),MATCH(B19280,'contribution par jour-semaine'!$1:$1,0),4,1,"contribution par jour-semaine")),"")</f>
        <v/>
      </c>
      <c r="D19280" s="4" t="str">
        <f>VLOOKUP(A19280,predictions!A:B,2,FALSE)</f>
        <v>22/06/2020</v>
      </c>
      <c r="E19280" s="4">
        <f t="shared" si="75"/>
        <v>44004</v>
      </c>
    </row>
    <row r="19281" spans="3:5" ht="13" x14ac:dyDescent="0.15">
      <c r="C19281" s="1" t="str">
        <f ca="1">IFERROR(INDIRECT(ADDRESS(MATCH(A19281,'contribution par jour-semaine'!A:A,0),MATCH(B19281,'contribution par jour-semaine'!$1:$1,0),4,1,"contribution par jour-semaine")),"")</f>
        <v/>
      </c>
      <c r="D19281" s="4" t="str">
        <f>VLOOKUP(A19281,predictions!A:B,2,FALSE)</f>
        <v>22/06/2020</v>
      </c>
      <c r="E19281" s="4">
        <f t="shared" si="75"/>
        <v>44004</v>
      </c>
    </row>
    <row r="19282" spans="3:5" ht="13" x14ac:dyDescent="0.15">
      <c r="C19282" s="1" t="str">
        <f ca="1">IFERROR(INDIRECT(ADDRESS(MATCH(A19282,'contribution par jour-semaine'!A:A,0),MATCH(B19282,'contribution par jour-semaine'!$1:$1,0),4,1,"contribution par jour-semaine")),"")</f>
        <v/>
      </c>
      <c r="D19282" s="4" t="str">
        <f>VLOOKUP(A19282,predictions!A:B,2,FALSE)</f>
        <v>22/06/2020</v>
      </c>
      <c r="E19282" s="4">
        <f t="shared" si="75"/>
        <v>44004</v>
      </c>
    </row>
    <row r="19283" spans="3:5" ht="13" x14ac:dyDescent="0.15">
      <c r="C19283" s="1" t="str">
        <f ca="1">IFERROR(INDIRECT(ADDRESS(MATCH(A19283,'contribution par jour-semaine'!A:A,0),MATCH(B19283,'contribution par jour-semaine'!$1:$1,0),4,1,"contribution par jour-semaine")),"")</f>
        <v/>
      </c>
      <c r="D19283" s="4" t="str">
        <f>VLOOKUP(A19283,predictions!A:B,2,FALSE)</f>
        <v>22/06/2020</v>
      </c>
      <c r="E19283" s="4">
        <f t="shared" si="75"/>
        <v>44004</v>
      </c>
    </row>
    <row r="19284" spans="3:5" ht="13" x14ac:dyDescent="0.15">
      <c r="C19284" s="1" t="str">
        <f ca="1">IFERROR(INDIRECT(ADDRESS(MATCH(A19284,'contribution par jour-semaine'!A:A,0),MATCH(B19284,'contribution par jour-semaine'!$1:$1,0),4,1,"contribution par jour-semaine")),"")</f>
        <v/>
      </c>
      <c r="D19284" s="4" t="str">
        <f>VLOOKUP(A19284,predictions!A:B,2,FALSE)</f>
        <v>22/06/2020</v>
      </c>
      <c r="E19284" s="4">
        <f t="shared" si="75"/>
        <v>44004</v>
      </c>
    </row>
    <row r="19285" spans="3:5" ht="13" x14ac:dyDescent="0.15">
      <c r="C19285" s="1" t="str">
        <f ca="1">IFERROR(INDIRECT(ADDRESS(MATCH(A19285,'contribution par jour-semaine'!A:A,0),MATCH(B19285,'contribution par jour-semaine'!$1:$1,0),4,1,"contribution par jour-semaine")),"")</f>
        <v/>
      </c>
      <c r="D19285" s="4" t="str">
        <f>VLOOKUP(A19285,predictions!A:B,2,FALSE)</f>
        <v>22/06/2020</v>
      </c>
      <c r="E19285" s="4">
        <f t="shared" si="75"/>
        <v>44004</v>
      </c>
    </row>
    <row r="19286" spans="3:5" ht="13" x14ac:dyDescent="0.15">
      <c r="C19286" s="1" t="str">
        <f ca="1">IFERROR(INDIRECT(ADDRESS(MATCH(A19286,'contribution par jour-semaine'!A:A,0),MATCH(B19286,'contribution par jour-semaine'!$1:$1,0),4,1,"contribution par jour-semaine")),"")</f>
        <v/>
      </c>
      <c r="D19286" s="4" t="str">
        <f>VLOOKUP(A19286,predictions!A:B,2,FALSE)</f>
        <v>22/06/2020</v>
      </c>
      <c r="E19286" s="4">
        <f t="shared" si="75"/>
        <v>44004</v>
      </c>
    </row>
    <row r="19287" spans="3:5" ht="13" x14ac:dyDescent="0.15">
      <c r="C19287" s="1" t="str">
        <f ca="1">IFERROR(INDIRECT(ADDRESS(MATCH(A19287,'contribution par jour-semaine'!A:A,0),MATCH(B19287,'contribution par jour-semaine'!$1:$1,0),4,1,"contribution par jour-semaine")),"")</f>
        <v/>
      </c>
      <c r="D19287" s="4" t="str">
        <f>VLOOKUP(A19287,predictions!A:B,2,FALSE)</f>
        <v>22/06/2020</v>
      </c>
      <c r="E19287" s="4">
        <f t="shared" si="75"/>
        <v>44004</v>
      </c>
    </row>
    <row r="19288" spans="3:5" ht="13" x14ac:dyDescent="0.15">
      <c r="C19288" s="1" t="str">
        <f ca="1">IFERROR(INDIRECT(ADDRESS(MATCH(A19288,'contribution par jour-semaine'!A:A,0),MATCH(B19288,'contribution par jour-semaine'!$1:$1,0),4,1,"contribution par jour-semaine")),"")</f>
        <v/>
      </c>
      <c r="D19288" s="4" t="str">
        <f>VLOOKUP(A19288,predictions!A:B,2,FALSE)</f>
        <v>22/06/2020</v>
      </c>
      <c r="E19288" s="4">
        <f t="shared" si="75"/>
        <v>44004</v>
      </c>
    </row>
    <row r="19289" spans="3:5" ht="13" x14ac:dyDescent="0.15">
      <c r="C19289" s="1" t="str">
        <f ca="1">IFERROR(INDIRECT(ADDRESS(MATCH(A19289,'contribution par jour-semaine'!A:A,0),MATCH(B19289,'contribution par jour-semaine'!$1:$1,0),4,1,"contribution par jour-semaine")),"")</f>
        <v/>
      </c>
      <c r="D19289" s="4" t="str">
        <f>VLOOKUP(A19289,predictions!A:B,2,FALSE)</f>
        <v>22/06/2020</v>
      </c>
      <c r="E19289" s="4">
        <f t="shared" si="75"/>
        <v>44004</v>
      </c>
    </row>
    <row r="19290" spans="3:5" ht="13" x14ac:dyDescent="0.15">
      <c r="C19290" s="1" t="str">
        <f ca="1">IFERROR(INDIRECT(ADDRESS(MATCH(A19290,'contribution par jour-semaine'!A:A,0),MATCH(B19290,'contribution par jour-semaine'!$1:$1,0),4,1,"contribution par jour-semaine")),"")</f>
        <v/>
      </c>
      <c r="D19290" s="4" t="str">
        <f>VLOOKUP(A19290,predictions!A:B,2,FALSE)</f>
        <v>22/06/2020</v>
      </c>
      <c r="E19290" s="4">
        <f t="shared" si="75"/>
        <v>44004</v>
      </c>
    </row>
    <row r="19291" spans="3:5" ht="13" x14ac:dyDescent="0.15">
      <c r="C19291" s="1" t="str">
        <f ca="1">IFERROR(INDIRECT(ADDRESS(MATCH(A19291,'contribution par jour-semaine'!A:A,0),MATCH(B19291,'contribution par jour-semaine'!$1:$1,0),4,1,"contribution par jour-semaine")),"")</f>
        <v/>
      </c>
      <c r="D19291" s="4" t="str">
        <f>VLOOKUP(A19291,predictions!A:B,2,FALSE)</f>
        <v>22/06/2020</v>
      </c>
      <c r="E19291" s="4">
        <f t="shared" si="75"/>
        <v>44004</v>
      </c>
    </row>
    <row r="19292" spans="3:5" ht="13" x14ac:dyDescent="0.15">
      <c r="C19292" s="1" t="str">
        <f ca="1">IFERROR(INDIRECT(ADDRESS(MATCH(A19292,'contribution par jour-semaine'!A:A,0),MATCH(B19292,'contribution par jour-semaine'!$1:$1,0),4,1,"contribution par jour-semaine")),"")</f>
        <v/>
      </c>
      <c r="D19292" s="4" t="str">
        <f>VLOOKUP(A19292,predictions!A:B,2,FALSE)</f>
        <v>22/06/2020</v>
      </c>
      <c r="E19292" s="4">
        <f t="shared" si="75"/>
        <v>44004</v>
      </c>
    </row>
    <row r="19293" spans="3:5" ht="13" x14ac:dyDescent="0.15">
      <c r="C19293" s="1" t="str">
        <f ca="1">IFERROR(INDIRECT(ADDRESS(MATCH(A19293,'contribution par jour-semaine'!A:A,0),MATCH(B19293,'contribution par jour-semaine'!$1:$1,0),4,1,"contribution par jour-semaine")),"")</f>
        <v/>
      </c>
      <c r="D19293" s="4" t="str">
        <f>VLOOKUP(A19293,predictions!A:B,2,FALSE)</f>
        <v>22/06/2020</v>
      </c>
      <c r="E19293" s="4">
        <f t="shared" si="75"/>
        <v>44004</v>
      </c>
    </row>
    <row r="19294" spans="3:5" ht="13" x14ac:dyDescent="0.15">
      <c r="C19294" s="1" t="str">
        <f ca="1">IFERROR(INDIRECT(ADDRESS(MATCH(A19294,'contribution par jour-semaine'!A:A,0),MATCH(B19294,'contribution par jour-semaine'!$1:$1,0),4,1,"contribution par jour-semaine")),"")</f>
        <v/>
      </c>
      <c r="D19294" s="4" t="str">
        <f>VLOOKUP(A19294,predictions!A:B,2,FALSE)</f>
        <v>22/06/2020</v>
      </c>
      <c r="E19294" s="4">
        <f t="shared" si="75"/>
        <v>44004</v>
      </c>
    </row>
    <row r="19295" spans="3:5" ht="13" x14ac:dyDescent="0.15">
      <c r="C19295" s="1" t="str">
        <f ca="1">IFERROR(INDIRECT(ADDRESS(MATCH(A19295,'contribution par jour-semaine'!A:A,0),MATCH(B19295,'contribution par jour-semaine'!$1:$1,0),4,1,"contribution par jour-semaine")),"")</f>
        <v/>
      </c>
      <c r="D19295" s="4" t="str">
        <f>VLOOKUP(A19295,predictions!A:B,2,FALSE)</f>
        <v>22/06/2020</v>
      </c>
      <c r="E19295" s="4">
        <f t="shared" si="75"/>
        <v>44004</v>
      </c>
    </row>
    <row r="19296" spans="3:5" ht="13" x14ac:dyDescent="0.15">
      <c r="C19296" s="1" t="str">
        <f ca="1">IFERROR(INDIRECT(ADDRESS(MATCH(A19296,'contribution par jour-semaine'!A:A,0),MATCH(B19296,'contribution par jour-semaine'!$1:$1,0),4,1,"contribution par jour-semaine")),"")</f>
        <v/>
      </c>
      <c r="D19296" s="4" t="str">
        <f>VLOOKUP(A19296,predictions!A:B,2,FALSE)</f>
        <v>22/06/2020</v>
      </c>
      <c r="E19296" s="4">
        <f t="shared" si="75"/>
        <v>44004</v>
      </c>
    </row>
    <row r="19297" spans="3:5" ht="13" x14ac:dyDescent="0.15">
      <c r="C19297" s="1" t="str">
        <f ca="1">IFERROR(INDIRECT(ADDRESS(MATCH(A19297,'contribution par jour-semaine'!A:A,0),MATCH(B19297,'contribution par jour-semaine'!$1:$1,0),4,1,"contribution par jour-semaine")),"")</f>
        <v/>
      </c>
      <c r="D19297" s="4" t="str">
        <f>VLOOKUP(A19297,predictions!A:B,2,FALSE)</f>
        <v>22/06/2020</v>
      </c>
      <c r="E19297" s="4">
        <f t="shared" si="75"/>
        <v>44004</v>
      </c>
    </row>
    <row r="19298" spans="3:5" ht="13" x14ac:dyDescent="0.15">
      <c r="C19298" s="1" t="str">
        <f ca="1">IFERROR(INDIRECT(ADDRESS(MATCH(A19298,'contribution par jour-semaine'!A:A,0),MATCH(B19298,'contribution par jour-semaine'!$1:$1,0),4,1,"contribution par jour-semaine")),"")</f>
        <v/>
      </c>
      <c r="D19298" s="4" t="str">
        <f>VLOOKUP(A19298,predictions!A:B,2,FALSE)</f>
        <v>22/06/2020</v>
      </c>
      <c r="E19298" s="4">
        <f t="shared" si="75"/>
        <v>44004</v>
      </c>
    </row>
    <row r="19299" spans="3:5" ht="13" x14ac:dyDescent="0.15">
      <c r="C19299" s="1" t="str">
        <f ca="1">IFERROR(INDIRECT(ADDRESS(MATCH(A19299,'contribution par jour-semaine'!A:A,0),MATCH(B19299,'contribution par jour-semaine'!$1:$1,0),4,1,"contribution par jour-semaine")),"")</f>
        <v/>
      </c>
      <c r="D19299" s="4" t="str">
        <f>VLOOKUP(A19299,predictions!A:B,2,FALSE)</f>
        <v>22/06/2020</v>
      </c>
      <c r="E19299" s="4">
        <f t="shared" si="75"/>
        <v>44004</v>
      </c>
    </row>
    <row r="19300" spans="3:5" ht="13" x14ac:dyDescent="0.15">
      <c r="C19300" s="1" t="str">
        <f ca="1">IFERROR(INDIRECT(ADDRESS(MATCH(A19300,'contribution par jour-semaine'!A:A,0),MATCH(B19300,'contribution par jour-semaine'!$1:$1,0),4,1,"contribution par jour-semaine")),"")</f>
        <v/>
      </c>
      <c r="D19300" s="4" t="str">
        <f>VLOOKUP(A19300,predictions!A:B,2,FALSE)</f>
        <v>22/06/2020</v>
      </c>
      <c r="E19300" s="4">
        <f t="shared" si="75"/>
        <v>44004</v>
      </c>
    </row>
    <row r="19301" spans="3:5" ht="13" x14ac:dyDescent="0.15">
      <c r="C19301" s="1" t="str">
        <f ca="1">IFERROR(INDIRECT(ADDRESS(MATCH(A19301,'contribution par jour-semaine'!A:A,0),MATCH(B19301,'contribution par jour-semaine'!$1:$1,0),4,1,"contribution par jour-semaine")),"")</f>
        <v/>
      </c>
      <c r="D19301" s="4" t="str">
        <f>VLOOKUP(A19301,predictions!A:B,2,FALSE)</f>
        <v>22/06/2020</v>
      </c>
      <c r="E19301" s="4">
        <f t="shared" si="75"/>
        <v>44004</v>
      </c>
    </row>
    <row r="19302" spans="3:5" ht="13" x14ac:dyDescent="0.15">
      <c r="C19302" s="1" t="str">
        <f ca="1">IFERROR(INDIRECT(ADDRESS(MATCH(A19302,'contribution par jour-semaine'!A:A,0),MATCH(B19302,'contribution par jour-semaine'!$1:$1,0),4,1,"contribution par jour-semaine")),"")</f>
        <v/>
      </c>
      <c r="D19302" s="4" t="str">
        <f>VLOOKUP(A19302,predictions!A:B,2,FALSE)</f>
        <v>22/06/2020</v>
      </c>
      <c r="E19302" s="4">
        <f t="shared" si="75"/>
        <v>44004</v>
      </c>
    </row>
    <row r="19303" spans="3:5" ht="13" x14ac:dyDescent="0.15">
      <c r="C19303" s="1" t="str">
        <f ca="1">IFERROR(INDIRECT(ADDRESS(MATCH(A19303,'contribution par jour-semaine'!A:A,0),MATCH(B19303,'contribution par jour-semaine'!$1:$1,0),4,1,"contribution par jour-semaine")),"")</f>
        <v/>
      </c>
      <c r="D19303" s="4" t="str">
        <f>VLOOKUP(A19303,predictions!A:B,2,FALSE)</f>
        <v>22/06/2020</v>
      </c>
      <c r="E19303" s="4">
        <f t="shared" si="75"/>
        <v>44004</v>
      </c>
    </row>
    <row r="19304" spans="3:5" ht="13" x14ac:dyDescent="0.15">
      <c r="C19304" s="1" t="str">
        <f ca="1">IFERROR(INDIRECT(ADDRESS(MATCH(A19304,'contribution par jour-semaine'!A:A,0),MATCH(B19304,'contribution par jour-semaine'!$1:$1,0),4,1,"contribution par jour-semaine")),"")</f>
        <v/>
      </c>
      <c r="D19304" s="4" t="str">
        <f>VLOOKUP(A19304,predictions!A:B,2,FALSE)</f>
        <v>22/06/2020</v>
      </c>
      <c r="E19304" s="4">
        <f t="shared" si="75"/>
        <v>44004</v>
      </c>
    </row>
    <row r="19305" spans="3:5" ht="13" x14ac:dyDescent="0.15">
      <c r="C19305" s="1" t="str">
        <f ca="1">IFERROR(INDIRECT(ADDRESS(MATCH(A19305,'contribution par jour-semaine'!A:A,0),MATCH(B19305,'contribution par jour-semaine'!$1:$1,0),4,1,"contribution par jour-semaine")),"")</f>
        <v/>
      </c>
      <c r="D19305" s="4" t="str">
        <f>VLOOKUP(A19305,predictions!A:B,2,FALSE)</f>
        <v>22/06/2020</v>
      </c>
      <c r="E19305" s="4">
        <f t="shared" si="75"/>
        <v>44004</v>
      </c>
    </row>
    <row r="19306" spans="3:5" ht="13" x14ac:dyDescent="0.15">
      <c r="C19306" s="1" t="str">
        <f ca="1">IFERROR(INDIRECT(ADDRESS(MATCH(A19306,'contribution par jour-semaine'!A:A,0),MATCH(B19306,'contribution par jour-semaine'!$1:$1,0),4,1,"contribution par jour-semaine")),"")</f>
        <v/>
      </c>
      <c r="D19306" s="4" t="str">
        <f>VLOOKUP(A19306,predictions!A:B,2,FALSE)</f>
        <v>22/06/2020</v>
      </c>
      <c r="E19306" s="4">
        <f t="shared" si="75"/>
        <v>44004</v>
      </c>
    </row>
    <row r="19307" spans="3:5" ht="13" x14ac:dyDescent="0.15">
      <c r="C19307" s="1" t="str">
        <f ca="1">IFERROR(INDIRECT(ADDRESS(MATCH(A19307,'contribution par jour-semaine'!A:A,0),MATCH(B19307,'contribution par jour-semaine'!$1:$1,0),4,1,"contribution par jour-semaine")),"")</f>
        <v/>
      </c>
      <c r="D19307" s="4" t="str">
        <f>VLOOKUP(A19307,predictions!A:B,2,FALSE)</f>
        <v>22/06/2020</v>
      </c>
      <c r="E19307" s="4">
        <f t="shared" si="75"/>
        <v>44004</v>
      </c>
    </row>
    <row r="19308" spans="3:5" ht="13" x14ac:dyDescent="0.15">
      <c r="C19308" s="1" t="str">
        <f ca="1">IFERROR(INDIRECT(ADDRESS(MATCH(A19308,'contribution par jour-semaine'!A:A,0),MATCH(B19308,'contribution par jour-semaine'!$1:$1,0),4,1,"contribution par jour-semaine")),"")</f>
        <v/>
      </c>
      <c r="D19308" s="4" t="str">
        <f>VLOOKUP(A19308,predictions!A:B,2,FALSE)</f>
        <v>22/06/2020</v>
      </c>
      <c r="E19308" s="4">
        <f t="shared" si="75"/>
        <v>44004</v>
      </c>
    </row>
    <row r="19309" spans="3:5" ht="13" x14ac:dyDescent="0.15">
      <c r="C19309" s="1" t="str">
        <f ca="1">IFERROR(INDIRECT(ADDRESS(MATCH(A19309,'contribution par jour-semaine'!A:A,0),MATCH(B19309,'contribution par jour-semaine'!$1:$1,0),4,1,"contribution par jour-semaine")),"")</f>
        <v/>
      </c>
      <c r="D19309" s="4" t="str">
        <f>VLOOKUP(A19309,predictions!A:B,2,FALSE)</f>
        <v>22/06/2020</v>
      </c>
      <c r="E19309" s="4">
        <f t="shared" si="75"/>
        <v>44004</v>
      </c>
    </row>
    <row r="19310" spans="3:5" ht="13" x14ac:dyDescent="0.15">
      <c r="C19310" s="1" t="str">
        <f ca="1">IFERROR(INDIRECT(ADDRESS(MATCH(A19310,'contribution par jour-semaine'!A:A,0),MATCH(B19310,'contribution par jour-semaine'!$1:$1,0),4,1,"contribution par jour-semaine")),"")</f>
        <v/>
      </c>
      <c r="D19310" s="4" t="str">
        <f>VLOOKUP(A19310,predictions!A:B,2,FALSE)</f>
        <v>22/06/2020</v>
      </c>
      <c r="E19310" s="4">
        <f t="shared" si="75"/>
        <v>44004</v>
      </c>
    </row>
    <row r="19311" spans="3:5" ht="13" x14ac:dyDescent="0.15">
      <c r="C19311" s="1" t="str">
        <f ca="1">IFERROR(INDIRECT(ADDRESS(MATCH(A19311,'contribution par jour-semaine'!A:A,0),MATCH(B19311,'contribution par jour-semaine'!$1:$1,0),4,1,"contribution par jour-semaine")),"")</f>
        <v/>
      </c>
      <c r="D19311" s="4" t="str">
        <f>VLOOKUP(A19311,predictions!A:B,2,FALSE)</f>
        <v>22/06/2020</v>
      </c>
      <c r="E19311" s="4">
        <f t="shared" si="75"/>
        <v>44004</v>
      </c>
    </row>
    <row r="19312" spans="3:5" ht="13" x14ac:dyDescent="0.15">
      <c r="C19312" s="1" t="str">
        <f ca="1">IFERROR(INDIRECT(ADDRESS(MATCH(A19312,'contribution par jour-semaine'!A:A,0),MATCH(B19312,'contribution par jour-semaine'!$1:$1,0),4,1,"contribution par jour-semaine")),"")</f>
        <v/>
      </c>
      <c r="D19312" s="4" t="str">
        <f>VLOOKUP(A19312,predictions!A:B,2,FALSE)</f>
        <v>22/06/2020</v>
      </c>
      <c r="E19312" s="4">
        <f t="shared" si="75"/>
        <v>44004</v>
      </c>
    </row>
    <row r="19313" spans="3:5" ht="13" x14ac:dyDescent="0.15">
      <c r="C19313" s="1" t="str">
        <f ca="1">IFERROR(INDIRECT(ADDRESS(MATCH(A19313,'contribution par jour-semaine'!A:A,0),MATCH(B19313,'contribution par jour-semaine'!$1:$1,0),4,1,"contribution par jour-semaine")),"")</f>
        <v/>
      </c>
      <c r="D19313" s="4" t="str">
        <f>VLOOKUP(A19313,predictions!A:B,2,FALSE)</f>
        <v>22/06/2020</v>
      </c>
      <c r="E19313" s="4">
        <f t="shared" si="75"/>
        <v>44004</v>
      </c>
    </row>
    <row r="19314" spans="3:5" ht="13" x14ac:dyDescent="0.15">
      <c r="C19314" s="1" t="str">
        <f ca="1">IFERROR(INDIRECT(ADDRESS(MATCH(A19314,'contribution par jour-semaine'!A:A,0),MATCH(B19314,'contribution par jour-semaine'!$1:$1,0),4,1,"contribution par jour-semaine")),"")</f>
        <v/>
      </c>
      <c r="D19314" s="4" t="str">
        <f>VLOOKUP(A19314,predictions!A:B,2,FALSE)</f>
        <v>22/06/2020</v>
      </c>
      <c r="E19314" s="4">
        <f t="shared" si="75"/>
        <v>44004</v>
      </c>
    </row>
    <row r="19315" spans="3:5" ht="13" x14ac:dyDescent="0.15">
      <c r="C19315" s="1" t="str">
        <f ca="1">IFERROR(INDIRECT(ADDRESS(MATCH(A19315,'contribution par jour-semaine'!A:A,0),MATCH(B19315,'contribution par jour-semaine'!$1:$1,0),4,1,"contribution par jour-semaine")),"")</f>
        <v/>
      </c>
      <c r="D19315" s="4" t="str">
        <f>VLOOKUP(A19315,predictions!A:B,2,FALSE)</f>
        <v>22/06/2020</v>
      </c>
      <c r="E19315" s="4">
        <f t="shared" si="75"/>
        <v>44004</v>
      </c>
    </row>
    <row r="19316" spans="3:5" ht="13" x14ac:dyDescent="0.15">
      <c r="C19316" s="1" t="str">
        <f ca="1">IFERROR(INDIRECT(ADDRESS(MATCH(A19316,'contribution par jour-semaine'!A:A,0),MATCH(B19316,'contribution par jour-semaine'!$1:$1,0),4,1,"contribution par jour-semaine")),"")</f>
        <v/>
      </c>
      <c r="D19316" s="4" t="str">
        <f>VLOOKUP(A19316,predictions!A:B,2,FALSE)</f>
        <v>22/06/2020</v>
      </c>
      <c r="E19316" s="4">
        <f t="shared" si="75"/>
        <v>44004</v>
      </c>
    </row>
    <row r="19317" spans="3:5" ht="13" x14ac:dyDescent="0.15">
      <c r="C19317" s="1" t="str">
        <f ca="1">IFERROR(INDIRECT(ADDRESS(MATCH(A19317,'contribution par jour-semaine'!A:A,0),MATCH(B19317,'contribution par jour-semaine'!$1:$1,0),4,1,"contribution par jour-semaine")),"")</f>
        <v/>
      </c>
      <c r="D19317" s="4" t="str">
        <f>VLOOKUP(A19317,predictions!A:B,2,FALSE)</f>
        <v>22/06/2020</v>
      </c>
      <c r="E19317" s="4">
        <f t="shared" si="75"/>
        <v>44004</v>
      </c>
    </row>
    <row r="19318" spans="3:5" ht="13" x14ac:dyDescent="0.15">
      <c r="C19318" s="1" t="str">
        <f ca="1">IFERROR(INDIRECT(ADDRESS(MATCH(A19318,'contribution par jour-semaine'!A:A,0),MATCH(B19318,'contribution par jour-semaine'!$1:$1,0),4,1,"contribution par jour-semaine")),"")</f>
        <v/>
      </c>
      <c r="D19318" s="4" t="str">
        <f>VLOOKUP(A19318,predictions!A:B,2,FALSE)</f>
        <v>22/06/2020</v>
      </c>
      <c r="E19318" s="4">
        <f t="shared" si="75"/>
        <v>44004</v>
      </c>
    </row>
    <row r="19319" spans="3:5" ht="13" x14ac:dyDescent="0.15">
      <c r="C19319" s="1" t="str">
        <f ca="1">IFERROR(INDIRECT(ADDRESS(MATCH(A19319,'contribution par jour-semaine'!A:A,0),MATCH(B19319,'contribution par jour-semaine'!$1:$1,0),4,1,"contribution par jour-semaine")),"")</f>
        <v/>
      </c>
      <c r="D19319" s="4" t="str">
        <f>VLOOKUP(A19319,predictions!A:B,2,FALSE)</f>
        <v>22/06/2020</v>
      </c>
      <c r="E19319" s="4">
        <f t="shared" si="75"/>
        <v>44004</v>
      </c>
    </row>
    <row r="19320" spans="3:5" ht="13" x14ac:dyDescent="0.15">
      <c r="C19320" s="1" t="str">
        <f ca="1">IFERROR(INDIRECT(ADDRESS(MATCH(A19320,'contribution par jour-semaine'!A:A,0),MATCH(B19320,'contribution par jour-semaine'!$1:$1,0),4,1,"contribution par jour-semaine")),"")</f>
        <v/>
      </c>
      <c r="D19320" s="4" t="str">
        <f>VLOOKUP(A19320,predictions!A:B,2,FALSE)</f>
        <v>22/06/2020</v>
      </c>
      <c r="E19320" s="4">
        <f t="shared" si="75"/>
        <v>44004</v>
      </c>
    </row>
    <row r="19321" spans="3:5" ht="13" x14ac:dyDescent="0.15">
      <c r="C19321" s="1" t="str">
        <f ca="1">IFERROR(INDIRECT(ADDRESS(MATCH(A19321,'contribution par jour-semaine'!A:A,0),MATCH(B19321,'contribution par jour-semaine'!$1:$1,0),4,1,"contribution par jour-semaine")),"")</f>
        <v/>
      </c>
      <c r="D19321" s="4" t="str">
        <f>VLOOKUP(A19321,predictions!A:B,2,FALSE)</f>
        <v>22/06/2020</v>
      </c>
      <c r="E19321" s="4">
        <f t="shared" si="75"/>
        <v>44004</v>
      </c>
    </row>
    <row r="19322" spans="3:5" ht="13" x14ac:dyDescent="0.15">
      <c r="C19322" s="1" t="str">
        <f ca="1">IFERROR(INDIRECT(ADDRESS(MATCH(A19322,'contribution par jour-semaine'!A:A,0),MATCH(B19322,'contribution par jour-semaine'!$1:$1,0),4,1,"contribution par jour-semaine")),"")</f>
        <v/>
      </c>
      <c r="D19322" s="4" t="str">
        <f>VLOOKUP(A19322,predictions!A:B,2,FALSE)</f>
        <v>22/06/2020</v>
      </c>
      <c r="E19322" s="4">
        <f t="shared" si="75"/>
        <v>44004</v>
      </c>
    </row>
    <row r="19323" spans="3:5" ht="13" x14ac:dyDescent="0.15">
      <c r="C19323" s="1" t="str">
        <f ca="1">IFERROR(INDIRECT(ADDRESS(MATCH(A19323,'contribution par jour-semaine'!A:A,0),MATCH(B19323,'contribution par jour-semaine'!$1:$1,0),4,1,"contribution par jour-semaine")),"")</f>
        <v/>
      </c>
      <c r="D19323" s="4" t="str">
        <f>VLOOKUP(A19323,predictions!A:B,2,FALSE)</f>
        <v>22/06/2020</v>
      </c>
      <c r="E19323" s="4">
        <f t="shared" si="75"/>
        <v>44004</v>
      </c>
    </row>
    <row r="19324" spans="3:5" ht="13" x14ac:dyDescent="0.15">
      <c r="C19324" s="1" t="str">
        <f ca="1">IFERROR(INDIRECT(ADDRESS(MATCH(A19324,'contribution par jour-semaine'!A:A,0),MATCH(B19324,'contribution par jour-semaine'!$1:$1,0),4,1,"contribution par jour-semaine")),"")</f>
        <v/>
      </c>
      <c r="D19324" s="4" t="str">
        <f>VLOOKUP(A19324,predictions!A:B,2,FALSE)</f>
        <v>22/06/2020</v>
      </c>
      <c r="E19324" s="4">
        <f t="shared" si="75"/>
        <v>44004</v>
      </c>
    </row>
    <row r="19325" spans="3:5" ht="13" x14ac:dyDescent="0.15">
      <c r="C19325" s="1" t="str">
        <f ca="1">IFERROR(INDIRECT(ADDRESS(MATCH(A19325,'contribution par jour-semaine'!A:A,0),MATCH(B19325,'contribution par jour-semaine'!$1:$1,0),4,1,"contribution par jour-semaine")),"")</f>
        <v/>
      </c>
      <c r="D19325" s="4" t="str">
        <f>VLOOKUP(A19325,predictions!A:B,2,FALSE)</f>
        <v>22/06/2020</v>
      </c>
      <c r="E19325" s="4">
        <f t="shared" si="75"/>
        <v>44004</v>
      </c>
    </row>
    <row r="19326" spans="3:5" ht="13" x14ac:dyDescent="0.15">
      <c r="C19326" s="1" t="str">
        <f ca="1">IFERROR(INDIRECT(ADDRESS(MATCH(A19326,'contribution par jour-semaine'!A:A,0),MATCH(B19326,'contribution par jour-semaine'!$1:$1,0),4,1,"contribution par jour-semaine")),"")</f>
        <v/>
      </c>
      <c r="D19326" s="4" t="str">
        <f>VLOOKUP(A19326,predictions!A:B,2,FALSE)</f>
        <v>22/06/2020</v>
      </c>
      <c r="E19326" s="4">
        <f t="shared" si="75"/>
        <v>44004</v>
      </c>
    </row>
    <row r="19327" spans="3:5" ht="13" x14ac:dyDescent="0.15">
      <c r="C19327" s="1" t="str">
        <f ca="1">IFERROR(INDIRECT(ADDRESS(MATCH(A19327,'contribution par jour-semaine'!A:A,0),MATCH(B19327,'contribution par jour-semaine'!$1:$1,0),4,1,"contribution par jour-semaine")),"")</f>
        <v/>
      </c>
      <c r="D19327" s="4" t="str">
        <f>VLOOKUP(A19327,predictions!A:B,2,FALSE)</f>
        <v>22/06/2020</v>
      </c>
      <c r="E19327" s="4">
        <f t="shared" si="75"/>
        <v>44004</v>
      </c>
    </row>
    <row r="19328" spans="3:5" ht="13" x14ac:dyDescent="0.15">
      <c r="C19328" s="1" t="str">
        <f ca="1">IFERROR(INDIRECT(ADDRESS(MATCH(A19328,'contribution par jour-semaine'!A:A,0),MATCH(B19328,'contribution par jour-semaine'!$1:$1,0),4,1,"contribution par jour-semaine")),"")</f>
        <v/>
      </c>
      <c r="D19328" s="4" t="str">
        <f>VLOOKUP(A19328,predictions!A:B,2,FALSE)</f>
        <v>22/06/2020</v>
      </c>
      <c r="E19328" s="4">
        <f t="shared" si="75"/>
        <v>44004</v>
      </c>
    </row>
    <row r="19329" spans="3:5" ht="13" x14ac:dyDescent="0.15">
      <c r="C19329" s="1" t="str">
        <f ca="1">IFERROR(INDIRECT(ADDRESS(MATCH(A19329,'contribution par jour-semaine'!A:A,0),MATCH(B19329,'contribution par jour-semaine'!$1:$1,0),4,1,"contribution par jour-semaine")),"")</f>
        <v/>
      </c>
      <c r="D19329" s="4" t="str">
        <f>VLOOKUP(A19329,predictions!A:B,2,FALSE)</f>
        <v>22/06/2020</v>
      </c>
      <c r="E19329" s="4">
        <f t="shared" si="75"/>
        <v>44004</v>
      </c>
    </row>
    <row r="19330" spans="3:5" ht="13" x14ac:dyDescent="0.15">
      <c r="C19330" s="1" t="str">
        <f ca="1">IFERROR(INDIRECT(ADDRESS(MATCH(A19330,'contribution par jour-semaine'!A:A,0),MATCH(B19330,'contribution par jour-semaine'!$1:$1,0),4,1,"contribution par jour-semaine")),"")</f>
        <v/>
      </c>
      <c r="D19330" s="4" t="str">
        <f>VLOOKUP(A19330,predictions!A:B,2,FALSE)</f>
        <v>22/06/2020</v>
      </c>
      <c r="E19330" s="4">
        <f t="shared" si="75"/>
        <v>44004</v>
      </c>
    </row>
    <row r="19331" spans="3:5" ht="13" x14ac:dyDescent="0.15">
      <c r="C19331" s="1" t="str">
        <f ca="1">IFERROR(INDIRECT(ADDRESS(MATCH(A19331,'contribution par jour-semaine'!A:A,0),MATCH(B19331,'contribution par jour-semaine'!$1:$1,0),4,1,"contribution par jour-semaine")),"")</f>
        <v/>
      </c>
      <c r="D19331" s="4" t="str">
        <f>VLOOKUP(A19331,predictions!A:B,2,FALSE)</f>
        <v>22/06/2020</v>
      </c>
      <c r="E19331" s="4">
        <f t="shared" si="75"/>
        <v>44004</v>
      </c>
    </row>
    <row r="19332" spans="3:5" ht="13" x14ac:dyDescent="0.15">
      <c r="C19332" s="1" t="str">
        <f ca="1">IFERROR(INDIRECT(ADDRESS(MATCH(A19332,'contribution par jour-semaine'!A:A,0),MATCH(B19332,'contribution par jour-semaine'!$1:$1,0),4,1,"contribution par jour-semaine")),"")</f>
        <v/>
      </c>
      <c r="D19332" s="4" t="str">
        <f>VLOOKUP(A19332,predictions!A:B,2,FALSE)</f>
        <v>22/06/2020</v>
      </c>
      <c r="E19332" s="4">
        <f t="shared" si="75"/>
        <v>44004</v>
      </c>
    </row>
    <row r="19333" spans="3:5" ht="13" x14ac:dyDescent="0.15">
      <c r="C19333" s="1" t="str">
        <f ca="1">IFERROR(INDIRECT(ADDRESS(MATCH(A19333,'contribution par jour-semaine'!A:A,0),MATCH(B19333,'contribution par jour-semaine'!$1:$1,0),4,1,"contribution par jour-semaine")),"")</f>
        <v/>
      </c>
      <c r="D19333" s="4" t="str">
        <f>VLOOKUP(A19333,predictions!A:B,2,FALSE)</f>
        <v>22/06/2020</v>
      </c>
      <c r="E19333" s="4">
        <f t="shared" si="75"/>
        <v>44004</v>
      </c>
    </row>
    <row r="19334" spans="3:5" ht="13" x14ac:dyDescent="0.15">
      <c r="C19334" s="1" t="str">
        <f ca="1">IFERROR(INDIRECT(ADDRESS(MATCH(A19334,'contribution par jour-semaine'!A:A,0),MATCH(B19334,'contribution par jour-semaine'!$1:$1,0),4,1,"contribution par jour-semaine")),"")</f>
        <v/>
      </c>
      <c r="D19334" s="4" t="str">
        <f>VLOOKUP(A19334,predictions!A:B,2,FALSE)</f>
        <v>22/06/2020</v>
      </c>
      <c r="E19334" s="4">
        <f t="shared" si="75"/>
        <v>44004</v>
      </c>
    </row>
    <row r="19335" spans="3:5" ht="13" x14ac:dyDescent="0.15">
      <c r="C19335" s="1" t="str">
        <f ca="1">IFERROR(INDIRECT(ADDRESS(MATCH(A19335,'contribution par jour-semaine'!A:A,0),MATCH(B19335,'contribution par jour-semaine'!$1:$1,0),4,1,"contribution par jour-semaine")),"")</f>
        <v/>
      </c>
      <c r="D19335" s="4" t="str">
        <f>VLOOKUP(A19335,predictions!A:B,2,FALSE)</f>
        <v>22/06/2020</v>
      </c>
      <c r="E19335" s="4">
        <f t="shared" si="75"/>
        <v>44004</v>
      </c>
    </row>
    <row r="19336" spans="3:5" ht="13" x14ac:dyDescent="0.15">
      <c r="C19336" s="1" t="str">
        <f ca="1">IFERROR(INDIRECT(ADDRESS(MATCH(A19336,'contribution par jour-semaine'!A:A,0),MATCH(B19336,'contribution par jour-semaine'!$1:$1,0),4,1,"contribution par jour-semaine")),"")</f>
        <v/>
      </c>
      <c r="D19336" s="4" t="str">
        <f>VLOOKUP(A19336,predictions!A:B,2,FALSE)</f>
        <v>22/06/2020</v>
      </c>
      <c r="E19336" s="4">
        <f t="shared" si="75"/>
        <v>44004</v>
      </c>
    </row>
    <row r="19337" spans="3:5" ht="13" x14ac:dyDescent="0.15">
      <c r="C19337" s="1" t="str">
        <f ca="1">IFERROR(INDIRECT(ADDRESS(MATCH(A19337,'contribution par jour-semaine'!A:A,0),MATCH(B19337,'contribution par jour-semaine'!$1:$1,0),4,1,"contribution par jour-semaine")),"")</f>
        <v/>
      </c>
      <c r="D19337" s="4" t="str">
        <f>VLOOKUP(A19337,predictions!A:B,2,FALSE)</f>
        <v>22/06/2020</v>
      </c>
      <c r="E19337" s="4">
        <f t="shared" si="75"/>
        <v>44004</v>
      </c>
    </row>
    <row r="19338" spans="3:5" ht="13" x14ac:dyDescent="0.15">
      <c r="C19338" s="1" t="str">
        <f ca="1">IFERROR(INDIRECT(ADDRESS(MATCH(A19338,'contribution par jour-semaine'!A:A,0),MATCH(B19338,'contribution par jour-semaine'!$1:$1,0),4,1,"contribution par jour-semaine")),"")</f>
        <v/>
      </c>
      <c r="D19338" s="4" t="str">
        <f>VLOOKUP(A19338,predictions!A:B,2,FALSE)</f>
        <v>22/06/2020</v>
      </c>
      <c r="E19338" s="4">
        <f t="shared" si="75"/>
        <v>44004</v>
      </c>
    </row>
    <row r="19339" spans="3:5" ht="13" x14ac:dyDescent="0.15">
      <c r="C19339" s="1" t="str">
        <f ca="1">IFERROR(INDIRECT(ADDRESS(MATCH(A19339,'contribution par jour-semaine'!A:A,0),MATCH(B19339,'contribution par jour-semaine'!$1:$1,0),4,1,"contribution par jour-semaine")),"")</f>
        <v/>
      </c>
      <c r="D19339" s="4" t="str">
        <f>VLOOKUP(A19339,predictions!A:B,2,FALSE)</f>
        <v>22/06/2020</v>
      </c>
      <c r="E19339" s="4">
        <f t="shared" si="75"/>
        <v>44004</v>
      </c>
    </row>
    <row r="19340" spans="3:5" ht="13" x14ac:dyDescent="0.15">
      <c r="C19340" s="1" t="str">
        <f ca="1">IFERROR(INDIRECT(ADDRESS(MATCH(A19340,'contribution par jour-semaine'!A:A,0),MATCH(B19340,'contribution par jour-semaine'!$1:$1,0),4,1,"contribution par jour-semaine")),"")</f>
        <v/>
      </c>
      <c r="D19340" s="4" t="str">
        <f>VLOOKUP(A19340,predictions!A:B,2,FALSE)</f>
        <v>22/06/2020</v>
      </c>
      <c r="E19340" s="4">
        <f t="shared" si="75"/>
        <v>44004</v>
      </c>
    </row>
    <row r="19341" spans="3:5" ht="13" x14ac:dyDescent="0.15">
      <c r="C19341" s="1" t="str">
        <f ca="1">IFERROR(INDIRECT(ADDRESS(MATCH(A19341,'contribution par jour-semaine'!A:A,0),MATCH(B19341,'contribution par jour-semaine'!$1:$1,0),4,1,"contribution par jour-semaine")),"")</f>
        <v/>
      </c>
      <c r="D19341" s="4" t="str">
        <f>VLOOKUP(A19341,predictions!A:B,2,FALSE)</f>
        <v>22/06/2020</v>
      </c>
      <c r="E19341" s="4">
        <f t="shared" si="75"/>
        <v>44004</v>
      </c>
    </row>
    <row r="19342" spans="3:5" ht="13" x14ac:dyDescent="0.15">
      <c r="C19342" s="1" t="str">
        <f ca="1">IFERROR(INDIRECT(ADDRESS(MATCH(A19342,'contribution par jour-semaine'!A:A,0),MATCH(B19342,'contribution par jour-semaine'!$1:$1,0),4,1,"contribution par jour-semaine")),"")</f>
        <v/>
      </c>
      <c r="D19342" s="4" t="str">
        <f>VLOOKUP(A19342,predictions!A:B,2,FALSE)</f>
        <v>22/06/2020</v>
      </c>
      <c r="E19342" s="4">
        <f t="shared" si="75"/>
        <v>44004</v>
      </c>
    </row>
    <row r="19343" spans="3:5" ht="13" x14ac:dyDescent="0.15">
      <c r="C19343" s="1" t="str">
        <f ca="1">IFERROR(INDIRECT(ADDRESS(MATCH(A19343,'contribution par jour-semaine'!A:A,0),MATCH(B19343,'contribution par jour-semaine'!$1:$1,0),4,1,"contribution par jour-semaine")),"")</f>
        <v/>
      </c>
      <c r="D19343" s="4" t="str">
        <f>VLOOKUP(A19343,predictions!A:B,2,FALSE)</f>
        <v>22/06/2020</v>
      </c>
      <c r="E19343" s="4">
        <f t="shared" si="75"/>
        <v>44004</v>
      </c>
    </row>
    <row r="19344" spans="3:5" ht="13" x14ac:dyDescent="0.15">
      <c r="C19344" s="1" t="str">
        <f ca="1">IFERROR(INDIRECT(ADDRESS(MATCH(A19344,'contribution par jour-semaine'!A:A,0),MATCH(B19344,'contribution par jour-semaine'!$1:$1,0),4,1,"contribution par jour-semaine")),"")</f>
        <v/>
      </c>
      <c r="D19344" s="4" t="str">
        <f>VLOOKUP(A19344,predictions!A:B,2,FALSE)</f>
        <v>22/06/2020</v>
      </c>
      <c r="E19344" s="4">
        <f t="shared" si="75"/>
        <v>44004</v>
      </c>
    </row>
    <row r="19345" spans="3:5" ht="13" x14ac:dyDescent="0.15">
      <c r="C19345" s="1" t="str">
        <f ca="1">IFERROR(INDIRECT(ADDRESS(MATCH(A19345,'contribution par jour-semaine'!A:A,0),MATCH(B19345,'contribution par jour-semaine'!$1:$1,0),4,1,"contribution par jour-semaine")),"")</f>
        <v/>
      </c>
      <c r="D19345" s="4" t="str">
        <f>VLOOKUP(A19345,predictions!A:B,2,FALSE)</f>
        <v>22/06/2020</v>
      </c>
      <c r="E19345" s="4">
        <f t="shared" si="75"/>
        <v>44004</v>
      </c>
    </row>
    <row r="19346" spans="3:5" ht="13" x14ac:dyDescent="0.15">
      <c r="C19346" s="1" t="str">
        <f ca="1">IFERROR(INDIRECT(ADDRESS(MATCH(A19346,'contribution par jour-semaine'!A:A,0),MATCH(B19346,'contribution par jour-semaine'!$1:$1,0),4,1,"contribution par jour-semaine")),"")</f>
        <v/>
      </c>
      <c r="D19346" s="4" t="str">
        <f>VLOOKUP(A19346,predictions!A:B,2,FALSE)</f>
        <v>22/06/2020</v>
      </c>
      <c r="E19346" s="4">
        <f t="shared" si="75"/>
        <v>44004</v>
      </c>
    </row>
    <row r="19347" spans="3:5" ht="13" x14ac:dyDescent="0.15">
      <c r="C19347" s="1" t="str">
        <f ca="1">IFERROR(INDIRECT(ADDRESS(MATCH(A19347,'contribution par jour-semaine'!A:A,0),MATCH(B19347,'contribution par jour-semaine'!$1:$1,0),4,1,"contribution par jour-semaine")),"")</f>
        <v/>
      </c>
      <c r="D19347" s="4" t="str">
        <f>VLOOKUP(A19347,predictions!A:B,2,FALSE)</f>
        <v>22/06/2020</v>
      </c>
      <c r="E19347" s="4">
        <f t="shared" si="75"/>
        <v>44004</v>
      </c>
    </row>
    <row r="19348" spans="3:5" ht="13" x14ac:dyDescent="0.15">
      <c r="C19348" s="1" t="str">
        <f ca="1">IFERROR(INDIRECT(ADDRESS(MATCH(A19348,'contribution par jour-semaine'!A:A,0),MATCH(B19348,'contribution par jour-semaine'!$1:$1,0),4,1,"contribution par jour-semaine")),"")</f>
        <v/>
      </c>
      <c r="D19348" s="4" t="str">
        <f>VLOOKUP(A19348,predictions!A:B,2,FALSE)</f>
        <v>22/06/2020</v>
      </c>
      <c r="E19348" s="4">
        <f t="shared" si="75"/>
        <v>44004</v>
      </c>
    </row>
    <row r="19349" spans="3:5" ht="13" x14ac:dyDescent="0.15">
      <c r="C19349" s="1" t="str">
        <f ca="1">IFERROR(INDIRECT(ADDRESS(MATCH(A19349,'contribution par jour-semaine'!A:A,0),MATCH(B19349,'contribution par jour-semaine'!$1:$1,0),4,1,"contribution par jour-semaine")),"")</f>
        <v/>
      </c>
      <c r="D19349" s="4" t="str">
        <f>VLOOKUP(A19349,predictions!A:B,2,FALSE)</f>
        <v>22/06/2020</v>
      </c>
      <c r="E19349" s="4">
        <f t="shared" si="75"/>
        <v>44004</v>
      </c>
    </row>
    <row r="19350" spans="3:5" ht="13" x14ac:dyDescent="0.15">
      <c r="C19350" s="1" t="str">
        <f ca="1">IFERROR(INDIRECT(ADDRESS(MATCH(A19350,'contribution par jour-semaine'!A:A,0),MATCH(B19350,'contribution par jour-semaine'!$1:$1,0),4,1,"contribution par jour-semaine")),"")</f>
        <v/>
      </c>
      <c r="D19350" s="4" t="str">
        <f>VLOOKUP(A19350,predictions!A:B,2,FALSE)</f>
        <v>22/06/2020</v>
      </c>
      <c r="E19350" s="4">
        <f t="shared" si="75"/>
        <v>44004</v>
      </c>
    </row>
    <row r="19351" spans="3:5" ht="13" x14ac:dyDescent="0.15">
      <c r="C19351" s="1" t="str">
        <f ca="1">IFERROR(INDIRECT(ADDRESS(MATCH(A19351,'contribution par jour-semaine'!A:A,0),MATCH(B19351,'contribution par jour-semaine'!$1:$1,0),4,1,"contribution par jour-semaine")),"")</f>
        <v/>
      </c>
      <c r="D19351" s="4" t="str">
        <f>VLOOKUP(A19351,predictions!A:B,2,FALSE)</f>
        <v>22/06/2020</v>
      </c>
      <c r="E19351" s="4">
        <f t="shared" si="75"/>
        <v>44004</v>
      </c>
    </row>
    <row r="19352" spans="3:5" ht="13" x14ac:dyDescent="0.15">
      <c r="C19352" s="1" t="str">
        <f ca="1">IFERROR(INDIRECT(ADDRESS(MATCH(A19352,'contribution par jour-semaine'!A:A,0),MATCH(B19352,'contribution par jour-semaine'!$1:$1,0),4,1,"contribution par jour-semaine")),"")</f>
        <v/>
      </c>
      <c r="D19352" s="4" t="str">
        <f>VLOOKUP(A19352,predictions!A:B,2,FALSE)</f>
        <v>22/06/2020</v>
      </c>
      <c r="E19352" s="4">
        <f t="shared" si="75"/>
        <v>44004</v>
      </c>
    </row>
    <row r="19353" spans="3:5" ht="13" x14ac:dyDescent="0.15">
      <c r="C19353" s="1" t="str">
        <f ca="1">IFERROR(INDIRECT(ADDRESS(MATCH(A19353,'contribution par jour-semaine'!A:A,0),MATCH(B19353,'contribution par jour-semaine'!$1:$1,0),4,1,"contribution par jour-semaine")),"")</f>
        <v/>
      </c>
      <c r="D19353" s="4" t="str">
        <f>VLOOKUP(A19353,predictions!A:B,2,FALSE)</f>
        <v>22/06/2020</v>
      </c>
      <c r="E19353" s="4">
        <f t="shared" si="75"/>
        <v>44004</v>
      </c>
    </row>
    <row r="19354" spans="3:5" ht="13" x14ac:dyDescent="0.15">
      <c r="C19354" s="1" t="str">
        <f ca="1">IFERROR(INDIRECT(ADDRESS(MATCH(A19354,'contribution par jour-semaine'!A:A,0),MATCH(B19354,'contribution par jour-semaine'!$1:$1,0),4,1,"contribution par jour-semaine")),"")</f>
        <v/>
      </c>
      <c r="D19354" s="4" t="str">
        <f>VLOOKUP(A19354,predictions!A:B,2,FALSE)</f>
        <v>22/06/2020</v>
      </c>
      <c r="E19354" s="4">
        <f t="shared" si="75"/>
        <v>44004</v>
      </c>
    </row>
    <row r="19355" spans="3:5" ht="13" x14ac:dyDescent="0.15">
      <c r="C19355" s="1" t="str">
        <f ca="1">IFERROR(INDIRECT(ADDRESS(MATCH(A19355,'contribution par jour-semaine'!A:A,0),MATCH(B19355,'contribution par jour-semaine'!$1:$1,0),4,1,"contribution par jour-semaine")),"")</f>
        <v/>
      </c>
      <c r="D19355" s="4" t="str">
        <f>VLOOKUP(A19355,predictions!A:B,2,FALSE)</f>
        <v>22/06/2020</v>
      </c>
      <c r="E19355" s="4">
        <f t="shared" si="75"/>
        <v>44004</v>
      </c>
    </row>
    <row r="19356" spans="3:5" ht="13" x14ac:dyDescent="0.15">
      <c r="C19356" s="1" t="str">
        <f ca="1">IFERROR(INDIRECT(ADDRESS(MATCH(A19356,'contribution par jour-semaine'!A:A,0),MATCH(B19356,'contribution par jour-semaine'!$1:$1,0),4,1,"contribution par jour-semaine")),"")</f>
        <v/>
      </c>
      <c r="D19356" s="4" t="str">
        <f>VLOOKUP(A19356,predictions!A:B,2,FALSE)</f>
        <v>22/06/2020</v>
      </c>
      <c r="E19356" s="4">
        <f t="shared" si="75"/>
        <v>44004</v>
      </c>
    </row>
    <row r="19357" spans="3:5" ht="13" x14ac:dyDescent="0.15">
      <c r="C19357" s="1" t="str">
        <f ca="1">IFERROR(INDIRECT(ADDRESS(MATCH(A19357,'contribution par jour-semaine'!A:A,0),MATCH(B19357,'contribution par jour-semaine'!$1:$1,0),4,1,"contribution par jour-semaine")),"")</f>
        <v/>
      </c>
      <c r="D19357" s="4" t="str">
        <f>VLOOKUP(A19357,predictions!A:B,2,FALSE)</f>
        <v>22/06/2020</v>
      </c>
      <c r="E19357" s="4">
        <f t="shared" si="75"/>
        <v>44004</v>
      </c>
    </row>
    <row r="19358" spans="3:5" ht="13" x14ac:dyDescent="0.15">
      <c r="C19358" s="1" t="str">
        <f ca="1">IFERROR(INDIRECT(ADDRESS(MATCH(A19358,'contribution par jour-semaine'!A:A,0),MATCH(B19358,'contribution par jour-semaine'!$1:$1,0),4,1,"contribution par jour-semaine")),"")</f>
        <v/>
      </c>
      <c r="D19358" s="4" t="str">
        <f>VLOOKUP(A19358,predictions!A:B,2,FALSE)</f>
        <v>22/06/2020</v>
      </c>
      <c r="E19358" s="4">
        <f t="shared" si="75"/>
        <v>44004</v>
      </c>
    </row>
    <row r="19359" spans="3:5" ht="13" x14ac:dyDescent="0.15">
      <c r="C19359" s="1" t="str">
        <f ca="1">IFERROR(INDIRECT(ADDRESS(MATCH(A19359,'contribution par jour-semaine'!A:A,0),MATCH(B19359,'contribution par jour-semaine'!$1:$1,0),4,1,"contribution par jour-semaine")),"")</f>
        <v/>
      </c>
      <c r="D19359" s="4" t="str">
        <f>VLOOKUP(A19359,predictions!A:B,2,FALSE)</f>
        <v>22/06/2020</v>
      </c>
      <c r="E19359" s="4">
        <f t="shared" si="75"/>
        <v>44004</v>
      </c>
    </row>
    <row r="19360" spans="3:5" ht="13" x14ac:dyDescent="0.15">
      <c r="C19360" s="1" t="str">
        <f ca="1">IFERROR(INDIRECT(ADDRESS(MATCH(A19360,'contribution par jour-semaine'!A:A,0),MATCH(B19360,'contribution par jour-semaine'!$1:$1,0),4,1,"contribution par jour-semaine")),"")</f>
        <v/>
      </c>
      <c r="D19360" s="4" t="str">
        <f>VLOOKUP(A19360,predictions!A:B,2,FALSE)</f>
        <v>22/06/2020</v>
      </c>
      <c r="E19360" s="4">
        <f t="shared" si="75"/>
        <v>44004</v>
      </c>
    </row>
    <row r="19361" spans="3:5" ht="13" x14ac:dyDescent="0.15">
      <c r="C19361" s="1" t="str">
        <f ca="1">IFERROR(INDIRECT(ADDRESS(MATCH(A19361,'contribution par jour-semaine'!A:A,0),MATCH(B19361,'contribution par jour-semaine'!$1:$1,0),4,1,"contribution par jour-semaine")),"")</f>
        <v/>
      </c>
      <c r="D19361" s="4" t="str">
        <f>VLOOKUP(A19361,predictions!A:B,2,FALSE)</f>
        <v>22/06/2020</v>
      </c>
      <c r="E19361" s="4">
        <f t="shared" si="75"/>
        <v>44004</v>
      </c>
    </row>
    <row r="19362" spans="3:5" ht="13" x14ac:dyDescent="0.15">
      <c r="C19362" s="1" t="str">
        <f ca="1">IFERROR(INDIRECT(ADDRESS(MATCH(A19362,'contribution par jour-semaine'!A:A,0),MATCH(B19362,'contribution par jour-semaine'!$1:$1,0),4,1,"contribution par jour-semaine")),"")</f>
        <v/>
      </c>
      <c r="D19362" s="4" t="str">
        <f>VLOOKUP(A19362,predictions!A:B,2,FALSE)</f>
        <v>22/06/2020</v>
      </c>
      <c r="E19362" s="4">
        <f t="shared" si="75"/>
        <v>44004</v>
      </c>
    </row>
    <row r="19363" spans="3:5" ht="13" x14ac:dyDescent="0.15">
      <c r="C19363" s="1" t="str">
        <f ca="1">IFERROR(INDIRECT(ADDRESS(MATCH(A19363,'contribution par jour-semaine'!A:A,0),MATCH(B19363,'contribution par jour-semaine'!$1:$1,0),4,1,"contribution par jour-semaine")),"")</f>
        <v/>
      </c>
      <c r="D19363" s="4" t="str">
        <f>VLOOKUP(A19363,predictions!A:B,2,FALSE)</f>
        <v>22/06/2020</v>
      </c>
      <c r="E19363" s="4">
        <f t="shared" si="75"/>
        <v>44004</v>
      </c>
    </row>
    <row r="19364" spans="3:5" ht="13" x14ac:dyDescent="0.15">
      <c r="C19364" s="1" t="str">
        <f ca="1">IFERROR(INDIRECT(ADDRESS(MATCH(A19364,'contribution par jour-semaine'!A:A,0),MATCH(B19364,'contribution par jour-semaine'!$1:$1,0),4,1,"contribution par jour-semaine")),"")</f>
        <v/>
      </c>
      <c r="D19364" s="4" t="str">
        <f>VLOOKUP(A19364,predictions!A:B,2,FALSE)</f>
        <v>22/06/2020</v>
      </c>
      <c r="E19364" s="4">
        <f t="shared" si="75"/>
        <v>44004</v>
      </c>
    </row>
    <row r="19365" spans="3:5" ht="13" x14ac:dyDescent="0.15">
      <c r="C19365" s="1" t="str">
        <f ca="1">IFERROR(INDIRECT(ADDRESS(MATCH(A19365,'contribution par jour-semaine'!A:A,0),MATCH(B19365,'contribution par jour-semaine'!$1:$1,0),4,1,"contribution par jour-semaine")),"")</f>
        <v/>
      </c>
      <c r="D19365" s="4" t="str">
        <f>VLOOKUP(A19365,predictions!A:B,2,FALSE)</f>
        <v>22/06/2020</v>
      </c>
      <c r="E19365" s="4">
        <f t="shared" si="75"/>
        <v>44004</v>
      </c>
    </row>
    <row r="19366" spans="3:5" ht="13" x14ac:dyDescent="0.15">
      <c r="C19366" s="1" t="str">
        <f ca="1">IFERROR(INDIRECT(ADDRESS(MATCH(A19366,'contribution par jour-semaine'!A:A,0),MATCH(B19366,'contribution par jour-semaine'!$1:$1,0),4,1,"contribution par jour-semaine")),"")</f>
        <v/>
      </c>
      <c r="D19366" s="4" t="str">
        <f>VLOOKUP(A19366,predictions!A:B,2,FALSE)</f>
        <v>22/06/2020</v>
      </c>
      <c r="E19366" s="4">
        <f t="shared" si="75"/>
        <v>44004</v>
      </c>
    </row>
    <row r="19367" spans="3:5" ht="13" x14ac:dyDescent="0.15">
      <c r="C19367" s="1" t="str">
        <f ca="1">IFERROR(INDIRECT(ADDRESS(MATCH(A19367,'contribution par jour-semaine'!A:A,0),MATCH(B19367,'contribution par jour-semaine'!$1:$1,0),4,1,"contribution par jour-semaine")),"")</f>
        <v/>
      </c>
      <c r="D19367" s="4" t="str">
        <f>VLOOKUP(A19367,predictions!A:B,2,FALSE)</f>
        <v>22/06/2020</v>
      </c>
      <c r="E19367" s="4">
        <f t="shared" si="75"/>
        <v>44004</v>
      </c>
    </row>
    <row r="19368" spans="3:5" ht="13" x14ac:dyDescent="0.15">
      <c r="C19368" s="1" t="str">
        <f ca="1">IFERROR(INDIRECT(ADDRESS(MATCH(A19368,'contribution par jour-semaine'!A:A,0),MATCH(B19368,'contribution par jour-semaine'!$1:$1,0),4,1,"contribution par jour-semaine")),"")</f>
        <v/>
      </c>
      <c r="D19368" s="4" t="str">
        <f>VLOOKUP(A19368,predictions!A:B,2,FALSE)</f>
        <v>22/06/2020</v>
      </c>
      <c r="E19368" s="4">
        <f t="shared" si="75"/>
        <v>44004</v>
      </c>
    </row>
    <row r="19369" spans="3:5" ht="13" x14ac:dyDescent="0.15">
      <c r="C19369" s="1" t="str">
        <f ca="1">IFERROR(INDIRECT(ADDRESS(MATCH(A19369,'contribution par jour-semaine'!A:A,0),MATCH(B19369,'contribution par jour-semaine'!$1:$1,0),4,1,"contribution par jour-semaine")),"")</f>
        <v/>
      </c>
      <c r="D19369" s="4" t="str">
        <f>VLOOKUP(A19369,predictions!A:B,2,FALSE)</f>
        <v>22/06/2020</v>
      </c>
      <c r="E19369" s="4">
        <f t="shared" si="75"/>
        <v>44004</v>
      </c>
    </row>
    <row r="19370" spans="3:5" ht="13" x14ac:dyDescent="0.15">
      <c r="C19370" s="1" t="str">
        <f ca="1">IFERROR(INDIRECT(ADDRESS(MATCH(A19370,'contribution par jour-semaine'!A:A,0),MATCH(B19370,'contribution par jour-semaine'!$1:$1,0),4,1,"contribution par jour-semaine")),"")</f>
        <v/>
      </c>
      <c r="D19370" s="4" t="str">
        <f>VLOOKUP(A19370,predictions!A:B,2,FALSE)</f>
        <v>22/06/2020</v>
      </c>
      <c r="E19370" s="4">
        <f t="shared" si="75"/>
        <v>44004</v>
      </c>
    </row>
    <row r="19371" spans="3:5" ht="13" x14ac:dyDescent="0.15">
      <c r="C19371" s="1" t="str">
        <f ca="1">IFERROR(INDIRECT(ADDRESS(MATCH(A19371,'contribution par jour-semaine'!A:A,0),MATCH(B19371,'contribution par jour-semaine'!$1:$1,0),4,1,"contribution par jour-semaine")),"")</f>
        <v/>
      </c>
      <c r="D19371" s="4" t="str">
        <f>VLOOKUP(A19371,predictions!A:B,2,FALSE)</f>
        <v>22/06/2020</v>
      </c>
      <c r="E19371" s="4">
        <f t="shared" si="75"/>
        <v>44004</v>
      </c>
    </row>
    <row r="19372" spans="3:5" ht="13" x14ac:dyDescent="0.15">
      <c r="C19372" s="1" t="str">
        <f ca="1">IFERROR(INDIRECT(ADDRESS(MATCH(A19372,'contribution par jour-semaine'!A:A,0),MATCH(B19372,'contribution par jour-semaine'!$1:$1,0),4,1,"contribution par jour-semaine")),"")</f>
        <v/>
      </c>
      <c r="D19372" s="4" t="str">
        <f>VLOOKUP(A19372,predictions!A:B,2,FALSE)</f>
        <v>22/06/2020</v>
      </c>
      <c r="E19372" s="4">
        <f t="shared" si="75"/>
        <v>44004</v>
      </c>
    </row>
    <row r="19373" spans="3:5" ht="13" x14ac:dyDescent="0.15">
      <c r="C19373" s="1" t="str">
        <f ca="1">IFERROR(INDIRECT(ADDRESS(MATCH(A19373,'contribution par jour-semaine'!A:A,0),MATCH(B19373,'contribution par jour-semaine'!$1:$1,0),4,1,"contribution par jour-semaine")),"")</f>
        <v/>
      </c>
      <c r="D19373" s="4" t="str">
        <f>VLOOKUP(A19373,predictions!A:B,2,FALSE)</f>
        <v>22/06/2020</v>
      </c>
      <c r="E19373" s="4">
        <f t="shared" si="75"/>
        <v>44004</v>
      </c>
    </row>
    <row r="19374" spans="3:5" ht="13" x14ac:dyDescent="0.15">
      <c r="C19374" s="1" t="str">
        <f ca="1">IFERROR(INDIRECT(ADDRESS(MATCH(A19374,'contribution par jour-semaine'!A:A,0),MATCH(B19374,'contribution par jour-semaine'!$1:$1,0),4,1,"contribution par jour-semaine")),"")</f>
        <v/>
      </c>
      <c r="D19374" s="4" t="str">
        <f>VLOOKUP(A19374,predictions!A:B,2,FALSE)</f>
        <v>22/06/2020</v>
      </c>
      <c r="E19374" s="4">
        <f t="shared" si="75"/>
        <v>44004</v>
      </c>
    </row>
    <row r="19375" spans="3:5" ht="13" x14ac:dyDescent="0.15">
      <c r="C19375" s="1" t="str">
        <f ca="1">IFERROR(INDIRECT(ADDRESS(MATCH(A19375,'contribution par jour-semaine'!A:A,0),MATCH(B19375,'contribution par jour-semaine'!$1:$1,0),4,1,"contribution par jour-semaine")),"")</f>
        <v/>
      </c>
      <c r="D19375" s="4" t="str">
        <f>VLOOKUP(A19375,predictions!A:B,2,FALSE)</f>
        <v>22/06/2020</v>
      </c>
      <c r="E19375" s="4">
        <f t="shared" si="75"/>
        <v>44004</v>
      </c>
    </row>
    <row r="19376" spans="3:5" ht="13" x14ac:dyDescent="0.15">
      <c r="C19376" s="1" t="str">
        <f ca="1">IFERROR(INDIRECT(ADDRESS(MATCH(A19376,'contribution par jour-semaine'!A:A,0),MATCH(B19376,'contribution par jour-semaine'!$1:$1,0),4,1,"contribution par jour-semaine")),"")</f>
        <v/>
      </c>
      <c r="D19376" s="4" t="str">
        <f>VLOOKUP(A19376,predictions!A:B,2,FALSE)</f>
        <v>22/06/2020</v>
      </c>
      <c r="E19376" s="4">
        <f t="shared" si="75"/>
        <v>44004</v>
      </c>
    </row>
    <row r="19377" spans="3:5" ht="13" x14ac:dyDescent="0.15">
      <c r="C19377" s="1" t="str">
        <f ca="1">IFERROR(INDIRECT(ADDRESS(MATCH(A19377,'contribution par jour-semaine'!A:A,0),MATCH(B19377,'contribution par jour-semaine'!$1:$1,0),4,1,"contribution par jour-semaine")),"")</f>
        <v/>
      </c>
      <c r="D19377" s="4" t="str">
        <f>VLOOKUP(A19377,predictions!A:B,2,FALSE)</f>
        <v>22/06/2020</v>
      </c>
      <c r="E19377" s="4">
        <f t="shared" si="75"/>
        <v>44004</v>
      </c>
    </row>
    <row r="19378" spans="3:5" ht="13" x14ac:dyDescent="0.15">
      <c r="C19378" s="1" t="str">
        <f ca="1">IFERROR(INDIRECT(ADDRESS(MATCH(A19378,'contribution par jour-semaine'!A:A,0),MATCH(B19378,'contribution par jour-semaine'!$1:$1,0),4,1,"contribution par jour-semaine")),"")</f>
        <v/>
      </c>
      <c r="D19378" s="4" t="str">
        <f>VLOOKUP(A19378,predictions!A:B,2,FALSE)</f>
        <v>22/06/2020</v>
      </c>
      <c r="E19378" s="4">
        <f t="shared" si="75"/>
        <v>44004</v>
      </c>
    </row>
    <row r="19379" spans="3:5" ht="13" x14ac:dyDescent="0.15">
      <c r="C19379" s="1" t="str">
        <f ca="1">IFERROR(INDIRECT(ADDRESS(MATCH(A19379,'contribution par jour-semaine'!A:A,0),MATCH(B19379,'contribution par jour-semaine'!$1:$1,0),4,1,"contribution par jour-semaine")),"")</f>
        <v/>
      </c>
      <c r="D19379" s="4" t="str">
        <f>VLOOKUP(A19379,predictions!A:B,2,FALSE)</f>
        <v>22/06/2020</v>
      </c>
      <c r="E19379" s="4">
        <f t="shared" si="75"/>
        <v>44004</v>
      </c>
    </row>
    <row r="19380" spans="3:5" ht="13" x14ac:dyDescent="0.15">
      <c r="C19380" s="1" t="str">
        <f ca="1">IFERROR(INDIRECT(ADDRESS(MATCH(A19380,'contribution par jour-semaine'!A:A,0),MATCH(B19380,'contribution par jour-semaine'!$1:$1,0),4,1,"contribution par jour-semaine")),"")</f>
        <v/>
      </c>
      <c r="D19380" s="4" t="str">
        <f>VLOOKUP(A19380,predictions!A:B,2,FALSE)</f>
        <v>22/06/2020</v>
      </c>
      <c r="E19380" s="4">
        <f t="shared" si="75"/>
        <v>44004</v>
      </c>
    </row>
    <row r="19381" spans="3:5" ht="13" x14ac:dyDescent="0.15">
      <c r="C19381" s="1" t="str">
        <f ca="1">IFERROR(INDIRECT(ADDRESS(MATCH(A19381,'contribution par jour-semaine'!A:A,0),MATCH(B19381,'contribution par jour-semaine'!$1:$1,0),4,1,"contribution par jour-semaine")),"")</f>
        <v/>
      </c>
      <c r="D19381" s="4" t="str">
        <f>VLOOKUP(A19381,predictions!A:B,2,FALSE)</f>
        <v>22/06/2020</v>
      </c>
      <c r="E19381" s="4">
        <f t="shared" si="75"/>
        <v>44004</v>
      </c>
    </row>
    <row r="19382" spans="3:5" ht="13" x14ac:dyDescent="0.15">
      <c r="C19382" s="1" t="str">
        <f ca="1">IFERROR(INDIRECT(ADDRESS(MATCH(A19382,'contribution par jour-semaine'!A:A,0),MATCH(B19382,'contribution par jour-semaine'!$1:$1,0),4,1,"contribution par jour-semaine")),"")</f>
        <v/>
      </c>
      <c r="D19382" s="4" t="str">
        <f>VLOOKUP(A19382,predictions!A:B,2,FALSE)</f>
        <v>22/06/2020</v>
      </c>
      <c r="E19382" s="4">
        <f t="shared" ref="E19382:E19636" si="76">DATE(RIGHT(D19382,4),MID(D19382,4,2),LEFT(D19382,2))</f>
        <v>44004</v>
      </c>
    </row>
    <row r="19383" spans="3:5" ht="13" x14ac:dyDescent="0.15">
      <c r="C19383" s="1" t="str">
        <f ca="1">IFERROR(INDIRECT(ADDRESS(MATCH(A19383,'contribution par jour-semaine'!A:A,0),MATCH(B19383,'contribution par jour-semaine'!$1:$1,0),4,1,"contribution par jour-semaine")),"")</f>
        <v/>
      </c>
      <c r="D19383" s="4" t="str">
        <f>VLOOKUP(A19383,predictions!A:B,2,FALSE)</f>
        <v>22/06/2020</v>
      </c>
      <c r="E19383" s="4">
        <f t="shared" si="76"/>
        <v>44004</v>
      </c>
    </row>
    <row r="19384" spans="3:5" ht="13" x14ac:dyDescent="0.15">
      <c r="C19384" s="1" t="str">
        <f ca="1">IFERROR(INDIRECT(ADDRESS(MATCH(A19384,'contribution par jour-semaine'!A:A,0),MATCH(B19384,'contribution par jour-semaine'!$1:$1,0),4,1,"contribution par jour-semaine")),"")</f>
        <v/>
      </c>
      <c r="D19384" s="4" t="str">
        <f>VLOOKUP(A19384,predictions!A:B,2,FALSE)</f>
        <v>22/06/2020</v>
      </c>
      <c r="E19384" s="4">
        <f t="shared" si="76"/>
        <v>44004</v>
      </c>
    </row>
    <row r="19385" spans="3:5" ht="13" x14ac:dyDescent="0.15">
      <c r="C19385" s="1" t="str">
        <f ca="1">IFERROR(INDIRECT(ADDRESS(MATCH(A19385,'contribution par jour-semaine'!A:A,0),MATCH(B19385,'contribution par jour-semaine'!$1:$1,0),4,1,"contribution par jour-semaine")),"")</f>
        <v/>
      </c>
      <c r="D19385" s="4" t="str">
        <f>VLOOKUP(A19385,predictions!A:B,2,FALSE)</f>
        <v>22/06/2020</v>
      </c>
      <c r="E19385" s="4">
        <f t="shared" si="76"/>
        <v>44004</v>
      </c>
    </row>
    <row r="19386" spans="3:5" ht="13" x14ac:dyDescent="0.15">
      <c r="C19386" s="1" t="str">
        <f ca="1">IFERROR(INDIRECT(ADDRESS(MATCH(A19386,'contribution par jour-semaine'!A:A,0),MATCH(B19386,'contribution par jour-semaine'!$1:$1,0),4,1,"contribution par jour-semaine")),"")</f>
        <v/>
      </c>
      <c r="D19386" s="4" t="str">
        <f>VLOOKUP(A19386,predictions!A:B,2,FALSE)</f>
        <v>22/06/2020</v>
      </c>
      <c r="E19386" s="4">
        <f t="shared" si="76"/>
        <v>44004</v>
      </c>
    </row>
    <row r="19387" spans="3:5" ht="13" x14ac:dyDescent="0.15">
      <c r="C19387" s="1" t="str">
        <f ca="1">IFERROR(INDIRECT(ADDRESS(MATCH(A19387,'contribution par jour-semaine'!A:A,0),MATCH(B19387,'contribution par jour-semaine'!$1:$1,0),4,1,"contribution par jour-semaine")),"")</f>
        <v/>
      </c>
      <c r="D19387" s="4" t="str">
        <f>VLOOKUP(A19387,predictions!A:B,2,FALSE)</f>
        <v>22/06/2020</v>
      </c>
      <c r="E19387" s="4">
        <f t="shared" si="76"/>
        <v>44004</v>
      </c>
    </row>
    <row r="19388" spans="3:5" ht="13" x14ac:dyDescent="0.15">
      <c r="C19388" s="1" t="str">
        <f ca="1">IFERROR(INDIRECT(ADDRESS(MATCH(A19388,'contribution par jour-semaine'!A:A,0),MATCH(B19388,'contribution par jour-semaine'!$1:$1,0),4,1,"contribution par jour-semaine")),"")</f>
        <v/>
      </c>
      <c r="D19388" s="4" t="str">
        <f>VLOOKUP(A19388,predictions!A:B,2,FALSE)</f>
        <v>22/06/2020</v>
      </c>
      <c r="E19388" s="4">
        <f t="shared" si="76"/>
        <v>44004</v>
      </c>
    </row>
    <row r="19389" spans="3:5" ht="13" x14ac:dyDescent="0.15">
      <c r="C19389" s="1" t="str">
        <f ca="1">IFERROR(INDIRECT(ADDRESS(MATCH(A19389,'contribution par jour-semaine'!A:A,0),MATCH(B19389,'contribution par jour-semaine'!$1:$1,0),4,1,"contribution par jour-semaine")),"")</f>
        <v/>
      </c>
      <c r="D19389" s="4" t="str">
        <f>VLOOKUP(A19389,predictions!A:B,2,FALSE)</f>
        <v>22/06/2020</v>
      </c>
      <c r="E19389" s="4">
        <f t="shared" si="76"/>
        <v>44004</v>
      </c>
    </row>
    <row r="19390" spans="3:5" ht="13" x14ac:dyDescent="0.15">
      <c r="C19390" s="1" t="str">
        <f ca="1">IFERROR(INDIRECT(ADDRESS(MATCH(A19390,'contribution par jour-semaine'!A:A,0),MATCH(B19390,'contribution par jour-semaine'!$1:$1,0),4,1,"contribution par jour-semaine")),"")</f>
        <v/>
      </c>
      <c r="D19390" s="4" t="str">
        <f>VLOOKUP(A19390,predictions!A:B,2,FALSE)</f>
        <v>22/06/2020</v>
      </c>
      <c r="E19390" s="4">
        <f t="shared" si="76"/>
        <v>44004</v>
      </c>
    </row>
    <row r="19391" spans="3:5" ht="13" x14ac:dyDescent="0.15">
      <c r="C19391" s="1" t="str">
        <f ca="1">IFERROR(INDIRECT(ADDRESS(MATCH(A19391,'contribution par jour-semaine'!A:A,0),MATCH(B19391,'contribution par jour-semaine'!$1:$1,0),4,1,"contribution par jour-semaine")),"")</f>
        <v/>
      </c>
      <c r="D19391" s="4" t="str">
        <f>VLOOKUP(A19391,predictions!A:B,2,FALSE)</f>
        <v>22/06/2020</v>
      </c>
      <c r="E19391" s="4">
        <f t="shared" si="76"/>
        <v>44004</v>
      </c>
    </row>
    <row r="19392" spans="3:5" ht="13" x14ac:dyDescent="0.15">
      <c r="C19392" s="1" t="str">
        <f ca="1">IFERROR(INDIRECT(ADDRESS(MATCH(A19392,'contribution par jour-semaine'!A:A,0),MATCH(B19392,'contribution par jour-semaine'!$1:$1,0),4,1,"contribution par jour-semaine")),"")</f>
        <v/>
      </c>
      <c r="D19392" s="4" t="str">
        <f>VLOOKUP(A19392,predictions!A:B,2,FALSE)</f>
        <v>22/06/2020</v>
      </c>
      <c r="E19392" s="4">
        <f t="shared" si="76"/>
        <v>44004</v>
      </c>
    </row>
    <row r="19393" spans="3:5" ht="13" x14ac:dyDescent="0.15">
      <c r="C19393" s="1" t="str">
        <f ca="1">IFERROR(INDIRECT(ADDRESS(MATCH(A19393,'contribution par jour-semaine'!A:A,0),MATCH(B19393,'contribution par jour-semaine'!$1:$1,0),4,1,"contribution par jour-semaine")),"")</f>
        <v/>
      </c>
      <c r="D19393" s="4" t="str">
        <f>VLOOKUP(A19393,predictions!A:B,2,FALSE)</f>
        <v>22/06/2020</v>
      </c>
      <c r="E19393" s="4">
        <f t="shared" si="76"/>
        <v>44004</v>
      </c>
    </row>
    <row r="19394" spans="3:5" ht="13" x14ac:dyDescent="0.15">
      <c r="C19394" s="1" t="str">
        <f ca="1">IFERROR(INDIRECT(ADDRESS(MATCH(A19394,'contribution par jour-semaine'!A:A,0),MATCH(B19394,'contribution par jour-semaine'!$1:$1,0),4,1,"contribution par jour-semaine")),"")</f>
        <v/>
      </c>
      <c r="D19394" s="4" t="str">
        <f>VLOOKUP(A19394,predictions!A:B,2,FALSE)</f>
        <v>22/06/2020</v>
      </c>
      <c r="E19394" s="4">
        <f t="shared" si="76"/>
        <v>44004</v>
      </c>
    </row>
    <row r="19395" spans="3:5" ht="13" x14ac:dyDescent="0.15">
      <c r="C19395" s="1" t="str">
        <f ca="1">IFERROR(INDIRECT(ADDRESS(MATCH(A19395,'contribution par jour-semaine'!A:A,0),MATCH(B19395,'contribution par jour-semaine'!$1:$1,0),4,1,"contribution par jour-semaine")),"")</f>
        <v/>
      </c>
      <c r="D19395" s="4" t="str">
        <f>VLOOKUP(A19395,predictions!A:B,2,FALSE)</f>
        <v>22/06/2020</v>
      </c>
      <c r="E19395" s="4">
        <f t="shared" si="76"/>
        <v>44004</v>
      </c>
    </row>
    <row r="19396" spans="3:5" ht="13" x14ac:dyDescent="0.15">
      <c r="C19396" s="1" t="str">
        <f ca="1">IFERROR(INDIRECT(ADDRESS(MATCH(A19396,'contribution par jour-semaine'!A:A,0),MATCH(B19396,'contribution par jour-semaine'!$1:$1,0),4,1,"contribution par jour-semaine")),"")</f>
        <v/>
      </c>
      <c r="D19396" s="4" t="str">
        <f>VLOOKUP(A19396,predictions!A:B,2,FALSE)</f>
        <v>22/06/2020</v>
      </c>
      <c r="E19396" s="4">
        <f t="shared" si="76"/>
        <v>44004</v>
      </c>
    </row>
    <row r="19397" spans="3:5" ht="13" x14ac:dyDescent="0.15">
      <c r="C19397" s="1" t="str">
        <f ca="1">IFERROR(INDIRECT(ADDRESS(MATCH(A19397,'contribution par jour-semaine'!A:A,0),MATCH(B19397,'contribution par jour-semaine'!$1:$1,0),4,1,"contribution par jour-semaine")),"")</f>
        <v/>
      </c>
      <c r="D19397" s="4" t="str">
        <f>VLOOKUP(A19397,predictions!A:B,2,FALSE)</f>
        <v>22/06/2020</v>
      </c>
      <c r="E19397" s="4">
        <f t="shared" si="76"/>
        <v>44004</v>
      </c>
    </row>
    <row r="19398" spans="3:5" ht="13" x14ac:dyDescent="0.15">
      <c r="C19398" s="1" t="str">
        <f ca="1">IFERROR(INDIRECT(ADDRESS(MATCH(A19398,'contribution par jour-semaine'!A:A,0),MATCH(B19398,'contribution par jour-semaine'!$1:$1,0),4,1,"contribution par jour-semaine")),"")</f>
        <v/>
      </c>
      <c r="D19398" s="4" t="str">
        <f>VLOOKUP(A19398,predictions!A:B,2,FALSE)</f>
        <v>22/06/2020</v>
      </c>
      <c r="E19398" s="4">
        <f t="shared" si="76"/>
        <v>44004</v>
      </c>
    </row>
    <row r="19399" spans="3:5" ht="13" x14ac:dyDescent="0.15">
      <c r="C19399" s="1" t="str">
        <f ca="1">IFERROR(INDIRECT(ADDRESS(MATCH(A19399,'contribution par jour-semaine'!A:A,0),MATCH(B19399,'contribution par jour-semaine'!$1:$1,0),4,1,"contribution par jour-semaine")),"")</f>
        <v/>
      </c>
      <c r="D19399" s="4" t="str">
        <f>VLOOKUP(A19399,predictions!A:B,2,FALSE)</f>
        <v>22/06/2020</v>
      </c>
      <c r="E19399" s="4">
        <f t="shared" si="76"/>
        <v>44004</v>
      </c>
    </row>
    <row r="19400" spans="3:5" ht="13" x14ac:dyDescent="0.15">
      <c r="C19400" s="1" t="str">
        <f ca="1">IFERROR(INDIRECT(ADDRESS(MATCH(A19400,'contribution par jour-semaine'!A:A,0),MATCH(B19400,'contribution par jour-semaine'!$1:$1,0),4,1,"contribution par jour-semaine")),"")</f>
        <v/>
      </c>
      <c r="D19400" s="4" t="str">
        <f>VLOOKUP(A19400,predictions!A:B,2,FALSE)</f>
        <v>22/06/2020</v>
      </c>
      <c r="E19400" s="4">
        <f t="shared" si="76"/>
        <v>44004</v>
      </c>
    </row>
    <row r="19401" spans="3:5" ht="13" x14ac:dyDescent="0.15">
      <c r="C19401" s="1" t="str">
        <f ca="1">IFERROR(INDIRECT(ADDRESS(MATCH(A19401,'contribution par jour-semaine'!A:A,0),MATCH(B19401,'contribution par jour-semaine'!$1:$1,0),4,1,"contribution par jour-semaine")),"")</f>
        <v/>
      </c>
      <c r="D19401" s="4" t="str">
        <f>VLOOKUP(A19401,predictions!A:B,2,FALSE)</f>
        <v>22/06/2020</v>
      </c>
      <c r="E19401" s="4">
        <f t="shared" si="76"/>
        <v>44004</v>
      </c>
    </row>
    <row r="19402" spans="3:5" ht="13" x14ac:dyDescent="0.15">
      <c r="C19402" s="1" t="str">
        <f ca="1">IFERROR(INDIRECT(ADDRESS(MATCH(A19402,'contribution par jour-semaine'!A:A,0),MATCH(B19402,'contribution par jour-semaine'!$1:$1,0),4,1,"contribution par jour-semaine")),"")</f>
        <v/>
      </c>
      <c r="D19402" s="4" t="str">
        <f>VLOOKUP(A19402,predictions!A:B,2,FALSE)</f>
        <v>22/06/2020</v>
      </c>
      <c r="E19402" s="4">
        <f t="shared" si="76"/>
        <v>44004</v>
      </c>
    </row>
    <row r="19403" spans="3:5" ht="13" x14ac:dyDescent="0.15">
      <c r="C19403" s="1" t="str">
        <f ca="1">IFERROR(INDIRECT(ADDRESS(MATCH(A19403,'contribution par jour-semaine'!A:A,0),MATCH(B19403,'contribution par jour-semaine'!$1:$1,0),4,1,"contribution par jour-semaine")),"")</f>
        <v/>
      </c>
      <c r="D19403" s="4" t="str">
        <f>VLOOKUP(A19403,predictions!A:B,2,FALSE)</f>
        <v>22/06/2020</v>
      </c>
      <c r="E19403" s="4">
        <f t="shared" si="76"/>
        <v>44004</v>
      </c>
    </row>
    <row r="19404" spans="3:5" ht="13" x14ac:dyDescent="0.15">
      <c r="C19404" s="1" t="str">
        <f ca="1">IFERROR(INDIRECT(ADDRESS(MATCH(A19404,'contribution par jour-semaine'!A:A,0),MATCH(B19404,'contribution par jour-semaine'!$1:$1,0),4,1,"contribution par jour-semaine")),"")</f>
        <v/>
      </c>
      <c r="D19404" s="4" t="str">
        <f>VLOOKUP(A19404,predictions!A:B,2,FALSE)</f>
        <v>22/06/2020</v>
      </c>
      <c r="E19404" s="4">
        <f t="shared" si="76"/>
        <v>44004</v>
      </c>
    </row>
    <row r="19405" spans="3:5" ht="13" x14ac:dyDescent="0.15">
      <c r="C19405" s="1" t="str">
        <f ca="1">IFERROR(INDIRECT(ADDRESS(MATCH(A19405,'contribution par jour-semaine'!A:A,0),MATCH(B19405,'contribution par jour-semaine'!$1:$1,0),4,1,"contribution par jour-semaine")),"")</f>
        <v/>
      </c>
      <c r="D19405" s="4" t="str">
        <f>VLOOKUP(A19405,predictions!A:B,2,FALSE)</f>
        <v>22/06/2020</v>
      </c>
      <c r="E19405" s="4">
        <f t="shared" si="76"/>
        <v>44004</v>
      </c>
    </row>
    <row r="19406" spans="3:5" ht="13" x14ac:dyDescent="0.15">
      <c r="C19406" s="1" t="str">
        <f ca="1">IFERROR(INDIRECT(ADDRESS(MATCH(A19406,'contribution par jour-semaine'!A:A,0),MATCH(B19406,'contribution par jour-semaine'!$1:$1,0),4,1,"contribution par jour-semaine")),"")</f>
        <v/>
      </c>
      <c r="D19406" s="4" t="str">
        <f>VLOOKUP(A19406,predictions!A:B,2,FALSE)</f>
        <v>22/06/2020</v>
      </c>
      <c r="E19406" s="4">
        <f t="shared" si="76"/>
        <v>44004</v>
      </c>
    </row>
    <row r="19407" spans="3:5" ht="13" x14ac:dyDescent="0.15">
      <c r="C19407" s="1" t="str">
        <f ca="1">IFERROR(INDIRECT(ADDRESS(MATCH(A19407,'contribution par jour-semaine'!A:A,0),MATCH(B19407,'contribution par jour-semaine'!$1:$1,0),4,1,"contribution par jour-semaine")),"")</f>
        <v/>
      </c>
      <c r="D19407" s="4" t="str">
        <f>VLOOKUP(A19407,predictions!A:B,2,FALSE)</f>
        <v>22/06/2020</v>
      </c>
      <c r="E19407" s="4">
        <f t="shared" si="76"/>
        <v>44004</v>
      </c>
    </row>
    <row r="19408" spans="3:5" ht="13" x14ac:dyDescent="0.15">
      <c r="C19408" s="1" t="str">
        <f ca="1">IFERROR(INDIRECT(ADDRESS(MATCH(A19408,'contribution par jour-semaine'!A:A,0),MATCH(B19408,'contribution par jour-semaine'!$1:$1,0),4,1,"contribution par jour-semaine")),"")</f>
        <v/>
      </c>
      <c r="D19408" s="4" t="str">
        <f>VLOOKUP(A19408,predictions!A:B,2,FALSE)</f>
        <v>22/06/2020</v>
      </c>
      <c r="E19408" s="4">
        <f t="shared" si="76"/>
        <v>44004</v>
      </c>
    </row>
    <row r="19409" spans="3:5" ht="13" x14ac:dyDescent="0.15">
      <c r="C19409" s="1" t="str">
        <f ca="1">IFERROR(INDIRECT(ADDRESS(MATCH(A19409,'contribution par jour-semaine'!A:A,0),MATCH(B19409,'contribution par jour-semaine'!$1:$1,0),4,1,"contribution par jour-semaine")),"")</f>
        <v/>
      </c>
      <c r="D19409" s="4" t="str">
        <f>VLOOKUP(A19409,predictions!A:B,2,FALSE)</f>
        <v>22/06/2020</v>
      </c>
      <c r="E19409" s="4">
        <f t="shared" si="76"/>
        <v>44004</v>
      </c>
    </row>
    <row r="19410" spans="3:5" ht="13" x14ac:dyDescent="0.15">
      <c r="C19410" s="1" t="str">
        <f ca="1">IFERROR(INDIRECT(ADDRESS(MATCH(A19410,'contribution par jour-semaine'!A:A,0),MATCH(B19410,'contribution par jour-semaine'!$1:$1,0),4,1,"contribution par jour-semaine")),"")</f>
        <v/>
      </c>
      <c r="D19410" s="4" t="str">
        <f>VLOOKUP(A19410,predictions!A:B,2,FALSE)</f>
        <v>22/06/2020</v>
      </c>
      <c r="E19410" s="4">
        <f t="shared" si="76"/>
        <v>44004</v>
      </c>
    </row>
    <row r="19411" spans="3:5" ht="13" x14ac:dyDescent="0.15">
      <c r="C19411" s="1" t="str">
        <f ca="1">IFERROR(INDIRECT(ADDRESS(MATCH(A19411,'contribution par jour-semaine'!A:A,0),MATCH(B19411,'contribution par jour-semaine'!$1:$1,0),4,1,"contribution par jour-semaine")),"")</f>
        <v/>
      </c>
      <c r="D19411" s="4" t="str">
        <f>VLOOKUP(A19411,predictions!A:B,2,FALSE)</f>
        <v>22/06/2020</v>
      </c>
      <c r="E19411" s="4">
        <f t="shared" si="76"/>
        <v>44004</v>
      </c>
    </row>
    <row r="19412" spans="3:5" ht="13" x14ac:dyDescent="0.15">
      <c r="C19412" s="1" t="str">
        <f ca="1">IFERROR(INDIRECT(ADDRESS(MATCH(A19412,'contribution par jour-semaine'!A:A,0),MATCH(B19412,'contribution par jour-semaine'!$1:$1,0),4,1,"contribution par jour-semaine")),"")</f>
        <v/>
      </c>
      <c r="D19412" s="4" t="str">
        <f>VLOOKUP(A19412,predictions!A:B,2,FALSE)</f>
        <v>22/06/2020</v>
      </c>
      <c r="E19412" s="4">
        <f t="shared" si="76"/>
        <v>44004</v>
      </c>
    </row>
    <row r="19413" spans="3:5" ht="13" x14ac:dyDescent="0.15">
      <c r="C19413" s="1" t="str">
        <f ca="1">IFERROR(INDIRECT(ADDRESS(MATCH(A19413,'contribution par jour-semaine'!A:A,0),MATCH(B19413,'contribution par jour-semaine'!$1:$1,0),4,1,"contribution par jour-semaine")),"")</f>
        <v/>
      </c>
      <c r="D19413" s="4" t="str">
        <f>VLOOKUP(A19413,predictions!A:B,2,FALSE)</f>
        <v>22/06/2020</v>
      </c>
      <c r="E19413" s="4">
        <f t="shared" si="76"/>
        <v>44004</v>
      </c>
    </row>
    <row r="19414" spans="3:5" ht="13" x14ac:dyDescent="0.15">
      <c r="C19414" s="1" t="str">
        <f ca="1">IFERROR(INDIRECT(ADDRESS(MATCH(A19414,'contribution par jour-semaine'!A:A,0),MATCH(B19414,'contribution par jour-semaine'!$1:$1,0),4,1,"contribution par jour-semaine")),"")</f>
        <v/>
      </c>
      <c r="D19414" s="4" t="str">
        <f>VLOOKUP(A19414,predictions!A:B,2,FALSE)</f>
        <v>22/06/2020</v>
      </c>
      <c r="E19414" s="4">
        <f t="shared" si="76"/>
        <v>44004</v>
      </c>
    </row>
    <row r="19415" spans="3:5" ht="13" x14ac:dyDescent="0.15">
      <c r="C19415" s="1" t="str">
        <f ca="1">IFERROR(INDIRECT(ADDRESS(MATCH(A19415,'contribution par jour-semaine'!A:A,0),MATCH(B19415,'contribution par jour-semaine'!$1:$1,0),4,1,"contribution par jour-semaine")),"")</f>
        <v/>
      </c>
      <c r="D19415" s="4" t="str">
        <f>VLOOKUP(A19415,predictions!A:B,2,FALSE)</f>
        <v>22/06/2020</v>
      </c>
      <c r="E19415" s="4">
        <f t="shared" si="76"/>
        <v>44004</v>
      </c>
    </row>
    <row r="19416" spans="3:5" ht="13" x14ac:dyDescent="0.15">
      <c r="C19416" s="1" t="str">
        <f ca="1">IFERROR(INDIRECT(ADDRESS(MATCH(A19416,'contribution par jour-semaine'!A:A,0),MATCH(B19416,'contribution par jour-semaine'!$1:$1,0),4,1,"contribution par jour-semaine")),"")</f>
        <v/>
      </c>
      <c r="D19416" s="4" t="str">
        <f>VLOOKUP(A19416,predictions!A:B,2,FALSE)</f>
        <v>22/06/2020</v>
      </c>
      <c r="E19416" s="4">
        <f t="shared" si="76"/>
        <v>44004</v>
      </c>
    </row>
    <row r="19417" spans="3:5" ht="13" x14ac:dyDescent="0.15">
      <c r="C19417" s="1" t="str">
        <f ca="1">IFERROR(INDIRECT(ADDRESS(MATCH(A19417,'contribution par jour-semaine'!A:A,0),MATCH(B19417,'contribution par jour-semaine'!$1:$1,0),4,1,"contribution par jour-semaine")),"")</f>
        <v/>
      </c>
      <c r="D19417" s="4" t="str">
        <f>VLOOKUP(A19417,predictions!A:B,2,FALSE)</f>
        <v>22/06/2020</v>
      </c>
      <c r="E19417" s="4">
        <f t="shared" si="76"/>
        <v>44004</v>
      </c>
    </row>
    <row r="19418" spans="3:5" ht="13" x14ac:dyDescent="0.15">
      <c r="C19418" s="1" t="str">
        <f ca="1">IFERROR(INDIRECT(ADDRESS(MATCH(A19418,'contribution par jour-semaine'!A:A,0),MATCH(B19418,'contribution par jour-semaine'!$1:$1,0),4,1,"contribution par jour-semaine")),"")</f>
        <v/>
      </c>
      <c r="D19418" s="4" t="str">
        <f>VLOOKUP(A19418,predictions!A:B,2,FALSE)</f>
        <v>22/06/2020</v>
      </c>
      <c r="E19418" s="4">
        <f t="shared" si="76"/>
        <v>44004</v>
      </c>
    </row>
    <row r="19419" spans="3:5" ht="13" x14ac:dyDescent="0.15">
      <c r="C19419" s="1" t="str">
        <f ca="1">IFERROR(INDIRECT(ADDRESS(MATCH(A19419,'contribution par jour-semaine'!A:A,0),MATCH(B19419,'contribution par jour-semaine'!$1:$1,0),4,1,"contribution par jour-semaine")),"")</f>
        <v/>
      </c>
      <c r="D19419" s="4" t="str">
        <f>VLOOKUP(A19419,predictions!A:B,2,FALSE)</f>
        <v>22/06/2020</v>
      </c>
      <c r="E19419" s="4">
        <f t="shared" si="76"/>
        <v>44004</v>
      </c>
    </row>
    <row r="19420" spans="3:5" ht="13" x14ac:dyDescent="0.15">
      <c r="C19420" s="1" t="str">
        <f ca="1">IFERROR(INDIRECT(ADDRESS(MATCH(A19420,'contribution par jour-semaine'!A:A,0),MATCH(B19420,'contribution par jour-semaine'!$1:$1,0),4,1,"contribution par jour-semaine")),"")</f>
        <v/>
      </c>
      <c r="D19420" s="4" t="str">
        <f>VLOOKUP(A19420,predictions!A:B,2,FALSE)</f>
        <v>22/06/2020</v>
      </c>
      <c r="E19420" s="4">
        <f t="shared" si="76"/>
        <v>44004</v>
      </c>
    </row>
    <row r="19421" spans="3:5" ht="13" x14ac:dyDescent="0.15">
      <c r="C19421" s="1" t="str">
        <f ca="1">IFERROR(INDIRECT(ADDRESS(MATCH(A19421,'contribution par jour-semaine'!A:A,0),MATCH(B19421,'contribution par jour-semaine'!$1:$1,0),4,1,"contribution par jour-semaine")),"")</f>
        <v/>
      </c>
      <c r="D19421" s="4" t="str">
        <f>VLOOKUP(A19421,predictions!A:B,2,FALSE)</f>
        <v>22/06/2020</v>
      </c>
      <c r="E19421" s="4">
        <f t="shared" si="76"/>
        <v>44004</v>
      </c>
    </row>
    <row r="19422" spans="3:5" ht="13" x14ac:dyDescent="0.15">
      <c r="C19422" s="1" t="str">
        <f ca="1">IFERROR(INDIRECT(ADDRESS(MATCH(A19422,'contribution par jour-semaine'!A:A,0),MATCH(B19422,'contribution par jour-semaine'!$1:$1,0),4,1,"contribution par jour-semaine")),"")</f>
        <v/>
      </c>
      <c r="D19422" s="4" t="str">
        <f>VLOOKUP(A19422,predictions!A:B,2,FALSE)</f>
        <v>22/06/2020</v>
      </c>
      <c r="E19422" s="4">
        <f t="shared" si="76"/>
        <v>44004</v>
      </c>
    </row>
    <row r="19423" spans="3:5" ht="13" x14ac:dyDescent="0.15">
      <c r="C19423" s="1" t="str">
        <f ca="1">IFERROR(INDIRECT(ADDRESS(MATCH(A19423,'contribution par jour-semaine'!A:A,0),MATCH(B19423,'contribution par jour-semaine'!$1:$1,0),4,1,"contribution par jour-semaine")),"")</f>
        <v/>
      </c>
      <c r="D19423" s="4" t="str">
        <f>VLOOKUP(A19423,predictions!A:B,2,FALSE)</f>
        <v>22/06/2020</v>
      </c>
      <c r="E19423" s="4">
        <f t="shared" si="76"/>
        <v>44004</v>
      </c>
    </row>
    <row r="19424" spans="3:5" ht="13" x14ac:dyDescent="0.15">
      <c r="C19424" s="1" t="str">
        <f ca="1">IFERROR(INDIRECT(ADDRESS(MATCH(A19424,'contribution par jour-semaine'!A:A,0),MATCH(B19424,'contribution par jour-semaine'!$1:$1,0),4,1,"contribution par jour-semaine")),"")</f>
        <v/>
      </c>
      <c r="D19424" s="4" t="str">
        <f>VLOOKUP(A19424,predictions!A:B,2,FALSE)</f>
        <v>22/06/2020</v>
      </c>
      <c r="E19424" s="4">
        <f t="shared" si="76"/>
        <v>44004</v>
      </c>
    </row>
    <row r="19425" spans="3:5" ht="13" x14ac:dyDescent="0.15">
      <c r="C19425" s="1" t="str">
        <f ca="1">IFERROR(INDIRECT(ADDRESS(MATCH(A19425,'contribution par jour-semaine'!A:A,0),MATCH(B19425,'contribution par jour-semaine'!$1:$1,0),4,1,"contribution par jour-semaine")),"")</f>
        <v/>
      </c>
      <c r="D19425" s="4" t="str">
        <f>VLOOKUP(A19425,predictions!A:B,2,FALSE)</f>
        <v>22/06/2020</v>
      </c>
      <c r="E19425" s="4">
        <f t="shared" si="76"/>
        <v>44004</v>
      </c>
    </row>
    <row r="19426" spans="3:5" ht="13" x14ac:dyDescent="0.15">
      <c r="C19426" s="1" t="str">
        <f ca="1">IFERROR(INDIRECT(ADDRESS(MATCH(A19426,'contribution par jour-semaine'!A:A,0),MATCH(B19426,'contribution par jour-semaine'!$1:$1,0),4,1,"contribution par jour-semaine")),"")</f>
        <v/>
      </c>
      <c r="D19426" s="4" t="str">
        <f>VLOOKUP(A19426,predictions!A:B,2,FALSE)</f>
        <v>22/06/2020</v>
      </c>
      <c r="E19426" s="4">
        <f t="shared" si="76"/>
        <v>44004</v>
      </c>
    </row>
    <row r="19427" spans="3:5" ht="13" x14ac:dyDescent="0.15">
      <c r="C19427" s="1" t="str">
        <f ca="1">IFERROR(INDIRECT(ADDRESS(MATCH(A19427,'contribution par jour-semaine'!A:A,0),MATCH(B19427,'contribution par jour-semaine'!$1:$1,0),4,1,"contribution par jour-semaine")),"")</f>
        <v/>
      </c>
      <c r="D19427" s="4" t="str">
        <f>VLOOKUP(A19427,predictions!A:B,2,FALSE)</f>
        <v>22/06/2020</v>
      </c>
      <c r="E19427" s="4">
        <f t="shared" si="76"/>
        <v>44004</v>
      </c>
    </row>
    <row r="19428" spans="3:5" ht="13" x14ac:dyDescent="0.15">
      <c r="C19428" s="1" t="str">
        <f ca="1">IFERROR(INDIRECT(ADDRESS(MATCH(A19428,'contribution par jour-semaine'!A:A,0),MATCH(B19428,'contribution par jour-semaine'!$1:$1,0),4,1,"contribution par jour-semaine")),"")</f>
        <v/>
      </c>
      <c r="D19428" s="4" t="str">
        <f>VLOOKUP(A19428,predictions!A:B,2,FALSE)</f>
        <v>22/06/2020</v>
      </c>
      <c r="E19428" s="4">
        <f t="shared" si="76"/>
        <v>44004</v>
      </c>
    </row>
    <row r="19429" spans="3:5" ht="13" x14ac:dyDescent="0.15">
      <c r="C19429" s="1" t="str">
        <f ca="1">IFERROR(INDIRECT(ADDRESS(MATCH(A19429,'contribution par jour-semaine'!A:A,0),MATCH(B19429,'contribution par jour-semaine'!$1:$1,0),4,1,"contribution par jour-semaine")),"")</f>
        <v/>
      </c>
      <c r="D19429" s="4" t="str">
        <f>VLOOKUP(A19429,predictions!A:B,2,FALSE)</f>
        <v>22/06/2020</v>
      </c>
      <c r="E19429" s="4">
        <f t="shared" si="76"/>
        <v>44004</v>
      </c>
    </row>
    <row r="19430" spans="3:5" ht="13" x14ac:dyDescent="0.15">
      <c r="C19430" s="1" t="str">
        <f ca="1">IFERROR(INDIRECT(ADDRESS(MATCH(A19430,'contribution par jour-semaine'!A:A,0),MATCH(B19430,'contribution par jour-semaine'!$1:$1,0),4,1,"contribution par jour-semaine")),"")</f>
        <v/>
      </c>
      <c r="D19430" s="4" t="str">
        <f>VLOOKUP(A19430,predictions!A:B,2,FALSE)</f>
        <v>22/06/2020</v>
      </c>
      <c r="E19430" s="4">
        <f t="shared" si="76"/>
        <v>44004</v>
      </c>
    </row>
    <row r="19431" spans="3:5" ht="13" x14ac:dyDescent="0.15">
      <c r="C19431" s="1" t="str">
        <f ca="1">IFERROR(INDIRECT(ADDRESS(MATCH(A19431,'contribution par jour-semaine'!A:A,0),MATCH(B19431,'contribution par jour-semaine'!$1:$1,0),4,1,"contribution par jour-semaine")),"")</f>
        <v/>
      </c>
      <c r="D19431" s="4" t="str">
        <f>VLOOKUP(A19431,predictions!A:B,2,FALSE)</f>
        <v>22/06/2020</v>
      </c>
      <c r="E19431" s="4">
        <f t="shared" si="76"/>
        <v>44004</v>
      </c>
    </row>
    <row r="19432" spans="3:5" ht="13" x14ac:dyDescent="0.15">
      <c r="C19432" s="1" t="str">
        <f ca="1">IFERROR(INDIRECT(ADDRESS(MATCH(A19432,'contribution par jour-semaine'!A:A,0),MATCH(B19432,'contribution par jour-semaine'!$1:$1,0),4,1,"contribution par jour-semaine")),"")</f>
        <v/>
      </c>
      <c r="D19432" s="4" t="str">
        <f>VLOOKUP(A19432,predictions!A:B,2,FALSE)</f>
        <v>22/06/2020</v>
      </c>
      <c r="E19432" s="4">
        <f t="shared" si="76"/>
        <v>44004</v>
      </c>
    </row>
    <row r="19433" spans="3:5" ht="13" x14ac:dyDescent="0.15">
      <c r="C19433" s="1" t="str">
        <f ca="1">IFERROR(INDIRECT(ADDRESS(MATCH(A19433,'contribution par jour-semaine'!A:A,0),MATCH(B19433,'contribution par jour-semaine'!$1:$1,0),4,1,"contribution par jour-semaine")),"")</f>
        <v/>
      </c>
      <c r="D19433" s="4" t="str">
        <f>VLOOKUP(A19433,predictions!A:B,2,FALSE)</f>
        <v>22/06/2020</v>
      </c>
      <c r="E19433" s="4">
        <f t="shared" si="76"/>
        <v>44004</v>
      </c>
    </row>
    <row r="19434" spans="3:5" ht="13" x14ac:dyDescent="0.15">
      <c r="C19434" s="1" t="str">
        <f ca="1">IFERROR(INDIRECT(ADDRESS(MATCH(A19434,'contribution par jour-semaine'!A:A,0),MATCH(B19434,'contribution par jour-semaine'!$1:$1,0),4,1,"contribution par jour-semaine")),"")</f>
        <v/>
      </c>
      <c r="D19434" s="4" t="str">
        <f>VLOOKUP(A19434,predictions!A:B,2,FALSE)</f>
        <v>22/06/2020</v>
      </c>
      <c r="E19434" s="4">
        <f t="shared" si="76"/>
        <v>44004</v>
      </c>
    </row>
    <row r="19435" spans="3:5" ht="13" x14ac:dyDescent="0.15">
      <c r="C19435" s="1" t="str">
        <f ca="1">IFERROR(INDIRECT(ADDRESS(MATCH(A19435,'contribution par jour-semaine'!A:A,0),MATCH(B19435,'contribution par jour-semaine'!$1:$1,0),4,1,"contribution par jour-semaine")),"")</f>
        <v/>
      </c>
      <c r="D19435" s="4" t="str">
        <f>VLOOKUP(A19435,predictions!A:B,2,FALSE)</f>
        <v>22/06/2020</v>
      </c>
      <c r="E19435" s="4">
        <f t="shared" si="76"/>
        <v>44004</v>
      </c>
    </row>
    <row r="19436" spans="3:5" ht="13" x14ac:dyDescent="0.15">
      <c r="C19436" s="1" t="str">
        <f ca="1">IFERROR(INDIRECT(ADDRESS(MATCH(A19436,'contribution par jour-semaine'!A:A,0),MATCH(B19436,'contribution par jour-semaine'!$1:$1,0),4,1,"contribution par jour-semaine")),"")</f>
        <v/>
      </c>
      <c r="D19436" s="4" t="str">
        <f>VLOOKUP(A19436,predictions!A:B,2,FALSE)</f>
        <v>22/06/2020</v>
      </c>
      <c r="E19436" s="4">
        <f t="shared" si="76"/>
        <v>44004</v>
      </c>
    </row>
    <row r="19437" spans="3:5" ht="13" x14ac:dyDescent="0.15">
      <c r="C19437" s="1" t="str">
        <f ca="1">IFERROR(INDIRECT(ADDRESS(MATCH(A19437,'contribution par jour-semaine'!A:A,0),MATCH(B19437,'contribution par jour-semaine'!$1:$1,0),4,1,"contribution par jour-semaine")),"")</f>
        <v/>
      </c>
      <c r="D19437" s="4" t="str">
        <f>VLOOKUP(A19437,predictions!A:B,2,FALSE)</f>
        <v>22/06/2020</v>
      </c>
      <c r="E19437" s="4">
        <f t="shared" si="76"/>
        <v>44004</v>
      </c>
    </row>
    <row r="19438" spans="3:5" ht="13" x14ac:dyDescent="0.15">
      <c r="C19438" s="1" t="str">
        <f ca="1">IFERROR(INDIRECT(ADDRESS(MATCH(A19438,'contribution par jour-semaine'!A:A,0),MATCH(B19438,'contribution par jour-semaine'!$1:$1,0),4,1,"contribution par jour-semaine")),"")</f>
        <v/>
      </c>
      <c r="D19438" s="4" t="str">
        <f>VLOOKUP(A19438,predictions!A:B,2,FALSE)</f>
        <v>22/06/2020</v>
      </c>
      <c r="E19438" s="4">
        <f t="shared" si="76"/>
        <v>44004</v>
      </c>
    </row>
    <row r="19439" spans="3:5" ht="13" x14ac:dyDescent="0.15">
      <c r="C19439" s="1" t="str">
        <f ca="1">IFERROR(INDIRECT(ADDRESS(MATCH(A19439,'contribution par jour-semaine'!A:A,0),MATCH(B19439,'contribution par jour-semaine'!$1:$1,0),4,1,"contribution par jour-semaine")),"")</f>
        <v/>
      </c>
      <c r="D19439" s="4" t="str">
        <f>VLOOKUP(A19439,predictions!A:B,2,FALSE)</f>
        <v>22/06/2020</v>
      </c>
      <c r="E19439" s="4">
        <f t="shared" si="76"/>
        <v>44004</v>
      </c>
    </row>
    <row r="19440" spans="3:5" ht="13" x14ac:dyDescent="0.15">
      <c r="C19440" s="1" t="str">
        <f ca="1">IFERROR(INDIRECT(ADDRESS(MATCH(A19440,'contribution par jour-semaine'!A:A,0),MATCH(B19440,'contribution par jour-semaine'!$1:$1,0),4,1,"contribution par jour-semaine")),"")</f>
        <v/>
      </c>
      <c r="D19440" s="4" t="str">
        <f>VLOOKUP(A19440,predictions!A:B,2,FALSE)</f>
        <v>22/06/2020</v>
      </c>
      <c r="E19440" s="4">
        <f t="shared" si="76"/>
        <v>44004</v>
      </c>
    </row>
    <row r="19441" spans="3:5" ht="13" x14ac:dyDescent="0.15">
      <c r="C19441" s="1" t="str">
        <f ca="1">IFERROR(INDIRECT(ADDRESS(MATCH(A19441,'contribution par jour-semaine'!A:A,0),MATCH(B19441,'contribution par jour-semaine'!$1:$1,0),4,1,"contribution par jour-semaine")),"")</f>
        <v/>
      </c>
      <c r="D19441" s="4" t="str">
        <f>VLOOKUP(A19441,predictions!A:B,2,FALSE)</f>
        <v>22/06/2020</v>
      </c>
      <c r="E19441" s="4">
        <f t="shared" si="76"/>
        <v>44004</v>
      </c>
    </row>
    <row r="19442" spans="3:5" ht="13" x14ac:dyDescent="0.15">
      <c r="C19442" s="1" t="str">
        <f ca="1">IFERROR(INDIRECT(ADDRESS(MATCH(A19442,'contribution par jour-semaine'!A:A,0),MATCH(B19442,'contribution par jour-semaine'!$1:$1,0),4,1,"contribution par jour-semaine")),"")</f>
        <v/>
      </c>
      <c r="D19442" s="4" t="str">
        <f>VLOOKUP(A19442,predictions!A:B,2,FALSE)</f>
        <v>22/06/2020</v>
      </c>
      <c r="E19442" s="4">
        <f t="shared" si="76"/>
        <v>44004</v>
      </c>
    </row>
    <row r="19443" spans="3:5" ht="13" x14ac:dyDescent="0.15">
      <c r="C19443" s="1" t="str">
        <f ca="1">IFERROR(INDIRECT(ADDRESS(MATCH(A19443,'contribution par jour-semaine'!A:A,0),MATCH(B19443,'contribution par jour-semaine'!$1:$1,0),4,1,"contribution par jour-semaine")),"")</f>
        <v/>
      </c>
      <c r="D19443" s="4" t="str">
        <f>VLOOKUP(A19443,predictions!A:B,2,FALSE)</f>
        <v>22/06/2020</v>
      </c>
      <c r="E19443" s="4">
        <f t="shared" si="76"/>
        <v>44004</v>
      </c>
    </row>
    <row r="19444" spans="3:5" ht="13" x14ac:dyDescent="0.15">
      <c r="C19444" s="1" t="str">
        <f ca="1">IFERROR(INDIRECT(ADDRESS(MATCH(A19444,'contribution par jour-semaine'!A:A,0),MATCH(B19444,'contribution par jour-semaine'!$1:$1,0),4,1,"contribution par jour-semaine")),"")</f>
        <v/>
      </c>
      <c r="D19444" s="4" t="str">
        <f>VLOOKUP(A19444,predictions!A:B,2,FALSE)</f>
        <v>22/06/2020</v>
      </c>
      <c r="E19444" s="4">
        <f t="shared" si="76"/>
        <v>44004</v>
      </c>
    </row>
    <row r="19445" spans="3:5" ht="13" x14ac:dyDescent="0.15">
      <c r="C19445" s="1" t="str">
        <f ca="1">IFERROR(INDIRECT(ADDRESS(MATCH(A19445,'contribution par jour-semaine'!A:A,0),MATCH(B19445,'contribution par jour-semaine'!$1:$1,0),4,1,"contribution par jour-semaine")),"")</f>
        <v/>
      </c>
      <c r="D19445" s="4" t="str">
        <f>VLOOKUP(A19445,predictions!A:B,2,FALSE)</f>
        <v>22/06/2020</v>
      </c>
      <c r="E19445" s="4">
        <f t="shared" si="76"/>
        <v>44004</v>
      </c>
    </row>
    <row r="19446" spans="3:5" ht="13" x14ac:dyDescent="0.15">
      <c r="C19446" s="1" t="str">
        <f ca="1">IFERROR(INDIRECT(ADDRESS(MATCH(A19446,'contribution par jour-semaine'!A:A,0),MATCH(B19446,'contribution par jour-semaine'!$1:$1,0),4,1,"contribution par jour-semaine")),"")</f>
        <v/>
      </c>
      <c r="D19446" s="4" t="str">
        <f>VLOOKUP(A19446,predictions!A:B,2,FALSE)</f>
        <v>22/06/2020</v>
      </c>
      <c r="E19446" s="4">
        <f t="shared" si="76"/>
        <v>44004</v>
      </c>
    </row>
    <row r="19447" spans="3:5" ht="13" x14ac:dyDescent="0.15">
      <c r="C19447" s="1" t="str">
        <f ca="1">IFERROR(INDIRECT(ADDRESS(MATCH(A19447,'contribution par jour-semaine'!A:A,0),MATCH(B19447,'contribution par jour-semaine'!$1:$1,0),4,1,"contribution par jour-semaine")),"")</f>
        <v/>
      </c>
      <c r="D19447" s="4" t="str">
        <f>VLOOKUP(A19447,predictions!A:B,2,FALSE)</f>
        <v>22/06/2020</v>
      </c>
      <c r="E19447" s="4">
        <f t="shared" si="76"/>
        <v>44004</v>
      </c>
    </row>
    <row r="19448" spans="3:5" ht="13" x14ac:dyDescent="0.15">
      <c r="C19448" s="1" t="str">
        <f ca="1">IFERROR(INDIRECT(ADDRESS(MATCH(A19448,'contribution par jour-semaine'!A:A,0),MATCH(B19448,'contribution par jour-semaine'!$1:$1,0),4,1,"contribution par jour-semaine")),"")</f>
        <v/>
      </c>
      <c r="D19448" s="4" t="str">
        <f>VLOOKUP(A19448,predictions!A:B,2,FALSE)</f>
        <v>22/06/2020</v>
      </c>
      <c r="E19448" s="4">
        <f t="shared" si="76"/>
        <v>44004</v>
      </c>
    </row>
    <row r="19449" spans="3:5" ht="13" x14ac:dyDescent="0.15">
      <c r="C19449" s="1" t="str">
        <f ca="1">IFERROR(INDIRECT(ADDRESS(MATCH(A19449,'contribution par jour-semaine'!A:A,0),MATCH(B19449,'contribution par jour-semaine'!$1:$1,0),4,1,"contribution par jour-semaine")),"")</f>
        <v/>
      </c>
      <c r="D19449" s="4" t="str">
        <f>VLOOKUP(A19449,predictions!A:B,2,FALSE)</f>
        <v>22/06/2020</v>
      </c>
      <c r="E19449" s="4">
        <f t="shared" si="76"/>
        <v>44004</v>
      </c>
    </row>
    <row r="19450" spans="3:5" ht="13" x14ac:dyDescent="0.15">
      <c r="C19450" s="1" t="str">
        <f ca="1">IFERROR(INDIRECT(ADDRESS(MATCH(A19450,'contribution par jour-semaine'!A:A,0),MATCH(B19450,'contribution par jour-semaine'!$1:$1,0),4,1,"contribution par jour-semaine")),"")</f>
        <v/>
      </c>
      <c r="D19450" s="4" t="str">
        <f>VLOOKUP(A19450,predictions!A:B,2,FALSE)</f>
        <v>22/06/2020</v>
      </c>
      <c r="E19450" s="4">
        <f t="shared" si="76"/>
        <v>44004</v>
      </c>
    </row>
    <row r="19451" spans="3:5" ht="13" x14ac:dyDescent="0.15">
      <c r="C19451" s="1" t="str">
        <f ca="1">IFERROR(INDIRECT(ADDRESS(MATCH(A19451,'contribution par jour-semaine'!A:A,0),MATCH(B19451,'contribution par jour-semaine'!$1:$1,0),4,1,"contribution par jour-semaine")),"")</f>
        <v/>
      </c>
      <c r="D19451" s="4" t="str">
        <f>VLOOKUP(A19451,predictions!A:B,2,FALSE)</f>
        <v>22/06/2020</v>
      </c>
      <c r="E19451" s="4">
        <f t="shared" si="76"/>
        <v>44004</v>
      </c>
    </row>
    <row r="19452" spans="3:5" ht="13" x14ac:dyDescent="0.15">
      <c r="C19452" s="1" t="str">
        <f ca="1">IFERROR(INDIRECT(ADDRESS(MATCH(A19452,'contribution par jour-semaine'!A:A,0),MATCH(B19452,'contribution par jour-semaine'!$1:$1,0),4,1,"contribution par jour-semaine")),"")</f>
        <v/>
      </c>
      <c r="D19452" s="4" t="str">
        <f>VLOOKUP(A19452,predictions!A:B,2,FALSE)</f>
        <v>22/06/2020</v>
      </c>
      <c r="E19452" s="4">
        <f t="shared" si="76"/>
        <v>44004</v>
      </c>
    </row>
    <row r="19453" spans="3:5" ht="13" x14ac:dyDescent="0.15">
      <c r="C19453" s="1" t="str">
        <f ca="1">IFERROR(INDIRECT(ADDRESS(MATCH(A19453,'contribution par jour-semaine'!A:A,0),MATCH(B19453,'contribution par jour-semaine'!$1:$1,0),4,1,"contribution par jour-semaine")),"")</f>
        <v/>
      </c>
      <c r="D19453" s="4" t="str">
        <f>VLOOKUP(A19453,predictions!A:B,2,FALSE)</f>
        <v>22/06/2020</v>
      </c>
      <c r="E19453" s="4">
        <f t="shared" si="76"/>
        <v>44004</v>
      </c>
    </row>
    <row r="19454" spans="3:5" ht="13" x14ac:dyDescent="0.15">
      <c r="C19454" s="1" t="str">
        <f ca="1">IFERROR(INDIRECT(ADDRESS(MATCH(A19454,'contribution par jour-semaine'!A:A,0),MATCH(B19454,'contribution par jour-semaine'!$1:$1,0),4,1,"contribution par jour-semaine")),"")</f>
        <v/>
      </c>
      <c r="D19454" s="4" t="str">
        <f>VLOOKUP(A19454,predictions!A:B,2,FALSE)</f>
        <v>22/06/2020</v>
      </c>
      <c r="E19454" s="4">
        <f t="shared" si="76"/>
        <v>44004</v>
      </c>
    </row>
    <row r="19455" spans="3:5" ht="13" x14ac:dyDescent="0.15">
      <c r="C19455" s="1" t="str">
        <f ca="1">IFERROR(INDIRECT(ADDRESS(MATCH(A19455,'contribution par jour-semaine'!A:A,0),MATCH(B19455,'contribution par jour-semaine'!$1:$1,0),4,1,"contribution par jour-semaine")),"")</f>
        <v/>
      </c>
      <c r="D19455" s="4" t="str">
        <f>VLOOKUP(A19455,predictions!A:B,2,FALSE)</f>
        <v>22/06/2020</v>
      </c>
      <c r="E19455" s="4">
        <f t="shared" si="76"/>
        <v>44004</v>
      </c>
    </row>
    <row r="19456" spans="3:5" ht="13" x14ac:dyDescent="0.15">
      <c r="C19456" s="1" t="str">
        <f ca="1">IFERROR(INDIRECT(ADDRESS(MATCH(A19456,'contribution par jour-semaine'!A:A,0),MATCH(B19456,'contribution par jour-semaine'!$1:$1,0),4,1,"contribution par jour-semaine")),"")</f>
        <v/>
      </c>
      <c r="D19456" s="4" t="str">
        <f>VLOOKUP(A19456,predictions!A:B,2,FALSE)</f>
        <v>22/06/2020</v>
      </c>
      <c r="E19456" s="4">
        <f t="shared" si="76"/>
        <v>44004</v>
      </c>
    </row>
    <row r="19457" spans="3:5" ht="13" x14ac:dyDescent="0.15">
      <c r="C19457" s="1" t="str">
        <f ca="1">IFERROR(INDIRECT(ADDRESS(MATCH(A19457,'contribution par jour-semaine'!A:A,0),MATCH(B19457,'contribution par jour-semaine'!$1:$1,0),4,1,"contribution par jour-semaine")),"")</f>
        <v/>
      </c>
      <c r="D19457" s="4" t="str">
        <f>VLOOKUP(A19457,predictions!A:B,2,FALSE)</f>
        <v>22/06/2020</v>
      </c>
      <c r="E19457" s="4">
        <f t="shared" si="76"/>
        <v>44004</v>
      </c>
    </row>
    <row r="19458" spans="3:5" ht="13" x14ac:dyDescent="0.15">
      <c r="C19458" s="1" t="str">
        <f ca="1">IFERROR(INDIRECT(ADDRESS(MATCH(A19458,'contribution par jour-semaine'!A:A,0),MATCH(B19458,'contribution par jour-semaine'!$1:$1,0),4,1,"contribution par jour-semaine")),"")</f>
        <v/>
      </c>
      <c r="D19458" s="4" t="str">
        <f>VLOOKUP(A19458,predictions!A:B,2,FALSE)</f>
        <v>22/06/2020</v>
      </c>
      <c r="E19458" s="4">
        <f t="shared" si="76"/>
        <v>44004</v>
      </c>
    </row>
    <row r="19459" spans="3:5" ht="13" x14ac:dyDescent="0.15">
      <c r="C19459" s="1" t="str">
        <f ca="1">IFERROR(INDIRECT(ADDRESS(MATCH(A19459,'contribution par jour-semaine'!A:A,0),MATCH(B19459,'contribution par jour-semaine'!$1:$1,0),4,1,"contribution par jour-semaine")),"")</f>
        <v/>
      </c>
      <c r="D19459" s="4" t="str">
        <f>VLOOKUP(A19459,predictions!A:B,2,FALSE)</f>
        <v>22/06/2020</v>
      </c>
      <c r="E19459" s="4">
        <f t="shared" si="76"/>
        <v>44004</v>
      </c>
    </row>
    <row r="19460" spans="3:5" ht="13" x14ac:dyDescent="0.15">
      <c r="C19460" s="1" t="str">
        <f ca="1">IFERROR(INDIRECT(ADDRESS(MATCH(A19460,'contribution par jour-semaine'!A:A,0),MATCH(B19460,'contribution par jour-semaine'!$1:$1,0),4,1,"contribution par jour-semaine")),"")</f>
        <v/>
      </c>
      <c r="D19460" s="4" t="str">
        <f>VLOOKUP(A19460,predictions!A:B,2,FALSE)</f>
        <v>22/06/2020</v>
      </c>
      <c r="E19460" s="4">
        <f t="shared" si="76"/>
        <v>44004</v>
      </c>
    </row>
    <row r="19461" spans="3:5" ht="13" x14ac:dyDescent="0.15">
      <c r="C19461" s="1" t="str">
        <f ca="1">IFERROR(INDIRECT(ADDRESS(MATCH(A19461,'contribution par jour-semaine'!A:A,0),MATCH(B19461,'contribution par jour-semaine'!$1:$1,0),4,1,"contribution par jour-semaine")),"")</f>
        <v/>
      </c>
      <c r="D19461" s="4" t="str">
        <f>VLOOKUP(A19461,predictions!A:B,2,FALSE)</f>
        <v>22/06/2020</v>
      </c>
      <c r="E19461" s="4">
        <f t="shared" si="76"/>
        <v>44004</v>
      </c>
    </row>
    <row r="19462" spans="3:5" ht="13" x14ac:dyDescent="0.15">
      <c r="C19462" s="1" t="str">
        <f ca="1">IFERROR(INDIRECT(ADDRESS(MATCH(A19462,'contribution par jour-semaine'!A:A,0),MATCH(B19462,'contribution par jour-semaine'!$1:$1,0),4,1,"contribution par jour-semaine")),"")</f>
        <v/>
      </c>
      <c r="D19462" s="4" t="str">
        <f>VLOOKUP(A19462,predictions!A:B,2,FALSE)</f>
        <v>22/06/2020</v>
      </c>
      <c r="E19462" s="4">
        <f t="shared" si="76"/>
        <v>44004</v>
      </c>
    </row>
    <row r="19463" spans="3:5" ht="13" x14ac:dyDescent="0.15">
      <c r="C19463" s="1" t="str">
        <f ca="1">IFERROR(INDIRECT(ADDRESS(MATCH(A19463,'contribution par jour-semaine'!A:A,0),MATCH(B19463,'contribution par jour-semaine'!$1:$1,0),4,1,"contribution par jour-semaine")),"")</f>
        <v/>
      </c>
      <c r="D19463" s="4" t="str">
        <f>VLOOKUP(A19463,predictions!A:B,2,FALSE)</f>
        <v>22/06/2020</v>
      </c>
      <c r="E19463" s="4">
        <f t="shared" si="76"/>
        <v>44004</v>
      </c>
    </row>
    <row r="19464" spans="3:5" ht="13" x14ac:dyDescent="0.15">
      <c r="C19464" s="1" t="str">
        <f ca="1">IFERROR(INDIRECT(ADDRESS(MATCH(A19464,'contribution par jour-semaine'!A:A,0),MATCH(B19464,'contribution par jour-semaine'!$1:$1,0),4,1,"contribution par jour-semaine")),"")</f>
        <v/>
      </c>
      <c r="D19464" s="4" t="str">
        <f>VLOOKUP(A19464,predictions!A:B,2,FALSE)</f>
        <v>22/06/2020</v>
      </c>
      <c r="E19464" s="4">
        <f t="shared" si="76"/>
        <v>44004</v>
      </c>
    </row>
    <row r="19465" spans="3:5" ht="13" x14ac:dyDescent="0.15">
      <c r="C19465" s="1" t="str">
        <f ca="1">IFERROR(INDIRECT(ADDRESS(MATCH(A19465,'contribution par jour-semaine'!A:A,0),MATCH(B19465,'contribution par jour-semaine'!$1:$1,0),4,1,"contribution par jour-semaine")),"")</f>
        <v/>
      </c>
      <c r="D19465" s="4" t="str">
        <f>VLOOKUP(A19465,predictions!A:B,2,FALSE)</f>
        <v>22/06/2020</v>
      </c>
      <c r="E19465" s="4">
        <f t="shared" si="76"/>
        <v>44004</v>
      </c>
    </row>
    <row r="19466" spans="3:5" ht="13" x14ac:dyDescent="0.15">
      <c r="C19466" s="1" t="str">
        <f ca="1">IFERROR(INDIRECT(ADDRESS(MATCH(A19466,'contribution par jour-semaine'!A:A,0),MATCH(B19466,'contribution par jour-semaine'!$1:$1,0),4,1,"contribution par jour-semaine")),"")</f>
        <v/>
      </c>
      <c r="D19466" s="4" t="str">
        <f>VLOOKUP(A19466,predictions!A:B,2,FALSE)</f>
        <v>22/06/2020</v>
      </c>
      <c r="E19466" s="4">
        <f t="shared" si="76"/>
        <v>44004</v>
      </c>
    </row>
    <row r="19467" spans="3:5" ht="13" x14ac:dyDescent="0.15">
      <c r="C19467" s="1" t="str">
        <f ca="1">IFERROR(INDIRECT(ADDRESS(MATCH(A19467,'contribution par jour-semaine'!A:A,0),MATCH(B19467,'contribution par jour-semaine'!$1:$1,0),4,1,"contribution par jour-semaine")),"")</f>
        <v/>
      </c>
      <c r="D19467" s="4" t="str">
        <f>VLOOKUP(A19467,predictions!A:B,2,FALSE)</f>
        <v>22/06/2020</v>
      </c>
      <c r="E19467" s="4">
        <f t="shared" si="76"/>
        <v>44004</v>
      </c>
    </row>
    <row r="19468" spans="3:5" ht="13" x14ac:dyDescent="0.15">
      <c r="C19468" s="1" t="str">
        <f ca="1">IFERROR(INDIRECT(ADDRESS(MATCH(A19468,'contribution par jour-semaine'!A:A,0),MATCH(B19468,'contribution par jour-semaine'!$1:$1,0),4,1,"contribution par jour-semaine")),"")</f>
        <v/>
      </c>
      <c r="D19468" s="4" t="str">
        <f>VLOOKUP(A19468,predictions!A:B,2,FALSE)</f>
        <v>22/06/2020</v>
      </c>
      <c r="E19468" s="4">
        <f t="shared" si="76"/>
        <v>44004</v>
      </c>
    </row>
    <row r="19469" spans="3:5" ht="13" x14ac:dyDescent="0.15">
      <c r="C19469" s="1" t="str">
        <f ca="1">IFERROR(INDIRECT(ADDRESS(MATCH(A19469,'contribution par jour-semaine'!A:A,0),MATCH(B19469,'contribution par jour-semaine'!$1:$1,0),4,1,"contribution par jour-semaine")),"")</f>
        <v/>
      </c>
      <c r="D19469" s="4" t="str">
        <f>VLOOKUP(A19469,predictions!A:B,2,FALSE)</f>
        <v>22/06/2020</v>
      </c>
      <c r="E19469" s="4">
        <f t="shared" si="76"/>
        <v>44004</v>
      </c>
    </row>
    <row r="19470" spans="3:5" ht="13" x14ac:dyDescent="0.15">
      <c r="C19470" s="1" t="str">
        <f ca="1">IFERROR(INDIRECT(ADDRESS(MATCH(A19470,'contribution par jour-semaine'!A:A,0),MATCH(B19470,'contribution par jour-semaine'!$1:$1,0),4,1,"contribution par jour-semaine")),"")</f>
        <v/>
      </c>
      <c r="D19470" s="4" t="str">
        <f>VLOOKUP(A19470,predictions!A:B,2,FALSE)</f>
        <v>22/06/2020</v>
      </c>
      <c r="E19470" s="4">
        <f t="shared" si="76"/>
        <v>44004</v>
      </c>
    </row>
    <row r="19471" spans="3:5" ht="13" x14ac:dyDescent="0.15">
      <c r="C19471" s="1" t="str">
        <f ca="1">IFERROR(INDIRECT(ADDRESS(MATCH(A19471,'contribution par jour-semaine'!A:A,0),MATCH(B19471,'contribution par jour-semaine'!$1:$1,0),4,1,"contribution par jour-semaine")),"")</f>
        <v/>
      </c>
      <c r="D19471" s="4" t="str">
        <f>VLOOKUP(A19471,predictions!A:B,2,FALSE)</f>
        <v>22/06/2020</v>
      </c>
      <c r="E19471" s="4">
        <f t="shared" si="76"/>
        <v>44004</v>
      </c>
    </row>
    <row r="19472" spans="3:5" ht="13" x14ac:dyDescent="0.15">
      <c r="C19472" s="1" t="str">
        <f ca="1">IFERROR(INDIRECT(ADDRESS(MATCH(A19472,'contribution par jour-semaine'!A:A,0),MATCH(B19472,'contribution par jour-semaine'!$1:$1,0),4,1,"contribution par jour-semaine")),"")</f>
        <v/>
      </c>
      <c r="D19472" s="4" t="str">
        <f>VLOOKUP(A19472,predictions!A:B,2,FALSE)</f>
        <v>22/06/2020</v>
      </c>
      <c r="E19472" s="4">
        <f t="shared" si="76"/>
        <v>44004</v>
      </c>
    </row>
    <row r="19473" spans="3:5" ht="13" x14ac:dyDescent="0.15">
      <c r="C19473" s="1" t="str">
        <f ca="1">IFERROR(INDIRECT(ADDRESS(MATCH(A19473,'contribution par jour-semaine'!A:A,0),MATCH(B19473,'contribution par jour-semaine'!$1:$1,0),4,1,"contribution par jour-semaine")),"")</f>
        <v/>
      </c>
      <c r="D19473" s="4" t="str">
        <f>VLOOKUP(A19473,predictions!A:B,2,FALSE)</f>
        <v>22/06/2020</v>
      </c>
      <c r="E19473" s="4">
        <f t="shared" si="76"/>
        <v>44004</v>
      </c>
    </row>
    <row r="19474" spans="3:5" ht="13" x14ac:dyDescent="0.15">
      <c r="C19474" s="1" t="str">
        <f ca="1">IFERROR(INDIRECT(ADDRESS(MATCH(A19474,'contribution par jour-semaine'!A:A,0),MATCH(B19474,'contribution par jour-semaine'!$1:$1,0),4,1,"contribution par jour-semaine")),"")</f>
        <v/>
      </c>
      <c r="D19474" s="4" t="str">
        <f>VLOOKUP(A19474,predictions!A:B,2,FALSE)</f>
        <v>22/06/2020</v>
      </c>
      <c r="E19474" s="4">
        <f t="shared" si="76"/>
        <v>44004</v>
      </c>
    </row>
    <row r="19475" spans="3:5" ht="13" x14ac:dyDescent="0.15">
      <c r="C19475" s="1" t="str">
        <f ca="1">IFERROR(INDIRECT(ADDRESS(MATCH(A19475,'contribution par jour-semaine'!A:A,0),MATCH(B19475,'contribution par jour-semaine'!$1:$1,0),4,1,"contribution par jour-semaine")),"")</f>
        <v/>
      </c>
      <c r="D19475" s="4" t="str">
        <f>VLOOKUP(A19475,predictions!A:B,2,FALSE)</f>
        <v>22/06/2020</v>
      </c>
      <c r="E19475" s="4">
        <f t="shared" si="76"/>
        <v>44004</v>
      </c>
    </row>
    <row r="19476" spans="3:5" ht="13" x14ac:dyDescent="0.15">
      <c r="C19476" s="1" t="str">
        <f ca="1">IFERROR(INDIRECT(ADDRESS(MATCH(A19476,'contribution par jour-semaine'!A:A,0),MATCH(B19476,'contribution par jour-semaine'!$1:$1,0),4,1,"contribution par jour-semaine")),"")</f>
        <v/>
      </c>
      <c r="D19476" s="4" t="str">
        <f>VLOOKUP(A19476,predictions!A:B,2,FALSE)</f>
        <v>22/06/2020</v>
      </c>
      <c r="E19476" s="4">
        <f t="shared" si="76"/>
        <v>44004</v>
      </c>
    </row>
    <row r="19477" spans="3:5" ht="13" x14ac:dyDescent="0.15">
      <c r="C19477" s="1" t="str">
        <f ca="1">IFERROR(INDIRECT(ADDRESS(MATCH(A19477,'contribution par jour-semaine'!A:A,0),MATCH(B19477,'contribution par jour-semaine'!$1:$1,0),4,1,"contribution par jour-semaine")),"")</f>
        <v/>
      </c>
      <c r="D19477" s="4" t="str">
        <f>VLOOKUP(A19477,predictions!A:B,2,FALSE)</f>
        <v>22/06/2020</v>
      </c>
      <c r="E19477" s="4">
        <f t="shared" si="76"/>
        <v>44004</v>
      </c>
    </row>
    <row r="19478" spans="3:5" ht="13" x14ac:dyDescent="0.15">
      <c r="C19478" s="1" t="str">
        <f ca="1">IFERROR(INDIRECT(ADDRESS(MATCH(A19478,'contribution par jour-semaine'!A:A,0),MATCH(B19478,'contribution par jour-semaine'!$1:$1,0),4,1,"contribution par jour-semaine")),"")</f>
        <v/>
      </c>
      <c r="D19478" s="4" t="str">
        <f>VLOOKUP(A19478,predictions!A:B,2,FALSE)</f>
        <v>22/06/2020</v>
      </c>
      <c r="E19478" s="4">
        <f t="shared" si="76"/>
        <v>44004</v>
      </c>
    </row>
    <row r="19479" spans="3:5" ht="13" x14ac:dyDescent="0.15">
      <c r="C19479" s="1" t="str">
        <f ca="1">IFERROR(INDIRECT(ADDRESS(MATCH(A19479,'contribution par jour-semaine'!A:A,0),MATCH(B19479,'contribution par jour-semaine'!$1:$1,0),4,1,"contribution par jour-semaine")),"")</f>
        <v/>
      </c>
      <c r="D19479" s="4" t="str">
        <f>VLOOKUP(A19479,predictions!A:B,2,FALSE)</f>
        <v>22/06/2020</v>
      </c>
      <c r="E19479" s="4">
        <f t="shared" si="76"/>
        <v>44004</v>
      </c>
    </row>
    <row r="19480" spans="3:5" ht="13" x14ac:dyDescent="0.15">
      <c r="C19480" s="1" t="str">
        <f ca="1">IFERROR(INDIRECT(ADDRESS(MATCH(A19480,'contribution par jour-semaine'!A:A,0),MATCH(B19480,'contribution par jour-semaine'!$1:$1,0),4,1,"contribution par jour-semaine")),"")</f>
        <v/>
      </c>
      <c r="D19480" s="4" t="str">
        <f>VLOOKUP(A19480,predictions!A:B,2,FALSE)</f>
        <v>22/06/2020</v>
      </c>
      <c r="E19480" s="4">
        <f t="shared" si="76"/>
        <v>44004</v>
      </c>
    </row>
    <row r="19481" spans="3:5" ht="13" x14ac:dyDescent="0.15">
      <c r="C19481" s="1" t="str">
        <f ca="1">IFERROR(INDIRECT(ADDRESS(MATCH(A19481,'contribution par jour-semaine'!A:A,0),MATCH(B19481,'contribution par jour-semaine'!$1:$1,0),4,1,"contribution par jour-semaine")),"")</f>
        <v/>
      </c>
      <c r="D19481" s="4" t="str">
        <f>VLOOKUP(A19481,predictions!A:B,2,FALSE)</f>
        <v>22/06/2020</v>
      </c>
      <c r="E19481" s="4">
        <f t="shared" si="76"/>
        <v>44004</v>
      </c>
    </row>
    <row r="19482" spans="3:5" ht="13" x14ac:dyDescent="0.15">
      <c r="C19482" s="1" t="str">
        <f ca="1">IFERROR(INDIRECT(ADDRESS(MATCH(A19482,'contribution par jour-semaine'!A:A,0),MATCH(B19482,'contribution par jour-semaine'!$1:$1,0),4,1,"contribution par jour-semaine")),"")</f>
        <v/>
      </c>
      <c r="D19482" s="4" t="str">
        <f>VLOOKUP(A19482,predictions!A:B,2,FALSE)</f>
        <v>22/06/2020</v>
      </c>
      <c r="E19482" s="4">
        <f t="shared" si="76"/>
        <v>44004</v>
      </c>
    </row>
    <row r="19483" spans="3:5" ht="13" x14ac:dyDescent="0.15">
      <c r="C19483" s="1" t="str">
        <f ca="1">IFERROR(INDIRECT(ADDRESS(MATCH(A19483,'contribution par jour-semaine'!A:A,0),MATCH(B19483,'contribution par jour-semaine'!$1:$1,0),4,1,"contribution par jour-semaine")),"")</f>
        <v/>
      </c>
      <c r="D19483" s="4" t="str">
        <f>VLOOKUP(A19483,predictions!A:B,2,FALSE)</f>
        <v>22/06/2020</v>
      </c>
      <c r="E19483" s="4">
        <f t="shared" si="76"/>
        <v>44004</v>
      </c>
    </row>
    <row r="19484" spans="3:5" ht="13" x14ac:dyDescent="0.15">
      <c r="C19484" s="1" t="str">
        <f ca="1">IFERROR(INDIRECT(ADDRESS(MATCH(A19484,'contribution par jour-semaine'!A:A,0),MATCH(B19484,'contribution par jour-semaine'!$1:$1,0),4,1,"contribution par jour-semaine")),"")</f>
        <v/>
      </c>
      <c r="D19484" s="4" t="str">
        <f>VLOOKUP(A19484,predictions!A:B,2,FALSE)</f>
        <v>22/06/2020</v>
      </c>
      <c r="E19484" s="4">
        <f t="shared" si="76"/>
        <v>44004</v>
      </c>
    </row>
    <row r="19485" spans="3:5" ht="13" x14ac:dyDescent="0.15">
      <c r="C19485" s="1" t="str">
        <f ca="1">IFERROR(INDIRECT(ADDRESS(MATCH(A19485,'contribution par jour-semaine'!A:A,0),MATCH(B19485,'contribution par jour-semaine'!$1:$1,0),4,1,"contribution par jour-semaine")),"")</f>
        <v/>
      </c>
      <c r="D19485" s="4" t="str">
        <f>VLOOKUP(A19485,predictions!A:B,2,FALSE)</f>
        <v>22/06/2020</v>
      </c>
      <c r="E19485" s="4">
        <f t="shared" si="76"/>
        <v>44004</v>
      </c>
    </row>
    <row r="19486" spans="3:5" ht="13" x14ac:dyDescent="0.15">
      <c r="C19486" s="1" t="str">
        <f ca="1">IFERROR(INDIRECT(ADDRESS(MATCH(A19486,'contribution par jour-semaine'!A:A,0),MATCH(B19486,'contribution par jour-semaine'!$1:$1,0),4,1,"contribution par jour-semaine")),"")</f>
        <v/>
      </c>
      <c r="D19486" s="4" t="str">
        <f>VLOOKUP(A19486,predictions!A:B,2,FALSE)</f>
        <v>22/06/2020</v>
      </c>
      <c r="E19486" s="4">
        <f t="shared" si="76"/>
        <v>44004</v>
      </c>
    </row>
    <row r="19487" spans="3:5" ht="13" x14ac:dyDescent="0.15">
      <c r="C19487" s="1" t="str">
        <f ca="1">IFERROR(INDIRECT(ADDRESS(MATCH(A19487,'contribution par jour-semaine'!A:A,0),MATCH(B19487,'contribution par jour-semaine'!$1:$1,0),4,1,"contribution par jour-semaine")),"")</f>
        <v/>
      </c>
      <c r="D19487" s="4" t="str">
        <f>VLOOKUP(A19487,predictions!A:B,2,FALSE)</f>
        <v>22/06/2020</v>
      </c>
      <c r="E19487" s="4">
        <f t="shared" si="76"/>
        <v>44004</v>
      </c>
    </row>
    <row r="19488" spans="3:5" ht="13" x14ac:dyDescent="0.15">
      <c r="C19488" s="1" t="str">
        <f ca="1">IFERROR(INDIRECT(ADDRESS(MATCH(A19488,'contribution par jour-semaine'!A:A,0),MATCH(B19488,'contribution par jour-semaine'!$1:$1,0),4,1,"contribution par jour-semaine")),"")</f>
        <v/>
      </c>
      <c r="D19488" s="4" t="str">
        <f>VLOOKUP(A19488,predictions!A:B,2,FALSE)</f>
        <v>22/06/2020</v>
      </c>
      <c r="E19488" s="4">
        <f t="shared" si="76"/>
        <v>44004</v>
      </c>
    </row>
    <row r="19489" spans="3:5" ht="13" x14ac:dyDescent="0.15">
      <c r="C19489" s="1" t="str">
        <f ca="1">IFERROR(INDIRECT(ADDRESS(MATCH(A19489,'contribution par jour-semaine'!A:A,0),MATCH(B19489,'contribution par jour-semaine'!$1:$1,0),4,1,"contribution par jour-semaine")),"")</f>
        <v/>
      </c>
      <c r="D19489" s="4" t="str">
        <f>VLOOKUP(A19489,predictions!A:B,2,FALSE)</f>
        <v>22/06/2020</v>
      </c>
      <c r="E19489" s="4">
        <f t="shared" si="76"/>
        <v>44004</v>
      </c>
    </row>
    <row r="19490" spans="3:5" ht="13" x14ac:dyDescent="0.15">
      <c r="C19490" s="1" t="str">
        <f ca="1">IFERROR(INDIRECT(ADDRESS(MATCH(A19490,'contribution par jour-semaine'!A:A,0),MATCH(B19490,'contribution par jour-semaine'!$1:$1,0),4,1,"contribution par jour-semaine")),"")</f>
        <v/>
      </c>
      <c r="D19490" s="4" t="str">
        <f>VLOOKUP(A19490,predictions!A:B,2,FALSE)</f>
        <v>22/06/2020</v>
      </c>
      <c r="E19490" s="4">
        <f t="shared" si="76"/>
        <v>44004</v>
      </c>
    </row>
    <row r="19491" spans="3:5" ht="13" x14ac:dyDescent="0.15">
      <c r="C19491" s="1" t="str">
        <f ca="1">IFERROR(INDIRECT(ADDRESS(MATCH(A19491,'contribution par jour-semaine'!A:A,0),MATCH(B19491,'contribution par jour-semaine'!$1:$1,0),4,1,"contribution par jour-semaine")),"")</f>
        <v/>
      </c>
      <c r="D19491" s="4" t="str">
        <f>VLOOKUP(A19491,predictions!A:B,2,FALSE)</f>
        <v>22/06/2020</v>
      </c>
      <c r="E19491" s="4">
        <f t="shared" si="76"/>
        <v>44004</v>
      </c>
    </row>
    <row r="19492" spans="3:5" ht="13" x14ac:dyDescent="0.15">
      <c r="C19492" s="1" t="str">
        <f ca="1">IFERROR(INDIRECT(ADDRESS(MATCH(A19492,'contribution par jour-semaine'!A:A,0),MATCH(B19492,'contribution par jour-semaine'!$1:$1,0),4,1,"contribution par jour-semaine")),"")</f>
        <v/>
      </c>
      <c r="D19492" s="4" t="str">
        <f>VLOOKUP(A19492,predictions!A:B,2,FALSE)</f>
        <v>22/06/2020</v>
      </c>
      <c r="E19492" s="4">
        <f t="shared" si="76"/>
        <v>44004</v>
      </c>
    </row>
    <row r="19493" spans="3:5" ht="13" x14ac:dyDescent="0.15">
      <c r="C19493" s="1" t="str">
        <f ca="1">IFERROR(INDIRECT(ADDRESS(MATCH(A19493,'contribution par jour-semaine'!A:A,0),MATCH(B19493,'contribution par jour-semaine'!$1:$1,0),4,1,"contribution par jour-semaine")),"")</f>
        <v/>
      </c>
      <c r="D19493" s="4" t="str">
        <f>VLOOKUP(A19493,predictions!A:B,2,FALSE)</f>
        <v>22/06/2020</v>
      </c>
      <c r="E19493" s="4">
        <f t="shared" si="76"/>
        <v>44004</v>
      </c>
    </row>
    <row r="19494" spans="3:5" ht="13" x14ac:dyDescent="0.15">
      <c r="C19494" s="1" t="str">
        <f ca="1">IFERROR(INDIRECT(ADDRESS(MATCH(A19494,'contribution par jour-semaine'!A:A,0),MATCH(B19494,'contribution par jour-semaine'!$1:$1,0),4,1,"contribution par jour-semaine")),"")</f>
        <v/>
      </c>
      <c r="D19494" s="4" t="str">
        <f>VLOOKUP(A19494,predictions!A:B,2,FALSE)</f>
        <v>22/06/2020</v>
      </c>
      <c r="E19494" s="4">
        <f t="shared" si="76"/>
        <v>44004</v>
      </c>
    </row>
    <row r="19495" spans="3:5" ht="13" x14ac:dyDescent="0.15">
      <c r="C19495" s="1" t="str">
        <f ca="1">IFERROR(INDIRECT(ADDRESS(MATCH(A19495,'contribution par jour-semaine'!A:A,0),MATCH(B19495,'contribution par jour-semaine'!$1:$1,0),4,1,"contribution par jour-semaine")),"")</f>
        <v/>
      </c>
      <c r="D19495" s="4" t="str">
        <f>VLOOKUP(A19495,predictions!A:B,2,FALSE)</f>
        <v>22/06/2020</v>
      </c>
      <c r="E19495" s="4">
        <f t="shared" si="76"/>
        <v>44004</v>
      </c>
    </row>
    <row r="19496" spans="3:5" ht="13" x14ac:dyDescent="0.15">
      <c r="C19496" s="1" t="str">
        <f ca="1">IFERROR(INDIRECT(ADDRESS(MATCH(A19496,'contribution par jour-semaine'!A:A,0),MATCH(B19496,'contribution par jour-semaine'!$1:$1,0),4,1,"contribution par jour-semaine")),"")</f>
        <v/>
      </c>
      <c r="D19496" s="4" t="str">
        <f>VLOOKUP(A19496,predictions!A:B,2,FALSE)</f>
        <v>22/06/2020</v>
      </c>
      <c r="E19496" s="4">
        <f t="shared" si="76"/>
        <v>44004</v>
      </c>
    </row>
    <row r="19497" spans="3:5" ht="13" x14ac:dyDescent="0.15">
      <c r="C19497" s="1" t="str">
        <f ca="1">IFERROR(INDIRECT(ADDRESS(MATCH(A19497,'contribution par jour-semaine'!A:A,0),MATCH(B19497,'contribution par jour-semaine'!$1:$1,0),4,1,"contribution par jour-semaine")),"")</f>
        <v/>
      </c>
      <c r="D19497" s="4" t="str">
        <f>VLOOKUP(A19497,predictions!A:B,2,FALSE)</f>
        <v>22/06/2020</v>
      </c>
      <c r="E19497" s="4">
        <f t="shared" si="76"/>
        <v>44004</v>
      </c>
    </row>
    <row r="19498" spans="3:5" ht="13" x14ac:dyDescent="0.15">
      <c r="C19498" s="1" t="str">
        <f ca="1">IFERROR(INDIRECT(ADDRESS(MATCH(A19498,'contribution par jour-semaine'!A:A,0),MATCH(B19498,'contribution par jour-semaine'!$1:$1,0),4,1,"contribution par jour-semaine")),"")</f>
        <v/>
      </c>
      <c r="D19498" s="4" t="str">
        <f>VLOOKUP(A19498,predictions!A:B,2,FALSE)</f>
        <v>22/06/2020</v>
      </c>
      <c r="E19498" s="4">
        <f t="shared" si="76"/>
        <v>44004</v>
      </c>
    </row>
    <row r="19499" spans="3:5" ht="13" x14ac:dyDescent="0.15">
      <c r="C19499" s="1" t="str">
        <f ca="1">IFERROR(INDIRECT(ADDRESS(MATCH(A19499,'contribution par jour-semaine'!A:A,0),MATCH(B19499,'contribution par jour-semaine'!$1:$1,0),4,1,"contribution par jour-semaine")),"")</f>
        <v/>
      </c>
      <c r="D19499" s="4" t="str">
        <f>VLOOKUP(A19499,predictions!A:B,2,FALSE)</f>
        <v>22/06/2020</v>
      </c>
      <c r="E19499" s="4">
        <f t="shared" si="76"/>
        <v>44004</v>
      </c>
    </row>
    <row r="19500" spans="3:5" ht="13" x14ac:dyDescent="0.15">
      <c r="C19500" s="1" t="str">
        <f ca="1">IFERROR(INDIRECT(ADDRESS(MATCH(A19500,'contribution par jour-semaine'!A:A,0),MATCH(B19500,'contribution par jour-semaine'!$1:$1,0),4,1,"contribution par jour-semaine")),"")</f>
        <v/>
      </c>
      <c r="D19500" s="4" t="str">
        <f>VLOOKUP(A19500,predictions!A:B,2,FALSE)</f>
        <v>22/06/2020</v>
      </c>
      <c r="E19500" s="4">
        <f t="shared" si="76"/>
        <v>44004</v>
      </c>
    </row>
    <row r="19501" spans="3:5" ht="13" x14ac:dyDescent="0.15">
      <c r="C19501" s="1" t="str">
        <f ca="1">IFERROR(INDIRECT(ADDRESS(MATCH(A19501,'contribution par jour-semaine'!A:A,0),MATCH(B19501,'contribution par jour-semaine'!$1:$1,0),4,1,"contribution par jour-semaine")),"")</f>
        <v/>
      </c>
      <c r="D19501" s="4" t="str">
        <f>VLOOKUP(A19501,predictions!A:B,2,FALSE)</f>
        <v>22/06/2020</v>
      </c>
      <c r="E19501" s="4">
        <f t="shared" si="76"/>
        <v>44004</v>
      </c>
    </row>
    <row r="19502" spans="3:5" ht="13" x14ac:dyDescent="0.15">
      <c r="C19502" s="1" t="str">
        <f ca="1">IFERROR(INDIRECT(ADDRESS(MATCH(A19502,'contribution par jour-semaine'!A:A,0),MATCH(B19502,'contribution par jour-semaine'!$1:$1,0),4,1,"contribution par jour-semaine")),"")</f>
        <v/>
      </c>
      <c r="D19502" s="4" t="str">
        <f>VLOOKUP(A19502,predictions!A:B,2,FALSE)</f>
        <v>22/06/2020</v>
      </c>
      <c r="E19502" s="4">
        <f t="shared" si="76"/>
        <v>44004</v>
      </c>
    </row>
    <row r="19503" spans="3:5" ht="13" x14ac:dyDescent="0.15">
      <c r="C19503" s="1" t="str">
        <f ca="1">IFERROR(INDIRECT(ADDRESS(MATCH(A19503,'contribution par jour-semaine'!A:A,0),MATCH(B19503,'contribution par jour-semaine'!$1:$1,0),4,1,"contribution par jour-semaine")),"")</f>
        <v/>
      </c>
      <c r="D19503" s="4" t="str">
        <f>VLOOKUP(A19503,predictions!A:B,2,FALSE)</f>
        <v>22/06/2020</v>
      </c>
      <c r="E19503" s="4">
        <f t="shared" si="76"/>
        <v>44004</v>
      </c>
    </row>
    <row r="19504" spans="3:5" ht="13" x14ac:dyDescent="0.15">
      <c r="C19504" s="1" t="str">
        <f ca="1">IFERROR(INDIRECT(ADDRESS(MATCH(A19504,'contribution par jour-semaine'!A:A,0),MATCH(B19504,'contribution par jour-semaine'!$1:$1,0),4,1,"contribution par jour-semaine")),"")</f>
        <v/>
      </c>
      <c r="D19504" s="4" t="str">
        <f>VLOOKUP(A19504,predictions!A:B,2,FALSE)</f>
        <v>22/06/2020</v>
      </c>
      <c r="E19504" s="4">
        <f t="shared" si="76"/>
        <v>44004</v>
      </c>
    </row>
    <row r="19505" spans="3:5" ht="13" x14ac:dyDescent="0.15">
      <c r="C19505" s="1" t="str">
        <f ca="1">IFERROR(INDIRECT(ADDRESS(MATCH(A19505,'contribution par jour-semaine'!A:A,0),MATCH(B19505,'contribution par jour-semaine'!$1:$1,0),4,1,"contribution par jour-semaine")),"")</f>
        <v/>
      </c>
      <c r="D19505" s="4" t="str">
        <f>VLOOKUP(A19505,predictions!A:B,2,FALSE)</f>
        <v>22/06/2020</v>
      </c>
      <c r="E19505" s="4">
        <f t="shared" si="76"/>
        <v>44004</v>
      </c>
    </row>
    <row r="19506" spans="3:5" ht="13" x14ac:dyDescent="0.15">
      <c r="C19506" s="1" t="str">
        <f ca="1">IFERROR(INDIRECT(ADDRESS(MATCH(A19506,'contribution par jour-semaine'!A:A,0),MATCH(B19506,'contribution par jour-semaine'!$1:$1,0),4,1,"contribution par jour-semaine")),"")</f>
        <v/>
      </c>
      <c r="D19506" s="4" t="str">
        <f>VLOOKUP(A19506,predictions!A:B,2,FALSE)</f>
        <v>22/06/2020</v>
      </c>
      <c r="E19506" s="4">
        <f t="shared" si="76"/>
        <v>44004</v>
      </c>
    </row>
    <row r="19507" spans="3:5" ht="13" x14ac:dyDescent="0.15">
      <c r="C19507" s="1" t="str">
        <f ca="1">IFERROR(INDIRECT(ADDRESS(MATCH(A19507,'contribution par jour-semaine'!A:A,0),MATCH(B19507,'contribution par jour-semaine'!$1:$1,0),4,1,"contribution par jour-semaine")),"")</f>
        <v/>
      </c>
      <c r="D19507" s="4" t="str">
        <f>VLOOKUP(A19507,predictions!A:B,2,FALSE)</f>
        <v>22/06/2020</v>
      </c>
      <c r="E19507" s="4">
        <f t="shared" si="76"/>
        <v>44004</v>
      </c>
    </row>
    <row r="19508" spans="3:5" ht="13" x14ac:dyDescent="0.15">
      <c r="C19508" s="1" t="str">
        <f ca="1">IFERROR(INDIRECT(ADDRESS(MATCH(A19508,'contribution par jour-semaine'!A:A,0),MATCH(B19508,'contribution par jour-semaine'!$1:$1,0),4,1,"contribution par jour-semaine")),"")</f>
        <v/>
      </c>
      <c r="D19508" s="4" t="str">
        <f>VLOOKUP(A19508,predictions!A:B,2,FALSE)</f>
        <v>22/06/2020</v>
      </c>
      <c r="E19508" s="4">
        <f t="shared" si="76"/>
        <v>44004</v>
      </c>
    </row>
    <row r="19509" spans="3:5" ht="13" x14ac:dyDescent="0.15">
      <c r="C19509" s="1" t="str">
        <f ca="1">IFERROR(INDIRECT(ADDRESS(MATCH(A19509,'contribution par jour-semaine'!A:A,0),MATCH(B19509,'contribution par jour-semaine'!$1:$1,0),4,1,"contribution par jour-semaine")),"")</f>
        <v/>
      </c>
      <c r="D19509" s="4" t="str">
        <f>VLOOKUP(A19509,predictions!A:B,2,FALSE)</f>
        <v>22/06/2020</v>
      </c>
      <c r="E19509" s="4">
        <f t="shared" si="76"/>
        <v>44004</v>
      </c>
    </row>
    <row r="19510" spans="3:5" ht="13" x14ac:dyDescent="0.15">
      <c r="C19510" s="1" t="str">
        <f ca="1">IFERROR(INDIRECT(ADDRESS(MATCH(A19510,'contribution par jour-semaine'!A:A,0),MATCH(B19510,'contribution par jour-semaine'!$1:$1,0),4,1,"contribution par jour-semaine")),"")</f>
        <v/>
      </c>
      <c r="D19510" s="4" t="str">
        <f>VLOOKUP(A19510,predictions!A:B,2,FALSE)</f>
        <v>22/06/2020</v>
      </c>
      <c r="E19510" s="4">
        <f t="shared" si="76"/>
        <v>44004</v>
      </c>
    </row>
    <row r="19511" spans="3:5" ht="13" x14ac:dyDescent="0.15">
      <c r="C19511" s="1" t="str">
        <f ca="1">IFERROR(INDIRECT(ADDRESS(MATCH(A19511,'contribution par jour-semaine'!A:A,0),MATCH(B19511,'contribution par jour-semaine'!$1:$1,0),4,1,"contribution par jour-semaine")),"")</f>
        <v/>
      </c>
      <c r="D19511" s="4" t="str">
        <f>VLOOKUP(A19511,predictions!A:B,2,FALSE)</f>
        <v>22/06/2020</v>
      </c>
      <c r="E19511" s="4">
        <f t="shared" si="76"/>
        <v>44004</v>
      </c>
    </row>
    <row r="19512" spans="3:5" ht="13" x14ac:dyDescent="0.15">
      <c r="C19512" s="1" t="str">
        <f ca="1">IFERROR(INDIRECT(ADDRESS(MATCH(A19512,'contribution par jour-semaine'!A:A,0),MATCH(B19512,'contribution par jour-semaine'!$1:$1,0),4,1,"contribution par jour-semaine")),"")</f>
        <v/>
      </c>
      <c r="D19512" s="4" t="str">
        <f>VLOOKUP(A19512,predictions!A:B,2,FALSE)</f>
        <v>22/06/2020</v>
      </c>
      <c r="E19512" s="4">
        <f t="shared" si="76"/>
        <v>44004</v>
      </c>
    </row>
    <row r="19513" spans="3:5" ht="13" x14ac:dyDescent="0.15">
      <c r="C19513" s="1" t="str">
        <f ca="1">IFERROR(INDIRECT(ADDRESS(MATCH(A19513,'contribution par jour-semaine'!A:A,0),MATCH(B19513,'contribution par jour-semaine'!$1:$1,0),4,1,"contribution par jour-semaine")),"")</f>
        <v/>
      </c>
      <c r="D19513" s="4" t="str">
        <f>VLOOKUP(A19513,predictions!A:B,2,FALSE)</f>
        <v>22/06/2020</v>
      </c>
      <c r="E19513" s="4">
        <f t="shared" si="76"/>
        <v>44004</v>
      </c>
    </row>
    <row r="19514" spans="3:5" ht="13" x14ac:dyDescent="0.15">
      <c r="C19514" s="1" t="str">
        <f ca="1">IFERROR(INDIRECT(ADDRESS(MATCH(A19514,'contribution par jour-semaine'!A:A,0),MATCH(B19514,'contribution par jour-semaine'!$1:$1,0),4,1,"contribution par jour-semaine")),"")</f>
        <v/>
      </c>
      <c r="D19514" s="4" t="str">
        <f>VLOOKUP(A19514,predictions!A:B,2,FALSE)</f>
        <v>22/06/2020</v>
      </c>
      <c r="E19514" s="4">
        <f t="shared" si="76"/>
        <v>44004</v>
      </c>
    </row>
    <row r="19515" spans="3:5" ht="13" x14ac:dyDescent="0.15">
      <c r="C19515" s="1" t="str">
        <f ca="1">IFERROR(INDIRECT(ADDRESS(MATCH(A19515,'contribution par jour-semaine'!A:A,0),MATCH(B19515,'contribution par jour-semaine'!$1:$1,0),4,1,"contribution par jour-semaine")),"")</f>
        <v/>
      </c>
      <c r="D19515" s="4" t="str">
        <f>VLOOKUP(A19515,predictions!A:B,2,FALSE)</f>
        <v>22/06/2020</v>
      </c>
      <c r="E19515" s="4">
        <f t="shared" si="76"/>
        <v>44004</v>
      </c>
    </row>
    <row r="19516" spans="3:5" ht="13" x14ac:dyDescent="0.15">
      <c r="C19516" s="1" t="str">
        <f ca="1">IFERROR(INDIRECT(ADDRESS(MATCH(A19516,'contribution par jour-semaine'!A:A,0),MATCH(B19516,'contribution par jour-semaine'!$1:$1,0),4,1,"contribution par jour-semaine")),"")</f>
        <v/>
      </c>
      <c r="D19516" s="4" t="str">
        <f>VLOOKUP(A19516,predictions!A:B,2,FALSE)</f>
        <v>22/06/2020</v>
      </c>
      <c r="E19516" s="4">
        <f t="shared" si="76"/>
        <v>44004</v>
      </c>
    </row>
    <row r="19517" spans="3:5" ht="13" x14ac:dyDescent="0.15">
      <c r="C19517" s="1" t="str">
        <f ca="1">IFERROR(INDIRECT(ADDRESS(MATCH(A19517,'contribution par jour-semaine'!A:A,0),MATCH(B19517,'contribution par jour-semaine'!$1:$1,0),4,1,"contribution par jour-semaine")),"")</f>
        <v/>
      </c>
      <c r="D19517" s="4" t="str">
        <f>VLOOKUP(A19517,predictions!A:B,2,FALSE)</f>
        <v>22/06/2020</v>
      </c>
      <c r="E19517" s="4">
        <f t="shared" si="76"/>
        <v>44004</v>
      </c>
    </row>
    <row r="19518" spans="3:5" ht="13" x14ac:dyDescent="0.15">
      <c r="C19518" s="1" t="str">
        <f ca="1">IFERROR(INDIRECT(ADDRESS(MATCH(A19518,'contribution par jour-semaine'!A:A,0),MATCH(B19518,'contribution par jour-semaine'!$1:$1,0),4,1,"contribution par jour-semaine")),"")</f>
        <v/>
      </c>
      <c r="D19518" s="4" t="str">
        <f>VLOOKUP(A19518,predictions!A:B,2,FALSE)</f>
        <v>22/06/2020</v>
      </c>
      <c r="E19518" s="4">
        <f t="shared" si="76"/>
        <v>44004</v>
      </c>
    </row>
    <row r="19519" spans="3:5" ht="13" x14ac:dyDescent="0.15">
      <c r="C19519" s="1" t="str">
        <f ca="1">IFERROR(INDIRECT(ADDRESS(MATCH(A19519,'contribution par jour-semaine'!A:A,0),MATCH(B19519,'contribution par jour-semaine'!$1:$1,0),4,1,"contribution par jour-semaine")),"")</f>
        <v/>
      </c>
      <c r="D19519" s="4" t="str">
        <f>VLOOKUP(A19519,predictions!A:B,2,FALSE)</f>
        <v>22/06/2020</v>
      </c>
      <c r="E19519" s="4">
        <f t="shared" si="76"/>
        <v>44004</v>
      </c>
    </row>
    <row r="19520" spans="3:5" ht="13" x14ac:dyDescent="0.15">
      <c r="C19520" s="1" t="str">
        <f ca="1">IFERROR(INDIRECT(ADDRESS(MATCH(A19520,'contribution par jour-semaine'!A:A,0),MATCH(B19520,'contribution par jour-semaine'!$1:$1,0),4,1,"contribution par jour-semaine")),"")</f>
        <v/>
      </c>
      <c r="D19520" s="4" t="str">
        <f>VLOOKUP(A19520,predictions!A:B,2,FALSE)</f>
        <v>22/06/2020</v>
      </c>
      <c r="E19520" s="4">
        <f t="shared" si="76"/>
        <v>44004</v>
      </c>
    </row>
    <row r="19521" spans="3:5" ht="13" x14ac:dyDescent="0.15">
      <c r="C19521" s="1" t="str">
        <f ca="1">IFERROR(INDIRECT(ADDRESS(MATCH(A19521,'contribution par jour-semaine'!A:A,0),MATCH(B19521,'contribution par jour-semaine'!$1:$1,0),4,1,"contribution par jour-semaine")),"")</f>
        <v/>
      </c>
      <c r="D19521" s="4" t="str">
        <f>VLOOKUP(A19521,predictions!A:B,2,FALSE)</f>
        <v>22/06/2020</v>
      </c>
      <c r="E19521" s="4">
        <f t="shared" si="76"/>
        <v>44004</v>
      </c>
    </row>
    <row r="19522" spans="3:5" ht="13" x14ac:dyDescent="0.15">
      <c r="C19522" s="1" t="str">
        <f ca="1">IFERROR(INDIRECT(ADDRESS(MATCH(A19522,'contribution par jour-semaine'!A:A,0),MATCH(B19522,'contribution par jour-semaine'!$1:$1,0),4,1,"contribution par jour-semaine")),"")</f>
        <v/>
      </c>
      <c r="D19522" s="4" t="str">
        <f>VLOOKUP(A19522,predictions!A:B,2,FALSE)</f>
        <v>22/06/2020</v>
      </c>
      <c r="E19522" s="4">
        <f t="shared" si="76"/>
        <v>44004</v>
      </c>
    </row>
    <row r="19523" spans="3:5" ht="13" x14ac:dyDescent="0.15">
      <c r="C19523" s="1" t="str">
        <f ca="1">IFERROR(INDIRECT(ADDRESS(MATCH(A19523,'contribution par jour-semaine'!A:A,0),MATCH(B19523,'contribution par jour-semaine'!$1:$1,0),4,1,"contribution par jour-semaine")),"")</f>
        <v/>
      </c>
      <c r="D19523" s="4" t="str">
        <f>VLOOKUP(A19523,predictions!A:B,2,FALSE)</f>
        <v>22/06/2020</v>
      </c>
      <c r="E19523" s="4">
        <f t="shared" si="76"/>
        <v>44004</v>
      </c>
    </row>
    <row r="19524" spans="3:5" ht="13" x14ac:dyDescent="0.15">
      <c r="C19524" s="1" t="str">
        <f ca="1">IFERROR(INDIRECT(ADDRESS(MATCH(A19524,'contribution par jour-semaine'!A:A,0),MATCH(B19524,'contribution par jour-semaine'!$1:$1,0),4,1,"contribution par jour-semaine")),"")</f>
        <v/>
      </c>
      <c r="D19524" s="4" t="str">
        <f>VLOOKUP(A19524,predictions!A:B,2,FALSE)</f>
        <v>22/06/2020</v>
      </c>
      <c r="E19524" s="4">
        <f t="shared" si="76"/>
        <v>44004</v>
      </c>
    </row>
    <row r="19525" spans="3:5" ht="13" x14ac:dyDescent="0.15">
      <c r="C19525" s="1" t="str">
        <f ca="1">IFERROR(INDIRECT(ADDRESS(MATCH(A19525,'contribution par jour-semaine'!A:A,0),MATCH(B19525,'contribution par jour-semaine'!$1:$1,0),4,1,"contribution par jour-semaine")),"")</f>
        <v/>
      </c>
      <c r="D19525" s="4" t="str">
        <f>VLOOKUP(A19525,predictions!A:B,2,FALSE)</f>
        <v>22/06/2020</v>
      </c>
      <c r="E19525" s="4">
        <f t="shared" si="76"/>
        <v>44004</v>
      </c>
    </row>
    <row r="19526" spans="3:5" ht="13" x14ac:dyDescent="0.15">
      <c r="C19526" s="1" t="str">
        <f ca="1">IFERROR(INDIRECT(ADDRESS(MATCH(A19526,'contribution par jour-semaine'!A:A,0),MATCH(B19526,'contribution par jour-semaine'!$1:$1,0),4,1,"contribution par jour-semaine")),"")</f>
        <v/>
      </c>
      <c r="D19526" s="4" t="str">
        <f>VLOOKUP(A19526,predictions!A:B,2,FALSE)</f>
        <v>22/06/2020</v>
      </c>
      <c r="E19526" s="4">
        <f t="shared" si="76"/>
        <v>44004</v>
      </c>
    </row>
    <row r="19527" spans="3:5" ht="13" x14ac:dyDescent="0.15">
      <c r="C19527" s="1" t="str">
        <f ca="1">IFERROR(INDIRECT(ADDRESS(MATCH(A19527,'contribution par jour-semaine'!A:A,0),MATCH(B19527,'contribution par jour-semaine'!$1:$1,0),4,1,"contribution par jour-semaine")),"")</f>
        <v/>
      </c>
      <c r="D19527" s="4" t="str">
        <f>VLOOKUP(A19527,predictions!A:B,2,FALSE)</f>
        <v>22/06/2020</v>
      </c>
      <c r="E19527" s="4">
        <f t="shared" si="76"/>
        <v>44004</v>
      </c>
    </row>
    <row r="19528" spans="3:5" ht="13" x14ac:dyDescent="0.15">
      <c r="C19528" s="1" t="str">
        <f ca="1">IFERROR(INDIRECT(ADDRESS(MATCH(A19528,'contribution par jour-semaine'!A:A,0),MATCH(B19528,'contribution par jour-semaine'!$1:$1,0),4,1,"contribution par jour-semaine")),"")</f>
        <v/>
      </c>
      <c r="D19528" s="4" t="str">
        <f>VLOOKUP(A19528,predictions!A:B,2,FALSE)</f>
        <v>22/06/2020</v>
      </c>
      <c r="E19528" s="4">
        <f t="shared" si="76"/>
        <v>44004</v>
      </c>
    </row>
    <row r="19529" spans="3:5" ht="13" x14ac:dyDescent="0.15">
      <c r="C19529" s="1" t="str">
        <f ca="1">IFERROR(INDIRECT(ADDRESS(MATCH(A19529,'contribution par jour-semaine'!A:A,0),MATCH(B19529,'contribution par jour-semaine'!$1:$1,0),4,1,"contribution par jour-semaine")),"")</f>
        <v/>
      </c>
      <c r="D19529" s="4" t="str">
        <f>VLOOKUP(A19529,predictions!A:B,2,FALSE)</f>
        <v>22/06/2020</v>
      </c>
      <c r="E19529" s="4">
        <f t="shared" si="76"/>
        <v>44004</v>
      </c>
    </row>
    <row r="19530" spans="3:5" ht="13" x14ac:dyDescent="0.15">
      <c r="C19530" s="1" t="str">
        <f ca="1">IFERROR(INDIRECT(ADDRESS(MATCH(A19530,'contribution par jour-semaine'!A:A,0),MATCH(B19530,'contribution par jour-semaine'!$1:$1,0),4,1,"contribution par jour-semaine")),"")</f>
        <v/>
      </c>
      <c r="D19530" s="4" t="str">
        <f>VLOOKUP(A19530,predictions!A:B,2,FALSE)</f>
        <v>22/06/2020</v>
      </c>
      <c r="E19530" s="4">
        <f t="shared" si="76"/>
        <v>44004</v>
      </c>
    </row>
    <row r="19531" spans="3:5" ht="13" x14ac:dyDescent="0.15">
      <c r="C19531" s="1" t="str">
        <f ca="1">IFERROR(INDIRECT(ADDRESS(MATCH(A19531,'contribution par jour-semaine'!A:A,0),MATCH(B19531,'contribution par jour-semaine'!$1:$1,0),4,1,"contribution par jour-semaine")),"")</f>
        <v/>
      </c>
      <c r="D19531" s="4" t="str">
        <f>VLOOKUP(A19531,predictions!A:B,2,FALSE)</f>
        <v>22/06/2020</v>
      </c>
      <c r="E19531" s="4">
        <f t="shared" si="76"/>
        <v>44004</v>
      </c>
    </row>
    <row r="19532" spans="3:5" ht="13" x14ac:dyDescent="0.15">
      <c r="C19532" s="1" t="str">
        <f ca="1">IFERROR(INDIRECT(ADDRESS(MATCH(A19532,'contribution par jour-semaine'!A:A,0),MATCH(B19532,'contribution par jour-semaine'!$1:$1,0),4,1,"contribution par jour-semaine")),"")</f>
        <v/>
      </c>
      <c r="D19532" s="4" t="str">
        <f>VLOOKUP(A19532,predictions!A:B,2,FALSE)</f>
        <v>22/06/2020</v>
      </c>
      <c r="E19532" s="4">
        <f t="shared" si="76"/>
        <v>44004</v>
      </c>
    </row>
    <row r="19533" spans="3:5" ht="13" x14ac:dyDescent="0.15">
      <c r="C19533" s="1" t="str">
        <f ca="1">IFERROR(INDIRECT(ADDRESS(MATCH(A19533,'contribution par jour-semaine'!A:A,0),MATCH(B19533,'contribution par jour-semaine'!$1:$1,0),4,1,"contribution par jour-semaine")),"")</f>
        <v/>
      </c>
      <c r="D19533" s="4" t="str">
        <f>VLOOKUP(A19533,predictions!A:B,2,FALSE)</f>
        <v>22/06/2020</v>
      </c>
      <c r="E19533" s="4">
        <f t="shared" si="76"/>
        <v>44004</v>
      </c>
    </row>
    <row r="19534" spans="3:5" ht="13" x14ac:dyDescent="0.15">
      <c r="C19534" s="1" t="str">
        <f ca="1">IFERROR(INDIRECT(ADDRESS(MATCH(A19534,'contribution par jour-semaine'!A:A,0),MATCH(B19534,'contribution par jour-semaine'!$1:$1,0),4,1,"contribution par jour-semaine")),"")</f>
        <v/>
      </c>
      <c r="D19534" s="4" t="str">
        <f>VLOOKUP(A19534,predictions!A:B,2,FALSE)</f>
        <v>22/06/2020</v>
      </c>
      <c r="E19534" s="4">
        <f t="shared" si="76"/>
        <v>44004</v>
      </c>
    </row>
    <row r="19535" spans="3:5" ht="13" x14ac:dyDescent="0.15">
      <c r="C19535" s="1" t="str">
        <f ca="1">IFERROR(INDIRECT(ADDRESS(MATCH(A19535,'contribution par jour-semaine'!A:A,0),MATCH(B19535,'contribution par jour-semaine'!$1:$1,0),4,1,"contribution par jour-semaine")),"")</f>
        <v/>
      </c>
      <c r="D19535" s="4" t="str">
        <f>VLOOKUP(A19535,predictions!A:B,2,FALSE)</f>
        <v>22/06/2020</v>
      </c>
      <c r="E19535" s="4">
        <f t="shared" si="76"/>
        <v>44004</v>
      </c>
    </row>
    <row r="19536" spans="3:5" ht="13" x14ac:dyDescent="0.15">
      <c r="C19536" s="1" t="str">
        <f ca="1">IFERROR(INDIRECT(ADDRESS(MATCH(A19536,'contribution par jour-semaine'!A:A,0),MATCH(B19536,'contribution par jour-semaine'!$1:$1,0),4,1,"contribution par jour-semaine")),"")</f>
        <v/>
      </c>
      <c r="D19536" s="4" t="str">
        <f>VLOOKUP(A19536,predictions!A:B,2,FALSE)</f>
        <v>22/06/2020</v>
      </c>
      <c r="E19536" s="4">
        <f t="shared" si="76"/>
        <v>44004</v>
      </c>
    </row>
    <row r="19537" spans="3:5" ht="13" x14ac:dyDescent="0.15">
      <c r="C19537" s="1" t="str">
        <f ca="1">IFERROR(INDIRECT(ADDRESS(MATCH(A19537,'contribution par jour-semaine'!A:A,0),MATCH(B19537,'contribution par jour-semaine'!$1:$1,0),4,1,"contribution par jour-semaine")),"")</f>
        <v/>
      </c>
      <c r="D19537" s="4" t="str">
        <f>VLOOKUP(A19537,predictions!A:B,2,FALSE)</f>
        <v>22/06/2020</v>
      </c>
      <c r="E19537" s="4">
        <f t="shared" si="76"/>
        <v>44004</v>
      </c>
    </row>
    <row r="19538" spans="3:5" ht="13" x14ac:dyDescent="0.15">
      <c r="C19538" s="1" t="str">
        <f ca="1">IFERROR(INDIRECT(ADDRESS(MATCH(A19538,'contribution par jour-semaine'!A:A,0),MATCH(B19538,'contribution par jour-semaine'!$1:$1,0),4,1,"contribution par jour-semaine")),"")</f>
        <v/>
      </c>
      <c r="D19538" s="4" t="str">
        <f>VLOOKUP(A19538,predictions!A:B,2,FALSE)</f>
        <v>22/06/2020</v>
      </c>
      <c r="E19538" s="4">
        <f t="shared" si="76"/>
        <v>44004</v>
      </c>
    </row>
    <row r="19539" spans="3:5" ht="13" x14ac:dyDescent="0.15">
      <c r="C19539" s="1" t="str">
        <f ca="1">IFERROR(INDIRECT(ADDRESS(MATCH(A19539,'contribution par jour-semaine'!A:A,0),MATCH(B19539,'contribution par jour-semaine'!$1:$1,0),4,1,"contribution par jour-semaine")),"")</f>
        <v/>
      </c>
      <c r="D19539" s="4" t="str">
        <f>VLOOKUP(A19539,predictions!A:B,2,FALSE)</f>
        <v>22/06/2020</v>
      </c>
      <c r="E19539" s="4">
        <f t="shared" si="76"/>
        <v>44004</v>
      </c>
    </row>
    <row r="19540" spans="3:5" ht="13" x14ac:dyDescent="0.15">
      <c r="C19540" s="1" t="str">
        <f ca="1">IFERROR(INDIRECT(ADDRESS(MATCH(A19540,'contribution par jour-semaine'!A:A,0),MATCH(B19540,'contribution par jour-semaine'!$1:$1,0),4,1,"contribution par jour-semaine")),"")</f>
        <v/>
      </c>
      <c r="D19540" s="4" t="str">
        <f>VLOOKUP(A19540,predictions!A:B,2,FALSE)</f>
        <v>22/06/2020</v>
      </c>
      <c r="E19540" s="4">
        <f t="shared" si="76"/>
        <v>44004</v>
      </c>
    </row>
    <row r="19541" spans="3:5" ht="13" x14ac:dyDescent="0.15">
      <c r="C19541" s="1" t="str">
        <f ca="1">IFERROR(INDIRECT(ADDRESS(MATCH(A19541,'contribution par jour-semaine'!A:A,0),MATCH(B19541,'contribution par jour-semaine'!$1:$1,0),4,1,"contribution par jour-semaine")),"")</f>
        <v/>
      </c>
      <c r="D19541" s="4" t="str">
        <f>VLOOKUP(A19541,predictions!A:B,2,FALSE)</f>
        <v>22/06/2020</v>
      </c>
      <c r="E19541" s="4">
        <f t="shared" si="76"/>
        <v>44004</v>
      </c>
    </row>
    <row r="19542" spans="3:5" ht="13" x14ac:dyDescent="0.15">
      <c r="C19542" s="1" t="str">
        <f ca="1">IFERROR(INDIRECT(ADDRESS(MATCH(A19542,'contribution par jour-semaine'!A:A,0),MATCH(B19542,'contribution par jour-semaine'!$1:$1,0),4,1,"contribution par jour-semaine")),"")</f>
        <v/>
      </c>
      <c r="D19542" s="4" t="str">
        <f>VLOOKUP(A19542,predictions!A:B,2,FALSE)</f>
        <v>22/06/2020</v>
      </c>
      <c r="E19542" s="4">
        <f t="shared" si="76"/>
        <v>44004</v>
      </c>
    </row>
    <row r="19543" spans="3:5" ht="13" x14ac:dyDescent="0.15">
      <c r="C19543" s="1" t="str">
        <f ca="1">IFERROR(INDIRECT(ADDRESS(MATCH(A19543,'contribution par jour-semaine'!A:A,0),MATCH(B19543,'contribution par jour-semaine'!$1:$1,0),4,1,"contribution par jour-semaine")),"")</f>
        <v/>
      </c>
      <c r="D19543" s="4" t="str">
        <f>VLOOKUP(A19543,predictions!A:B,2,FALSE)</f>
        <v>22/06/2020</v>
      </c>
      <c r="E19543" s="4">
        <f t="shared" si="76"/>
        <v>44004</v>
      </c>
    </row>
    <row r="19544" spans="3:5" ht="13" x14ac:dyDescent="0.15">
      <c r="C19544" s="1" t="str">
        <f ca="1">IFERROR(INDIRECT(ADDRESS(MATCH(A19544,'contribution par jour-semaine'!A:A,0),MATCH(B19544,'contribution par jour-semaine'!$1:$1,0),4,1,"contribution par jour-semaine")),"")</f>
        <v/>
      </c>
      <c r="D19544" s="4" t="str">
        <f>VLOOKUP(A19544,predictions!A:B,2,FALSE)</f>
        <v>22/06/2020</v>
      </c>
      <c r="E19544" s="4">
        <f t="shared" si="76"/>
        <v>44004</v>
      </c>
    </row>
    <row r="19545" spans="3:5" ht="13" x14ac:dyDescent="0.15">
      <c r="C19545" s="1" t="str">
        <f ca="1">IFERROR(INDIRECT(ADDRESS(MATCH(A19545,'contribution par jour-semaine'!A:A,0),MATCH(B19545,'contribution par jour-semaine'!$1:$1,0),4,1,"contribution par jour-semaine")),"")</f>
        <v/>
      </c>
      <c r="D19545" s="4" t="str">
        <f>VLOOKUP(A19545,predictions!A:B,2,FALSE)</f>
        <v>22/06/2020</v>
      </c>
      <c r="E19545" s="4">
        <f t="shared" si="76"/>
        <v>44004</v>
      </c>
    </row>
    <row r="19546" spans="3:5" ht="13" x14ac:dyDescent="0.15">
      <c r="C19546" s="1" t="str">
        <f ca="1">IFERROR(INDIRECT(ADDRESS(MATCH(A19546,'contribution par jour-semaine'!A:A,0),MATCH(B19546,'contribution par jour-semaine'!$1:$1,0),4,1,"contribution par jour-semaine")),"")</f>
        <v/>
      </c>
      <c r="D19546" s="4" t="str">
        <f>VLOOKUP(A19546,predictions!A:B,2,FALSE)</f>
        <v>22/06/2020</v>
      </c>
      <c r="E19546" s="4">
        <f t="shared" si="76"/>
        <v>44004</v>
      </c>
    </row>
    <row r="19547" spans="3:5" ht="13" x14ac:dyDescent="0.15">
      <c r="C19547" s="1" t="str">
        <f ca="1">IFERROR(INDIRECT(ADDRESS(MATCH(A19547,'contribution par jour-semaine'!A:A,0),MATCH(B19547,'contribution par jour-semaine'!$1:$1,0),4,1,"contribution par jour-semaine")),"")</f>
        <v/>
      </c>
      <c r="D19547" s="4" t="str">
        <f>VLOOKUP(A19547,predictions!A:B,2,FALSE)</f>
        <v>22/06/2020</v>
      </c>
      <c r="E19547" s="4">
        <f t="shared" si="76"/>
        <v>44004</v>
      </c>
    </row>
    <row r="19548" spans="3:5" ht="13" x14ac:dyDescent="0.15">
      <c r="C19548" s="1" t="str">
        <f ca="1">IFERROR(INDIRECT(ADDRESS(MATCH(A19548,'contribution par jour-semaine'!A:A,0),MATCH(B19548,'contribution par jour-semaine'!$1:$1,0),4,1,"contribution par jour-semaine")),"")</f>
        <v/>
      </c>
      <c r="D19548" s="4" t="str">
        <f>VLOOKUP(A19548,predictions!A:B,2,FALSE)</f>
        <v>22/06/2020</v>
      </c>
      <c r="E19548" s="4">
        <f t="shared" si="76"/>
        <v>44004</v>
      </c>
    </row>
    <row r="19549" spans="3:5" ht="13" x14ac:dyDescent="0.15">
      <c r="C19549" s="1" t="str">
        <f ca="1">IFERROR(INDIRECT(ADDRESS(MATCH(A19549,'contribution par jour-semaine'!A:A,0),MATCH(B19549,'contribution par jour-semaine'!$1:$1,0),4,1,"contribution par jour-semaine")),"")</f>
        <v/>
      </c>
      <c r="D19549" s="4" t="str">
        <f>VLOOKUP(A19549,predictions!A:B,2,FALSE)</f>
        <v>22/06/2020</v>
      </c>
      <c r="E19549" s="4">
        <f t="shared" si="76"/>
        <v>44004</v>
      </c>
    </row>
    <row r="19550" spans="3:5" ht="13" x14ac:dyDescent="0.15">
      <c r="C19550" s="1" t="str">
        <f ca="1">IFERROR(INDIRECT(ADDRESS(MATCH(A19550,'contribution par jour-semaine'!A:A,0),MATCH(B19550,'contribution par jour-semaine'!$1:$1,0),4,1,"contribution par jour-semaine")),"")</f>
        <v/>
      </c>
      <c r="D19550" s="4" t="str">
        <f>VLOOKUP(A19550,predictions!A:B,2,FALSE)</f>
        <v>22/06/2020</v>
      </c>
      <c r="E19550" s="4">
        <f t="shared" si="76"/>
        <v>44004</v>
      </c>
    </row>
    <row r="19551" spans="3:5" ht="13" x14ac:dyDescent="0.15">
      <c r="C19551" s="1" t="str">
        <f ca="1">IFERROR(INDIRECT(ADDRESS(MATCH(A19551,'contribution par jour-semaine'!A:A,0),MATCH(B19551,'contribution par jour-semaine'!$1:$1,0),4,1,"contribution par jour-semaine")),"")</f>
        <v/>
      </c>
      <c r="D19551" s="4" t="str">
        <f>VLOOKUP(A19551,predictions!A:B,2,FALSE)</f>
        <v>22/06/2020</v>
      </c>
      <c r="E19551" s="4">
        <f t="shared" si="76"/>
        <v>44004</v>
      </c>
    </row>
    <row r="19552" spans="3:5" ht="13" x14ac:dyDescent="0.15">
      <c r="C19552" s="1" t="str">
        <f ca="1">IFERROR(INDIRECT(ADDRESS(MATCH(A19552,'contribution par jour-semaine'!A:A,0),MATCH(B19552,'contribution par jour-semaine'!$1:$1,0),4,1,"contribution par jour-semaine")),"")</f>
        <v/>
      </c>
      <c r="D19552" s="4" t="str">
        <f>VLOOKUP(A19552,predictions!A:B,2,FALSE)</f>
        <v>22/06/2020</v>
      </c>
      <c r="E19552" s="4">
        <f t="shared" si="76"/>
        <v>44004</v>
      </c>
    </row>
    <row r="19553" spans="3:5" ht="13" x14ac:dyDescent="0.15">
      <c r="C19553" s="1" t="str">
        <f ca="1">IFERROR(INDIRECT(ADDRESS(MATCH(A19553,'contribution par jour-semaine'!A:A,0),MATCH(B19553,'contribution par jour-semaine'!$1:$1,0),4,1,"contribution par jour-semaine")),"")</f>
        <v/>
      </c>
      <c r="D19553" s="4" t="str">
        <f>VLOOKUP(A19553,predictions!A:B,2,FALSE)</f>
        <v>22/06/2020</v>
      </c>
      <c r="E19553" s="4">
        <f t="shared" si="76"/>
        <v>44004</v>
      </c>
    </row>
    <row r="19554" spans="3:5" ht="13" x14ac:dyDescent="0.15">
      <c r="C19554" s="1" t="str">
        <f ca="1">IFERROR(INDIRECT(ADDRESS(MATCH(A19554,'contribution par jour-semaine'!A:A,0),MATCH(B19554,'contribution par jour-semaine'!$1:$1,0),4,1,"contribution par jour-semaine")),"")</f>
        <v/>
      </c>
      <c r="D19554" s="4" t="str">
        <f>VLOOKUP(A19554,predictions!A:B,2,FALSE)</f>
        <v>22/06/2020</v>
      </c>
      <c r="E19554" s="4">
        <f t="shared" si="76"/>
        <v>44004</v>
      </c>
    </row>
    <row r="19555" spans="3:5" ht="13" x14ac:dyDescent="0.15">
      <c r="C19555" s="1" t="str">
        <f ca="1">IFERROR(INDIRECT(ADDRESS(MATCH(A19555,'contribution par jour-semaine'!A:A,0),MATCH(B19555,'contribution par jour-semaine'!$1:$1,0),4,1,"contribution par jour-semaine")),"")</f>
        <v/>
      </c>
      <c r="D19555" s="4" t="str">
        <f>VLOOKUP(A19555,predictions!A:B,2,FALSE)</f>
        <v>22/06/2020</v>
      </c>
      <c r="E19555" s="4">
        <f t="shared" si="76"/>
        <v>44004</v>
      </c>
    </row>
    <row r="19556" spans="3:5" ht="13" x14ac:dyDescent="0.15">
      <c r="C19556" s="1" t="str">
        <f ca="1">IFERROR(INDIRECT(ADDRESS(MATCH(A19556,'contribution par jour-semaine'!A:A,0),MATCH(B19556,'contribution par jour-semaine'!$1:$1,0),4,1,"contribution par jour-semaine")),"")</f>
        <v/>
      </c>
      <c r="D19556" s="4" t="str">
        <f>VLOOKUP(A19556,predictions!A:B,2,FALSE)</f>
        <v>22/06/2020</v>
      </c>
      <c r="E19556" s="4">
        <f t="shared" si="76"/>
        <v>44004</v>
      </c>
    </row>
    <row r="19557" spans="3:5" ht="13" x14ac:dyDescent="0.15">
      <c r="C19557" s="1" t="str">
        <f ca="1">IFERROR(INDIRECT(ADDRESS(MATCH(A19557,'contribution par jour-semaine'!A:A,0),MATCH(B19557,'contribution par jour-semaine'!$1:$1,0),4,1,"contribution par jour-semaine")),"")</f>
        <v/>
      </c>
      <c r="D19557" s="4" t="str">
        <f>VLOOKUP(A19557,predictions!A:B,2,FALSE)</f>
        <v>22/06/2020</v>
      </c>
      <c r="E19557" s="4">
        <f t="shared" si="76"/>
        <v>44004</v>
      </c>
    </row>
    <row r="19558" spans="3:5" ht="13" x14ac:dyDescent="0.15">
      <c r="C19558" s="1" t="str">
        <f ca="1">IFERROR(INDIRECT(ADDRESS(MATCH(A19558,'contribution par jour-semaine'!A:A,0),MATCH(B19558,'contribution par jour-semaine'!$1:$1,0),4,1,"contribution par jour-semaine")),"")</f>
        <v/>
      </c>
      <c r="D19558" s="4" t="str">
        <f>VLOOKUP(A19558,predictions!A:B,2,FALSE)</f>
        <v>22/06/2020</v>
      </c>
      <c r="E19558" s="4">
        <f t="shared" si="76"/>
        <v>44004</v>
      </c>
    </row>
    <row r="19559" spans="3:5" ht="13" x14ac:dyDescent="0.15">
      <c r="C19559" s="1" t="str">
        <f ca="1">IFERROR(INDIRECT(ADDRESS(MATCH(A19559,'contribution par jour-semaine'!A:A,0),MATCH(B19559,'contribution par jour-semaine'!$1:$1,0),4,1,"contribution par jour-semaine")),"")</f>
        <v/>
      </c>
      <c r="D19559" s="4" t="str">
        <f>VLOOKUP(A19559,predictions!A:B,2,FALSE)</f>
        <v>22/06/2020</v>
      </c>
      <c r="E19559" s="4">
        <f t="shared" si="76"/>
        <v>44004</v>
      </c>
    </row>
    <row r="19560" spans="3:5" ht="13" x14ac:dyDescent="0.15">
      <c r="C19560" s="1" t="str">
        <f ca="1">IFERROR(INDIRECT(ADDRESS(MATCH(A19560,'contribution par jour-semaine'!A:A,0),MATCH(B19560,'contribution par jour-semaine'!$1:$1,0),4,1,"contribution par jour-semaine")),"")</f>
        <v/>
      </c>
      <c r="D19560" s="4" t="str">
        <f>VLOOKUP(A19560,predictions!A:B,2,FALSE)</f>
        <v>22/06/2020</v>
      </c>
      <c r="E19560" s="4">
        <f t="shared" si="76"/>
        <v>44004</v>
      </c>
    </row>
    <row r="19561" spans="3:5" ht="13" x14ac:dyDescent="0.15">
      <c r="C19561" s="1" t="str">
        <f ca="1">IFERROR(INDIRECT(ADDRESS(MATCH(A19561,'contribution par jour-semaine'!A:A,0),MATCH(B19561,'contribution par jour-semaine'!$1:$1,0),4,1,"contribution par jour-semaine")),"")</f>
        <v/>
      </c>
      <c r="D19561" s="4" t="str">
        <f>VLOOKUP(A19561,predictions!A:B,2,FALSE)</f>
        <v>22/06/2020</v>
      </c>
      <c r="E19561" s="4">
        <f t="shared" si="76"/>
        <v>44004</v>
      </c>
    </row>
    <row r="19562" spans="3:5" ht="13" x14ac:dyDescent="0.15">
      <c r="C19562" s="1" t="str">
        <f ca="1">IFERROR(INDIRECT(ADDRESS(MATCH(A19562,'contribution par jour-semaine'!A:A,0),MATCH(B19562,'contribution par jour-semaine'!$1:$1,0),4,1,"contribution par jour-semaine")),"")</f>
        <v/>
      </c>
      <c r="D19562" s="4" t="str">
        <f>VLOOKUP(A19562,predictions!A:B,2,FALSE)</f>
        <v>22/06/2020</v>
      </c>
      <c r="E19562" s="4">
        <f t="shared" si="76"/>
        <v>44004</v>
      </c>
    </row>
    <row r="19563" spans="3:5" ht="13" x14ac:dyDescent="0.15">
      <c r="C19563" s="1" t="str">
        <f ca="1">IFERROR(INDIRECT(ADDRESS(MATCH(A19563,'contribution par jour-semaine'!A:A,0),MATCH(B19563,'contribution par jour-semaine'!$1:$1,0),4,1,"contribution par jour-semaine")),"")</f>
        <v/>
      </c>
      <c r="D19563" s="4" t="str">
        <f>VLOOKUP(A19563,predictions!A:B,2,FALSE)</f>
        <v>22/06/2020</v>
      </c>
      <c r="E19563" s="4">
        <f t="shared" si="76"/>
        <v>44004</v>
      </c>
    </row>
    <row r="19564" spans="3:5" ht="13" x14ac:dyDescent="0.15">
      <c r="C19564" s="1" t="str">
        <f ca="1">IFERROR(INDIRECT(ADDRESS(MATCH(A19564,'contribution par jour-semaine'!A:A,0),MATCH(B19564,'contribution par jour-semaine'!$1:$1,0),4,1,"contribution par jour-semaine")),"")</f>
        <v/>
      </c>
      <c r="D19564" s="4" t="str">
        <f>VLOOKUP(A19564,predictions!A:B,2,FALSE)</f>
        <v>22/06/2020</v>
      </c>
      <c r="E19564" s="4">
        <f t="shared" si="76"/>
        <v>44004</v>
      </c>
    </row>
    <row r="19565" spans="3:5" ht="13" x14ac:dyDescent="0.15">
      <c r="C19565" s="1" t="str">
        <f ca="1">IFERROR(INDIRECT(ADDRESS(MATCH(A19565,'contribution par jour-semaine'!A:A,0),MATCH(B19565,'contribution par jour-semaine'!$1:$1,0),4,1,"contribution par jour-semaine")),"")</f>
        <v/>
      </c>
      <c r="D19565" s="4" t="str">
        <f>VLOOKUP(A19565,predictions!A:B,2,FALSE)</f>
        <v>22/06/2020</v>
      </c>
      <c r="E19565" s="4">
        <f t="shared" si="76"/>
        <v>44004</v>
      </c>
    </row>
    <row r="19566" spans="3:5" ht="13" x14ac:dyDescent="0.15">
      <c r="C19566" s="1" t="str">
        <f ca="1">IFERROR(INDIRECT(ADDRESS(MATCH(A19566,'contribution par jour-semaine'!A:A,0),MATCH(B19566,'contribution par jour-semaine'!$1:$1,0),4,1,"contribution par jour-semaine")),"")</f>
        <v/>
      </c>
      <c r="D19566" s="4" t="str">
        <f>VLOOKUP(A19566,predictions!A:B,2,FALSE)</f>
        <v>22/06/2020</v>
      </c>
      <c r="E19566" s="4">
        <f t="shared" si="76"/>
        <v>44004</v>
      </c>
    </row>
    <row r="19567" spans="3:5" ht="13" x14ac:dyDescent="0.15">
      <c r="C19567" s="1" t="str">
        <f ca="1">IFERROR(INDIRECT(ADDRESS(MATCH(A19567,'contribution par jour-semaine'!A:A,0),MATCH(B19567,'contribution par jour-semaine'!$1:$1,0),4,1,"contribution par jour-semaine")),"")</f>
        <v/>
      </c>
      <c r="D19567" s="4" t="str">
        <f>VLOOKUP(A19567,predictions!A:B,2,FALSE)</f>
        <v>22/06/2020</v>
      </c>
      <c r="E19567" s="4">
        <f t="shared" si="76"/>
        <v>44004</v>
      </c>
    </row>
    <row r="19568" spans="3:5" ht="13" x14ac:dyDescent="0.15">
      <c r="C19568" s="1" t="str">
        <f ca="1">IFERROR(INDIRECT(ADDRESS(MATCH(A19568,'contribution par jour-semaine'!A:A,0),MATCH(B19568,'contribution par jour-semaine'!$1:$1,0),4,1,"contribution par jour-semaine")),"")</f>
        <v/>
      </c>
      <c r="D19568" s="4" t="str">
        <f>VLOOKUP(A19568,predictions!A:B,2,FALSE)</f>
        <v>22/06/2020</v>
      </c>
      <c r="E19568" s="4">
        <f t="shared" si="76"/>
        <v>44004</v>
      </c>
    </row>
    <row r="19569" spans="3:5" ht="13" x14ac:dyDescent="0.15">
      <c r="C19569" s="1" t="str">
        <f ca="1">IFERROR(INDIRECT(ADDRESS(MATCH(A19569,'contribution par jour-semaine'!A:A,0),MATCH(B19569,'contribution par jour-semaine'!$1:$1,0),4,1,"contribution par jour-semaine")),"")</f>
        <v/>
      </c>
      <c r="D19569" s="4" t="str">
        <f>VLOOKUP(A19569,predictions!A:B,2,FALSE)</f>
        <v>22/06/2020</v>
      </c>
      <c r="E19569" s="4">
        <f t="shared" si="76"/>
        <v>44004</v>
      </c>
    </row>
    <row r="19570" spans="3:5" ht="13" x14ac:dyDescent="0.15">
      <c r="C19570" s="1" t="str">
        <f ca="1">IFERROR(INDIRECT(ADDRESS(MATCH(A19570,'contribution par jour-semaine'!A:A,0),MATCH(B19570,'contribution par jour-semaine'!$1:$1,0),4,1,"contribution par jour-semaine")),"")</f>
        <v/>
      </c>
      <c r="D19570" s="4" t="str">
        <f>VLOOKUP(A19570,predictions!A:B,2,FALSE)</f>
        <v>22/06/2020</v>
      </c>
      <c r="E19570" s="4">
        <f t="shared" si="76"/>
        <v>44004</v>
      </c>
    </row>
    <row r="19571" spans="3:5" ht="13" x14ac:dyDescent="0.15">
      <c r="C19571" s="1" t="str">
        <f ca="1">IFERROR(INDIRECT(ADDRESS(MATCH(A19571,'contribution par jour-semaine'!A:A,0),MATCH(B19571,'contribution par jour-semaine'!$1:$1,0),4,1,"contribution par jour-semaine")),"")</f>
        <v/>
      </c>
      <c r="D19571" s="4" t="str">
        <f>VLOOKUP(A19571,predictions!A:B,2,FALSE)</f>
        <v>22/06/2020</v>
      </c>
      <c r="E19571" s="4">
        <f t="shared" si="76"/>
        <v>44004</v>
      </c>
    </row>
    <row r="19572" spans="3:5" ht="13" x14ac:dyDescent="0.15">
      <c r="C19572" s="1" t="str">
        <f ca="1">IFERROR(INDIRECT(ADDRESS(MATCH(A19572,'contribution par jour-semaine'!A:A,0),MATCH(B19572,'contribution par jour-semaine'!$1:$1,0),4,1,"contribution par jour-semaine")),"")</f>
        <v/>
      </c>
      <c r="D19572" s="4" t="str">
        <f>VLOOKUP(A19572,predictions!A:B,2,FALSE)</f>
        <v>22/06/2020</v>
      </c>
      <c r="E19572" s="4">
        <f t="shared" si="76"/>
        <v>44004</v>
      </c>
    </row>
    <row r="19573" spans="3:5" ht="13" x14ac:dyDescent="0.15">
      <c r="C19573" s="1" t="str">
        <f ca="1">IFERROR(INDIRECT(ADDRESS(MATCH(A19573,'contribution par jour-semaine'!A:A,0),MATCH(B19573,'contribution par jour-semaine'!$1:$1,0),4,1,"contribution par jour-semaine")),"")</f>
        <v/>
      </c>
      <c r="D19573" s="4" t="str">
        <f>VLOOKUP(A19573,predictions!A:B,2,FALSE)</f>
        <v>22/06/2020</v>
      </c>
      <c r="E19573" s="4">
        <f t="shared" si="76"/>
        <v>44004</v>
      </c>
    </row>
    <row r="19574" spans="3:5" ht="13" x14ac:dyDescent="0.15">
      <c r="C19574" s="1" t="str">
        <f ca="1">IFERROR(INDIRECT(ADDRESS(MATCH(A19574,'contribution par jour-semaine'!A:A,0),MATCH(B19574,'contribution par jour-semaine'!$1:$1,0),4,1,"contribution par jour-semaine")),"")</f>
        <v/>
      </c>
      <c r="D19574" s="4" t="str">
        <f>VLOOKUP(A19574,predictions!A:B,2,FALSE)</f>
        <v>22/06/2020</v>
      </c>
      <c r="E19574" s="4">
        <f t="shared" si="76"/>
        <v>44004</v>
      </c>
    </row>
    <row r="19575" spans="3:5" ht="13" x14ac:dyDescent="0.15">
      <c r="C19575" s="1" t="str">
        <f ca="1">IFERROR(INDIRECT(ADDRESS(MATCH(A19575,'contribution par jour-semaine'!A:A,0),MATCH(B19575,'contribution par jour-semaine'!$1:$1,0),4,1,"contribution par jour-semaine")),"")</f>
        <v/>
      </c>
      <c r="D19575" s="4" t="str">
        <f>VLOOKUP(A19575,predictions!A:B,2,FALSE)</f>
        <v>22/06/2020</v>
      </c>
      <c r="E19575" s="4">
        <f t="shared" si="76"/>
        <v>44004</v>
      </c>
    </row>
    <row r="19576" spans="3:5" ht="13" x14ac:dyDescent="0.15">
      <c r="C19576" s="1" t="str">
        <f ca="1">IFERROR(INDIRECT(ADDRESS(MATCH(A19576,'contribution par jour-semaine'!A:A,0),MATCH(B19576,'contribution par jour-semaine'!$1:$1,0),4,1,"contribution par jour-semaine")),"")</f>
        <v/>
      </c>
      <c r="D19576" s="4" t="str">
        <f>VLOOKUP(A19576,predictions!A:B,2,FALSE)</f>
        <v>22/06/2020</v>
      </c>
      <c r="E19576" s="4">
        <f t="shared" si="76"/>
        <v>44004</v>
      </c>
    </row>
    <row r="19577" spans="3:5" ht="13" x14ac:dyDescent="0.15">
      <c r="C19577" s="1" t="str">
        <f ca="1">IFERROR(INDIRECT(ADDRESS(MATCH(A19577,'contribution par jour-semaine'!A:A,0),MATCH(B19577,'contribution par jour-semaine'!$1:$1,0),4,1,"contribution par jour-semaine")),"")</f>
        <v/>
      </c>
      <c r="D19577" s="4" t="str">
        <f>VLOOKUP(A19577,predictions!A:B,2,FALSE)</f>
        <v>22/06/2020</v>
      </c>
      <c r="E19577" s="4">
        <f t="shared" si="76"/>
        <v>44004</v>
      </c>
    </row>
    <row r="19578" spans="3:5" ht="13" x14ac:dyDescent="0.15">
      <c r="C19578" s="1" t="str">
        <f ca="1">IFERROR(INDIRECT(ADDRESS(MATCH(A19578,'contribution par jour-semaine'!A:A,0),MATCH(B19578,'contribution par jour-semaine'!$1:$1,0),4,1,"contribution par jour-semaine")),"")</f>
        <v/>
      </c>
      <c r="D19578" s="4" t="str">
        <f>VLOOKUP(A19578,predictions!A:B,2,FALSE)</f>
        <v>22/06/2020</v>
      </c>
      <c r="E19578" s="4">
        <f t="shared" si="76"/>
        <v>44004</v>
      </c>
    </row>
    <row r="19579" spans="3:5" ht="13" x14ac:dyDescent="0.15">
      <c r="C19579" s="1" t="str">
        <f ca="1">IFERROR(INDIRECT(ADDRESS(MATCH(A19579,'contribution par jour-semaine'!A:A,0),MATCH(B19579,'contribution par jour-semaine'!$1:$1,0),4,1,"contribution par jour-semaine")),"")</f>
        <v/>
      </c>
      <c r="D19579" s="4" t="str">
        <f>VLOOKUP(A19579,predictions!A:B,2,FALSE)</f>
        <v>22/06/2020</v>
      </c>
      <c r="E19579" s="4">
        <f t="shared" si="76"/>
        <v>44004</v>
      </c>
    </row>
    <row r="19580" spans="3:5" ht="13" x14ac:dyDescent="0.15">
      <c r="C19580" s="1" t="str">
        <f ca="1">IFERROR(INDIRECT(ADDRESS(MATCH(A19580,'contribution par jour-semaine'!A:A,0),MATCH(B19580,'contribution par jour-semaine'!$1:$1,0),4,1,"contribution par jour-semaine")),"")</f>
        <v/>
      </c>
      <c r="D19580" s="4" t="str">
        <f>VLOOKUP(A19580,predictions!A:B,2,FALSE)</f>
        <v>22/06/2020</v>
      </c>
      <c r="E19580" s="4">
        <f t="shared" si="76"/>
        <v>44004</v>
      </c>
    </row>
    <row r="19581" spans="3:5" ht="13" x14ac:dyDescent="0.15">
      <c r="C19581" s="1" t="str">
        <f ca="1">IFERROR(INDIRECT(ADDRESS(MATCH(A19581,'contribution par jour-semaine'!A:A,0),MATCH(B19581,'contribution par jour-semaine'!$1:$1,0),4,1,"contribution par jour-semaine")),"")</f>
        <v/>
      </c>
      <c r="D19581" s="4" t="str">
        <f>VLOOKUP(A19581,predictions!A:B,2,FALSE)</f>
        <v>22/06/2020</v>
      </c>
      <c r="E19581" s="4">
        <f t="shared" si="76"/>
        <v>44004</v>
      </c>
    </row>
    <row r="19582" spans="3:5" ht="13" x14ac:dyDescent="0.15">
      <c r="C19582" s="1" t="str">
        <f ca="1">IFERROR(INDIRECT(ADDRESS(MATCH(A19582,'contribution par jour-semaine'!A:A,0),MATCH(B19582,'contribution par jour-semaine'!$1:$1,0),4,1,"contribution par jour-semaine")),"")</f>
        <v/>
      </c>
      <c r="D19582" s="4" t="str">
        <f>VLOOKUP(A19582,predictions!A:B,2,FALSE)</f>
        <v>22/06/2020</v>
      </c>
      <c r="E19582" s="4">
        <f t="shared" si="76"/>
        <v>44004</v>
      </c>
    </row>
    <row r="19583" spans="3:5" ht="13" x14ac:dyDescent="0.15">
      <c r="C19583" s="1" t="str">
        <f ca="1">IFERROR(INDIRECT(ADDRESS(MATCH(A19583,'contribution par jour-semaine'!A:A,0),MATCH(B19583,'contribution par jour-semaine'!$1:$1,0),4,1,"contribution par jour-semaine")),"")</f>
        <v/>
      </c>
      <c r="D19583" s="4" t="str">
        <f>VLOOKUP(A19583,predictions!A:B,2,FALSE)</f>
        <v>22/06/2020</v>
      </c>
      <c r="E19583" s="4">
        <f t="shared" si="76"/>
        <v>44004</v>
      </c>
    </row>
    <row r="19584" spans="3:5" ht="13" x14ac:dyDescent="0.15">
      <c r="C19584" s="1" t="str">
        <f ca="1">IFERROR(INDIRECT(ADDRESS(MATCH(A19584,'contribution par jour-semaine'!A:A,0),MATCH(B19584,'contribution par jour-semaine'!$1:$1,0),4,1,"contribution par jour-semaine")),"")</f>
        <v/>
      </c>
      <c r="D19584" s="4" t="str">
        <f>VLOOKUP(A19584,predictions!A:B,2,FALSE)</f>
        <v>22/06/2020</v>
      </c>
      <c r="E19584" s="4">
        <f t="shared" si="76"/>
        <v>44004</v>
      </c>
    </row>
    <row r="19585" spans="3:5" ht="13" x14ac:dyDescent="0.15">
      <c r="C19585" s="1" t="str">
        <f ca="1">IFERROR(INDIRECT(ADDRESS(MATCH(A19585,'contribution par jour-semaine'!A:A,0),MATCH(B19585,'contribution par jour-semaine'!$1:$1,0),4,1,"contribution par jour-semaine")),"")</f>
        <v/>
      </c>
      <c r="D19585" s="4" t="str">
        <f>VLOOKUP(A19585,predictions!A:B,2,FALSE)</f>
        <v>22/06/2020</v>
      </c>
      <c r="E19585" s="4">
        <f t="shared" si="76"/>
        <v>44004</v>
      </c>
    </row>
    <row r="19586" spans="3:5" ht="13" x14ac:dyDescent="0.15">
      <c r="C19586" s="1" t="str">
        <f ca="1">IFERROR(INDIRECT(ADDRESS(MATCH(A19586,'contribution par jour-semaine'!A:A,0),MATCH(B19586,'contribution par jour-semaine'!$1:$1,0),4,1,"contribution par jour-semaine")),"")</f>
        <v/>
      </c>
      <c r="D19586" s="4" t="str">
        <f>VLOOKUP(A19586,predictions!A:B,2,FALSE)</f>
        <v>22/06/2020</v>
      </c>
      <c r="E19586" s="4">
        <f t="shared" si="76"/>
        <v>44004</v>
      </c>
    </row>
    <row r="19587" spans="3:5" ht="13" x14ac:dyDescent="0.15">
      <c r="C19587" s="1" t="str">
        <f ca="1">IFERROR(INDIRECT(ADDRESS(MATCH(A19587,'contribution par jour-semaine'!A:A,0),MATCH(B19587,'contribution par jour-semaine'!$1:$1,0),4,1,"contribution par jour-semaine")),"")</f>
        <v/>
      </c>
      <c r="D19587" s="4" t="str">
        <f>VLOOKUP(A19587,predictions!A:B,2,FALSE)</f>
        <v>22/06/2020</v>
      </c>
      <c r="E19587" s="4">
        <f t="shared" si="76"/>
        <v>44004</v>
      </c>
    </row>
    <row r="19588" spans="3:5" ht="13" x14ac:dyDescent="0.15">
      <c r="C19588" s="1" t="str">
        <f ca="1">IFERROR(INDIRECT(ADDRESS(MATCH(A19588,'contribution par jour-semaine'!A:A,0),MATCH(B19588,'contribution par jour-semaine'!$1:$1,0),4,1,"contribution par jour-semaine")),"")</f>
        <v/>
      </c>
      <c r="D19588" s="4" t="str">
        <f>VLOOKUP(A19588,predictions!A:B,2,FALSE)</f>
        <v>22/06/2020</v>
      </c>
      <c r="E19588" s="4">
        <f t="shared" si="76"/>
        <v>44004</v>
      </c>
    </row>
    <row r="19589" spans="3:5" ht="13" x14ac:dyDescent="0.15">
      <c r="C19589" s="1" t="str">
        <f ca="1">IFERROR(INDIRECT(ADDRESS(MATCH(A19589,'contribution par jour-semaine'!A:A,0),MATCH(B19589,'contribution par jour-semaine'!$1:$1,0),4,1,"contribution par jour-semaine")),"")</f>
        <v/>
      </c>
      <c r="D19589" s="4" t="str">
        <f>VLOOKUP(A19589,predictions!A:B,2,FALSE)</f>
        <v>22/06/2020</v>
      </c>
      <c r="E19589" s="4">
        <f t="shared" si="76"/>
        <v>44004</v>
      </c>
    </row>
    <row r="19590" spans="3:5" ht="13" x14ac:dyDescent="0.15">
      <c r="C19590" s="1" t="str">
        <f ca="1">IFERROR(INDIRECT(ADDRESS(MATCH(A19590,'contribution par jour-semaine'!A:A,0),MATCH(B19590,'contribution par jour-semaine'!$1:$1,0),4,1,"contribution par jour-semaine")),"")</f>
        <v/>
      </c>
      <c r="D19590" s="4" t="str">
        <f>VLOOKUP(A19590,predictions!A:B,2,FALSE)</f>
        <v>22/06/2020</v>
      </c>
      <c r="E19590" s="4">
        <f t="shared" si="76"/>
        <v>44004</v>
      </c>
    </row>
    <row r="19591" spans="3:5" ht="13" x14ac:dyDescent="0.15">
      <c r="C19591" s="1" t="str">
        <f ca="1">IFERROR(INDIRECT(ADDRESS(MATCH(A19591,'contribution par jour-semaine'!A:A,0),MATCH(B19591,'contribution par jour-semaine'!$1:$1,0),4,1,"contribution par jour-semaine")),"")</f>
        <v/>
      </c>
      <c r="D19591" s="4" t="str">
        <f>VLOOKUP(A19591,predictions!A:B,2,FALSE)</f>
        <v>22/06/2020</v>
      </c>
      <c r="E19591" s="4">
        <f t="shared" si="76"/>
        <v>44004</v>
      </c>
    </row>
    <row r="19592" spans="3:5" ht="13" x14ac:dyDescent="0.15">
      <c r="C19592" s="1" t="str">
        <f ca="1">IFERROR(INDIRECT(ADDRESS(MATCH(A19592,'contribution par jour-semaine'!A:A,0),MATCH(B19592,'contribution par jour-semaine'!$1:$1,0),4,1,"contribution par jour-semaine")),"")</f>
        <v/>
      </c>
      <c r="D19592" s="4" t="str">
        <f>VLOOKUP(A19592,predictions!A:B,2,FALSE)</f>
        <v>22/06/2020</v>
      </c>
      <c r="E19592" s="4">
        <f t="shared" si="76"/>
        <v>44004</v>
      </c>
    </row>
    <row r="19593" spans="3:5" ht="13" x14ac:dyDescent="0.15">
      <c r="C19593" s="1" t="str">
        <f ca="1">IFERROR(INDIRECT(ADDRESS(MATCH(A19593,'contribution par jour-semaine'!A:A,0),MATCH(B19593,'contribution par jour-semaine'!$1:$1,0),4,1,"contribution par jour-semaine")),"")</f>
        <v/>
      </c>
      <c r="D19593" s="4" t="str">
        <f>VLOOKUP(A19593,predictions!A:B,2,FALSE)</f>
        <v>22/06/2020</v>
      </c>
      <c r="E19593" s="4">
        <f t="shared" si="76"/>
        <v>44004</v>
      </c>
    </row>
    <row r="19594" spans="3:5" ht="13" x14ac:dyDescent="0.15">
      <c r="C19594" s="1" t="str">
        <f ca="1">IFERROR(INDIRECT(ADDRESS(MATCH(A19594,'contribution par jour-semaine'!A:A,0),MATCH(B19594,'contribution par jour-semaine'!$1:$1,0),4,1,"contribution par jour-semaine")),"")</f>
        <v/>
      </c>
      <c r="D19594" s="4" t="str">
        <f>VLOOKUP(A19594,predictions!A:B,2,FALSE)</f>
        <v>22/06/2020</v>
      </c>
      <c r="E19594" s="4">
        <f t="shared" si="76"/>
        <v>44004</v>
      </c>
    </row>
    <row r="19595" spans="3:5" ht="13" x14ac:dyDescent="0.15">
      <c r="C19595" s="1" t="str">
        <f ca="1">IFERROR(INDIRECT(ADDRESS(MATCH(A19595,'contribution par jour-semaine'!A:A,0),MATCH(B19595,'contribution par jour-semaine'!$1:$1,0),4,1,"contribution par jour-semaine")),"")</f>
        <v/>
      </c>
      <c r="D19595" s="4" t="str">
        <f>VLOOKUP(A19595,predictions!A:B,2,FALSE)</f>
        <v>22/06/2020</v>
      </c>
      <c r="E19595" s="4">
        <f t="shared" si="76"/>
        <v>44004</v>
      </c>
    </row>
    <row r="19596" spans="3:5" ht="13" x14ac:dyDescent="0.15">
      <c r="C19596" s="1" t="str">
        <f ca="1">IFERROR(INDIRECT(ADDRESS(MATCH(A19596,'contribution par jour-semaine'!A:A,0),MATCH(B19596,'contribution par jour-semaine'!$1:$1,0),4,1,"contribution par jour-semaine")),"")</f>
        <v/>
      </c>
      <c r="D19596" s="4" t="str">
        <f>VLOOKUP(A19596,predictions!A:B,2,FALSE)</f>
        <v>22/06/2020</v>
      </c>
      <c r="E19596" s="4">
        <f t="shared" si="76"/>
        <v>44004</v>
      </c>
    </row>
    <row r="19597" spans="3:5" ht="13" x14ac:dyDescent="0.15">
      <c r="C19597" s="1" t="str">
        <f ca="1">IFERROR(INDIRECT(ADDRESS(MATCH(A19597,'contribution par jour-semaine'!A:A,0),MATCH(B19597,'contribution par jour-semaine'!$1:$1,0),4,1,"contribution par jour-semaine")),"")</f>
        <v/>
      </c>
      <c r="D19597" s="4" t="str">
        <f>VLOOKUP(A19597,predictions!A:B,2,FALSE)</f>
        <v>22/06/2020</v>
      </c>
      <c r="E19597" s="4">
        <f t="shared" si="76"/>
        <v>44004</v>
      </c>
    </row>
    <row r="19598" spans="3:5" ht="13" x14ac:dyDescent="0.15">
      <c r="C19598" s="1" t="str">
        <f ca="1">IFERROR(INDIRECT(ADDRESS(MATCH(A19598,'contribution par jour-semaine'!A:A,0),MATCH(B19598,'contribution par jour-semaine'!$1:$1,0),4,1,"contribution par jour-semaine")),"")</f>
        <v/>
      </c>
      <c r="D19598" s="4" t="str">
        <f>VLOOKUP(A19598,predictions!A:B,2,FALSE)</f>
        <v>22/06/2020</v>
      </c>
      <c r="E19598" s="4">
        <f t="shared" si="76"/>
        <v>44004</v>
      </c>
    </row>
    <row r="19599" spans="3:5" ht="13" x14ac:dyDescent="0.15">
      <c r="C19599" s="1" t="str">
        <f ca="1">IFERROR(INDIRECT(ADDRESS(MATCH(A19599,'contribution par jour-semaine'!A:A,0),MATCH(B19599,'contribution par jour-semaine'!$1:$1,0),4,1,"contribution par jour-semaine")),"")</f>
        <v/>
      </c>
      <c r="D19599" s="4" t="str">
        <f>VLOOKUP(A19599,predictions!A:B,2,FALSE)</f>
        <v>22/06/2020</v>
      </c>
      <c r="E19599" s="4">
        <f t="shared" si="76"/>
        <v>44004</v>
      </c>
    </row>
    <row r="19600" spans="3:5" ht="13" x14ac:dyDescent="0.15">
      <c r="C19600" s="1" t="str">
        <f ca="1">IFERROR(INDIRECT(ADDRESS(MATCH(A19600,'contribution par jour-semaine'!A:A,0),MATCH(B19600,'contribution par jour-semaine'!$1:$1,0),4,1,"contribution par jour-semaine")),"")</f>
        <v/>
      </c>
      <c r="D19600" s="4" t="str">
        <f>VLOOKUP(A19600,predictions!A:B,2,FALSE)</f>
        <v>22/06/2020</v>
      </c>
      <c r="E19600" s="4">
        <f t="shared" si="76"/>
        <v>44004</v>
      </c>
    </row>
    <row r="19601" spans="3:5" ht="13" x14ac:dyDescent="0.15">
      <c r="C19601" s="1" t="str">
        <f ca="1">IFERROR(INDIRECT(ADDRESS(MATCH(A19601,'contribution par jour-semaine'!A:A,0),MATCH(B19601,'contribution par jour-semaine'!$1:$1,0),4,1,"contribution par jour-semaine")),"")</f>
        <v/>
      </c>
      <c r="D19601" s="4" t="str">
        <f>VLOOKUP(A19601,predictions!A:B,2,FALSE)</f>
        <v>22/06/2020</v>
      </c>
      <c r="E19601" s="4">
        <f t="shared" si="76"/>
        <v>44004</v>
      </c>
    </row>
    <row r="19602" spans="3:5" ht="13" x14ac:dyDescent="0.15">
      <c r="C19602" s="1" t="str">
        <f ca="1">IFERROR(INDIRECT(ADDRESS(MATCH(A19602,'contribution par jour-semaine'!A:A,0),MATCH(B19602,'contribution par jour-semaine'!$1:$1,0),4,1,"contribution par jour-semaine")),"")</f>
        <v/>
      </c>
      <c r="D19602" s="4" t="str">
        <f>VLOOKUP(A19602,predictions!A:B,2,FALSE)</f>
        <v>22/06/2020</v>
      </c>
      <c r="E19602" s="4">
        <f t="shared" si="76"/>
        <v>44004</v>
      </c>
    </row>
    <row r="19603" spans="3:5" ht="13" x14ac:dyDescent="0.15">
      <c r="C19603" s="1" t="str">
        <f ca="1">IFERROR(INDIRECT(ADDRESS(MATCH(A19603,'contribution par jour-semaine'!A:A,0),MATCH(B19603,'contribution par jour-semaine'!$1:$1,0),4,1,"contribution par jour-semaine")),"")</f>
        <v/>
      </c>
      <c r="D19603" s="4" t="str">
        <f>VLOOKUP(A19603,predictions!A:B,2,FALSE)</f>
        <v>22/06/2020</v>
      </c>
      <c r="E19603" s="4">
        <f t="shared" si="76"/>
        <v>44004</v>
      </c>
    </row>
    <row r="19604" spans="3:5" ht="13" x14ac:dyDescent="0.15">
      <c r="C19604" s="1" t="str">
        <f ca="1">IFERROR(INDIRECT(ADDRESS(MATCH(A19604,'contribution par jour-semaine'!A:A,0),MATCH(B19604,'contribution par jour-semaine'!$1:$1,0),4,1,"contribution par jour-semaine")),"")</f>
        <v/>
      </c>
      <c r="D19604" s="4" t="str">
        <f>VLOOKUP(A19604,predictions!A:B,2,FALSE)</f>
        <v>22/06/2020</v>
      </c>
      <c r="E19604" s="4">
        <f t="shared" si="76"/>
        <v>44004</v>
      </c>
    </row>
    <row r="19605" spans="3:5" ht="13" x14ac:dyDescent="0.15">
      <c r="C19605" s="1" t="str">
        <f ca="1">IFERROR(INDIRECT(ADDRESS(MATCH(A19605,'contribution par jour-semaine'!A:A,0),MATCH(B19605,'contribution par jour-semaine'!$1:$1,0),4,1,"contribution par jour-semaine")),"")</f>
        <v/>
      </c>
      <c r="D19605" s="4" t="str">
        <f>VLOOKUP(A19605,predictions!A:B,2,FALSE)</f>
        <v>22/06/2020</v>
      </c>
      <c r="E19605" s="4">
        <f t="shared" si="76"/>
        <v>44004</v>
      </c>
    </row>
    <row r="19606" spans="3:5" ht="13" x14ac:dyDescent="0.15">
      <c r="C19606" s="1" t="str">
        <f ca="1">IFERROR(INDIRECT(ADDRESS(MATCH(A19606,'contribution par jour-semaine'!A:A,0),MATCH(B19606,'contribution par jour-semaine'!$1:$1,0),4,1,"contribution par jour-semaine")),"")</f>
        <v/>
      </c>
      <c r="D19606" s="4" t="str">
        <f>VLOOKUP(A19606,predictions!A:B,2,FALSE)</f>
        <v>22/06/2020</v>
      </c>
      <c r="E19606" s="4">
        <f t="shared" si="76"/>
        <v>44004</v>
      </c>
    </row>
    <row r="19607" spans="3:5" ht="13" x14ac:dyDescent="0.15">
      <c r="C19607" s="1" t="str">
        <f ca="1">IFERROR(INDIRECT(ADDRESS(MATCH(A19607,'contribution par jour-semaine'!A:A,0),MATCH(B19607,'contribution par jour-semaine'!$1:$1,0),4,1,"contribution par jour-semaine")),"")</f>
        <v/>
      </c>
      <c r="D19607" s="4" t="str">
        <f>VLOOKUP(A19607,predictions!A:B,2,FALSE)</f>
        <v>22/06/2020</v>
      </c>
      <c r="E19607" s="4">
        <f t="shared" si="76"/>
        <v>44004</v>
      </c>
    </row>
    <row r="19608" spans="3:5" ht="13" x14ac:dyDescent="0.15">
      <c r="C19608" s="1" t="str">
        <f ca="1">IFERROR(INDIRECT(ADDRESS(MATCH(A19608,'contribution par jour-semaine'!A:A,0),MATCH(B19608,'contribution par jour-semaine'!$1:$1,0),4,1,"contribution par jour-semaine")),"")</f>
        <v/>
      </c>
      <c r="D19608" s="4" t="str">
        <f>VLOOKUP(A19608,predictions!A:B,2,FALSE)</f>
        <v>22/06/2020</v>
      </c>
      <c r="E19608" s="4">
        <f t="shared" si="76"/>
        <v>44004</v>
      </c>
    </row>
    <row r="19609" spans="3:5" ht="13" x14ac:dyDescent="0.15">
      <c r="C19609" s="1" t="str">
        <f ca="1">IFERROR(INDIRECT(ADDRESS(MATCH(A19609,'contribution par jour-semaine'!A:A,0),MATCH(B19609,'contribution par jour-semaine'!$1:$1,0),4,1,"contribution par jour-semaine")),"")</f>
        <v/>
      </c>
      <c r="D19609" s="4" t="str">
        <f>VLOOKUP(A19609,predictions!A:B,2,FALSE)</f>
        <v>22/06/2020</v>
      </c>
      <c r="E19609" s="4">
        <f t="shared" si="76"/>
        <v>44004</v>
      </c>
    </row>
    <row r="19610" spans="3:5" ht="13" x14ac:dyDescent="0.15">
      <c r="C19610" s="1" t="str">
        <f ca="1">IFERROR(INDIRECT(ADDRESS(MATCH(A19610,'contribution par jour-semaine'!A:A,0),MATCH(B19610,'contribution par jour-semaine'!$1:$1,0),4,1,"contribution par jour-semaine")),"")</f>
        <v/>
      </c>
      <c r="D19610" s="4" t="str">
        <f>VLOOKUP(A19610,predictions!A:B,2,FALSE)</f>
        <v>22/06/2020</v>
      </c>
      <c r="E19610" s="4">
        <f t="shared" si="76"/>
        <v>44004</v>
      </c>
    </row>
    <row r="19611" spans="3:5" ht="13" x14ac:dyDescent="0.15">
      <c r="C19611" s="1" t="str">
        <f ca="1">IFERROR(INDIRECT(ADDRESS(MATCH(A19611,'contribution par jour-semaine'!A:A,0),MATCH(B19611,'contribution par jour-semaine'!$1:$1,0),4,1,"contribution par jour-semaine")),"")</f>
        <v/>
      </c>
      <c r="D19611" s="4" t="str">
        <f>VLOOKUP(A19611,predictions!A:B,2,FALSE)</f>
        <v>22/06/2020</v>
      </c>
      <c r="E19611" s="4">
        <f t="shared" si="76"/>
        <v>44004</v>
      </c>
    </row>
    <row r="19612" spans="3:5" ht="13" x14ac:dyDescent="0.15">
      <c r="C19612" s="1" t="str">
        <f ca="1">IFERROR(INDIRECT(ADDRESS(MATCH(A19612,'contribution par jour-semaine'!A:A,0),MATCH(B19612,'contribution par jour-semaine'!$1:$1,0),4,1,"contribution par jour-semaine")),"")</f>
        <v/>
      </c>
      <c r="D19612" s="4" t="str">
        <f>VLOOKUP(A19612,predictions!A:B,2,FALSE)</f>
        <v>22/06/2020</v>
      </c>
      <c r="E19612" s="4">
        <f t="shared" si="76"/>
        <v>44004</v>
      </c>
    </row>
    <row r="19613" spans="3:5" ht="13" x14ac:dyDescent="0.15">
      <c r="C19613" s="1" t="str">
        <f ca="1">IFERROR(INDIRECT(ADDRESS(MATCH(A19613,'contribution par jour-semaine'!A:A,0),MATCH(B19613,'contribution par jour-semaine'!$1:$1,0),4,1,"contribution par jour-semaine")),"")</f>
        <v/>
      </c>
      <c r="D19613" s="4" t="str">
        <f>VLOOKUP(A19613,predictions!A:B,2,FALSE)</f>
        <v>22/06/2020</v>
      </c>
      <c r="E19613" s="4">
        <f t="shared" si="76"/>
        <v>44004</v>
      </c>
    </row>
    <row r="19614" spans="3:5" ht="13" x14ac:dyDescent="0.15">
      <c r="C19614" s="1" t="str">
        <f ca="1">IFERROR(INDIRECT(ADDRESS(MATCH(A19614,'contribution par jour-semaine'!A:A,0),MATCH(B19614,'contribution par jour-semaine'!$1:$1,0),4,1,"contribution par jour-semaine")),"")</f>
        <v/>
      </c>
      <c r="D19614" s="4" t="str">
        <f>VLOOKUP(A19614,predictions!A:B,2,FALSE)</f>
        <v>22/06/2020</v>
      </c>
      <c r="E19614" s="4">
        <f t="shared" si="76"/>
        <v>44004</v>
      </c>
    </row>
    <row r="19615" spans="3:5" ht="13" x14ac:dyDescent="0.15">
      <c r="C19615" s="1" t="str">
        <f ca="1">IFERROR(INDIRECT(ADDRESS(MATCH(A19615,'contribution par jour-semaine'!A:A,0),MATCH(B19615,'contribution par jour-semaine'!$1:$1,0),4,1,"contribution par jour-semaine")),"")</f>
        <v/>
      </c>
      <c r="D19615" s="4" t="str">
        <f>VLOOKUP(A19615,predictions!A:B,2,FALSE)</f>
        <v>22/06/2020</v>
      </c>
      <c r="E19615" s="4">
        <f t="shared" si="76"/>
        <v>44004</v>
      </c>
    </row>
    <row r="19616" spans="3:5" ht="13" x14ac:dyDescent="0.15">
      <c r="C19616" s="1" t="str">
        <f ca="1">IFERROR(INDIRECT(ADDRESS(MATCH(A19616,'contribution par jour-semaine'!A:A,0),MATCH(B19616,'contribution par jour-semaine'!$1:$1,0),4,1,"contribution par jour-semaine")),"")</f>
        <v/>
      </c>
      <c r="D19616" s="4" t="str">
        <f>VLOOKUP(A19616,predictions!A:B,2,FALSE)</f>
        <v>22/06/2020</v>
      </c>
      <c r="E19616" s="4">
        <f t="shared" si="76"/>
        <v>44004</v>
      </c>
    </row>
    <row r="19617" spans="3:5" ht="13" x14ac:dyDescent="0.15">
      <c r="C19617" s="1" t="str">
        <f ca="1">IFERROR(INDIRECT(ADDRESS(MATCH(A19617,'contribution par jour-semaine'!A:A,0),MATCH(B19617,'contribution par jour-semaine'!$1:$1,0),4,1,"contribution par jour-semaine")),"")</f>
        <v/>
      </c>
      <c r="D19617" s="4" t="str">
        <f>VLOOKUP(A19617,predictions!A:B,2,FALSE)</f>
        <v>22/06/2020</v>
      </c>
      <c r="E19617" s="4">
        <f t="shared" si="76"/>
        <v>44004</v>
      </c>
    </row>
    <row r="19618" spans="3:5" ht="13" x14ac:dyDescent="0.15">
      <c r="C19618" s="1" t="str">
        <f ca="1">IFERROR(INDIRECT(ADDRESS(MATCH(A19618,'contribution par jour-semaine'!A:A,0),MATCH(B19618,'contribution par jour-semaine'!$1:$1,0),4,1,"contribution par jour-semaine")),"")</f>
        <v/>
      </c>
      <c r="D19618" s="4" t="str">
        <f>VLOOKUP(A19618,predictions!A:B,2,FALSE)</f>
        <v>22/06/2020</v>
      </c>
      <c r="E19618" s="4">
        <f t="shared" si="76"/>
        <v>44004</v>
      </c>
    </row>
    <row r="19619" spans="3:5" ht="13" x14ac:dyDescent="0.15">
      <c r="C19619" s="1" t="str">
        <f ca="1">IFERROR(INDIRECT(ADDRESS(MATCH(A19619,'contribution par jour-semaine'!A:A,0),MATCH(B19619,'contribution par jour-semaine'!$1:$1,0),4,1,"contribution par jour-semaine")),"")</f>
        <v/>
      </c>
      <c r="D19619" s="4" t="str">
        <f>VLOOKUP(A19619,predictions!A:B,2,FALSE)</f>
        <v>22/06/2020</v>
      </c>
      <c r="E19619" s="4">
        <f t="shared" si="76"/>
        <v>44004</v>
      </c>
    </row>
    <row r="19620" spans="3:5" ht="13" x14ac:dyDescent="0.15">
      <c r="C19620" s="1" t="str">
        <f ca="1">IFERROR(INDIRECT(ADDRESS(MATCH(A19620,'contribution par jour-semaine'!A:A,0),MATCH(B19620,'contribution par jour-semaine'!$1:$1,0),4,1,"contribution par jour-semaine")),"")</f>
        <v/>
      </c>
      <c r="D19620" s="4" t="str">
        <f>VLOOKUP(A19620,predictions!A:B,2,FALSE)</f>
        <v>22/06/2020</v>
      </c>
      <c r="E19620" s="4">
        <f t="shared" si="76"/>
        <v>44004</v>
      </c>
    </row>
    <row r="19621" spans="3:5" ht="13" x14ac:dyDescent="0.15">
      <c r="C19621" s="1" t="str">
        <f ca="1">IFERROR(INDIRECT(ADDRESS(MATCH(A19621,'contribution par jour-semaine'!A:A,0),MATCH(B19621,'contribution par jour-semaine'!$1:$1,0),4,1,"contribution par jour-semaine")),"")</f>
        <v/>
      </c>
      <c r="D19621" s="4" t="str">
        <f>VLOOKUP(A19621,predictions!A:B,2,FALSE)</f>
        <v>22/06/2020</v>
      </c>
      <c r="E19621" s="4">
        <f t="shared" si="76"/>
        <v>44004</v>
      </c>
    </row>
    <row r="19622" spans="3:5" ht="13" x14ac:dyDescent="0.15">
      <c r="C19622" s="1" t="str">
        <f ca="1">IFERROR(INDIRECT(ADDRESS(MATCH(A19622,'contribution par jour-semaine'!A:A,0),MATCH(B19622,'contribution par jour-semaine'!$1:$1,0),4,1,"contribution par jour-semaine")),"")</f>
        <v/>
      </c>
      <c r="D19622" s="4" t="str">
        <f>VLOOKUP(A19622,predictions!A:B,2,FALSE)</f>
        <v>22/06/2020</v>
      </c>
      <c r="E19622" s="4">
        <f t="shared" si="76"/>
        <v>44004</v>
      </c>
    </row>
    <row r="19623" spans="3:5" ht="13" x14ac:dyDescent="0.15">
      <c r="C19623" s="1" t="str">
        <f ca="1">IFERROR(INDIRECT(ADDRESS(MATCH(A19623,'contribution par jour-semaine'!A:A,0),MATCH(B19623,'contribution par jour-semaine'!$1:$1,0),4,1,"contribution par jour-semaine")),"")</f>
        <v/>
      </c>
      <c r="D19623" s="4" t="str">
        <f>VLOOKUP(A19623,predictions!A:B,2,FALSE)</f>
        <v>22/06/2020</v>
      </c>
      <c r="E19623" s="4">
        <f t="shared" si="76"/>
        <v>44004</v>
      </c>
    </row>
    <row r="19624" spans="3:5" ht="13" x14ac:dyDescent="0.15">
      <c r="C19624" s="1" t="str">
        <f ca="1">IFERROR(INDIRECT(ADDRESS(MATCH(A19624,'contribution par jour-semaine'!A:A,0),MATCH(B19624,'contribution par jour-semaine'!$1:$1,0),4,1,"contribution par jour-semaine")),"")</f>
        <v/>
      </c>
      <c r="D19624" s="4" t="str">
        <f>VLOOKUP(A19624,predictions!A:B,2,FALSE)</f>
        <v>22/06/2020</v>
      </c>
      <c r="E19624" s="4">
        <f t="shared" si="76"/>
        <v>44004</v>
      </c>
    </row>
    <row r="19625" spans="3:5" ht="13" x14ac:dyDescent="0.15">
      <c r="C19625" s="1" t="str">
        <f ca="1">IFERROR(INDIRECT(ADDRESS(MATCH(A19625,'contribution par jour-semaine'!A:A,0),MATCH(B19625,'contribution par jour-semaine'!$1:$1,0),4,1,"contribution par jour-semaine")),"")</f>
        <v/>
      </c>
      <c r="D19625" s="4" t="str">
        <f>VLOOKUP(A19625,predictions!A:B,2,FALSE)</f>
        <v>22/06/2020</v>
      </c>
      <c r="E19625" s="4">
        <f t="shared" si="76"/>
        <v>44004</v>
      </c>
    </row>
    <row r="19626" spans="3:5" ht="13" x14ac:dyDescent="0.15">
      <c r="C19626" s="1" t="str">
        <f ca="1">IFERROR(INDIRECT(ADDRESS(MATCH(A19626,'contribution par jour-semaine'!A:A,0),MATCH(B19626,'contribution par jour-semaine'!$1:$1,0),4,1,"contribution par jour-semaine")),"")</f>
        <v/>
      </c>
      <c r="D19626" s="4" t="str">
        <f>VLOOKUP(A19626,predictions!A:B,2,FALSE)</f>
        <v>22/06/2020</v>
      </c>
      <c r="E19626" s="4">
        <f t="shared" si="76"/>
        <v>44004</v>
      </c>
    </row>
    <row r="19627" spans="3:5" ht="13" x14ac:dyDescent="0.15">
      <c r="C19627" s="1" t="str">
        <f ca="1">IFERROR(INDIRECT(ADDRESS(MATCH(A19627,'contribution par jour-semaine'!A:A,0),MATCH(B19627,'contribution par jour-semaine'!$1:$1,0),4,1,"contribution par jour-semaine")),"")</f>
        <v/>
      </c>
      <c r="D19627" s="4" t="str">
        <f>VLOOKUP(A19627,predictions!A:B,2,FALSE)</f>
        <v>22/06/2020</v>
      </c>
      <c r="E19627" s="4">
        <f t="shared" si="76"/>
        <v>44004</v>
      </c>
    </row>
    <row r="19628" spans="3:5" ht="13" x14ac:dyDescent="0.15">
      <c r="C19628" s="1" t="str">
        <f ca="1">IFERROR(INDIRECT(ADDRESS(MATCH(A19628,'contribution par jour-semaine'!A:A,0),MATCH(B19628,'contribution par jour-semaine'!$1:$1,0),4,1,"contribution par jour-semaine")),"")</f>
        <v/>
      </c>
      <c r="D19628" s="4" t="str">
        <f>VLOOKUP(A19628,predictions!A:B,2,FALSE)</f>
        <v>22/06/2020</v>
      </c>
      <c r="E19628" s="4">
        <f t="shared" si="76"/>
        <v>44004</v>
      </c>
    </row>
    <row r="19629" spans="3:5" ht="13" x14ac:dyDescent="0.15">
      <c r="C19629" s="1" t="str">
        <f ca="1">IFERROR(INDIRECT(ADDRESS(MATCH(A19629,'contribution par jour-semaine'!A:A,0),MATCH(B19629,'contribution par jour-semaine'!$1:$1,0),4,1,"contribution par jour-semaine")),"")</f>
        <v/>
      </c>
      <c r="D19629" s="4" t="str">
        <f>VLOOKUP(A19629,predictions!A:B,2,FALSE)</f>
        <v>22/06/2020</v>
      </c>
      <c r="E19629" s="4">
        <f t="shared" si="76"/>
        <v>44004</v>
      </c>
    </row>
    <row r="19630" spans="3:5" ht="13" x14ac:dyDescent="0.15">
      <c r="C19630" s="1" t="str">
        <f ca="1">IFERROR(INDIRECT(ADDRESS(MATCH(A19630,'contribution par jour-semaine'!A:A,0),MATCH(B19630,'contribution par jour-semaine'!$1:$1,0),4,1,"contribution par jour-semaine")),"")</f>
        <v/>
      </c>
      <c r="D19630" s="4" t="str">
        <f>VLOOKUP(A19630,predictions!A:B,2,FALSE)</f>
        <v>22/06/2020</v>
      </c>
      <c r="E19630" s="4">
        <f t="shared" si="76"/>
        <v>44004</v>
      </c>
    </row>
    <row r="19631" spans="3:5" ht="13" x14ac:dyDescent="0.15">
      <c r="C19631" s="1" t="str">
        <f ca="1">IFERROR(INDIRECT(ADDRESS(MATCH(A19631,'contribution par jour-semaine'!A:A,0),MATCH(B19631,'contribution par jour-semaine'!$1:$1,0),4,1,"contribution par jour-semaine")),"")</f>
        <v/>
      </c>
      <c r="D19631" s="4" t="str">
        <f>VLOOKUP(A19631,predictions!A:B,2,FALSE)</f>
        <v>22/06/2020</v>
      </c>
      <c r="E19631" s="4">
        <f t="shared" si="76"/>
        <v>44004</v>
      </c>
    </row>
    <row r="19632" spans="3:5" ht="13" x14ac:dyDescent="0.15">
      <c r="C19632" s="1" t="str">
        <f ca="1">IFERROR(INDIRECT(ADDRESS(MATCH(A19632,'contribution par jour-semaine'!A:A,0),MATCH(B19632,'contribution par jour-semaine'!$1:$1,0),4,1,"contribution par jour-semaine")),"")</f>
        <v/>
      </c>
      <c r="D19632" s="4" t="str">
        <f>VLOOKUP(A19632,predictions!A:B,2,FALSE)</f>
        <v>22/06/2020</v>
      </c>
      <c r="E19632" s="4">
        <f t="shared" si="76"/>
        <v>44004</v>
      </c>
    </row>
    <row r="19633" spans="3:5" ht="13" x14ac:dyDescent="0.15">
      <c r="C19633" s="1" t="str">
        <f ca="1">IFERROR(INDIRECT(ADDRESS(MATCH(A19633,'contribution par jour-semaine'!A:A,0),MATCH(B19633,'contribution par jour-semaine'!$1:$1,0),4,1,"contribution par jour-semaine")),"")</f>
        <v/>
      </c>
      <c r="D19633" s="4" t="str">
        <f>VLOOKUP(A19633,predictions!A:B,2,FALSE)</f>
        <v>22/06/2020</v>
      </c>
      <c r="E19633" s="4">
        <f t="shared" si="76"/>
        <v>44004</v>
      </c>
    </row>
    <row r="19634" spans="3:5" ht="13" x14ac:dyDescent="0.15">
      <c r="C19634" s="1" t="str">
        <f ca="1">IFERROR(INDIRECT(ADDRESS(MATCH(A19634,'contribution par jour-semaine'!A:A,0),MATCH(B19634,'contribution par jour-semaine'!$1:$1,0),4,1,"contribution par jour-semaine")),"")</f>
        <v/>
      </c>
      <c r="D19634" s="4" t="str">
        <f>VLOOKUP(A19634,predictions!A:B,2,FALSE)</f>
        <v>22/06/2020</v>
      </c>
      <c r="E19634" s="4">
        <f t="shared" si="76"/>
        <v>44004</v>
      </c>
    </row>
    <row r="19635" spans="3:5" ht="13" x14ac:dyDescent="0.15">
      <c r="C19635" s="1" t="str">
        <f ca="1">IFERROR(INDIRECT(ADDRESS(MATCH(A19635,'contribution par jour-semaine'!A:A,0),MATCH(B19635,'contribution par jour-semaine'!$1:$1,0),4,1,"contribution par jour-semaine")),"")</f>
        <v/>
      </c>
      <c r="D19635" s="4" t="str">
        <f>VLOOKUP(A19635,predictions!A:B,2,FALSE)</f>
        <v>22/06/2020</v>
      </c>
      <c r="E19635" s="4">
        <f t="shared" si="76"/>
        <v>44004</v>
      </c>
    </row>
    <row r="19636" spans="3:5" ht="13" x14ac:dyDescent="0.15">
      <c r="C19636" s="1" t="str">
        <f ca="1">IFERROR(INDIRECT(ADDRESS(MATCH(A19636,'contribution par jour-semaine'!A:A,0),MATCH(B19636,'contribution par jour-semaine'!$1:$1,0),4,1,"contribution par jour-semaine")),"")</f>
        <v/>
      </c>
      <c r="D19636" s="4" t="str">
        <f>VLOOKUP(A19636,predictions!A:B,2,FALSE)</f>
        <v>22/06/2020</v>
      </c>
      <c r="E19636" s="4">
        <f t="shared" si="76"/>
        <v>44004</v>
      </c>
    </row>
    <row r="19637" spans="3:5" ht="13" x14ac:dyDescent="0.15">
      <c r="C19637" s="1" t="str">
        <f ca="1">IFERROR(INDIRECT(ADDRESS(MATCH(A19637,'contribution par jour-semaine'!A:A,0),MATCH(B19637,'contribution par jour-semaine'!$1:$1,0),4,1,"contribution par jour-semaine")),"")</f>
        <v/>
      </c>
      <c r="D19637" s="4" t="str">
        <f>VLOOKUP(A19637,predictions!A:B,2,FALSE)</f>
        <v>22/06/2020</v>
      </c>
      <c r="E19637" s="4">
        <f t="shared" ref="E19637:E19711" si="77">DATE(RIGHT(D19637,4),MID(D19637,4,2),LEFT(D19637,2))</f>
        <v>44004</v>
      </c>
    </row>
    <row r="19638" spans="3:5" ht="13" x14ac:dyDescent="0.15">
      <c r="C19638" s="1" t="str">
        <f ca="1">IFERROR(INDIRECT(ADDRESS(MATCH(A19638,'contribution par jour-semaine'!A:A,0),MATCH(B19638,'contribution par jour-semaine'!$1:$1,0),4,1,"contribution par jour-semaine")),"")</f>
        <v/>
      </c>
      <c r="D19638" s="4" t="str">
        <f>VLOOKUP(A19638,predictions!A:B,2,FALSE)</f>
        <v>22/06/2020</v>
      </c>
      <c r="E19638" s="4">
        <f t="shared" si="77"/>
        <v>44004</v>
      </c>
    </row>
    <row r="19639" spans="3:5" ht="13" x14ac:dyDescent="0.15">
      <c r="C19639" s="1" t="str">
        <f ca="1">IFERROR(INDIRECT(ADDRESS(MATCH(A19639,'contribution par jour-semaine'!A:A,0),MATCH(B19639,'contribution par jour-semaine'!$1:$1,0),4,1,"contribution par jour-semaine")),"")</f>
        <v/>
      </c>
      <c r="D19639" s="4" t="str">
        <f>VLOOKUP(A19639,predictions!A:B,2,FALSE)</f>
        <v>22/06/2020</v>
      </c>
      <c r="E19639" s="4">
        <f t="shared" si="77"/>
        <v>44004</v>
      </c>
    </row>
    <row r="19640" spans="3:5" ht="13" x14ac:dyDescent="0.15">
      <c r="C19640" s="1" t="str">
        <f ca="1">IFERROR(INDIRECT(ADDRESS(MATCH(A19640,'contribution par jour-semaine'!A:A,0),MATCH(B19640,'contribution par jour-semaine'!$1:$1,0),4,1,"contribution par jour-semaine")),"")</f>
        <v/>
      </c>
      <c r="D19640" s="4" t="str">
        <f>VLOOKUP(A19640,predictions!A:B,2,FALSE)</f>
        <v>22/06/2020</v>
      </c>
      <c r="E19640" s="4">
        <f t="shared" si="77"/>
        <v>44004</v>
      </c>
    </row>
    <row r="19641" spans="3:5" ht="13" x14ac:dyDescent="0.15">
      <c r="C19641" s="1" t="str">
        <f ca="1">IFERROR(INDIRECT(ADDRESS(MATCH(A19641,'contribution par jour-semaine'!A:A,0),MATCH(B19641,'contribution par jour-semaine'!$1:$1,0),4,1,"contribution par jour-semaine")),"")</f>
        <v/>
      </c>
      <c r="D19641" s="4" t="str">
        <f>VLOOKUP(A19641,predictions!A:B,2,FALSE)</f>
        <v>22/06/2020</v>
      </c>
      <c r="E19641" s="4">
        <f t="shared" si="77"/>
        <v>44004</v>
      </c>
    </row>
    <row r="19642" spans="3:5" ht="13" x14ac:dyDescent="0.15">
      <c r="C19642" s="1" t="str">
        <f ca="1">IFERROR(INDIRECT(ADDRESS(MATCH(A19642,'contribution par jour-semaine'!A:A,0),MATCH(B19642,'contribution par jour-semaine'!$1:$1,0),4,1,"contribution par jour-semaine")),"")</f>
        <v/>
      </c>
      <c r="D19642" s="4" t="str">
        <f>VLOOKUP(A19642,predictions!A:B,2,FALSE)</f>
        <v>22/06/2020</v>
      </c>
      <c r="E19642" s="4">
        <f t="shared" si="77"/>
        <v>44004</v>
      </c>
    </row>
    <row r="19643" spans="3:5" ht="13" x14ac:dyDescent="0.15">
      <c r="C19643" s="1" t="str">
        <f ca="1">IFERROR(INDIRECT(ADDRESS(MATCH(A19643,'contribution par jour-semaine'!A:A,0),MATCH(B19643,'contribution par jour-semaine'!$1:$1,0),4,1,"contribution par jour-semaine")),"")</f>
        <v/>
      </c>
      <c r="D19643" s="4" t="str">
        <f>VLOOKUP(A19643,predictions!A:B,2,FALSE)</f>
        <v>22/06/2020</v>
      </c>
      <c r="E19643" s="4">
        <f t="shared" si="77"/>
        <v>44004</v>
      </c>
    </row>
    <row r="19644" spans="3:5" ht="13" x14ac:dyDescent="0.15">
      <c r="C19644" s="1" t="str">
        <f ca="1">IFERROR(INDIRECT(ADDRESS(MATCH(A19644,'contribution par jour-semaine'!A:A,0),MATCH(B19644,'contribution par jour-semaine'!$1:$1,0),4,1,"contribution par jour-semaine")),"")</f>
        <v/>
      </c>
      <c r="D19644" s="4" t="str">
        <f>VLOOKUP(A19644,predictions!A:B,2,FALSE)</f>
        <v>22/06/2020</v>
      </c>
      <c r="E19644" s="4">
        <f t="shared" si="77"/>
        <v>44004</v>
      </c>
    </row>
    <row r="19645" spans="3:5" ht="13" x14ac:dyDescent="0.15">
      <c r="C19645" s="1" t="str">
        <f ca="1">IFERROR(INDIRECT(ADDRESS(MATCH(A19645,'contribution par jour-semaine'!A:A,0),MATCH(B19645,'contribution par jour-semaine'!$1:$1,0),4,1,"contribution par jour-semaine")),"")</f>
        <v/>
      </c>
      <c r="D19645" s="4" t="str">
        <f>VLOOKUP(A19645,predictions!A:B,2,FALSE)</f>
        <v>22/06/2020</v>
      </c>
      <c r="E19645" s="4">
        <f t="shared" si="77"/>
        <v>44004</v>
      </c>
    </row>
    <row r="19646" spans="3:5" ht="13" x14ac:dyDescent="0.15">
      <c r="C19646" s="1" t="str">
        <f ca="1">IFERROR(INDIRECT(ADDRESS(MATCH(A19646,'contribution par jour-semaine'!A:A,0),MATCH(B19646,'contribution par jour-semaine'!$1:$1,0),4,1,"contribution par jour-semaine")),"")</f>
        <v/>
      </c>
      <c r="D19646" s="4" t="str">
        <f>VLOOKUP(A19646,predictions!A:B,2,FALSE)</f>
        <v>22/06/2020</v>
      </c>
      <c r="E19646" s="4">
        <f t="shared" si="77"/>
        <v>44004</v>
      </c>
    </row>
    <row r="19647" spans="3:5" ht="13" x14ac:dyDescent="0.15">
      <c r="C19647" s="1" t="str">
        <f ca="1">IFERROR(INDIRECT(ADDRESS(MATCH(A19647,'contribution par jour-semaine'!A:A,0),MATCH(B19647,'contribution par jour-semaine'!$1:$1,0),4,1,"contribution par jour-semaine")),"")</f>
        <v/>
      </c>
      <c r="D19647" s="4" t="str">
        <f>VLOOKUP(A19647,predictions!A:B,2,FALSE)</f>
        <v>22/06/2020</v>
      </c>
      <c r="E19647" s="4">
        <f t="shared" si="77"/>
        <v>44004</v>
      </c>
    </row>
    <row r="19648" spans="3:5" ht="13" x14ac:dyDescent="0.15">
      <c r="C19648" s="1" t="str">
        <f ca="1">IFERROR(INDIRECT(ADDRESS(MATCH(A19648,'contribution par jour-semaine'!A:A,0),MATCH(B19648,'contribution par jour-semaine'!$1:$1,0),4,1,"contribution par jour-semaine")),"")</f>
        <v/>
      </c>
      <c r="D19648" s="4" t="str">
        <f>VLOOKUP(A19648,predictions!A:B,2,FALSE)</f>
        <v>22/06/2020</v>
      </c>
      <c r="E19648" s="4">
        <f t="shared" si="77"/>
        <v>44004</v>
      </c>
    </row>
    <row r="19649" spans="3:5" ht="13" x14ac:dyDescent="0.15">
      <c r="C19649" s="1" t="str">
        <f ca="1">IFERROR(INDIRECT(ADDRESS(MATCH(A19649,'contribution par jour-semaine'!A:A,0),MATCH(B19649,'contribution par jour-semaine'!$1:$1,0),4,1,"contribution par jour-semaine")),"")</f>
        <v/>
      </c>
      <c r="D19649" s="4" t="str">
        <f>VLOOKUP(A19649,predictions!A:B,2,FALSE)</f>
        <v>22/06/2020</v>
      </c>
      <c r="E19649" s="4">
        <f t="shared" si="77"/>
        <v>44004</v>
      </c>
    </row>
    <row r="19650" spans="3:5" ht="13" x14ac:dyDescent="0.15">
      <c r="C19650" s="1" t="str">
        <f ca="1">IFERROR(INDIRECT(ADDRESS(MATCH(A19650,'contribution par jour-semaine'!A:A,0),MATCH(B19650,'contribution par jour-semaine'!$1:$1,0),4,1,"contribution par jour-semaine")),"")</f>
        <v/>
      </c>
      <c r="D19650" s="4" t="str">
        <f>VLOOKUP(A19650,predictions!A:B,2,FALSE)</f>
        <v>22/06/2020</v>
      </c>
      <c r="E19650" s="4">
        <f t="shared" si="77"/>
        <v>44004</v>
      </c>
    </row>
    <row r="19651" spans="3:5" ht="13" x14ac:dyDescent="0.15">
      <c r="C19651" s="1" t="str">
        <f ca="1">IFERROR(INDIRECT(ADDRESS(MATCH(A19651,'contribution par jour-semaine'!A:A,0),MATCH(B19651,'contribution par jour-semaine'!$1:$1,0),4,1,"contribution par jour-semaine")),"")</f>
        <v/>
      </c>
      <c r="D19651" s="4" t="str">
        <f>VLOOKUP(A19651,predictions!A:B,2,FALSE)</f>
        <v>22/06/2020</v>
      </c>
      <c r="E19651" s="4">
        <f t="shared" si="77"/>
        <v>44004</v>
      </c>
    </row>
    <row r="19652" spans="3:5" ht="13" x14ac:dyDescent="0.15">
      <c r="C19652" s="1" t="str">
        <f ca="1">IFERROR(INDIRECT(ADDRESS(MATCH(A19652,'contribution par jour-semaine'!A:A,0),MATCH(B19652,'contribution par jour-semaine'!$1:$1,0),4,1,"contribution par jour-semaine")),"")</f>
        <v/>
      </c>
      <c r="D19652" s="4" t="str">
        <f>VLOOKUP(A19652,predictions!A:B,2,FALSE)</f>
        <v>22/06/2020</v>
      </c>
      <c r="E19652" s="4">
        <f t="shared" si="77"/>
        <v>44004</v>
      </c>
    </row>
    <row r="19653" spans="3:5" ht="13" x14ac:dyDescent="0.15">
      <c r="C19653" s="1" t="str">
        <f ca="1">IFERROR(INDIRECT(ADDRESS(MATCH(A19653,'contribution par jour-semaine'!A:A,0),MATCH(B19653,'contribution par jour-semaine'!$1:$1,0),4,1,"contribution par jour-semaine")),"")</f>
        <v/>
      </c>
      <c r="D19653" s="4" t="str">
        <f>VLOOKUP(A19653,predictions!A:B,2,FALSE)</f>
        <v>22/06/2020</v>
      </c>
      <c r="E19653" s="4">
        <f t="shared" si="77"/>
        <v>44004</v>
      </c>
    </row>
    <row r="19654" spans="3:5" ht="13" x14ac:dyDescent="0.15">
      <c r="C19654" s="1" t="str">
        <f ca="1">IFERROR(INDIRECT(ADDRESS(MATCH(A19654,'contribution par jour-semaine'!A:A,0),MATCH(B19654,'contribution par jour-semaine'!$1:$1,0),4,1,"contribution par jour-semaine")),"")</f>
        <v/>
      </c>
      <c r="D19654" s="4" t="str">
        <f>VLOOKUP(A19654,predictions!A:B,2,FALSE)</f>
        <v>22/06/2020</v>
      </c>
      <c r="E19654" s="4">
        <f t="shared" si="77"/>
        <v>44004</v>
      </c>
    </row>
    <row r="19655" spans="3:5" ht="13" x14ac:dyDescent="0.15">
      <c r="C19655" s="1" t="str">
        <f ca="1">IFERROR(INDIRECT(ADDRESS(MATCH(A19655,'contribution par jour-semaine'!A:A,0),MATCH(B19655,'contribution par jour-semaine'!$1:$1,0),4,1,"contribution par jour-semaine")),"")</f>
        <v/>
      </c>
      <c r="D19655" s="4" t="str">
        <f>VLOOKUP(A19655,predictions!A:B,2,FALSE)</f>
        <v>22/06/2020</v>
      </c>
      <c r="E19655" s="4">
        <f t="shared" si="77"/>
        <v>44004</v>
      </c>
    </row>
    <row r="19656" spans="3:5" ht="13" x14ac:dyDescent="0.15">
      <c r="C19656" s="1" t="str">
        <f ca="1">IFERROR(INDIRECT(ADDRESS(MATCH(A19656,'contribution par jour-semaine'!A:A,0),MATCH(B19656,'contribution par jour-semaine'!$1:$1,0),4,1,"contribution par jour-semaine")),"")</f>
        <v/>
      </c>
      <c r="D19656" s="4" t="str">
        <f>VLOOKUP(A19656,predictions!A:B,2,FALSE)</f>
        <v>22/06/2020</v>
      </c>
      <c r="E19656" s="4">
        <f t="shared" si="77"/>
        <v>44004</v>
      </c>
    </row>
    <row r="19657" spans="3:5" ht="13" x14ac:dyDescent="0.15">
      <c r="C19657" s="1" t="str">
        <f ca="1">IFERROR(INDIRECT(ADDRESS(MATCH(A19657,'contribution par jour-semaine'!A:A,0),MATCH(B19657,'contribution par jour-semaine'!$1:$1,0),4,1,"contribution par jour-semaine")),"")</f>
        <v/>
      </c>
      <c r="D19657" s="4" t="str">
        <f>VLOOKUP(A19657,predictions!A:B,2,FALSE)</f>
        <v>22/06/2020</v>
      </c>
      <c r="E19657" s="4">
        <f t="shared" si="77"/>
        <v>44004</v>
      </c>
    </row>
    <row r="19658" spans="3:5" ht="13" x14ac:dyDescent="0.15">
      <c r="C19658" s="1" t="str">
        <f ca="1">IFERROR(INDIRECT(ADDRESS(MATCH(A19658,'contribution par jour-semaine'!A:A,0),MATCH(B19658,'contribution par jour-semaine'!$1:$1,0),4,1,"contribution par jour-semaine")),"")</f>
        <v/>
      </c>
      <c r="D19658" s="4" t="str">
        <f>VLOOKUP(A19658,predictions!A:B,2,FALSE)</f>
        <v>22/06/2020</v>
      </c>
      <c r="E19658" s="4">
        <f t="shared" si="77"/>
        <v>44004</v>
      </c>
    </row>
    <row r="19659" spans="3:5" ht="13" x14ac:dyDescent="0.15">
      <c r="C19659" s="1" t="str">
        <f ca="1">IFERROR(INDIRECT(ADDRESS(MATCH(A19659,'contribution par jour-semaine'!A:A,0),MATCH(B19659,'contribution par jour-semaine'!$1:$1,0),4,1,"contribution par jour-semaine")),"")</f>
        <v/>
      </c>
      <c r="D19659" s="4" t="str">
        <f>VLOOKUP(A19659,predictions!A:B,2,FALSE)</f>
        <v>22/06/2020</v>
      </c>
      <c r="E19659" s="4">
        <f t="shared" si="77"/>
        <v>44004</v>
      </c>
    </row>
    <row r="19660" spans="3:5" ht="13" x14ac:dyDescent="0.15">
      <c r="C19660" s="1" t="str">
        <f ca="1">IFERROR(INDIRECT(ADDRESS(MATCH(A19660,'contribution par jour-semaine'!A:A,0),MATCH(B19660,'contribution par jour-semaine'!$1:$1,0),4,1,"contribution par jour-semaine")),"")</f>
        <v/>
      </c>
      <c r="D19660" s="4" t="str">
        <f>VLOOKUP(A19660,predictions!A:B,2,FALSE)</f>
        <v>22/06/2020</v>
      </c>
      <c r="E19660" s="4">
        <f t="shared" si="77"/>
        <v>44004</v>
      </c>
    </row>
    <row r="19661" spans="3:5" ht="13" x14ac:dyDescent="0.15">
      <c r="C19661" s="1" t="str">
        <f ca="1">IFERROR(INDIRECT(ADDRESS(MATCH(A19661,'contribution par jour-semaine'!A:A,0),MATCH(B19661,'contribution par jour-semaine'!$1:$1,0),4,1,"contribution par jour-semaine")),"")</f>
        <v/>
      </c>
      <c r="D19661" s="4" t="str">
        <f>VLOOKUP(A19661,predictions!A:B,2,FALSE)</f>
        <v>22/06/2020</v>
      </c>
      <c r="E19661" s="4">
        <f t="shared" si="77"/>
        <v>44004</v>
      </c>
    </row>
    <row r="19662" spans="3:5" ht="13" x14ac:dyDescent="0.15">
      <c r="C19662" s="1" t="str">
        <f ca="1">IFERROR(INDIRECT(ADDRESS(MATCH(A19662,'contribution par jour-semaine'!A:A,0),MATCH(B19662,'contribution par jour-semaine'!$1:$1,0),4,1,"contribution par jour-semaine")),"")</f>
        <v/>
      </c>
      <c r="D19662" s="4" t="str">
        <f>VLOOKUP(A19662,predictions!A:B,2,FALSE)</f>
        <v>22/06/2020</v>
      </c>
      <c r="E19662" s="4">
        <f t="shared" si="77"/>
        <v>44004</v>
      </c>
    </row>
    <row r="19663" spans="3:5" ht="13" x14ac:dyDescent="0.15">
      <c r="C19663" s="1" t="str">
        <f ca="1">IFERROR(INDIRECT(ADDRESS(MATCH(A19663,'contribution par jour-semaine'!A:A,0),MATCH(B19663,'contribution par jour-semaine'!$1:$1,0),4,1,"contribution par jour-semaine")),"")</f>
        <v/>
      </c>
      <c r="D19663" s="4" t="str">
        <f>VLOOKUP(A19663,predictions!A:B,2,FALSE)</f>
        <v>22/06/2020</v>
      </c>
      <c r="E19663" s="4">
        <f t="shared" si="77"/>
        <v>44004</v>
      </c>
    </row>
    <row r="19664" spans="3:5" ht="13" x14ac:dyDescent="0.15">
      <c r="C19664" s="1" t="str">
        <f ca="1">IFERROR(INDIRECT(ADDRESS(MATCH(A19664,'contribution par jour-semaine'!A:A,0),MATCH(B19664,'contribution par jour-semaine'!$1:$1,0),4,1,"contribution par jour-semaine")),"")</f>
        <v/>
      </c>
      <c r="D19664" s="4" t="str">
        <f>VLOOKUP(A19664,predictions!A:B,2,FALSE)</f>
        <v>22/06/2020</v>
      </c>
      <c r="E19664" s="4">
        <f t="shared" si="77"/>
        <v>44004</v>
      </c>
    </row>
    <row r="19665" spans="3:5" ht="13" x14ac:dyDescent="0.15">
      <c r="C19665" s="1" t="str">
        <f ca="1">IFERROR(INDIRECT(ADDRESS(MATCH(A19665,'contribution par jour-semaine'!A:A,0),MATCH(B19665,'contribution par jour-semaine'!$1:$1,0),4,1,"contribution par jour-semaine")),"")</f>
        <v/>
      </c>
      <c r="D19665" s="4" t="str">
        <f>VLOOKUP(A19665,predictions!A:B,2,FALSE)</f>
        <v>22/06/2020</v>
      </c>
      <c r="E19665" s="4">
        <f t="shared" si="77"/>
        <v>44004</v>
      </c>
    </row>
    <row r="19666" spans="3:5" ht="13" x14ac:dyDescent="0.15">
      <c r="C19666" s="1" t="str">
        <f ca="1">IFERROR(INDIRECT(ADDRESS(MATCH(A19666,'contribution par jour-semaine'!A:A,0),MATCH(B19666,'contribution par jour-semaine'!$1:$1,0),4,1,"contribution par jour-semaine")),"")</f>
        <v/>
      </c>
      <c r="D19666" s="4" t="str">
        <f>VLOOKUP(A19666,predictions!A:B,2,FALSE)</f>
        <v>22/06/2020</v>
      </c>
      <c r="E19666" s="4">
        <f t="shared" si="77"/>
        <v>44004</v>
      </c>
    </row>
    <row r="19667" spans="3:5" ht="13" x14ac:dyDescent="0.15">
      <c r="C19667" s="1" t="str">
        <f ca="1">IFERROR(INDIRECT(ADDRESS(MATCH(A19667,'contribution par jour-semaine'!A:A,0),MATCH(B19667,'contribution par jour-semaine'!$1:$1,0),4,1,"contribution par jour-semaine")),"")</f>
        <v/>
      </c>
      <c r="D19667" s="4" t="str">
        <f>VLOOKUP(A19667,predictions!A:B,2,FALSE)</f>
        <v>22/06/2020</v>
      </c>
      <c r="E19667" s="4">
        <f t="shared" si="77"/>
        <v>44004</v>
      </c>
    </row>
    <row r="19668" spans="3:5" ht="13" x14ac:dyDescent="0.15">
      <c r="C19668" s="1" t="str">
        <f ca="1">IFERROR(INDIRECT(ADDRESS(MATCH(A19668,'contribution par jour-semaine'!A:A,0),MATCH(B19668,'contribution par jour-semaine'!$1:$1,0),4,1,"contribution par jour-semaine")),"")</f>
        <v/>
      </c>
      <c r="D19668" s="4" t="str">
        <f>VLOOKUP(A19668,predictions!A:B,2,FALSE)</f>
        <v>22/06/2020</v>
      </c>
      <c r="E19668" s="4">
        <f t="shared" si="77"/>
        <v>44004</v>
      </c>
    </row>
    <row r="19669" spans="3:5" ht="13" x14ac:dyDescent="0.15">
      <c r="C19669" s="1" t="str">
        <f ca="1">IFERROR(INDIRECT(ADDRESS(MATCH(A19669,'contribution par jour-semaine'!A:A,0),MATCH(B19669,'contribution par jour-semaine'!$1:$1,0),4,1,"contribution par jour-semaine")),"")</f>
        <v/>
      </c>
      <c r="D19669" s="4" t="str">
        <f>VLOOKUP(A19669,predictions!A:B,2,FALSE)</f>
        <v>22/06/2020</v>
      </c>
      <c r="E19669" s="4">
        <f t="shared" si="77"/>
        <v>44004</v>
      </c>
    </row>
    <row r="19670" spans="3:5" ht="13" x14ac:dyDescent="0.15">
      <c r="C19670" s="1" t="str">
        <f ca="1">IFERROR(INDIRECT(ADDRESS(MATCH(A19670,'contribution par jour-semaine'!A:A,0),MATCH(B19670,'contribution par jour-semaine'!$1:$1,0),4,1,"contribution par jour-semaine")),"")</f>
        <v/>
      </c>
      <c r="D19670" s="4" t="str">
        <f>VLOOKUP(A19670,predictions!A:B,2,FALSE)</f>
        <v>22/06/2020</v>
      </c>
      <c r="E19670" s="4">
        <f t="shared" si="77"/>
        <v>44004</v>
      </c>
    </row>
    <row r="19671" spans="3:5" ht="13" x14ac:dyDescent="0.15">
      <c r="C19671" s="1" t="str">
        <f ca="1">IFERROR(INDIRECT(ADDRESS(MATCH(A19671,'contribution par jour-semaine'!A:A,0),MATCH(B19671,'contribution par jour-semaine'!$1:$1,0),4,1,"contribution par jour-semaine")),"")</f>
        <v/>
      </c>
      <c r="D19671" s="4" t="str">
        <f>VLOOKUP(A19671,predictions!A:B,2,FALSE)</f>
        <v>22/06/2020</v>
      </c>
      <c r="E19671" s="4">
        <f t="shared" si="77"/>
        <v>44004</v>
      </c>
    </row>
    <row r="19672" spans="3:5" ht="13" x14ac:dyDescent="0.15">
      <c r="C19672" s="1" t="str">
        <f ca="1">IFERROR(INDIRECT(ADDRESS(MATCH(A19672,'contribution par jour-semaine'!A:A,0),MATCH(B19672,'contribution par jour-semaine'!$1:$1,0),4,1,"contribution par jour-semaine")),"")</f>
        <v/>
      </c>
      <c r="D19672" s="4" t="str">
        <f>VLOOKUP(A19672,predictions!A:B,2,FALSE)</f>
        <v>22/06/2020</v>
      </c>
      <c r="E19672" s="4">
        <f t="shared" si="77"/>
        <v>44004</v>
      </c>
    </row>
    <row r="19673" spans="3:5" ht="13" x14ac:dyDescent="0.15">
      <c r="C19673" s="1" t="str">
        <f ca="1">IFERROR(INDIRECT(ADDRESS(MATCH(A19673,'contribution par jour-semaine'!A:A,0),MATCH(B19673,'contribution par jour-semaine'!$1:$1,0),4,1,"contribution par jour-semaine")),"")</f>
        <v/>
      </c>
      <c r="D19673" s="4" t="str">
        <f>VLOOKUP(A19673,predictions!A:B,2,FALSE)</f>
        <v>22/06/2020</v>
      </c>
      <c r="E19673" s="4">
        <f t="shared" si="77"/>
        <v>44004</v>
      </c>
    </row>
    <row r="19674" spans="3:5" ht="13" x14ac:dyDescent="0.15">
      <c r="C19674" s="1" t="str">
        <f ca="1">IFERROR(INDIRECT(ADDRESS(MATCH(A19674,'contribution par jour-semaine'!A:A,0),MATCH(B19674,'contribution par jour-semaine'!$1:$1,0),4,1,"contribution par jour-semaine")),"")</f>
        <v/>
      </c>
      <c r="D19674" s="4" t="str">
        <f>VLOOKUP(A19674,predictions!A:B,2,FALSE)</f>
        <v>22/06/2020</v>
      </c>
      <c r="E19674" s="4">
        <f t="shared" si="77"/>
        <v>44004</v>
      </c>
    </row>
    <row r="19675" spans="3:5" ht="13" x14ac:dyDescent="0.15">
      <c r="C19675" s="1" t="str">
        <f ca="1">IFERROR(INDIRECT(ADDRESS(MATCH(A19675,'contribution par jour-semaine'!A:A,0),MATCH(B19675,'contribution par jour-semaine'!$1:$1,0),4,1,"contribution par jour-semaine")),"")</f>
        <v/>
      </c>
      <c r="D19675" s="4" t="str">
        <f>VLOOKUP(A19675,predictions!A:B,2,FALSE)</f>
        <v>22/06/2020</v>
      </c>
      <c r="E19675" s="4">
        <f t="shared" si="77"/>
        <v>44004</v>
      </c>
    </row>
    <row r="19676" spans="3:5" ht="13" x14ac:dyDescent="0.15">
      <c r="C19676" s="1" t="str">
        <f ca="1">IFERROR(INDIRECT(ADDRESS(MATCH(A19676,'contribution par jour-semaine'!A:A,0),MATCH(B19676,'contribution par jour-semaine'!$1:$1,0),4,1,"contribution par jour-semaine")),"")</f>
        <v/>
      </c>
      <c r="D19676" s="4" t="str">
        <f>VLOOKUP(A19676,predictions!A:B,2,FALSE)</f>
        <v>22/06/2020</v>
      </c>
      <c r="E19676" s="4">
        <f t="shared" si="77"/>
        <v>44004</v>
      </c>
    </row>
    <row r="19677" spans="3:5" ht="13" x14ac:dyDescent="0.15">
      <c r="C19677" s="1" t="str">
        <f ca="1">IFERROR(INDIRECT(ADDRESS(MATCH(A19677,'contribution par jour-semaine'!A:A,0),MATCH(B19677,'contribution par jour-semaine'!$1:$1,0),4,1,"contribution par jour-semaine")),"")</f>
        <v/>
      </c>
      <c r="D19677" s="4" t="str">
        <f>VLOOKUP(A19677,predictions!A:B,2,FALSE)</f>
        <v>22/06/2020</v>
      </c>
      <c r="E19677" s="4">
        <f t="shared" si="77"/>
        <v>44004</v>
      </c>
    </row>
    <row r="19678" spans="3:5" ht="13" x14ac:dyDescent="0.15">
      <c r="C19678" s="1" t="str">
        <f ca="1">IFERROR(INDIRECT(ADDRESS(MATCH(A19678,'contribution par jour-semaine'!A:A,0),MATCH(B19678,'contribution par jour-semaine'!$1:$1,0),4,1,"contribution par jour-semaine")),"")</f>
        <v/>
      </c>
      <c r="D19678" s="4" t="str">
        <f>VLOOKUP(A19678,predictions!A:B,2,FALSE)</f>
        <v>22/06/2020</v>
      </c>
      <c r="E19678" s="4">
        <f t="shared" si="77"/>
        <v>44004</v>
      </c>
    </row>
    <row r="19679" spans="3:5" ht="13" x14ac:dyDescent="0.15">
      <c r="C19679" s="1" t="str">
        <f ca="1">IFERROR(INDIRECT(ADDRESS(MATCH(A19679,'contribution par jour-semaine'!A:A,0),MATCH(B19679,'contribution par jour-semaine'!$1:$1,0),4,1,"contribution par jour-semaine")),"")</f>
        <v/>
      </c>
      <c r="D19679" s="4" t="str">
        <f>VLOOKUP(A19679,predictions!A:B,2,FALSE)</f>
        <v>22/06/2020</v>
      </c>
      <c r="E19679" s="4">
        <f t="shared" si="77"/>
        <v>44004</v>
      </c>
    </row>
    <row r="19680" spans="3:5" ht="13" x14ac:dyDescent="0.15">
      <c r="C19680" s="1" t="str">
        <f ca="1">IFERROR(INDIRECT(ADDRESS(MATCH(A19680,'contribution par jour-semaine'!A:A,0),MATCH(B19680,'contribution par jour-semaine'!$1:$1,0),4,1,"contribution par jour-semaine")),"")</f>
        <v/>
      </c>
      <c r="D19680" s="4" t="str">
        <f>VLOOKUP(A19680,predictions!A:B,2,FALSE)</f>
        <v>22/06/2020</v>
      </c>
      <c r="E19680" s="4">
        <f t="shared" si="77"/>
        <v>44004</v>
      </c>
    </row>
    <row r="19681" spans="3:5" ht="13" x14ac:dyDescent="0.15">
      <c r="C19681" s="1" t="str">
        <f ca="1">IFERROR(INDIRECT(ADDRESS(MATCH(A19681,'contribution par jour-semaine'!A:A,0),MATCH(B19681,'contribution par jour-semaine'!$1:$1,0),4,1,"contribution par jour-semaine")),"")</f>
        <v/>
      </c>
      <c r="D19681" s="4" t="str">
        <f>VLOOKUP(A19681,predictions!A:B,2,FALSE)</f>
        <v>22/06/2020</v>
      </c>
      <c r="E19681" s="4">
        <f t="shared" si="77"/>
        <v>44004</v>
      </c>
    </row>
    <row r="19682" spans="3:5" ht="13" x14ac:dyDescent="0.15">
      <c r="C19682" s="1" t="str">
        <f ca="1">IFERROR(INDIRECT(ADDRESS(MATCH(A19682,'contribution par jour-semaine'!A:A,0),MATCH(B19682,'contribution par jour-semaine'!$1:$1,0),4,1,"contribution par jour-semaine")),"")</f>
        <v/>
      </c>
      <c r="D19682" s="4" t="str">
        <f>VLOOKUP(A19682,predictions!A:B,2,FALSE)</f>
        <v>22/06/2020</v>
      </c>
      <c r="E19682" s="4">
        <f t="shared" si="77"/>
        <v>44004</v>
      </c>
    </row>
    <row r="19683" spans="3:5" ht="13" x14ac:dyDescent="0.15">
      <c r="C19683" s="1" t="str">
        <f ca="1">IFERROR(INDIRECT(ADDRESS(MATCH(A19683,'contribution par jour-semaine'!A:A,0),MATCH(B19683,'contribution par jour-semaine'!$1:$1,0),4,1,"contribution par jour-semaine")),"")</f>
        <v/>
      </c>
      <c r="D19683" s="4" t="str">
        <f>VLOOKUP(A19683,predictions!A:B,2,FALSE)</f>
        <v>22/06/2020</v>
      </c>
      <c r="E19683" s="4">
        <f t="shared" si="77"/>
        <v>44004</v>
      </c>
    </row>
    <row r="19684" spans="3:5" ht="13" x14ac:dyDescent="0.15">
      <c r="C19684" s="1" t="str">
        <f ca="1">IFERROR(INDIRECT(ADDRESS(MATCH(A19684,'contribution par jour-semaine'!A:A,0),MATCH(B19684,'contribution par jour-semaine'!$1:$1,0),4,1,"contribution par jour-semaine")),"")</f>
        <v/>
      </c>
      <c r="D19684" s="4" t="str">
        <f>VLOOKUP(A19684,predictions!A:B,2,FALSE)</f>
        <v>22/06/2020</v>
      </c>
      <c r="E19684" s="4">
        <f t="shared" si="77"/>
        <v>44004</v>
      </c>
    </row>
    <row r="19685" spans="3:5" ht="13" x14ac:dyDescent="0.15">
      <c r="C19685" s="1" t="str">
        <f ca="1">IFERROR(INDIRECT(ADDRESS(MATCH(A19685,'contribution par jour-semaine'!A:A,0),MATCH(B19685,'contribution par jour-semaine'!$1:$1,0),4,1,"contribution par jour-semaine")),"")</f>
        <v/>
      </c>
      <c r="D19685" s="4" t="str">
        <f>VLOOKUP(A19685,predictions!A:B,2,FALSE)</f>
        <v>22/06/2020</v>
      </c>
      <c r="E19685" s="4">
        <f t="shared" si="77"/>
        <v>44004</v>
      </c>
    </row>
    <row r="19686" spans="3:5" ht="13" x14ac:dyDescent="0.15">
      <c r="C19686" s="1" t="str">
        <f ca="1">IFERROR(INDIRECT(ADDRESS(MATCH(A19686,'contribution par jour-semaine'!A:A,0),MATCH(B19686,'contribution par jour-semaine'!$1:$1,0),4,1,"contribution par jour-semaine")),"")</f>
        <v/>
      </c>
      <c r="D19686" s="4" t="str">
        <f>VLOOKUP(A19686,predictions!A:B,2,FALSE)</f>
        <v>22/06/2020</v>
      </c>
      <c r="E19686" s="4">
        <f t="shared" si="77"/>
        <v>44004</v>
      </c>
    </row>
    <row r="19687" spans="3:5" ht="13" x14ac:dyDescent="0.15">
      <c r="C19687" s="1" t="str">
        <f ca="1">IFERROR(INDIRECT(ADDRESS(MATCH(A19687,'contribution par jour-semaine'!A:A,0),MATCH(B19687,'contribution par jour-semaine'!$1:$1,0),4,1,"contribution par jour-semaine")),"")</f>
        <v/>
      </c>
      <c r="D19687" s="4" t="str">
        <f>VLOOKUP(A19687,predictions!A:B,2,FALSE)</f>
        <v>22/06/2020</v>
      </c>
      <c r="E19687" s="4">
        <f t="shared" si="77"/>
        <v>44004</v>
      </c>
    </row>
    <row r="19688" spans="3:5" ht="13" x14ac:dyDescent="0.15">
      <c r="C19688" s="1" t="str">
        <f ca="1">IFERROR(INDIRECT(ADDRESS(MATCH(A19688,'contribution par jour-semaine'!A:A,0),MATCH(B19688,'contribution par jour-semaine'!$1:$1,0),4,1,"contribution par jour-semaine")),"")</f>
        <v/>
      </c>
      <c r="D19688" s="4" t="str">
        <f>VLOOKUP(A19688,predictions!A:B,2,FALSE)</f>
        <v>22/06/2020</v>
      </c>
      <c r="E19688" s="4">
        <f t="shared" si="77"/>
        <v>44004</v>
      </c>
    </row>
    <row r="19689" spans="3:5" ht="13" x14ac:dyDescent="0.15">
      <c r="C19689" s="1" t="str">
        <f ca="1">IFERROR(INDIRECT(ADDRESS(MATCH(A19689,'contribution par jour-semaine'!A:A,0),MATCH(B19689,'contribution par jour-semaine'!$1:$1,0),4,1,"contribution par jour-semaine")),"")</f>
        <v/>
      </c>
      <c r="D19689" s="4" t="str">
        <f>VLOOKUP(A19689,predictions!A:B,2,FALSE)</f>
        <v>22/06/2020</v>
      </c>
      <c r="E19689" s="4">
        <f t="shared" si="77"/>
        <v>44004</v>
      </c>
    </row>
    <row r="19690" spans="3:5" ht="13" x14ac:dyDescent="0.15">
      <c r="C19690" s="1" t="str">
        <f ca="1">IFERROR(INDIRECT(ADDRESS(MATCH(A19690,'contribution par jour-semaine'!A:A,0),MATCH(B19690,'contribution par jour-semaine'!$1:$1,0),4,1,"contribution par jour-semaine")),"")</f>
        <v/>
      </c>
      <c r="D19690" s="4" t="str">
        <f>VLOOKUP(A19690,predictions!A:B,2,FALSE)</f>
        <v>22/06/2020</v>
      </c>
      <c r="E19690" s="4">
        <f t="shared" si="77"/>
        <v>44004</v>
      </c>
    </row>
    <row r="19691" spans="3:5" ht="13" x14ac:dyDescent="0.15">
      <c r="C19691" s="1" t="str">
        <f ca="1">IFERROR(INDIRECT(ADDRESS(MATCH(A19691,'contribution par jour-semaine'!A:A,0),MATCH(B19691,'contribution par jour-semaine'!$1:$1,0),4,1,"contribution par jour-semaine")),"")</f>
        <v/>
      </c>
      <c r="D19691" s="4" t="str">
        <f>VLOOKUP(A19691,predictions!A:B,2,FALSE)</f>
        <v>22/06/2020</v>
      </c>
      <c r="E19691" s="4">
        <f t="shared" si="77"/>
        <v>44004</v>
      </c>
    </row>
    <row r="19692" spans="3:5" ht="13" x14ac:dyDescent="0.15">
      <c r="C19692" s="1" t="str">
        <f ca="1">IFERROR(INDIRECT(ADDRESS(MATCH(A19692,'contribution par jour-semaine'!A:A,0),MATCH(B19692,'contribution par jour-semaine'!$1:$1,0),4,1,"contribution par jour-semaine")),"")</f>
        <v/>
      </c>
      <c r="D19692" s="4" t="str">
        <f>VLOOKUP(A19692,predictions!A:B,2,FALSE)</f>
        <v>22/06/2020</v>
      </c>
      <c r="E19692" s="4">
        <f t="shared" si="77"/>
        <v>44004</v>
      </c>
    </row>
    <row r="19693" spans="3:5" ht="13" x14ac:dyDescent="0.15">
      <c r="C19693" s="1" t="str">
        <f ca="1">IFERROR(INDIRECT(ADDRESS(MATCH(A19693,'contribution par jour-semaine'!A:A,0),MATCH(B19693,'contribution par jour-semaine'!$1:$1,0),4,1,"contribution par jour-semaine")),"")</f>
        <v/>
      </c>
      <c r="D19693" s="4" t="str">
        <f>VLOOKUP(A19693,predictions!A:B,2,FALSE)</f>
        <v>22/06/2020</v>
      </c>
      <c r="E19693" s="4">
        <f t="shared" si="77"/>
        <v>44004</v>
      </c>
    </row>
    <row r="19694" spans="3:5" ht="13" x14ac:dyDescent="0.15">
      <c r="C19694" s="1" t="str">
        <f ca="1">IFERROR(INDIRECT(ADDRESS(MATCH(A19694,'contribution par jour-semaine'!A:A,0),MATCH(B19694,'contribution par jour-semaine'!$1:$1,0),4,1,"contribution par jour-semaine")),"")</f>
        <v/>
      </c>
      <c r="D19694" s="4" t="str">
        <f>VLOOKUP(A19694,predictions!A:B,2,FALSE)</f>
        <v>22/06/2020</v>
      </c>
      <c r="E19694" s="4">
        <f t="shared" si="77"/>
        <v>44004</v>
      </c>
    </row>
    <row r="19695" spans="3:5" ht="13" x14ac:dyDescent="0.15">
      <c r="C19695" s="1" t="str">
        <f ca="1">IFERROR(INDIRECT(ADDRESS(MATCH(A19695,'contribution par jour-semaine'!A:A,0),MATCH(B19695,'contribution par jour-semaine'!$1:$1,0),4,1,"contribution par jour-semaine")),"")</f>
        <v/>
      </c>
      <c r="D19695" s="4" t="str">
        <f>VLOOKUP(A19695,predictions!A:B,2,FALSE)</f>
        <v>22/06/2020</v>
      </c>
      <c r="E19695" s="4">
        <f t="shared" si="77"/>
        <v>44004</v>
      </c>
    </row>
    <row r="19696" spans="3:5" ht="13" x14ac:dyDescent="0.15">
      <c r="C19696" s="1" t="str">
        <f ca="1">IFERROR(INDIRECT(ADDRESS(MATCH(A19696,'contribution par jour-semaine'!A:A,0),MATCH(B19696,'contribution par jour-semaine'!$1:$1,0),4,1,"contribution par jour-semaine")),"")</f>
        <v/>
      </c>
      <c r="D19696" s="4" t="str">
        <f>VLOOKUP(A19696,predictions!A:B,2,FALSE)</f>
        <v>22/06/2020</v>
      </c>
      <c r="E19696" s="4">
        <f t="shared" si="77"/>
        <v>44004</v>
      </c>
    </row>
    <row r="19697" spans="3:5" ht="13" x14ac:dyDescent="0.15">
      <c r="C19697" s="1" t="str">
        <f ca="1">IFERROR(INDIRECT(ADDRESS(MATCH(A19697,'contribution par jour-semaine'!A:A,0),MATCH(B19697,'contribution par jour-semaine'!$1:$1,0),4,1,"contribution par jour-semaine")),"")</f>
        <v/>
      </c>
      <c r="D19697" s="4" t="str">
        <f>VLOOKUP(A19697,predictions!A:B,2,FALSE)</f>
        <v>22/06/2020</v>
      </c>
      <c r="E19697" s="4">
        <f t="shared" si="77"/>
        <v>44004</v>
      </c>
    </row>
    <row r="19698" spans="3:5" ht="13" x14ac:dyDescent="0.15">
      <c r="C19698" s="1" t="str">
        <f ca="1">IFERROR(INDIRECT(ADDRESS(MATCH(A19698,'contribution par jour-semaine'!A:A,0),MATCH(B19698,'contribution par jour-semaine'!$1:$1,0),4,1,"contribution par jour-semaine")),"")</f>
        <v/>
      </c>
      <c r="D19698" s="4" t="str">
        <f>VLOOKUP(A19698,predictions!A:B,2,FALSE)</f>
        <v>22/06/2020</v>
      </c>
      <c r="E19698" s="4">
        <f t="shared" si="77"/>
        <v>44004</v>
      </c>
    </row>
    <row r="19699" spans="3:5" ht="13" x14ac:dyDescent="0.15">
      <c r="C19699" s="1" t="str">
        <f ca="1">IFERROR(INDIRECT(ADDRESS(MATCH(A19699,'contribution par jour-semaine'!A:A,0),MATCH(B19699,'contribution par jour-semaine'!$1:$1,0),4,1,"contribution par jour-semaine")),"")</f>
        <v/>
      </c>
      <c r="D19699" s="4" t="str">
        <f>VLOOKUP(A19699,predictions!A:B,2,FALSE)</f>
        <v>22/06/2020</v>
      </c>
      <c r="E19699" s="4">
        <f t="shared" si="77"/>
        <v>44004</v>
      </c>
    </row>
    <row r="19700" spans="3:5" ht="13" x14ac:dyDescent="0.15">
      <c r="C19700" s="1" t="str">
        <f ca="1">IFERROR(INDIRECT(ADDRESS(MATCH(A19700,'contribution par jour-semaine'!A:A,0),MATCH(B19700,'contribution par jour-semaine'!$1:$1,0),4,1,"contribution par jour-semaine")),"")</f>
        <v/>
      </c>
      <c r="D19700" s="4" t="str">
        <f>VLOOKUP(A19700,predictions!A:B,2,FALSE)</f>
        <v>22/06/2020</v>
      </c>
      <c r="E19700" s="4">
        <f t="shared" si="77"/>
        <v>44004</v>
      </c>
    </row>
    <row r="19701" spans="3:5" ht="13" x14ac:dyDescent="0.15">
      <c r="C19701" s="1" t="str">
        <f ca="1">IFERROR(INDIRECT(ADDRESS(MATCH(A19701,'contribution par jour-semaine'!A:A,0),MATCH(B19701,'contribution par jour-semaine'!$1:$1,0),4,1,"contribution par jour-semaine")),"")</f>
        <v/>
      </c>
      <c r="D19701" s="4" t="str">
        <f>VLOOKUP(A19701,predictions!A:B,2,FALSE)</f>
        <v>22/06/2020</v>
      </c>
      <c r="E19701" s="4">
        <f t="shared" si="77"/>
        <v>44004</v>
      </c>
    </row>
    <row r="19702" spans="3:5" ht="13" x14ac:dyDescent="0.15">
      <c r="C19702" s="1" t="str">
        <f ca="1">IFERROR(INDIRECT(ADDRESS(MATCH(A19702,'contribution par jour-semaine'!A:A,0),MATCH(B19702,'contribution par jour-semaine'!$1:$1,0),4,1,"contribution par jour-semaine")),"")</f>
        <v/>
      </c>
      <c r="D19702" s="4" t="str">
        <f>VLOOKUP(A19702,predictions!A:B,2,FALSE)</f>
        <v>22/06/2020</v>
      </c>
      <c r="E19702" s="4">
        <f t="shared" si="77"/>
        <v>44004</v>
      </c>
    </row>
    <row r="19703" spans="3:5" ht="13" x14ac:dyDescent="0.15">
      <c r="C19703" s="1" t="str">
        <f ca="1">IFERROR(INDIRECT(ADDRESS(MATCH(A19703,'contribution par jour-semaine'!A:A,0),MATCH(B19703,'contribution par jour-semaine'!$1:$1,0),4,1,"contribution par jour-semaine")),"")</f>
        <v/>
      </c>
      <c r="D19703" s="4" t="str">
        <f>VLOOKUP(A19703,predictions!A:B,2,FALSE)</f>
        <v>22/06/2020</v>
      </c>
      <c r="E19703" s="4">
        <f t="shared" si="77"/>
        <v>44004</v>
      </c>
    </row>
    <row r="19704" spans="3:5" ht="13" x14ac:dyDescent="0.15">
      <c r="C19704" s="1" t="str">
        <f ca="1">IFERROR(INDIRECT(ADDRESS(MATCH(A19704,'contribution par jour-semaine'!A:A,0),MATCH(B19704,'contribution par jour-semaine'!$1:$1,0),4,1,"contribution par jour-semaine")),"")</f>
        <v/>
      </c>
      <c r="D19704" s="4" t="str">
        <f>VLOOKUP(A19704,predictions!A:B,2,FALSE)</f>
        <v>22/06/2020</v>
      </c>
      <c r="E19704" s="4">
        <f t="shared" si="77"/>
        <v>44004</v>
      </c>
    </row>
    <row r="19705" spans="3:5" ht="13" x14ac:dyDescent="0.15">
      <c r="C19705" s="1" t="str">
        <f ca="1">IFERROR(INDIRECT(ADDRESS(MATCH(A19705,'contribution par jour-semaine'!A:A,0),MATCH(B19705,'contribution par jour-semaine'!$1:$1,0),4,1,"contribution par jour-semaine")),"")</f>
        <v/>
      </c>
      <c r="D19705" s="4" t="str">
        <f>VLOOKUP(A19705,predictions!A:B,2,FALSE)</f>
        <v>22/06/2020</v>
      </c>
      <c r="E19705" s="4">
        <f t="shared" si="77"/>
        <v>44004</v>
      </c>
    </row>
    <row r="19706" spans="3:5" ht="13" x14ac:dyDescent="0.15">
      <c r="C19706" s="1" t="str">
        <f ca="1">IFERROR(INDIRECT(ADDRESS(MATCH(A19706,'contribution par jour-semaine'!A:A,0),MATCH(B19706,'contribution par jour-semaine'!$1:$1,0),4,1,"contribution par jour-semaine")),"")</f>
        <v/>
      </c>
      <c r="D19706" s="4" t="str">
        <f>VLOOKUP(A19706,predictions!A:B,2,FALSE)</f>
        <v>22/06/2020</v>
      </c>
      <c r="E19706" s="4">
        <f t="shared" si="77"/>
        <v>44004</v>
      </c>
    </row>
    <row r="19707" spans="3:5" ht="13" x14ac:dyDescent="0.15">
      <c r="C19707" s="1" t="str">
        <f ca="1">IFERROR(INDIRECT(ADDRESS(MATCH(A19707,'contribution par jour-semaine'!A:A,0),MATCH(B19707,'contribution par jour-semaine'!$1:$1,0),4,1,"contribution par jour-semaine")),"")</f>
        <v/>
      </c>
      <c r="D19707" s="4" t="str">
        <f>VLOOKUP(A19707,predictions!A:B,2,FALSE)</f>
        <v>22/06/2020</v>
      </c>
      <c r="E19707" s="4">
        <f t="shared" si="77"/>
        <v>44004</v>
      </c>
    </row>
    <row r="19708" spans="3:5" ht="13" x14ac:dyDescent="0.15">
      <c r="C19708" s="1" t="str">
        <f ca="1">IFERROR(INDIRECT(ADDRESS(MATCH(A19708,'contribution par jour-semaine'!A:A,0),MATCH(B19708,'contribution par jour-semaine'!$1:$1,0),4,1,"contribution par jour-semaine")),"")</f>
        <v/>
      </c>
      <c r="D19708" s="4" t="str">
        <f>VLOOKUP(A19708,predictions!A:B,2,FALSE)</f>
        <v>22/06/2020</v>
      </c>
      <c r="E19708" s="4">
        <f t="shared" si="77"/>
        <v>44004</v>
      </c>
    </row>
    <row r="19709" spans="3:5" ht="13" x14ac:dyDescent="0.15">
      <c r="C19709" s="1" t="str">
        <f ca="1">IFERROR(INDIRECT(ADDRESS(MATCH(A19709,'contribution par jour-semaine'!A:A,0),MATCH(B19709,'contribution par jour-semaine'!$1:$1,0),4,1,"contribution par jour-semaine")),"")</f>
        <v/>
      </c>
      <c r="D19709" s="4" t="str">
        <f>VLOOKUP(A19709,predictions!A:B,2,FALSE)</f>
        <v>22/06/2020</v>
      </c>
      <c r="E19709" s="4">
        <f t="shared" si="77"/>
        <v>44004</v>
      </c>
    </row>
    <row r="19710" spans="3:5" ht="13" x14ac:dyDescent="0.15">
      <c r="C19710" s="1" t="str">
        <f ca="1">IFERROR(INDIRECT(ADDRESS(MATCH(A19710,'contribution par jour-semaine'!A:A,0),MATCH(B19710,'contribution par jour-semaine'!$1:$1,0),4,1,"contribution par jour-semaine")),"")</f>
        <v/>
      </c>
      <c r="D19710" s="4" t="str">
        <f>VLOOKUP(A19710,predictions!A:B,2,FALSE)</f>
        <v>22/06/2020</v>
      </c>
      <c r="E19710" s="4">
        <f t="shared" si="77"/>
        <v>44004</v>
      </c>
    </row>
    <row r="19711" spans="3:5" ht="13" x14ac:dyDescent="0.15">
      <c r="C19711" s="1" t="str">
        <f ca="1">IFERROR(INDIRECT(ADDRESS(MATCH(A19711,'contribution par jour-semaine'!A:A,0),MATCH(B19711,'contribution par jour-semaine'!$1:$1,0),4,1,"contribution par jour-semaine")),"")</f>
        <v/>
      </c>
      <c r="D19711" s="4" t="str">
        <f>VLOOKUP(A19711,predictions!A:B,2,FALSE)</f>
        <v>22/06/2020</v>
      </c>
      <c r="E19711" s="4">
        <f t="shared" si="77"/>
        <v>44004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31"/>
  <sheetViews>
    <sheetView tabSelected="1" workbookViewId="0">
      <selection activeCell="G33" sqref="G33"/>
    </sheetView>
  </sheetViews>
  <sheetFormatPr baseColWidth="10" defaultColWidth="12.6640625" defaultRowHeight="15.75" customHeight="1" x14ac:dyDescent="0.15"/>
  <cols>
    <col min="1" max="1" width="30.83203125" customWidth="1"/>
    <col min="2" max="2" width="18.5" customWidth="1"/>
  </cols>
  <sheetData>
    <row r="1" spans="1:7" ht="15.75" customHeight="1" x14ac:dyDescent="0.15">
      <c r="A1" s="1" t="s">
        <v>0</v>
      </c>
      <c r="B1" s="5" t="s">
        <v>262</v>
      </c>
      <c r="C1" s="5" t="s">
        <v>265</v>
      </c>
      <c r="D1" s="5" t="s">
        <v>266</v>
      </c>
      <c r="E1" s="5" t="s">
        <v>267</v>
      </c>
      <c r="F1" s="5" t="s">
        <v>268</v>
      </c>
      <c r="G1" s="5" t="s">
        <v>269</v>
      </c>
    </row>
    <row r="2" spans="1:7" ht="15.75" customHeight="1" x14ac:dyDescent="0.15">
      <c r="A2" s="1" t="s">
        <v>2</v>
      </c>
      <c r="B2" s="6">
        <v>1.9098086282610893E-2</v>
      </c>
      <c r="C2" s="6">
        <v>2.2392289713025091E-3</v>
      </c>
      <c r="D2" s="6">
        <v>6.3808155059814436E-2</v>
      </c>
      <c r="E2" s="7">
        <v>3.6501424312591553</v>
      </c>
      <c r="F2" s="7">
        <v>0.42925496995449064</v>
      </c>
      <c r="G2" s="7">
        <v>12.115042018890373</v>
      </c>
    </row>
    <row r="3" spans="1:7" ht="15.75" customHeight="1" x14ac:dyDescent="0.15">
      <c r="A3" s="1" t="s">
        <v>3</v>
      </c>
      <c r="B3" s="6">
        <v>2.6895653456449509E-2</v>
      </c>
      <c r="C3" s="6">
        <v>5.5864427937194708E-3</v>
      </c>
      <c r="D3" s="6">
        <v>6.2331578135490409E-2</v>
      </c>
      <c r="E3" s="7">
        <v>6.2689504623413086</v>
      </c>
      <c r="F3" s="7">
        <v>1.3036424040794372</v>
      </c>
      <c r="G3" s="7">
        <v>14.512281179428099</v>
      </c>
    </row>
    <row r="4" spans="1:7" ht="15.75" customHeight="1" x14ac:dyDescent="0.15">
      <c r="A4" s="1" t="s">
        <v>4</v>
      </c>
      <c r="B4" s="6">
        <v>1.203902717679739E-2</v>
      </c>
      <c r="C4" s="6">
        <v>7.2517243679612884E-4</v>
      </c>
      <c r="D4" s="6">
        <v>3.1121147423982601E-2</v>
      </c>
      <c r="E4" s="7">
        <v>3.6127934455871582</v>
      </c>
      <c r="F4" s="7">
        <v>0.21686365678906441</v>
      </c>
      <c r="G4" s="7">
        <v>9.3264113903045569</v>
      </c>
    </row>
    <row r="5" spans="1:7" ht="15.75" customHeight="1" x14ac:dyDescent="0.15">
      <c r="A5" s="1" t="s">
        <v>5</v>
      </c>
      <c r="B5" s="6">
        <v>7.0231608115136623E-3</v>
      </c>
      <c r="C5" s="6">
        <v>3.2813350786454975E-3</v>
      </c>
      <c r="D5" s="6">
        <v>1.4929616218432777E-2</v>
      </c>
      <c r="E5" s="7">
        <v>2.6598436832427979</v>
      </c>
      <c r="F5" s="7">
        <v>1.2480287432670594</v>
      </c>
      <c r="G5" s="7">
        <v>5.6553755283355676</v>
      </c>
    </row>
    <row r="6" spans="1:7" ht="15.75" customHeight="1" x14ac:dyDescent="0.15">
      <c r="A6" s="1" t="s">
        <v>6</v>
      </c>
      <c r="B6" s="6">
        <v>1.6675181686878204E-2</v>
      </c>
      <c r="C6" s="6">
        <v>4.0236626286059623E-3</v>
      </c>
      <c r="D6" s="6">
        <v>3.853396903723471E-2</v>
      </c>
      <c r="E6" s="7">
        <v>6.7773685455322266</v>
      </c>
      <c r="F6" s="7">
        <v>1.6309622883796693</v>
      </c>
      <c r="G6" s="7">
        <v>15.897094106674185</v>
      </c>
    </row>
    <row r="7" spans="1:7" ht="15.75" customHeight="1" x14ac:dyDescent="0.15">
      <c r="A7" s="1" t="s">
        <v>7</v>
      </c>
      <c r="B7" s="6">
        <v>1.4072653837502003E-2</v>
      </c>
      <c r="C7" s="6">
        <v>5.0925782648846511E-3</v>
      </c>
      <c r="D7" s="6">
        <v>3.0051505845040065E-2</v>
      </c>
      <c r="E7" s="7">
        <v>6.0534086227416992</v>
      </c>
      <c r="F7" s="7">
        <v>2.198847734928131</v>
      </c>
      <c r="G7" s="7">
        <v>13.040580558776854</v>
      </c>
    </row>
    <row r="8" spans="1:7" ht="15.75" customHeight="1" x14ac:dyDescent="0.15">
      <c r="A8" s="1" t="s">
        <v>8</v>
      </c>
      <c r="B8" s="6">
        <v>1.5694035217165947E-2</v>
      </c>
      <c r="C8" s="6">
        <v>4.4509151251986628E-3</v>
      </c>
      <c r="D8" s="6">
        <v>2.9922815226018421E-2</v>
      </c>
      <c r="E8" s="7">
        <v>8.3566761016845703</v>
      </c>
      <c r="F8" s="7">
        <v>2.3622173309326175</v>
      </c>
      <c r="G8" s="7">
        <v>15.976097249984738</v>
      </c>
    </row>
    <row r="9" spans="1:7" ht="15.75" customHeight="1" x14ac:dyDescent="0.15">
      <c r="A9" s="1" t="s">
        <v>9</v>
      </c>
      <c r="B9" s="6">
        <v>1.2534826993942261E-2</v>
      </c>
      <c r="C9" s="6">
        <v>1.0000532987760381E-3</v>
      </c>
      <c r="D9" s="6">
        <v>2.4734475277364242E-2</v>
      </c>
      <c r="E9" s="7">
        <v>8.0958652496337891</v>
      </c>
      <c r="F9" s="7">
        <v>0.63170091509819037</v>
      </c>
      <c r="G9" s="7">
        <v>16.15316009521484</v>
      </c>
    </row>
    <row r="10" spans="1:7" ht="15.75" customHeight="1" x14ac:dyDescent="0.15">
      <c r="A10" s="1" t="s">
        <v>10</v>
      </c>
      <c r="B10" s="6">
        <v>6.6673192195594311E-3</v>
      </c>
      <c r="C10" s="6">
        <v>9.4636167050339288E-4</v>
      </c>
      <c r="D10" s="6">
        <v>2.3024245444685211E-2</v>
      </c>
      <c r="E10" s="7">
        <v>4.8105320930480957</v>
      </c>
      <c r="F10" s="7">
        <v>0.6830659121274949</v>
      </c>
      <c r="G10" s="7">
        <v>16.743677711486814</v>
      </c>
    </row>
    <row r="11" spans="1:7" ht="15.75" customHeight="1" x14ac:dyDescent="0.15">
      <c r="A11" s="1" t="s">
        <v>11</v>
      </c>
      <c r="B11" s="6">
        <v>1.3068009167909622E-2</v>
      </c>
      <c r="C11" s="6">
        <v>2.1029162220656877E-3</v>
      </c>
      <c r="D11" s="6">
        <v>2.6885009929537754E-2</v>
      </c>
      <c r="E11" s="7">
        <v>9.1723756790161133</v>
      </c>
      <c r="F11" s="7">
        <v>1.4588133692741396</v>
      </c>
      <c r="G11" s="7">
        <v>18.842247486114495</v>
      </c>
    </row>
    <row r="12" spans="1:7" ht="15.75" customHeight="1" x14ac:dyDescent="0.15">
      <c r="A12" s="1" t="s">
        <v>12</v>
      </c>
      <c r="B12" s="6">
        <v>5.2055800333619118E-3</v>
      </c>
      <c r="C12" s="6">
        <v>6.6169010642624961E-5</v>
      </c>
      <c r="D12" s="6">
        <v>1.0238967137411225E-2</v>
      </c>
      <c r="E12" s="7">
        <v>4.883974552154541</v>
      </c>
      <c r="F12" s="7">
        <v>6.2431096471846137E-2</v>
      </c>
      <c r="G12" s="7">
        <v>9.6546730995178169</v>
      </c>
    </row>
    <row r="13" spans="1:7" ht="15.75" customHeight="1" x14ac:dyDescent="0.15">
      <c r="A13" s="1" t="s">
        <v>13</v>
      </c>
      <c r="B13" s="6">
        <v>2.848771633580327E-3</v>
      </c>
      <c r="C13" s="6">
        <v>6.5462871280033165E-4</v>
      </c>
      <c r="D13" s="6">
        <v>6.8020542385056589E-3</v>
      </c>
      <c r="E13" s="7">
        <v>2.8699941635131836</v>
      </c>
      <c r="F13" s="7">
        <v>0.66207947731018091</v>
      </c>
      <c r="G13" s="7">
        <v>6.8348745584487887</v>
      </c>
    </row>
    <row r="14" spans="1:7" ht="15.75" customHeight="1" x14ac:dyDescent="0.15">
      <c r="A14" s="1" t="s">
        <v>14</v>
      </c>
      <c r="B14" s="6">
        <v>3.6807914730161428E-3</v>
      </c>
      <c r="C14" s="6">
        <v>2.6876688352786007E-4</v>
      </c>
      <c r="D14" s="6">
        <v>7.6156633673235751E-3</v>
      </c>
      <c r="E14" s="7">
        <v>0.48192548751831055</v>
      </c>
      <c r="F14" s="7">
        <v>3.4811080805957316E-2</v>
      </c>
      <c r="G14" s="7">
        <v>1.0059899926185605</v>
      </c>
    </row>
    <row r="15" spans="1:7" ht="15.75" customHeight="1" x14ac:dyDescent="0.15">
      <c r="A15" s="1" t="s">
        <v>15</v>
      </c>
      <c r="B15" s="6">
        <v>4.7062281519174576E-3</v>
      </c>
      <c r="C15" s="6">
        <v>6.1014986713416877E-4</v>
      </c>
      <c r="D15" s="6">
        <v>1.4195306506007898E-2</v>
      </c>
      <c r="E15" s="7">
        <v>1.2089358568191528</v>
      </c>
      <c r="F15" s="7">
        <v>0.15356260985136033</v>
      </c>
      <c r="G15" s="7">
        <v>3.6475876212120051</v>
      </c>
    </row>
    <row r="16" spans="1:7" ht="15.75" customHeight="1" x14ac:dyDescent="0.15">
      <c r="A16" s="1" t="s">
        <v>16</v>
      </c>
      <c r="B16" s="6">
        <v>6.5660197287797928E-3</v>
      </c>
      <c r="C16" s="6">
        <v>4.9761029949877409E-4</v>
      </c>
      <c r="D16" s="6">
        <v>2.591391559690237E-2</v>
      </c>
      <c r="E16" s="7">
        <v>1.8590584993362427</v>
      </c>
      <c r="F16" s="7">
        <v>0.14093295559287072</v>
      </c>
      <c r="G16" s="7">
        <v>7.2130523204803385</v>
      </c>
    </row>
    <row r="17" spans="1:7" ht="15.75" customHeight="1" x14ac:dyDescent="0.15">
      <c r="A17" s="1" t="s">
        <v>17</v>
      </c>
      <c r="B17" s="6">
        <v>6.3075986690819263E-3</v>
      </c>
      <c r="C17" s="6">
        <v>6.0905494610778992E-4</v>
      </c>
      <c r="D17" s="6">
        <v>1.3086351705715059E-2</v>
      </c>
      <c r="E17" s="7">
        <v>2.5501124858856201</v>
      </c>
      <c r="F17" s="7">
        <v>0.24560099616646766</v>
      </c>
      <c r="G17" s="7">
        <v>5.3480963706970206</v>
      </c>
    </row>
    <row r="18" spans="1:7" ht="15.75" customHeight="1" x14ac:dyDescent="0.15">
      <c r="A18" s="1" t="s">
        <v>18</v>
      </c>
      <c r="B18" s="6">
        <v>4.8230630345642567E-3</v>
      </c>
      <c r="C18" s="6">
        <v>6.6224336042068914E-4</v>
      </c>
      <c r="D18" s="6">
        <v>1.1564029194414596E-2</v>
      </c>
      <c r="E18" s="7">
        <v>4.0155138969421387</v>
      </c>
      <c r="F18" s="7">
        <v>0.55558839142322547</v>
      </c>
      <c r="G18" s="7">
        <v>9.5853942871093576</v>
      </c>
    </row>
    <row r="19" spans="1:7" ht="15.75" customHeight="1" x14ac:dyDescent="0.15">
      <c r="A19" s="1" t="s">
        <v>19</v>
      </c>
      <c r="B19" s="6">
        <v>3.3847854938358068E-3</v>
      </c>
      <c r="C19" s="6">
        <v>4.6858846180839467E-4</v>
      </c>
      <c r="D19" s="6">
        <v>9.6169300843029978E-3</v>
      </c>
      <c r="E19" s="7">
        <v>2.5911924839019775</v>
      </c>
      <c r="F19" s="7">
        <v>0.35476785749197004</v>
      </c>
      <c r="G19" s="7">
        <v>7.404492926597583</v>
      </c>
    </row>
    <row r="20" spans="1:7" ht="15.75" customHeight="1" x14ac:dyDescent="0.15">
      <c r="A20" s="1" t="s">
        <v>20</v>
      </c>
      <c r="B20" s="6">
        <v>3.2431560102850199E-3</v>
      </c>
      <c r="C20" s="6">
        <v>4.436095579876566E-4</v>
      </c>
      <c r="D20" s="6">
        <v>7.7802707441151095E-3</v>
      </c>
      <c r="E20" s="7">
        <v>3.9568245410919189</v>
      </c>
      <c r="F20" s="7">
        <v>0.54006492942571649</v>
      </c>
      <c r="G20" s="7">
        <v>9.4904963493347143</v>
      </c>
    </row>
    <row r="21" spans="1:7" ht="15.75" customHeight="1" x14ac:dyDescent="0.15">
      <c r="A21" s="1" t="s">
        <v>21</v>
      </c>
      <c r="B21" s="6">
        <v>2.9884716495871544E-3</v>
      </c>
      <c r="C21" s="6">
        <v>8.8796335039660352E-4</v>
      </c>
      <c r="D21" s="6">
        <v>6.4833169803023318E-3</v>
      </c>
      <c r="E21" s="7">
        <v>3.7423520088195801</v>
      </c>
      <c r="F21" s="7">
        <v>1.1119781732559206</v>
      </c>
      <c r="G21" s="7">
        <v>8.1700841426849351</v>
      </c>
    </row>
    <row r="22" spans="1:7" ht="15.75" customHeight="1" x14ac:dyDescent="0.15">
      <c r="A22" s="1" t="s">
        <v>22</v>
      </c>
      <c r="B22" s="6">
        <v>2.421337878331542E-3</v>
      </c>
      <c r="C22" s="6">
        <v>2.1864086302230136E-4</v>
      </c>
      <c r="D22" s="6">
        <v>7.3411703109741181E-3</v>
      </c>
      <c r="E22" s="7">
        <v>3.3512082099914551</v>
      </c>
      <c r="F22" s="7">
        <v>0.30159531533718115</v>
      </c>
      <c r="G22" s="7">
        <v>10.106129503250118</v>
      </c>
    </row>
    <row r="23" spans="1:7" ht="15.75" customHeight="1" x14ac:dyDescent="0.15">
      <c r="A23" s="1" t="s">
        <v>23</v>
      </c>
      <c r="B23" s="6">
        <v>4.1866648942232132E-2</v>
      </c>
      <c r="C23" s="6">
        <v>1.3056527357548475E-3</v>
      </c>
      <c r="D23" s="6">
        <v>0.11396415233612059</v>
      </c>
      <c r="E23" s="7">
        <v>5.0841021537780762</v>
      </c>
      <c r="F23" s="7">
        <v>0.16122744157910349</v>
      </c>
      <c r="G23" s="7">
        <v>13.800709056854245</v>
      </c>
    </row>
    <row r="24" spans="1:7" ht="15.75" customHeight="1" x14ac:dyDescent="0.15">
      <c r="A24" s="1" t="s">
        <v>24</v>
      </c>
      <c r="B24" s="6">
        <v>8.7551027536392212E-2</v>
      </c>
      <c r="C24" s="6">
        <v>3.577779717743397E-2</v>
      </c>
      <c r="D24" s="6">
        <v>0.14543412849307061</v>
      </c>
      <c r="E24" s="7">
        <v>8.1092920303344727</v>
      </c>
      <c r="F24" s="7">
        <v>3.3520088076591494</v>
      </c>
      <c r="G24" s="7">
        <v>13.463891792297362</v>
      </c>
    </row>
    <row r="25" spans="1:7" ht="15.75" customHeight="1" x14ac:dyDescent="0.15">
      <c r="A25" s="1" t="s">
        <v>25</v>
      </c>
      <c r="B25" s="6">
        <v>1.8902607262134552E-2</v>
      </c>
      <c r="C25" s="6">
        <v>1.7485040414612746E-3</v>
      </c>
      <c r="D25" s="6">
        <v>4.8723803646862483E-2</v>
      </c>
      <c r="E25" s="7">
        <v>6.2966527938842773</v>
      </c>
      <c r="F25" s="7">
        <v>0.57927857637405422</v>
      </c>
      <c r="G25" s="7">
        <v>16.255256557464595</v>
      </c>
    </row>
    <row r="26" spans="1:7" ht="15.75" customHeight="1" x14ac:dyDescent="0.15">
      <c r="A26" s="1" t="s">
        <v>26</v>
      </c>
      <c r="B26" s="6">
        <v>1.9757554400712252E-3</v>
      </c>
      <c r="C26" s="6">
        <v>1.7102066485676917E-4</v>
      </c>
      <c r="D26" s="6">
        <v>5.7323834393173444E-3</v>
      </c>
      <c r="E26" s="7">
        <v>1.6332029104232788</v>
      </c>
      <c r="F26" s="7">
        <v>0.14057237282395366</v>
      </c>
      <c r="G26" s="7">
        <v>4.7579121589660636</v>
      </c>
    </row>
    <row r="27" spans="1:7" ht="15.75" customHeight="1" x14ac:dyDescent="0.15">
      <c r="A27" s="1" t="s">
        <v>27</v>
      </c>
      <c r="B27" s="6">
        <v>2.8874485287815332E-3</v>
      </c>
      <c r="C27" s="6">
        <v>5.6158077204599983E-4</v>
      </c>
      <c r="D27" s="6">
        <v>7.454011566005646E-3</v>
      </c>
      <c r="E27" s="7">
        <v>2.3156399726867676</v>
      </c>
      <c r="F27" s="7">
        <v>0.45226640254259115</v>
      </c>
      <c r="G27" s="7">
        <v>5.9763202905654902</v>
      </c>
    </row>
    <row r="28" spans="1:7" ht="15.75" customHeight="1" x14ac:dyDescent="0.15">
      <c r="A28" s="1" t="s">
        <v>28</v>
      </c>
      <c r="B28" s="6">
        <v>6.6485423594713211E-3</v>
      </c>
      <c r="C28" s="6">
        <v>1.3786888914182783E-3</v>
      </c>
      <c r="D28" s="6">
        <v>1.3825594587251543E-2</v>
      </c>
      <c r="E28" s="7">
        <v>5.3005332946777344</v>
      </c>
      <c r="F28" s="7">
        <v>1.1046092927455904</v>
      </c>
      <c r="G28" s="7">
        <v>10.96982865333557</v>
      </c>
    </row>
    <row r="29" spans="1:7" ht="15.75" customHeight="1" x14ac:dyDescent="0.15">
      <c r="A29" s="1" t="s">
        <v>29</v>
      </c>
      <c r="B29" s="6">
        <v>5.940284114331007E-3</v>
      </c>
      <c r="C29" s="6">
        <v>5.3709952044300746E-4</v>
      </c>
      <c r="D29" s="6">
        <v>1.2667952105402943E-2</v>
      </c>
      <c r="E29" s="7">
        <v>5.5404324531555176</v>
      </c>
      <c r="F29" s="7">
        <v>0.49711499214172367</v>
      </c>
      <c r="G29" s="7">
        <v>11.814584589004511</v>
      </c>
    </row>
    <row r="30" spans="1:7" ht="15.75" customHeight="1" x14ac:dyDescent="0.15">
      <c r="A30" s="1" t="s">
        <v>30</v>
      </c>
      <c r="B30" s="6">
        <v>2.7285052929073572E-3</v>
      </c>
      <c r="C30" s="6">
        <v>2.0217094133840875E-4</v>
      </c>
      <c r="D30" s="6">
        <v>7.3342812014743491E-3</v>
      </c>
      <c r="E30" s="7">
        <v>3.6319432258605957</v>
      </c>
      <c r="F30" s="7">
        <v>0.26987959295511244</v>
      </c>
      <c r="G30" s="7">
        <v>9.8494302749633604</v>
      </c>
    </row>
    <row r="31" spans="1:7" ht="15.75" customHeight="1" x14ac:dyDescent="0.15">
      <c r="A31" s="1"/>
      <c r="B31" s="6"/>
      <c r="C31" s="6"/>
      <c r="D31" s="6"/>
      <c r="E31" s="8"/>
      <c r="F31" s="7"/>
      <c r="G31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G501"/>
  <sheetViews>
    <sheetView workbookViewId="0"/>
  </sheetViews>
  <sheetFormatPr baseColWidth="10" defaultColWidth="12.6640625" defaultRowHeight="15.75" customHeight="1" x14ac:dyDescent="0.15"/>
  <sheetData>
    <row r="1" spans="1:59" ht="15.75" customHeight="1" x14ac:dyDescent="0.15">
      <c r="A1" s="1" t="s">
        <v>0</v>
      </c>
      <c r="B1" s="1" t="s">
        <v>270</v>
      </c>
      <c r="C1" s="1" t="s">
        <v>271</v>
      </c>
      <c r="D1" s="1" t="s">
        <v>272</v>
      </c>
      <c r="E1" s="1" t="s">
        <v>273</v>
      </c>
      <c r="F1" s="1" t="s">
        <v>274</v>
      </c>
      <c r="G1" s="1" t="s">
        <v>275</v>
      </c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  <c r="V1" s="1" t="s">
        <v>290</v>
      </c>
      <c r="W1" s="1" t="s">
        <v>291</v>
      </c>
      <c r="X1" s="1" t="s">
        <v>292</v>
      </c>
      <c r="Y1" s="1" t="s">
        <v>293</v>
      </c>
      <c r="Z1" s="1" t="s">
        <v>294</v>
      </c>
      <c r="AA1" s="1" t="s">
        <v>295</v>
      </c>
      <c r="AB1" s="1" t="s">
        <v>296</v>
      </c>
      <c r="AC1" s="1" t="s">
        <v>297</v>
      </c>
      <c r="AD1" s="1" t="s">
        <v>298</v>
      </c>
      <c r="AE1" s="1" t="s">
        <v>299</v>
      </c>
      <c r="AF1" s="1" t="s">
        <v>300</v>
      </c>
      <c r="AG1" s="1" t="s">
        <v>301</v>
      </c>
      <c r="AH1" s="1" t="s">
        <v>302</v>
      </c>
      <c r="AI1" s="1" t="s">
        <v>303</v>
      </c>
      <c r="AJ1" s="1" t="s">
        <v>304</v>
      </c>
      <c r="AK1" s="1" t="s">
        <v>305</v>
      </c>
      <c r="AL1" s="1" t="s">
        <v>306</v>
      </c>
      <c r="AM1" s="1" t="s">
        <v>307</v>
      </c>
      <c r="AN1" s="1" t="s">
        <v>308</v>
      </c>
      <c r="AO1" s="1" t="s">
        <v>309</v>
      </c>
      <c r="AP1" s="1" t="s">
        <v>310</v>
      </c>
      <c r="AQ1" s="1" t="s">
        <v>311</v>
      </c>
      <c r="AR1" s="1" t="s">
        <v>312</v>
      </c>
      <c r="AS1" s="1" t="s">
        <v>313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320</v>
      </c>
      <c r="BA1" s="1" t="s">
        <v>321</v>
      </c>
      <c r="BB1" s="1" t="s">
        <v>322</v>
      </c>
      <c r="BC1" s="1" t="s">
        <v>323</v>
      </c>
      <c r="BD1" s="1" t="s">
        <v>324</v>
      </c>
      <c r="BE1" s="1" t="s">
        <v>325</v>
      </c>
      <c r="BF1" s="1" t="s">
        <v>326</v>
      </c>
      <c r="BG1" s="1" t="s">
        <v>327</v>
      </c>
    </row>
    <row r="2" spans="1:59" ht="15.75" customHeight="1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</row>
    <row r="3" spans="1:59" ht="15.75" customHeight="1" x14ac:dyDescent="0.15">
      <c r="A3" s="1">
        <v>1</v>
      </c>
      <c r="B3" s="1">
        <v>49.117031097412109</v>
      </c>
      <c r="C3" s="1">
        <v>341.77151489257812</v>
      </c>
      <c r="D3" s="1">
        <v>1275.1446533203125</v>
      </c>
      <c r="E3" s="1">
        <v>129.35472106933594</v>
      </c>
      <c r="F3" s="1">
        <v>784.38226318359375</v>
      </c>
      <c r="G3" s="1">
        <v>148.13626098632812</v>
      </c>
      <c r="H3" s="1">
        <v>1522.3399658203125</v>
      </c>
      <c r="I3" s="1">
        <v>152.50100708007812</v>
      </c>
      <c r="J3" s="1">
        <v>195.91317749023438</v>
      </c>
      <c r="K3" s="1">
        <v>148.66534423828125</v>
      </c>
      <c r="L3" s="1">
        <v>8426.73046875</v>
      </c>
      <c r="M3" s="1">
        <v>136.07615661621094</v>
      </c>
      <c r="N3" s="1">
        <v>1524.6375732421875</v>
      </c>
      <c r="O3" s="1">
        <v>166.33467102050781</v>
      </c>
      <c r="P3" s="1">
        <v>403.36172485351562</v>
      </c>
      <c r="Q3" s="1">
        <v>77.1102294921875</v>
      </c>
      <c r="R3" s="1">
        <v>1.8039213418960571</v>
      </c>
      <c r="S3" s="1">
        <v>140.59719848632812</v>
      </c>
      <c r="T3" s="1">
        <v>1636.57275390625</v>
      </c>
      <c r="U3" s="1">
        <v>150.67335510253906</v>
      </c>
      <c r="V3" s="1">
        <v>103.90792846679688</v>
      </c>
      <c r="W3" s="1">
        <v>116.39278411865234</v>
      </c>
      <c r="X3" s="1">
        <v>31.421550750732422</v>
      </c>
      <c r="Y3" s="1">
        <v>112.42485046386719</v>
      </c>
      <c r="Z3" s="1">
        <v>43.570087432861328</v>
      </c>
      <c r="AA3" s="1">
        <v>410.02005004882812</v>
      </c>
      <c r="AB3" s="1">
        <v>864.5489501953125</v>
      </c>
      <c r="AC3" s="1">
        <v>304.86370849609375</v>
      </c>
      <c r="AD3" s="1">
        <v>2591.453369140625</v>
      </c>
      <c r="AE3" s="1">
        <v>327.48095703125</v>
      </c>
      <c r="AF3" s="1">
        <v>803.04803466796875</v>
      </c>
      <c r="AG3" s="1">
        <v>262.94790649414062</v>
      </c>
      <c r="AH3" s="1">
        <v>367.40829467773438</v>
      </c>
      <c r="AI3" s="1">
        <v>129.27053833007812</v>
      </c>
      <c r="AJ3" s="1">
        <v>13.064108848571777</v>
      </c>
      <c r="AK3" s="1">
        <v>98.98797607421875</v>
      </c>
      <c r="AL3" s="1">
        <v>2045.1112060546875</v>
      </c>
      <c r="AM3" s="1">
        <v>90.18035888671875</v>
      </c>
      <c r="AN3" s="1">
        <v>405.1634521484375</v>
      </c>
      <c r="AO3" s="1">
        <v>79.923851013183594</v>
      </c>
      <c r="AP3" s="1">
        <v>71.177474975585938</v>
      </c>
      <c r="AQ3" s="1">
        <v>64.244491577148438</v>
      </c>
      <c r="AR3" s="1">
        <v>755.08050537109375</v>
      </c>
      <c r="AS3" s="1">
        <v>210.42085266113281</v>
      </c>
      <c r="AT3" s="1">
        <v>1409.013671875</v>
      </c>
      <c r="AU3" s="1">
        <v>420.84170532226562</v>
      </c>
      <c r="AV3" s="1">
        <v>526.84735107421875</v>
      </c>
      <c r="AW3" s="1">
        <v>294.58917236328125</v>
      </c>
      <c r="AX3" s="1">
        <v>3842.021728515625</v>
      </c>
      <c r="AY3" s="1">
        <v>908.33270263671875</v>
      </c>
      <c r="AZ3" s="1">
        <v>657.35345458984375</v>
      </c>
      <c r="BA3" s="1">
        <v>299.81964111328125</v>
      </c>
      <c r="BB3" s="1">
        <v>1407.147216796875</v>
      </c>
      <c r="BC3" s="1">
        <v>246.67935180664062</v>
      </c>
      <c r="BD3" s="1">
        <v>1423.59521484375</v>
      </c>
      <c r="BE3" s="1">
        <v>291.13827514648438</v>
      </c>
      <c r="BF3" s="1">
        <v>2763.1943359375</v>
      </c>
      <c r="BG3" s="1">
        <v>274.04006958007812</v>
      </c>
    </row>
    <row r="4" spans="1:59" ht="15.75" customHeight="1" x14ac:dyDescent="0.15">
      <c r="A4" s="1">
        <v>2</v>
      </c>
      <c r="B4" s="1">
        <v>255.76243591308594</v>
      </c>
      <c r="C4" s="1">
        <v>683.54302978515625</v>
      </c>
      <c r="D4" s="1">
        <v>2913.645751953125</v>
      </c>
      <c r="E4" s="1">
        <v>258.70944213867188</v>
      </c>
      <c r="F4" s="1">
        <v>1699.328125</v>
      </c>
      <c r="G4" s="1">
        <v>296.27252197265625</v>
      </c>
      <c r="H4" s="1">
        <v>2855.8271484375</v>
      </c>
      <c r="I4" s="1">
        <v>305.00201416015625</v>
      </c>
      <c r="J4" s="1">
        <v>719.3631591796875</v>
      </c>
      <c r="K4" s="1">
        <v>297.3306884765625</v>
      </c>
      <c r="L4" s="1">
        <v>11535.5234375</v>
      </c>
      <c r="M4" s="1">
        <v>272.15231323242188</v>
      </c>
      <c r="N4" s="1">
        <v>3708.46044921875</v>
      </c>
      <c r="O4" s="1">
        <v>332.66934204101562</v>
      </c>
      <c r="P4" s="1">
        <v>1145.125732421875</v>
      </c>
      <c r="Q4" s="1">
        <v>154.220458984375</v>
      </c>
      <c r="R4" s="1">
        <v>16.013483047485352</v>
      </c>
      <c r="S4" s="1">
        <v>281.19439697265625</v>
      </c>
      <c r="T4" s="1">
        <v>4060.94384765625</v>
      </c>
      <c r="U4" s="1">
        <v>301.34671020507812</v>
      </c>
      <c r="V4" s="1">
        <v>339.160400390625</v>
      </c>
      <c r="W4" s="1">
        <v>232.78556823730469</v>
      </c>
      <c r="X4" s="1">
        <v>129.53033447265625</v>
      </c>
      <c r="Y4" s="1">
        <v>224.84970092773438</v>
      </c>
      <c r="Z4" s="1">
        <v>143.62751770019531</v>
      </c>
      <c r="AA4" s="1">
        <v>820.04010009765625</v>
      </c>
      <c r="AB4" s="1">
        <v>1813.4571533203125</v>
      </c>
      <c r="AC4" s="1">
        <v>609.7274169921875</v>
      </c>
      <c r="AD4" s="1">
        <v>4938.57275390625</v>
      </c>
      <c r="AE4" s="1">
        <v>654.9619140625</v>
      </c>
      <c r="AF4" s="1">
        <v>2048.49169921875</v>
      </c>
      <c r="AG4" s="1">
        <v>525.89581298828125</v>
      </c>
      <c r="AH4" s="1">
        <v>996.31561279296875</v>
      </c>
      <c r="AI4" s="1">
        <v>258.54107666015625</v>
      </c>
      <c r="AJ4" s="1">
        <v>61.030441284179688</v>
      </c>
      <c r="AK4" s="1">
        <v>197.9759521484375</v>
      </c>
      <c r="AL4" s="1">
        <v>3018.701904296875</v>
      </c>
      <c r="AM4" s="1">
        <v>180.3607177734375</v>
      </c>
      <c r="AN4" s="1">
        <v>984.7947998046875</v>
      </c>
      <c r="AO4" s="1">
        <v>159.84770202636719</v>
      </c>
      <c r="AP4" s="1">
        <v>268.18338012695312</v>
      </c>
      <c r="AQ4" s="1">
        <v>128.48898315429688</v>
      </c>
      <c r="AR4" s="1">
        <v>1983.775390625</v>
      </c>
      <c r="AS4" s="1">
        <v>420.84170532226562</v>
      </c>
      <c r="AT4" s="1">
        <v>3896.36474609375</v>
      </c>
      <c r="AU4" s="1">
        <v>841.68341064453125</v>
      </c>
      <c r="AV4" s="1">
        <v>1747.4971923828125</v>
      </c>
      <c r="AW4" s="1">
        <v>589.1783447265625</v>
      </c>
      <c r="AX4" s="1">
        <v>8416.275390625</v>
      </c>
      <c r="AY4" s="1">
        <v>1816.6654052734375</v>
      </c>
      <c r="AZ4" s="1">
        <v>1601.3912353515625</v>
      </c>
      <c r="BA4" s="1">
        <v>599.6392822265625</v>
      </c>
      <c r="BB4" s="1">
        <v>3352.8349609375</v>
      </c>
      <c r="BC4" s="1">
        <v>493.35870361328125</v>
      </c>
      <c r="BD4" s="1">
        <v>3053.892578125</v>
      </c>
      <c r="BE4" s="1">
        <v>582.27655029296875</v>
      </c>
      <c r="BF4" s="1">
        <v>4005.349853515625</v>
      </c>
      <c r="BG4" s="1">
        <v>548.08013916015625</v>
      </c>
    </row>
    <row r="5" spans="1:59" ht="15.75" customHeight="1" x14ac:dyDescent="0.15">
      <c r="A5" s="1">
        <v>3</v>
      </c>
      <c r="B5" s="1">
        <v>683.19287109375</v>
      </c>
      <c r="C5" s="1">
        <v>1025.3145751953125</v>
      </c>
      <c r="D5" s="1">
        <v>4695.001953125</v>
      </c>
      <c r="E5" s="1">
        <v>388.06414794921875</v>
      </c>
      <c r="F5" s="1">
        <v>2689.773681640625</v>
      </c>
      <c r="G5" s="1">
        <v>444.4088134765625</v>
      </c>
      <c r="H5" s="1">
        <v>4058.966552734375</v>
      </c>
      <c r="I5" s="1">
        <v>457.50302124023438</v>
      </c>
      <c r="J5" s="1">
        <v>1551.7471923828125</v>
      </c>
      <c r="K5" s="1">
        <v>445.99603271484375</v>
      </c>
      <c r="L5" s="1">
        <v>13699.427734375</v>
      </c>
      <c r="M5" s="1">
        <v>408.228515625</v>
      </c>
      <c r="N5" s="1">
        <v>6148.919921875</v>
      </c>
      <c r="O5" s="1">
        <v>499.0040283203125</v>
      </c>
      <c r="P5" s="1">
        <v>2076.05322265625</v>
      </c>
      <c r="Q5" s="1">
        <v>231.33067321777344</v>
      </c>
      <c r="R5" s="1">
        <v>58.826839447021484</v>
      </c>
      <c r="S5" s="1">
        <v>421.7916259765625</v>
      </c>
      <c r="T5" s="1">
        <v>6693.77490234375</v>
      </c>
      <c r="U5" s="1">
        <v>452.02005004882812</v>
      </c>
      <c r="V5" s="1">
        <v>687.1781005859375</v>
      </c>
      <c r="W5" s="1">
        <v>349.1783447265625</v>
      </c>
      <c r="X5" s="1">
        <v>296.91384887695312</v>
      </c>
      <c r="Y5" s="1">
        <v>337.27456665039062</v>
      </c>
      <c r="Z5" s="1">
        <v>294.4954833984375</v>
      </c>
      <c r="AA5" s="1">
        <v>1230.06005859375</v>
      </c>
      <c r="AB5" s="1">
        <v>2754.016357421875</v>
      </c>
      <c r="AC5" s="1">
        <v>914.5911865234375</v>
      </c>
      <c r="AD5" s="1">
        <v>6948.150390625</v>
      </c>
      <c r="AE5" s="1">
        <v>982.44287109375</v>
      </c>
      <c r="AF5" s="1">
        <v>3500.35986328125</v>
      </c>
      <c r="AG5" s="1">
        <v>788.84368896484375</v>
      </c>
      <c r="AH5" s="1">
        <v>1773.138671875</v>
      </c>
      <c r="AI5" s="1">
        <v>387.8116455078125</v>
      </c>
      <c r="AJ5" s="1">
        <v>150.58290100097656</v>
      </c>
      <c r="AK5" s="1">
        <v>296.96392822265625</v>
      </c>
      <c r="AL5" s="1">
        <v>3749.645263671875</v>
      </c>
      <c r="AM5" s="1">
        <v>270.54107666015625</v>
      </c>
      <c r="AN5" s="1">
        <v>1628.90234375</v>
      </c>
      <c r="AO5" s="1">
        <v>239.77156066894531</v>
      </c>
      <c r="AP5" s="1">
        <v>573.81207275390625</v>
      </c>
      <c r="AQ5" s="1">
        <v>192.73347473144531</v>
      </c>
      <c r="AR5" s="1">
        <v>3418.699951171875</v>
      </c>
      <c r="AS5" s="1">
        <v>631.2625732421875</v>
      </c>
      <c r="AT5" s="1">
        <v>6940.76611328125</v>
      </c>
      <c r="AU5" s="1">
        <v>1262.525146484375</v>
      </c>
      <c r="AV5" s="1">
        <v>3480.98681640625</v>
      </c>
      <c r="AW5" s="1">
        <v>883.767578125</v>
      </c>
      <c r="AX5" s="1">
        <v>12484.97265625</v>
      </c>
      <c r="AY5" s="1">
        <v>2724.998291015625</v>
      </c>
      <c r="AZ5" s="1">
        <v>2656.6083984375</v>
      </c>
      <c r="BA5" s="1">
        <v>899.45892333984375</v>
      </c>
      <c r="BB5" s="1">
        <v>5434.572265625</v>
      </c>
      <c r="BC5" s="1">
        <v>740.0380859375</v>
      </c>
      <c r="BD5" s="1">
        <v>4701.24609375</v>
      </c>
      <c r="BE5" s="1">
        <v>873.4149169921875</v>
      </c>
      <c r="BF5" s="1">
        <v>4854.27392578125</v>
      </c>
      <c r="BG5" s="1">
        <v>822.1202392578125</v>
      </c>
    </row>
    <row r="6" spans="1:59" ht="15.75" customHeight="1" x14ac:dyDescent="0.15">
      <c r="A6" s="1">
        <v>4</v>
      </c>
      <c r="B6" s="1">
        <v>1356.2027587890625</v>
      </c>
      <c r="C6" s="1">
        <v>1367.0860595703125</v>
      </c>
      <c r="D6" s="1">
        <v>6496.79541015625</v>
      </c>
      <c r="E6" s="1">
        <v>517.41888427734375</v>
      </c>
      <c r="F6" s="1">
        <v>3700.437255859375</v>
      </c>
      <c r="G6" s="1">
        <v>592.5450439453125</v>
      </c>
      <c r="H6" s="1">
        <v>5123.54248046875</v>
      </c>
      <c r="I6" s="1">
        <v>610.0040283203125</v>
      </c>
      <c r="J6" s="1">
        <v>2642.179931640625</v>
      </c>
      <c r="K6" s="1">
        <v>594.661376953125</v>
      </c>
      <c r="L6" s="1">
        <v>15340.9111328125</v>
      </c>
      <c r="M6" s="1">
        <v>544.30462646484375</v>
      </c>
      <c r="N6" s="1">
        <v>8609.72265625</v>
      </c>
      <c r="O6" s="1">
        <v>665.33868408203125</v>
      </c>
      <c r="P6" s="1">
        <v>3100.85302734375</v>
      </c>
      <c r="Q6" s="1">
        <v>308.44091796875</v>
      </c>
      <c r="R6" s="1">
        <v>146.26683044433594</v>
      </c>
      <c r="S6" s="1">
        <v>562.3887939453125</v>
      </c>
      <c r="T6" s="1">
        <v>9258.6669921875</v>
      </c>
      <c r="U6" s="1">
        <v>602.69342041015625</v>
      </c>
      <c r="V6" s="1">
        <v>1123.7255859375</v>
      </c>
      <c r="W6" s="1">
        <v>465.57113647460938</v>
      </c>
      <c r="X6" s="1">
        <v>525.41888427734375</v>
      </c>
      <c r="Y6" s="1">
        <v>449.69940185546875</v>
      </c>
      <c r="Z6" s="1">
        <v>488.23333740234375</v>
      </c>
      <c r="AA6" s="1">
        <v>1640.0802001953125</v>
      </c>
      <c r="AB6" s="1">
        <v>3641.739501953125</v>
      </c>
      <c r="AC6" s="1">
        <v>1219.454833984375</v>
      </c>
      <c r="AD6" s="1">
        <v>8614.443359375</v>
      </c>
      <c r="AE6" s="1">
        <v>1309.923828125</v>
      </c>
      <c r="AF6" s="1">
        <v>5015.26025390625</v>
      </c>
      <c r="AG6" s="1">
        <v>1051.7916259765625</v>
      </c>
      <c r="AH6" s="1">
        <v>2617.0029296875</v>
      </c>
      <c r="AI6" s="1">
        <v>517.0821533203125</v>
      </c>
      <c r="AJ6" s="1">
        <v>280.9022216796875</v>
      </c>
      <c r="AK6" s="1">
        <v>395.951904296875</v>
      </c>
      <c r="AL6" s="1">
        <v>4330.06982421875</v>
      </c>
      <c r="AM6" s="1">
        <v>360.721435546875</v>
      </c>
      <c r="AN6" s="1">
        <v>2276.474853515625</v>
      </c>
      <c r="AO6" s="1">
        <v>319.69540405273438</v>
      </c>
      <c r="AP6" s="1">
        <v>957.07879638671875</v>
      </c>
      <c r="AQ6" s="1">
        <v>256.97796630859375</v>
      </c>
      <c r="AR6" s="1">
        <v>4948.4482421875</v>
      </c>
      <c r="AS6" s="1">
        <v>841.68341064453125</v>
      </c>
      <c r="AT6" s="1">
        <v>10364.0576171875</v>
      </c>
      <c r="AU6" s="1">
        <v>1683.3668212890625</v>
      </c>
      <c r="AV6" s="1">
        <v>5531.96044921875</v>
      </c>
      <c r="AW6" s="1">
        <v>1178.356689453125</v>
      </c>
      <c r="AX6" s="1">
        <v>15763.6259765625</v>
      </c>
      <c r="AY6" s="1">
        <v>3633.330810546875</v>
      </c>
      <c r="AZ6" s="1">
        <v>3717.441650390625</v>
      </c>
      <c r="BA6" s="1">
        <v>1199.278564453125</v>
      </c>
      <c r="BB6" s="1">
        <v>7439.78759765625</v>
      </c>
      <c r="BC6" s="1">
        <v>986.7174072265625</v>
      </c>
      <c r="BD6" s="1">
        <v>6247.494140625</v>
      </c>
      <c r="BE6" s="1">
        <v>1164.5531005859375</v>
      </c>
      <c r="BF6" s="1">
        <v>5476.69189453125</v>
      </c>
      <c r="BG6" s="1">
        <v>1096.1602783203125</v>
      </c>
    </row>
    <row r="7" spans="1:59" ht="15.75" customHeight="1" x14ac:dyDescent="0.15">
      <c r="A7" s="1">
        <v>5</v>
      </c>
      <c r="B7" s="1">
        <v>2272.708984375</v>
      </c>
      <c r="C7" s="1">
        <v>1708.8575439453125</v>
      </c>
      <c r="D7" s="1">
        <v>8260.0244140625</v>
      </c>
      <c r="E7" s="1">
        <v>646.7735595703125</v>
      </c>
      <c r="F7" s="1">
        <v>4699.28466796875</v>
      </c>
      <c r="G7" s="1">
        <v>740.6812744140625</v>
      </c>
      <c r="H7" s="1">
        <v>6062.623046875</v>
      </c>
      <c r="I7" s="1">
        <v>762.5050048828125</v>
      </c>
      <c r="J7" s="1">
        <v>3932.287353515625</v>
      </c>
      <c r="K7" s="1">
        <v>743.32672119140625</v>
      </c>
      <c r="L7" s="1">
        <v>16649.04296875</v>
      </c>
      <c r="M7" s="1">
        <v>680.38079833984375</v>
      </c>
      <c r="N7" s="1">
        <v>10969.1796875</v>
      </c>
      <c r="O7" s="1">
        <v>831.67333984375</v>
      </c>
      <c r="P7" s="1">
        <v>4162.4677734375</v>
      </c>
      <c r="Q7" s="1">
        <v>385.55108642578125</v>
      </c>
      <c r="R7" s="1">
        <v>291.40679931640625</v>
      </c>
      <c r="S7" s="1">
        <v>702.9859619140625</v>
      </c>
      <c r="T7" s="1">
        <v>11644.7783203125</v>
      </c>
      <c r="U7" s="1">
        <v>753.36669921875</v>
      </c>
      <c r="V7" s="1">
        <v>1624.454833984375</v>
      </c>
      <c r="W7" s="1">
        <v>581.96392822265625</v>
      </c>
      <c r="X7" s="1">
        <v>803.47821044921875</v>
      </c>
      <c r="Y7" s="1">
        <v>562.124267578125</v>
      </c>
      <c r="Z7" s="1">
        <v>716.51568603515625</v>
      </c>
      <c r="AA7" s="1">
        <v>2050.10009765625</v>
      </c>
      <c r="AB7" s="1">
        <v>4464.82421875</v>
      </c>
      <c r="AC7" s="1">
        <v>1524.318603515625</v>
      </c>
      <c r="AD7" s="1">
        <v>9991.3974609375</v>
      </c>
      <c r="AE7" s="1">
        <v>1637.4046630859375</v>
      </c>
      <c r="AF7" s="1">
        <v>6512.78076171875</v>
      </c>
      <c r="AG7" s="1">
        <v>1314.7393798828125</v>
      </c>
      <c r="AH7" s="1">
        <v>3475.173583984375</v>
      </c>
      <c r="AI7" s="1">
        <v>646.35272216796875</v>
      </c>
      <c r="AJ7" s="1">
        <v>447.93338012695312</v>
      </c>
      <c r="AK7" s="1">
        <v>494.93984985351562</v>
      </c>
      <c r="AL7" s="1">
        <v>4806.416015625</v>
      </c>
      <c r="AM7" s="1">
        <v>450.90179443359375</v>
      </c>
      <c r="AN7" s="1">
        <v>2897.474365234375</v>
      </c>
      <c r="AO7" s="1">
        <v>399.6192626953125</v>
      </c>
      <c r="AP7" s="1">
        <v>1388.212158203125</v>
      </c>
      <c r="AQ7" s="1">
        <v>321.22244262695312</v>
      </c>
      <c r="AR7" s="1">
        <v>6523.6181640625</v>
      </c>
      <c r="AS7" s="1">
        <v>1052.104248046875</v>
      </c>
      <c r="AT7" s="1">
        <v>14071.669921875</v>
      </c>
      <c r="AU7" s="1">
        <v>2104.20849609375</v>
      </c>
      <c r="AV7" s="1">
        <v>7740.98779296875</v>
      </c>
      <c r="AW7" s="1">
        <v>1472.9459228515625</v>
      </c>
      <c r="AX7" s="1">
        <v>18329.869140625</v>
      </c>
      <c r="AY7" s="1">
        <v>4541.6630859375</v>
      </c>
      <c r="AZ7" s="1">
        <v>4729.0791015625</v>
      </c>
      <c r="BA7" s="1">
        <v>1499.09814453125</v>
      </c>
      <c r="BB7" s="1">
        <v>9278.732421875</v>
      </c>
      <c r="BC7" s="1">
        <v>1233.3968505859375</v>
      </c>
      <c r="BD7" s="1">
        <v>7647.17138671875</v>
      </c>
      <c r="BE7" s="1">
        <v>1455.6912841796875</v>
      </c>
      <c r="BF7" s="1">
        <v>5954.41259765625</v>
      </c>
      <c r="BG7" s="1">
        <v>1370.200439453125</v>
      </c>
    </row>
    <row r="8" spans="1:59" ht="15.75" customHeight="1" x14ac:dyDescent="0.15">
      <c r="A8" s="1">
        <v>6</v>
      </c>
      <c r="B8" s="1">
        <v>3414.161865234375</v>
      </c>
      <c r="C8" s="1">
        <v>2050.629150390625</v>
      </c>
      <c r="D8" s="1">
        <v>9958.25390625</v>
      </c>
      <c r="E8" s="1">
        <v>776.1282958984375</v>
      </c>
      <c r="F8" s="1">
        <v>5668.1640625</v>
      </c>
      <c r="G8" s="1">
        <v>888.817626953125</v>
      </c>
      <c r="H8" s="1">
        <v>6894.25244140625</v>
      </c>
      <c r="I8" s="1">
        <v>915.00604248046875</v>
      </c>
      <c r="J8" s="1">
        <v>5367.751953125</v>
      </c>
      <c r="K8" s="1">
        <v>891.9920654296875</v>
      </c>
      <c r="L8" s="1">
        <v>17728.111328125</v>
      </c>
      <c r="M8" s="1">
        <v>816.45703125</v>
      </c>
      <c r="N8" s="1">
        <v>13172.8671875</v>
      </c>
      <c r="O8" s="1">
        <v>998.008056640625</v>
      </c>
      <c r="P8" s="1">
        <v>5228.12646484375</v>
      </c>
      <c r="Q8" s="1">
        <v>462.66134643554688</v>
      </c>
      <c r="R8" s="1">
        <v>503.51031494140625</v>
      </c>
      <c r="S8" s="1">
        <v>843.583251953125</v>
      </c>
      <c r="T8" s="1">
        <v>13821.009765625</v>
      </c>
      <c r="U8" s="1">
        <v>904.04010009765625</v>
      </c>
      <c r="V8" s="1">
        <v>2167.7978515625</v>
      </c>
      <c r="W8" s="1">
        <v>698.356689453125</v>
      </c>
      <c r="X8" s="1">
        <v>1119.55615234375</v>
      </c>
      <c r="Y8" s="1">
        <v>674.54913330078125</v>
      </c>
      <c r="Z8" s="1">
        <v>971.61541748046875</v>
      </c>
      <c r="AA8" s="1">
        <v>2460.1201171875</v>
      </c>
      <c r="AB8" s="1">
        <v>5224.1943359375</v>
      </c>
      <c r="AC8" s="1">
        <v>1829.182373046875</v>
      </c>
      <c r="AD8" s="1">
        <v>11137.7275390625</v>
      </c>
      <c r="AE8" s="1">
        <v>1964.8857421875</v>
      </c>
      <c r="AF8" s="1">
        <v>7951.4072265625</v>
      </c>
      <c r="AG8" s="1">
        <v>1577.6873779296875</v>
      </c>
      <c r="AH8" s="1">
        <v>4315.8876953125</v>
      </c>
      <c r="AI8" s="1">
        <v>775.623291015625</v>
      </c>
      <c r="AJ8" s="1">
        <v>646.6456298828125</v>
      </c>
      <c r="AK8" s="1">
        <v>593.9278564453125</v>
      </c>
      <c r="AL8" s="1">
        <v>5206.89892578125</v>
      </c>
      <c r="AM8" s="1">
        <v>541.0821533203125</v>
      </c>
      <c r="AN8" s="1">
        <v>3479.09521484375</v>
      </c>
      <c r="AO8" s="1">
        <v>479.54312133789062</v>
      </c>
      <c r="AP8" s="1">
        <v>1843.6055908203125</v>
      </c>
      <c r="AQ8" s="1">
        <v>385.46694946289062</v>
      </c>
      <c r="AR8" s="1">
        <v>8120.177734375</v>
      </c>
      <c r="AS8" s="1">
        <v>1262.525146484375</v>
      </c>
      <c r="AT8" s="1">
        <v>18000.533203125</v>
      </c>
      <c r="AU8" s="1">
        <v>2525.05029296875</v>
      </c>
      <c r="AV8" s="1">
        <v>9994.8212890625</v>
      </c>
      <c r="AW8" s="1">
        <v>1767.53515625</v>
      </c>
      <c r="AX8" s="1">
        <v>20336.083984375</v>
      </c>
      <c r="AY8" s="1">
        <v>5449.99658203125</v>
      </c>
      <c r="AZ8" s="1">
        <v>5667.2373046875</v>
      </c>
      <c r="BA8" s="1">
        <v>1798.9178466796875</v>
      </c>
      <c r="BB8" s="1">
        <v>10926.2197265625</v>
      </c>
      <c r="BC8" s="1">
        <v>1480.076171875</v>
      </c>
      <c r="BD8" s="1">
        <v>8891.6064453125</v>
      </c>
      <c r="BE8" s="1">
        <v>1746.829833984375</v>
      </c>
      <c r="BF8" s="1">
        <v>6333.90234375</v>
      </c>
      <c r="BG8" s="1">
        <v>1644.240478515625</v>
      </c>
    </row>
    <row r="9" spans="1:59" ht="15.75" customHeight="1" x14ac:dyDescent="0.15">
      <c r="A9" s="1">
        <v>7</v>
      </c>
      <c r="B9" s="1">
        <v>4753.20654296875</v>
      </c>
      <c r="C9" s="1">
        <v>2392.400634765625</v>
      </c>
      <c r="D9" s="1">
        <v>11581.67578125</v>
      </c>
      <c r="E9" s="1">
        <v>905.48309326171875</v>
      </c>
      <c r="F9" s="1">
        <v>6597.34326171875</v>
      </c>
      <c r="G9" s="1">
        <v>1036.953857421875</v>
      </c>
      <c r="H9" s="1">
        <v>7635.642578125</v>
      </c>
      <c r="I9" s="1">
        <v>1067.507080078125</v>
      </c>
      <c r="J9" s="1">
        <v>6902.49755859375</v>
      </c>
      <c r="K9" s="1">
        <v>1040.6573486328125</v>
      </c>
      <c r="L9" s="1">
        <v>18641.755859375</v>
      </c>
      <c r="M9" s="1">
        <v>952.53314208984375</v>
      </c>
      <c r="N9" s="1">
        <v>15203.3095703125</v>
      </c>
      <c r="O9" s="1">
        <v>1164.3427734375</v>
      </c>
      <c r="P9" s="1">
        <v>6279.419921875</v>
      </c>
      <c r="Q9" s="1">
        <v>539.7716064453125</v>
      </c>
      <c r="R9" s="1">
        <v>788.09185791015625</v>
      </c>
      <c r="S9" s="1">
        <v>984.18035888671875</v>
      </c>
      <c r="T9" s="1">
        <v>15790.9150390625</v>
      </c>
      <c r="U9" s="1">
        <v>1054.7135009765625</v>
      </c>
      <c r="V9" s="1">
        <v>2735.975341796875</v>
      </c>
      <c r="W9" s="1">
        <v>814.74951171875</v>
      </c>
      <c r="X9" s="1">
        <v>1463.48388671875</v>
      </c>
      <c r="Y9" s="1">
        <v>786.97393798828125</v>
      </c>
      <c r="Z9" s="1">
        <v>1246.78369140625</v>
      </c>
      <c r="AA9" s="1">
        <v>2870.14013671875</v>
      </c>
      <c r="AB9" s="1">
        <v>5925.17822265625</v>
      </c>
      <c r="AC9" s="1">
        <v>2134.046142578125</v>
      </c>
      <c r="AD9" s="1">
        <v>12102.8232421875</v>
      </c>
      <c r="AE9" s="1">
        <v>2292.36669921875</v>
      </c>
      <c r="AF9" s="1">
        <v>9312.2861328125</v>
      </c>
      <c r="AG9" s="1">
        <v>1840.63525390625</v>
      </c>
      <c r="AH9" s="1">
        <v>5121.56787109375</v>
      </c>
      <c r="AI9" s="1">
        <v>904.89385986328125</v>
      </c>
      <c r="AJ9" s="1">
        <v>872.0555419921875</v>
      </c>
      <c r="AK9" s="1">
        <v>692.91583251953125</v>
      </c>
      <c r="AL9" s="1">
        <v>5550.11181640625</v>
      </c>
      <c r="AM9" s="1">
        <v>631.2625732421875</v>
      </c>
      <c r="AN9" s="1">
        <v>4017.569091796875</v>
      </c>
      <c r="AO9" s="1">
        <v>559.46697998046875</v>
      </c>
      <c r="AP9" s="1">
        <v>2306.209716796875</v>
      </c>
      <c r="AQ9" s="1">
        <v>449.71142578125</v>
      </c>
      <c r="AR9" s="1">
        <v>9724.8720703125</v>
      </c>
      <c r="AS9" s="1">
        <v>1472.946044921875</v>
      </c>
      <c r="AT9" s="1">
        <v>22103.87890625</v>
      </c>
      <c r="AU9" s="1">
        <v>2945.891845703125</v>
      </c>
      <c r="AV9" s="1">
        <v>12219.7666015625</v>
      </c>
      <c r="AW9" s="1">
        <v>2062.124267578125</v>
      </c>
      <c r="AX9" s="1">
        <v>21920.259765625</v>
      </c>
      <c r="AY9" s="1">
        <v>6358.3291015625</v>
      </c>
      <c r="AZ9" s="1">
        <v>6524.591796875</v>
      </c>
      <c r="BA9" s="1">
        <v>2098.737548828125</v>
      </c>
      <c r="BB9" s="1">
        <v>12387.2822265625</v>
      </c>
      <c r="BC9" s="1">
        <v>1726.7554931640625</v>
      </c>
      <c r="BD9" s="1">
        <v>9989.017578125</v>
      </c>
      <c r="BE9" s="1">
        <v>2037.968017578125</v>
      </c>
      <c r="BF9" s="1">
        <v>6643.67138671875</v>
      </c>
      <c r="BG9" s="1">
        <v>1918.2806396484375</v>
      </c>
    </row>
    <row r="10" spans="1:59" ht="15.75" customHeight="1" x14ac:dyDescent="0.15">
      <c r="A10" s="1">
        <v>8</v>
      </c>
      <c r="B10" s="1">
        <v>6258.8720703125</v>
      </c>
      <c r="C10" s="1">
        <v>2734.172119140625</v>
      </c>
      <c r="D10" s="1">
        <v>13128.8095703125</v>
      </c>
      <c r="E10" s="1">
        <v>1034.8377685546875</v>
      </c>
      <c r="F10" s="1">
        <v>7482.25927734375</v>
      </c>
      <c r="G10" s="1">
        <v>1185.090087890625</v>
      </c>
      <c r="H10" s="1">
        <v>8301.529296875</v>
      </c>
      <c r="I10" s="1">
        <v>1220.008056640625</v>
      </c>
      <c r="J10" s="1">
        <v>8499.3984375</v>
      </c>
      <c r="K10" s="1">
        <v>1189.32275390625</v>
      </c>
      <c r="L10" s="1">
        <v>19431.357421875</v>
      </c>
      <c r="M10" s="1">
        <v>1088.6092529296875</v>
      </c>
      <c r="N10" s="1">
        <v>17062.060546875</v>
      </c>
      <c r="O10" s="1">
        <v>1330.6773681640625</v>
      </c>
      <c r="P10" s="1">
        <v>7306.20703125</v>
      </c>
      <c r="Q10" s="1">
        <v>616.8818359375</v>
      </c>
      <c r="R10" s="1">
        <v>1147.347900390625</v>
      </c>
      <c r="S10" s="1">
        <v>1124.777587890625</v>
      </c>
      <c r="T10" s="1">
        <v>17571.26953125</v>
      </c>
      <c r="U10" s="1">
        <v>1205.3868408203125</v>
      </c>
      <c r="V10" s="1">
        <v>3315.04638671875</v>
      </c>
      <c r="W10" s="1">
        <v>931.14227294921875</v>
      </c>
      <c r="X10" s="1">
        <v>1826.802490234375</v>
      </c>
      <c r="Y10" s="1">
        <v>899.3988037109375</v>
      </c>
      <c r="Z10" s="1">
        <v>1536.3385009765625</v>
      </c>
      <c r="AA10" s="1">
        <v>3280.160400390625</v>
      </c>
      <c r="AB10" s="1">
        <v>6574.13916015625</v>
      </c>
      <c r="AC10" s="1">
        <v>2438.90966796875</v>
      </c>
      <c r="AD10" s="1">
        <v>12925.2197265625</v>
      </c>
      <c r="AE10" s="1">
        <v>2619.84765625</v>
      </c>
      <c r="AF10" s="1">
        <v>10589.2001953125</v>
      </c>
      <c r="AG10" s="1">
        <v>2103.583251953125</v>
      </c>
      <c r="AH10" s="1">
        <v>5883.654296875</v>
      </c>
      <c r="AI10" s="1">
        <v>1034.164306640625</v>
      </c>
      <c r="AJ10" s="1">
        <v>1119.6197509765625</v>
      </c>
      <c r="AK10" s="1">
        <v>791.90380859375</v>
      </c>
      <c r="AL10" s="1">
        <v>5848.91845703125</v>
      </c>
      <c r="AM10" s="1">
        <v>721.44287109375</v>
      </c>
      <c r="AN10" s="1">
        <v>4513.58740234375</v>
      </c>
      <c r="AO10" s="1">
        <v>639.39080810546875</v>
      </c>
      <c r="AP10" s="1">
        <v>2764.40625</v>
      </c>
      <c r="AQ10" s="1">
        <v>513.9559326171875</v>
      </c>
      <c r="AR10" s="1">
        <v>11329.447265625</v>
      </c>
      <c r="AS10" s="1">
        <v>1683.3668212890625</v>
      </c>
      <c r="AT10" s="1">
        <v>26345.01953125</v>
      </c>
      <c r="AU10" s="1">
        <v>3366.733642578125</v>
      </c>
      <c r="AV10" s="1">
        <v>14371.27734375</v>
      </c>
      <c r="AW10" s="1">
        <v>2356.71337890625</v>
      </c>
      <c r="AX10" s="1">
        <v>23188.93359375</v>
      </c>
      <c r="AY10" s="1">
        <v>7266.66162109375</v>
      </c>
      <c r="AZ10" s="1">
        <v>7302.55810546875</v>
      </c>
      <c r="BA10" s="1">
        <v>2398.55712890625</v>
      </c>
      <c r="BB10" s="1">
        <v>13679.140625</v>
      </c>
      <c r="BC10" s="1">
        <v>1973.434814453125</v>
      </c>
      <c r="BD10" s="1">
        <v>10954.234375</v>
      </c>
      <c r="BE10" s="1">
        <v>2329.106201171875</v>
      </c>
      <c r="BF10" s="1">
        <v>6902.1865234375</v>
      </c>
      <c r="BG10" s="1">
        <v>2192.320556640625</v>
      </c>
    </row>
    <row r="11" spans="1:59" ht="15.75" customHeight="1" x14ac:dyDescent="0.15">
      <c r="A11" s="1">
        <v>9</v>
      </c>
      <c r="B11" s="1">
        <v>7899.85986328125</v>
      </c>
      <c r="C11" s="1">
        <v>3075.94384765625</v>
      </c>
      <c r="D11" s="1">
        <v>14602.150390625</v>
      </c>
      <c r="E11" s="1">
        <v>1164.1925048828125</v>
      </c>
      <c r="F11" s="1">
        <v>8321.5078125</v>
      </c>
      <c r="G11" s="1">
        <v>1333.2264404296875</v>
      </c>
      <c r="H11" s="1">
        <v>8904.021484375</v>
      </c>
      <c r="I11" s="1">
        <v>1372.5091552734375</v>
      </c>
      <c r="J11" s="1">
        <v>10129.4873046875</v>
      </c>
      <c r="K11" s="1">
        <v>1337.9881591796875</v>
      </c>
      <c r="L11" s="1">
        <v>20125.095703125</v>
      </c>
      <c r="M11" s="1">
        <v>1224.685546875</v>
      </c>
      <c r="N11" s="1">
        <v>18759.654296875</v>
      </c>
      <c r="O11" s="1">
        <v>1497.0120849609375</v>
      </c>
      <c r="P11" s="1">
        <v>8303.0732421875</v>
      </c>
      <c r="Q11" s="1">
        <v>693.99200439453125</v>
      </c>
      <c r="R11" s="1">
        <v>1580.6917724609375</v>
      </c>
      <c r="S11" s="1">
        <v>1265.374755859375</v>
      </c>
      <c r="T11" s="1">
        <v>19182.453125</v>
      </c>
      <c r="U11" s="1">
        <v>1356.0601806640625</v>
      </c>
      <c r="V11" s="1">
        <v>3894.50146484375</v>
      </c>
      <c r="W11" s="1">
        <v>1047.53515625</v>
      </c>
      <c r="X11" s="1">
        <v>2202.680419921875</v>
      </c>
      <c r="Y11" s="1">
        <v>1011.82373046875</v>
      </c>
      <c r="Z11" s="1">
        <v>1835.6136474609375</v>
      </c>
      <c r="AA11" s="1">
        <v>3690.180419921875</v>
      </c>
      <c r="AB11" s="1">
        <v>7177.18017578125</v>
      </c>
      <c r="AC11" s="1">
        <v>2743.773681640625</v>
      </c>
      <c r="AD11" s="1">
        <v>13634.26953125</v>
      </c>
      <c r="AE11" s="1">
        <v>2947.32861328125</v>
      </c>
      <c r="AF11" s="1">
        <v>11782.6611328125</v>
      </c>
      <c r="AG11" s="1">
        <v>2366.531005859375</v>
      </c>
      <c r="AH11" s="1">
        <v>6599.056640625</v>
      </c>
      <c r="AI11" s="1">
        <v>1163.4349365234375</v>
      </c>
      <c r="AJ11" s="1">
        <v>1385.3348388671875</v>
      </c>
      <c r="AK11" s="1">
        <v>890.89178466796875</v>
      </c>
      <c r="AL11" s="1">
        <v>6112.53369140625</v>
      </c>
      <c r="AM11" s="1">
        <v>811.62335205078125</v>
      </c>
      <c r="AN11" s="1">
        <v>4969.84912109375</v>
      </c>
      <c r="AO11" s="1">
        <v>719.314697265625</v>
      </c>
      <c r="AP11" s="1">
        <v>3210.6357421875</v>
      </c>
      <c r="AQ11" s="1">
        <v>578.200439453125</v>
      </c>
      <c r="AR11" s="1">
        <v>12928.2724609375</v>
      </c>
      <c r="AS11" s="1">
        <v>1893.7877197265625</v>
      </c>
      <c r="AT11" s="1">
        <v>30694.203125</v>
      </c>
      <c r="AU11" s="1">
        <v>3787.5751953125</v>
      </c>
      <c r="AV11" s="1">
        <v>16424.66796875</v>
      </c>
      <c r="AW11" s="1">
        <v>2651.302734375</v>
      </c>
      <c r="AX11" s="1">
        <v>24220.333984375</v>
      </c>
      <c r="AY11" s="1">
        <v>8174.994140625</v>
      </c>
      <c r="AZ11" s="1">
        <v>8006.6171875</v>
      </c>
      <c r="BA11" s="1">
        <v>2698.376953125</v>
      </c>
      <c r="BB11" s="1">
        <v>14822.4462890625</v>
      </c>
      <c r="BC11" s="1">
        <v>2220.1142578125</v>
      </c>
      <c r="BD11" s="1">
        <v>11803.66796875</v>
      </c>
      <c r="BE11" s="1">
        <v>2620.24462890625</v>
      </c>
      <c r="BF11" s="1">
        <v>7121.91796875</v>
      </c>
      <c r="BG11" s="1">
        <v>2466.36083984375</v>
      </c>
    </row>
    <row r="12" spans="1:59" ht="15.75" customHeight="1" x14ac:dyDescent="0.15">
      <c r="A12" s="1">
        <v>10</v>
      </c>
      <c r="B12" s="1">
        <v>9646.4658203125</v>
      </c>
      <c r="C12" s="1">
        <v>3417.715087890625</v>
      </c>
      <c r="D12" s="1">
        <v>16005.919921875</v>
      </c>
      <c r="E12" s="1">
        <v>1293.547119140625</v>
      </c>
      <c r="F12" s="1">
        <v>9115.5869140625</v>
      </c>
      <c r="G12" s="1">
        <v>1481.362548828125</v>
      </c>
      <c r="H12" s="1">
        <v>9452.91796875</v>
      </c>
      <c r="I12" s="1">
        <v>1525.010009765625</v>
      </c>
      <c r="J12" s="1">
        <v>11770.65625</v>
      </c>
      <c r="K12" s="1">
        <v>1486.6534423828125</v>
      </c>
      <c r="L12" s="1">
        <v>20742.865234375</v>
      </c>
      <c r="M12" s="1">
        <v>1360.7615966796875</v>
      </c>
      <c r="N12" s="1">
        <v>20310.169921875</v>
      </c>
      <c r="O12" s="1">
        <v>1663.3466796875</v>
      </c>
      <c r="P12" s="1">
        <v>9267.337890625</v>
      </c>
      <c r="Q12" s="1">
        <v>771.1021728515625</v>
      </c>
      <c r="R12" s="1">
        <v>2085.286376953125</v>
      </c>
      <c r="S12" s="1">
        <v>1405.971923828125</v>
      </c>
      <c r="T12" s="1">
        <v>20644.474609375</v>
      </c>
      <c r="U12" s="1">
        <v>1506.7333984375</v>
      </c>
      <c r="V12" s="1">
        <v>4466.69775390625</v>
      </c>
      <c r="W12" s="1">
        <v>1163.9278564453125</v>
      </c>
      <c r="X12" s="1">
        <v>2585.686279296875</v>
      </c>
      <c r="Y12" s="1">
        <v>1124.24853515625</v>
      </c>
      <c r="Z12" s="1">
        <v>2140.84619140625</v>
      </c>
      <c r="AA12" s="1">
        <v>4100.2001953125</v>
      </c>
      <c r="AB12" s="1">
        <v>7739.71728515625</v>
      </c>
      <c r="AC12" s="1">
        <v>3048.63720703125</v>
      </c>
      <c r="AD12" s="1">
        <v>14252.251953125</v>
      </c>
      <c r="AE12" s="1">
        <v>3274.809326171875</v>
      </c>
      <c r="AF12" s="1">
        <v>12896.5185546875</v>
      </c>
      <c r="AG12" s="1">
        <v>2629.478759765625</v>
      </c>
      <c r="AH12" s="1">
        <v>7267.8544921875</v>
      </c>
      <c r="AI12" s="1">
        <v>1292.7054443359375</v>
      </c>
      <c r="AJ12" s="1">
        <v>1665.7178955078125</v>
      </c>
      <c r="AK12" s="1">
        <v>989.87969970703125</v>
      </c>
      <c r="AL12" s="1">
        <v>6347.736328125</v>
      </c>
      <c r="AM12" s="1">
        <v>901.8035888671875</v>
      </c>
      <c r="AN12" s="1">
        <v>5389.79443359375</v>
      </c>
      <c r="AO12" s="1">
        <v>799.238525390625</v>
      </c>
      <c r="AP12" s="1">
        <v>3640.22509765625</v>
      </c>
      <c r="AQ12" s="1">
        <v>642.44488525390625</v>
      </c>
      <c r="AR12" s="1">
        <v>14517.2529296875</v>
      </c>
      <c r="AS12" s="1">
        <v>2104.20849609375</v>
      </c>
      <c r="AT12" s="1">
        <v>35126.7109375</v>
      </c>
      <c r="AU12" s="1">
        <v>4208.4169921875</v>
      </c>
      <c r="AV12" s="1">
        <v>18368.14453125</v>
      </c>
      <c r="AW12" s="1">
        <v>2945.891845703125</v>
      </c>
      <c r="AX12" s="1">
        <v>25071.169921875</v>
      </c>
      <c r="AY12" s="1">
        <v>9083.326171875</v>
      </c>
      <c r="AZ12" s="1">
        <v>8643.79296875</v>
      </c>
      <c r="BA12" s="1">
        <v>2998.1962890625</v>
      </c>
      <c r="BB12" s="1">
        <v>15837.3701171875</v>
      </c>
      <c r="BC12" s="1">
        <v>2466.793701171875</v>
      </c>
      <c r="BD12" s="1">
        <v>12553.021484375</v>
      </c>
      <c r="BE12" s="1">
        <v>2911.382568359375</v>
      </c>
      <c r="BF12" s="1">
        <v>7311.5791015625</v>
      </c>
      <c r="BG12" s="1">
        <v>2740.40087890625</v>
      </c>
    </row>
    <row r="13" spans="1:59" ht="15.75" customHeight="1" x14ac:dyDescent="0.15">
      <c r="A13" s="1">
        <v>11</v>
      </c>
      <c r="B13" s="1">
        <v>11471.611328125</v>
      </c>
      <c r="C13" s="1">
        <v>3759.48681640625</v>
      </c>
      <c r="D13" s="1">
        <v>17344.900390625</v>
      </c>
      <c r="E13" s="1">
        <v>1422.90185546875</v>
      </c>
      <c r="F13" s="1">
        <v>9866.1064453125</v>
      </c>
      <c r="G13" s="1">
        <v>1629.4990234375</v>
      </c>
      <c r="H13" s="1">
        <v>9956.1240234375</v>
      </c>
      <c r="I13" s="1">
        <v>1677.510986328125</v>
      </c>
      <c r="J13" s="1">
        <v>13406.3017578125</v>
      </c>
      <c r="K13" s="1">
        <v>1635.3187255859375</v>
      </c>
      <c r="L13" s="1">
        <v>21299.13671875</v>
      </c>
      <c r="M13" s="1">
        <v>1496.8377685546875</v>
      </c>
      <c r="N13" s="1">
        <v>21728.4375</v>
      </c>
      <c r="O13" s="1">
        <v>1829.681396484375</v>
      </c>
      <c r="P13" s="1">
        <v>10197.9150390625</v>
      </c>
      <c r="Q13" s="1">
        <v>848.21246337890625</v>
      </c>
      <c r="R13" s="1">
        <v>2656.531494140625</v>
      </c>
      <c r="S13" s="1">
        <v>1546.5692138671875</v>
      </c>
      <c r="T13" s="1">
        <v>21975.47265625</v>
      </c>
      <c r="U13" s="1">
        <v>1657.4068603515625</v>
      </c>
      <c r="V13" s="1">
        <v>5026.27685546875</v>
      </c>
      <c r="W13" s="1">
        <v>1280.3206787109375</v>
      </c>
      <c r="X13" s="1">
        <v>2971.539306640625</v>
      </c>
      <c r="Y13" s="1">
        <v>1236.67333984375</v>
      </c>
      <c r="Z13" s="1">
        <v>2449.045654296875</v>
      </c>
      <c r="AA13" s="1">
        <v>4510.22021484375</v>
      </c>
      <c r="AB13" s="1">
        <v>8266.4140625</v>
      </c>
      <c r="AC13" s="1">
        <v>3353.5009765625</v>
      </c>
      <c r="AD13" s="1">
        <v>14796.1669921875</v>
      </c>
      <c r="AE13" s="1">
        <v>3602.29052734375</v>
      </c>
      <c r="AF13" s="1">
        <v>13936.107421875</v>
      </c>
      <c r="AG13" s="1">
        <v>2892.4267578125</v>
      </c>
      <c r="AH13" s="1">
        <v>7891.86279296875</v>
      </c>
      <c r="AI13" s="1">
        <v>1421.9759521484375</v>
      </c>
      <c r="AJ13" s="1">
        <v>1957.74658203125</v>
      </c>
      <c r="AK13" s="1">
        <v>1088.86767578125</v>
      </c>
      <c r="AL13" s="1">
        <v>6559.6259765625</v>
      </c>
      <c r="AM13" s="1">
        <v>991.9840087890625</v>
      </c>
      <c r="AN13" s="1">
        <v>5776.97412109375</v>
      </c>
      <c r="AO13" s="1">
        <v>879.16241455078125</v>
      </c>
      <c r="AP13" s="1">
        <v>4050.497802734375</v>
      </c>
      <c r="AQ13" s="1">
        <v>706.68939208984375</v>
      </c>
      <c r="AR13" s="1">
        <v>16093.30859375</v>
      </c>
      <c r="AS13" s="1">
        <v>2314.62939453125</v>
      </c>
      <c r="AT13" s="1">
        <v>39621.703125</v>
      </c>
      <c r="AU13" s="1">
        <v>4629.25830078125</v>
      </c>
      <c r="AV13" s="1">
        <v>20197.98046875</v>
      </c>
      <c r="AW13" s="1">
        <v>3240.48095703125</v>
      </c>
      <c r="AX13" s="1">
        <v>25782.681640625</v>
      </c>
      <c r="AY13" s="1">
        <v>9991.66015625</v>
      </c>
      <c r="AZ13" s="1">
        <v>9221.345703125</v>
      </c>
      <c r="BA13" s="1">
        <v>3298.01611328125</v>
      </c>
      <c r="BB13" s="1">
        <v>16742.0546875</v>
      </c>
      <c r="BC13" s="1">
        <v>2713.47314453125</v>
      </c>
      <c r="BD13" s="1">
        <v>13216.3916015625</v>
      </c>
      <c r="BE13" s="1">
        <v>3202.521240234375</v>
      </c>
      <c r="BF13" s="1">
        <v>7477.43408203125</v>
      </c>
      <c r="BG13" s="1">
        <v>3014.44091796875</v>
      </c>
    </row>
    <row r="14" spans="1:59" ht="15.75" customHeight="1" x14ac:dyDescent="0.15">
      <c r="A14" s="1">
        <v>12</v>
      </c>
      <c r="B14" s="1">
        <v>13351.275390625</v>
      </c>
      <c r="C14" s="1">
        <v>4101.25830078125</v>
      </c>
      <c r="D14" s="1">
        <v>18623.876953125</v>
      </c>
      <c r="E14" s="1">
        <v>1552.256591796875</v>
      </c>
      <c r="F14" s="1">
        <v>10575.2734375</v>
      </c>
      <c r="G14" s="1">
        <v>1777.63525390625</v>
      </c>
      <c r="H14" s="1">
        <v>10420.0390625</v>
      </c>
      <c r="I14" s="1">
        <v>1830.0120849609375</v>
      </c>
      <c r="J14" s="1">
        <v>15024.146484375</v>
      </c>
      <c r="K14" s="1">
        <v>1783.984130859375</v>
      </c>
      <c r="L14" s="1">
        <v>21804.71484375</v>
      </c>
      <c r="M14" s="1">
        <v>1632.9140625</v>
      </c>
      <c r="N14" s="1">
        <v>23028.662109375</v>
      </c>
      <c r="O14" s="1">
        <v>1996.01611328125</v>
      </c>
      <c r="P14" s="1">
        <v>11094.66015625</v>
      </c>
      <c r="Q14" s="1">
        <v>925.32269287109375</v>
      </c>
      <c r="R14" s="1">
        <v>3288.502197265625</v>
      </c>
      <c r="S14" s="1">
        <v>1687.16650390625</v>
      </c>
      <c r="T14" s="1">
        <v>23191.353515625</v>
      </c>
      <c r="U14" s="1">
        <v>1808.0802001953125</v>
      </c>
      <c r="V14" s="1">
        <v>5569.64501953125</v>
      </c>
      <c r="W14" s="1">
        <v>1396.71337890625</v>
      </c>
      <c r="X14" s="1">
        <v>3356.8857421875</v>
      </c>
      <c r="Y14" s="1">
        <v>1349.0982666015625</v>
      </c>
      <c r="Z14" s="1">
        <v>2757.862548828125</v>
      </c>
      <c r="AA14" s="1">
        <v>4920.240234375</v>
      </c>
      <c r="AB14" s="1">
        <v>8761.2353515625</v>
      </c>
      <c r="AC14" s="1">
        <v>3658.36474609375</v>
      </c>
      <c r="AD14" s="1">
        <v>15279.1064453125</v>
      </c>
      <c r="AE14" s="1">
        <v>3929.771484375</v>
      </c>
      <c r="AF14" s="1">
        <v>14907.2197265625</v>
      </c>
      <c r="AG14" s="1">
        <v>3155.374755859375</v>
      </c>
      <c r="AH14" s="1">
        <v>8473.7548828125</v>
      </c>
      <c r="AI14" s="1">
        <v>1551.24658203125</v>
      </c>
      <c r="AJ14" s="1">
        <v>2258.795166015625</v>
      </c>
      <c r="AK14" s="1">
        <v>1187.855712890625</v>
      </c>
      <c r="AL14" s="1">
        <v>6752.11474609375</v>
      </c>
      <c r="AM14" s="1">
        <v>1082.164306640625</v>
      </c>
      <c r="AN14" s="1">
        <v>6134.755859375</v>
      </c>
      <c r="AO14" s="1">
        <v>959.08624267578125</v>
      </c>
      <c r="AP14" s="1">
        <v>4440.1337890625</v>
      </c>
      <c r="AQ14" s="1">
        <v>770.93389892578125</v>
      </c>
      <c r="AR14" s="1">
        <v>17654.0859375</v>
      </c>
      <c r="AS14" s="1">
        <v>2525.05029296875</v>
      </c>
      <c r="AT14" s="1">
        <v>44161.4140625</v>
      </c>
      <c r="AU14" s="1">
        <v>5050.1005859375</v>
      </c>
      <c r="AV14" s="1">
        <v>21915.326171875</v>
      </c>
      <c r="AW14" s="1">
        <v>3535.0703125</v>
      </c>
      <c r="AX14" s="1">
        <v>26385.134765625</v>
      </c>
      <c r="AY14" s="1">
        <v>10899.9931640625</v>
      </c>
      <c r="AZ14" s="1">
        <v>9746.154296875</v>
      </c>
      <c r="BA14" s="1">
        <v>3597.835693359375</v>
      </c>
      <c r="BB14" s="1">
        <v>17552.197265625</v>
      </c>
      <c r="BC14" s="1">
        <v>2960.15234375</v>
      </c>
      <c r="BD14" s="1">
        <v>13806.0224609375</v>
      </c>
      <c r="BE14" s="1">
        <v>3493.65966796875</v>
      </c>
      <c r="BF14" s="1">
        <v>7624.09912109375</v>
      </c>
      <c r="BG14" s="1">
        <v>3288.48095703125</v>
      </c>
    </row>
    <row r="15" spans="1:59" ht="15.75" customHeight="1" x14ac:dyDescent="0.15">
      <c r="A15" s="1">
        <v>13</v>
      </c>
      <c r="B15" s="1">
        <v>15264.576171875</v>
      </c>
      <c r="C15" s="1">
        <v>4443.02978515625</v>
      </c>
      <c r="D15" s="1">
        <v>19847.369140625</v>
      </c>
      <c r="E15" s="1">
        <v>1681.611328125</v>
      </c>
      <c r="F15" s="1">
        <v>11245.587890625</v>
      </c>
      <c r="G15" s="1">
        <v>1925.771484375</v>
      </c>
      <c r="H15" s="1">
        <v>10849.87109375</v>
      </c>
      <c r="I15" s="1">
        <v>1982.5130615234375</v>
      </c>
      <c r="J15" s="1">
        <v>16615.23828125</v>
      </c>
      <c r="K15" s="1">
        <v>1932.6494140625</v>
      </c>
      <c r="L15" s="1">
        <v>22267.828125</v>
      </c>
      <c r="M15" s="1">
        <v>1768.9901123046875</v>
      </c>
      <c r="N15" s="1">
        <v>24223.861328125</v>
      </c>
      <c r="O15" s="1">
        <v>2162.3505859375</v>
      </c>
      <c r="P15" s="1">
        <v>11958.0087890625</v>
      </c>
      <c r="Q15" s="1">
        <v>1002.4329223632812</v>
      </c>
      <c r="R15" s="1">
        <v>3974.336669921875</v>
      </c>
      <c r="S15" s="1">
        <v>1827.7635498046875</v>
      </c>
      <c r="T15" s="1">
        <v>24305.853515625</v>
      </c>
      <c r="U15" s="1">
        <v>1958.7535400390625</v>
      </c>
      <c r="V15" s="1">
        <v>6094.53955078125</v>
      </c>
      <c r="W15" s="1">
        <v>1513.1060791015625</v>
      </c>
      <c r="X15" s="1">
        <v>3739.110595703125</v>
      </c>
      <c r="Y15" s="1">
        <v>1461.5230712890625</v>
      </c>
      <c r="Z15" s="1">
        <v>3065.47265625</v>
      </c>
      <c r="AA15" s="1">
        <v>5330.26025390625</v>
      </c>
      <c r="AB15" s="1">
        <v>9227.544921875</v>
      </c>
      <c r="AC15" s="1">
        <v>3963.228515625</v>
      </c>
      <c r="AD15" s="1">
        <v>15711.267578125</v>
      </c>
      <c r="AE15" s="1">
        <v>4257.25244140625</v>
      </c>
      <c r="AF15" s="1">
        <v>15815.5859375</v>
      </c>
      <c r="AG15" s="1">
        <v>3418.322509765625</v>
      </c>
      <c r="AH15" s="1">
        <v>9016.5576171875</v>
      </c>
      <c r="AI15" s="1">
        <v>1680.5172119140625</v>
      </c>
      <c r="AJ15" s="1">
        <v>2566.575439453125</v>
      </c>
      <c r="AK15" s="1">
        <v>1286.8436279296875</v>
      </c>
      <c r="AL15" s="1">
        <v>6928.25</v>
      </c>
      <c r="AM15" s="1">
        <v>1172.3447265625</v>
      </c>
      <c r="AN15" s="1">
        <v>6466.2060546875</v>
      </c>
      <c r="AO15" s="1">
        <v>1039.010009765625</v>
      </c>
      <c r="AP15" s="1">
        <v>4808.72265625</v>
      </c>
      <c r="AQ15" s="1">
        <v>835.1783447265625</v>
      </c>
      <c r="AR15" s="1">
        <v>19197.7578125</v>
      </c>
      <c r="AS15" s="1">
        <v>2735.470947265625</v>
      </c>
      <c r="AT15" s="1">
        <v>48730.56640625</v>
      </c>
      <c r="AU15" s="1">
        <v>5470.94189453125</v>
      </c>
      <c r="AV15" s="1">
        <v>23524.166015625</v>
      </c>
      <c r="AW15" s="1">
        <v>3829.659423828125</v>
      </c>
      <c r="AX15" s="1">
        <v>26901.0234375</v>
      </c>
      <c r="AY15" s="1">
        <v>11808.32421875</v>
      </c>
      <c r="AZ15" s="1">
        <v>10224.4521484375</v>
      </c>
      <c r="BA15" s="1">
        <v>3897.655029296875</v>
      </c>
      <c r="BB15" s="1">
        <v>18281.134765625</v>
      </c>
      <c r="BC15" s="1">
        <v>3206.831787109375</v>
      </c>
      <c r="BD15" s="1">
        <v>14332.3681640625</v>
      </c>
      <c r="BE15" s="1">
        <v>3784.797607421875</v>
      </c>
      <c r="BF15" s="1">
        <v>7755.044921875</v>
      </c>
      <c r="BG15" s="1">
        <v>3562.521240234375</v>
      </c>
    </row>
    <row r="16" spans="1:59" ht="15.75" customHeight="1" x14ac:dyDescent="0.15">
      <c r="A16" s="1">
        <v>14</v>
      </c>
      <c r="B16" s="1">
        <v>17193.666015625</v>
      </c>
      <c r="C16" s="1">
        <v>4784.80126953125</v>
      </c>
      <c r="D16" s="1">
        <v>21019.533203125</v>
      </c>
      <c r="E16" s="1">
        <v>1810.9661865234375</v>
      </c>
      <c r="F16" s="1">
        <v>11879.634765625</v>
      </c>
      <c r="G16" s="1">
        <v>2073.90771484375</v>
      </c>
      <c r="H16" s="1">
        <v>11249.8984375</v>
      </c>
      <c r="I16" s="1">
        <v>2135.01416015625</v>
      </c>
      <c r="J16" s="1">
        <v>18173.16796875</v>
      </c>
      <c r="K16" s="1">
        <v>2081.314697265625</v>
      </c>
      <c r="L16" s="1">
        <v>22694.896484375</v>
      </c>
      <c r="M16" s="1">
        <v>1905.0662841796875</v>
      </c>
      <c r="N16" s="1">
        <v>25325.634765625</v>
      </c>
      <c r="O16" s="1">
        <v>2328.685546875</v>
      </c>
      <c r="P16" s="1">
        <v>12788.7314453125</v>
      </c>
      <c r="Q16" s="1">
        <v>1079.543212890625</v>
      </c>
      <c r="R16" s="1">
        <v>4706.57763671875</v>
      </c>
      <c r="S16" s="1">
        <v>1968.3607177734375</v>
      </c>
      <c r="T16" s="1">
        <v>25330.779296875</v>
      </c>
      <c r="U16" s="1">
        <v>2109.427001953125</v>
      </c>
      <c r="V16" s="1">
        <v>6599.67578125</v>
      </c>
      <c r="W16" s="1">
        <v>1629.4990234375</v>
      </c>
      <c r="X16" s="1">
        <v>4116.18896484375</v>
      </c>
      <c r="Y16" s="1">
        <v>1573.9478759765625</v>
      </c>
      <c r="Z16" s="1">
        <v>3370.473388671875</v>
      </c>
      <c r="AA16" s="1">
        <v>5740.2802734375</v>
      </c>
      <c r="AB16" s="1">
        <v>9668.2119140625</v>
      </c>
      <c r="AC16" s="1">
        <v>4268.09228515625</v>
      </c>
      <c r="AD16" s="1">
        <v>16100.685546875</v>
      </c>
      <c r="AE16" s="1">
        <v>4584.7333984375</v>
      </c>
      <c r="AF16" s="1">
        <v>16666.609375</v>
      </c>
      <c r="AG16" s="1">
        <v>3681.2705078125</v>
      </c>
      <c r="AH16" s="1">
        <v>9523.3525390625</v>
      </c>
      <c r="AI16" s="1">
        <v>1809.7877197265625</v>
      </c>
      <c r="AJ16" s="1">
        <v>2879.09130859375</v>
      </c>
      <c r="AK16" s="1">
        <v>1385.8316650390625</v>
      </c>
      <c r="AL16" s="1">
        <v>7090.4443359375</v>
      </c>
      <c r="AM16" s="1">
        <v>1262.525146484375</v>
      </c>
      <c r="AN16" s="1">
        <v>6774.06201171875</v>
      </c>
      <c r="AO16" s="1">
        <v>1118.9339599609375</v>
      </c>
      <c r="AP16" s="1">
        <v>5156.45751953125</v>
      </c>
      <c r="AQ16" s="1">
        <v>899.4228515625</v>
      </c>
      <c r="AR16" s="1">
        <v>20722.912109375</v>
      </c>
      <c r="AS16" s="1">
        <v>2945.89208984375</v>
      </c>
      <c r="AT16" s="1">
        <v>53315.96875</v>
      </c>
      <c r="AU16" s="1">
        <v>5891.78369140625</v>
      </c>
      <c r="AV16" s="1">
        <v>25030.0078125</v>
      </c>
      <c r="AW16" s="1">
        <v>4124.24853515625</v>
      </c>
      <c r="AX16" s="1">
        <v>27347.291015625</v>
      </c>
      <c r="AY16" s="1">
        <v>12716.658203125</v>
      </c>
      <c r="AZ16" s="1">
        <v>10661.7529296875</v>
      </c>
      <c r="BA16" s="1">
        <v>4197.47509765625</v>
      </c>
      <c r="BB16" s="1">
        <v>18940.072265625</v>
      </c>
      <c r="BC16" s="1">
        <v>3453.510986328125</v>
      </c>
      <c r="BD16" s="1">
        <v>14804.28125</v>
      </c>
      <c r="BE16" s="1">
        <v>4075.93603515625</v>
      </c>
      <c r="BF16" s="1">
        <v>7872.9365234375</v>
      </c>
      <c r="BG16" s="1">
        <v>3836.561279296875</v>
      </c>
    </row>
    <row r="17" spans="1:59" ht="15.75" customHeight="1" x14ac:dyDescent="0.15">
      <c r="A17" s="1">
        <v>15</v>
      </c>
      <c r="B17" s="1">
        <v>19123.5</v>
      </c>
      <c r="C17" s="1">
        <v>5126.57275390625</v>
      </c>
      <c r="D17" s="1">
        <v>22144.134765625</v>
      </c>
      <c r="E17" s="1">
        <v>1940.320556640625</v>
      </c>
      <c r="F17" s="1">
        <v>12479.970703125</v>
      </c>
      <c r="G17" s="1">
        <v>2222.0439453125</v>
      </c>
      <c r="H17" s="1">
        <v>11623.662109375</v>
      </c>
      <c r="I17" s="1">
        <v>2287.51513671875</v>
      </c>
      <c r="J17" s="1">
        <v>19693.46875</v>
      </c>
      <c r="K17" s="1">
        <v>2229.980224609375</v>
      </c>
      <c r="L17" s="1">
        <v>23090.994140625</v>
      </c>
      <c r="M17" s="1">
        <v>2041.1424560546875</v>
      </c>
      <c r="N17" s="1">
        <v>26344.208984375</v>
      </c>
      <c r="O17" s="1">
        <v>2495.02001953125</v>
      </c>
      <c r="P17" s="1">
        <v>13587.8076171875</v>
      </c>
      <c r="Q17" s="1">
        <v>1156.6533203125</v>
      </c>
      <c r="R17" s="1">
        <v>5477.47314453125</v>
      </c>
      <c r="S17" s="1">
        <v>2108.9580078125</v>
      </c>
      <c r="T17" s="1">
        <v>26276.25</v>
      </c>
      <c r="U17" s="1">
        <v>2260.100341796875</v>
      </c>
      <c r="V17" s="1">
        <v>7084.48193359375</v>
      </c>
      <c r="W17" s="1">
        <v>1745.8917236328125</v>
      </c>
      <c r="X17" s="1">
        <v>4486.56787109375</v>
      </c>
      <c r="Y17" s="1">
        <v>1686.372802734375</v>
      </c>
      <c r="Z17" s="1">
        <v>3671.800048828125</v>
      </c>
      <c r="AA17" s="1">
        <v>6150.30029296875</v>
      </c>
      <c r="AB17" s="1">
        <v>10085.689453125</v>
      </c>
      <c r="AC17" s="1">
        <v>4572.95556640625</v>
      </c>
      <c r="AD17" s="1">
        <v>16453.76171875</v>
      </c>
      <c r="AE17" s="1">
        <v>4912.21435546875</v>
      </c>
      <c r="AF17" s="1">
        <v>17465.271484375</v>
      </c>
      <c r="AG17" s="1">
        <v>3944.218505859375</v>
      </c>
      <c r="AH17" s="1">
        <v>9997.1142578125</v>
      </c>
      <c r="AI17" s="1">
        <v>1939.0582275390625</v>
      </c>
      <c r="AJ17" s="1">
        <v>3194.599365234375</v>
      </c>
      <c r="AK17" s="1">
        <v>1484.819580078125</v>
      </c>
      <c r="AL17" s="1">
        <v>7240.6318359375</v>
      </c>
      <c r="AM17" s="1">
        <v>1352.7054443359375</v>
      </c>
      <c r="AN17" s="1">
        <v>7060.734375</v>
      </c>
      <c r="AO17" s="1">
        <v>1198.8577880859375</v>
      </c>
      <c r="AP17" s="1">
        <v>5483.9140625</v>
      </c>
      <c r="AQ17" s="1">
        <v>963.6673583984375</v>
      </c>
      <c r="AR17" s="1">
        <v>22228.455078125</v>
      </c>
      <c r="AS17" s="1">
        <v>3156.3125</v>
      </c>
      <c r="AT17" s="1">
        <v>57906.171875</v>
      </c>
      <c r="AU17" s="1">
        <v>6312.625</v>
      </c>
      <c r="AV17" s="1">
        <v>26439.083984375</v>
      </c>
      <c r="AW17" s="1">
        <v>4418.83740234375</v>
      </c>
      <c r="AX17" s="1">
        <v>27736.87109375</v>
      </c>
      <c r="AY17" s="1">
        <v>13624.990234375</v>
      </c>
      <c r="AZ17" s="1">
        <v>11062.873046875</v>
      </c>
      <c r="BA17" s="1">
        <v>4497.29443359375</v>
      </c>
      <c r="BB17" s="1">
        <v>19538.423828125</v>
      </c>
      <c r="BC17" s="1">
        <v>3700.1904296875</v>
      </c>
      <c r="BD17" s="1">
        <v>15229.224609375</v>
      </c>
      <c r="BE17" s="1">
        <v>4367.07421875</v>
      </c>
      <c r="BF17" s="1">
        <v>7979.85009765625</v>
      </c>
      <c r="BG17" s="1">
        <v>4110.60107421875</v>
      </c>
    </row>
    <row r="18" spans="1:59" ht="15.75" customHeight="1" x14ac:dyDescent="0.15">
      <c r="A18" s="1">
        <v>16</v>
      </c>
      <c r="B18" s="1">
        <v>21041.55859375</v>
      </c>
      <c r="C18" s="1">
        <v>5468.34423828125</v>
      </c>
      <c r="D18" s="1">
        <v>23224.56640625</v>
      </c>
      <c r="E18" s="1">
        <v>2069.675537109375</v>
      </c>
      <c r="F18" s="1">
        <v>13049.0498046875</v>
      </c>
      <c r="G18" s="1">
        <v>2370.18017578125</v>
      </c>
      <c r="H18" s="1">
        <v>11974.123046875</v>
      </c>
      <c r="I18" s="1">
        <v>2440.01611328125</v>
      </c>
      <c r="J18" s="1">
        <v>21173.146484375</v>
      </c>
      <c r="K18" s="1">
        <v>2378.6455078125</v>
      </c>
      <c r="L18" s="1">
        <v>23460.19921875</v>
      </c>
      <c r="M18" s="1">
        <v>2177.218505859375</v>
      </c>
      <c r="N18" s="1">
        <v>27288.52734375</v>
      </c>
      <c r="O18" s="1">
        <v>2661.354736328125</v>
      </c>
      <c r="P18" s="1">
        <v>14356.341796875</v>
      </c>
      <c r="Q18" s="1">
        <v>1233.763671875</v>
      </c>
      <c r="R18" s="1">
        <v>6279.228515625</v>
      </c>
      <c r="S18" s="1">
        <v>2249.55517578125</v>
      </c>
      <c r="T18" s="1">
        <v>27150.98828125</v>
      </c>
      <c r="U18" s="1">
        <v>2410.773681640625</v>
      </c>
      <c r="V18" s="1">
        <v>7548.88720703125</v>
      </c>
      <c r="W18" s="1">
        <v>1862.2845458984375</v>
      </c>
      <c r="X18" s="1">
        <v>4849.07275390625</v>
      </c>
      <c r="Y18" s="1">
        <v>1798.797607421875</v>
      </c>
      <c r="Z18" s="1">
        <v>3968.6572265625</v>
      </c>
      <c r="AA18" s="1">
        <v>6560.32080078125</v>
      </c>
      <c r="AB18" s="1">
        <v>10482.08984375</v>
      </c>
      <c r="AC18" s="1">
        <v>4877.8193359375</v>
      </c>
      <c r="AD18" s="1">
        <v>16775.662109375</v>
      </c>
      <c r="AE18" s="1">
        <v>5239.6953125</v>
      </c>
      <c r="AF18" s="1">
        <v>18216.09375</v>
      </c>
      <c r="AG18" s="1">
        <v>4207.16650390625</v>
      </c>
      <c r="AH18" s="1">
        <v>10440.634765625</v>
      </c>
      <c r="AI18" s="1">
        <v>2068.32861328125</v>
      </c>
      <c r="AJ18" s="1">
        <v>3511.577880859375</v>
      </c>
      <c r="AK18" s="1">
        <v>1583.8076171875</v>
      </c>
      <c r="AL18" s="1">
        <v>7380.3837890625</v>
      </c>
      <c r="AM18" s="1">
        <v>1442.8857421875</v>
      </c>
      <c r="AN18" s="1">
        <v>7328.34423828125</v>
      </c>
      <c r="AO18" s="1">
        <v>1278.7816162109375</v>
      </c>
      <c r="AP18" s="1">
        <v>5791.90966796875</v>
      </c>
      <c r="AQ18" s="1">
        <v>1027.911865234375</v>
      </c>
      <c r="AR18" s="1">
        <v>23713.560546875</v>
      </c>
      <c r="AS18" s="1">
        <v>3366.733642578125</v>
      </c>
      <c r="AT18" s="1">
        <v>62491.24609375</v>
      </c>
      <c r="AU18" s="1">
        <v>6733.46728515625</v>
      </c>
      <c r="AV18" s="1">
        <v>27757.84375</v>
      </c>
      <c r="AW18" s="1">
        <v>4713.4267578125</v>
      </c>
      <c r="AX18" s="1">
        <v>28079.76171875</v>
      </c>
      <c r="AY18" s="1">
        <v>14533.3232421875</v>
      </c>
      <c r="AZ18" s="1">
        <v>11431.994140625</v>
      </c>
      <c r="BA18" s="1">
        <v>4797.1142578125</v>
      </c>
      <c r="BB18" s="1">
        <v>20084.072265625</v>
      </c>
      <c r="BC18" s="1">
        <v>3946.86962890625</v>
      </c>
      <c r="BD18" s="1">
        <v>15613.48828125</v>
      </c>
      <c r="BE18" s="1">
        <v>4658.21240234375</v>
      </c>
      <c r="BF18" s="1">
        <v>8077.427734375</v>
      </c>
      <c r="BG18" s="1">
        <v>4384.64111328125</v>
      </c>
    </row>
    <row r="19" spans="1:59" ht="15.75" customHeight="1" x14ac:dyDescent="0.15">
      <c r="A19" s="1">
        <v>17</v>
      </c>
      <c r="B19" s="1">
        <v>22937.568359375</v>
      </c>
      <c r="C19" s="1">
        <v>5810.1162109375</v>
      </c>
      <c r="D19" s="1">
        <v>24263.880859375</v>
      </c>
      <c r="E19" s="1">
        <v>2199.030029296875</v>
      </c>
      <c r="F19" s="1">
        <v>13589.181640625</v>
      </c>
      <c r="G19" s="1">
        <v>2518.316650390625</v>
      </c>
      <c r="H19" s="1">
        <v>12303.76953125</v>
      </c>
      <c r="I19" s="1">
        <v>2592.51708984375</v>
      </c>
      <c r="J19" s="1">
        <v>22610.30859375</v>
      </c>
      <c r="K19" s="1">
        <v>2527.31103515625</v>
      </c>
      <c r="L19" s="1">
        <v>23805.845703125</v>
      </c>
      <c r="M19" s="1">
        <v>2313.294921875</v>
      </c>
      <c r="N19" s="1">
        <v>28166.390625</v>
      </c>
      <c r="O19" s="1">
        <v>2827.689453125</v>
      </c>
      <c r="P19" s="1">
        <v>15095.5029296875</v>
      </c>
      <c r="Q19" s="1">
        <v>1310.873779296875</v>
      </c>
      <c r="R19" s="1">
        <v>7104.23046875</v>
      </c>
      <c r="S19" s="1">
        <v>2390.152587890625</v>
      </c>
      <c r="T19" s="1">
        <v>27962.5078125</v>
      </c>
      <c r="U19" s="1">
        <v>2561.447021484375</v>
      </c>
      <c r="V19" s="1">
        <v>7993.1748046875</v>
      </c>
      <c r="W19" s="1">
        <v>1978.67724609375</v>
      </c>
      <c r="X19" s="1">
        <v>5202.8359375</v>
      </c>
      <c r="Y19" s="1">
        <v>1911.2225341796875</v>
      </c>
      <c r="Z19" s="1">
        <v>4260.45947265625</v>
      </c>
      <c r="AA19" s="1">
        <v>6970.34033203125</v>
      </c>
      <c r="AB19" s="1">
        <v>10859.25</v>
      </c>
      <c r="AC19" s="1">
        <v>5182.68359375</v>
      </c>
      <c r="AD19" s="1">
        <v>17070.595703125</v>
      </c>
      <c r="AE19" s="1">
        <v>5567.17626953125</v>
      </c>
      <c r="AF19" s="1">
        <v>18923.150390625</v>
      </c>
      <c r="AG19" s="1">
        <v>4470.1142578125</v>
      </c>
      <c r="AH19" s="1">
        <v>10856.486328125</v>
      </c>
      <c r="AI19" s="1">
        <v>2197.599365234375</v>
      </c>
      <c r="AJ19" s="1">
        <v>3828.70166015625</v>
      </c>
      <c r="AK19" s="1">
        <v>1682.7955322265625</v>
      </c>
      <c r="AL19" s="1">
        <v>7510.98876953125</v>
      </c>
      <c r="AM19" s="1">
        <v>1533.066162109375</v>
      </c>
      <c r="AN19" s="1">
        <v>7578.75048828125</v>
      </c>
      <c r="AO19" s="1">
        <v>1358.70556640625</v>
      </c>
      <c r="AP19" s="1">
        <v>6081.40234375</v>
      </c>
      <c r="AQ19" s="1">
        <v>1092.15625</v>
      </c>
      <c r="AR19" s="1">
        <v>25177.60546875</v>
      </c>
      <c r="AS19" s="1">
        <v>3577.154296875</v>
      </c>
      <c r="AT19" s="1">
        <v>67062.515625</v>
      </c>
      <c r="AU19" s="1">
        <v>7154.30908203125</v>
      </c>
      <c r="AV19" s="1">
        <v>28992.68359375</v>
      </c>
      <c r="AW19" s="1">
        <v>5008.0166015625</v>
      </c>
      <c r="AX19" s="1">
        <v>28383.798828125</v>
      </c>
      <c r="AY19" s="1">
        <v>15441.65625</v>
      </c>
      <c r="AZ19" s="1">
        <v>11772.7255859375</v>
      </c>
      <c r="BA19" s="1">
        <v>5096.93408203125</v>
      </c>
      <c r="BB19" s="1">
        <v>20583.65625</v>
      </c>
      <c r="BC19" s="1">
        <v>4193.54931640625</v>
      </c>
      <c r="BD19" s="1">
        <v>15962.3818359375</v>
      </c>
      <c r="BE19" s="1">
        <v>4949.35107421875</v>
      </c>
      <c r="BF19" s="1">
        <v>8166.9892578125</v>
      </c>
      <c r="BG19" s="1">
        <v>4658.681640625</v>
      </c>
    </row>
    <row r="20" spans="1:59" ht="15.75" customHeight="1" x14ac:dyDescent="0.15">
      <c r="A20" s="1">
        <v>18</v>
      </c>
      <c r="B20" s="1">
        <v>24803.21875</v>
      </c>
      <c r="C20" s="1">
        <v>6151.8876953125</v>
      </c>
      <c r="D20" s="1">
        <v>25264.81640625</v>
      </c>
      <c r="E20" s="1">
        <v>2328.385009765625</v>
      </c>
      <c r="F20" s="1">
        <v>14102.51953125</v>
      </c>
      <c r="G20" s="1">
        <v>2666.452880859375</v>
      </c>
      <c r="H20" s="1">
        <v>12614.7236328125</v>
      </c>
      <c r="I20" s="1">
        <v>2745.018310546875</v>
      </c>
      <c r="J20" s="1">
        <v>24003.931640625</v>
      </c>
      <c r="K20" s="1">
        <v>2675.976318359375</v>
      </c>
      <c r="L20" s="1">
        <v>24130.67578125</v>
      </c>
      <c r="M20" s="1">
        <v>2449.37109375</v>
      </c>
      <c r="N20" s="1">
        <v>28984.603515625</v>
      </c>
      <c r="O20" s="1">
        <v>2994.024169921875</v>
      </c>
      <c r="P20" s="1">
        <v>15806.4755859375</v>
      </c>
      <c r="Q20" s="1">
        <v>1387.9840087890625</v>
      </c>
      <c r="R20" s="1">
        <v>7945.20654296875</v>
      </c>
      <c r="S20" s="1">
        <v>2530.74951171875</v>
      </c>
      <c r="T20" s="1">
        <v>28717.3125</v>
      </c>
      <c r="U20" s="1">
        <v>2712.120361328125</v>
      </c>
      <c r="V20" s="1">
        <v>8417.8603515625</v>
      </c>
      <c r="W20" s="1">
        <v>2095.0703125</v>
      </c>
      <c r="X20" s="1">
        <v>5547.23486328125</v>
      </c>
      <c r="Y20" s="1">
        <v>2023.6474609375</v>
      </c>
      <c r="Z20" s="1">
        <v>4546.78857421875</v>
      </c>
      <c r="AA20" s="1">
        <v>7380.36083984375</v>
      </c>
      <c r="AB20" s="1">
        <v>11218.76953125</v>
      </c>
      <c r="AC20" s="1">
        <v>5487.54736328125</v>
      </c>
      <c r="AD20" s="1">
        <v>17342.02734375</v>
      </c>
      <c r="AE20" s="1">
        <v>5894.6572265625</v>
      </c>
      <c r="AF20" s="1">
        <v>19590.11328125</v>
      </c>
      <c r="AG20" s="1">
        <v>4733.06201171875</v>
      </c>
      <c r="AH20" s="1">
        <v>11247.015625</v>
      </c>
      <c r="AI20" s="1">
        <v>2326.869873046875</v>
      </c>
      <c r="AJ20" s="1">
        <v>4144.81982421875</v>
      </c>
      <c r="AK20" s="1">
        <v>1781.7835693359375</v>
      </c>
      <c r="AL20" s="1">
        <v>7633.515625</v>
      </c>
      <c r="AM20" s="1">
        <v>1623.2467041015625</v>
      </c>
      <c r="AN20" s="1">
        <v>7813.580078125</v>
      </c>
      <c r="AO20" s="1">
        <v>1438.62939453125</v>
      </c>
      <c r="AP20" s="1">
        <v>6353.4150390625</v>
      </c>
      <c r="AQ20" s="1">
        <v>1156.40087890625</v>
      </c>
      <c r="AR20" s="1">
        <v>26620.130859375</v>
      </c>
      <c r="AS20" s="1">
        <v>3787.575439453125</v>
      </c>
      <c r="AT20" s="1">
        <v>71612.46875</v>
      </c>
      <c r="AU20" s="1">
        <v>7575.150390625</v>
      </c>
      <c r="AV20" s="1">
        <v>30149.755859375</v>
      </c>
      <c r="AW20" s="1">
        <v>5302.60546875</v>
      </c>
      <c r="AX20" s="1">
        <v>28655.193359375</v>
      </c>
      <c r="AY20" s="1">
        <v>16349.98828125</v>
      </c>
      <c r="AZ20" s="1">
        <v>12088.193359375</v>
      </c>
      <c r="BA20" s="1">
        <v>5396.75390625</v>
      </c>
      <c r="BB20" s="1">
        <v>21042.7734375</v>
      </c>
      <c r="BC20" s="1">
        <v>4440.228515625</v>
      </c>
      <c r="BD20" s="1">
        <v>16280.3876953125</v>
      </c>
      <c r="BE20" s="1">
        <v>5240.4892578125</v>
      </c>
      <c r="BF20" s="1">
        <v>8249.603515625</v>
      </c>
      <c r="BG20" s="1">
        <v>4932.7216796875</v>
      </c>
    </row>
    <row r="21" spans="1:59" ht="15.75" customHeight="1" x14ac:dyDescent="0.15">
      <c r="A21" s="1">
        <v>19</v>
      </c>
      <c r="B21" s="1">
        <v>26631.904296875</v>
      </c>
      <c r="C21" s="1">
        <v>6493.65869140625</v>
      </c>
      <c r="D21" s="1">
        <v>26229.849609375</v>
      </c>
      <c r="E21" s="1">
        <v>2457.739501953125</v>
      </c>
      <c r="F21" s="1">
        <v>14591.0537109375</v>
      </c>
      <c r="G21" s="1">
        <v>2814.5888671875</v>
      </c>
      <c r="H21" s="1">
        <v>12908.8017578125</v>
      </c>
      <c r="I21" s="1">
        <v>2897.518798828125</v>
      </c>
      <c r="J21" s="1">
        <v>25353.609375</v>
      </c>
      <c r="K21" s="1">
        <v>2824.641357421875</v>
      </c>
      <c r="L21" s="1">
        <v>24436.986328125</v>
      </c>
      <c r="M21" s="1">
        <v>2585.447021484375</v>
      </c>
      <c r="N21" s="1">
        <v>29749.08984375</v>
      </c>
      <c r="O21" s="1">
        <v>3160.358642578125</v>
      </c>
      <c r="P21" s="1">
        <v>16490.4609375</v>
      </c>
      <c r="Q21" s="1">
        <v>1465.0941162109375</v>
      </c>
      <c r="R21" s="1">
        <v>8795.369140625</v>
      </c>
      <c r="S21" s="1">
        <v>2671.3466796875</v>
      </c>
      <c r="T21" s="1">
        <v>29421.0703125</v>
      </c>
      <c r="U21" s="1">
        <v>2862.79345703125</v>
      </c>
      <c r="V21" s="1">
        <v>8823.6142578125</v>
      </c>
      <c r="W21" s="1">
        <v>2211.462646484375</v>
      </c>
      <c r="X21" s="1">
        <v>5881.8466796875</v>
      </c>
      <c r="Y21" s="1">
        <v>2136.072265625</v>
      </c>
      <c r="Z21" s="1">
        <v>4827.35546875</v>
      </c>
      <c r="AA21" s="1">
        <v>7790.3798828125</v>
      </c>
      <c r="AB21" s="1">
        <v>11562.05859375</v>
      </c>
      <c r="AC21" s="1">
        <v>5792.41064453125</v>
      </c>
      <c r="AD21" s="1">
        <v>17592.83203125</v>
      </c>
      <c r="AE21" s="1">
        <v>6222.1376953125</v>
      </c>
      <c r="AF21" s="1">
        <v>20220.2578125</v>
      </c>
      <c r="AG21" s="1">
        <v>4996.009765625</v>
      </c>
      <c r="AH21" s="1">
        <v>11614.3447265625</v>
      </c>
      <c r="AI21" s="1">
        <v>2456.14013671875</v>
      </c>
      <c r="AJ21" s="1">
        <v>4458.93896484375</v>
      </c>
      <c r="AK21" s="1">
        <v>1880.771484375</v>
      </c>
      <c r="AL21" s="1">
        <v>7748.86279296875</v>
      </c>
      <c r="AM21" s="1">
        <v>1713.4268798828125</v>
      </c>
      <c r="AN21" s="1">
        <v>8034.267578125</v>
      </c>
      <c r="AO21" s="1">
        <v>1518.55322265625</v>
      </c>
      <c r="AP21" s="1">
        <v>6608.99755859375</v>
      </c>
      <c r="AQ21" s="1">
        <v>1220.645263671875</v>
      </c>
      <c r="AR21" s="1">
        <v>28040.83203125</v>
      </c>
      <c r="AS21" s="1">
        <v>3997.995849609375</v>
      </c>
      <c r="AT21" s="1">
        <v>76134.5703125</v>
      </c>
      <c r="AU21" s="1">
        <v>7995.99169921875</v>
      </c>
      <c r="AV21" s="1">
        <v>31234.853515625</v>
      </c>
      <c r="AW21" s="1">
        <v>5597.19482421875</v>
      </c>
      <c r="AX21" s="1">
        <v>28898.91015625</v>
      </c>
      <c r="AY21" s="1">
        <v>17258.3203125</v>
      </c>
      <c r="AZ21" s="1">
        <v>12381.099609375</v>
      </c>
      <c r="BA21" s="1">
        <v>5696.57275390625</v>
      </c>
      <c r="BB21" s="1">
        <v>21466.173828125</v>
      </c>
      <c r="BC21" s="1">
        <v>4686.90771484375</v>
      </c>
      <c r="BD21" s="1">
        <v>16571.3125</v>
      </c>
      <c r="BE21" s="1">
        <v>5531.626953125</v>
      </c>
      <c r="BF21" s="1">
        <v>8326.15234375</v>
      </c>
      <c r="BG21" s="1">
        <v>5206.76123046875</v>
      </c>
    </row>
    <row r="22" spans="1:59" ht="15.75" customHeight="1" x14ac:dyDescent="0.15">
      <c r="A22" s="1">
        <v>20</v>
      </c>
      <c r="B22" s="1">
        <v>28418.478515625</v>
      </c>
      <c r="C22" s="1">
        <v>6835.43017578125</v>
      </c>
      <c r="D22" s="1">
        <v>27161.22265625</v>
      </c>
      <c r="E22" s="1">
        <v>2587.09423828125</v>
      </c>
      <c r="F22" s="1">
        <v>15056.615234375</v>
      </c>
      <c r="G22" s="1">
        <v>2962.72509765625</v>
      </c>
      <c r="H22" s="1">
        <v>13187.5654296875</v>
      </c>
      <c r="I22" s="1">
        <v>3050.02001953125</v>
      </c>
      <c r="J22" s="1">
        <v>26659.435546875</v>
      </c>
      <c r="K22" s="1">
        <v>2973.306884765625</v>
      </c>
      <c r="L22" s="1">
        <v>24726.716796875</v>
      </c>
      <c r="M22" s="1">
        <v>2721.523193359375</v>
      </c>
      <c r="N22" s="1">
        <v>30465.04296875</v>
      </c>
      <c r="O22" s="1">
        <v>3326.693359375</v>
      </c>
      <c r="P22" s="1">
        <v>17148.62890625</v>
      </c>
      <c r="Q22" s="1">
        <v>1542.204345703125</v>
      </c>
      <c r="R22" s="1">
        <v>9648.50390625</v>
      </c>
      <c r="S22" s="1">
        <v>2811.94384765625</v>
      </c>
      <c r="T22" s="1">
        <v>30078.720703125</v>
      </c>
      <c r="U22" s="1">
        <v>3013.466796875</v>
      </c>
      <c r="V22" s="1">
        <v>9211.197265625</v>
      </c>
      <c r="W22" s="1">
        <v>2327.855712890625</v>
      </c>
      <c r="X22" s="1">
        <v>6206.40966796875</v>
      </c>
      <c r="Y22" s="1">
        <v>2248.4970703125</v>
      </c>
      <c r="Z22" s="1">
        <v>5101.9755859375</v>
      </c>
      <c r="AA22" s="1">
        <v>8200.400390625</v>
      </c>
      <c r="AB22" s="1">
        <v>11890.359375</v>
      </c>
      <c r="AC22" s="1">
        <v>6097.2744140625</v>
      </c>
      <c r="AD22" s="1">
        <v>17825.421875</v>
      </c>
      <c r="AE22" s="1">
        <v>6549.61865234375</v>
      </c>
      <c r="AF22" s="1">
        <v>20816.544921875</v>
      </c>
      <c r="AG22" s="1">
        <v>5258.95751953125</v>
      </c>
      <c r="AH22" s="1">
        <v>11960.3974609375</v>
      </c>
      <c r="AI22" s="1">
        <v>2585.410888671875</v>
      </c>
      <c r="AJ22" s="1">
        <v>4770.205078125</v>
      </c>
      <c r="AK22" s="1">
        <v>1979.7593994140625</v>
      </c>
      <c r="AL22" s="1">
        <v>7857.78515625</v>
      </c>
      <c r="AM22" s="1">
        <v>1803.607177734375</v>
      </c>
      <c r="AN22" s="1">
        <v>8242.078125</v>
      </c>
      <c r="AO22" s="1">
        <v>1598.47705078125</v>
      </c>
      <c r="AP22" s="1">
        <v>6849.18994140625</v>
      </c>
      <c r="AQ22" s="1">
        <v>1284.8897705078125</v>
      </c>
      <c r="AR22" s="1">
        <v>29439.521484375</v>
      </c>
      <c r="AS22" s="1">
        <v>4208.4169921875</v>
      </c>
      <c r="AT22" s="1">
        <v>80623.1171875</v>
      </c>
      <c r="AU22" s="1">
        <v>8416.833984375</v>
      </c>
      <c r="AV22" s="1">
        <v>32253.419921875</v>
      </c>
      <c r="AW22" s="1">
        <v>5891.78369140625</v>
      </c>
      <c r="AX22" s="1">
        <v>29118.970703125</v>
      </c>
      <c r="AY22" s="1">
        <v>18166.65234375</v>
      </c>
      <c r="AZ22" s="1">
        <v>12653.7880859375</v>
      </c>
      <c r="BA22" s="1">
        <v>5996.392578125</v>
      </c>
      <c r="BB22" s="1">
        <v>21857.904296875</v>
      </c>
      <c r="BC22" s="1">
        <v>4933.58740234375</v>
      </c>
      <c r="BD22" s="1">
        <v>16838.3984375</v>
      </c>
      <c r="BE22" s="1">
        <v>5822.76513671875</v>
      </c>
      <c r="BF22" s="1">
        <v>8397.365234375</v>
      </c>
      <c r="BG22" s="1">
        <v>5480.8017578125</v>
      </c>
    </row>
    <row r="23" spans="1:59" ht="15.75" customHeight="1" x14ac:dyDescent="0.15">
      <c r="A23" s="1">
        <v>21</v>
      </c>
      <c r="B23" s="1">
        <v>30159.044921875</v>
      </c>
      <c r="C23" s="1">
        <v>7177.2021484375</v>
      </c>
      <c r="D23" s="1">
        <v>28060.95703125</v>
      </c>
      <c r="E23" s="1">
        <v>2716.448974609375</v>
      </c>
      <c r="F23" s="1">
        <v>15500.869140625</v>
      </c>
      <c r="G23" s="1">
        <v>3110.861572265625</v>
      </c>
      <c r="H23" s="1">
        <v>13452.37890625</v>
      </c>
      <c r="I23" s="1">
        <v>3202.521240234375</v>
      </c>
      <c r="J23" s="1">
        <v>27921.85546875</v>
      </c>
      <c r="K23" s="1">
        <v>3121.97216796875</v>
      </c>
      <c r="L23" s="1">
        <v>25001.51171875</v>
      </c>
      <c r="M23" s="1">
        <v>2857.599365234375</v>
      </c>
      <c r="N23" s="1">
        <v>31137.013671875</v>
      </c>
      <c r="O23" s="1">
        <v>3493.028076171875</v>
      </c>
      <c r="P23" s="1">
        <v>17782.134765625</v>
      </c>
      <c r="Q23" s="1">
        <v>1619.314697265625</v>
      </c>
      <c r="R23" s="1">
        <v>10499.0283203125</v>
      </c>
      <c r="S23" s="1">
        <v>2952.541259765625</v>
      </c>
      <c r="T23" s="1">
        <v>30694.591796875</v>
      </c>
      <c r="U23" s="1">
        <v>3164.140380859375</v>
      </c>
      <c r="V23" s="1">
        <v>9581.4228515625</v>
      </c>
      <c r="W23" s="1">
        <v>2444.248291015625</v>
      </c>
      <c r="X23" s="1">
        <v>6520.79052734375</v>
      </c>
      <c r="Y23" s="1">
        <v>2360.921875</v>
      </c>
      <c r="Z23" s="1">
        <v>5370.5390625</v>
      </c>
      <c r="AA23" s="1">
        <v>8610.419921875</v>
      </c>
      <c r="AB23" s="1">
        <v>12204.7783203125</v>
      </c>
      <c r="AC23" s="1">
        <v>6402.13818359375</v>
      </c>
      <c r="AD23" s="1">
        <v>18041.841796875</v>
      </c>
      <c r="AE23" s="1">
        <v>6877.099609375</v>
      </c>
      <c r="AF23" s="1">
        <v>21381.6171875</v>
      </c>
      <c r="AG23" s="1">
        <v>5521.90576171875</v>
      </c>
      <c r="AH23" s="1">
        <v>12286.9013671875</v>
      </c>
      <c r="AI23" s="1">
        <v>2714.681396484375</v>
      </c>
      <c r="AJ23" s="1">
        <v>5077.89208984375</v>
      </c>
      <c r="AK23" s="1">
        <v>2078.747314453125</v>
      </c>
      <c r="AL23" s="1">
        <v>7960.9306640625</v>
      </c>
      <c r="AM23" s="1">
        <v>1893.78759765625</v>
      </c>
      <c r="AN23" s="1">
        <v>8438.125</v>
      </c>
      <c r="AO23" s="1">
        <v>1678.40087890625</v>
      </c>
      <c r="AP23" s="1">
        <v>7075.00146484375</v>
      </c>
      <c r="AQ23" s="1">
        <v>1349.13427734375</v>
      </c>
      <c r="AR23" s="1">
        <v>30816.087890625</v>
      </c>
      <c r="AS23" s="1">
        <v>4418.837890625</v>
      </c>
      <c r="AT23" s="1">
        <v>85073.21875</v>
      </c>
      <c r="AU23" s="1">
        <v>8837.6748046875</v>
      </c>
      <c r="AV23" s="1">
        <v>33210.5</v>
      </c>
      <c r="AW23" s="1">
        <v>6186.373046875</v>
      </c>
      <c r="AX23" s="1">
        <v>29318.66796875</v>
      </c>
      <c r="AY23" s="1">
        <v>19074.986328125</v>
      </c>
      <c r="AZ23" s="1">
        <v>12908.296875</v>
      </c>
      <c r="BA23" s="1">
        <v>6296.21240234375</v>
      </c>
      <c r="BB23" s="1">
        <v>22221.41796875</v>
      </c>
      <c r="BC23" s="1">
        <v>5180.2666015625</v>
      </c>
      <c r="BD23" s="1">
        <v>17084.40625</v>
      </c>
      <c r="BE23" s="1">
        <v>6113.90380859375</v>
      </c>
      <c r="BF23" s="1">
        <v>8463.8505859375</v>
      </c>
      <c r="BG23" s="1">
        <v>5754.841796875</v>
      </c>
    </row>
    <row r="24" spans="1:59" ht="15.75" customHeight="1" x14ac:dyDescent="0.15">
      <c r="A24" s="1">
        <v>22</v>
      </c>
      <c r="B24" s="1">
        <v>31850.7734375</v>
      </c>
      <c r="C24" s="1">
        <v>7518.9736328125</v>
      </c>
      <c r="D24" s="1">
        <v>28930.908203125</v>
      </c>
      <c r="E24" s="1">
        <v>2845.8037109375</v>
      </c>
      <c r="F24" s="1">
        <v>15925.349609375</v>
      </c>
      <c r="G24" s="1">
        <v>3258.998046875</v>
      </c>
      <c r="H24" s="1">
        <v>13704.427734375</v>
      </c>
      <c r="I24" s="1">
        <v>3355.02197265625</v>
      </c>
      <c r="J24" s="1">
        <v>29141.58984375</v>
      </c>
      <c r="K24" s="1">
        <v>3270.637451171875</v>
      </c>
      <c r="L24" s="1">
        <v>25262.787109375</v>
      </c>
      <c r="M24" s="1">
        <v>2993.675537109375</v>
      </c>
      <c r="N24" s="1">
        <v>31769.005859375</v>
      </c>
      <c r="O24" s="1">
        <v>3659.36279296875</v>
      </c>
      <c r="P24" s="1">
        <v>18392.08984375</v>
      </c>
      <c r="Q24" s="1">
        <v>1696.4249267578125</v>
      </c>
      <c r="R24" s="1">
        <v>11342.0322265625</v>
      </c>
      <c r="S24" s="1">
        <v>3093.138427734375</v>
      </c>
      <c r="T24" s="1">
        <v>31272.501953125</v>
      </c>
      <c r="U24" s="1">
        <v>3314.813720703125</v>
      </c>
      <c r="V24" s="1">
        <v>9935.1220703125</v>
      </c>
      <c r="W24" s="1">
        <v>2560.641357421875</v>
      </c>
      <c r="X24" s="1">
        <v>6824.96435546875</v>
      </c>
      <c r="Y24" s="1">
        <v>2473.3466796875</v>
      </c>
      <c r="Z24" s="1">
        <v>5633.00146484375</v>
      </c>
      <c r="AA24" s="1">
        <v>9020.4404296875</v>
      </c>
      <c r="AB24" s="1">
        <v>12506.3046875</v>
      </c>
      <c r="AC24" s="1">
        <v>6707.001953125</v>
      </c>
      <c r="AD24" s="1">
        <v>18243.826171875</v>
      </c>
      <c r="AE24" s="1">
        <v>7204.5810546875</v>
      </c>
      <c r="AF24" s="1">
        <v>21917.8671875</v>
      </c>
      <c r="AG24" s="1">
        <v>5784.853515625</v>
      </c>
      <c r="AH24" s="1">
        <v>12595.4189453125</v>
      </c>
      <c r="AI24" s="1">
        <v>2843.951904296875</v>
      </c>
      <c r="AJ24" s="1">
        <v>5381.3837890625</v>
      </c>
      <c r="AK24" s="1">
        <v>2177.7353515625</v>
      </c>
      <c r="AL24" s="1">
        <v>8058.8486328125</v>
      </c>
      <c r="AM24" s="1">
        <v>1983.968017578125</v>
      </c>
      <c r="AN24" s="1">
        <v>8623.400390625</v>
      </c>
      <c r="AO24" s="1">
        <v>1758.3248291015625</v>
      </c>
      <c r="AP24" s="1">
        <v>7287.39892578125</v>
      </c>
      <c r="AQ24" s="1">
        <v>1413.3787841796875</v>
      </c>
      <c r="AR24" s="1">
        <v>32170.52734375</v>
      </c>
      <c r="AS24" s="1">
        <v>4629.2587890625</v>
      </c>
      <c r="AT24" s="1">
        <v>89480.609375</v>
      </c>
      <c r="AU24" s="1">
        <v>9258.5166015625</v>
      </c>
      <c r="AV24" s="1">
        <v>34110.75</v>
      </c>
      <c r="AW24" s="1">
        <v>6480.9619140625</v>
      </c>
      <c r="AX24" s="1">
        <v>29500.70703125</v>
      </c>
      <c r="AY24" s="1">
        <v>19983.3203125</v>
      </c>
      <c r="AZ24" s="1">
        <v>13146.40234375</v>
      </c>
      <c r="BA24" s="1">
        <v>6596.0322265625</v>
      </c>
      <c r="BB24" s="1">
        <v>22559.703125</v>
      </c>
      <c r="BC24" s="1">
        <v>5426.9462890625</v>
      </c>
      <c r="BD24" s="1">
        <v>17311.7109375</v>
      </c>
      <c r="BE24" s="1">
        <v>6405.04248046875</v>
      </c>
      <c r="BF24" s="1">
        <v>8526.1279296875</v>
      </c>
      <c r="BG24" s="1">
        <v>6028.8818359375</v>
      </c>
    </row>
    <row r="25" spans="1:59" ht="15.75" customHeight="1" x14ac:dyDescent="0.15">
      <c r="A25" s="1">
        <v>23</v>
      </c>
      <c r="B25" s="1">
        <v>33491.69921875</v>
      </c>
      <c r="C25" s="1">
        <v>7860.74560546875</v>
      </c>
      <c r="D25" s="1">
        <v>29772.75</v>
      </c>
      <c r="E25" s="1">
        <v>2975.158447265625</v>
      </c>
      <c r="F25" s="1">
        <v>16331.4521484375</v>
      </c>
      <c r="G25" s="1">
        <v>3407.13427734375</v>
      </c>
      <c r="H25" s="1">
        <v>13944.7587890625</v>
      </c>
      <c r="I25" s="1">
        <v>3507.523193359375</v>
      </c>
      <c r="J25" s="1">
        <v>30319.5625</v>
      </c>
      <c r="K25" s="1">
        <v>3419.302978515625</v>
      </c>
      <c r="L25" s="1">
        <v>25511.76171875</v>
      </c>
      <c r="M25" s="1">
        <v>3129.751953125</v>
      </c>
      <c r="N25" s="1">
        <v>32364.54296875</v>
      </c>
      <c r="O25" s="1">
        <v>3825.697509765625</v>
      </c>
      <c r="P25" s="1">
        <v>18979.572265625</v>
      </c>
      <c r="Q25" s="1">
        <v>1773.53515625</v>
      </c>
      <c r="R25" s="1">
        <v>12173.259765625</v>
      </c>
      <c r="S25" s="1">
        <v>3233.735595703125</v>
      </c>
      <c r="T25" s="1">
        <v>31815.8046875</v>
      </c>
      <c r="U25" s="1">
        <v>3465.487060546875</v>
      </c>
      <c r="V25" s="1">
        <v>10273.1240234375</v>
      </c>
      <c r="W25" s="1">
        <v>2677.0341796875</v>
      </c>
      <c r="X25" s="1">
        <v>7118.98388671875</v>
      </c>
      <c r="Y25" s="1">
        <v>2585.771728515625</v>
      </c>
      <c r="Z25" s="1">
        <v>5889.365234375</v>
      </c>
      <c r="AA25" s="1">
        <v>9430.4609375</v>
      </c>
      <c r="AB25" s="1">
        <v>12795.82421875</v>
      </c>
      <c r="AC25" s="1">
        <v>7011.8662109375</v>
      </c>
      <c r="AD25" s="1">
        <v>18432.859375</v>
      </c>
      <c r="AE25" s="1">
        <v>7532.06201171875</v>
      </c>
      <c r="AF25" s="1">
        <v>22427.439453125</v>
      </c>
      <c r="AG25" s="1">
        <v>6047.8017578125</v>
      </c>
      <c r="AH25" s="1">
        <v>12887.3564453125</v>
      </c>
      <c r="AI25" s="1">
        <v>2973.22265625</v>
      </c>
      <c r="AJ25" s="1">
        <v>5680.16552734375</v>
      </c>
      <c r="AK25" s="1">
        <v>2276.7236328125</v>
      </c>
      <c r="AL25" s="1">
        <v>8152.02099609375</v>
      </c>
      <c r="AM25" s="1">
        <v>2074.1484375</v>
      </c>
      <c r="AN25" s="1">
        <v>8798.78515625</v>
      </c>
      <c r="AO25" s="1">
        <v>1838.2486572265625</v>
      </c>
      <c r="AP25" s="1">
        <v>7487.2978515625</v>
      </c>
      <c r="AQ25" s="1">
        <v>1477.623291015625</v>
      </c>
      <c r="AR25" s="1">
        <v>33502.87109375</v>
      </c>
      <c r="AS25" s="1">
        <v>4839.6796875</v>
      </c>
      <c r="AT25" s="1">
        <v>93841.6875</v>
      </c>
      <c r="AU25" s="1">
        <v>9679.359375</v>
      </c>
      <c r="AV25" s="1">
        <v>34958.4453125</v>
      </c>
      <c r="AW25" s="1">
        <v>6775.5517578125</v>
      </c>
      <c r="AX25" s="1">
        <v>29667.3359375</v>
      </c>
      <c r="AY25" s="1">
        <v>20891.65234375</v>
      </c>
      <c r="AZ25" s="1">
        <v>13369.6611328125</v>
      </c>
      <c r="BA25" s="1">
        <v>6895.8515625</v>
      </c>
      <c r="BB25" s="1">
        <v>22875.3203125</v>
      </c>
      <c r="BC25" s="1">
        <v>5673.62548828125</v>
      </c>
      <c r="BD25" s="1">
        <v>17522.35546875</v>
      </c>
      <c r="BE25" s="1">
        <v>6696.1806640625</v>
      </c>
      <c r="BF25" s="1">
        <v>8584.63671875</v>
      </c>
      <c r="BG25" s="1">
        <v>6302.921875</v>
      </c>
    </row>
    <row r="26" spans="1:59" ht="15.75" customHeight="1" x14ac:dyDescent="0.15">
      <c r="A26" s="1">
        <v>24</v>
      </c>
      <c r="B26" s="1">
        <v>35080.6328125</v>
      </c>
      <c r="C26" s="1">
        <v>8202.5166015625</v>
      </c>
      <c r="D26" s="1">
        <v>30588.033203125</v>
      </c>
      <c r="E26" s="1">
        <v>3104.51318359375</v>
      </c>
      <c r="F26" s="1">
        <v>16720.443359375</v>
      </c>
      <c r="G26" s="1">
        <v>3555.2705078125</v>
      </c>
      <c r="H26" s="1">
        <v>14174.294921875</v>
      </c>
      <c r="I26" s="1">
        <v>3660.024169921875</v>
      </c>
      <c r="J26" s="1">
        <v>31456.828125</v>
      </c>
      <c r="K26" s="1">
        <v>3567.96826171875</v>
      </c>
      <c r="L26" s="1">
        <v>25749.5</v>
      </c>
      <c r="M26" s="1">
        <v>3265.828125</v>
      </c>
      <c r="N26" s="1">
        <v>32926.75</v>
      </c>
      <c r="O26" s="1">
        <v>3992.0322265625</v>
      </c>
      <c r="P26" s="1">
        <v>19545.611328125</v>
      </c>
      <c r="Q26" s="1">
        <v>1850.6453857421875</v>
      </c>
      <c r="R26" s="1">
        <v>12989.12109375</v>
      </c>
      <c r="S26" s="1">
        <v>3374.3330078125</v>
      </c>
      <c r="T26" s="1">
        <v>32327.5</v>
      </c>
      <c r="U26" s="1">
        <v>3616.160400390625</v>
      </c>
      <c r="V26" s="1">
        <v>10596.2421875</v>
      </c>
      <c r="W26" s="1">
        <v>2793.4267578125</v>
      </c>
      <c r="X26" s="1">
        <v>7402.96875</v>
      </c>
      <c r="Y26" s="1">
        <v>2698.196533203125</v>
      </c>
      <c r="Z26" s="1">
        <v>6139.66796875</v>
      </c>
      <c r="AA26" s="1">
        <v>9840.48046875</v>
      </c>
      <c r="AB26" s="1">
        <v>13074.1337890625</v>
      </c>
      <c r="AC26" s="1">
        <v>7316.7294921875</v>
      </c>
      <c r="AD26" s="1">
        <v>18610.224609375</v>
      </c>
      <c r="AE26" s="1">
        <v>7859.54296875</v>
      </c>
      <c r="AF26" s="1">
        <v>22912.28515625</v>
      </c>
      <c r="AG26" s="1">
        <v>6310.74951171875</v>
      </c>
      <c r="AH26" s="1">
        <v>13163.9814453125</v>
      </c>
      <c r="AI26" s="1">
        <v>3102.4931640625</v>
      </c>
      <c r="AJ26" s="1">
        <v>5973.8115234375</v>
      </c>
      <c r="AK26" s="1">
        <v>2375.71142578125</v>
      </c>
      <c r="AL26" s="1">
        <v>8240.861328125</v>
      </c>
      <c r="AM26" s="1">
        <v>2164.32861328125</v>
      </c>
      <c r="AN26" s="1">
        <v>8965.0654296875</v>
      </c>
      <c r="AO26" s="1">
        <v>1918.1724853515625</v>
      </c>
      <c r="AP26" s="1">
        <v>7675.5634765625</v>
      </c>
      <c r="AQ26" s="1">
        <v>1541.8677978515625</v>
      </c>
      <c r="AR26" s="1">
        <v>34813.24609375</v>
      </c>
      <c r="AS26" s="1">
        <v>5050.1005859375</v>
      </c>
      <c r="AT26" s="1">
        <v>98153.3125</v>
      </c>
      <c r="AU26" s="1">
        <v>10100.201171875</v>
      </c>
      <c r="AV26" s="1">
        <v>35757.515625</v>
      </c>
      <c r="AW26" s="1">
        <v>7070.140625</v>
      </c>
      <c r="AX26" s="1">
        <v>29820.447265625</v>
      </c>
      <c r="AY26" s="1">
        <v>21799.986328125</v>
      </c>
      <c r="AZ26" s="1">
        <v>13579.439453125</v>
      </c>
      <c r="BA26" s="1">
        <v>7195.67138671875</v>
      </c>
      <c r="BB26" s="1">
        <v>23170.513671875</v>
      </c>
      <c r="BC26" s="1">
        <v>5920.3046875</v>
      </c>
      <c r="BD26" s="1">
        <v>17718.103515625</v>
      </c>
      <c r="BE26" s="1">
        <v>6987.3193359375</v>
      </c>
      <c r="BF26" s="1">
        <v>8639.751953125</v>
      </c>
      <c r="BG26" s="1">
        <v>6576.9619140625</v>
      </c>
    </row>
    <row r="27" spans="1:59" ht="15.75" customHeight="1" x14ac:dyDescent="0.15">
      <c r="A27" s="1">
        <v>25</v>
      </c>
      <c r="B27" s="1">
        <v>36616.97265625</v>
      </c>
      <c r="C27" s="1">
        <v>8544.2880859375</v>
      </c>
      <c r="D27" s="1">
        <v>31378.171875</v>
      </c>
      <c r="E27" s="1">
        <v>3233.867919921875</v>
      </c>
      <c r="F27" s="1">
        <v>17093.48828125</v>
      </c>
      <c r="G27" s="1">
        <v>3703.406494140625</v>
      </c>
      <c r="H27" s="1">
        <v>14393.857421875</v>
      </c>
      <c r="I27" s="1">
        <v>3812.525146484375</v>
      </c>
      <c r="J27" s="1">
        <v>32554.552734375</v>
      </c>
      <c r="K27" s="1">
        <v>3716.633544921875</v>
      </c>
      <c r="L27" s="1">
        <v>25976.939453125</v>
      </c>
      <c r="M27" s="1">
        <v>3401.90380859375</v>
      </c>
      <c r="N27" s="1">
        <v>33458.41015625</v>
      </c>
      <c r="O27" s="1">
        <v>4158.36669921875</v>
      </c>
      <c r="P27" s="1">
        <v>20091.193359375</v>
      </c>
      <c r="Q27" s="1">
        <v>1927.755615234375</v>
      </c>
      <c r="R27" s="1">
        <v>13786.6298828125</v>
      </c>
      <c r="S27" s="1">
        <v>3514.9296875</v>
      </c>
      <c r="T27" s="1">
        <v>32810.2265625</v>
      </c>
      <c r="U27" s="1">
        <v>3766.833740234375</v>
      </c>
      <c r="V27" s="1">
        <v>10905.26171875</v>
      </c>
      <c r="W27" s="1">
        <v>2909.819580078125</v>
      </c>
      <c r="X27" s="1">
        <v>7677.0927734375</v>
      </c>
      <c r="Y27" s="1">
        <v>2810.621337890625</v>
      </c>
      <c r="Z27" s="1">
        <v>6383.978515625</v>
      </c>
      <c r="AA27" s="1">
        <v>10250.5009765625</v>
      </c>
      <c r="AB27" s="1">
        <v>13341.958984375</v>
      </c>
      <c r="AC27" s="1">
        <v>7621.5927734375</v>
      </c>
      <c r="AD27" s="1">
        <v>18777.0390625</v>
      </c>
      <c r="AE27" s="1">
        <v>8187.0234375</v>
      </c>
      <c r="AF27" s="1">
        <v>23374.15625</v>
      </c>
      <c r="AG27" s="1">
        <v>6573.69677734375</v>
      </c>
      <c r="AH27" s="1">
        <v>13426.4423828125</v>
      </c>
      <c r="AI27" s="1">
        <v>3231.763671875</v>
      </c>
      <c r="AJ27" s="1">
        <v>6261.9775390625</v>
      </c>
      <c r="AK27" s="1">
        <v>2474.69921875</v>
      </c>
      <c r="AL27" s="1">
        <v>8325.7353515625</v>
      </c>
      <c r="AM27" s="1">
        <v>2254.509033203125</v>
      </c>
      <c r="AN27" s="1">
        <v>9122.947265625</v>
      </c>
      <c r="AO27" s="1">
        <v>1998.09619140625</v>
      </c>
      <c r="AP27" s="1">
        <v>7853.00341796875</v>
      </c>
      <c r="AQ27" s="1">
        <v>1606.1123046875</v>
      </c>
      <c r="AR27" s="1">
        <v>36101.80078125</v>
      </c>
      <c r="AS27" s="1">
        <v>5260.521484375</v>
      </c>
      <c r="AT27" s="1">
        <v>102412.859375</v>
      </c>
      <c r="AU27" s="1">
        <v>10521.0419921875</v>
      </c>
      <c r="AV27" s="1">
        <v>36511.55859375</v>
      </c>
      <c r="AW27" s="1">
        <v>7364.7294921875</v>
      </c>
      <c r="AX27" s="1">
        <v>29961.626953125</v>
      </c>
      <c r="AY27" s="1">
        <v>22708.31640625</v>
      </c>
      <c r="AZ27" s="1">
        <v>13776.9384765625</v>
      </c>
      <c r="BA27" s="1">
        <v>7495.49072265625</v>
      </c>
      <c r="BB27" s="1">
        <v>23447.2265625</v>
      </c>
      <c r="BC27" s="1">
        <v>6166.98388671875</v>
      </c>
      <c r="BD27" s="1">
        <v>17900.484375</v>
      </c>
      <c r="BE27" s="1">
        <v>7278.45703125</v>
      </c>
      <c r="BF27" s="1">
        <v>8691.80078125</v>
      </c>
      <c r="BG27" s="1">
        <v>6851.00146484375</v>
      </c>
    </row>
    <row r="28" spans="1:59" ht="15.75" customHeight="1" x14ac:dyDescent="0.15">
      <c r="A28" s="1">
        <v>26</v>
      </c>
      <c r="B28" s="1">
        <v>38100.63671875</v>
      </c>
      <c r="C28" s="1">
        <v>8886.0595703125</v>
      </c>
      <c r="D28" s="1">
        <v>32144.4765625</v>
      </c>
      <c r="E28" s="1">
        <v>3363.22265625</v>
      </c>
      <c r="F28" s="1">
        <v>17451.64453125</v>
      </c>
      <c r="G28" s="1">
        <v>3851.54296875</v>
      </c>
      <c r="H28" s="1">
        <v>14604.1796875</v>
      </c>
      <c r="I28" s="1">
        <v>3965.026123046875</v>
      </c>
      <c r="J28" s="1">
        <v>33613.9609375</v>
      </c>
      <c r="K28" s="1">
        <v>3865.298828125</v>
      </c>
      <c r="L28" s="1">
        <v>26194.896484375</v>
      </c>
      <c r="M28" s="1">
        <v>3537.980224609375</v>
      </c>
      <c r="N28" s="1">
        <v>33961.99609375</v>
      </c>
      <c r="O28" s="1">
        <v>4324.701171875</v>
      </c>
      <c r="P28" s="1">
        <v>20617.263671875</v>
      </c>
      <c r="Q28" s="1">
        <v>2004.8658447265625</v>
      </c>
      <c r="R28" s="1">
        <v>14563.40234375</v>
      </c>
      <c r="S28" s="1">
        <v>3655.527099609375</v>
      </c>
      <c r="T28" s="1">
        <v>33266.35546875</v>
      </c>
      <c r="U28" s="1">
        <v>3917.507080078125</v>
      </c>
      <c r="V28" s="1">
        <v>11200.9404296875</v>
      </c>
      <c r="W28" s="1">
        <v>3026.212158203125</v>
      </c>
      <c r="X28" s="1">
        <v>7941.5673828125</v>
      </c>
      <c r="Y28" s="1">
        <v>2923.046142578125</v>
      </c>
      <c r="Z28" s="1">
        <v>6622.38232421875</v>
      </c>
      <c r="AA28" s="1">
        <v>10660.5205078125</v>
      </c>
      <c r="AB28" s="1">
        <v>13599.951171875</v>
      </c>
      <c r="AC28" s="1">
        <v>7926.45703125</v>
      </c>
      <c r="AD28" s="1">
        <v>18934.271484375</v>
      </c>
      <c r="AE28" s="1">
        <v>8514.5048828125</v>
      </c>
      <c r="AF28" s="1">
        <v>23814.65625</v>
      </c>
      <c r="AG28" s="1">
        <v>6836.64501953125</v>
      </c>
      <c r="AH28" s="1">
        <v>13675.783203125</v>
      </c>
      <c r="AI28" s="1">
        <v>3361.034423828125</v>
      </c>
      <c r="AJ28" s="1">
        <v>6544.38916015625</v>
      </c>
      <c r="AK28" s="1">
        <v>2573.687255859375</v>
      </c>
      <c r="AL28" s="1">
        <v>8406.96484375</v>
      </c>
      <c r="AM28" s="1">
        <v>2344.689453125</v>
      </c>
      <c r="AN28" s="1">
        <v>9273.0595703125</v>
      </c>
      <c r="AO28" s="1">
        <v>2078.02001953125</v>
      </c>
      <c r="AP28" s="1">
        <v>8020.37109375</v>
      </c>
      <c r="AQ28" s="1">
        <v>1670.356689453125</v>
      </c>
      <c r="AR28" s="1">
        <v>37368.71484375</v>
      </c>
      <c r="AS28" s="1">
        <v>5470.94189453125</v>
      </c>
      <c r="AT28" s="1">
        <v>106618.1328125</v>
      </c>
      <c r="AU28" s="1">
        <v>10941.8837890625</v>
      </c>
      <c r="AV28" s="1">
        <v>37223.89453125</v>
      </c>
      <c r="AW28" s="1">
        <v>7659.31884765625</v>
      </c>
      <c r="AX28" s="1">
        <v>30092.23046875</v>
      </c>
      <c r="AY28" s="1">
        <v>23616.6484375</v>
      </c>
      <c r="AZ28" s="1">
        <v>13963.2265625</v>
      </c>
      <c r="BA28" s="1">
        <v>7795.31005859375</v>
      </c>
      <c r="BB28" s="1">
        <v>23707.16796875</v>
      </c>
      <c r="BC28" s="1">
        <v>6413.66357421875</v>
      </c>
      <c r="BD28" s="1">
        <v>18070.8359375</v>
      </c>
      <c r="BE28" s="1">
        <v>7569.59521484375</v>
      </c>
      <c r="BF28" s="1">
        <v>8741.0654296875</v>
      </c>
      <c r="BG28" s="1">
        <v>7125.04248046875</v>
      </c>
    </row>
    <row r="29" spans="1:59" ht="15.75" customHeight="1" x14ac:dyDescent="0.15">
      <c r="A29" s="1">
        <v>27</v>
      </c>
      <c r="B29" s="1">
        <v>39531.9453125</v>
      </c>
      <c r="C29" s="1">
        <v>9227.8310546875</v>
      </c>
      <c r="D29" s="1">
        <v>32888.14453125</v>
      </c>
      <c r="E29" s="1">
        <v>3492.577392578125</v>
      </c>
      <c r="F29" s="1">
        <v>17795.875</v>
      </c>
      <c r="G29" s="1">
        <v>3999.67919921875</v>
      </c>
      <c r="H29" s="1">
        <v>14805.916015625</v>
      </c>
      <c r="I29" s="1">
        <v>4117.52734375</v>
      </c>
      <c r="J29" s="1">
        <v>34636.32421875</v>
      </c>
      <c r="K29" s="1">
        <v>4013.964111328125</v>
      </c>
      <c r="L29" s="1">
        <v>26404.095703125</v>
      </c>
      <c r="M29" s="1">
        <v>3674.056396484375</v>
      </c>
      <c r="N29" s="1">
        <v>34439.70703125</v>
      </c>
      <c r="O29" s="1">
        <v>4491.0361328125</v>
      </c>
      <c r="P29" s="1">
        <v>21124.72265625</v>
      </c>
      <c r="Q29" s="1">
        <v>2081.97607421875</v>
      </c>
      <c r="R29" s="1">
        <v>15317.5517578125</v>
      </c>
      <c r="S29" s="1">
        <v>3796.12451171875</v>
      </c>
      <c r="T29" s="1">
        <v>33698</v>
      </c>
      <c r="U29" s="1">
        <v>4068.180419921875</v>
      </c>
      <c r="V29" s="1">
        <v>11484.001953125</v>
      </c>
      <c r="W29" s="1">
        <v>3142.605224609375</v>
      </c>
      <c r="X29" s="1">
        <v>8196.6337890625</v>
      </c>
      <c r="Y29" s="1">
        <v>3035.470947265625</v>
      </c>
      <c r="Z29" s="1">
        <v>6854.984375</v>
      </c>
      <c r="AA29" s="1">
        <v>11070.541015625</v>
      </c>
      <c r="AB29" s="1">
        <v>13848.7158203125</v>
      </c>
      <c r="AC29" s="1">
        <v>8231.3212890625</v>
      </c>
      <c r="AD29" s="1">
        <v>19082.779296875</v>
      </c>
      <c r="AE29" s="1">
        <v>8841.9853515625</v>
      </c>
      <c r="AF29" s="1">
        <v>24235.234375</v>
      </c>
      <c r="AG29" s="1">
        <v>7099.5927734375</v>
      </c>
      <c r="AH29" s="1">
        <v>13912.939453125</v>
      </c>
      <c r="AI29" s="1">
        <v>3490.304931640625</v>
      </c>
      <c r="AJ29" s="1">
        <v>6820.83251953125</v>
      </c>
      <c r="AK29" s="1">
        <v>2672.67529296875</v>
      </c>
      <c r="AL29" s="1">
        <v>8484.8310546875</v>
      </c>
      <c r="AM29" s="1">
        <v>2434.869873046875</v>
      </c>
      <c r="AN29" s="1">
        <v>9415.9765625</v>
      </c>
      <c r="AO29" s="1">
        <v>2157.94384765625</v>
      </c>
      <c r="AP29" s="1">
        <v>8178.3662109375</v>
      </c>
      <c r="AQ29" s="1">
        <v>1734.6011962890625</v>
      </c>
      <c r="AR29" s="1">
        <v>38614.2265625</v>
      </c>
      <c r="AS29" s="1">
        <v>5681.36279296875</v>
      </c>
      <c r="AT29" s="1">
        <v>110767.28125</v>
      </c>
      <c r="AU29" s="1">
        <v>11362.7255859375</v>
      </c>
      <c r="AV29" s="1">
        <v>37897.515625</v>
      </c>
      <c r="AW29" s="1">
        <v>7953.90771484375</v>
      </c>
      <c r="AX29" s="1">
        <v>30213.408203125</v>
      </c>
      <c r="AY29" s="1">
        <v>24524.982421875</v>
      </c>
      <c r="AZ29" s="1">
        <v>14139.2431640625</v>
      </c>
      <c r="BA29" s="1">
        <v>8095.13037109375</v>
      </c>
      <c r="BB29" s="1">
        <v>23951.841796875</v>
      </c>
      <c r="BC29" s="1">
        <v>6660.3427734375</v>
      </c>
      <c r="BD29" s="1">
        <v>18230.31640625</v>
      </c>
      <c r="BE29" s="1">
        <v>7860.7333984375</v>
      </c>
      <c r="BF29" s="1">
        <v>8787.79296875</v>
      </c>
      <c r="BG29" s="1">
        <v>7399.08251953125</v>
      </c>
    </row>
    <row r="30" spans="1:59" ht="15.75" customHeight="1" x14ac:dyDescent="0.15">
      <c r="A30" s="1">
        <v>28</v>
      </c>
      <c r="B30" s="1">
        <v>40911.5546875</v>
      </c>
      <c r="C30" s="1">
        <v>9569.6025390625</v>
      </c>
      <c r="D30" s="1">
        <v>33610.3046875</v>
      </c>
      <c r="E30" s="1">
        <v>3621.932373046875</v>
      </c>
      <c r="F30" s="1">
        <v>18127.072265625</v>
      </c>
      <c r="G30" s="1">
        <v>4147.8154296875</v>
      </c>
      <c r="H30" s="1">
        <v>14999.65625</v>
      </c>
      <c r="I30" s="1">
        <v>4270.0283203125</v>
      </c>
      <c r="J30" s="1">
        <v>35622.9296875</v>
      </c>
      <c r="K30" s="1">
        <v>4162.62939453125</v>
      </c>
      <c r="L30" s="1">
        <v>26605.185546875</v>
      </c>
      <c r="M30" s="1">
        <v>3810.132568359375</v>
      </c>
      <c r="N30" s="1">
        <v>34893.5390625</v>
      </c>
      <c r="O30" s="1">
        <v>4657.37109375</v>
      </c>
      <c r="P30" s="1">
        <v>21614.423828125</v>
      </c>
      <c r="Q30" s="1">
        <v>2159.08642578125</v>
      </c>
      <c r="R30" s="1">
        <v>16047.68359375</v>
      </c>
      <c r="S30" s="1">
        <v>3936.721435546875</v>
      </c>
      <c r="T30" s="1">
        <v>34107.07421875</v>
      </c>
      <c r="U30" s="1">
        <v>4218.85400390625</v>
      </c>
      <c r="V30" s="1">
        <v>11755.125</v>
      </c>
      <c r="W30" s="1">
        <v>3258.998046875</v>
      </c>
      <c r="X30" s="1">
        <v>8442.5537109375</v>
      </c>
      <c r="Y30" s="1">
        <v>3147.895751953125</v>
      </c>
      <c r="Z30" s="1">
        <v>7081.90087890625</v>
      </c>
      <c r="AA30" s="1">
        <v>11480.560546875</v>
      </c>
      <c r="AB30" s="1">
        <v>14088.7880859375</v>
      </c>
      <c r="AC30" s="1">
        <v>8536.1845703125</v>
      </c>
      <c r="AD30" s="1">
        <v>19223.306640625</v>
      </c>
      <c r="AE30" s="1">
        <v>9169.466796875</v>
      </c>
      <c r="AF30" s="1">
        <v>24637.216796875</v>
      </c>
      <c r="AG30" s="1">
        <v>7362.541015625</v>
      </c>
      <c r="AH30" s="1">
        <v>14138.771484375</v>
      </c>
      <c r="AI30" s="1">
        <v>3619.575439453125</v>
      </c>
      <c r="AJ30" s="1">
        <v>7091.150390625</v>
      </c>
      <c r="AK30" s="1">
        <v>2771.663330078125</v>
      </c>
      <c r="AL30" s="1">
        <v>8559.5859375</v>
      </c>
      <c r="AM30" s="1">
        <v>2525.05029296875</v>
      </c>
      <c r="AN30" s="1">
        <v>9552.2099609375</v>
      </c>
      <c r="AO30" s="1">
        <v>2237.867919921875</v>
      </c>
      <c r="AP30" s="1">
        <v>8327.63671875</v>
      </c>
      <c r="AQ30" s="1">
        <v>1798.845703125</v>
      </c>
      <c r="AR30" s="1">
        <v>39838.578125</v>
      </c>
      <c r="AS30" s="1">
        <v>5891.7841796875</v>
      </c>
      <c r="AT30" s="1">
        <v>114858.828125</v>
      </c>
      <c r="AU30" s="1">
        <v>11783.5673828125</v>
      </c>
      <c r="AV30" s="1">
        <v>38535.21875</v>
      </c>
      <c r="AW30" s="1">
        <v>8248.4970703125</v>
      </c>
      <c r="AX30" s="1">
        <v>30326.150390625</v>
      </c>
      <c r="AY30" s="1">
        <v>25433.31640625</v>
      </c>
      <c r="AZ30" s="1">
        <v>14305.833984375</v>
      </c>
      <c r="BA30" s="1">
        <v>8394.9501953125</v>
      </c>
      <c r="BB30" s="1">
        <v>24182.578125</v>
      </c>
      <c r="BC30" s="1">
        <v>6907.02197265625</v>
      </c>
      <c r="BD30" s="1">
        <v>18379.95703125</v>
      </c>
      <c r="BE30" s="1">
        <v>8151.8720703125</v>
      </c>
      <c r="BF30" s="1">
        <v>8832.1982421875</v>
      </c>
      <c r="BG30" s="1">
        <v>7673.12255859375</v>
      </c>
    </row>
    <row r="31" spans="1:59" ht="15.75" customHeight="1" x14ac:dyDescent="0.15">
      <c r="A31" s="1">
        <v>29</v>
      </c>
      <c r="B31" s="1">
        <v>42240.38671875</v>
      </c>
      <c r="C31" s="1">
        <v>9911.3740234375</v>
      </c>
      <c r="D31" s="1">
        <v>34311.97265625</v>
      </c>
      <c r="E31" s="1">
        <v>3751.286865234375</v>
      </c>
      <c r="F31" s="1">
        <v>18446.03515625</v>
      </c>
      <c r="G31" s="1">
        <v>4295.9521484375</v>
      </c>
      <c r="H31" s="1">
        <v>15185.9345703125</v>
      </c>
      <c r="I31" s="1">
        <v>4422.529296875</v>
      </c>
      <c r="J31" s="1">
        <v>36575.0703125</v>
      </c>
      <c r="K31" s="1">
        <v>4311.29541015625</v>
      </c>
      <c r="L31" s="1">
        <v>26798.748046875</v>
      </c>
      <c r="M31" s="1">
        <v>3946.208984375</v>
      </c>
      <c r="N31" s="1">
        <v>35325.26953125</v>
      </c>
      <c r="O31" s="1">
        <v>4823.70556640625</v>
      </c>
      <c r="P31" s="1">
        <v>22087.1796875</v>
      </c>
      <c r="Q31" s="1">
        <v>2236.196533203125</v>
      </c>
      <c r="R31" s="1">
        <v>16752.818359375</v>
      </c>
      <c r="S31" s="1">
        <v>4077.31884765625</v>
      </c>
      <c r="T31" s="1">
        <v>34495.26953125</v>
      </c>
      <c r="U31" s="1">
        <v>4369.52734375</v>
      </c>
      <c r="V31" s="1">
        <v>12014.9599609375</v>
      </c>
      <c r="W31" s="1">
        <v>3375.390869140625</v>
      </c>
      <c r="X31" s="1">
        <v>8679.6064453125</v>
      </c>
      <c r="Y31" s="1">
        <v>3260.32080078125</v>
      </c>
      <c r="Z31" s="1">
        <v>7303.25439453125</v>
      </c>
      <c r="AA31" s="1">
        <v>11890.580078125</v>
      </c>
      <c r="AB31" s="1">
        <v>14320.67578125</v>
      </c>
      <c r="AC31" s="1">
        <v>8841.0478515625</v>
      </c>
      <c r="AD31" s="1">
        <v>19356.521484375</v>
      </c>
      <c r="AE31" s="1">
        <v>9496.9482421875</v>
      </c>
      <c r="AF31" s="1">
        <v>25021.8125</v>
      </c>
      <c r="AG31" s="1">
        <v>7625.48876953125</v>
      </c>
      <c r="AH31" s="1">
        <v>14354.0576171875</v>
      </c>
      <c r="AI31" s="1">
        <v>3748.84619140625</v>
      </c>
      <c r="AJ31" s="1">
        <v>7355.23291015625</v>
      </c>
      <c r="AK31" s="1">
        <v>2870.651123046875</v>
      </c>
      <c r="AL31" s="1">
        <v>8631.4560546875</v>
      </c>
      <c r="AM31" s="1">
        <v>2615.23046875</v>
      </c>
      <c r="AN31" s="1">
        <v>9682.228515625</v>
      </c>
      <c r="AO31" s="1">
        <v>2317.791748046875</v>
      </c>
      <c r="AP31" s="1">
        <v>8468.78515625</v>
      </c>
      <c r="AQ31" s="1">
        <v>1863.09033203125</v>
      </c>
      <c r="AR31" s="1">
        <v>41042.05078125</v>
      </c>
      <c r="AS31" s="1">
        <v>6102.20458984375</v>
      </c>
      <c r="AT31" s="1">
        <v>118891.53125</v>
      </c>
      <c r="AU31" s="1">
        <v>12204.4091796875</v>
      </c>
      <c r="AV31" s="1">
        <v>39139.51953125</v>
      </c>
      <c r="AW31" s="1">
        <v>8543.0869140625</v>
      </c>
      <c r="AX31" s="1">
        <v>30431.32421875</v>
      </c>
      <c r="AY31" s="1">
        <v>26341.6484375</v>
      </c>
      <c r="AZ31" s="1">
        <v>14463.7470703125</v>
      </c>
      <c r="BA31" s="1">
        <v>8694.76953125</v>
      </c>
      <c r="BB31" s="1">
        <v>24400.544921875</v>
      </c>
      <c r="BC31" s="1">
        <v>7153.70166015625</v>
      </c>
      <c r="BD31" s="1">
        <v>18520.65234375</v>
      </c>
      <c r="BE31" s="1">
        <v>8443.0107421875</v>
      </c>
      <c r="BF31" s="1">
        <v>8874.4755859375</v>
      </c>
      <c r="BG31" s="1">
        <v>7947.16259765625</v>
      </c>
    </row>
    <row r="32" spans="1:59" ht="15.75" customHeight="1" x14ac:dyDescent="0.15">
      <c r="A32" s="1">
        <v>30</v>
      </c>
      <c r="B32" s="1">
        <v>43519.5703125</v>
      </c>
      <c r="C32" s="1">
        <v>10253.1455078125</v>
      </c>
      <c r="D32" s="1">
        <v>34994.1328125</v>
      </c>
      <c r="E32" s="1">
        <v>3880.64111328125</v>
      </c>
      <c r="F32" s="1">
        <v>18753.51171875</v>
      </c>
      <c r="G32" s="1">
        <v>4444.087890625</v>
      </c>
      <c r="H32" s="1">
        <v>15365.234375</v>
      </c>
      <c r="I32" s="1">
        <v>4575.0302734375</v>
      </c>
      <c r="J32" s="1">
        <v>37494.01171875</v>
      </c>
      <c r="K32" s="1">
        <v>4459.96044921875</v>
      </c>
      <c r="L32" s="1">
        <v>26985.296875</v>
      </c>
      <c r="M32" s="1">
        <v>4082.284912109375</v>
      </c>
      <c r="N32" s="1">
        <v>35736.5078125</v>
      </c>
      <c r="O32" s="1">
        <v>4990.0400390625</v>
      </c>
      <c r="P32" s="1">
        <v>22543.765625</v>
      </c>
      <c r="Q32" s="1">
        <v>2313.306640625</v>
      </c>
      <c r="R32" s="1">
        <v>17432.337890625</v>
      </c>
      <c r="S32" s="1">
        <v>4217.916015625</v>
      </c>
      <c r="T32" s="1">
        <v>34864.13671875</v>
      </c>
      <c r="U32" s="1">
        <v>4520.20068359375</v>
      </c>
      <c r="V32" s="1">
        <v>12264.1201171875</v>
      </c>
      <c r="W32" s="1">
        <v>3491.783447265625</v>
      </c>
      <c r="X32" s="1">
        <v>8908.078125</v>
      </c>
      <c r="Y32" s="1">
        <v>3372.74560546875</v>
      </c>
      <c r="Z32" s="1">
        <v>7519.17724609375</v>
      </c>
      <c r="AA32" s="1">
        <v>12300.6005859375</v>
      </c>
      <c r="AB32" s="1">
        <v>14544.83203125</v>
      </c>
      <c r="AC32" s="1">
        <v>9145.9111328125</v>
      </c>
      <c r="AD32" s="1">
        <v>19483.009765625</v>
      </c>
      <c r="AE32" s="1">
        <v>9824.4287109375</v>
      </c>
      <c r="AF32" s="1">
        <v>25390.123046875</v>
      </c>
      <c r="AG32" s="1">
        <v>7888.43701171875</v>
      </c>
      <c r="AH32" s="1">
        <v>14559.5078125</v>
      </c>
      <c r="AI32" s="1">
        <v>3878.116455078125</v>
      </c>
      <c r="AJ32" s="1">
        <v>7613.01025390625</v>
      </c>
      <c r="AK32" s="1">
        <v>2969.63916015625</v>
      </c>
      <c r="AL32" s="1">
        <v>8700.6416015625</v>
      </c>
      <c r="AM32" s="1">
        <v>2705.410888671875</v>
      </c>
      <c r="AN32" s="1">
        <v>9806.451171875</v>
      </c>
      <c r="AO32" s="1">
        <v>2397.715576171875</v>
      </c>
      <c r="AP32" s="1">
        <v>8602.365234375</v>
      </c>
      <c r="AQ32" s="1">
        <v>1927.334716796875</v>
      </c>
      <c r="AR32" s="1">
        <v>42224.921875</v>
      </c>
      <c r="AS32" s="1">
        <v>6312.625</v>
      </c>
      <c r="AT32" s="1">
        <v>122864.5078125</v>
      </c>
      <c r="AU32" s="1">
        <v>12625.25</v>
      </c>
      <c r="AV32" s="1">
        <v>39712.74609375</v>
      </c>
      <c r="AW32" s="1">
        <v>8837.6748046875</v>
      </c>
      <c r="AX32" s="1">
        <v>30529.658203125</v>
      </c>
      <c r="AY32" s="1">
        <v>27249.98046875</v>
      </c>
      <c r="AZ32" s="1">
        <v>14613.6552734375</v>
      </c>
      <c r="BA32" s="1">
        <v>8994.5888671875</v>
      </c>
      <c r="BB32" s="1">
        <v>24606.794921875</v>
      </c>
      <c r="BC32" s="1">
        <v>7400.380859375</v>
      </c>
      <c r="BD32" s="1">
        <v>18653.19921875</v>
      </c>
      <c r="BE32" s="1">
        <v>8734.1484375</v>
      </c>
      <c r="BF32" s="1">
        <v>8914.7919921875</v>
      </c>
      <c r="BG32" s="1">
        <v>8221.2021484375</v>
      </c>
    </row>
    <row r="33" spans="1:59" ht="15.75" customHeight="1" x14ac:dyDescent="0.15">
      <c r="A33" s="1">
        <v>31</v>
      </c>
      <c r="B33" s="1">
        <v>44750.37109375</v>
      </c>
      <c r="C33" s="1">
        <v>10594.9169921875</v>
      </c>
      <c r="D33" s="1">
        <v>35657.66796875</v>
      </c>
      <c r="E33" s="1">
        <v>4009.996337890625</v>
      </c>
      <c r="F33" s="1">
        <v>19050.185546875</v>
      </c>
      <c r="G33" s="1">
        <v>4592.22412109375</v>
      </c>
      <c r="H33" s="1">
        <v>15537.9912109375</v>
      </c>
      <c r="I33" s="1">
        <v>4727.53076171875</v>
      </c>
      <c r="J33" s="1">
        <v>38381.0390625</v>
      </c>
      <c r="K33" s="1">
        <v>4608.62548828125</v>
      </c>
      <c r="L33" s="1">
        <v>27165.302734375</v>
      </c>
      <c r="M33" s="1">
        <v>4218.36083984375</v>
      </c>
      <c r="N33" s="1">
        <v>36128.703125</v>
      </c>
      <c r="O33" s="1">
        <v>5156.37451171875</v>
      </c>
      <c r="P33" s="1">
        <v>22984.9140625</v>
      </c>
      <c r="Q33" s="1">
        <v>2390.4169921875</v>
      </c>
      <c r="R33" s="1">
        <v>18085.939453125</v>
      </c>
      <c r="S33" s="1">
        <v>4358.51318359375</v>
      </c>
      <c r="T33" s="1">
        <v>35215.07421875</v>
      </c>
      <c r="U33" s="1">
        <v>4670.87353515625</v>
      </c>
      <c r="V33" s="1">
        <v>12503.1796875</v>
      </c>
      <c r="W33" s="1">
        <v>3608.17626953125</v>
      </c>
      <c r="X33" s="1">
        <v>9128.2666015625</v>
      </c>
      <c r="Y33" s="1">
        <v>3485.17041015625</v>
      </c>
      <c r="Z33" s="1">
        <v>7729.80224609375</v>
      </c>
      <c r="AA33" s="1">
        <v>12710.6201171875</v>
      </c>
      <c r="AB33" s="1">
        <v>14761.6826171875</v>
      </c>
      <c r="AC33" s="1">
        <v>9450.775390625</v>
      </c>
      <c r="AD33" s="1">
        <v>19603.30078125</v>
      </c>
      <c r="AE33" s="1">
        <v>10151.9091796875</v>
      </c>
      <c r="AF33" s="1">
        <v>25743.16796875</v>
      </c>
      <c r="AG33" s="1">
        <v>8151.38427734375</v>
      </c>
      <c r="AH33" s="1">
        <v>14755.76953125</v>
      </c>
      <c r="AI33" s="1">
        <v>4007.38720703125</v>
      </c>
      <c r="AJ33" s="1">
        <v>7864.451171875</v>
      </c>
      <c r="AK33" s="1">
        <v>3068.627197265625</v>
      </c>
      <c r="AL33" s="1">
        <v>8767.322265625</v>
      </c>
      <c r="AM33" s="1">
        <v>2795.591064453125</v>
      </c>
      <c r="AN33" s="1">
        <v>9925.267578125</v>
      </c>
      <c r="AO33" s="1">
        <v>2477.639404296875</v>
      </c>
      <c r="AP33" s="1">
        <v>8728.892578125</v>
      </c>
      <c r="AQ33" s="1">
        <v>1991.5792236328125</v>
      </c>
      <c r="AR33" s="1">
        <v>43387.50390625</v>
      </c>
      <c r="AS33" s="1">
        <v>6523.04638671875</v>
      </c>
      <c r="AT33" s="1">
        <v>126777.0546875</v>
      </c>
      <c r="AU33" s="1">
        <v>13046.091796875</v>
      </c>
      <c r="AV33" s="1">
        <v>40257.03515625</v>
      </c>
      <c r="AW33" s="1">
        <v>9132.2646484375</v>
      </c>
      <c r="AX33" s="1">
        <v>30621.818359375</v>
      </c>
      <c r="AY33" s="1">
        <v>28158.314453125</v>
      </c>
      <c r="AZ33" s="1">
        <v>14756.1630859375</v>
      </c>
      <c r="BA33" s="1">
        <v>9294.408203125</v>
      </c>
      <c r="BB33" s="1">
        <v>24802.2578125</v>
      </c>
      <c r="BC33" s="1">
        <v>7647.06005859375</v>
      </c>
      <c r="BD33" s="1">
        <v>18778.296875</v>
      </c>
      <c r="BE33" s="1">
        <v>9025.287109375</v>
      </c>
      <c r="BF33" s="1">
        <v>8953.30078125</v>
      </c>
      <c r="BG33" s="1">
        <v>8495.2421875</v>
      </c>
    </row>
    <row r="34" spans="1:59" ht="15.75" customHeight="1" x14ac:dyDescent="0.15">
      <c r="A34" s="1">
        <v>32</v>
      </c>
      <c r="B34" s="1">
        <v>45934.18359375</v>
      </c>
      <c r="C34" s="1">
        <v>10936.6884765625</v>
      </c>
      <c r="D34" s="1">
        <v>36303.41796875</v>
      </c>
      <c r="E34" s="1">
        <v>4139.35107421875</v>
      </c>
      <c r="F34" s="1">
        <v>19336.673828125</v>
      </c>
      <c r="G34" s="1">
        <v>4740.3603515625</v>
      </c>
      <c r="H34" s="1">
        <v>15704.6083984375</v>
      </c>
      <c r="I34" s="1">
        <v>4880.0322265625</v>
      </c>
      <c r="J34" s="1">
        <v>39237.375</v>
      </c>
      <c r="K34" s="1">
        <v>4757.291015625</v>
      </c>
      <c r="L34" s="1">
        <v>27339.181640625</v>
      </c>
      <c r="M34" s="1">
        <v>4354.43701171875</v>
      </c>
      <c r="N34" s="1">
        <v>36503.17578125</v>
      </c>
      <c r="O34" s="1">
        <v>5322.70947265625</v>
      </c>
      <c r="P34" s="1">
        <v>23411.314453125</v>
      </c>
      <c r="Q34" s="1">
        <v>2467.52734375</v>
      </c>
      <c r="R34" s="1">
        <v>18713.580078125</v>
      </c>
      <c r="S34" s="1">
        <v>4499.1103515625</v>
      </c>
      <c r="T34" s="1">
        <v>35549.33984375</v>
      </c>
      <c r="U34" s="1">
        <v>4821.54736328125</v>
      </c>
      <c r="V34" s="1">
        <v>12732.67578125</v>
      </c>
      <c r="W34" s="1">
        <v>3724.569091796875</v>
      </c>
      <c r="X34" s="1">
        <v>9340.4619140625</v>
      </c>
      <c r="Y34" s="1">
        <v>3597.59521484375</v>
      </c>
      <c r="Z34" s="1">
        <v>7935.263671875</v>
      </c>
      <c r="AA34" s="1">
        <v>13120.6416015625</v>
      </c>
      <c r="AB34" s="1">
        <v>14971.6162109375</v>
      </c>
      <c r="AC34" s="1">
        <v>9755.638671875</v>
      </c>
      <c r="AD34" s="1">
        <v>19717.865234375</v>
      </c>
      <c r="AE34" s="1">
        <v>10479.390625</v>
      </c>
      <c r="AF34" s="1">
        <v>26081.876953125</v>
      </c>
      <c r="AG34" s="1">
        <v>8414.3330078125</v>
      </c>
      <c r="AH34" s="1">
        <v>14943.44140625</v>
      </c>
      <c r="AI34" s="1">
        <v>4136.6572265625</v>
      </c>
      <c r="AJ34" s="1">
        <v>8109.5537109375</v>
      </c>
      <c r="AK34" s="1">
        <v>3167.615234375</v>
      </c>
      <c r="AL34" s="1">
        <v>8831.6650390625</v>
      </c>
      <c r="AM34" s="1">
        <v>2885.771484375</v>
      </c>
      <c r="AN34" s="1">
        <v>10039.0283203125</v>
      </c>
      <c r="AO34" s="1">
        <v>2557.563232421875</v>
      </c>
      <c r="AP34" s="1">
        <v>8848.841796875</v>
      </c>
      <c r="AQ34" s="1">
        <v>2055.82373046875</v>
      </c>
      <c r="AR34" s="1">
        <v>44530.12109375</v>
      </c>
      <c r="AS34" s="1">
        <v>6733.46728515625</v>
      </c>
      <c r="AT34" s="1">
        <v>130628.671875</v>
      </c>
      <c r="AU34" s="1">
        <v>13466.9345703125</v>
      </c>
      <c r="AV34" s="1">
        <v>40774.328125</v>
      </c>
      <c r="AW34" s="1">
        <v>9426.853515625</v>
      </c>
      <c r="AX34" s="1">
        <v>30708.369140625</v>
      </c>
      <c r="AY34" s="1">
        <v>29066.646484375</v>
      </c>
      <c r="AZ34" s="1">
        <v>14891.8154296875</v>
      </c>
      <c r="BA34" s="1">
        <v>9594.228515625</v>
      </c>
      <c r="BB34" s="1">
        <v>24987.77734375</v>
      </c>
      <c r="BC34" s="1">
        <v>7893.7392578125</v>
      </c>
      <c r="BD34" s="1">
        <v>18896.580078125</v>
      </c>
      <c r="BE34" s="1">
        <v>9316.4248046875</v>
      </c>
      <c r="BF34" s="1">
        <v>8990.1337890625</v>
      </c>
      <c r="BG34" s="1">
        <v>8769.2822265625</v>
      </c>
    </row>
    <row r="35" spans="1:59" ht="15.75" customHeight="1" x14ac:dyDescent="0.15">
      <c r="A35" s="1">
        <v>33</v>
      </c>
      <c r="B35" s="1">
        <v>47072.49609375</v>
      </c>
      <c r="C35" s="1">
        <v>11278.4599609375</v>
      </c>
      <c r="D35" s="1">
        <v>36932.17578125</v>
      </c>
      <c r="E35" s="1">
        <v>4268.70556640625</v>
      </c>
      <c r="F35" s="1">
        <v>19613.55859375</v>
      </c>
      <c r="G35" s="1">
        <v>4888.49658203125</v>
      </c>
      <c r="H35" s="1">
        <v>15865.4501953125</v>
      </c>
      <c r="I35" s="1">
        <v>5032.533203125</v>
      </c>
      <c r="J35" s="1">
        <v>40064.2421875</v>
      </c>
      <c r="K35" s="1">
        <v>4905.9560546875</v>
      </c>
      <c r="L35" s="1">
        <v>27507.322265625</v>
      </c>
      <c r="M35" s="1">
        <v>4490.51318359375</v>
      </c>
      <c r="N35" s="1">
        <v>36861.1171875</v>
      </c>
      <c r="O35" s="1">
        <v>5489.0439453125</v>
      </c>
      <c r="P35" s="1">
        <v>23823.630859375</v>
      </c>
      <c r="Q35" s="1">
        <v>2544.637451171875</v>
      </c>
      <c r="R35" s="1">
        <v>19315.439453125</v>
      </c>
      <c r="S35" s="1">
        <v>4639.70751953125</v>
      </c>
      <c r="T35" s="1">
        <v>35868.08984375</v>
      </c>
      <c r="U35" s="1">
        <v>4972.220703125</v>
      </c>
      <c r="V35" s="1">
        <v>12953.1181640625</v>
      </c>
      <c r="W35" s="1">
        <v>3840.961669921875</v>
      </c>
      <c r="X35" s="1">
        <v>9544.962890625</v>
      </c>
      <c r="Y35" s="1">
        <v>3710.019775390625</v>
      </c>
      <c r="Z35" s="1">
        <v>8135.69970703125</v>
      </c>
      <c r="AA35" s="1">
        <v>13530.66015625</v>
      </c>
      <c r="AB35" s="1">
        <v>15174.9921875</v>
      </c>
      <c r="AC35" s="1">
        <v>10060.501953125</v>
      </c>
      <c r="AD35" s="1">
        <v>19827.126953125</v>
      </c>
      <c r="AE35" s="1">
        <v>10806.8701171875</v>
      </c>
      <c r="AF35" s="1">
        <v>26407.111328125</v>
      </c>
      <c r="AG35" s="1">
        <v>8677.2802734375</v>
      </c>
      <c r="AH35" s="1">
        <v>15123.0625</v>
      </c>
      <c r="AI35" s="1">
        <v>4265.927734375</v>
      </c>
      <c r="AJ35" s="1">
        <v>8348.3427734375</v>
      </c>
      <c r="AK35" s="1">
        <v>3266.60302734375</v>
      </c>
      <c r="AL35" s="1">
        <v>8893.818359375</v>
      </c>
      <c r="AM35" s="1">
        <v>2975.951904296875</v>
      </c>
      <c r="AN35" s="1">
        <v>10148.052734375</v>
      </c>
      <c r="AO35" s="1">
        <v>2637.487060546875</v>
      </c>
      <c r="AP35" s="1">
        <v>8962.6494140625</v>
      </c>
      <c r="AQ35" s="1">
        <v>2120.068115234375</v>
      </c>
      <c r="AR35" s="1">
        <v>45653.0859375</v>
      </c>
      <c r="AS35" s="1">
        <v>6943.8876953125</v>
      </c>
      <c r="AT35" s="1">
        <v>134419.046875</v>
      </c>
      <c r="AU35" s="1">
        <v>13887.7744140625</v>
      </c>
      <c r="AV35" s="1">
        <v>41266.43359375</v>
      </c>
      <c r="AW35" s="1">
        <v>9721.4423828125</v>
      </c>
      <c r="AX35" s="1">
        <v>30789.8046875</v>
      </c>
      <c r="AY35" s="1">
        <v>29974.9765625</v>
      </c>
      <c r="AZ35" s="1">
        <v>15021.1015625</v>
      </c>
      <c r="BA35" s="1">
        <v>9894.0478515625</v>
      </c>
      <c r="BB35" s="1">
        <v>25164.1015625</v>
      </c>
      <c r="BC35" s="1">
        <v>8140.41845703125</v>
      </c>
      <c r="BD35" s="1">
        <v>19008.599609375</v>
      </c>
      <c r="BE35" s="1">
        <v>9607.5634765625</v>
      </c>
      <c r="BF35" s="1">
        <v>9025.4169921875</v>
      </c>
      <c r="BG35" s="1">
        <v>9043.322265625</v>
      </c>
    </row>
    <row r="36" spans="1:59" ht="15.75" customHeight="1" x14ac:dyDescent="0.15">
      <c r="A36" s="1">
        <v>34</v>
      </c>
      <c r="B36" s="1">
        <v>48166.83203125</v>
      </c>
      <c r="C36" s="1">
        <v>11620.232421875</v>
      </c>
      <c r="D36" s="1">
        <v>37544.65234375</v>
      </c>
      <c r="E36" s="1">
        <v>4398.06005859375</v>
      </c>
      <c r="F36" s="1">
        <v>19881.373046875</v>
      </c>
      <c r="G36" s="1">
        <v>5036.63330078125</v>
      </c>
      <c r="H36" s="1">
        <v>16020.845703125</v>
      </c>
      <c r="I36" s="1">
        <v>5185.0341796875</v>
      </c>
      <c r="J36" s="1">
        <v>40862.796875</v>
      </c>
      <c r="K36" s="1">
        <v>5054.6220703125</v>
      </c>
      <c r="L36" s="1">
        <v>27670.072265625</v>
      </c>
      <c r="M36" s="1">
        <v>4626.58984375</v>
      </c>
      <c r="N36" s="1">
        <v>37203.62890625</v>
      </c>
      <c r="O36" s="1">
        <v>5655.37890625</v>
      </c>
      <c r="P36" s="1">
        <v>24222.490234375</v>
      </c>
      <c r="Q36" s="1">
        <v>2621.74755859375</v>
      </c>
      <c r="R36" s="1">
        <v>19891.8828125</v>
      </c>
      <c r="S36" s="1">
        <v>4780.30517578125</v>
      </c>
      <c r="T36" s="1">
        <v>36172.37109375</v>
      </c>
      <c r="U36" s="1">
        <v>5122.89404296875</v>
      </c>
      <c r="V36" s="1">
        <v>13164.986328125</v>
      </c>
      <c r="W36" s="1">
        <v>3957.3544921875</v>
      </c>
      <c r="X36" s="1">
        <v>9742.05859375</v>
      </c>
      <c r="Y36" s="1">
        <v>3822.445068359375</v>
      </c>
      <c r="Z36" s="1">
        <v>8331.2451171875</v>
      </c>
      <c r="AA36" s="1">
        <v>13940.6806640625</v>
      </c>
      <c r="AB36" s="1">
        <v>15372.146484375</v>
      </c>
      <c r="AC36" s="1">
        <v>10365.3671875</v>
      </c>
      <c r="AD36" s="1">
        <v>19931.466796875</v>
      </c>
      <c r="AE36" s="1">
        <v>11134.3525390625</v>
      </c>
      <c r="AF36" s="1">
        <v>26719.65625</v>
      </c>
      <c r="AG36" s="1">
        <v>8940.228515625</v>
      </c>
      <c r="AH36" s="1">
        <v>15295.1376953125</v>
      </c>
      <c r="AI36" s="1">
        <v>4395.19873046875</v>
      </c>
      <c r="AJ36" s="1">
        <v>8580.869140625</v>
      </c>
      <c r="AK36" s="1">
        <v>3365.591064453125</v>
      </c>
      <c r="AL36" s="1">
        <v>8953.9130859375</v>
      </c>
      <c r="AM36" s="1">
        <v>3066.13232421875</v>
      </c>
      <c r="AN36" s="1">
        <v>10252.6376953125</v>
      </c>
      <c r="AO36" s="1">
        <v>2717.4111328125</v>
      </c>
      <c r="AP36" s="1">
        <v>9070.720703125</v>
      </c>
      <c r="AQ36" s="1">
        <v>2184.3125</v>
      </c>
      <c r="AR36" s="1">
        <v>46756.7421875</v>
      </c>
      <c r="AS36" s="1">
        <v>7154.30859375</v>
      </c>
      <c r="AT36" s="1">
        <v>138148.125</v>
      </c>
      <c r="AU36" s="1">
        <v>14308.6181640625</v>
      </c>
      <c r="AV36" s="1">
        <v>41735.0078125</v>
      </c>
      <c r="AW36" s="1">
        <v>10016.033203125</v>
      </c>
      <c r="AX36" s="1">
        <v>30866.576171875</v>
      </c>
      <c r="AY36" s="1">
        <v>30883.3125</v>
      </c>
      <c r="AZ36" s="1">
        <v>15144.470703125</v>
      </c>
      <c r="BA36" s="1">
        <v>10193.8681640625</v>
      </c>
      <c r="BB36" s="1">
        <v>25331.90625</v>
      </c>
      <c r="BC36" s="1">
        <v>8387.0986328125</v>
      </c>
      <c r="BD36" s="1">
        <v>19114.853515625</v>
      </c>
      <c r="BE36" s="1">
        <v>9898.7021484375</v>
      </c>
      <c r="BF36" s="1">
        <v>9059.2548828125</v>
      </c>
      <c r="BG36" s="1">
        <v>9317.36328125</v>
      </c>
    </row>
    <row r="37" spans="1:59" ht="15.75" customHeight="1" x14ac:dyDescent="0.15">
      <c r="A37" s="1">
        <v>35</v>
      </c>
      <c r="B37" s="1">
        <v>49218.7421875</v>
      </c>
      <c r="C37" s="1">
        <v>11962.0029296875</v>
      </c>
      <c r="D37" s="1">
        <v>38141.5625</v>
      </c>
      <c r="E37" s="1">
        <v>4527.4150390625</v>
      </c>
      <c r="F37" s="1">
        <v>20140.603515625</v>
      </c>
      <c r="G37" s="1">
        <v>5184.76953125</v>
      </c>
      <c r="H37" s="1">
        <v>16171.1083984375</v>
      </c>
      <c r="I37" s="1">
        <v>5337.53466796875</v>
      </c>
      <c r="J37" s="1">
        <v>41634.19140625</v>
      </c>
      <c r="K37" s="1">
        <v>5203.287109375</v>
      </c>
      <c r="L37" s="1">
        <v>27827.74609375</v>
      </c>
      <c r="M37" s="1">
        <v>4762.66552734375</v>
      </c>
      <c r="N37" s="1">
        <v>37531.69921875</v>
      </c>
      <c r="O37" s="1">
        <v>5821.71337890625</v>
      </c>
      <c r="P37" s="1">
        <v>24608.482421875</v>
      </c>
      <c r="Q37" s="1">
        <v>2698.85791015625</v>
      </c>
      <c r="R37" s="1">
        <v>20443.408203125</v>
      </c>
      <c r="S37" s="1">
        <v>4920.90185546875</v>
      </c>
      <c r="T37" s="1">
        <v>36463.1328125</v>
      </c>
      <c r="U37" s="1">
        <v>5273.56689453125</v>
      </c>
      <c r="V37" s="1">
        <v>13368.7275390625</v>
      </c>
      <c r="W37" s="1">
        <v>4073.74755859375</v>
      </c>
      <c r="X37" s="1">
        <v>9932.03515625</v>
      </c>
      <c r="Y37" s="1">
        <v>3934.86962890625</v>
      </c>
      <c r="Z37" s="1">
        <v>8522.037109375</v>
      </c>
      <c r="AA37" s="1">
        <v>14350.7001953125</v>
      </c>
      <c r="AB37" s="1">
        <v>15563.3896484375</v>
      </c>
      <c r="AC37" s="1">
        <v>10670.23046875</v>
      </c>
      <c r="AD37" s="1">
        <v>20031.2265625</v>
      </c>
      <c r="AE37" s="1">
        <v>11461.83203125</v>
      </c>
      <c r="AF37" s="1">
        <v>27020.244140625</v>
      </c>
      <c r="AG37" s="1">
        <v>9203.17578125</v>
      </c>
      <c r="AH37" s="1">
        <v>15460.12109375</v>
      </c>
      <c r="AI37" s="1">
        <v>4524.46923828125</v>
      </c>
      <c r="AJ37" s="1">
        <v>8807.19921875</v>
      </c>
      <c r="AK37" s="1">
        <v>3464.578857421875</v>
      </c>
      <c r="AL37" s="1">
        <v>9012.076171875</v>
      </c>
      <c r="AM37" s="1">
        <v>3156.3125</v>
      </c>
      <c r="AN37" s="1">
        <v>10353.0498046875</v>
      </c>
      <c r="AO37" s="1">
        <v>2797.334716796875</v>
      </c>
      <c r="AP37" s="1">
        <v>9173.4306640625</v>
      </c>
      <c r="AQ37" s="1">
        <v>2248.55712890625</v>
      </c>
      <c r="AR37" s="1">
        <v>47841.4140625</v>
      </c>
      <c r="AS37" s="1">
        <v>7364.7294921875</v>
      </c>
      <c r="AT37" s="1">
        <v>141815.8125</v>
      </c>
      <c r="AU37" s="1">
        <v>14729.4580078125</v>
      </c>
      <c r="AV37" s="1">
        <v>42181.5546875</v>
      </c>
      <c r="AW37" s="1">
        <v>10310.62109375</v>
      </c>
      <c r="AX37" s="1">
        <v>30939.080078125</v>
      </c>
      <c r="AY37" s="1">
        <v>31791.642578125</v>
      </c>
      <c r="AZ37" s="1">
        <v>15262.3251953125</v>
      </c>
      <c r="BA37" s="1">
        <v>10493.6865234375</v>
      </c>
      <c r="BB37" s="1">
        <v>25491.8046875</v>
      </c>
      <c r="BC37" s="1">
        <v>8633.77734375</v>
      </c>
      <c r="BD37" s="1">
        <v>19215.79296875</v>
      </c>
      <c r="BE37" s="1">
        <v>10189.83984375</v>
      </c>
      <c r="BF37" s="1">
        <v>9091.7470703125</v>
      </c>
      <c r="BG37" s="1">
        <v>9591.40234375</v>
      </c>
    </row>
    <row r="38" spans="1:59" ht="15.75" customHeight="1" x14ac:dyDescent="0.15">
      <c r="A38" s="1">
        <v>36</v>
      </c>
      <c r="B38" s="1">
        <v>50229.796875</v>
      </c>
      <c r="C38" s="1">
        <v>12303.775390625</v>
      </c>
      <c r="D38" s="1">
        <v>38723.5390625</v>
      </c>
      <c r="E38" s="1">
        <v>4656.77001953125</v>
      </c>
      <c r="F38" s="1">
        <v>20391.70703125</v>
      </c>
      <c r="G38" s="1">
        <v>5332.90576171875</v>
      </c>
      <c r="H38" s="1">
        <v>16316.5205078125</v>
      </c>
      <c r="I38" s="1">
        <v>5490.03662109375</v>
      </c>
      <c r="J38" s="1">
        <v>42379.52734375</v>
      </c>
      <c r="K38" s="1">
        <v>5351.95263671875</v>
      </c>
      <c r="L38" s="1">
        <v>27980.6328125</v>
      </c>
      <c r="M38" s="1">
        <v>4898.7421875</v>
      </c>
      <c r="N38" s="1">
        <v>37846.23828125</v>
      </c>
      <c r="O38" s="1">
        <v>5988.04833984375</v>
      </c>
      <c r="P38" s="1">
        <v>24982.169921875</v>
      </c>
      <c r="Q38" s="1">
        <v>2775.968017578125</v>
      </c>
      <c r="R38" s="1">
        <v>20970.642578125</v>
      </c>
      <c r="S38" s="1">
        <v>5061.4990234375</v>
      </c>
      <c r="T38" s="1">
        <v>36741.25</v>
      </c>
      <c r="U38" s="1">
        <v>5424.24072265625</v>
      </c>
      <c r="V38" s="1">
        <v>13564.759765625</v>
      </c>
      <c r="W38" s="1">
        <v>4190.140625</v>
      </c>
      <c r="X38" s="1">
        <v>10115.177734375</v>
      </c>
      <c r="Y38" s="1">
        <v>4047.294921875</v>
      </c>
      <c r="Z38" s="1">
        <v>8708.208984375</v>
      </c>
      <c r="AA38" s="1">
        <v>14760.7216796875</v>
      </c>
      <c r="AB38" s="1">
        <v>15749.0048828125</v>
      </c>
      <c r="AC38" s="1">
        <v>10975.0947265625</v>
      </c>
      <c r="AD38" s="1">
        <v>20126.716796875</v>
      </c>
      <c r="AE38" s="1">
        <v>11789.314453125</v>
      </c>
      <c r="AF38" s="1">
        <v>27309.546875</v>
      </c>
      <c r="AG38" s="1">
        <v>9466.1240234375</v>
      </c>
      <c r="AH38" s="1">
        <v>15618.44140625</v>
      </c>
      <c r="AI38" s="1">
        <v>4653.73974609375</v>
      </c>
      <c r="AJ38" s="1">
        <v>9027.4150390625</v>
      </c>
      <c r="AK38" s="1">
        <v>3563.567138671875</v>
      </c>
      <c r="AL38" s="1">
        <v>9068.4169921875</v>
      </c>
      <c r="AM38" s="1">
        <v>3246.493408203125</v>
      </c>
      <c r="AN38" s="1">
        <v>10449.541015625</v>
      </c>
      <c r="AO38" s="1">
        <v>2877.2587890625</v>
      </c>
      <c r="AP38" s="1">
        <v>9271.1201171875</v>
      </c>
      <c r="AQ38" s="1">
        <v>2312.8017578125</v>
      </c>
      <c r="AR38" s="1">
        <v>48907.453125</v>
      </c>
      <c r="AS38" s="1">
        <v>7575.15087890625</v>
      </c>
      <c r="AT38" s="1">
        <v>145422.328125</v>
      </c>
      <c r="AU38" s="1">
        <v>15150.30078125</v>
      </c>
      <c r="AV38" s="1">
        <v>42607.484375</v>
      </c>
      <c r="AW38" s="1">
        <v>10605.2109375</v>
      </c>
      <c r="AX38" s="1">
        <v>31007.65625</v>
      </c>
      <c r="AY38" s="1">
        <v>32699.9765625</v>
      </c>
      <c r="AZ38" s="1">
        <v>15375.0322265625</v>
      </c>
      <c r="BA38" s="1">
        <v>10793.5078125</v>
      </c>
      <c r="BB38" s="1">
        <v>25644.349609375</v>
      </c>
      <c r="BC38" s="1">
        <v>8880.45703125</v>
      </c>
      <c r="BD38" s="1">
        <v>19311.8203125</v>
      </c>
      <c r="BE38" s="1">
        <v>10480.978515625</v>
      </c>
      <c r="BF38" s="1">
        <v>9122.9833984375</v>
      </c>
      <c r="BG38" s="1">
        <v>9865.443359375</v>
      </c>
    </row>
    <row r="39" spans="1:59" ht="15.75" customHeight="1" x14ac:dyDescent="0.15">
      <c r="A39" s="1">
        <v>37</v>
      </c>
      <c r="B39" s="1">
        <v>51201.5703125</v>
      </c>
      <c r="C39" s="1">
        <v>12645.5458984375</v>
      </c>
      <c r="D39" s="1">
        <v>39291.1875</v>
      </c>
      <c r="E39" s="1">
        <v>4786.12451171875</v>
      </c>
      <c r="F39" s="1">
        <v>20635.1015625</v>
      </c>
      <c r="G39" s="1">
        <v>5481.0419921875</v>
      </c>
      <c r="H39" s="1">
        <v>16457.341796875</v>
      </c>
      <c r="I39" s="1">
        <v>5642.537109375</v>
      </c>
      <c r="J39" s="1">
        <v>43099.84765625</v>
      </c>
      <c r="K39" s="1">
        <v>5500.61767578125</v>
      </c>
      <c r="L39" s="1">
        <v>28129.00390625</v>
      </c>
      <c r="M39" s="1">
        <v>5034.818359375</v>
      </c>
      <c r="N39" s="1">
        <v>38148.08203125</v>
      </c>
      <c r="O39" s="1">
        <v>6154.3828125</v>
      </c>
      <c r="P39" s="1">
        <v>25344.083984375</v>
      </c>
      <c r="Q39" s="1">
        <v>2853.078369140625</v>
      </c>
      <c r="R39" s="1">
        <v>21474.283203125</v>
      </c>
      <c r="S39" s="1">
        <v>5202.09619140625</v>
      </c>
      <c r="T39" s="1">
        <v>37007.5234375</v>
      </c>
      <c r="U39" s="1">
        <v>5574.9140625</v>
      </c>
      <c r="V39" s="1">
        <v>13753.482421875</v>
      </c>
      <c r="W39" s="1">
        <v>4306.53271484375</v>
      </c>
      <c r="X39" s="1">
        <v>10291.75390625</v>
      </c>
      <c r="Y39" s="1">
        <v>4159.7197265625</v>
      </c>
      <c r="Z39" s="1">
        <v>8889.8916015625</v>
      </c>
      <c r="AA39" s="1">
        <v>15170.7412109375</v>
      </c>
      <c r="AB39" s="1">
        <v>15929.26953125</v>
      </c>
      <c r="AC39" s="1">
        <v>11279.9580078125</v>
      </c>
      <c r="AD39" s="1">
        <v>20218.2265625</v>
      </c>
      <c r="AE39" s="1">
        <v>12116.794921875</v>
      </c>
      <c r="AF39" s="1">
        <v>27588.19140625</v>
      </c>
      <c r="AG39" s="1">
        <v>9729.072265625</v>
      </c>
      <c r="AH39" s="1">
        <v>15770.484375</v>
      </c>
      <c r="AI39" s="1">
        <v>4783.01025390625</v>
      </c>
      <c r="AJ39" s="1">
        <v>9241.6142578125</v>
      </c>
      <c r="AK39" s="1">
        <v>3662.554931640625</v>
      </c>
      <c r="AL39" s="1">
        <v>9123.0390625</v>
      </c>
      <c r="AM39" s="1">
        <v>3336.67333984375</v>
      </c>
      <c r="AN39" s="1">
        <v>10542.3369140625</v>
      </c>
      <c r="AO39" s="1">
        <v>2957.182373046875</v>
      </c>
      <c r="AP39" s="1">
        <v>9364.1142578125</v>
      </c>
      <c r="AQ39" s="1">
        <v>2377.046142578125</v>
      </c>
      <c r="AR39" s="1">
        <v>49955.19140625</v>
      </c>
      <c r="AS39" s="1">
        <v>7785.57177734375</v>
      </c>
      <c r="AT39" s="1">
        <v>148967.921875</v>
      </c>
      <c r="AU39" s="1">
        <v>15571.142578125</v>
      </c>
      <c r="AV39" s="1">
        <v>43014.08984375</v>
      </c>
      <c r="AW39" s="1">
        <v>10899.7998046875</v>
      </c>
      <c r="AX39" s="1">
        <v>31072.625</v>
      </c>
      <c r="AY39" s="1">
        <v>33608.30859375</v>
      </c>
      <c r="AZ39" s="1">
        <v>15482.927734375</v>
      </c>
      <c r="BA39" s="1">
        <v>11093.326171875</v>
      </c>
      <c r="BB39" s="1">
        <v>25790.044921875</v>
      </c>
      <c r="BC39" s="1">
        <v>9127.1357421875</v>
      </c>
      <c r="BD39" s="1">
        <v>19403.294921875</v>
      </c>
      <c r="BE39" s="1">
        <v>10772.1162109375</v>
      </c>
      <c r="BF39" s="1">
        <v>9153.04296875</v>
      </c>
      <c r="BG39" s="1">
        <v>10139.4833984375</v>
      </c>
    </row>
    <row r="40" spans="1:59" ht="15.75" customHeight="1" x14ac:dyDescent="0.15">
      <c r="A40" s="1">
        <v>38</v>
      </c>
      <c r="B40" s="1">
        <v>52135.61328125</v>
      </c>
      <c r="C40" s="1">
        <v>12987.3173828125</v>
      </c>
      <c r="D40" s="1">
        <v>39845.08203125</v>
      </c>
      <c r="E40" s="1">
        <v>4915.47900390625</v>
      </c>
      <c r="F40" s="1">
        <v>20871.18359375</v>
      </c>
      <c r="G40" s="1">
        <v>5629.177734375</v>
      </c>
      <c r="H40" s="1">
        <v>16593.810546875</v>
      </c>
      <c r="I40" s="1">
        <v>5795.03759765625</v>
      </c>
      <c r="J40" s="1">
        <v>43796.18359375</v>
      </c>
      <c r="K40" s="1">
        <v>5649.28271484375</v>
      </c>
      <c r="L40" s="1">
        <v>28273.103515625</v>
      </c>
      <c r="M40" s="1">
        <v>5170.89404296875</v>
      </c>
      <c r="N40" s="1">
        <v>38438.00390625</v>
      </c>
      <c r="O40" s="1">
        <v>6320.71728515625</v>
      </c>
      <c r="P40" s="1">
        <v>25694.732421875</v>
      </c>
      <c r="Q40" s="1">
        <v>2930.188232421875</v>
      </c>
      <c r="R40" s="1">
        <v>21955.107421875</v>
      </c>
      <c r="S40" s="1">
        <v>5342.693359375</v>
      </c>
      <c r="T40" s="1">
        <v>37262.6953125</v>
      </c>
      <c r="U40" s="1">
        <v>5725.5869140625</v>
      </c>
      <c r="V40" s="1">
        <v>13935.26171875</v>
      </c>
      <c r="W40" s="1">
        <v>4422.92529296875</v>
      </c>
      <c r="X40" s="1">
        <v>10462.0361328125</v>
      </c>
      <c r="Y40" s="1">
        <v>4272.14453125</v>
      </c>
      <c r="Z40" s="1">
        <v>9067.21484375</v>
      </c>
      <c r="AA40" s="1">
        <v>15580.759765625</v>
      </c>
      <c r="AB40" s="1">
        <v>16104.4228515625</v>
      </c>
      <c r="AC40" s="1">
        <v>11584.8212890625</v>
      </c>
      <c r="AD40" s="1">
        <v>20306.01171875</v>
      </c>
      <c r="AE40" s="1">
        <v>12444.275390625</v>
      </c>
      <c r="AF40" s="1">
        <v>27856.75390625</v>
      </c>
      <c r="AG40" s="1">
        <v>9992.01953125</v>
      </c>
      <c r="AH40" s="1">
        <v>15916.6181640625</v>
      </c>
      <c r="AI40" s="1">
        <v>4912.2802734375</v>
      </c>
      <c r="AJ40" s="1">
        <v>9449.9072265625</v>
      </c>
      <c r="AK40" s="1">
        <v>3761.54296875</v>
      </c>
      <c r="AL40" s="1">
        <v>9176.0390625</v>
      </c>
      <c r="AM40" s="1">
        <v>3426.853759765625</v>
      </c>
      <c r="AN40" s="1">
        <v>10631.65234375</v>
      </c>
      <c r="AO40" s="1">
        <v>3037.1064453125</v>
      </c>
      <c r="AP40" s="1">
        <v>9452.705078125</v>
      </c>
      <c r="AQ40" s="1">
        <v>2441.29052734375</v>
      </c>
      <c r="AR40" s="1">
        <v>50984.9609375</v>
      </c>
      <c r="AS40" s="1">
        <v>7995.99169921875</v>
      </c>
      <c r="AT40" s="1">
        <v>152452.953125</v>
      </c>
      <c r="AU40" s="1">
        <v>15991.9833984375</v>
      </c>
      <c r="AV40" s="1">
        <v>43402.5546875</v>
      </c>
      <c r="AW40" s="1">
        <v>11194.3896484375</v>
      </c>
      <c r="AX40" s="1">
        <v>31134.26171875</v>
      </c>
      <c r="AY40" s="1">
        <v>34516.640625</v>
      </c>
      <c r="AZ40" s="1">
        <v>15586.3203125</v>
      </c>
      <c r="BA40" s="1">
        <v>11393.1455078125</v>
      </c>
      <c r="BB40" s="1">
        <v>25929.349609375</v>
      </c>
      <c r="BC40" s="1">
        <v>9373.8154296875</v>
      </c>
      <c r="BD40" s="1">
        <v>19490.544921875</v>
      </c>
      <c r="BE40" s="1">
        <v>11063.25390625</v>
      </c>
      <c r="BF40" s="1">
        <v>9182.0009765625</v>
      </c>
      <c r="BG40" s="1">
        <v>10413.5224609375</v>
      </c>
    </row>
    <row r="41" spans="1:59" ht="15.75" customHeight="1" x14ac:dyDescent="0.15">
      <c r="A41" s="1">
        <v>39</v>
      </c>
      <c r="B41" s="1">
        <v>53033.44140625</v>
      </c>
      <c r="C41" s="1">
        <v>13329.08984375</v>
      </c>
      <c r="D41" s="1">
        <v>40385.76953125</v>
      </c>
      <c r="E41" s="1">
        <v>5044.833984375</v>
      </c>
      <c r="F41" s="1">
        <v>21100.314453125</v>
      </c>
      <c r="G41" s="1">
        <v>5777.314453125</v>
      </c>
      <c r="H41" s="1">
        <v>16726.15625</v>
      </c>
      <c r="I41" s="1">
        <v>5947.53955078125</v>
      </c>
      <c r="J41" s="1">
        <v>44469.5078125</v>
      </c>
      <c r="K41" s="1">
        <v>5797.9482421875</v>
      </c>
      <c r="L41" s="1">
        <v>28413.158203125</v>
      </c>
      <c r="M41" s="1">
        <v>5306.97021484375</v>
      </c>
      <c r="N41" s="1">
        <v>38716.6953125</v>
      </c>
      <c r="O41" s="1">
        <v>6487.05224609375</v>
      </c>
      <c r="P41" s="1">
        <v>26034.58984375</v>
      </c>
      <c r="Q41" s="1">
        <v>3007.298828125</v>
      </c>
      <c r="R41" s="1">
        <v>22413.93359375</v>
      </c>
      <c r="S41" s="1">
        <v>5483.291015625</v>
      </c>
      <c r="T41" s="1">
        <v>37507.42578125</v>
      </c>
      <c r="U41" s="1">
        <v>5876.2607421875</v>
      </c>
      <c r="V41" s="1">
        <v>14110.447265625</v>
      </c>
      <c r="W41" s="1">
        <v>4539.31884765625</v>
      </c>
      <c r="X41" s="1">
        <v>10626.2744140625</v>
      </c>
      <c r="Y41" s="1">
        <v>4384.5693359375</v>
      </c>
      <c r="Z41" s="1">
        <v>9240.3037109375</v>
      </c>
      <c r="AA41" s="1">
        <v>15990.78125</v>
      </c>
      <c r="AB41" s="1">
        <v>16274.7080078125</v>
      </c>
      <c r="AC41" s="1">
        <v>11889.685546875</v>
      </c>
      <c r="AD41" s="1">
        <v>20390.306640625</v>
      </c>
      <c r="AE41" s="1">
        <v>12771.7578125</v>
      </c>
      <c r="AF41" s="1">
        <v>28115.775390625</v>
      </c>
      <c r="AG41" s="1">
        <v>10254.9677734375</v>
      </c>
      <c r="AH41" s="1">
        <v>16057.171875</v>
      </c>
      <c r="AI41" s="1">
        <v>5041.55126953125</v>
      </c>
      <c r="AJ41" s="1">
        <v>9652.40625</v>
      </c>
      <c r="AK41" s="1">
        <v>3860.53076171875</v>
      </c>
      <c r="AL41" s="1">
        <v>9227.5009765625</v>
      </c>
      <c r="AM41" s="1">
        <v>3517.0341796875</v>
      </c>
      <c r="AN41" s="1">
        <v>10717.6806640625</v>
      </c>
      <c r="AO41" s="1">
        <v>3117.0302734375</v>
      </c>
      <c r="AP41" s="1">
        <v>9537.166015625</v>
      </c>
      <c r="AQ41" s="1">
        <v>2505.53515625</v>
      </c>
      <c r="AR41" s="1">
        <v>51997.12890625</v>
      </c>
      <c r="AS41" s="1">
        <v>8206.4130859375</v>
      </c>
      <c r="AT41" s="1">
        <v>155877.90625</v>
      </c>
      <c r="AU41" s="1">
        <v>16412.826171875</v>
      </c>
      <c r="AV41" s="1">
        <v>43773.99609375</v>
      </c>
      <c r="AW41" s="1">
        <v>11488.978515625</v>
      </c>
      <c r="AX41" s="1">
        <v>31192.8203125</v>
      </c>
      <c r="AY41" s="1">
        <v>35424.9765625</v>
      </c>
      <c r="AZ41" s="1">
        <v>15685.4892578125</v>
      </c>
      <c r="BA41" s="1">
        <v>11692.9658203125</v>
      </c>
      <c r="BB41" s="1">
        <v>26062.6796875</v>
      </c>
      <c r="BC41" s="1">
        <v>9620.4951171875</v>
      </c>
      <c r="BD41" s="1">
        <v>19573.87109375</v>
      </c>
      <c r="BE41" s="1">
        <v>11354.392578125</v>
      </c>
      <c r="BF41" s="1">
        <v>9209.923828125</v>
      </c>
      <c r="BG41" s="1">
        <v>10687.5634765625</v>
      </c>
    </row>
    <row r="42" spans="1:59" ht="15.75" customHeight="1" x14ac:dyDescent="0.15">
      <c r="A42" s="1">
        <v>40</v>
      </c>
      <c r="B42" s="1">
        <v>53896.5546875</v>
      </c>
      <c r="C42" s="1">
        <v>13670.8603515625</v>
      </c>
      <c r="D42" s="1">
        <v>40913.75390625</v>
      </c>
      <c r="E42" s="1">
        <v>5174.1884765625</v>
      </c>
      <c r="F42" s="1">
        <v>21322.826171875</v>
      </c>
      <c r="G42" s="1">
        <v>5925.4501953125</v>
      </c>
      <c r="H42" s="1">
        <v>16854.578125</v>
      </c>
      <c r="I42" s="1">
        <v>6100.0400390625</v>
      </c>
      <c r="J42" s="1">
        <v>45120.765625</v>
      </c>
      <c r="K42" s="1">
        <v>5946.61376953125</v>
      </c>
      <c r="L42" s="1">
        <v>28549.373046875</v>
      </c>
      <c r="M42" s="1">
        <v>5443.04638671875</v>
      </c>
      <c r="N42" s="1">
        <v>38984.8203125</v>
      </c>
      <c r="O42" s="1">
        <v>6653.38671875</v>
      </c>
      <c r="P42" s="1">
        <v>26364.1171875</v>
      </c>
      <c r="Q42" s="1">
        <v>3084.40869140625</v>
      </c>
      <c r="R42" s="1">
        <v>22851.60546875</v>
      </c>
      <c r="S42" s="1">
        <v>5623.8876953125</v>
      </c>
      <c r="T42" s="1">
        <v>37742.3515625</v>
      </c>
      <c r="U42" s="1">
        <v>6026.93359375</v>
      </c>
      <c r="V42" s="1">
        <v>14279.3662109375</v>
      </c>
      <c r="W42" s="1">
        <v>4655.71142578125</v>
      </c>
      <c r="X42" s="1">
        <v>10784.72265625</v>
      </c>
      <c r="Y42" s="1">
        <v>4496.994140625</v>
      </c>
      <c r="Z42" s="1">
        <v>9409.2841796875</v>
      </c>
      <c r="AA42" s="1">
        <v>16400.80078125</v>
      </c>
      <c r="AB42" s="1">
        <v>16440.33984375</v>
      </c>
      <c r="AC42" s="1">
        <v>12194.548828125</v>
      </c>
      <c r="AD42" s="1">
        <v>20471.32421875</v>
      </c>
      <c r="AE42" s="1">
        <v>13099.2373046875</v>
      </c>
      <c r="AF42" s="1">
        <v>28365.76171875</v>
      </c>
      <c r="AG42" s="1">
        <v>10517.9150390625</v>
      </c>
      <c r="AH42" s="1">
        <v>16192.4560546875</v>
      </c>
      <c r="AI42" s="1">
        <v>5170.82177734375</v>
      </c>
      <c r="AJ42" s="1">
        <v>9849.240234375</v>
      </c>
      <c r="AK42" s="1">
        <v>3959.518798828125</v>
      </c>
      <c r="AL42" s="1">
        <v>9277.5068359375</v>
      </c>
      <c r="AM42" s="1">
        <v>3607.21435546875</v>
      </c>
      <c r="AN42" s="1">
        <v>10800.6015625</v>
      </c>
      <c r="AO42" s="1">
        <v>3196.9541015625</v>
      </c>
      <c r="AP42" s="1">
        <v>9617.751953125</v>
      </c>
      <c r="AQ42" s="1">
        <v>2569.779541015625</v>
      </c>
      <c r="AR42" s="1">
        <v>52992.01171875</v>
      </c>
      <c r="AS42" s="1">
        <v>8416.833984375</v>
      </c>
      <c r="AT42" s="1">
        <v>159243.234375</v>
      </c>
      <c r="AU42" s="1">
        <v>16833.66796875</v>
      </c>
      <c r="AV42" s="1">
        <v>44129.41796875</v>
      </c>
      <c r="AW42" s="1">
        <v>11783.5673828125</v>
      </c>
      <c r="AX42" s="1">
        <v>31248.529296875</v>
      </c>
      <c r="AY42" s="1">
        <v>36333.3046875</v>
      </c>
      <c r="AZ42" s="1">
        <v>15780.6923828125</v>
      </c>
      <c r="BA42" s="1">
        <v>11992.78515625</v>
      </c>
      <c r="BB42" s="1">
        <v>26190.41796875</v>
      </c>
      <c r="BC42" s="1">
        <v>9867.1748046875</v>
      </c>
      <c r="BD42" s="1">
        <v>19653.537109375</v>
      </c>
      <c r="BE42" s="1">
        <v>11645.5302734375</v>
      </c>
      <c r="BF42" s="1">
        <v>9236.875</v>
      </c>
      <c r="BG42" s="1">
        <v>10961.603515625</v>
      </c>
    </row>
    <row r="43" spans="1:59" ht="15.75" customHeight="1" x14ac:dyDescent="0.15">
      <c r="A43" s="1">
        <v>41</v>
      </c>
      <c r="B43" s="1">
        <v>54726.3984375</v>
      </c>
      <c r="C43" s="1">
        <v>14012.6328125</v>
      </c>
      <c r="D43" s="1">
        <v>41429.51953125</v>
      </c>
      <c r="E43" s="1">
        <v>5303.54345703125</v>
      </c>
      <c r="F43" s="1">
        <v>21539.041015625</v>
      </c>
      <c r="G43" s="1">
        <v>6073.58740234375</v>
      </c>
      <c r="H43" s="1">
        <v>16979.275390625</v>
      </c>
      <c r="I43" s="1">
        <v>6252.541015625</v>
      </c>
      <c r="J43" s="1">
        <v>45750.8515625</v>
      </c>
      <c r="K43" s="1">
        <v>6095.279296875</v>
      </c>
      <c r="L43" s="1">
        <v>28681.939453125</v>
      </c>
      <c r="M43" s="1">
        <v>5579.12255859375</v>
      </c>
      <c r="N43" s="1">
        <v>39242.9765625</v>
      </c>
      <c r="O43" s="1">
        <v>6819.7216796875</v>
      </c>
      <c r="P43" s="1">
        <v>26683.744140625</v>
      </c>
      <c r="Q43" s="1">
        <v>3161.519287109375</v>
      </c>
      <c r="R43" s="1">
        <v>23268.98046875</v>
      </c>
      <c r="S43" s="1">
        <v>5764.4853515625</v>
      </c>
      <c r="T43" s="1">
        <v>37968.0390625</v>
      </c>
      <c r="U43" s="1">
        <v>6177.60791015625</v>
      </c>
      <c r="V43" s="1">
        <v>14442.326171875</v>
      </c>
      <c r="W43" s="1">
        <v>4772.1044921875</v>
      </c>
      <c r="X43" s="1">
        <v>10937.6181640625</v>
      </c>
      <c r="Y43" s="1">
        <v>4609.4189453125</v>
      </c>
      <c r="Z43" s="1">
        <v>9574.275390625</v>
      </c>
      <c r="AA43" s="1">
        <v>16810.822265625</v>
      </c>
      <c r="AB43" s="1">
        <v>16601.5234375</v>
      </c>
      <c r="AC43" s="1">
        <v>12499.4130859375</v>
      </c>
      <c r="AD43" s="1">
        <v>20549.26953125</v>
      </c>
      <c r="AE43" s="1">
        <v>13426.7197265625</v>
      </c>
      <c r="AF43" s="1">
        <v>28607.171875</v>
      </c>
      <c r="AG43" s="1">
        <v>10780.8642578125</v>
      </c>
      <c r="AH43" s="1">
        <v>16322.7587890625</v>
      </c>
      <c r="AI43" s="1">
        <v>5300.0927734375</v>
      </c>
      <c r="AJ43" s="1">
        <v>10040.5380859375</v>
      </c>
      <c r="AK43" s="1">
        <v>4058.507080078125</v>
      </c>
      <c r="AL43" s="1">
        <v>9326.1318359375</v>
      </c>
      <c r="AM43" s="1">
        <v>3697.394775390625</v>
      </c>
      <c r="AN43" s="1">
        <v>10880.583984375</v>
      </c>
      <c r="AO43" s="1">
        <v>3276.8779296875</v>
      </c>
      <c r="AP43" s="1">
        <v>9694.6962890625</v>
      </c>
      <c r="AQ43" s="1">
        <v>2634.024169921875</v>
      </c>
      <c r="AR43" s="1">
        <v>53969.95703125</v>
      </c>
      <c r="AS43" s="1">
        <v>8627.2548828125</v>
      </c>
      <c r="AT43" s="1">
        <v>162549.59375</v>
      </c>
      <c r="AU43" s="1">
        <v>17254.509765625</v>
      </c>
      <c r="AV43" s="1">
        <v>44469.7734375</v>
      </c>
      <c r="AW43" s="1">
        <v>12078.1572265625</v>
      </c>
      <c r="AX43" s="1">
        <v>31301.59375</v>
      </c>
      <c r="AY43" s="1">
        <v>37241.640625</v>
      </c>
      <c r="AZ43" s="1">
        <v>15872.166015625</v>
      </c>
      <c r="BA43" s="1">
        <v>12292.6044921875</v>
      </c>
      <c r="BB43" s="1">
        <v>26312.912109375</v>
      </c>
      <c r="BC43" s="1">
        <v>10113.8544921875</v>
      </c>
      <c r="BD43" s="1">
        <v>19729.787109375</v>
      </c>
      <c r="BE43" s="1">
        <v>11936.669921875</v>
      </c>
      <c r="BF43" s="1">
        <v>9262.908203125</v>
      </c>
      <c r="BG43" s="1">
        <v>11235.6435546875</v>
      </c>
    </row>
    <row r="44" spans="1:59" ht="15.75" customHeight="1" x14ac:dyDescent="0.15">
      <c r="A44" s="1">
        <v>42</v>
      </c>
      <c r="B44" s="1">
        <v>55524.390625</v>
      </c>
      <c r="C44" s="1">
        <v>14354.404296875</v>
      </c>
      <c r="D44" s="1">
        <v>41933.51171875</v>
      </c>
      <c r="E44" s="1">
        <v>5432.89794921875</v>
      </c>
      <c r="F44" s="1">
        <v>21749.248046875</v>
      </c>
      <c r="G44" s="1">
        <v>6221.72314453125</v>
      </c>
      <c r="H44" s="1">
        <v>17100.42578125</v>
      </c>
      <c r="I44" s="1">
        <v>6405.04248046875</v>
      </c>
      <c r="J44" s="1">
        <v>46360.625</v>
      </c>
      <c r="K44" s="1">
        <v>6243.9443359375</v>
      </c>
      <c r="L44" s="1">
        <v>28811.041015625</v>
      </c>
      <c r="M44" s="1">
        <v>5715.19873046875</v>
      </c>
      <c r="N44" s="1">
        <v>39491.703125</v>
      </c>
      <c r="O44" s="1">
        <v>6986.05615234375</v>
      </c>
      <c r="P44" s="1">
        <v>26993.873046875</v>
      </c>
      <c r="Q44" s="1">
        <v>3238.62939453125</v>
      </c>
      <c r="R44" s="1">
        <v>23666.92578125</v>
      </c>
      <c r="S44" s="1">
        <v>5905.08251953125</v>
      </c>
      <c r="T44" s="1">
        <v>38185.015625</v>
      </c>
      <c r="U44" s="1">
        <v>6328.28076171875</v>
      </c>
      <c r="V44" s="1">
        <v>14599.6142578125</v>
      </c>
      <c r="W44" s="1">
        <v>4888.49658203125</v>
      </c>
      <c r="X44" s="1">
        <v>11085.19140625</v>
      </c>
      <c r="Y44" s="1">
        <v>4721.84375</v>
      </c>
      <c r="Z44" s="1">
        <v>9735.39453125</v>
      </c>
      <c r="AA44" s="1">
        <v>17220.83984375</v>
      </c>
      <c r="AB44" s="1">
        <v>16758.455078125</v>
      </c>
      <c r="AC44" s="1">
        <v>12804.2763671875</v>
      </c>
      <c r="AD44" s="1">
        <v>20624.31640625</v>
      </c>
      <c r="AE44" s="1">
        <v>13754.19921875</v>
      </c>
      <c r="AF44" s="1">
        <v>28840.439453125</v>
      </c>
      <c r="AG44" s="1">
        <v>11043.8115234375</v>
      </c>
      <c r="AH44" s="1">
        <v>16448.345703125</v>
      </c>
      <c r="AI44" s="1">
        <v>5429.36279296875</v>
      </c>
      <c r="AJ44" s="1">
        <v>10226.4287109375</v>
      </c>
      <c r="AK44" s="1">
        <v>4157.49462890625</v>
      </c>
      <c r="AL44" s="1">
        <v>9373.44140625</v>
      </c>
      <c r="AM44" s="1">
        <v>3787.5751953125</v>
      </c>
      <c r="AN44" s="1">
        <v>10957.7841796875</v>
      </c>
      <c r="AO44" s="1">
        <v>3356.8017578125</v>
      </c>
      <c r="AP44" s="1">
        <v>9768.21484375</v>
      </c>
      <c r="AQ44" s="1">
        <v>2698.2685546875</v>
      </c>
      <c r="AR44" s="1">
        <v>54931.2890625</v>
      </c>
      <c r="AS44" s="1">
        <v>8837.67578125</v>
      </c>
      <c r="AT44" s="1">
        <v>165797.59375</v>
      </c>
      <c r="AU44" s="1">
        <v>17675.349609375</v>
      </c>
      <c r="AV44" s="1">
        <v>44795.92578125</v>
      </c>
      <c r="AW44" s="1">
        <v>12372.74609375</v>
      </c>
      <c r="AX44" s="1">
        <v>31352.197265625</v>
      </c>
      <c r="AY44" s="1">
        <v>38149.97265625</v>
      </c>
      <c r="AZ44" s="1">
        <v>15960.130859375</v>
      </c>
      <c r="BA44" s="1">
        <v>12592.4248046875</v>
      </c>
      <c r="BB44" s="1">
        <v>26430.482421875</v>
      </c>
      <c r="BC44" s="1">
        <v>10360.533203125</v>
      </c>
      <c r="BD44" s="1">
        <v>19802.849609375</v>
      </c>
      <c r="BE44" s="1">
        <v>12227.8076171875</v>
      </c>
      <c r="BF44" s="1">
        <v>9288.078125</v>
      </c>
      <c r="BG44" s="1">
        <v>11509.68359375</v>
      </c>
    </row>
    <row r="45" spans="1:59" ht="15.75" customHeight="1" x14ac:dyDescent="0.15">
      <c r="A45" s="1">
        <v>43</v>
      </c>
      <c r="B45" s="1">
        <v>56291.8984375</v>
      </c>
      <c r="C45" s="1">
        <v>14696.1748046875</v>
      </c>
      <c r="D45" s="1">
        <v>42426.1875</v>
      </c>
      <c r="E45" s="1">
        <v>5562.2529296875</v>
      </c>
      <c r="F45" s="1">
        <v>21953.7265625</v>
      </c>
      <c r="G45" s="1">
        <v>6369.859375</v>
      </c>
      <c r="H45" s="1">
        <v>17218.193359375</v>
      </c>
      <c r="I45" s="1">
        <v>6557.54296875</v>
      </c>
      <c r="J45" s="1">
        <v>46950.91015625</v>
      </c>
      <c r="K45" s="1">
        <v>6392.609375</v>
      </c>
      <c r="L45" s="1">
        <v>28936.84765625</v>
      </c>
      <c r="M45" s="1">
        <v>5851.27490234375</v>
      </c>
      <c r="N45" s="1">
        <v>39731.5390625</v>
      </c>
      <c r="O45" s="1">
        <v>7152.390625</v>
      </c>
      <c r="P45" s="1">
        <v>27294.900390625</v>
      </c>
      <c r="Q45" s="1">
        <v>3315.739501953125</v>
      </c>
      <c r="R45" s="1">
        <v>24046.294921875</v>
      </c>
      <c r="S45" s="1">
        <v>6045.67919921875</v>
      </c>
      <c r="T45" s="1">
        <v>38393.77734375</v>
      </c>
      <c r="U45" s="1">
        <v>6478.95361328125</v>
      </c>
      <c r="V45" s="1">
        <v>14751.5029296875</v>
      </c>
      <c r="W45" s="1">
        <v>5004.88916015625</v>
      </c>
      <c r="X45" s="1">
        <v>11227.6630859375</v>
      </c>
      <c r="Y45" s="1">
        <v>4834.2685546875</v>
      </c>
      <c r="Z45" s="1">
        <v>9892.755859375</v>
      </c>
      <c r="AA45" s="1">
        <v>17630.859375</v>
      </c>
      <c r="AB45" s="1">
        <v>16911.310546875</v>
      </c>
      <c r="AC45" s="1">
        <v>13109.1396484375</v>
      </c>
      <c r="AD45" s="1">
        <v>20696.63671875</v>
      </c>
      <c r="AE45" s="1">
        <v>14081.6806640625</v>
      </c>
      <c r="AF45" s="1">
        <v>29065.97265625</v>
      </c>
      <c r="AG45" s="1">
        <v>11306.7587890625</v>
      </c>
      <c r="AH45" s="1">
        <v>16569.466796875</v>
      </c>
      <c r="AI45" s="1">
        <v>5558.63330078125</v>
      </c>
      <c r="AJ45" s="1">
        <v>10407.0517578125</v>
      </c>
      <c r="AK45" s="1">
        <v>4256.482421875</v>
      </c>
      <c r="AL45" s="1">
        <v>9419.501953125</v>
      </c>
      <c r="AM45" s="1">
        <v>3877.755615234375</v>
      </c>
      <c r="AN45" s="1">
        <v>11032.345703125</v>
      </c>
      <c r="AO45" s="1">
        <v>3436.725341796875</v>
      </c>
      <c r="AP45" s="1">
        <v>9838.51171875</v>
      </c>
      <c r="AQ45" s="1">
        <v>2762.512939453125</v>
      </c>
      <c r="AR45" s="1">
        <v>55876.3515625</v>
      </c>
      <c r="AS45" s="1">
        <v>9048.0966796875</v>
      </c>
      <c r="AT45" s="1">
        <v>168988</v>
      </c>
      <c r="AU45" s="1">
        <v>18096.19140625</v>
      </c>
      <c r="AV45" s="1">
        <v>45108.703125</v>
      </c>
      <c r="AW45" s="1">
        <v>12667.3349609375</v>
      </c>
      <c r="AX45" s="1">
        <v>31400.51171875</v>
      </c>
      <c r="AY45" s="1">
        <v>39058.30078125</v>
      </c>
      <c r="AZ45" s="1">
        <v>16044.7880859375</v>
      </c>
      <c r="BA45" s="1">
        <v>12892.244140625</v>
      </c>
      <c r="BB45" s="1">
        <v>26543.4296875</v>
      </c>
      <c r="BC45" s="1">
        <v>10607.2119140625</v>
      </c>
      <c r="BD45" s="1">
        <v>19872.921875</v>
      </c>
      <c r="BE45" s="1">
        <v>12518.9453125</v>
      </c>
      <c r="BF45" s="1">
        <v>9312.4306640625</v>
      </c>
      <c r="BG45" s="1">
        <v>11783.7236328125</v>
      </c>
    </row>
    <row r="46" spans="1:59" ht="15.75" customHeight="1" x14ac:dyDescent="0.15">
      <c r="A46" s="1">
        <v>44</v>
      </c>
      <c r="B46" s="1">
        <v>57030.23828125</v>
      </c>
      <c r="C46" s="1">
        <v>15037.947265625</v>
      </c>
      <c r="D46" s="1">
        <v>42907.93359375</v>
      </c>
      <c r="E46" s="1">
        <v>5691.607421875</v>
      </c>
      <c r="F46" s="1">
        <v>22152.732421875</v>
      </c>
      <c r="G46" s="1">
        <v>6517.99609375</v>
      </c>
      <c r="H46" s="1">
        <v>17332.740234375</v>
      </c>
      <c r="I46" s="1">
        <v>6710.0439453125</v>
      </c>
      <c r="J46" s="1">
        <v>47522.50390625</v>
      </c>
      <c r="K46" s="1">
        <v>6541.27490234375</v>
      </c>
      <c r="L46" s="1">
        <v>29059.50390625</v>
      </c>
      <c r="M46" s="1">
        <v>5987.35107421875</v>
      </c>
      <c r="N46" s="1">
        <v>39962.953125</v>
      </c>
      <c r="O46" s="1">
        <v>7318.7255859375</v>
      </c>
      <c r="P46" s="1">
        <v>27587.1953125</v>
      </c>
      <c r="Q46" s="1">
        <v>3392.849853515625</v>
      </c>
      <c r="R46" s="1">
        <v>24407.9453125</v>
      </c>
      <c r="S46" s="1">
        <v>6186.27685546875</v>
      </c>
      <c r="T46" s="1">
        <v>38594.78125</v>
      </c>
      <c r="U46" s="1">
        <v>6629.62744140625</v>
      </c>
      <c r="V46" s="1">
        <v>14898.2490234375</v>
      </c>
      <c r="W46" s="1">
        <v>5121.28271484375</v>
      </c>
      <c r="X46" s="1">
        <v>11365.2470703125</v>
      </c>
      <c r="Y46" s="1">
        <v>4946.693359375</v>
      </c>
      <c r="Z46" s="1">
        <v>10046.4716796875</v>
      </c>
      <c r="AA46" s="1">
        <v>18040.880859375</v>
      </c>
      <c r="AB46" s="1">
        <v>17060.265625</v>
      </c>
      <c r="AC46" s="1">
        <v>13414.00390625</v>
      </c>
      <c r="AD46" s="1">
        <v>20766.384765625</v>
      </c>
      <c r="AE46" s="1">
        <v>14409.162109375</v>
      </c>
      <c r="AF46" s="1">
        <v>29284.150390625</v>
      </c>
      <c r="AG46" s="1">
        <v>11569.70703125</v>
      </c>
      <c r="AH46" s="1">
        <v>16686.353515625</v>
      </c>
      <c r="AI46" s="1">
        <v>5687.90380859375</v>
      </c>
      <c r="AJ46" s="1">
        <v>10582.544921875</v>
      </c>
      <c r="AK46" s="1">
        <v>4355.470703125</v>
      </c>
      <c r="AL46" s="1">
        <v>9464.3720703125</v>
      </c>
      <c r="AM46" s="1">
        <v>3967.93603515625</v>
      </c>
      <c r="AN46" s="1">
        <v>11104.404296875</v>
      </c>
      <c r="AO46" s="1">
        <v>3516.649658203125</v>
      </c>
      <c r="AP46" s="1">
        <v>9905.7744140625</v>
      </c>
      <c r="AQ46" s="1">
        <v>2826.757568359375</v>
      </c>
      <c r="AR46" s="1">
        <v>56805.4609375</v>
      </c>
      <c r="AS46" s="1">
        <v>9258.517578125</v>
      </c>
      <c r="AT46" s="1">
        <v>172121.5</v>
      </c>
      <c r="AU46" s="1">
        <v>18517.033203125</v>
      </c>
      <c r="AV46" s="1">
        <v>45408.84765625</v>
      </c>
      <c r="AW46" s="1">
        <v>12961.923828125</v>
      </c>
      <c r="AX46" s="1">
        <v>31446.68359375</v>
      </c>
      <c r="AY46" s="1">
        <v>39966.640625</v>
      </c>
      <c r="AZ46" s="1">
        <v>16126.322265625</v>
      </c>
      <c r="BA46" s="1">
        <v>13192.064453125</v>
      </c>
      <c r="BB46" s="1">
        <v>26652.017578125</v>
      </c>
      <c r="BC46" s="1">
        <v>10853.892578125</v>
      </c>
      <c r="BD46" s="1">
        <v>19940.197265625</v>
      </c>
      <c r="BE46" s="1">
        <v>12810.0849609375</v>
      </c>
      <c r="BF46" s="1">
        <v>9336.0107421875</v>
      </c>
      <c r="BG46" s="1">
        <v>12057.763671875</v>
      </c>
    </row>
    <row r="47" spans="1:59" ht="15.75" customHeight="1" x14ac:dyDescent="0.15">
      <c r="A47" s="1">
        <v>45</v>
      </c>
      <c r="B47" s="1">
        <v>57740.65625</v>
      </c>
      <c r="C47" s="1">
        <v>15379.71875</v>
      </c>
      <c r="D47" s="1">
        <v>43379.1484375</v>
      </c>
      <c r="E47" s="1">
        <v>5820.9619140625</v>
      </c>
      <c r="F47" s="1">
        <v>22346.501953125</v>
      </c>
      <c r="G47" s="1">
        <v>6666.1318359375</v>
      </c>
      <c r="H47" s="1">
        <v>17444.20703125</v>
      </c>
      <c r="I47" s="1">
        <v>6862.544921875</v>
      </c>
      <c r="J47" s="1">
        <v>48076.16796875</v>
      </c>
      <c r="K47" s="1">
        <v>6689.9404296875</v>
      </c>
      <c r="L47" s="1">
        <v>29179.1640625</v>
      </c>
      <c r="M47" s="1">
        <v>6123.42724609375</v>
      </c>
      <c r="N47" s="1">
        <v>40186.37890625</v>
      </c>
      <c r="O47" s="1">
        <v>7485.06005859375</v>
      </c>
      <c r="P47" s="1">
        <v>27871.1015625</v>
      </c>
      <c r="Q47" s="1">
        <v>3469.9599609375</v>
      </c>
      <c r="R47" s="1">
        <v>24752.69921875</v>
      </c>
      <c r="S47" s="1">
        <v>6326.87353515625</v>
      </c>
      <c r="T47" s="1">
        <v>38788.4375</v>
      </c>
      <c r="U47" s="1">
        <v>6780.30078125</v>
      </c>
      <c r="V47" s="1">
        <v>15040.0888671875</v>
      </c>
      <c r="W47" s="1">
        <v>5237.67529296875</v>
      </c>
      <c r="X47" s="1">
        <v>11498.1455078125</v>
      </c>
      <c r="Y47" s="1">
        <v>5059.1181640625</v>
      </c>
      <c r="Z47" s="1">
        <v>10196.6494140625</v>
      </c>
      <c r="AA47" s="1">
        <v>18450.900390625</v>
      </c>
      <c r="AB47" s="1">
        <v>17205.478515625</v>
      </c>
      <c r="AC47" s="1">
        <v>13718.8662109375</v>
      </c>
      <c r="AD47" s="1">
        <v>20833.697265625</v>
      </c>
      <c r="AE47" s="1">
        <v>14736.642578125</v>
      </c>
      <c r="AF47" s="1">
        <v>29495.32421875</v>
      </c>
      <c r="AG47" s="1">
        <v>11832.654296875</v>
      </c>
      <c r="AH47" s="1">
        <v>16799.224609375</v>
      </c>
      <c r="AI47" s="1">
        <v>5817.17431640625</v>
      </c>
      <c r="AJ47" s="1">
        <v>10753.0458984375</v>
      </c>
      <c r="AK47" s="1">
        <v>4454.45849609375</v>
      </c>
      <c r="AL47" s="1">
        <v>9508.107421875</v>
      </c>
      <c r="AM47" s="1">
        <v>4058.1162109375</v>
      </c>
      <c r="AN47" s="1">
        <v>11174.0849609375</v>
      </c>
      <c r="AO47" s="1">
        <v>3596.573486328125</v>
      </c>
      <c r="AP47" s="1">
        <v>9970.177734375</v>
      </c>
      <c r="AQ47" s="1">
        <v>2891.001953125</v>
      </c>
      <c r="AR47" s="1">
        <v>57718.9453125</v>
      </c>
      <c r="AS47" s="1">
        <v>9468.9375</v>
      </c>
      <c r="AT47" s="1">
        <v>175198.921875</v>
      </c>
      <c r="AU47" s="1">
        <v>18937.875</v>
      </c>
      <c r="AV47" s="1">
        <v>45697.0703125</v>
      </c>
      <c r="AW47" s="1">
        <v>13256.5126953125</v>
      </c>
      <c r="AX47" s="1">
        <v>31490.86328125</v>
      </c>
      <c r="AY47" s="1">
        <v>40874.96875</v>
      </c>
      <c r="AZ47" s="1">
        <v>16204.90625</v>
      </c>
      <c r="BA47" s="1">
        <v>13491.8837890625</v>
      </c>
      <c r="BB47" s="1">
        <v>26756.5</v>
      </c>
      <c r="BC47" s="1">
        <v>11100.5712890625</v>
      </c>
      <c r="BD47" s="1">
        <v>20004.84375</v>
      </c>
      <c r="BE47" s="1">
        <v>13101.22265625</v>
      </c>
      <c r="BF47" s="1">
        <v>9358.857421875</v>
      </c>
      <c r="BG47" s="1">
        <v>12331.8037109375</v>
      </c>
    </row>
    <row r="48" spans="1:59" ht="15.75" customHeight="1" x14ac:dyDescent="0.15">
      <c r="A48" s="1">
        <v>46</v>
      </c>
      <c r="B48" s="1">
        <v>58424.390625</v>
      </c>
      <c r="C48" s="1">
        <v>15721.4912109375</v>
      </c>
      <c r="D48" s="1">
        <v>43840.19921875</v>
      </c>
      <c r="E48" s="1">
        <v>5950.31689453125</v>
      </c>
      <c r="F48" s="1">
        <v>22535.267578125</v>
      </c>
      <c r="G48" s="1">
        <v>6814.2685546875</v>
      </c>
      <c r="H48" s="1">
        <v>17552.736328125</v>
      </c>
      <c r="I48" s="1">
        <v>7015.04638671875</v>
      </c>
      <c r="J48" s="1">
        <v>48612.60546875</v>
      </c>
      <c r="K48" s="1">
        <v>6838.60595703125</v>
      </c>
      <c r="L48" s="1">
        <v>29295.94921875</v>
      </c>
      <c r="M48" s="1">
        <v>6259.50390625</v>
      </c>
      <c r="N48" s="1">
        <v>40402.23828125</v>
      </c>
      <c r="O48" s="1">
        <v>7651.39501953125</v>
      </c>
      <c r="P48" s="1">
        <v>28146.95703125</v>
      </c>
      <c r="Q48" s="1">
        <v>3547.0703125</v>
      </c>
      <c r="R48" s="1">
        <v>25081.3671875</v>
      </c>
      <c r="S48" s="1">
        <v>6467.47119140625</v>
      </c>
      <c r="T48" s="1">
        <v>38975.14453125</v>
      </c>
      <c r="U48" s="1">
        <v>6930.97412109375</v>
      </c>
      <c r="V48" s="1">
        <v>15177.2529296875</v>
      </c>
      <c r="W48" s="1">
        <v>5354.068359375</v>
      </c>
      <c r="X48" s="1">
        <v>11626.5537109375</v>
      </c>
      <c r="Y48" s="1">
        <v>5171.54345703125</v>
      </c>
      <c r="Z48" s="1">
        <v>10343.390625</v>
      </c>
      <c r="AA48" s="1">
        <v>18860.921875</v>
      </c>
      <c r="AB48" s="1">
        <v>17347.09765625</v>
      </c>
      <c r="AC48" s="1">
        <v>14023.732421875</v>
      </c>
      <c r="AD48" s="1">
        <v>20898.712890625</v>
      </c>
      <c r="AE48" s="1">
        <v>15064.1240234375</v>
      </c>
      <c r="AF48" s="1">
        <v>29699.83203125</v>
      </c>
      <c r="AG48" s="1">
        <v>12095.603515625</v>
      </c>
      <c r="AH48" s="1">
        <v>16908.2734375</v>
      </c>
      <c r="AI48" s="1">
        <v>5946.4453125</v>
      </c>
      <c r="AJ48" s="1">
        <v>10918.6953125</v>
      </c>
      <c r="AK48" s="1">
        <v>4553.447265625</v>
      </c>
      <c r="AL48" s="1">
        <v>9550.759765625</v>
      </c>
      <c r="AM48" s="1">
        <v>4148.296875</v>
      </c>
      <c r="AN48" s="1">
        <v>11241.5048828125</v>
      </c>
      <c r="AO48" s="1">
        <v>3676.497314453125</v>
      </c>
      <c r="AP48" s="1">
        <v>10031.8828125</v>
      </c>
      <c r="AQ48" s="1">
        <v>2955.24658203125</v>
      </c>
      <c r="AR48" s="1">
        <v>58617.12109375</v>
      </c>
      <c r="AS48" s="1">
        <v>9679.359375</v>
      </c>
      <c r="AT48" s="1">
        <v>178221.078125</v>
      </c>
      <c r="AU48" s="1">
        <v>19358.71875</v>
      </c>
      <c r="AV48" s="1">
        <v>45974.0078125</v>
      </c>
      <c r="AW48" s="1">
        <v>13551.103515625</v>
      </c>
      <c r="AX48" s="1">
        <v>31533.166015625</v>
      </c>
      <c r="AY48" s="1">
        <v>41783.3046875</v>
      </c>
      <c r="AZ48" s="1">
        <v>16280.7001953125</v>
      </c>
      <c r="BA48" s="1">
        <v>13791.703125</v>
      </c>
      <c r="BB48" s="1">
        <v>26857.111328125</v>
      </c>
      <c r="BC48" s="1">
        <v>11347.2509765625</v>
      </c>
      <c r="BD48" s="1">
        <v>20067.021484375</v>
      </c>
      <c r="BE48" s="1">
        <v>13392.361328125</v>
      </c>
      <c r="BF48" s="1">
        <v>9381.0126953125</v>
      </c>
      <c r="BG48" s="1">
        <v>12605.84375</v>
      </c>
    </row>
    <row r="49" spans="1:59" ht="15.75" customHeight="1" x14ac:dyDescent="0.15">
      <c r="A49" s="1">
        <v>47</v>
      </c>
      <c r="B49" s="1">
        <v>59082.62109375</v>
      </c>
      <c r="C49" s="1">
        <v>16063.26171875</v>
      </c>
      <c r="D49" s="1">
        <v>44291.4375</v>
      </c>
      <c r="E49" s="1">
        <v>6079.671875</v>
      </c>
      <c r="F49" s="1">
        <v>22719.23828125</v>
      </c>
      <c r="G49" s="1">
        <v>6962.404296875</v>
      </c>
      <c r="H49" s="1">
        <v>17658.447265625</v>
      </c>
      <c r="I49" s="1">
        <v>7167.546875</v>
      </c>
      <c r="J49" s="1">
        <v>49132.50390625</v>
      </c>
      <c r="K49" s="1">
        <v>6987.27099609375</v>
      </c>
      <c r="L49" s="1">
        <v>29410</v>
      </c>
      <c r="M49" s="1">
        <v>6395.57958984375</v>
      </c>
      <c r="N49" s="1">
        <v>40610.9140625</v>
      </c>
      <c r="O49" s="1">
        <v>7817.7294921875</v>
      </c>
      <c r="P49" s="1">
        <v>28415.083984375</v>
      </c>
      <c r="Q49" s="1">
        <v>3624.180419921875</v>
      </c>
      <c r="R49" s="1">
        <v>25394.734375</v>
      </c>
      <c r="S49" s="1">
        <v>6608.068359375</v>
      </c>
      <c r="T49" s="1">
        <v>39155.2734375</v>
      </c>
      <c r="U49" s="1">
        <v>7081.6474609375</v>
      </c>
      <c r="V49" s="1">
        <v>15309.9560546875</v>
      </c>
      <c r="W49" s="1">
        <v>5470.46044921875</v>
      </c>
      <c r="X49" s="1">
        <v>11750.658203125</v>
      </c>
      <c r="Y49" s="1">
        <v>5283.9677734375</v>
      </c>
      <c r="Z49" s="1">
        <v>10486.7998046875</v>
      </c>
      <c r="AA49" s="1">
        <v>19270.94140625</v>
      </c>
      <c r="AB49" s="1">
        <v>17485.26953125</v>
      </c>
      <c r="AC49" s="1">
        <v>14328.5947265625</v>
      </c>
      <c r="AD49" s="1">
        <v>20961.55078125</v>
      </c>
      <c r="AE49" s="1">
        <v>15391.6044921875</v>
      </c>
      <c r="AF49" s="1">
        <v>29897.982421875</v>
      </c>
      <c r="AG49" s="1">
        <v>12358.55078125</v>
      </c>
      <c r="AH49" s="1">
        <v>17013.6953125</v>
      </c>
      <c r="AI49" s="1">
        <v>6075.7158203125</v>
      </c>
      <c r="AJ49" s="1">
        <v>11079.6298828125</v>
      </c>
      <c r="AK49" s="1">
        <v>4652.4345703125</v>
      </c>
      <c r="AL49" s="1">
        <v>9592.376953125</v>
      </c>
      <c r="AM49" s="1">
        <v>4238.47705078125</v>
      </c>
      <c r="AN49" s="1">
        <v>11306.7744140625</v>
      </c>
      <c r="AO49" s="1">
        <v>3756.421142578125</v>
      </c>
      <c r="AP49" s="1">
        <v>10091.0400390625</v>
      </c>
      <c r="AQ49" s="1">
        <v>3019.490966796875</v>
      </c>
      <c r="AR49" s="1">
        <v>59500.29296875</v>
      </c>
      <c r="AS49" s="1">
        <v>9889.779296875</v>
      </c>
      <c r="AT49" s="1">
        <v>181188.734375</v>
      </c>
      <c r="AU49" s="1">
        <v>19779.55859375</v>
      </c>
      <c r="AV49" s="1">
        <v>46240.2890625</v>
      </c>
      <c r="AW49" s="1">
        <v>13845.6923828125</v>
      </c>
      <c r="AX49" s="1">
        <v>31573.724609375</v>
      </c>
      <c r="AY49" s="1">
        <v>42691.63671875</v>
      </c>
      <c r="AZ49" s="1">
        <v>16353.8525390625</v>
      </c>
      <c r="BA49" s="1">
        <v>14091.5234375</v>
      </c>
      <c r="BB49" s="1">
        <v>26954.0625</v>
      </c>
      <c r="BC49" s="1">
        <v>11593.9296875</v>
      </c>
      <c r="BD49" s="1">
        <v>20126.87109375</v>
      </c>
      <c r="BE49" s="1">
        <v>13683.4990234375</v>
      </c>
      <c r="BF49" s="1">
        <v>9402.5078125</v>
      </c>
      <c r="BG49" s="1">
        <v>12879.8837890625</v>
      </c>
    </row>
    <row r="50" spans="1:59" ht="15.75" customHeight="1" x14ac:dyDescent="0.15">
      <c r="A50" s="1">
        <v>48</v>
      </c>
      <c r="B50" s="1">
        <v>59716.43359375</v>
      </c>
      <c r="C50" s="1">
        <v>16405.033203125</v>
      </c>
      <c r="D50" s="1">
        <v>44733.1953125</v>
      </c>
      <c r="E50" s="1">
        <v>6209.0263671875</v>
      </c>
      <c r="F50" s="1">
        <v>22898.6171875</v>
      </c>
      <c r="G50" s="1">
        <v>7110.541015625</v>
      </c>
      <c r="H50" s="1">
        <v>17761.466796875</v>
      </c>
      <c r="I50" s="1">
        <v>7320.04833984375</v>
      </c>
      <c r="J50" s="1">
        <v>49636.53515625</v>
      </c>
      <c r="K50" s="1">
        <v>7135.9365234375</v>
      </c>
      <c r="L50" s="1">
        <v>29521.423828125</v>
      </c>
      <c r="M50" s="1">
        <v>6531.65625</v>
      </c>
      <c r="N50" s="1">
        <v>40812.76171875</v>
      </c>
      <c r="O50" s="1">
        <v>7984.064453125</v>
      </c>
      <c r="P50" s="1">
        <v>28675.771484375</v>
      </c>
      <c r="Q50" s="1">
        <v>3701.290771484375</v>
      </c>
      <c r="R50" s="1">
        <v>25693.548828125</v>
      </c>
      <c r="S50" s="1">
        <v>6748.666015625</v>
      </c>
      <c r="T50" s="1">
        <v>39329.15625</v>
      </c>
      <c r="U50" s="1">
        <v>7232.32080078125</v>
      </c>
      <c r="V50" s="1">
        <v>15438.3955078125</v>
      </c>
      <c r="W50" s="1">
        <v>5586.853515625</v>
      </c>
      <c r="X50" s="1">
        <v>11870.6376953125</v>
      </c>
      <c r="Y50" s="1">
        <v>5396.39306640625</v>
      </c>
      <c r="Z50" s="1">
        <v>10626.974609375</v>
      </c>
      <c r="AA50" s="1">
        <v>19680.9609375</v>
      </c>
      <c r="AB50" s="1">
        <v>17620.125</v>
      </c>
      <c r="AC50" s="1">
        <v>14633.458984375</v>
      </c>
      <c r="AD50" s="1">
        <v>21022.32421875</v>
      </c>
      <c r="AE50" s="1">
        <v>15719.0859375</v>
      </c>
      <c r="AF50" s="1">
        <v>30090.0703125</v>
      </c>
      <c r="AG50" s="1">
        <v>12621.4990234375</v>
      </c>
      <c r="AH50" s="1">
        <v>17115.6640625</v>
      </c>
      <c r="AI50" s="1">
        <v>6204.986328125</v>
      </c>
      <c r="AJ50" s="1">
        <v>11235.986328125</v>
      </c>
      <c r="AK50" s="1">
        <v>4751.4228515625</v>
      </c>
      <c r="AL50" s="1">
        <v>9633.0048828125</v>
      </c>
      <c r="AM50" s="1">
        <v>4328.6572265625</v>
      </c>
      <c r="AN50" s="1">
        <v>11369.99609375</v>
      </c>
      <c r="AO50" s="1">
        <v>3836.344970703125</v>
      </c>
      <c r="AP50" s="1">
        <v>10147.7900390625</v>
      </c>
      <c r="AQ50" s="1">
        <v>3083.735595703125</v>
      </c>
      <c r="AR50" s="1">
        <v>60368.7734375</v>
      </c>
      <c r="AS50" s="1">
        <v>10100.201171875</v>
      </c>
      <c r="AT50" s="1">
        <v>184102.859375</v>
      </c>
      <c r="AU50" s="1">
        <v>20200.40234375</v>
      </c>
      <c r="AV50" s="1">
        <v>46496.46875</v>
      </c>
      <c r="AW50" s="1">
        <v>14140.28125</v>
      </c>
      <c r="AX50" s="1">
        <v>31612.6328125</v>
      </c>
      <c r="AY50" s="1">
        <v>43599.97265625</v>
      </c>
      <c r="AZ50" s="1">
        <v>16424.5</v>
      </c>
      <c r="BA50" s="1">
        <v>14391.3427734375</v>
      </c>
      <c r="BB50" s="1">
        <v>27047.5546875</v>
      </c>
      <c r="BC50" s="1">
        <v>11840.609375</v>
      </c>
      <c r="BD50" s="1">
        <v>20184.529296875</v>
      </c>
      <c r="BE50" s="1">
        <v>13974.638671875</v>
      </c>
      <c r="BF50" s="1">
        <v>9423.37890625</v>
      </c>
      <c r="BG50" s="1">
        <v>13153.923828125</v>
      </c>
    </row>
    <row r="51" spans="1:59" ht="15.75" customHeight="1" x14ac:dyDescent="0.15">
      <c r="A51" s="1">
        <v>49</v>
      </c>
      <c r="B51" s="1">
        <v>60326.93359375</v>
      </c>
      <c r="C51" s="1">
        <v>16746.8046875</v>
      </c>
      <c r="D51" s="1">
        <v>45165.796875</v>
      </c>
      <c r="E51" s="1">
        <v>6338.380859375</v>
      </c>
      <c r="F51" s="1">
        <v>23073.5859375</v>
      </c>
      <c r="G51" s="1">
        <v>7258.67724609375</v>
      </c>
      <c r="H51" s="1">
        <v>17861.904296875</v>
      </c>
      <c r="I51" s="1">
        <v>7472.54931640625</v>
      </c>
      <c r="J51" s="1">
        <v>50125.31640625</v>
      </c>
      <c r="K51" s="1">
        <v>7284.6015625</v>
      </c>
      <c r="L51" s="1">
        <v>29630.3359375</v>
      </c>
      <c r="M51" s="1">
        <v>6667.73193359375</v>
      </c>
      <c r="N51" s="1">
        <v>41008.12109375</v>
      </c>
      <c r="O51" s="1">
        <v>8150.39892578125</v>
      </c>
      <c r="P51" s="1">
        <v>28929.3203125</v>
      </c>
      <c r="Q51" s="1">
        <v>3778.401123046875</v>
      </c>
      <c r="R51" s="1">
        <v>25978.544921875</v>
      </c>
      <c r="S51" s="1">
        <v>6889.26318359375</v>
      </c>
      <c r="T51" s="1">
        <v>39497.109375</v>
      </c>
      <c r="U51" s="1">
        <v>7382.994140625</v>
      </c>
      <c r="V51" s="1">
        <v>15562.765625</v>
      </c>
      <c r="W51" s="1">
        <v>5703.24658203125</v>
      </c>
      <c r="X51" s="1">
        <v>11986.6611328125</v>
      </c>
      <c r="Y51" s="1">
        <v>5508.81787109375</v>
      </c>
      <c r="Z51" s="1">
        <v>10764.0068359375</v>
      </c>
      <c r="AA51" s="1">
        <v>20090.982421875</v>
      </c>
      <c r="AB51" s="1">
        <v>17751.794921875</v>
      </c>
      <c r="AC51" s="1">
        <v>14938.3232421875</v>
      </c>
      <c r="AD51" s="1">
        <v>21081.13671875</v>
      </c>
      <c r="AE51" s="1">
        <v>16046.56640625</v>
      </c>
      <c r="AF51" s="1">
        <v>30276.361328125</v>
      </c>
      <c r="AG51" s="1">
        <v>12884.4462890625</v>
      </c>
      <c r="AH51" s="1">
        <v>17214.34375</v>
      </c>
      <c r="AI51" s="1">
        <v>6334.2568359375</v>
      </c>
      <c r="AJ51" s="1">
        <v>11387.900390625</v>
      </c>
      <c r="AK51" s="1">
        <v>4850.41064453125</v>
      </c>
      <c r="AL51" s="1">
        <v>9672.685546875</v>
      </c>
      <c r="AM51" s="1">
        <v>4418.837890625</v>
      </c>
      <c r="AN51" s="1">
        <v>11431.2666015625</v>
      </c>
      <c r="AO51" s="1">
        <v>3916.268798828125</v>
      </c>
      <c r="AP51" s="1">
        <v>10202.265625</v>
      </c>
      <c r="AQ51" s="1">
        <v>3147.97998046875</v>
      </c>
      <c r="AR51" s="1">
        <v>61222.87109375</v>
      </c>
      <c r="AS51" s="1">
        <v>10310.6220703125</v>
      </c>
      <c r="AT51" s="1">
        <v>186964.234375</v>
      </c>
      <c r="AU51" s="1">
        <v>20621.244140625</v>
      </c>
      <c r="AV51" s="1">
        <v>46743.0703125</v>
      </c>
      <c r="AW51" s="1">
        <v>14434.8701171875</v>
      </c>
      <c r="AX51" s="1">
        <v>31649.994140625</v>
      </c>
      <c r="AY51" s="1">
        <v>44508.30078125</v>
      </c>
      <c r="AZ51" s="1">
        <v>16492.771484375</v>
      </c>
      <c r="BA51" s="1">
        <v>14691.162109375</v>
      </c>
      <c r="BB51" s="1">
        <v>27137.76953125</v>
      </c>
      <c r="BC51" s="1">
        <v>12087.2880859375</v>
      </c>
      <c r="BD51" s="1">
        <v>20240.115234375</v>
      </c>
      <c r="BE51" s="1">
        <v>14265.7763671875</v>
      </c>
      <c r="BF51" s="1">
        <v>9443.65234375</v>
      </c>
      <c r="BG51" s="1">
        <v>13427.9638671875</v>
      </c>
    </row>
    <row r="52" spans="1:59" ht="15.75" customHeight="1" x14ac:dyDescent="0.15">
      <c r="A52" s="1">
        <v>50</v>
      </c>
      <c r="B52" s="1">
        <v>60915.12890625</v>
      </c>
      <c r="C52" s="1">
        <v>17088.576171875</v>
      </c>
      <c r="D52" s="1">
        <v>45589.5390625</v>
      </c>
      <c r="E52" s="1">
        <v>6467.73583984375</v>
      </c>
      <c r="F52" s="1">
        <v>23244.33203125</v>
      </c>
      <c r="G52" s="1">
        <v>7406.81298828125</v>
      </c>
      <c r="H52" s="1">
        <v>17959.873046875</v>
      </c>
      <c r="I52" s="1">
        <v>7625.05029296875</v>
      </c>
      <c r="J52" s="1">
        <v>50599.44921875</v>
      </c>
      <c r="K52" s="1">
        <v>7433.26708984375</v>
      </c>
      <c r="L52" s="1">
        <v>29736.83984375</v>
      </c>
      <c r="M52" s="1">
        <v>6803.8076171875</v>
      </c>
      <c r="N52" s="1">
        <v>41197.30078125</v>
      </c>
      <c r="O52" s="1">
        <v>8316.7333984375</v>
      </c>
      <c r="P52" s="1">
        <v>29175.99609375</v>
      </c>
      <c r="Q52" s="1">
        <v>3855.51123046875</v>
      </c>
      <c r="R52" s="1">
        <v>26250.4140625</v>
      </c>
      <c r="S52" s="1">
        <v>7029.859375</v>
      </c>
      <c r="T52" s="1">
        <v>39659.43359375</v>
      </c>
      <c r="U52" s="1">
        <v>7533.66748046875</v>
      </c>
      <c r="V52" s="1">
        <v>15683.2421875</v>
      </c>
      <c r="W52" s="1">
        <v>5819.63916015625</v>
      </c>
      <c r="X52" s="1">
        <v>12098.892578125</v>
      </c>
      <c r="Y52" s="1">
        <v>5621.24267578125</v>
      </c>
      <c r="Z52" s="1">
        <v>10897.994140625</v>
      </c>
      <c r="AA52" s="1">
        <v>20501.001953125</v>
      </c>
      <c r="AB52" s="1">
        <v>17880.3984375</v>
      </c>
      <c r="AC52" s="1">
        <v>15243.185546875</v>
      </c>
      <c r="AD52" s="1">
        <v>21138.091796875</v>
      </c>
      <c r="AE52" s="1">
        <v>16374.046875</v>
      </c>
      <c r="AF52" s="1">
        <v>30457.125</v>
      </c>
      <c r="AG52" s="1">
        <v>13147.3935546875</v>
      </c>
      <c r="AH52" s="1">
        <v>17309.89453125</v>
      </c>
      <c r="AI52" s="1">
        <v>6463.52734375</v>
      </c>
      <c r="AJ52" s="1">
        <v>11535.5078125</v>
      </c>
      <c r="AK52" s="1">
        <v>4949.3984375</v>
      </c>
      <c r="AL52" s="1">
        <v>9711.4580078125</v>
      </c>
      <c r="AM52" s="1">
        <v>4509.01806640625</v>
      </c>
      <c r="AN52" s="1">
        <v>11490.6728515625</v>
      </c>
      <c r="AO52" s="1">
        <v>3996.1923828125</v>
      </c>
      <c r="AP52" s="1">
        <v>10254.5888671875</v>
      </c>
      <c r="AQ52" s="1">
        <v>3212.224609375</v>
      </c>
      <c r="AR52" s="1">
        <v>62062.875</v>
      </c>
      <c r="AS52" s="1">
        <v>10521.04296875</v>
      </c>
      <c r="AT52" s="1">
        <v>189773.8125</v>
      </c>
      <c r="AU52" s="1">
        <v>21042.083984375</v>
      </c>
      <c r="AV52" s="1">
        <v>46980.60546875</v>
      </c>
      <c r="AW52" s="1">
        <v>14729.458984375</v>
      </c>
      <c r="AX52" s="1">
        <v>31685.904296875</v>
      </c>
      <c r="AY52" s="1">
        <v>45416.6328125</v>
      </c>
      <c r="AZ52" s="1">
        <v>16558.787109375</v>
      </c>
      <c r="BA52" s="1">
        <v>14990.9814453125</v>
      </c>
      <c r="BB52" s="1">
        <v>27224.880859375</v>
      </c>
      <c r="BC52" s="1">
        <v>12333.9677734375</v>
      </c>
      <c r="BD52" s="1">
        <v>20293.748046875</v>
      </c>
      <c r="BE52" s="1">
        <v>14556.9140625</v>
      </c>
      <c r="BF52" s="1">
        <v>9463.359375</v>
      </c>
      <c r="BG52" s="1">
        <v>13702.0029296875</v>
      </c>
    </row>
    <row r="53" spans="1:59" ht="15.75" customHeight="1" x14ac:dyDescent="0.15">
      <c r="A53" s="1">
        <v>51</v>
      </c>
      <c r="B53" s="1">
        <v>61481.99609375</v>
      </c>
      <c r="C53" s="1">
        <v>17430.34765625</v>
      </c>
      <c r="D53" s="1">
        <v>46004.71875</v>
      </c>
      <c r="E53" s="1">
        <v>6597.09033203125</v>
      </c>
      <c r="F53" s="1">
        <v>23411.013671875</v>
      </c>
      <c r="G53" s="1">
        <v>7554.9501953125</v>
      </c>
      <c r="H53" s="1">
        <v>18055.46484375</v>
      </c>
      <c r="I53" s="1">
        <v>7777.55126953125</v>
      </c>
      <c r="J53" s="1">
        <v>51059.5078125</v>
      </c>
      <c r="K53" s="1">
        <v>7581.9326171875</v>
      </c>
      <c r="L53" s="1">
        <v>29841.02734375</v>
      </c>
      <c r="M53" s="1">
        <v>6939.88427734375</v>
      </c>
      <c r="N53" s="1">
        <v>41380.59765625</v>
      </c>
      <c r="O53" s="1">
        <v>8483.068359375</v>
      </c>
      <c r="P53" s="1">
        <v>29416.05859375</v>
      </c>
      <c r="Q53" s="1">
        <v>3932.62158203125</v>
      </c>
      <c r="R53" s="1">
        <v>26509.82421875</v>
      </c>
      <c r="S53" s="1">
        <v>7170.45703125</v>
      </c>
      <c r="T53" s="1">
        <v>39816.40234375</v>
      </c>
      <c r="U53" s="1">
        <v>7684.3408203125</v>
      </c>
      <c r="V53" s="1">
        <v>15800.0009765625</v>
      </c>
      <c r="W53" s="1">
        <v>5936.0322265625</v>
      </c>
      <c r="X53" s="1">
        <v>12207.4892578125</v>
      </c>
      <c r="Y53" s="1">
        <v>5733.66748046875</v>
      </c>
      <c r="Z53" s="1">
        <v>11029.0205078125</v>
      </c>
      <c r="AA53" s="1">
        <v>20911.0234375</v>
      </c>
      <c r="AB53" s="1">
        <v>18006.05078125</v>
      </c>
      <c r="AC53" s="1">
        <v>15548.0498046875</v>
      </c>
      <c r="AD53" s="1">
        <v>21193.27734375</v>
      </c>
      <c r="AE53" s="1">
        <v>16701.529296875</v>
      </c>
      <c r="AF53" s="1">
        <v>30632.599609375</v>
      </c>
      <c r="AG53" s="1">
        <v>13410.3427734375</v>
      </c>
      <c r="AH53" s="1">
        <v>17402.455078125</v>
      </c>
      <c r="AI53" s="1">
        <v>6592.7978515625</v>
      </c>
      <c r="AJ53" s="1">
        <v>11678.9365234375</v>
      </c>
      <c r="AK53" s="1">
        <v>5048.38671875</v>
      </c>
      <c r="AL53" s="1">
        <v>9749.3583984375</v>
      </c>
      <c r="AM53" s="1">
        <v>4599.19873046875</v>
      </c>
      <c r="AN53" s="1">
        <v>11548.3056640625</v>
      </c>
      <c r="AO53" s="1">
        <v>4076.11669921875</v>
      </c>
      <c r="AP53" s="1">
        <v>10304.8720703125</v>
      </c>
      <c r="AQ53" s="1">
        <v>3276.46923828125</v>
      </c>
      <c r="AR53" s="1">
        <v>62889.09375</v>
      </c>
      <c r="AS53" s="1">
        <v>10731.4638671875</v>
      </c>
      <c r="AT53" s="1">
        <v>192532.40625</v>
      </c>
      <c r="AU53" s="1">
        <v>21462.92578125</v>
      </c>
      <c r="AV53" s="1">
        <v>47209.5234375</v>
      </c>
      <c r="AW53" s="1">
        <v>15024.048828125</v>
      </c>
      <c r="AX53" s="1">
        <v>31720.443359375</v>
      </c>
      <c r="AY53" s="1">
        <v>46324.96875</v>
      </c>
      <c r="AZ53" s="1">
        <v>16622.658203125</v>
      </c>
      <c r="BA53" s="1">
        <v>15290.8017578125</v>
      </c>
      <c r="BB53" s="1">
        <v>27309.046875</v>
      </c>
      <c r="BC53" s="1">
        <v>12580.6484375</v>
      </c>
      <c r="BD53" s="1">
        <v>20345.53125</v>
      </c>
      <c r="BE53" s="1">
        <v>14848.0517578125</v>
      </c>
      <c r="BF53" s="1">
        <v>9482.5244140625</v>
      </c>
      <c r="BG53" s="1">
        <v>13976.044921875</v>
      </c>
    </row>
    <row r="54" spans="1:59" ht="15.75" customHeight="1" x14ac:dyDescent="0.15">
      <c r="A54" s="1">
        <v>52</v>
      </c>
      <c r="B54" s="1">
        <v>62028.4765625</v>
      </c>
      <c r="C54" s="1">
        <v>17772.119140625</v>
      </c>
      <c r="D54" s="1">
        <v>46411.60546875</v>
      </c>
      <c r="E54" s="1">
        <v>6726.4453125</v>
      </c>
      <c r="F54" s="1">
        <v>23573.791015625</v>
      </c>
      <c r="G54" s="1">
        <v>7703.0859375</v>
      </c>
      <c r="H54" s="1">
        <v>18148.779296875</v>
      </c>
      <c r="I54" s="1">
        <v>7930.05224609375</v>
      </c>
      <c r="J54" s="1">
        <v>51506.046875</v>
      </c>
      <c r="K54" s="1">
        <v>7730.59765625</v>
      </c>
      <c r="L54" s="1">
        <v>29943.001953125</v>
      </c>
      <c r="M54" s="1">
        <v>7075.96044921875</v>
      </c>
      <c r="N54" s="1">
        <v>41558.28125</v>
      </c>
      <c r="O54" s="1">
        <v>8649.40234375</v>
      </c>
      <c r="P54" s="1">
        <v>29649.751953125</v>
      </c>
      <c r="Q54" s="1">
        <v>4009.731689453125</v>
      </c>
      <c r="R54" s="1">
        <v>26757.41015625</v>
      </c>
      <c r="S54" s="1">
        <v>7311.05419921875</v>
      </c>
      <c r="T54" s="1">
        <v>39968.2734375</v>
      </c>
      <c r="U54" s="1">
        <v>7835.01416015625</v>
      </c>
      <c r="V54" s="1">
        <v>15913.193359375</v>
      </c>
      <c r="W54" s="1">
        <v>6052.42431640625</v>
      </c>
      <c r="X54" s="1">
        <v>12312.5966796875</v>
      </c>
      <c r="Y54" s="1">
        <v>5846.09228515625</v>
      </c>
      <c r="Z54" s="1">
        <v>11157.1728515625</v>
      </c>
      <c r="AA54" s="1">
        <v>21321.041015625</v>
      </c>
      <c r="AB54" s="1">
        <v>18128.857421875</v>
      </c>
      <c r="AC54" s="1">
        <v>15852.9140625</v>
      </c>
      <c r="AD54" s="1">
        <v>21246.779296875</v>
      </c>
      <c r="AE54" s="1">
        <v>17029.009765625</v>
      </c>
      <c r="AF54" s="1">
        <v>30803.009765625</v>
      </c>
      <c r="AG54" s="1">
        <v>13673.2900390625</v>
      </c>
      <c r="AH54" s="1">
        <v>17492.1640625</v>
      </c>
      <c r="AI54" s="1">
        <v>6722.06884765625</v>
      </c>
      <c r="AJ54" s="1">
        <v>11818.3193359375</v>
      </c>
      <c r="AK54" s="1">
        <v>5147.37451171875</v>
      </c>
      <c r="AL54" s="1">
        <v>9786.423828125</v>
      </c>
      <c r="AM54" s="1">
        <v>4689.37890625</v>
      </c>
      <c r="AN54" s="1">
        <v>11604.2373046875</v>
      </c>
      <c r="AO54" s="1">
        <v>4156.0400390625</v>
      </c>
      <c r="AP54" s="1">
        <v>10353.224609375</v>
      </c>
      <c r="AQ54" s="1">
        <v>3340.71337890625</v>
      </c>
      <c r="AR54" s="1">
        <v>63701.78125</v>
      </c>
      <c r="AS54" s="1">
        <v>10941.8837890625</v>
      </c>
      <c r="AT54" s="1">
        <v>195240.984375</v>
      </c>
      <c r="AU54" s="1">
        <v>21883.767578125</v>
      </c>
      <c r="AV54" s="1">
        <v>47430.2578125</v>
      </c>
      <c r="AW54" s="1">
        <v>15318.6376953125</v>
      </c>
      <c r="AX54" s="1">
        <v>31753.6875</v>
      </c>
      <c r="AY54" s="1">
        <v>47233.296875</v>
      </c>
      <c r="AZ54" s="1">
        <v>16684.490234375</v>
      </c>
      <c r="BA54" s="1">
        <v>15590.6201171875</v>
      </c>
      <c r="BB54" s="1">
        <v>27390.4140625</v>
      </c>
      <c r="BC54" s="1">
        <v>12827.3271484375</v>
      </c>
      <c r="BD54" s="1">
        <v>20395.5625</v>
      </c>
      <c r="BE54" s="1">
        <v>15139.1904296875</v>
      </c>
      <c r="BF54" s="1">
        <v>9501.17578125</v>
      </c>
      <c r="BG54" s="1">
        <v>14250.0849609375</v>
      </c>
    </row>
    <row r="55" spans="1:59" ht="15.75" customHeight="1" x14ac:dyDescent="0.15">
      <c r="A55" s="1">
        <v>53</v>
      </c>
      <c r="B55" s="1">
        <v>62555.45703125</v>
      </c>
      <c r="C55" s="1">
        <v>18113.890625</v>
      </c>
      <c r="D55" s="1">
        <v>46810.46484375</v>
      </c>
      <c r="E55" s="1">
        <v>6855.80029296875</v>
      </c>
      <c r="F55" s="1">
        <v>23732.818359375</v>
      </c>
      <c r="G55" s="1">
        <v>7851.22216796875</v>
      </c>
      <c r="H55" s="1">
        <v>18239.908203125</v>
      </c>
      <c r="I55" s="1">
        <v>8082.5537109375</v>
      </c>
      <c r="J55" s="1">
        <v>51939.5703125</v>
      </c>
      <c r="K55" s="1">
        <v>7879.26318359375</v>
      </c>
      <c r="L55" s="1">
        <v>30042.841796875</v>
      </c>
      <c r="M55" s="1">
        <v>7212.03662109375</v>
      </c>
      <c r="N55" s="1">
        <v>41730.61328125</v>
      </c>
      <c r="O55" s="1">
        <v>8815.73828125</v>
      </c>
      <c r="P55" s="1">
        <v>29877.32421875</v>
      </c>
      <c r="Q55" s="1">
        <v>4086.842041015625</v>
      </c>
      <c r="R55" s="1">
        <v>26993.779296875</v>
      </c>
      <c r="S55" s="1">
        <v>7451.65185546875</v>
      </c>
      <c r="T55" s="1">
        <v>40115.2890625</v>
      </c>
      <c r="U55" s="1">
        <v>7985.68798828125</v>
      </c>
      <c r="V55" s="1">
        <v>16022.978515625</v>
      </c>
      <c r="W55" s="1">
        <v>6168.81787109375</v>
      </c>
      <c r="X55" s="1">
        <v>12414.357421875</v>
      </c>
      <c r="Y55" s="1">
        <v>5958.51708984375</v>
      </c>
      <c r="Z55" s="1">
        <v>11282.53515625</v>
      </c>
      <c r="AA55" s="1">
        <v>21731.0625</v>
      </c>
      <c r="AB55" s="1">
        <v>18248.92578125</v>
      </c>
      <c r="AC55" s="1">
        <v>16157.77734375</v>
      </c>
      <c r="AD55" s="1">
        <v>21298.677734375</v>
      </c>
      <c r="AE55" s="1">
        <v>17356.4921875</v>
      </c>
      <c r="AF55" s="1">
        <v>30968.578125</v>
      </c>
      <c r="AG55" s="1">
        <v>13936.23828125</v>
      </c>
      <c r="AH55" s="1">
        <v>17579.154296875</v>
      </c>
      <c r="AI55" s="1">
        <v>6851.33935546875</v>
      </c>
      <c r="AJ55" s="1">
        <v>11953.77734375</v>
      </c>
      <c r="AK55" s="1">
        <v>5246.3623046875</v>
      </c>
      <c r="AL55" s="1">
        <v>9822.6865234375</v>
      </c>
      <c r="AM55" s="1">
        <v>4779.55908203125</v>
      </c>
      <c r="AN55" s="1">
        <v>11658.548828125</v>
      </c>
      <c r="AO55" s="1">
        <v>4235.96435546875</v>
      </c>
      <c r="AP55" s="1">
        <v>10399.7451171875</v>
      </c>
      <c r="AQ55" s="1">
        <v>3404.9580078125</v>
      </c>
      <c r="AR55" s="1">
        <v>64501.234375</v>
      </c>
      <c r="AS55" s="1">
        <v>11152.3056640625</v>
      </c>
      <c r="AT55" s="1">
        <v>197900.4375</v>
      </c>
      <c r="AU55" s="1">
        <v>22304.611328125</v>
      </c>
      <c r="AV55" s="1">
        <v>47643.21484375</v>
      </c>
      <c r="AW55" s="1">
        <v>15613.228515625</v>
      </c>
      <c r="AX55" s="1">
        <v>31785.712890625</v>
      </c>
      <c r="AY55" s="1">
        <v>48141.6328125</v>
      </c>
      <c r="AZ55" s="1">
        <v>16744.380859375</v>
      </c>
      <c r="BA55" s="1">
        <v>15890.44140625</v>
      </c>
      <c r="BB55" s="1">
        <v>27469.12890625</v>
      </c>
      <c r="BC55" s="1">
        <v>13074.0068359375</v>
      </c>
      <c r="BD55" s="1">
        <v>20443.935546875</v>
      </c>
      <c r="BE55" s="1">
        <v>15430.3291015625</v>
      </c>
      <c r="BF55" s="1">
        <v>9519.33203125</v>
      </c>
      <c r="BG55" s="1">
        <v>14524.125</v>
      </c>
    </row>
    <row r="56" spans="1:59" ht="15.75" customHeight="1" x14ac:dyDescent="0.15">
      <c r="A56" s="1">
        <v>54</v>
      </c>
      <c r="B56" s="1">
        <v>63063.78515625</v>
      </c>
      <c r="C56" s="1">
        <v>18455.662109375</v>
      </c>
      <c r="D56" s="1">
        <v>47201.5546875</v>
      </c>
      <c r="E56" s="1">
        <v>6985.15478515625</v>
      </c>
      <c r="F56" s="1">
        <v>23888.234375</v>
      </c>
      <c r="G56" s="1">
        <v>7999.3583984375</v>
      </c>
      <c r="H56" s="1">
        <v>18328.9296875</v>
      </c>
      <c r="I56" s="1">
        <v>8235.0546875</v>
      </c>
      <c r="J56" s="1">
        <v>52360.5859375</v>
      </c>
      <c r="K56" s="1">
        <v>8027.92822265625</v>
      </c>
      <c r="L56" s="1">
        <v>30140.630859375</v>
      </c>
      <c r="M56" s="1">
        <v>7348.11279296875</v>
      </c>
      <c r="N56" s="1">
        <v>41897.828125</v>
      </c>
      <c r="O56" s="1">
        <v>8982.072265625</v>
      </c>
      <c r="P56" s="1">
        <v>30098.990234375</v>
      </c>
      <c r="Q56" s="1">
        <v>4163.9521484375</v>
      </c>
      <c r="R56" s="1">
        <v>27219.50390625</v>
      </c>
      <c r="S56" s="1">
        <v>7592.2490234375</v>
      </c>
      <c r="T56" s="1">
        <v>40257.6796875</v>
      </c>
      <c r="U56" s="1">
        <v>8136.36083984375</v>
      </c>
      <c r="V56" s="1">
        <v>16129.4970703125</v>
      </c>
      <c r="W56" s="1">
        <v>6285.21044921875</v>
      </c>
      <c r="X56" s="1">
        <v>12512.9072265625</v>
      </c>
      <c r="Y56" s="1">
        <v>6070.94189453125</v>
      </c>
      <c r="Z56" s="1">
        <v>11405.1884765625</v>
      </c>
      <c r="AA56" s="1">
        <v>22141.08203125</v>
      </c>
      <c r="AB56" s="1">
        <v>18366.3515625</v>
      </c>
      <c r="AC56" s="1">
        <v>16462.642578125</v>
      </c>
      <c r="AD56" s="1">
        <v>21349.044921875</v>
      </c>
      <c r="AE56" s="1">
        <v>17683.970703125</v>
      </c>
      <c r="AF56" s="1">
        <v>31129.509765625</v>
      </c>
      <c r="AG56" s="1">
        <v>14199.185546875</v>
      </c>
      <c r="AH56" s="1">
        <v>17663.5390625</v>
      </c>
      <c r="AI56" s="1">
        <v>6980.60986328125</v>
      </c>
      <c r="AJ56" s="1">
        <v>12085.4384765625</v>
      </c>
      <c r="AK56" s="1">
        <v>5345.3505859375</v>
      </c>
      <c r="AL56" s="1">
        <v>9858.1787109375</v>
      </c>
      <c r="AM56" s="1">
        <v>4869.73974609375</v>
      </c>
      <c r="AN56" s="1">
        <v>11711.3076171875</v>
      </c>
      <c r="AO56" s="1">
        <v>4315.8876953125</v>
      </c>
      <c r="AP56" s="1">
        <v>10444.5283203125</v>
      </c>
      <c r="AQ56" s="1">
        <v>3469.202392578125</v>
      </c>
      <c r="AR56" s="1">
        <v>65287.73828125</v>
      </c>
      <c r="AS56" s="1">
        <v>11362.7255859375</v>
      </c>
      <c r="AT56" s="1">
        <v>200511.625</v>
      </c>
      <c r="AU56" s="1">
        <v>22725.451171875</v>
      </c>
      <c r="AV56" s="1">
        <v>47848.78515625</v>
      </c>
      <c r="AW56" s="1">
        <v>15907.8154296875</v>
      </c>
      <c r="AX56" s="1">
        <v>31816.58203125</v>
      </c>
      <c r="AY56" s="1">
        <v>49049.96484375</v>
      </c>
      <c r="AZ56" s="1">
        <v>16802.419921875</v>
      </c>
      <c r="BA56" s="1">
        <v>16190.2607421875</v>
      </c>
      <c r="BB56" s="1">
        <v>27545.3125</v>
      </c>
      <c r="BC56" s="1">
        <v>13320.685546875</v>
      </c>
      <c r="BD56" s="1">
        <v>20490.73046875</v>
      </c>
      <c r="BE56" s="1">
        <v>15721.466796875</v>
      </c>
      <c r="BF56" s="1">
        <v>9537.0185546875</v>
      </c>
      <c r="BG56" s="1">
        <v>14798.1650390625</v>
      </c>
    </row>
    <row r="57" spans="1:59" ht="15.75" customHeight="1" x14ac:dyDescent="0.15">
      <c r="A57" s="1">
        <v>55</v>
      </c>
      <c r="B57" s="1">
        <v>63554.2734375</v>
      </c>
      <c r="C57" s="1">
        <v>18797.43359375</v>
      </c>
      <c r="D57" s="1">
        <v>47585.09375</v>
      </c>
      <c r="E57" s="1">
        <v>7114.50927734375</v>
      </c>
      <c r="F57" s="1">
        <v>24040.169921875</v>
      </c>
      <c r="G57" s="1">
        <v>8147.494140625</v>
      </c>
      <c r="H57" s="1">
        <v>18415.927734375</v>
      </c>
      <c r="I57" s="1">
        <v>8387.5546875</v>
      </c>
      <c r="J57" s="1">
        <v>52769.57421875</v>
      </c>
      <c r="K57" s="1">
        <v>8176.59375</v>
      </c>
      <c r="L57" s="1">
        <v>30236.44140625</v>
      </c>
      <c r="M57" s="1">
        <v>7484.18896484375</v>
      </c>
      <c r="N57" s="1">
        <v>42060.16796875</v>
      </c>
      <c r="O57" s="1">
        <v>9148.40625</v>
      </c>
      <c r="P57" s="1">
        <v>30314.966796875</v>
      </c>
      <c r="Q57" s="1">
        <v>4241.06201171875</v>
      </c>
      <c r="R57" s="1">
        <v>27435.1328125</v>
      </c>
      <c r="S57" s="1">
        <v>7732.84619140625</v>
      </c>
      <c r="T57" s="1">
        <v>40395.66015625</v>
      </c>
      <c r="U57" s="1">
        <v>8287.0341796875</v>
      </c>
      <c r="V57" s="1">
        <v>16232.884765625</v>
      </c>
      <c r="W57" s="1">
        <v>6401.60302734375</v>
      </c>
      <c r="X57" s="1">
        <v>12608.3740234375</v>
      </c>
      <c r="Y57" s="1">
        <v>6183.36669921875</v>
      </c>
      <c r="Z57" s="1">
        <v>11525.2119140625</v>
      </c>
      <c r="AA57" s="1">
        <v>22551.1015625</v>
      </c>
      <c r="AB57" s="1">
        <v>18481.228515625</v>
      </c>
      <c r="AC57" s="1">
        <v>16767.50390625</v>
      </c>
      <c r="AD57" s="1">
        <v>21397.958984375</v>
      </c>
      <c r="AE57" s="1">
        <v>18011.451171875</v>
      </c>
      <c r="AF57" s="1">
        <v>31285.990234375</v>
      </c>
      <c r="AG57" s="1">
        <v>14462.1337890625</v>
      </c>
      <c r="AH57" s="1">
        <v>17745.4375</v>
      </c>
      <c r="AI57" s="1">
        <v>7109.8798828125</v>
      </c>
      <c r="AJ57" s="1">
        <v>12213.41796875</v>
      </c>
      <c r="AK57" s="1">
        <v>5444.33837890625</v>
      </c>
      <c r="AL57" s="1">
        <v>9892.927734375</v>
      </c>
      <c r="AM57" s="1">
        <v>4959.919921875</v>
      </c>
      <c r="AN57" s="1">
        <v>11762.580078125</v>
      </c>
      <c r="AO57" s="1">
        <v>4395.81201171875</v>
      </c>
      <c r="AP57" s="1">
        <v>10487.6591796875</v>
      </c>
      <c r="AQ57" s="1">
        <v>3533.44677734375</v>
      </c>
      <c r="AR57" s="1">
        <v>66061.546875</v>
      </c>
      <c r="AS57" s="1">
        <v>11573.146484375</v>
      </c>
      <c r="AT57" s="1">
        <v>203075.53125</v>
      </c>
      <c r="AU57" s="1">
        <v>23146.291015625</v>
      </c>
      <c r="AV57" s="1">
        <v>48047.30859375</v>
      </c>
      <c r="AW57" s="1">
        <v>16202.404296875</v>
      </c>
      <c r="AX57" s="1">
        <v>31846.361328125</v>
      </c>
      <c r="AY57" s="1">
        <v>49958.29296875</v>
      </c>
      <c r="AZ57" s="1">
        <v>16858.6953125</v>
      </c>
      <c r="BA57" s="1">
        <v>16490.080078125</v>
      </c>
      <c r="BB57" s="1">
        <v>27619.091796875</v>
      </c>
      <c r="BC57" s="1">
        <v>13567.3642578125</v>
      </c>
      <c r="BD57" s="1">
        <v>20536.029296875</v>
      </c>
      <c r="BE57" s="1">
        <v>16012.6044921875</v>
      </c>
      <c r="BF57" s="1">
        <v>9554.2529296875</v>
      </c>
      <c r="BG57" s="1">
        <v>15072.2041015625</v>
      </c>
    </row>
    <row r="58" spans="1:59" ht="15.75" customHeight="1" x14ac:dyDescent="0.15">
      <c r="A58" s="1">
        <v>56</v>
      </c>
      <c r="B58" s="1">
        <v>64027.703125</v>
      </c>
      <c r="C58" s="1">
        <v>19139.205078125</v>
      </c>
      <c r="D58" s="1">
        <v>47961.34375</v>
      </c>
      <c r="E58" s="1">
        <v>7243.86474609375</v>
      </c>
      <c r="F58" s="1">
        <v>24188.755859375</v>
      </c>
      <c r="G58" s="1">
        <v>8295.630859375</v>
      </c>
      <c r="H58" s="1">
        <v>18500.978515625</v>
      </c>
      <c r="I58" s="1">
        <v>8540.056640625</v>
      </c>
      <c r="J58" s="1">
        <v>53166.984375</v>
      </c>
      <c r="K58" s="1">
        <v>8325.2587890625</v>
      </c>
      <c r="L58" s="1">
        <v>30330.353515625</v>
      </c>
      <c r="M58" s="1">
        <v>7620.26513671875</v>
      </c>
      <c r="N58" s="1">
        <v>42217.8359375</v>
      </c>
      <c r="O58" s="1">
        <v>9314.7421875</v>
      </c>
      <c r="P58" s="1">
        <v>30525.458984375</v>
      </c>
      <c r="Q58" s="1">
        <v>4318.1728515625</v>
      </c>
      <c r="R58" s="1">
        <v>27641.185546875</v>
      </c>
      <c r="S58" s="1">
        <v>7873.44287109375</v>
      </c>
      <c r="T58" s="1">
        <v>40529.421875</v>
      </c>
      <c r="U58" s="1">
        <v>8437.7080078125</v>
      </c>
      <c r="V58" s="1">
        <v>16333.2724609375</v>
      </c>
      <c r="W58" s="1">
        <v>6517.99609375</v>
      </c>
      <c r="X58" s="1">
        <v>12700.8837890625</v>
      </c>
      <c r="Y58" s="1">
        <v>6295.79150390625</v>
      </c>
      <c r="Z58" s="1">
        <v>11642.677734375</v>
      </c>
      <c r="AA58" s="1">
        <v>22961.12109375</v>
      </c>
      <c r="AB58" s="1">
        <v>18593.640625</v>
      </c>
      <c r="AC58" s="1">
        <v>17072.369140625</v>
      </c>
      <c r="AD58" s="1">
        <v>21445.4765625</v>
      </c>
      <c r="AE58" s="1">
        <v>18338.93359375</v>
      </c>
      <c r="AF58" s="1">
        <v>31438.208984375</v>
      </c>
      <c r="AG58" s="1">
        <v>14725.08203125</v>
      </c>
      <c r="AH58" s="1">
        <v>17824.955078125</v>
      </c>
      <c r="AI58" s="1">
        <v>7239.15087890625</v>
      </c>
      <c r="AJ58" s="1">
        <v>12337.837890625</v>
      </c>
      <c r="AK58" s="1">
        <v>5543.32666015625</v>
      </c>
      <c r="AL58" s="1">
        <v>9926.962890625</v>
      </c>
      <c r="AM58" s="1">
        <v>5050.1005859375</v>
      </c>
      <c r="AN58" s="1">
        <v>11812.4296875</v>
      </c>
      <c r="AO58" s="1">
        <v>4475.73583984375</v>
      </c>
      <c r="AP58" s="1">
        <v>10529.224609375</v>
      </c>
      <c r="AQ58" s="1">
        <v>3597.69140625</v>
      </c>
      <c r="AR58" s="1">
        <v>66822.9296875</v>
      </c>
      <c r="AS58" s="1">
        <v>11783.568359375</v>
      </c>
      <c r="AT58" s="1">
        <v>205593</v>
      </c>
      <c r="AU58" s="1">
        <v>23567.134765625</v>
      </c>
      <c r="AV58" s="1">
        <v>48239.1328125</v>
      </c>
      <c r="AW58" s="1">
        <v>16496.994140625</v>
      </c>
      <c r="AX58" s="1">
        <v>31875.103515625</v>
      </c>
      <c r="AY58" s="1">
        <v>50866.6328125</v>
      </c>
      <c r="AZ58" s="1">
        <v>16913.28125</v>
      </c>
      <c r="BA58" s="1">
        <v>16789.900390625</v>
      </c>
      <c r="BB58" s="1">
        <v>27690.578125</v>
      </c>
      <c r="BC58" s="1">
        <v>13814.0439453125</v>
      </c>
      <c r="BD58" s="1">
        <v>20579.904296875</v>
      </c>
      <c r="BE58" s="1">
        <v>16303.744140625</v>
      </c>
      <c r="BF58" s="1">
        <v>9571.056640625</v>
      </c>
      <c r="BG58" s="1">
        <v>15346.2451171875</v>
      </c>
    </row>
    <row r="59" spans="1:59" ht="15.75" customHeight="1" x14ac:dyDescent="0.15">
      <c r="A59" s="1">
        <v>57</v>
      </c>
      <c r="B59" s="1">
        <v>64484.78125</v>
      </c>
      <c r="C59" s="1">
        <v>19480.9765625</v>
      </c>
      <c r="D59" s="1">
        <v>48330.5078125</v>
      </c>
      <c r="E59" s="1">
        <v>7373.21826171875</v>
      </c>
      <c r="F59" s="1">
        <v>24334.11328125</v>
      </c>
      <c r="G59" s="1">
        <v>8443.7666015625</v>
      </c>
      <c r="H59" s="1">
        <v>18584.150390625</v>
      </c>
      <c r="I59" s="1">
        <v>8692.5576171875</v>
      </c>
      <c r="J59" s="1">
        <v>53553.25390625</v>
      </c>
      <c r="K59" s="1">
        <v>8473.9248046875</v>
      </c>
      <c r="L59" s="1">
        <v>30422.431640625</v>
      </c>
      <c r="M59" s="1">
        <v>7756.34130859375</v>
      </c>
      <c r="N59" s="1">
        <v>42371.03515625</v>
      </c>
      <c r="O59" s="1">
        <v>9481.076171875</v>
      </c>
      <c r="P59" s="1">
        <v>30730.669921875</v>
      </c>
      <c r="Q59" s="1">
        <v>4395.28271484375</v>
      </c>
      <c r="R59" s="1">
        <v>27838.158203125</v>
      </c>
      <c r="S59" s="1">
        <v>8014.0400390625</v>
      </c>
      <c r="T59" s="1">
        <v>40659.16015625</v>
      </c>
      <c r="U59" s="1">
        <v>8588.380859375</v>
      </c>
      <c r="V59" s="1">
        <v>16430.78125</v>
      </c>
      <c r="W59" s="1">
        <v>6634.38818359375</v>
      </c>
      <c r="X59" s="1">
        <v>12790.5517578125</v>
      </c>
      <c r="Y59" s="1">
        <v>6408.21630859375</v>
      </c>
      <c r="Z59" s="1">
        <v>11757.6591796875</v>
      </c>
      <c r="AA59" s="1">
        <v>23371.140625</v>
      </c>
      <c r="AB59" s="1">
        <v>18703.6796875</v>
      </c>
      <c r="AC59" s="1">
        <v>17377.232421875</v>
      </c>
      <c r="AD59" s="1">
        <v>21491.662109375</v>
      </c>
      <c r="AE59" s="1">
        <v>18666.4140625</v>
      </c>
      <c r="AF59" s="1">
        <v>31586.33203125</v>
      </c>
      <c r="AG59" s="1">
        <v>14988.029296875</v>
      </c>
      <c r="AH59" s="1">
        <v>17902.193359375</v>
      </c>
      <c r="AI59" s="1">
        <v>7368.4208984375</v>
      </c>
      <c r="AJ59" s="1">
        <v>12458.806640625</v>
      </c>
      <c r="AK59" s="1">
        <v>5642.314453125</v>
      </c>
      <c r="AL59" s="1">
        <v>9960.3115234375</v>
      </c>
      <c r="AM59" s="1">
        <v>5140.28076171875</v>
      </c>
      <c r="AN59" s="1">
        <v>11860.916015625</v>
      </c>
      <c r="AO59" s="1">
        <v>4555.65966796875</v>
      </c>
      <c r="AP59" s="1">
        <v>10569.296875</v>
      </c>
      <c r="AQ59" s="1">
        <v>3661.935791015625</v>
      </c>
      <c r="AR59" s="1">
        <v>67572.140625</v>
      </c>
      <c r="AS59" s="1">
        <v>11993.98828125</v>
      </c>
      <c r="AT59" s="1">
        <v>208064.921875</v>
      </c>
      <c r="AU59" s="1">
        <v>23987.9765625</v>
      </c>
      <c r="AV59" s="1">
        <v>48424.57421875</v>
      </c>
      <c r="AW59" s="1">
        <v>16791.583984375</v>
      </c>
      <c r="AX59" s="1">
        <v>31902.86328125</v>
      </c>
      <c r="AY59" s="1">
        <v>51774.9609375</v>
      </c>
      <c r="AZ59" s="1">
        <v>16966.26171875</v>
      </c>
      <c r="BA59" s="1">
        <v>17089.71875</v>
      </c>
      <c r="BB59" s="1">
        <v>27759.876953125</v>
      </c>
      <c r="BC59" s="1">
        <v>14060.72265625</v>
      </c>
      <c r="BD59" s="1">
        <v>20622.4296875</v>
      </c>
      <c r="BE59" s="1">
        <v>16594.8828125</v>
      </c>
      <c r="BF59" s="1">
        <v>9587.4462890625</v>
      </c>
      <c r="BG59" s="1">
        <v>15620.2841796875</v>
      </c>
    </row>
    <row r="60" spans="1:59" ht="15.75" customHeight="1" x14ac:dyDescent="0.15">
      <c r="A60" s="1">
        <v>58</v>
      </c>
      <c r="B60" s="1">
        <v>64926.234375</v>
      </c>
      <c r="C60" s="1">
        <v>19822.748046875</v>
      </c>
      <c r="D60" s="1">
        <v>48692.79296875</v>
      </c>
      <c r="E60" s="1">
        <v>7502.57373046875</v>
      </c>
      <c r="F60" s="1">
        <v>24476.353515625</v>
      </c>
      <c r="G60" s="1">
        <v>8591.904296875</v>
      </c>
      <c r="H60" s="1">
        <v>18665.51171875</v>
      </c>
      <c r="I60" s="1">
        <v>8845.05859375</v>
      </c>
      <c r="J60" s="1">
        <v>53928.79296875</v>
      </c>
      <c r="K60" s="1">
        <v>8622.5908203125</v>
      </c>
      <c r="L60" s="1">
        <v>30512.7421875</v>
      </c>
      <c r="M60" s="1">
        <v>7892.41796875</v>
      </c>
      <c r="N60" s="1">
        <v>42519.95703125</v>
      </c>
      <c r="O60" s="1">
        <v>9647.4111328125</v>
      </c>
      <c r="P60" s="1">
        <v>30930.7734375</v>
      </c>
      <c r="Q60" s="1">
        <v>4472.39306640625</v>
      </c>
      <c r="R60" s="1">
        <v>28026.51171875</v>
      </c>
      <c r="S60" s="1">
        <v>8154.6376953125</v>
      </c>
      <c r="T60" s="1">
        <v>40785.0546875</v>
      </c>
      <c r="U60" s="1">
        <v>8739.0546875</v>
      </c>
      <c r="V60" s="1">
        <v>16525.525390625</v>
      </c>
      <c r="W60" s="1">
        <v>6750.78173828125</v>
      </c>
      <c r="X60" s="1">
        <v>12877.490234375</v>
      </c>
      <c r="Y60" s="1">
        <v>6520.6416015625</v>
      </c>
      <c r="Z60" s="1">
        <v>11870.2294921875</v>
      </c>
      <c r="AA60" s="1">
        <v>23781.16015625</v>
      </c>
      <c r="AB60" s="1">
        <v>18811.416015625</v>
      </c>
      <c r="AC60" s="1">
        <v>17682.095703125</v>
      </c>
      <c r="AD60" s="1">
        <v>21536.578125</v>
      </c>
      <c r="AE60" s="1">
        <v>18993.896484375</v>
      </c>
      <c r="AF60" s="1">
        <v>31730.525390625</v>
      </c>
      <c r="AG60" s="1">
        <v>15250.9775390625</v>
      </c>
      <c r="AH60" s="1">
        <v>17977.25</v>
      </c>
      <c r="AI60" s="1">
        <v>7497.6923828125</v>
      </c>
      <c r="AJ60" s="1">
        <v>12576.439453125</v>
      </c>
      <c r="AK60" s="1">
        <v>5741.30224609375</v>
      </c>
      <c r="AL60" s="1">
        <v>9992.99609375</v>
      </c>
      <c r="AM60" s="1">
        <v>5230.4609375</v>
      </c>
      <c r="AN60" s="1">
        <v>11908.0927734375</v>
      </c>
      <c r="AO60" s="1">
        <v>4635.58349609375</v>
      </c>
      <c r="AP60" s="1">
        <v>10607.9501953125</v>
      </c>
      <c r="AQ60" s="1">
        <v>3726.1806640625</v>
      </c>
      <c r="AR60" s="1">
        <v>68309.4375</v>
      </c>
      <c r="AS60" s="1">
        <v>12204.4091796875</v>
      </c>
      <c r="AT60" s="1">
        <v>210492.1875</v>
      </c>
      <c r="AU60" s="1">
        <v>24408.818359375</v>
      </c>
      <c r="AV60" s="1">
        <v>48603.91796875</v>
      </c>
      <c r="AW60" s="1">
        <v>17086.173828125</v>
      </c>
      <c r="AX60" s="1">
        <v>31929.6953125</v>
      </c>
      <c r="AY60" s="1">
        <v>52683.296875</v>
      </c>
      <c r="AZ60" s="1">
        <v>17017.70703125</v>
      </c>
      <c r="BA60" s="1">
        <v>17389.5390625</v>
      </c>
      <c r="BB60" s="1">
        <v>27827.095703125</v>
      </c>
      <c r="BC60" s="1">
        <v>14307.4033203125</v>
      </c>
      <c r="BD60" s="1">
        <v>20663.662109375</v>
      </c>
      <c r="BE60" s="1">
        <v>16886.021484375</v>
      </c>
      <c r="BF60" s="1">
        <v>9603.439453125</v>
      </c>
      <c r="BG60" s="1">
        <v>15894.3251953125</v>
      </c>
    </row>
    <row r="61" spans="1:59" ht="15.75" customHeight="1" x14ac:dyDescent="0.15">
      <c r="A61" s="1">
        <v>59</v>
      </c>
      <c r="B61" s="1">
        <v>65352.72265625</v>
      </c>
      <c r="C61" s="1">
        <v>20164.51953125</v>
      </c>
      <c r="D61" s="1">
        <v>49048.4140625</v>
      </c>
      <c r="E61" s="1">
        <v>7631.9287109375</v>
      </c>
      <c r="F61" s="1">
        <v>24615.583984375</v>
      </c>
      <c r="G61" s="1">
        <v>8740.0400390625</v>
      </c>
      <c r="H61" s="1">
        <v>18745.12890625</v>
      </c>
      <c r="I61" s="1">
        <v>8997.55859375</v>
      </c>
      <c r="J61" s="1">
        <v>54294</v>
      </c>
      <c r="K61" s="1">
        <v>8771.2548828125</v>
      </c>
      <c r="L61" s="1">
        <v>30601.349609375</v>
      </c>
      <c r="M61" s="1">
        <v>8028.49365234375</v>
      </c>
      <c r="N61" s="1">
        <v>42664.78125</v>
      </c>
      <c r="O61" s="1">
        <v>9813.7451171875</v>
      </c>
      <c r="P61" s="1">
        <v>31125.95703125</v>
      </c>
      <c r="Q61" s="1">
        <v>4549.50341796875</v>
      </c>
      <c r="R61" s="1">
        <v>28206.6875</v>
      </c>
      <c r="S61" s="1">
        <v>8295.234375</v>
      </c>
      <c r="T61" s="1">
        <v>40907.26953125</v>
      </c>
      <c r="U61" s="1">
        <v>8889.7275390625</v>
      </c>
      <c r="V61" s="1">
        <v>16617.62109375</v>
      </c>
      <c r="W61" s="1">
        <v>6867.17431640625</v>
      </c>
      <c r="X61" s="1">
        <v>12961.806640625</v>
      </c>
      <c r="Y61" s="1">
        <v>6633.06640625</v>
      </c>
      <c r="Z61" s="1">
        <v>11980.4560546875</v>
      </c>
      <c r="AA61" s="1">
        <v>24191.181640625</v>
      </c>
      <c r="AB61" s="1">
        <v>18916.935546875</v>
      </c>
      <c r="AC61" s="1">
        <v>17986.958984375</v>
      </c>
      <c r="AD61" s="1">
        <v>21580.271484375</v>
      </c>
      <c r="AE61" s="1">
        <v>19321.375</v>
      </c>
      <c r="AF61" s="1">
        <v>31870.9453125</v>
      </c>
      <c r="AG61" s="1">
        <v>15513.9248046875</v>
      </c>
      <c r="AH61" s="1">
        <v>18050.208984375</v>
      </c>
      <c r="AI61" s="1">
        <v>7626.96240234375</v>
      </c>
      <c r="AJ61" s="1">
        <v>12690.8408203125</v>
      </c>
      <c r="AK61" s="1">
        <v>5840.29052734375</v>
      </c>
      <c r="AL61" s="1">
        <v>10025.0400390625</v>
      </c>
      <c r="AM61" s="1">
        <v>5320.6416015625</v>
      </c>
      <c r="AN61" s="1">
        <v>11954.015625</v>
      </c>
      <c r="AO61" s="1">
        <v>4715.50732421875</v>
      </c>
      <c r="AP61" s="1">
        <v>10645.255859375</v>
      </c>
      <c r="AQ61" s="1">
        <v>3790.425048828125</v>
      </c>
      <c r="AR61" s="1">
        <v>69035.0625</v>
      </c>
      <c r="AS61" s="1">
        <v>12414.830078125</v>
      </c>
      <c r="AT61" s="1">
        <v>212875.703125</v>
      </c>
      <c r="AU61" s="1">
        <v>24829.66015625</v>
      </c>
      <c r="AV61" s="1">
        <v>48777.44921875</v>
      </c>
      <c r="AW61" s="1">
        <v>17380.76171875</v>
      </c>
      <c r="AX61" s="1">
        <v>31955.638671875</v>
      </c>
      <c r="AY61" s="1">
        <v>53591.62890625</v>
      </c>
      <c r="AZ61" s="1">
        <v>17067.67578125</v>
      </c>
      <c r="BA61" s="1">
        <v>17689.357421875</v>
      </c>
      <c r="BB61" s="1">
        <v>27892.318359375</v>
      </c>
      <c r="BC61" s="1">
        <v>14554.0830078125</v>
      </c>
      <c r="BD61" s="1">
        <v>20703.666015625</v>
      </c>
      <c r="BE61" s="1">
        <v>17177.158203125</v>
      </c>
      <c r="BF61" s="1">
        <v>9619.0537109375</v>
      </c>
      <c r="BG61" s="1">
        <v>16168.365234375</v>
      </c>
    </row>
    <row r="62" spans="1:59" ht="15.75" customHeight="1" x14ac:dyDescent="0.15">
      <c r="A62" s="1">
        <v>60</v>
      </c>
      <c r="B62" s="1">
        <v>65764.8828125</v>
      </c>
      <c r="C62" s="1">
        <v>20506.291015625</v>
      </c>
      <c r="D62" s="1">
        <v>49397.55859375</v>
      </c>
      <c r="E62" s="1">
        <v>7761.2822265625</v>
      </c>
      <c r="F62" s="1">
        <v>24751.916015625</v>
      </c>
      <c r="G62" s="1">
        <v>8888.17578125</v>
      </c>
      <c r="H62" s="1">
        <v>18823.06640625</v>
      </c>
      <c r="I62" s="1">
        <v>9150.060546875</v>
      </c>
      <c r="J62" s="1">
        <v>54649.2578125</v>
      </c>
      <c r="K62" s="1">
        <v>8919.9208984375</v>
      </c>
      <c r="L62" s="1">
        <v>30688.306640625</v>
      </c>
      <c r="M62" s="1">
        <v>8164.56982421875</v>
      </c>
      <c r="N62" s="1">
        <v>42805.67578125</v>
      </c>
      <c r="O62" s="1">
        <v>9980.080078125</v>
      </c>
      <c r="P62" s="1">
        <v>31316.38671875</v>
      </c>
      <c r="Q62" s="1">
        <v>4626.61328125</v>
      </c>
      <c r="R62" s="1">
        <v>28379.10546875</v>
      </c>
      <c r="S62" s="1">
        <v>8435.83203125</v>
      </c>
      <c r="T62" s="1">
        <v>41025.96875</v>
      </c>
      <c r="U62" s="1">
        <v>9040.4013671875</v>
      </c>
      <c r="V62" s="1">
        <v>16707.16015625</v>
      </c>
      <c r="W62" s="1">
        <v>6983.56689453125</v>
      </c>
      <c r="X62" s="1">
        <v>13043.603515625</v>
      </c>
      <c r="Y62" s="1">
        <v>6745.4912109375</v>
      </c>
      <c r="Z62" s="1">
        <v>12088.4013671875</v>
      </c>
      <c r="AA62" s="1">
        <v>24601.201171875</v>
      </c>
      <c r="AB62" s="1">
        <v>19020.306640625</v>
      </c>
      <c r="AC62" s="1">
        <v>18291.822265625</v>
      </c>
      <c r="AD62" s="1">
        <v>21622.80078125</v>
      </c>
      <c r="AE62" s="1">
        <v>19648.857421875</v>
      </c>
      <c r="AF62" s="1">
        <v>32007.736328125</v>
      </c>
      <c r="AG62" s="1">
        <v>15776.8740234375</v>
      </c>
      <c r="AH62" s="1">
        <v>18121.1640625</v>
      </c>
      <c r="AI62" s="1">
        <v>7756.23291015625</v>
      </c>
      <c r="AJ62" s="1">
        <v>12802.115234375</v>
      </c>
      <c r="AK62" s="1">
        <v>5939.2783203125</v>
      </c>
      <c r="AL62" s="1">
        <v>10056.46875</v>
      </c>
      <c r="AM62" s="1">
        <v>5410.82177734375</v>
      </c>
      <c r="AN62" s="1">
        <v>11998.732421875</v>
      </c>
      <c r="AO62" s="1">
        <v>4795.43115234375</v>
      </c>
      <c r="AP62" s="1">
        <v>10681.2734375</v>
      </c>
      <c r="AQ62" s="1">
        <v>3854.66943359375</v>
      </c>
      <c r="AR62" s="1">
        <v>69749.265625</v>
      </c>
      <c r="AS62" s="1">
        <v>12625.25</v>
      </c>
      <c r="AT62" s="1">
        <v>215216.3125</v>
      </c>
      <c r="AU62" s="1">
        <v>25250.5</v>
      </c>
      <c r="AV62" s="1">
        <v>48945.43359375</v>
      </c>
      <c r="AW62" s="1">
        <v>17675.349609375</v>
      </c>
      <c r="AX62" s="1">
        <v>31980.7421875</v>
      </c>
      <c r="AY62" s="1">
        <v>54499.9609375</v>
      </c>
      <c r="AZ62" s="1">
        <v>17116.240234375</v>
      </c>
      <c r="BA62" s="1">
        <v>17989.177734375</v>
      </c>
      <c r="BB62" s="1">
        <v>27955.638671875</v>
      </c>
      <c r="BC62" s="1">
        <v>14800.76171875</v>
      </c>
      <c r="BD62" s="1">
        <v>20742.49609375</v>
      </c>
      <c r="BE62" s="1">
        <v>17468.296875</v>
      </c>
      <c r="BF62" s="1">
        <v>9634.30078125</v>
      </c>
      <c r="BG62" s="1">
        <v>16442.404296875</v>
      </c>
    </row>
    <row r="63" spans="1:59" ht="15.75" customHeight="1" x14ac:dyDescent="0.15">
      <c r="A63" s="1">
        <v>61</v>
      </c>
      <c r="B63" s="1">
        <v>66163.3046875</v>
      </c>
      <c r="C63" s="1">
        <v>20848.0625</v>
      </c>
      <c r="D63" s="1">
        <v>49740.41796875</v>
      </c>
      <c r="E63" s="1">
        <v>7890.6376953125</v>
      </c>
      <c r="F63" s="1">
        <v>24885.4375</v>
      </c>
      <c r="G63" s="1">
        <v>9036.3125</v>
      </c>
      <c r="H63" s="1">
        <v>18899.375</v>
      </c>
      <c r="I63" s="1">
        <v>9302.5615234375</v>
      </c>
      <c r="J63" s="1">
        <v>54994.91796875</v>
      </c>
      <c r="K63" s="1">
        <v>9068.5859375</v>
      </c>
      <c r="L63" s="1">
        <v>30773.673828125</v>
      </c>
      <c r="M63" s="1">
        <v>8300.6455078125</v>
      </c>
      <c r="N63" s="1">
        <v>42942.796875</v>
      </c>
      <c r="O63" s="1">
        <v>10146.4150390625</v>
      </c>
      <c r="P63" s="1">
        <v>31502.228515625</v>
      </c>
      <c r="Q63" s="1">
        <v>4703.7236328125</v>
      </c>
      <c r="R63" s="1">
        <v>28544.16015625</v>
      </c>
      <c r="S63" s="1">
        <v>8576.4296875</v>
      </c>
      <c r="T63" s="1">
        <v>41141.2890625</v>
      </c>
      <c r="U63" s="1">
        <v>9191.07421875</v>
      </c>
      <c r="V63" s="1">
        <v>16794.25390625</v>
      </c>
      <c r="W63" s="1">
        <v>7099.9599609375</v>
      </c>
      <c r="X63" s="1">
        <v>13122.978515625</v>
      </c>
      <c r="Y63" s="1">
        <v>6857.916015625</v>
      </c>
      <c r="Z63" s="1">
        <v>12194.1328125</v>
      </c>
      <c r="AA63" s="1">
        <v>25011.22265625</v>
      </c>
      <c r="AB63" s="1">
        <v>19121.59765625</v>
      </c>
      <c r="AC63" s="1">
        <v>18596.6875</v>
      </c>
      <c r="AD63" s="1">
        <v>21664.20703125</v>
      </c>
      <c r="AE63" s="1">
        <v>19976.337890625</v>
      </c>
      <c r="AF63" s="1">
        <v>32141.03515625</v>
      </c>
      <c r="AG63" s="1">
        <v>16039.8212890625</v>
      </c>
      <c r="AH63" s="1">
        <v>18190.19140625</v>
      </c>
      <c r="AI63" s="1">
        <v>7885.50390625</v>
      </c>
      <c r="AJ63" s="1">
        <v>12910.3642578125</v>
      </c>
      <c r="AK63" s="1">
        <v>6038.2666015625</v>
      </c>
      <c r="AL63" s="1">
        <v>10087.30078125</v>
      </c>
      <c r="AM63" s="1">
        <v>5501.00244140625</v>
      </c>
      <c r="AN63" s="1">
        <v>12042.2919921875</v>
      </c>
      <c r="AO63" s="1">
        <v>4875.35498046875</v>
      </c>
      <c r="AP63" s="1">
        <v>10716.0654296875</v>
      </c>
      <c r="AQ63" s="1">
        <v>3918.913818359375</v>
      </c>
      <c r="AR63" s="1">
        <v>70452.265625</v>
      </c>
      <c r="AS63" s="1">
        <v>12835.671875</v>
      </c>
      <c r="AT63" s="1">
        <v>217514.828125</v>
      </c>
      <c r="AU63" s="1">
        <v>25671.341796875</v>
      </c>
      <c r="AV63" s="1">
        <v>49108.11328125</v>
      </c>
      <c r="AW63" s="1">
        <v>17969.94140625</v>
      </c>
      <c r="AX63" s="1">
        <v>32005.041015625</v>
      </c>
      <c r="AY63" s="1">
        <v>55408.296875</v>
      </c>
      <c r="AZ63" s="1">
        <v>17163.45703125</v>
      </c>
      <c r="BA63" s="1">
        <v>18288.998046875</v>
      </c>
      <c r="BB63" s="1">
        <v>28017.140625</v>
      </c>
      <c r="BC63" s="1">
        <v>15047.44140625</v>
      </c>
      <c r="BD63" s="1">
        <v>20780.208984375</v>
      </c>
      <c r="BE63" s="1">
        <v>17759.435546875</v>
      </c>
      <c r="BF63" s="1">
        <v>9649.197265625</v>
      </c>
      <c r="BG63" s="1">
        <v>16716.4453125</v>
      </c>
    </row>
    <row r="64" spans="1:59" ht="15.75" customHeight="1" x14ac:dyDescent="0.15">
      <c r="A64" s="1">
        <v>62</v>
      </c>
      <c r="B64" s="1">
        <v>66548.578125</v>
      </c>
      <c r="C64" s="1">
        <v>21189.833984375</v>
      </c>
      <c r="D64" s="1">
        <v>50077.16796875</v>
      </c>
      <c r="E64" s="1">
        <v>8019.99267578125</v>
      </c>
      <c r="F64" s="1">
        <v>25016.251953125</v>
      </c>
      <c r="G64" s="1">
        <v>9184.4482421875</v>
      </c>
      <c r="H64" s="1">
        <v>18974.12109375</v>
      </c>
      <c r="I64" s="1">
        <v>9455.0615234375</v>
      </c>
      <c r="J64" s="1">
        <v>55331.34375</v>
      </c>
      <c r="K64" s="1">
        <v>9217.2509765625</v>
      </c>
      <c r="L64" s="1">
        <v>30857.50390625</v>
      </c>
      <c r="M64" s="1">
        <v>8436.7216796875</v>
      </c>
      <c r="N64" s="1">
        <v>43076.3046875</v>
      </c>
      <c r="O64" s="1">
        <v>10312.7490234375</v>
      </c>
      <c r="P64" s="1">
        <v>31683.63671875</v>
      </c>
      <c r="Q64" s="1">
        <v>4780.833984375</v>
      </c>
      <c r="R64" s="1">
        <v>28702.2265625</v>
      </c>
      <c r="S64" s="1">
        <v>8717.0263671875</v>
      </c>
      <c r="T64" s="1">
        <v>41253.3828125</v>
      </c>
      <c r="U64" s="1">
        <v>9341.7470703125</v>
      </c>
      <c r="V64" s="1">
        <v>16878.994140625</v>
      </c>
      <c r="W64" s="1">
        <v>7216.3525390625</v>
      </c>
      <c r="X64" s="1">
        <v>13200.0234375</v>
      </c>
      <c r="Y64" s="1">
        <v>6970.3408203125</v>
      </c>
      <c r="Z64" s="1">
        <v>12297.7099609375</v>
      </c>
      <c r="AA64" s="1">
        <v>25421.240234375</v>
      </c>
      <c r="AB64" s="1">
        <v>19220.87890625</v>
      </c>
      <c r="AC64" s="1">
        <v>18901.55078125</v>
      </c>
      <c r="AD64" s="1">
        <v>21704.544921875</v>
      </c>
      <c r="AE64" s="1">
        <v>20303.818359375</v>
      </c>
      <c r="AF64" s="1">
        <v>32270.984375</v>
      </c>
      <c r="AG64" s="1">
        <v>16302.7685546875</v>
      </c>
      <c r="AH64" s="1">
        <v>18257.37109375</v>
      </c>
      <c r="AI64" s="1">
        <v>8014.7744140625</v>
      </c>
      <c r="AJ64" s="1">
        <v>13015.6865234375</v>
      </c>
      <c r="AK64" s="1">
        <v>6137.25439453125</v>
      </c>
      <c r="AL64" s="1">
        <v>10117.5576171875</v>
      </c>
      <c r="AM64" s="1">
        <v>5591.18212890625</v>
      </c>
      <c r="AN64" s="1">
        <v>12084.7373046875</v>
      </c>
      <c r="AO64" s="1">
        <v>4955.27880859375</v>
      </c>
      <c r="AP64" s="1">
        <v>10749.6875</v>
      </c>
      <c r="AQ64" s="1">
        <v>3983.158447265625</v>
      </c>
      <c r="AR64" s="1">
        <v>71144.3125</v>
      </c>
      <c r="AS64" s="1">
        <v>13046.0927734375</v>
      </c>
      <c r="AT64" s="1">
        <v>219772.15625</v>
      </c>
      <c r="AU64" s="1">
        <v>26092.18359375</v>
      </c>
      <c r="AV64" s="1">
        <v>49265.72265625</v>
      </c>
      <c r="AW64" s="1">
        <v>18264.529296875</v>
      </c>
      <c r="AX64" s="1">
        <v>32028.58203125</v>
      </c>
      <c r="AY64" s="1">
        <v>56316.62890625</v>
      </c>
      <c r="AZ64" s="1">
        <v>17209.380859375</v>
      </c>
      <c r="BA64" s="1">
        <v>18588.81640625</v>
      </c>
      <c r="BB64" s="1">
        <v>28076.896484375</v>
      </c>
      <c r="BC64" s="1">
        <v>15294.1201171875</v>
      </c>
      <c r="BD64" s="1">
        <v>20816.8515625</v>
      </c>
      <c r="BE64" s="1">
        <v>18050.57421875</v>
      </c>
      <c r="BF64" s="1">
        <v>9663.7568359375</v>
      </c>
      <c r="BG64" s="1">
        <v>16990.484375</v>
      </c>
    </row>
    <row r="65" spans="1:59" ht="15.75" customHeight="1" x14ac:dyDescent="0.15">
      <c r="A65" s="1">
        <v>63</v>
      </c>
      <c r="B65" s="1">
        <v>66921.2421875</v>
      </c>
      <c r="C65" s="1">
        <v>21531.60546875</v>
      </c>
      <c r="D65" s="1">
        <v>50407.9765625</v>
      </c>
      <c r="E65" s="1">
        <v>8149.34619140625</v>
      </c>
      <c r="F65" s="1">
        <v>25144.4453125</v>
      </c>
      <c r="G65" s="1">
        <v>9332.5849609375</v>
      </c>
      <c r="H65" s="1">
        <v>19047.34375</v>
      </c>
      <c r="I65" s="1">
        <v>9607.5634765625</v>
      </c>
      <c r="J65" s="1">
        <v>55658.85546875</v>
      </c>
      <c r="K65" s="1">
        <v>9365.9169921875</v>
      </c>
      <c r="L65" s="1">
        <v>30939.853515625</v>
      </c>
      <c r="M65" s="1">
        <v>8572.7978515625</v>
      </c>
      <c r="N65" s="1">
        <v>43206.3359375</v>
      </c>
      <c r="O65" s="1">
        <v>10479.083984375</v>
      </c>
      <c r="P65" s="1">
        <v>31860.765625</v>
      </c>
      <c r="Q65" s="1">
        <v>4857.94384765625</v>
      </c>
      <c r="R65" s="1">
        <v>28853.654296875</v>
      </c>
      <c r="S65" s="1">
        <v>8857.623046875</v>
      </c>
      <c r="T65" s="1">
        <v>41362.375</v>
      </c>
      <c r="U65" s="1">
        <v>9492.4208984375</v>
      </c>
      <c r="V65" s="1">
        <v>16961.466796875</v>
      </c>
      <c r="W65" s="1">
        <v>7332.74462890625</v>
      </c>
      <c r="X65" s="1">
        <v>13274.8291015625</v>
      </c>
      <c r="Y65" s="1">
        <v>7082.765625</v>
      </c>
      <c r="Z65" s="1">
        <v>12399.193359375</v>
      </c>
      <c r="AA65" s="1">
        <v>25831.259765625</v>
      </c>
      <c r="AB65" s="1">
        <v>19318.2109375</v>
      </c>
      <c r="AC65" s="1">
        <v>19206.4140625</v>
      </c>
      <c r="AD65" s="1">
        <v>21743.8515625</v>
      </c>
      <c r="AE65" s="1">
        <v>20631.298828125</v>
      </c>
      <c r="AF65" s="1">
        <v>32397.693359375</v>
      </c>
      <c r="AG65" s="1">
        <v>16565.716796875</v>
      </c>
      <c r="AH65" s="1">
        <v>18322.771484375</v>
      </c>
      <c r="AI65" s="1">
        <v>8144.04443359375</v>
      </c>
      <c r="AJ65" s="1">
        <v>13118.1728515625</v>
      </c>
      <c r="AK65" s="1">
        <v>6236.24169921875</v>
      </c>
      <c r="AL65" s="1">
        <v>10147.2578125</v>
      </c>
      <c r="AM65" s="1">
        <v>5681.3623046875</v>
      </c>
      <c r="AN65" s="1">
        <v>12126.11328125</v>
      </c>
      <c r="AO65" s="1">
        <v>5035.20263671875</v>
      </c>
      <c r="AP65" s="1">
        <v>10782.193359375</v>
      </c>
      <c r="AQ65" s="1">
        <v>4047.40283203125</v>
      </c>
      <c r="AR65" s="1">
        <v>71825.609375</v>
      </c>
      <c r="AS65" s="1">
        <v>13256.513671875</v>
      </c>
      <c r="AT65" s="1">
        <v>221989.15625</v>
      </c>
      <c r="AU65" s="1">
        <v>26513.025390625</v>
      </c>
      <c r="AV65" s="1">
        <v>49418.48828125</v>
      </c>
      <c r="AW65" s="1">
        <v>18559.119140625</v>
      </c>
      <c r="AX65" s="1">
        <v>32051.392578125</v>
      </c>
      <c r="AY65" s="1">
        <v>57224.95703125</v>
      </c>
      <c r="AZ65" s="1">
        <v>17254.06640625</v>
      </c>
      <c r="BA65" s="1">
        <v>18888.63671875</v>
      </c>
      <c r="BB65" s="1">
        <v>28134.986328125</v>
      </c>
      <c r="BC65" s="1">
        <v>15540.798828125</v>
      </c>
      <c r="BD65" s="1">
        <v>20852.470703125</v>
      </c>
      <c r="BE65" s="1">
        <v>18341.7109375</v>
      </c>
      <c r="BF65" s="1">
        <v>9677.9912109375</v>
      </c>
      <c r="BG65" s="1">
        <v>17264.525390625</v>
      </c>
    </row>
    <row r="66" spans="1:59" ht="15.75" customHeight="1" x14ac:dyDescent="0.15">
      <c r="A66" s="1">
        <v>64</v>
      </c>
      <c r="B66" s="1">
        <v>67281.8203125</v>
      </c>
      <c r="C66" s="1">
        <v>21873.376953125</v>
      </c>
      <c r="D66" s="1">
        <v>50733.0234375</v>
      </c>
      <c r="E66" s="1">
        <v>8278.7021484375</v>
      </c>
      <c r="F66" s="1">
        <v>25270.099609375</v>
      </c>
      <c r="G66" s="1">
        <v>9480.720703125</v>
      </c>
      <c r="H66" s="1">
        <v>19119.1015625</v>
      </c>
      <c r="I66" s="1">
        <v>9760.064453125</v>
      </c>
      <c r="J66" s="1">
        <v>55977.76953125</v>
      </c>
      <c r="K66" s="1">
        <v>9514.58203125</v>
      </c>
      <c r="L66" s="1">
        <v>31020.751953125</v>
      </c>
      <c r="M66" s="1">
        <v>8708.8740234375</v>
      </c>
      <c r="N66" s="1">
        <v>43333.02734375</v>
      </c>
      <c r="O66" s="1">
        <v>10645.4189453125</v>
      </c>
      <c r="P66" s="1">
        <v>32033.751953125</v>
      </c>
      <c r="Q66" s="1">
        <v>4935.0546875</v>
      </c>
      <c r="R66" s="1">
        <v>28998.7734375</v>
      </c>
      <c r="S66" s="1">
        <v>8998.220703125</v>
      </c>
      <c r="T66" s="1">
        <v>41468.39453125</v>
      </c>
      <c r="U66" s="1">
        <v>9643.0947265625</v>
      </c>
      <c r="V66" s="1">
        <v>17041.759765625</v>
      </c>
      <c r="W66" s="1">
        <v>7449.13818359375</v>
      </c>
      <c r="X66" s="1">
        <v>13347.4794921875</v>
      </c>
      <c r="Y66" s="1">
        <v>7195.1904296875</v>
      </c>
      <c r="Z66" s="1">
        <v>12498.640625</v>
      </c>
      <c r="AA66" s="1">
        <v>26241.283203125</v>
      </c>
      <c r="AB66" s="1">
        <v>19413.65625</v>
      </c>
      <c r="AC66" s="1">
        <v>19511.27734375</v>
      </c>
      <c r="AD66" s="1">
        <v>21782.171875</v>
      </c>
      <c r="AE66" s="1">
        <v>20958.78125</v>
      </c>
      <c r="AF66" s="1">
        <v>32521.287109375</v>
      </c>
      <c r="AG66" s="1">
        <v>16828.666015625</v>
      </c>
      <c r="AH66" s="1">
        <v>18386.46484375</v>
      </c>
      <c r="AI66" s="1">
        <v>8273.314453125</v>
      </c>
      <c r="AJ66" s="1">
        <v>13217.9189453125</v>
      </c>
      <c r="AK66" s="1">
        <v>6335.23046875</v>
      </c>
      <c r="AL66" s="1">
        <v>10176.419921875</v>
      </c>
      <c r="AM66" s="1">
        <v>5771.54296875</v>
      </c>
      <c r="AN66" s="1">
        <v>12166.4609375</v>
      </c>
      <c r="AO66" s="1">
        <v>5115.12646484375</v>
      </c>
      <c r="AP66" s="1">
        <v>10813.6357421875</v>
      </c>
      <c r="AQ66" s="1">
        <v>4111.6474609375</v>
      </c>
      <c r="AR66" s="1">
        <v>72496.40625</v>
      </c>
      <c r="AS66" s="1">
        <v>13466.9345703125</v>
      </c>
      <c r="AT66" s="1">
        <v>224166.609375</v>
      </c>
      <c r="AU66" s="1">
        <v>26933.869140625</v>
      </c>
      <c r="AV66" s="1">
        <v>49566.61328125</v>
      </c>
      <c r="AW66" s="1">
        <v>18853.70703125</v>
      </c>
      <c r="AX66" s="1">
        <v>32073.513671875</v>
      </c>
      <c r="AY66" s="1">
        <v>58133.29296875</v>
      </c>
      <c r="AZ66" s="1">
        <v>17297.560546875</v>
      </c>
      <c r="BA66" s="1">
        <v>19188.45703125</v>
      </c>
      <c r="BB66" s="1">
        <v>28191.474609375</v>
      </c>
      <c r="BC66" s="1">
        <v>15787.478515625</v>
      </c>
      <c r="BD66" s="1">
        <v>20887.109375</v>
      </c>
      <c r="BE66" s="1">
        <v>18632.849609375</v>
      </c>
      <c r="BF66" s="1">
        <v>9691.9111328125</v>
      </c>
      <c r="BG66" s="1">
        <v>17538.564453125</v>
      </c>
    </row>
    <row r="67" spans="1:59" ht="15.75" customHeight="1" x14ac:dyDescent="0.15">
      <c r="A67" s="1">
        <v>65</v>
      </c>
      <c r="B67" s="1">
        <v>67630.8203125</v>
      </c>
      <c r="C67" s="1">
        <v>22215.150390625</v>
      </c>
      <c r="D67" s="1">
        <v>51052.44921875</v>
      </c>
      <c r="E67" s="1">
        <v>8408.056640625</v>
      </c>
      <c r="F67" s="1">
        <v>25393.302734375</v>
      </c>
      <c r="G67" s="1">
        <v>9628.857421875</v>
      </c>
      <c r="H67" s="1">
        <v>19189.4453125</v>
      </c>
      <c r="I67" s="1">
        <v>9912.5654296875</v>
      </c>
      <c r="J67" s="1">
        <v>56288.38671875</v>
      </c>
      <c r="K67" s="1">
        <v>9663.248046875</v>
      </c>
      <c r="L67" s="1">
        <v>31100.263671875</v>
      </c>
      <c r="M67" s="1">
        <v>8844.951171875</v>
      </c>
      <c r="N67" s="1">
        <v>43456.515625</v>
      </c>
      <c r="O67" s="1">
        <v>10811.75390625</v>
      </c>
      <c r="P67" s="1">
        <v>32202.734375</v>
      </c>
      <c r="Q67" s="1">
        <v>5012.16455078125</v>
      </c>
      <c r="R67" s="1">
        <v>29137.91015625</v>
      </c>
      <c r="S67" s="1">
        <v>9138.818359375</v>
      </c>
      <c r="T67" s="1">
        <v>41571.56640625</v>
      </c>
      <c r="U67" s="1">
        <v>9793.7685546875</v>
      </c>
      <c r="V67" s="1">
        <v>17119.955078125</v>
      </c>
      <c r="W67" s="1">
        <v>7565.53173828125</v>
      </c>
      <c r="X67" s="1">
        <v>13418.0556640625</v>
      </c>
      <c r="Y67" s="1">
        <v>7307.61572265625</v>
      </c>
      <c r="Z67" s="1">
        <v>12596.1044921875</v>
      </c>
      <c r="AA67" s="1">
        <v>26651.302734375</v>
      </c>
      <c r="AB67" s="1">
        <v>19507.271484375</v>
      </c>
      <c r="AC67" s="1">
        <v>19816.142578125</v>
      </c>
      <c r="AD67" s="1">
        <v>21819.5390625</v>
      </c>
      <c r="AE67" s="1">
        <v>21286.263671875</v>
      </c>
      <c r="AF67" s="1">
        <v>32641.888671875</v>
      </c>
      <c r="AG67" s="1">
        <v>17091.61328125</v>
      </c>
      <c r="AH67" s="1">
        <v>18448.513671875</v>
      </c>
      <c r="AI67" s="1">
        <v>8402.5859375</v>
      </c>
      <c r="AJ67" s="1">
        <v>13315.0107421875</v>
      </c>
      <c r="AK67" s="1">
        <v>6434.21826171875</v>
      </c>
      <c r="AL67" s="1">
        <v>10205.060546875</v>
      </c>
      <c r="AM67" s="1">
        <v>5861.7236328125</v>
      </c>
      <c r="AN67" s="1">
        <v>12205.8173828125</v>
      </c>
      <c r="AO67" s="1">
        <v>5195.05078125</v>
      </c>
      <c r="AP67" s="1">
        <v>10844.05859375</v>
      </c>
      <c r="AQ67" s="1">
        <v>4175.89208984375</v>
      </c>
      <c r="AR67" s="1">
        <v>73156.8828125</v>
      </c>
      <c r="AS67" s="1">
        <v>13677.35546875</v>
      </c>
      <c r="AT67" s="1">
        <v>226305.375</v>
      </c>
      <c r="AU67" s="1">
        <v>27354.708984375</v>
      </c>
      <c r="AV67" s="1">
        <v>49710.29296875</v>
      </c>
      <c r="AW67" s="1">
        <v>19148.296875</v>
      </c>
      <c r="AX67" s="1">
        <v>32094.96484375</v>
      </c>
      <c r="AY67" s="1">
        <v>59041.625</v>
      </c>
      <c r="AZ67" s="1">
        <v>17339.91796875</v>
      </c>
      <c r="BA67" s="1">
        <v>19488.275390625</v>
      </c>
      <c r="BB67" s="1">
        <v>28246.4375</v>
      </c>
      <c r="BC67" s="1">
        <v>16034.1591796875</v>
      </c>
      <c r="BD67" s="1">
        <v>20920.814453125</v>
      </c>
      <c r="BE67" s="1">
        <v>18923.98828125</v>
      </c>
      <c r="BF67" s="1">
        <v>9705.5322265625</v>
      </c>
      <c r="BG67" s="1">
        <v>17812.60546875</v>
      </c>
    </row>
    <row r="68" spans="1:59" ht="15.75" customHeight="1" x14ac:dyDescent="0.15">
      <c r="A68" s="1">
        <v>66</v>
      </c>
      <c r="B68" s="1">
        <v>67968.703125</v>
      </c>
      <c r="C68" s="1">
        <v>22556.919921875</v>
      </c>
      <c r="D68" s="1">
        <v>51366.421875</v>
      </c>
      <c r="E68" s="1">
        <v>8537.4111328125</v>
      </c>
      <c r="F68" s="1">
        <v>25514.126953125</v>
      </c>
      <c r="G68" s="1">
        <v>9776.9931640625</v>
      </c>
      <c r="H68" s="1">
        <v>19258.4140625</v>
      </c>
      <c r="I68" s="1">
        <v>10065.06640625</v>
      </c>
      <c r="J68" s="1">
        <v>56591.01171875</v>
      </c>
      <c r="K68" s="1">
        <v>9811.912109375</v>
      </c>
      <c r="L68" s="1">
        <v>31178.423828125</v>
      </c>
      <c r="M68" s="1">
        <v>8981.0263671875</v>
      </c>
      <c r="N68" s="1">
        <v>43576.90625</v>
      </c>
      <c r="O68" s="1">
        <v>10978.087890625</v>
      </c>
      <c r="P68" s="1">
        <v>32367.845703125</v>
      </c>
      <c r="Q68" s="1">
        <v>5089.27490234375</v>
      </c>
      <c r="R68" s="1">
        <v>29271.3515625</v>
      </c>
      <c r="S68" s="1">
        <v>9279.4150390625</v>
      </c>
      <c r="T68" s="1">
        <v>41671.9921875</v>
      </c>
      <c r="U68" s="1">
        <v>9944.44140625</v>
      </c>
      <c r="V68" s="1">
        <v>17196.126953125</v>
      </c>
      <c r="W68" s="1">
        <v>7681.92333984375</v>
      </c>
      <c r="X68" s="1">
        <v>13486.634765625</v>
      </c>
      <c r="Y68" s="1">
        <v>7420.03955078125</v>
      </c>
      <c r="Z68" s="1">
        <v>12691.6435546875</v>
      </c>
      <c r="AA68" s="1">
        <v>27061.3203125</v>
      </c>
      <c r="AB68" s="1">
        <v>19599.115234375</v>
      </c>
      <c r="AC68" s="1">
        <v>20121.00390625</v>
      </c>
      <c r="AD68" s="1">
        <v>21855.99609375</v>
      </c>
      <c r="AE68" s="1">
        <v>21613.740234375</v>
      </c>
      <c r="AF68" s="1">
        <v>32759.59375</v>
      </c>
      <c r="AG68" s="1">
        <v>17354.560546875</v>
      </c>
      <c r="AH68" s="1">
        <v>18508.984375</v>
      </c>
      <c r="AI68" s="1">
        <v>8531.85546875</v>
      </c>
      <c r="AJ68" s="1">
        <v>13409.5361328125</v>
      </c>
      <c r="AK68" s="1">
        <v>6533.2060546875</v>
      </c>
      <c r="AL68" s="1">
        <v>10233.197265625</v>
      </c>
      <c r="AM68" s="1">
        <v>5951.90380859375</v>
      </c>
      <c r="AN68" s="1">
        <v>12244.2158203125</v>
      </c>
      <c r="AO68" s="1">
        <v>5274.97412109375</v>
      </c>
      <c r="AP68" s="1">
        <v>10873.5087890625</v>
      </c>
      <c r="AQ68" s="1">
        <v>4240.13623046875</v>
      </c>
      <c r="AR68" s="1">
        <v>73807.28125</v>
      </c>
      <c r="AS68" s="1">
        <v>13887.775390625</v>
      </c>
      <c r="AT68" s="1">
        <v>228406.15625</v>
      </c>
      <c r="AU68" s="1">
        <v>27775.548828125</v>
      </c>
      <c r="AV68" s="1">
        <v>49849.71875</v>
      </c>
      <c r="AW68" s="1">
        <v>19442.884765625</v>
      </c>
      <c r="AX68" s="1">
        <v>32115.78515625</v>
      </c>
      <c r="AY68" s="1">
        <v>59949.953125</v>
      </c>
      <c r="AZ68" s="1">
        <v>17381.173828125</v>
      </c>
      <c r="BA68" s="1">
        <v>19788.095703125</v>
      </c>
      <c r="BB68" s="1">
        <v>28299.923828125</v>
      </c>
      <c r="BC68" s="1">
        <v>16280.8369140625</v>
      </c>
      <c r="BD68" s="1">
        <v>20953.6171875</v>
      </c>
      <c r="BE68" s="1">
        <v>19215.126953125</v>
      </c>
      <c r="BF68" s="1">
        <v>9718.8603515625</v>
      </c>
      <c r="BG68" s="1">
        <v>18086.64453125</v>
      </c>
    </row>
    <row r="69" spans="1:59" ht="15.75" customHeight="1" x14ac:dyDescent="0.15">
      <c r="A69" s="1">
        <v>67</v>
      </c>
      <c r="B69" s="1">
        <v>68295.9296875</v>
      </c>
      <c r="C69" s="1">
        <v>22898.69140625</v>
      </c>
      <c r="D69" s="1">
        <v>51675.0703125</v>
      </c>
      <c r="E69" s="1">
        <v>8666.765625</v>
      </c>
      <c r="F69" s="1">
        <v>25632.650390625</v>
      </c>
      <c r="G69" s="1">
        <v>9925.1298828125</v>
      </c>
      <c r="H69" s="1">
        <v>19326.056640625</v>
      </c>
      <c r="I69" s="1">
        <v>10217.56640625</v>
      </c>
      <c r="J69" s="1">
        <v>56885.90234375</v>
      </c>
      <c r="K69" s="1">
        <v>9960.578125</v>
      </c>
      <c r="L69" s="1">
        <v>31255.28125</v>
      </c>
      <c r="M69" s="1">
        <v>9117.1025390625</v>
      </c>
      <c r="N69" s="1">
        <v>43694.3359375</v>
      </c>
      <c r="O69" s="1">
        <v>11144.4228515625</v>
      </c>
      <c r="P69" s="1">
        <v>32529.20703125</v>
      </c>
      <c r="Q69" s="1">
        <v>5166.384765625</v>
      </c>
      <c r="R69" s="1">
        <v>29399.38671875</v>
      </c>
      <c r="S69" s="1">
        <v>9420.0126953125</v>
      </c>
      <c r="T69" s="1">
        <v>41769.78515625</v>
      </c>
      <c r="U69" s="1">
        <v>10095.1142578125</v>
      </c>
      <c r="V69" s="1">
        <v>17270.35546875</v>
      </c>
      <c r="W69" s="1">
        <v>7798.31640625</v>
      </c>
      <c r="X69" s="1">
        <v>13553.291015625</v>
      </c>
      <c r="Y69" s="1">
        <v>7532.46533203125</v>
      </c>
      <c r="Z69" s="1">
        <v>12785.3056640625</v>
      </c>
      <c r="AA69" s="1">
        <v>27471.341796875</v>
      </c>
      <c r="AB69" s="1">
        <v>19689.234375</v>
      </c>
      <c r="AC69" s="1">
        <v>20425.869140625</v>
      </c>
      <c r="AD69" s="1">
        <v>21891.576171875</v>
      </c>
      <c r="AE69" s="1">
        <v>21941.22265625</v>
      </c>
      <c r="AF69" s="1">
        <v>32874.515625</v>
      </c>
      <c r="AG69" s="1">
        <v>17617.5078125</v>
      </c>
      <c r="AH69" s="1">
        <v>18567.931640625</v>
      </c>
      <c r="AI69" s="1">
        <v>8661.126953125</v>
      </c>
      <c r="AJ69" s="1">
        <v>13501.5751953125</v>
      </c>
      <c r="AK69" s="1">
        <v>6632.19384765625</v>
      </c>
      <c r="AL69" s="1">
        <v>10260.8466796875</v>
      </c>
      <c r="AM69" s="1">
        <v>6042.08447265625</v>
      </c>
      <c r="AN69" s="1">
        <v>12281.6953125</v>
      </c>
      <c r="AO69" s="1">
        <v>5354.89794921875</v>
      </c>
      <c r="AP69" s="1">
        <v>10902.0283203125</v>
      </c>
      <c r="AQ69" s="1">
        <v>4304.380859375</v>
      </c>
      <c r="AR69" s="1">
        <v>74447.796875</v>
      </c>
      <c r="AS69" s="1">
        <v>14098.1962890625</v>
      </c>
      <c r="AT69" s="1">
        <v>230469.84375</v>
      </c>
      <c r="AU69" s="1">
        <v>28196.392578125</v>
      </c>
      <c r="AV69" s="1">
        <v>49985.06640625</v>
      </c>
      <c r="AW69" s="1">
        <v>19737.474609375</v>
      </c>
      <c r="AX69" s="1">
        <v>32136.005859375</v>
      </c>
      <c r="AY69" s="1">
        <v>60858.2890625</v>
      </c>
      <c r="AZ69" s="1">
        <v>17421.380859375</v>
      </c>
      <c r="BA69" s="1">
        <v>20087.916015625</v>
      </c>
      <c r="BB69" s="1">
        <v>28352.00390625</v>
      </c>
      <c r="BC69" s="1">
        <v>16527.517578125</v>
      </c>
      <c r="BD69" s="1">
        <v>20985.560546875</v>
      </c>
      <c r="BE69" s="1">
        <v>19506.263671875</v>
      </c>
      <c r="BF69" s="1">
        <v>9731.91015625</v>
      </c>
      <c r="BG69" s="1">
        <v>18360.685546875</v>
      </c>
    </row>
    <row r="70" spans="1:59" ht="15.75" customHeight="1" x14ac:dyDescent="0.15">
      <c r="A70" s="1">
        <v>68</v>
      </c>
      <c r="B70" s="1">
        <v>68612.9140625</v>
      </c>
      <c r="C70" s="1">
        <v>23240.46484375</v>
      </c>
      <c r="D70" s="1">
        <v>51978.5546875</v>
      </c>
      <c r="E70" s="1">
        <v>8796.1201171875</v>
      </c>
      <c r="F70" s="1">
        <v>25748.94140625</v>
      </c>
      <c r="G70" s="1">
        <v>10073.2666015625</v>
      </c>
      <c r="H70" s="1">
        <v>19392.412109375</v>
      </c>
      <c r="I70" s="1">
        <v>10370.068359375</v>
      </c>
      <c r="J70" s="1">
        <v>57173.33984375</v>
      </c>
      <c r="K70" s="1">
        <v>10109.244140625</v>
      </c>
      <c r="L70" s="1">
        <v>31330.8671875</v>
      </c>
      <c r="M70" s="1">
        <v>9253.1796875</v>
      </c>
      <c r="N70" s="1">
        <v>43808.89453125</v>
      </c>
      <c r="O70" s="1">
        <v>11310.7578125</v>
      </c>
      <c r="P70" s="1">
        <v>32686.947265625</v>
      </c>
      <c r="Q70" s="1">
        <v>5243.4951171875</v>
      </c>
      <c r="R70" s="1">
        <v>29522.27734375</v>
      </c>
      <c r="S70" s="1">
        <v>9560.6103515625</v>
      </c>
      <c r="T70" s="1">
        <v>41865.05078125</v>
      </c>
      <c r="U70" s="1">
        <v>10245.7880859375</v>
      </c>
      <c r="V70" s="1">
        <v>17342.703125</v>
      </c>
      <c r="W70" s="1">
        <v>7914.708984375</v>
      </c>
      <c r="X70" s="1">
        <v>13618.09765625</v>
      </c>
      <c r="Y70" s="1">
        <v>7644.89013671875</v>
      </c>
      <c r="Z70" s="1">
        <v>12877.1416015625</v>
      </c>
      <c r="AA70" s="1">
        <v>27881.361328125</v>
      </c>
      <c r="AB70" s="1">
        <v>19777.6875</v>
      </c>
      <c r="AC70" s="1">
        <v>20730.734375</v>
      </c>
      <c r="AD70" s="1">
        <v>21926.3046875</v>
      </c>
      <c r="AE70" s="1">
        <v>22268.705078125</v>
      </c>
      <c r="AF70" s="1">
        <v>32986.7421875</v>
      </c>
      <c r="AG70" s="1">
        <v>17880.45703125</v>
      </c>
      <c r="AH70" s="1">
        <v>18625.412109375</v>
      </c>
      <c r="AI70" s="1">
        <v>8790.3974609375</v>
      </c>
      <c r="AJ70" s="1">
        <v>13591.2099609375</v>
      </c>
      <c r="AK70" s="1">
        <v>6731.18212890625</v>
      </c>
      <c r="AL70" s="1">
        <v>10288.021484375</v>
      </c>
      <c r="AM70" s="1">
        <v>6132.2646484375</v>
      </c>
      <c r="AN70" s="1">
        <v>12318.2890625</v>
      </c>
      <c r="AO70" s="1">
        <v>5434.822265625</v>
      </c>
      <c r="AP70" s="1">
        <v>10929.658203125</v>
      </c>
      <c r="AQ70" s="1">
        <v>4368.625</v>
      </c>
      <c r="AR70" s="1">
        <v>75078.625</v>
      </c>
      <c r="AS70" s="1">
        <v>14308.6171875</v>
      </c>
      <c r="AT70" s="1">
        <v>232497.15625</v>
      </c>
      <c r="AU70" s="1">
        <v>28617.236328125</v>
      </c>
      <c r="AV70" s="1">
        <v>50116.49609375</v>
      </c>
      <c r="AW70" s="1">
        <v>20032.06640625</v>
      </c>
      <c r="AX70" s="1">
        <v>32155.6484375</v>
      </c>
      <c r="AY70" s="1">
        <v>61766.625</v>
      </c>
      <c r="AZ70" s="1">
        <v>17460.5703125</v>
      </c>
      <c r="BA70" s="1">
        <v>20387.736328125</v>
      </c>
      <c r="BB70" s="1">
        <v>28402.724609375</v>
      </c>
      <c r="BC70" s="1">
        <v>16774.197265625</v>
      </c>
      <c r="BD70" s="1">
        <v>21016.67578125</v>
      </c>
      <c r="BE70" s="1">
        <v>19797.404296875</v>
      </c>
      <c r="BF70" s="1">
        <v>9744.689453125</v>
      </c>
      <c r="BG70" s="1">
        <v>18634.7265625</v>
      </c>
    </row>
    <row r="71" spans="1:59" ht="15.75" customHeight="1" x14ac:dyDescent="0.15">
      <c r="A71" s="1">
        <v>69</v>
      </c>
      <c r="B71" s="1">
        <v>68920.0859375</v>
      </c>
      <c r="C71" s="1">
        <v>23582.236328125</v>
      </c>
      <c r="D71" s="1">
        <v>52277.01171875</v>
      </c>
      <c r="E71" s="1">
        <v>8925.4765625</v>
      </c>
      <c r="F71" s="1">
        <v>25863.068359375</v>
      </c>
      <c r="G71" s="1">
        <v>10221.4033203125</v>
      </c>
      <c r="H71" s="1">
        <v>19457.51953125</v>
      </c>
      <c r="I71" s="1">
        <v>10522.5703125</v>
      </c>
      <c r="J71" s="1">
        <v>57453.578125</v>
      </c>
      <c r="K71" s="1">
        <v>10257.9091796875</v>
      </c>
      <c r="L71" s="1">
        <v>31405.224609375</v>
      </c>
      <c r="M71" s="1">
        <v>9389.255859375</v>
      </c>
      <c r="N71" s="1">
        <v>43920.703125</v>
      </c>
      <c r="O71" s="1">
        <v>11477.0927734375</v>
      </c>
      <c r="P71" s="1">
        <v>32841.17578125</v>
      </c>
      <c r="Q71" s="1">
        <v>5320.60595703125</v>
      </c>
      <c r="R71" s="1">
        <v>29640.2734375</v>
      </c>
      <c r="S71" s="1">
        <v>9701.20703125</v>
      </c>
      <c r="T71" s="1">
        <v>41957.875</v>
      </c>
      <c r="U71" s="1">
        <v>10396.4619140625</v>
      </c>
      <c r="V71" s="1">
        <v>17413.240234375</v>
      </c>
      <c r="W71" s="1">
        <v>8031.1025390625</v>
      </c>
      <c r="X71" s="1">
        <v>13681.1162109375</v>
      </c>
      <c r="Y71" s="1">
        <v>7757.3154296875</v>
      </c>
      <c r="Z71" s="1">
        <v>12967.203125</v>
      </c>
      <c r="AA71" s="1">
        <v>28291.384765625</v>
      </c>
      <c r="AB71" s="1">
        <v>19864.521484375</v>
      </c>
      <c r="AC71" s="1">
        <v>21035.59765625</v>
      </c>
      <c r="AD71" s="1">
        <v>21960.22265625</v>
      </c>
      <c r="AE71" s="1">
        <v>22596.1875</v>
      </c>
      <c r="AF71" s="1">
        <v>33096.37109375</v>
      </c>
      <c r="AG71" s="1">
        <v>18143.404296875</v>
      </c>
      <c r="AH71" s="1">
        <v>18681.484375</v>
      </c>
      <c r="AI71" s="1">
        <v>8919.66796875</v>
      </c>
      <c r="AJ71" s="1">
        <v>13678.5166015625</v>
      </c>
      <c r="AK71" s="1">
        <v>6830.17041015625</v>
      </c>
      <c r="AL71" s="1">
        <v>10314.73828125</v>
      </c>
      <c r="AM71" s="1">
        <v>6222.4453125</v>
      </c>
      <c r="AN71" s="1">
        <v>12354.025390625</v>
      </c>
      <c r="AO71" s="1">
        <v>5514.74609375</v>
      </c>
      <c r="AP71" s="1">
        <v>10956.4365234375</v>
      </c>
      <c r="AQ71" s="1">
        <v>4432.8701171875</v>
      </c>
      <c r="AR71" s="1">
        <v>75699.9609375</v>
      </c>
      <c r="AS71" s="1">
        <v>14519.0390625</v>
      </c>
      <c r="AT71" s="1">
        <v>234488.84375</v>
      </c>
      <c r="AU71" s="1">
        <v>29038.078125</v>
      </c>
      <c r="AV71" s="1">
        <v>50244.17578125</v>
      </c>
      <c r="AW71" s="1">
        <v>20326.654296875</v>
      </c>
      <c r="AX71" s="1">
        <v>32174.73046875</v>
      </c>
      <c r="AY71" s="1">
        <v>62674.95703125</v>
      </c>
      <c r="AZ71" s="1">
        <v>17498.787109375</v>
      </c>
      <c r="BA71" s="1">
        <v>20687.5546875</v>
      </c>
      <c r="BB71" s="1">
        <v>28452.14453125</v>
      </c>
      <c r="BC71" s="1">
        <v>17020.876953125</v>
      </c>
      <c r="BD71" s="1">
        <v>21046.998046875</v>
      </c>
      <c r="BE71" s="1">
        <v>20088.54296875</v>
      </c>
      <c r="BF71" s="1">
        <v>9757.2080078125</v>
      </c>
      <c r="BG71" s="1">
        <v>18908.767578125</v>
      </c>
    </row>
    <row r="72" spans="1:59" ht="15.75" customHeight="1" x14ac:dyDescent="0.15">
      <c r="A72" s="1">
        <v>70</v>
      </c>
      <c r="B72" s="1">
        <v>69217.8203125</v>
      </c>
      <c r="C72" s="1">
        <v>23924.005859375</v>
      </c>
      <c r="D72" s="1">
        <v>52570.5625</v>
      </c>
      <c r="E72" s="1">
        <v>9054.830078125</v>
      </c>
      <c r="F72" s="1">
        <v>25975.09765625</v>
      </c>
      <c r="G72" s="1">
        <v>10369.5390625</v>
      </c>
      <c r="H72" s="1">
        <v>19521.419921875</v>
      </c>
      <c r="I72" s="1">
        <v>10675.0693359375</v>
      </c>
      <c r="J72" s="1">
        <v>57726.85546875</v>
      </c>
      <c r="K72" s="1">
        <v>10406.57421875</v>
      </c>
      <c r="L72" s="1">
        <v>31478.390625</v>
      </c>
      <c r="M72" s="1">
        <v>9525.3310546875</v>
      </c>
      <c r="N72" s="1">
        <v>44029.84765625</v>
      </c>
      <c r="O72" s="1">
        <v>11643.4267578125</v>
      </c>
      <c r="P72" s="1">
        <v>32992.00390625</v>
      </c>
      <c r="Q72" s="1">
        <v>5397.7158203125</v>
      </c>
      <c r="R72" s="1">
        <v>29753.611328125</v>
      </c>
      <c r="S72" s="1">
        <v>9841.8037109375</v>
      </c>
      <c r="T72" s="1">
        <v>42048.3515625</v>
      </c>
      <c r="U72" s="1">
        <v>10547.1337890625</v>
      </c>
      <c r="V72" s="1">
        <v>17482.033203125</v>
      </c>
      <c r="W72" s="1">
        <v>8147.4951171875</v>
      </c>
      <c r="X72" s="1">
        <v>13742.419921875</v>
      </c>
      <c r="Y72" s="1">
        <v>7869.7392578125</v>
      </c>
      <c r="Z72" s="1">
        <v>13055.5361328125</v>
      </c>
      <c r="AA72" s="1">
        <v>28701.400390625</v>
      </c>
      <c r="AB72" s="1">
        <v>19949.779296875</v>
      </c>
      <c r="AC72" s="1">
        <v>21340.4609375</v>
      </c>
      <c r="AD72" s="1">
        <v>21993.357421875</v>
      </c>
      <c r="AE72" s="1">
        <v>22923.6640625</v>
      </c>
      <c r="AF72" s="1">
        <v>33203.5</v>
      </c>
      <c r="AG72" s="1">
        <v>18406.3515625</v>
      </c>
      <c r="AH72" s="1">
        <v>18736.193359375</v>
      </c>
      <c r="AI72" s="1">
        <v>9048.9384765625</v>
      </c>
      <c r="AJ72" s="1">
        <v>13763.568359375</v>
      </c>
      <c r="AK72" s="1">
        <v>6929.15771484375</v>
      </c>
      <c r="AL72" s="1">
        <v>10341.01171875</v>
      </c>
      <c r="AM72" s="1">
        <v>6312.625</v>
      </c>
      <c r="AN72" s="1">
        <v>12388.9375</v>
      </c>
      <c r="AO72" s="1">
        <v>5594.66943359375</v>
      </c>
      <c r="AP72" s="1">
        <v>10982.3974609375</v>
      </c>
      <c r="AQ72" s="1">
        <v>4497.1142578125</v>
      </c>
      <c r="AR72" s="1">
        <v>76311.9921875</v>
      </c>
      <c r="AS72" s="1">
        <v>14729.458984375</v>
      </c>
      <c r="AT72" s="1">
        <v>236445.6875</v>
      </c>
      <c r="AU72" s="1">
        <v>29458.916015625</v>
      </c>
      <c r="AV72" s="1">
        <v>50368.25</v>
      </c>
      <c r="AW72" s="1">
        <v>20621.2421875</v>
      </c>
      <c r="AX72" s="1">
        <v>32193.287109375</v>
      </c>
      <c r="AY72" s="1">
        <v>63583.28515625</v>
      </c>
      <c r="AZ72" s="1">
        <v>17536.0625</v>
      </c>
      <c r="BA72" s="1">
        <v>20987.373046875</v>
      </c>
      <c r="BB72" s="1">
        <v>28500.3125</v>
      </c>
      <c r="BC72" s="1">
        <v>17267.5546875</v>
      </c>
      <c r="BD72" s="1">
        <v>21076.55859375</v>
      </c>
      <c r="BE72" s="1">
        <v>20379.6796875</v>
      </c>
      <c r="BF72" s="1">
        <v>9769.4736328125</v>
      </c>
      <c r="BG72" s="1">
        <v>19182.8046875</v>
      </c>
    </row>
    <row r="73" spans="1:59" ht="15.75" customHeight="1" x14ac:dyDescent="0.15">
      <c r="A73" s="1">
        <v>71</v>
      </c>
      <c r="B73" s="1">
        <v>69506.4921875</v>
      </c>
      <c r="C73" s="1">
        <v>24265.779296875</v>
      </c>
      <c r="D73" s="1">
        <v>52859.328125</v>
      </c>
      <c r="E73" s="1">
        <v>9184.1845703125</v>
      </c>
      <c r="F73" s="1">
        <v>26085.091796875</v>
      </c>
      <c r="G73" s="1">
        <v>10517.6748046875</v>
      </c>
      <c r="H73" s="1">
        <v>19584.150390625</v>
      </c>
      <c r="I73" s="1">
        <v>10827.5712890625</v>
      </c>
      <c r="J73" s="1">
        <v>57993.40625</v>
      </c>
      <c r="K73" s="1">
        <v>10555.2392578125</v>
      </c>
      <c r="L73" s="1">
        <v>31550.396484375</v>
      </c>
      <c r="M73" s="1">
        <v>9661.408203125</v>
      </c>
      <c r="N73" s="1">
        <v>44136.44140625</v>
      </c>
      <c r="O73" s="1">
        <v>11809.76171875</v>
      </c>
      <c r="P73" s="1">
        <v>33139.5390625</v>
      </c>
      <c r="Q73" s="1">
        <v>5474.826171875</v>
      </c>
      <c r="R73" s="1">
        <v>29862.525390625</v>
      </c>
      <c r="S73" s="1">
        <v>9982.4013671875</v>
      </c>
      <c r="T73" s="1">
        <v>42136.58203125</v>
      </c>
      <c r="U73" s="1">
        <v>10697.8076171875</v>
      </c>
      <c r="V73" s="1">
        <v>17549.142578125</v>
      </c>
      <c r="W73" s="1">
        <v>8263.8876953125</v>
      </c>
      <c r="X73" s="1">
        <v>13802.064453125</v>
      </c>
      <c r="Y73" s="1">
        <v>7982.1640625</v>
      </c>
      <c r="Z73" s="1">
        <v>13142.185546875</v>
      </c>
      <c r="AA73" s="1">
        <v>29111.421875</v>
      </c>
      <c r="AB73" s="1">
        <v>20033.51171875</v>
      </c>
      <c r="AC73" s="1">
        <v>21645.32421875</v>
      </c>
      <c r="AD73" s="1">
        <v>22025.734375</v>
      </c>
      <c r="AE73" s="1">
        <v>23251.1484375</v>
      </c>
      <c r="AF73" s="1">
        <v>33308.1953125</v>
      </c>
      <c r="AG73" s="1">
        <v>18669.298828125</v>
      </c>
      <c r="AH73" s="1">
        <v>18789.58984375</v>
      </c>
      <c r="AI73" s="1">
        <v>9178.208984375</v>
      </c>
      <c r="AJ73" s="1">
        <v>13846.4384765625</v>
      </c>
      <c r="AK73" s="1">
        <v>7028.146484375</v>
      </c>
      <c r="AL73" s="1">
        <v>10366.8515625</v>
      </c>
      <c r="AM73" s="1">
        <v>6402.80615234375</v>
      </c>
      <c r="AN73" s="1">
        <v>12423.05078125</v>
      </c>
      <c r="AO73" s="1">
        <v>5674.59326171875</v>
      </c>
      <c r="AP73" s="1">
        <v>11007.576171875</v>
      </c>
      <c r="AQ73" s="1">
        <v>4561.35888671875</v>
      </c>
      <c r="AR73" s="1">
        <v>76914.9296875</v>
      </c>
      <c r="AS73" s="1">
        <v>14939.880859375</v>
      </c>
      <c r="AT73" s="1">
        <v>238368.40625</v>
      </c>
      <c r="AU73" s="1">
        <v>29879.759765625</v>
      </c>
      <c r="AV73" s="1">
        <v>50488.86328125</v>
      </c>
      <c r="AW73" s="1">
        <v>20915.83203125</v>
      </c>
      <c r="AX73" s="1">
        <v>32211.33203125</v>
      </c>
      <c r="AY73" s="1">
        <v>64491.62109375</v>
      </c>
      <c r="AZ73" s="1">
        <v>17572.4375</v>
      </c>
      <c r="BA73" s="1">
        <v>21287.1953125</v>
      </c>
      <c r="BB73" s="1">
        <v>28547.27734375</v>
      </c>
      <c r="BC73" s="1">
        <v>17514.234375</v>
      </c>
      <c r="BD73" s="1">
        <v>21105.388671875</v>
      </c>
      <c r="BE73" s="1">
        <v>20670.818359375</v>
      </c>
      <c r="BF73" s="1">
        <v>9781.49609375</v>
      </c>
      <c r="BG73" s="1">
        <v>19456.845703125</v>
      </c>
    </row>
    <row r="74" spans="1:59" ht="15.75" customHeight="1" x14ac:dyDescent="0.15">
      <c r="A74" s="1">
        <v>72</v>
      </c>
      <c r="B74" s="1">
        <v>69786.4609375</v>
      </c>
      <c r="C74" s="1">
        <v>24607.55078125</v>
      </c>
      <c r="D74" s="1">
        <v>53143.453125</v>
      </c>
      <c r="E74" s="1">
        <v>9313.5400390625</v>
      </c>
      <c r="F74" s="1">
        <v>26193.107421875</v>
      </c>
      <c r="G74" s="1">
        <v>10665.8115234375</v>
      </c>
      <c r="H74" s="1">
        <v>19645.744140625</v>
      </c>
      <c r="I74" s="1">
        <v>10980.0732421875</v>
      </c>
      <c r="J74" s="1">
        <v>58253.46484375</v>
      </c>
      <c r="K74" s="1">
        <v>10703.9052734375</v>
      </c>
      <c r="L74" s="1">
        <v>31621.275390625</v>
      </c>
      <c r="M74" s="1">
        <v>9797.484375</v>
      </c>
      <c r="N74" s="1">
        <v>44240.55078125</v>
      </c>
      <c r="O74" s="1">
        <v>11976.0966796875</v>
      </c>
      <c r="P74" s="1">
        <v>33283.87890625</v>
      </c>
      <c r="Q74" s="1">
        <v>5551.93603515625</v>
      </c>
      <c r="R74" s="1">
        <v>29967.212890625</v>
      </c>
      <c r="S74" s="1">
        <v>10122.998046875</v>
      </c>
      <c r="T74" s="1">
        <v>42222.63671875</v>
      </c>
      <c r="U74" s="1">
        <v>10848.4814453125</v>
      </c>
      <c r="V74" s="1">
        <v>17614.625</v>
      </c>
      <c r="W74" s="1">
        <v>8380.28125</v>
      </c>
      <c r="X74" s="1">
        <v>13860.109375</v>
      </c>
      <c r="Y74" s="1">
        <v>8094.58984375</v>
      </c>
      <c r="Z74" s="1">
        <v>13227.193359375</v>
      </c>
      <c r="AA74" s="1">
        <v>29521.443359375</v>
      </c>
      <c r="AB74" s="1">
        <v>20115.7578125</v>
      </c>
      <c r="AC74" s="1">
        <v>21950.189453125</v>
      </c>
      <c r="AD74" s="1">
        <v>22057.380859375</v>
      </c>
      <c r="AE74" s="1">
        <v>23578.62890625</v>
      </c>
      <c r="AF74" s="1">
        <v>33410.5546875</v>
      </c>
      <c r="AG74" s="1">
        <v>18932.248046875</v>
      </c>
      <c r="AH74" s="1">
        <v>18841.72265625</v>
      </c>
      <c r="AI74" s="1">
        <v>9307.4794921875</v>
      </c>
      <c r="AJ74" s="1">
        <v>13927.1982421875</v>
      </c>
      <c r="AK74" s="1">
        <v>7127.13427734375</v>
      </c>
      <c r="AL74" s="1">
        <v>10392.2734375</v>
      </c>
      <c r="AM74" s="1">
        <v>6492.98681640625</v>
      </c>
      <c r="AN74" s="1">
        <v>12456.3974609375</v>
      </c>
      <c r="AO74" s="1">
        <v>5754.517578125</v>
      </c>
      <c r="AP74" s="1">
        <v>11032.005859375</v>
      </c>
      <c r="AQ74" s="1">
        <v>4625.603515625</v>
      </c>
      <c r="AR74" s="1">
        <v>77508.9296875</v>
      </c>
      <c r="AS74" s="1">
        <v>15150.3017578125</v>
      </c>
      <c r="AT74" s="1">
        <v>240257.6875</v>
      </c>
      <c r="AU74" s="1">
        <v>30300.6015625</v>
      </c>
      <c r="AV74" s="1">
        <v>50606.15234375</v>
      </c>
      <c r="AW74" s="1">
        <v>21210.421875</v>
      </c>
      <c r="AX74" s="1">
        <v>32228.888671875</v>
      </c>
      <c r="AY74" s="1">
        <v>65399.953125</v>
      </c>
      <c r="AZ74" s="1">
        <v>17607.94140625</v>
      </c>
      <c r="BA74" s="1">
        <v>21587.015625</v>
      </c>
      <c r="BB74" s="1">
        <v>28593.080078125</v>
      </c>
      <c r="BC74" s="1">
        <v>17760.9140625</v>
      </c>
      <c r="BD74" s="1">
        <v>21133.51171875</v>
      </c>
      <c r="BE74" s="1">
        <v>20961.95703125</v>
      </c>
      <c r="BF74" s="1">
        <v>9793.2841796875</v>
      </c>
      <c r="BG74" s="1">
        <v>19730.88671875</v>
      </c>
    </row>
    <row r="75" spans="1:59" ht="15.75" customHeight="1" x14ac:dyDescent="0.15">
      <c r="A75" s="1">
        <v>73</v>
      </c>
      <c r="B75" s="1">
        <v>70058.0625</v>
      </c>
      <c r="C75" s="1">
        <v>24949.3203125</v>
      </c>
      <c r="D75" s="1">
        <v>53423.03125</v>
      </c>
      <c r="E75" s="1">
        <v>9442.8935546875</v>
      </c>
      <c r="F75" s="1">
        <v>26299.208984375</v>
      </c>
      <c r="G75" s="1">
        <v>10813.9462890625</v>
      </c>
      <c r="H75" s="1">
        <v>19706.23046875</v>
      </c>
      <c r="I75" s="1">
        <v>11132.572265625</v>
      </c>
      <c r="J75" s="1">
        <v>58507.23046875</v>
      </c>
      <c r="K75" s="1">
        <v>10852.5693359375</v>
      </c>
      <c r="L75" s="1">
        <v>31691.06640625</v>
      </c>
      <c r="M75" s="1">
        <v>9933.5595703125</v>
      </c>
      <c r="N75" s="1">
        <v>44342.28125</v>
      </c>
      <c r="O75" s="1">
        <v>12142.4306640625</v>
      </c>
      <c r="P75" s="1">
        <v>33425.1328125</v>
      </c>
      <c r="Q75" s="1">
        <v>5629.0458984375</v>
      </c>
      <c r="R75" s="1">
        <v>30067.88671875</v>
      </c>
      <c r="S75" s="1">
        <v>10263.5947265625</v>
      </c>
      <c r="T75" s="1">
        <v>42306.58984375</v>
      </c>
      <c r="U75" s="1">
        <v>10999.154296875</v>
      </c>
      <c r="V75" s="1">
        <v>17678.53515625</v>
      </c>
      <c r="W75" s="1">
        <v>8496.6728515625</v>
      </c>
      <c r="X75" s="1">
        <v>13916.6142578125</v>
      </c>
      <c r="Y75" s="1">
        <v>8207.013671875</v>
      </c>
      <c r="Z75" s="1">
        <v>13310.607421875</v>
      </c>
      <c r="AA75" s="1">
        <v>29931.4609375</v>
      </c>
      <c r="AB75" s="1">
        <v>20196.564453125</v>
      </c>
      <c r="AC75" s="1">
        <v>22255.05078125</v>
      </c>
      <c r="AD75" s="1">
        <v>22088.326171875</v>
      </c>
      <c r="AE75" s="1">
        <v>23906.107421875</v>
      </c>
      <c r="AF75" s="1">
        <v>33510.65234375</v>
      </c>
      <c r="AG75" s="1">
        <v>19195.1953125</v>
      </c>
      <c r="AH75" s="1">
        <v>18892.62890625</v>
      </c>
      <c r="AI75" s="1">
        <v>9436.75</v>
      </c>
      <c r="AJ75" s="1">
        <v>14005.91015625</v>
      </c>
      <c r="AK75" s="1">
        <v>7226.12158203125</v>
      </c>
      <c r="AL75" s="1">
        <v>10417.2880859375</v>
      </c>
      <c r="AM75" s="1">
        <v>6583.166015625</v>
      </c>
      <c r="AN75" s="1">
        <v>12488.9970703125</v>
      </c>
      <c r="AO75" s="1">
        <v>5834.44091796875</v>
      </c>
      <c r="AP75" s="1">
        <v>11055.71484375</v>
      </c>
      <c r="AQ75" s="1">
        <v>4689.84765625</v>
      </c>
      <c r="AR75" s="1">
        <v>78094.1875</v>
      </c>
      <c r="AS75" s="1">
        <v>15360.7216796875</v>
      </c>
      <c r="AT75" s="1">
        <v>242114.28125</v>
      </c>
      <c r="AU75" s="1">
        <v>30721.443359375</v>
      </c>
      <c r="AV75" s="1">
        <v>50720.24609375</v>
      </c>
      <c r="AW75" s="1">
        <v>21505.009765625</v>
      </c>
      <c r="AX75" s="1">
        <v>32245.9765625</v>
      </c>
      <c r="AY75" s="1">
        <v>66308.28125</v>
      </c>
      <c r="AZ75" s="1">
        <v>17642.60546875</v>
      </c>
      <c r="BA75" s="1">
        <v>21886.83203125</v>
      </c>
      <c r="BB75" s="1">
        <v>28637.763671875</v>
      </c>
      <c r="BC75" s="1">
        <v>18007.591796875</v>
      </c>
      <c r="BD75" s="1">
        <v>21160.958984375</v>
      </c>
      <c r="BE75" s="1">
        <v>21253.09375</v>
      </c>
      <c r="BF75" s="1">
        <v>9804.8427734375</v>
      </c>
      <c r="BG75" s="1">
        <v>20004.92578125</v>
      </c>
    </row>
    <row r="76" spans="1:59" ht="15.75" customHeight="1" x14ac:dyDescent="0.15">
      <c r="A76" s="1">
        <v>74</v>
      </c>
      <c r="B76" s="1">
        <v>70321.609375</v>
      </c>
      <c r="C76" s="1">
        <v>25291.091796875</v>
      </c>
      <c r="D76" s="1">
        <v>53698.19140625</v>
      </c>
      <c r="E76" s="1">
        <v>9572.2490234375</v>
      </c>
      <c r="F76" s="1">
        <v>26403.447265625</v>
      </c>
      <c r="G76" s="1">
        <v>10962.083984375</v>
      </c>
      <c r="H76" s="1">
        <v>19765.650390625</v>
      </c>
      <c r="I76" s="1">
        <v>11285.07421875</v>
      </c>
      <c r="J76" s="1">
        <v>58754.91015625</v>
      </c>
      <c r="K76" s="1">
        <v>11001.2353515625</v>
      </c>
      <c r="L76" s="1">
        <v>31759.787109375</v>
      </c>
      <c r="M76" s="1">
        <v>10069.63671875</v>
      </c>
      <c r="N76" s="1">
        <v>44441.70703125</v>
      </c>
      <c r="O76" s="1">
        <v>12308.765625</v>
      </c>
      <c r="P76" s="1">
        <v>33563.3828125</v>
      </c>
      <c r="Q76" s="1">
        <v>5706.15673828125</v>
      </c>
      <c r="R76" s="1">
        <v>30164.728515625</v>
      </c>
      <c r="S76" s="1">
        <v>10404.1923828125</v>
      </c>
      <c r="T76" s="1">
        <v>42388.5234375</v>
      </c>
      <c r="U76" s="1">
        <v>11149.828125</v>
      </c>
      <c r="V76" s="1">
        <v>17740.9296875</v>
      </c>
      <c r="W76" s="1">
        <v>8613.0654296875</v>
      </c>
      <c r="X76" s="1">
        <v>13971.630859375</v>
      </c>
      <c r="Y76" s="1">
        <v>8319.439453125</v>
      </c>
      <c r="Z76" s="1">
        <v>13392.46484375</v>
      </c>
      <c r="AA76" s="1">
        <v>30341.482421875</v>
      </c>
      <c r="AB76" s="1">
        <v>20275.966796875</v>
      </c>
      <c r="AC76" s="1">
        <v>22559.916015625</v>
      </c>
      <c r="AD76" s="1">
        <v>22118.58984375</v>
      </c>
      <c r="AE76" s="1">
        <v>24233.58984375</v>
      </c>
      <c r="AF76" s="1">
        <v>33608.55859375</v>
      </c>
      <c r="AG76" s="1">
        <v>19458.14453125</v>
      </c>
      <c r="AH76" s="1">
        <v>18942.359375</v>
      </c>
      <c r="AI76" s="1">
        <v>9566.0205078125</v>
      </c>
      <c r="AJ76" s="1">
        <v>14082.642578125</v>
      </c>
      <c r="AK76" s="1">
        <v>7325.10986328125</v>
      </c>
      <c r="AL76" s="1">
        <v>10441.9072265625</v>
      </c>
      <c r="AM76" s="1">
        <v>6673.3466796875</v>
      </c>
      <c r="AN76" s="1">
        <v>12520.87890625</v>
      </c>
      <c r="AO76" s="1">
        <v>5914.36474609375</v>
      </c>
      <c r="AP76" s="1">
        <v>11078.7333984375</v>
      </c>
      <c r="AQ76" s="1">
        <v>4754.09228515625</v>
      </c>
      <c r="AR76" s="1">
        <v>78670.8671875</v>
      </c>
      <c r="AS76" s="1">
        <v>15571.1435546875</v>
      </c>
      <c r="AT76" s="1">
        <v>243938.828125</v>
      </c>
      <c r="AU76" s="1">
        <v>31142.28515625</v>
      </c>
      <c r="AV76" s="1">
        <v>50831.26171875</v>
      </c>
      <c r="AW76" s="1">
        <v>21799.599609375</v>
      </c>
      <c r="AX76" s="1">
        <v>32262.619140625</v>
      </c>
      <c r="AY76" s="1">
        <v>67216.6171875</v>
      </c>
      <c r="AZ76" s="1">
        <v>17676.4609375</v>
      </c>
      <c r="BA76" s="1">
        <v>22186.65234375</v>
      </c>
      <c r="BB76" s="1">
        <v>28681.376953125</v>
      </c>
      <c r="BC76" s="1">
        <v>18254.271484375</v>
      </c>
      <c r="BD76" s="1">
        <v>21187.751953125</v>
      </c>
      <c r="BE76" s="1">
        <v>21544.232421875</v>
      </c>
      <c r="BF76" s="1">
        <v>9816.181640625</v>
      </c>
      <c r="BG76" s="1">
        <v>20278.966796875</v>
      </c>
    </row>
    <row r="77" spans="1:59" ht="15.75" customHeight="1" x14ac:dyDescent="0.15">
      <c r="A77" s="1">
        <v>75</v>
      </c>
      <c r="B77" s="1">
        <v>70577.4375</v>
      </c>
      <c r="C77" s="1">
        <v>25632.865234375</v>
      </c>
      <c r="D77" s="1">
        <v>53969.04296875</v>
      </c>
      <c r="E77" s="1">
        <v>9701.6044921875</v>
      </c>
      <c r="F77" s="1">
        <v>26505.875</v>
      </c>
      <c r="G77" s="1">
        <v>11110.220703125</v>
      </c>
      <c r="H77" s="1">
        <v>19824.03125</v>
      </c>
      <c r="I77" s="1">
        <v>11437.576171875</v>
      </c>
      <c r="J77" s="1">
        <v>58996.73046875</v>
      </c>
      <c r="K77" s="1">
        <v>11149.9013671875</v>
      </c>
      <c r="L77" s="1">
        <v>31827.48046875</v>
      </c>
      <c r="M77" s="1">
        <v>10205.712890625</v>
      </c>
      <c r="N77" s="1">
        <v>44538.91015625</v>
      </c>
      <c r="O77" s="1">
        <v>12475.1015625</v>
      </c>
      <c r="P77" s="1">
        <v>33698.7265625</v>
      </c>
      <c r="Q77" s="1">
        <v>5783.26708984375</v>
      </c>
      <c r="R77" s="1">
        <v>30257.923828125</v>
      </c>
      <c r="S77" s="1">
        <v>10544.7900390625</v>
      </c>
      <c r="T77" s="1">
        <v>42468.515625</v>
      </c>
      <c r="U77" s="1">
        <v>11300.501953125</v>
      </c>
      <c r="V77" s="1">
        <v>17801.857421875</v>
      </c>
      <c r="W77" s="1">
        <v>8729.458984375</v>
      </c>
      <c r="X77" s="1">
        <v>14025.21484375</v>
      </c>
      <c r="Y77" s="1">
        <v>8431.8642578125</v>
      </c>
      <c r="Z77" s="1">
        <v>13472.8056640625</v>
      </c>
      <c r="AA77" s="1">
        <v>30751.501953125</v>
      </c>
      <c r="AB77" s="1">
        <v>20354.00390625</v>
      </c>
      <c r="AC77" s="1">
        <v>22864.779296875</v>
      </c>
      <c r="AD77" s="1">
        <v>22148.19921875</v>
      </c>
      <c r="AE77" s="1">
        <v>24561.072265625</v>
      </c>
      <c r="AF77" s="1">
        <v>33704.34375</v>
      </c>
      <c r="AG77" s="1">
        <v>19721.091796875</v>
      </c>
      <c r="AH77" s="1">
        <v>18990.951171875</v>
      </c>
      <c r="AI77" s="1">
        <v>9695.2919921875</v>
      </c>
      <c r="AJ77" s="1">
        <v>14157.45703125</v>
      </c>
      <c r="AK77" s="1">
        <v>7424.09814453125</v>
      </c>
      <c r="AL77" s="1">
        <v>10466.140625</v>
      </c>
      <c r="AM77" s="1">
        <v>6763.52734375</v>
      </c>
      <c r="AN77" s="1">
        <v>12552.06640625</v>
      </c>
      <c r="AO77" s="1">
        <v>5994.28857421875</v>
      </c>
      <c r="AP77" s="1">
        <v>11101.08984375</v>
      </c>
      <c r="AQ77" s="1">
        <v>4818.3369140625</v>
      </c>
      <c r="AR77" s="1">
        <v>79239.1328125</v>
      </c>
      <c r="AS77" s="1">
        <v>15781.5634765625</v>
      </c>
      <c r="AT77" s="1">
        <v>245732.046875</v>
      </c>
      <c r="AU77" s="1">
        <v>31563.12890625</v>
      </c>
      <c r="AV77" s="1">
        <v>50939.32421875</v>
      </c>
      <c r="AW77" s="1">
        <v>22094.19140625</v>
      </c>
      <c r="AX77" s="1">
        <v>32278.830078125</v>
      </c>
      <c r="AY77" s="1">
        <v>68124.953125</v>
      </c>
      <c r="AZ77" s="1">
        <v>17709.53125</v>
      </c>
      <c r="BA77" s="1">
        <v>22486.47265625</v>
      </c>
      <c r="BB77" s="1">
        <v>28723.951171875</v>
      </c>
      <c r="BC77" s="1">
        <v>18500.953125</v>
      </c>
      <c r="BD77" s="1">
        <v>21213.919921875</v>
      </c>
      <c r="BE77" s="1">
        <v>21835.37109375</v>
      </c>
      <c r="BF77" s="1">
        <v>9827.3076171875</v>
      </c>
      <c r="BG77" s="1">
        <v>20553.0078125</v>
      </c>
    </row>
    <row r="78" spans="1:59" ht="15.75" customHeight="1" x14ac:dyDescent="0.15">
      <c r="A78" s="1">
        <v>76</v>
      </c>
      <c r="B78" s="1">
        <v>70825.8046875</v>
      </c>
      <c r="C78" s="1">
        <v>25974.634765625</v>
      </c>
      <c r="D78" s="1">
        <v>54235.6875</v>
      </c>
      <c r="E78" s="1">
        <v>9830.9580078125</v>
      </c>
      <c r="F78" s="1">
        <v>26606.5390625</v>
      </c>
      <c r="G78" s="1">
        <v>11258.35546875</v>
      </c>
      <c r="H78" s="1">
        <v>19881.40234375</v>
      </c>
      <c r="I78" s="1">
        <v>11590.0751953125</v>
      </c>
      <c r="J78" s="1">
        <v>59232.84765625</v>
      </c>
      <c r="K78" s="1">
        <v>11298.5654296875</v>
      </c>
      <c r="L78" s="1">
        <v>31894.169921875</v>
      </c>
      <c r="M78" s="1">
        <v>10341.7880859375</v>
      </c>
      <c r="N78" s="1">
        <v>44633.95703125</v>
      </c>
      <c r="O78" s="1">
        <v>12641.4345703125</v>
      </c>
      <c r="P78" s="1">
        <v>33831.25</v>
      </c>
      <c r="Q78" s="1">
        <v>5860.37646484375</v>
      </c>
      <c r="R78" s="1">
        <v>30347.638671875</v>
      </c>
      <c r="S78" s="1">
        <v>10685.38671875</v>
      </c>
      <c r="T78" s="1">
        <v>42546.625</v>
      </c>
      <c r="U78" s="1">
        <v>11451.173828125</v>
      </c>
      <c r="V78" s="1">
        <v>17861.369140625</v>
      </c>
      <c r="W78" s="1">
        <v>8845.8505859375</v>
      </c>
      <c r="X78" s="1">
        <v>14077.41015625</v>
      </c>
      <c r="Y78" s="1">
        <v>8544.2890625</v>
      </c>
      <c r="Z78" s="1">
        <v>13551.6708984375</v>
      </c>
      <c r="AA78" s="1">
        <v>31161.51953125</v>
      </c>
      <c r="AB78" s="1">
        <v>20430.71484375</v>
      </c>
      <c r="AC78" s="1">
        <v>23169.642578125</v>
      </c>
      <c r="AD78" s="1">
        <v>22177.17578125</v>
      </c>
      <c r="AE78" s="1">
        <v>24888.55078125</v>
      </c>
      <c r="AF78" s="1">
        <v>33798.0859375</v>
      </c>
      <c r="AG78" s="1">
        <v>19984.0390625</v>
      </c>
      <c r="AH78" s="1">
        <v>19038.439453125</v>
      </c>
      <c r="AI78" s="1">
        <v>9824.560546875</v>
      </c>
      <c r="AJ78" s="1">
        <v>14230.412109375</v>
      </c>
      <c r="AK78" s="1">
        <v>7523.0859375</v>
      </c>
      <c r="AL78" s="1">
        <v>10490.0029296875</v>
      </c>
      <c r="AM78" s="1">
        <v>6853.70751953125</v>
      </c>
      <c r="AN78" s="1">
        <v>12582.5810546875</v>
      </c>
      <c r="AO78" s="1">
        <v>6074.212890625</v>
      </c>
      <c r="AP78" s="1">
        <v>11122.810546875</v>
      </c>
      <c r="AQ78" s="1">
        <v>4882.5810546875</v>
      </c>
      <c r="AR78" s="1">
        <v>79799.171875</v>
      </c>
      <c r="AS78" s="1">
        <v>15991.9833984375</v>
      </c>
      <c r="AT78" s="1">
        <v>247494.515625</v>
      </c>
      <c r="AU78" s="1">
        <v>31983.966796875</v>
      </c>
      <c r="AV78" s="1">
        <v>51044.53515625</v>
      </c>
      <c r="AW78" s="1">
        <v>22388.779296875</v>
      </c>
      <c r="AX78" s="1">
        <v>32294.62109375</v>
      </c>
      <c r="AY78" s="1">
        <v>69033.28125</v>
      </c>
      <c r="AZ78" s="1">
        <v>17741.849609375</v>
      </c>
      <c r="BA78" s="1">
        <v>22786.291015625</v>
      </c>
      <c r="BB78" s="1">
        <v>28765.525390625</v>
      </c>
      <c r="BC78" s="1">
        <v>18747.630859375</v>
      </c>
      <c r="BD78" s="1">
        <v>21239.4765625</v>
      </c>
      <c r="BE78" s="1">
        <v>22126.5078125</v>
      </c>
      <c r="BF78" s="1">
        <v>9838.2255859375</v>
      </c>
      <c r="BG78" s="1">
        <v>20827.044921875</v>
      </c>
    </row>
    <row r="79" spans="1:59" ht="15.75" customHeight="1" x14ac:dyDescent="0.15">
      <c r="A79" s="1">
        <v>77</v>
      </c>
      <c r="B79" s="1">
        <v>71067.0234375</v>
      </c>
      <c r="C79" s="1">
        <v>26316.40625</v>
      </c>
      <c r="D79" s="1">
        <v>54498.22265625</v>
      </c>
      <c r="E79" s="1">
        <v>9960.3125</v>
      </c>
      <c r="F79" s="1">
        <v>26705.498046875</v>
      </c>
      <c r="G79" s="1">
        <v>11406.4921875</v>
      </c>
      <c r="H79" s="1">
        <v>19937.7890625</v>
      </c>
      <c r="I79" s="1">
        <v>11742.5771484375</v>
      </c>
      <c r="J79" s="1">
        <v>59463.4609375</v>
      </c>
      <c r="K79" s="1">
        <v>11447.2314453125</v>
      </c>
      <c r="L79" s="1">
        <v>31959.880859375</v>
      </c>
      <c r="M79" s="1">
        <v>10477.8642578125</v>
      </c>
      <c r="N79" s="1">
        <v>44726.9296875</v>
      </c>
      <c r="O79" s="1">
        <v>12807.7705078125</v>
      </c>
      <c r="P79" s="1">
        <v>33961.02734375</v>
      </c>
      <c r="Q79" s="1">
        <v>5937.4873046875</v>
      </c>
      <c r="R79" s="1">
        <v>30434.033203125</v>
      </c>
      <c r="S79" s="1">
        <v>10825.984375</v>
      </c>
      <c r="T79" s="1">
        <v>42622.921875</v>
      </c>
      <c r="U79" s="1">
        <v>11601.84765625</v>
      </c>
      <c r="V79" s="1">
        <v>17919.509765625</v>
      </c>
      <c r="W79" s="1">
        <v>8962.244140625</v>
      </c>
      <c r="X79" s="1">
        <v>14128.2685546875</v>
      </c>
      <c r="Y79" s="1">
        <v>8656.712890625</v>
      </c>
      <c r="Z79" s="1">
        <v>13629.0966796875</v>
      </c>
      <c r="AA79" s="1">
        <v>31571.54296875</v>
      </c>
      <c r="AB79" s="1">
        <v>20506.1328125</v>
      </c>
      <c r="AC79" s="1">
        <v>23474.505859375</v>
      </c>
      <c r="AD79" s="1">
        <v>22205.537109375</v>
      </c>
      <c r="AE79" s="1">
        <v>25216.03125</v>
      </c>
      <c r="AF79" s="1">
        <v>33889.83984375</v>
      </c>
      <c r="AG79" s="1">
        <v>20246.986328125</v>
      </c>
      <c r="AH79" s="1">
        <v>19084.861328125</v>
      </c>
      <c r="AI79" s="1">
        <v>9953.83203125</v>
      </c>
      <c r="AJ79" s="1">
        <v>14301.5673828125</v>
      </c>
      <c r="AK79" s="1">
        <v>7622.07373046875</v>
      </c>
      <c r="AL79" s="1">
        <v>10513.5009765625</v>
      </c>
      <c r="AM79" s="1">
        <v>6943.8876953125</v>
      </c>
      <c r="AN79" s="1">
        <v>12612.4462890625</v>
      </c>
      <c r="AO79" s="1">
        <v>6154.13671875</v>
      </c>
      <c r="AP79" s="1">
        <v>11143.91796875</v>
      </c>
      <c r="AQ79" s="1">
        <v>4946.82568359375</v>
      </c>
      <c r="AR79" s="1">
        <v>80351.1328125</v>
      </c>
      <c r="AS79" s="1">
        <v>16202.4052734375</v>
      </c>
      <c r="AT79" s="1">
        <v>249227</v>
      </c>
      <c r="AU79" s="1">
        <v>32404.80859375</v>
      </c>
      <c r="AV79" s="1">
        <v>51147.0078125</v>
      </c>
      <c r="AW79" s="1">
        <v>22683.365234375</v>
      </c>
      <c r="AX79" s="1">
        <v>32310.017578125</v>
      </c>
      <c r="AY79" s="1">
        <v>69941.6171875</v>
      </c>
      <c r="AZ79" s="1">
        <v>17773.44140625</v>
      </c>
      <c r="BA79" s="1">
        <v>23086.11328125</v>
      </c>
      <c r="BB79" s="1">
        <v>28806.1328125</v>
      </c>
      <c r="BC79" s="1">
        <v>18994.310546875</v>
      </c>
      <c r="BD79" s="1">
        <v>21264.451171875</v>
      </c>
      <c r="BE79" s="1">
        <v>22417.6484375</v>
      </c>
      <c r="BF79" s="1">
        <v>9848.9443359375</v>
      </c>
      <c r="BG79" s="1">
        <v>21101.0859375</v>
      </c>
    </row>
    <row r="80" spans="1:59" ht="15.75" customHeight="1" x14ac:dyDescent="0.15">
      <c r="A80" s="1">
        <v>78</v>
      </c>
      <c r="B80" s="1">
        <v>71301.34375</v>
      </c>
      <c r="C80" s="1">
        <v>26658.1796875</v>
      </c>
      <c r="D80" s="1">
        <v>54756.7578125</v>
      </c>
      <c r="E80" s="1">
        <v>10089.66796875</v>
      </c>
      <c r="F80" s="1">
        <v>26802.787109375</v>
      </c>
      <c r="G80" s="1">
        <v>11554.62890625</v>
      </c>
      <c r="H80" s="1">
        <v>19993.224609375</v>
      </c>
      <c r="I80" s="1">
        <v>11895.0791015625</v>
      </c>
      <c r="J80" s="1">
        <v>59688.7421875</v>
      </c>
      <c r="K80" s="1">
        <v>11595.896484375</v>
      </c>
      <c r="L80" s="1">
        <v>32024.638671875</v>
      </c>
      <c r="M80" s="1">
        <v>10613.9404296875</v>
      </c>
      <c r="N80" s="1">
        <v>44817.890625</v>
      </c>
      <c r="O80" s="1">
        <v>12974.1044921875</v>
      </c>
      <c r="P80" s="1">
        <v>34088.15625</v>
      </c>
      <c r="Q80" s="1">
        <v>6014.59765625</v>
      </c>
      <c r="R80" s="1">
        <v>30517.265625</v>
      </c>
      <c r="S80" s="1">
        <v>10966.58203125</v>
      </c>
      <c r="T80" s="1">
        <v>42697.4609375</v>
      </c>
      <c r="U80" s="1">
        <v>11752.521484375</v>
      </c>
      <c r="V80" s="1">
        <v>17976.326171875</v>
      </c>
      <c r="W80" s="1">
        <v>9078.6376953125</v>
      </c>
      <c r="X80" s="1">
        <v>14177.8349609375</v>
      </c>
      <c r="Y80" s="1">
        <v>8769.138671875</v>
      </c>
      <c r="Z80" s="1">
        <v>13705.1201171875</v>
      </c>
      <c r="AA80" s="1">
        <v>31981.5625</v>
      </c>
      <c r="AB80" s="1">
        <v>20580.294921875</v>
      </c>
      <c r="AC80" s="1">
        <v>23779.37109375</v>
      </c>
      <c r="AD80" s="1">
        <v>22233.306640625</v>
      </c>
      <c r="AE80" s="1">
        <v>25543.515625</v>
      </c>
      <c r="AF80" s="1">
        <v>33979.671875</v>
      </c>
      <c r="AG80" s="1">
        <v>20509.935546875</v>
      </c>
      <c r="AH80" s="1">
        <v>19130.25390625</v>
      </c>
      <c r="AI80" s="1">
        <v>10083.1025390625</v>
      </c>
      <c r="AJ80" s="1">
        <v>14370.978515625</v>
      </c>
      <c r="AK80" s="1">
        <v>7721.0615234375</v>
      </c>
      <c r="AL80" s="1">
        <v>10536.6455078125</v>
      </c>
      <c r="AM80" s="1">
        <v>7034.068359375</v>
      </c>
      <c r="AN80" s="1">
        <v>12641.6796875</v>
      </c>
      <c r="AO80" s="1">
        <v>6234.060546875</v>
      </c>
      <c r="AP80" s="1">
        <v>11164.4384765625</v>
      </c>
      <c r="AQ80" s="1">
        <v>5011.0703125</v>
      </c>
      <c r="AR80" s="1">
        <v>80895.171875</v>
      </c>
      <c r="AS80" s="1">
        <v>16412.826171875</v>
      </c>
      <c r="AT80" s="1">
        <v>250930.015625</v>
      </c>
      <c r="AU80" s="1">
        <v>32825.65234375</v>
      </c>
      <c r="AV80" s="1">
        <v>51246.83984375</v>
      </c>
      <c r="AW80" s="1">
        <v>22977.95703125</v>
      </c>
      <c r="AX80" s="1">
        <v>32325.025390625</v>
      </c>
      <c r="AY80" s="1">
        <v>70849.953125</v>
      </c>
      <c r="AZ80" s="1">
        <v>17804.326171875</v>
      </c>
      <c r="BA80" s="1">
        <v>23385.931640625</v>
      </c>
      <c r="BB80" s="1">
        <v>28845.8125</v>
      </c>
      <c r="BC80" s="1">
        <v>19240.990234375</v>
      </c>
      <c r="BD80" s="1">
        <v>21288.86328125</v>
      </c>
      <c r="BE80" s="1">
        <v>22708.78515625</v>
      </c>
      <c r="BF80" s="1">
        <v>9859.46875</v>
      </c>
      <c r="BG80" s="1">
        <v>21375.126953125</v>
      </c>
    </row>
    <row r="81" spans="1:59" ht="13" x14ac:dyDescent="0.15">
      <c r="A81" s="1">
        <v>79</v>
      </c>
      <c r="B81" s="1">
        <v>71529.03125</v>
      </c>
      <c r="C81" s="1">
        <v>26999.951171875</v>
      </c>
      <c r="D81" s="1">
        <v>55011.3828125</v>
      </c>
      <c r="E81" s="1">
        <v>10219.0224609375</v>
      </c>
      <c r="F81" s="1">
        <v>26898.4609375</v>
      </c>
      <c r="G81" s="1">
        <v>11702.7646484375</v>
      </c>
      <c r="H81" s="1">
        <v>20047.732421875</v>
      </c>
      <c r="I81" s="1">
        <v>12047.5791015625</v>
      </c>
      <c r="J81" s="1">
        <v>59908.859375</v>
      </c>
      <c r="K81" s="1">
        <v>11744.5625</v>
      </c>
      <c r="L81" s="1">
        <v>32088.47265625</v>
      </c>
      <c r="M81" s="1">
        <v>10750.0166015625</v>
      </c>
      <c r="N81" s="1">
        <v>44906.91015625</v>
      </c>
      <c r="O81" s="1">
        <v>13140.4384765625</v>
      </c>
      <c r="P81" s="1">
        <v>34212.703125</v>
      </c>
      <c r="Q81" s="1">
        <v>6091.7080078125</v>
      </c>
      <c r="R81" s="1">
        <v>30597.46875</v>
      </c>
      <c r="S81" s="1">
        <v>11107.1796875</v>
      </c>
      <c r="T81" s="1">
        <v>42770.3046875</v>
      </c>
      <c r="U81" s="1">
        <v>11903.1953125</v>
      </c>
      <c r="V81" s="1">
        <v>18031.859375</v>
      </c>
      <c r="W81" s="1">
        <v>9195.0302734375</v>
      </c>
      <c r="X81" s="1">
        <v>14226.15234375</v>
      </c>
      <c r="Y81" s="1">
        <v>8881.5634765625</v>
      </c>
      <c r="Z81" s="1">
        <v>13779.7763671875</v>
      </c>
      <c r="AA81" s="1">
        <v>32391.583984375</v>
      </c>
      <c r="AB81" s="1">
        <v>20653.236328125</v>
      </c>
      <c r="AC81" s="1">
        <v>24084.234375</v>
      </c>
      <c r="AD81" s="1">
        <v>22260.505859375</v>
      </c>
      <c r="AE81" s="1">
        <v>25870.99609375</v>
      </c>
      <c r="AF81" s="1">
        <v>34067.640625</v>
      </c>
      <c r="AG81" s="1">
        <v>20772.8828125</v>
      </c>
      <c r="AH81" s="1">
        <v>19174.654296875</v>
      </c>
      <c r="AI81" s="1">
        <v>10212.3740234375</v>
      </c>
      <c r="AJ81" s="1">
        <v>14438.7001953125</v>
      </c>
      <c r="AK81" s="1">
        <v>7820.05029296875</v>
      </c>
      <c r="AL81" s="1">
        <v>10559.447265625</v>
      </c>
      <c r="AM81" s="1">
        <v>7124.2490234375</v>
      </c>
      <c r="AN81" s="1">
        <v>12670.3046875</v>
      </c>
      <c r="AO81" s="1">
        <v>6313.98486328125</v>
      </c>
      <c r="AP81" s="1">
        <v>11184.3935546875</v>
      </c>
      <c r="AQ81" s="1">
        <v>5075.31494140625</v>
      </c>
      <c r="AR81" s="1">
        <v>81431.453125</v>
      </c>
      <c r="AS81" s="1">
        <v>16623.248046875</v>
      </c>
      <c r="AT81" s="1">
        <v>252604.28125</v>
      </c>
      <c r="AU81" s="1">
        <v>33246.4921875</v>
      </c>
      <c r="AV81" s="1">
        <v>51344.12890625</v>
      </c>
      <c r="AW81" s="1">
        <v>23272.546875</v>
      </c>
      <c r="AX81" s="1">
        <v>32339.6640625</v>
      </c>
      <c r="AY81" s="1">
        <v>71758.28125</v>
      </c>
      <c r="AZ81" s="1">
        <v>17834.53125</v>
      </c>
      <c r="BA81" s="1">
        <v>23685.751953125</v>
      </c>
      <c r="BB81" s="1">
        <v>28884.591796875</v>
      </c>
      <c r="BC81" s="1">
        <v>19487.669921875</v>
      </c>
      <c r="BD81" s="1">
        <v>21312.728515625</v>
      </c>
      <c r="BE81" s="1">
        <v>22999.92578125</v>
      </c>
      <c r="BF81" s="1">
        <v>9869.8056640625</v>
      </c>
      <c r="BG81" s="1">
        <v>21649.166015625</v>
      </c>
    </row>
    <row r="82" spans="1:59" ht="13" x14ac:dyDescent="0.15">
      <c r="A82" s="1">
        <v>80</v>
      </c>
      <c r="B82" s="1">
        <v>71750.328125</v>
      </c>
      <c r="C82" s="1">
        <v>27341.720703125</v>
      </c>
      <c r="D82" s="1">
        <v>55262.19921875</v>
      </c>
      <c r="E82" s="1">
        <v>10348.376953125</v>
      </c>
      <c r="F82" s="1">
        <v>26992.560546875</v>
      </c>
      <c r="G82" s="1">
        <v>11850.900390625</v>
      </c>
      <c r="H82" s="1">
        <v>20101.3359375</v>
      </c>
      <c r="I82" s="1">
        <v>12200.080078125</v>
      </c>
      <c r="J82" s="1">
        <v>60123.97265625</v>
      </c>
      <c r="K82" s="1">
        <v>11893.2275390625</v>
      </c>
      <c r="L82" s="1">
        <v>32151.40234375</v>
      </c>
      <c r="M82" s="1">
        <v>10886.0927734375</v>
      </c>
      <c r="N82" s="1">
        <v>44994.04296875</v>
      </c>
      <c r="O82" s="1">
        <v>13306.7734375</v>
      </c>
      <c r="P82" s="1">
        <v>34334.74609375</v>
      </c>
      <c r="Q82" s="1">
        <v>6168.8173828125</v>
      </c>
      <c r="R82" s="1">
        <v>30674.78515625</v>
      </c>
      <c r="S82" s="1">
        <v>11247.775390625</v>
      </c>
      <c r="T82" s="1">
        <v>42841.51953125</v>
      </c>
      <c r="U82" s="1">
        <v>12053.8671875</v>
      </c>
      <c r="V82" s="1">
        <v>18086.154296875</v>
      </c>
      <c r="W82" s="1">
        <v>9311.4228515625</v>
      </c>
      <c r="X82" s="1">
        <v>14273.263671875</v>
      </c>
      <c r="Y82" s="1">
        <v>8993.98828125</v>
      </c>
      <c r="Z82" s="1">
        <v>13853.0986328125</v>
      </c>
      <c r="AA82" s="1">
        <v>32801.6015625</v>
      </c>
      <c r="AB82" s="1">
        <v>20724.982421875</v>
      </c>
      <c r="AC82" s="1">
        <v>24389.09765625</v>
      </c>
      <c r="AD82" s="1">
        <v>22287.146484375</v>
      </c>
      <c r="AE82" s="1">
        <v>26198.474609375</v>
      </c>
      <c r="AF82" s="1">
        <v>34153.80078125</v>
      </c>
      <c r="AG82" s="1">
        <v>21035.830078125</v>
      </c>
      <c r="AH82" s="1">
        <v>19218.08984375</v>
      </c>
      <c r="AI82" s="1">
        <v>10341.6435546875</v>
      </c>
      <c r="AJ82" s="1">
        <v>14504.783203125</v>
      </c>
      <c r="AK82" s="1">
        <v>7919.03759765625</v>
      </c>
      <c r="AL82" s="1">
        <v>10581.9130859375</v>
      </c>
      <c r="AM82" s="1">
        <v>7214.4287109375</v>
      </c>
      <c r="AN82" s="1">
        <v>12698.337890625</v>
      </c>
      <c r="AO82" s="1">
        <v>6393.908203125</v>
      </c>
      <c r="AP82" s="1">
        <v>11203.8037109375</v>
      </c>
      <c r="AQ82" s="1">
        <v>5139.55908203125</v>
      </c>
      <c r="AR82" s="1">
        <v>81960.1171875</v>
      </c>
      <c r="AS82" s="1">
        <v>16833.66796875</v>
      </c>
      <c r="AT82" s="1">
        <v>254250.359375</v>
      </c>
      <c r="AU82" s="1">
        <v>33667.3359375</v>
      </c>
      <c r="AV82" s="1">
        <v>51438.953125</v>
      </c>
      <c r="AW82" s="1">
        <v>23567.134765625</v>
      </c>
      <c r="AX82" s="1">
        <v>32353.951171875</v>
      </c>
      <c r="AY82" s="1">
        <v>72666.609375</v>
      </c>
      <c r="AZ82" s="1">
        <v>17864.080078125</v>
      </c>
      <c r="BA82" s="1">
        <v>23985.5703125</v>
      </c>
      <c r="BB82" s="1">
        <v>28922.50390625</v>
      </c>
      <c r="BC82" s="1">
        <v>19734.349609375</v>
      </c>
      <c r="BD82" s="1">
        <v>21336.07421875</v>
      </c>
      <c r="BE82" s="1">
        <v>23291.060546875</v>
      </c>
      <c r="BF82" s="1">
        <v>9879.958984375</v>
      </c>
      <c r="BG82" s="1">
        <v>21923.20703125</v>
      </c>
    </row>
    <row r="83" spans="1:59" ht="13" x14ac:dyDescent="0.15">
      <c r="A83" s="1">
        <v>81</v>
      </c>
      <c r="B83" s="1">
        <v>71965.453125</v>
      </c>
      <c r="C83" s="1">
        <v>27683.494140625</v>
      </c>
      <c r="D83" s="1">
        <v>55509.28125</v>
      </c>
      <c r="E83" s="1">
        <v>10477.732421875</v>
      </c>
      <c r="F83" s="1">
        <v>27085.126953125</v>
      </c>
      <c r="G83" s="1">
        <v>11999.0380859375</v>
      </c>
      <c r="H83" s="1">
        <v>20154.0625</v>
      </c>
      <c r="I83" s="1">
        <v>12352.58203125</v>
      </c>
      <c r="J83" s="1">
        <v>60334.23828125</v>
      </c>
      <c r="K83" s="1">
        <v>12041.892578125</v>
      </c>
      <c r="L83" s="1">
        <v>32213.455078125</v>
      </c>
      <c r="M83" s="1">
        <v>11022.1689453125</v>
      </c>
      <c r="N83" s="1">
        <v>45079.359375</v>
      </c>
      <c r="O83" s="1">
        <v>13473.109375</v>
      </c>
      <c r="P83" s="1">
        <v>34454.35546875</v>
      </c>
      <c r="Q83" s="1">
        <v>6245.92822265625</v>
      </c>
      <c r="R83" s="1">
        <v>30749.34765625</v>
      </c>
      <c r="S83" s="1">
        <v>11388.373046875</v>
      </c>
      <c r="T83" s="1">
        <v>42911.14453125</v>
      </c>
      <c r="U83" s="1">
        <v>12204.5419921875</v>
      </c>
      <c r="V83" s="1">
        <v>18139.2421875</v>
      </c>
      <c r="W83" s="1">
        <v>9427.8154296875</v>
      </c>
      <c r="X83" s="1">
        <v>14319.2080078125</v>
      </c>
      <c r="Y83" s="1">
        <v>9106.4130859375</v>
      </c>
      <c r="Z83" s="1">
        <v>13925.1201171875</v>
      </c>
      <c r="AA83" s="1">
        <v>33211.62109375</v>
      </c>
      <c r="AB83" s="1">
        <v>20795.568359375</v>
      </c>
      <c r="AC83" s="1">
        <v>24693.9609375</v>
      </c>
      <c r="AD83" s="1">
        <v>22313.25</v>
      </c>
      <c r="AE83" s="1">
        <v>26525.958984375</v>
      </c>
      <c r="AF83" s="1">
        <v>34238.22265625</v>
      </c>
      <c r="AG83" s="1">
        <v>21298.77734375</v>
      </c>
      <c r="AH83" s="1">
        <v>19260.58984375</v>
      </c>
      <c r="AI83" s="1">
        <v>10470.9140625</v>
      </c>
      <c r="AJ83" s="1">
        <v>14569.279296875</v>
      </c>
      <c r="AK83" s="1">
        <v>8018.02587890625</v>
      </c>
      <c r="AL83" s="1">
        <v>10604.052734375</v>
      </c>
      <c r="AM83" s="1">
        <v>7304.609375</v>
      </c>
      <c r="AN83" s="1">
        <v>12725.80078125</v>
      </c>
      <c r="AO83" s="1">
        <v>6473.83203125</v>
      </c>
      <c r="AP83" s="1">
        <v>11222.6904296875</v>
      </c>
      <c r="AQ83" s="1">
        <v>5203.8037109375</v>
      </c>
      <c r="AR83" s="1">
        <v>82481.3203125</v>
      </c>
      <c r="AS83" s="1">
        <v>17044.087890625</v>
      </c>
      <c r="AT83" s="1">
        <v>255868.828125</v>
      </c>
      <c r="AU83" s="1">
        <v>34088.17578125</v>
      </c>
      <c r="AV83" s="1">
        <v>51531.421875</v>
      </c>
      <c r="AW83" s="1">
        <v>23861.724609375</v>
      </c>
      <c r="AX83" s="1">
        <v>32367.892578125</v>
      </c>
      <c r="AY83" s="1">
        <v>73574.9453125</v>
      </c>
      <c r="AZ83" s="1">
        <v>17892.9921875</v>
      </c>
      <c r="BA83" s="1">
        <v>24285.390625</v>
      </c>
      <c r="BB83" s="1">
        <v>28959.576171875</v>
      </c>
      <c r="BC83" s="1">
        <v>19981.029296875</v>
      </c>
      <c r="BD83" s="1">
        <v>21358.908203125</v>
      </c>
      <c r="BE83" s="1">
        <v>23582.201171875</v>
      </c>
      <c r="BF83" s="1">
        <v>9889.9345703125</v>
      </c>
      <c r="BG83" s="1">
        <v>22197.24609375</v>
      </c>
    </row>
    <row r="84" spans="1:59" ht="13" x14ac:dyDescent="0.15">
      <c r="A84" s="1">
        <v>82</v>
      </c>
      <c r="B84" s="1">
        <v>72174.65625</v>
      </c>
      <c r="C84" s="1">
        <v>28025.265625</v>
      </c>
      <c r="D84" s="1">
        <v>55752.73046875</v>
      </c>
      <c r="E84" s="1">
        <v>10607.0869140625</v>
      </c>
      <c r="F84" s="1">
        <v>27176.19921875</v>
      </c>
      <c r="G84" s="1">
        <v>12147.1748046875</v>
      </c>
      <c r="H84" s="1">
        <v>20205.93359375</v>
      </c>
      <c r="I84" s="1">
        <v>12505.08203125</v>
      </c>
      <c r="J84" s="1">
        <v>60539.8046875</v>
      </c>
      <c r="K84" s="1">
        <v>12190.55859375</v>
      </c>
      <c r="L84" s="1">
        <v>32274.650390625</v>
      </c>
      <c r="M84" s="1">
        <v>11158.2451171875</v>
      </c>
      <c r="N84" s="1">
        <v>45162.90234375</v>
      </c>
      <c r="O84" s="1">
        <v>13639.443359375</v>
      </c>
      <c r="P84" s="1">
        <v>34571.6015625</v>
      </c>
      <c r="Q84" s="1">
        <v>6323.03857421875</v>
      </c>
      <c r="R84" s="1">
        <v>30821.2734375</v>
      </c>
      <c r="S84" s="1">
        <v>11528.970703125</v>
      </c>
      <c r="T84" s="1">
        <v>42979.24609375</v>
      </c>
      <c r="U84" s="1">
        <v>12355.2158203125</v>
      </c>
      <c r="V84" s="1">
        <v>18191.16796875</v>
      </c>
      <c r="W84" s="1">
        <v>9544.208984375</v>
      </c>
      <c r="X84" s="1">
        <v>14364.025390625</v>
      </c>
      <c r="Y84" s="1">
        <v>9218.837890625</v>
      </c>
      <c r="Z84" s="1">
        <v>13995.875</v>
      </c>
      <c r="AA84" s="1">
        <v>33621.64453125</v>
      </c>
      <c r="AB84" s="1">
        <v>20865.0234375</v>
      </c>
      <c r="AC84" s="1">
        <v>24998.826171875</v>
      </c>
      <c r="AD84" s="1">
        <v>22338.833984375</v>
      </c>
      <c r="AE84" s="1">
        <v>26853.439453125</v>
      </c>
      <c r="AF84" s="1">
        <v>34320.93359375</v>
      </c>
      <c r="AG84" s="1">
        <v>21561.728515625</v>
      </c>
      <c r="AH84" s="1">
        <v>19302.189453125</v>
      </c>
      <c r="AI84" s="1">
        <v>10600.185546875</v>
      </c>
      <c r="AJ84" s="1">
        <v>14632.2353515625</v>
      </c>
      <c r="AK84" s="1">
        <v>8117.01416015625</v>
      </c>
      <c r="AL84" s="1">
        <v>10625.875</v>
      </c>
      <c r="AM84" s="1">
        <v>7394.78955078125</v>
      </c>
      <c r="AN84" s="1">
        <v>12752.7060546875</v>
      </c>
      <c r="AO84" s="1">
        <v>6553.755859375</v>
      </c>
      <c r="AP84" s="1">
        <v>11241.072265625</v>
      </c>
      <c r="AQ84" s="1">
        <v>5268.04833984375</v>
      </c>
      <c r="AR84" s="1">
        <v>82995.1953125</v>
      </c>
      <c r="AS84" s="1">
        <v>17254.509765625</v>
      </c>
      <c r="AT84" s="1">
        <v>257460.25</v>
      </c>
      <c r="AU84" s="1">
        <v>34509.01953125</v>
      </c>
      <c r="AV84" s="1">
        <v>51621.60546875</v>
      </c>
      <c r="AW84" s="1">
        <v>24156.314453125</v>
      </c>
      <c r="AX84" s="1">
        <v>32381.49609375</v>
      </c>
      <c r="AY84" s="1">
        <v>74483.28125</v>
      </c>
      <c r="AZ84" s="1">
        <v>17921.2890625</v>
      </c>
      <c r="BA84" s="1">
        <v>24585.208984375</v>
      </c>
      <c r="BB84" s="1">
        <v>28995.8359375</v>
      </c>
      <c r="BC84" s="1">
        <v>20227.708984375</v>
      </c>
      <c r="BD84" s="1">
        <v>21381.251953125</v>
      </c>
      <c r="BE84" s="1">
        <v>23873.33984375</v>
      </c>
      <c r="BF84" s="1">
        <v>9899.7392578125</v>
      </c>
      <c r="BG84" s="1">
        <v>22471.287109375</v>
      </c>
    </row>
    <row r="85" spans="1:59" ht="13" x14ac:dyDescent="0.15">
      <c r="A85" s="1">
        <v>83</v>
      </c>
      <c r="B85" s="1">
        <v>72378.125</v>
      </c>
      <c r="C85" s="1">
        <v>28367.03515625</v>
      </c>
      <c r="D85" s="1">
        <v>55992.61328125</v>
      </c>
      <c r="E85" s="1">
        <v>10736.44140625</v>
      </c>
      <c r="F85" s="1">
        <v>27265.818359375</v>
      </c>
      <c r="G85" s="1">
        <v>12295.3095703125</v>
      </c>
      <c r="H85" s="1">
        <v>20256.97265625</v>
      </c>
      <c r="I85" s="1">
        <v>12657.5830078125</v>
      </c>
      <c r="J85" s="1">
        <v>60740.83203125</v>
      </c>
      <c r="K85" s="1">
        <v>12339.22265625</v>
      </c>
      <c r="L85" s="1">
        <v>32335.009765625</v>
      </c>
      <c r="M85" s="1">
        <v>11294.3212890625</v>
      </c>
      <c r="N85" s="1">
        <v>45244.7421875</v>
      </c>
      <c r="O85" s="1">
        <v>13805.7783203125</v>
      </c>
      <c r="P85" s="1">
        <v>34686.546875</v>
      </c>
      <c r="Q85" s="1">
        <v>6400.1484375</v>
      </c>
      <c r="R85" s="1">
        <v>30890.677734375</v>
      </c>
      <c r="S85" s="1">
        <v>11669.5673828125</v>
      </c>
      <c r="T85" s="1">
        <v>43045.859375</v>
      </c>
      <c r="U85" s="1">
        <v>12505.8876953125</v>
      </c>
      <c r="V85" s="1">
        <v>18241.96484375</v>
      </c>
      <c r="W85" s="1">
        <v>9660.6015625</v>
      </c>
      <c r="X85" s="1">
        <v>14407.7529296875</v>
      </c>
      <c r="Y85" s="1">
        <v>9331.2626953125</v>
      </c>
      <c r="Z85" s="1">
        <v>14065.3935546875</v>
      </c>
      <c r="AA85" s="1">
        <v>34031.66015625</v>
      </c>
      <c r="AB85" s="1">
        <v>20933.376953125</v>
      </c>
      <c r="AC85" s="1">
        <v>25303.6875</v>
      </c>
      <c r="AD85" s="1">
        <v>22363.9140625</v>
      </c>
      <c r="AE85" s="1">
        <v>27180.91796875</v>
      </c>
      <c r="AF85" s="1">
        <v>34402.0078125</v>
      </c>
      <c r="AG85" s="1">
        <v>21824.673828125</v>
      </c>
      <c r="AH85" s="1">
        <v>19342.91015625</v>
      </c>
      <c r="AI85" s="1">
        <v>10729.455078125</v>
      </c>
      <c r="AJ85" s="1">
        <v>14693.69921875</v>
      </c>
      <c r="AK85" s="1">
        <v>8216.001953125</v>
      </c>
      <c r="AL85" s="1">
        <v>10647.388671875</v>
      </c>
      <c r="AM85" s="1">
        <v>7484.9697265625</v>
      </c>
      <c r="AN85" s="1">
        <v>12779.07421875</v>
      </c>
      <c r="AO85" s="1">
        <v>6633.6796875</v>
      </c>
      <c r="AP85" s="1">
        <v>11258.96875</v>
      </c>
      <c r="AQ85" s="1">
        <v>5332.29248046875</v>
      </c>
      <c r="AR85" s="1">
        <v>83501.90625</v>
      </c>
      <c r="AS85" s="1">
        <v>17464.9296875</v>
      </c>
      <c r="AT85" s="1">
        <v>259025.28125</v>
      </c>
      <c r="AU85" s="1">
        <v>34929.859375</v>
      </c>
      <c r="AV85" s="1">
        <v>51709.57421875</v>
      </c>
      <c r="AW85" s="1">
        <v>24450.90234375</v>
      </c>
      <c r="AX85" s="1">
        <v>32394.791015625</v>
      </c>
      <c r="AY85" s="1">
        <v>75391.609375</v>
      </c>
      <c r="AZ85" s="1">
        <v>17948.98828125</v>
      </c>
      <c r="BA85" s="1">
        <v>24885.029296875</v>
      </c>
      <c r="BB85" s="1">
        <v>29031.310546875</v>
      </c>
      <c r="BC85" s="1">
        <v>20474.38671875</v>
      </c>
      <c r="BD85" s="1">
        <v>21403.125</v>
      </c>
      <c r="BE85" s="1">
        <v>24164.4765625</v>
      </c>
      <c r="BF85" s="1">
        <v>9909.3759765625</v>
      </c>
      <c r="BG85" s="1">
        <v>22745.326171875</v>
      </c>
    </row>
    <row r="86" spans="1:59" ht="13" x14ac:dyDescent="0.15">
      <c r="A86" s="1">
        <v>84</v>
      </c>
      <c r="B86" s="1">
        <v>72576.09375</v>
      </c>
      <c r="C86" s="1">
        <v>28708.80859375</v>
      </c>
      <c r="D86" s="1">
        <v>56229.03125</v>
      </c>
      <c r="E86" s="1">
        <v>10865.7958984375</v>
      </c>
      <c r="F86" s="1">
        <v>27354.015625</v>
      </c>
      <c r="G86" s="1">
        <v>12443.4462890625</v>
      </c>
      <c r="H86" s="1">
        <v>20307.203125</v>
      </c>
      <c r="I86" s="1">
        <v>12810.0849609375</v>
      </c>
      <c r="J86" s="1">
        <v>60937.43359375</v>
      </c>
      <c r="K86" s="1">
        <v>12487.888671875</v>
      </c>
      <c r="L86" s="1">
        <v>32394.5546875</v>
      </c>
      <c r="M86" s="1">
        <v>11430.3974609375</v>
      </c>
      <c r="N86" s="1">
        <v>45324.91796875</v>
      </c>
      <c r="O86" s="1">
        <v>13972.1123046875</v>
      </c>
      <c r="P86" s="1">
        <v>34799.265625</v>
      </c>
      <c r="Q86" s="1">
        <v>6477.2587890625</v>
      </c>
      <c r="R86" s="1">
        <v>30957.6796875</v>
      </c>
      <c r="S86" s="1">
        <v>11810.1650390625</v>
      </c>
      <c r="T86" s="1">
        <v>43111.0390625</v>
      </c>
      <c r="U86" s="1">
        <v>12656.5615234375</v>
      </c>
      <c r="V86" s="1">
        <v>18291.669921875</v>
      </c>
      <c r="W86" s="1">
        <v>9776.9931640625</v>
      </c>
      <c r="X86" s="1">
        <v>14450.423828125</v>
      </c>
      <c r="Y86" s="1">
        <v>9443.6875</v>
      </c>
      <c r="Z86" s="1">
        <v>14133.7021484375</v>
      </c>
      <c r="AA86" s="1">
        <v>34441.6796875</v>
      </c>
      <c r="AB86" s="1">
        <v>21000.65234375</v>
      </c>
      <c r="AC86" s="1">
        <v>25608.552734375</v>
      </c>
      <c r="AD86" s="1">
        <v>22388.505859375</v>
      </c>
      <c r="AE86" s="1">
        <v>27508.3984375</v>
      </c>
      <c r="AF86" s="1">
        <v>34481.48046875</v>
      </c>
      <c r="AG86" s="1">
        <v>22087.623046875</v>
      </c>
      <c r="AH86" s="1">
        <v>19382.78515625</v>
      </c>
      <c r="AI86" s="1">
        <v>10858.7255859375</v>
      </c>
      <c r="AJ86" s="1">
        <v>14753.7158203125</v>
      </c>
      <c r="AK86" s="1">
        <v>8314.9892578125</v>
      </c>
      <c r="AL86" s="1">
        <v>10668.599609375</v>
      </c>
      <c r="AM86" s="1">
        <v>7575.150390625</v>
      </c>
      <c r="AN86" s="1">
        <v>12804.9208984375</v>
      </c>
      <c r="AO86" s="1">
        <v>6713.603515625</v>
      </c>
      <c r="AP86" s="1">
        <v>11276.3974609375</v>
      </c>
      <c r="AQ86" s="1">
        <v>5396.537109375</v>
      </c>
      <c r="AR86" s="1">
        <v>84001.5703125</v>
      </c>
      <c r="AS86" s="1">
        <v>17675.3515625</v>
      </c>
      <c r="AT86" s="1">
        <v>260564.328125</v>
      </c>
      <c r="AU86" s="1">
        <v>35350.69921875</v>
      </c>
      <c r="AV86" s="1">
        <v>51795.42578125</v>
      </c>
      <c r="AW86" s="1">
        <v>24745.4921875</v>
      </c>
      <c r="AX86" s="1">
        <v>32407.771484375</v>
      </c>
      <c r="AY86" s="1">
        <v>76299.9453125</v>
      </c>
      <c r="AZ86" s="1">
        <v>17976.115234375</v>
      </c>
      <c r="BA86" s="1">
        <v>25184.849609375</v>
      </c>
      <c r="BB86" s="1">
        <v>29066.02734375</v>
      </c>
      <c r="BC86" s="1">
        <v>20721.06640625</v>
      </c>
      <c r="BD86" s="1">
        <v>21424.537109375</v>
      </c>
      <c r="BE86" s="1">
        <v>24455.615234375</v>
      </c>
      <c r="BF86" s="1">
        <v>9918.849609375</v>
      </c>
      <c r="BG86" s="1">
        <v>23019.3671875</v>
      </c>
    </row>
    <row r="87" spans="1:59" ht="13" x14ac:dyDescent="0.15">
      <c r="A87" s="1">
        <v>85</v>
      </c>
      <c r="B87" s="1">
        <v>72768.734375</v>
      </c>
      <c r="C87" s="1">
        <v>29050.580078125</v>
      </c>
      <c r="D87" s="1">
        <v>56462.05078125</v>
      </c>
      <c r="E87" s="1">
        <v>10995.150390625</v>
      </c>
      <c r="F87" s="1">
        <v>27440.83984375</v>
      </c>
      <c r="G87" s="1">
        <v>12591.5830078125</v>
      </c>
      <c r="H87" s="1">
        <v>20356.642578125</v>
      </c>
      <c r="I87" s="1">
        <v>12962.5849609375</v>
      </c>
      <c r="J87" s="1">
        <v>61129.75</v>
      </c>
      <c r="K87" s="1">
        <v>12636.5546875</v>
      </c>
      <c r="L87" s="1">
        <v>32453.3046875</v>
      </c>
      <c r="M87" s="1">
        <v>11566.4736328125</v>
      </c>
      <c r="N87" s="1">
        <v>45403.48828125</v>
      </c>
      <c r="O87" s="1">
        <v>14138.4482421875</v>
      </c>
      <c r="P87" s="1">
        <v>34909.8046875</v>
      </c>
      <c r="Q87" s="1">
        <v>6554.369140625</v>
      </c>
      <c r="R87" s="1">
        <v>31022.375</v>
      </c>
      <c r="S87" s="1">
        <v>11950.76171875</v>
      </c>
      <c r="T87" s="1">
        <v>43174.8359375</v>
      </c>
      <c r="U87" s="1">
        <v>12807.2353515625</v>
      </c>
      <c r="V87" s="1">
        <v>18340.31640625</v>
      </c>
      <c r="W87" s="1">
        <v>9893.38671875</v>
      </c>
      <c r="X87" s="1">
        <v>14492.0732421875</v>
      </c>
      <c r="Y87" s="1">
        <v>9556.1123046875</v>
      </c>
      <c r="Z87" s="1">
        <v>14200.8330078125</v>
      </c>
      <c r="AA87" s="1">
        <v>34851.703125</v>
      </c>
      <c r="AB87" s="1">
        <v>21066.880859375</v>
      </c>
      <c r="AC87" s="1">
        <v>25913.41796875</v>
      </c>
      <c r="AD87" s="1">
        <v>22412.623046875</v>
      </c>
      <c r="AE87" s="1">
        <v>27835.8828125</v>
      </c>
      <c r="AF87" s="1">
        <v>34559.40234375</v>
      </c>
      <c r="AG87" s="1">
        <v>22350.5703125</v>
      </c>
      <c r="AH87" s="1">
        <v>19421.837890625</v>
      </c>
      <c r="AI87" s="1">
        <v>10987.9970703125</v>
      </c>
      <c r="AJ87" s="1">
        <v>14812.3291015625</v>
      </c>
      <c r="AK87" s="1">
        <v>8413.9775390625</v>
      </c>
      <c r="AL87" s="1">
        <v>10689.5166015625</v>
      </c>
      <c r="AM87" s="1">
        <v>7665.3310546875</v>
      </c>
      <c r="AN87" s="1">
        <v>12830.26171875</v>
      </c>
      <c r="AO87" s="1">
        <v>6793.52734375</v>
      </c>
      <c r="AP87" s="1">
        <v>11293.376953125</v>
      </c>
      <c r="AQ87" s="1">
        <v>5460.78173828125</v>
      </c>
      <c r="AR87" s="1">
        <v>84494.3203125</v>
      </c>
      <c r="AS87" s="1">
        <v>17885.7734375</v>
      </c>
      <c r="AT87" s="1">
        <v>262078.09375</v>
      </c>
      <c r="AU87" s="1">
        <v>35771.54296875</v>
      </c>
      <c r="AV87" s="1">
        <v>51879.21875</v>
      </c>
      <c r="AW87" s="1">
        <v>25040.08203125</v>
      </c>
      <c r="AX87" s="1">
        <v>32420.45703125</v>
      </c>
      <c r="AY87" s="1">
        <v>77208.28125</v>
      </c>
      <c r="AZ87" s="1">
        <v>18002.681640625</v>
      </c>
      <c r="BA87" s="1">
        <v>25484.669921875</v>
      </c>
      <c r="BB87" s="1">
        <v>29100.0078125</v>
      </c>
      <c r="BC87" s="1">
        <v>20967.74609375</v>
      </c>
      <c r="BD87" s="1">
        <v>21445.5078125</v>
      </c>
      <c r="BE87" s="1">
        <v>24746.755859375</v>
      </c>
      <c r="BF87" s="1">
        <v>9928.166015625</v>
      </c>
      <c r="BG87" s="1">
        <v>23293.40625</v>
      </c>
    </row>
    <row r="88" spans="1:59" ht="13" x14ac:dyDescent="0.15">
      <c r="A88" s="1">
        <v>86</v>
      </c>
      <c r="B88" s="1">
        <v>72956.234375</v>
      </c>
      <c r="C88" s="1">
        <v>29392.349609375</v>
      </c>
      <c r="D88" s="1">
        <v>56691.7578125</v>
      </c>
      <c r="E88" s="1">
        <v>11124.505859375</v>
      </c>
      <c r="F88" s="1">
        <v>27526.3125</v>
      </c>
      <c r="G88" s="1">
        <v>12739.71875</v>
      </c>
      <c r="H88" s="1">
        <v>20405.3125</v>
      </c>
      <c r="I88" s="1">
        <v>13115.0859375</v>
      </c>
      <c r="J88" s="1">
        <v>61317.91796875</v>
      </c>
      <c r="K88" s="1">
        <v>12785.21875</v>
      </c>
      <c r="L88" s="1">
        <v>32511.27734375</v>
      </c>
      <c r="M88" s="1">
        <v>11702.5498046875</v>
      </c>
      <c r="N88" s="1">
        <v>45480.5</v>
      </c>
      <c r="O88" s="1">
        <v>14304.78125</v>
      </c>
      <c r="P88" s="1">
        <v>35018.2421875</v>
      </c>
      <c r="Q88" s="1">
        <v>6631.47900390625</v>
      </c>
      <c r="R88" s="1">
        <v>31084.865234375</v>
      </c>
      <c r="S88" s="1">
        <v>12091.3583984375</v>
      </c>
      <c r="T88" s="1">
        <v>43237.28515625</v>
      </c>
      <c r="U88" s="1">
        <v>12957.9072265625</v>
      </c>
      <c r="V88" s="1">
        <v>18387.935546875</v>
      </c>
      <c r="W88" s="1">
        <v>10009.7783203125</v>
      </c>
      <c r="X88" s="1">
        <v>14532.7353515625</v>
      </c>
      <c r="Y88" s="1">
        <v>9668.537109375</v>
      </c>
      <c r="Z88" s="1">
        <v>14266.81640625</v>
      </c>
      <c r="AA88" s="1">
        <v>35261.71875</v>
      </c>
      <c r="AB88" s="1">
        <v>21132.0859375</v>
      </c>
      <c r="AC88" s="1">
        <v>26218.279296875</v>
      </c>
      <c r="AD88" s="1">
        <v>22436.28125</v>
      </c>
      <c r="AE88" s="1">
        <v>28163.361328125</v>
      </c>
      <c r="AF88" s="1">
        <v>34635.8203125</v>
      </c>
      <c r="AG88" s="1">
        <v>22613.517578125</v>
      </c>
      <c r="AH88" s="1">
        <v>19460.091796875</v>
      </c>
      <c r="AI88" s="1">
        <v>11117.2666015625</v>
      </c>
      <c r="AJ88" s="1">
        <v>14869.580078125</v>
      </c>
      <c r="AK88" s="1">
        <v>8512.96484375</v>
      </c>
      <c r="AL88" s="1">
        <v>10710.1455078125</v>
      </c>
      <c r="AM88" s="1">
        <v>7755.51123046875</v>
      </c>
      <c r="AN88" s="1">
        <v>12855.109375</v>
      </c>
      <c r="AO88" s="1">
        <v>6873.45068359375</v>
      </c>
      <c r="AP88" s="1">
        <v>11309.9189453125</v>
      </c>
      <c r="AQ88" s="1">
        <v>5525.02587890625</v>
      </c>
      <c r="AR88" s="1">
        <v>84980.3125</v>
      </c>
      <c r="AS88" s="1">
        <v>18096.193359375</v>
      </c>
      <c r="AT88" s="1">
        <v>263567</v>
      </c>
      <c r="AU88" s="1">
        <v>36192.3828125</v>
      </c>
      <c r="AV88" s="1">
        <v>51961.0234375</v>
      </c>
      <c r="AW88" s="1">
        <v>25334.669921875</v>
      </c>
      <c r="AX88" s="1">
        <v>32432.85546875</v>
      </c>
      <c r="AY88" s="1">
        <v>78116.6015625</v>
      </c>
      <c r="AZ88" s="1">
        <v>18028.703125</v>
      </c>
      <c r="BA88" s="1">
        <v>25784.48828125</v>
      </c>
      <c r="BB88" s="1">
        <v>29133.27734375</v>
      </c>
      <c r="BC88" s="1">
        <v>21214.423828125</v>
      </c>
      <c r="BD88" s="1">
        <v>21466.044921875</v>
      </c>
      <c r="BE88" s="1">
        <v>25037.890625</v>
      </c>
      <c r="BF88" s="1">
        <v>9937.3291015625</v>
      </c>
      <c r="BG88" s="1">
        <v>23567.447265625</v>
      </c>
    </row>
    <row r="89" spans="1:59" ht="13" x14ac:dyDescent="0.15">
      <c r="A89" s="1">
        <v>87</v>
      </c>
      <c r="B89" s="1">
        <v>73138.7890625</v>
      </c>
      <c r="C89" s="1">
        <v>29734.123046875</v>
      </c>
      <c r="D89" s="1">
        <v>56918.21875</v>
      </c>
      <c r="E89" s="1">
        <v>11253.8603515625</v>
      </c>
      <c r="F89" s="1">
        <v>27610.478515625</v>
      </c>
      <c r="G89" s="1">
        <v>12887.8544921875</v>
      </c>
      <c r="H89" s="1">
        <v>20453.234375</v>
      </c>
      <c r="I89" s="1">
        <v>13267.5869140625</v>
      </c>
      <c r="J89" s="1">
        <v>61502.05859375</v>
      </c>
      <c r="K89" s="1">
        <v>12933.884765625</v>
      </c>
      <c r="L89" s="1">
        <v>32568.5</v>
      </c>
      <c r="M89" s="1">
        <v>11838.6259765625</v>
      </c>
      <c r="N89" s="1">
        <v>45556.00390625</v>
      </c>
      <c r="O89" s="1">
        <v>14471.1171875</v>
      </c>
      <c r="P89" s="1">
        <v>35124.625</v>
      </c>
      <c r="Q89" s="1">
        <v>6708.58984375</v>
      </c>
      <c r="R89" s="1">
        <v>31145.244140625</v>
      </c>
      <c r="S89" s="1">
        <v>12231.9560546875</v>
      </c>
      <c r="T89" s="1">
        <v>43298.4296875</v>
      </c>
      <c r="U89" s="1">
        <v>13108.5810546875</v>
      </c>
      <c r="V89" s="1">
        <v>18434.55859375</v>
      </c>
      <c r="W89" s="1">
        <v>10126.171875</v>
      </c>
      <c r="X89" s="1">
        <v>14572.44140625</v>
      </c>
      <c r="Y89" s="1">
        <v>9780.9619140625</v>
      </c>
      <c r="Z89" s="1">
        <v>14331.67578125</v>
      </c>
      <c r="AA89" s="1">
        <v>35671.7421875</v>
      </c>
      <c r="AB89" s="1">
        <v>21196.296875</v>
      </c>
      <c r="AC89" s="1">
        <v>26523.14453125</v>
      </c>
      <c r="AD89" s="1">
        <v>22459.494140625</v>
      </c>
      <c r="AE89" s="1">
        <v>28490.841796875</v>
      </c>
      <c r="AF89" s="1">
        <v>34710.76953125</v>
      </c>
      <c r="AG89" s="1">
        <v>22876.46484375</v>
      </c>
      <c r="AH89" s="1">
        <v>19497.576171875</v>
      </c>
      <c r="AI89" s="1">
        <v>11246.5380859375</v>
      </c>
      <c r="AJ89" s="1">
        <v>14925.509765625</v>
      </c>
      <c r="AK89" s="1">
        <v>8611.9541015625</v>
      </c>
      <c r="AL89" s="1">
        <v>10730.49609375</v>
      </c>
      <c r="AM89" s="1">
        <v>7845.69140625</v>
      </c>
      <c r="AN89" s="1">
        <v>12879.48046875</v>
      </c>
      <c r="AO89" s="1">
        <v>6953.375</v>
      </c>
      <c r="AP89" s="1">
        <v>11326.0419921875</v>
      </c>
      <c r="AQ89" s="1">
        <v>5589.2705078125</v>
      </c>
      <c r="AR89" s="1">
        <v>85459.640625</v>
      </c>
      <c r="AS89" s="1">
        <v>18306.615234375</v>
      </c>
      <c r="AT89" s="1">
        <v>265031.59375</v>
      </c>
      <c r="AU89" s="1">
        <v>36613.2265625</v>
      </c>
      <c r="AV89" s="1">
        <v>52040.9140625</v>
      </c>
      <c r="AW89" s="1">
        <v>25629.2578125</v>
      </c>
      <c r="AX89" s="1">
        <v>32444.9765625</v>
      </c>
      <c r="AY89" s="1">
        <v>79024.9453125</v>
      </c>
      <c r="AZ89" s="1">
        <v>18054.205078125</v>
      </c>
      <c r="BA89" s="1">
        <v>26084.306640625</v>
      </c>
      <c r="BB89" s="1">
        <v>29165.861328125</v>
      </c>
      <c r="BC89" s="1">
        <v>21461.103515625</v>
      </c>
      <c r="BD89" s="1">
        <v>21486.16796875</v>
      </c>
      <c r="BE89" s="1">
        <v>25329.029296875</v>
      </c>
      <c r="BF89" s="1">
        <v>9946.34375</v>
      </c>
      <c r="BG89" s="1">
        <v>23841.48828125</v>
      </c>
    </row>
    <row r="90" spans="1:59" ht="13" x14ac:dyDescent="0.15">
      <c r="A90" s="1">
        <v>88</v>
      </c>
      <c r="B90" s="1">
        <v>73316.546875</v>
      </c>
      <c r="C90" s="1">
        <v>30075.89453125</v>
      </c>
      <c r="D90" s="1">
        <v>57141.49609375</v>
      </c>
      <c r="E90" s="1">
        <v>11383.21484375</v>
      </c>
      <c r="F90" s="1">
        <v>27693.361328125</v>
      </c>
      <c r="G90" s="1">
        <v>13035.9921875</v>
      </c>
      <c r="H90" s="1">
        <v>20500.423828125</v>
      </c>
      <c r="I90" s="1">
        <v>13420.087890625</v>
      </c>
      <c r="J90" s="1">
        <v>61682.28125</v>
      </c>
      <c r="K90" s="1">
        <v>13082.5498046875</v>
      </c>
      <c r="L90" s="1">
        <v>32624.974609375</v>
      </c>
      <c r="M90" s="1">
        <v>11974.7021484375</v>
      </c>
      <c r="N90" s="1">
        <v>45630.03515625</v>
      </c>
      <c r="O90" s="1">
        <v>14637.451171875</v>
      </c>
      <c r="P90" s="1">
        <v>35229.00390625</v>
      </c>
      <c r="Q90" s="1">
        <v>6785.69970703125</v>
      </c>
      <c r="R90" s="1">
        <v>31203.603515625</v>
      </c>
      <c r="S90" s="1">
        <v>12372.5537109375</v>
      </c>
      <c r="T90" s="1">
        <v>43358.3203125</v>
      </c>
      <c r="U90" s="1">
        <v>13259.2548828125</v>
      </c>
      <c r="V90" s="1">
        <v>18480.212890625</v>
      </c>
      <c r="W90" s="1">
        <v>10242.5654296875</v>
      </c>
      <c r="X90" s="1">
        <v>14611.220703125</v>
      </c>
      <c r="Y90" s="1">
        <v>9893.38671875</v>
      </c>
      <c r="Z90" s="1">
        <v>14395.4404296875</v>
      </c>
      <c r="AA90" s="1">
        <v>36081.76171875</v>
      </c>
      <c r="AB90" s="1">
        <v>21259.53125</v>
      </c>
      <c r="AC90" s="1">
        <v>26828.0078125</v>
      </c>
      <c r="AD90" s="1">
        <v>22482.2734375</v>
      </c>
      <c r="AE90" s="1">
        <v>28818.32421875</v>
      </c>
      <c r="AF90" s="1">
        <v>34784.30078125</v>
      </c>
      <c r="AG90" s="1">
        <v>23139.4140625</v>
      </c>
      <c r="AH90" s="1">
        <v>19534.306640625</v>
      </c>
      <c r="AI90" s="1">
        <v>11375.8076171875</v>
      </c>
      <c r="AJ90" s="1">
        <v>14980.1591796875</v>
      </c>
      <c r="AK90" s="1">
        <v>8710.94140625</v>
      </c>
      <c r="AL90" s="1">
        <v>10750.5703125</v>
      </c>
      <c r="AM90" s="1">
        <v>7935.8720703125</v>
      </c>
      <c r="AN90" s="1">
        <v>12903.3876953125</v>
      </c>
      <c r="AO90" s="1">
        <v>7033.29931640625</v>
      </c>
      <c r="AP90" s="1">
        <v>11341.759765625</v>
      </c>
      <c r="AQ90" s="1">
        <v>5653.51513671875</v>
      </c>
      <c r="AR90" s="1">
        <v>85932.4609375</v>
      </c>
      <c r="AS90" s="1">
        <v>18517.03515625</v>
      </c>
      <c r="AT90" s="1">
        <v>266472.4375</v>
      </c>
      <c r="AU90" s="1">
        <v>37034.06640625</v>
      </c>
      <c r="AV90" s="1">
        <v>52118.9453125</v>
      </c>
      <c r="AW90" s="1">
        <v>25923.84765625</v>
      </c>
      <c r="AX90" s="1">
        <v>32456.83203125</v>
      </c>
      <c r="AY90" s="1">
        <v>79933.28125</v>
      </c>
      <c r="AZ90" s="1">
        <v>18079.1953125</v>
      </c>
      <c r="BA90" s="1">
        <v>26384.12890625</v>
      </c>
      <c r="BB90" s="1">
        <v>29197.771484375</v>
      </c>
      <c r="BC90" s="1">
        <v>21707.78515625</v>
      </c>
      <c r="BD90" s="1">
        <v>21505.890625</v>
      </c>
      <c r="BE90" s="1">
        <v>25620.169921875</v>
      </c>
      <c r="BF90" s="1">
        <v>9955.2119140625</v>
      </c>
      <c r="BG90" s="1">
        <v>24115.52734375</v>
      </c>
    </row>
    <row r="91" spans="1:59" ht="13" x14ac:dyDescent="0.15">
      <c r="A91" s="1">
        <v>89</v>
      </c>
      <c r="B91" s="1">
        <v>73489.7109375</v>
      </c>
      <c r="C91" s="1">
        <v>30417.66796875</v>
      </c>
      <c r="D91" s="1">
        <v>57361.68359375</v>
      </c>
      <c r="E91" s="1">
        <v>11512.5703125</v>
      </c>
      <c r="F91" s="1">
        <v>27774.99609375</v>
      </c>
      <c r="G91" s="1">
        <v>13184.12890625</v>
      </c>
      <c r="H91" s="1">
        <v>20546.900390625</v>
      </c>
      <c r="I91" s="1">
        <v>13572.58984375</v>
      </c>
      <c r="J91" s="1">
        <v>61858.70703125</v>
      </c>
      <c r="K91" s="1">
        <v>13231.2158203125</v>
      </c>
      <c r="L91" s="1">
        <v>32680.734375</v>
      </c>
      <c r="M91" s="1">
        <v>12110.779296875</v>
      </c>
      <c r="N91" s="1">
        <v>45702.6484375</v>
      </c>
      <c r="O91" s="1">
        <v>14803.78515625</v>
      </c>
      <c r="P91" s="1">
        <v>35331.44140625</v>
      </c>
      <c r="Q91" s="1">
        <v>6862.81005859375</v>
      </c>
      <c r="R91" s="1">
        <v>31260.02734375</v>
      </c>
      <c r="S91" s="1">
        <v>12513.1513671875</v>
      </c>
      <c r="T91" s="1">
        <v>43416.97265625</v>
      </c>
      <c r="U91" s="1">
        <v>13409.9287109375</v>
      </c>
      <c r="V91" s="1">
        <v>18524.931640625</v>
      </c>
      <c r="W91" s="1">
        <v>10358.9580078125</v>
      </c>
      <c r="X91" s="1">
        <v>14649.1015625</v>
      </c>
      <c r="Y91" s="1">
        <v>10005.8125</v>
      </c>
      <c r="Z91" s="1">
        <v>14458.13671875</v>
      </c>
      <c r="AA91" s="1">
        <v>36491.78125</v>
      </c>
      <c r="AB91" s="1">
        <v>21321.81640625</v>
      </c>
      <c r="AC91" s="1">
        <v>27132.873046875</v>
      </c>
      <c r="AD91" s="1">
        <v>22504.6328125</v>
      </c>
      <c r="AE91" s="1">
        <v>29145.806640625</v>
      </c>
      <c r="AF91" s="1">
        <v>34856.45703125</v>
      </c>
      <c r="AG91" s="1">
        <v>23402.36328125</v>
      </c>
      <c r="AH91" s="1">
        <v>19570.3125</v>
      </c>
      <c r="AI91" s="1">
        <v>11505.0791015625</v>
      </c>
      <c r="AJ91" s="1">
        <v>15033.564453125</v>
      </c>
      <c r="AK91" s="1">
        <v>8809.9296875</v>
      </c>
      <c r="AL91" s="1">
        <v>10770.3818359375</v>
      </c>
      <c r="AM91" s="1">
        <v>8026.052734375</v>
      </c>
      <c r="AN91" s="1">
        <v>12926.8466796875</v>
      </c>
      <c r="AO91" s="1">
        <v>7113.22314453125</v>
      </c>
      <c r="AP91" s="1">
        <v>11357.0859375</v>
      </c>
      <c r="AQ91" s="1">
        <v>5717.759765625</v>
      </c>
      <c r="AR91" s="1">
        <v>86398.875</v>
      </c>
      <c r="AS91" s="1">
        <v>18727.455078125</v>
      </c>
      <c r="AT91" s="1">
        <v>267889.875</v>
      </c>
      <c r="AU91" s="1">
        <v>37454.91015625</v>
      </c>
      <c r="AV91" s="1">
        <v>52195.17578125</v>
      </c>
      <c r="AW91" s="1">
        <v>26218.4375</v>
      </c>
      <c r="AX91" s="1">
        <v>32468.427734375</v>
      </c>
      <c r="AY91" s="1">
        <v>80841.6171875</v>
      </c>
      <c r="AZ91" s="1">
        <v>18103.69140625</v>
      </c>
      <c r="BA91" s="1">
        <v>26683.94921875</v>
      </c>
      <c r="BB91" s="1">
        <v>29229.037109375</v>
      </c>
      <c r="BC91" s="1">
        <v>21954.46484375</v>
      </c>
      <c r="BD91" s="1">
        <v>21525.220703125</v>
      </c>
      <c r="BE91" s="1">
        <v>25911.306640625</v>
      </c>
      <c r="BF91" s="1">
        <v>9963.939453125</v>
      </c>
      <c r="BG91" s="1">
        <v>24389.568359375</v>
      </c>
    </row>
    <row r="92" spans="1:59" ht="13" x14ac:dyDescent="0.15">
      <c r="A92" s="1">
        <v>90</v>
      </c>
      <c r="B92" s="1">
        <v>73658.40625</v>
      </c>
      <c r="C92" s="1">
        <v>30759.4375</v>
      </c>
      <c r="D92" s="1">
        <v>57578.82421875</v>
      </c>
      <c r="E92" s="1">
        <v>11641.923828125</v>
      </c>
      <c r="F92" s="1">
        <v>27855.412109375</v>
      </c>
      <c r="G92" s="1">
        <v>13332.263671875</v>
      </c>
      <c r="H92" s="1">
        <v>20592.681640625</v>
      </c>
      <c r="I92" s="1">
        <v>13725.08984375</v>
      </c>
      <c r="J92" s="1">
        <v>62031.4453125</v>
      </c>
      <c r="K92" s="1">
        <v>13379.880859375</v>
      </c>
      <c r="L92" s="1">
        <v>32735.791015625</v>
      </c>
      <c r="M92" s="1">
        <v>12246.8544921875</v>
      </c>
      <c r="N92" s="1">
        <v>45773.875</v>
      </c>
      <c r="O92" s="1">
        <v>14970.1201171875</v>
      </c>
      <c r="P92" s="1">
        <v>35431.98046875</v>
      </c>
      <c r="Q92" s="1">
        <v>6939.919921875</v>
      </c>
      <c r="R92" s="1">
        <v>31314.58984375</v>
      </c>
      <c r="S92" s="1">
        <v>12653.7470703125</v>
      </c>
      <c r="T92" s="1">
        <v>43474.4453125</v>
      </c>
      <c r="U92" s="1">
        <v>13560.6015625</v>
      </c>
      <c r="V92" s="1">
        <v>18568.740234375</v>
      </c>
      <c r="W92" s="1">
        <v>10475.3505859375</v>
      </c>
      <c r="X92" s="1">
        <v>14686.1123046875</v>
      </c>
      <c r="Y92" s="1">
        <v>10118.236328125</v>
      </c>
      <c r="Z92" s="1">
        <v>14519.7861328125</v>
      </c>
      <c r="AA92" s="1">
        <v>36901.80078125</v>
      </c>
      <c r="AB92" s="1">
        <v>21383.171875</v>
      </c>
      <c r="AC92" s="1">
        <v>27437.732421875</v>
      </c>
      <c r="AD92" s="1">
        <v>22526.583984375</v>
      </c>
      <c r="AE92" s="1">
        <v>29473.28515625</v>
      </c>
      <c r="AF92" s="1">
        <v>34927.265625</v>
      </c>
      <c r="AG92" s="1">
        <v>23665.30859375</v>
      </c>
      <c r="AH92" s="1">
        <v>19605.607421875</v>
      </c>
      <c r="AI92" s="1">
        <v>11634.3486328125</v>
      </c>
      <c r="AJ92" s="1">
        <v>15085.759765625</v>
      </c>
      <c r="AK92" s="1">
        <v>8908.9169921875</v>
      </c>
      <c r="AL92" s="1">
        <v>10789.931640625</v>
      </c>
      <c r="AM92" s="1">
        <v>8116.232421875</v>
      </c>
      <c r="AN92" s="1">
        <v>12949.8671875</v>
      </c>
      <c r="AO92" s="1">
        <v>7193.14697265625</v>
      </c>
      <c r="AP92" s="1">
        <v>11372.0341796875</v>
      </c>
      <c r="AQ92" s="1">
        <v>5782.00390625</v>
      </c>
      <c r="AR92" s="1">
        <v>86858.9921875</v>
      </c>
      <c r="AS92" s="1">
        <v>18937.875</v>
      </c>
      <c r="AT92" s="1">
        <v>269284.5</v>
      </c>
      <c r="AU92" s="1">
        <v>37875.75</v>
      </c>
      <c r="AV92" s="1">
        <v>52269.67578125</v>
      </c>
      <c r="AW92" s="1">
        <v>26513.025390625</v>
      </c>
      <c r="AX92" s="1">
        <v>32479.765625</v>
      </c>
      <c r="AY92" s="1">
        <v>81749.9375</v>
      </c>
      <c r="AZ92" s="1">
        <v>18127.70703125</v>
      </c>
      <c r="BA92" s="1">
        <v>26983.767578125</v>
      </c>
      <c r="BB92" s="1">
        <v>29259.677734375</v>
      </c>
      <c r="BC92" s="1">
        <v>22201.142578125</v>
      </c>
      <c r="BD92" s="1">
        <v>21544.177734375</v>
      </c>
      <c r="BE92" s="1">
        <v>26202.4453125</v>
      </c>
      <c r="BF92" s="1">
        <v>9972.529296875</v>
      </c>
      <c r="BG92" s="1">
        <v>24663.607421875</v>
      </c>
    </row>
    <row r="93" spans="1:59" ht="13" x14ac:dyDescent="0.15">
      <c r="A93" s="1">
        <v>91</v>
      </c>
      <c r="B93" s="1">
        <v>73822.78125</v>
      </c>
      <c r="C93" s="1">
        <v>31101.208984375</v>
      </c>
      <c r="D93" s="1">
        <v>57792.99609375</v>
      </c>
      <c r="E93" s="1">
        <v>11771.2783203125</v>
      </c>
      <c r="F93" s="1">
        <v>27934.638671875</v>
      </c>
      <c r="G93" s="1">
        <v>13480.400390625</v>
      </c>
      <c r="H93" s="1">
        <v>20637.78515625</v>
      </c>
      <c r="I93" s="1">
        <v>13877.5908203125</v>
      </c>
      <c r="J93" s="1">
        <v>62200.60546875</v>
      </c>
      <c r="K93" s="1">
        <v>13528.5458984375</v>
      </c>
      <c r="L93" s="1">
        <v>32790.15625</v>
      </c>
      <c r="M93" s="1">
        <v>12382.9306640625</v>
      </c>
      <c r="N93" s="1">
        <v>45843.75</v>
      </c>
      <c r="O93" s="1">
        <v>15136.4560546875</v>
      </c>
      <c r="P93" s="1">
        <v>35530.68359375</v>
      </c>
      <c r="Q93" s="1">
        <v>7017.03076171875</v>
      </c>
      <c r="R93" s="1">
        <v>31367.3828125</v>
      </c>
      <c r="S93" s="1">
        <v>12794.3447265625</v>
      </c>
      <c r="T93" s="1">
        <v>43530.765625</v>
      </c>
      <c r="U93" s="1">
        <v>13711.275390625</v>
      </c>
      <c r="V93" s="1">
        <v>18611.662109375</v>
      </c>
      <c r="W93" s="1">
        <v>10591.7431640625</v>
      </c>
      <c r="X93" s="1">
        <v>14722.2841796875</v>
      </c>
      <c r="Y93" s="1">
        <v>10230.662109375</v>
      </c>
      <c r="Z93" s="1">
        <v>14580.41796875</v>
      </c>
      <c r="AA93" s="1">
        <v>37311.8203125</v>
      </c>
      <c r="AB93" s="1">
        <v>21443.623046875</v>
      </c>
      <c r="AC93" s="1">
        <v>27742.599609375</v>
      </c>
      <c r="AD93" s="1">
        <v>22548.138671875</v>
      </c>
      <c r="AE93" s="1">
        <v>29800.765625</v>
      </c>
      <c r="AF93" s="1">
        <v>34996.76953125</v>
      </c>
      <c r="AG93" s="1">
        <v>23928.2578125</v>
      </c>
      <c r="AH93" s="1">
        <v>19640.220703125</v>
      </c>
      <c r="AI93" s="1">
        <v>11763.6201171875</v>
      </c>
      <c r="AJ93" s="1">
        <v>15136.7861328125</v>
      </c>
      <c r="AK93" s="1">
        <v>9007.9052734375</v>
      </c>
      <c r="AL93" s="1">
        <v>10809.2255859375</v>
      </c>
      <c r="AM93" s="1">
        <v>8206.4130859375</v>
      </c>
      <c r="AN93" s="1">
        <v>12972.4609375</v>
      </c>
      <c r="AO93" s="1">
        <v>7273.07080078125</v>
      </c>
      <c r="AP93" s="1">
        <v>11386.6201171875</v>
      </c>
      <c r="AQ93" s="1">
        <v>5846.24853515625</v>
      </c>
      <c r="AR93" s="1">
        <v>87312.9765625</v>
      </c>
      <c r="AS93" s="1">
        <v>19148.296875</v>
      </c>
      <c r="AT93" s="1">
        <v>270656.8125</v>
      </c>
      <c r="AU93" s="1">
        <v>38296.59375</v>
      </c>
      <c r="AV93" s="1">
        <v>52342.48828125</v>
      </c>
      <c r="AW93" s="1">
        <v>26807.615234375</v>
      </c>
      <c r="AX93" s="1">
        <v>32490.8671875</v>
      </c>
      <c r="AY93" s="1">
        <v>82658.2734375</v>
      </c>
      <c r="AZ93" s="1">
        <v>18151.2578125</v>
      </c>
      <c r="BA93" s="1">
        <v>27283.5859375</v>
      </c>
      <c r="BB93" s="1">
        <v>29289.708984375</v>
      </c>
      <c r="BC93" s="1">
        <v>22447.822265625</v>
      </c>
      <c r="BD93" s="1">
        <v>21562.759765625</v>
      </c>
      <c r="BE93" s="1">
        <v>26493.58203125</v>
      </c>
      <c r="BF93" s="1">
        <v>9980.986328125</v>
      </c>
      <c r="BG93" s="1">
        <v>24937.6484375</v>
      </c>
    </row>
    <row r="94" spans="1:59" ht="13" x14ac:dyDescent="0.15">
      <c r="A94" s="1">
        <v>92</v>
      </c>
      <c r="B94" s="1">
        <v>73983</v>
      </c>
      <c r="C94" s="1">
        <v>31442.982421875</v>
      </c>
      <c r="D94" s="1">
        <v>58004.265625</v>
      </c>
      <c r="E94" s="1">
        <v>11900.6337890625</v>
      </c>
      <c r="F94" s="1">
        <v>28012.703125</v>
      </c>
      <c r="G94" s="1">
        <v>13628.537109375</v>
      </c>
      <c r="H94" s="1">
        <v>20682.228515625</v>
      </c>
      <c r="I94" s="1">
        <v>14030.0927734375</v>
      </c>
      <c r="J94" s="1">
        <v>62366.29296875</v>
      </c>
      <c r="K94" s="1">
        <v>13677.2119140625</v>
      </c>
      <c r="L94" s="1">
        <v>32843.84375</v>
      </c>
      <c r="M94" s="1">
        <v>12519.0078125</v>
      </c>
      <c r="N94" s="1">
        <v>45912.33203125</v>
      </c>
      <c r="O94" s="1">
        <v>15302.7900390625</v>
      </c>
      <c r="P94" s="1">
        <v>35627.59765625</v>
      </c>
      <c r="Q94" s="1">
        <v>7094.140625</v>
      </c>
      <c r="R94" s="1">
        <v>31418.46484375</v>
      </c>
      <c r="S94" s="1">
        <v>12934.9423828125</v>
      </c>
      <c r="T94" s="1">
        <v>43585.97265625</v>
      </c>
      <c r="U94" s="1">
        <v>13861.9482421875</v>
      </c>
      <c r="V94" s="1">
        <v>18653.7265625</v>
      </c>
      <c r="W94" s="1">
        <v>10708.13671875</v>
      </c>
      <c r="X94" s="1">
        <v>14757.634765625</v>
      </c>
      <c r="Y94" s="1">
        <v>10343.0869140625</v>
      </c>
      <c r="Z94" s="1">
        <v>14640.05078125</v>
      </c>
      <c r="AA94" s="1">
        <v>37721.84375</v>
      </c>
      <c r="AB94" s="1">
        <v>21503.1875</v>
      </c>
      <c r="AC94" s="1">
        <v>28047.46484375</v>
      </c>
      <c r="AD94" s="1">
        <v>22569.30859375</v>
      </c>
      <c r="AE94" s="1">
        <v>30128.248046875</v>
      </c>
      <c r="AF94" s="1">
        <v>35065.0078125</v>
      </c>
      <c r="AG94" s="1">
        <v>24191.20703125</v>
      </c>
      <c r="AH94" s="1">
        <v>19674.162109375</v>
      </c>
      <c r="AI94" s="1">
        <v>11892.890625</v>
      </c>
      <c r="AJ94" s="1">
        <v>15186.673828125</v>
      </c>
      <c r="AK94" s="1">
        <v>9106.89453125</v>
      </c>
      <c r="AL94" s="1">
        <v>10828.2734375</v>
      </c>
      <c r="AM94" s="1">
        <v>8296.59375</v>
      </c>
      <c r="AN94" s="1">
        <v>12994.642578125</v>
      </c>
      <c r="AO94" s="1">
        <v>7352.99462890625</v>
      </c>
      <c r="AP94" s="1">
        <v>11400.8505859375</v>
      </c>
      <c r="AQ94" s="1">
        <v>5910.4931640625</v>
      </c>
      <c r="AR94" s="1">
        <v>87760.8984375</v>
      </c>
      <c r="AS94" s="1">
        <v>19358.71875</v>
      </c>
      <c r="AT94" s="1">
        <v>272007.1875</v>
      </c>
      <c r="AU94" s="1">
        <v>38717.4375</v>
      </c>
      <c r="AV94" s="1">
        <v>52413.6796875</v>
      </c>
      <c r="AW94" s="1">
        <v>27102.20703125</v>
      </c>
      <c r="AX94" s="1">
        <v>32501.734375</v>
      </c>
      <c r="AY94" s="1">
        <v>83566.609375</v>
      </c>
      <c r="AZ94" s="1">
        <v>18174.361328125</v>
      </c>
      <c r="BA94" s="1">
        <v>27583.40625</v>
      </c>
      <c r="BB94" s="1">
        <v>29319.1484375</v>
      </c>
      <c r="BC94" s="1">
        <v>22694.501953125</v>
      </c>
      <c r="BD94" s="1">
        <v>21580.9921875</v>
      </c>
      <c r="BE94" s="1">
        <v>26784.72265625</v>
      </c>
      <c r="BF94" s="1">
        <v>9989.3115234375</v>
      </c>
      <c r="BG94" s="1">
        <v>25211.6875</v>
      </c>
    </row>
    <row r="95" spans="1:59" ht="13" x14ac:dyDescent="0.15">
      <c r="A95" s="1">
        <v>93</v>
      </c>
      <c r="B95" s="1">
        <v>74139.1953125</v>
      </c>
      <c r="C95" s="1">
        <v>31784.751953125</v>
      </c>
      <c r="D95" s="1">
        <v>58212.68359375</v>
      </c>
      <c r="E95" s="1">
        <v>12029.98828125</v>
      </c>
      <c r="F95" s="1">
        <v>28089.63671875</v>
      </c>
      <c r="G95" s="1">
        <v>13776.671875</v>
      </c>
      <c r="H95" s="1">
        <v>20726.025390625</v>
      </c>
      <c r="I95" s="1">
        <v>14182.5927734375</v>
      </c>
      <c r="J95" s="1">
        <v>62528.578125</v>
      </c>
      <c r="K95" s="1">
        <v>13825.8759765625</v>
      </c>
      <c r="L95" s="1">
        <v>32896.87890625</v>
      </c>
      <c r="M95" s="1">
        <v>12655.0830078125</v>
      </c>
      <c r="N95" s="1">
        <v>45979.640625</v>
      </c>
      <c r="O95" s="1">
        <v>15469.1240234375</v>
      </c>
      <c r="P95" s="1">
        <v>35722.7578125</v>
      </c>
      <c r="Q95" s="1">
        <v>7171.25048828125</v>
      </c>
      <c r="R95" s="1">
        <v>31467.908203125</v>
      </c>
      <c r="S95" s="1">
        <v>13075.5390625</v>
      </c>
      <c r="T95" s="1">
        <v>43640.08984375</v>
      </c>
      <c r="U95" s="1">
        <v>14012.62109375</v>
      </c>
      <c r="V95" s="1">
        <v>18694.958984375</v>
      </c>
      <c r="W95" s="1">
        <v>10824.5283203125</v>
      </c>
      <c r="X95" s="1">
        <v>14792.1953125</v>
      </c>
      <c r="Y95" s="1">
        <v>10455.5107421875</v>
      </c>
      <c r="Z95" s="1">
        <v>14698.7119140625</v>
      </c>
      <c r="AA95" s="1">
        <v>38131.86328125</v>
      </c>
      <c r="AB95" s="1">
        <v>21561.890625</v>
      </c>
      <c r="AC95" s="1">
        <v>28352.326171875</v>
      </c>
      <c r="AD95" s="1">
        <v>22590.1015625</v>
      </c>
      <c r="AE95" s="1">
        <v>30455.7265625</v>
      </c>
      <c r="AF95" s="1">
        <v>35132.00390625</v>
      </c>
      <c r="AG95" s="1">
        <v>24454.154296875</v>
      </c>
      <c r="AH95" s="1">
        <v>19707.458984375</v>
      </c>
      <c r="AI95" s="1">
        <v>12022.16015625</v>
      </c>
      <c r="AJ95" s="1">
        <v>15235.4560546875</v>
      </c>
      <c r="AK95" s="1">
        <v>9205.8818359375</v>
      </c>
      <c r="AL95" s="1">
        <v>10847.076171875</v>
      </c>
      <c r="AM95" s="1">
        <v>8386.7734375</v>
      </c>
      <c r="AN95" s="1">
        <v>13016.4208984375</v>
      </c>
      <c r="AO95" s="1">
        <v>7432.91796875</v>
      </c>
      <c r="AP95" s="1">
        <v>11414.7412109375</v>
      </c>
      <c r="AQ95" s="1">
        <v>5974.73779296875</v>
      </c>
      <c r="AR95" s="1">
        <v>88202.8828125</v>
      </c>
      <c r="AS95" s="1">
        <v>19569.138671875</v>
      </c>
      <c r="AT95" s="1">
        <v>273336.15625</v>
      </c>
      <c r="AU95" s="1">
        <v>39138.27734375</v>
      </c>
      <c r="AV95" s="1">
        <v>52483.30078125</v>
      </c>
      <c r="AW95" s="1">
        <v>27396.79296875</v>
      </c>
      <c r="AX95" s="1">
        <v>32512.3671875</v>
      </c>
      <c r="AY95" s="1">
        <v>84474.9375</v>
      </c>
      <c r="AZ95" s="1">
        <v>18197.0234375</v>
      </c>
      <c r="BA95" s="1">
        <v>27883.224609375</v>
      </c>
      <c r="BB95" s="1">
        <v>29348.015625</v>
      </c>
      <c r="BC95" s="1">
        <v>22941.1796875</v>
      </c>
      <c r="BD95" s="1">
        <v>21598.876953125</v>
      </c>
      <c r="BE95" s="1">
        <v>27075.859375</v>
      </c>
      <c r="BF95" s="1">
        <v>9997.509765625</v>
      </c>
      <c r="BG95" s="1">
        <v>25485.728515625</v>
      </c>
    </row>
    <row r="96" spans="1:59" ht="13" x14ac:dyDescent="0.15">
      <c r="A96" s="1">
        <v>94</v>
      </c>
      <c r="B96" s="1">
        <v>74291.4921875</v>
      </c>
      <c r="C96" s="1">
        <v>32126.5234375</v>
      </c>
      <c r="D96" s="1">
        <v>58418.3203125</v>
      </c>
      <c r="E96" s="1">
        <v>12159.34375</v>
      </c>
      <c r="F96" s="1">
        <v>28165.462890625</v>
      </c>
      <c r="G96" s="1">
        <v>13924.80859375</v>
      </c>
      <c r="H96" s="1">
        <v>20769.1875</v>
      </c>
      <c r="I96" s="1">
        <v>14335.09375</v>
      </c>
      <c r="J96" s="1">
        <v>62687.6015625</v>
      </c>
      <c r="K96" s="1">
        <v>13974.5419921875</v>
      </c>
      <c r="L96" s="1">
        <v>32949.2734375</v>
      </c>
      <c r="M96" s="1">
        <v>12791.1591796875</v>
      </c>
      <c r="N96" s="1">
        <v>46045.71875</v>
      </c>
      <c r="O96" s="1">
        <v>15635.458984375</v>
      </c>
      <c r="P96" s="1">
        <v>35816.2109375</v>
      </c>
      <c r="Q96" s="1">
        <v>7248.36083984375</v>
      </c>
      <c r="R96" s="1">
        <v>31515.7890625</v>
      </c>
      <c r="S96" s="1">
        <v>13216.13671875</v>
      </c>
      <c r="T96" s="1">
        <v>43693.15234375</v>
      </c>
      <c r="U96" s="1">
        <v>14163.294921875</v>
      </c>
      <c r="V96" s="1">
        <v>18735.376953125</v>
      </c>
      <c r="W96" s="1">
        <v>10940.9208984375</v>
      </c>
      <c r="X96" s="1">
        <v>14825.9892578125</v>
      </c>
      <c r="Y96" s="1">
        <v>10567.935546875</v>
      </c>
      <c r="Z96" s="1">
        <v>14756.419921875</v>
      </c>
      <c r="AA96" s="1">
        <v>38541.8828125</v>
      </c>
      <c r="AB96" s="1">
        <v>21619.74609375</v>
      </c>
      <c r="AC96" s="1">
        <v>28657.189453125</v>
      </c>
      <c r="AD96" s="1">
        <v>22610.533203125</v>
      </c>
      <c r="AE96" s="1">
        <v>30783.208984375</v>
      </c>
      <c r="AF96" s="1">
        <v>35197.80078125</v>
      </c>
      <c r="AG96" s="1">
        <v>24717.1015625</v>
      </c>
      <c r="AH96" s="1">
        <v>19740.125</v>
      </c>
      <c r="AI96" s="1">
        <v>12151.431640625</v>
      </c>
      <c r="AJ96" s="1">
        <v>15283.1630859375</v>
      </c>
      <c r="AK96" s="1">
        <v>9304.869140625</v>
      </c>
      <c r="AL96" s="1">
        <v>10865.642578125</v>
      </c>
      <c r="AM96" s="1">
        <v>8476.9541015625</v>
      </c>
      <c r="AN96" s="1">
        <v>13037.810546875</v>
      </c>
      <c r="AO96" s="1">
        <v>7512.84228515625</v>
      </c>
      <c r="AP96" s="1">
        <v>11428.3046875</v>
      </c>
      <c r="AQ96" s="1">
        <v>6038.98193359375</v>
      </c>
      <c r="AR96" s="1">
        <v>88639.0390625</v>
      </c>
      <c r="AS96" s="1">
        <v>19779.55859375</v>
      </c>
      <c r="AT96" s="1">
        <v>274644.09375</v>
      </c>
      <c r="AU96" s="1">
        <v>39559.1171875</v>
      </c>
      <c r="AV96" s="1">
        <v>52551.3828125</v>
      </c>
      <c r="AW96" s="1">
        <v>27691.384765625</v>
      </c>
      <c r="AX96" s="1">
        <v>32522.787109375</v>
      </c>
      <c r="AY96" s="1">
        <v>85383.2734375</v>
      </c>
      <c r="AZ96" s="1">
        <v>18219.2578125</v>
      </c>
      <c r="BA96" s="1">
        <v>28183.046875</v>
      </c>
      <c r="BB96" s="1">
        <v>29376.328125</v>
      </c>
      <c r="BC96" s="1">
        <v>23187.859375</v>
      </c>
      <c r="BD96" s="1">
        <v>21616.42578125</v>
      </c>
      <c r="BE96" s="1">
        <v>27366.998046875</v>
      </c>
      <c r="BF96" s="1">
        <v>10005.583984375</v>
      </c>
      <c r="BG96" s="1">
        <v>25759.767578125</v>
      </c>
    </row>
    <row r="97" spans="1:59" ht="13" x14ac:dyDescent="0.15">
      <c r="A97" s="1">
        <v>95</v>
      </c>
      <c r="B97" s="1">
        <v>74440.0390625</v>
      </c>
      <c r="C97" s="1">
        <v>32468.296875</v>
      </c>
      <c r="D97" s="1">
        <v>58621.2265625</v>
      </c>
      <c r="E97" s="1">
        <v>12288.6982421875</v>
      </c>
      <c r="F97" s="1">
        <v>28240.208984375</v>
      </c>
      <c r="G97" s="1">
        <v>14072.9462890625</v>
      </c>
      <c r="H97" s="1">
        <v>20811.734375</v>
      </c>
      <c r="I97" s="1">
        <v>14487.595703125</v>
      </c>
      <c r="J97" s="1">
        <v>62843.4140625</v>
      </c>
      <c r="K97" s="1">
        <v>14123.2080078125</v>
      </c>
      <c r="L97" s="1">
        <v>33001.03125</v>
      </c>
      <c r="M97" s="1">
        <v>12927.236328125</v>
      </c>
      <c r="N97" s="1">
        <v>46110.58984375</v>
      </c>
      <c r="O97" s="1">
        <v>15801.794921875</v>
      </c>
      <c r="P97" s="1">
        <v>35908.015625</v>
      </c>
      <c r="Q97" s="1">
        <v>7325.4716796875</v>
      </c>
      <c r="R97" s="1">
        <v>31562.158203125</v>
      </c>
      <c r="S97" s="1">
        <v>13356.734375</v>
      </c>
      <c r="T97" s="1">
        <v>43745.19140625</v>
      </c>
      <c r="U97" s="1">
        <v>14313.9677734375</v>
      </c>
      <c r="V97" s="1">
        <v>18775.01171875</v>
      </c>
      <c r="W97" s="1">
        <v>11057.314453125</v>
      </c>
      <c r="X97" s="1">
        <v>14859.0361328125</v>
      </c>
      <c r="Y97" s="1">
        <v>10680.3603515625</v>
      </c>
      <c r="Z97" s="1">
        <v>14813.2001953125</v>
      </c>
      <c r="AA97" s="1">
        <v>38951.90234375</v>
      </c>
      <c r="AB97" s="1">
        <v>21676.78125</v>
      </c>
      <c r="AC97" s="1">
        <v>28962.052734375</v>
      </c>
      <c r="AD97" s="1">
        <v>22630.60546875</v>
      </c>
      <c r="AE97" s="1">
        <v>31110.69140625</v>
      </c>
      <c r="AF97" s="1">
        <v>35262.4296875</v>
      </c>
      <c r="AG97" s="1">
        <v>24980.05078125</v>
      </c>
      <c r="AH97" s="1">
        <v>19772.1796875</v>
      </c>
      <c r="AI97" s="1">
        <v>12280.7021484375</v>
      </c>
      <c r="AJ97" s="1">
        <v>15329.828125</v>
      </c>
      <c r="AK97" s="1">
        <v>9403.857421875</v>
      </c>
      <c r="AL97" s="1">
        <v>10883.9775390625</v>
      </c>
      <c r="AM97" s="1">
        <v>8567.134765625</v>
      </c>
      <c r="AN97" s="1">
        <v>13058.8173828125</v>
      </c>
      <c r="AO97" s="1">
        <v>7592.76611328125</v>
      </c>
      <c r="AP97" s="1">
        <v>11441.5478515625</v>
      </c>
      <c r="AQ97" s="1">
        <v>6103.2265625</v>
      </c>
      <c r="AR97" s="1">
        <v>89069.46875</v>
      </c>
      <c r="AS97" s="1">
        <v>19989.98046875</v>
      </c>
      <c r="AT97" s="1">
        <v>275931.4375</v>
      </c>
      <c r="AU97" s="1">
        <v>39979.9609375</v>
      </c>
      <c r="AV97" s="1">
        <v>52617.98828125</v>
      </c>
      <c r="AW97" s="1">
        <v>27985.974609375</v>
      </c>
      <c r="AX97" s="1">
        <v>32532.994140625</v>
      </c>
      <c r="AY97" s="1">
        <v>86291.609375</v>
      </c>
      <c r="AZ97" s="1">
        <v>18241.083984375</v>
      </c>
      <c r="BA97" s="1">
        <v>28482.865234375</v>
      </c>
      <c r="BB97" s="1">
        <v>29404.099609375</v>
      </c>
      <c r="BC97" s="1">
        <v>23434.5390625</v>
      </c>
      <c r="BD97" s="1">
        <v>21633.650390625</v>
      </c>
      <c r="BE97" s="1">
        <v>27658.13671875</v>
      </c>
      <c r="BF97" s="1">
        <v>10013.5390625</v>
      </c>
      <c r="BG97" s="1">
        <v>26033.80859375</v>
      </c>
    </row>
    <row r="98" spans="1:59" ht="13" x14ac:dyDescent="0.15">
      <c r="A98" s="1">
        <v>96</v>
      </c>
      <c r="B98" s="1">
        <v>74584.9375</v>
      </c>
      <c r="C98" s="1">
        <v>32810.06640625</v>
      </c>
      <c r="D98" s="1">
        <v>58821.46875</v>
      </c>
      <c r="E98" s="1">
        <v>12418.052734375</v>
      </c>
      <c r="F98" s="1">
        <v>28313.896484375</v>
      </c>
      <c r="G98" s="1">
        <v>14221.08203125</v>
      </c>
      <c r="H98" s="1">
        <v>20853.681640625</v>
      </c>
      <c r="I98" s="1">
        <v>14640.0966796875</v>
      </c>
      <c r="J98" s="1">
        <v>62996.140625</v>
      </c>
      <c r="K98" s="1">
        <v>14271.873046875</v>
      </c>
      <c r="L98" s="1">
        <v>33052.17578125</v>
      </c>
      <c r="M98" s="1">
        <v>13063.3125</v>
      </c>
      <c r="N98" s="1">
        <v>46174.3046875</v>
      </c>
      <c r="O98" s="1">
        <v>15968.12890625</v>
      </c>
      <c r="P98" s="1">
        <v>35998.1953125</v>
      </c>
      <c r="Q98" s="1">
        <v>7402.58154296875</v>
      </c>
      <c r="R98" s="1">
        <v>31607.080078125</v>
      </c>
      <c r="S98" s="1">
        <v>13497.33203125</v>
      </c>
      <c r="T98" s="1">
        <v>43796.2421875</v>
      </c>
      <c r="U98" s="1">
        <v>14464.6416015625</v>
      </c>
      <c r="V98" s="1">
        <v>18813.876953125</v>
      </c>
      <c r="W98" s="1">
        <v>11173.70703125</v>
      </c>
      <c r="X98" s="1">
        <v>14891.3623046875</v>
      </c>
      <c r="Y98" s="1">
        <v>10792.7861328125</v>
      </c>
      <c r="Z98" s="1">
        <v>14869.0693359375</v>
      </c>
      <c r="AA98" s="1">
        <v>39361.921875</v>
      </c>
      <c r="AB98" s="1">
        <v>21733.005859375</v>
      </c>
      <c r="AC98" s="1">
        <v>29266.91796875</v>
      </c>
      <c r="AD98" s="1">
        <v>22650.337890625</v>
      </c>
      <c r="AE98" s="1">
        <v>31438.171875</v>
      </c>
      <c r="AF98" s="1">
        <v>35325.921875</v>
      </c>
      <c r="AG98" s="1">
        <v>25242.998046875</v>
      </c>
      <c r="AH98" s="1">
        <v>19803.640625</v>
      </c>
      <c r="AI98" s="1">
        <v>12409.97265625</v>
      </c>
      <c r="AJ98" s="1">
        <v>15375.478515625</v>
      </c>
      <c r="AK98" s="1">
        <v>9502.845703125</v>
      </c>
      <c r="AL98" s="1">
        <v>10902.0849609375</v>
      </c>
      <c r="AM98" s="1">
        <v>8657.314453125</v>
      </c>
      <c r="AN98" s="1">
        <v>13079.455078125</v>
      </c>
      <c r="AO98" s="1">
        <v>7672.68994140625</v>
      </c>
      <c r="AP98" s="1">
        <v>11454.48046875</v>
      </c>
      <c r="AQ98" s="1">
        <v>6167.47119140625</v>
      </c>
      <c r="AR98" s="1">
        <v>89494.2890625</v>
      </c>
      <c r="AS98" s="1">
        <v>20200.40234375</v>
      </c>
      <c r="AT98" s="1">
        <v>277198.5625</v>
      </c>
      <c r="AU98" s="1">
        <v>40400.8046875</v>
      </c>
      <c r="AV98" s="1">
        <v>52683.1640625</v>
      </c>
      <c r="AW98" s="1">
        <v>28280.5625</v>
      </c>
      <c r="AX98" s="1">
        <v>32542.990234375</v>
      </c>
      <c r="AY98" s="1">
        <v>87199.9453125</v>
      </c>
      <c r="AZ98" s="1">
        <v>18262.50390625</v>
      </c>
      <c r="BA98" s="1">
        <v>28782.685546875</v>
      </c>
      <c r="BB98" s="1">
        <v>29431.34765625</v>
      </c>
      <c r="BC98" s="1">
        <v>23681.21875</v>
      </c>
      <c r="BD98" s="1">
        <v>21650.560546875</v>
      </c>
      <c r="BE98" s="1">
        <v>27949.27734375</v>
      </c>
      <c r="BF98" s="1">
        <v>10021.3759765625</v>
      </c>
      <c r="BG98" s="1">
        <v>26307.84765625</v>
      </c>
    </row>
    <row r="99" spans="1:59" ht="13" x14ac:dyDescent="0.15">
      <c r="A99" s="1">
        <v>97</v>
      </c>
      <c r="B99" s="1">
        <v>74726.3125</v>
      </c>
      <c r="C99" s="1">
        <v>33151.83984375</v>
      </c>
      <c r="D99" s="1">
        <v>59019.08984375</v>
      </c>
      <c r="E99" s="1">
        <v>12547.4072265625</v>
      </c>
      <c r="F99" s="1">
        <v>28386.55078125</v>
      </c>
      <c r="G99" s="1">
        <v>14369.2177734375</v>
      </c>
      <c r="H99" s="1">
        <v>20895.041015625</v>
      </c>
      <c r="I99" s="1">
        <v>14792.59765625</v>
      </c>
      <c r="J99" s="1">
        <v>63145.83203125</v>
      </c>
      <c r="K99" s="1">
        <v>14420.5380859375</v>
      </c>
      <c r="L99" s="1">
        <v>33102.72265625</v>
      </c>
      <c r="M99" s="1">
        <v>13199.3876953125</v>
      </c>
      <c r="N99" s="1">
        <v>46236.875</v>
      </c>
      <c r="O99" s="1">
        <v>16134.4638671875</v>
      </c>
      <c r="P99" s="1">
        <v>36086.8046875</v>
      </c>
      <c r="Q99" s="1">
        <v>7479.69140625</v>
      </c>
      <c r="R99" s="1">
        <v>31650.611328125</v>
      </c>
      <c r="S99" s="1">
        <v>13637.9287109375</v>
      </c>
      <c r="T99" s="1">
        <v>43846.328125</v>
      </c>
      <c r="U99" s="1">
        <v>14615.3154296875</v>
      </c>
      <c r="V99" s="1">
        <v>18851.998046875</v>
      </c>
      <c r="W99" s="1">
        <v>11290.099609375</v>
      </c>
      <c r="X99" s="1">
        <v>14922.9853515625</v>
      </c>
      <c r="Y99" s="1">
        <v>10905.2099609375</v>
      </c>
      <c r="Z99" s="1">
        <v>14924.0517578125</v>
      </c>
      <c r="AA99" s="1">
        <v>39771.9453125</v>
      </c>
      <c r="AB99" s="1">
        <v>21788.44140625</v>
      </c>
      <c r="AC99" s="1">
        <v>29571.78125</v>
      </c>
      <c r="AD99" s="1">
        <v>22669.734375</v>
      </c>
      <c r="AE99" s="1">
        <v>31765.650390625</v>
      </c>
      <c r="AF99" s="1">
        <v>35388.3046875</v>
      </c>
      <c r="AG99" s="1">
        <v>25505.9453125</v>
      </c>
      <c r="AH99" s="1">
        <v>19834.51953125</v>
      </c>
      <c r="AI99" s="1">
        <v>12539.2431640625</v>
      </c>
      <c r="AJ99" s="1">
        <v>15420.1455078125</v>
      </c>
      <c r="AK99" s="1">
        <v>9601.833984375</v>
      </c>
      <c r="AL99" s="1">
        <v>10919.9697265625</v>
      </c>
      <c r="AM99" s="1">
        <v>8747.4951171875</v>
      </c>
      <c r="AN99" s="1">
        <v>13099.7294921875</v>
      </c>
      <c r="AO99" s="1">
        <v>7752.61328125</v>
      </c>
      <c r="AP99" s="1">
        <v>11467.1181640625</v>
      </c>
      <c r="AQ99" s="1">
        <v>6231.71533203125</v>
      </c>
      <c r="AR99" s="1">
        <v>89913.5859375</v>
      </c>
      <c r="AS99" s="1">
        <v>20410.822265625</v>
      </c>
      <c r="AT99" s="1">
        <v>278446.0625</v>
      </c>
      <c r="AU99" s="1">
        <v>40821.64453125</v>
      </c>
      <c r="AV99" s="1">
        <v>52746.9453125</v>
      </c>
      <c r="AW99" s="1">
        <v>28575.150390625</v>
      </c>
      <c r="AX99" s="1">
        <v>32552.783203125</v>
      </c>
      <c r="AY99" s="1">
        <v>88108.265625</v>
      </c>
      <c r="AZ99" s="1">
        <v>18283.53515625</v>
      </c>
      <c r="BA99" s="1">
        <v>29082.50390625</v>
      </c>
      <c r="BB99" s="1">
        <v>29458.083984375</v>
      </c>
      <c r="BC99" s="1">
        <v>23927.896484375</v>
      </c>
      <c r="BD99" s="1">
        <v>21667.16015625</v>
      </c>
      <c r="BE99" s="1">
        <v>28240.412109375</v>
      </c>
      <c r="BF99" s="1">
        <v>10029.0966796875</v>
      </c>
      <c r="BG99" s="1">
        <v>26581.888671875</v>
      </c>
    </row>
    <row r="100" spans="1:59" ht="13" x14ac:dyDescent="0.15">
      <c r="A100" s="1">
        <v>98</v>
      </c>
      <c r="B100" s="1">
        <v>74864.28125</v>
      </c>
      <c r="C100" s="1">
        <v>33493.609375</v>
      </c>
      <c r="D100" s="1">
        <v>59214.140625</v>
      </c>
      <c r="E100" s="1">
        <v>12676.76171875</v>
      </c>
      <c r="F100" s="1">
        <v>28458.197265625</v>
      </c>
      <c r="G100" s="1">
        <v>14517.3544921875</v>
      </c>
      <c r="H100" s="1">
        <v>20935.82421875</v>
      </c>
      <c r="I100" s="1">
        <v>14945.0986328125</v>
      </c>
      <c r="J100" s="1">
        <v>63292.6015625</v>
      </c>
      <c r="K100" s="1">
        <v>14569.203125</v>
      </c>
      <c r="L100" s="1">
        <v>33152.67578125</v>
      </c>
      <c r="M100" s="1">
        <v>13335.4638671875</v>
      </c>
      <c r="N100" s="1">
        <v>46298.34375</v>
      </c>
      <c r="O100" s="1">
        <v>16300.7978515625</v>
      </c>
      <c r="P100" s="1">
        <v>36173.875</v>
      </c>
      <c r="Q100" s="1">
        <v>7556.80224609375</v>
      </c>
      <c r="R100" s="1">
        <v>31692.810546875</v>
      </c>
      <c r="S100" s="1">
        <v>13778.5263671875</v>
      </c>
      <c r="T100" s="1">
        <v>43895.4609375</v>
      </c>
      <c r="U100" s="1">
        <v>14765.98828125</v>
      </c>
      <c r="V100" s="1">
        <v>18889.39453125</v>
      </c>
      <c r="W100" s="1">
        <v>11406.4931640625</v>
      </c>
      <c r="X100" s="1">
        <v>14953.927734375</v>
      </c>
      <c r="Y100" s="1">
        <v>11017.6357421875</v>
      </c>
      <c r="Z100" s="1">
        <v>14978.1669921875</v>
      </c>
      <c r="AA100" s="1">
        <v>40181.96484375</v>
      </c>
      <c r="AB100" s="1">
        <v>21843.107421875</v>
      </c>
      <c r="AC100" s="1">
        <v>29876.646484375</v>
      </c>
      <c r="AD100" s="1">
        <v>22688.802734375</v>
      </c>
      <c r="AE100" s="1">
        <v>32093.1328125</v>
      </c>
      <c r="AF100" s="1">
        <v>35449.60546875</v>
      </c>
      <c r="AG100" s="1">
        <v>25768.892578125</v>
      </c>
      <c r="AH100" s="1">
        <v>19864.837890625</v>
      </c>
      <c r="AI100" s="1">
        <v>12668.513671875</v>
      </c>
      <c r="AJ100" s="1">
        <v>15463.85546875</v>
      </c>
      <c r="AK100" s="1">
        <v>9700.8212890625</v>
      </c>
      <c r="AL100" s="1">
        <v>10937.6376953125</v>
      </c>
      <c r="AM100" s="1">
        <v>8837.67578125</v>
      </c>
      <c r="AN100" s="1">
        <v>13119.6552734375</v>
      </c>
      <c r="AO100" s="1">
        <v>7832.53759765625</v>
      </c>
      <c r="AP100" s="1">
        <v>11479.4658203125</v>
      </c>
      <c r="AQ100" s="1">
        <v>6295.9599609375</v>
      </c>
      <c r="AR100" s="1">
        <v>90327.4765625</v>
      </c>
      <c r="AS100" s="1">
        <v>20621.244140625</v>
      </c>
      <c r="AT100" s="1">
        <v>279674.125</v>
      </c>
      <c r="AU100" s="1">
        <v>41242.48828125</v>
      </c>
      <c r="AV100" s="1">
        <v>52809.37890625</v>
      </c>
      <c r="AW100" s="1">
        <v>28869.740234375</v>
      </c>
      <c r="AX100" s="1">
        <v>32562.388671875</v>
      </c>
      <c r="AY100" s="1">
        <v>89016.6015625</v>
      </c>
      <c r="AZ100" s="1">
        <v>18304.18359375</v>
      </c>
      <c r="BA100" s="1">
        <v>29382.32421875</v>
      </c>
      <c r="BB100" s="1">
        <v>29484.326171875</v>
      </c>
      <c r="BC100" s="1">
        <v>24174.576171875</v>
      </c>
      <c r="BD100" s="1">
        <v>21683.46484375</v>
      </c>
      <c r="BE100" s="1">
        <v>28531.552734375</v>
      </c>
      <c r="BF100" s="1">
        <v>10036.70703125</v>
      </c>
      <c r="BG100" s="1">
        <v>26855.927734375</v>
      </c>
    </row>
    <row r="101" spans="1:59" ht="13" x14ac:dyDescent="0.15">
      <c r="A101" s="1">
        <v>99</v>
      </c>
      <c r="B101" s="1">
        <v>74998.9453125</v>
      </c>
      <c r="C101" s="1">
        <v>33835.3828125</v>
      </c>
      <c r="D101" s="1">
        <v>59406.69140625</v>
      </c>
      <c r="E101" s="1">
        <v>12806.1171875</v>
      </c>
      <c r="F101" s="1">
        <v>28528.857421875</v>
      </c>
      <c r="G101" s="1">
        <v>14665.4912109375</v>
      </c>
      <c r="H101" s="1">
        <v>20976.044921875</v>
      </c>
      <c r="I101" s="1">
        <v>15097.599609375</v>
      </c>
      <c r="J101" s="1">
        <v>63436.49609375</v>
      </c>
      <c r="K101" s="1">
        <v>14717.869140625</v>
      </c>
      <c r="L101" s="1">
        <v>33202.05078125</v>
      </c>
      <c r="M101" s="1">
        <v>13471.5400390625</v>
      </c>
      <c r="N101" s="1">
        <v>46358.73828125</v>
      </c>
      <c r="O101" s="1">
        <v>16467.1328125</v>
      </c>
      <c r="P101" s="1">
        <v>36259.44921875</v>
      </c>
      <c r="Q101" s="1">
        <v>7633.91259765625</v>
      </c>
      <c r="R101" s="1">
        <v>31733.7265625</v>
      </c>
      <c r="S101" s="1">
        <v>13919.123046875</v>
      </c>
      <c r="T101" s="1">
        <v>43943.6953125</v>
      </c>
      <c r="U101" s="1">
        <v>14916.662109375</v>
      </c>
      <c r="V101" s="1">
        <v>18926.08984375</v>
      </c>
      <c r="W101" s="1">
        <v>11522.8857421875</v>
      </c>
      <c r="X101" s="1">
        <v>14984.2099609375</v>
      </c>
      <c r="Y101" s="1">
        <v>11130.060546875</v>
      </c>
      <c r="Z101" s="1">
        <v>15031.431640625</v>
      </c>
      <c r="AA101" s="1">
        <v>40591.984375</v>
      </c>
      <c r="AB101" s="1">
        <v>21897.013671875</v>
      </c>
      <c r="AC101" s="1">
        <v>30181.509765625</v>
      </c>
      <c r="AD101" s="1">
        <v>22707.5546875</v>
      </c>
      <c r="AE101" s="1">
        <v>32420.615234375</v>
      </c>
      <c r="AF101" s="1">
        <v>35509.85546875</v>
      </c>
      <c r="AG101" s="1">
        <v>26031.841796875</v>
      </c>
      <c r="AH101" s="1">
        <v>19894.607421875</v>
      </c>
      <c r="AI101" s="1">
        <v>12797.78515625</v>
      </c>
      <c r="AJ101" s="1">
        <v>15506.6357421875</v>
      </c>
      <c r="AK101" s="1">
        <v>9799.8095703125</v>
      </c>
      <c r="AL101" s="1">
        <v>10955.09375</v>
      </c>
      <c r="AM101" s="1">
        <v>8927.8564453125</v>
      </c>
      <c r="AN101" s="1">
        <v>13139.2392578125</v>
      </c>
      <c r="AO101" s="1">
        <v>7912.46142578125</v>
      </c>
      <c r="AP101" s="1">
        <v>11491.5341796875</v>
      </c>
      <c r="AQ101" s="1">
        <v>6360.20458984375</v>
      </c>
      <c r="AR101" s="1">
        <v>90736.046875</v>
      </c>
      <c r="AS101" s="1">
        <v>20831.666015625</v>
      </c>
      <c r="AT101" s="1">
        <v>280883.21875</v>
      </c>
      <c r="AU101" s="1">
        <v>41663.33203125</v>
      </c>
      <c r="AV101" s="1">
        <v>52870.50390625</v>
      </c>
      <c r="AW101" s="1">
        <v>29164.330078125</v>
      </c>
      <c r="AX101" s="1">
        <v>32571.80078125</v>
      </c>
      <c r="AY101" s="1">
        <v>89924.9375</v>
      </c>
      <c r="AZ101" s="1">
        <v>18324.46484375</v>
      </c>
      <c r="BA101" s="1">
        <v>29682.146484375</v>
      </c>
      <c r="BB101" s="1">
        <v>29510.0859375</v>
      </c>
      <c r="BC101" s="1">
        <v>24421.255859375</v>
      </c>
      <c r="BD101" s="1">
        <v>21699.4765625</v>
      </c>
      <c r="BE101" s="1">
        <v>28822.69140625</v>
      </c>
      <c r="BF101" s="1">
        <v>10044.20703125</v>
      </c>
      <c r="BG101" s="1">
        <v>27129.96875</v>
      </c>
    </row>
    <row r="102" spans="1:59" ht="13" x14ac:dyDescent="0.15">
      <c r="A102" s="1">
        <v>100</v>
      </c>
      <c r="B102" s="1">
        <v>75130.421875</v>
      </c>
      <c r="C102" s="1">
        <v>34177.15234375</v>
      </c>
      <c r="D102" s="1">
        <v>59596.78515625</v>
      </c>
      <c r="E102" s="1">
        <v>12935.4716796875</v>
      </c>
      <c r="F102" s="1">
        <v>28598.55078125</v>
      </c>
      <c r="G102" s="1">
        <v>14813.6259765625</v>
      </c>
      <c r="H102" s="1">
        <v>21015.71875</v>
      </c>
      <c r="I102" s="1">
        <v>15250.1005859375</v>
      </c>
      <c r="J102" s="1">
        <v>63577.61328125</v>
      </c>
      <c r="K102" s="1">
        <v>14866.5341796875</v>
      </c>
      <c r="L102" s="1">
        <v>33250.8671875</v>
      </c>
      <c r="M102" s="1">
        <v>13607.615234375</v>
      </c>
      <c r="N102" s="1">
        <v>46418.0859375</v>
      </c>
      <c r="O102" s="1">
        <v>16633.466796875</v>
      </c>
      <c r="P102" s="1">
        <v>36343.55859375</v>
      </c>
      <c r="Q102" s="1">
        <v>7711.0224609375</v>
      </c>
      <c r="R102" s="1">
        <v>31773.400390625</v>
      </c>
      <c r="S102" s="1">
        <v>14059.71875</v>
      </c>
      <c r="T102" s="1">
        <v>43991.03125</v>
      </c>
      <c r="U102" s="1">
        <v>15067.3349609375</v>
      </c>
      <c r="V102" s="1">
        <v>18962.09765625</v>
      </c>
      <c r="W102" s="1">
        <v>11639.2783203125</v>
      </c>
      <c r="X102" s="1">
        <v>15013.8505859375</v>
      </c>
      <c r="Y102" s="1">
        <v>11242.4853515625</v>
      </c>
      <c r="Z102" s="1">
        <v>15083.8662109375</v>
      </c>
      <c r="AA102" s="1">
        <v>41002.00390625</v>
      </c>
      <c r="AB102" s="1">
        <v>21950.1875</v>
      </c>
      <c r="AC102" s="1">
        <v>30486.37109375</v>
      </c>
      <c r="AD102" s="1">
        <v>22725.994140625</v>
      </c>
      <c r="AE102" s="1">
        <v>32748.09375</v>
      </c>
      <c r="AF102" s="1">
        <v>35569.078125</v>
      </c>
      <c r="AG102" s="1">
        <v>26294.787109375</v>
      </c>
      <c r="AH102" s="1">
        <v>19923.84375</v>
      </c>
      <c r="AI102" s="1">
        <v>12927.0546875</v>
      </c>
      <c r="AJ102" s="1">
        <v>15548.5087890625</v>
      </c>
      <c r="AK102" s="1">
        <v>9898.796875</v>
      </c>
      <c r="AL102" s="1">
        <v>10972.34375</v>
      </c>
      <c r="AM102" s="1">
        <v>9018.0361328125</v>
      </c>
      <c r="AN102" s="1">
        <v>13158.48828125</v>
      </c>
      <c r="AO102" s="1">
        <v>7992.384765625</v>
      </c>
      <c r="AP102" s="1">
        <v>11503.33203125</v>
      </c>
      <c r="AQ102" s="1">
        <v>6424.44921875</v>
      </c>
      <c r="AR102" s="1">
        <v>91139.390625</v>
      </c>
      <c r="AS102" s="1">
        <v>21042.0859375</v>
      </c>
      <c r="AT102" s="1">
        <v>282073.71875</v>
      </c>
      <c r="AU102" s="1">
        <v>42084.16796875</v>
      </c>
      <c r="AV102" s="1">
        <v>52930.36328125</v>
      </c>
      <c r="AW102" s="1">
        <v>29458.91796875</v>
      </c>
      <c r="AX102" s="1">
        <v>32581.029296875</v>
      </c>
      <c r="AY102" s="1">
        <v>90833.265625</v>
      </c>
      <c r="AZ102" s="1">
        <v>18344.3828125</v>
      </c>
      <c r="BA102" s="1">
        <v>29981.962890625</v>
      </c>
      <c r="BB102" s="1">
        <v>29535.380859375</v>
      </c>
      <c r="BC102" s="1">
        <v>24667.935546875</v>
      </c>
      <c r="BD102" s="1">
        <v>21715.205078125</v>
      </c>
      <c r="BE102" s="1">
        <v>29113.828125</v>
      </c>
      <c r="BF102" s="1">
        <v>10051.6015625</v>
      </c>
      <c r="BG102" s="1">
        <v>27404.005859375</v>
      </c>
    </row>
    <row r="103" spans="1:59" ht="13" x14ac:dyDescent="0.15">
      <c r="A103" s="1">
        <v>101</v>
      </c>
      <c r="B103" s="1">
        <v>75258.7890625</v>
      </c>
      <c r="C103" s="1">
        <v>34518.92578125</v>
      </c>
      <c r="D103" s="1">
        <v>59784.45703125</v>
      </c>
      <c r="E103" s="1">
        <v>13064.826171875</v>
      </c>
      <c r="F103" s="1">
        <v>28667.30078125</v>
      </c>
      <c r="G103" s="1">
        <v>14961.7626953125</v>
      </c>
      <c r="H103" s="1">
        <v>21054.853515625</v>
      </c>
      <c r="I103" s="1">
        <v>15402.6015625</v>
      </c>
      <c r="J103" s="1">
        <v>63716.03125</v>
      </c>
      <c r="K103" s="1">
        <v>15015.19921875</v>
      </c>
      <c r="L103" s="1">
        <v>33299.12890625</v>
      </c>
      <c r="M103" s="1">
        <v>13743.6923828125</v>
      </c>
      <c r="N103" s="1">
        <v>46476.4140625</v>
      </c>
      <c r="O103" s="1">
        <v>16799.802734375</v>
      </c>
      <c r="P103" s="1">
        <v>36426.25</v>
      </c>
      <c r="Q103" s="1">
        <v>7788.13232421875</v>
      </c>
      <c r="R103" s="1">
        <v>31811.892578125</v>
      </c>
      <c r="S103" s="1">
        <v>14200.31640625</v>
      </c>
      <c r="T103" s="1">
        <v>44037.51171875</v>
      </c>
      <c r="U103" s="1">
        <v>15218.0078125</v>
      </c>
      <c r="V103" s="1">
        <v>18997.435546875</v>
      </c>
      <c r="W103" s="1">
        <v>11755.671875</v>
      </c>
      <c r="X103" s="1">
        <v>15042.8671875</v>
      </c>
      <c r="Y103" s="1">
        <v>11354.91015625</v>
      </c>
      <c r="Z103" s="1">
        <v>15135.4892578125</v>
      </c>
      <c r="AA103" s="1">
        <v>41412.0234375</v>
      </c>
      <c r="AB103" s="1">
        <v>22002.6328125</v>
      </c>
      <c r="AC103" s="1">
        <v>30791.234375</v>
      </c>
      <c r="AD103" s="1">
        <v>22744.1328125</v>
      </c>
      <c r="AE103" s="1">
        <v>33075.57421875</v>
      </c>
      <c r="AF103" s="1">
        <v>35627.30078125</v>
      </c>
      <c r="AG103" s="1">
        <v>26557.73828125</v>
      </c>
      <c r="AH103" s="1">
        <v>19952.560546875</v>
      </c>
      <c r="AI103" s="1">
        <v>13056.3251953125</v>
      </c>
      <c r="AJ103" s="1">
        <v>15589.5068359375</v>
      </c>
      <c r="AK103" s="1">
        <v>9997.78515625</v>
      </c>
      <c r="AL103" s="1">
        <v>10989.3876953125</v>
      </c>
      <c r="AM103" s="1">
        <v>9108.216796875</v>
      </c>
      <c r="AN103" s="1">
        <v>13177.4140625</v>
      </c>
      <c r="AO103" s="1">
        <v>8072.3095703125</v>
      </c>
      <c r="AP103" s="1">
        <v>11514.865234375</v>
      </c>
      <c r="AQ103" s="1">
        <v>6488.693359375</v>
      </c>
      <c r="AR103" s="1">
        <v>91537.6015625</v>
      </c>
      <c r="AS103" s="1">
        <v>21252.505859375</v>
      </c>
      <c r="AT103" s="1">
        <v>283246.03125</v>
      </c>
      <c r="AU103" s="1">
        <v>42505.0078125</v>
      </c>
      <c r="AV103" s="1">
        <v>52988.98828125</v>
      </c>
      <c r="AW103" s="1">
        <v>29753.5078125</v>
      </c>
      <c r="AX103" s="1">
        <v>32590.08203125</v>
      </c>
      <c r="AY103" s="1">
        <v>91741.6015625</v>
      </c>
      <c r="AZ103" s="1">
        <v>18363.955078125</v>
      </c>
      <c r="BA103" s="1">
        <v>30281.783203125</v>
      </c>
      <c r="BB103" s="1">
        <v>29560.212890625</v>
      </c>
      <c r="BC103" s="1">
        <v>24914.6171875</v>
      </c>
      <c r="BD103" s="1">
        <v>21730.662109375</v>
      </c>
      <c r="BE103" s="1">
        <v>29404.966796875</v>
      </c>
      <c r="BF103" s="1">
        <v>10058.890625</v>
      </c>
      <c r="BG103" s="1">
        <v>27678.048828125</v>
      </c>
    </row>
    <row r="104" spans="1:59" ht="13" x14ac:dyDescent="0.15">
      <c r="A104" s="1">
        <v>102</v>
      </c>
      <c r="B104" s="1">
        <v>75384.1640625</v>
      </c>
      <c r="C104" s="1">
        <v>34860.6953125</v>
      </c>
      <c r="D104" s="1">
        <v>59969.76953125</v>
      </c>
      <c r="E104" s="1">
        <v>13194.1806640625</v>
      </c>
      <c r="F104" s="1">
        <v>28735.126953125</v>
      </c>
      <c r="G104" s="1">
        <v>15109.900390625</v>
      </c>
      <c r="H104" s="1">
        <v>21093.466796875</v>
      </c>
      <c r="I104" s="1">
        <v>15555.1025390625</v>
      </c>
      <c r="J104" s="1">
        <v>63851.81640625</v>
      </c>
      <c r="K104" s="1">
        <v>15163.865234375</v>
      </c>
      <c r="L104" s="1">
        <v>33346.83984375</v>
      </c>
      <c r="M104" s="1">
        <v>13879.7685546875</v>
      </c>
      <c r="N104" s="1">
        <v>46533.74609375</v>
      </c>
      <c r="O104" s="1">
        <v>16966.13671875</v>
      </c>
      <c r="P104" s="1">
        <v>36507.546875</v>
      </c>
      <c r="Q104" s="1">
        <v>7865.2431640625</v>
      </c>
      <c r="R104" s="1">
        <v>31849.244140625</v>
      </c>
      <c r="S104" s="1">
        <v>14340.9140625</v>
      </c>
      <c r="T104" s="1">
        <v>44083.1484375</v>
      </c>
      <c r="U104" s="1">
        <v>15368.681640625</v>
      </c>
      <c r="V104" s="1">
        <v>19032.126953125</v>
      </c>
      <c r="W104" s="1">
        <v>11872.064453125</v>
      </c>
      <c r="X104" s="1">
        <v>15071.2783203125</v>
      </c>
      <c r="Y104" s="1">
        <v>11467.3349609375</v>
      </c>
      <c r="Z104" s="1">
        <v>15186.31640625</v>
      </c>
      <c r="AA104" s="1">
        <v>41822.046875</v>
      </c>
      <c r="AB104" s="1">
        <v>22054.376953125</v>
      </c>
      <c r="AC104" s="1">
        <v>31096.099609375</v>
      </c>
      <c r="AD104" s="1">
        <v>22761.98046875</v>
      </c>
      <c r="AE104" s="1">
        <v>33403.05859375</v>
      </c>
      <c r="AF104" s="1">
        <v>35684.55859375</v>
      </c>
      <c r="AG104" s="1">
        <v>26820.685546875</v>
      </c>
      <c r="AH104" s="1">
        <v>19980.76953125</v>
      </c>
      <c r="AI104" s="1">
        <v>13185.595703125</v>
      </c>
      <c r="AJ104" s="1">
        <v>15629.6455078125</v>
      </c>
      <c r="AK104" s="1">
        <v>10096.7734375</v>
      </c>
      <c r="AL104" s="1">
        <v>11006.2333984375</v>
      </c>
      <c r="AM104" s="1">
        <v>9198.3974609375</v>
      </c>
      <c r="AN104" s="1">
        <v>13196.0224609375</v>
      </c>
      <c r="AO104" s="1">
        <v>8152.2333984375</v>
      </c>
      <c r="AP104" s="1">
        <v>11526.1455078125</v>
      </c>
      <c r="AQ104" s="1">
        <v>6552.9384765625</v>
      </c>
      <c r="AR104" s="1">
        <v>91930.78125</v>
      </c>
      <c r="AS104" s="1">
        <v>21462.927734375</v>
      </c>
      <c r="AT104" s="1">
        <v>284400.53125</v>
      </c>
      <c r="AU104" s="1">
        <v>42925.8515625</v>
      </c>
      <c r="AV104" s="1">
        <v>53046.4140625</v>
      </c>
      <c r="AW104" s="1">
        <v>30048.09765625</v>
      </c>
      <c r="AX104" s="1">
        <v>32598.9609375</v>
      </c>
      <c r="AY104" s="1">
        <v>92649.9375</v>
      </c>
      <c r="AZ104" s="1">
        <v>18383.181640625</v>
      </c>
      <c r="BA104" s="1">
        <v>30581.603515625</v>
      </c>
      <c r="BB104" s="1">
        <v>29584.609375</v>
      </c>
      <c r="BC104" s="1">
        <v>25161.296875</v>
      </c>
      <c r="BD104" s="1">
        <v>21745.849609375</v>
      </c>
      <c r="BE104" s="1">
        <v>29696.103515625</v>
      </c>
      <c r="BF104" s="1">
        <v>10066.0791015625</v>
      </c>
      <c r="BG104" s="1">
        <v>27952.08984375</v>
      </c>
    </row>
    <row r="105" spans="1:59" ht="13" x14ac:dyDescent="0.15">
      <c r="A105" s="1">
        <v>103</v>
      </c>
      <c r="B105" s="1">
        <v>75506.640625</v>
      </c>
      <c r="C105" s="1">
        <v>35202.46484375</v>
      </c>
      <c r="D105" s="1">
        <v>60152.7578125</v>
      </c>
      <c r="E105" s="1">
        <v>13323.53515625</v>
      </c>
      <c r="F105" s="1">
        <v>28802.052734375</v>
      </c>
      <c r="G105" s="1">
        <v>15258.0341796875</v>
      </c>
      <c r="H105" s="1">
        <v>21131.560546875</v>
      </c>
      <c r="I105" s="1">
        <v>15707.603515625</v>
      </c>
      <c r="J105" s="1">
        <v>63985.03515625</v>
      </c>
      <c r="K105" s="1">
        <v>15312.529296875</v>
      </c>
      <c r="L105" s="1">
        <v>33394.03515625</v>
      </c>
      <c r="M105" s="1">
        <v>14015.84375</v>
      </c>
      <c r="N105" s="1">
        <v>46590.1171875</v>
      </c>
      <c r="O105" s="1">
        <v>17132.470703125</v>
      </c>
      <c r="P105" s="1">
        <v>36587.484375</v>
      </c>
      <c r="Q105" s="1">
        <v>7942.35302734375</v>
      </c>
      <c r="R105" s="1">
        <v>31885.498046875</v>
      </c>
      <c r="S105" s="1">
        <v>14481.5107421875</v>
      </c>
      <c r="T105" s="1">
        <v>44127.96484375</v>
      </c>
      <c r="U105" s="1">
        <v>15519.3544921875</v>
      </c>
      <c r="V105" s="1">
        <v>19066.18359375</v>
      </c>
      <c r="W105" s="1">
        <v>11988.4560546875</v>
      </c>
      <c r="X105" s="1">
        <v>15099.099609375</v>
      </c>
      <c r="Y105" s="1">
        <v>11579.759765625</v>
      </c>
      <c r="Z105" s="1">
        <v>15236.3662109375</v>
      </c>
      <c r="AA105" s="1">
        <v>42232.0625</v>
      </c>
      <c r="AB105" s="1">
        <v>22105.4296875</v>
      </c>
      <c r="AC105" s="1">
        <v>31400.962890625</v>
      </c>
      <c r="AD105" s="1">
        <v>22779.5390625</v>
      </c>
      <c r="AE105" s="1">
        <v>33730.53515625</v>
      </c>
      <c r="AF105" s="1">
        <v>35740.859375</v>
      </c>
      <c r="AG105" s="1">
        <v>27083.6328125</v>
      </c>
      <c r="AH105" s="1">
        <v>20008.48828125</v>
      </c>
      <c r="AI105" s="1">
        <v>13314.8662109375</v>
      </c>
      <c r="AJ105" s="1">
        <v>15668.9541015625</v>
      </c>
      <c r="AK105" s="1">
        <v>10195.7607421875</v>
      </c>
      <c r="AL105" s="1">
        <v>11022.8828125</v>
      </c>
      <c r="AM105" s="1">
        <v>9288.5771484375</v>
      </c>
      <c r="AN105" s="1">
        <v>13214.32421875</v>
      </c>
      <c r="AO105" s="1">
        <v>8232.15625</v>
      </c>
      <c r="AP105" s="1">
        <v>11537.1796875</v>
      </c>
      <c r="AQ105" s="1">
        <v>6617.18212890625</v>
      </c>
      <c r="AR105" s="1">
        <v>92319.0078125</v>
      </c>
      <c r="AS105" s="1">
        <v>21673.34765625</v>
      </c>
      <c r="AT105" s="1">
        <v>285537.46875</v>
      </c>
      <c r="AU105" s="1">
        <v>43346.69140625</v>
      </c>
      <c r="AV105" s="1">
        <v>53102.6875</v>
      </c>
      <c r="AW105" s="1">
        <v>30342.685546875</v>
      </c>
      <c r="AX105" s="1">
        <v>32607.673828125</v>
      </c>
      <c r="AY105" s="1">
        <v>93558.2578125</v>
      </c>
      <c r="AZ105" s="1">
        <v>18402.078125</v>
      </c>
      <c r="BA105" s="1">
        <v>30881.421875</v>
      </c>
      <c r="BB105" s="1">
        <v>29608.572265625</v>
      </c>
      <c r="BC105" s="1">
        <v>25407.974609375</v>
      </c>
      <c r="BD105" s="1">
        <v>21760.77734375</v>
      </c>
      <c r="BE105" s="1">
        <v>29987.2421875</v>
      </c>
      <c r="BF105" s="1">
        <v>10073.16796875</v>
      </c>
      <c r="BG105" s="1">
        <v>28226.126953125</v>
      </c>
    </row>
    <row r="106" spans="1:59" ht="13" x14ac:dyDescent="0.15">
      <c r="A106" s="1">
        <v>104</v>
      </c>
      <c r="B106" s="1">
        <v>75626.296875</v>
      </c>
      <c r="C106" s="1">
        <v>35544.23828125</v>
      </c>
      <c r="D106" s="1">
        <v>60333.48828125</v>
      </c>
      <c r="E106" s="1">
        <v>13452.890625</v>
      </c>
      <c r="F106" s="1">
        <v>28868.087890625</v>
      </c>
      <c r="G106" s="1">
        <v>15406.171875</v>
      </c>
      <c r="H106" s="1">
        <v>21169.154296875</v>
      </c>
      <c r="I106" s="1">
        <v>15860.1044921875</v>
      </c>
      <c r="J106" s="1">
        <v>64115.75</v>
      </c>
      <c r="K106" s="1">
        <v>15461.1953125</v>
      </c>
      <c r="L106" s="1">
        <v>33440.703125</v>
      </c>
      <c r="M106" s="1">
        <v>14151.9208984375</v>
      </c>
      <c r="N106" s="1">
        <v>46645.5390625</v>
      </c>
      <c r="O106" s="1">
        <v>17298.8046875</v>
      </c>
      <c r="P106" s="1">
        <v>36666.09765625</v>
      </c>
      <c r="Q106" s="1">
        <v>8019.46337890625</v>
      </c>
      <c r="R106" s="1">
        <v>31920.69140625</v>
      </c>
      <c r="S106" s="1">
        <v>14622.1083984375</v>
      </c>
      <c r="T106" s="1">
        <v>44171.9921875</v>
      </c>
      <c r="U106" s="1">
        <v>15670.0283203125</v>
      </c>
      <c r="V106" s="1">
        <v>19099.625</v>
      </c>
      <c r="W106" s="1">
        <v>12104.8486328125</v>
      </c>
      <c r="X106" s="1">
        <v>15126.3505859375</v>
      </c>
      <c r="Y106" s="1">
        <v>11692.1845703125</v>
      </c>
      <c r="Z106" s="1">
        <v>15285.65625</v>
      </c>
      <c r="AA106" s="1">
        <v>42642.08203125</v>
      </c>
      <c r="AB106" s="1">
        <v>22155.802734375</v>
      </c>
      <c r="AC106" s="1">
        <v>31705.828125</v>
      </c>
      <c r="AD106" s="1">
        <v>22796.818359375</v>
      </c>
      <c r="AE106" s="1">
        <v>34058.01953125</v>
      </c>
      <c r="AF106" s="1">
        <v>35796.23046875</v>
      </c>
      <c r="AG106" s="1">
        <v>27346.580078125</v>
      </c>
      <c r="AH106" s="1">
        <v>20035.728515625</v>
      </c>
      <c r="AI106" s="1">
        <v>13444.1376953125</v>
      </c>
      <c r="AJ106" s="1">
        <v>15707.4541015625</v>
      </c>
      <c r="AK106" s="1">
        <v>10294.7490234375</v>
      </c>
      <c r="AL106" s="1">
        <v>11039.34375</v>
      </c>
      <c r="AM106" s="1">
        <v>9378.7578125</v>
      </c>
      <c r="AN106" s="1">
        <v>13232.32421875</v>
      </c>
      <c r="AO106" s="1">
        <v>8312.080078125</v>
      </c>
      <c r="AP106" s="1">
        <v>11547.9736328125</v>
      </c>
      <c r="AQ106" s="1">
        <v>6681.4267578125</v>
      </c>
      <c r="AR106" s="1">
        <v>92702.375</v>
      </c>
      <c r="AS106" s="1">
        <v>21883.767578125</v>
      </c>
      <c r="AT106" s="1">
        <v>286657.3125</v>
      </c>
      <c r="AU106" s="1">
        <v>43767.53515625</v>
      </c>
      <c r="AV106" s="1">
        <v>53157.82421875</v>
      </c>
      <c r="AW106" s="1">
        <v>30637.275390625</v>
      </c>
      <c r="AX106" s="1">
        <v>32616.220703125</v>
      </c>
      <c r="AY106" s="1">
        <v>94466.59375</v>
      </c>
      <c r="AZ106" s="1">
        <v>18420.65234375</v>
      </c>
      <c r="BA106" s="1">
        <v>31181.240234375</v>
      </c>
      <c r="BB106" s="1">
        <v>29632.115234375</v>
      </c>
      <c r="BC106" s="1">
        <v>25654.654296875</v>
      </c>
      <c r="BD106" s="1">
        <v>21775.453125</v>
      </c>
      <c r="BE106" s="1">
        <v>30278.380859375</v>
      </c>
      <c r="BF106" s="1">
        <v>10080.16015625</v>
      </c>
      <c r="BG106" s="1">
        <v>28500.169921875</v>
      </c>
    </row>
    <row r="107" spans="1:59" ht="13" x14ac:dyDescent="0.15">
      <c r="A107" s="1">
        <v>105</v>
      </c>
      <c r="B107" s="1">
        <v>75743.21875</v>
      </c>
      <c r="C107" s="1">
        <v>35886.01171875</v>
      </c>
      <c r="D107" s="1">
        <v>60511.96875</v>
      </c>
      <c r="E107" s="1">
        <v>13582.2451171875</v>
      </c>
      <c r="F107" s="1">
        <v>28933.263671875</v>
      </c>
      <c r="G107" s="1">
        <v>15554.30859375</v>
      </c>
      <c r="H107" s="1">
        <v>21206.2578125</v>
      </c>
      <c r="I107" s="1">
        <v>16012.60546875</v>
      </c>
      <c r="J107" s="1">
        <v>64244.0390625</v>
      </c>
      <c r="K107" s="1">
        <v>15609.861328125</v>
      </c>
      <c r="L107" s="1">
        <v>33486.859375</v>
      </c>
      <c r="M107" s="1">
        <v>14287.9970703125</v>
      </c>
      <c r="N107" s="1">
        <v>46700.046875</v>
      </c>
      <c r="O107" s="1">
        <v>17465.140625</v>
      </c>
      <c r="P107" s="1">
        <v>36743.421875</v>
      </c>
      <c r="Q107" s="1">
        <v>8096.57373046875</v>
      </c>
      <c r="R107" s="1">
        <v>31954.865234375</v>
      </c>
      <c r="S107" s="1">
        <v>14762.7060546875</v>
      </c>
      <c r="T107" s="1">
        <v>44215.234375</v>
      </c>
      <c r="U107" s="1">
        <v>15820.7021484375</v>
      </c>
      <c r="V107" s="1">
        <v>19132.46875</v>
      </c>
      <c r="W107" s="1">
        <v>12221.2421875</v>
      </c>
      <c r="X107" s="1">
        <v>15153.0458984375</v>
      </c>
      <c r="Y107" s="1">
        <v>11804.609375</v>
      </c>
      <c r="Z107" s="1">
        <v>15334.203125</v>
      </c>
      <c r="AA107" s="1">
        <v>43052.10546875</v>
      </c>
      <c r="AB107" s="1">
        <v>22205.51171875</v>
      </c>
      <c r="AC107" s="1">
        <v>32010.69140625</v>
      </c>
      <c r="AD107" s="1">
        <v>22813.82421875</v>
      </c>
      <c r="AE107" s="1">
        <v>34385.5</v>
      </c>
      <c r="AF107" s="1">
        <v>35850.703125</v>
      </c>
      <c r="AG107" s="1">
        <v>27609.529296875</v>
      </c>
      <c r="AH107" s="1">
        <v>20062.5</v>
      </c>
      <c r="AI107" s="1">
        <v>13573.4072265625</v>
      </c>
      <c r="AJ107" s="1">
        <v>15745.1640625</v>
      </c>
      <c r="AK107" s="1">
        <v>10393.7373046875</v>
      </c>
      <c r="AL107" s="1">
        <v>11055.6142578125</v>
      </c>
      <c r="AM107" s="1">
        <v>9468.9384765625</v>
      </c>
      <c r="AN107" s="1">
        <v>13250.0302734375</v>
      </c>
      <c r="AO107" s="1">
        <v>8392.0048828125</v>
      </c>
      <c r="AP107" s="1">
        <v>11558.5361328125</v>
      </c>
      <c r="AQ107" s="1">
        <v>6745.67138671875</v>
      </c>
      <c r="AR107" s="1">
        <v>93080.953125</v>
      </c>
      <c r="AS107" s="1">
        <v>22094.189453125</v>
      </c>
      <c r="AT107" s="1">
        <v>287760.3125</v>
      </c>
      <c r="AU107" s="1">
        <v>44188.37890625</v>
      </c>
      <c r="AV107" s="1">
        <v>53211.87109375</v>
      </c>
      <c r="AW107" s="1">
        <v>30931.865234375</v>
      </c>
      <c r="AX107" s="1">
        <v>32624.61328125</v>
      </c>
      <c r="AY107" s="1">
        <v>95374.9296875</v>
      </c>
      <c r="AZ107" s="1">
        <v>18438.908203125</v>
      </c>
      <c r="BA107" s="1">
        <v>31481.0625</v>
      </c>
      <c r="BB107" s="1">
        <v>29655.25</v>
      </c>
      <c r="BC107" s="1">
        <v>25901.333984375</v>
      </c>
      <c r="BD107" s="1">
        <v>21789.8828125</v>
      </c>
      <c r="BE107" s="1">
        <v>30569.51953125</v>
      </c>
      <c r="BF107" s="1">
        <v>10087.056640625</v>
      </c>
      <c r="BG107" s="1">
        <v>28774.208984375</v>
      </c>
    </row>
    <row r="108" spans="1:59" ht="13" x14ac:dyDescent="0.15">
      <c r="A108" s="1">
        <v>106</v>
      </c>
      <c r="B108" s="1">
        <v>75857.4921875</v>
      </c>
      <c r="C108" s="1">
        <v>36227.78125</v>
      </c>
      <c r="D108" s="1">
        <v>60688.28125</v>
      </c>
      <c r="E108" s="1">
        <v>13711.6005859375</v>
      </c>
      <c r="F108" s="1">
        <v>28997.591796875</v>
      </c>
      <c r="G108" s="1">
        <v>15702.4443359375</v>
      </c>
      <c r="H108" s="1">
        <v>21242.876953125</v>
      </c>
      <c r="I108" s="1">
        <v>16165.107421875</v>
      </c>
      <c r="J108" s="1">
        <v>64369.9609375</v>
      </c>
      <c r="K108" s="1">
        <v>15758.5263671875</v>
      </c>
      <c r="L108" s="1">
        <v>33532.515625</v>
      </c>
      <c r="M108" s="1">
        <v>14424.0732421875</v>
      </c>
      <c r="N108" s="1">
        <v>46753.65625</v>
      </c>
      <c r="O108" s="1">
        <v>17631.4765625</v>
      </c>
      <c r="P108" s="1">
        <v>36819.484375</v>
      </c>
      <c r="Q108" s="1">
        <v>8173.68408203125</v>
      </c>
      <c r="R108" s="1">
        <v>31988.060546875</v>
      </c>
      <c r="S108" s="1">
        <v>14903.3037109375</v>
      </c>
      <c r="T108" s="1">
        <v>44257.7265625</v>
      </c>
      <c r="U108" s="1">
        <v>15971.3759765625</v>
      </c>
      <c r="V108" s="1">
        <v>19164.7265625</v>
      </c>
      <c r="W108" s="1">
        <v>12337.6357421875</v>
      </c>
      <c r="X108" s="1">
        <v>15179.201171875</v>
      </c>
      <c r="Y108" s="1">
        <v>11917.0341796875</v>
      </c>
      <c r="Z108" s="1">
        <v>15382.021484375</v>
      </c>
      <c r="AA108" s="1">
        <v>43462.125</v>
      </c>
      <c r="AB108" s="1">
        <v>22254.572265625</v>
      </c>
      <c r="AC108" s="1">
        <v>32315.5546875</v>
      </c>
      <c r="AD108" s="1">
        <v>22830.564453125</v>
      </c>
      <c r="AE108" s="1">
        <v>34712.984375</v>
      </c>
      <c r="AF108" s="1">
        <v>35904.29296875</v>
      </c>
      <c r="AG108" s="1">
        <v>27872.4765625</v>
      </c>
      <c r="AH108" s="1">
        <v>20088.818359375</v>
      </c>
      <c r="AI108" s="1">
        <v>13702.6787109375</v>
      </c>
      <c r="AJ108" s="1">
        <v>15782.1103515625</v>
      </c>
      <c r="AK108" s="1">
        <v>10492.724609375</v>
      </c>
      <c r="AL108" s="1">
        <v>11071.7041015625</v>
      </c>
      <c r="AM108" s="1">
        <v>9559.1181640625</v>
      </c>
      <c r="AN108" s="1">
        <v>13267.4501953125</v>
      </c>
      <c r="AO108" s="1">
        <v>8471.9287109375</v>
      </c>
      <c r="AP108" s="1">
        <v>11568.875</v>
      </c>
      <c r="AQ108" s="1">
        <v>6809.916015625</v>
      </c>
      <c r="AR108" s="1">
        <v>93454.8515625</v>
      </c>
      <c r="AS108" s="1">
        <v>22304.611328125</v>
      </c>
      <c r="AT108" s="1">
        <v>288846.875</v>
      </c>
      <c r="AU108" s="1">
        <v>44609.22265625</v>
      </c>
      <c r="AV108" s="1">
        <v>53264.84765625</v>
      </c>
      <c r="AW108" s="1">
        <v>31226.45703125</v>
      </c>
      <c r="AX108" s="1">
        <v>32632.84375</v>
      </c>
      <c r="AY108" s="1">
        <v>96283.265625</v>
      </c>
      <c r="AZ108" s="1">
        <v>18456.859375</v>
      </c>
      <c r="BA108" s="1">
        <v>31780.8828125</v>
      </c>
      <c r="BB108" s="1">
        <v>29677.984375</v>
      </c>
      <c r="BC108" s="1">
        <v>26148.013671875</v>
      </c>
      <c r="BD108" s="1">
        <v>21804.072265625</v>
      </c>
      <c r="BE108" s="1">
        <v>30860.658203125</v>
      </c>
      <c r="BF108" s="1">
        <v>10093.859375</v>
      </c>
      <c r="BG108" s="1">
        <v>29048.25</v>
      </c>
    </row>
    <row r="109" spans="1:59" ht="13" x14ac:dyDescent="0.15">
      <c r="A109" s="1">
        <v>107</v>
      </c>
      <c r="B109" s="1">
        <v>75969.203125</v>
      </c>
      <c r="C109" s="1">
        <v>36569.5546875</v>
      </c>
      <c r="D109" s="1">
        <v>60862.4453125</v>
      </c>
      <c r="E109" s="1">
        <v>13840.9541015625</v>
      </c>
      <c r="F109" s="1">
        <v>29061.087890625</v>
      </c>
      <c r="G109" s="1">
        <v>15850.580078125</v>
      </c>
      <c r="H109" s="1">
        <v>21279.02734375</v>
      </c>
      <c r="I109" s="1">
        <v>16317.6064453125</v>
      </c>
      <c r="J109" s="1">
        <v>64493.5703125</v>
      </c>
      <c r="K109" s="1">
        <v>15907.19140625</v>
      </c>
      <c r="L109" s="1">
        <v>33577.6875</v>
      </c>
      <c r="M109" s="1">
        <v>14560.1494140625</v>
      </c>
      <c r="N109" s="1">
        <v>46806.38671875</v>
      </c>
      <c r="O109" s="1">
        <v>17797.810546875</v>
      </c>
      <c r="P109" s="1">
        <v>36894.30859375</v>
      </c>
      <c r="Q109" s="1">
        <v>8250.7939453125</v>
      </c>
      <c r="R109" s="1">
        <v>32020.3125</v>
      </c>
      <c r="S109" s="1">
        <v>15043.900390625</v>
      </c>
      <c r="T109" s="1">
        <v>44299.48046875</v>
      </c>
      <c r="U109" s="1">
        <v>16122.0478515625</v>
      </c>
      <c r="V109" s="1">
        <v>19196.416015625</v>
      </c>
      <c r="W109" s="1">
        <v>12454.02734375</v>
      </c>
      <c r="X109" s="1">
        <v>15204.828125</v>
      </c>
      <c r="Y109" s="1">
        <v>12029.458984375</v>
      </c>
      <c r="Z109" s="1">
        <v>15429.125</v>
      </c>
      <c r="AA109" s="1">
        <v>43872.140625</v>
      </c>
      <c r="AB109" s="1">
        <v>22302.99609375</v>
      </c>
      <c r="AC109" s="1">
        <v>32620.419921875</v>
      </c>
      <c r="AD109" s="1">
        <v>22847.044921875</v>
      </c>
      <c r="AE109" s="1">
        <v>35040.4609375</v>
      </c>
      <c r="AF109" s="1">
        <v>35957.0234375</v>
      </c>
      <c r="AG109" s="1">
        <v>28135.423828125</v>
      </c>
      <c r="AH109" s="1">
        <v>20114.6875</v>
      </c>
      <c r="AI109" s="1">
        <v>13831.9482421875</v>
      </c>
      <c r="AJ109" s="1">
        <v>15818.3115234375</v>
      </c>
      <c r="AK109" s="1">
        <v>10591.712890625</v>
      </c>
      <c r="AL109" s="1">
        <v>11087.6123046875</v>
      </c>
      <c r="AM109" s="1">
        <v>9649.298828125</v>
      </c>
      <c r="AN109" s="1">
        <v>13284.5908203125</v>
      </c>
      <c r="AO109" s="1">
        <v>8551.8515625</v>
      </c>
      <c r="AP109" s="1">
        <v>11578.9931640625</v>
      </c>
      <c r="AQ109" s="1">
        <v>6874.16015625</v>
      </c>
      <c r="AR109" s="1">
        <v>93824.1171875</v>
      </c>
      <c r="AS109" s="1">
        <v>22515.029296875</v>
      </c>
      <c r="AT109" s="1">
        <v>289917.34375</v>
      </c>
      <c r="AU109" s="1">
        <v>45030.0625</v>
      </c>
      <c r="AV109" s="1">
        <v>53316.7890625</v>
      </c>
      <c r="AW109" s="1">
        <v>31521.041015625</v>
      </c>
      <c r="AX109" s="1">
        <v>32640.935546875</v>
      </c>
      <c r="AY109" s="1">
        <v>97191.59375</v>
      </c>
      <c r="AZ109" s="1">
        <v>18474.51171875</v>
      </c>
      <c r="BA109" s="1">
        <v>32080.701171875</v>
      </c>
      <c r="BB109" s="1">
        <v>29700.333984375</v>
      </c>
      <c r="BC109" s="1">
        <v>26394.69140625</v>
      </c>
      <c r="BD109" s="1">
        <v>21818.02734375</v>
      </c>
      <c r="BE109" s="1">
        <v>31151.796875</v>
      </c>
      <c r="BF109" s="1">
        <v>10100.57421875</v>
      </c>
      <c r="BG109" s="1">
        <v>29322.287109375</v>
      </c>
    </row>
    <row r="110" spans="1:59" ht="13" x14ac:dyDescent="0.15">
      <c r="A110" s="1">
        <v>108</v>
      </c>
      <c r="B110" s="1">
        <v>76078.4140625</v>
      </c>
      <c r="C110" s="1">
        <v>36911.32421875</v>
      </c>
      <c r="D110" s="1">
        <v>61034.50390625</v>
      </c>
      <c r="E110" s="1">
        <v>13970.3095703125</v>
      </c>
      <c r="F110" s="1">
        <v>29123.7734375</v>
      </c>
      <c r="G110" s="1">
        <v>15998.716796875</v>
      </c>
      <c r="H110" s="1">
        <v>21314.716796875</v>
      </c>
      <c r="I110" s="1">
        <v>16470.109375</v>
      </c>
      <c r="J110" s="1">
        <v>64614.9296875</v>
      </c>
      <c r="K110" s="1">
        <v>16055.8564453125</v>
      </c>
      <c r="L110" s="1">
        <v>33622.375</v>
      </c>
      <c r="M110" s="1">
        <v>14696.2255859375</v>
      </c>
      <c r="N110" s="1">
        <v>46858.26953125</v>
      </c>
      <c r="O110" s="1">
        <v>17964.14453125</v>
      </c>
      <c r="P110" s="1">
        <v>36967.93359375</v>
      </c>
      <c r="Q110" s="1">
        <v>8327.904296875</v>
      </c>
      <c r="R110" s="1">
        <v>32051.65234375</v>
      </c>
      <c r="S110" s="1">
        <v>15184.498046875</v>
      </c>
      <c r="T110" s="1">
        <v>44340.51953125</v>
      </c>
      <c r="U110" s="1">
        <v>16272.7216796875</v>
      </c>
      <c r="V110" s="1">
        <v>19227.546875</v>
      </c>
      <c r="W110" s="1">
        <v>12570.4208984375</v>
      </c>
      <c r="X110" s="1">
        <v>15229.9443359375</v>
      </c>
      <c r="Y110" s="1">
        <v>12141.8837890625</v>
      </c>
      <c r="Z110" s="1">
        <v>15475.53125</v>
      </c>
      <c r="AA110" s="1">
        <v>44282.1640625</v>
      </c>
      <c r="AB110" s="1">
        <v>22350.80078125</v>
      </c>
      <c r="AC110" s="1">
        <v>32925.28515625</v>
      </c>
      <c r="AD110" s="1">
        <v>22863.275390625</v>
      </c>
      <c r="AE110" s="1">
        <v>35367.94140625</v>
      </c>
      <c r="AF110" s="1">
        <v>36008.91015625</v>
      </c>
      <c r="AG110" s="1">
        <v>28398.37109375</v>
      </c>
      <c r="AH110" s="1">
        <v>20140.125</v>
      </c>
      <c r="AI110" s="1">
        <v>13961.2197265625</v>
      </c>
      <c r="AJ110" s="1">
        <v>15853.7822265625</v>
      </c>
      <c r="AK110" s="1">
        <v>10690.701171875</v>
      </c>
      <c r="AL110" s="1">
        <v>11103.3447265625</v>
      </c>
      <c r="AM110" s="1">
        <v>9739.4794921875</v>
      </c>
      <c r="AN110" s="1">
        <v>13301.4580078125</v>
      </c>
      <c r="AO110" s="1">
        <v>8631.775390625</v>
      </c>
      <c r="AP110" s="1">
        <v>11588.9013671875</v>
      </c>
      <c r="AQ110" s="1">
        <v>6938.40478515625</v>
      </c>
      <c r="AR110" s="1">
        <v>94188.859375</v>
      </c>
      <c r="AS110" s="1">
        <v>22725.451171875</v>
      </c>
      <c r="AT110" s="1">
        <v>290971.875</v>
      </c>
      <c r="AU110" s="1">
        <v>45450.90234375</v>
      </c>
      <c r="AV110" s="1">
        <v>53367.7265625</v>
      </c>
      <c r="AW110" s="1">
        <v>31815.630859375</v>
      </c>
      <c r="AX110" s="1">
        <v>32648.87109375</v>
      </c>
      <c r="AY110" s="1">
        <v>98099.9296875</v>
      </c>
      <c r="AZ110" s="1">
        <v>18491.87109375</v>
      </c>
      <c r="BA110" s="1">
        <v>32380.521484375</v>
      </c>
      <c r="BB110" s="1">
        <v>29722.302734375</v>
      </c>
      <c r="BC110" s="1">
        <v>26641.37109375</v>
      </c>
      <c r="BD110" s="1">
        <v>21831.755859375</v>
      </c>
      <c r="BE110" s="1">
        <v>31442.93359375</v>
      </c>
      <c r="BF110" s="1">
        <v>10107.19921875</v>
      </c>
      <c r="BG110" s="1">
        <v>29596.330078125</v>
      </c>
    </row>
    <row r="111" spans="1:59" ht="13" x14ac:dyDescent="0.15">
      <c r="A111" s="1">
        <v>109</v>
      </c>
      <c r="B111" s="1">
        <v>76185.21875</v>
      </c>
      <c r="C111" s="1">
        <v>37253.09765625</v>
      </c>
      <c r="D111" s="1">
        <v>61204.5078125</v>
      </c>
      <c r="E111" s="1">
        <v>14099.6640625</v>
      </c>
      <c r="F111" s="1">
        <v>29185.66015625</v>
      </c>
      <c r="G111" s="1">
        <v>16146.8544921875</v>
      </c>
      <c r="H111" s="1">
        <v>21349.951171875</v>
      </c>
      <c r="I111" s="1">
        <v>16622.609375</v>
      </c>
      <c r="J111" s="1">
        <v>64734.09375</v>
      </c>
      <c r="K111" s="1">
        <v>16204.5224609375</v>
      </c>
      <c r="L111" s="1">
        <v>33666.59375</v>
      </c>
      <c r="M111" s="1">
        <v>14832.3017578125</v>
      </c>
      <c r="N111" s="1">
        <v>46909.3203125</v>
      </c>
      <c r="O111" s="1">
        <v>18130.48046875</v>
      </c>
      <c r="P111" s="1">
        <v>37040.37890625</v>
      </c>
      <c r="Q111" s="1">
        <v>8405.0146484375</v>
      </c>
      <c r="R111" s="1">
        <v>32082.111328125</v>
      </c>
      <c r="S111" s="1">
        <v>15325.095703125</v>
      </c>
      <c r="T111" s="1">
        <v>44380.85546875</v>
      </c>
      <c r="U111" s="1">
        <v>16423.39453125</v>
      </c>
      <c r="V111" s="1">
        <v>19258.140625</v>
      </c>
      <c r="W111" s="1">
        <v>12686.8134765625</v>
      </c>
      <c r="X111" s="1">
        <v>15254.56640625</v>
      </c>
      <c r="Y111" s="1">
        <v>12254.3095703125</v>
      </c>
      <c r="Z111" s="1">
        <v>15521.255859375</v>
      </c>
      <c r="AA111" s="1">
        <v>44692.18359375</v>
      </c>
      <c r="AB111" s="1">
        <v>22397.990234375</v>
      </c>
      <c r="AC111" s="1">
        <v>33230.1484375</v>
      </c>
      <c r="AD111" s="1">
        <v>22879.255859375</v>
      </c>
      <c r="AE111" s="1">
        <v>35695.42578125</v>
      </c>
      <c r="AF111" s="1">
        <v>36059.98046875</v>
      </c>
      <c r="AG111" s="1">
        <v>28661.3203125</v>
      </c>
      <c r="AH111" s="1">
        <v>20165.140625</v>
      </c>
      <c r="AI111" s="1">
        <v>14090.490234375</v>
      </c>
      <c r="AJ111" s="1">
        <v>15888.548828125</v>
      </c>
      <c r="AK111" s="1">
        <v>10789.689453125</v>
      </c>
      <c r="AL111" s="1">
        <v>11118.904296875</v>
      </c>
      <c r="AM111" s="1">
        <v>9829.66015625</v>
      </c>
      <c r="AN111" s="1">
        <v>13318.060546875</v>
      </c>
      <c r="AO111" s="1">
        <v>8711.7001953125</v>
      </c>
      <c r="AP111" s="1">
        <v>11598.6005859375</v>
      </c>
      <c r="AQ111" s="1">
        <v>7002.64990234375</v>
      </c>
      <c r="AR111" s="1">
        <v>94549.15625</v>
      </c>
      <c r="AS111" s="1">
        <v>22935.873046875</v>
      </c>
      <c r="AT111" s="1">
        <v>292010.90625</v>
      </c>
      <c r="AU111" s="1">
        <v>45871.7421875</v>
      </c>
      <c r="AV111" s="1">
        <v>53417.6796875</v>
      </c>
      <c r="AW111" s="1">
        <v>32110.220703125</v>
      </c>
      <c r="AX111" s="1">
        <v>32656.67578125</v>
      </c>
      <c r="AY111" s="1">
        <v>99008.265625</v>
      </c>
      <c r="AZ111" s="1">
        <v>18508.947265625</v>
      </c>
      <c r="BA111" s="1">
        <v>32680.33984375</v>
      </c>
      <c r="BB111" s="1">
        <v>29743.908203125</v>
      </c>
      <c r="BC111" s="1">
        <v>26888.05078125</v>
      </c>
      <c r="BD111" s="1">
        <v>21845.259765625</v>
      </c>
      <c r="BE111" s="1">
        <v>31734.07421875</v>
      </c>
      <c r="BF111" s="1">
        <v>10113.7373046875</v>
      </c>
      <c r="BG111" s="1">
        <v>29870.369140625</v>
      </c>
    </row>
    <row r="112" spans="1:59" ht="13" x14ac:dyDescent="0.15">
      <c r="A112" s="1">
        <v>110</v>
      </c>
      <c r="B112" s="1">
        <v>76289.6796875</v>
      </c>
      <c r="C112" s="1">
        <v>37594.8671875</v>
      </c>
      <c r="D112" s="1">
        <v>61372.48046875</v>
      </c>
      <c r="E112" s="1">
        <v>14229.0185546875</v>
      </c>
      <c r="F112" s="1">
        <v>29246.765625</v>
      </c>
      <c r="G112" s="1">
        <v>16294.98828125</v>
      </c>
      <c r="H112" s="1">
        <v>21384.744140625</v>
      </c>
      <c r="I112" s="1">
        <v>16775.109375</v>
      </c>
      <c r="J112" s="1">
        <v>64851.1171875</v>
      </c>
      <c r="K112" s="1">
        <v>16353.1875</v>
      </c>
      <c r="L112" s="1">
        <v>33710.34765625</v>
      </c>
      <c r="M112" s="1">
        <v>14968.3779296875</v>
      </c>
      <c r="N112" s="1">
        <v>46959.5546875</v>
      </c>
      <c r="O112" s="1">
        <v>18296.8125</v>
      </c>
      <c r="P112" s="1">
        <v>37111.6796875</v>
      </c>
      <c r="Q112" s="1">
        <v>8482.1240234375</v>
      </c>
      <c r="R112" s="1">
        <v>32111.724609375</v>
      </c>
      <c r="S112" s="1">
        <v>15465.6923828125</v>
      </c>
      <c r="T112" s="1">
        <v>44420.515625</v>
      </c>
      <c r="U112" s="1">
        <v>16574.068359375</v>
      </c>
      <c r="V112" s="1">
        <v>19288.203125</v>
      </c>
      <c r="W112" s="1">
        <v>12803.2060546875</v>
      </c>
      <c r="X112" s="1">
        <v>15278.701171875</v>
      </c>
      <c r="Y112" s="1">
        <v>12366.7333984375</v>
      </c>
      <c r="Z112" s="1">
        <v>15566.310546875</v>
      </c>
      <c r="AA112" s="1">
        <v>45102.203125</v>
      </c>
      <c r="AB112" s="1">
        <v>22444.580078125</v>
      </c>
      <c r="AC112" s="1">
        <v>33535.0078125</v>
      </c>
      <c r="AD112" s="1">
        <v>22894.99609375</v>
      </c>
      <c r="AE112" s="1">
        <v>36022.90234375</v>
      </c>
      <c r="AF112" s="1">
        <v>36110.25</v>
      </c>
      <c r="AG112" s="1">
        <v>28924.267578125</v>
      </c>
      <c r="AH112" s="1">
        <v>20189.744140625</v>
      </c>
      <c r="AI112" s="1">
        <v>14219.759765625</v>
      </c>
      <c r="AJ112" s="1">
        <v>15922.626953125</v>
      </c>
      <c r="AK112" s="1">
        <v>10888.6767578125</v>
      </c>
      <c r="AL112" s="1">
        <v>11134.2939453125</v>
      </c>
      <c r="AM112" s="1">
        <v>9919.83984375</v>
      </c>
      <c r="AN112" s="1">
        <v>13334.40234375</v>
      </c>
      <c r="AO112" s="1">
        <v>8791.6240234375</v>
      </c>
      <c r="AP112" s="1">
        <v>11608.1025390625</v>
      </c>
      <c r="AQ112" s="1">
        <v>7066.8935546875</v>
      </c>
      <c r="AR112" s="1">
        <v>94905.0625</v>
      </c>
      <c r="AS112" s="1">
        <v>23146.29296875</v>
      </c>
      <c r="AT112" s="1">
        <v>293034.75</v>
      </c>
      <c r="AU112" s="1">
        <v>46292.58203125</v>
      </c>
      <c r="AV112" s="1">
        <v>53466.6875</v>
      </c>
      <c r="AW112" s="1">
        <v>32404.80859375</v>
      </c>
      <c r="AX112" s="1">
        <v>32664.330078125</v>
      </c>
      <c r="AY112" s="1">
        <v>99916.5859375</v>
      </c>
      <c r="AZ112" s="1">
        <v>18525.744140625</v>
      </c>
      <c r="BA112" s="1">
        <v>32980.16015625</v>
      </c>
      <c r="BB112" s="1">
        <v>29765.1484375</v>
      </c>
      <c r="BC112" s="1">
        <v>27134.728515625</v>
      </c>
      <c r="BD112" s="1">
        <v>21858.548828125</v>
      </c>
      <c r="BE112" s="1">
        <v>32025.208984375</v>
      </c>
      <c r="BF112" s="1">
        <v>10120.1923828125</v>
      </c>
      <c r="BG112" s="1">
        <v>30144.408203125</v>
      </c>
    </row>
    <row r="113" spans="1:59" ht="13" x14ac:dyDescent="0.15">
      <c r="A113" s="1">
        <v>111</v>
      </c>
      <c r="B113" s="1">
        <v>76391.859375</v>
      </c>
      <c r="C113" s="1">
        <v>37936.640625</v>
      </c>
      <c r="D113" s="1">
        <v>61538.4609375</v>
      </c>
      <c r="E113" s="1">
        <v>14358.3740234375</v>
      </c>
      <c r="F113" s="1">
        <v>29307.11328125</v>
      </c>
      <c r="G113" s="1">
        <v>16443.125</v>
      </c>
      <c r="H113" s="1">
        <v>21419.10546875</v>
      </c>
      <c r="I113" s="1">
        <v>16927.611328125</v>
      </c>
      <c r="J113" s="1">
        <v>64966.0625</v>
      </c>
      <c r="K113" s="1">
        <v>16501.853515625</v>
      </c>
      <c r="L113" s="1">
        <v>33753.65234375</v>
      </c>
      <c r="M113" s="1">
        <v>15104.4541015625</v>
      </c>
      <c r="N113" s="1">
        <v>47009.00390625</v>
      </c>
      <c r="O113" s="1">
        <v>18463.1484375</v>
      </c>
      <c r="P113" s="1">
        <v>37181.8515625</v>
      </c>
      <c r="Q113" s="1">
        <v>8559.2353515625</v>
      </c>
      <c r="R113" s="1">
        <v>32140.521484375</v>
      </c>
      <c r="S113" s="1">
        <v>15606.2900390625</v>
      </c>
      <c r="T113" s="1">
        <v>44459.51171875</v>
      </c>
      <c r="U113" s="1">
        <v>16724.7421875</v>
      </c>
      <c r="V113" s="1">
        <v>19317.751953125</v>
      </c>
      <c r="W113" s="1">
        <v>12919.599609375</v>
      </c>
      <c r="X113" s="1">
        <v>15302.365234375</v>
      </c>
      <c r="Y113" s="1">
        <v>12479.1591796875</v>
      </c>
      <c r="Z113" s="1">
        <v>15610.7080078125</v>
      </c>
      <c r="AA113" s="1">
        <v>45512.22265625</v>
      </c>
      <c r="AB113" s="1">
        <v>22490.587890625</v>
      </c>
      <c r="AC113" s="1">
        <v>33839.87109375</v>
      </c>
      <c r="AD113" s="1">
        <v>22910.498046875</v>
      </c>
      <c r="AE113" s="1">
        <v>36350.3828125</v>
      </c>
      <c r="AF113" s="1">
        <v>36159.734375</v>
      </c>
      <c r="AG113" s="1">
        <v>29187.216796875</v>
      </c>
      <c r="AH113" s="1">
        <v>20213.943359375</v>
      </c>
      <c r="AI113" s="1">
        <v>14349.03125</v>
      </c>
      <c r="AJ113" s="1">
        <v>15956.0361328125</v>
      </c>
      <c r="AK113" s="1">
        <v>10987.6640625</v>
      </c>
      <c r="AL113" s="1">
        <v>11149.51953125</v>
      </c>
      <c r="AM113" s="1">
        <v>10010.0205078125</v>
      </c>
      <c r="AN113" s="1">
        <v>13350.4931640625</v>
      </c>
      <c r="AO113" s="1">
        <v>8871.5478515625</v>
      </c>
      <c r="AP113" s="1">
        <v>11617.4091796875</v>
      </c>
      <c r="AQ113" s="1">
        <v>7131.138671875</v>
      </c>
      <c r="AR113" s="1">
        <v>95256.671875</v>
      </c>
      <c r="AS113" s="1">
        <v>23356.71484375</v>
      </c>
      <c r="AT113" s="1">
        <v>294043.625</v>
      </c>
      <c r="AU113" s="1">
        <v>46713.42578125</v>
      </c>
      <c r="AV113" s="1">
        <v>53514.765625</v>
      </c>
      <c r="AW113" s="1">
        <v>32699.400390625</v>
      </c>
      <c r="AX113" s="1">
        <v>32671.859375</v>
      </c>
      <c r="AY113" s="1">
        <v>100824.9296875</v>
      </c>
      <c r="AZ113" s="1">
        <v>18542.271484375</v>
      </c>
      <c r="BA113" s="1">
        <v>33279.98046875</v>
      </c>
      <c r="BB113" s="1">
        <v>29786.044921875</v>
      </c>
      <c r="BC113" s="1">
        <v>27381.408203125</v>
      </c>
      <c r="BD113" s="1">
        <v>21871.626953125</v>
      </c>
      <c r="BE113" s="1">
        <v>32316.3515625</v>
      </c>
      <c r="BF113" s="1">
        <v>10126.5615234375</v>
      </c>
      <c r="BG113" s="1">
        <v>30418.44921875</v>
      </c>
    </row>
    <row r="114" spans="1:59" ht="13" x14ac:dyDescent="0.15">
      <c r="A114" s="1">
        <v>112</v>
      </c>
      <c r="B114" s="1">
        <v>76491.8203125</v>
      </c>
      <c r="C114" s="1">
        <v>38278.41015625</v>
      </c>
      <c r="D114" s="1">
        <v>61702.5</v>
      </c>
      <c r="E114" s="1">
        <v>14487.7294921875</v>
      </c>
      <c r="F114" s="1">
        <v>29366.7109375</v>
      </c>
      <c r="G114" s="1">
        <v>16591.26171875</v>
      </c>
      <c r="H114" s="1">
        <v>21453.0390625</v>
      </c>
      <c r="I114" s="1">
        <v>17080.11328125</v>
      </c>
      <c r="J114" s="1">
        <v>65078.97265625</v>
      </c>
      <c r="K114" s="1">
        <v>16650.517578125</v>
      </c>
      <c r="L114" s="1">
        <v>33796.5078125</v>
      </c>
      <c r="M114" s="1">
        <v>15240.5302734375</v>
      </c>
      <c r="N114" s="1">
        <v>47057.671875</v>
      </c>
      <c r="O114" s="1">
        <v>18629.484375</v>
      </c>
      <c r="P114" s="1">
        <v>37250.9296875</v>
      </c>
      <c r="Q114" s="1">
        <v>8636.345703125</v>
      </c>
      <c r="R114" s="1">
        <v>32168.533203125</v>
      </c>
      <c r="S114" s="1">
        <v>15746.8857421875</v>
      </c>
      <c r="T114" s="1">
        <v>44497.85546875</v>
      </c>
      <c r="U114" s="1">
        <v>16875.416015625</v>
      </c>
      <c r="V114" s="1">
        <v>19346.796875</v>
      </c>
      <c r="W114" s="1">
        <v>13035.9921875</v>
      </c>
      <c r="X114" s="1">
        <v>15325.5703125</v>
      </c>
      <c r="Y114" s="1">
        <v>12591.5830078125</v>
      </c>
      <c r="Z114" s="1">
        <v>15654.46484375</v>
      </c>
      <c r="AA114" s="1">
        <v>45922.2421875</v>
      </c>
      <c r="AB114" s="1">
        <v>22536.021484375</v>
      </c>
      <c r="AC114" s="1">
        <v>34144.73828125</v>
      </c>
      <c r="AD114" s="1">
        <v>22925.7734375</v>
      </c>
      <c r="AE114" s="1">
        <v>36677.8671875</v>
      </c>
      <c r="AF114" s="1">
        <v>36208.4609375</v>
      </c>
      <c r="AG114" s="1">
        <v>29450.1640625</v>
      </c>
      <c r="AH114" s="1">
        <v>20237.75390625</v>
      </c>
      <c r="AI114" s="1">
        <v>14478.3017578125</v>
      </c>
      <c r="AJ114" s="1">
        <v>15988.7900390625</v>
      </c>
      <c r="AK114" s="1">
        <v>11086.6533203125</v>
      </c>
      <c r="AL114" s="1">
        <v>11164.580078125</v>
      </c>
      <c r="AM114" s="1">
        <v>10100.201171875</v>
      </c>
      <c r="AN114" s="1">
        <v>13366.3330078125</v>
      </c>
      <c r="AO114" s="1">
        <v>8951.4716796875</v>
      </c>
      <c r="AP114" s="1">
        <v>11626.52734375</v>
      </c>
      <c r="AQ114" s="1">
        <v>7195.3828125</v>
      </c>
      <c r="AR114" s="1">
        <v>95604.046875</v>
      </c>
      <c r="AS114" s="1">
        <v>23567.13671875</v>
      </c>
      <c r="AT114" s="1">
        <v>295037.875</v>
      </c>
      <c r="AU114" s="1">
        <v>47134.26953125</v>
      </c>
      <c r="AV114" s="1">
        <v>53561.94140625</v>
      </c>
      <c r="AW114" s="1">
        <v>32993.98828125</v>
      </c>
      <c r="AX114" s="1">
        <v>32679.25390625</v>
      </c>
      <c r="AY114" s="1">
        <v>101733.265625</v>
      </c>
      <c r="AZ114" s="1">
        <v>18558.533203125</v>
      </c>
      <c r="BA114" s="1">
        <v>33579.80078125</v>
      </c>
      <c r="BB114" s="1">
        <v>29806.59765625</v>
      </c>
      <c r="BC114" s="1">
        <v>27628.087890625</v>
      </c>
      <c r="BD114" s="1">
        <v>21884.5</v>
      </c>
      <c r="BE114" s="1">
        <v>32607.48828125</v>
      </c>
      <c r="BF114" s="1">
        <v>10132.8525390625</v>
      </c>
      <c r="BG114" s="1">
        <v>30692.490234375</v>
      </c>
    </row>
    <row r="115" spans="1:59" ht="13" x14ac:dyDescent="0.15">
      <c r="A115" s="1">
        <v>113</v>
      </c>
      <c r="B115" s="1">
        <v>76589.640625</v>
      </c>
      <c r="C115" s="1">
        <v>38620.18359375</v>
      </c>
      <c r="D115" s="1">
        <v>61864.6171875</v>
      </c>
      <c r="E115" s="1">
        <v>14617.0830078125</v>
      </c>
      <c r="F115" s="1">
        <v>29425.568359375</v>
      </c>
      <c r="G115" s="1">
        <v>16739.3984375</v>
      </c>
      <c r="H115" s="1">
        <v>21486.556640625</v>
      </c>
      <c r="I115" s="1">
        <v>17232.61328125</v>
      </c>
      <c r="J115" s="1">
        <v>65189.8984375</v>
      </c>
      <c r="K115" s="1">
        <v>16799.18359375</v>
      </c>
      <c r="L115" s="1">
        <v>33838.9296875</v>
      </c>
      <c r="M115" s="1">
        <v>15376.6064453125</v>
      </c>
      <c r="N115" s="1">
        <v>47105.58984375</v>
      </c>
      <c r="O115" s="1">
        <v>18795.818359375</v>
      </c>
      <c r="P115" s="1">
        <v>37318.93359375</v>
      </c>
      <c r="Q115" s="1">
        <v>8713.455078125</v>
      </c>
      <c r="R115" s="1">
        <v>32195.779296875</v>
      </c>
      <c r="S115" s="1">
        <v>15887.482421875</v>
      </c>
      <c r="T115" s="1">
        <v>44535.57421875</v>
      </c>
      <c r="U115" s="1">
        <v>17026.087890625</v>
      </c>
      <c r="V115" s="1">
        <v>19375.353515625</v>
      </c>
      <c r="W115" s="1">
        <v>13152.3837890625</v>
      </c>
      <c r="X115" s="1">
        <v>15348.330078125</v>
      </c>
      <c r="Y115" s="1">
        <v>12704.0078125</v>
      </c>
      <c r="Z115" s="1">
        <v>15697.59375</v>
      </c>
      <c r="AA115" s="1">
        <v>46332.26171875</v>
      </c>
      <c r="AB115" s="1">
        <v>22580.890625</v>
      </c>
      <c r="AC115" s="1">
        <v>34449.6015625</v>
      </c>
      <c r="AD115" s="1">
        <v>22940.826171875</v>
      </c>
      <c r="AE115" s="1">
        <v>37005.34765625</v>
      </c>
      <c r="AF115" s="1">
        <v>36256.4375</v>
      </c>
      <c r="AG115" s="1">
        <v>29713.111328125</v>
      </c>
      <c r="AH115" s="1">
        <v>20261.1796875</v>
      </c>
      <c r="AI115" s="1">
        <v>14607.5712890625</v>
      </c>
      <c r="AJ115" s="1">
        <v>16020.908203125</v>
      </c>
      <c r="AK115" s="1">
        <v>11185.640625</v>
      </c>
      <c r="AL115" s="1">
        <v>11179.482421875</v>
      </c>
      <c r="AM115" s="1">
        <v>10190.380859375</v>
      </c>
      <c r="AN115" s="1">
        <v>13381.9326171875</v>
      </c>
      <c r="AO115" s="1">
        <v>9031.3955078125</v>
      </c>
      <c r="AP115" s="1">
        <v>11635.4619140625</v>
      </c>
      <c r="AQ115" s="1">
        <v>7259.62744140625</v>
      </c>
      <c r="AR115" s="1">
        <v>95947.2578125</v>
      </c>
      <c r="AS115" s="1">
        <v>23777.556640625</v>
      </c>
      <c r="AT115" s="1">
        <v>296017.75</v>
      </c>
      <c r="AU115" s="1">
        <v>47555.109375</v>
      </c>
      <c r="AV115" s="1">
        <v>53608.23828125</v>
      </c>
      <c r="AW115" s="1">
        <v>33288.578125</v>
      </c>
      <c r="AX115" s="1">
        <v>32686.5234375</v>
      </c>
      <c r="AY115" s="1">
        <v>102641.59375</v>
      </c>
      <c r="AZ115" s="1">
        <v>18574.5390625</v>
      </c>
      <c r="BA115" s="1">
        <v>33879.6171875</v>
      </c>
      <c r="BB115" s="1">
        <v>29826.818359375</v>
      </c>
      <c r="BC115" s="1">
        <v>27874.765625</v>
      </c>
      <c r="BD115" s="1">
        <v>21897.16796875</v>
      </c>
      <c r="BE115" s="1">
        <v>32898.625</v>
      </c>
      <c r="BF115" s="1">
        <v>10139.0625</v>
      </c>
      <c r="BG115" s="1">
        <v>30966.52734375</v>
      </c>
    </row>
    <row r="116" spans="1:59" ht="13" x14ac:dyDescent="0.15">
      <c r="A116" s="1">
        <v>114</v>
      </c>
      <c r="B116" s="1">
        <v>76685.375</v>
      </c>
      <c r="C116" s="1">
        <v>38961.953125</v>
      </c>
      <c r="D116" s="1">
        <v>62024.85546875</v>
      </c>
      <c r="E116" s="1">
        <v>14746.4365234375</v>
      </c>
      <c r="F116" s="1">
        <v>29483.7109375</v>
      </c>
      <c r="G116" s="1">
        <v>16887.533203125</v>
      </c>
      <c r="H116" s="1">
        <v>21519.666015625</v>
      </c>
      <c r="I116" s="1">
        <v>17385.115234375</v>
      </c>
      <c r="J116" s="1">
        <v>65298.88671875</v>
      </c>
      <c r="K116" s="1">
        <v>16947.849609375</v>
      </c>
      <c r="L116" s="1">
        <v>33880.921875</v>
      </c>
      <c r="M116" s="1">
        <v>15512.6826171875</v>
      </c>
      <c r="N116" s="1">
        <v>47152.76953125</v>
      </c>
      <c r="O116" s="1">
        <v>18962.15234375</v>
      </c>
      <c r="P116" s="1">
        <v>37385.88671875</v>
      </c>
      <c r="Q116" s="1">
        <v>8790.5654296875</v>
      </c>
      <c r="R116" s="1">
        <v>32222.294921875</v>
      </c>
      <c r="S116" s="1">
        <v>16028.080078125</v>
      </c>
      <c r="T116" s="1">
        <v>44572.671875</v>
      </c>
      <c r="U116" s="1">
        <v>17176.76171875</v>
      </c>
      <c r="V116" s="1">
        <v>19403.431640625</v>
      </c>
      <c r="W116" s="1">
        <v>13268.7763671875</v>
      </c>
      <c r="X116" s="1">
        <v>15370.6552734375</v>
      </c>
      <c r="Y116" s="1">
        <v>12816.4326171875</v>
      </c>
      <c r="Z116" s="1">
        <v>15740.10546875</v>
      </c>
      <c r="AA116" s="1">
        <v>46742.28125</v>
      </c>
      <c r="AB116" s="1">
        <v>22625.205078125</v>
      </c>
      <c r="AC116" s="1">
        <v>34754.46484375</v>
      </c>
      <c r="AD116" s="1">
        <v>22955.654296875</v>
      </c>
      <c r="AE116" s="1">
        <v>37332.828125</v>
      </c>
      <c r="AF116" s="1">
        <v>36303.6796875</v>
      </c>
      <c r="AG116" s="1">
        <v>29976.05859375</v>
      </c>
      <c r="AH116" s="1">
        <v>20284.232421875</v>
      </c>
      <c r="AI116" s="1">
        <v>14736.841796875</v>
      </c>
      <c r="AJ116" s="1">
        <v>16052.408203125</v>
      </c>
      <c r="AK116" s="1">
        <v>11284.62890625</v>
      </c>
      <c r="AL116" s="1">
        <v>11194.2265625</v>
      </c>
      <c r="AM116" s="1">
        <v>10280.5615234375</v>
      </c>
      <c r="AN116" s="1">
        <v>13397.2958984375</v>
      </c>
      <c r="AO116" s="1">
        <v>9111.3193359375</v>
      </c>
      <c r="AP116" s="1">
        <v>11644.2197265625</v>
      </c>
      <c r="AQ116" s="1">
        <v>7323.87158203125</v>
      </c>
      <c r="AR116" s="1">
        <v>96286.3828125</v>
      </c>
      <c r="AS116" s="1">
        <v>23987.9765625</v>
      </c>
      <c r="AT116" s="1">
        <v>296983.5625</v>
      </c>
      <c r="AU116" s="1">
        <v>47975.953125</v>
      </c>
      <c r="AV116" s="1">
        <v>53653.6796875</v>
      </c>
      <c r="AW116" s="1">
        <v>33583.16796875</v>
      </c>
      <c r="AX116" s="1">
        <v>32693.6640625</v>
      </c>
      <c r="AY116" s="1">
        <v>103549.921875</v>
      </c>
      <c r="AZ116" s="1">
        <v>18590.29296875</v>
      </c>
      <c r="BA116" s="1">
        <v>34179.4375</v>
      </c>
      <c r="BB116" s="1">
        <v>29846.712890625</v>
      </c>
      <c r="BC116" s="1">
        <v>28121.4453125</v>
      </c>
      <c r="BD116" s="1">
        <v>21909.64453125</v>
      </c>
      <c r="BE116" s="1">
        <v>33189.765625</v>
      </c>
      <c r="BF116" s="1">
        <v>10145.1962890625</v>
      </c>
      <c r="BG116" s="1">
        <v>31240.568359375</v>
      </c>
    </row>
    <row r="117" spans="1:59" ht="13" x14ac:dyDescent="0.15">
      <c r="A117" s="1">
        <v>115</v>
      </c>
      <c r="B117" s="1">
        <v>76779.078125</v>
      </c>
      <c r="C117" s="1">
        <v>39303.7265625</v>
      </c>
      <c r="D117" s="1">
        <v>62183.25</v>
      </c>
      <c r="E117" s="1">
        <v>14875.7919921875</v>
      </c>
      <c r="F117" s="1">
        <v>29541.150390625</v>
      </c>
      <c r="G117" s="1">
        <v>17035.671875</v>
      </c>
      <c r="H117" s="1">
        <v>21552.376953125</v>
      </c>
      <c r="I117" s="1">
        <v>17537.615234375</v>
      </c>
      <c r="J117" s="1">
        <v>65405.98828125</v>
      </c>
      <c r="K117" s="1">
        <v>17096.515625</v>
      </c>
      <c r="L117" s="1">
        <v>33922.4921875</v>
      </c>
      <c r="M117" s="1">
        <v>15648.7587890625</v>
      </c>
      <c r="N117" s="1">
        <v>47199.22265625</v>
      </c>
      <c r="O117" s="1">
        <v>19128.48828125</v>
      </c>
      <c r="P117" s="1">
        <v>37451.81640625</v>
      </c>
      <c r="Q117" s="1">
        <v>8867.67578125</v>
      </c>
      <c r="R117" s="1">
        <v>32248.103515625</v>
      </c>
      <c r="S117" s="1">
        <v>16168.677734375</v>
      </c>
      <c r="T117" s="1">
        <v>44609.16796875</v>
      </c>
      <c r="U117" s="1">
        <v>17327.435546875</v>
      </c>
      <c r="V117" s="1">
        <v>19431.04296875</v>
      </c>
      <c r="W117" s="1">
        <v>13385.169921875</v>
      </c>
      <c r="X117" s="1">
        <v>15392.5546875</v>
      </c>
      <c r="Y117" s="1">
        <v>12928.8583984375</v>
      </c>
      <c r="Z117" s="1">
        <v>15782.015625</v>
      </c>
      <c r="AA117" s="1">
        <v>47152.30078125</v>
      </c>
      <c r="AB117" s="1">
        <v>22668.98046875</v>
      </c>
      <c r="AC117" s="1">
        <v>35059.328125</v>
      </c>
      <c r="AD117" s="1">
        <v>22970.271484375</v>
      </c>
      <c r="AE117" s="1">
        <v>37660.30859375</v>
      </c>
      <c r="AF117" s="1">
        <v>36350.21484375</v>
      </c>
      <c r="AG117" s="1">
        <v>30239.0078125</v>
      </c>
      <c r="AH117" s="1">
        <v>20306.91796875</v>
      </c>
      <c r="AI117" s="1">
        <v>14866.11328125</v>
      </c>
      <c r="AJ117" s="1">
        <v>16083.3017578125</v>
      </c>
      <c r="AK117" s="1">
        <v>11383.6171875</v>
      </c>
      <c r="AL117" s="1">
        <v>11208.81640625</v>
      </c>
      <c r="AM117" s="1">
        <v>10370.7412109375</v>
      </c>
      <c r="AN117" s="1">
        <v>13412.427734375</v>
      </c>
      <c r="AO117" s="1">
        <v>9191.2431640625</v>
      </c>
      <c r="AP117" s="1">
        <v>11652.8017578125</v>
      </c>
      <c r="AQ117" s="1">
        <v>7388.1162109375</v>
      </c>
      <c r="AR117" s="1">
        <v>96621.4765625</v>
      </c>
      <c r="AS117" s="1">
        <v>24198.3984375</v>
      </c>
      <c r="AT117" s="1">
        <v>297935.53125</v>
      </c>
      <c r="AU117" s="1">
        <v>48396.79296875</v>
      </c>
      <c r="AV117" s="1">
        <v>53698.2890625</v>
      </c>
      <c r="AW117" s="1">
        <v>33877.7578125</v>
      </c>
      <c r="AX117" s="1">
        <v>32700.685546875</v>
      </c>
      <c r="AY117" s="1">
        <v>104458.2578125</v>
      </c>
      <c r="AZ117" s="1">
        <v>18605.80078125</v>
      </c>
      <c r="BA117" s="1">
        <v>34479.2578125</v>
      </c>
      <c r="BB117" s="1">
        <v>29866.291015625</v>
      </c>
      <c r="BC117" s="1">
        <v>28368.126953125</v>
      </c>
      <c r="BD117" s="1">
        <v>21921.927734375</v>
      </c>
      <c r="BE117" s="1">
        <v>33480.90234375</v>
      </c>
      <c r="BF117" s="1">
        <v>10151.2529296875</v>
      </c>
      <c r="BG117" s="1">
        <v>31514.611328125</v>
      </c>
    </row>
    <row r="118" spans="1:59" ht="13" x14ac:dyDescent="0.15">
      <c r="A118" s="1">
        <v>116</v>
      </c>
      <c r="B118" s="1">
        <v>76870.8125</v>
      </c>
      <c r="C118" s="1">
        <v>39645.49609375</v>
      </c>
      <c r="D118" s="1">
        <v>62339.83203125</v>
      </c>
      <c r="E118" s="1">
        <v>15005.1474609375</v>
      </c>
      <c r="F118" s="1">
        <v>29597.896484375</v>
      </c>
      <c r="G118" s="1">
        <v>17183.80859375</v>
      </c>
      <c r="H118" s="1">
        <v>21584.6953125</v>
      </c>
      <c r="I118" s="1">
        <v>17690.1171875</v>
      </c>
      <c r="J118" s="1">
        <v>65511.25390625</v>
      </c>
      <c r="K118" s="1">
        <v>17245.181640625</v>
      </c>
      <c r="L118" s="1">
        <v>33963.65234375</v>
      </c>
      <c r="M118" s="1">
        <v>15784.8359375</v>
      </c>
      <c r="N118" s="1">
        <v>47244.9765625</v>
      </c>
      <c r="O118" s="1">
        <v>19294.822265625</v>
      </c>
      <c r="P118" s="1">
        <v>37516.7421875</v>
      </c>
      <c r="Q118" s="1">
        <v>8944.7861328125</v>
      </c>
      <c r="R118" s="1">
        <v>32273.228515625</v>
      </c>
      <c r="S118" s="1">
        <v>16309.275390625</v>
      </c>
      <c r="T118" s="1">
        <v>44645.08203125</v>
      </c>
      <c r="U118" s="1">
        <v>17478.109375</v>
      </c>
      <c r="V118" s="1">
        <v>19458.19921875</v>
      </c>
      <c r="W118" s="1">
        <v>13501.5634765625</v>
      </c>
      <c r="X118" s="1">
        <v>15414.0439453125</v>
      </c>
      <c r="Y118" s="1">
        <v>13041.283203125</v>
      </c>
      <c r="Z118" s="1">
        <v>15823.333984375</v>
      </c>
      <c r="AA118" s="1">
        <v>47562.3203125</v>
      </c>
      <c r="AB118" s="1">
        <v>22712.22265625</v>
      </c>
      <c r="AC118" s="1">
        <v>35364.19140625</v>
      </c>
      <c r="AD118" s="1">
        <v>22984.677734375</v>
      </c>
      <c r="AE118" s="1">
        <v>37987.79296875</v>
      </c>
      <c r="AF118" s="1">
        <v>36396.05859375</v>
      </c>
      <c r="AG118" s="1">
        <v>30501.955078125</v>
      </c>
      <c r="AH118" s="1">
        <v>20329.25</v>
      </c>
      <c r="AI118" s="1">
        <v>14995.384765625</v>
      </c>
      <c r="AJ118" s="1">
        <v>16113.6064453125</v>
      </c>
      <c r="AK118" s="1">
        <v>11482.6044921875</v>
      </c>
      <c r="AL118" s="1">
        <v>11223.255859375</v>
      </c>
      <c r="AM118" s="1">
        <v>10460.921875</v>
      </c>
      <c r="AN118" s="1">
        <v>13427.3349609375</v>
      </c>
      <c r="AO118" s="1">
        <v>9271.1669921875</v>
      </c>
      <c r="AP118" s="1">
        <v>11661.216796875</v>
      </c>
      <c r="AQ118" s="1">
        <v>7452.361328125</v>
      </c>
      <c r="AR118" s="1">
        <v>96952.640625</v>
      </c>
      <c r="AS118" s="1">
        <v>24408.818359375</v>
      </c>
      <c r="AT118" s="1">
        <v>298873.96875</v>
      </c>
      <c r="AU118" s="1">
        <v>48817.63671875</v>
      </c>
      <c r="AV118" s="1">
        <v>53742.08984375</v>
      </c>
      <c r="AW118" s="1">
        <v>34172.34765625</v>
      </c>
      <c r="AX118" s="1">
        <v>32707.59375</v>
      </c>
      <c r="AY118" s="1">
        <v>105366.59375</v>
      </c>
      <c r="AZ118" s="1">
        <v>18621.068359375</v>
      </c>
      <c r="BA118" s="1">
        <v>34779.078125</v>
      </c>
      <c r="BB118" s="1">
        <v>29885.5625</v>
      </c>
      <c r="BC118" s="1">
        <v>28614.806640625</v>
      </c>
      <c r="BD118" s="1">
        <v>21934.0234375</v>
      </c>
      <c r="BE118" s="1">
        <v>33772.04296875</v>
      </c>
      <c r="BF118" s="1">
        <v>10157.234375</v>
      </c>
      <c r="BG118" s="1">
        <v>31788.650390625</v>
      </c>
    </row>
    <row r="119" spans="1:59" ht="13" x14ac:dyDescent="0.15">
      <c r="A119" s="1">
        <v>117</v>
      </c>
      <c r="B119" s="1">
        <v>76960.640625</v>
      </c>
      <c r="C119" s="1">
        <v>39987.26953125</v>
      </c>
      <c r="D119" s="1">
        <v>62494.62890625</v>
      </c>
      <c r="E119" s="1">
        <v>15134.501953125</v>
      </c>
      <c r="F119" s="1">
        <v>29653.966796875</v>
      </c>
      <c r="G119" s="1">
        <v>17331.943359375</v>
      </c>
      <c r="H119" s="1">
        <v>21616.626953125</v>
      </c>
      <c r="I119" s="1">
        <v>17842.6171875</v>
      </c>
      <c r="J119" s="1">
        <v>65614.7109375</v>
      </c>
      <c r="K119" s="1">
        <v>17393.84375</v>
      </c>
      <c r="L119" s="1">
        <v>34004.40234375</v>
      </c>
      <c r="M119" s="1">
        <v>15920.9111328125</v>
      </c>
      <c r="N119" s="1">
        <v>47290.046875</v>
      </c>
      <c r="O119" s="1">
        <v>19461.15625</v>
      </c>
      <c r="P119" s="1">
        <v>37580.69140625</v>
      </c>
      <c r="Q119" s="1">
        <v>9021.8955078125</v>
      </c>
      <c r="R119" s="1">
        <v>32297.68359375</v>
      </c>
      <c r="S119" s="1">
        <v>16449.87109375</v>
      </c>
      <c r="T119" s="1">
        <v>44680.4140625</v>
      </c>
      <c r="U119" s="1">
        <v>17628.78125</v>
      </c>
      <c r="V119" s="1">
        <v>19484.912109375</v>
      </c>
      <c r="W119" s="1">
        <v>13617.955078125</v>
      </c>
      <c r="X119" s="1">
        <v>15435.1298828125</v>
      </c>
      <c r="Y119" s="1">
        <v>13153.70703125</v>
      </c>
      <c r="Z119" s="1">
        <v>15864.0712890625</v>
      </c>
      <c r="AA119" s="1">
        <v>47972.34375</v>
      </c>
      <c r="AB119" s="1">
        <v>22754.9453125</v>
      </c>
      <c r="AC119" s="1">
        <v>35669.0546875</v>
      </c>
      <c r="AD119" s="1">
        <v>22998.87890625</v>
      </c>
      <c r="AE119" s="1">
        <v>38315.26953125</v>
      </c>
      <c r="AF119" s="1">
        <v>36441.2109375</v>
      </c>
      <c r="AG119" s="1">
        <v>30764.90234375</v>
      </c>
      <c r="AH119" s="1">
        <v>20351.23046875</v>
      </c>
      <c r="AI119" s="1">
        <v>15124.6533203125</v>
      </c>
      <c r="AJ119" s="1">
        <v>16143.3388671875</v>
      </c>
      <c r="AK119" s="1">
        <v>11581.5927734375</v>
      </c>
      <c r="AL119" s="1">
        <v>11237.5458984375</v>
      </c>
      <c r="AM119" s="1">
        <v>10551.1025390625</v>
      </c>
      <c r="AN119" s="1">
        <v>13442.01953125</v>
      </c>
      <c r="AO119" s="1">
        <v>9351.0908203125</v>
      </c>
      <c r="AP119" s="1">
        <v>11669.466796875</v>
      </c>
      <c r="AQ119" s="1">
        <v>7516.60498046875</v>
      </c>
      <c r="AR119" s="1">
        <v>97279.8984375</v>
      </c>
      <c r="AS119" s="1">
        <v>24619.23828125</v>
      </c>
      <c r="AT119" s="1">
        <v>299799.09375</v>
      </c>
      <c r="AU119" s="1">
        <v>49238.4765625</v>
      </c>
      <c r="AV119" s="1">
        <v>53785.09765625</v>
      </c>
      <c r="AW119" s="1">
        <v>34466.9375</v>
      </c>
      <c r="AX119" s="1">
        <v>32714.384765625</v>
      </c>
      <c r="AY119" s="1">
        <v>106274.921875</v>
      </c>
      <c r="AZ119" s="1">
        <v>18636.103515625</v>
      </c>
      <c r="BA119" s="1">
        <v>35078.8984375</v>
      </c>
      <c r="BB119" s="1">
        <v>29904.52734375</v>
      </c>
      <c r="BC119" s="1">
        <v>28861.486328125</v>
      </c>
      <c r="BD119" s="1">
        <v>21945.939453125</v>
      </c>
      <c r="BE119" s="1">
        <v>34063.17578125</v>
      </c>
      <c r="BF119" s="1">
        <v>10163.1435546875</v>
      </c>
      <c r="BG119" s="1">
        <v>32062.6875</v>
      </c>
    </row>
    <row r="120" spans="1:59" ht="13" x14ac:dyDescent="0.15">
      <c r="A120" s="1">
        <v>118</v>
      </c>
      <c r="B120" s="1">
        <v>77048.6015625</v>
      </c>
      <c r="C120" s="1">
        <v>40329.0390625</v>
      </c>
      <c r="D120" s="1">
        <v>62647.6796875</v>
      </c>
      <c r="E120" s="1">
        <v>15263.857421875</v>
      </c>
      <c r="F120" s="1">
        <v>29709.369140625</v>
      </c>
      <c r="G120" s="1">
        <v>17480.080078125</v>
      </c>
      <c r="H120" s="1">
        <v>21648.185546875</v>
      </c>
      <c r="I120" s="1">
        <v>17995.1171875</v>
      </c>
      <c r="J120" s="1">
        <v>65716.421875</v>
      </c>
      <c r="K120" s="1">
        <v>17542.509765625</v>
      </c>
      <c r="L120" s="1">
        <v>34044.75390625</v>
      </c>
      <c r="M120" s="1">
        <v>16056.9873046875</v>
      </c>
      <c r="N120" s="1">
        <v>47334.44140625</v>
      </c>
      <c r="O120" s="1">
        <v>19627.490234375</v>
      </c>
      <c r="P120" s="1">
        <v>37643.67578125</v>
      </c>
      <c r="Q120" s="1">
        <v>9099.0068359375</v>
      </c>
      <c r="R120" s="1">
        <v>32321.5078125</v>
      </c>
      <c r="S120" s="1">
        <v>16590.46875</v>
      </c>
      <c r="T120" s="1">
        <v>44715.1875</v>
      </c>
      <c r="U120" s="1">
        <v>17779.455078125</v>
      </c>
      <c r="V120" s="1">
        <v>19511.189453125</v>
      </c>
      <c r="W120" s="1">
        <v>13734.3486328125</v>
      </c>
      <c r="X120" s="1">
        <v>15455.82421875</v>
      </c>
      <c r="Y120" s="1">
        <v>13266.1328125</v>
      </c>
      <c r="Z120" s="1">
        <v>15904.240234375</v>
      </c>
      <c r="AA120" s="1">
        <v>48382.36328125</v>
      </c>
      <c r="AB120" s="1">
        <v>22797.15625</v>
      </c>
      <c r="AC120" s="1">
        <v>35973.91796875</v>
      </c>
      <c r="AD120" s="1">
        <v>23012.880859375</v>
      </c>
      <c r="AE120" s="1">
        <v>38642.75</v>
      </c>
      <c r="AF120" s="1">
        <v>36485.703125</v>
      </c>
      <c r="AG120" s="1">
        <v>31027.849609375</v>
      </c>
      <c r="AH120" s="1">
        <v>20372.87109375</v>
      </c>
      <c r="AI120" s="1">
        <v>15253.9248046875</v>
      </c>
      <c r="AJ120" s="1">
        <v>16172.509765625</v>
      </c>
      <c r="AK120" s="1">
        <v>11680.5810546875</v>
      </c>
      <c r="AL120" s="1">
        <v>11251.69140625</v>
      </c>
      <c r="AM120" s="1">
        <v>10641.283203125</v>
      </c>
      <c r="AN120" s="1">
        <v>13456.48828125</v>
      </c>
      <c r="AO120" s="1">
        <v>9431.0146484375</v>
      </c>
      <c r="AP120" s="1">
        <v>11677.55859375</v>
      </c>
      <c r="AQ120" s="1">
        <v>7580.85009765625</v>
      </c>
      <c r="AR120" s="1">
        <v>97603.3359375</v>
      </c>
      <c r="AS120" s="1">
        <v>24829.66015625</v>
      </c>
      <c r="AT120" s="1">
        <v>300711.21875</v>
      </c>
      <c r="AU120" s="1">
        <v>49659.3203125</v>
      </c>
      <c r="AV120" s="1">
        <v>53827.33984375</v>
      </c>
      <c r="AW120" s="1">
        <v>34761.5234375</v>
      </c>
      <c r="AX120" s="1">
        <v>32721.060546875</v>
      </c>
      <c r="AY120" s="1">
        <v>107183.2578125</v>
      </c>
      <c r="AZ120" s="1">
        <v>18650.908203125</v>
      </c>
      <c r="BA120" s="1">
        <v>35378.71484375</v>
      </c>
      <c r="BB120" s="1">
        <v>29923.197265625</v>
      </c>
      <c r="BC120" s="1">
        <v>29108.166015625</v>
      </c>
      <c r="BD120" s="1">
        <v>21957.67578125</v>
      </c>
      <c r="BE120" s="1">
        <v>34354.31640625</v>
      </c>
      <c r="BF120" s="1">
        <v>10168.9814453125</v>
      </c>
      <c r="BG120" s="1">
        <v>32336.73046875</v>
      </c>
    </row>
    <row r="121" spans="1:59" ht="13" x14ac:dyDescent="0.15">
      <c r="A121" s="1">
        <v>119</v>
      </c>
      <c r="B121" s="1">
        <v>77134.7578125</v>
      </c>
      <c r="C121" s="1">
        <v>40670.8125</v>
      </c>
      <c r="D121" s="1">
        <v>62799.00390625</v>
      </c>
      <c r="E121" s="1">
        <v>15393.2109375</v>
      </c>
      <c r="F121" s="1">
        <v>29764.1171875</v>
      </c>
      <c r="G121" s="1">
        <v>17628.216796875</v>
      </c>
      <c r="H121" s="1">
        <v>21679.37109375</v>
      </c>
      <c r="I121" s="1">
        <v>18147.62109375</v>
      </c>
      <c r="J121" s="1">
        <v>65816.421875</v>
      </c>
      <c r="K121" s="1">
        <v>17691.17578125</v>
      </c>
      <c r="L121" s="1">
        <v>34084.71484375</v>
      </c>
      <c r="M121" s="1">
        <v>16193.064453125</v>
      </c>
      <c r="N121" s="1">
        <v>47378.17578125</v>
      </c>
      <c r="O121" s="1">
        <v>19793.826171875</v>
      </c>
      <c r="P121" s="1">
        <v>37705.72265625</v>
      </c>
      <c r="Q121" s="1">
        <v>9176.1171875</v>
      </c>
      <c r="R121" s="1">
        <v>32344.71484375</v>
      </c>
      <c r="S121" s="1">
        <v>16731.06640625</v>
      </c>
      <c r="T121" s="1">
        <v>44749.41796875</v>
      </c>
      <c r="U121" s="1">
        <v>17930.12890625</v>
      </c>
      <c r="V121" s="1">
        <v>19537.04296875</v>
      </c>
      <c r="W121" s="1">
        <v>13850.7412109375</v>
      </c>
      <c r="X121" s="1">
        <v>15476.138671875</v>
      </c>
      <c r="Y121" s="1">
        <v>13378.5576171875</v>
      </c>
      <c r="Z121" s="1">
        <v>15943.853515625</v>
      </c>
      <c r="AA121" s="1">
        <v>48792.38671875</v>
      </c>
      <c r="AB121" s="1">
        <v>22838.86328125</v>
      </c>
      <c r="AC121" s="1">
        <v>36278.78515625</v>
      </c>
      <c r="AD121" s="1">
        <v>23026.681640625</v>
      </c>
      <c r="AE121" s="1">
        <v>38970.234375</v>
      </c>
      <c r="AF121" s="1">
        <v>36529.54296875</v>
      </c>
      <c r="AG121" s="1">
        <v>31290.798828125</v>
      </c>
      <c r="AH121" s="1">
        <v>20394.181640625</v>
      </c>
      <c r="AI121" s="1">
        <v>15383.1953125</v>
      </c>
      <c r="AJ121" s="1">
        <v>16201.1376953125</v>
      </c>
      <c r="AK121" s="1">
        <v>11779.5693359375</v>
      </c>
      <c r="AL121" s="1">
        <v>11265.693359375</v>
      </c>
      <c r="AM121" s="1">
        <v>10731.4638671875</v>
      </c>
      <c r="AN121" s="1">
        <v>13470.748046875</v>
      </c>
      <c r="AO121" s="1">
        <v>9510.9384765625</v>
      </c>
      <c r="AP121" s="1">
        <v>11685.494140625</v>
      </c>
      <c r="AQ121" s="1">
        <v>7645.0947265625</v>
      </c>
      <c r="AR121" s="1">
        <v>97923.0078125</v>
      </c>
      <c r="AS121" s="1">
        <v>25040.08203125</v>
      </c>
      <c r="AT121" s="1">
        <v>301610.5</v>
      </c>
      <c r="AU121" s="1">
        <v>50080.1640625</v>
      </c>
      <c r="AV121" s="1">
        <v>53868.83203125</v>
      </c>
      <c r="AW121" s="1">
        <v>35056.11328125</v>
      </c>
      <c r="AX121" s="1">
        <v>32727.630859375</v>
      </c>
      <c r="AY121" s="1">
        <v>108091.5859375</v>
      </c>
      <c r="AZ121" s="1">
        <v>18665.48828125</v>
      </c>
      <c r="BA121" s="1">
        <v>35678.5390625</v>
      </c>
      <c r="BB121" s="1">
        <v>29941.58203125</v>
      </c>
      <c r="BC121" s="1">
        <v>29354.845703125</v>
      </c>
      <c r="BD121" s="1">
        <v>21969.236328125</v>
      </c>
      <c r="BE121" s="1">
        <v>34645.45703125</v>
      </c>
      <c r="BF121" s="1">
        <v>10174.7490234375</v>
      </c>
      <c r="BG121" s="1">
        <v>32610.771484375</v>
      </c>
    </row>
    <row r="122" spans="1:59" ht="13" x14ac:dyDescent="0.15">
      <c r="A122" s="1">
        <v>120</v>
      </c>
      <c r="B122" s="1">
        <v>77219.1484375</v>
      </c>
      <c r="C122" s="1">
        <v>41012.58203125</v>
      </c>
      <c r="D122" s="1">
        <v>62948.65234375</v>
      </c>
      <c r="E122" s="1">
        <v>15522.564453125</v>
      </c>
      <c r="F122" s="1">
        <v>29818.224609375</v>
      </c>
      <c r="G122" s="1">
        <v>17776.3515625</v>
      </c>
      <c r="H122" s="1">
        <v>21710.1953125</v>
      </c>
      <c r="I122" s="1">
        <v>18300.12109375</v>
      </c>
      <c r="J122" s="1">
        <v>65914.7421875</v>
      </c>
      <c r="K122" s="1">
        <v>17839.841796875</v>
      </c>
      <c r="L122" s="1">
        <v>34124.30078125</v>
      </c>
      <c r="M122" s="1">
        <v>16329.1396484375</v>
      </c>
      <c r="N122" s="1">
        <v>47421.2734375</v>
      </c>
      <c r="O122" s="1">
        <v>19960.16015625</v>
      </c>
      <c r="P122" s="1">
        <v>37766.8515625</v>
      </c>
      <c r="Q122" s="1">
        <v>9253.2265625</v>
      </c>
      <c r="R122" s="1">
        <v>32367.318359375</v>
      </c>
      <c r="S122" s="1">
        <v>16871.6640625</v>
      </c>
      <c r="T122" s="1">
        <v>44783.12109375</v>
      </c>
      <c r="U122" s="1">
        <v>18080.802734375</v>
      </c>
      <c r="V122" s="1">
        <v>19562.482421875</v>
      </c>
      <c r="W122" s="1">
        <v>13967.1337890625</v>
      </c>
      <c r="X122" s="1">
        <v>15496.0791015625</v>
      </c>
      <c r="Y122" s="1">
        <v>13490.982421875</v>
      </c>
      <c r="Z122" s="1">
        <v>15982.9208984375</v>
      </c>
      <c r="AA122" s="1">
        <v>49202.40234375</v>
      </c>
      <c r="AB122" s="1">
        <v>22880.078125</v>
      </c>
      <c r="AC122" s="1">
        <v>36583.64453125</v>
      </c>
      <c r="AD122" s="1">
        <v>23040.296875</v>
      </c>
      <c r="AE122" s="1">
        <v>39297.71484375</v>
      </c>
      <c r="AF122" s="1">
        <v>36572.7421875</v>
      </c>
      <c r="AG122" s="1">
        <v>31553.748046875</v>
      </c>
      <c r="AH122" s="1">
        <v>20415.166015625</v>
      </c>
      <c r="AI122" s="1">
        <v>15512.4658203125</v>
      </c>
      <c r="AJ122" s="1">
        <v>16229.232421875</v>
      </c>
      <c r="AK122" s="1">
        <v>11878.556640625</v>
      </c>
      <c r="AL122" s="1">
        <v>11279.5556640625</v>
      </c>
      <c r="AM122" s="1">
        <v>10821.6435546875</v>
      </c>
      <c r="AN122" s="1">
        <v>13484.798828125</v>
      </c>
      <c r="AO122" s="1">
        <v>9590.8623046875</v>
      </c>
      <c r="AP122" s="1">
        <v>11693.279296875</v>
      </c>
      <c r="AQ122" s="1">
        <v>7709.3388671875</v>
      </c>
      <c r="AR122" s="1">
        <v>98238.9765625</v>
      </c>
      <c r="AS122" s="1">
        <v>25250.5</v>
      </c>
      <c r="AT122" s="1">
        <v>302497.25</v>
      </c>
      <c r="AU122" s="1">
        <v>50501</v>
      </c>
      <c r="AV122" s="1">
        <v>53909.5859375</v>
      </c>
      <c r="AW122" s="1">
        <v>35350.69921875</v>
      </c>
      <c r="AX122" s="1">
        <v>32734.091796875</v>
      </c>
      <c r="AY122" s="1">
        <v>108999.921875</v>
      </c>
      <c r="AZ122" s="1">
        <v>18679.853515625</v>
      </c>
      <c r="BA122" s="1">
        <v>35978.35546875</v>
      </c>
      <c r="BB122" s="1">
        <v>29959.6875</v>
      </c>
      <c r="BC122" s="1">
        <v>29601.5234375</v>
      </c>
      <c r="BD122" s="1">
        <v>21980.630859375</v>
      </c>
      <c r="BE122" s="1">
        <v>34936.59375</v>
      </c>
      <c r="BF122" s="1">
        <v>10180.4482421875</v>
      </c>
      <c r="BG122" s="1">
        <v>32884.80859375</v>
      </c>
    </row>
    <row r="123" spans="1:59" ht="13" x14ac:dyDescent="0.15">
      <c r="A123" s="1">
        <v>121</v>
      </c>
      <c r="B123" s="1">
        <v>77301.84375</v>
      </c>
      <c r="C123" s="1">
        <v>41354.35546875</v>
      </c>
      <c r="D123" s="1">
        <v>63096.625</v>
      </c>
      <c r="E123" s="1">
        <v>15651.919921875</v>
      </c>
      <c r="F123" s="1">
        <v>29871.708984375</v>
      </c>
      <c r="G123" s="1">
        <v>17924.48828125</v>
      </c>
      <c r="H123" s="1">
        <v>21740.66015625</v>
      </c>
      <c r="I123" s="1">
        <v>18452.62109375</v>
      </c>
      <c r="J123" s="1">
        <v>66011.4140625</v>
      </c>
      <c r="K123" s="1">
        <v>17988.5078125</v>
      </c>
      <c r="L123" s="1">
        <v>34163.5</v>
      </c>
      <c r="M123" s="1">
        <v>16465.216796875</v>
      </c>
      <c r="N123" s="1">
        <v>47463.7421875</v>
      </c>
      <c r="O123" s="1">
        <v>20126.49609375</v>
      </c>
      <c r="P123" s="1">
        <v>37827.08203125</v>
      </c>
      <c r="Q123" s="1">
        <v>9330.3369140625</v>
      </c>
      <c r="R123" s="1">
        <v>32389.345703125</v>
      </c>
      <c r="S123" s="1">
        <v>17012.26171875</v>
      </c>
      <c r="T123" s="1">
        <v>44816.296875</v>
      </c>
      <c r="U123" s="1">
        <v>18231.474609375</v>
      </c>
      <c r="V123" s="1">
        <v>19587.515625</v>
      </c>
      <c r="W123" s="1">
        <v>14083.52734375</v>
      </c>
      <c r="X123" s="1">
        <v>15515.658203125</v>
      </c>
      <c r="Y123" s="1">
        <v>13603.4072265625</v>
      </c>
      <c r="Z123" s="1">
        <v>16021.453125</v>
      </c>
      <c r="AA123" s="1">
        <v>49612.421875</v>
      </c>
      <c r="AB123" s="1">
        <v>22920.8125</v>
      </c>
      <c r="AC123" s="1">
        <v>36888.51171875</v>
      </c>
      <c r="AD123" s="1">
        <v>23053.72265625</v>
      </c>
      <c r="AE123" s="1">
        <v>39625.1953125</v>
      </c>
      <c r="AF123" s="1">
        <v>36615.32421875</v>
      </c>
      <c r="AG123" s="1">
        <v>31816.6953125</v>
      </c>
      <c r="AH123" s="1">
        <v>20435.833984375</v>
      </c>
      <c r="AI123" s="1">
        <v>15641.736328125</v>
      </c>
      <c r="AJ123" s="1">
        <v>16256.8076171875</v>
      </c>
      <c r="AK123" s="1">
        <v>11977.5439453125</v>
      </c>
      <c r="AL123" s="1">
        <v>11293.279296875</v>
      </c>
      <c r="AM123" s="1">
        <v>10911.82421875</v>
      </c>
      <c r="AN123" s="1">
        <v>13498.6494140625</v>
      </c>
      <c r="AO123" s="1">
        <v>9670.7861328125</v>
      </c>
      <c r="AP123" s="1">
        <v>11700.916015625</v>
      </c>
      <c r="AQ123" s="1">
        <v>7773.58349609375</v>
      </c>
      <c r="AR123" s="1">
        <v>98551.3203125</v>
      </c>
      <c r="AS123" s="1">
        <v>25460.921875</v>
      </c>
      <c r="AT123" s="1">
        <v>303371.59375</v>
      </c>
      <c r="AU123" s="1">
        <v>50921.84375</v>
      </c>
      <c r="AV123" s="1">
        <v>53949.6328125</v>
      </c>
      <c r="AW123" s="1">
        <v>35645.29296875</v>
      </c>
      <c r="AX123" s="1">
        <v>32740.44921875</v>
      </c>
      <c r="AY123" s="1">
        <v>109908.2578125</v>
      </c>
      <c r="AZ123" s="1">
        <v>18694</v>
      </c>
      <c r="BA123" s="1">
        <v>36278.17578125</v>
      </c>
      <c r="BB123" s="1">
        <v>29977.513671875</v>
      </c>
      <c r="BC123" s="1">
        <v>29848.203125</v>
      </c>
      <c r="BD123" s="1">
        <v>21991.853515625</v>
      </c>
      <c r="BE123" s="1">
        <v>35227.73046875</v>
      </c>
      <c r="BF123" s="1">
        <v>10186.080078125</v>
      </c>
      <c r="BG123" s="1">
        <v>33158.84765625</v>
      </c>
    </row>
    <row r="124" spans="1:59" ht="13" x14ac:dyDescent="0.15">
      <c r="A124" s="1">
        <v>122</v>
      </c>
      <c r="B124" s="1">
        <v>77382.859375</v>
      </c>
      <c r="C124" s="1">
        <v>41696.125</v>
      </c>
      <c r="D124" s="1">
        <v>63242.98046875</v>
      </c>
      <c r="E124" s="1">
        <v>15781.275390625</v>
      </c>
      <c r="F124" s="1">
        <v>29924.57421875</v>
      </c>
      <c r="G124" s="1">
        <v>18072.625</v>
      </c>
      <c r="H124" s="1">
        <v>21770.77734375</v>
      </c>
      <c r="I124" s="1">
        <v>18605.123046875</v>
      </c>
      <c r="J124" s="1">
        <v>66106.5078125</v>
      </c>
      <c r="K124" s="1">
        <v>18137.171875</v>
      </c>
      <c r="L124" s="1">
        <v>34202.328125</v>
      </c>
      <c r="M124" s="1">
        <v>16601.291015625</v>
      </c>
      <c r="N124" s="1">
        <v>47505.5859375</v>
      </c>
      <c r="O124" s="1">
        <v>20292.830078125</v>
      </c>
      <c r="P124" s="1">
        <v>37886.43359375</v>
      </c>
      <c r="Q124" s="1">
        <v>9407.447265625</v>
      </c>
      <c r="R124" s="1">
        <v>32410.818359375</v>
      </c>
      <c r="S124" s="1">
        <v>17152.859375</v>
      </c>
      <c r="T124" s="1">
        <v>44848.9609375</v>
      </c>
      <c r="U124" s="1">
        <v>18382.1484375</v>
      </c>
      <c r="V124" s="1">
        <v>19612.154296875</v>
      </c>
      <c r="W124" s="1">
        <v>14199.919921875</v>
      </c>
      <c r="X124" s="1">
        <v>15534.8818359375</v>
      </c>
      <c r="Y124" s="1">
        <v>13715.83203125</v>
      </c>
      <c r="Z124" s="1">
        <v>16059.4609375</v>
      </c>
      <c r="AA124" s="1">
        <v>50022.4453125</v>
      </c>
      <c r="AB124" s="1">
        <v>22961.0703125</v>
      </c>
      <c r="AC124" s="1">
        <v>37193.375</v>
      </c>
      <c r="AD124" s="1">
        <v>23066.96484375</v>
      </c>
      <c r="AE124" s="1">
        <v>39952.67578125</v>
      </c>
      <c r="AF124" s="1">
        <v>36657.29296875</v>
      </c>
      <c r="AG124" s="1">
        <v>32079.642578125</v>
      </c>
      <c r="AH124" s="1">
        <v>20456.1875</v>
      </c>
      <c r="AI124" s="1">
        <v>15771.0078125</v>
      </c>
      <c r="AJ124" s="1">
        <v>16283.876953125</v>
      </c>
      <c r="AK124" s="1">
        <v>12076.533203125</v>
      </c>
      <c r="AL124" s="1">
        <v>11306.8671875</v>
      </c>
      <c r="AM124" s="1">
        <v>11002.0048828125</v>
      </c>
      <c r="AN124" s="1">
        <v>13512.3017578125</v>
      </c>
      <c r="AO124" s="1">
        <v>9750.7099609375</v>
      </c>
      <c r="AP124" s="1">
        <v>11708.4111328125</v>
      </c>
      <c r="AQ124" s="1">
        <v>7837.82763671875</v>
      </c>
      <c r="AR124" s="1">
        <v>98860.0625</v>
      </c>
      <c r="AS124" s="1">
        <v>25671.34375</v>
      </c>
      <c r="AT124" s="1">
        <v>304233.9375</v>
      </c>
      <c r="AU124" s="1">
        <v>51342.68359375</v>
      </c>
      <c r="AV124" s="1">
        <v>53988.9921875</v>
      </c>
      <c r="AW124" s="1">
        <v>35939.8828125</v>
      </c>
      <c r="AX124" s="1">
        <v>32746.70703125</v>
      </c>
      <c r="AY124" s="1">
        <v>110816.59375</v>
      </c>
      <c r="AZ124" s="1">
        <v>18707.943359375</v>
      </c>
      <c r="BA124" s="1">
        <v>36577.99609375</v>
      </c>
      <c r="BB124" s="1">
        <v>29995.07421875</v>
      </c>
      <c r="BC124" s="1">
        <v>30094.8828125</v>
      </c>
      <c r="BD124" s="1">
        <v>22002.91796875</v>
      </c>
      <c r="BE124" s="1">
        <v>35518.87109375</v>
      </c>
      <c r="BF124" s="1">
        <v>10191.64453125</v>
      </c>
      <c r="BG124" s="1">
        <v>33432.890625</v>
      </c>
    </row>
    <row r="125" spans="1:59" ht="13" x14ac:dyDescent="0.15">
      <c r="A125" s="1">
        <v>123</v>
      </c>
      <c r="B125" s="1">
        <v>77462.2578125</v>
      </c>
      <c r="C125" s="1">
        <v>42037.8984375</v>
      </c>
      <c r="D125" s="1">
        <v>63387.73046875</v>
      </c>
      <c r="E125" s="1">
        <v>15910.6298828125</v>
      </c>
      <c r="F125" s="1">
        <v>29976.83203125</v>
      </c>
      <c r="G125" s="1">
        <v>18220.76171875</v>
      </c>
      <c r="H125" s="1">
        <v>21800.552734375</v>
      </c>
      <c r="I125" s="1">
        <v>18757.623046875</v>
      </c>
      <c r="J125" s="1">
        <v>66200.0390625</v>
      </c>
      <c r="K125" s="1">
        <v>18285.8359375</v>
      </c>
      <c r="L125" s="1">
        <v>34240.7890625</v>
      </c>
      <c r="M125" s="1">
        <v>16737.3671875</v>
      </c>
      <c r="N125" s="1">
        <v>47546.83984375</v>
      </c>
      <c r="O125" s="1">
        <v>20459.1640625</v>
      </c>
      <c r="P125" s="1">
        <v>37944.91796875</v>
      </c>
      <c r="Q125" s="1">
        <v>9484.5576171875</v>
      </c>
      <c r="R125" s="1">
        <v>32431.74609375</v>
      </c>
      <c r="S125" s="1">
        <v>17293.455078125</v>
      </c>
      <c r="T125" s="1">
        <v>44881.125</v>
      </c>
      <c r="U125" s="1">
        <v>18532.822265625</v>
      </c>
      <c r="V125" s="1">
        <v>19636.408203125</v>
      </c>
      <c r="W125" s="1">
        <v>14316.3115234375</v>
      </c>
      <c r="X125" s="1">
        <v>15553.763671875</v>
      </c>
      <c r="Y125" s="1">
        <v>13828.255859375</v>
      </c>
      <c r="Z125" s="1">
        <v>16096.955078125</v>
      </c>
      <c r="AA125" s="1">
        <v>50432.4609375</v>
      </c>
      <c r="AB125" s="1">
        <v>23000.865234375</v>
      </c>
      <c r="AC125" s="1">
        <v>37498.23828125</v>
      </c>
      <c r="AD125" s="1">
        <v>23080.029296875</v>
      </c>
      <c r="AE125" s="1">
        <v>40280.15625</v>
      </c>
      <c r="AF125" s="1">
        <v>36698.6640625</v>
      </c>
      <c r="AG125" s="1">
        <v>32342.58984375</v>
      </c>
      <c r="AH125" s="1">
        <v>20476.240234375</v>
      </c>
      <c r="AI125" s="1">
        <v>15900.2763671875</v>
      </c>
      <c r="AJ125" s="1">
        <v>16310.455078125</v>
      </c>
      <c r="AK125" s="1">
        <v>12175.5205078125</v>
      </c>
      <c r="AL125" s="1">
        <v>11320.3212890625</v>
      </c>
      <c r="AM125" s="1">
        <v>11092.18359375</v>
      </c>
      <c r="AN125" s="1">
        <v>13525.7607421875</v>
      </c>
      <c r="AO125" s="1">
        <v>9830.6337890625</v>
      </c>
      <c r="AP125" s="1">
        <v>11715.7666015625</v>
      </c>
      <c r="AQ125" s="1">
        <v>7902.072265625</v>
      </c>
      <c r="AR125" s="1">
        <v>99165.296875</v>
      </c>
      <c r="AS125" s="1">
        <v>25881.763671875</v>
      </c>
      <c r="AT125" s="1">
        <v>305084.375</v>
      </c>
      <c r="AU125" s="1">
        <v>51763.52734375</v>
      </c>
      <c r="AV125" s="1">
        <v>54027.65625</v>
      </c>
      <c r="AW125" s="1">
        <v>36234.46875</v>
      </c>
      <c r="AX125" s="1">
        <v>32752.86328125</v>
      </c>
      <c r="AY125" s="1">
        <v>111724.921875</v>
      </c>
      <c r="AZ125" s="1">
        <v>18721.677734375</v>
      </c>
      <c r="BA125" s="1">
        <v>36877.8125</v>
      </c>
      <c r="BB125" s="1">
        <v>30012.37109375</v>
      </c>
      <c r="BC125" s="1">
        <v>30341.560546875</v>
      </c>
      <c r="BD125" s="1">
        <v>22013.82421875</v>
      </c>
      <c r="BE125" s="1">
        <v>35810.0078125</v>
      </c>
      <c r="BF125" s="1">
        <v>10197.1455078125</v>
      </c>
      <c r="BG125" s="1">
        <v>33706.9296875</v>
      </c>
    </row>
    <row r="126" spans="1:59" ht="13" x14ac:dyDescent="0.15">
      <c r="A126" s="1">
        <v>124</v>
      </c>
      <c r="B126" s="1">
        <v>77540.0859375</v>
      </c>
      <c r="C126" s="1">
        <v>42379.66796875</v>
      </c>
      <c r="D126" s="1">
        <v>63530.90234375</v>
      </c>
      <c r="E126" s="1">
        <v>16039.9853515625</v>
      </c>
      <c r="F126" s="1">
        <v>30028.49609375</v>
      </c>
      <c r="G126" s="1">
        <v>18368.896484375</v>
      </c>
      <c r="H126" s="1">
        <v>21829.98828125</v>
      </c>
      <c r="I126" s="1">
        <v>18910.123046875</v>
      </c>
      <c r="J126" s="1">
        <v>66292.0390625</v>
      </c>
      <c r="K126" s="1">
        <v>18434.501953125</v>
      </c>
      <c r="L126" s="1">
        <v>34278.8984375</v>
      </c>
      <c r="M126" s="1">
        <v>16873.443359375</v>
      </c>
      <c r="N126" s="1">
        <v>47587.5</v>
      </c>
      <c r="O126" s="1">
        <v>20625.498046875</v>
      </c>
      <c r="P126" s="1">
        <v>38002.55859375</v>
      </c>
      <c r="Q126" s="1">
        <v>9561.66796875</v>
      </c>
      <c r="R126" s="1">
        <v>32452.154296875</v>
      </c>
      <c r="S126" s="1">
        <v>17434.052734375</v>
      </c>
      <c r="T126" s="1">
        <v>44912.80859375</v>
      </c>
      <c r="U126" s="1">
        <v>18683.494140625</v>
      </c>
      <c r="V126" s="1">
        <v>19660.283203125</v>
      </c>
      <c r="W126" s="1">
        <v>14432.705078125</v>
      </c>
      <c r="X126" s="1">
        <v>15572.3046875</v>
      </c>
      <c r="Y126" s="1">
        <v>13940.681640625</v>
      </c>
      <c r="Z126" s="1">
        <v>16133.943359375</v>
      </c>
      <c r="AA126" s="1">
        <v>50842.48046875</v>
      </c>
      <c r="AB126" s="1">
        <v>23040.19921875</v>
      </c>
      <c r="AC126" s="1">
        <v>37803.1015625</v>
      </c>
      <c r="AD126" s="1">
        <v>23092.9140625</v>
      </c>
      <c r="AE126" s="1">
        <v>40607.63671875</v>
      </c>
      <c r="AF126" s="1">
        <v>36739.45703125</v>
      </c>
      <c r="AG126" s="1">
        <v>32605.537109375</v>
      </c>
      <c r="AH126" s="1">
        <v>20495.99609375</v>
      </c>
      <c r="AI126" s="1">
        <v>16029.548828125</v>
      </c>
      <c r="AJ126" s="1">
        <v>16336.546875</v>
      </c>
      <c r="AK126" s="1">
        <v>12274.5087890625</v>
      </c>
      <c r="AL126" s="1">
        <v>11333.646484375</v>
      </c>
      <c r="AM126" s="1">
        <v>11182.3642578125</v>
      </c>
      <c r="AN126" s="1">
        <v>13539.03125</v>
      </c>
      <c r="AO126" s="1">
        <v>9910.5576171875</v>
      </c>
      <c r="AP126" s="1">
        <v>11722.9853515625</v>
      </c>
      <c r="AQ126" s="1">
        <v>7966.31689453125</v>
      </c>
      <c r="AR126" s="1">
        <v>99467.0703125</v>
      </c>
      <c r="AS126" s="1">
        <v>26092.185546875</v>
      </c>
      <c r="AT126" s="1">
        <v>305923.15625</v>
      </c>
      <c r="AU126" s="1">
        <v>52184.3671875</v>
      </c>
      <c r="AV126" s="1">
        <v>54065.67578125</v>
      </c>
      <c r="AW126" s="1">
        <v>36529.05859375</v>
      </c>
      <c r="AX126" s="1">
        <v>32758.92578125</v>
      </c>
      <c r="AY126" s="1">
        <v>112633.2578125</v>
      </c>
      <c r="AZ126" s="1">
        <v>18735.216796875</v>
      </c>
      <c r="BA126" s="1">
        <v>37177.6328125</v>
      </c>
      <c r="BB126" s="1">
        <v>30029.412109375</v>
      </c>
      <c r="BC126" s="1">
        <v>30588.240234375</v>
      </c>
      <c r="BD126" s="1">
        <v>22024.57421875</v>
      </c>
      <c r="BE126" s="1">
        <v>36101.1484375</v>
      </c>
      <c r="BF126" s="1">
        <v>10202.583984375</v>
      </c>
      <c r="BG126" s="1">
        <v>33980.96875</v>
      </c>
    </row>
    <row r="127" spans="1:59" ht="13" x14ac:dyDescent="0.15">
      <c r="A127" s="1">
        <v>125</v>
      </c>
      <c r="B127" s="1">
        <v>77616.375</v>
      </c>
      <c r="C127" s="1">
        <v>42721.44140625</v>
      </c>
      <c r="D127" s="1">
        <v>63672.5234375</v>
      </c>
      <c r="E127" s="1">
        <v>16169.3388671875</v>
      </c>
      <c r="F127" s="1">
        <v>30079.578125</v>
      </c>
      <c r="G127" s="1">
        <v>18517.033203125</v>
      </c>
      <c r="H127" s="1">
        <v>21859.095703125</v>
      </c>
      <c r="I127" s="1">
        <v>19062.626953125</v>
      </c>
      <c r="J127" s="1">
        <v>66382.5546875</v>
      </c>
      <c r="K127" s="1">
        <v>18583.16796875</v>
      </c>
      <c r="L127" s="1">
        <v>34316.65234375</v>
      </c>
      <c r="M127" s="1">
        <v>17009.521484375</v>
      </c>
      <c r="N127" s="1">
        <v>47627.58984375</v>
      </c>
      <c r="O127" s="1">
        <v>20791.833984375</v>
      </c>
      <c r="P127" s="1">
        <v>38059.37890625</v>
      </c>
      <c r="Q127" s="1">
        <v>9638.7783203125</v>
      </c>
      <c r="R127" s="1">
        <v>32472.0546875</v>
      </c>
      <c r="S127" s="1">
        <v>17574.650390625</v>
      </c>
      <c r="T127" s="1">
        <v>44944.015625</v>
      </c>
      <c r="U127" s="1">
        <v>18834.16796875</v>
      </c>
      <c r="V127" s="1">
        <v>19683.787109375</v>
      </c>
      <c r="W127" s="1">
        <v>14549.09765625</v>
      </c>
      <c r="X127" s="1">
        <v>15590.5205078125</v>
      </c>
      <c r="Y127" s="1">
        <v>14053.107421875</v>
      </c>
      <c r="Z127" s="1">
        <v>16170.435546875</v>
      </c>
      <c r="AA127" s="1">
        <v>51252.50390625</v>
      </c>
      <c r="AB127" s="1">
        <v>23079.087890625</v>
      </c>
      <c r="AC127" s="1">
        <v>38107.96484375</v>
      </c>
      <c r="AD127" s="1">
        <v>23105.626953125</v>
      </c>
      <c r="AE127" s="1">
        <v>40935.1171875</v>
      </c>
      <c r="AF127" s="1">
        <v>36779.671875</v>
      </c>
      <c r="AG127" s="1">
        <v>32868.484375</v>
      </c>
      <c r="AH127" s="1">
        <v>20515.4609375</v>
      </c>
      <c r="AI127" s="1">
        <v>16158.818359375</v>
      </c>
      <c r="AJ127" s="1">
        <v>16362.1708984375</v>
      </c>
      <c r="AK127" s="1">
        <v>12373.49609375</v>
      </c>
      <c r="AL127" s="1">
        <v>11346.841796875</v>
      </c>
      <c r="AM127" s="1">
        <v>11272.544921875</v>
      </c>
      <c r="AN127" s="1">
        <v>13552.1162109375</v>
      </c>
      <c r="AO127" s="1">
        <v>9990.4814453125</v>
      </c>
      <c r="AP127" s="1">
        <v>11730.072265625</v>
      </c>
      <c r="AQ127" s="1">
        <v>8030.56103515625</v>
      </c>
      <c r="AR127" s="1">
        <v>99765.4296875</v>
      </c>
      <c r="AS127" s="1">
        <v>26302.607421875</v>
      </c>
      <c r="AT127" s="1">
        <v>306750.4375</v>
      </c>
      <c r="AU127" s="1">
        <v>52605.2109375</v>
      </c>
      <c r="AV127" s="1">
        <v>54103.0390625</v>
      </c>
      <c r="AW127" s="1">
        <v>36823.6484375</v>
      </c>
      <c r="AX127" s="1">
        <v>32764.89453125</v>
      </c>
      <c r="AY127" s="1">
        <v>113541.59375</v>
      </c>
      <c r="AZ127" s="1">
        <v>18748.55859375</v>
      </c>
      <c r="BA127" s="1">
        <v>37477.453125</v>
      </c>
      <c r="BB127" s="1">
        <v>30046.205078125</v>
      </c>
      <c r="BC127" s="1">
        <v>30834.919921875</v>
      </c>
      <c r="BD127" s="1">
        <v>22035.171875</v>
      </c>
      <c r="BE127" s="1">
        <v>36392.28515625</v>
      </c>
      <c r="BF127" s="1">
        <v>10207.958984375</v>
      </c>
      <c r="BG127" s="1">
        <v>34255.01171875</v>
      </c>
    </row>
    <row r="128" spans="1:59" ht="13" x14ac:dyDescent="0.15">
      <c r="A128" s="1">
        <v>126</v>
      </c>
      <c r="B128" s="1">
        <v>77691.1640625</v>
      </c>
      <c r="C128" s="1">
        <v>43063.2109375</v>
      </c>
      <c r="D128" s="1">
        <v>63812.6171875</v>
      </c>
      <c r="E128" s="1">
        <v>16298.6923828125</v>
      </c>
      <c r="F128" s="1">
        <v>30130.083984375</v>
      </c>
      <c r="G128" s="1">
        <v>18665.169921875</v>
      </c>
      <c r="H128" s="1">
        <v>21887.87890625</v>
      </c>
      <c r="I128" s="1">
        <v>19215.126953125</v>
      </c>
      <c r="J128" s="1">
        <v>66471.6171875</v>
      </c>
      <c r="K128" s="1">
        <v>18731.833984375</v>
      </c>
      <c r="L128" s="1">
        <v>34354.0546875</v>
      </c>
      <c r="M128" s="1">
        <v>17145.595703125</v>
      </c>
      <c r="N128" s="1">
        <v>47667.109375</v>
      </c>
      <c r="O128" s="1">
        <v>20958.16796875</v>
      </c>
      <c r="P128" s="1">
        <v>38115.38671875</v>
      </c>
      <c r="Q128" s="1">
        <v>9715.8876953125</v>
      </c>
      <c r="R128" s="1">
        <v>32491.462890625</v>
      </c>
      <c r="S128" s="1">
        <v>17715.24609375</v>
      </c>
      <c r="T128" s="1">
        <v>44974.75390625</v>
      </c>
      <c r="U128" s="1">
        <v>18984.841796875</v>
      </c>
      <c r="V128" s="1">
        <v>19706.931640625</v>
      </c>
      <c r="W128" s="1">
        <v>14665.4892578125</v>
      </c>
      <c r="X128" s="1">
        <v>15608.4140625</v>
      </c>
      <c r="Y128" s="1">
        <v>14165.53125</v>
      </c>
      <c r="Z128" s="1">
        <v>16206.4443359375</v>
      </c>
      <c r="AA128" s="1">
        <v>51662.51953125</v>
      </c>
      <c r="AB128" s="1">
        <v>23117.533203125</v>
      </c>
      <c r="AC128" s="1">
        <v>38412.828125</v>
      </c>
      <c r="AD128" s="1">
        <v>23118.173828125</v>
      </c>
      <c r="AE128" s="1">
        <v>41262.59765625</v>
      </c>
      <c r="AF128" s="1">
        <v>36819.32421875</v>
      </c>
      <c r="AG128" s="1">
        <v>33131.43359375</v>
      </c>
      <c r="AH128" s="1">
        <v>20534.640625</v>
      </c>
      <c r="AI128" s="1">
        <v>16288.0888671875</v>
      </c>
      <c r="AJ128" s="1">
        <v>16387.333984375</v>
      </c>
      <c r="AK128" s="1">
        <v>12472.4833984375</v>
      </c>
      <c r="AL128" s="1">
        <v>11359.9091796875</v>
      </c>
      <c r="AM128" s="1">
        <v>11362.724609375</v>
      </c>
      <c r="AN128" s="1">
        <v>13565.0205078125</v>
      </c>
      <c r="AO128" s="1">
        <v>10070.4052734375</v>
      </c>
      <c r="AP128" s="1">
        <v>11737.0302734375</v>
      </c>
      <c r="AQ128" s="1">
        <v>8094.8056640625</v>
      </c>
      <c r="AR128" s="1">
        <v>100060.421875</v>
      </c>
      <c r="AS128" s="1">
        <v>26513.02734375</v>
      </c>
      <c r="AT128" s="1">
        <v>307566.5625</v>
      </c>
      <c r="AU128" s="1">
        <v>53026.05078125</v>
      </c>
      <c r="AV128" s="1">
        <v>54139.77734375</v>
      </c>
      <c r="AW128" s="1">
        <v>37118.23828125</v>
      </c>
      <c r="AX128" s="1">
        <v>32770.765625</v>
      </c>
      <c r="AY128" s="1">
        <v>114449.9140625</v>
      </c>
      <c r="AZ128" s="1">
        <v>18761.708984375</v>
      </c>
      <c r="BA128" s="1">
        <v>37777.2734375</v>
      </c>
      <c r="BB128" s="1">
        <v>30062.75</v>
      </c>
      <c r="BC128" s="1">
        <v>31081.59765625</v>
      </c>
      <c r="BD128" s="1">
        <v>22045.62109375</v>
      </c>
      <c r="BE128" s="1">
        <v>36683.421875</v>
      </c>
      <c r="BF128" s="1">
        <v>10213.2734375</v>
      </c>
      <c r="BG128" s="1">
        <v>34529.05078125</v>
      </c>
    </row>
    <row r="129" spans="1:59" ht="13" x14ac:dyDescent="0.15">
      <c r="A129" s="1">
        <v>127</v>
      </c>
      <c r="B129" s="1">
        <v>77764.5</v>
      </c>
      <c r="C129" s="1">
        <v>43404.98828125</v>
      </c>
      <c r="D129" s="1">
        <v>63951.2265625</v>
      </c>
      <c r="E129" s="1">
        <v>16428.05078125</v>
      </c>
      <c r="F129" s="1">
        <v>30180.03125</v>
      </c>
      <c r="G129" s="1">
        <v>18813.306640625</v>
      </c>
      <c r="H129" s="1">
        <v>21916.341796875</v>
      </c>
      <c r="I129" s="1">
        <v>19367.626953125</v>
      </c>
      <c r="J129" s="1">
        <v>66559.25</v>
      </c>
      <c r="K129" s="1">
        <v>18880.498046875</v>
      </c>
      <c r="L129" s="1">
        <v>34391.12109375</v>
      </c>
      <c r="M129" s="1">
        <v>17281.673828125</v>
      </c>
      <c r="N129" s="1">
        <v>47706.0859375</v>
      </c>
      <c r="O129" s="1">
        <v>21124.50390625</v>
      </c>
      <c r="P129" s="1">
        <v>38170.60546875</v>
      </c>
      <c r="Q129" s="1">
        <v>9792.9990234375</v>
      </c>
      <c r="R129" s="1">
        <v>32510.400390625</v>
      </c>
      <c r="S129" s="1">
        <v>17855.84375</v>
      </c>
      <c r="T129" s="1">
        <v>45005.0390625</v>
      </c>
      <c r="U129" s="1">
        <v>19135.517578125</v>
      </c>
      <c r="V129" s="1">
        <v>19729.72265625</v>
      </c>
      <c r="W129" s="1">
        <v>14781.884765625</v>
      </c>
      <c r="X129" s="1">
        <v>15625.9970703125</v>
      </c>
      <c r="Y129" s="1">
        <v>14277.95703125</v>
      </c>
      <c r="Z129" s="1">
        <v>16241.9736328125</v>
      </c>
      <c r="AA129" s="1">
        <v>52072.546875</v>
      </c>
      <c r="AB129" s="1">
        <v>23155.54296875</v>
      </c>
      <c r="AC129" s="1">
        <v>38717.6953125</v>
      </c>
      <c r="AD129" s="1">
        <v>23130.5546875</v>
      </c>
      <c r="AE129" s="1">
        <v>41590.08203125</v>
      </c>
      <c r="AF129" s="1">
        <v>36858.4296875</v>
      </c>
      <c r="AG129" s="1">
        <v>33394.3828125</v>
      </c>
      <c r="AH129" s="1">
        <v>20553.544921875</v>
      </c>
      <c r="AI129" s="1">
        <v>16417.361328125</v>
      </c>
      <c r="AJ129" s="1">
        <v>16412.052734375</v>
      </c>
      <c r="AK129" s="1">
        <v>12571.4736328125</v>
      </c>
      <c r="AL129" s="1">
        <v>11372.8544921875</v>
      </c>
      <c r="AM129" s="1">
        <v>11452.90625</v>
      </c>
      <c r="AN129" s="1">
        <v>13577.7451171875</v>
      </c>
      <c r="AO129" s="1">
        <v>10150.3291015625</v>
      </c>
      <c r="AP129" s="1">
        <v>11743.861328125</v>
      </c>
      <c r="AQ129" s="1">
        <v>8159.05078125</v>
      </c>
      <c r="AR129" s="1">
        <v>100352.1171875</v>
      </c>
      <c r="AS129" s="1">
        <v>26723.44921875</v>
      </c>
      <c r="AT129" s="1">
        <v>308371.625</v>
      </c>
      <c r="AU129" s="1">
        <v>53446.8984375</v>
      </c>
      <c r="AV129" s="1">
        <v>54175.8984375</v>
      </c>
      <c r="AW129" s="1">
        <v>37412.828125</v>
      </c>
      <c r="AX129" s="1">
        <v>32776.55078125</v>
      </c>
      <c r="AY129" s="1">
        <v>115358.25</v>
      </c>
      <c r="AZ129" s="1">
        <v>18774.671875</v>
      </c>
      <c r="BA129" s="1">
        <v>38077.09375</v>
      </c>
      <c r="BB129" s="1">
        <v>30079.056640625</v>
      </c>
      <c r="BC129" s="1">
        <v>31328.279296875</v>
      </c>
      <c r="BD129" s="1">
        <v>22055.923828125</v>
      </c>
      <c r="BE129" s="1">
        <v>36974.56640625</v>
      </c>
      <c r="BF129" s="1">
        <v>10218.5283203125</v>
      </c>
      <c r="BG129" s="1">
        <v>34803.09375</v>
      </c>
    </row>
    <row r="130" spans="1:59" ht="13" x14ac:dyDescent="0.15">
      <c r="A130" s="1">
        <v>128</v>
      </c>
      <c r="B130" s="1">
        <v>77836.421875</v>
      </c>
      <c r="C130" s="1">
        <v>43746.75390625</v>
      </c>
      <c r="D130" s="1">
        <v>64088.35546875</v>
      </c>
      <c r="E130" s="1">
        <v>16557.404296875</v>
      </c>
      <c r="F130" s="1">
        <v>30229.423828125</v>
      </c>
      <c r="G130" s="1">
        <v>18961.44140625</v>
      </c>
      <c r="H130" s="1">
        <v>21944.49609375</v>
      </c>
      <c r="I130" s="1">
        <v>19520.12890625</v>
      </c>
      <c r="J130" s="1">
        <v>66645.4921875</v>
      </c>
      <c r="K130" s="1">
        <v>19029.1640625</v>
      </c>
      <c r="L130" s="1">
        <v>34427.84765625</v>
      </c>
      <c r="M130" s="1">
        <v>17417.748046875</v>
      </c>
      <c r="N130" s="1">
        <v>47744.51953125</v>
      </c>
      <c r="O130" s="1">
        <v>21290.837890625</v>
      </c>
      <c r="P130" s="1">
        <v>38225.046875</v>
      </c>
      <c r="Q130" s="1">
        <v>9870.109375</v>
      </c>
      <c r="R130" s="1">
        <v>32528.880859375</v>
      </c>
      <c r="S130" s="1">
        <v>17996.44140625</v>
      </c>
      <c r="T130" s="1">
        <v>45034.87890625</v>
      </c>
      <c r="U130" s="1">
        <v>19286.189453125</v>
      </c>
      <c r="V130" s="1">
        <v>19752.16796875</v>
      </c>
      <c r="W130" s="1">
        <v>14898.2763671875</v>
      </c>
      <c r="X130" s="1">
        <v>15643.2724609375</v>
      </c>
      <c r="Y130" s="1">
        <v>14390.380859375</v>
      </c>
      <c r="Z130" s="1">
        <v>16277.0390625</v>
      </c>
      <c r="AA130" s="1">
        <v>52482.56640625</v>
      </c>
      <c r="AB130" s="1">
        <v>23193.1328125</v>
      </c>
      <c r="AC130" s="1">
        <v>39022.5546875</v>
      </c>
      <c r="AD130" s="1">
        <v>23142.7734375</v>
      </c>
      <c r="AE130" s="1">
        <v>41917.5625</v>
      </c>
      <c r="AF130" s="1">
        <v>36897</v>
      </c>
      <c r="AG130" s="1">
        <v>33657.33203125</v>
      </c>
      <c r="AH130" s="1">
        <v>20572.177734375</v>
      </c>
      <c r="AI130" s="1">
        <v>16546.62890625</v>
      </c>
      <c r="AJ130" s="1">
        <v>16436.33203125</v>
      </c>
      <c r="AK130" s="1">
        <v>12670.4609375</v>
      </c>
      <c r="AL130" s="1">
        <v>11385.67578125</v>
      </c>
      <c r="AM130" s="1">
        <v>11543.0859375</v>
      </c>
      <c r="AN130" s="1">
        <v>13590.2978515625</v>
      </c>
      <c r="AO130" s="1">
        <v>10230.2529296875</v>
      </c>
      <c r="AP130" s="1">
        <v>11750.572265625</v>
      </c>
      <c r="AQ130" s="1">
        <v>8223.294921875</v>
      </c>
      <c r="AR130" s="1">
        <v>100640.5703125</v>
      </c>
      <c r="AS130" s="1">
        <v>26933.869140625</v>
      </c>
      <c r="AT130" s="1">
        <v>309165.84375</v>
      </c>
      <c r="AU130" s="1">
        <v>53867.73828125</v>
      </c>
      <c r="AV130" s="1">
        <v>54211.421875</v>
      </c>
      <c r="AW130" s="1">
        <v>37707.4140625</v>
      </c>
      <c r="AX130" s="1">
        <v>32782.25</v>
      </c>
      <c r="AY130" s="1">
        <v>116266.5859375</v>
      </c>
      <c r="AZ130" s="1">
        <v>18787.453125</v>
      </c>
      <c r="BA130" s="1">
        <v>38376.9140625</v>
      </c>
      <c r="BB130" s="1">
        <v>30095.126953125</v>
      </c>
      <c r="BC130" s="1">
        <v>31574.95703125</v>
      </c>
      <c r="BD130" s="1">
        <v>22066.087890625</v>
      </c>
      <c r="BE130" s="1">
        <v>37265.69921875</v>
      </c>
      <c r="BF130" s="1">
        <v>10223.7236328125</v>
      </c>
      <c r="BG130" s="1">
        <v>35077.12890625</v>
      </c>
    </row>
    <row r="131" spans="1:59" ht="13" x14ac:dyDescent="0.15">
      <c r="A131" s="1">
        <v>129</v>
      </c>
      <c r="B131" s="1">
        <v>77906.9609375</v>
      </c>
      <c r="C131" s="1">
        <v>44088.52734375</v>
      </c>
      <c r="D131" s="1">
        <v>64224.0390625</v>
      </c>
      <c r="E131" s="1">
        <v>16686.7578125</v>
      </c>
      <c r="F131" s="1">
        <v>30278.271484375</v>
      </c>
      <c r="G131" s="1">
        <v>19109.578125</v>
      </c>
      <c r="H131" s="1">
        <v>21972.337890625</v>
      </c>
      <c r="I131" s="1">
        <v>19672.62890625</v>
      </c>
      <c r="J131" s="1">
        <v>66730.375</v>
      </c>
      <c r="K131" s="1">
        <v>19177.828125</v>
      </c>
      <c r="L131" s="1">
        <v>34464.25</v>
      </c>
      <c r="M131" s="1">
        <v>17553.82421875</v>
      </c>
      <c r="N131" s="1">
        <v>47782.41796875</v>
      </c>
      <c r="O131" s="1">
        <v>21457.171875</v>
      </c>
      <c r="P131" s="1">
        <v>38278.7265625</v>
      </c>
      <c r="Q131" s="1">
        <v>9947.21875</v>
      </c>
      <c r="R131" s="1">
        <v>32546.908203125</v>
      </c>
      <c r="S131" s="1">
        <v>18137.037109375</v>
      </c>
      <c r="T131" s="1">
        <v>45064.28515625</v>
      </c>
      <c r="U131" s="1">
        <v>19436.861328125</v>
      </c>
      <c r="V131" s="1">
        <v>19774.27734375</v>
      </c>
      <c r="W131" s="1">
        <v>15014.66796875</v>
      </c>
      <c r="X131" s="1">
        <v>15660.25</v>
      </c>
      <c r="Y131" s="1">
        <v>14502.8046875</v>
      </c>
      <c r="Z131" s="1">
        <v>16311.640625</v>
      </c>
      <c r="AA131" s="1">
        <v>52892.578125</v>
      </c>
      <c r="AB131" s="1">
        <v>23230.302734375</v>
      </c>
      <c r="AC131" s="1">
        <v>39327.421875</v>
      </c>
      <c r="AD131" s="1">
        <v>23154.833984375</v>
      </c>
      <c r="AE131" s="1">
        <v>42245.04296875</v>
      </c>
      <c r="AF131" s="1">
        <v>36935.046875</v>
      </c>
      <c r="AG131" s="1">
        <v>33920.2734375</v>
      </c>
      <c r="AH131" s="1">
        <v>20590.54296875</v>
      </c>
      <c r="AI131" s="1">
        <v>16675.900390625</v>
      </c>
      <c r="AJ131" s="1">
        <v>16460.18359375</v>
      </c>
      <c r="AK131" s="1">
        <v>12769.4482421875</v>
      </c>
      <c r="AL131" s="1">
        <v>11398.3779296875</v>
      </c>
      <c r="AM131" s="1">
        <v>11633.2666015625</v>
      </c>
      <c r="AN131" s="1">
        <v>13602.6796875</v>
      </c>
      <c r="AO131" s="1">
        <v>10310.1767578125</v>
      </c>
      <c r="AP131" s="1">
        <v>11757.1611328125</v>
      </c>
      <c r="AQ131" s="1">
        <v>8287.5380859375</v>
      </c>
      <c r="AR131" s="1">
        <v>100925.8203125</v>
      </c>
      <c r="AS131" s="1">
        <v>27144.2890625</v>
      </c>
      <c r="AT131" s="1">
        <v>309949.46875</v>
      </c>
      <c r="AU131" s="1">
        <v>54288.57421875</v>
      </c>
      <c r="AV131" s="1">
        <v>54246.35546875</v>
      </c>
      <c r="AW131" s="1">
        <v>38002.00390625</v>
      </c>
      <c r="AX131" s="1">
        <v>32787.859375</v>
      </c>
      <c r="AY131" s="1">
        <v>117174.9140625</v>
      </c>
      <c r="AZ131" s="1">
        <v>18800.0546875</v>
      </c>
      <c r="BA131" s="1">
        <v>38676.73046875</v>
      </c>
      <c r="BB131" s="1">
        <v>30110.966796875</v>
      </c>
      <c r="BC131" s="1">
        <v>31821.634765625</v>
      </c>
      <c r="BD131" s="1">
        <v>22076.109375</v>
      </c>
      <c r="BE131" s="1">
        <v>37556.8359375</v>
      </c>
      <c r="BF131" s="1">
        <v>10228.861328125</v>
      </c>
      <c r="BG131" s="1">
        <v>35351.16796875</v>
      </c>
    </row>
    <row r="132" spans="1:59" ht="13" x14ac:dyDescent="0.15">
      <c r="A132" s="1">
        <v>130</v>
      </c>
      <c r="B132" s="1">
        <v>77976.171875</v>
      </c>
      <c r="C132" s="1">
        <v>44430.30078125</v>
      </c>
      <c r="D132" s="1">
        <v>64358.29296875</v>
      </c>
      <c r="E132" s="1">
        <v>16816.11328125</v>
      </c>
      <c r="F132" s="1">
        <v>30326.58984375</v>
      </c>
      <c r="G132" s="1">
        <v>19257.71484375</v>
      </c>
      <c r="H132" s="1">
        <v>21999.87890625</v>
      </c>
      <c r="I132" s="1">
        <v>19825.130859375</v>
      </c>
      <c r="J132" s="1">
        <v>66813.921875</v>
      </c>
      <c r="K132" s="1">
        <v>19326.49609375</v>
      </c>
      <c r="L132" s="1">
        <v>34500.32421875</v>
      </c>
      <c r="M132" s="1">
        <v>17689.90234375</v>
      </c>
      <c r="N132" s="1">
        <v>47819.80859375</v>
      </c>
      <c r="O132" s="1">
        <v>21623.5078125</v>
      </c>
      <c r="P132" s="1">
        <v>38331.66015625</v>
      </c>
      <c r="Q132" s="1">
        <v>10024.3291015625</v>
      </c>
      <c r="R132" s="1">
        <v>32564.509765625</v>
      </c>
      <c r="S132" s="1">
        <v>18277.63671875</v>
      </c>
      <c r="T132" s="1">
        <v>45093.26171875</v>
      </c>
      <c r="U132" s="1">
        <v>19587.537109375</v>
      </c>
      <c r="V132" s="1">
        <v>19796.052734375</v>
      </c>
      <c r="W132" s="1">
        <v>15131.0634765625</v>
      </c>
      <c r="X132" s="1">
        <v>15676.9384765625</v>
      </c>
      <c r="Y132" s="1">
        <v>14615.2314453125</v>
      </c>
      <c r="Z132" s="1">
        <v>16345.796875</v>
      </c>
      <c r="AA132" s="1">
        <v>53302.60546875</v>
      </c>
      <c r="AB132" s="1">
        <v>23267.0625</v>
      </c>
      <c r="AC132" s="1">
        <v>39632.28515625</v>
      </c>
      <c r="AD132" s="1">
        <v>23166.7421875</v>
      </c>
      <c r="AE132" s="1">
        <v>42572.52734375</v>
      </c>
      <c r="AF132" s="1">
        <v>36972.578125</v>
      </c>
      <c r="AG132" s="1">
        <v>34183.2265625</v>
      </c>
      <c r="AH132" s="1">
        <v>20608.64453125</v>
      </c>
      <c r="AI132" s="1">
        <v>16805.171875</v>
      </c>
      <c r="AJ132" s="1">
        <v>16483.619140625</v>
      </c>
      <c r="AK132" s="1">
        <v>12868.4365234375</v>
      </c>
      <c r="AL132" s="1">
        <v>11410.9619140625</v>
      </c>
      <c r="AM132" s="1">
        <v>11723.447265625</v>
      </c>
      <c r="AN132" s="1">
        <v>13614.8955078125</v>
      </c>
      <c r="AO132" s="1">
        <v>10390.1015625</v>
      </c>
      <c r="AP132" s="1">
        <v>11763.634765625</v>
      </c>
      <c r="AQ132" s="1">
        <v>8351.7841796875</v>
      </c>
      <c r="AR132" s="1">
        <v>101207.9140625</v>
      </c>
      <c r="AS132" s="1">
        <v>27354.7109375</v>
      </c>
      <c r="AT132" s="1">
        <v>310722.59375</v>
      </c>
      <c r="AU132" s="1">
        <v>54709.41796875</v>
      </c>
      <c r="AV132" s="1">
        <v>54280.72265625</v>
      </c>
      <c r="AW132" s="1">
        <v>38296.59375</v>
      </c>
      <c r="AX132" s="1">
        <v>32793.38671875</v>
      </c>
      <c r="AY132" s="1">
        <v>118083.25</v>
      </c>
      <c r="AZ132" s="1">
        <v>18812.48046875</v>
      </c>
      <c r="BA132" s="1">
        <v>38976.55078125</v>
      </c>
      <c r="BB132" s="1">
        <v>30126.583984375</v>
      </c>
      <c r="BC132" s="1">
        <v>32068.318359375</v>
      </c>
      <c r="BD132" s="1">
        <v>22085.99609375</v>
      </c>
      <c r="BE132" s="1">
        <v>37847.9765625</v>
      </c>
      <c r="BF132" s="1">
        <v>10233.943359375</v>
      </c>
      <c r="BG132" s="1">
        <v>35625.2109375</v>
      </c>
    </row>
    <row r="133" spans="1:59" ht="13" x14ac:dyDescent="0.15">
      <c r="A133" s="1">
        <v>131</v>
      </c>
      <c r="B133" s="1">
        <v>78044.0546875</v>
      </c>
      <c r="C133" s="1">
        <v>44772.0703125</v>
      </c>
      <c r="D133" s="1">
        <v>64491.1484375</v>
      </c>
      <c r="E133" s="1">
        <v>16945.466796875</v>
      </c>
      <c r="F133" s="1">
        <v>30374.3828125</v>
      </c>
      <c r="G133" s="1">
        <v>19405.8515625</v>
      </c>
      <c r="H133" s="1">
        <v>22027.125</v>
      </c>
      <c r="I133" s="1">
        <v>19977.6328125</v>
      </c>
      <c r="J133" s="1">
        <v>66896.1796875</v>
      </c>
      <c r="K133" s="1">
        <v>19475.16015625</v>
      </c>
      <c r="L133" s="1">
        <v>34536.07421875</v>
      </c>
      <c r="M133" s="1">
        <v>17825.9765625</v>
      </c>
      <c r="N133" s="1">
        <v>47856.6875</v>
      </c>
      <c r="O133" s="1">
        <v>21789.841796875</v>
      </c>
      <c r="P133" s="1">
        <v>38383.8671875</v>
      </c>
      <c r="Q133" s="1">
        <v>10101.439453125</v>
      </c>
      <c r="R133" s="1">
        <v>32581.689453125</v>
      </c>
      <c r="S133" s="1">
        <v>18418.232421875</v>
      </c>
      <c r="T133" s="1">
        <v>45121.82421875</v>
      </c>
      <c r="U133" s="1">
        <v>19738.208984375</v>
      </c>
      <c r="V133" s="1">
        <v>19817.505859375</v>
      </c>
      <c r="W133" s="1">
        <v>15247.455078125</v>
      </c>
      <c r="X133" s="1">
        <v>15693.341796875</v>
      </c>
      <c r="Y133" s="1">
        <v>14727.6552734375</v>
      </c>
      <c r="Z133" s="1">
        <v>16379.5078125</v>
      </c>
      <c r="AA133" s="1">
        <v>53712.625</v>
      </c>
      <c r="AB133" s="1">
        <v>23303.416015625</v>
      </c>
      <c r="AC133" s="1">
        <v>39937.1484375</v>
      </c>
      <c r="AD133" s="1">
        <v>23178.4921875</v>
      </c>
      <c r="AE133" s="1">
        <v>42900.00390625</v>
      </c>
      <c r="AF133" s="1">
        <v>37009.59765625</v>
      </c>
      <c r="AG133" s="1">
        <v>34446.171875</v>
      </c>
      <c r="AH133" s="1">
        <v>20626.4921875</v>
      </c>
      <c r="AI133" s="1">
        <v>16934.44140625</v>
      </c>
      <c r="AJ133" s="1">
        <v>16506.64453125</v>
      </c>
      <c r="AK133" s="1">
        <v>12967.423828125</v>
      </c>
      <c r="AL133" s="1">
        <v>11423.4296875</v>
      </c>
      <c r="AM133" s="1">
        <v>11813.626953125</v>
      </c>
      <c r="AN133" s="1">
        <v>13626.9462890625</v>
      </c>
      <c r="AO133" s="1">
        <v>10470.0244140625</v>
      </c>
      <c r="AP133" s="1">
        <v>11769.994140625</v>
      </c>
      <c r="AQ133" s="1">
        <v>8416.0283203125</v>
      </c>
      <c r="AR133" s="1">
        <v>101486.921875</v>
      </c>
      <c r="AS133" s="1">
        <v>27565.130859375</v>
      </c>
      <c r="AT133" s="1">
        <v>311485.53125</v>
      </c>
      <c r="AU133" s="1">
        <v>55130.2578125</v>
      </c>
      <c r="AV133" s="1">
        <v>54314.5234375</v>
      </c>
      <c r="AW133" s="1">
        <v>38591.18359375</v>
      </c>
      <c r="AX133" s="1">
        <v>32798.828125</v>
      </c>
      <c r="AY133" s="1">
        <v>118991.5859375</v>
      </c>
      <c r="AZ133" s="1">
        <v>18824.736328125</v>
      </c>
      <c r="BA133" s="1">
        <v>39276.375</v>
      </c>
      <c r="BB133" s="1">
        <v>30141.98046875</v>
      </c>
      <c r="BC133" s="1">
        <v>32314.99609375</v>
      </c>
      <c r="BD133" s="1">
        <v>22095.75</v>
      </c>
      <c r="BE133" s="1">
        <v>38139.11328125</v>
      </c>
      <c r="BF133" s="1">
        <v>10238.9697265625</v>
      </c>
      <c r="BG133" s="1">
        <v>35899.25</v>
      </c>
    </row>
    <row r="134" spans="1:59" ht="13" x14ac:dyDescent="0.15">
      <c r="A134" s="1">
        <v>132</v>
      </c>
      <c r="B134" s="1">
        <v>78110.6640625</v>
      </c>
      <c r="C134" s="1">
        <v>45113.83984375</v>
      </c>
      <c r="D134" s="1">
        <v>64622.62890625</v>
      </c>
      <c r="E134" s="1">
        <v>17074.822265625</v>
      </c>
      <c r="F134" s="1">
        <v>30421.66015625</v>
      </c>
      <c r="G134" s="1">
        <v>19553.986328125</v>
      </c>
      <c r="H134" s="1">
        <v>22054.078125</v>
      </c>
      <c r="I134" s="1">
        <v>20130.1328125</v>
      </c>
      <c r="J134" s="1">
        <v>66977.15625</v>
      </c>
      <c r="K134" s="1">
        <v>19623.82421875</v>
      </c>
      <c r="L134" s="1">
        <v>34571.51953125</v>
      </c>
      <c r="M134" s="1">
        <v>17962.052734375</v>
      </c>
      <c r="N134" s="1">
        <v>47893.0703125</v>
      </c>
      <c r="O134" s="1">
        <v>21956.17578125</v>
      </c>
      <c r="P134" s="1">
        <v>38435.3515625</v>
      </c>
      <c r="Q134" s="1">
        <v>10178.5498046875</v>
      </c>
      <c r="R134" s="1">
        <v>32598.46484375</v>
      </c>
      <c r="S134" s="1">
        <v>18558.830078125</v>
      </c>
      <c r="T134" s="1">
        <v>45149.98046875</v>
      </c>
      <c r="U134" s="1">
        <v>19888.8828125</v>
      </c>
      <c r="V134" s="1">
        <v>19838.642578125</v>
      </c>
      <c r="W134" s="1">
        <v>15363.8466796875</v>
      </c>
      <c r="X134" s="1">
        <v>15709.4658203125</v>
      </c>
      <c r="Y134" s="1">
        <v>14840.0791015625</v>
      </c>
      <c r="Z134" s="1">
        <v>16412.787109375</v>
      </c>
      <c r="AA134" s="1">
        <v>54122.640625</v>
      </c>
      <c r="AB134" s="1">
        <v>23339.375</v>
      </c>
      <c r="AC134" s="1">
        <v>40242.0078125</v>
      </c>
      <c r="AD134" s="1">
        <v>23190.09765625</v>
      </c>
      <c r="AE134" s="1">
        <v>43227.48046875</v>
      </c>
      <c r="AF134" s="1">
        <v>37046.12890625</v>
      </c>
      <c r="AG134" s="1">
        <v>34709.12109375</v>
      </c>
      <c r="AH134" s="1">
        <v>20644.091796875</v>
      </c>
      <c r="AI134" s="1">
        <v>17063.7109375</v>
      </c>
      <c r="AJ134" s="1">
        <v>16529.275390625</v>
      </c>
      <c r="AK134" s="1">
        <v>13066.412109375</v>
      </c>
      <c r="AL134" s="1">
        <v>11435.7822265625</v>
      </c>
      <c r="AM134" s="1">
        <v>11903.8076171875</v>
      </c>
      <c r="AN134" s="1">
        <v>13638.8359375</v>
      </c>
      <c r="AO134" s="1">
        <v>10549.9482421875</v>
      </c>
      <c r="AP134" s="1">
        <v>11776.2431640625</v>
      </c>
      <c r="AQ134" s="1">
        <v>8480.2724609375</v>
      </c>
      <c r="AR134" s="1">
        <v>101762.8671875</v>
      </c>
      <c r="AS134" s="1">
        <v>27775.55078125</v>
      </c>
      <c r="AT134" s="1">
        <v>312238.34375</v>
      </c>
      <c r="AU134" s="1">
        <v>55551.09765625</v>
      </c>
      <c r="AV134" s="1">
        <v>54347.79296875</v>
      </c>
      <c r="AW134" s="1">
        <v>38885.76953125</v>
      </c>
      <c r="AX134" s="1">
        <v>32804.1953125</v>
      </c>
      <c r="AY134" s="1">
        <v>119899.90625</v>
      </c>
      <c r="AZ134" s="1">
        <v>18836.822265625</v>
      </c>
      <c r="BA134" s="1">
        <v>39576.19140625</v>
      </c>
      <c r="BB134" s="1">
        <v>30157.16015625</v>
      </c>
      <c r="BC134" s="1">
        <v>32561.673828125</v>
      </c>
      <c r="BD134" s="1">
        <v>22105.37109375</v>
      </c>
      <c r="BE134" s="1">
        <v>38430.25390625</v>
      </c>
      <c r="BF134" s="1">
        <v>10243.94140625</v>
      </c>
      <c r="BG134" s="1">
        <v>36173.2890625</v>
      </c>
    </row>
    <row r="135" spans="1:59" ht="13" x14ac:dyDescent="0.15">
      <c r="A135" s="1">
        <v>133</v>
      </c>
      <c r="B135" s="1">
        <v>78176.03125</v>
      </c>
      <c r="C135" s="1">
        <v>45455.6171875</v>
      </c>
      <c r="D135" s="1">
        <v>64752.74609375</v>
      </c>
      <c r="E135" s="1">
        <v>17204.177734375</v>
      </c>
      <c r="F135" s="1">
        <v>30468.431640625</v>
      </c>
      <c r="G135" s="1">
        <v>19702.123046875</v>
      </c>
      <c r="H135" s="1">
        <v>22080.744140625</v>
      </c>
      <c r="I135" s="1">
        <v>20282.6328125</v>
      </c>
      <c r="J135" s="1">
        <v>67056.890625</v>
      </c>
      <c r="K135" s="1">
        <v>19772.490234375</v>
      </c>
      <c r="L135" s="1">
        <v>34606.6484375</v>
      </c>
      <c r="M135" s="1">
        <v>18098.12890625</v>
      </c>
      <c r="N135" s="1">
        <v>47928.97265625</v>
      </c>
      <c r="O135" s="1">
        <v>22122.51171875</v>
      </c>
      <c r="P135" s="1">
        <v>38486.1484375</v>
      </c>
      <c r="Q135" s="1">
        <v>10255.66015625</v>
      </c>
      <c r="R135" s="1">
        <v>32614.845703125</v>
      </c>
      <c r="S135" s="1">
        <v>18699.427734375</v>
      </c>
      <c r="T135" s="1">
        <v>45177.73046875</v>
      </c>
      <c r="U135" s="1">
        <v>20039.556640625</v>
      </c>
      <c r="V135" s="1">
        <v>19859.46875</v>
      </c>
      <c r="W135" s="1">
        <v>15480.2412109375</v>
      </c>
      <c r="X135" s="1">
        <v>15725.3232421875</v>
      </c>
      <c r="Y135" s="1">
        <v>14952.5048828125</v>
      </c>
      <c r="Z135" s="1">
        <v>16445.640625</v>
      </c>
      <c r="AA135" s="1">
        <v>54532.6640625</v>
      </c>
      <c r="AB135" s="1">
        <v>23374.94140625</v>
      </c>
      <c r="AC135" s="1">
        <v>40546.875</v>
      </c>
      <c r="AD135" s="1">
        <v>23201.556640625</v>
      </c>
      <c r="AE135" s="1">
        <v>43554.96875</v>
      </c>
      <c r="AF135" s="1">
        <v>37082.171875</v>
      </c>
      <c r="AG135" s="1">
        <v>34972.06640625</v>
      </c>
      <c r="AH135" s="1">
        <v>20661.4453125</v>
      </c>
      <c r="AI135" s="1">
        <v>17192.982421875</v>
      </c>
      <c r="AJ135" s="1">
        <v>16551.515625</v>
      </c>
      <c r="AK135" s="1">
        <v>13165.400390625</v>
      </c>
      <c r="AL135" s="1">
        <v>11448.0224609375</v>
      </c>
      <c r="AM135" s="1">
        <v>11993.98828125</v>
      </c>
      <c r="AN135" s="1">
        <v>13650.5712890625</v>
      </c>
      <c r="AO135" s="1">
        <v>10629.8720703125</v>
      </c>
      <c r="AP135" s="1">
        <v>11782.3828125</v>
      </c>
      <c r="AQ135" s="1">
        <v>8544.517578125</v>
      </c>
      <c r="AR135" s="1">
        <v>102035.8125</v>
      </c>
      <c r="AS135" s="1">
        <v>27985.97265625</v>
      </c>
      <c r="AT135" s="1">
        <v>312981.28125</v>
      </c>
      <c r="AU135" s="1">
        <v>55971.9453125</v>
      </c>
      <c r="AV135" s="1">
        <v>54380.515625</v>
      </c>
      <c r="AW135" s="1">
        <v>39180.36328125</v>
      </c>
      <c r="AX135" s="1">
        <v>32809.4765625</v>
      </c>
      <c r="AY135" s="1">
        <v>120808.2421875</v>
      </c>
      <c r="AZ135" s="1">
        <v>18848.74609375</v>
      </c>
      <c r="BA135" s="1">
        <v>39876.01171875</v>
      </c>
      <c r="BB135" s="1">
        <v>30172.134765625</v>
      </c>
      <c r="BC135" s="1">
        <v>32808.35546875</v>
      </c>
      <c r="BD135" s="1">
        <v>22114.869140625</v>
      </c>
      <c r="BE135" s="1">
        <v>38721.39453125</v>
      </c>
      <c r="BF135" s="1">
        <v>10248.8583984375</v>
      </c>
      <c r="BG135" s="1">
        <v>36447.33203125</v>
      </c>
    </row>
    <row r="136" spans="1:59" ht="13" x14ac:dyDescent="0.15">
      <c r="A136" s="1">
        <v>134</v>
      </c>
      <c r="B136" s="1">
        <v>78240.1796875</v>
      </c>
      <c r="C136" s="1">
        <v>45797.3828125</v>
      </c>
      <c r="D136" s="1">
        <v>64881.53515625</v>
      </c>
      <c r="E136" s="1">
        <v>17333.53125</v>
      </c>
      <c r="F136" s="1">
        <v>30514.703125</v>
      </c>
      <c r="G136" s="1">
        <v>19850.259765625</v>
      </c>
      <c r="H136" s="1">
        <v>22107.130859375</v>
      </c>
      <c r="I136" s="1">
        <v>20435.1328125</v>
      </c>
      <c r="J136" s="1">
        <v>67135.40625</v>
      </c>
      <c r="K136" s="1">
        <v>19921.15625</v>
      </c>
      <c r="L136" s="1">
        <v>34641.48046875</v>
      </c>
      <c r="M136" s="1">
        <v>18234.205078125</v>
      </c>
      <c r="N136" s="1">
        <v>47964.39453125</v>
      </c>
      <c r="O136" s="1">
        <v>22288.845703125</v>
      </c>
      <c r="P136" s="1">
        <v>38536.2421875</v>
      </c>
      <c r="Q136" s="1">
        <v>10332.76953125</v>
      </c>
      <c r="R136" s="1">
        <v>32630.845703125</v>
      </c>
      <c r="S136" s="1">
        <v>18840.025390625</v>
      </c>
      <c r="T136" s="1">
        <v>45205.1015625</v>
      </c>
      <c r="U136" s="1">
        <v>20190.228515625</v>
      </c>
      <c r="V136" s="1">
        <v>19879.994140625</v>
      </c>
      <c r="W136" s="1">
        <v>15596.6328125</v>
      </c>
      <c r="X136" s="1">
        <v>15740.912109375</v>
      </c>
      <c r="Y136" s="1">
        <v>15064.9306640625</v>
      </c>
      <c r="Z136" s="1">
        <v>16478.07421875</v>
      </c>
      <c r="AA136" s="1">
        <v>54942.68359375</v>
      </c>
      <c r="AB136" s="1">
        <v>23410.126953125</v>
      </c>
      <c r="AC136" s="1">
        <v>40851.73828125</v>
      </c>
      <c r="AD136" s="1">
        <v>23212.87109375</v>
      </c>
      <c r="AE136" s="1">
        <v>43882.4453125</v>
      </c>
      <c r="AF136" s="1">
        <v>37117.73828125</v>
      </c>
      <c r="AG136" s="1">
        <v>35235.015625</v>
      </c>
      <c r="AH136" s="1">
        <v>20678.5625</v>
      </c>
      <c r="AI136" s="1">
        <v>17322.25390625</v>
      </c>
      <c r="AJ136" s="1">
        <v>16573.37890625</v>
      </c>
      <c r="AK136" s="1">
        <v>13264.3876953125</v>
      </c>
      <c r="AL136" s="1">
        <v>11460.15234375</v>
      </c>
      <c r="AM136" s="1">
        <v>12084.1689453125</v>
      </c>
      <c r="AN136" s="1">
        <v>13662.1533203125</v>
      </c>
      <c r="AO136" s="1">
        <v>10709.7958984375</v>
      </c>
      <c r="AP136" s="1">
        <v>11788.4189453125</v>
      </c>
      <c r="AQ136" s="1">
        <v>8608.76171875</v>
      </c>
      <c r="AR136" s="1">
        <v>102305.796875</v>
      </c>
      <c r="AS136" s="1">
        <v>28196.392578125</v>
      </c>
      <c r="AT136" s="1">
        <v>313714.53125</v>
      </c>
      <c r="AU136" s="1">
        <v>56392.78515625</v>
      </c>
      <c r="AV136" s="1">
        <v>54412.71875</v>
      </c>
      <c r="AW136" s="1">
        <v>39474.94921875</v>
      </c>
      <c r="AX136" s="1">
        <v>32814.6875</v>
      </c>
      <c r="AY136" s="1">
        <v>121716.578125</v>
      </c>
      <c r="AZ136" s="1">
        <v>18860.5078125</v>
      </c>
      <c r="BA136" s="1">
        <v>40175.83203125</v>
      </c>
      <c r="BB136" s="1">
        <v>30186.90234375</v>
      </c>
      <c r="BC136" s="1">
        <v>33055.03515625</v>
      </c>
      <c r="BD136" s="1">
        <v>22124.236328125</v>
      </c>
      <c r="BE136" s="1">
        <v>39012.52734375</v>
      </c>
      <c r="BF136" s="1">
        <v>10253.724609375</v>
      </c>
      <c r="BG136" s="1">
        <v>36721.37109375</v>
      </c>
    </row>
    <row r="137" spans="1:59" ht="13" x14ac:dyDescent="0.15">
      <c r="A137" s="1">
        <v>135</v>
      </c>
      <c r="B137" s="1">
        <v>78303.15625</v>
      </c>
      <c r="C137" s="1">
        <v>46139.15625</v>
      </c>
      <c r="D137" s="1">
        <v>65009.00390625</v>
      </c>
      <c r="E137" s="1">
        <v>17462.884765625</v>
      </c>
      <c r="F137" s="1">
        <v>30560.484375</v>
      </c>
      <c r="G137" s="1">
        <v>19998.39453125</v>
      </c>
      <c r="H137" s="1">
        <v>22133.240234375</v>
      </c>
      <c r="I137" s="1">
        <v>20587.634765625</v>
      </c>
      <c r="J137" s="1">
        <v>67212.71875</v>
      </c>
      <c r="K137" s="1">
        <v>20069.8203125</v>
      </c>
      <c r="L137" s="1">
        <v>34676.00390625</v>
      </c>
      <c r="M137" s="1">
        <v>18370.279296875</v>
      </c>
      <c r="N137" s="1">
        <v>47999.3515625</v>
      </c>
      <c r="O137" s="1">
        <v>22455.1796875</v>
      </c>
      <c r="P137" s="1">
        <v>38585.66796875</v>
      </c>
      <c r="Q137" s="1">
        <v>10409.8798828125</v>
      </c>
      <c r="R137" s="1">
        <v>32646.478515625</v>
      </c>
      <c r="S137" s="1">
        <v>18980.62109375</v>
      </c>
      <c r="T137" s="1">
        <v>45232.08203125</v>
      </c>
      <c r="U137" s="1">
        <v>20340.900390625</v>
      </c>
      <c r="V137" s="1">
        <v>19900.220703125</v>
      </c>
      <c r="W137" s="1">
        <v>15713.0244140625</v>
      </c>
      <c r="X137" s="1">
        <v>15756.244140625</v>
      </c>
      <c r="Y137" s="1">
        <v>15177.3544921875</v>
      </c>
      <c r="Z137" s="1">
        <v>16510.09765625</v>
      </c>
      <c r="AA137" s="1">
        <v>55352.703125</v>
      </c>
      <c r="AB137" s="1">
        <v>23444.935546875</v>
      </c>
      <c r="AC137" s="1">
        <v>41156.6015625</v>
      </c>
      <c r="AD137" s="1">
        <v>23224.046875</v>
      </c>
      <c r="AE137" s="1">
        <v>44209.92578125</v>
      </c>
      <c r="AF137" s="1">
        <v>37152.83984375</v>
      </c>
      <c r="AG137" s="1">
        <v>35497.96484375</v>
      </c>
      <c r="AH137" s="1">
        <v>20695.44140625</v>
      </c>
      <c r="AI137" s="1">
        <v>17451.5234375</v>
      </c>
      <c r="AJ137" s="1">
        <v>16594.8671875</v>
      </c>
      <c r="AK137" s="1">
        <v>13363.375</v>
      </c>
      <c r="AL137" s="1">
        <v>11472.1728515625</v>
      </c>
      <c r="AM137" s="1">
        <v>12174.3486328125</v>
      </c>
      <c r="AN137" s="1">
        <v>13673.58203125</v>
      </c>
      <c r="AO137" s="1">
        <v>10789.71875</v>
      </c>
      <c r="AP137" s="1">
        <v>11794.3505859375</v>
      </c>
      <c r="AQ137" s="1">
        <v>8673.005859375</v>
      </c>
      <c r="AR137" s="1">
        <v>102572.8828125</v>
      </c>
      <c r="AS137" s="1">
        <v>28406.8125</v>
      </c>
      <c r="AT137" s="1">
        <v>314438.1875</v>
      </c>
      <c r="AU137" s="1">
        <v>56813.625</v>
      </c>
      <c r="AV137" s="1">
        <v>54444.41796875</v>
      </c>
      <c r="AW137" s="1">
        <v>39769.5390625</v>
      </c>
      <c r="AX137" s="1">
        <v>32819.8203125</v>
      </c>
      <c r="AY137" s="1">
        <v>122624.90625</v>
      </c>
      <c r="AZ137" s="1">
        <v>18872.111328125</v>
      </c>
      <c r="BA137" s="1">
        <v>40475.6484375</v>
      </c>
      <c r="BB137" s="1">
        <v>30201.46484375</v>
      </c>
      <c r="BC137" s="1">
        <v>33301.7109375</v>
      </c>
      <c r="BD137" s="1">
        <v>22133.486328125</v>
      </c>
      <c r="BE137" s="1">
        <v>39303.6640625</v>
      </c>
      <c r="BF137" s="1">
        <v>10258.5390625</v>
      </c>
      <c r="BG137" s="1">
        <v>36995.41015625</v>
      </c>
    </row>
    <row r="138" spans="1:59" ht="13" x14ac:dyDescent="0.15">
      <c r="A138" s="1">
        <v>136</v>
      </c>
      <c r="B138" s="1">
        <v>78364.9609375</v>
      </c>
      <c r="C138" s="1">
        <v>46480.9296875</v>
      </c>
      <c r="D138" s="1">
        <v>65135.1875</v>
      </c>
      <c r="E138" s="1">
        <v>17592.240234375</v>
      </c>
      <c r="F138" s="1">
        <v>30605.791015625</v>
      </c>
      <c r="G138" s="1">
        <v>20146.533203125</v>
      </c>
      <c r="H138" s="1">
        <v>22159.076171875</v>
      </c>
      <c r="I138" s="1">
        <v>20740.13671875</v>
      </c>
      <c r="J138" s="1">
        <v>67288.8828125</v>
      </c>
      <c r="K138" s="1">
        <v>20218.48828125</v>
      </c>
      <c r="L138" s="1">
        <v>34710.234375</v>
      </c>
      <c r="M138" s="1">
        <v>18506.359375</v>
      </c>
      <c r="N138" s="1">
        <v>48033.84375</v>
      </c>
      <c r="O138" s="1">
        <v>22621.515625</v>
      </c>
      <c r="P138" s="1">
        <v>38634.4375</v>
      </c>
      <c r="Q138" s="1">
        <v>10486.990234375</v>
      </c>
      <c r="R138" s="1">
        <v>32661.75</v>
      </c>
      <c r="S138" s="1">
        <v>19121.220703125</v>
      </c>
      <c r="T138" s="1">
        <v>45258.6875</v>
      </c>
      <c r="U138" s="1">
        <v>20491.576171875</v>
      </c>
      <c r="V138" s="1">
        <v>19920.15625</v>
      </c>
      <c r="W138" s="1">
        <v>15829.41796875</v>
      </c>
      <c r="X138" s="1">
        <v>15771.322265625</v>
      </c>
      <c r="Y138" s="1">
        <v>15289.7802734375</v>
      </c>
      <c r="Z138" s="1">
        <v>16541.71875</v>
      </c>
      <c r="AA138" s="1">
        <v>55762.72265625</v>
      </c>
      <c r="AB138" s="1">
        <v>23479.375</v>
      </c>
      <c r="AC138" s="1">
        <v>41461.46875</v>
      </c>
      <c r="AD138" s="1">
        <v>23235.083984375</v>
      </c>
      <c r="AE138" s="1">
        <v>44537.41015625</v>
      </c>
      <c r="AF138" s="1">
        <v>37187.484375</v>
      </c>
      <c r="AG138" s="1">
        <v>35760.9140625</v>
      </c>
      <c r="AH138" s="1">
        <v>20712.08984375</v>
      </c>
      <c r="AI138" s="1">
        <v>17580.794921875</v>
      </c>
      <c r="AJ138" s="1">
        <v>16615.994140625</v>
      </c>
      <c r="AK138" s="1">
        <v>13462.3642578125</v>
      </c>
      <c r="AL138" s="1">
        <v>11484.0859375</v>
      </c>
      <c r="AM138" s="1">
        <v>12264.529296875</v>
      </c>
      <c r="AN138" s="1">
        <v>13684.8642578125</v>
      </c>
      <c r="AO138" s="1">
        <v>10869.64453125</v>
      </c>
      <c r="AP138" s="1">
        <v>11800.1806640625</v>
      </c>
      <c r="AQ138" s="1">
        <v>8737.25</v>
      </c>
      <c r="AR138" s="1">
        <v>102837.0703125</v>
      </c>
      <c r="AS138" s="1">
        <v>28617.234375</v>
      </c>
      <c r="AT138" s="1">
        <v>315152.5</v>
      </c>
      <c r="AU138" s="1">
        <v>57234.47265625</v>
      </c>
      <c r="AV138" s="1">
        <v>54475.61328125</v>
      </c>
      <c r="AW138" s="1">
        <v>40064.1328125</v>
      </c>
      <c r="AX138" s="1">
        <v>32824.87890625</v>
      </c>
      <c r="AY138" s="1">
        <v>123533.25</v>
      </c>
      <c r="AZ138" s="1">
        <v>18883.560546875</v>
      </c>
      <c r="BA138" s="1">
        <v>40775.47265625</v>
      </c>
      <c r="BB138" s="1">
        <v>30215.828125</v>
      </c>
      <c r="BC138" s="1">
        <v>33548.39453125</v>
      </c>
      <c r="BD138" s="1">
        <v>22142.61328125</v>
      </c>
      <c r="BE138" s="1">
        <v>39594.80859375</v>
      </c>
      <c r="BF138" s="1">
        <v>10263.3017578125</v>
      </c>
      <c r="BG138" s="1">
        <v>37269.453125</v>
      </c>
    </row>
    <row r="139" spans="1:59" ht="13" x14ac:dyDescent="0.15">
      <c r="A139" s="1">
        <v>137</v>
      </c>
      <c r="B139" s="1">
        <v>78425.6640625</v>
      </c>
      <c r="C139" s="1">
        <v>46822.69921875</v>
      </c>
      <c r="D139" s="1">
        <v>65260.09765625</v>
      </c>
      <c r="E139" s="1">
        <v>17721.595703125</v>
      </c>
      <c r="F139" s="1">
        <v>30650.62109375</v>
      </c>
      <c r="G139" s="1">
        <v>20294.66796875</v>
      </c>
      <c r="H139" s="1">
        <v>22184.64453125</v>
      </c>
      <c r="I139" s="1">
        <v>20892.63671875</v>
      </c>
      <c r="J139" s="1">
        <v>67363.8828125</v>
      </c>
      <c r="K139" s="1">
        <v>20367.150390625</v>
      </c>
      <c r="L139" s="1">
        <v>34744.17578125</v>
      </c>
      <c r="M139" s="1">
        <v>18642.43359375</v>
      </c>
      <c r="N139" s="1">
        <v>48067.890625</v>
      </c>
      <c r="O139" s="1">
        <v>22787.849609375</v>
      </c>
      <c r="P139" s="1">
        <v>38682.5546875</v>
      </c>
      <c r="Q139" s="1">
        <v>10564.1005859375</v>
      </c>
      <c r="R139" s="1">
        <v>32676.677734375</v>
      </c>
      <c r="S139" s="1">
        <v>19261.81640625</v>
      </c>
      <c r="T139" s="1">
        <v>45284.92578125</v>
      </c>
      <c r="U139" s="1">
        <v>20642.248046875</v>
      </c>
      <c r="V139" s="1">
        <v>19939.806640625</v>
      </c>
      <c r="W139" s="1">
        <v>15945.8115234375</v>
      </c>
      <c r="X139" s="1">
        <v>15786.1533203125</v>
      </c>
      <c r="Y139" s="1">
        <v>15402.2041015625</v>
      </c>
      <c r="Z139" s="1">
        <v>16572.943359375</v>
      </c>
      <c r="AA139" s="1">
        <v>56172.7421875</v>
      </c>
      <c r="AB139" s="1">
        <v>23513.44921875</v>
      </c>
      <c r="AC139" s="1">
        <v>41766.328125</v>
      </c>
      <c r="AD139" s="1">
        <v>23245.984375</v>
      </c>
      <c r="AE139" s="1">
        <v>44864.88671875</v>
      </c>
      <c r="AF139" s="1">
        <v>37221.68359375</v>
      </c>
      <c r="AG139" s="1">
        <v>36023.86328125</v>
      </c>
      <c r="AH139" s="1">
        <v>20728.515625</v>
      </c>
      <c r="AI139" s="1">
        <v>17710.064453125</v>
      </c>
      <c r="AJ139" s="1">
        <v>16636.765625</v>
      </c>
      <c r="AK139" s="1">
        <v>13561.3525390625</v>
      </c>
      <c r="AL139" s="1">
        <v>11495.89453125</v>
      </c>
      <c r="AM139" s="1">
        <v>12354.7099609375</v>
      </c>
      <c r="AN139" s="1">
        <v>13696.0009765625</v>
      </c>
      <c r="AO139" s="1">
        <v>10949.568359375</v>
      </c>
      <c r="AP139" s="1">
        <v>11805.9140625</v>
      </c>
      <c r="AQ139" s="1">
        <v>8801.4951171875</v>
      </c>
      <c r="AR139" s="1">
        <v>103098.46875</v>
      </c>
      <c r="AS139" s="1">
        <v>28827.65625</v>
      </c>
      <c r="AT139" s="1">
        <v>315857.59375</v>
      </c>
      <c r="AU139" s="1">
        <v>57655.3125</v>
      </c>
      <c r="AV139" s="1">
        <v>54506.328125</v>
      </c>
      <c r="AW139" s="1">
        <v>40358.71875</v>
      </c>
      <c r="AX139" s="1">
        <v>32829.8671875</v>
      </c>
      <c r="AY139" s="1">
        <v>124441.578125</v>
      </c>
      <c r="AZ139" s="1">
        <v>18894.857421875</v>
      </c>
      <c r="BA139" s="1">
        <v>41075.2890625</v>
      </c>
      <c r="BB139" s="1">
        <v>30230</v>
      </c>
      <c r="BC139" s="1">
        <v>33795.07421875</v>
      </c>
      <c r="BD139" s="1">
        <v>22151.62109375</v>
      </c>
      <c r="BE139" s="1">
        <v>39885.9453125</v>
      </c>
      <c r="BF139" s="1">
        <v>10268.0146484375</v>
      </c>
      <c r="BG139" s="1">
        <v>37543.4921875</v>
      </c>
    </row>
    <row r="140" spans="1:59" ht="13" x14ac:dyDescent="0.15">
      <c r="A140" s="1">
        <v>138</v>
      </c>
      <c r="B140" s="1">
        <v>78485.25</v>
      </c>
      <c r="C140" s="1">
        <v>47164.47265625</v>
      </c>
      <c r="D140" s="1">
        <v>65383.7421875</v>
      </c>
      <c r="E140" s="1">
        <v>17850.953125</v>
      </c>
      <c r="F140" s="1">
        <v>30694.98828125</v>
      </c>
      <c r="G140" s="1">
        <v>20442.806640625</v>
      </c>
      <c r="H140" s="1">
        <v>22209.953125</v>
      </c>
      <c r="I140" s="1">
        <v>21045.140625</v>
      </c>
      <c r="J140" s="1">
        <v>67437.7734375</v>
      </c>
      <c r="K140" s="1">
        <v>20515.818359375</v>
      </c>
      <c r="L140" s="1">
        <v>34777.83203125</v>
      </c>
      <c r="M140" s="1">
        <v>18778.51171875</v>
      </c>
      <c r="N140" s="1">
        <v>48101.5</v>
      </c>
      <c r="O140" s="1">
        <v>22954.185546875</v>
      </c>
      <c r="P140" s="1">
        <v>38730.03515625</v>
      </c>
      <c r="Q140" s="1">
        <v>10641.2119140625</v>
      </c>
      <c r="R140" s="1">
        <v>32691.265625</v>
      </c>
      <c r="S140" s="1">
        <v>19402.4140625</v>
      </c>
      <c r="T140" s="1">
        <v>45310.8046875</v>
      </c>
      <c r="U140" s="1">
        <v>20792.923828125</v>
      </c>
      <c r="V140" s="1">
        <v>19959.1796875</v>
      </c>
      <c r="W140" s="1">
        <v>16062.205078125</v>
      </c>
      <c r="X140" s="1">
        <v>15800.744140625</v>
      </c>
      <c r="Y140" s="1">
        <v>15514.630859375</v>
      </c>
      <c r="Z140" s="1">
        <v>16603.77734375</v>
      </c>
      <c r="AA140" s="1">
        <v>56582.76953125</v>
      </c>
      <c r="AB140" s="1">
        <v>23547.166015625</v>
      </c>
      <c r="AC140" s="1">
        <v>42071.1953125</v>
      </c>
      <c r="AD140" s="1">
        <v>23256.755859375</v>
      </c>
      <c r="AE140" s="1">
        <v>45192.375</v>
      </c>
      <c r="AF140" s="1">
        <v>37255.44140625</v>
      </c>
      <c r="AG140" s="1">
        <v>36286.80859375</v>
      </c>
      <c r="AH140" s="1">
        <v>20744.71875</v>
      </c>
      <c r="AI140" s="1">
        <v>17839.3359375</v>
      </c>
      <c r="AJ140" s="1">
        <v>16657.193359375</v>
      </c>
      <c r="AK140" s="1">
        <v>13660.3408203125</v>
      </c>
      <c r="AL140" s="1">
        <v>11507.5986328125</v>
      </c>
      <c r="AM140" s="1">
        <v>12444.890625</v>
      </c>
      <c r="AN140" s="1">
        <v>13706.9951171875</v>
      </c>
      <c r="AO140" s="1">
        <v>11029.4921875</v>
      </c>
      <c r="AP140" s="1">
        <v>11811.55078125</v>
      </c>
      <c r="AQ140" s="1">
        <v>8865.740234375</v>
      </c>
      <c r="AR140" s="1">
        <v>103357.0703125</v>
      </c>
      <c r="AS140" s="1">
        <v>29038.078125</v>
      </c>
      <c r="AT140" s="1">
        <v>316553.625</v>
      </c>
      <c r="AU140" s="1">
        <v>58076.15625</v>
      </c>
      <c r="AV140" s="1">
        <v>54536.55859375</v>
      </c>
      <c r="AW140" s="1">
        <v>40653.30859375</v>
      </c>
      <c r="AX140" s="1">
        <v>32834.78515625</v>
      </c>
      <c r="AY140" s="1">
        <v>125349.9140625</v>
      </c>
      <c r="AZ140" s="1">
        <v>18906.005859375</v>
      </c>
      <c r="BA140" s="1">
        <v>41375.109375</v>
      </c>
      <c r="BB140" s="1">
        <v>30243.984375</v>
      </c>
      <c r="BC140" s="1">
        <v>34041.75390625</v>
      </c>
      <c r="BD140" s="1">
        <v>22160.515625</v>
      </c>
      <c r="BE140" s="1">
        <v>40177.0859375</v>
      </c>
      <c r="BF140" s="1">
        <v>10272.6787109375</v>
      </c>
      <c r="BG140" s="1">
        <v>37817.53515625</v>
      </c>
    </row>
    <row r="141" spans="1:59" ht="13" x14ac:dyDescent="0.15">
      <c r="A141" s="1">
        <v>139</v>
      </c>
      <c r="B141" s="1">
        <v>78543.765625</v>
      </c>
      <c r="C141" s="1">
        <v>47506.24609375</v>
      </c>
      <c r="D141" s="1">
        <v>65506.16796875</v>
      </c>
      <c r="E141" s="1">
        <v>17980.306640625</v>
      </c>
      <c r="F141" s="1">
        <v>30738.896484375</v>
      </c>
      <c r="G141" s="1">
        <v>20590.94140625</v>
      </c>
      <c r="H141" s="1">
        <v>22234.998046875</v>
      </c>
      <c r="I141" s="1">
        <v>21197.638671875</v>
      </c>
      <c r="J141" s="1">
        <v>67510.578125</v>
      </c>
      <c r="K141" s="1">
        <v>20664.482421875</v>
      </c>
      <c r="L141" s="1">
        <v>34811.20703125</v>
      </c>
      <c r="M141" s="1">
        <v>18914.5859375</v>
      </c>
      <c r="N141" s="1">
        <v>48134.67578125</v>
      </c>
      <c r="O141" s="1">
        <v>23120.51953125</v>
      </c>
      <c r="P141" s="1">
        <v>38776.88671875</v>
      </c>
      <c r="Q141" s="1">
        <v>10718.3212890625</v>
      </c>
      <c r="R141" s="1">
        <v>32705.515625</v>
      </c>
      <c r="S141" s="1">
        <v>19543.01171875</v>
      </c>
      <c r="T141" s="1">
        <v>45336.33203125</v>
      </c>
      <c r="U141" s="1">
        <v>20943.59765625</v>
      </c>
      <c r="V141" s="1">
        <v>19978.279296875</v>
      </c>
      <c r="W141" s="1">
        <v>16178.5966796875</v>
      </c>
      <c r="X141" s="1">
        <v>15815.0966796875</v>
      </c>
      <c r="Y141" s="1">
        <v>15627.0546875</v>
      </c>
      <c r="Z141" s="1">
        <v>16634.234375</v>
      </c>
      <c r="AA141" s="1">
        <v>56992.78125</v>
      </c>
      <c r="AB141" s="1">
        <v>23580.52734375</v>
      </c>
      <c r="AC141" s="1">
        <v>42376.05859375</v>
      </c>
      <c r="AD141" s="1">
        <v>23267.396484375</v>
      </c>
      <c r="AE141" s="1">
        <v>45519.85546875</v>
      </c>
      <c r="AF141" s="1">
        <v>37288.76953125</v>
      </c>
      <c r="AG141" s="1">
        <v>36549.7578125</v>
      </c>
      <c r="AH141" s="1">
        <v>20760.70703125</v>
      </c>
      <c r="AI141" s="1">
        <v>17968.60546875</v>
      </c>
      <c r="AJ141" s="1">
        <v>16677.279296875</v>
      </c>
      <c r="AK141" s="1">
        <v>13759.328125</v>
      </c>
      <c r="AL141" s="1">
        <v>11519.19921875</v>
      </c>
      <c r="AM141" s="1">
        <v>12535.0712890625</v>
      </c>
      <c r="AN141" s="1">
        <v>13717.8515625</v>
      </c>
      <c r="AO141" s="1">
        <v>11109.416015625</v>
      </c>
      <c r="AP141" s="1">
        <v>11817.0927734375</v>
      </c>
      <c r="AQ141" s="1">
        <v>8929.984375</v>
      </c>
      <c r="AR141" s="1">
        <v>103612.9375</v>
      </c>
      <c r="AS141" s="1">
        <v>29248.5</v>
      </c>
      <c r="AT141" s="1">
        <v>317240.75</v>
      </c>
      <c r="AU141" s="1">
        <v>58496.99609375</v>
      </c>
      <c r="AV141" s="1">
        <v>54566.328125</v>
      </c>
      <c r="AW141" s="1">
        <v>40947.8984375</v>
      </c>
      <c r="AX141" s="1">
        <v>32839.6328125</v>
      </c>
      <c r="AY141" s="1">
        <v>126258.25</v>
      </c>
      <c r="AZ141" s="1">
        <v>18917.0078125</v>
      </c>
      <c r="BA141" s="1">
        <v>41674.9296875</v>
      </c>
      <c r="BB141" s="1">
        <v>30257.77734375</v>
      </c>
      <c r="BC141" s="1">
        <v>34288.43359375</v>
      </c>
      <c r="BD141" s="1">
        <v>22169.298828125</v>
      </c>
      <c r="BE141" s="1">
        <v>40468.21875</v>
      </c>
      <c r="BF141" s="1">
        <v>10277.294921875</v>
      </c>
      <c r="BG141" s="1">
        <v>38091.5703125</v>
      </c>
    </row>
    <row r="142" spans="1:59" ht="13" x14ac:dyDescent="0.15">
      <c r="A142" s="1">
        <v>140</v>
      </c>
      <c r="B142" s="1">
        <v>78601.2421875</v>
      </c>
      <c r="C142" s="1">
        <v>47848.01171875</v>
      </c>
      <c r="D142" s="1">
        <v>65627.375</v>
      </c>
      <c r="E142" s="1">
        <v>18109.66015625</v>
      </c>
      <c r="F142" s="1">
        <v>30782.359375</v>
      </c>
      <c r="G142" s="1">
        <v>20739.078125</v>
      </c>
      <c r="H142" s="1">
        <v>22259.794921875</v>
      </c>
      <c r="I142" s="1">
        <v>21350.138671875</v>
      </c>
      <c r="J142" s="1">
        <v>67582.296875</v>
      </c>
      <c r="K142" s="1">
        <v>20813.1484375</v>
      </c>
      <c r="L142" s="1">
        <v>34844.30078125</v>
      </c>
      <c r="M142" s="1">
        <v>19050.662109375</v>
      </c>
      <c r="N142" s="1">
        <v>48167.42578125</v>
      </c>
      <c r="O142" s="1">
        <v>23286.853515625</v>
      </c>
      <c r="P142" s="1">
        <v>38823.1328125</v>
      </c>
      <c r="Q142" s="1">
        <v>10795.431640625</v>
      </c>
      <c r="R142" s="1">
        <v>32719.458984375</v>
      </c>
      <c r="S142" s="1">
        <v>19683.607421875</v>
      </c>
      <c r="T142" s="1">
        <v>45361.515625</v>
      </c>
      <c r="U142" s="1">
        <v>21094.267578125</v>
      </c>
      <c r="V142" s="1">
        <v>19997.111328125</v>
      </c>
      <c r="W142" s="1">
        <v>16294.990234375</v>
      </c>
      <c r="X142" s="1">
        <v>15829.2197265625</v>
      </c>
      <c r="Y142" s="1">
        <v>15739.478515625</v>
      </c>
      <c r="Z142" s="1">
        <v>16664.3125</v>
      </c>
      <c r="AA142" s="1">
        <v>57402.80078125</v>
      </c>
      <c r="AB142" s="1">
        <v>23613.544921875</v>
      </c>
      <c r="AC142" s="1">
        <v>42680.921875</v>
      </c>
      <c r="AD142" s="1">
        <v>23277.90625</v>
      </c>
      <c r="AE142" s="1">
        <v>45847.328125</v>
      </c>
      <c r="AF142" s="1">
        <v>37321.67578125</v>
      </c>
      <c r="AG142" s="1">
        <v>36812.703125</v>
      </c>
      <c r="AH142" s="1">
        <v>20776.482421875</v>
      </c>
      <c r="AI142" s="1">
        <v>18097.876953125</v>
      </c>
      <c r="AJ142" s="1">
        <v>16697.033203125</v>
      </c>
      <c r="AK142" s="1">
        <v>13858.3154296875</v>
      </c>
      <c r="AL142" s="1">
        <v>11530.701171875</v>
      </c>
      <c r="AM142" s="1">
        <v>12625.25</v>
      </c>
      <c r="AN142" s="1">
        <v>13728.5693359375</v>
      </c>
      <c r="AO142" s="1">
        <v>11189.3388671875</v>
      </c>
      <c r="AP142" s="1">
        <v>11822.544921875</v>
      </c>
      <c r="AQ142" s="1">
        <v>8994.228515625</v>
      </c>
      <c r="AR142" s="1">
        <v>103866.09375</v>
      </c>
      <c r="AS142" s="1">
        <v>29458.91796875</v>
      </c>
      <c r="AT142" s="1">
        <v>317919.125</v>
      </c>
      <c r="AU142" s="1">
        <v>58917.83203125</v>
      </c>
      <c r="AV142" s="1">
        <v>54595.65234375</v>
      </c>
      <c r="AW142" s="1">
        <v>41242.484375</v>
      </c>
      <c r="AX142" s="1">
        <v>32844.41796875</v>
      </c>
      <c r="AY142" s="1">
        <v>127166.5703125</v>
      </c>
      <c r="AZ142" s="1">
        <v>18927.87109375</v>
      </c>
      <c r="BA142" s="1">
        <v>41974.74609375</v>
      </c>
      <c r="BB142" s="1">
        <v>30271.390625</v>
      </c>
      <c r="BC142" s="1">
        <v>34535.109375</v>
      </c>
      <c r="BD142" s="1">
        <v>22177.966796875</v>
      </c>
      <c r="BE142" s="1">
        <v>40759.359375</v>
      </c>
      <c r="BF142" s="1">
        <v>10281.8642578125</v>
      </c>
      <c r="BG142" s="1">
        <v>38365.609375</v>
      </c>
    </row>
    <row r="143" spans="1:59" ht="13" x14ac:dyDescent="0.15">
      <c r="A143" s="1">
        <v>141</v>
      </c>
      <c r="B143" s="1">
        <v>78657.7109375</v>
      </c>
      <c r="C143" s="1">
        <v>48189.7890625</v>
      </c>
      <c r="D143" s="1">
        <v>65747.3828125</v>
      </c>
      <c r="E143" s="1">
        <v>18239.015625</v>
      </c>
      <c r="F143" s="1">
        <v>30825.373046875</v>
      </c>
      <c r="G143" s="1">
        <v>20887.21484375</v>
      </c>
      <c r="H143" s="1">
        <v>22284.333984375</v>
      </c>
      <c r="I143" s="1">
        <v>21502.642578125</v>
      </c>
      <c r="J143" s="1">
        <v>67652.9765625</v>
      </c>
      <c r="K143" s="1">
        <v>20961.814453125</v>
      </c>
      <c r="L143" s="1">
        <v>34877.125</v>
      </c>
      <c r="M143" s="1">
        <v>19186.73828125</v>
      </c>
      <c r="N143" s="1">
        <v>48199.765625</v>
      </c>
      <c r="O143" s="1">
        <v>23453.189453125</v>
      </c>
      <c r="P143" s="1">
        <v>38868.77734375</v>
      </c>
      <c r="Q143" s="1">
        <v>10872.54296875</v>
      </c>
      <c r="R143" s="1">
        <v>32733.08984375</v>
      </c>
      <c r="S143" s="1">
        <v>19824.20703125</v>
      </c>
      <c r="T143" s="1">
        <v>45386.359375</v>
      </c>
      <c r="U143" s="1">
        <v>21244.943359375</v>
      </c>
      <c r="V143" s="1">
        <v>20015.681640625</v>
      </c>
      <c r="W143" s="1">
        <v>16411.3828125</v>
      </c>
      <c r="X143" s="1">
        <v>15843.1171875</v>
      </c>
      <c r="Y143" s="1">
        <v>15851.904296875</v>
      </c>
      <c r="Z143" s="1">
        <v>16694.025390625</v>
      </c>
      <c r="AA143" s="1">
        <v>57812.828125</v>
      </c>
      <c r="AB143" s="1">
        <v>23646.220703125</v>
      </c>
      <c r="AC143" s="1">
        <v>42985.78515625</v>
      </c>
      <c r="AD143" s="1">
        <v>23288.294921875</v>
      </c>
      <c r="AE143" s="1">
        <v>46174.81640625</v>
      </c>
      <c r="AF143" s="1">
        <v>37354.16796875</v>
      </c>
      <c r="AG143" s="1">
        <v>37075.65625</v>
      </c>
      <c r="AH143" s="1">
        <v>20792.048828125</v>
      </c>
      <c r="AI143" s="1">
        <v>18227.1484375</v>
      </c>
      <c r="AJ143" s="1">
        <v>16716.466796875</v>
      </c>
      <c r="AK143" s="1">
        <v>13957.3046875</v>
      </c>
      <c r="AL143" s="1">
        <v>11542.1025390625</v>
      </c>
      <c r="AM143" s="1">
        <v>12715.4306640625</v>
      </c>
      <c r="AN143" s="1">
        <v>13739.154296875</v>
      </c>
      <c r="AO143" s="1">
        <v>11269.263671875</v>
      </c>
      <c r="AP143" s="1">
        <v>11827.9072265625</v>
      </c>
      <c r="AQ143" s="1">
        <v>9058.4736328125</v>
      </c>
      <c r="AR143" s="1">
        <v>104116.6171875</v>
      </c>
      <c r="AS143" s="1">
        <v>29669.341796875</v>
      </c>
      <c r="AT143" s="1">
        <v>318588.9375</v>
      </c>
      <c r="AU143" s="1">
        <v>59338.6796875</v>
      </c>
      <c r="AV143" s="1">
        <v>54624.515625</v>
      </c>
      <c r="AW143" s="1">
        <v>41537.078125</v>
      </c>
      <c r="AX143" s="1">
        <v>32849.1328125</v>
      </c>
      <c r="AY143" s="1">
        <v>128074.90625</v>
      </c>
      <c r="AZ143" s="1">
        <v>18938.58984375</v>
      </c>
      <c r="BA143" s="1">
        <v>42274.57421875</v>
      </c>
      <c r="BB143" s="1">
        <v>30284.828125</v>
      </c>
      <c r="BC143" s="1">
        <v>34781.79296875</v>
      </c>
      <c r="BD143" s="1">
        <v>22186.529296875</v>
      </c>
      <c r="BE143" s="1">
        <v>41050.5</v>
      </c>
      <c r="BF143" s="1">
        <v>10286.3857421875</v>
      </c>
      <c r="BG143" s="1">
        <v>38639.65234375</v>
      </c>
    </row>
    <row r="144" spans="1:59" ht="13" x14ac:dyDescent="0.15">
      <c r="A144" s="1">
        <v>142</v>
      </c>
      <c r="B144" s="1">
        <v>78713.1640625</v>
      </c>
      <c r="C144" s="1">
        <v>48531.55859375</v>
      </c>
      <c r="D144" s="1">
        <v>65866.2265625</v>
      </c>
      <c r="E144" s="1">
        <v>18368.369140625</v>
      </c>
      <c r="F144" s="1">
        <v>30867.953125</v>
      </c>
      <c r="G144" s="1">
        <v>21035.349609375</v>
      </c>
      <c r="H144" s="1">
        <v>22308.6328125</v>
      </c>
      <c r="I144" s="1">
        <v>21655.142578125</v>
      </c>
      <c r="J144" s="1">
        <v>67722.6171875</v>
      </c>
      <c r="K144" s="1">
        <v>21110.478515625</v>
      </c>
      <c r="L144" s="1">
        <v>34909.6796875</v>
      </c>
      <c r="M144" s="1">
        <v>19322.81640625</v>
      </c>
      <c r="N144" s="1">
        <v>48231.69921875</v>
      </c>
      <c r="O144" s="1">
        <v>23619.5234375</v>
      </c>
      <c r="P144" s="1">
        <v>38913.83203125</v>
      </c>
      <c r="Q144" s="1">
        <v>10949.65234375</v>
      </c>
      <c r="R144" s="1">
        <v>32746.41796875</v>
      </c>
      <c r="S144" s="1">
        <v>19964.802734375</v>
      </c>
      <c r="T144" s="1">
        <v>45410.875</v>
      </c>
      <c r="U144" s="1">
        <v>21395.615234375</v>
      </c>
      <c r="V144" s="1">
        <v>20033.990234375</v>
      </c>
      <c r="W144" s="1">
        <v>16527.775390625</v>
      </c>
      <c r="X144" s="1">
        <v>15856.79296875</v>
      </c>
      <c r="Y144" s="1">
        <v>15964.328125</v>
      </c>
      <c r="Z144" s="1">
        <v>16723.37109375</v>
      </c>
      <c r="AA144" s="1">
        <v>58222.84375</v>
      </c>
      <c r="AB144" s="1">
        <v>23678.5625</v>
      </c>
      <c r="AC144" s="1">
        <v>43290.6484375</v>
      </c>
      <c r="AD144" s="1">
        <v>23298.55859375</v>
      </c>
      <c r="AE144" s="1">
        <v>46502.296875</v>
      </c>
      <c r="AF144" s="1">
        <v>37386.24609375</v>
      </c>
      <c r="AG144" s="1">
        <v>37338.59765625</v>
      </c>
      <c r="AH144" s="1">
        <v>20807.412109375</v>
      </c>
      <c r="AI144" s="1">
        <v>18356.41796875</v>
      </c>
      <c r="AJ144" s="1">
        <v>16735.58203125</v>
      </c>
      <c r="AK144" s="1">
        <v>14056.29296875</v>
      </c>
      <c r="AL144" s="1">
        <v>11553.40625</v>
      </c>
      <c r="AM144" s="1">
        <v>12805.6123046875</v>
      </c>
      <c r="AN144" s="1">
        <v>13749.6083984375</v>
      </c>
      <c r="AO144" s="1">
        <v>11349.1865234375</v>
      </c>
      <c r="AP144" s="1">
        <v>11833.18359375</v>
      </c>
      <c r="AQ144" s="1">
        <v>9122.7177734375</v>
      </c>
      <c r="AR144" s="1">
        <v>104364.4921875</v>
      </c>
      <c r="AS144" s="1">
        <v>29879.76171875</v>
      </c>
      <c r="AT144" s="1">
        <v>319250.28125</v>
      </c>
      <c r="AU144" s="1">
        <v>59759.51953125</v>
      </c>
      <c r="AV144" s="1">
        <v>54652.94921875</v>
      </c>
      <c r="AW144" s="1">
        <v>41831.6640625</v>
      </c>
      <c r="AX144" s="1">
        <v>32853.78125</v>
      </c>
      <c r="AY144" s="1">
        <v>128983.2421875</v>
      </c>
      <c r="AZ144" s="1">
        <v>18949.173828125</v>
      </c>
      <c r="BA144" s="1">
        <v>42574.390625</v>
      </c>
      <c r="BB144" s="1">
        <v>30298.087890625</v>
      </c>
      <c r="BC144" s="1">
        <v>35028.46875</v>
      </c>
      <c r="BD144" s="1">
        <v>22194.984375</v>
      </c>
      <c r="BE144" s="1">
        <v>41341.63671875</v>
      </c>
      <c r="BF144" s="1">
        <v>10290.86328125</v>
      </c>
      <c r="BG144" s="1">
        <v>38913.69140625</v>
      </c>
    </row>
    <row r="145" spans="1:59" ht="13" x14ac:dyDescent="0.15">
      <c r="A145" s="1">
        <v>143</v>
      </c>
      <c r="B145" s="1">
        <v>78767.6484375</v>
      </c>
      <c r="C145" s="1">
        <v>48873.328125</v>
      </c>
      <c r="D145" s="1">
        <v>65983.8984375</v>
      </c>
      <c r="E145" s="1">
        <v>18497.72265625</v>
      </c>
      <c r="F145" s="1">
        <v>30910.107421875</v>
      </c>
      <c r="G145" s="1">
        <v>21183.486328125</v>
      </c>
      <c r="H145" s="1">
        <v>22332.6875</v>
      </c>
      <c r="I145" s="1">
        <v>21807.642578125</v>
      </c>
      <c r="J145" s="1">
        <v>67791.2578125</v>
      </c>
      <c r="K145" s="1">
        <v>21259.142578125</v>
      </c>
      <c r="L145" s="1">
        <v>34941.96875</v>
      </c>
      <c r="M145" s="1">
        <v>19458.890625</v>
      </c>
      <c r="N145" s="1">
        <v>48263.234375</v>
      </c>
      <c r="O145" s="1">
        <v>23785.857421875</v>
      </c>
      <c r="P145" s="1">
        <v>38958.30859375</v>
      </c>
      <c r="Q145" s="1">
        <v>11026.7626953125</v>
      </c>
      <c r="R145" s="1">
        <v>32759.453125</v>
      </c>
      <c r="S145" s="1">
        <v>20105.400390625</v>
      </c>
      <c r="T145" s="1">
        <v>45435.0625</v>
      </c>
      <c r="U145" s="1">
        <v>21546.2890625</v>
      </c>
      <c r="V145" s="1">
        <v>20052.05078125</v>
      </c>
      <c r="W145" s="1">
        <v>16644.16796875</v>
      </c>
      <c r="X145" s="1">
        <v>15870.25390625</v>
      </c>
      <c r="Y145" s="1">
        <v>16076.75390625</v>
      </c>
      <c r="Z145" s="1">
        <v>16752.361328125</v>
      </c>
      <c r="AA145" s="1">
        <v>58632.86328125</v>
      </c>
      <c r="AB145" s="1">
        <v>23710.572265625</v>
      </c>
      <c r="AC145" s="1">
        <v>43595.51171875</v>
      </c>
      <c r="AD145" s="1">
        <v>23308.703125</v>
      </c>
      <c r="AE145" s="1">
        <v>46829.7734375</v>
      </c>
      <c r="AF145" s="1">
        <v>37417.93359375</v>
      </c>
      <c r="AG145" s="1">
        <v>37601.546875</v>
      </c>
      <c r="AH145" s="1">
        <v>20822.57421875</v>
      </c>
      <c r="AI145" s="1">
        <v>18485.6875</v>
      </c>
      <c r="AJ145" s="1">
        <v>16754.38671875</v>
      </c>
      <c r="AK145" s="1">
        <v>14155.2802734375</v>
      </c>
      <c r="AL145" s="1">
        <v>11564.6142578125</v>
      </c>
      <c r="AM145" s="1">
        <v>12895.791015625</v>
      </c>
      <c r="AN145" s="1">
        <v>13759.9306640625</v>
      </c>
      <c r="AO145" s="1">
        <v>11429.1103515625</v>
      </c>
      <c r="AP145" s="1">
        <v>11838.3720703125</v>
      </c>
      <c r="AQ145" s="1">
        <v>9186.9619140625</v>
      </c>
      <c r="AR145" s="1">
        <v>104609.796875</v>
      </c>
      <c r="AS145" s="1">
        <v>30090.1796875</v>
      </c>
      <c r="AT145" s="1">
        <v>319903.3125</v>
      </c>
      <c r="AU145" s="1">
        <v>60180.359375</v>
      </c>
      <c r="AV145" s="1">
        <v>54680.95703125</v>
      </c>
      <c r="AW145" s="1">
        <v>42126.25</v>
      </c>
      <c r="AX145" s="1">
        <v>32858.37109375</v>
      </c>
      <c r="AY145" s="1">
        <v>129891.5703125</v>
      </c>
      <c r="AZ145" s="1">
        <v>18959.626953125</v>
      </c>
      <c r="BA145" s="1">
        <v>42874.20703125</v>
      </c>
      <c r="BB145" s="1">
        <v>30311.1796875</v>
      </c>
      <c r="BC145" s="1">
        <v>35275.1484375</v>
      </c>
      <c r="BD145" s="1">
        <v>22203.3359375</v>
      </c>
      <c r="BE145" s="1">
        <v>41632.7734375</v>
      </c>
      <c r="BF145" s="1">
        <v>10295.2939453125</v>
      </c>
      <c r="BG145" s="1">
        <v>39187.73046875</v>
      </c>
    </row>
    <row r="146" spans="1:59" ht="13" x14ac:dyDescent="0.15">
      <c r="A146" s="1">
        <v>144</v>
      </c>
      <c r="B146" s="1">
        <v>78821.1875</v>
      </c>
      <c r="C146" s="1">
        <v>49215.1015625</v>
      </c>
      <c r="D146" s="1">
        <v>66100.4375</v>
      </c>
      <c r="E146" s="1">
        <v>18627.080078125</v>
      </c>
      <c r="F146" s="1">
        <v>30951.84375</v>
      </c>
      <c r="G146" s="1">
        <v>21331.623046875</v>
      </c>
      <c r="H146" s="1">
        <v>22356.501953125</v>
      </c>
      <c r="I146" s="1">
        <v>21960.146484375</v>
      </c>
      <c r="J146" s="1">
        <v>67858.90625</v>
      </c>
      <c r="K146" s="1">
        <v>21407.810546875</v>
      </c>
      <c r="L146" s="1">
        <v>34973.99609375</v>
      </c>
      <c r="M146" s="1">
        <v>19594.96875</v>
      </c>
      <c r="N146" s="1">
        <v>48294.37109375</v>
      </c>
      <c r="O146" s="1">
        <v>23952.193359375</v>
      </c>
      <c r="P146" s="1">
        <v>39002.21875</v>
      </c>
      <c r="Q146" s="1">
        <v>11103.8720703125</v>
      </c>
      <c r="R146" s="1">
        <v>32772.203125</v>
      </c>
      <c r="S146" s="1">
        <v>20245.99609375</v>
      </c>
      <c r="T146" s="1">
        <v>45458.9296875</v>
      </c>
      <c r="U146" s="1">
        <v>21696.962890625</v>
      </c>
      <c r="V146" s="1">
        <v>20069.865234375</v>
      </c>
      <c r="W146" s="1">
        <v>16760.5625</v>
      </c>
      <c r="X146" s="1">
        <v>15883.5029296875</v>
      </c>
      <c r="Y146" s="1">
        <v>16189.1796875</v>
      </c>
      <c r="Z146" s="1">
        <v>16781.005859375</v>
      </c>
      <c r="AA146" s="1">
        <v>59042.88671875</v>
      </c>
      <c r="AB146" s="1">
        <v>23742.259765625</v>
      </c>
      <c r="AC146" s="1">
        <v>43900.37890625</v>
      </c>
      <c r="AD146" s="1">
        <v>23318.728515625</v>
      </c>
      <c r="AE146" s="1">
        <v>47157.2578125</v>
      </c>
      <c r="AF146" s="1">
        <v>37449.2265625</v>
      </c>
      <c r="AG146" s="1">
        <v>37864.49609375</v>
      </c>
      <c r="AH146" s="1">
        <v>20837.54296875</v>
      </c>
      <c r="AI146" s="1">
        <v>18614.958984375</v>
      </c>
      <c r="AJ146" s="1">
        <v>16772.888671875</v>
      </c>
      <c r="AK146" s="1">
        <v>14254.2685546875</v>
      </c>
      <c r="AL146" s="1">
        <v>11575.728515625</v>
      </c>
      <c r="AM146" s="1">
        <v>12985.9736328125</v>
      </c>
      <c r="AN146" s="1">
        <v>13770.12890625</v>
      </c>
      <c r="AO146" s="1">
        <v>11509.03515625</v>
      </c>
      <c r="AP146" s="1">
        <v>11843.478515625</v>
      </c>
      <c r="AQ146" s="1">
        <v>9251.20703125</v>
      </c>
      <c r="AR146" s="1">
        <v>104852.578125</v>
      </c>
      <c r="AS146" s="1">
        <v>30300.603515625</v>
      </c>
      <c r="AT146" s="1">
        <v>320548.25</v>
      </c>
      <c r="AU146" s="1">
        <v>60601.203125</v>
      </c>
      <c r="AV146" s="1">
        <v>54708.546875</v>
      </c>
      <c r="AW146" s="1">
        <v>42420.84375</v>
      </c>
      <c r="AX146" s="1">
        <v>32862.89453125</v>
      </c>
      <c r="AY146" s="1">
        <v>130799.90625</v>
      </c>
      <c r="AZ146" s="1">
        <v>18969.943359375</v>
      </c>
      <c r="BA146" s="1">
        <v>43174.03125</v>
      </c>
      <c r="BB146" s="1">
        <v>30324.099609375</v>
      </c>
      <c r="BC146" s="1">
        <v>35521.828125</v>
      </c>
      <c r="BD146" s="1">
        <v>22211.583984375</v>
      </c>
      <c r="BE146" s="1">
        <v>41923.9140625</v>
      </c>
      <c r="BF146" s="1">
        <v>10299.6826171875</v>
      </c>
      <c r="BG146" s="1">
        <v>39461.7734375</v>
      </c>
    </row>
    <row r="147" spans="1:59" ht="13" x14ac:dyDescent="0.15">
      <c r="A147" s="1">
        <v>145</v>
      </c>
      <c r="B147" s="1">
        <v>78873.8046875</v>
      </c>
      <c r="C147" s="1">
        <v>49556.875</v>
      </c>
      <c r="D147" s="1">
        <v>66215.8515625</v>
      </c>
      <c r="E147" s="1">
        <v>18756.43359375</v>
      </c>
      <c r="F147" s="1">
        <v>30993.162109375</v>
      </c>
      <c r="G147" s="1">
        <v>21479.7578125</v>
      </c>
      <c r="H147" s="1">
        <v>22380.087890625</v>
      </c>
      <c r="I147" s="1">
        <v>22112.64453125</v>
      </c>
      <c r="J147" s="1">
        <v>67925.5859375</v>
      </c>
      <c r="K147" s="1">
        <v>21556.474609375</v>
      </c>
      <c r="L147" s="1">
        <v>35005.76171875</v>
      </c>
      <c r="M147" s="1">
        <v>19731.04296875</v>
      </c>
      <c r="N147" s="1">
        <v>48325.125</v>
      </c>
      <c r="O147" s="1">
        <v>24118.52734375</v>
      </c>
      <c r="P147" s="1">
        <v>39045.57421875</v>
      </c>
      <c r="Q147" s="1">
        <v>11180.982421875</v>
      </c>
      <c r="R147" s="1">
        <v>32784.6796875</v>
      </c>
      <c r="S147" s="1">
        <v>20386.59375</v>
      </c>
      <c r="T147" s="1">
        <v>45482.48046875</v>
      </c>
      <c r="U147" s="1">
        <v>21847.63671875</v>
      </c>
      <c r="V147" s="1">
        <v>20087.4375</v>
      </c>
      <c r="W147" s="1">
        <v>16876.953125</v>
      </c>
      <c r="X147" s="1">
        <v>15896.5458984375</v>
      </c>
      <c r="Y147" s="1">
        <v>16301.603515625</v>
      </c>
      <c r="Z147" s="1">
        <v>16809.3046875</v>
      </c>
      <c r="AA147" s="1">
        <v>59452.90625</v>
      </c>
      <c r="AB147" s="1">
        <v>23773.625</v>
      </c>
      <c r="AC147" s="1">
        <v>44205.23828125</v>
      </c>
      <c r="AD147" s="1">
        <v>23328.63671875</v>
      </c>
      <c r="AE147" s="1">
        <v>47484.73828125</v>
      </c>
      <c r="AF147" s="1">
        <v>37480.1328125</v>
      </c>
      <c r="AG147" s="1">
        <v>38127.4453125</v>
      </c>
      <c r="AH147" s="1">
        <v>20852.31640625</v>
      </c>
      <c r="AI147" s="1">
        <v>18744.23046875</v>
      </c>
      <c r="AJ147" s="1">
        <v>16791.091796875</v>
      </c>
      <c r="AK147" s="1">
        <v>14353.255859375</v>
      </c>
      <c r="AL147" s="1">
        <v>11586.748046875</v>
      </c>
      <c r="AM147" s="1">
        <v>13076.15234375</v>
      </c>
      <c r="AN147" s="1">
        <v>13780.2001953125</v>
      </c>
      <c r="AO147" s="1">
        <v>11588.958984375</v>
      </c>
      <c r="AP147" s="1">
        <v>11848.5029296875</v>
      </c>
      <c r="AQ147" s="1">
        <v>9315.451171875</v>
      </c>
      <c r="AR147" s="1">
        <v>105092.828125</v>
      </c>
      <c r="AS147" s="1">
        <v>30511.021484375</v>
      </c>
      <c r="AT147" s="1">
        <v>321185.0625</v>
      </c>
      <c r="AU147" s="1">
        <v>61022.04296875</v>
      </c>
      <c r="AV147" s="1">
        <v>54735.7265625</v>
      </c>
      <c r="AW147" s="1">
        <v>42715.4296875</v>
      </c>
      <c r="AX147" s="1">
        <v>32867.36328125</v>
      </c>
      <c r="AY147" s="1">
        <v>131708.25</v>
      </c>
      <c r="AZ147" s="1">
        <v>18980.12890625</v>
      </c>
      <c r="BA147" s="1">
        <v>43473.84765625</v>
      </c>
      <c r="BB147" s="1">
        <v>30336.853515625</v>
      </c>
      <c r="BC147" s="1">
        <v>35768.5078125</v>
      </c>
      <c r="BD147" s="1">
        <v>22219.73046875</v>
      </c>
      <c r="BE147" s="1">
        <v>42215.05078125</v>
      </c>
      <c r="BF147" s="1">
        <v>10304.0263671875</v>
      </c>
      <c r="BG147" s="1">
        <v>39735.8125</v>
      </c>
    </row>
    <row r="148" spans="1:59" ht="13" x14ac:dyDescent="0.15">
      <c r="A148" s="1">
        <v>146</v>
      </c>
      <c r="B148" s="1">
        <v>78925.515625</v>
      </c>
      <c r="C148" s="1">
        <v>49898.640625</v>
      </c>
      <c r="D148" s="1">
        <v>66330.1484375</v>
      </c>
      <c r="E148" s="1">
        <v>18885.787109375</v>
      </c>
      <c r="F148" s="1">
        <v>31034.06640625</v>
      </c>
      <c r="G148" s="1">
        <v>21627.892578125</v>
      </c>
      <c r="H148" s="1">
        <v>22403.435546875</v>
      </c>
      <c r="I148" s="1">
        <v>22265.14453125</v>
      </c>
      <c r="J148" s="1">
        <v>67991.3203125</v>
      </c>
      <c r="K148" s="1">
        <v>21705.138671875</v>
      </c>
      <c r="L148" s="1">
        <v>35037.28125</v>
      </c>
      <c r="M148" s="1">
        <v>19867.119140625</v>
      </c>
      <c r="N148" s="1">
        <v>48355.5078125</v>
      </c>
      <c r="O148" s="1">
        <v>24284.861328125</v>
      </c>
      <c r="P148" s="1">
        <v>39088.37890625</v>
      </c>
      <c r="Q148" s="1">
        <v>11258.091796875</v>
      </c>
      <c r="R148" s="1">
        <v>32796.890625</v>
      </c>
      <c r="S148" s="1">
        <v>20527.189453125</v>
      </c>
      <c r="T148" s="1">
        <v>45505.73828125</v>
      </c>
      <c r="U148" s="1">
        <v>21998.30859375</v>
      </c>
      <c r="V148" s="1">
        <v>20104.771484375</v>
      </c>
      <c r="W148" s="1">
        <v>16993.345703125</v>
      </c>
      <c r="X148" s="1">
        <v>15909.3857421875</v>
      </c>
      <c r="Y148" s="1">
        <v>16414.02734375</v>
      </c>
      <c r="Z148" s="1">
        <v>16837.265625</v>
      </c>
      <c r="AA148" s="1">
        <v>59862.921875</v>
      </c>
      <c r="AB148" s="1">
        <v>23804.677734375</v>
      </c>
      <c r="AC148" s="1">
        <v>44510.1015625</v>
      </c>
      <c r="AD148" s="1">
        <v>23338.431640625</v>
      </c>
      <c r="AE148" s="1">
        <v>47812.21484375</v>
      </c>
      <c r="AF148" s="1">
        <v>37510.66015625</v>
      </c>
      <c r="AG148" s="1">
        <v>38390.390625</v>
      </c>
      <c r="AH148" s="1">
        <v>20866.900390625</v>
      </c>
      <c r="AI148" s="1">
        <v>18873.5</v>
      </c>
      <c r="AJ148" s="1">
        <v>16809.005859375</v>
      </c>
      <c r="AK148" s="1">
        <v>14452.2431640625</v>
      </c>
      <c r="AL148" s="1">
        <v>11597.67578125</v>
      </c>
      <c r="AM148" s="1">
        <v>13166.33203125</v>
      </c>
      <c r="AN148" s="1">
        <v>13790.1494140625</v>
      </c>
      <c r="AO148" s="1">
        <v>11668.8818359375</v>
      </c>
      <c r="AP148" s="1">
        <v>11853.4482421875</v>
      </c>
      <c r="AQ148" s="1">
        <v>9379.6953125</v>
      </c>
      <c r="AR148" s="1">
        <v>105330.640625</v>
      </c>
      <c r="AS148" s="1">
        <v>30721.443359375</v>
      </c>
      <c r="AT148" s="1">
        <v>321814.0625</v>
      </c>
      <c r="AU148" s="1">
        <v>61442.88671875</v>
      </c>
      <c r="AV148" s="1">
        <v>54762.50390625</v>
      </c>
      <c r="AW148" s="1">
        <v>43010.01953125</v>
      </c>
      <c r="AX148" s="1">
        <v>32871.76953125</v>
      </c>
      <c r="AY148" s="1">
        <v>132616.5625</v>
      </c>
      <c r="AZ148" s="1">
        <v>18990.189453125</v>
      </c>
      <c r="BA148" s="1">
        <v>43773.6640625</v>
      </c>
      <c r="BB148" s="1">
        <v>30349.447265625</v>
      </c>
      <c r="BC148" s="1">
        <v>36015.18359375</v>
      </c>
      <c r="BD148" s="1">
        <v>22227.779296875</v>
      </c>
      <c r="BE148" s="1">
        <v>42506.1875</v>
      </c>
      <c r="BF148" s="1">
        <v>10308.328125</v>
      </c>
      <c r="BG148" s="1">
        <v>40009.8515625</v>
      </c>
    </row>
    <row r="149" spans="1:59" ht="13" x14ac:dyDescent="0.15">
      <c r="A149" s="1">
        <v>147</v>
      </c>
      <c r="B149" s="1">
        <v>78976.328125</v>
      </c>
      <c r="C149" s="1">
        <v>50240.41796875</v>
      </c>
      <c r="D149" s="1">
        <v>66443.3671875</v>
      </c>
      <c r="E149" s="1">
        <v>19015.142578125</v>
      </c>
      <c r="F149" s="1">
        <v>31074.57421875</v>
      </c>
      <c r="G149" s="1">
        <v>21776.03125</v>
      </c>
      <c r="H149" s="1">
        <v>22426.560546875</v>
      </c>
      <c r="I149" s="1">
        <v>22417.6484375</v>
      </c>
      <c r="J149" s="1">
        <v>68056.1171875</v>
      </c>
      <c r="K149" s="1">
        <v>21853.8046875</v>
      </c>
      <c r="L149" s="1">
        <v>35068.54296875</v>
      </c>
      <c r="M149" s="1">
        <v>20003.1953125</v>
      </c>
      <c r="N149" s="1">
        <v>48385.51171875</v>
      </c>
      <c r="O149" s="1">
        <v>24451.197265625</v>
      </c>
      <c r="P149" s="1">
        <v>39130.64453125</v>
      </c>
      <c r="Q149" s="1">
        <v>11335.203125</v>
      </c>
      <c r="R149" s="1">
        <v>32808.83984375</v>
      </c>
      <c r="S149" s="1">
        <v>20667.787109375</v>
      </c>
      <c r="T149" s="1">
        <v>45528.6875</v>
      </c>
      <c r="U149" s="1">
        <v>22148.982421875</v>
      </c>
      <c r="V149" s="1">
        <v>20121.875</v>
      </c>
      <c r="W149" s="1">
        <v>17109.740234375</v>
      </c>
      <c r="X149" s="1">
        <v>15922.025390625</v>
      </c>
      <c r="Y149" s="1">
        <v>16526.455078125</v>
      </c>
      <c r="Z149" s="1">
        <v>16864.896484375</v>
      </c>
      <c r="AA149" s="1">
        <v>60272.9453125</v>
      </c>
      <c r="AB149" s="1">
        <v>23835.419921875</v>
      </c>
      <c r="AC149" s="1">
        <v>44814.96875</v>
      </c>
      <c r="AD149" s="1">
        <v>23348.115234375</v>
      </c>
      <c r="AE149" s="1">
        <v>48139.703125</v>
      </c>
      <c r="AF149" s="1">
        <v>37540.81640625</v>
      </c>
      <c r="AG149" s="1">
        <v>38653.33984375</v>
      </c>
      <c r="AH149" s="1">
        <v>20881.302734375</v>
      </c>
      <c r="AI149" s="1">
        <v>19002.771484375</v>
      </c>
      <c r="AJ149" s="1">
        <v>16826.63671875</v>
      </c>
      <c r="AK149" s="1">
        <v>14551.232421875</v>
      </c>
      <c r="AL149" s="1">
        <v>11608.513671875</v>
      </c>
      <c r="AM149" s="1">
        <v>13256.513671875</v>
      </c>
      <c r="AN149" s="1">
        <v>13799.9814453125</v>
      </c>
      <c r="AO149" s="1">
        <v>11748.806640625</v>
      </c>
      <c r="AP149" s="1">
        <v>11858.314453125</v>
      </c>
      <c r="AQ149" s="1">
        <v>9443.9404296875</v>
      </c>
      <c r="AR149" s="1">
        <v>105566</v>
      </c>
      <c r="AS149" s="1">
        <v>30931.865234375</v>
      </c>
      <c r="AT149" s="1">
        <v>322435.34375</v>
      </c>
      <c r="AU149" s="1">
        <v>61863.73046875</v>
      </c>
      <c r="AV149" s="1">
        <v>54788.8984375</v>
      </c>
      <c r="AW149" s="1">
        <v>43304.609375</v>
      </c>
      <c r="AX149" s="1">
        <v>32876.11328125</v>
      </c>
      <c r="AY149" s="1">
        <v>133524.90625</v>
      </c>
      <c r="AZ149" s="1">
        <v>19000.125</v>
      </c>
      <c r="BA149" s="1">
        <v>44073.48828125</v>
      </c>
      <c r="BB149" s="1">
        <v>30361.884765625</v>
      </c>
      <c r="BC149" s="1">
        <v>36261.8671875</v>
      </c>
      <c r="BD149" s="1">
        <v>22235.732421875</v>
      </c>
      <c r="BE149" s="1">
        <v>42797.328125</v>
      </c>
      <c r="BF149" s="1">
        <v>10312.587890625</v>
      </c>
      <c r="BG149" s="1">
        <v>40283.89453125</v>
      </c>
    </row>
    <row r="150" spans="1:59" ht="13" x14ac:dyDescent="0.15">
      <c r="A150" s="1">
        <v>148</v>
      </c>
      <c r="B150" s="1">
        <v>79026.28125</v>
      </c>
      <c r="C150" s="1">
        <v>50582.18359375</v>
      </c>
      <c r="D150" s="1">
        <v>66555.5078125</v>
      </c>
      <c r="E150" s="1">
        <v>19144.498046875</v>
      </c>
      <c r="F150" s="1">
        <v>31114.689453125</v>
      </c>
      <c r="G150" s="1">
        <v>21924.16796875</v>
      </c>
      <c r="H150" s="1">
        <v>22449.462890625</v>
      </c>
      <c r="I150" s="1">
        <v>22570.1484375</v>
      </c>
      <c r="J150" s="1">
        <v>68120.015625</v>
      </c>
      <c r="K150" s="1">
        <v>22002.470703125</v>
      </c>
      <c r="L150" s="1">
        <v>35099.56640625</v>
      </c>
      <c r="M150" s="1">
        <v>20139.2734375</v>
      </c>
      <c r="N150" s="1">
        <v>48415.16015625</v>
      </c>
      <c r="O150" s="1">
        <v>24617.53125</v>
      </c>
      <c r="P150" s="1">
        <v>39172.38671875</v>
      </c>
      <c r="Q150" s="1">
        <v>11412.3134765625</v>
      </c>
      <c r="R150" s="1">
        <v>32820.53515625</v>
      </c>
      <c r="S150" s="1">
        <v>20808.384765625</v>
      </c>
      <c r="T150" s="1">
        <v>45551.33984375</v>
      </c>
      <c r="U150" s="1">
        <v>22299.65625</v>
      </c>
      <c r="V150" s="1">
        <v>20138.74609375</v>
      </c>
      <c r="W150" s="1">
        <v>17226.130859375</v>
      </c>
      <c r="X150" s="1">
        <v>15934.4736328125</v>
      </c>
      <c r="Y150" s="1">
        <v>16638.87890625</v>
      </c>
      <c r="Z150" s="1">
        <v>16892.197265625</v>
      </c>
      <c r="AA150" s="1">
        <v>60682.96484375</v>
      </c>
      <c r="AB150" s="1">
        <v>23865.857421875</v>
      </c>
      <c r="AC150" s="1">
        <v>45119.83203125</v>
      </c>
      <c r="AD150" s="1">
        <v>23357.685546875</v>
      </c>
      <c r="AE150" s="1">
        <v>48467.1796875</v>
      </c>
      <c r="AF150" s="1">
        <v>37570.61328125</v>
      </c>
      <c r="AG150" s="1">
        <v>38916.2890625</v>
      </c>
      <c r="AH150" s="1">
        <v>20895.5234375</v>
      </c>
      <c r="AI150" s="1">
        <v>19132.041015625</v>
      </c>
      <c r="AJ150" s="1">
        <v>16843.98828125</v>
      </c>
      <c r="AK150" s="1">
        <v>14650.2197265625</v>
      </c>
      <c r="AL150" s="1">
        <v>11619.2607421875</v>
      </c>
      <c r="AM150" s="1">
        <v>13346.693359375</v>
      </c>
      <c r="AN150" s="1">
        <v>13809.693359375</v>
      </c>
      <c r="AO150" s="1">
        <v>11828.7294921875</v>
      </c>
      <c r="AP150" s="1">
        <v>11863.10546875</v>
      </c>
      <c r="AQ150" s="1">
        <v>9508.1845703125</v>
      </c>
      <c r="AR150" s="1">
        <v>105798.96875</v>
      </c>
      <c r="AS150" s="1">
        <v>31142.287109375</v>
      </c>
      <c r="AT150" s="1">
        <v>323048.9375</v>
      </c>
      <c r="AU150" s="1">
        <v>62284.5703125</v>
      </c>
      <c r="AV150" s="1">
        <v>54814.90625</v>
      </c>
      <c r="AW150" s="1">
        <v>43599.19921875</v>
      </c>
      <c r="AX150" s="1">
        <v>32880.40234375</v>
      </c>
      <c r="AY150" s="1">
        <v>134433.234375</v>
      </c>
      <c r="AZ150" s="1">
        <v>19009.939453125</v>
      </c>
      <c r="BA150" s="1">
        <v>44373.3046875</v>
      </c>
      <c r="BB150" s="1">
        <v>30374.162109375</v>
      </c>
      <c r="BC150" s="1">
        <v>36508.54296875</v>
      </c>
      <c r="BD150" s="1">
        <v>22243.58984375</v>
      </c>
      <c r="BE150" s="1">
        <v>43088.46484375</v>
      </c>
      <c r="BF150" s="1">
        <v>10316.8056640625</v>
      </c>
      <c r="BG150" s="1">
        <v>40557.93359375</v>
      </c>
    </row>
    <row r="151" spans="1:59" ht="13" x14ac:dyDescent="0.15">
      <c r="A151" s="1">
        <v>149</v>
      </c>
      <c r="B151" s="1">
        <v>79075.40625</v>
      </c>
      <c r="C151" s="1">
        <v>50923.95703125</v>
      </c>
      <c r="D151" s="1">
        <v>66666.578125</v>
      </c>
      <c r="E151" s="1">
        <v>19273.853515625</v>
      </c>
      <c r="F151" s="1">
        <v>31154.412109375</v>
      </c>
      <c r="G151" s="1">
        <v>22072.302734375</v>
      </c>
      <c r="H151" s="1">
        <v>22472.142578125</v>
      </c>
      <c r="I151" s="1">
        <v>22722.6484375</v>
      </c>
      <c r="J151" s="1">
        <v>68183.015625</v>
      </c>
      <c r="K151" s="1">
        <v>22151.134765625</v>
      </c>
      <c r="L151" s="1">
        <v>35130.33984375</v>
      </c>
      <c r="M151" s="1">
        <v>20275.34765625</v>
      </c>
      <c r="N151" s="1">
        <v>48444.44921875</v>
      </c>
      <c r="O151" s="1">
        <v>24783.865234375</v>
      </c>
      <c r="P151" s="1">
        <v>39213.61328125</v>
      </c>
      <c r="Q151" s="1">
        <v>11489.4228515625</v>
      </c>
      <c r="R151" s="1">
        <v>32831.98046875</v>
      </c>
      <c r="S151" s="1">
        <v>20948.98046875</v>
      </c>
      <c r="T151" s="1">
        <v>45573.70703125</v>
      </c>
      <c r="U151" s="1">
        <v>22450.328125</v>
      </c>
      <c r="V151" s="1">
        <v>20155.39453125</v>
      </c>
      <c r="W151" s="1">
        <v>17342.5234375</v>
      </c>
      <c r="X151" s="1">
        <v>15946.732421875</v>
      </c>
      <c r="Y151" s="1">
        <v>16751.302734375</v>
      </c>
      <c r="Z151" s="1">
        <v>16919.177734375</v>
      </c>
      <c r="AA151" s="1">
        <v>61092.98046875</v>
      </c>
      <c r="AB151" s="1">
        <v>23895.99609375</v>
      </c>
      <c r="AC151" s="1">
        <v>45424.69140625</v>
      </c>
      <c r="AD151" s="1">
        <v>23367.150390625</v>
      </c>
      <c r="AE151" s="1">
        <v>48794.66015625</v>
      </c>
      <c r="AF151" s="1">
        <v>37600.05078125</v>
      </c>
      <c r="AG151" s="1">
        <v>39179.234375</v>
      </c>
      <c r="AH151" s="1">
        <v>20909.564453125</v>
      </c>
      <c r="AI151" s="1">
        <v>19261.310546875</v>
      </c>
      <c r="AJ151" s="1">
        <v>16861.068359375</v>
      </c>
      <c r="AK151" s="1">
        <v>14749.20703125</v>
      </c>
      <c r="AL151" s="1">
        <v>11629.9208984375</v>
      </c>
      <c r="AM151" s="1">
        <v>13436.8740234375</v>
      </c>
      <c r="AN151" s="1">
        <v>13819.2900390625</v>
      </c>
      <c r="AO151" s="1">
        <v>11908.6533203125</v>
      </c>
      <c r="AP151" s="1">
        <v>11867.8203125</v>
      </c>
      <c r="AQ151" s="1">
        <v>9572.4287109375</v>
      </c>
      <c r="AR151" s="1">
        <v>106029.5859375</v>
      </c>
      <c r="AS151" s="1">
        <v>31352.705078125</v>
      </c>
      <c r="AT151" s="1">
        <v>323655.03125</v>
      </c>
      <c r="AU151" s="1">
        <v>62705.41015625</v>
      </c>
      <c r="AV151" s="1">
        <v>54840.5390625</v>
      </c>
      <c r="AW151" s="1">
        <v>43893.78515625</v>
      </c>
      <c r="AX151" s="1">
        <v>32884.63671875</v>
      </c>
      <c r="AY151" s="1">
        <v>135341.5625</v>
      </c>
      <c r="AZ151" s="1">
        <v>19019.634765625</v>
      </c>
      <c r="BA151" s="1">
        <v>44673.125</v>
      </c>
      <c r="BB151" s="1">
        <v>30386.291015625</v>
      </c>
      <c r="BC151" s="1">
        <v>36755.22265625</v>
      </c>
      <c r="BD151" s="1">
        <v>22251.353515625</v>
      </c>
      <c r="BE151" s="1">
        <v>43379.6015625</v>
      </c>
      <c r="BF151" s="1">
        <v>10320.982421875</v>
      </c>
      <c r="BG151" s="1">
        <v>40831.96875</v>
      </c>
    </row>
    <row r="152" spans="1:59" ht="13" x14ac:dyDescent="0.15">
      <c r="A152" s="1">
        <v>150</v>
      </c>
      <c r="B152" s="1">
        <v>79123.6875</v>
      </c>
      <c r="C152" s="1">
        <v>51265.73046875</v>
      </c>
      <c r="D152" s="1">
        <v>66776.609375</v>
      </c>
      <c r="E152" s="1">
        <v>19403.208984375</v>
      </c>
      <c r="F152" s="1">
        <v>31193.75390625</v>
      </c>
      <c r="G152" s="1">
        <v>22220.44140625</v>
      </c>
      <c r="H152" s="1">
        <v>22494.60546875</v>
      </c>
      <c r="I152" s="1">
        <v>22875.15234375</v>
      </c>
      <c r="J152" s="1">
        <v>68245.1484375</v>
      </c>
      <c r="K152" s="1">
        <v>22299.802734375</v>
      </c>
      <c r="L152" s="1">
        <v>35160.875</v>
      </c>
      <c r="M152" s="1">
        <v>20411.42578125</v>
      </c>
      <c r="N152" s="1">
        <v>48473.3828125</v>
      </c>
      <c r="O152" s="1">
        <v>24950.203125</v>
      </c>
      <c r="P152" s="1">
        <v>39254.33203125</v>
      </c>
      <c r="Q152" s="1">
        <v>11566.5341796875</v>
      </c>
      <c r="R152" s="1">
        <v>32843.1875</v>
      </c>
      <c r="S152" s="1">
        <v>21089.580078125</v>
      </c>
      <c r="T152" s="1">
        <v>45595.7890625</v>
      </c>
      <c r="U152" s="1">
        <v>22601.00390625</v>
      </c>
      <c r="V152" s="1">
        <v>20171.826171875</v>
      </c>
      <c r="W152" s="1">
        <v>17458.91796875</v>
      </c>
      <c r="X152" s="1">
        <v>15958.8037109375</v>
      </c>
      <c r="Y152" s="1">
        <v>16863.728515625</v>
      </c>
      <c r="Z152" s="1">
        <v>16945.84375</v>
      </c>
      <c r="AA152" s="1">
        <v>61503.00390625</v>
      </c>
      <c r="AB152" s="1">
        <v>23925.8359375</v>
      </c>
      <c r="AC152" s="1">
        <v>45729.55859375</v>
      </c>
      <c r="AD152" s="1">
        <v>23376.509765625</v>
      </c>
      <c r="AE152" s="1">
        <v>49122.14453125</v>
      </c>
      <c r="AF152" s="1">
        <v>37629.13671875</v>
      </c>
      <c r="AG152" s="1">
        <v>39442.18359375</v>
      </c>
      <c r="AH152" s="1">
        <v>20923.4296875</v>
      </c>
      <c r="AI152" s="1">
        <v>19390.583984375</v>
      </c>
      <c r="AJ152" s="1">
        <v>16877.880859375</v>
      </c>
      <c r="AK152" s="1">
        <v>14848.1962890625</v>
      </c>
      <c r="AL152" s="1">
        <v>11640.494140625</v>
      </c>
      <c r="AM152" s="1">
        <v>13527.0546875</v>
      </c>
      <c r="AN152" s="1">
        <v>13828.7734375</v>
      </c>
      <c r="AO152" s="1">
        <v>11988.5771484375</v>
      </c>
      <c r="AP152" s="1">
        <v>11872.4638671875</v>
      </c>
      <c r="AQ152" s="1">
        <v>9636.673828125</v>
      </c>
      <c r="AR152" s="1">
        <v>106257.8671875</v>
      </c>
      <c r="AS152" s="1">
        <v>31563.126953125</v>
      </c>
      <c r="AT152" s="1">
        <v>324253.78125</v>
      </c>
      <c r="AU152" s="1">
        <v>63126.2578125</v>
      </c>
      <c r="AV152" s="1">
        <v>54865.8046875</v>
      </c>
      <c r="AW152" s="1">
        <v>44188.3828125</v>
      </c>
      <c r="AX152" s="1">
        <v>32888.8125</v>
      </c>
      <c r="AY152" s="1">
        <v>136249.90625</v>
      </c>
      <c r="AZ152" s="1">
        <v>19029.208984375</v>
      </c>
      <c r="BA152" s="1">
        <v>44972.9453125</v>
      </c>
      <c r="BB152" s="1">
        <v>30398.267578125</v>
      </c>
      <c r="BC152" s="1">
        <v>37001.90625</v>
      </c>
      <c r="BD152" s="1">
        <v>22259.02734375</v>
      </c>
      <c r="BE152" s="1">
        <v>43670.7421875</v>
      </c>
      <c r="BF152" s="1">
        <v>10325.12109375</v>
      </c>
      <c r="BG152" s="1">
        <v>41106.015625</v>
      </c>
    </row>
    <row r="153" spans="1:59" ht="13" x14ac:dyDescent="0.15">
      <c r="A153" s="1">
        <v>151</v>
      </c>
      <c r="B153" s="1">
        <v>79171.171875</v>
      </c>
      <c r="C153" s="1">
        <v>51607.5</v>
      </c>
      <c r="D153" s="1">
        <v>66885.6171875</v>
      </c>
      <c r="E153" s="1">
        <v>19532.5625</v>
      </c>
      <c r="F153" s="1">
        <v>31232.716796875</v>
      </c>
      <c r="G153" s="1">
        <v>22368.578125</v>
      </c>
      <c r="H153" s="1">
        <v>22516.857421875</v>
      </c>
      <c r="I153" s="1">
        <v>23027.650390625</v>
      </c>
      <c r="J153" s="1">
        <v>68306.40625</v>
      </c>
      <c r="K153" s="1">
        <v>22448.46484375</v>
      </c>
      <c r="L153" s="1">
        <v>35191.17578125</v>
      </c>
      <c r="M153" s="1">
        <v>20547.5</v>
      </c>
      <c r="N153" s="1">
        <v>48501.98046875</v>
      </c>
      <c r="O153" s="1">
        <v>25116.53515625</v>
      </c>
      <c r="P153" s="1">
        <v>39294.546875</v>
      </c>
      <c r="Q153" s="1">
        <v>11643.64453125</v>
      </c>
      <c r="R153" s="1">
        <v>32854.16015625</v>
      </c>
      <c r="S153" s="1">
        <v>21230.17578125</v>
      </c>
      <c r="T153" s="1">
        <v>45617.58984375</v>
      </c>
      <c r="U153" s="1">
        <v>22751.67578125</v>
      </c>
      <c r="V153" s="1">
        <v>20188.041015625</v>
      </c>
      <c r="W153" s="1">
        <v>17575.310546875</v>
      </c>
      <c r="X153" s="1">
        <v>15970.693359375</v>
      </c>
      <c r="Y153" s="1">
        <v>16976.15234375</v>
      </c>
      <c r="Z153" s="1">
        <v>16972.19921875</v>
      </c>
      <c r="AA153" s="1">
        <v>61913.0234375</v>
      </c>
      <c r="AB153" s="1">
        <v>23955.392578125</v>
      </c>
      <c r="AC153" s="1">
        <v>46034.421875</v>
      </c>
      <c r="AD153" s="1">
        <v>23385.763671875</v>
      </c>
      <c r="AE153" s="1">
        <v>49449.62109375</v>
      </c>
      <c r="AF153" s="1">
        <v>37657.87890625</v>
      </c>
      <c r="AG153" s="1">
        <v>39705.12890625</v>
      </c>
      <c r="AH153" s="1">
        <v>20937.123046875</v>
      </c>
      <c r="AI153" s="1">
        <v>19519.853515625</v>
      </c>
      <c r="AJ153" s="1">
        <v>16894.43359375</v>
      </c>
      <c r="AK153" s="1">
        <v>14947.18359375</v>
      </c>
      <c r="AL153" s="1">
        <v>11650.98046875</v>
      </c>
      <c r="AM153" s="1">
        <v>13617.234375</v>
      </c>
      <c r="AN153" s="1">
        <v>13838.1435546875</v>
      </c>
      <c r="AO153" s="1">
        <v>12068.501953125</v>
      </c>
      <c r="AP153" s="1">
        <v>11877.03515625</v>
      </c>
      <c r="AQ153" s="1">
        <v>9700.91796875</v>
      </c>
      <c r="AR153" s="1">
        <v>106483.859375</v>
      </c>
      <c r="AS153" s="1">
        <v>31773.548828125</v>
      </c>
      <c r="AT153" s="1">
        <v>324845.25</v>
      </c>
      <c r="AU153" s="1">
        <v>63547.09375</v>
      </c>
      <c r="AV153" s="1">
        <v>54890.7109375</v>
      </c>
      <c r="AW153" s="1">
        <v>44482.96484375</v>
      </c>
      <c r="AX153" s="1">
        <v>32892.9375</v>
      </c>
      <c r="AY153" s="1">
        <v>137158.234375</v>
      </c>
      <c r="AZ153" s="1">
        <v>19038.669921875</v>
      </c>
      <c r="BA153" s="1">
        <v>45272.76171875</v>
      </c>
      <c r="BB153" s="1">
        <v>30410.09375</v>
      </c>
      <c r="BC153" s="1">
        <v>37248.58203125</v>
      </c>
      <c r="BD153" s="1">
        <v>22266.609375</v>
      </c>
      <c r="BE153" s="1">
        <v>43961.87890625</v>
      </c>
      <c r="BF153" s="1">
        <v>10329.2197265625</v>
      </c>
      <c r="BG153" s="1">
        <v>41380.05078125</v>
      </c>
    </row>
    <row r="154" spans="1:59" ht="13" x14ac:dyDescent="0.15">
      <c r="A154" s="1">
        <v>152</v>
      </c>
      <c r="B154" s="1">
        <v>79217.859375</v>
      </c>
      <c r="C154" s="1">
        <v>51949.26953125</v>
      </c>
      <c r="D154" s="1">
        <v>66993.6015625</v>
      </c>
      <c r="E154" s="1">
        <v>19661.916015625</v>
      </c>
      <c r="F154" s="1">
        <v>31271.3046875</v>
      </c>
      <c r="G154" s="1">
        <v>22516.7109375</v>
      </c>
      <c r="H154" s="1">
        <v>22538.896484375</v>
      </c>
      <c r="I154" s="1">
        <v>23180.150390625</v>
      </c>
      <c r="J154" s="1">
        <v>68366.828125</v>
      </c>
      <c r="K154" s="1">
        <v>22597.130859375</v>
      </c>
      <c r="L154" s="1">
        <v>35221.2421875</v>
      </c>
      <c r="M154" s="1">
        <v>20683.576171875</v>
      </c>
      <c r="N154" s="1">
        <v>48530.2421875</v>
      </c>
      <c r="O154" s="1">
        <v>25282.869140625</v>
      </c>
      <c r="P154" s="1">
        <v>39334.2734375</v>
      </c>
      <c r="Q154" s="1">
        <v>11720.7529296875</v>
      </c>
      <c r="R154" s="1">
        <v>32864.90625</v>
      </c>
      <c r="S154" s="1">
        <v>21370.7734375</v>
      </c>
      <c r="T154" s="1">
        <v>45639.12109375</v>
      </c>
      <c r="U154" s="1">
        <v>22902.34765625</v>
      </c>
      <c r="V154" s="1">
        <v>20204.044921875</v>
      </c>
      <c r="W154" s="1">
        <v>17691.701171875</v>
      </c>
      <c r="X154" s="1">
        <v>15982.408203125</v>
      </c>
      <c r="Y154" s="1">
        <v>17088.578125</v>
      </c>
      <c r="Z154" s="1">
        <v>16998.25</v>
      </c>
      <c r="AA154" s="1">
        <v>62323.0390625</v>
      </c>
      <c r="AB154" s="1">
        <v>23984.65625</v>
      </c>
      <c r="AC154" s="1">
        <v>46339.28515625</v>
      </c>
      <c r="AD154" s="1">
        <v>23394.91796875</v>
      </c>
      <c r="AE154" s="1">
        <v>49777.1015625</v>
      </c>
      <c r="AF154" s="1">
        <v>37686.27734375</v>
      </c>
      <c r="AG154" s="1">
        <v>39968.078125</v>
      </c>
      <c r="AH154" s="1">
        <v>20950.6484375</v>
      </c>
      <c r="AI154" s="1">
        <v>19649.12109375</v>
      </c>
      <c r="AJ154" s="1">
        <v>16910.732421875</v>
      </c>
      <c r="AK154" s="1">
        <v>15046.171875</v>
      </c>
      <c r="AL154" s="1">
        <v>11661.384765625</v>
      </c>
      <c r="AM154" s="1">
        <v>13707.4150390625</v>
      </c>
      <c r="AN154" s="1">
        <v>13847.4072265625</v>
      </c>
      <c r="AO154" s="1">
        <v>12148.42578125</v>
      </c>
      <c r="AP154" s="1">
        <v>11881.5361328125</v>
      </c>
      <c r="AQ154" s="1">
        <v>9765.162109375</v>
      </c>
      <c r="AR154" s="1">
        <v>106707.578125</v>
      </c>
      <c r="AS154" s="1">
        <v>31983.966796875</v>
      </c>
      <c r="AT154" s="1">
        <v>325429.59375</v>
      </c>
      <c r="AU154" s="1">
        <v>63967.93359375</v>
      </c>
      <c r="AV154" s="1">
        <v>54915.2578125</v>
      </c>
      <c r="AW154" s="1">
        <v>44777.55859375</v>
      </c>
      <c r="AX154" s="1">
        <v>32897.01171875</v>
      </c>
      <c r="AY154" s="1">
        <v>138066.5625</v>
      </c>
      <c r="AZ154" s="1">
        <v>19048.017578125</v>
      </c>
      <c r="BA154" s="1">
        <v>45572.58203125</v>
      </c>
      <c r="BB154" s="1">
        <v>30421.779296875</v>
      </c>
      <c r="BC154" s="1">
        <v>37495.26171875</v>
      </c>
      <c r="BD154" s="1">
        <v>22274.103515625</v>
      </c>
      <c r="BE154" s="1">
        <v>44253.015625</v>
      </c>
      <c r="BF154" s="1">
        <v>10333.279296875</v>
      </c>
      <c r="BG154" s="1">
        <v>41654.08984375</v>
      </c>
    </row>
    <row r="155" spans="1:59" ht="13" x14ac:dyDescent="0.15">
      <c r="A155" s="1">
        <v>153</v>
      </c>
      <c r="B155" s="1">
        <v>79263.7890625</v>
      </c>
      <c r="C155" s="1">
        <v>52291.046875</v>
      </c>
      <c r="D155" s="1">
        <v>67100.59375</v>
      </c>
      <c r="E155" s="1">
        <v>19791.271484375</v>
      </c>
      <c r="F155" s="1">
        <v>31309.533203125</v>
      </c>
      <c r="G155" s="1">
        <v>22664.849609375</v>
      </c>
      <c r="H155" s="1">
        <v>22560.734375</v>
      </c>
      <c r="I155" s="1">
        <v>23332.654296875</v>
      </c>
      <c r="J155" s="1">
        <v>68426.4296875</v>
      </c>
      <c r="K155" s="1">
        <v>22745.796875</v>
      </c>
      <c r="L155" s="1">
        <v>35251.07421875</v>
      </c>
      <c r="M155" s="1">
        <v>20819.65234375</v>
      </c>
      <c r="N155" s="1">
        <v>48558.16015625</v>
      </c>
      <c r="O155" s="1">
        <v>25449.205078125</v>
      </c>
      <c r="P155" s="1">
        <v>39373.515625</v>
      </c>
      <c r="Q155" s="1">
        <v>11797.8642578125</v>
      </c>
      <c r="R155" s="1">
        <v>32875.43359375</v>
      </c>
      <c r="S155" s="1">
        <v>21511.37109375</v>
      </c>
      <c r="T155" s="1">
        <v>45660.3828125</v>
      </c>
      <c r="U155" s="1">
        <v>23053.021484375</v>
      </c>
      <c r="V155" s="1">
        <v>20219.83984375</v>
      </c>
      <c r="W155" s="1">
        <v>17808.09765625</v>
      </c>
      <c r="X155" s="1">
        <v>15993.9453125</v>
      </c>
      <c r="Y155" s="1">
        <v>17201.001953125</v>
      </c>
      <c r="Z155" s="1">
        <v>17024.00390625</v>
      </c>
      <c r="AA155" s="1">
        <v>62733.06640625</v>
      </c>
      <c r="AB155" s="1">
        <v>24013.638671875</v>
      </c>
      <c r="AC155" s="1">
        <v>46644.15234375</v>
      </c>
      <c r="AD155" s="1">
        <v>23403.96875</v>
      </c>
      <c r="AE155" s="1">
        <v>50104.58984375</v>
      </c>
      <c r="AF155" s="1">
        <v>37714.34375</v>
      </c>
      <c r="AG155" s="1">
        <v>40231.02734375</v>
      </c>
      <c r="AH155" s="1">
        <v>20964.009765625</v>
      </c>
      <c r="AI155" s="1">
        <v>19778.39453125</v>
      </c>
      <c r="AJ155" s="1">
        <v>16926.779296875</v>
      </c>
      <c r="AK155" s="1">
        <v>15145.16015625</v>
      </c>
      <c r="AL155" s="1">
        <v>11671.7060546875</v>
      </c>
      <c r="AM155" s="1">
        <v>13797.595703125</v>
      </c>
      <c r="AN155" s="1">
        <v>13856.560546875</v>
      </c>
      <c r="AO155" s="1">
        <v>12228.349609375</v>
      </c>
      <c r="AP155" s="1">
        <v>11885.9697265625</v>
      </c>
      <c r="AQ155" s="1">
        <v>9829.4072265625</v>
      </c>
      <c r="AR155" s="1">
        <v>106929.1015625</v>
      </c>
      <c r="AS155" s="1">
        <v>32194.392578125</v>
      </c>
      <c r="AT155" s="1">
        <v>326006.96875</v>
      </c>
      <c r="AU155" s="1">
        <v>64388.77734375</v>
      </c>
      <c r="AV155" s="1">
        <v>54939.46484375</v>
      </c>
      <c r="AW155" s="1">
        <v>45072.1484375</v>
      </c>
      <c r="AX155" s="1">
        <v>32901.03125</v>
      </c>
      <c r="AY155" s="1">
        <v>138974.90625</v>
      </c>
      <c r="AZ155" s="1">
        <v>19057.251953125</v>
      </c>
      <c r="BA155" s="1">
        <v>45872.40234375</v>
      </c>
      <c r="BB155" s="1">
        <v>30433.322265625</v>
      </c>
      <c r="BC155" s="1">
        <v>37741.94140625</v>
      </c>
      <c r="BD155" s="1">
        <v>22281.513671875</v>
      </c>
      <c r="BE155" s="1">
        <v>44544.16015625</v>
      </c>
      <c r="BF155" s="1">
        <v>10337.30078125</v>
      </c>
      <c r="BG155" s="1">
        <v>41928.1328125</v>
      </c>
    </row>
    <row r="156" spans="1:59" ht="13" x14ac:dyDescent="0.15">
      <c r="A156" s="1">
        <v>154</v>
      </c>
      <c r="B156" s="1">
        <v>79308.9609375</v>
      </c>
      <c r="C156" s="1">
        <v>52632.8125</v>
      </c>
      <c r="D156" s="1">
        <v>67206.6171875</v>
      </c>
      <c r="E156" s="1">
        <v>19920.625</v>
      </c>
      <c r="F156" s="1">
        <v>31347.3984375</v>
      </c>
      <c r="G156" s="1">
        <v>22812.984375</v>
      </c>
      <c r="H156" s="1">
        <v>22582.365234375</v>
      </c>
      <c r="I156" s="1">
        <v>23485.154296875</v>
      </c>
      <c r="J156" s="1">
        <v>68485.2265625</v>
      </c>
      <c r="K156" s="1">
        <v>22894.462890625</v>
      </c>
      <c r="L156" s="1">
        <v>35280.6875</v>
      </c>
      <c r="M156" s="1">
        <v>20955.728515625</v>
      </c>
      <c r="N156" s="1">
        <v>48585.76171875</v>
      </c>
      <c r="O156" s="1">
        <v>25615.541015625</v>
      </c>
      <c r="P156" s="1">
        <v>39412.28515625</v>
      </c>
      <c r="Q156" s="1">
        <v>11874.974609375</v>
      </c>
      <c r="R156" s="1">
        <v>32885.7421875</v>
      </c>
      <c r="S156" s="1">
        <v>21651.96875</v>
      </c>
      <c r="T156" s="1">
        <v>45681.38671875</v>
      </c>
      <c r="U156" s="1">
        <v>23203.6953125</v>
      </c>
      <c r="V156" s="1">
        <v>20235.431640625</v>
      </c>
      <c r="W156" s="1">
        <v>17924.48828125</v>
      </c>
      <c r="X156" s="1">
        <v>16005.3125</v>
      </c>
      <c r="Y156" s="1">
        <v>17313.42578125</v>
      </c>
      <c r="Z156" s="1">
        <v>17049.45703125</v>
      </c>
      <c r="AA156" s="1">
        <v>63143.0859375</v>
      </c>
      <c r="AB156" s="1">
        <v>24042.34375</v>
      </c>
      <c r="AC156" s="1">
        <v>46949.01171875</v>
      </c>
      <c r="AD156" s="1">
        <v>23412.919921875</v>
      </c>
      <c r="AE156" s="1">
        <v>50432.0625</v>
      </c>
      <c r="AF156" s="1">
        <v>37742.08984375</v>
      </c>
      <c r="AG156" s="1">
        <v>40493.97265625</v>
      </c>
      <c r="AH156" s="1">
        <v>20977.205078125</v>
      </c>
      <c r="AI156" s="1">
        <v>19907.6640625</v>
      </c>
      <c r="AJ156" s="1">
        <v>16942.580078125</v>
      </c>
      <c r="AK156" s="1">
        <v>15244.1474609375</v>
      </c>
      <c r="AL156" s="1">
        <v>11681.943359375</v>
      </c>
      <c r="AM156" s="1">
        <v>13887.775390625</v>
      </c>
      <c r="AN156" s="1">
        <v>13865.609375</v>
      </c>
      <c r="AO156" s="1">
        <v>12308.2734375</v>
      </c>
      <c r="AP156" s="1">
        <v>11890.3349609375</v>
      </c>
      <c r="AQ156" s="1">
        <v>9893.6513671875</v>
      </c>
      <c r="AR156" s="1">
        <v>107148.3984375</v>
      </c>
      <c r="AS156" s="1">
        <v>32404.810546875</v>
      </c>
      <c r="AT156" s="1">
        <v>326577.375</v>
      </c>
      <c r="AU156" s="1">
        <v>64809.6171875</v>
      </c>
      <c r="AV156" s="1">
        <v>54963.328125</v>
      </c>
      <c r="AW156" s="1">
        <v>45366.73046875</v>
      </c>
      <c r="AX156" s="1">
        <v>32905</v>
      </c>
      <c r="AY156" s="1">
        <v>139883.234375</v>
      </c>
      <c r="AZ156" s="1">
        <v>19066.376953125</v>
      </c>
      <c r="BA156" s="1">
        <v>46172.2265625</v>
      </c>
      <c r="BB156" s="1">
        <v>30444.724609375</v>
      </c>
      <c r="BC156" s="1">
        <v>37988.62109375</v>
      </c>
      <c r="BD156" s="1">
        <v>22288.833984375</v>
      </c>
      <c r="BE156" s="1">
        <v>44835.296875</v>
      </c>
      <c r="BF156" s="1">
        <v>10341.283203125</v>
      </c>
      <c r="BG156" s="1">
        <v>42202.171875</v>
      </c>
    </row>
    <row r="157" spans="1:59" ht="13" x14ac:dyDescent="0.15">
      <c r="A157" s="1">
        <v>155</v>
      </c>
      <c r="B157" s="1">
        <v>79353.3984375</v>
      </c>
      <c r="C157" s="1">
        <v>52974.5859375</v>
      </c>
      <c r="D157" s="1">
        <v>67311.6484375</v>
      </c>
      <c r="E157" s="1">
        <v>20049.98046875</v>
      </c>
      <c r="F157" s="1">
        <v>31384.908203125</v>
      </c>
      <c r="G157" s="1">
        <v>22961.12109375</v>
      </c>
      <c r="H157" s="1">
        <v>22603.79296875</v>
      </c>
      <c r="I157" s="1">
        <v>23637.654296875</v>
      </c>
      <c r="J157" s="1">
        <v>68543.2109375</v>
      </c>
      <c r="K157" s="1">
        <v>23043.126953125</v>
      </c>
      <c r="L157" s="1">
        <v>35310.07421875</v>
      </c>
      <c r="M157" s="1">
        <v>21091.8046875</v>
      </c>
      <c r="N157" s="1">
        <v>48613.0390625</v>
      </c>
      <c r="O157" s="1">
        <v>25781.873046875</v>
      </c>
      <c r="P157" s="1">
        <v>39450.59375</v>
      </c>
      <c r="Q157" s="1">
        <v>11952.083984375</v>
      </c>
      <c r="R157" s="1">
        <v>32895.84375</v>
      </c>
      <c r="S157" s="1">
        <v>21792.564453125</v>
      </c>
      <c r="T157" s="1">
        <v>45702.12890625</v>
      </c>
      <c r="U157" s="1">
        <v>23354.369140625</v>
      </c>
      <c r="V157" s="1">
        <v>20250.82421875</v>
      </c>
      <c r="W157" s="1">
        <v>18040.880859375</v>
      </c>
      <c r="X157" s="1">
        <v>16016.51171875</v>
      </c>
      <c r="Y157" s="1">
        <v>17425.849609375</v>
      </c>
      <c r="Z157" s="1">
        <v>17074.62109375</v>
      </c>
      <c r="AA157" s="1">
        <v>63553.09765625</v>
      </c>
      <c r="AB157" s="1">
        <v>24070.775390625</v>
      </c>
      <c r="AC157" s="1">
        <v>47253.875</v>
      </c>
      <c r="AD157" s="1">
        <v>23421.775390625</v>
      </c>
      <c r="AE157" s="1">
        <v>50759.54296875</v>
      </c>
      <c r="AF157" s="1">
        <v>37769.51171875</v>
      </c>
      <c r="AG157" s="1">
        <v>40756.921875</v>
      </c>
      <c r="AH157" s="1">
        <v>20990.2421875</v>
      </c>
      <c r="AI157" s="1">
        <v>20036.935546875</v>
      </c>
      <c r="AJ157" s="1">
        <v>16958.142578125</v>
      </c>
      <c r="AK157" s="1">
        <v>15343.134765625</v>
      </c>
      <c r="AL157" s="1">
        <v>11692.1015625</v>
      </c>
      <c r="AM157" s="1">
        <v>13977.9560546875</v>
      </c>
      <c r="AN157" s="1">
        <v>13874.5556640625</v>
      </c>
      <c r="AO157" s="1">
        <v>12388.1962890625</v>
      </c>
      <c r="AP157" s="1">
        <v>11894.63671875</v>
      </c>
      <c r="AQ157" s="1">
        <v>9957.8955078125</v>
      </c>
      <c r="AR157" s="1">
        <v>107365.53125</v>
      </c>
      <c r="AS157" s="1">
        <v>32615.232421875</v>
      </c>
      <c r="AT157" s="1">
        <v>327141.03125</v>
      </c>
      <c r="AU157" s="1">
        <v>65230.45703125</v>
      </c>
      <c r="AV157" s="1">
        <v>54986.8671875</v>
      </c>
      <c r="AW157" s="1">
        <v>45661.3203125</v>
      </c>
      <c r="AX157" s="1">
        <v>32908.921875</v>
      </c>
      <c r="AY157" s="1">
        <v>140791.5625</v>
      </c>
      <c r="AZ157" s="1">
        <v>19075.396484375</v>
      </c>
      <c r="BA157" s="1">
        <v>46472.04296875</v>
      </c>
      <c r="BB157" s="1">
        <v>30455.994140625</v>
      </c>
      <c r="BC157" s="1">
        <v>38235.296875</v>
      </c>
      <c r="BD157" s="1">
        <v>22296.07421875</v>
      </c>
      <c r="BE157" s="1">
        <v>45126.4296875</v>
      </c>
      <c r="BF157" s="1">
        <v>10345.2314453125</v>
      </c>
      <c r="BG157" s="1">
        <v>42476.2109375</v>
      </c>
    </row>
    <row r="158" spans="1:59" ht="13" x14ac:dyDescent="0.15">
      <c r="A158" s="1">
        <v>156</v>
      </c>
      <c r="B158" s="1">
        <v>79397.109375</v>
      </c>
      <c r="C158" s="1">
        <v>53316.359375</v>
      </c>
      <c r="D158" s="1">
        <v>67415.734375</v>
      </c>
      <c r="E158" s="1">
        <v>20179.3359375</v>
      </c>
      <c r="F158" s="1">
        <v>31422.068359375</v>
      </c>
      <c r="G158" s="1">
        <v>23109.2578125</v>
      </c>
      <c r="H158" s="1">
        <v>22625.02734375</v>
      </c>
      <c r="I158" s="1">
        <v>23790.158203125</v>
      </c>
      <c r="J158" s="1">
        <v>68600.4296875</v>
      </c>
      <c r="K158" s="1">
        <v>23191.79296875</v>
      </c>
      <c r="L158" s="1">
        <v>35339.2421875</v>
      </c>
      <c r="M158" s="1">
        <v>21227.880859375</v>
      </c>
      <c r="N158" s="1">
        <v>48640.00390625</v>
      </c>
      <c r="O158" s="1">
        <v>25948.208984375</v>
      </c>
      <c r="P158" s="1">
        <v>39488.4453125</v>
      </c>
      <c r="Q158" s="1">
        <v>12029.1953125</v>
      </c>
      <c r="R158" s="1">
        <v>32905.7421875</v>
      </c>
      <c r="S158" s="1">
        <v>21933.1640625</v>
      </c>
      <c r="T158" s="1">
        <v>45722.6171875</v>
      </c>
      <c r="U158" s="1">
        <v>23505.04296875</v>
      </c>
      <c r="V158" s="1">
        <v>20266.021484375</v>
      </c>
      <c r="W158" s="1">
        <v>18157.275390625</v>
      </c>
      <c r="X158" s="1">
        <v>16027.546875</v>
      </c>
      <c r="Y158" s="1">
        <v>17538.27734375</v>
      </c>
      <c r="Z158" s="1">
        <v>17099.5</v>
      </c>
      <c r="AA158" s="1">
        <v>63963.125</v>
      </c>
      <c r="AB158" s="1">
        <v>24098.935546875</v>
      </c>
      <c r="AC158" s="1">
        <v>47558.7421875</v>
      </c>
      <c r="AD158" s="1">
        <v>23430.53515625</v>
      </c>
      <c r="AE158" s="1">
        <v>51087.03125</v>
      </c>
      <c r="AF158" s="1">
        <v>37796.6171875</v>
      </c>
      <c r="AG158" s="1">
        <v>41019.87109375</v>
      </c>
      <c r="AH158" s="1">
        <v>21003.123046875</v>
      </c>
      <c r="AI158" s="1">
        <v>20166.205078125</v>
      </c>
      <c r="AJ158" s="1">
        <v>16973.470703125</v>
      </c>
      <c r="AK158" s="1">
        <v>15442.123046875</v>
      </c>
      <c r="AL158" s="1">
        <v>11702.1787109375</v>
      </c>
      <c r="AM158" s="1">
        <v>14068.13671875</v>
      </c>
      <c r="AN158" s="1">
        <v>13883.3974609375</v>
      </c>
      <c r="AO158" s="1">
        <v>12468.12109375</v>
      </c>
      <c r="AP158" s="1">
        <v>11898.8720703125</v>
      </c>
      <c r="AQ158" s="1">
        <v>10022.140625</v>
      </c>
      <c r="AR158" s="1">
        <v>107580.546875</v>
      </c>
      <c r="AS158" s="1">
        <v>32825.65234375</v>
      </c>
      <c r="AT158" s="1">
        <v>327698</v>
      </c>
      <c r="AU158" s="1">
        <v>65651.3046875</v>
      </c>
      <c r="AV158" s="1">
        <v>55010.078125</v>
      </c>
      <c r="AW158" s="1">
        <v>45955.9140625</v>
      </c>
      <c r="AX158" s="1">
        <v>32912.7890625</v>
      </c>
      <c r="AY158" s="1">
        <v>141699.90625</v>
      </c>
      <c r="AZ158" s="1">
        <v>19084.310546875</v>
      </c>
      <c r="BA158" s="1">
        <v>46771.86328125</v>
      </c>
      <c r="BB158" s="1">
        <v>30467.126953125</v>
      </c>
      <c r="BC158" s="1">
        <v>38481.98046875</v>
      </c>
      <c r="BD158" s="1">
        <v>22303.232421875</v>
      </c>
      <c r="BE158" s="1">
        <v>45417.5703125</v>
      </c>
      <c r="BF158" s="1">
        <v>10349.140625</v>
      </c>
      <c r="BG158" s="1">
        <v>42750.25390625</v>
      </c>
    </row>
    <row r="159" spans="1:59" ht="13" x14ac:dyDescent="0.15">
      <c r="A159" s="1">
        <v>157</v>
      </c>
      <c r="B159" s="1">
        <v>79440.1171875</v>
      </c>
      <c r="C159" s="1">
        <v>53658.12890625</v>
      </c>
      <c r="D159" s="1">
        <v>67518.8671875</v>
      </c>
      <c r="E159" s="1">
        <v>20308.689453125</v>
      </c>
      <c r="F159" s="1">
        <v>31458.888671875</v>
      </c>
      <c r="G159" s="1">
        <v>23257.39453125</v>
      </c>
      <c r="H159" s="1">
        <v>22646.0625</v>
      </c>
      <c r="I159" s="1">
        <v>23942.658203125</v>
      </c>
      <c r="J159" s="1">
        <v>68656.8828125</v>
      </c>
      <c r="K159" s="1">
        <v>23340.45703125</v>
      </c>
      <c r="L159" s="1">
        <v>35368.1875</v>
      </c>
      <c r="M159" s="1">
        <v>21363.95703125</v>
      </c>
      <c r="N159" s="1">
        <v>48666.6640625</v>
      </c>
      <c r="O159" s="1">
        <v>26114.541015625</v>
      </c>
      <c r="P159" s="1">
        <v>39525.84375</v>
      </c>
      <c r="Q159" s="1">
        <v>12106.3056640625</v>
      </c>
      <c r="R159" s="1">
        <v>32915.4375</v>
      </c>
      <c r="S159" s="1">
        <v>22073.759765625</v>
      </c>
      <c r="T159" s="1">
        <v>45742.859375</v>
      </c>
      <c r="U159" s="1">
        <v>23655.716796875</v>
      </c>
      <c r="V159" s="1">
        <v>20281.02734375</v>
      </c>
      <c r="W159" s="1">
        <v>18273.666015625</v>
      </c>
      <c r="X159" s="1">
        <v>16038.421875</v>
      </c>
      <c r="Y159" s="1">
        <v>17650.701171875</v>
      </c>
      <c r="Z159" s="1">
        <v>17124.1015625</v>
      </c>
      <c r="AA159" s="1">
        <v>64373.14453125</v>
      </c>
      <c r="AB159" s="1">
        <v>24126.8359375</v>
      </c>
      <c r="AC159" s="1">
        <v>47863.60546875</v>
      </c>
      <c r="AD159" s="1">
        <v>23439.19921875</v>
      </c>
      <c r="AE159" s="1">
        <v>51414.5078125</v>
      </c>
      <c r="AF159" s="1">
        <v>37823.41015625</v>
      </c>
      <c r="AG159" s="1">
        <v>41282.8203125</v>
      </c>
      <c r="AH159" s="1">
        <v>21015.849609375</v>
      </c>
      <c r="AI159" s="1">
        <v>20295.474609375</v>
      </c>
      <c r="AJ159" s="1">
        <v>16988.56640625</v>
      </c>
      <c r="AK159" s="1">
        <v>15541.111328125</v>
      </c>
      <c r="AL159" s="1">
        <v>11712.1787109375</v>
      </c>
      <c r="AM159" s="1">
        <v>14158.3173828125</v>
      </c>
      <c r="AN159" s="1">
        <v>13892.1396484375</v>
      </c>
      <c r="AO159" s="1">
        <v>12548.0439453125</v>
      </c>
      <c r="AP159" s="1">
        <v>11903.0458984375</v>
      </c>
      <c r="AQ159" s="1">
        <v>10086.384765625</v>
      </c>
      <c r="AR159" s="1">
        <v>107793.4375</v>
      </c>
      <c r="AS159" s="1">
        <v>33036.0703125</v>
      </c>
      <c r="AT159" s="1">
        <v>328248.4375</v>
      </c>
      <c r="AU159" s="1">
        <v>66072.140625</v>
      </c>
      <c r="AV159" s="1">
        <v>55032.96875</v>
      </c>
      <c r="AW159" s="1">
        <v>46250.50390625</v>
      </c>
      <c r="AX159" s="1">
        <v>32916.61328125</v>
      </c>
      <c r="AY159" s="1">
        <v>142608.234375</v>
      </c>
      <c r="AZ159" s="1">
        <v>19093.119140625</v>
      </c>
      <c r="BA159" s="1">
        <v>47071.68359375</v>
      </c>
      <c r="BB159" s="1">
        <v>30478.1328125</v>
      </c>
      <c r="BC159" s="1">
        <v>38728.65625</v>
      </c>
      <c r="BD159" s="1">
        <v>22310.306640625</v>
      </c>
      <c r="BE159" s="1">
        <v>45708.7109375</v>
      </c>
      <c r="BF159" s="1">
        <v>10353.0146484375</v>
      </c>
      <c r="BG159" s="1">
        <v>43024.2890625</v>
      </c>
    </row>
    <row r="160" spans="1:59" ht="13" x14ac:dyDescent="0.15">
      <c r="A160" s="1">
        <v>158</v>
      </c>
      <c r="B160" s="1">
        <v>79482.4375</v>
      </c>
      <c r="C160" s="1">
        <v>53999.90234375</v>
      </c>
      <c r="D160" s="1">
        <v>67621.078125</v>
      </c>
      <c r="E160" s="1">
        <v>20438.044921875</v>
      </c>
      <c r="F160" s="1">
        <v>31495.365234375</v>
      </c>
      <c r="G160" s="1">
        <v>23405.529296875</v>
      </c>
      <c r="H160" s="1">
        <v>22666.908203125</v>
      </c>
      <c r="I160" s="1">
        <v>24095.158203125</v>
      </c>
      <c r="J160" s="1">
        <v>68712.578125</v>
      </c>
      <c r="K160" s="1">
        <v>23489.125</v>
      </c>
      <c r="L160" s="1">
        <v>35396.921875</v>
      </c>
      <c r="M160" s="1">
        <v>21500.033203125</v>
      </c>
      <c r="N160" s="1">
        <v>48693.015625</v>
      </c>
      <c r="O160" s="1">
        <v>26280.876953125</v>
      </c>
      <c r="P160" s="1">
        <v>39562.80078125</v>
      </c>
      <c r="Q160" s="1">
        <v>12183.416015625</v>
      </c>
      <c r="R160" s="1">
        <v>32924.9453125</v>
      </c>
      <c r="S160" s="1">
        <v>22214.359375</v>
      </c>
      <c r="T160" s="1">
        <v>45762.84765625</v>
      </c>
      <c r="U160" s="1">
        <v>23806.390625</v>
      </c>
      <c r="V160" s="1">
        <v>20295.841796875</v>
      </c>
      <c r="W160" s="1">
        <v>18390.060546875</v>
      </c>
      <c r="X160" s="1">
        <v>16049.140625</v>
      </c>
      <c r="Y160" s="1">
        <v>17763.126953125</v>
      </c>
      <c r="Z160" s="1">
        <v>17148.421875</v>
      </c>
      <c r="AA160" s="1">
        <v>64783.16796875</v>
      </c>
      <c r="AB160" s="1">
        <v>24154.470703125</v>
      </c>
      <c r="AC160" s="1">
        <v>48168.46875</v>
      </c>
      <c r="AD160" s="1">
        <v>23447.7734375</v>
      </c>
      <c r="AE160" s="1">
        <v>51741.9921875</v>
      </c>
      <c r="AF160" s="1">
        <v>37849.90234375</v>
      </c>
      <c r="AG160" s="1">
        <v>41545.765625</v>
      </c>
      <c r="AH160" s="1">
        <v>21028.42578125</v>
      </c>
      <c r="AI160" s="1">
        <v>20424.748046875</v>
      </c>
      <c r="AJ160" s="1">
        <v>17003.44140625</v>
      </c>
      <c r="AK160" s="1">
        <v>15640.1005859375</v>
      </c>
      <c r="AL160" s="1">
        <v>11722.1015625</v>
      </c>
      <c r="AM160" s="1">
        <v>14248.498046875</v>
      </c>
      <c r="AN160" s="1">
        <v>13900.783203125</v>
      </c>
      <c r="AO160" s="1">
        <v>12627.9697265625</v>
      </c>
      <c r="AP160" s="1">
        <v>11907.158203125</v>
      </c>
      <c r="AQ160" s="1">
        <v>10150.6298828125</v>
      </c>
      <c r="AR160" s="1">
        <v>108004.2578125</v>
      </c>
      <c r="AS160" s="1">
        <v>33246.49609375</v>
      </c>
      <c r="AT160" s="1">
        <v>328792.3125</v>
      </c>
      <c r="AU160" s="1">
        <v>66492.984375</v>
      </c>
      <c r="AV160" s="1">
        <v>55055.546875</v>
      </c>
      <c r="AW160" s="1">
        <v>46545.09375</v>
      </c>
      <c r="AX160" s="1">
        <v>32920.38671875</v>
      </c>
      <c r="AY160" s="1">
        <v>143516.5625</v>
      </c>
      <c r="AZ160" s="1">
        <v>19101.826171875</v>
      </c>
      <c r="BA160" s="1">
        <v>47371.50390625</v>
      </c>
      <c r="BB160" s="1">
        <v>30489.005859375</v>
      </c>
      <c r="BC160" s="1">
        <v>38975.33984375</v>
      </c>
      <c r="BD160" s="1">
        <v>22317.306640625</v>
      </c>
      <c r="BE160" s="1">
        <v>45999.8515625</v>
      </c>
      <c r="BF160" s="1">
        <v>10356.85546875</v>
      </c>
      <c r="BG160" s="1">
        <v>43298.33203125</v>
      </c>
    </row>
    <row r="161" spans="1:59" ht="13" x14ac:dyDescent="0.15">
      <c r="A161" s="1">
        <v>159</v>
      </c>
      <c r="B161" s="1">
        <v>79524.0859375</v>
      </c>
      <c r="C161" s="1">
        <v>54341.67578125</v>
      </c>
      <c r="D161" s="1">
        <v>67722.3671875</v>
      </c>
      <c r="E161" s="1">
        <v>20567.3984375</v>
      </c>
      <c r="F161" s="1">
        <v>31531.50390625</v>
      </c>
      <c r="G161" s="1">
        <v>23553.666015625</v>
      </c>
      <c r="H161" s="1">
        <v>22687.564453125</v>
      </c>
      <c r="I161" s="1">
        <v>24247.66015625</v>
      </c>
      <c r="J161" s="1">
        <v>68767.546875</v>
      </c>
      <c r="K161" s="1">
        <v>23637.7890625</v>
      </c>
      <c r="L161" s="1">
        <v>35425.4453125</v>
      </c>
      <c r="M161" s="1">
        <v>21636.109375</v>
      </c>
      <c r="N161" s="1">
        <v>48719.06640625</v>
      </c>
      <c r="O161" s="1">
        <v>26447.212890625</v>
      </c>
      <c r="P161" s="1">
        <v>39599.33203125</v>
      </c>
      <c r="Q161" s="1">
        <v>12260.5263671875</v>
      </c>
      <c r="R161" s="1">
        <v>32934.26171875</v>
      </c>
      <c r="S161" s="1">
        <v>22354.955078125</v>
      </c>
      <c r="T161" s="1">
        <v>45782.60546875</v>
      </c>
      <c r="U161" s="1">
        <v>23957.0625</v>
      </c>
      <c r="V161" s="1">
        <v>20310.47265625</v>
      </c>
      <c r="W161" s="1">
        <v>18506.451171875</v>
      </c>
      <c r="X161" s="1">
        <v>16059.7021484375</v>
      </c>
      <c r="Y161" s="1">
        <v>17875.55078125</v>
      </c>
      <c r="Z161" s="1">
        <v>17172.47265625</v>
      </c>
      <c r="AA161" s="1">
        <v>65193.18359375</v>
      </c>
      <c r="AB161" s="1">
        <v>24181.84765625</v>
      </c>
      <c r="AC161" s="1">
        <v>48473.33203125</v>
      </c>
      <c r="AD161" s="1">
        <v>23456.25390625</v>
      </c>
      <c r="AE161" s="1">
        <v>52069.47265625</v>
      </c>
      <c r="AF161" s="1">
        <v>37876.09375</v>
      </c>
      <c r="AG161" s="1">
        <v>41808.71484375</v>
      </c>
      <c r="AH161" s="1">
        <v>21040.853515625</v>
      </c>
      <c r="AI161" s="1">
        <v>20554.017578125</v>
      </c>
      <c r="AJ161" s="1">
        <v>17018.08984375</v>
      </c>
      <c r="AK161" s="1">
        <v>15739.087890625</v>
      </c>
      <c r="AL161" s="1">
        <v>11731.9453125</v>
      </c>
      <c r="AM161" s="1">
        <v>14338.6767578125</v>
      </c>
      <c r="AN161" s="1">
        <v>13909.330078125</v>
      </c>
      <c r="AO161" s="1">
        <v>12707.892578125</v>
      </c>
      <c r="AP161" s="1">
        <v>11911.2099609375</v>
      </c>
      <c r="AQ161" s="1">
        <v>10214.8740234375</v>
      </c>
      <c r="AR161" s="1">
        <v>108213.0390625</v>
      </c>
      <c r="AS161" s="1">
        <v>33456.9140625</v>
      </c>
      <c r="AT161" s="1">
        <v>329329.9375</v>
      </c>
      <c r="AU161" s="1">
        <v>66913.828125</v>
      </c>
      <c r="AV161" s="1">
        <v>55077.81640625</v>
      </c>
      <c r="AW161" s="1">
        <v>46839.68359375</v>
      </c>
      <c r="AX161" s="1">
        <v>32924.1171875</v>
      </c>
      <c r="AY161" s="1">
        <v>144424.90625</v>
      </c>
      <c r="AZ161" s="1">
        <v>19110.431640625</v>
      </c>
      <c r="BA161" s="1">
        <v>47671.3203125</v>
      </c>
      <c r="BB161" s="1">
        <v>30499.748046875</v>
      </c>
      <c r="BC161" s="1">
        <v>39222.015625</v>
      </c>
      <c r="BD161" s="1">
        <v>22324.2265625</v>
      </c>
      <c r="BE161" s="1">
        <v>46290.98828125</v>
      </c>
      <c r="BF161" s="1">
        <v>10360.6591796875</v>
      </c>
      <c r="BG161" s="1">
        <v>43572.375</v>
      </c>
    </row>
    <row r="162" spans="1:59" ht="13" x14ac:dyDescent="0.15">
      <c r="A162" s="1">
        <v>160</v>
      </c>
      <c r="B162" s="1">
        <v>79565.0703125</v>
      </c>
      <c r="C162" s="1">
        <v>54683.44140625</v>
      </c>
      <c r="D162" s="1">
        <v>67822.75</v>
      </c>
      <c r="E162" s="1">
        <v>20696.75390625</v>
      </c>
      <c r="F162" s="1">
        <v>31567.318359375</v>
      </c>
      <c r="G162" s="1">
        <v>23701.80078125</v>
      </c>
      <c r="H162" s="1">
        <v>22708.037109375</v>
      </c>
      <c r="I162" s="1">
        <v>24400.16015625</v>
      </c>
      <c r="J162" s="1">
        <v>68821.7890625</v>
      </c>
      <c r="K162" s="1">
        <v>23786.455078125</v>
      </c>
      <c r="L162" s="1">
        <v>35453.7578125</v>
      </c>
      <c r="M162" s="1">
        <v>21772.185546875</v>
      </c>
      <c r="N162" s="1">
        <v>48744.82421875</v>
      </c>
      <c r="O162" s="1">
        <v>26613.546875</v>
      </c>
      <c r="P162" s="1">
        <v>39635.4296875</v>
      </c>
      <c r="Q162" s="1">
        <v>12337.634765625</v>
      </c>
      <c r="R162" s="1">
        <v>32943.39453125</v>
      </c>
      <c r="S162" s="1">
        <v>22495.55078125</v>
      </c>
      <c r="T162" s="1">
        <v>45802.125</v>
      </c>
      <c r="U162" s="1">
        <v>24107.734375</v>
      </c>
      <c r="V162" s="1">
        <v>20324.919921875</v>
      </c>
      <c r="W162" s="1">
        <v>18622.845703125</v>
      </c>
      <c r="X162" s="1">
        <v>16070.115234375</v>
      </c>
      <c r="Y162" s="1">
        <v>17987.9765625</v>
      </c>
      <c r="Z162" s="1">
        <v>17196.25390625</v>
      </c>
      <c r="AA162" s="1">
        <v>65603.203125</v>
      </c>
      <c r="AB162" s="1">
        <v>24208.970703125</v>
      </c>
      <c r="AC162" s="1">
        <v>48778.1953125</v>
      </c>
      <c r="AD162" s="1">
        <v>23464.6484375</v>
      </c>
      <c r="AE162" s="1">
        <v>52396.94921875</v>
      </c>
      <c r="AF162" s="1">
        <v>37901.98828125</v>
      </c>
      <c r="AG162" s="1">
        <v>42071.66015625</v>
      </c>
      <c r="AH162" s="1">
        <v>21053.134765625</v>
      </c>
      <c r="AI162" s="1">
        <v>20683.287109375</v>
      </c>
      <c r="AJ162" s="1">
        <v>17032.5234375</v>
      </c>
      <c r="AK162" s="1">
        <v>15838.0751953125</v>
      </c>
      <c r="AL162" s="1">
        <v>11741.7158203125</v>
      </c>
      <c r="AM162" s="1">
        <v>14428.857421875</v>
      </c>
      <c r="AN162" s="1">
        <v>13917.78125</v>
      </c>
      <c r="AO162" s="1">
        <v>12787.81640625</v>
      </c>
      <c r="AP162" s="1">
        <v>11915.2021484375</v>
      </c>
      <c r="AQ162" s="1">
        <v>10279.1181640625</v>
      </c>
      <c r="AR162" s="1">
        <v>108419.7890625</v>
      </c>
      <c r="AS162" s="1">
        <v>33667.3359375</v>
      </c>
      <c r="AT162" s="1">
        <v>329861.28125</v>
      </c>
      <c r="AU162" s="1">
        <v>67334.671875</v>
      </c>
      <c r="AV162" s="1">
        <v>55099.78125</v>
      </c>
      <c r="AW162" s="1">
        <v>47134.26953125</v>
      </c>
      <c r="AX162" s="1">
        <v>32927.80078125</v>
      </c>
      <c r="AY162" s="1">
        <v>145333.21875</v>
      </c>
      <c r="AZ162" s="1">
        <v>19118.943359375</v>
      </c>
      <c r="BA162" s="1">
        <v>47971.140625</v>
      </c>
      <c r="BB162" s="1">
        <v>30510.3671875</v>
      </c>
      <c r="BC162" s="1">
        <v>39468.69921875</v>
      </c>
      <c r="BD162" s="1">
        <v>22331.06640625</v>
      </c>
      <c r="BE162" s="1">
        <v>46582.12109375</v>
      </c>
      <c r="BF162" s="1">
        <v>10364.4296875</v>
      </c>
      <c r="BG162" s="1">
        <v>43846.4140625</v>
      </c>
    </row>
    <row r="163" spans="1:59" ht="13" x14ac:dyDescent="0.15">
      <c r="A163" s="1">
        <v>161</v>
      </c>
      <c r="B163" s="1">
        <v>79605.4140625</v>
      </c>
      <c r="C163" s="1">
        <v>55025.21875</v>
      </c>
      <c r="D163" s="1">
        <v>67922.25</v>
      </c>
      <c r="E163" s="1">
        <v>20826.109375</v>
      </c>
      <c r="F163" s="1">
        <v>31602.806640625</v>
      </c>
      <c r="G163" s="1">
        <v>23849.939453125</v>
      </c>
      <c r="H163" s="1">
        <v>22728.32421875</v>
      </c>
      <c r="I163" s="1">
        <v>24552.662109375</v>
      </c>
      <c r="J163" s="1">
        <v>68875.3203125</v>
      </c>
      <c r="K163" s="1">
        <v>23935.119140625</v>
      </c>
      <c r="L163" s="1">
        <v>35481.86328125</v>
      </c>
      <c r="M163" s="1">
        <v>21908.263671875</v>
      </c>
      <c r="N163" s="1">
        <v>48770.296875</v>
      </c>
      <c r="O163" s="1">
        <v>26779.8828125</v>
      </c>
      <c r="P163" s="1">
        <v>39671.109375</v>
      </c>
      <c r="Q163" s="1">
        <v>12414.74609375</v>
      </c>
      <c r="R163" s="1">
        <v>32952.34765625</v>
      </c>
      <c r="S163" s="1">
        <v>22636.150390625</v>
      </c>
      <c r="T163" s="1">
        <v>45821.41015625</v>
      </c>
      <c r="U163" s="1">
        <v>24258.41015625</v>
      </c>
      <c r="V163" s="1">
        <v>20339.19140625</v>
      </c>
      <c r="W163" s="1">
        <v>18739.23828125</v>
      </c>
      <c r="X163" s="1">
        <v>16080.3779296875</v>
      </c>
      <c r="Y163" s="1">
        <v>18100.40234375</v>
      </c>
      <c r="Z163" s="1">
        <v>17219.7734375</v>
      </c>
      <c r="AA163" s="1">
        <v>66013.2265625</v>
      </c>
      <c r="AB163" s="1">
        <v>24235.845703125</v>
      </c>
      <c r="AC163" s="1">
        <v>49083.0625</v>
      </c>
      <c r="AD163" s="1">
        <v>23472.94921875</v>
      </c>
      <c r="AE163" s="1">
        <v>52724.4375</v>
      </c>
      <c r="AF163" s="1">
        <v>37927.59765625</v>
      </c>
      <c r="AG163" s="1">
        <v>42334.61328125</v>
      </c>
      <c r="AH163" s="1">
        <v>21065.2734375</v>
      </c>
      <c r="AI163" s="1">
        <v>20812.55859375</v>
      </c>
      <c r="AJ163" s="1">
        <v>17046.744140625</v>
      </c>
      <c r="AK163" s="1">
        <v>15937.0634765625</v>
      </c>
      <c r="AL163" s="1">
        <v>11751.412109375</v>
      </c>
      <c r="AM163" s="1">
        <v>14519.0380859375</v>
      </c>
      <c r="AN163" s="1">
        <v>13926.1396484375</v>
      </c>
      <c r="AO163" s="1">
        <v>12867.7412109375</v>
      </c>
      <c r="AP163" s="1">
        <v>11919.138671875</v>
      </c>
      <c r="AQ163" s="1">
        <v>10343.36328125</v>
      </c>
      <c r="AR163" s="1">
        <v>108624.5625</v>
      </c>
      <c r="AS163" s="1">
        <v>33877.7578125</v>
      </c>
      <c r="AT163" s="1">
        <v>330386.4375</v>
      </c>
      <c r="AU163" s="1">
        <v>67755.515625</v>
      </c>
      <c r="AV163" s="1">
        <v>55121.4609375</v>
      </c>
      <c r="AW163" s="1">
        <v>47428.86328125</v>
      </c>
      <c r="AX163" s="1">
        <v>32931.4375</v>
      </c>
      <c r="AY163" s="1">
        <v>146241.5625</v>
      </c>
      <c r="AZ163" s="1">
        <v>19127.35546875</v>
      </c>
      <c r="BA163" s="1">
        <v>48270.9609375</v>
      </c>
      <c r="BB163" s="1">
        <v>30520.865234375</v>
      </c>
      <c r="BC163" s="1">
        <v>39715.375</v>
      </c>
      <c r="BD163" s="1">
        <v>22337.8359375</v>
      </c>
      <c r="BE163" s="1">
        <v>46873.26171875</v>
      </c>
      <c r="BF163" s="1">
        <v>10368.166015625</v>
      </c>
      <c r="BG163" s="1">
        <v>44120.45703125</v>
      </c>
    </row>
    <row r="164" spans="1:59" ht="13" x14ac:dyDescent="0.15">
      <c r="A164" s="1">
        <v>162</v>
      </c>
      <c r="B164" s="1">
        <v>79645.1171875</v>
      </c>
      <c r="C164" s="1">
        <v>55366.98828125</v>
      </c>
      <c r="D164" s="1">
        <v>68020.859375</v>
      </c>
      <c r="E164" s="1">
        <v>20955.46484375</v>
      </c>
      <c r="F164" s="1">
        <v>31637.9765625</v>
      </c>
      <c r="G164" s="1">
        <v>23998.076171875</v>
      </c>
      <c r="H164" s="1">
        <v>22748.431640625</v>
      </c>
      <c r="I164" s="1">
        <v>24705.1640625</v>
      </c>
      <c r="J164" s="1">
        <v>68928.15625</v>
      </c>
      <c r="K164" s="1">
        <v>24083.78515625</v>
      </c>
      <c r="L164" s="1">
        <v>35509.7734375</v>
      </c>
      <c r="M164" s="1">
        <v>22044.337890625</v>
      </c>
      <c r="N164" s="1">
        <v>48795.484375</v>
      </c>
      <c r="O164" s="1">
        <v>26946.21875</v>
      </c>
      <c r="P164" s="1">
        <v>39706.375</v>
      </c>
      <c r="Q164" s="1">
        <v>12491.8564453125</v>
      </c>
      <c r="R164" s="1">
        <v>32961.125</v>
      </c>
      <c r="S164" s="1">
        <v>22776.74609375</v>
      </c>
      <c r="T164" s="1">
        <v>45840.46875</v>
      </c>
      <c r="U164" s="1">
        <v>24409.083984375</v>
      </c>
      <c r="V164" s="1">
        <v>20353.28515625</v>
      </c>
      <c r="W164" s="1">
        <v>18855.630859375</v>
      </c>
      <c r="X164" s="1">
        <v>16090.4990234375</v>
      </c>
      <c r="Y164" s="1">
        <v>18212.826171875</v>
      </c>
      <c r="Z164" s="1">
        <v>17243.03515625</v>
      </c>
      <c r="AA164" s="1">
        <v>66423.2421875</v>
      </c>
      <c r="AB164" s="1">
        <v>24262.470703125</v>
      </c>
      <c r="AC164" s="1">
        <v>49387.921875</v>
      </c>
      <c r="AD164" s="1">
        <v>23481.16796875</v>
      </c>
      <c r="AE164" s="1">
        <v>53051.91796875</v>
      </c>
      <c r="AF164" s="1">
        <v>37952.9140625</v>
      </c>
      <c r="AG164" s="1">
        <v>42597.5546875</v>
      </c>
      <c r="AH164" s="1">
        <v>21077.26953125</v>
      </c>
      <c r="AI164" s="1">
        <v>20941.828125</v>
      </c>
      <c r="AJ164" s="1">
        <v>17060.7578125</v>
      </c>
      <c r="AK164" s="1">
        <v>16036.0517578125</v>
      </c>
      <c r="AL164" s="1">
        <v>11761.033203125</v>
      </c>
      <c r="AM164" s="1">
        <v>14609.21875</v>
      </c>
      <c r="AN164" s="1">
        <v>13934.4052734375</v>
      </c>
      <c r="AO164" s="1">
        <v>12947.6640625</v>
      </c>
      <c r="AP164" s="1">
        <v>11923.0166015625</v>
      </c>
      <c r="AQ164" s="1">
        <v>10407.607421875</v>
      </c>
      <c r="AR164" s="1">
        <v>108827.359375</v>
      </c>
      <c r="AS164" s="1">
        <v>34088.17578125</v>
      </c>
      <c r="AT164" s="1">
        <v>330905.53125</v>
      </c>
      <c r="AU164" s="1">
        <v>68176.3515625</v>
      </c>
      <c r="AV164" s="1">
        <v>55142.84765625</v>
      </c>
      <c r="AW164" s="1">
        <v>47723.44921875</v>
      </c>
      <c r="AX164" s="1">
        <v>32935.0390625</v>
      </c>
      <c r="AY164" s="1">
        <v>147149.890625</v>
      </c>
      <c r="AZ164" s="1">
        <v>19135.669921875</v>
      </c>
      <c r="BA164" s="1">
        <v>48570.78125</v>
      </c>
      <c r="BB164" s="1">
        <v>30531.244140625</v>
      </c>
      <c r="BC164" s="1">
        <v>39962.05859375</v>
      </c>
      <c r="BD164" s="1">
        <v>22344.529296875</v>
      </c>
      <c r="BE164" s="1">
        <v>47164.40234375</v>
      </c>
      <c r="BF164" s="1">
        <v>10371.869140625</v>
      </c>
      <c r="BG164" s="1">
        <v>44394.4921875</v>
      </c>
    </row>
    <row r="165" spans="1:59" ht="13" x14ac:dyDescent="0.15">
      <c r="A165" s="1">
        <v>163</v>
      </c>
      <c r="B165" s="1">
        <v>79684.21875</v>
      </c>
      <c r="C165" s="1">
        <v>55708.7578125</v>
      </c>
      <c r="D165" s="1">
        <v>68118.609375</v>
      </c>
      <c r="E165" s="1">
        <v>21084.818359375</v>
      </c>
      <c r="F165" s="1">
        <v>31672.826171875</v>
      </c>
      <c r="G165" s="1">
        <v>24146.2109375</v>
      </c>
      <c r="H165" s="1">
        <v>22768.359375</v>
      </c>
      <c r="I165" s="1">
        <v>24857.6640625</v>
      </c>
      <c r="J165" s="1">
        <v>68980.3203125</v>
      </c>
      <c r="K165" s="1">
        <v>24232.44921875</v>
      </c>
      <c r="L165" s="1">
        <v>35537.47265625</v>
      </c>
      <c r="M165" s="1">
        <v>22180.4140625</v>
      </c>
      <c r="N165" s="1">
        <v>48820.39453125</v>
      </c>
      <c r="O165" s="1">
        <v>27112.55078125</v>
      </c>
      <c r="P165" s="1">
        <v>39741.23828125</v>
      </c>
      <c r="Q165" s="1">
        <v>12568.9658203125</v>
      </c>
      <c r="R165" s="1">
        <v>32969.73046875</v>
      </c>
      <c r="S165" s="1">
        <v>22917.34375</v>
      </c>
      <c r="T165" s="1">
        <v>45859.3046875</v>
      </c>
      <c r="U165" s="1">
        <v>24559.755859375</v>
      </c>
      <c r="V165" s="1">
        <v>20367.20703125</v>
      </c>
      <c r="W165" s="1">
        <v>18972.0234375</v>
      </c>
      <c r="X165" s="1">
        <v>16100.4736328125</v>
      </c>
      <c r="Y165" s="1">
        <v>18325.25</v>
      </c>
      <c r="Z165" s="1">
        <v>17266.0390625</v>
      </c>
      <c r="AA165" s="1">
        <v>66833.265625</v>
      </c>
      <c r="AB165" s="1">
        <v>24288.853515625</v>
      </c>
      <c r="AC165" s="1">
        <v>49692.78515625</v>
      </c>
      <c r="AD165" s="1">
        <v>23489.3046875</v>
      </c>
      <c r="AE165" s="1">
        <v>53379.390625</v>
      </c>
      <c r="AF165" s="1">
        <v>37977.95703125</v>
      </c>
      <c r="AG165" s="1">
        <v>42860.50390625</v>
      </c>
      <c r="AH165" s="1">
        <v>21089.126953125</v>
      </c>
      <c r="AI165" s="1">
        <v>21071.099609375</v>
      </c>
      <c r="AJ165" s="1">
        <v>17074.56640625</v>
      </c>
      <c r="AK165" s="1">
        <v>16135.0390625</v>
      </c>
      <c r="AL165" s="1">
        <v>11770.5830078125</v>
      </c>
      <c r="AM165" s="1">
        <v>14699.3984375</v>
      </c>
      <c r="AN165" s="1">
        <v>13942.580078125</v>
      </c>
      <c r="AO165" s="1">
        <v>13027.5869140625</v>
      </c>
      <c r="AP165" s="1">
        <v>11926.8388671875</v>
      </c>
      <c r="AQ165" s="1">
        <v>10471.8515625</v>
      </c>
      <c r="AR165" s="1">
        <v>109028.2265625</v>
      </c>
      <c r="AS165" s="1">
        <v>34298.59765625</v>
      </c>
      <c r="AT165" s="1">
        <v>331418.6875</v>
      </c>
      <c r="AU165" s="1">
        <v>68597.1953125</v>
      </c>
      <c r="AV165" s="1">
        <v>55163.953125</v>
      </c>
      <c r="AW165" s="1">
        <v>48018.0390625</v>
      </c>
      <c r="AX165" s="1">
        <v>32938.5859375</v>
      </c>
      <c r="AY165" s="1">
        <v>148058.21875</v>
      </c>
      <c r="AZ165" s="1">
        <v>19143.89453125</v>
      </c>
      <c r="BA165" s="1">
        <v>48870.59765625</v>
      </c>
      <c r="BB165" s="1">
        <v>30541.501953125</v>
      </c>
      <c r="BC165" s="1">
        <v>40208.73828125</v>
      </c>
      <c r="BD165" s="1">
        <v>22351.150390625</v>
      </c>
      <c r="BE165" s="1">
        <v>47455.5390625</v>
      </c>
      <c r="BF165" s="1">
        <v>10375.5400390625</v>
      </c>
      <c r="BG165" s="1">
        <v>44668.53125</v>
      </c>
    </row>
    <row r="166" spans="1:59" ht="13" x14ac:dyDescent="0.15">
      <c r="A166" s="1">
        <v>164</v>
      </c>
      <c r="B166" s="1">
        <v>79722.6875</v>
      </c>
      <c r="C166" s="1">
        <v>56050.53125</v>
      </c>
      <c r="D166" s="1">
        <v>68215.5078125</v>
      </c>
      <c r="E166" s="1">
        <v>21214.173828125</v>
      </c>
      <c r="F166" s="1">
        <v>31707.37109375</v>
      </c>
      <c r="G166" s="1">
        <v>24294.349609375</v>
      </c>
      <c r="H166" s="1">
        <v>22788.111328125</v>
      </c>
      <c r="I166" s="1">
        <v>25010.1640625</v>
      </c>
      <c r="J166" s="1">
        <v>69031.8046875</v>
      </c>
      <c r="K166" s="1">
        <v>24381.1171875</v>
      </c>
      <c r="L166" s="1">
        <v>35564.98046875</v>
      </c>
      <c r="M166" s="1">
        <v>22316.490234375</v>
      </c>
      <c r="N166" s="1">
        <v>48845.02734375</v>
      </c>
      <c r="O166" s="1">
        <v>27278.88671875</v>
      </c>
      <c r="P166" s="1">
        <v>39775.703125</v>
      </c>
      <c r="Q166" s="1">
        <v>12646.0771484375</v>
      </c>
      <c r="R166" s="1">
        <v>32978.17578125</v>
      </c>
      <c r="S166" s="1">
        <v>23057.94140625</v>
      </c>
      <c r="T166" s="1">
        <v>45877.92578125</v>
      </c>
      <c r="U166" s="1">
        <v>24710.431640625</v>
      </c>
      <c r="V166" s="1">
        <v>20380.955078125</v>
      </c>
      <c r="W166" s="1">
        <v>19088.41796875</v>
      </c>
      <c r="X166" s="1">
        <v>16110.3115234375</v>
      </c>
      <c r="Y166" s="1">
        <v>18437.67578125</v>
      </c>
      <c r="Z166" s="1">
        <v>17288.794921875</v>
      </c>
      <c r="AA166" s="1">
        <v>67243.2890625</v>
      </c>
      <c r="AB166" s="1">
        <v>24314.998046875</v>
      </c>
      <c r="AC166" s="1">
        <v>49997.65234375</v>
      </c>
      <c r="AD166" s="1">
        <v>23497.3515625</v>
      </c>
      <c r="AE166" s="1">
        <v>53706.87890625</v>
      </c>
      <c r="AF166" s="1">
        <v>38002.72265625</v>
      </c>
      <c r="AG166" s="1">
        <v>43123.45703125</v>
      </c>
      <c r="AH166" s="1">
        <v>21100.8515625</v>
      </c>
      <c r="AI166" s="1">
        <v>21200.37109375</v>
      </c>
      <c r="AJ166" s="1">
        <v>17088.173828125</v>
      </c>
      <c r="AK166" s="1">
        <v>16234.0283203125</v>
      </c>
      <c r="AL166" s="1">
        <v>11780.0625</v>
      </c>
      <c r="AM166" s="1">
        <v>14789.5791015625</v>
      </c>
      <c r="AN166" s="1">
        <v>13950.6650390625</v>
      </c>
      <c r="AO166" s="1">
        <v>13107.51171875</v>
      </c>
      <c r="AP166" s="1">
        <v>11930.607421875</v>
      </c>
      <c r="AQ166" s="1">
        <v>10536.0966796875</v>
      </c>
      <c r="AR166" s="1">
        <v>109227.1875</v>
      </c>
      <c r="AS166" s="1">
        <v>34509.01953125</v>
      </c>
      <c r="AT166" s="1">
        <v>331925.96875</v>
      </c>
      <c r="AU166" s="1">
        <v>69018.0390625</v>
      </c>
      <c r="AV166" s="1">
        <v>55184.7734375</v>
      </c>
      <c r="AW166" s="1">
        <v>48312.62890625</v>
      </c>
      <c r="AX166" s="1">
        <v>32942.09765625</v>
      </c>
      <c r="AY166" s="1">
        <v>148966.5625</v>
      </c>
      <c r="AZ166" s="1">
        <v>19152.025390625</v>
      </c>
      <c r="BA166" s="1">
        <v>49170.41796875</v>
      </c>
      <c r="BB166" s="1">
        <v>30551.6484375</v>
      </c>
      <c r="BC166" s="1">
        <v>40455.41796875</v>
      </c>
      <c r="BD166" s="1">
        <v>22357.703125</v>
      </c>
      <c r="BE166" s="1">
        <v>47746.6796875</v>
      </c>
      <c r="BF166" s="1">
        <v>10379.1787109375</v>
      </c>
      <c r="BG166" s="1">
        <v>44942.57421875</v>
      </c>
    </row>
    <row r="167" spans="1:59" ht="13" x14ac:dyDescent="0.15">
      <c r="A167" s="1">
        <v>165</v>
      </c>
      <c r="B167" s="1">
        <v>79760.578125</v>
      </c>
      <c r="C167" s="1">
        <v>56392.3046875</v>
      </c>
      <c r="D167" s="1">
        <v>68311.546875</v>
      </c>
      <c r="E167" s="1">
        <v>21343.52734375</v>
      </c>
      <c r="F167" s="1">
        <v>31741.607421875</v>
      </c>
      <c r="G167" s="1">
        <v>24442.484375</v>
      </c>
      <c r="H167" s="1">
        <v>22807.69140625</v>
      </c>
      <c r="I167" s="1">
        <v>25162.666015625</v>
      </c>
      <c r="J167" s="1">
        <v>69082.625</v>
      </c>
      <c r="K167" s="1">
        <v>24529.78125</v>
      </c>
      <c r="L167" s="1">
        <v>35592.28515625</v>
      </c>
      <c r="M167" s="1">
        <v>22452.56640625</v>
      </c>
      <c r="N167" s="1">
        <v>48869.39453125</v>
      </c>
      <c r="O167" s="1">
        <v>27445.220703125</v>
      </c>
      <c r="P167" s="1">
        <v>39809.7734375</v>
      </c>
      <c r="Q167" s="1">
        <v>12723.1875</v>
      </c>
      <c r="R167" s="1">
        <v>32986.4609375</v>
      </c>
      <c r="S167" s="1">
        <v>23198.5390625</v>
      </c>
      <c r="T167" s="1">
        <v>45896.32421875</v>
      </c>
      <c r="U167" s="1">
        <v>24861.1015625</v>
      </c>
      <c r="V167" s="1">
        <v>20394.541015625</v>
      </c>
      <c r="W167" s="1">
        <v>19204.80859375</v>
      </c>
      <c r="X167" s="1">
        <v>16120.009765625</v>
      </c>
      <c r="Y167" s="1">
        <v>18550.1015625</v>
      </c>
      <c r="Z167" s="1">
        <v>17311.30078125</v>
      </c>
      <c r="AA167" s="1">
        <v>67653.3046875</v>
      </c>
      <c r="AB167" s="1">
        <v>24340.904296875</v>
      </c>
      <c r="AC167" s="1">
        <v>50302.515625</v>
      </c>
      <c r="AD167" s="1">
        <v>23505.31640625</v>
      </c>
      <c r="AE167" s="1">
        <v>54034.35546875</v>
      </c>
      <c r="AF167" s="1">
        <v>38027.21484375</v>
      </c>
      <c r="AG167" s="1">
        <v>43386.40234375</v>
      </c>
      <c r="AH167" s="1">
        <v>21112.439453125</v>
      </c>
      <c r="AI167" s="1">
        <v>21329.640625</v>
      </c>
      <c r="AJ167" s="1">
        <v>17101.587890625</v>
      </c>
      <c r="AK167" s="1">
        <v>16333.015625</v>
      </c>
      <c r="AL167" s="1">
        <v>11789.470703125</v>
      </c>
      <c r="AM167" s="1">
        <v>14879.759765625</v>
      </c>
      <c r="AN167" s="1">
        <v>13958.6640625</v>
      </c>
      <c r="AO167" s="1">
        <v>13187.4345703125</v>
      </c>
      <c r="AP167" s="1">
        <v>11934.3212890625</v>
      </c>
      <c r="AQ167" s="1">
        <v>10600.3408203125</v>
      </c>
      <c r="AR167" s="1">
        <v>109424.2578125</v>
      </c>
      <c r="AS167" s="1">
        <v>34719.44140625</v>
      </c>
      <c r="AT167" s="1">
        <v>332427.4375</v>
      </c>
      <c r="AU167" s="1">
        <v>69438.8828125</v>
      </c>
      <c r="AV167" s="1">
        <v>55205.328125</v>
      </c>
      <c r="AW167" s="1">
        <v>48607.21484375</v>
      </c>
      <c r="AX167" s="1">
        <v>32945.5625</v>
      </c>
      <c r="AY167" s="1">
        <v>149874.890625</v>
      </c>
      <c r="AZ167" s="1">
        <v>19160.068359375</v>
      </c>
      <c r="BA167" s="1">
        <v>49470.2421875</v>
      </c>
      <c r="BB167" s="1">
        <v>30561.671875</v>
      </c>
      <c r="BC167" s="1">
        <v>40702.09765625</v>
      </c>
      <c r="BD167" s="1">
        <v>22364.1796875</v>
      </c>
      <c r="BE167" s="1">
        <v>48037.81640625</v>
      </c>
      <c r="BF167" s="1">
        <v>10382.78515625</v>
      </c>
      <c r="BG167" s="1">
        <v>45216.609375</v>
      </c>
    </row>
    <row r="168" spans="1:59" ht="13" x14ac:dyDescent="0.15">
      <c r="A168" s="1">
        <v>166</v>
      </c>
      <c r="B168" s="1">
        <v>79797.890625</v>
      </c>
      <c r="C168" s="1">
        <v>56734.0703125</v>
      </c>
      <c r="D168" s="1">
        <v>68406.7734375</v>
      </c>
      <c r="E168" s="1">
        <v>21472.8828125</v>
      </c>
      <c r="F168" s="1">
        <v>31775.537109375</v>
      </c>
      <c r="G168" s="1">
        <v>24590.619140625</v>
      </c>
      <c r="H168" s="1">
        <v>22827.095703125</v>
      </c>
      <c r="I168" s="1">
        <v>25315.166015625</v>
      </c>
      <c r="J168" s="1">
        <v>69132.796875</v>
      </c>
      <c r="K168" s="1">
        <v>24678.4453125</v>
      </c>
      <c r="L168" s="1">
        <v>35619.40234375</v>
      </c>
      <c r="M168" s="1">
        <v>22588.642578125</v>
      </c>
      <c r="N168" s="1">
        <v>48893.4921875</v>
      </c>
      <c r="O168" s="1">
        <v>27611.556640625</v>
      </c>
      <c r="P168" s="1">
        <v>39843.4609375</v>
      </c>
      <c r="Q168" s="1">
        <v>12800.296875</v>
      </c>
      <c r="R168" s="1">
        <v>32994.58203125</v>
      </c>
      <c r="S168" s="1">
        <v>23339.134765625</v>
      </c>
      <c r="T168" s="1">
        <v>45914.51171875</v>
      </c>
      <c r="U168" s="1">
        <v>25011.775390625</v>
      </c>
      <c r="V168" s="1">
        <v>20407.96484375</v>
      </c>
      <c r="W168" s="1">
        <v>19321.203125</v>
      </c>
      <c r="X168" s="1">
        <v>16129.5751953125</v>
      </c>
      <c r="Y168" s="1">
        <v>18662.525390625</v>
      </c>
      <c r="Z168" s="1">
        <v>17333.564453125</v>
      </c>
      <c r="AA168" s="1">
        <v>68063.3203125</v>
      </c>
      <c r="AB168" s="1">
        <v>24366.578125</v>
      </c>
      <c r="AC168" s="1">
        <v>50607.375</v>
      </c>
      <c r="AD168" s="1">
        <v>23513.201171875</v>
      </c>
      <c r="AE168" s="1">
        <v>54361.8359375</v>
      </c>
      <c r="AF168" s="1">
        <v>38051.4453125</v>
      </c>
      <c r="AG168" s="1">
        <v>43649.34765625</v>
      </c>
      <c r="AH168" s="1">
        <v>21123.89453125</v>
      </c>
      <c r="AI168" s="1">
        <v>21458.91015625</v>
      </c>
      <c r="AJ168" s="1">
        <v>17114.810546875</v>
      </c>
      <c r="AK168" s="1">
        <v>16432.00390625</v>
      </c>
      <c r="AL168" s="1">
        <v>11798.8076171875</v>
      </c>
      <c r="AM168" s="1">
        <v>14969.939453125</v>
      </c>
      <c r="AN168" s="1">
        <v>13966.5751953125</v>
      </c>
      <c r="AO168" s="1">
        <v>13267.359375</v>
      </c>
      <c r="AP168" s="1">
        <v>11937.9853515625</v>
      </c>
      <c r="AQ168" s="1">
        <v>10664.5849609375</v>
      </c>
      <c r="AR168" s="1">
        <v>109619.46875</v>
      </c>
      <c r="AS168" s="1">
        <v>34929.859375</v>
      </c>
      <c r="AT168" s="1">
        <v>332923.1875</v>
      </c>
      <c r="AU168" s="1">
        <v>69859.71875</v>
      </c>
      <c r="AV168" s="1">
        <v>55225.60546875</v>
      </c>
      <c r="AW168" s="1">
        <v>48901.8046875</v>
      </c>
      <c r="AX168" s="1">
        <v>32948.99609375</v>
      </c>
      <c r="AY168" s="1">
        <v>150783.21875</v>
      </c>
      <c r="AZ168" s="1">
        <v>19168.01953125</v>
      </c>
      <c r="BA168" s="1">
        <v>49770.05859375</v>
      </c>
      <c r="BB168" s="1">
        <v>30571.587890625</v>
      </c>
      <c r="BC168" s="1">
        <v>40948.7734375</v>
      </c>
      <c r="BD168" s="1">
        <v>22370.58984375</v>
      </c>
      <c r="BE168" s="1">
        <v>48328.953125</v>
      </c>
      <c r="BF168" s="1">
        <v>10386.3623046875</v>
      </c>
      <c r="BG168" s="1">
        <v>45490.65234375</v>
      </c>
    </row>
    <row r="169" spans="1:59" ht="13" x14ac:dyDescent="0.15">
      <c r="A169" s="1">
        <v>167</v>
      </c>
      <c r="B169" s="1">
        <v>79834.6328125</v>
      </c>
      <c r="C169" s="1">
        <v>57075.84765625</v>
      </c>
      <c r="D169" s="1">
        <v>68501.1640625</v>
      </c>
      <c r="E169" s="1">
        <v>21602.23828125</v>
      </c>
      <c r="F169" s="1">
        <v>31809.173828125</v>
      </c>
      <c r="G169" s="1">
        <v>24738.755859375</v>
      </c>
      <c r="H169" s="1">
        <v>22846.337890625</v>
      </c>
      <c r="I169" s="1">
        <v>25467.66796875</v>
      </c>
      <c r="J169" s="1">
        <v>69182.34375</v>
      </c>
      <c r="K169" s="1">
        <v>24827.111328125</v>
      </c>
      <c r="L169" s="1">
        <v>35646.32421875</v>
      </c>
      <c r="M169" s="1">
        <v>22724.720703125</v>
      </c>
      <c r="N169" s="1">
        <v>48917.33203125</v>
      </c>
      <c r="O169" s="1">
        <v>27777.890625</v>
      </c>
      <c r="P169" s="1">
        <v>39876.765625</v>
      </c>
      <c r="Q169" s="1">
        <v>12877.408203125</v>
      </c>
      <c r="R169" s="1">
        <v>33002.55078125</v>
      </c>
      <c r="S169" s="1">
        <v>23479.734375</v>
      </c>
      <c r="T169" s="1">
        <v>45932.4921875</v>
      </c>
      <c r="U169" s="1">
        <v>25162.44921875</v>
      </c>
      <c r="V169" s="1">
        <v>20421.224609375</v>
      </c>
      <c r="W169" s="1">
        <v>19437.595703125</v>
      </c>
      <c r="X169" s="1">
        <v>16139.0068359375</v>
      </c>
      <c r="Y169" s="1">
        <v>18774.951171875</v>
      </c>
      <c r="Z169" s="1">
        <v>17355.587890625</v>
      </c>
      <c r="AA169" s="1">
        <v>68473.34375</v>
      </c>
      <c r="AB169" s="1">
        <v>24392.021484375</v>
      </c>
      <c r="AC169" s="1">
        <v>50912.2421875</v>
      </c>
      <c r="AD169" s="1">
        <v>23521.009765625</v>
      </c>
      <c r="AE169" s="1">
        <v>54689.3203125</v>
      </c>
      <c r="AF169" s="1">
        <v>38075.40625</v>
      </c>
      <c r="AG169" s="1">
        <v>43912.296875</v>
      </c>
      <c r="AH169" s="1">
        <v>21135.22265625</v>
      </c>
      <c r="AI169" s="1">
        <v>21588.181640625</v>
      </c>
      <c r="AJ169" s="1">
        <v>17127.841796875</v>
      </c>
      <c r="AK169" s="1">
        <v>16530.9921875</v>
      </c>
      <c r="AL169" s="1">
        <v>11808.0791015625</v>
      </c>
      <c r="AM169" s="1">
        <v>15060.12109375</v>
      </c>
      <c r="AN169" s="1">
        <v>13974.40234375</v>
      </c>
      <c r="AO169" s="1">
        <v>13347.2841796875</v>
      </c>
      <c r="AP169" s="1">
        <v>11941.5966796875</v>
      </c>
      <c r="AQ169" s="1">
        <v>10728.830078125</v>
      </c>
      <c r="AR169" s="1">
        <v>109812.8515625</v>
      </c>
      <c r="AS169" s="1">
        <v>35140.28515625</v>
      </c>
      <c r="AT169" s="1">
        <v>333413.40625</v>
      </c>
      <c r="AU169" s="1">
        <v>70280.5625</v>
      </c>
      <c r="AV169" s="1">
        <v>55245.62890625</v>
      </c>
      <c r="AW169" s="1">
        <v>49196.39453125</v>
      </c>
      <c r="AX169" s="1">
        <v>32952.3828125</v>
      </c>
      <c r="AY169" s="1">
        <v>151691.5625</v>
      </c>
      <c r="AZ169" s="1">
        <v>19175.88671875</v>
      </c>
      <c r="BA169" s="1">
        <v>50069.8828125</v>
      </c>
      <c r="BB169" s="1">
        <v>30581.392578125</v>
      </c>
      <c r="BC169" s="1">
        <v>41195.45703125</v>
      </c>
      <c r="BD169" s="1">
        <v>22376.93359375</v>
      </c>
      <c r="BE169" s="1">
        <v>48620.09375</v>
      </c>
      <c r="BF169" s="1">
        <v>10389.90625</v>
      </c>
      <c r="BG169" s="1">
        <v>45764.6953125</v>
      </c>
    </row>
    <row r="170" spans="1:59" ht="13" x14ac:dyDescent="0.15">
      <c r="A170" s="1">
        <v>168</v>
      </c>
      <c r="B170" s="1">
        <v>79870.8203125</v>
      </c>
      <c r="C170" s="1">
        <v>57417.6171875</v>
      </c>
      <c r="D170" s="1">
        <v>68594.75</v>
      </c>
      <c r="E170" s="1">
        <v>21731.591796875</v>
      </c>
      <c r="F170" s="1">
        <v>31842.515625</v>
      </c>
      <c r="G170" s="1">
        <v>24886.892578125</v>
      </c>
      <c r="H170" s="1">
        <v>22865.412109375</v>
      </c>
      <c r="I170" s="1">
        <v>25620.169921875</v>
      </c>
      <c r="J170" s="1">
        <v>69231.265625</v>
      </c>
      <c r="K170" s="1">
        <v>24975.77734375</v>
      </c>
      <c r="L170" s="1">
        <v>35673.05859375</v>
      </c>
      <c r="M170" s="1">
        <v>22860.794921875</v>
      </c>
      <c r="N170" s="1">
        <v>48940.9140625</v>
      </c>
      <c r="O170" s="1">
        <v>27944.224609375</v>
      </c>
      <c r="P170" s="1">
        <v>39909.703125</v>
      </c>
      <c r="Q170" s="1">
        <v>12954.517578125</v>
      </c>
      <c r="R170" s="1">
        <v>33010.375</v>
      </c>
      <c r="S170" s="1">
        <v>23620.330078125</v>
      </c>
      <c r="T170" s="1">
        <v>45950.26953125</v>
      </c>
      <c r="U170" s="1">
        <v>25313.123046875</v>
      </c>
      <c r="V170" s="1">
        <v>20434.328125</v>
      </c>
      <c r="W170" s="1">
        <v>19553.986328125</v>
      </c>
      <c r="X170" s="1">
        <v>16148.3095703125</v>
      </c>
      <c r="Y170" s="1">
        <v>18887.375</v>
      </c>
      <c r="Z170" s="1">
        <v>17377.375</v>
      </c>
      <c r="AA170" s="1">
        <v>68883.359375</v>
      </c>
      <c r="AB170" s="1">
        <v>24417.240234375</v>
      </c>
      <c r="AC170" s="1">
        <v>51217.10546875</v>
      </c>
      <c r="AD170" s="1">
        <v>23528.73828125</v>
      </c>
      <c r="AE170" s="1">
        <v>55016.796875</v>
      </c>
      <c r="AF170" s="1">
        <v>38099.11328125</v>
      </c>
      <c r="AG170" s="1">
        <v>44175.24609375</v>
      </c>
      <c r="AH170" s="1">
        <v>21146.421875</v>
      </c>
      <c r="AI170" s="1">
        <v>21717.451171875</v>
      </c>
      <c r="AJ170" s="1">
        <v>17140.689453125</v>
      </c>
      <c r="AK170" s="1">
        <v>16629.978515625</v>
      </c>
      <c r="AL170" s="1">
        <v>11817.2802734375</v>
      </c>
      <c r="AM170" s="1">
        <v>15150.30078125</v>
      </c>
      <c r="AN170" s="1">
        <v>13982.146484375</v>
      </c>
      <c r="AO170" s="1">
        <v>13427.20703125</v>
      </c>
      <c r="AP170" s="1">
        <v>11945.158203125</v>
      </c>
      <c r="AQ170" s="1">
        <v>10793.07421875</v>
      </c>
      <c r="AR170" s="1">
        <v>110004.421875</v>
      </c>
      <c r="AS170" s="1">
        <v>35350.703125</v>
      </c>
      <c r="AT170" s="1">
        <v>333898.0625</v>
      </c>
      <c r="AU170" s="1">
        <v>70701.3984375</v>
      </c>
      <c r="AV170" s="1">
        <v>55265.38671875</v>
      </c>
      <c r="AW170" s="1">
        <v>49490.984375</v>
      </c>
      <c r="AX170" s="1">
        <v>32955.734375</v>
      </c>
      <c r="AY170" s="1">
        <v>152599.890625</v>
      </c>
      <c r="AZ170" s="1">
        <v>19183.666015625</v>
      </c>
      <c r="BA170" s="1">
        <v>50369.69921875</v>
      </c>
      <c r="BB170" s="1">
        <v>30591.08984375</v>
      </c>
      <c r="BC170" s="1">
        <v>41442.1328125</v>
      </c>
      <c r="BD170" s="1">
        <v>22383.208984375</v>
      </c>
      <c r="BE170" s="1">
        <v>48911.23046875</v>
      </c>
      <c r="BF170" s="1">
        <v>10393.419921875</v>
      </c>
      <c r="BG170" s="1">
        <v>46038.734375</v>
      </c>
    </row>
    <row r="171" spans="1:59" ht="13" x14ac:dyDescent="0.15">
      <c r="A171" s="1">
        <v>169</v>
      </c>
      <c r="B171" s="1">
        <v>79906.453125</v>
      </c>
      <c r="C171" s="1">
        <v>57759.38671875</v>
      </c>
      <c r="D171" s="1">
        <v>68687.53125</v>
      </c>
      <c r="E171" s="1">
        <v>21860.9453125</v>
      </c>
      <c r="F171" s="1">
        <v>31875.564453125</v>
      </c>
      <c r="G171" s="1">
        <v>25035.02734375</v>
      </c>
      <c r="H171" s="1">
        <v>22884.322265625</v>
      </c>
      <c r="I171" s="1">
        <v>25772.669921875</v>
      </c>
      <c r="J171" s="1">
        <v>69279.5703125</v>
      </c>
      <c r="K171" s="1">
        <v>25124.44140625</v>
      </c>
      <c r="L171" s="1">
        <v>35699.609375</v>
      </c>
      <c r="M171" s="1">
        <v>22996.87109375</v>
      </c>
      <c r="N171" s="1">
        <v>48964.24609375</v>
      </c>
      <c r="O171" s="1">
        <v>28110.556640625</v>
      </c>
      <c r="P171" s="1">
        <v>39942.26953125</v>
      </c>
      <c r="Q171" s="1">
        <v>13031.626953125</v>
      </c>
      <c r="R171" s="1">
        <v>33018.04296875</v>
      </c>
      <c r="S171" s="1">
        <v>23760.92578125</v>
      </c>
      <c r="T171" s="1">
        <v>45967.84375</v>
      </c>
      <c r="U171" s="1">
        <v>25463.796875</v>
      </c>
      <c r="V171" s="1">
        <v>20447.275390625</v>
      </c>
      <c r="W171" s="1">
        <v>19670.37890625</v>
      </c>
      <c r="X171" s="1">
        <v>16157.486328125</v>
      </c>
      <c r="Y171" s="1">
        <v>18999.80078125</v>
      </c>
      <c r="Z171" s="1">
        <v>17398.9296875</v>
      </c>
      <c r="AA171" s="1">
        <v>69293.3828125</v>
      </c>
      <c r="AB171" s="1">
        <v>24442.236328125</v>
      </c>
      <c r="AC171" s="1">
        <v>51521.96875</v>
      </c>
      <c r="AD171" s="1">
        <v>23536.384765625</v>
      </c>
      <c r="AE171" s="1">
        <v>55344.27734375</v>
      </c>
      <c r="AF171" s="1">
        <v>38122.5703125</v>
      </c>
      <c r="AG171" s="1">
        <v>44438.19140625</v>
      </c>
      <c r="AH171" s="1">
        <v>21157.49609375</v>
      </c>
      <c r="AI171" s="1">
        <v>21846.72265625</v>
      </c>
      <c r="AJ171" s="1">
        <v>17153.35546875</v>
      </c>
      <c r="AK171" s="1">
        <v>16728.966796875</v>
      </c>
      <c r="AL171" s="1">
        <v>11826.4150390625</v>
      </c>
      <c r="AM171" s="1">
        <v>15240.48046875</v>
      </c>
      <c r="AN171" s="1">
        <v>13989.806640625</v>
      </c>
      <c r="AO171" s="1">
        <v>13507.130859375</v>
      </c>
      <c r="AP171" s="1">
        <v>11948.669921875</v>
      </c>
      <c r="AQ171" s="1">
        <v>10857.318359375</v>
      </c>
      <c r="AR171" s="1">
        <v>110194.203125</v>
      </c>
      <c r="AS171" s="1">
        <v>35561.12109375</v>
      </c>
      <c r="AT171" s="1">
        <v>334377.3125</v>
      </c>
      <c r="AU171" s="1">
        <v>71122.2421875</v>
      </c>
      <c r="AV171" s="1">
        <v>55284.8984375</v>
      </c>
      <c r="AW171" s="1">
        <v>49785.5703125</v>
      </c>
      <c r="AX171" s="1">
        <v>32959.0390625</v>
      </c>
      <c r="AY171" s="1">
        <v>153508.21875</v>
      </c>
      <c r="AZ171" s="1">
        <v>19191.359375</v>
      </c>
      <c r="BA171" s="1">
        <v>50669.515625</v>
      </c>
      <c r="BB171" s="1">
        <v>30600.6796875</v>
      </c>
      <c r="BC171" s="1">
        <v>41688.8125</v>
      </c>
      <c r="BD171" s="1">
        <v>22389.41796875</v>
      </c>
      <c r="BE171" s="1">
        <v>49202.3671875</v>
      </c>
      <c r="BF171" s="1">
        <v>10396.904296875</v>
      </c>
      <c r="BG171" s="1">
        <v>46312.7734375</v>
      </c>
    </row>
    <row r="172" spans="1:59" ht="13" x14ac:dyDescent="0.15">
      <c r="A172" s="1">
        <v>170</v>
      </c>
      <c r="B172" s="1">
        <v>79941.5703125</v>
      </c>
      <c r="C172" s="1">
        <v>58101.16015625</v>
      </c>
      <c r="D172" s="1">
        <v>68779.5234375</v>
      </c>
      <c r="E172" s="1">
        <v>21990.30078125</v>
      </c>
      <c r="F172" s="1">
        <v>31908.330078125</v>
      </c>
      <c r="G172" s="1">
        <v>25183.166015625</v>
      </c>
      <c r="H172" s="1">
        <v>22903.0703125</v>
      </c>
      <c r="I172" s="1">
        <v>25925.169921875</v>
      </c>
      <c r="J172" s="1">
        <v>69327.265625</v>
      </c>
      <c r="K172" s="1">
        <v>25273.109375</v>
      </c>
      <c r="L172" s="1">
        <v>35725.98046875</v>
      </c>
      <c r="M172" s="1">
        <v>23132.947265625</v>
      </c>
      <c r="N172" s="1">
        <v>48987.33203125</v>
      </c>
      <c r="O172" s="1">
        <v>28276.896484375</v>
      </c>
      <c r="P172" s="1">
        <v>39974.47265625</v>
      </c>
      <c r="Q172" s="1">
        <v>13108.73828125</v>
      </c>
      <c r="R172" s="1">
        <v>33025.57421875</v>
      </c>
      <c r="S172" s="1">
        <v>23901.5234375</v>
      </c>
      <c r="T172" s="1">
        <v>45985.2109375</v>
      </c>
      <c r="U172" s="1">
        <v>25614.470703125</v>
      </c>
      <c r="V172" s="1">
        <v>20460.0703125</v>
      </c>
      <c r="W172" s="1">
        <v>19786.7734375</v>
      </c>
      <c r="X172" s="1">
        <v>16166.5390625</v>
      </c>
      <c r="Y172" s="1">
        <v>19112.224609375</v>
      </c>
      <c r="Z172" s="1">
        <v>17420.255859375</v>
      </c>
      <c r="AA172" s="1">
        <v>69703.40625</v>
      </c>
      <c r="AB172" s="1">
        <v>24467.01171875</v>
      </c>
      <c r="AC172" s="1">
        <v>51826.8359375</v>
      </c>
      <c r="AD172" s="1">
        <v>23543.9609375</v>
      </c>
      <c r="AE172" s="1">
        <v>55671.765625</v>
      </c>
      <c r="AF172" s="1">
        <v>38145.76953125</v>
      </c>
      <c r="AG172" s="1">
        <v>44701.140625</v>
      </c>
      <c r="AH172" s="1">
        <v>21168.44921875</v>
      </c>
      <c r="AI172" s="1">
        <v>21975.994140625</v>
      </c>
      <c r="AJ172" s="1">
        <v>17165.845703125</v>
      </c>
      <c r="AK172" s="1">
        <v>16827.955078125</v>
      </c>
      <c r="AL172" s="1">
        <v>11835.484375</v>
      </c>
      <c r="AM172" s="1">
        <v>15330.662109375</v>
      </c>
      <c r="AN172" s="1">
        <v>13997.3876953125</v>
      </c>
      <c r="AO172" s="1">
        <v>13587.0546875</v>
      </c>
      <c r="AP172" s="1">
        <v>11952.1328125</v>
      </c>
      <c r="AQ172" s="1">
        <v>10921.5634765625</v>
      </c>
      <c r="AR172" s="1">
        <v>110382.2265625</v>
      </c>
      <c r="AS172" s="1">
        <v>35771.546875</v>
      </c>
      <c r="AT172" s="1">
        <v>334851.25</v>
      </c>
      <c r="AU172" s="1">
        <v>71543.0859375</v>
      </c>
      <c r="AV172" s="1">
        <v>55304.16015625</v>
      </c>
      <c r="AW172" s="1">
        <v>50080.1640625</v>
      </c>
      <c r="AX172" s="1">
        <v>32962.31640625</v>
      </c>
      <c r="AY172" s="1">
        <v>154416.5625</v>
      </c>
      <c r="AZ172" s="1">
        <v>19198.97265625</v>
      </c>
      <c r="BA172" s="1">
        <v>50969.33984375</v>
      </c>
      <c r="BB172" s="1">
        <v>30610.162109375</v>
      </c>
      <c r="BC172" s="1">
        <v>41935.4921875</v>
      </c>
      <c r="BD172" s="1">
        <v>22395.56640625</v>
      </c>
      <c r="BE172" s="1">
        <v>49493.51171875</v>
      </c>
      <c r="BF172" s="1">
        <v>10400.3583984375</v>
      </c>
      <c r="BG172" s="1">
        <v>46586.8125</v>
      </c>
    </row>
    <row r="173" spans="1:59" ht="13" x14ac:dyDescent="0.15">
      <c r="A173" s="1">
        <v>171</v>
      </c>
      <c r="B173" s="1">
        <v>79976.140625</v>
      </c>
      <c r="C173" s="1">
        <v>58442.93359375</v>
      </c>
      <c r="D173" s="1">
        <v>68870.734375</v>
      </c>
      <c r="E173" s="1">
        <v>22119.65625</v>
      </c>
      <c r="F173" s="1">
        <v>31940.818359375</v>
      </c>
      <c r="G173" s="1">
        <v>25331.302734375</v>
      </c>
      <c r="H173" s="1">
        <v>22921.66015625</v>
      </c>
      <c r="I173" s="1">
        <v>26077.669921875</v>
      </c>
      <c r="J173" s="1">
        <v>69374.3828125</v>
      </c>
      <c r="K173" s="1">
        <v>25421.771484375</v>
      </c>
      <c r="L173" s="1">
        <v>35752.16015625</v>
      </c>
      <c r="M173" s="1">
        <v>23269.0234375</v>
      </c>
      <c r="N173" s="1">
        <v>49010.1640625</v>
      </c>
      <c r="O173" s="1">
        <v>28443.228515625</v>
      </c>
      <c r="P173" s="1">
        <v>40006.32421875</v>
      </c>
      <c r="Q173" s="1">
        <v>13185.8486328125</v>
      </c>
      <c r="R173" s="1">
        <v>33032.96484375</v>
      </c>
      <c r="S173" s="1">
        <v>24042.119140625</v>
      </c>
      <c r="T173" s="1">
        <v>46002.3984375</v>
      </c>
      <c r="U173" s="1">
        <v>25765.142578125</v>
      </c>
      <c r="V173" s="1">
        <v>20472.716796875</v>
      </c>
      <c r="W173" s="1">
        <v>19903.166015625</v>
      </c>
      <c r="X173" s="1">
        <v>16175.4697265625</v>
      </c>
      <c r="Y173" s="1">
        <v>19224.6484375</v>
      </c>
      <c r="Z173" s="1">
        <v>17441.359375</v>
      </c>
      <c r="AA173" s="1">
        <v>70113.4296875</v>
      </c>
      <c r="AB173" s="1">
        <v>24491.568359375</v>
      </c>
      <c r="AC173" s="1">
        <v>52131.6953125</v>
      </c>
      <c r="AD173" s="1">
        <v>23551.458984375</v>
      </c>
      <c r="AE173" s="1">
        <v>55999.23828125</v>
      </c>
      <c r="AF173" s="1">
        <v>38168.73046875</v>
      </c>
      <c r="AG173" s="1">
        <v>44964.0859375</v>
      </c>
      <c r="AH173" s="1">
        <v>21179.28125</v>
      </c>
      <c r="AI173" s="1">
        <v>22105.263671875</v>
      </c>
      <c r="AJ173" s="1">
        <v>17178.15625</v>
      </c>
      <c r="AK173" s="1">
        <v>16926.943359375</v>
      </c>
      <c r="AL173" s="1">
        <v>11844.48828125</v>
      </c>
      <c r="AM173" s="1">
        <v>15420.841796875</v>
      </c>
      <c r="AN173" s="1">
        <v>14004.888671875</v>
      </c>
      <c r="AO173" s="1">
        <v>13666.978515625</v>
      </c>
      <c r="AP173" s="1">
        <v>11955.55078125</v>
      </c>
      <c r="AQ173" s="1">
        <v>10985.8076171875</v>
      </c>
      <c r="AR173" s="1">
        <v>110568.5078125</v>
      </c>
      <c r="AS173" s="1">
        <v>35981.96484375</v>
      </c>
      <c r="AT173" s="1">
        <v>335319.84375</v>
      </c>
      <c r="AU173" s="1">
        <v>71963.9296875</v>
      </c>
      <c r="AV173" s="1">
        <v>55323.171875</v>
      </c>
      <c r="AW173" s="1">
        <v>50374.75</v>
      </c>
      <c r="AX173" s="1">
        <v>32965.546875</v>
      </c>
      <c r="AY173" s="1">
        <v>155324.890625</v>
      </c>
      <c r="AZ173" s="1">
        <v>19206.501953125</v>
      </c>
      <c r="BA173" s="1">
        <v>51269.15625</v>
      </c>
      <c r="BB173" s="1">
        <v>30619.544921875</v>
      </c>
      <c r="BC173" s="1">
        <v>42182.171875</v>
      </c>
      <c r="BD173" s="1">
        <v>22401.6484375</v>
      </c>
      <c r="BE173" s="1">
        <v>49784.64453125</v>
      </c>
      <c r="BF173" s="1">
        <v>10403.78515625</v>
      </c>
      <c r="BG173" s="1">
        <v>46860.8515625</v>
      </c>
    </row>
    <row r="174" spans="1:59" ht="13" x14ac:dyDescent="0.15">
      <c r="A174" s="1">
        <v>172</v>
      </c>
      <c r="B174" s="1">
        <v>80010.21875</v>
      </c>
      <c r="C174" s="1">
        <v>58784.69921875</v>
      </c>
      <c r="D174" s="1">
        <v>68961.1875</v>
      </c>
      <c r="E174" s="1">
        <v>22249.01171875</v>
      </c>
      <c r="F174" s="1">
        <v>31973.021484375</v>
      </c>
      <c r="G174" s="1">
        <v>25479.4375</v>
      </c>
      <c r="H174" s="1">
        <v>22940.09375</v>
      </c>
      <c r="I174" s="1">
        <v>26230.171875</v>
      </c>
      <c r="J174" s="1">
        <v>69420.9140625</v>
      </c>
      <c r="K174" s="1">
        <v>25570.4375</v>
      </c>
      <c r="L174" s="1">
        <v>35778.171875</v>
      </c>
      <c r="M174" s="1">
        <v>23405.099609375</v>
      </c>
      <c r="N174" s="1">
        <v>49032.76171875</v>
      </c>
      <c r="O174" s="1">
        <v>28609.5625</v>
      </c>
      <c r="P174" s="1">
        <v>40037.828125</v>
      </c>
      <c r="Q174" s="1">
        <v>13262.9580078125</v>
      </c>
      <c r="R174" s="1">
        <v>33040.21875</v>
      </c>
      <c r="S174" s="1">
        <v>24182.716796875</v>
      </c>
      <c r="T174" s="1">
        <v>46019.3828125</v>
      </c>
      <c r="U174" s="1">
        <v>25915.814453125</v>
      </c>
      <c r="V174" s="1">
        <v>20485.21484375</v>
      </c>
      <c r="W174" s="1">
        <v>20019.556640625</v>
      </c>
      <c r="X174" s="1">
        <v>16184.2783203125</v>
      </c>
      <c r="Y174" s="1">
        <v>19337.07421875</v>
      </c>
      <c r="Z174" s="1">
        <v>17462.240234375</v>
      </c>
      <c r="AA174" s="1">
        <v>70523.4375</v>
      </c>
      <c r="AB174" s="1">
        <v>24515.912109375</v>
      </c>
      <c r="AC174" s="1">
        <v>52436.55859375</v>
      </c>
      <c r="AD174" s="1">
        <v>23558.884765625</v>
      </c>
      <c r="AE174" s="1">
        <v>56326.72265625</v>
      </c>
      <c r="AF174" s="1">
        <v>38191.44921875</v>
      </c>
      <c r="AG174" s="1">
        <v>45227.03515625</v>
      </c>
      <c r="AH174" s="1">
        <v>21189.9921875</v>
      </c>
      <c r="AI174" s="1">
        <v>22234.533203125</v>
      </c>
      <c r="AJ174" s="1">
        <v>17190.298828125</v>
      </c>
      <c r="AK174" s="1">
        <v>17025.9296875</v>
      </c>
      <c r="AL174" s="1">
        <v>11853.42578125</v>
      </c>
      <c r="AM174" s="1">
        <v>15511.0224609375</v>
      </c>
      <c r="AN174" s="1">
        <v>14012.3115234375</v>
      </c>
      <c r="AO174" s="1">
        <v>13746.9013671875</v>
      </c>
      <c r="AP174" s="1">
        <v>11958.9208984375</v>
      </c>
      <c r="AQ174" s="1">
        <v>11050.0517578125</v>
      </c>
      <c r="AR174" s="1">
        <v>110753.0859375</v>
      </c>
      <c r="AS174" s="1">
        <v>36192.38671875</v>
      </c>
      <c r="AT174" s="1">
        <v>335783.28125</v>
      </c>
      <c r="AU174" s="1">
        <v>72384.765625</v>
      </c>
      <c r="AV174" s="1">
        <v>55341.9453125</v>
      </c>
      <c r="AW174" s="1">
        <v>50669.33984375</v>
      </c>
      <c r="AX174" s="1">
        <v>32968.75</v>
      </c>
      <c r="AY174" s="1">
        <v>156233.203125</v>
      </c>
      <c r="AZ174" s="1">
        <v>19213.953125</v>
      </c>
      <c r="BA174" s="1">
        <v>51568.9765625</v>
      </c>
      <c r="BB174" s="1">
        <v>30628.826171875</v>
      </c>
      <c r="BC174" s="1">
        <v>42428.84765625</v>
      </c>
      <c r="BD174" s="1">
        <v>22407.666015625</v>
      </c>
      <c r="BE174" s="1">
        <v>50075.78125</v>
      </c>
      <c r="BF174" s="1">
        <v>10407.1826171875</v>
      </c>
      <c r="BG174" s="1">
        <v>47134.89453125</v>
      </c>
    </row>
    <row r="175" spans="1:59" ht="13" x14ac:dyDescent="0.15">
      <c r="A175" s="1">
        <v>173</v>
      </c>
      <c r="B175" s="1">
        <v>80043.7890625</v>
      </c>
      <c r="C175" s="1">
        <v>59126.4765625</v>
      </c>
      <c r="D175" s="1">
        <v>69050.875</v>
      </c>
      <c r="E175" s="1">
        <v>22378.3671875</v>
      </c>
      <c r="F175" s="1">
        <v>32004.951171875</v>
      </c>
      <c r="G175" s="1">
        <v>25627.57421875</v>
      </c>
      <c r="H175" s="1">
        <v>22958.37109375</v>
      </c>
      <c r="I175" s="1">
        <v>26382.673828125</v>
      </c>
      <c r="J175" s="1">
        <v>69466.875</v>
      </c>
      <c r="K175" s="1">
        <v>25719.103515625</v>
      </c>
      <c r="L175" s="1">
        <v>35804</v>
      </c>
      <c r="M175" s="1">
        <v>23541.177734375</v>
      </c>
      <c r="N175" s="1">
        <v>49055.125</v>
      </c>
      <c r="O175" s="1">
        <v>28775.8984375</v>
      </c>
      <c r="P175" s="1">
        <v>40068.984375</v>
      </c>
      <c r="Q175" s="1">
        <v>13340.0693359375</v>
      </c>
      <c r="R175" s="1">
        <v>33047.34375</v>
      </c>
      <c r="S175" s="1">
        <v>24323.314453125</v>
      </c>
      <c r="T175" s="1">
        <v>46036.1875</v>
      </c>
      <c r="U175" s="1">
        <v>26066.490234375</v>
      </c>
      <c r="V175" s="1">
        <v>20497.56640625</v>
      </c>
      <c r="W175" s="1">
        <v>20135.953125</v>
      </c>
      <c r="X175" s="1">
        <v>16192.9716796875</v>
      </c>
      <c r="Y175" s="1">
        <v>19449.5</v>
      </c>
      <c r="Z175" s="1">
        <v>17482.900390625</v>
      </c>
      <c r="AA175" s="1">
        <v>70933.46875</v>
      </c>
      <c r="AB175" s="1">
        <v>24540.04296875</v>
      </c>
      <c r="AC175" s="1">
        <v>52741.42578125</v>
      </c>
      <c r="AD175" s="1">
        <v>23566.23828125</v>
      </c>
      <c r="AE175" s="1">
        <v>56654.20703125</v>
      </c>
      <c r="AF175" s="1">
        <v>38213.92578125</v>
      </c>
      <c r="AG175" s="1">
        <v>45489.98828125</v>
      </c>
      <c r="AH175" s="1">
        <v>21200.587890625</v>
      </c>
      <c r="AI175" s="1">
        <v>22363.8046875</v>
      </c>
      <c r="AJ175" s="1">
        <v>17202.2734375</v>
      </c>
      <c r="AK175" s="1">
        <v>17124.919921875</v>
      </c>
      <c r="AL175" s="1">
        <v>11862.3017578125</v>
      </c>
      <c r="AM175" s="1">
        <v>15601.203125</v>
      </c>
      <c r="AN175" s="1">
        <v>14019.65625</v>
      </c>
      <c r="AO175" s="1">
        <v>13826.8271484375</v>
      </c>
      <c r="AP175" s="1">
        <v>11962.244140625</v>
      </c>
      <c r="AQ175" s="1">
        <v>11114.296875</v>
      </c>
      <c r="AR175" s="1">
        <v>110935.9609375</v>
      </c>
      <c r="AS175" s="1">
        <v>36402.80859375</v>
      </c>
      <c r="AT175" s="1">
        <v>336241.65625</v>
      </c>
      <c r="AU175" s="1">
        <v>72805.6171875</v>
      </c>
      <c r="AV175" s="1">
        <v>55360.48828125</v>
      </c>
      <c r="AW175" s="1">
        <v>50963.9296875</v>
      </c>
      <c r="AX175" s="1">
        <v>32971.91015625</v>
      </c>
      <c r="AY175" s="1">
        <v>157141.5625</v>
      </c>
      <c r="AZ175" s="1">
        <v>19221.32421875</v>
      </c>
      <c r="BA175" s="1">
        <v>51868.796875</v>
      </c>
      <c r="BB175" s="1">
        <v>30638.001953125</v>
      </c>
      <c r="BC175" s="1">
        <v>42675.53125</v>
      </c>
      <c r="BD175" s="1">
        <v>22413.625</v>
      </c>
      <c r="BE175" s="1">
        <v>50366.921875</v>
      </c>
      <c r="BF175" s="1">
        <v>10410.55078125</v>
      </c>
      <c r="BG175" s="1">
        <v>47408.9375</v>
      </c>
    </row>
    <row r="176" spans="1:59" ht="13" x14ac:dyDescent="0.15">
      <c r="A176" s="1">
        <v>174</v>
      </c>
      <c r="B176" s="1">
        <v>80076.8515625</v>
      </c>
      <c r="C176" s="1">
        <v>59468.24609375</v>
      </c>
      <c r="D176" s="1">
        <v>69139.8125</v>
      </c>
      <c r="E176" s="1">
        <v>22507.720703125</v>
      </c>
      <c r="F176" s="1">
        <v>32036.61328125</v>
      </c>
      <c r="G176" s="1">
        <v>25775.708984375</v>
      </c>
      <c r="H176" s="1">
        <v>22976.498046875</v>
      </c>
      <c r="I176" s="1">
        <v>26535.173828125</v>
      </c>
      <c r="J176" s="1">
        <v>69512.2734375</v>
      </c>
      <c r="K176" s="1">
        <v>25867.76953125</v>
      </c>
      <c r="L176" s="1">
        <v>35829.65625</v>
      </c>
      <c r="M176" s="1">
        <v>23677.251953125</v>
      </c>
      <c r="N176" s="1">
        <v>49077.25</v>
      </c>
      <c r="O176" s="1">
        <v>28942.234375</v>
      </c>
      <c r="P176" s="1">
        <v>40099.80078125</v>
      </c>
      <c r="Q176" s="1">
        <v>13417.1796875</v>
      </c>
      <c r="R176" s="1">
        <v>33054.3359375</v>
      </c>
      <c r="S176" s="1">
        <v>24463.912109375</v>
      </c>
      <c r="T176" s="1">
        <v>46052.8046875</v>
      </c>
      <c r="U176" s="1">
        <v>26217.162109375</v>
      </c>
      <c r="V176" s="1">
        <v>20509.77734375</v>
      </c>
      <c r="W176" s="1">
        <v>20252.34375</v>
      </c>
      <c r="X176" s="1">
        <v>16201.548828125</v>
      </c>
      <c r="Y176" s="1">
        <v>19561.923828125</v>
      </c>
      <c r="Z176" s="1">
        <v>17503.34765625</v>
      </c>
      <c r="AA176" s="1">
        <v>71343.484375</v>
      </c>
      <c r="AB176" s="1">
        <v>24563.96875</v>
      </c>
      <c r="AC176" s="1">
        <v>53046.2890625</v>
      </c>
      <c r="AD176" s="1">
        <v>23573.517578125</v>
      </c>
      <c r="AE176" s="1">
        <v>56981.68359375</v>
      </c>
      <c r="AF176" s="1">
        <v>38236.16796875</v>
      </c>
      <c r="AG176" s="1">
        <v>45752.9296875</v>
      </c>
      <c r="AH176" s="1">
        <v>21211.068359375</v>
      </c>
      <c r="AI176" s="1">
        <v>22493.076171875</v>
      </c>
      <c r="AJ176" s="1">
        <v>17214.080078125</v>
      </c>
      <c r="AK176" s="1">
        <v>17223.908203125</v>
      </c>
      <c r="AL176" s="1">
        <v>11871.115234375</v>
      </c>
      <c r="AM176" s="1">
        <v>15691.3828125</v>
      </c>
      <c r="AN176" s="1">
        <v>14026.92578125</v>
      </c>
      <c r="AO176" s="1">
        <v>13906.75</v>
      </c>
      <c r="AP176" s="1">
        <v>11965.5244140625</v>
      </c>
      <c r="AQ176" s="1">
        <v>11178.541015625</v>
      </c>
      <c r="AR176" s="1">
        <v>111117.171875</v>
      </c>
      <c r="AS176" s="1">
        <v>36613.23046875</v>
      </c>
      <c r="AT176" s="1">
        <v>336694.9375</v>
      </c>
      <c r="AU176" s="1">
        <v>73226.453125</v>
      </c>
      <c r="AV176" s="1">
        <v>55378.796875</v>
      </c>
      <c r="AW176" s="1">
        <v>51258.515625</v>
      </c>
      <c r="AX176" s="1">
        <v>32975.0390625</v>
      </c>
      <c r="AY176" s="1">
        <v>158049.890625</v>
      </c>
      <c r="AZ176" s="1">
        <v>19228.6171875</v>
      </c>
      <c r="BA176" s="1">
        <v>52168.61328125</v>
      </c>
      <c r="BB176" s="1">
        <v>30647.0859375</v>
      </c>
      <c r="BC176" s="1">
        <v>42922.20703125</v>
      </c>
      <c r="BD176" s="1">
        <v>22419.51953125</v>
      </c>
      <c r="BE176" s="1">
        <v>50658.05859375</v>
      </c>
      <c r="BF176" s="1">
        <v>10413.8916015625</v>
      </c>
      <c r="BG176" s="1">
        <v>47682.9765625</v>
      </c>
    </row>
    <row r="177" spans="1:59" ht="13" x14ac:dyDescent="0.15">
      <c r="A177" s="1">
        <v>175</v>
      </c>
      <c r="B177" s="1">
        <v>80109.4453125</v>
      </c>
      <c r="C177" s="1">
        <v>59810.0234375</v>
      </c>
      <c r="D177" s="1">
        <v>69228.015625</v>
      </c>
      <c r="E177" s="1">
        <v>22637.076171875</v>
      </c>
      <c r="F177" s="1">
        <v>32068.009765625</v>
      </c>
      <c r="G177" s="1">
        <v>25923.84765625</v>
      </c>
      <c r="H177" s="1">
        <v>22994.47265625</v>
      </c>
      <c r="I177" s="1">
        <v>26687.677734375</v>
      </c>
      <c r="J177" s="1">
        <v>69557.1171875</v>
      </c>
      <c r="K177" s="1">
        <v>26016.435546875</v>
      </c>
      <c r="L177" s="1">
        <v>35855.13671875</v>
      </c>
      <c r="M177" s="1">
        <v>23813.328125</v>
      </c>
      <c r="N177" s="1">
        <v>49099.15234375</v>
      </c>
      <c r="O177" s="1">
        <v>29108.5703125</v>
      </c>
      <c r="P177" s="1">
        <v>40130.28515625</v>
      </c>
      <c r="Q177" s="1">
        <v>13494.2900390625</v>
      </c>
      <c r="R177" s="1">
        <v>33061.203125</v>
      </c>
      <c r="S177" s="1">
        <v>24604.509765625</v>
      </c>
      <c r="T177" s="1">
        <v>46069.234375</v>
      </c>
      <c r="U177" s="1">
        <v>26367.837890625</v>
      </c>
      <c r="V177" s="1">
        <v>20521.84765625</v>
      </c>
      <c r="W177" s="1">
        <v>20368.73828125</v>
      </c>
      <c r="X177" s="1">
        <v>16210.01171875</v>
      </c>
      <c r="Y177" s="1">
        <v>19674.349609375</v>
      </c>
      <c r="Z177" s="1">
        <v>17523.58203125</v>
      </c>
      <c r="AA177" s="1">
        <v>71753.5078125</v>
      </c>
      <c r="AB177" s="1">
        <v>24587.6875</v>
      </c>
      <c r="AC177" s="1">
        <v>53351.15234375</v>
      </c>
      <c r="AD177" s="1">
        <v>23580.728515625</v>
      </c>
      <c r="AE177" s="1">
        <v>57309.16796875</v>
      </c>
      <c r="AF177" s="1">
        <v>38258.1796875</v>
      </c>
      <c r="AG177" s="1">
        <v>46015.8828125</v>
      </c>
      <c r="AH177" s="1">
        <v>21221.435546875</v>
      </c>
      <c r="AI177" s="1">
        <v>22622.34765625</v>
      </c>
      <c r="AJ177" s="1">
        <v>17225.728515625</v>
      </c>
      <c r="AK177" s="1">
        <v>17322.896484375</v>
      </c>
      <c r="AL177" s="1">
        <v>11879.8662109375</v>
      </c>
      <c r="AM177" s="1">
        <v>15781.564453125</v>
      </c>
      <c r="AN177" s="1">
        <v>14034.1201171875</v>
      </c>
      <c r="AO177" s="1">
        <v>13986.6748046875</v>
      </c>
      <c r="AP177" s="1">
        <v>11968.759765625</v>
      </c>
      <c r="AQ177" s="1">
        <v>11242.7861328125</v>
      </c>
      <c r="AR177" s="1">
        <v>111296.734375</v>
      </c>
      <c r="AS177" s="1">
        <v>36823.65234375</v>
      </c>
      <c r="AT177" s="1">
        <v>337143.3125</v>
      </c>
      <c r="AU177" s="1">
        <v>73647.3046875</v>
      </c>
      <c r="AV177" s="1">
        <v>55396.87890625</v>
      </c>
      <c r="AW177" s="1">
        <v>51553.109375</v>
      </c>
      <c r="AX177" s="1">
        <v>32978.12890625</v>
      </c>
      <c r="AY177" s="1">
        <v>158958.21875</v>
      </c>
      <c r="AZ177" s="1">
        <v>19235.833984375</v>
      </c>
      <c r="BA177" s="1">
        <v>52468.44140625</v>
      </c>
      <c r="BB177" s="1">
        <v>30656.06640625</v>
      </c>
      <c r="BC177" s="1">
        <v>43168.890625</v>
      </c>
      <c r="BD177" s="1">
        <v>22425.357421875</v>
      </c>
      <c r="BE177" s="1">
        <v>50949.203125</v>
      </c>
      <c r="BF177" s="1">
        <v>10417.2041015625</v>
      </c>
      <c r="BG177" s="1">
        <v>47957.015625</v>
      </c>
    </row>
    <row r="178" spans="1:59" ht="13" x14ac:dyDescent="0.15">
      <c r="A178" s="1">
        <v>176</v>
      </c>
      <c r="B178" s="1">
        <v>80141.5625</v>
      </c>
      <c r="C178" s="1">
        <v>60151.7890625</v>
      </c>
      <c r="D178" s="1">
        <v>69315.4765625</v>
      </c>
      <c r="E178" s="1">
        <v>22766.4296875</v>
      </c>
      <c r="F178" s="1">
        <v>32099.140625</v>
      </c>
      <c r="G178" s="1">
        <v>26071.984375</v>
      </c>
      <c r="H178" s="1">
        <v>23012.296875</v>
      </c>
      <c r="I178" s="1">
        <v>26840.17578125</v>
      </c>
      <c r="J178" s="1">
        <v>69601.4140625</v>
      </c>
      <c r="K178" s="1">
        <v>26165.099609375</v>
      </c>
      <c r="L178" s="1">
        <v>35880.453125</v>
      </c>
      <c r="M178" s="1">
        <v>23949.404296875</v>
      </c>
      <c r="N178" s="1">
        <v>49120.828125</v>
      </c>
      <c r="O178" s="1">
        <v>29274.90234375</v>
      </c>
      <c r="P178" s="1">
        <v>40160.4453125</v>
      </c>
      <c r="Q178" s="1">
        <v>13571.3994140625</v>
      </c>
      <c r="R178" s="1">
        <v>33067.9453125</v>
      </c>
      <c r="S178" s="1">
        <v>24745.107421875</v>
      </c>
      <c r="T178" s="1">
        <v>46085.484375</v>
      </c>
      <c r="U178" s="1">
        <v>26518.509765625</v>
      </c>
      <c r="V178" s="1">
        <v>20533.779296875</v>
      </c>
      <c r="W178" s="1">
        <v>20485.130859375</v>
      </c>
      <c r="X178" s="1">
        <v>16218.365234375</v>
      </c>
      <c r="Y178" s="1">
        <v>19786.7734375</v>
      </c>
      <c r="Z178" s="1">
        <v>17543.607421875</v>
      </c>
      <c r="AA178" s="1">
        <v>72163.5234375</v>
      </c>
      <c r="AB178" s="1">
        <v>24611.203125</v>
      </c>
      <c r="AC178" s="1">
        <v>53656.015625</v>
      </c>
      <c r="AD178" s="1">
        <v>23587.87109375</v>
      </c>
      <c r="AE178" s="1">
        <v>57636.6484375</v>
      </c>
      <c r="AF178" s="1">
        <v>38279.96484375</v>
      </c>
      <c r="AG178" s="1">
        <v>46278.828125</v>
      </c>
      <c r="AH178" s="1">
        <v>21231.6875</v>
      </c>
      <c r="AI178" s="1">
        <v>22751.615234375</v>
      </c>
      <c r="AJ178" s="1">
        <v>17237.216796875</v>
      </c>
      <c r="AK178" s="1">
        <v>17421.8828125</v>
      </c>
      <c r="AL178" s="1">
        <v>11888.5546875</v>
      </c>
      <c r="AM178" s="1">
        <v>15871.744140625</v>
      </c>
      <c r="AN178" s="1">
        <v>14041.2421875</v>
      </c>
      <c r="AO178" s="1">
        <v>14066.5986328125</v>
      </c>
      <c r="AP178" s="1">
        <v>11971.9521484375</v>
      </c>
      <c r="AQ178" s="1">
        <v>11307.0302734375</v>
      </c>
      <c r="AR178" s="1">
        <v>111474.6640625</v>
      </c>
      <c r="AS178" s="1">
        <v>37034.0703125</v>
      </c>
      <c r="AT178" s="1">
        <v>337586.8125</v>
      </c>
      <c r="AU178" s="1">
        <v>74068.1328125</v>
      </c>
      <c r="AV178" s="1">
        <v>55414.73828125</v>
      </c>
      <c r="AW178" s="1">
        <v>51847.6953125</v>
      </c>
      <c r="AX178" s="1">
        <v>32981.1875</v>
      </c>
      <c r="AY178" s="1">
        <v>159866.5625</v>
      </c>
      <c r="AZ178" s="1">
        <v>19242.974609375</v>
      </c>
      <c r="BA178" s="1">
        <v>52768.2578125</v>
      </c>
      <c r="BB178" s="1">
        <v>30664.951171875</v>
      </c>
      <c r="BC178" s="1">
        <v>43415.5703125</v>
      </c>
      <c r="BD178" s="1">
        <v>22431.13671875</v>
      </c>
      <c r="BE178" s="1">
        <v>51240.33984375</v>
      </c>
      <c r="BF178" s="1">
        <v>10420.490234375</v>
      </c>
      <c r="BG178" s="1">
        <v>48231.0546875</v>
      </c>
    </row>
    <row r="179" spans="1:59" ht="13" x14ac:dyDescent="0.15">
      <c r="A179" s="1">
        <v>177</v>
      </c>
      <c r="B179" s="1">
        <v>80173.2109375</v>
      </c>
      <c r="C179" s="1">
        <v>60493.5625</v>
      </c>
      <c r="D179" s="1">
        <v>69402.234375</v>
      </c>
      <c r="E179" s="1">
        <v>22895.78515625</v>
      </c>
      <c r="F179" s="1">
        <v>32130.013671875</v>
      </c>
      <c r="G179" s="1">
        <v>26220.119140625</v>
      </c>
      <c r="H179" s="1">
        <v>23029.9765625</v>
      </c>
      <c r="I179" s="1">
        <v>26992.67578125</v>
      </c>
      <c r="J179" s="1">
        <v>69645.1953125</v>
      </c>
      <c r="K179" s="1">
        <v>26313.763671875</v>
      </c>
      <c r="L179" s="1">
        <v>35905.59375</v>
      </c>
      <c r="M179" s="1">
        <v>24085.478515625</v>
      </c>
      <c r="N179" s="1">
        <v>49142.28125</v>
      </c>
      <c r="O179" s="1">
        <v>29441.234375</v>
      </c>
      <c r="P179" s="1">
        <v>40190.28125</v>
      </c>
      <c r="Q179" s="1">
        <v>13648.5087890625</v>
      </c>
      <c r="R179" s="1">
        <v>33074.56640625</v>
      </c>
      <c r="S179" s="1">
        <v>24885.703125</v>
      </c>
      <c r="T179" s="1">
        <v>46101.56640625</v>
      </c>
      <c r="U179" s="1">
        <v>26669.181640625</v>
      </c>
      <c r="V179" s="1">
        <v>20545.57421875</v>
      </c>
      <c r="W179" s="1">
        <v>20601.521484375</v>
      </c>
      <c r="X179" s="1">
        <v>16226.607421875</v>
      </c>
      <c r="Y179" s="1">
        <v>19899.197265625</v>
      </c>
      <c r="Z179" s="1">
        <v>17563.42578125</v>
      </c>
      <c r="AA179" s="1">
        <v>72573.546875</v>
      </c>
      <c r="AB179" s="1">
        <v>24634.517578125</v>
      </c>
      <c r="AC179" s="1">
        <v>53960.87890625</v>
      </c>
      <c r="AD179" s="1">
        <v>23594.943359375</v>
      </c>
      <c r="AE179" s="1">
        <v>57964.125</v>
      </c>
      <c r="AF179" s="1">
        <v>38301.52734375</v>
      </c>
      <c r="AG179" s="1">
        <v>46541.77734375</v>
      </c>
      <c r="AH179" s="1">
        <v>21241.833984375</v>
      </c>
      <c r="AI179" s="1">
        <v>22880.88671875</v>
      </c>
      <c r="AJ179" s="1">
        <v>17248.548828125</v>
      </c>
      <c r="AK179" s="1">
        <v>17520.87109375</v>
      </c>
      <c r="AL179" s="1">
        <v>11897.1845703125</v>
      </c>
      <c r="AM179" s="1">
        <v>15961.9248046875</v>
      </c>
      <c r="AN179" s="1">
        <v>14048.2919921875</v>
      </c>
      <c r="AO179" s="1">
        <v>14146.521484375</v>
      </c>
      <c r="AP179" s="1">
        <v>11975.1025390625</v>
      </c>
      <c r="AQ179" s="1">
        <v>11371.2744140625</v>
      </c>
      <c r="AR179" s="1">
        <v>111651</v>
      </c>
      <c r="AS179" s="1">
        <v>37244.4921875</v>
      </c>
      <c r="AT179" s="1">
        <v>338025.46875</v>
      </c>
      <c r="AU179" s="1">
        <v>74488.9765625</v>
      </c>
      <c r="AV179" s="1">
        <v>55432.375</v>
      </c>
      <c r="AW179" s="1">
        <v>52142.28515625</v>
      </c>
      <c r="AX179" s="1">
        <v>32984.2109375</v>
      </c>
      <c r="AY179" s="1">
        <v>160774.875</v>
      </c>
      <c r="AZ179" s="1">
        <v>19250.041015625</v>
      </c>
      <c r="BA179" s="1">
        <v>53068.07421875</v>
      </c>
      <c r="BB179" s="1">
        <v>30673.75</v>
      </c>
      <c r="BC179" s="1">
        <v>43662.24609375</v>
      </c>
      <c r="BD179" s="1">
        <v>22436.859375</v>
      </c>
      <c r="BE179" s="1">
        <v>51531.47265625</v>
      </c>
      <c r="BF179" s="1">
        <v>10423.75</v>
      </c>
      <c r="BG179" s="1">
        <v>48505.09375</v>
      </c>
    </row>
    <row r="180" spans="1:59" ht="13" x14ac:dyDescent="0.15">
      <c r="A180" s="1">
        <v>178</v>
      </c>
      <c r="B180" s="1">
        <v>80204.4140625</v>
      </c>
      <c r="C180" s="1">
        <v>60835.3359375</v>
      </c>
      <c r="D180" s="1">
        <v>69488.2734375</v>
      </c>
      <c r="E180" s="1">
        <v>23025.140625</v>
      </c>
      <c r="F180" s="1">
        <v>32160.62890625</v>
      </c>
      <c r="G180" s="1">
        <v>26368.2578125</v>
      </c>
      <c r="H180" s="1">
        <v>23047.509765625</v>
      </c>
      <c r="I180" s="1">
        <v>27145.1796875</v>
      </c>
      <c r="J180" s="1">
        <v>69688.4453125</v>
      </c>
      <c r="K180" s="1">
        <v>26462.431640625</v>
      </c>
      <c r="L180" s="1">
        <v>35930.56640625</v>
      </c>
      <c r="M180" s="1">
        <v>24221.55859375</v>
      </c>
      <c r="N180" s="1">
        <v>49163.5078125</v>
      </c>
      <c r="O180" s="1">
        <v>29607.5703125</v>
      </c>
      <c r="P180" s="1">
        <v>40219.796875</v>
      </c>
      <c r="Q180" s="1">
        <v>13725.6201171875</v>
      </c>
      <c r="R180" s="1">
        <v>33081.07421875</v>
      </c>
      <c r="S180" s="1">
        <v>25026.302734375</v>
      </c>
      <c r="T180" s="1">
        <v>46117.46875</v>
      </c>
      <c r="U180" s="1">
        <v>26819.857421875</v>
      </c>
      <c r="V180" s="1">
        <v>20557.23828125</v>
      </c>
      <c r="W180" s="1">
        <v>20717.916015625</v>
      </c>
      <c r="X180" s="1">
        <v>16234.7421875</v>
      </c>
      <c r="Y180" s="1">
        <v>20011.625</v>
      </c>
      <c r="Z180" s="1">
        <v>17583.04296875</v>
      </c>
      <c r="AA180" s="1">
        <v>72983.5625</v>
      </c>
      <c r="AB180" s="1">
        <v>24657.634765625</v>
      </c>
      <c r="AC180" s="1">
        <v>54265.74609375</v>
      </c>
      <c r="AD180" s="1">
        <v>23601.94921875</v>
      </c>
      <c r="AE180" s="1">
        <v>58291.61328125</v>
      </c>
      <c r="AF180" s="1">
        <v>38322.8671875</v>
      </c>
      <c r="AG180" s="1">
        <v>46804.7265625</v>
      </c>
      <c r="AH180" s="1">
        <v>21251.87109375</v>
      </c>
      <c r="AI180" s="1">
        <v>23010.158203125</v>
      </c>
      <c r="AJ180" s="1">
        <v>17259.728515625</v>
      </c>
      <c r="AK180" s="1">
        <v>17619.859375</v>
      </c>
      <c r="AL180" s="1">
        <v>11905.75390625</v>
      </c>
      <c r="AM180" s="1">
        <v>16052.10546875</v>
      </c>
      <c r="AN180" s="1">
        <v>14055.26953125</v>
      </c>
      <c r="AO180" s="1">
        <v>14226.4462890625</v>
      </c>
      <c r="AP180" s="1">
        <v>11978.2119140625</v>
      </c>
      <c r="AQ180" s="1">
        <v>11435.51953125</v>
      </c>
      <c r="AR180" s="1">
        <v>111825.734375</v>
      </c>
      <c r="AS180" s="1">
        <v>37454.91015625</v>
      </c>
      <c r="AT180" s="1">
        <v>338459.375</v>
      </c>
      <c r="AU180" s="1">
        <v>74909.8203125</v>
      </c>
      <c r="AV180" s="1">
        <v>55449.796875</v>
      </c>
      <c r="AW180" s="1">
        <v>52436.875</v>
      </c>
      <c r="AX180" s="1">
        <v>32987.203125</v>
      </c>
      <c r="AY180" s="1">
        <v>161683.234375</v>
      </c>
      <c r="AZ180" s="1">
        <v>19257.037109375</v>
      </c>
      <c r="BA180" s="1">
        <v>53367.8984375</v>
      </c>
      <c r="BB180" s="1">
        <v>30682.453125</v>
      </c>
      <c r="BC180" s="1">
        <v>43908.9296875</v>
      </c>
      <c r="BD180" s="1">
        <v>22442.521484375</v>
      </c>
      <c r="BE180" s="1">
        <v>51822.61328125</v>
      </c>
      <c r="BF180" s="1">
        <v>10426.982421875</v>
      </c>
      <c r="BG180" s="1">
        <v>48779.13671875</v>
      </c>
    </row>
    <row r="181" spans="1:59" ht="13" x14ac:dyDescent="0.15">
      <c r="A181" s="1">
        <v>179</v>
      </c>
      <c r="B181" s="1">
        <v>80235.171875</v>
      </c>
      <c r="C181" s="1">
        <v>61177.10546875</v>
      </c>
      <c r="D181" s="1">
        <v>69573.609375</v>
      </c>
      <c r="E181" s="1">
        <v>23154.494140625</v>
      </c>
      <c r="F181" s="1">
        <v>32190.990234375</v>
      </c>
      <c r="G181" s="1">
        <v>26516.390625</v>
      </c>
      <c r="H181" s="1">
        <v>23064.90234375</v>
      </c>
      <c r="I181" s="1">
        <v>27297.6796875</v>
      </c>
      <c r="J181" s="1">
        <v>69731.1640625</v>
      </c>
      <c r="K181" s="1">
        <v>26611.095703125</v>
      </c>
      <c r="L181" s="1">
        <v>35955.37890625</v>
      </c>
      <c r="M181" s="1">
        <v>24357.6328125</v>
      </c>
      <c r="N181" s="1">
        <v>49184.52734375</v>
      </c>
      <c r="O181" s="1">
        <v>29773.90625</v>
      </c>
      <c r="P181" s="1">
        <v>40249</v>
      </c>
      <c r="Q181" s="1">
        <v>13802.73046875</v>
      </c>
      <c r="R181" s="1">
        <v>33087.45703125</v>
      </c>
      <c r="S181" s="1">
        <v>25166.8984375</v>
      </c>
      <c r="T181" s="1">
        <v>46133.19921875</v>
      </c>
      <c r="U181" s="1">
        <v>26970.529296875</v>
      </c>
      <c r="V181" s="1">
        <v>20568.771484375</v>
      </c>
      <c r="W181" s="1">
        <v>20834.30859375</v>
      </c>
      <c r="X181" s="1">
        <v>16242.7734375</v>
      </c>
      <c r="Y181" s="1">
        <v>20124.048828125</v>
      </c>
      <c r="Z181" s="1">
        <v>17602.4609375</v>
      </c>
      <c r="AA181" s="1">
        <v>73393.5859375</v>
      </c>
      <c r="AB181" s="1">
        <v>24680.556640625</v>
      </c>
      <c r="AC181" s="1">
        <v>54570.609375</v>
      </c>
      <c r="AD181" s="1">
        <v>23608.890625</v>
      </c>
      <c r="AE181" s="1">
        <v>58619.0859375</v>
      </c>
      <c r="AF181" s="1">
        <v>38343.9921875</v>
      </c>
      <c r="AG181" s="1">
        <v>47067.671875</v>
      </c>
      <c r="AH181" s="1">
        <v>21261.80078125</v>
      </c>
      <c r="AI181" s="1">
        <v>23139.4296875</v>
      </c>
      <c r="AJ181" s="1">
        <v>17270.7578125</v>
      </c>
      <c r="AK181" s="1">
        <v>17718.84765625</v>
      </c>
      <c r="AL181" s="1">
        <v>11914.263671875</v>
      </c>
      <c r="AM181" s="1">
        <v>16142.2841796875</v>
      </c>
      <c r="AN181" s="1">
        <v>14062.1787109375</v>
      </c>
      <c r="AO181" s="1">
        <v>14306.369140625</v>
      </c>
      <c r="AP181" s="1">
        <v>11981.279296875</v>
      </c>
      <c r="AQ181" s="1">
        <v>11499.763671875</v>
      </c>
      <c r="AR181" s="1">
        <v>111998.9140625</v>
      </c>
      <c r="AS181" s="1">
        <v>37665.33203125</v>
      </c>
      <c r="AT181" s="1">
        <v>338888.65625</v>
      </c>
      <c r="AU181" s="1">
        <v>75330.65625</v>
      </c>
      <c r="AV181" s="1">
        <v>55467.015625</v>
      </c>
      <c r="AW181" s="1">
        <v>52731.46484375</v>
      </c>
      <c r="AX181" s="1">
        <v>32990.16015625</v>
      </c>
      <c r="AY181" s="1">
        <v>162591.546875</v>
      </c>
      <c r="AZ181" s="1">
        <v>19263.95703125</v>
      </c>
      <c r="BA181" s="1">
        <v>53667.71484375</v>
      </c>
      <c r="BB181" s="1">
        <v>30691.064453125</v>
      </c>
      <c r="BC181" s="1">
        <v>44155.60546875</v>
      </c>
      <c r="BD181" s="1">
        <v>22448.130859375</v>
      </c>
      <c r="BE181" s="1">
        <v>52113.75390625</v>
      </c>
      <c r="BF181" s="1">
        <v>10430.189453125</v>
      </c>
      <c r="BG181" s="1">
        <v>49053.171875</v>
      </c>
    </row>
    <row r="182" spans="1:59" ht="13" x14ac:dyDescent="0.15">
      <c r="A182" s="1">
        <v>180</v>
      </c>
      <c r="B182" s="1">
        <v>80265.4765625</v>
      </c>
      <c r="C182" s="1">
        <v>61518.875</v>
      </c>
      <c r="D182" s="1">
        <v>69658.25</v>
      </c>
      <c r="E182" s="1">
        <v>23283.84765625</v>
      </c>
      <c r="F182" s="1">
        <v>32221.10546875</v>
      </c>
      <c r="G182" s="1">
        <v>26664.52734375</v>
      </c>
      <c r="H182" s="1">
        <v>23082.1484375</v>
      </c>
      <c r="I182" s="1">
        <v>27450.1796875</v>
      </c>
      <c r="J182" s="1">
        <v>69773.3984375</v>
      </c>
      <c r="K182" s="1">
        <v>26759.76171875</v>
      </c>
      <c r="L182" s="1">
        <v>35980.03125</v>
      </c>
      <c r="M182" s="1">
        <v>24493.708984375</v>
      </c>
      <c r="N182" s="1">
        <v>49205.33203125</v>
      </c>
      <c r="O182" s="1">
        <v>29940.240234375</v>
      </c>
      <c r="P182" s="1">
        <v>40277.89453125</v>
      </c>
      <c r="Q182" s="1">
        <v>13879.83984375</v>
      </c>
      <c r="R182" s="1">
        <v>33093.73046875</v>
      </c>
      <c r="S182" s="1">
        <v>25307.494140625</v>
      </c>
      <c r="T182" s="1">
        <v>46148.765625</v>
      </c>
      <c r="U182" s="1">
        <v>27121.203125</v>
      </c>
      <c r="V182" s="1">
        <v>20580.173828125</v>
      </c>
      <c r="W182" s="1">
        <v>20950.701171875</v>
      </c>
      <c r="X182" s="1">
        <v>16250.7001953125</v>
      </c>
      <c r="Y182" s="1">
        <v>20236.47265625</v>
      </c>
      <c r="Z182" s="1">
        <v>17621.681640625</v>
      </c>
      <c r="AA182" s="1">
        <v>73803.6015625</v>
      </c>
      <c r="AB182" s="1">
        <v>24703.287109375</v>
      </c>
      <c r="AC182" s="1">
        <v>54875.46484375</v>
      </c>
      <c r="AD182" s="1">
        <v>23615.763671875</v>
      </c>
      <c r="AE182" s="1">
        <v>58946.5703125</v>
      </c>
      <c r="AF182" s="1">
        <v>38364.90234375</v>
      </c>
      <c r="AG182" s="1">
        <v>47330.6171875</v>
      </c>
      <c r="AH182" s="1">
        <v>21271.626953125</v>
      </c>
      <c r="AI182" s="1">
        <v>23268.697265625</v>
      </c>
      <c r="AJ182" s="1">
        <v>17281.638671875</v>
      </c>
      <c r="AK182" s="1">
        <v>17817.833984375</v>
      </c>
      <c r="AL182" s="1">
        <v>11922.71484375</v>
      </c>
      <c r="AM182" s="1">
        <v>16232.46484375</v>
      </c>
      <c r="AN182" s="1">
        <v>14069.015625</v>
      </c>
      <c r="AO182" s="1">
        <v>14386.2939453125</v>
      </c>
      <c r="AP182" s="1">
        <v>11984.30859375</v>
      </c>
      <c r="AQ182" s="1">
        <v>11564.0078125</v>
      </c>
      <c r="AR182" s="1">
        <v>112170.5390625</v>
      </c>
      <c r="AS182" s="1">
        <v>37875.75</v>
      </c>
      <c r="AT182" s="1">
        <v>339313.34375</v>
      </c>
      <c r="AU182" s="1">
        <v>75751.5</v>
      </c>
      <c r="AV182" s="1">
        <v>55484.01953125</v>
      </c>
      <c r="AW182" s="1">
        <v>53026.05078125</v>
      </c>
      <c r="AX182" s="1">
        <v>32993.0859375</v>
      </c>
      <c r="AY182" s="1">
        <v>163499.875</v>
      </c>
      <c r="AZ182" s="1">
        <v>19270.810546875</v>
      </c>
      <c r="BA182" s="1">
        <v>53967.53515625</v>
      </c>
      <c r="BB182" s="1">
        <v>30699.5859375</v>
      </c>
      <c r="BC182" s="1">
        <v>44402.28515625</v>
      </c>
      <c r="BD182" s="1">
        <v>22453.681640625</v>
      </c>
      <c r="BE182" s="1">
        <v>52404.890625</v>
      </c>
      <c r="BF182" s="1">
        <v>10433.3701171875</v>
      </c>
      <c r="BG182" s="1">
        <v>49327.21484375</v>
      </c>
    </row>
    <row r="183" spans="1:59" ht="13" x14ac:dyDescent="0.15">
      <c r="A183" s="1">
        <v>181</v>
      </c>
      <c r="B183" s="1">
        <v>80295.3671875</v>
      </c>
      <c r="C183" s="1">
        <v>61860.6484375</v>
      </c>
      <c r="D183" s="1">
        <v>69742.2109375</v>
      </c>
      <c r="E183" s="1">
        <v>23413.203125</v>
      </c>
      <c r="F183" s="1">
        <v>32250.97265625</v>
      </c>
      <c r="G183" s="1">
        <v>26812.6640625</v>
      </c>
      <c r="H183" s="1">
        <v>23099.26171875</v>
      </c>
      <c r="I183" s="1">
        <v>27602.68359375</v>
      </c>
      <c r="J183" s="1">
        <v>69815.1171875</v>
      </c>
      <c r="K183" s="1">
        <v>26908.42578125</v>
      </c>
      <c r="L183" s="1">
        <v>36004.5234375</v>
      </c>
      <c r="M183" s="1">
        <v>24629.78515625</v>
      </c>
      <c r="N183" s="1">
        <v>49225.92578125</v>
      </c>
      <c r="O183" s="1">
        <v>30106.576171875</v>
      </c>
      <c r="P183" s="1">
        <v>40306.48828125</v>
      </c>
      <c r="Q183" s="1">
        <v>13956.951171875</v>
      </c>
      <c r="R183" s="1">
        <v>33099.8984375</v>
      </c>
      <c r="S183" s="1">
        <v>25448.09375</v>
      </c>
      <c r="T183" s="1">
        <v>46164.16015625</v>
      </c>
      <c r="U183" s="1">
        <v>27271.876953125</v>
      </c>
      <c r="V183" s="1">
        <v>20591.453125</v>
      </c>
      <c r="W183" s="1">
        <v>21067.09375</v>
      </c>
      <c r="X183" s="1">
        <v>16258.5244140625</v>
      </c>
      <c r="Y183" s="1">
        <v>20348.8984375</v>
      </c>
      <c r="Z183" s="1">
        <v>17640.708984375</v>
      </c>
      <c r="AA183" s="1">
        <v>74213.6328125</v>
      </c>
      <c r="AB183" s="1">
        <v>24725.826171875</v>
      </c>
      <c r="AC183" s="1">
        <v>55180.3359375</v>
      </c>
      <c r="AD183" s="1">
        <v>23622.576171875</v>
      </c>
      <c r="AE183" s="1">
        <v>59274.0546875</v>
      </c>
      <c r="AF183" s="1">
        <v>38385.6015625</v>
      </c>
      <c r="AG183" s="1">
        <v>47593.5703125</v>
      </c>
      <c r="AH183" s="1">
        <v>21281.3515625</v>
      </c>
      <c r="AI183" s="1">
        <v>23397.96875</v>
      </c>
      <c r="AJ183" s="1">
        <v>17292.376953125</v>
      </c>
      <c r="AK183" s="1">
        <v>17916.82421875</v>
      </c>
      <c r="AL183" s="1">
        <v>11931.109375</v>
      </c>
      <c r="AM183" s="1">
        <v>16322.6455078125</v>
      </c>
      <c r="AN183" s="1">
        <v>14075.7861328125</v>
      </c>
      <c r="AO183" s="1">
        <v>14466.2177734375</v>
      </c>
      <c r="AP183" s="1">
        <v>11987.296875</v>
      </c>
      <c r="AQ183" s="1">
        <v>11628.2529296875</v>
      </c>
      <c r="AR183" s="1">
        <v>112340.65625</v>
      </c>
      <c r="AS183" s="1">
        <v>38086.171875</v>
      </c>
      <c r="AT183" s="1">
        <v>339733.5</v>
      </c>
      <c r="AU183" s="1">
        <v>76172.34375</v>
      </c>
      <c r="AV183" s="1">
        <v>55500.8203125</v>
      </c>
      <c r="AW183" s="1">
        <v>53320.6484375</v>
      </c>
      <c r="AX183" s="1">
        <v>32995.984375</v>
      </c>
      <c r="AY183" s="1">
        <v>164408.21875</v>
      </c>
      <c r="AZ183" s="1">
        <v>19277.591796875</v>
      </c>
      <c r="BA183" s="1">
        <v>54267.35546875</v>
      </c>
      <c r="BB183" s="1">
        <v>30708.021484375</v>
      </c>
      <c r="BC183" s="1">
        <v>44648.96484375</v>
      </c>
      <c r="BD183" s="1">
        <v>22459.18359375</v>
      </c>
      <c r="BE183" s="1">
        <v>52696.03125</v>
      </c>
      <c r="BF183" s="1">
        <v>10436.5263671875</v>
      </c>
      <c r="BG183" s="1">
        <v>49601.2578125</v>
      </c>
    </row>
    <row r="184" spans="1:59" ht="13" x14ac:dyDescent="0.15">
      <c r="A184" s="1">
        <v>182</v>
      </c>
      <c r="B184" s="1">
        <v>80324.8359375</v>
      </c>
      <c r="C184" s="1">
        <v>62202.41796875</v>
      </c>
      <c r="D184" s="1">
        <v>69825.5</v>
      </c>
      <c r="E184" s="1">
        <v>23542.556640625</v>
      </c>
      <c r="F184" s="1">
        <v>32280.591796875</v>
      </c>
      <c r="G184" s="1">
        <v>26960.80078125</v>
      </c>
      <c r="H184" s="1">
        <v>23116.236328125</v>
      </c>
      <c r="I184" s="1">
        <v>27755.181640625</v>
      </c>
      <c r="J184" s="1">
        <v>69856.3515625</v>
      </c>
      <c r="K184" s="1">
        <v>27057.091796875</v>
      </c>
      <c r="L184" s="1">
        <v>36028.84765625</v>
      </c>
      <c r="M184" s="1">
        <v>24765.861328125</v>
      </c>
      <c r="N184" s="1">
        <v>49246.32421875</v>
      </c>
      <c r="O184" s="1">
        <v>30272.912109375</v>
      </c>
      <c r="P184" s="1">
        <v>40334.78515625</v>
      </c>
      <c r="Q184" s="1">
        <v>14034.0615234375</v>
      </c>
      <c r="R184" s="1">
        <v>33105.95703125</v>
      </c>
      <c r="S184" s="1">
        <v>25588.689453125</v>
      </c>
      <c r="T184" s="1">
        <v>46179.3984375</v>
      </c>
      <c r="U184" s="1">
        <v>27422.55078125</v>
      </c>
      <c r="V184" s="1">
        <v>20602.6015625</v>
      </c>
      <c r="W184" s="1">
        <v>21183.486328125</v>
      </c>
      <c r="X184" s="1">
        <v>16266.251953125</v>
      </c>
      <c r="Y184" s="1">
        <v>20461.32421875</v>
      </c>
      <c r="Z184" s="1">
        <v>17659.54296875</v>
      </c>
      <c r="AA184" s="1">
        <v>74623.640625</v>
      </c>
      <c r="AB184" s="1">
        <v>24748.181640625</v>
      </c>
      <c r="AC184" s="1">
        <v>55485.19921875</v>
      </c>
      <c r="AD184" s="1">
        <v>23629.322265625</v>
      </c>
      <c r="AE184" s="1">
        <v>59601.53125</v>
      </c>
      <c r="AF184" s="1">
        <v>38406.09765625</v>
      </c>
      <c r="AG184" s="1">
        <v>47856.515625</v>
      </c>
      <c r="AH184" s="1">
        <v>21290.97265625</v>
      </c>
      <c r="AI184" s="1">
        <v>23527.240234375</v>
      </c>
      <c r="AJ184" s="1">
        <v>17302.96875</v>
      </c>
      <c r="AK184" s="1">
        <v>18015.810546875</v>
      </c>
      <c r="AL184" s="1">
        <v>11939.4462890625</v>
      </c>
      <c r="AM184" s="1">
        <v>16412.826171875</v>
      </c>
      <c r="AN184" s="1">
        <v>14082.4912109375</v>
      </c>
      <c r="AO184" s="1">
        <v>14546.1416015625</v>
      </c>
      <c r="AP184" s="1">
        <v>11990.248046875</v>
      </c>
      <c r="AQ184" s="1">
        <v>11692.4970703125</v>
      </c>
      <c r="AR184" s="1">
        <v>112509.265625</v>
      </c>
      <c r="AS184" s="1">
        <v>38296.59375</v>
      </c>
      <c r="AT184" s="1">
        <v>340149.15625</v>
      </c>
      <c r="AU184" s="1">
        <v>76593.1875</v>
      </c>
      <c r="AV184" s="1">
        <v>55517.41796875</v>
      </c>
      <c r="AW184" s="1">
        <v>53615.23046875</v>
      </c>
      <c r="AX184" s="1">
        <v>32998.84765625</v>
      </c>
      <c r="AY184" s="1">
        <v>165316.546875</v>
      </c>
      <c r="AZ184" s="1">
        <v>19284.306640625</v>
      </c>
      <c r="BA184" s="1">
        <v>54567.171875</v>
      </c>
      <c r="BB184" s="1">
        <v>30716.369140625</v>
      </c>
      <c r="BC184" s="1">
        <v>44895.64453125</v>
      </c>
      <c r="BD184" s="1">
        <v>22464.626953125</v>
      </c>
      <c r="BE184" s="1">
        <v>52987.1640625</v>
      </c>
      <c r="BF184" s="1">
        <v>10439.6572265625</v>
      </c>
      <c r="BG184" s="1">
        <v>49875.296875</v>
      </c>
    </row>
    <row r="185" spans="1:59" ht="13" x14ac:dyDescent="0.15">
      <c r="A185" s="1">
        <v>183</v>
      </c>
      <c r="B185" s="1">
        <v>80353.8828125</v>
      </c>
      <c r="C185" s="1">
        <v>62544.1875</v>
      </c>
      <c r="D185" s="1">
        <v>69908.1171875</v>
      </c>
      <c r="E185" s="1">
        <v>23671.912109375</v>
      </c>
      <c r="F185" s="1">
        <v>32309.978515625</v>
      </c>
      <c r="G185" s="1">
        <v>27108.935546875</v>
      </c>
      <c r="H185" s="1">
        <v>23133.072265625</v>
      </c>
      <c r="I185" s="1">
        <v>27907.681640625</v>
      </c>
      <c r="J185" s="1">
        <v>69897.109375</v>
      </c>
      <c r="K185" s="1">
        <v>27205.755859375</v>
      </c>
      <c r="L185" s="1">
        <v>36053.0234375</v>
      </c>
      <c r="M185" s="1">
        <v>24901.935546875</v>
      </c>
      <c r="N185" s="1">
        <v>49266.50390625</v>
      </c>
      <c r="O185" s="1">
        <v>30439.244140625</v>
      </c>
      <c r="P185" s="1">
        <v>40362.78125</v>
      </c>
      <c r="Q185" s="1">
        <v>14111.1708984375</v>
      </c>
      <c r="R185" s="1">
        <v>33111.91015625</v>
      </c>
      <c r="S185" s="1">
        <v>25729.287109375</v>
      </c>
      <c r="T185" s="1">
        <v>46194.4765625</v>
      </c>
      <c r="U185" s="1">
        <v>27573.220703125</v>
      </c>
      <c r="V185" s="1">
        <v>20613.630859375</v>
      </c>
      <c r="W185" s="1">
        <v>21299.87890625</v>
      </c>
      <c r="X185" s="1">
        <v>16273.8779296875</v>
      </c>
      <c r="Y185" s="1">
        <v>20573.748046875</v>
      </c>
      <c r="Z185" s="1">
        <v>17678.189453125</v>
      </c>
      <c r="AA185" s="1">
        <v>75033.6640625</v>
      </c>
      <c r="AB185" s="1">
        <v>24770.34765625</v>
      </c>
      <c r="AC185" s="1">
        <v>55790.05859375</v>
      </c>
      <c r="AD185" s="1">
        <v>23636.005859375</v>
      </c>
      <c r="AE185" s="1">
        <v>59929.01171875</v>
      </c>
      <c r="AF185" s="1">
        <v>38426.38671875</v>
      </c>
      <c r="AG185" s="1">
        <v>48119.4609375</v>
      </c>
      <c r="AH185" s="1">
        <v>21300.494140625</v>
      </c>
      <c r="AI185" s="1">
        <v>23656.509765625</v>
      </c>
      <c r="AJ185" s="1">
        <v>17313.42578125</v>
      </c>
      <c r="AK185" s="1">
        <v>18114.798828125</v>
      </c>
      <c r="AL185" s="1">
        <v>11947.7275390625</v>
      </c>
      <c r="AM185" s="1">
        <v>16503.005859375</v>
      </c>
      <c r="AN185" s="1">
        <v>14089.126953125</v>
      </c>
      <c r="AO185" s="1">
        <v>14626.064453125</v>
      </c>
      <c r="AP185" s="1">
        <v>11993.1591796875</v>
      </c>
      <c r="AQ185" s="1">
        <v>11756.7412109375</v>
      </c>
      <c r="AR185" s="1">
        <v>112676.3828125</v>
      </c>
      <c r="AS185" s="1">
        <v>38507.01171875</v>
      </c>
      <c r="AT185" s="1">
        <v>340560.46875</v>
      </c>
      <c r="AU185" s="1">
        <v>77014.0234375</v>
      </c>
      <c r="AV185" s="1">
        <v>55533.81640625</v>
      </c>
      <c r="AW185" s="1">
        <v>53909.8203125</v>
      </c>
      <c r="AX185" s="1">
        <v>33001.68359375</v>
      </c>
      <c r="AY185" s="1">
        <v>166224.875</v>
      </c>
      <c r="AZ185" s="1">
        <v>19290.94921875</v>
      </c>
      <c r="BA185" s="1">
        <v>54866.9921875</v>
      </c>
      <c r="BB185" s="1">
        <v>30724.634765625</v>
      </c>
      <c r="BC185" s="1">
        <v>45142.3203125</v>
      </c>
      <c r="BD185" s="1">
        <v>22470.01953125</v>
      </c>
      <c r="BE185" s="1">
        <v>53278.3046875</v>
      </c>
      <c r="BF185" s="1">
        <v>10442.763671875</v>
      </c>
      <c r="BG185" s="1">
        <v>50149.33203125</v>
      </c>
    </row>
    <row r="186" spans="1:59" ht="13" x14ac:dyDescent="0.15">
      <c r="A186" s="1">
        <v>184</v>
      </c>
      <c r="B186" s="1">
        <v>80382.53125</v>
      </c>
      <c r="C186" s="1">
        <v>62885.96484375</v>
      </c>
      <c r="D186" s="1">
        <v>69990.0625</v>
      </c>
      <c r="E186" s="1">
        <v>23801.267578125</v>
      </c>
      <c r="F186" s="1">
        <v>32339.123046875</v>
      </c>
      <c r="G186" s="1">
        <v>27257.07421875</v>
      </c>
      <c r="H186" s="1">
        <v>23149.77734375</v>
      </c>
      <c r="I186" s="1">
        <v>28060.185546875</v>
      </c>
      <c r="J186" s="1">
        <v>69937.390625</v>
      </c>
      <c r="K186" s="1">
        <v>27354.423828125</v>
      </c>
      <c r="L186" s="1">
        <v>36077.03515625</v>
      </c>
      <c r="M186" s="1">
        <v>25038.015625</v>
      </c>
      <c r="N186" s="1">
        <v>49286.49609375</v>
      </c>
      <c r="O186" s="1">
        <v>30605.580078125</v>
      </c>
      <c r="P186" s="1">
        <v>40390.4921875</v>
      </c>
      <c r="Q186" s="1">
        <v>14188.28125</v>
      </c>
      <c r="R186" s="1">
        <v>33117.765625</v>
      </c>
      <c r="S186" s="1">
        <v>25869.884765625</v>
      </c>
      <c r="T186" s="1">
        <v>46209.39453125</v>
      </c>
      <c r="U186" s="1">
        <v>27723.896484375</v>
      </c>
      <c r="V186" s="1">
        <v>20624.5390625</v>
      </c>
      <c r="W186" s="1">
        <v>21416.2734375</v>
      </c>
      <c r="X186" s="1">
        <v>16281.4091796875</v>
      </c>
      <c r="Y186" s="1">
        <v>20686.173828125</v>
      </c>
      <c r="Z186" s="1">
        <v>17696.650390625</v>
      </c>
      <c r="AA186" s="1">
        <v>75443.6875</v>
      </c>
      <c r="AB186" s="1">
        <v>24792.337890625</v>
      </c>
      <c r="AC186" s="1">
        <v>56094.9296875</v>
      </c>
      <c r="AD186" s="1">
        <v>23642.62890625</v>
      </c>
      <c r="AE186" s="1">
        <v>60256.49609375</v>
      </c>
      <c r="AF186" s="1">
        <v>38446.47265625</v>
      </c>
      <c r="AG186" s="1">
        <v>48382.4140625</v>
      </c>
      <c r="AH186" s="1">
        <v>21309.919921875</v>
      </c>
      <c r="AI186" s="1">
        <v>23785.78125</v>
      </c>
      <c r="AJ186" s="1">
        <v>17323.7421875</v>
      </c>
      <c r="AK186" s="1">
        <v>18213.7890625</v>
      </c>
      <c r="AL186" s="1">
        <v>11955.953125</v>
      </c>
      <c r="AM186" s="1">
        <v>16593.1875</v>
      </c>
      <c r="AN186" s="1">
        <v>14095.69921875</v>
      </c>
      <c r="AO186" s="1">
        <v>14705.9892578125</v>
      </c>
      <c r="AP186" s="1">
        <v>11996.03515625</v>
      </c>
      <c r="AQ186" s="1">
        <v>11820.986328125</v>
      </c>
      <c r="AR186" s="1">
        <v>112842.03125</v>
      </c>
      <c r="AS186" s="1">
        <v>38717.4375</v>
      </c>
      <c r="AT186" s="1">
        <v>340967.4375</v>
      </c>
      <c r="AU186" s="1">
        <v>77434.875</v>
      </c>
      <c r="AV186" s="1">
        <v>55550.02734375</v>
      </c>
      <c r="AW186" s="1">
        <v>54204.4140625</v>
      </c>
      <c r="AX186" s="1">
        <v>33004.484375</v>
      </c>
      <c r="AY186" s="1">
        <v>167133.21875</v>
      </c>
      <c r="AZ186" s="1">
        <v>19297.529296875</v>
      </c>
      <c r="BA186" s="1">
        <v>55166.8125</v>
      </c>
      <c r="BB186" s="1">
        <v>30732.8125</v>
      </c>
      <c r="BC186" s="1">
        <v>45389.00390625</v>
      </c>
      <c r="BD186" s="1">
        <v>22475.359375</v>
      </c>
      <c r="BE186" s="1">
        <v>53569.4453125</v>
      </c>
      <c r="BF186" s="1">
        <v>10445.8447265625</v>
      </c>
      <c r="BG186" s="1">
        <v>50423.375</v>
      </c>
    </row>
    <row r="187" spans="1:59" ht="13" x14ac:dyDescent="0.15">
      <c r="A187" s="1">
        <v>185</v>
      </c>
      <c r="B187" s="1">
        <v>80410.7890625</v>
      </c>
      <c r="C187" s="1">
        <v>63227.73046875</v>
      </c>
      <c r="D187" s="1">
        <v>70071.3671875</v>
      </c>
      <c r="E187" s="1">
        <v>23930.623046875</v>
      </c>
      <c r="F187" s="1">
        <v>32368.03515625</v>
      </c>
      <c r="G187" s="1">
        <v>27405.2109375</v>
      </c>
      <c r="H187" s="1">
        <v>23166.349609375</v>
      </c>
      <c r="I187" s="1">
        <v>28212.685546875</v>
      </c>
      <c r="J187" s="1">
        <v>69977.203125</v>
      </c>
      <c r="K187" s="1">
        <v>27503.087890625</v>
      </c>
      <c r="L187" s="1">
        <v>36100.90625</v>
      </c>
      <c r="M187" s="1">
        <v>25174.08984375</v>
      </c>
      <c r="N187" s="1">
        <v>49306.2890625</v>
      </c>
      <c r="O187" s="1">
        <v>30771.9140625</v>
      </c>
      <c r="P187" s="1">
        <v>40417.91796875</v>
      </c>
      <c r="Q187" s="1">
        <v>14265.390625</v>
      </c>
      <c r="R187" s="1">
        <v>33123.515625</v>
      </c>
      <c r="S187" s="1">
        <v>26010.482421875</v>
      </c>
      <c r="T187" s="1">
        <v>46224.16015625</v>
      </c>
      <c r="U187" s="1">
        <v>27874.5703125</v>
      </c>
      <c r="V187" s="1">
        <v>20635.326171875</v>
      </c>
      <c r="W187" s="1">
        <v>21532.6640625</v>
      </c>
      <c r="X187" s="1">
        <v>16288.8447265625</v>
      </c>
      <c r="Y187" s="1">
        <v>20798.59765625</v>
      </c>
      <c r="Z187" s="1">
        <v>17714.9296875</v>
      </c>
      <c r="AA187" s="1">
        <v>75853.703125</v>
      </c>
      <c r="AB187" s="1">
        <v>24814.140625</v>
      </c>
      <c r="AC187" s="1">
        <v>56399.78515625</v>
      </c>
      <c r="AD187" s="1">
        <v>23649.189453125</v>
      </c>
      <c r="AE187" s="1">
        <v>60583.97265625</v>
      </c>
      <c r="AF187" s="1">
        <v>38466.359375</v>
      </c>
      <c r="AG187" s="1">
        <v>48645.359375</v>
      </c>
      <c r="AH187" s="1">
        <v>21319.248046875</v>
      </c>
      <c r="AI187" s="1">
        <v>23915.05078125</v>
      </c>
      <c r="AJ187" s="1">
        <v>17333.92578125</v>
      </c>
      <c r="AK187" s="1">
        <v>18312.775390625</v>
      </c>
      <c r="AL187" s="1">
        <v>11964.1240234375</v>
      </c>
      <c r="AM187" s="1">
        <v>16683.3671875</v>
      </c>
      <c r="AN187" s="1">
        <v>14102.2080078125</v>
      </c>
      <c r="AO187" s="1">
        <v>14785.912109375</v>
      </c>
      <c r="AP187" s="1">
        <v>11998.875</v>
      </c>
      <c r="AQ187" s="1">
        <v>11885.23046875</v>
      </c>
      <c r="AR187" s="1">
        <v>113006.234375</v>
      </c>
      <c r="AS187" s="1">
        <v>38927.85546875</v>
      </c>
      <c r="AT187" s="1">
        <v>341370.09375</v>
      </c>
      <c r="AU187" s="1">
        <v>77855.7109375</v>
      </c>
      <c r="AV187" s="1">
        <v>55566.04296875</v>
      </c>
      <c r="AW187" s="1">
        <v>54498.99609375</v>
      </c>
      <c r="AX187" s="1">
        <v>33007.26171875</v>
      </c>
      <c r="AY187" s="1">
        <v>168041.546875</v>
      </c>
      <c r="AZ187" s="1">
        <v>19304.04296875</v>
      </c>
      <c r="BA187" s="1">
        <v>55466.6328125</v>
      </c>
      <c r="BB187" s="1">
        <v>30740.908203125</v>
      </c>
      <c r="BC187" s="1">
        <v>45635.6796875</v>
      </c>
      <c r="BD187" s="1">
        <v>22480.6484375</v>
      </c>
      <c r="BE187" s="1">
        <v>53860.58203125</v>
      </c>
      <c r="BF187" s="1">
        <v>10448.9033203125</v>
      </c>
      <c r="BG187" s="1">
        <v>50697.4140625</v>
      </c>
    </row>
    <row r="188" spans="1:59" ht="13" x14ac:dyDescent="0.15">
      <c r="A188" s="1">
        <v>186</v>
      </c>
      <c r="B188" s="1">
        <v>80438.640625</v>
      </c>
      <c r="C188" s="1">
        <v>63569.50390625</v>
      </c>
      <c r="D188" s="1">
        <v>70152.03125</v>
      </c>
      <c r="E188" s="1">
        <v>24059.9765625</v>
      </c>
      <c r="F188" s="1">
        <v>32396.71875</v>
      </c>
      <c r="G188" s="1">
        <v>27553.34375</v>
      </c>
      <c r="H188" s="1">
        <v>23182.791015625</v>
      </c>
      <c r="I188" s="1">
        <v>28365.185546875</v>
      </c>
      <c r="J188" s="1">
        <v>70016.5625</v>
      </c>
      <c r="K188" s="1">
        <v>27651.751953125</v>
      </c>
      <c r="L188" s="1">
        <v>36124.6171875</v>
      </c>
      <c r="M188" s="1">
        <v>25310.166015625</v>
      </c>
      <c r="N188" s="1">
        <v>49325.88671875</v>
      </c>
      <c r="O188" s="1">
        <v>30938.248046875</v>
      </c>
      <c r="P188" s="1">
        <v>40445.05859375</v>
      </c>
      <c r="Q188" s="1">
        <v>14342.5009765625</v>
      </c>
      <c r="R188" s="1">
        <v>33129.1640625</v>
      </c>
      <c r="S188" s="1">
        <v>26151.078125</v>
      </c>
      <c r="T188" s="1">
        <v>46238.76953125</v>
      </c>
      <c r="U188" s="1">
        <v>28025.2421875</v>
      </c>
      <c r="V188" s="1">
        <v>20645.998046875</v>
      </c>
      <c r="W188" s="1">
        <v>21649.056640625</v>
      </c>
      <c r="X188" s="1">
        <v>16296.1875</v>
      </c>
      <c r="Y188" s="1">
        <v>20911.021484375</v>
      </c>
      <c r="Z188" s="1">
        <v>17733.02734375</v>
      </c>
      <c r="AA188" s="1">
        <v>76263.7265625</v>
      </c>
      <c r="AB188" s="1">
        <v>24835.767578125</v>
      </c>
      <c r="AC188" s="1">
        <v>56704.65234375</v>
      </c>
      <c r="AD188" s="1">
        <v>23655.689453125</v>
      </c>
      <c r="AE188" s="1">
        <v>60911.453125</v>
      </c>
      <c r="AF188" s="1">
        <v>38486.0546875</v>
      </c>
      <c r="AG188" s="1">
        <v>48908.30859375</v>
      </c>
      <c r="AH188" s="1">
        <v>21328.4765625</v>
      </c>
      <c r="AI188" s="1">
        <v>24044.3203125</v>
      </c>
      <c r="AJ188" s="1">
        <v>17343.9765625</v>
      </c>
      <c r="AK188" s="1">
        <v>18411.763671875</v>
      </c>
      <c r="AL188" s="1">
        <v>11972.240234375</v>
      </c>
      <c r="AM188" s="1">
        <v>16773.546875</v>
      </c>
      <c r="AN188" s="1">
        <v>14108.6533203125</v>
      </c>
      <c r="AO188" s="1">
        <v>14865.8359375</v>
      </c>
      <c r="AP188" s="1">
        <v>12001.6767578125</v>
      </c>
      <c r="AQ188" s="1">
        <v>11949.4755859375</v>
      </c>
      <c r="AR188" s="1">
        <v>113169</v>
      </c>
      <c r="AS188" s="1">
        <v>39138.27734375</v>
      </c>
      <c r="AT188" s="1">
        <v>341768.59375</v>
      </c>
      <c r="AU188" s="1">
        <v>78276.5546875</v>
      </c>
      <c r="AV188" s="1">
        <v>55581.875</v>
      </c>
      <c r="AW188" s="1">
        <v>54793.5859375</v>
      </c>
      <c r="AX188" s="1">
        <v>33010.0078125</v>
      </c>
      <c r="AY188" s="1">
        <v>168949.875</v>
      </c>
      <c r="AZ188" s="1">
        <v>19310.490234375</v>
      </c>
      <c r="BA188" s="1">
        <v>55766.44921875</v>
      </c>
      <c r="BB188" s="1">
        <v>30748.923828125</v>
      </c>
      <c r="BC188" s="1">
        <v>45882.359375</v>
      </c>
      <c r="BD188" s="1">
        <v>22485.888671875</v>
      </c>
      <c r="BE188" s="1">
        <v>54151.71875</v>
      </c>
      <c r="BF188" s="1">
        <v>10451.9375</v>
      </c>
      <c r="BG188" s="1">
        <v>50971.45703125</v>
      </c>
    </row>
    <row r="189" spans="1:59" ht="13" x14ac:dyDescent="0.15">
      <c r="A189" s="1">
        <v>187</v>
      </c>
      <c r="B189" s="1">
        <v>80466.1171875</v>
      </c>
      <c r="C189" s="1">
        <v>63911.27734375</v>
      </c>
      <c r="D189" s="1">
        <v>70232.0625</v>
      </c>
      <c r="E189" s="1">
        <v>24189.33203125</v>
      </c>
      <c r="F189" s="1">
        <v>32425.169921875</v>
      </c>
      <c r="G189" s="1">
        <v>27701.482421875</v>
      </c>
      <c r="H189" s="1">
        <v>23199.103515625</v>
      </c>
      <c r="I189" s="1">
        <v>28517.689453125</v>
      </c>
      <c r="J189" s="1">
        <v>70055.46875</v>
      </c>
      <c r="K189" s="1">
        <v>27800.41796875</v>
      </c>
      <c r="L189" s="1">
        <v>36148.1796875</v>
      </c>
      <c r="M189" s="1">
        <v>25446.2421875</v>
      </c>
      <c r="N189" s="1">
        <v>49345.29296875</v>
      </c>
      <c r="O189" s="1">
        <v>31104.583984375</v>
      </c>
      <c r="P189" s="1">
        <v>40471.92578125</v>
      </c>
      <c r="Q189" s="1">
        <v>14419.6123046875</v>
      </c>
      <c r="R189" s="1">
        <v>33134.72265625</v>
      </c>
      <c r="S189" s="1">
        <v>26291.677734375</v>
      </c>
      <c r="T189" s="1">
        <v>46253.2265625</v>
      </c>
      <c r="U189" s="1">
        <v>28175.91796875</v>
      </c>
      <c r="V189" s="1">
        <v>20656.552734375</v>
      </c>
      <c r="W189" s="1">
        <v>21765.451171875</v>
      </c>
      <c r="X189" s="1">
        <v>16303.44140625</v>
      </c>
      <c r="Y189" s="1">
        <v>21023.447265625</v>
      </c>
      <c r="Z189" s="1">
        <v>17750.947265625</v>
      </c>
      <c r="AA189" s="1">
        <v>76673.75</v>
      </c>
      <c r="AB189" s="1">
        <v>24857.22265625</v>
      </c>
      <c r="AC189" s="1">
        <v>57009.515625</v>
      </c>
      <c r="AD189" s="1">
        <v>23662.134765625</v>
      </c>
      <c r="AE189" s="1">
        <v>61238.94140625</v>
      </c>
      <c r="AF189" s="1">
        <v>38505.5546875</v>
      </c>
      <c r="AG189" s="1">
        <v>49171.25390625</v>
      </c>
      <c r="AH189" s="1">
        <v>21337.61328125</v>
      </c>
      <c r="AI189" s="1">
        <v>24173.59375</v>
      </c>
      <c r="AJ189" s="1">
        <v>17353.89453125</v>
      </c>
      <c r="AK189" s="1">
        <v>18510.75</v>
      </c>
      <c r="AL189" s="1">
        <v>11980.3017578125</v>
      </c>
      <c r="AM189" s="1">
        <v>16863.7265625</v>
      </c>
      <c r="AN189" s="1">
        <v>14115.03515625</v>
      </c>
      <c r="AO189" s="1">
        <v>14945.759765625</v>
      </c>
      <c r="AP189" s="1">
        <v>12004.4453125</v>
      </c>
      <c r="AQ189" s="1">
        <v>12013.7197265625</v>
      </c>
      <c r="AR189" s="1">
        <v>113330.359375</v>
      </c>
      <c r="AS189" s="1">
        <v>39348.69921875</v>
      </c>
      <c r="AT189" s="1">
        <v>342162.90625</v>
      </c>
      <c r="AU189" s="1">
        <v>78697.3984375</v>
      </c>
      <c r="AV189" s="1">
        <v>55597.515625</v>
      </c>
      <c r="AW189" s="1">
        <v>55088.1796875</v>
      </c>
      <c r="AX189" s="1">
        <v>33012.72265625</v>
      </c>
      <c r="AY189" s="1">
        <v>169858.21875</v>
      </c>
      <c r="AZ189" s="1">
        <v>19316.87890625</v>
      </c>
      <c r="BA189" s="1">
        <v>56066.26953125</v>
      </c>
      <c r="BB189" s="1">
        <v>30756.859375</v>
      </c>
      <c r="BC189" s="1">
        <v>46129.0390625</v>
      </c>
      <c r="BD189" s="1">
        <v>22491.078125</v>
      </c>
      <c r="BE189" s="1">
        <v>54442.859375</v>
      </c>
      <c r="BF189" s="1">
        <v>10454.947265625</v>
      </c>
      <c r="BG189" s="1">
        <v>51245.5</v>
      </c>
    </row>
    <row r="190" spans="1:59" ht="13" x14ac:dyDescent="0.15">
      <c r="A190" s="1">
        <v>188</v>
      </c>
      <c r="B190" s="1">
        <v>80493.2265625</v>
      </c>
      <c r="C190" s="1">
        <v>64253.046875</v>
      </c>
      <c r="D190" s="1">
        <v>70311.4609375</v>
      </c>
      <c r="E190" s="1">
        <v>24318.6875</v>
      </c>
      <c r="F190" s="1">
        <v>32453.40234375</v>
      </c>
      <c r="G190" s="1">
        <v>27849.6171875</v>
      </c>
      <c r="H190" s="1">
        <v>23215.2890625</v>
      </c>
      <c r="I190" s="1">
        <v>28670.1875</v>
      </c>
      <c r="J190" s="1">
        <v>70093.9375</v>
      </c>
      <c r="K190" s="1">
        <v>27949.083984375</v>
      </c>
      <c r="L190" s="1">
        <v>36171.59765625</v>
      </c>
      <c r="M190" s="1">
        <v>25582.318359375</v>
      </c>
      <c r="N190" s="1">
        <v>49364.515625</v>
      </c>
      <c r="O190" s="1">
        <v>31270.91796875</v>
      </c>
      <c r="P190" s="1">
        <v>40498.51171875</v>
      </c>
      <c r="Q190" s="1">
        <v>14496.7216796875</v>
      </c>
      <c r="R190" s="1">
        <v>33140.18359375</v>
      </c>
      <c r="S190" s="1">
        <v>26432.2734375</v>
      </c>
      <c r="T190" s="1">
        <v>46267.5390625</v>
      </c>
      <c r="U190" s="1">
        <v>28326.58984375</v>
      </c>
      <c r="V190" s="1">
        <v>20666.994140625</v>
      </c>
      <c r="W190" s="1">
        <v>21881.841796875</v>
      </c>
      <c r="X190" s="1">
        <v>16310.6025390625</v>
      </c>
      <c r="Y190" s="1">
        <v>21135.87109375</v>
      </c>
      <c r="Z190" s="1">
        <v>17768.69140625</v>
      </c>
      <c r="AA190" s="1">
        <v>77083.765625</v>
      </c>
      <c r="AB190" s="1">
        <v>24878.50390625</v>
      </c>
      <c r="AC190" s="1">
        <v>57314.37890625</v>
      </c>
      <c r="AD190" s="1">
        <v>23668.51953125</v>
      </c>
      <c r="AE190" s="1">
        <v>61566.41796875</v>
      </c>
      <c r="AF190" s="1">
        <v>38524.87109375</v>
      </c>
      <c r="AG190" s="1">
        <v>49434.203125</v>
      </c>
      <c r="AH190" s="1">
        <v>21346.66015625</v>
      </c>
      <c r="AI190" s="1">
        <v>24302.86328125</v>
      </c>
      <c r="AJ190" s="1">
        <v>17363.6875</v>
      </c>
      <c r="AK190" s="1">
        <v>18609.73828125</v>
      </c>
      <c r="AL190" s="1">
        <v>11988.3115234375</v>
      </c>
      <c r="AM190" s="1">
        <v>16953.908203125</v>
      </c>
      <c r="AN190" s="1">
        <v>14121.357421875</v>
      </c>
      <c r="AO190" s="1">
        <v>15025.6845703125</v>
      </c>
      <c r="AP190" s="1">
        <v>12007.1787109375</v>
      </c>
      <c r="AQ190" s="1">
        <v>12077.9638671875</v>
      </c>
      <c r="AR190" s="1">
        <v>113490.3203125</v>
      </c>
      <c r="AS190" s="1">
        <v>39559.1171875</v>
      </c>
      <c r="AT190" s="1">
        <v>342553.125</v>
      </c>
      <c r="AU190" s="1">
        <v>79118.234375</v>
      </c>
      <c r="AV190" s="1">
        <v>55612.98046875</v>
      </c>
      <c r="AW190" s="1">
        <v>55382.76953125</v>
      </c>
      <c r="AX190" s="1">
        <v>33015.4140625</v>
      </c>
      <c r="AY190" s="1">
        <v>170766.546875</v>
      </c>
      <c r="AZ190" s="1">
        <v>19323.203125</v>
      </c>
      <c r="BA190" s="1">
        <v>56366.09375</v>
      </c>
      <c r="BB190" s="1">
        <v>30764.71484375</v>
      </c>
      <c r="BC190" s="1">
        <v>46375.71875</v>
      </c>
      <c r="BD190" s="1">
        <v>22496.21875</v>
      </c>
      <c r="BE190" s="1">
        <v>54733.99609375</v>
      </c>
      <c r="BF190" s="1">
        <v>10457.9345703125</v>
      </c>
      <c r="BG190" s="1">
        <v>51519.53515625</v>
      </c>
    </row>
    <row r="191" spans="1:59" ht="13" x14ac:dyDescent="0.15">
      <c r="A191" s="1">
        <v>189</v>
      </c>
      <c r="B191" s="1">
        <v>80519.96875</v>
      </c>
      <c r="C191" s="1">
        <v>64594.81640625</v>
      </c>
      <c r="D191" s="1">
        <v>70390.2421875</v>
      </c>
      <c r="E191" s="1">
        <v>24448.041015625</v>
      </c>
      <c r="F191" s="1">
        <v>32481.40625</v>
      </c>
      <c r="G191" s="1">
        <v>27997.75390625</v>
      </c>
      <c r="H191" s="1">
        <v>23231.34765625</v>
      </c>
      <c r="I191" s="1">
        <v>28822.6875</v>
      </c>
      <c r="J191" s="1">
        <v>70131.9609375</v>
      </c>
      <c r="K191" s="1">
        <v>28097.748046875</v>
      </c>
      <c r="L191" s="1">
        <v>36194.8671875</v>
      </c>
      <c r="M191" s="1">
        <v>25718.392578125</v>
      </c>
      <c r="N191" s="1">
        <v>49383.55078125</v>
      </c>
      <c r="O191" s="1">
        <v>31437.25</v>
      </c>
      <c r="P191" s="1">
        <v>40524.84375</v>
      </c>
      <c r="Q191" s="1">
        <v>14573.83203125</v>
      </c>
      <c r="R191" s="1">
        <v>33145.55078125</v>
      </c>
      <c r="S191" s="1">
        <v>26572.869140625</v>
      </c>
      <c r="T191" s="1">
        <v>46281.70703125</v>
      </c>
      <c r="U191" s="1">
        <v>28477.26171875</v>
      </c>
      <c r="V191" s="1">
        <v>20677.326171875</v>
      </c>
      <c r="W191" s="1">
        <v>21998.236328125</v>
      </c>
      <c r="X191" s="1">
        <v>16317.67578125</v>
      </c>
      <c r="Y191" s="1">
        <v>21248.296875</v>
      </c>
      <c r="Z191" s="1">
        <v>17786.265625</v>
      </c>
      <c r="AA191" s="1">
        <v>77493.78125</v>
      </c>
      <c r="AB191" s="1">
        <v>24899.611328125</v>
      </c>
      <c r="AC191" s="1">
        <v>57619.2421875</v>
      </c>
      <c r="AD191" s="1">
        <v>23674.845703125</v>
      </c>
      <c r="AE191" s="1">
        <v>61893.8984375</v>
      </c>
      <c r="AF191" s="1">
        <v>38544</v>
      </c>
      <c r="AG191" s="1">
        <v>49697.1484375</v>
      </c>
      <c r="AH191" s="1">
        <v>21355.615234375</v>
      </c>
      <c r="AI191" s="1">
        <v>24432.1328125</v>
      </c>
      <c r="AJ191" s="1">
        <v>17373.35546875</v>
      </c>
      <c r="AK191" s="1">
        <v>18708.724609375</v>
      </c>
      <c r="AL191" s="1">
        <v>11996.267578125</v>
      </c>
      <c r="AM191" s="1">
        <v>17044.087890625</v>
      </c>
      <c r="AN191" s="1">
        <v>14127.6171875</v>
      </c>
      <c r="AO191" s="1">
        <v>15105.607421875</v>
      </c>
      <c r="AP191" s="1">
        <v>12009.8779296875</v>
      </c>
      <c r="AQ191" s="1">
        <v>12142.2080078125</v>
      </c>
      <c r="AR191" s="1">
        <v>113648.90625</v>
      </c>
      <c r="AS191" s="1">
        <v>39769.5390625</v>
      </c>
      <c r="AT191" s="1">
        <v>342939.34375</v>
      </c>
      <c r="AU191" s="1">
        <v>79539.078125</v>
      </c>
      <c r="AV191" s="1">
        <v>55628.26171875</v>
      </c>
      <c r="AW191" s="1">
        <v>55677.3515625</v>
      </c>
      <c r="AX191" s="1">
        <v>33018.0703125</v>
      </c>
      <c r="AY191" s="1">
        <v>171674.859375</v>
      </c>
      <c r="AZ191" s="1">
        <v>19329.46484375</v>
      </c>
      <c r="BA191" s="1">
        <v>56665.91015625</v>
      </c>
      <c r="BB191" s="1">
        <v>30772.490234375</v>
      </c>
      <c r="BC191" s="1">
        <v>46622.39453125</v>
      </c>
      <c r="BD191" s="1">
        <v>22501.30859375</v>
      </c>
      <c r="BE191" s="1">
        <v>55025.1328125</v>
      </c>
      <c r="BF191" s="1">
        <v>10460.8994140625</v>
      </c>
      <c r="BG191" s="1">
        <v>51793.57421875</v>
      </c>
    </row>
    <row r="192" spans="1:59" ht="13" x14ac:dyDescent="0.15">
      <c r="A192" s="1">
        <v>190</v>
      </c>
      <c r="B192" s="1">
        <v>80546.34375</v>
      </c>
      <c r="C192" s="1">
        <v>64936.59375</v>
      </c>
      <c r="D192" s="1">
        <v>70468.40625</v>
      </c>
      <c r="E192" s="1">
        <v>24577.396484375</v>
      </c>
      <c r="F192" s="1">
        <v>32509.193359375</v>
      </c>
      <c r="G192" s="1">
        <v>28145.892578125</v>
      </c>
      <c r="H192" s="1">
        <v>23247.28515625</v>
      </c>
      <c r="I192" s="1">
        <v>28975.19140625</v>
      </c>
      <c r="J192" s="1">
        <v>70169.5546875</v>
      </c>
      <c r="K192" s="1">
        <v>28246.416015625</v>
      </c>
      <c r="L192" s="1">
        <v>36217.98828125</v>
      </c>
      <c r="M192" s="1">
        <v>25854.47265625</v>
      </c>
      <c r="N192" s="1">
        <v>49402.40234375</v>
      </c>
      <c r="O192" s="1">
        <v>31603.58984375</v>
      </c>
      <c r="P192" s="1">
        <v>40550.90234375</v>
      </c>
      <c r="Q192" s="1">
        <v>14650.943359375</v>
      </c>
      <c r="R192" s="1">
        <v>33150.8359375</v>
      </c>
      <c r="S192" s="1">
        <v>26713.46875</v>
      </c>
      <c r="T192" s="1">
        <v>46295.7265625</v>
      </c>
      <c r="U192" s="1">
        <v>28627.935546875</v>
      </c>
      <c r="V192" s="1">
        <v>20687.548828125</v>
      </c>
      <c r="W192" s="1">
        <v>22114.62890625</v>
      </c>
      <c r="X192" s="1">
        <v>16324.6611328125</v>
      </c>
      <c r="Y192" s="1">
        <v>21360.720703125</v>
      </c>
      <c r="Z192" s="1">
        <v>17803.666015625</v>
      </c>
      <c r="AA192" s="1">
        <v>77903.8046875</v>
      </c>
      <c r="AB192" s="1">
        <v>24920.55078125</v>
      </c>
      <c r="AC192" s="1">
        <v>57924.10546875</v>
      </c>
      <c r="AD192" s="1">
        <v>23681.1171875</v>
      </c>
      <c r="AE192" s="1">
        <v>62221.3828125</v>
      </c>
      <c r="AF192" s="1">
        <v>38562.9375</v>
      </c>
      <c r="AG192" s="1">
        <v>49960.1015625</v>
      </c>
      <c r="AH192" s="1">
        <v>21364.478515625</v>
      </c>
      <c r="AI192" s="1">
        <v>24561.404296875</v>
      </c>
      <c r="AJ192" s="1">
        <v>17382.8984375</v>
      </c>
      <c r="AK192" s="1">
        <v>18807.71484375</v>
      </c>
      <c r="AL192" s="1">
        <v>12004.1728515625</v>
      </c>
      <c r="AM192" s="1">
        <v>17134.26953125</v>
      </c>
      <c r="AN192" s="1">
        <v>14133.818359375</v>
      </c>
      <c r="AO192" s="1">
        <v>15185.5322265625</v>
      </c>
      <c r="AP192" s="1">
        <v>12012.5439453125</v>
      </c>
      <c r="AQ192" s="1">
        <v>12206.453125</v>
      </c>
      <c r="AR192" s="1">
        <v>113806.125</v>
      </c>
      <c r="AS192" s="1">
        <v>39979.9609375</v>
      </c>
      <c r="AT192" s="1">
        <v>343321.5625</v>
      </c>
      <c r="AU192" s="1">
        <v>79959.921875</v>
      </c>
      <c r="AV192" s="1">
        <v>55643.3671875</v>
      </c>
      <c r="AW192" s="1">
        <v>55971.94921875</v>
      </c>
      <c r="AX192" s="1">
        <v>33020.70703125</v>
      </c>
      <c r="AY192" s="1">
        <v>172583.21875</v>
      </c>
      <c r="AZ192" s="1">
        <v>19335.6640625</v>
      </c>
      <c r="BA192" s="1">
        <v>56965.73046875</v>
      </c>
      <c r="BB192" s="1">
        <v>30780.19140625</v>
      </c>
      <c r="BC192" s="1">
        <v>46869.078125</v>
      </c>
      <c r="BD192" s="1">
        <v>22506.35546875</v>
      </c>
      <c r="BE192" s="1">
        <v>55316.2734375</v>
      </c>
      <c r="BF192" s="1">
        <v>10463.8408203125</v>
      </c>
      <c r="BG192" s="1">
        <v>52067.6171875</v>
      </c>
    </row>
    <row r="193" spans="1:59" ht="13" x14ac:dyDescent="0.15">
      <c r="A193" s="1">
        <v>191</v>
      </c>
      <c r="B193" s="1">
        <v>80572.359375</v>
      </c>
      <c r="C193" s="1">
        <v>65278.36328125</v>
      </c>
      <c r="D193" s="1">
        <v>70545.96875</v>
      </c>
      <c r="E193" s="1">
        <v>24706.75</v>
      </c>
      <c r="F193" s="1">
        <v>32536.767578125</v>
      </c>
      <c r="G193" s="1">
        <v>28294.02734375</v>
      </c>
      <c r="H193" s="1">
        <v>23263.099609375</v>
      </c>
      <c r="I193" s="1">
        <v>29127.69140625</v>
      </c>
      <c r="J193" s="1">
        <v>70206.734375</v>
      </c>
      <c r="K193" s="1">
        <v>28395.078125</v>
      </c>
      <c r="L193" s="1">
        <v>36240.96875</v>
      </c>
      <c r="M193" s="1">
        <v>25990.546875</v>
      </c>
      <c r="N193" s="1">
        <v>49421.07421875</v>
      </c>
      <c r="O193" s="1">
        <v>31769.921875</v>
      </c>
      <c r="P193" s="1">
        <v>40576.6953125</v>
      </c>
      <c r="Q193" s="1">
        <v>14728.052734375</v>
      </c>
      <c r="R193" s="1">
        <v>33156.0234375</v>
      </c>
      <c r="S193" s="1">
        <v>26854.064453125</v>
      </c>
      <c r="T193" s="1">
        <v>46309.6015625</v>
      </c>
      <c r="U193" s="1">
        <v>28778.609375</v>
      </c>
      <c r="V193" s="1">
        <v>20697.658203125</v>
      </c>
      <c r="W193" s="1">
        <v>22231.021484375</v>
      </c>
      <c r="X193" s="1">
        <v>16331.5634765625</v>
      </c>
      <c r="Y193" s="1">
        <v>21473.146484375</v>
      </c>
      <c r="Z193" s="1">
        <v>17820.8984375</v>
      </c>
      <c r="AA193" s="1">
        <v>78313.8203125</v>
      </c>
      <c r="AB193" s="1">
        <v>24941.32421875</v>
      </c>
      <c r="AC193" s="1">
        <v>58228.97265625</v>
      </c>
      <c r="AD193" s="1">
        <v>23687.333984375</v>
      </c>
      <c r="AE193" s="1">
        <v>62548.859375</v>
      </c>
      <c r="AF193" s="1">
        <v>38581.6953125</v>
      </c>
      <c r="AG193" s="1">
        <v>50223.04296875</v>
      </c>
      <c r="AH193" s="1">
        <v>21373.25390625</v>
      </c>
      <c r="AI193" s="1">
        <v>24690.673828125</v>
      </c>
      <c r="AJ193" s="1">
        <v>17392.322265625</v>
      </c>
      <c r="AK193" s="1">
        <v>18906.703125</v>
      </c>
      <c r="AL193" s="1">
        <v>12012.02734375</v>
      </c>
      <c r="AM193" s="1">
        <v>17224.44921875</v>
      </c>
      <c r="AN193" s="1">
        <v>14139.9609375</v>
      </c>
      <c r="AO193" s="1">
        <v>15265.455078125</v>
      </c>
      <c r="AP193" s="1">
        <v>12015.177734375</v>
      </c>
      <c r="AQ193" s="1">
        <v>12270.697265625</v>
      </c>
      <c r="AR193" s="1">
        <v>113962.0078125</v>
      </c>
      <c r="AS193" s="1">
        <v>40190.3828125</v>
      </c>
      <c r="AT193" s="1">
        <v>343699.9375</v>
      </c>
      <c r="AU193" s="1">
        <v>80380.765625</v>
      </c>
      <c r="AV193" s="1">
        <v>55658.3125</v>
      </c>
      <c r="AW193" s="1">
        <v>56266.53515625</v>
      </c>
      <c r="AX193" s="1">
        <v>33023.3125</v>
      </c>
      <c r="AY193" s="1">
        <v>173491.53125</v>
      </c>
      <c r="AZ193" s="1">
        <v>19341.802734375</v>
      </c>
      <c r="BA193" s="1">
        <v>57265.55078125</v>
      </c>
      <c r="BB193" s="1">
        <v>30787.822265625</v>
      </c>
      <c r="BC193" s="1">
        <v>47115.7578125</v>
      </c>
      <c r="BD193" s="1">
        <v>22511.353515625</v>
      </c>
      <c r="BE193" s="1">
        <v>55607.41015625</v>
      </c>
      <c r="BF193" s="1">
        <v>10466.7607421875</v>
      </c>
      <c r="BG193" s="1">
        <v>52341.65234375</v>
      </c>
    </row>
    <row r="194" spans="1:59" ht="13" x14ac:dyDescent="0.15">
      <c r="A194" s="1">
        <v>192</v>
      </c>
      <c r="B194" s="1">
        <v>80598.03125</v>
      </c>
      <c r="C194" s="1">
        <v>65620.1328125</v>
      </c>
      <c r="D194" s="1">
        <v>70622.9375</v>
      </c>
      <c r="E194" s="1">
        <v>24836.10546875</v>
      </c>
      <c r="F194" s="1">
        <v>32564.119140625</v>
      </c>
      <c r="G194" s="1">
        <v>28442.1640625</v>
      </c>
      <c r="H194" s="1">
        <v>23278.791015625</v>
      </c>
      <c r="I194" s="1">
        <v>29280.193359375</v>
      </c>
      <c r="J194" s="1">
        <v>70243.5</v>
      </c>
      <c r="K194" s="1">
        <v>28543.74609375</v>
      </c>
      <c r="L194" s="1">
        <v>36263.80859375</v>
      </c>
      <c r="M194" s="1">
        <v>26126.625</v>
      </c>
      <c r="N194" s="1">
        <v>49439.57421875</v>
      </c>
      <c r="O194" s="1">
        <v>31936.2578125</v>
      </c>
      <c r="P194" s="1">
        <v>40602.23828125</v>
      </c>
      <c r="Q194" s="1">
        <v>14805.1630859375</v>
      </c>
      <c r="R194" s="1">
        <v>33161.1328125</v>
      </c>
      <c r="S194" s="1">
        <v>26994.6640625</v>
      </c>
      <c r="T194" s="1">
        <v>46323.34765625</v>
      </c>
      <c r="U194" s="1">
        <v>28929.283203125</v>
      </c>
      <c r="V194" s="1">
        <v>20707.6640625</v>
      </c>
      <c r="W194" s="1">
        <v>22347.4140625</v>
      </c>
      <c r="X194" s="1">
        <v>16338.3818359375</v>
      </c>
      <c r="Y194" s="1">
        <v>21585.572265625</v>
      </c>
      <c r="Z194" s="1">
        <v>17837.96484375</v>
      </c>
      <c r="AA194" s="1">
        <v>78723.84375</v>
      </c>
      <c r="AB194" s="1">
        <v>24961.931640625</v>
      </c>
      <c r="AC194" s="1">
        <v>58533.8359375</v>
      </c>
      <c r="AD194" s="1">
        <v>23693.494140625</v>
      </c>
      <c r="AE194" s="1">
        <v>62876.34375</v>
      </c>
      <c r="AF194" s="1">
        <v>38600.28125</v>
      </c>
      <c r="AG194" s="1">
        <v>50485.99609375</v>
      </c>
      <c r="AH194" s="1">
        <v>21381.943359375</v>
      </c>
      <c r="AI194" s="1">
        <v>24819.9453125</v>
      </c>
      <c r="AJ194" s="1">
        <v>17401.625</v>
      </c>
      <c r="AK194" s="1">
        <v>19005.69140625</v>
      </c>
      <c r="AL194" s="1">
        <v>12019.830078125</v>
      </c>
      <c r="AM194" s="1">
        <v>17314.62890625</v>
      </c>
      <c r="AN194" s="1">
        <v>14146.0458984375</v>
      </c>
      <c r="AO194" s="1">
        <v>15345.3798828125</v>
      </c>
      <c r="AP194" s="1">
        <v>12017.77734375</v>
      </c>
      <c r="AQ194" s="1">
        <v>12334.9423828125</v>
      </c>
      <c r="AR194" s="1">
        <v>114116.5546875</v>
      </c>
      <c r="AS194" s="1">
        <v>40400.8046875</v>
      </c>
      <c r="AT194" s="1">
        <v>344074.40625</v>
      </c>
      <c r="AU194" s="1">
        <v>80801.609375</v>
      </c>
      <c r="AV194" s="1">
        <v>55673.07421875</v>
      </c>
      <c r="AW194" s="1">
        <v>56561.125</v>
      </c>
      <c r="AX194" s="1">
        <v>33025.89453125</v>
      </c>
      <c r="AY194" s="1">
        <v>174399.890625</v>
      </c>
      <c r="AZ194" s="1">
        <v>19347.884765625</v>
      </c>
      <c r="BA194" s="1">
        <v>57565.37109375</v>
      </c>
      <c r="BB194" s="1">
        <v>30795.37109375</v>
      </c>
      <c r="BC194" s="1">
        <v>47362.4375</v>
      </c>
      <c r="BD194" s="1">
        <v>22516.3046875</v>
      </c>
      <c r="BE194" s="1">
        <v>55898.5546875</v>
      </c>
      <c r="BF194" s="1">
        <v>10469.658203125</v>
      </c>
      <c r="BG194" s="1">
        <v>52615.6953125</v>
      </c>
    </row>
    <row r="195" spans="1:59" ht="13" x14ac:dyDescent="0.15">
      <c r="A195" s="1">
        <v>193</v>
      </c>
      <c r="B195" s="1">
        <v>80623.3515625</v>
      </c>
      <c r="C195" s="1">
        <v>65961.90625</v>
      </c>
      <c r="D195" s="1">
        <v>70699.296875</v>
      </c>
      <c r="E195" s="1">
        <v>24965.458984375</v>
      </c>
      <c r="F195" s="1">
        <v>32591.265625</v>
      </c>
      <c r="G195" s="1">
        <v>28590.298828125</v>
      </c>
      <c r="H195" s="1">
        <v>23294.365234375</v>
      </c>
      <c r="I195" s="1">
        <v>29432.6953125</v>
      </c>
      <c r="J195" s="1">
        <v>70279.8359375</v>
      </c>
      <c r="K195" s="1">
        <v>28692.41015625</v>
      </c>
      <c r="L195" s="1">
        <v>36286.5078125</v>
      </c>
      <c r="M195" s="1">
        <v>26262.69921875</v>
      </c>
      <c r="N195" s="1">
        <v>49457.890625</v>
      </c>
      <c r="O195" s="1">
        <v>32102.591796875</v>
      </c>
      <c r="P195" s="1">
        <v>40627.52734375</v>
      </c>
      <c r="Q195" s="1">
        <v>14882.2734375</v>
      </c>
      <c r="R195" s="1">
        <v>33166.15625</v>
      </c>
      <c r="S195" s="1">
        <v>27135.259765625</v>
      </c>
      <c r="T195" s="1">
        <v>46336.94921875</v>
      </c>
      <c r="U195" s="1">
        <v>29079.95703125</v>
      </c>
      <c r="V195" s="1">
        <v>20717.564453125</v>
      </c>
      <c r="W195" s="1">
        <v>22463.80859375</v>
      </c>
      <c r="X195" s="1">
        <v>16345.1171875</v>
      </c>
      <c r="Y195" s="1">
        <v>21697.99609375</v>
      </c>
      <c r="Z195" s="1">
        <v>17854.8671875</v>
      </c>
      <c r="AA195" s="1">
        <v>79133.8671875</v>
      </c>
      <c r="AB195" s="1">
        <v>24982.373046875</v>
      </c>
      <c r="AC195" s="1">
        <v>58838.69921875</v>
      </c>
      <c r="AD195" s="1">
        <v>23699.599609375</v>
      </c>
      <c r="AE195" s="1">
        <v>63203.828125</v>
      </c>
      <c r="AF195" s="1">
        <v>38618.6875</v>
      </c>
      <c r="AG195" s="1">
        <v>50748.9453125</v>
      </c>
      <c r="AH195" s="1">
        <v>21390.548828125</v>
      </c>
      <c r="AI195" s="1">
        <v>24949.216796875</v>
      </c>
      <c r="AJ195" s="1">
        <v>17410.810546875</v>
      </c>
      <c r="AK195" s="1">
        <v>19104.6796875</v>
      </c>
      <c r="AL195" s="1">
        <v>12027.583984375</v>
      </c>
      <c r="AM195" s="1">
        <v>17404.810546875</v>
      </c>
      <c r="AN195" s="1">
        <v>14152.072265625</v>
      </c>
      <c r="AO195" s="1">
        <v>15425.3037109375</v>
      </c>
      <c r="AP195" s="1">
        <v>12020.3466796875</v>
      </c>
      <c r="AQ195" s="1">
        <v>12399.1875</v>
      </c>
      <c r="AR195" s="1">
        <v>114269.796875</v>
      </c>
      <c r="AS195" s="1">
        <v>40611.2265625</v>
      </c>
      <c r="AT195" s="1">
        <v>344445</v>
      </c>
      <c r="AU195" s="1">
        <v>81222.4453125</v>
      </c>
      <c r="AV195" s="1">
        <v>55687.671875</v>
      </c>
      <c r="AW195" s="1">
        <v>56855.71484375</v>
      </c>
      <c r="AX195" s="1">
        <v>33028.4453125</v>
      </c>
      <c r="AY195" s="1">
        <v>175308.21875</v>
      </c>
      <c r="AZ195" s="1">
        <v>19353.91015625</v>
      </c>
      <c r="BA195" s="1">
        <v>57865.19140625</v>
      </c>
      <c r="BB195" s="1">
        <v>30802.849609375</v>
      </c>
      <c r="BC195" s="1">
        <v>47609.1171875</v>
      </c>
      <c r="BD195" s="1">
        <v>22521.2109375</v>
      </c>
      <c r="BE195" s="1">
        <v>56189.6875</v>
      </c>
      <c r="BF195" s="1">
        <v>10472.5341796875</v>
      </c>
      <c r="BG195" s="1">
        <v>52889.734375</v>
      </c>
    </row>
    <row r="196" spans="1:59" ht="13" x14ac:dyDescent="0.15">
      <c r="A196" s="1">
        <v>194</v>
      </c>
      <c r="B196" s="1">
        <v>80648.3515625</v>
      </c>
      <c r="C196" s="1">
        <v>66303.6796875</v>
      </c>
      <c r="D196" s="1">
        <v>70775.09375</v>
      </c>
      <c r="E196" s="1">
        <v>25094.814453125</v>
      </c>
      <c r="F196" s="1">
        <v>32618.201171875</v>
      </c>
      <c r="G196" s="1">
        <v>28738.435546875</v>
      </c>
      <c r="H196" s="1">
        <v>23309.8203125</v>
      </c>
      <c r="I196" s="1">
        <v>29585.1953125</v>
      </c>
      <c r="J196" s="1">
        <v>70315.78125</v>
      </c>
      <c r="K196" s="1">
        <v>28841.076171875</v>
      </c>
      <c r="L196" s="1">
        <v>36309.0703125</v>
      </c>
      <c r="M196" s="1">
        <v>26398.775390625</v>
      </c>
      <c r="N196" s="1">
        <v>49476.046875</v>
      </c>
      <c r="O196" s="1">
        <v>32268.927734375</v>
      </c>
      <c r="P196" s="1">
        <v>40652.55859375</v>
      </c>
      <c r="Q196" s="1">
        <v>14959.3828125</v>
      </c>
      <c r="R196" s="1">
        <v>33171.09375</v>
      </c>
      <c r="S196" s="1">
        <v>27275.857421875</v>
      </c>
      <c r="T196" s="1">
        <v>46350.41796875</v>
      </c>
      <c r="U196" s="1">
        <v>29230.630859375</v>
      </c>
      <c r="V196" s="1">
        <v>20727.361328125</v>
      </c>
      <c r="W196" s="1">
        <v>22580.19921875</v>
      </c>
      <c r="X196" s="1">
        <v>16351.771484375</v>
      </c>
      <c r="Y196" s="1">
        <v>21810.419921875</v>
      </c>
      <c r="Z196" s="1">
        <v>17871.611328125</v>
      </c>
      <c r="AA196" s="1">
        <v>79543.890625</v>
      </c>
      <c r="AB196" s="1">
        <v>25002.66015625</v>
      </c>
      <c r="AC196" s="1">
        <v>59143.5625</v>
      </c>
      <c r="AD196" s="1">
        <v>23705.65234375</v>
      </c>
      <c r="AE196" s="1">
        <v>63531.30078125</v>
      </c>
      <c r="AF196" s="1">
        <v>38636.9140625</v>
      </c>
      <c r="AG196" s="1">
        <v>51011.890625</v>
      </c>
      <c r="AH196" s="1">
        <v>21399.06640625</v>
      </c>
      <c r="AI196" s="1">
        <v>25078.486328125</v>
      </c>
      <c r="AJ196" s="1">
        <v>17419.8828125</v>
      </c>
      <c r="AK196" s="1">
        <v>19203.66796875</v>
      </c>
      <c r="AL196" s="1">
        <v>12035.2861328125</v>
      </c>
      <c r="AM196" s="1">
        <v>17494.990234375</v>
      </c>
      <c r="AN196" s="1">
        <v>14158.0439453125</v>
      </c>
      <c r="AO196" s="1">
        <v>15505.2265625</v>
      </c>
      <c r="AP196" s="1">
        <v>12022.884765625</v>
      </c>
      <c r="AQ196" s="1">
        <v>12463.4306640625</v>
      </c>
      <c r="AR196" s="1">
        <v>114421.734375</v>
      </c>
      <c r="AS196" s="1">
        <v>40821.64453125</v>
      </c>
      <c r="AT196" s="1">
        <v>344811.9375</v>
      </c>
      <c r="AU196" s="1">
        <v>81643.2890625</v>
      </c>
      <c r="AV196" s="1">
        <v>55702.11328125</v>
      </c>
      <c r="AW196" s="1">
        <v>57150.30078125</v>
      </c>
      <c r="AX196" s="1">
        <v>33030.9765625</v>
      </c>
      <c r="AY196" s="1">
        <v>176216.53125</v>
      </c>
      <c r="AZ196" s="1">
        <v>19359.875</v>
      </c>
      <c r="BA196" s="1">
        <v>58165.0078125</v>
      </c>
      <c r="BB196" s="1">
        <v>30810.25390625</v>
      </c>
      <c r="BC196" s="1">
        <v>47855.79296875</v>
      </c>
      <c r="BD196" s="1">
        <v>22526.07421875</v>
      </c>
      <c r="BE196" s="1">
        <v>56480.82421875</v>
      </c>
      <c r="BF196" s="1">
        <v>10475.3896484375</v>
      </c>
      <c r="BG196" s="1">
        <v>53163.77734375</v>
      </c>
    </row>
    <row r="197" spans="1:59" ht="13" x14ac:dyDescent="0.15">
      <c r="A197" s="1">
        <v>195</v>
      </c>
      <c r="B197" s="1">
        <v>80673.0078125</v>
      </c>
      <c r="C197" s="1">
        <v>66645.453125</v>
      </c>
      <c r="D197" s="1">
        <v>70850.3046875</v>
      </c>
      <c r="E197" s="1">
        <v>25224.169921875</v>
      </c>
      <c r="F197" s="1">
        <v>32644.931640625</v>
      </c>
      <c r="G197" s="1">
        <v>28886.572265625</v>
      </c>
      <c r="H197" s="1">
        <v>23325.15625</v>
      </c>
      <c r="I197" s="1">
        <v>29737.6953125</v>
      </c>
      <c r="J197" s="1">
        <v>70351.3359375</v>
      </c>
      <c r="K197" s="1">
        <v>28989.744140625</v>
      </c>
      <c r="L197" s="1">
        <v>36331.49609375</v>
      </c>
      <c r="M197" s="1">
        <v>26534.8515625</v>
      </c>
      <c r="N197" s="1">
        <v>49494.0234375</v>
      </c>
      <c r="O197" s="1">
        <v>32435.263671875</v>
      </c>
      <c r="P197" s="1">
        <v>40677.3515625</v>
      </c>
      <c r="Q197" s="1">
        <v>15036.494140625</v>
      </c>
      <c r="R197" s="1">
        <v>33175.95703125</v>
      </c>
      <c r="S197" s="1">
        <v>27416.455078125</v>
      </c>
      <c r="T197" s="1">
        <v>46363.75</v>
      </c>
      <c r="U197" s="1">
        <v>29381.3046875</v>
      </c>
      <c r="V197" s="1">
        <v>20737.056640625</v>
      </c>
      <c r="W197" s="1">
        <v>22696.59375</v>
      </c>
      <c r="X197" s="1">
        <v>16358.34375</v>
      </c>
      <c r="Y197" s="1">
        <v>21922.84765625</v>
      </c>
      <c r="Z197" s="1">
        <v>17888.193359375</v>
      </c>
      <c r="AA197" s="1">
        <v>79953.90625</v>
      </c>
      <c r="AB197" s="1">
        <v>25022.78515625</v>
      </c>
      <c r="AC197" s="1">
        <v>59448.42578125</v>
      </c>
      <c r="AD197" s="1">
        <v>23711.650390625</v>
      </c>
      <c r="AE197" s="1">
        <v>63858.7890625</v>
      </c>
      <c r="AF197" s="1">
        <v>38654.98046875</v>
      </c>
      <c r="AG197" s="1">
        <v>51274.83984375</v>
      </c>
      <c r="AH197" s="1">
        <v>21407.501953125</v>
      </c>
      <c r="AI197" s="1">
        <v>25207.7578125</v>
      </c>
      <c r="AJ197" s="1">
        <v>17428.841796875</v>
      </c>
      <c r="AK197" s="1">
        <v>19302.654296875</v>
      </c>
      <c r="AL197" s="1">
        <v>12042.94140625</v>
      </c>
      <c r="AM197" s="1">
        <v>17585.171875</v>
      </c>
      <c r="AN197" s="1">
        <v>14163.9599609375</v>
      </c>
      <c r="AO197" s="1">
        <v>15585.15234375</v>
      </c>
      <c r="AP197" s="1">
        <v>12025.392578125</v>
      </c>
      <c r="AQ197" s="1">
        <v>12527.67578125</v>
      </c>
      <c r="AR197" s="1">
        <v>114572.3984375</v>
      </c>
      <c r="AS197" s="1">
        <v>41032.06640625</v>
      </c>
      <c r="AT197" s="1">
        <v>345175.125</v>
      </c>
      <c r="AU197" s="1">
        <v>82064.1328125</v>
      </c>
      <c r="AV197" s="1">
        <v>55716.3828125</v>
      </c>
      <c r="AW197" s="1">
        <v>57444.89453125</v>
      </c>
      <c r="AX197" s="1">
        <v>33033.4765625</v>
      </c>
      <c r="AY197" s="1">
        <v>177124.890625</v>
      </c>
      <c r="AZ197" s="1">
        <v>19365.783203125</v>
      </c>
      <c r="BA197" s="1">
        <v>58464.828125</v>
      </c>
      <c r="BB197" s="1">
        <v>30817.58984375</v>
      </c>
      <c r="BC197" s="1">
        <v>48102.4765625</v>
      </c>
      <c r="BD197" s="1">
        <v>22530.888671875</v>
      </c>
      <c r="BE197" s="1">
        <v>56771.96484375</v>
      </c>
      <c r="BF197" s="1">
        <v>10478.22265625</v>
      </c>
      <c r="BG197" s="1">
        <v>53437.8203125</v>
      </c>
    </row>
    <row r="198" spans="1:59" ht="13" x14ac:dyDescent="0.15">
      <c r="A198" s="1">
        <v>196</v>
      </c>
      <c r="B198" s="1">
        <v>80697.3515625</v>
      </c>
      <c r="C198" s="1">
        <v>66987.21875</v>
      </c>
      <c r="D198" s="1">
        <v>70924.953125</v>
      </c>
      <c r="E198" s="1">
        <v>25353.5234375</v>
      </c>
      <c r="F198" s="1">
        <v>32671.4609375</v>
      </c>
      <c r="G198" s="1">
        <v>29034.708984375</v>
      </c>
      <c r="H198" s="1">
        <v>23340.380859375</v>
      </c>
      <c r="I198" s="1">
        <v>29890.197265625</v>
      </c>
      <c r="J198" s="1">
        <v>70386.4921875</v>
      </c>
      <c r="K198" s="1">
        <v>29138.40625</v>
      </c>
      <c r="L198" s="1">
        <v>36353.77734375</v>
      </c>
      <c r="M198" s="1">
        <v>26670.927734375</v>
      </c>
      <c r="N198" s="1">
        <v>49511.83203125</v>
      </c>
      <c r="O198" s="1">
        <v>32601.595703125</v>
      </c>
      <c r="P198" s="1">
        <v>40701.90234375</v>
      </c>
      <c r="Q198" s="1">
        <v>15113.6044921875</v>
      </c>
      <c r="R198" s="1">
        <v>33180.734375</v>
      </c>
      <c r="S198" s="1">
        <v>27557.052734375</v>
      </c>
      <c r="T198" s="1">
        <v>46376.953125</v>
      </c>
      <c r="U198" s="1">
        <v>29531.9765625</v>
      </c>
      <c r="V198" s="1">
        <v>20746.65234375</v>
      </c>
      <c r="W198" s="1">
        <v>22812.986328125</v>
      </c>
      <c r="X198" s="1">
        <v>16364.83984375</v>
      </c>
      <c r="Y198" s="1">
        <v>22035.271484375</v>
      </c>
      <c r="Z198" s="1">
        <v>17904.62109375</v>
      </c>
      <c r="AA198" s="1">
        <v>80363.9296875</v>
      </c>
      <c r="AB198" s="1">
        <v>25042.751953125</v>
      </c>
      <c r="AC198" s="1">
        <v>59753.29296875</v>
      </c>
      <c r="AD198" s="1">
        <v>23717.59765625</v>
      </c>
      <c r="AE198" s="1">
        <v>64186.265625</v>
      </c>
      <c r="AF198" s="1">
        <v>38672.8671875</v>
      </c>
      <c r="AG198" s="1">
        <v>51537.78515625</v>
      </c>
      <c r="AH198" s="1">
        <v>21415.85546875</v>
      </c>
      <c r="AI198" s="1">
        <v>25337.02734375</v>
      </c>
      <c r="AJ198" s="1">
        <v>17437.6875</v>
      </c>
      <c r="AK198" s="1">
        <v>19401.642578125</v>
      </c>
      <c r="AL198" s="1">
        <v>12050.548828125</v>
      </c>
      <c r="AM198" s="1">
        <v>17675.3515625</v>
      </c>
      <c r="AN198" s="1">
        <v>14169.8212890625</v>
      </c>
      <c r="AO198" s="1">
        <v>15665.0751953125</v>
      </c>
      <c r="AP198" s="1">
        <v>12027.869140625</v>
      </c>
      <c r="AQ198" s="1">
        <v>12591.919921875</v>
      </c>
      <c r="AR198" s="1">
        <v>114721.796875</v>
      </c>
      <c r="AS198" s="1">
        <v>41242.48828125</v>
      </c>
      <c r="AT198" s="1">
        <v>345534.6875</v>
      </c>
      <c r="AU198" s="1">
        <v>82484.9765625</v>
      </c>
      <c r="AV198" s="1">
        <v>55730.49609375</v>
      </c>
      <c r="AW198" s="1">
        <v>57739.48046875</v>
      </c>
      <c r="AX198" s="1">
        <v>33035.95703125</v>
      </c>
      <c r="AY198" s="1">
        <v>178033.203125</v>
      </c>
      <c r="AZ198" s="1">
        <v>19371.640625</v>
      </c>
      <c r="BA198" s="1">
        <v>58764.6484375</v>
      </c>
      <c r="BB198" s="1">
        <v>30824.85546875</v>
      </c>
      <c r="BC198" s="1">
        <v>48349.15234375</v>
      </c>
      <c r="BD198" s="1">
        <v>22535.6640625</v>
      </c>
      <c r="BE198" s="1">
        <v>57063.10546875</v>
      </c>
      <c r="BF198" s="1">
        <v>10481.03515625</v>
      </c>
      <c r="BG198" s="1">
        <v>53711.85546875</v>
      </c>
    </row>
    <row r="199" spans="1:59" ht="13" x14ac:dyDescent="0.15">
      <c r="A199" s="1">
        <v>197</v>
      </c>
      <c r="B199" s="1">
        <v>80721.359375</v>
      </c>
      <c r="C199" s="1">
        <v>67328.9921875</v>
      </c>
      <c r="D199" s="1">
        <v>70999.0234375</v>
      </c>
      <c r="E199" s="1">
        <v>25482.87890625</v>
      </c>
      <c r="F199" s="1">
        <v>32697.78515625</v>
      </c>
      <c r="G199" s="1">
        <v>29182.84375</v>
      </c>
      <c r="H199" s="1">
        <v>23355.48828125</v>
      </c>
      <c r="I199" s="1">
        <v>30042.697265625</v>
      </c>
      <c r="J199" s="1">
        <v>70421.2734375</v>
      </c>
      <c r="K199" s="1">
        <v>29287.0703125</v>
      </c>
      <c r="L199" s="1">
        <v>36375.93359375</v>
      </c>
      <c r="M199" s="1">
        <v>26807.00390625</v>
      </c>
      <c r="N199" s="1">
        <v>49529.48046875</v>
      </c>
      <c r="O199" s="1">
        <v>32767.927734375</v>
      </c>
      <c r="P199" s="1">
        <v>40726.20703125</v>
      </c>
      <c r="Q199" s="1">
        <v>15190.7138671875</v>
      </c>
      <c r="R199" s="1">
        <v>33185.4375</v>
      </c>
      <c r="S199" s="1">
        <v>27697.6484375</v>
      </c>
      <c r="T199" s="1">
        <v>46390.03125</v>
      </c>
      <c r="U199" s="1">
        <v>29682.6484375</v>
      </c>
      <c r="V199" s="1">
        <v>20756.1484375</v>
      </c>
      <c r="W199" s="1">
        <v>22929.376953125</v>
      </c>
      <c r="X199" s="1">
        <v>16371.2578125</v>
      </c>
      <c r="Y199" s="1">
        <v>22147.6953125</v>
      </c>
      <c r="Z199" s="1">
        <v>17920.892578125</v>
      </c>
      <c r="AA199" s="1">
        <v>80773.9453125</v>
      </c>
      <c r="AB199" s="1">
        <v>25062.56640625</v>
      </c>
      <c r="AC199" s="1">
        <v>60058.1484375</v>
      </c>
      <c r="AD199" s="1">
        <v>23723.49609375</v>
      </c>
      <c r="AE199" s="1">
        <v>64513.74609375</v>
      </c>
      <c r="AF199" s="1">
        <v>38690.59375</v>
      </c>
      <c r="AG199" s="1">
        <v>51800.734375</v>
      </c>
      <c r="AH199" s="1">
        <v>21424.125</v>
      </c>
      <c r="AI199" s="1">
        <v>25466.296875</v>
      </c>
      <c r="AJ199" s="1">
        <v>17446.423828125</v>
      </c>
      <c r="AK199" s="1">
        <v>19500.62890625</v>
      </c>
      <c r="AL199" s="1">
        <v>12058.1064453125</v>
      </c>
      <c r="AM199" s="1">
        <v>17765.53125</v>
      </c>
      <c r="AN199" s="1">
        <v>14175.6279296875</v>
      </c>
      <c r="AO199" s="1">
        <v>15744.9990234375</v>
      </c>
      <c r="AP199" s="1">
        <v>12030.31640625</v>
      </c>
      <c r="AQ199" s="1">
        <v>12656.1650390625</v>
      </c>
      <c r="AR199" s="1">
        <v>114869.9453125</v>
      </c>
      <c r="AS199" s="1">
        <v>41452.90625</v>
      </c>
      <c r="AT199" s="1">
        <v>345890.625</v>
      </c>
      <c r="AU199" s="1">
        <v>82905.8046875</v>
      </c>
      <c r="AV199" s="1">
        <v>55744.45703125</v>
      </c>
      <c r="AW199" s="1">
        <v>58034.0703125</v>
      </c>
      <c r="AX199" s="1">
        <v>33038.41015625</v>
      </c>
      <c r="AY199" s="1">
        <v>178941.53125</v>
      </c>
      <c r="AZ199" s="1">
        <v>19377.439453125</v>
      </c>
      <c r="BA199" s="1">
        <v>59064.46484375</v>
      </c>
      <c r="BB199" s="1">
        <v>30832.052734375</v>
      </c>
      <c r="BC199" s="1">
        <v>48595.8359375</v>
      </c>
      <c r="BD199" s="1">
        <v>22540.396484375</v>
      </c>
      <c r="BE199" s="1">
        <v>57354.2421875</v>
      </c>
      <c r="BF199" s="1">
        <v>10483.8271484375</v>
      </c>
      <c r="BG199" s="1">
        <v>53985.89453125</v>
      </c>
    </row>
    <row r="200" spans="1:59" ht="13" x14ac:dyDescent="0.15">
      <c r="A200" s="1">
        <v>198</v>
      </c>
      <c r="B200" s="1">
        <v>80745.078125</v>
      </c>
      <c r="C200" s="1">
        <v>67670.765625</v>
      </c>
      <c r="D200" s="1">
        <v>71072.5546875</v>
      </c>
      <c r="E200" s="1">
        <v>25612.234375</v>
      </c>
      <c r="F200" s="1">
        <v>32723.908203125</v>
      </c>
      <c r="G200" s="1">
        <v>29330.982421875</v>
      </c>
      <c r="H200" s="1">
        <v>23370.48828125</v>
      </c>
      <c r="I200" s="1">
        <v>30195.19921875</v>
      </c>
      <c r="J200" s="1">
        <v>70455.6640625</v>
      </c>
      <c r="K200" s="1">
        <v>29435.73828125</v>
      </c>
      <c r="L200" s="1">
        <v>36397.95703125</v>
      </c>
      <c r="M200" s="1">
        <v>26943.080078125</v>
      </c>
      <c r="N200" s="1">
        <v>49546.9609375</v>
      </c>
      <c r="O200" s="1">
        <v>32934.265625</v>
      </c>
      <c r="P200" s="1">
        <v>40750.28125</v>
      </c>
      <c r="Q200" s="1">
        <v>15267.8251953125</v>
      </c>
      <c r="R200" s="1">
        <v>33190.0703125</v>
      </c>
      <c r="S200" s="1">
        <v>27838.24609375</v>
      </c>
      <c r="T200" s="1">
        <v>46402.97265625</v>
      </c>
      <c r="U200" s="1">
        <v>29833.32421875</v>
      </c>
      <c r="V200" s="1">
        <v>20765.546875</v>
      </c>
      <c r="W200" s="1">
        <v>23045.771484375</v>
      </c>
      <c r="X200" s="1">
        <v>16377.6015625</v>
      </c>
      <c r="Y200" s="1">
        <v>22260.12109375</v>
      </c>
      <c r="Z200" s="1">
        <v>17937.01171875</v>
      </c>
      <c r="AA200" s="1">
        <v>81183.96875</v>
      </c>
      <c r="AB200" s="1">
        <v>25082.2265625</v>
      </c>
      <c r="AC200" s="1">
        <v>60363.01953125</v>
      </c>
      <c r="AD200" s="1">
        <v>23729.341796875</v>
      </c>
      <c r="AE200" s="1">
        <v>64841.23046875</v>
      </c>
      <c r="AF200" s="1">
        <v>38708.15234375</v>
      </c>
      <c r="AG200" s="1">
        <v>52063.68359375</v>
      </c>
      <c r="AH200" s="1">
        <v>21432.318359375</v>
      </c>
      <c r="AI200" s="1">
        <v>25595.5703125</v>
      </c>
      <c r="AJ200" s="1">
        <v>17455.05078125</v>
      </c>
      <c r="AK200" s="1">
        <v>19599.619140625</v>
      </c>
      <c r="AL200" s="1">
        <v>12065.6171875</v>
      </c>
      <c r="AM200" s="1">
        <v>17855.712890625</v>
      </c>
      <c r="AN200" s="1">
        <v>14181.3828125</v>
      </c>
      <c r="AO200" s="1">
        <v>15824.9228515625</v>
      </c>
      <c r="AP200" s="1">
        <v>12032.736328125</v>
      </c>
      <c r="AQ200" s="1">
        <v>12720.4091796875</v>
      </c>
      <c r="AR200" s="1">
        <v>115016.8671875</v>
      </c>
      <c r="AS200" s="1">
        <v>41663.33203125</v>
      </c>
      <c r="AT200" s="1">
        <v>346243.03125</v>
      </c>
      <c r="AU200" s="1">
        <v>83326.6640625</v>
      </c>
      <c r="AV200" s="1">
        <v>55758.26171875</v>
      </c>
      <c r="AW200" s="1">
        <v>58328.66015625</v>
      </c>
      <c r="AX200" s="1">
        <v>33040.83984375</v>
      </c>
      <c r="AY200" s="1">
        <v>179849.875</v>
      </c>
      <c r="AZ200" s="1">
        <v>19383.181640625</v>
      </c>
      <c r="BA200" s="1">
        <v>59364.29296875</v>
      </c>
      <c r="BB200" s="1">
        <v>30839.1796875</v>
      </c>
      <c r="BC200" s="1">
        <v>48842.51171875</v>
      </c>
      <c r="BD200" s="1">
        <v>22545.083984375</v>
      </c>
      <c r="BE200" s="1">
        <v>57645.3828125</v>
      </c>
      <c r="BF200" s="1">
        <v>10486.5986328125</v>
      </c>
      <c r="BG200" s="1">
        <v>54259.9375</v>
      </c>
    </row>
    <row r="201" spans="1:59" ht="13" x14ac:dyDescent="0.15">
      <c r="A201" s="1">
        <v>199</v>
      </c>
      <c r="B201" s="1">
        <v>80768.46875</v>
      </c>
      <c r="C201" s="1">
        <v>68012.5390625</v>
      </c>
      <c r="D201" s="1">
        <v>71145.5234375</v>
      </c>
      <c r="E201" s="1">
        <v>25741.58984375</v>
      </c>
      <c r="F201" s="1">
        <v>32749.837890625</v>
      </c>
      <c r="G201" s="1">
        <v>29479.115234375</v>
      </c>
      <c r="H201" s="1">
        <v>23385.373046875</v>
      </c>
      <c r="I201" s="1">
        <v>30347.701171875</v>
      </c>
      <c r="J201" s="1">
        <v>70489.6875</v>
      </c>
      <c r="K201" s="1">
        <v>29584.404296875</v>
      </c>
      <c r="L201" s="1">
        <v>36419.84375</v>
      </c>
      <c r="M201" s="1">
        <v>27079.15625</v>
      </c>
      <c r="N201" s="1">
        <v>49564.2890625</v>
      </c>
      <c r="O201" s="1">
        <v>33100.6015625</v>
      </c>
      <c r="P201" s="1">
        <v>40774.1171875</v>
      </c>
      <c r="Q201" s="1">
        <v>15344.935546875</v>
      </c>
      <c r="R201" s="1">
        <v>33194.62109375</v>
      </c>
      <c r="S201" s="1">
        <v>27978.841796875</v>
      </c>
      <c r="T201" s="1">
        <v>46415.796875</v>
      </c>
      <c r="U201" s="1">
        <v>29983.99609375</v>
      </c>
      <c r="V201" s="1">
        <v>20774.84765625</v>
      </c>
      <c r="W201" s="1">
        <v>23162.1640625</v>
      </c>
      <c r="X201" s="1">
        <v>16383.869140625</v>
      </c>
      <c r="Y201" s="1">
        <v>22372.544921875</v>
      </c>
      <c r="Z201" s="1">
        <v>17952.98046875</v>
      </c>
      <c r="AA201" s="1">
        <v>81593.984375</v>
      </c>
      <c r="AB201" s="1">
        <v>25101.73828125</v>
      </c>
      <c r="AC201" s="1">
        <v>60667.8828125</v>
      </c>
      <c r="AD201" s="1">
        <v>23735.138671875</v>
      </c>
      <c r="AE201" s="1">
        <v>65168.70703125</v>
      </c>
      <c r="AF201" s="1">
        <v>38725.5546875</v>
      </c>
      <c r="AG201" s="1">
        <v>52326.62890625</v>
      </c>
      <c r="AH201" s="1">
        <v>21440.43359375</v>
      </c>
      <c r="AI201" s="1">
        <v>25724.83984375</v>
      </c>
      <c r="AJ201" s="1">
        <v>17463.576171875</v>
      </c>
      <c r="AK201" s="1">
        <v>19698.607421875</v>
      </c>
      <c r="AL201" s="1">
        <v>12073.0810546875</v>
      </c>
      <c r="AM201" s="1">
        <v>17945.892578125</v>
      </c>
      <c r="AN201" s="1">
        <v>14187.083984375</v>
      </c>
      <c r="AO201" s="1">
        <v>15904.8466796875</v>
      </c>
      <c r="AP201" s="1">
        <v>12035.1259765625</v>
      </c>
      <c r="AQ201" s="1">
        <v>12784.6533203125</v>
      </c>
      <c r="AR201" s="1">
        <v>115162.5546875</v>
      </c>
      <c r="AS201" s="1">
        <v>41873.75</v>
      </c>
      <c r="AT201" s="1">
        <v>346591.875</v>
      </c>
      <c r="AU201" s="1">
        <v>83747.4921875</v>
      </c>
      <c r="AV201" s="1">
        <v>55771.91796875</v>
      </c>
      <c r="AW201" s="1">
        <v>58623.25</v>
      </c>
      <c r="AX201" s="1">
        <v>33043.24609375</v>
      </c>
      <c r="AY201" s="1">
        <v>180758.203125</v>
      </c>
      <c r="AZ201" s="1">
        <v>19388.875</v>
      </c>
      <c r="BA201" s="1">
        <v>59664.109375</v>
      </c>
      <c r="BB201" s="1">
        <v>30846.2421875</v>
      </c>
      <c r="BC201" s="1">
        <v>49089.1953125</v>
      </c>
      <c r="BD201" s="1">
        <v>22549.732421875</v>
      </c>
      <c r="BE201" s="1">
        <v>57936.515625</v>
      </c>
      <c r="BF201" s="1">
        <v>10489.3505859375</v>
      </c>
      <c r="BG201" s="1">
        <v>54533.9765625</v>
      </c>
    </row>
    <row r="202" spans="1:59" ht="13" x14ac:dyDescent="0.15">
      <c r="A202" s="1">
        <v>200</v>
      </c>
      <c r="B202" s="1">
        <v>80791.5703125</v>
      </c>
      <c r="C202" s="1">
        <v>68354.3046875</v>
      </c>
      <c r="D202" s="1">
        <v>71217.953125</v>
      </c>
      <c r="E202" s="1">
        <v>25870.943359375</v>
      </c>
      <c r="F202" s="1">
        <v>32775.57421875</v>
      </c>
      <c r="G202" s="1">
        <v>29627.251953125</v>
      </c>
      <c r="H202" s="1">
        <v>23400.150390625</v>
      </c>
      <c r="I202" s="1">
        <v>30500.201171875</v>
      </c>
      <c r="J202" s="1">
        <v>70523.3359375</v>
      </c>
      <c r="K202" s="1">
        <v>29733.068359375</v>
      </c>
      <c r="L202" s="1">
        <v>36441.60546875</v>
      </c>
      <c r="M202" s="1">
        <v>27215.23046875</v>
      </c>
      <c r="N202" s="1">
        <v>49581.45703125</v>
      </c>
      <c r="O202" s="1">
        <v>33266.93359375</v>
      </c>
      <c r="P202" s="1">
        <v>40797.7265625</v>
      </c>
      <c r="Q202" s="1">
        <v>15422.044921875</v>
      </c>
      <c r="R202" s="1">
        <v>33199.10546875</v>
      </c>
      <c r="S202" s="1">
        <v>28119.4375</v>
      </c>
      <c r="T202" s="1">
        <v>46428.4921875</v>
      </c>
      <c r="U202" s="1">
        <v>30134.669921875</v>
      </c>
      <c r="V202" s="1">
        <v>20784.056640625</v>
      </c>
      <c r="W202" s="1">
        <v>23278.556640625</v>
      </c>
      <c r="X202" s="1">
        <v>16390.064453125</v>
      </c>
      <c r="Y202" s="1">
        <v>22484.970703125</v>
      </c>
      <c r="Z202" s="1">
        <v>17968.80078125</v>
      </c>
      <c r="AA202" s="1">
        <v>82004.0078125</v>
      </c>
      <c r="AB202" s="1">
        <v>25121.095703125</v>
      </c>
      <c r="AC202" s="1">
        <v>60972.7421875</v>
      </c>
      <c r="AD202" s="1">
        <v>23740.884765625</v>
      </c>
      <c r="AE202" s="1">
        <v>65496.1875</v>
      </c>
      <c r="AF202" s="1">
        <v>38742.7890625</v>
      </c>
      <c r="AG202" s="1">
        <v>52589.57421875</v>
      </c>
      <c r="AH202" s="1">
        <v>21448.46875</v>
      </c>
      <c r="AI202" s="1">
        <v>25854.109375</v>
      </c>
      <c r="AJ202" s="1">
        <v>17471.998046875</v>
      </c>
      <c r="AK202" s="1">
        <v>19797.59375</v>
      </c>
      <c r="AL202" s="1">
        <v>12080.4990234375</v>
      </c>
      <c r="AM202" s="1">
        <v>18036.072265625</v>
      </c>
      <c r="AN202" s="1">
        <v>14192.732421875</v>
      </c>
      <c r="AO202" s="1">
        <v>15984.76953125</v>
      </c>
      <c r="AP202" s="1">
        <v>12037.4873046875</v>
      </c>
      <c r="AQ202" s="1">
        <v>12848.8984375</v>
      </c>
      <c r="AR202" s="1">
        <v>115307.0546875</v>
      </c>
      <c r="AS202" s="1">
        <v>42084.171875</v>
      </c>
      <c r="AT202" s="1">
        <v>346937.375</v>
      </c>
      <c r="AU202" s="1">
        <v>84168.3359375</v>
      </c>
      <c r="AV202" s="1">
        <v>55785.41796875</v>
      </c>
      <c r="AW202" s="1">
        <v>58917.8359375</v>
      </c>
      <c r="AX202" s="1">
        <v>33045.62890625</v>
      </c>
      <c r="AY202" s="1">
        <v>181666.53125</v>
      </c>
      <c r="AZ202" s="1">
        <v>19394.51171875</v>
      </c>
      <c r="BA202" s="1">
        <v>59963.92578125</v>
      </c>
      <c r="BB202" s="1">
        <v>30853.234375</v>
      </c>
      <c r="BC202" s="1">
        <v>49335.87109375</v>
      </c>
      <c r="BD202" s="1">
        <v>22554.3359375</v>
      </c>
      <c r="BE202" s="1">
        <v>58227.65625</v>
      </c>
      <c r="BF202" s="1">
        <v>10492.0810546875</v>
      </c>
      <c r="BG202" s="1">
        <v>54808.01171875</v>
      </c>
    </row>
    <row r="203" spans="1:59" ht="13" x14ac:dyDescent="0.15">
      <c r="A203" s="1">
        <v>201</v>
      </c>
      <c r="B203" s="1">
        <v>80814.3671875</v>
      </c>
      <c r="C203" s="1">
        <v>68696.078125</v>
      </c>
      <c r="D203" s="1">
        <v>71289.84375</v>
      </c>
      <c r="E203" s="1">
        <v>26000.298828125</v>
      </c>
      <c r="F203" s="1">
        <v>32801.1171875</v>
      </c>
      <c r="G203" s="1">
        <v>29775.390625</v>
      </c>
      <c r="H203" s="1">
        <v>23414.81640625</v>
      </c>
      <c r="I203" s="1">
        <v>30652.701171875</v>
      </c>
      <c r="J203" s="1">
        <v>70556.625</v>
      </c>
      <c r="K203" s="1">
        <v>29881.734375</v>
      </c>
      <c r="L203" s="1">
        <v>36463.234375</v>
      </c>
      <c r="M203" s="1">
        <v>27351.30859375</v>
      </c>
      <c r="N203" s="1">
        <v>49598.4609375</v>
      </c>
      <c r="O203" s="1">
        <v>33433.26953125</v>
      </c>
      <c r="P203" s="1">
        <v>40821.11328125</v>
      </c>
      <c r="Q203" s="1">
        <v>15499.1552734375</v>
      </c>
      <c r="R203" s="1">
        <v>33203.51171875</v>
      </c>
      <c r="S203" s="1">
        <v>28260.037109375</v>
      </c>
      <c r="T203" s="1">
        <v>46441.06640625</v>
      </c>
      <c r="U203" s="1">
        <v>30285.345703125</v>
      </c>
      <c r="V203" s="1">
        <v>20793.173828125</v>
      </c>
      <c r="W203" s="1">
        <v>23394.94921875</v>
      </c>
      <c r="X203" s="1">
        <v>16396.1875</v>
      </c>
      <c r="Y203" s="1">
        <v>22597.396484375</v>
      </c>
      <c r="Z203" s="1">
        <v>17984.474609375</v>
      </c>
      <c r="AA203" s="1">
        <v>82414.0234375</v>
      </c>
      <c r="AB203" s="1">
        <v>25140.310546875</v>
      </c>
      <c r="AC203" s="1">
        <v>61277.61328125</v>
      </c>
      <c r="AD203" s="1">
        <v>23746.58203125</v>
      </c>
      <c r="AE203" s="1">
        <v>65823.671875</v>
      </c>
      <c r="AF203" s="1">
        <v>38759.87109375</v>
      </c>
      <c r="AG203" s="1">
        <v>52852.52734375</v>
      </c>
      <c r="AH203" s="1">
        <v>21456.427734375</v>
      </c>
      <c r="AI203" s="1">
        <v>25983.380859375</v>
      </c>
      <c r="AJ203" s="1">
        <v>17480.314453125</v>
      </c>
      <c r="AK203" s="1">
        <v>19896.583984375</v>
      </c>
      <c r="AL203" s="1">
        <v>12087.8701171875</v>
      </c>
      <c r="AM203" s="1">
        <v>18126.25390625</v>
      </c>
      <c r="AN203" s="1">
        <v>14198.33203125</v>
      </c>
      <c r="AO203" s="1">
        <v>16064.6943359375</v>
      </c>
      <c r="AP203" s="1">
        <v>12039.822265625</v>
      </c>
      <c r="AQ203" s="1">
        <v>12913.142578125</v>
      </c>
      <c r="AR203" s="1">
        <v>115450.34375</v>
      </c>
      <c r="AS203" s="1">
        <v>42294.59375</v>
      </c>
      <c r="AT203" s="1">
        <v>347279.375</v>
      </c>
      <c r="AU203" s="1">
        <v>84589.1796875</v>
      </c>
      <c r="AV203" s="1">
        <v>55798.7734375</v>
      </c>
      <c r="AW203" s="1">
        <v>59212.4296875</v>
      </c>
      <c r="AX203" s="1">
        <v>33047.9921875</v>
      </c>
      <c r="AY203" s="1">
        <v>182574.875</v>
      </c>
      <c r="AZ203" s="1">
        <v>19400.1015625</v>
      </c>
      <c r="BA203" s="1">
        <v>60263.75</v>
      </c>
      <c r="BB203" s="1">
        <v>30860.16796875</v>
      </c>
      <c r="BC203" s="1">
        <v>49582.5546875</v>
      </c>
      <c r="BD203" s="1">
        <v>22558.8984375</v>
      </c>
      <c r="BE203" s="1">
        <v>58518.796875</v>
      </c>
      <c r="BF203" s="1">
        <v>10494.79296875</v>
      </c>
      <c r="BG203" s="1">
        <v>55082.05859375</v>
      </c>
    </row>
    <row r="204" spans="1:59" ht="13" x14ac:dyDescent="0.15">
      <c r="A204" s="1">
        <v>202</v>
      </c>
      <c r="B204" s="1">
        <v>80836.8828125</v>
      </c>
      <c r="C204" s="1">
        <v>69037.8515625</v>
      </c>
      <c r="D204" s="1">
        <v>71361.203125</v>
      </c>
      <c r="E204" s="1">
        <v>26129.65234375</v>
      </c>
      <c r="F204" s="1">
        <v>32826.47265625</v>
      </c>
      <c r="G204" s="1">
        <v>29923.525390625</v>
      </c>
      <c r="H204" s="1">
        <v>23429.37890625</v>
      </c>
      <c r="I204" s="1">
        <v>30805.203125</v>
      </c>
      <c r="J204" s="1">
        <v>70589.5703125</v>
      </c>
      <c r="K204" s="1">
        <v>30030.3984375</v>
      </c>
      <c r="L204" s="1">
        <v>36484.7421875</v>
      </c>
      <c r="M204" s="1">
        <v>27487.384765625</v>
      </c>
      <c r="N204" s="1">
        <v>49615.3125</v>
      </c>
      <c r="O204" s="1">
        <v>33599.60546875</v>
      </c>
      <c r="P204" s="1">
        <v>40844.2734375</v>
      </c>
      <c r="Q204" s="1">
        <v>15576.2646484375</v>
      </c>
      <c r="R204" s="1">
        <v>33207.8515625</v>
      </c>
      <c r="S204" s="1">
        <v>28400.6328125</v>
      </c>
      <c r="T204" s="1">
        <v>46453.5234375</v>
      </c>
      <c r="U204" s="1">
        <v>30436.015625</v>
      </c>
      <c r="V204" s="1">
        <v>20802.197265625</v>
      </c>
      <c r="W204" s="1">
        <v>23511.34375</v>
      </c>
      <c r="X204" s="1">
        <v>16402.240234375</v>
      </c>
      <c r="Y204" s="1">
        <v>22709.8203125</v>
      </c>
      <c r="Z204" s="1">
        <v>18000.001953125</v>
      </c>
      <c r="AA204" s="1">
        <v>82824.046875</v>
      </c>
      <c r="AB204" s="1">
        <v>25159.376953125</v>
      </c>
      <c r="AC204" s="1">
        <v>61582.46875</v>
      </c>
      <c r="AD204" s="1">
        <v>23752.232421875</v>
      </c>
      <c r="AE204" s="1">
        <v>66151.1484375</v>
      </c>
      <c r="AF204" s="1">
        <v>38776.796875</v>
      </c>
      <c r="AG204" s="1">
        <v>53115.4765625</v>
      </c>
      <c r="AH204" s="1">
        <v>21464.314453125</v>
      </c>
      <c r="AI204" s="1">
        <v>26112.650390625</v>
      </c>
      <c r="AJ204" s="1">
        <v>17488.533203125</v>
      </c>
      <c r="AK204" s="1">
        <v>19995.5703125</v>
      </c>
      <c r="AL204" s="1">
        <v>12095.197265625</v>
      </c>
      <c r="AM204" s="1">
        <v>18216.43359375</v>
      </c>
      <c r="AN204" s="1">
        <v>14203.880859375</v>
      </c>
      <c r="AO204" s="1">
        <v>16144.619140625</v>
      </c>
      <c r="AP204" s="1">
        <v>12042.12890625</v>
      </c>
      <c r="AQ204" s="1">
        <v>12977.38671875</v>
      </c>
      <c r="AR204" s="1">
        <v>115592.4609375</v>
      </c>
      <c r="AS204" s="1">
        <v>42505.01171875</v>
      </c>
      <c r="AT204" s="1">
        <v>347618.0625</v>
      </c>
      <c r="AU204" s="1">
        <v>85010.015625</v>
      </c>
      <c r="AV204" s="1">
        <v>55811.984375</v>
      </c>
      <c r="AW204" s="1">
        <v>59507.015625</v>
      </c>
      <c r="AX204" s="1">
        <v>33050.328125</v>
      </c>
      <c r="AY204" s="1">
        <v>183483.203125</v>
      </c>
      <c r="AZ204" s="1">
        <v>19405.63671875</v>
      </c>
      <c r="BA204" s="1">
        <v>60563.56640625</v>
      </c>
      <c r="BB204" s="1">
        <v>30867.03125</v>
      </c>
      <c r="BC204" s="1">
        <v>49829.234375</v>
      </c>
      <c r="BD204" s="1">
        <v>22563.42578125</v>
      </c>
      <c r="BE204" s="1">
        <v>58809.93359375</v>
      </c>
      <c r="BF204" s="1">
        <v>10497.4853515625</v>
      </c>
      <c r="BG204" s="1">
        <v>55356.09765625</v>
      </c>
    </row>
    <row r="205" spans="1:59" ht="13" x14ac:dyDescent="0.15">
      <c r="A205" s="1">
        <v>203</v>
      </c>
      <c r="B205" s="1">
        <v>80859.1015625</v>
      </c>
      <c r="C205" s="1">
        <v>69379.625</v>
      </c>
      <c r="D205" s="1">
        <v>71432.0390625</v>
      </c>
      <c r="E205" s="1">
        <v>26259.005859375</v>
      </c>
      <c r="F205" s="1">
        <v>32851.63671875</v>
      </c>
      <c r="G205" s="1">
        <v>30071.662109375</v>
      </c>
      <c r="H205" s="1">
        <v>23443.83203125</v>
      </c>
      <c r="I205" s="1">
        <v>30957.703125</v>
      </c>
      <c r="J205" s="1">
        <v>70622.1484375</v>
      </c>
      <c r="K205" s="1">
        <v>30179.0625</v>
      </c>
      <c r="L205" s="1">
        <v>36506.125</v>
      </c>
      <c r="M205" s="1">
        <v>27623.4609375</v>
      </c>
      <c r="N205" s="1">
        <v>49632.01953125</v>
      </c>
      <c r="O205" s="1">
        <v>33765.9375</v>
      </c>
      <c r="P205" s="1">
        <v>40867.21484375</v>
      </c>
      <c r="Q205" s="1">
        <v>15653.375</v>
      </c>
      <c r="R205" s="1">
        <v>33212.125</v>
      </c>
      <c r="S205" s="1">
        <v>28541.23046875</v>
      </c>
      <c r="T205" s="1">
        <v>46465.85546875</v>
      </c>
      <c r="U205" s="1">
        <v>30586.689453125</v>
      </c>
      <c r="V205" s="1">
        <v>20811.12890625</v>
      </c>
      <c r="W205" s="1">
        <v>23627.734375</v>
      </c>
      <c r="X205" s="1">
        <v>16408.220703125</v>
      </c>
      <c r="Y205" s="1">
        <v>22822.244140625</v>
      </c>
      <c r="Z205" s="1">
        <v>18015.38671875</v>
      </c>
      <c r="AA205" s="1">
        <v>83234.0625</v>
      </c>
      <c r="AB205" s="1">
        <v>25178.298828125</v>
      </c>
      <c r="AC205" s="1">
        <v>61887.3359375</v>
      </c>
      <c r="AD205" s="1">
        <v>23757.8359375</v>
      </c>
      <c r="AE205" s="1">
        <v>66478.6328125</v>
      </c>
      <c r="AF205" s="1">
        <v>38793.56640625</v>
      </c>
      <c r="AG205" s="1">
        <v>53378.41796875</v>
      </c>
      <c r="AH205" s="1">
        <v>21472.126953125</v>
      </c>
      <c r="AI205" s="1">
        <v>26241.921875</v>
      </c>
      <c r="AJ205" s="1">
        <v>17496.650390625</v>
      </c>
      <c r="AK205" s="1">
        <v>20094.55859375</v>
      </c>
      <c r="AL205" s="1">
        <v>12102.48046875</v>
      </c>
      <c r="AM205" s="1">
        <v>18306.61328125</v>
      </c>
      <c r="AN205" s="1">
        <v>14209.3798828125</v>
      </c>
      <c r="AO205" s="1">
        <v>16224.5419921875</v>
      </c>
      <c r="AP205" s="1">
        <v>12044.408203125</v>
      </c>
      <c r="AQ205" s="1">
        <v>13041.630859375</v>
      </c>
      <c r="AR205" s="1">
        <v>115733.421875</v>
      </c>
      <c r="AS205" s="1">
        <v>42715.43359375</v>
      </c>
      <c r="AT205" s="1">
        <v>347953.4375</v>
      </c>
      <c r="AU205" s="1">
        <v>85430.859375</v>
      </c>
      <c r="AV205" s="1">
        <v>55825.0546875</v>
      </c>
      <c r="AW205" s="1">
        <v>59801.60546875</v>
      </c>
      <c r="AX205" s="1">
        <v>33052.640625</v>
      </c>
      <c r="AY205" s="1">
        <v>184391.53125</v>
      </c>
      <c r="AZ205" s="1">
        <v>19411.12109375</v>
      </c>
      <c r="BA205" s="1">
        <v>60863.38671875</v>
      </c>
      <c r="BB205" s="1">
        <v>30873.83203125</v>
      </c>
      <c r="BC205" s="1">
        <v>50075.91015625</v>
      </c>
      <c r="BD205" s="1">
        <v>22567.912109375</v>
      </c>
      <c r="BE205" s="1">
        <v>59101.0703125</v>
      </c>
      <c r="BF205" s="1">
        <v>10500.158203125</v>
      </c>
      <c r="BG205" s="1">
        <v>55630.13671875</v>
      </c>
    </row>
    <row r="206" spans="1:59" ht="13" x14ac:dyDescent="0.15">
      <c r="A206" s="1">
        <v>204</v>
      </c>
      <c r="B206" s="1">
        <v>80881.0546875</v>
      </c>
      <c r="C206" s="1">
        <v>69721.390625</v>
      </c>
      <c r="D206" s="1">
        <v>71502.3515625</v>
      </c>
      <c r="E206" s="1">
        <v>26388.361328125</v>
      </c>
      <c r="F206" s="1">
        <v>32876.6171875</v>
      </c>
      <c r="G206" s="1">
        <v>30219.80078125</v>
      </c>
      <c r="H206" s="1">
        <v>23458.185546875</v>
      </c>
      <c r="I206" s="1">
        <v>31110.205078125</v>
      </c>
      <c r="J206" s="1">
        <v>70654.3984375</v>
      </c>
      <c r="K206" s="1">
        <v>30327.73046875</v>
      </c>
      <c r="L206" s="1">
        <v>36527.375</v>
      </c>
      <c r="M206" s="1">
        <v>27759.537109375</v>
      </c>
      <c r="N206" s="1">
        <v>49648.56640625</v>
      </c>
      <c r="O206" s="1">
        <v>33932.2734375</v>
      </c>
      <c r="P206" s="1">
        <v>40889.94140625</v>
      </c>
      <c r="Q206" s="1">
        <v>15730.486328125</v>
      </c>
      <c r="R206" s="1">
        <v>33216.33203125</v>
      </c>
      <c r="S206" s="1">
        <v>28681.828125</v>
      </c>
      <c r="T206" s="1">
        <v>46478.0703125</v>
      </c>
      <c r="U206" s="1">
        <v>30737.36328125</v>
      </c>
      <c r="V206" s="1">
        <v>20819.97265625</v>
      </c>
      <c r="W206" s="1">
        <v>23744.12890625</v>
      </c>
      <c r="X206" s="1">
        <v>16414.1328125</v>
      </c>
      <c r="Y206" s="1">
        <v>22934.669921875</v>
      </c>
      <c r="Z206" s="1">
        <v>18030.634765625</v>
      </c>
      <c r="AA206" s="1">
        <v>83644.09375</v>
      </c>
      <c r="AB206" s="1">
        <v>25197.08203125</v>
      </c>
      <c r="AC206" s="1">
        <v>62192.19921875</v>
      </c>
      <c r="AD206" s="1">
        <v>23763.39453125</v>
      </c>
      <c r="AE206" s="1">
        <v>66806.1171875</v>
      </c>
      <c r="AF206" s="1">
        <v>38810.1875</v>
      </c>
      <c r="AG206" s="1">
        <v>53641.37109375</v>
      </c>
      <c r="AH206" s="1">
        <v>21479.861328125</v>
      </c>
      <c r="AI206" s="1">
        <v>26371.19140625</v>
      </c>
      <c r="AJ206" s="1">
        <v>17504.671875</v>
      </c>
      <c r="AK206" s="1">
        <v>20193.546875</v>
      </c>
      <c r="AL206" s="1">
        <v>12109.716796875</v>
      </c>
      <c r="AM206" s="1">
        <v>18396.794921875</v>
      </c>
      <c r="AN206" s="1">
        <v>14214.828125</v>
      </c>
      <c r="AO206" s="1">
        <v>16304.466796875</v>
      </c>
      <c r="AP206" s="1">
        <v>12046.662109375</v>
      </c>
      <c r="AQ206" s="1">
        <v>13105.876953125</v>
      </c>
      <c r="AR206" s="1">
        <v>115873.2578125</v>
      </c>
      <c r="AS206" s="1">
        <v>42925.85546875</v>
      </c>
      <c r="AT206" s="1">
        <v>348285.5625</v>
      </c>
      <c r="AU206" s="1">
        <v>85851.703125</v>
      </c>
      <c r="AV206" s="1">
        <v>55837.98828125</v>
      </c>
      <c r="AW206" s="1">
        <v>60096.1953125</v>
      </c>
      <c r="AX206" s="1">
        <v>33054.9296875</v>
      </c>
      <c r="AY206" s="1">
        <v>185299.875</v>
      </c>
      <c r="AZ206" s="1">
        <v>19416.55859375</v>
      </c>
      <c r="BA206" s="1">
        <v>61163.20703125</v>
      </c>
      <c r="BB206" s="1">
        <v>30880.576171875</v>
      </c>
      <c r="BC206" s="1">
        <v>50322.59375</v>
      </c>
      <c r="BD206" s="1">
        <v>22572.357421875</v>
      </c>
      <c r="BE206" s="1">
        <v>59392.20703125</v>
      </c>
      <c r="BF206" s="1">
        <v>10502.8115234375</v>
      </c>
      <c r="BG206" s="1">
        <v>55904.1796875</v>
      </c>
    </row>
    <row r="207" spans="1:59" ht="13" x14ac:dyDescent="0.15">
      <c r="A207" s="1">
        <v>205</v>
      </c>
      <c r="B207" s="1">
        <v>80902.7265625</v>
      </c>
      <c r="C207" s="1">
        <v>70063.1640625</v>
      </c>
      <c r="D207" s="1">
        <v>71572.1484375</v>
      </c>
      <c r="E207" s="1">
        <v>26517.716796875</v>
      </c>
      <c r="F207" s="1">
        <v>32901.4140625</v>
      </c>
      <c r="G207" s="1">
        <v>30367.935546875</v>
      </c>
      <c r="H207" s="1">
        <v>23472.43359375</v>
      </c>
      <c r="I207" s="1">
        <v>31262.70703125</v>
      </c>
      <c r="J207" s="1">
        <v>70686.296875</v>
      </c>
      <c r="K207" s="1">
        <v>30476.396484375</v>
      </c>
      <c r="L207" s="1">
        <v>36548.51171875</v>
      </c>
      <c r="M207" s="1">
        <v>27895.61328125</v>
      </c>
      <c r="N207" s="1">
        <v>49664.9765625</v>
      </c>
      <c r="O207" s="1">
        <v>34098.60546875</v>
      </c>
      <c r="P207" s="1">
        <v>40912.4453125</v>
      </c>
      <c r="Q207" s="1">
        <v>15807.595703125</v>
      </c>
      <c r="R207" s="1">
        <v>33220.47265625</v>
      </c>
      <c r="S207" s="1">
        <v>28822.42578125</v>
      </c>
      <c r="T207" s="1">
        <v>46490.171875</v>
      </c>
      <c r="U207" s="1">
        <v>30888.037109375</v>
      </c>
      <c r="V207" s="1">
        <v>20828.728515625</v>
      </c>
      <c r="W207" s="1">
        <v>23860.51953125</v>
      </c>
      <c r="X207" s="1">
        <v>16419.98046875</v>
      </c>
      <c r="Y207" s="1">
        <v>23047.095703125</v>
      </c>
      <c r="Z207" s="1">
        <v>18045.740234375</v>
      </c>
      <c r="AA207" s="1">
        <v>84054.1015625</v>
      </c>
      <c r="AB207" s="1">
        <v>25215.716796875</v>
      </c>
      <c r="AC207" s="1">
        <v>62497.0625</v>
      </c>
      <c r="AD207" s="1">
        <v>23768.90234375</v>
      </c>
      <c r="AE207" s="1">
        <v>67133.59375</v>
      </c>
      <c r="AF207" s="1">
        <v>38826.6640625</v>
      </c>
      <c r="AG207" s="1">
        <v>53904.31640625</v>
      </c>
      <c r="AH207" s="1">
        <v>21487.52734375</v>
      </c>
      <c r="AI207" s="1">
        <v>26500.4609375</v>
      </c>
      <c r="AJ207" s="1">
        <v>17512.595703125</v>
      </c>
      <c r="AK207" s="1">
        <v>20292.533203125</v>
      </c>
      <c r="AL207" s="1">
        <v>12116.91015625</v>
      </c>
      <c r="AM207" s="1">
        <v>18486.974609375</v>
      </c>
      <c r="AN207" s="1">
        <v>14220.2294921875</v>
      </c>
      <c r="AO207" s="1">
        <v>16384.390625</v>
      </c>
      <c r="AP207" s="1">
        <v>12048.888671875</v>
      </c>
      <c r="AQ207" s="1">
        <v>13170.1201171875</v>
      </c>
      <c r="AR207" s="1">
        <v>116011.921875</v>
      </c>
      <c r="AS207" s="1">
        <v>43136.2734375</v>
      </c>
      <c r="AT207" s="1">
        <v>348614.40625</v>
      </c>
      <c r="AU207" s="1">
        <v>86272.546875</v>
      </c>
      <c r="AV207" s="1">
        <v>55850.77734375</v>
      </c>
      <c r="AW207" s="1">
        <v>60390.78125</v>
      </c>
      <c r="AX207" s="1">
        <v>33057.203125</v>
      </c>
      <c r="AY207" s="1">
        <v>186208.203125</v>
      </c>
      <c r="AZ207" s="1">
        <v>19421.943359375</v>
      </c>
      <c r="BA207" s="1">
        <v>61463.0234375</v>
      </c>
      <c r="BB207" s="1">
        <v>30887.251953125</v>
      </c>
      <c r="BC207" s="1">
        <v>50569.26953125</v>
      </c>
      <c r="BD207" s="1">
        <v>22576.765625</v>
      </c>
      <c r="BE207" s="1">
        <v>59683.34765625</v>
      </c>
      <c r="BF207" s="1">
        <v>10505.4482421875</v>
      </c>
      <c r="BG207" s="1">
        <v>56178.21484375</v>
      </c>
    </row>
    <row r="208" spans="1:59" ht="13" x14ac:dyDescent="0.15">
      <c r="A208" s="1">
        <v>206</v>
      </c>
      <c r="B208" s="1">
        <v>80924.1171875</v>
      </c>
      <c r="C208" s="1">
        <v>70404.9296875</v>
      </c>
      <c r="D208" s="1">
        <v>71641.4453125</v>
      </c>
      <c r="E208" s="1">
        <v>26647.0703125</v>
      </c>
      <c r="F208" s="1">
        <v>32926.03515625</v>
      </c>
      <c r="G208" s="1">
        <v>30516.068359375</v>
      </c>
      <c r="H208" s="1">
        <v>23486.576171875</v>
      </c>
      <c r="I208" s="1">
        <v>31415.20703125</v>
      </c>
      <c r="J208" s="1">
        <v>70717.859375</v>
      </c>
      <c r="K208" s="1">
        <v>30625.05859375</v>
      </c>
      <c r="L208" s="1">
        <v>36569.51953125</v>
      </c>
      <c r="M208" s="1">
        <v>28031.6875</v>
      </c>
      <c r="N208" s="1">
        <v>49681.23828125</v>
      </c>
      <c r="O208" s="1">
        <v>34264.94140625</v>
      </c>
      <c r="P208" s="1">
        <v>40934.75</v>
      </c>
      <c r="Q208" s="1">
        <v>15884.7060546875</v>
      </c>
      <c r="R208" s="1">
        <v>33224.55078125</v>
      </c>
      <c r="S208" s="1">
        <v>28963.021484375</v>
      </c>
      <c r="T208" s="1">
        <v>46502.1640625</v>
      </c>
      <c r="U208" s="1">
        <v>31038.708984375</v>
      </c>
      <c r="V208" s="1">
        <v>20837.3984375</v>
      </c>
      <c r="W208" s="1">
        <v>23976.912109375</v>
      </c>
      <c r="X208" s="1">
        <v>16425.755859375</v>
      </c>
      <c r="Y208" s="1">
        <v>23159.51953125</v>
      </c>
      <c r="Z208" s="1">
        <v>18060.708984375</v>
      </c>
      <c r="AA208" s="1">
        <v>84464.125</v>
      </c>
      <c r="AB208" s="1">
        <v>25234.220703125</v>
      </c>
      <c r="AC208" s="1">
        <v>62801.92578125</v>
      </c>
      <c r="AD208" s="1">
        <v>23774.369140625</v>
      </c>
      <c r="AE208" s="1">
        <v>67461.0703125</v>
      </c>
      <c r="AF208" s="1">
        <v>38842.98828125</v>
      </c>
      <c r="AG208" s="1">
        <v>54167.265625</v>
      </c>
      <c r="AH208" s="1">
        <v>21495.123046875</v>
      </c>
      <c r="AI208" s="1">
        <v>26629.732421875</v>
      </c>
      <c r="AJ208" s="1">
        <v>17520.427734375</v>
      </c>
      <c r="AK208" s="1">
        <v>20391.521484375</v>
      </c>
      <c r="AL208" s="1">
        <v>12124.060546875</v>
      </c>
      <c r="AM208" s="1">
        <v>18577.154296875</v>
      </c>
      <c r="AN208" s="1">
        <v>14225.583984375</v>
      </c>
      <c r="AO208" s="1">
        <v>16464.3125</v>
      </c>
      <c r="AP208" s="1">
        <v>12051.091796875</v>
      </c>
      <c r="AQ208" s="1">
        <v>13234.3642578125</v>
      </c>
      <c r="AR208" s="1">
        <v>116149.4765625</v>
      </c>
      <c r="AS208" s="1">
        <v>43346.6953125</v>
      </c>
      <c r="AT208" s="1">
        <v>348940.125</v>
      </c>
      <c r="AU208" s="1">
        <v>86693.3828125</v>
      </c>
      <c r="AV208" s="1">
        <v>55863.43359375</v>
      </c>
      <c r="AW208" s="1">
        <v>60685.37109375</v>
      </c>
      <c r="AX208" s="1">
        <v>33059.44921875</v>
      </c>
      <c r="AY208" s="1">
        <v>187116.515625</v>
      </c>
      <c r="AZ208" s="1">
        <v>19427.283203125</v>
      </c>
      <c r="BA208" s="1">
        <v>61762.84375</v>
      </c>
      <c r="BB208" s="1">
        <v>30893.869140625</v>
      </c>
      <c r="BC208" s="1">
        <v>50815.94921875</v>
      </c>
      <c r="BD208" s="1">
        <v>22581.138671875</v>
      </c>
      <c r="BE208" s="1">
        <v>59974.484375</v>
      </c>
      <c r="BF208" s="1">
        <v>10508.0654296875</v>
      </c>
      <c r="BG208" s="1">
        <v>56452.25390625</v>
      </c>
    </row>
    <row r="209" spans="1:59" ht="13" x14ac:dyDescent="0.15">
      <c r="A209" s="1">
        <v>207</v>
      </c>
      <c r="B209" s="1">
        <v>80945.2421875</v>
      </c>
      <c r="C209" s="1">
        <v>70746.7109375</v>
      </c>
      <c r="D209" s="1">
        <v>71710.2421875</v>
      </c>
      <c r="E209" s="1">
        <v>26776.42578125</v>
      </c>
      <c r="F209" s="1">
        <v>32950.47265625</v>
      </c>
      <c r="G209" s="1">
        <v>30664.20703125</v>
      </c>
      <c r="H209" s="1">
        <v>23500.619140625</v>
      </c>
      <c r="I209" s="1">
        <v>31567.70703125</v>
      </c>
      <c r="J209" s="1">
        <v>70749.1015625</v>
      </c>
      <c r="K209" s="1">
        <v>30773.7265625</v>
      </c>
      <c r="L209" s="1">
        <v>36590.41015625</v>
      </c>
      <c r="M209" s="1">
        <v>28167.765625</v>
      </c>
      <c r="N209" s="1">
        <v>49697.359375</v>
      </c>
      <c r="O209" s="1">
        <v>34431.27734375</v>
      </c>
      <c r="P209" s="1">
        <v>40956.83984375</v>
      </c>
      <c r="Q209" s="1">
        <v>15961.8173828125</v>
      </c>
      <c r="R209" s="1">
        <v>33228.5625</v>
      </c>
      <c r="S209" s="1">
        <v>29103.62109375</v>
      </c>
      <c r="T209" s="1">
        <v>46514.04296875</v>
      </c>
      <c r="U209" s="1">
        <v>31189.384765625</v>
      </c>
      <c r="V209" s="1">
        <v>20845.982421875</v>
      </c>
      <c r="W209" s="1">
        <v>24093.306640625</v>
      </c>
      <c r="X209" s="1">
        <v>16431.46875</v>
      </c>
      <c r="Y209" s="1">
        <v>23271.943359375</v>
      </c>
      <c r="Z209" s="1">
        <v>18075.54296875</v>
      </c>
      <c r="AA209" s="1">
        <v>84874.1484375</v>
      </c>
      <c r="AB209" s="1">
        <v>25252.58203125</v>
      </c>
      <c r="AC209" s="1">
        <v>63106.7890625</v>
      </c>
      <c r="AD209" s="1">
        <v>23779.78515625</v>
      </c>
      <c r="AE209" s="1">
        <v>67788.5625</v>
      </c>
      <c r="AF209" s="1">
        <v>38859.171875</v>
      </c>
      <c r="AG209" s="1">
        <v>54430.2109375</v>
      </c>
      <c r="AH209" s="1">
        <v>21502.646484375</v>
      </c>
      <c r="AI209" s="1">
        <v>26759.00390625</v>
      </c>
      <c r="AJ209" s="1">
        <v>17528.166015625</v>
      </c>
      <c r="AK209" s="1">
        <v>20490.509765625</v>
      </c>
      <c r="AL209" s="1">
        <v>12131.1689453125</v>
      </c>
      <c r="AM209" s="1">
        <v>18667.333984375</v>
      </c>
      <c r="AN209" s="1">
        <v>14230.8896484375</v>
      </c>
      <c r="AO209" s="1">
        <v>16544.23828125</v>
      </c>
      <c r="AP209" s="1">
        <v>12053.2705078125</v>
      </c>
      <c r="AQ209" s="1">
        <v>13298.6103515625</v>
      </c>
      <c r="AR209" s="1">
        <v>116285.9296875</v>
      </c>
      <c r="AS209" s="1">
        <v>43557.11328125</v>
      </c>
      <c r="AT209" s="1">
        <v>349262.65625</v>
      </c>
      <c r="AU209" s="1">
        <v>87114.2265625</v>
      </c>
      <c r="AV209" s="1">
        <v>55875.95703125</v>
      </c>
      <c r="AW209" s="1">
        <v>60979.9609375</v>
      </c>
      <c r="AX209" s="1">
        <v>33061.6796875</v>
      </c>
      <c r="AY209" s="1">
        <v>188024.875</v>
      </c>
      <c r="AZ209" s="1">
        <v>19432.57421875</v>
      </c>
      <c r="BA209" s="1">
        <v>62062.6640625</v>
      </c>
      <c r="BB209" s="1">
        <v>30900.423828125</v>
      </c>
      <c r="BC209" s="1">
        <v>51062.62890625</v>
      </c>
      <c r="BD209" s="1">
        <v>22585.46875</v>
      </c>
      <c r="BE209" s="1">
        <v>60265.625</v>
      </c>
      <c r="BF209" s="1">
        <v>10510.6630859375</v>
      </c>
      <c r="BG209" s="1">
        <v>56726.296875</v>
      </c>
    </row>
    <row r="210" spans="1:59" ht="13" x14ac:dyDescent="0.15">
      <c r="A210" s="1">
        <v>208</v>
      </c>
      <c r="B210" s="1">
        <v>80966.1015625</v>
      </c>
      <c r="C210" s="1">
        <v>71088.4765625</v>
      </c>
      <c r="D210" s="1">
        <v>71778.53125</v>
      </c>
      <c r="E210" s="1">
        <v>26905.78125</v>
      </c>
      <c r="F210" s="1">
        <v>32974.73828125</v>
      </c>
      <c r="G210" s="1">
        <v>30812.34375</v>
      </c>
      <c r="H210" s="1">
        <v>23514.5625</v>
      </c>
      <c r="I210" s="1">
        <v>31720.208984375</v>
      </c>
      <c r="J210" s="1">
        <v>70780.0078125</v>
      </c>
      <c r="K210" s="1">
        <v>30922.390625</v>
      </c>
      <c r="L210" s="1">
        <v>36611.1796875</v>
      </c>
      <c r="M210" s="1">
        <v>28303.841796875</v>
      </c>
      <c r="N210" s="1">
        <v>49713.32421875</v>
      </c>
      <c r="O210" s="1">
        <v>34597.609375</v>
      </c>
      <c r="P210" s="1">
        <v>40978.72265625</v>
      </c>
      <c r="Q210" s="1">
        <v>16038.9267578125</v>
      </c>
      <c r="R210" s="1">
        <v>33232.51953125</v>
      </c>
      <c r="S210" s="1">
        <v>29244.216796875</v>
      </c>
      <c r="T210" s="1">
        <v>46525.8046875</v>
      </c>
      <c r="U210" s="1">
        <v>31340.056640625</v>
      </c>
      <c r="V210" s="1">
        <v>20854.482421875</v>
      </c>
      <c r="W210" s="1">
        <v>24209.697265625</v>
      </c>
      <c r="X210" s="1">
        <v>16437.119140625</v>
      </c>
      <c r="Y210" s="1">
        <v>23384.369140625</v>
      </c>
      <c r="Z210" s="1">
        <v>18090.2421875</v>
      </c>
      <c r="AA210" s="1">
        <v>85284.1640625</v>
      </c>
      <c r="AB210" s="1">
        <v>25270.80859375</v>
      </c>
      <c r="AC210" s="1">
        <v>63411.65625</v>
      </c>
      <c r="AD210" s="1">
        <v>23785.16015625</v>
      </c>
      <c r="AE210" s="1">
        <v>68116.0390625</v>
      </c>
      <c r="AF210" s="1">
        <v>38875.20703125</v>
      </c>
      <c r="AG210" s="1">
        <v>54693.16015625</v>
      </c>
      <c r="AH210" s="1">
        <v>21510.099609375</v>
      </c>
      <c r="AI210" s="1">
        <v>26888.275390625</v>
      </c>
      <c r="AJ210" s="1">
        <v>17535.8125</v>
      </c>
      <c r="AK210" s="1">
        <v>20589.498046875</v>
      </c>
      <c r="AL210" s="1">
        <v>12138.2314453125</v>
      </c>
      <c r="AM210" s="1">
        <v>18757.515625</v>
      </c>
      <c r="AN210" s="1">
        <v>14236.150390625</v>
      </c>
      <c r="AO210" s="1">
        <v>16624.16015625</v>
      </c>
      <c r="AP210" s="1">
        <v>12055.4228515625</v>
      </c>
      <c r="AQ210" s="1">
        <v>13362.853515625</v>
      </c>
      <c r="AR210" s="1">
        <v>116421.2734375</v>
      </c>
      <c r="AS210" s="1">
        <v>43767.53515625</v>
      </c>
      <c r="AT210" s="1">
        <v>349582.125</v>
      </c>
      <c r="AU210" s="1">
        <v>87535.0703125</v>
      </c>
      <c r="AV210" s="1">
        <v>55888.34375</v>
      </c>
      <c r="AW210" s="1">
        <v>61274.55078125</v>
      </c>
      <c r="AX210" s="1">
        <v>33063.88671875</v>
      </c>
      <c r="AY210" s="1">
        <v>188933.1875</v>
      </c>
      <c r="AZ210" s="1">
        <v>19437.818359375</v>
      </c>
      <c r="BA210" s="1">
        <v>62362.48046875</v>
      </c>
      <c r="BB210" s="1">
        <v>30906.921875</v>
      </c>
      <c r="BC210" s="1">
        <v>51309.30859375</v>
      </c>
      <c r="BD210" s="1">
        <v>22589.765625</v>
      </c>
      <c r="BE210" s="1">
        <v>60556.76171875</v>
      </c>
      <c r="BF210" s="1">
        <v>10513.2451171875</v>
      </c>
      <c r="BG210" s="1">
        <v>57000.33984375</v>
      </c>
    </row>
    <row r="211" spans="1:59" ht="13" x14ac:dyDescent="0.15">
      <c r="A211" s="1">
        <v>209</v>
      </c>
      <c r="B211" s="1">
        <v>80986.7109375</v>
      </c>
      <c r="C211" s="1">
        <v>71430.2421875</v>
      </c>
      <c r="D211" s="1">
        <v>71846.3359375</v>
      </c>
      <c r="E211" s="1">
        <v>27035.134765625</v>
      </c>
      <c r="F211" s="1">
        <v>32998.8203125</v>
      </c>
      <c r="G211" s="1">
        <v>30960.478515625</v>
      </c>
      <c r="H211" s="1">
        <v>23528.408203125</v>
      </c>
      <c r="I211" s="1">
        <v>31872.708984375</v>
      </c>
      <c r="J211" s="1">
        <v>70810.609375</v>
      </c>
      <c r="K211" s="1">
        <v>31071.056640625</v>
      </c>
      <c r="L211" s="1">
        <v>36631.828125</v>
      </c>
      <c r="M211" s="1">
        <v>28439.91796875</v>
      </c>
      <c r="N211" s="1">
        <v>49729.1640625</v>
      </c>
      <c r="O211" s="1">
        <v>34763.9453125</v>
      </c>
      <c r="P211" s="1">
        <v>41000.40625</v>
      </c>
      <c r="Q211" s="1">
        <v>16116.0361328125</v>
      </c>
      <c r="R211" s="1">
        <v>33236.41015625</v>
      </c>
      <c r="S211" s="1">
        <v>29384.8125</v>
      </c>
      <c r="T211" s="1">
        <v>46537.46484375</v>
      </c>
      <c r="U211" s="1">
        <v>31490.728515625</v>
      </c>
      <c r="V211" s="1">
        <v>20862.8984375</v>
      </c>
      <c r="W211" s="1">
        <v>24326.091796875</v>
      </c>
      <c r="X211" s="1">
        <v>16442.703125</v>
      </c>
      <c r="Y211" s="1">
        <v>23496.79296875</v>
      </c>
      <c r="Z211" s="1">
        <v>18104.8125</v>
      </c>
      <c r="AA211" s="1">
        <v>85694.1875</v>
      </c>
      <c r="AB211" s="1">
        <v>25288.900390625</v>
      </c>
      <c r="AC211" s="1">
        <v>63716.51953125</v>
      </c>
      <c r="AD211" s="1">
        <v>23790.4921875</v>
      </c>
      <c r="AE211" s="1">
        <v>68443.515625</v>
      </c>
      <c r="AF211" s="1">
        <v>38891.1015625</v>
      </c>
      <c r="AG211" s="1">
        <v>54956.10546875</v>
      </c>
      <c r="AH211" s="1">
        <v>21517.486328125</v>
      </c>
      <c r="AI211" s="1">
        <v>27017.54296875</v>
      </c>
      <c r="AJ211" s="1">
        <v>17543.37109375</v>
      </c>
      <c r="AK211" s="1">
        <v>20688.486328125</v>
      </c>
      <c r="AL211" s="1">
        <v>12145.25390625</v>
      </c>
      <c r="AM211" s="1">
        <v>18847.6953125</v>
      </c>
      <c r="AN211" s="1">
        <v>14241.36328125</v>
      </c>
      <c r="AO211" s="1">
        <v>16704.083984375</v>
      </c>
      <c r="AP211" s="1">
        <v>12057.5498046875</v>
      </c>
      <c r="AQ211" s="1">
        <v>13427.09765625</v>
      </c>
      <c r="AR211" s="1">
        <v>116555.5390625</v>
      </c>
      <c r="AS211" s="1">
        <v>43977.953125</v>
      </c>
      <c r="AT211" s="1">
        <v>349898.5</v>
      </c>
      <c r="AU211" s="1">
        <v>87955.9140625</v>
      </c>
      <c r="AV211" s="1">
        <v>55900.59765625</v>
      </c>
      <c r="AW211" s="1">
        <v>61569.13671875</v>
      </c>
      <c r="AX211" s="1">
        <v>33066.0703125</v>
      </c>
      <c r="AY211" s="1">
        <v>189841.53125</v>
      </c>
      <c r="AZ211" s="1">
        <v>19443.013671875</v>
      </c>
      <c r="BA211" s="1">
        <v>62662.30078125</v>
      </c>
      <c r="BB211" s="1">
        <v>30913.361328125</v>
      </c>
      <c r="BC211" s="1">
        <v>51555.984375</v>
      </c>
      <c r="BD211" s="1">
        <v>22594.0234375</v>
      </c>
      <c r="BE211" s="1">
        <v>60847.8984375</v>
      </c>
      <c r="BF211" s="1">
        <v>10515.8076171875</v>
      </c>
      <c r="BG211" s="1">
        <v>57274.375</v>
      </c>
    </row>
    <row r="212" spans="1:59" ht="13" x14ac:dyDescent="0.15">
      <c r="A212" s="1">
        <v>210</v>
      </c>
      <c r="B212" s="1">
        <v>81007.0625</v>
      </c>
      <c r="C212" s="1">
        <v>71772.0234375</v>
      </c>
      <c r="D212" s="1">
        <v>71913.6484375</v>
      </c>
      <c r="E212" s="1">
        <v>27164.490234375</v>
      </c>
      <c r="F212" s="1">
        <v>33022.73828125</v>
      </c>
      <c r="G212" s="1">
        <v>31108.6171875</v>
      </c>
      <c r="H212" s="1">
        <v>23542.15625</v>
      </c>
      <c r="I212" s="1">
        <v>32025.2109375</v>
      </c>
      <c r="J212" s="1">
        <v>70840.8828125</v>
      </c>
      <c r="K212" s="1">
        <v>31219.72265625</v>
      </c>
      <c r="L212" s="1">
        <v>36652.3671875</v>
      </c>
      <c r="M212" s="1">
        <v>28575.994140625</v>
      </c>
      <c r="N212" s="1">
        <v>49744.86328125</v>
      </c>
      <c r="O212" s="1">
        <v>34930.28125</v>
      </c>
      <c r="P212" s="1">
        <v>41021.88671875</v>
      </c>
      <c r="Q212" s="1">
        <v>16193.1474609375</v>
      </c>
      <c r="R212" s="1">
        <v>33240.2421875</v>
      </c>
      <c r="S212" s="1">
        <v>29525.412109375</v>
      </c>
      <c r="T212" s="1">
        <v>46549.0078125</v>
      </c>
      <c r="U212" s="1">
        <v>31641.404296875</v>
      </c>
      <c r="V212" s="1">
        <v>20871.234375</v>
      </c>
      <c r="W212" s="1">
        <v>24442.484375</v>
      </c>
      <c r="X212" s="1">
        <v>16448.2265625</v>
      </c>
      <c r="Y212" s="1">
        <v>23609.21875</v>
      </c>
      <c r="Z212" s="1">
        <v>18119.25</v>
      </c>
      <c r="AA212" s="1">
        <v>86104.2109375</v>
      </c>
      <c r="AB212" s="1">
        <v>25306.861328125</v>
      </c>
      <c r="AC212" s="1">
        <v>64021.3828125</v>
      </c>
      <c r="AD212" s="1">
        <v>23795.78125</v>
      </c>
      <c r="AE212" s="1">
        <v>68771</v>
      </c>
      <c r="AF212" s="1">
        <v>38906.85546875</v>
      </c>
      <c r="AG212" s="1">
        <v>55219.05859375</v>
      </c>
      <c r="AH212" s="1">
        <v>21524.806640625</v>
      </c>
      <c r="AI212" s="1">
        <v>27146.814453125</v>
      </c>
      <c r="AJ212" s="1">
        <v>17550.83984375</v>
      </c>
      <c r="AK212" s="1">
        <v>20787.474609375</v>
      </c>
      <c r="AL212" s="1">
        <v>12152.236328125</v>
      </c>
      <c r="AM212" s="1">
        <v>18937.876953125</v>
      </c>
      <c r="AN212" s="1">
        <v>14246.533203125</v>
      </c>
      <c r="AO212" s="1">
        <v>16784.009765625</v>
      </c>
      <c r="AP212" s="1">
        <v>12059.654296875</v>
      </c>
      <c r="AQ212" s="1">
        <v>13491.3427734375</v>
      </c>
      <c r="AR212" s="1">
        <v>116688.7265625</v>
      </c>
      <c r="AS212" s="1">
        <v>44188.37890625</v>
      </c>
      <c r="AT212" s="1">
        <v>350211.9375</v>
      </c>
      <c r="AU212" s="1">
        <v>88376.7578125</v>
      </c>
      <c r="AV212" s="1">
        <v>55912.73046875</v>
      </c>
      <c r="AW212" s="1">
        <v>61863.73046875</v>
      </c>
      <c r="AX212" s="1">
        <v>33068.23828125</v>
      </c>
      <c r="AY212" s="1">
        <v>190749.859375</v>
      </c>
      <c r="AZ212" s="1">
        <v>19448.166015625</v>
      </c>
      <c r="BA212" s="1">
        <v>62962.125</v>
      </c>
      <c r="BB212" s="1">
        <v>30919.744140625</v>
      </c>
      <c r="BC212" s="1">
        <v>51802.66796875</v>
      </c>
      <c r="BD212" s="1">
        <v>22598.25</v>
      </c>
      <c r="BE212" s="1">
        <v>61139.0390625</v>
      </c>
      <c r="BF212" s="1">
        <v>10518.3525390625</v>
      </c>
      <c r="BG212" s="1">
        <v>57548.41796875</v>
      </c>
    </row>
    <row r="213" spans="1:59" ht="13" x14ac:dyDescent="0.15">
      <c r="A213" s="1">
        <v>211</v>
      </c>
      <c r="B213" s="1">
        <v>81027.1640625</v>
      </c>
      <c r="C213" s="1">
        <v>72113.796875</v>
      </c>
      <c r="D213" s="1">
        <v>71980.4921875</v>
      </c>
      <c r="E213" s="1">
        <v>27293.845703125</v>
      </c>
      <c r="F213" s="1">
        <v>33046.48046875</v>
      </c>
      <c r="G213" s="1">
        <v>31256.751953125</v>
      </c>
      <c r="H213" s="1">
        <v>23555.8046875</v>
      </c>
      <c r="I213" s="1">
        <v>32177.712890625</v>
      </c>
      <c r="J213" s="1">
        <v>70870.84375</v>
      </c>
      <c r="K213" s="1">
        <v>31368.38671875</v>
      </c>
      <c r="L213" s="1">
        <v>36672.78515625</v>
      </c>
      <c r="M213" s="1">
        <v>28712.0703125</v>
      </c>
      <c r="N213" s="1">
        <v>49760.41796875</v>
      </c>
      <c r="O213" s="1">
        <v>35096.6171875</v>
      </c>
      <c r="P213" s="1">
        <v>41043.1796875</v>
      </c>
      <c r="Q213" s="1">
        <v>16270.2568359375</v>
      </c>
      <c r="R213" s="1">
        <v>33244.01953125</v>
      </c>
      <c r="S213" s="1">
        <v>29666.0078125</v>
      </c>
      <c r="T213" s="1">
        <v>46560.45703125</v>
      </c>
      <c r="U213" s="1">
        <v>31792.076171875</v>
      </c>
      <c r="V213" s="1">
        <v>20879.48828125</v>
      </c>
      <c r="W213" s="1">
        <v>24558.876953125</v>
      </c>
      <c r="X213" s="1">
        <v>16453.6875</v>
      </c>
      <c r="Y213" s="1">
        <v>23721.642578125</v>
      </c>
      <c r="Z213" s="1">
        <v>18133.55859375</v>
      </c>
      <c r="AA213" s="1">
        <v>86514.2265625</v>
      </c>
      <c r="AB213" s="1">
        <v>25324.69140625</v>
      </c>
      <c r="AC213" s="1">
        <v>64326.24609375</v>
      </c>
      <c r="AD213" s="1">
        <v>23801.02734375</v>
      </c>
      <c r="AE213" s="1">
        <v>69098.4765625</v>
      </c>
      <c r="AF213" s="1">
        <v>38922.47265625</v>
      </c>
      <c r="AG213" s="1">
        <v>55482.00390625</v>
      </c>
      <c r="AH213" s="1">
        <v>21532.056640625</v>
      </c>
      <c r="AI213" s="1">
        <v>27276.0859375</v>
      </c>
      <c r="AJ213" s="1">
        <v>17558.22265625</v>
      </c>
      <c r="AK213" s="1">
        <v>20886.462890625</v>
      </c>
      <c r="AL213" s="1">
        <v>12159.17578125</v>
      </c>
      <c r="AM213" s="1">
        <v>19028.056640625</v>
      </c>
      <c r="AN213" s="1">
        <v>14251.658203125</v>
      </c>
      <c r="AO213" s="1">
        <v>16863.93359375</v>
      </c>
      <c r="AP213" s="1">
        <v>12061.7353515625</v>
      </c>
      <c r="AQ213" s="1">
        <v>13555.587890625</v>
      </c>
      <c r="AR213" s="1">
        <v>116820.8671875</v>
      </c>
      <c r="AS213" s="1">
        <v>44398.796875</v>
      </c>
      <c r="AT213" s="1">
        <v>350522.3125</v>
      </c>
      <c r="AU213" s="1">
        <v>88797.59375</v>
      </c>
      <c r="AV213" s="1">
        <v>55924.73828125</v>
      </c>
      <c r="AW213" s="1">
        <v>62158.31640625</v>
      </c>
      <c r="AX213" s="1">
        <v>33070.3828125</v>
      </c>
      <c r="AY213" s="1">
        <v>191658.1875</v>
      </c>
      <c r="AZ213" s="1">
        <v>19453.2734375</v>
      </c>
      <c r="BA213" s="1">
        <v>63261.9453125</v>
      </c>
      <c r="BB213" s="1">
        <v>30926.0703125</v>
      </c>
      <c r="BC213" s="1">
        <v>52049.34375</v>
      </c>
      <c r="BD213" s="1">
        <v>22602.435546875</v>
      </c>
      <c r="BE213" s="1">
        <v>61430.17578125</v>
      </c>
      <c r="BF213" s="1">
        <v>10520.8798828125</v>
      </c>
      <c r="BG213" s="1">
        <v>57822.45703125</v>
      </c>
    </row>
    <row r="214" spans="1:59" ht="13" x14ac:dyDescent="0.15">
      <c r="A214" s="1">
        <v>212</v>
      </c>
      <c r="B214" s="1">
        <v>81047.0234375</v>
      </c>
      <c r="C214" s="1">
        <v>72455.5625</v>
      </c>
      <c r="D214" s="1">
        <v>72046.859375</v>
      </c>
      <c r="E214" s="1">
        <v>27423.201171875</v>
      </c>
      <c r="F214" s="1">
        <v>33070.05859375</v>
      </c>
      <c r="G214" s="1">
        <v>31404.888671875</v>
      </c>
      <c r="H214" s="1">
        <v>23569.361328125</v>
      </c>
      <c r="I214" s="1">
        <v>32330.21484375</v>
      </c>
      <c r="J214" s="1">
        <v>70900.5</v>
      </c>
      <c r="K214" s="1">
        <v>31517.052734375</v>
      </c>
      <c r="L214" s="1">
        <v>36693.09375</v>
      </c>
      <c r="M214" s="1">
        <v>28848.146484375</v>
      </c>
      <c r="N214" s="1">
        <v>49775.84765625</v>
      </c>
      <c r="O214" s="1">
        <v>35262.953125</v>
      </c>
      <c r="P214" s="1">
        <v>41064.265625</v>
      </c>
      <c r="Q214" s="1">
        <v>16347.3681640625</v>
      </c>
      <c r="R214" s="1">
        <v>33247.73828125</v>
      </c>
      <c r="S214" s="1">
        <v>29806.607421875</v>
      </c>
      <c r="T214" s="1">
        <v>46571.79296875</v>
      </c>
      <c r="U214" s="1">
        <v>31942.751953125</v>
      </c>
      <c r="V214" s="1">
        <v>20887.6640625</v>
      </c>
      <c r="W214" s="1">
        <v>24675.271484375</v>
      </c>
      <c r="X214" s="1">
        <v>16459.0859375</v>
      </c>
      <c r="Y214" s="1">
        <v>23834.068359375</v>
      </c>
      <c r="Z214" s="1">
        <v>18147.7421875</v>
      </c>
      <c r="AA214" s="1">
        <v>86924.25</v>
      </c>
      <c r="AB214" s="1">
        <v>25342.390625</v>
      </c>
      <c r="AC214" s="1">
        <v>64631.109375</v>
      </c>
      <c r="AD214" s="1">
        <v>23806.228515625</v>
      </c>
      <c r="AE214" s="1">
        <v>69425.96875</v>
      </c>
      <c r="AF214" s="1">
        <v>38937.953125</v>
      </c>
      <c r="AG214" s="1">
        <v>55744.953125</v>
      </c>
      <c r="AH214" s="1">
        <v>21539.2421875</v>
      </c>
      <c r="AI214" s="1">
        <v>27405.357421875</v>
      </c>
      <c r="AJ214" s="1">
        <v>17565.51953125</v>
      </c>
      <c r="AK214" s="1">
        <v>20985.44921875</v>
      </c>
      <c r="AL214" s="1">
        <v>12166.07421875</v>
      </c>
      <c r="AM214" s="1">
        <v>19118.236328125</v>
      </c>
      <c r="AN214" s="1">
        <v>14256.7392578125</v>
      </c>
      <c r="AO214" s="1">
        <v>16943.857421875</v>
      </c>
      <c r="AP214" s="1">
        <v>12063.79296875</v>
      </c>
      <c r="AQ214" s="1">
        <v>13619.83203125</v>
      </c>
      <c r="AR214" s="1">
        <v>116951.9453125</v>
      </c>
      <c r="AS214" s="1">
        <v>44609.22265625</v>
      </c>
      <c r="AT214" s="1">
        <v>350829.78125</v>
      </c>
      <c r="AU214" s="1">
        <v>89218.4453125</v>
      </c>
      <c r="AV214" s="1">
        <v>55936.6171875</v>
      </c>
      <c r="AW214" s="1">
        <v>62452.9140625</v>
      </c>
      <c r="AX214" s="1">
        <v>33072.51171875</v>
      </c>
      <c r="AY214" s="1">
        <v>192566.53125</v>
      </c>
      <c r="AZ214" s="1">
        <v>19458.333984375</v>
      </c>
      <c r="BA214" s="1">
        <v>63561.765625</v>
      </c>
      <c r="BB214" s="1">
        <v>30932.33984375</v>
      </c>
      <c r="BC214" s="1">
        <v>52296.02734375</v>
      </c>
      <c r="BD214" s="1">
        <v>22606.58984375</v>
      </c>
      <c r="BE214" s="1">
        <v>61721.31640625</v>
      </c>
      <c r="BF214" s="1">
        <v>10523.3896484375</v>
      </c>
      <c r="BG214" s="1">
        <v>58096.5</v>
      </c>
    </row>
    <row r="215" spans="1:59" ht="13" x14ac:dyDescent="0.15">
      <c r="A215" s="1">
        <v>213</v>
      </c>
      <c r="B215" s="1">
        <v>81066.640625</v>
      </c>
      <c r="C215" s="1">
        <v>72797.3359375</v>
      </c>
      <c r="D215" s="1">
        <v>72112.75</v>
      </c>
      <c r="E215" s="1">
        <v>27552.5546875</v>
      </c>
      <c r="F215" s="1">
        <v>33093.46484375</v>
      </c>
      <c r="G215" s="1">
        <v>31553.0234375</v>
      </c>
      <c r="H215" s="1">
        <v>23582.822265625</v>
      </c>
      <c r="I215" s="1">
        <v>32482.712890625</v>
      </c>
      <c r="J215" s="1">
        <v>70929.8515625</v>
      </c>
      <c r="K215" s="1">
        <v>31665.71875</v>
      </c>
      <c r="L215" s="1">
        <v>36713.28125</v>
      </c>
      <c r="M215" s="1">
        <v>28984.22265625</v>
      </c>
      <c r="N215" s="1">
        <v>49791.13671875</v>
      </c>
      <c r="O215" s="1">
        <v>35429.28515625</v>
      </c>
      <c r="P215" s="1">
        <v>41085.16796875</v>
      </c>
      <c r="Q215" s="1">
        <v>16424.478515625</v>
      </c>
      <c r="R215" s="1">
        <v>33251.3984375</v>
      </c>
      <c r="S215" s="1">
        <v>29947.203125</v>
      </c>
      <c r="T215" s="1">
        <v>46583.03125</v>
      </c>
      <c r="U215" s="1">
        <v>32093.423828125</v>
      </c>
      <c r="V215" s="1">
        <v>20895.759765625</v>
      </c>
      <c r="W215" s="1">
        <v>24791.6640625</v>
      </c>
      <c r="X215" s="1">
        <v>16464.427734375</v>
      </c>
      <c r="Y215" s="1">
        <v>23946.494140625</v>
      </c>
      <c r="Z215" s="1">
        <v>18161.80078125</v>
      </c>
      <c r="AA215" s="1">
        <v>87334.265625</v>
      </c>
      <c r="AB215" s="1">
        <v>25359.9609375</v>
      </c>
      <c r="AC215" s="1">
        <v>64935.9765625</v>
      </c>
      <c r="AD215" s="1">
        <v>23811.392578125</v>
      </c>
      <c r="AE215" s="1">
        <v>69753.4375</v>
      </c>
      <c r="AF215" s="1">
        <v>38953.30078125</v>
      </c>
      <c r="AG215" s="1">
        <v>56007.90234375</v>
      </c>
      <c r="AH215" s="1">
        <v>21546.365234375</v>
      </c>
      <c r="AI215" s="1">
        <v>27534.626953125</v>
      </c>
      <c r="AJ215" s="1">
        <v>17572.732421875</v>
      </c>
      <c r="AK215" s="1">
        <v>21084.4375</v>
      </c>
      <c r="AL215" s="1">
        <v>12172.9326171875</v>
      </c>
      <c r="AM215" s="1">
        <v>19208.41796875</v>
      </c>
      <c r="AN215" s="1">
        <v>14261.775390625</v>
      </c>
      <c r="AO215" s="1">
        <v>17023.78125</v>
      </c>
      <c r="AP215" s="1">
        <v>12065.828125</v>
      </c>
      <c r="AQ215" s="1">
        <v>13684.076171875</v>
      </c>
      <c r="AR215" s="1">
        <v>117082.0078125</v>
      </c>
      <c r="AS215" s="1">
        <v>44819.640625</v>
      </c>
      <c r="AT215" s="1">
        <v>351134.375</v>
      </c>
      <c r="AU215" s="1">
        <v>89639.28125</v>
      </c>
      <c r="AV215" s="1">
        <v>55948.3828125</v>
      </c>
      <c r="AW215" s="1">
        <v>62747.49609375</v>
      </c>
      <c r="AX215" s="1">
        <v>33074.6171875</v>
      </c>
      <c r="AY215" s="1">
        <v>193474.859375</v>
      </c>
      <c r="AZ215" s="1">
        <v>19463.3515625</v>
      </c>
      <c r="BA215" s="1">
        <v>63861.58203125</v>
      </c>
      <c r="BB215" s="1">
        <v>30938.552734375</v>
      </c>
      <c r="BC215" s="1">
        <v>52542.703125</v>
      </c>
      <c r="BD215" s="1">
        <v>22610.70703125</v>
      </c>
      <c r="BE215" s="1">
        <v>62012.45703125</v>
      </c>
      <c r="BF215" s="1">
        <v>10525.8837890625</v>
      </c>
      <c r="BG215" s="1">
        <v>58370.53515625</v>
      </c>
    </row>
    <row r="216" spans="1:59" ht="13" x14ac:dyDescent="0.15">
      <c r="A216" s="1">
        <v>214</v>
      </c>
      <c r="B216" s="1">
        <v>81086.0234375</v>
      </c>
      <c r="C216" s="1">
        <v>73139.109375</v>
      </c>
      <c r="D216" s="1">
        <v>72178.171875</v>
      </c>
      <c r="E216" s="1">
        <v>27681.908203125</v>
      </c>
      <c r="F216" s="1">
        <v>33116.70703125</v>
      </c>
      <c r="G216" s="1">
        <v>31701.16015625</v>
      </c>
      <c r="H216" s="1">
        <v>23596.189453125</v>
      </c>
      <c r="I216" s="1">
        <v>32635.212890625</v>
      </c>
      <c r="J216" s="1">
        <v>70958.9140625</v>
      </c>
      <c r="K216" s="1">
        <v>31814.3828125</v>
      </c>
      <c r="L216" s="1">
        <v>36733.359375</v>
      </c>
      <c r="M216" s="1">
        <v>29120.298828125</v>
      </c>
      <c r="N216" s="1">
        <v>49806.30078125</v>
      </c>
      <c r="O216" s="1">
        <v>35595.62109375</v>
      </c>
      <c r="P216" s="1">
        <v>41105.875</v>
      </c>
      <c r="Q216" s="1">
        <v>16501.587890625</v>
      </c>
      <c r="R216" s="1">
        <v>33255.0078125</v>
      </c>
      <c r="S216" s="1">
        <v>30087.80078125</v>
      </c>
      <c r="T216" s="1">
        <v>46594.16015625</v>
      </c>
      <c r="U216" s="1">
        <v>32244.095703125</v>
      </c>
      <c r="V216" s="1">
        <v>20903.77734375</v>
      </c>
      <c r="W216" s="1">
        <v>24908.0546875</v>
      </c>
      <c r="X216" s="1">
        <v>16469.708984375</v>
      </c>
      <c r="Y216" s="1">
        <v>24058.91796875</v>
      </c>
      <c r="Z216" s="1">
        <v>18175.734375</v>
      </c>
      <c r="AA216" s="1">
        <v>87744.28125</v>
      </c>
      <c r="AB216" s="1">
        <v>25377.404296875</v>
      </c>
      <c r="AC216" s="1">
        <v>65240.83984375</v>
      </c>
      <c r="AD216" s="1">
        <v>23816.509765625</v>
      </c>
      <c r="AE216" s="1">
        <v>70080.921875</v>
      </c>
      <c r="AF216" s="1">
        <v>38968.51953125</v>
      </c>
      <c r="AG216" s="1">
        <v>56270.84765625</v>
      </c>
      <c r="AH216" s="1">
        <v>21553.423828125</v>
      </c>
      <c r="AI216" s="1">
        <v>27663.896484375</v>
      </c>
      <c r="AJ216" s="1">
        <v>17579.86328125</v>
      </c>
      <c r="AK216" s="1">
        <v>21183.42578125</v>
      </c>
      <c r="AL216" s="1">
        <v>12179.751953125</v>
      </c>
      <c r="AM216" s="1">
        <v>19298.59765625</v>
      </c>
      <c r="AN216" s="1">
        <v>14266.7705078125</v>
      </c>
      <c r="AO216" s="1">
        <v>17103.703125</v>
      </c>
      <c r="AP216" s="1">
        <v>12067.8388671875</v>
      </c>
      <c r="AQ216" s="1">
        <v>13748.3203125</v>
      </c>
      <c r="AR216" s="1">
        <v>117211.03125</v>
      </c>
      <c r="AS216" s="1">
        <v>45030.05859375</v>
      </c>
      <c r="AT216" s="1">
        <v>351436.09375</v>
      </c>
      <c r="AU216" s="1">
        <v>90060.125</v>
      </c>
      <c r="AV216" s="1">
        <v>55960.0234375</v>
      </c>
      <c r="AW216" s="1">
        <v>63042.08203125</v>
      </c>
      <c r="AX216" s="1">
        <v>33076.70703125</v>
      </c>
      <c r="AY216" s="1">
        <v>194383.1875</v>
      </c>
      <c r="AZ216" s="1">
        <v>19468.326171875</v>
      </c>
      <c r="BA216" s="1">
        <v>64161.40234375</v>
      </c>
      <c r="BB216" s="1">
        <v>30944.712890625</v>
      </c>
      <c r="BC216" s="1">
        <v>52789.3828125</v>
      </c>
      <c r="BD216" s="1">
        <v>22614.791015625</v>
      </c>
      <c r="BE216" s="1">
        <v>62303.59375</v>
      </c>
      <c r="BF216" s="1">
        <v>10528.3603515625</v>
      </c>
      <c r="BG216" s="1">
        <v>58644.57421875</v>
      </c>
    </row>
    <row r="217" spans="1:59" ht="13" x14ac:dyDescent="0.15">
      <c r="A217" s="1">
        <v>215</v>
      </c>
      <c r="B217" s="1">
        <v>81105.171875</v>
      </c>
      <c r="C217" s="1">
        <v>73480.8828125</v>
      </c>
      <c r="D217" s="1">
        <v>72243.140625</v>
      </c>
      <c r="E217" s="1">
        <v>27811.263671875</v>
      </c>
      <c r="F217" s="1">
        <v>33139.7890625</v>
      </c>
      <c r="G217" s="1">
        <v>31849.298828125</v>
      </c>
      <c r="H217" s="1">
        <v>23609.46484375</v>
      </c>
      <c r="I217" s="1">
        <v>32787.71484375</v>
      </c>
      <c r="J217" s="1">
        <v>70987.671875</v>
      </c>
      <c r="K217" s="1">
        <v>31963.05078125</v>
      </c>
      <c r="L217" s="1">
        <v>36753.33203125</v>
      </c>
      <c r="M217" s="1">
        <v>29256.376953125</v>
      </c>
      <c r="N217" s="1">
        <v>49821.33203125</v>
      </c>
      <c r="O217" s="1">
        <v>35761.95703125</v>
      </c>
      <c r="P217" s="1">
        <v>41126.3984375</v>
      </c>
      <c r="Q217" s="1">
        <v>16578.69921875</v>
      </c>
      <c r="R217" s="1">
        <v>33258.5625</v>
      </c>
      <c r="S217" s="1">
        <v>30228.3984375</v>
      </c>
      <c r="T217" s="1">
        <v>46605.1953125</v>
      </c>
      <c r="U217" s="1">
        <v>32394.76953125</v>
      </c>
      <c r="V217" s="1">
        <v>20911.72265625</v>
      </c>
      <c r="W217" s="1">
        <v>25024.44921875</v>
      </c>
      <c r="X217" s="1">
        <v>16474.931640625</v>
      </c>
      <c r="Y217" s="1">
        <v>24171.34375</v>
      </c>
      <c r="Z217" s="1">
        <v>18189.546875</v>
      </c>
      <c r="AA217" s="1">
        <v>88154.3046875</v>
      </c>
      <c r="AB217" s="1">
        <v>25394.724609375</v>
      </c>
      <c r="AC217" s="1">
        <v>65545.703125</v>
      </c>
      <c r="AD217" s="1">
        <v>23821.59375</v>
      </c>
      <c r="AE217" s="1">
        <v>70408.40625</v>
      </c>
      <c r="AF217" s="1">
        <v>38983.6015625</v>
      </c>
      <c r="AG217" s="1">
        <v>56533.796875</v>
      </c>
      <c r="AH217" s="1">
        <v>21560.419921875</v>
      </c>
      <c r="AI217" s="1">
        <v>27793.16796875</v>
      </c>
      <c r="AJ217" s="1">
        <v>17586.912109375</v>
      </c>
      <c r="AK217" s="1">
        <v>21282.4140625</v>
      </c>
      <c r="AL217" s="1">
        <v>12186.53125</v>
      </c>
      <c r="AM217" s="1">
        <v>19388.77734375</v>
      </c>
      <c r="AN217" s="1">
        <v>14271.720703125</v>
      </c>
      <c r="AO217" s="1">
        <v>17183.62890625</v>
      </c>
      <c r="AP217" s="1">
        <v>12069.830078125</v>
      </c>
      <c r="AQ217" s="1">
        <v>13812.56640625</v>
      </c>
      <c r="AR217" s="1">
        <v>117339.0546875</v>
      </c>
      <c r="AS217" s="1">
        <v>45240.484375</v>
      </c>
      <c r="AT217" s="1">
        <v>351735</v>
      </c>
      <c r="AU217" s="1">
        <v>90480.96875</v>
      </c>
      <c r="AV217" s="1">
        <v>55971.5390625</v>
      </c>
      <c r="AW217" s="1">
        <v>63336.6796875</v>
      </c>
      <c r="AX217" s="1">
        <v>33078.7734375</v>
      </c>
      <c r="AY217" s="1">
        <v>195291.53125</v>
      </c>
      <c r="AZ217" s="1">
        <v>19473.255859375</v>
      </c>
      <c r="BA217" s="1">
        <v>64461.22265625</v>
      </c>
      <c r="BB217" s="1">
        <v>30950.81640625</v>
      </c>
      <c r="BC217" s="1">
        <v>53036.06640625</v>
      </c>
      <c r="BD217" s="1">
        <v>22618.841796875</v>
      </c>
      <c r="BE217" s="1">
        <v>62594.73046875</v>
      </c>
      <c r="BF217" s="1">
        <v>10530.818359375</v>
      </c>
      <c r="BG217" s="1">
        <v>58918.6171875</v>
      </c>
    </row>
    <row r="218" spans="1:59" ht="13" x14ac:dyDescent="0.15">
      <c r="A218" s="1">
        <v>216</v>
      </c>
      <c r="B218" s="1">
        <v>81124.09375</v>
      </c>
      <c r="C218" s="1">
        <v>73822.6484375</v>
      </c>
      <c r="D218" s="1">
        <v>72307.6640625</v>
      </c>
      <c r="E218" s="1">
        <v>27940.619140625</v>
      </c>
      <c r="F218" s="1">
        <v>33162.703125</v>
      </c>
      <c r="G218" s="1">
        <v>31997.43359375</v>
      </c>
      <c r="H218" s="1">
        <v>23622.650390625</v>
      </c>
      <c r="I218" s="1">
        <v>32940.21875</v>
      </c>
      <c r="J218" s="1">
        <v>71016.1484375</v>
      </c>
      <c r="K218" s="1">
        <v>32111.712890625</v>
      </c>
      <c r="L218" s="1">
        <v>36773.19140625</v>
      </c>
      <c r="M218" s="1">
        <v>29392.451171875</v>
      </c>
      <c r="N218" s="1">
        <v>49836.2421875</v>
      </c>
      <c r="O218" s="1">
        <v>35928.2890625</v>
      </c>
      <c r="P218" s="1">
        <v>41146.7421875</v>
      </c>
      <c r="Q218" s="1">
        <v>16655.80859375</v>
      </c>
      <c r="R218" s="1">
        <v>33262.06640625</v>
      </c>
      <c r="S218" s="1">
        <v>30368.99609375</v>
      </c>
      <c r="T218" s="1">
        <v>46616.1328125</v>
      </c>
      <c r="U218" s="1">
        <v>32545.443359375</v>
      </c>
      <c r="V218" s="1">
        <v>20919.58984375</v>
      </c>
      <c r="W218" s="1">
        <v>25140.841796875</v>
      </c>
      <c r="X218" s="1">
        <v>16480.099609375</v>
      </c>
      <c r="Y218" s="1">
        <v>24283.767578125</v>
      </c>
      <c r="Z218" s="1">
        <v>18203.23828125</v>
      </c>
      <c r="AA218" s="1">
        <v>88564.328125</v>
      </c>
      <c r="AB218" s="1">
        <v>25411.91796875</v>
      </c>
      <c r="AC218" s="1">
        <v>65850.5703125</v>
      </c>
      <c r="AD218" s="1">
        <v>23826.6328125</v>
      </c>
      <c r="AE218" s="1">
        <v>70735.8828125</v>
      </c>
      <c r="AF218" s="1">
        <v>38998.55859375</v>
      </c>
      <c r="AG218" s="1">
        <v>56796.7421875</v>
      </c>
      <c r="AH218" s="1">
        <v>21567.3515625</v>
      </c>
      <c r="AI218" s="1">
        <v>27922.439453125</v>
      </c>
      <c r="AJ218" s="1">
        <v>17593.880859375</v>
      </c>
      <c r="AK218" s="1">
        <v>21381.40234375</v>
      </c>
      <c r="AL218" s="1">
        <v>12193.271484375</v>
      </c>
      <c r="AM218" s="1">
        <v>19478.958984375</v>
      </c>
      <c r="AN218" s="1">
        <v>14276.630859375</v>
      </c>
      <c r="AO218" s="1">
        <v>17263.55078125</v>
      </c>
      <c r="AP218" s="1">
        <v>12071.7978515625</v>
      </c>
      <c r="AQ218" s="1">
        <v>13876.8095703125</v>
      </c>
      <c r="AR218" s="1">
        <v>117466.0625</v>
      </c>
      <c r="AS218" s="1">
        <v>45450.90234375</v>
      </c>
      <c r="AT218" s="1">
        <v>352031.09375</v>
      </c>
      <c r="AU218" s="1">
        <v>90901.8046875</v>
      </c>
      <c r="AV218" s="1">
        <v>55982.94140625</v>
      </c>
      <c r="AW218" s="1">
        <v>63631.26171875</v>
      </c>
      <c r="AX218" s="1">
        <v>33080.828125</v>
      </c>
      <c r="AY218" s="1">
        <v>196199.859375</v>
      </c>
      <c r="AZ218" s="1">
        <v>19478.14453125</v>
      </c>
      <c r="BA218" s="1">
        <v>64761.04296875</v>
      </c>
      <c r="BB218" s="1">
        <v>30956.869140625</v>
      </c>
      <c r="BC218" s="1">
        <v>53282.7421875</v>
      </c>
      <c r="BD218" s="1">
        <v>22622.859375</v>
      </c>
      <c r="BE218" s="1">
        <v>62885.8671875</v>
      </c>
      <c r="BF218" s="1">
        <v>10533.2626953125</v>
      </c>
      <c r="BG218" s="1">
        <v>59192.66015625</v>
      </c>
    </row>
    <row r="219" spans="1:59" ht="13" x14ac:dyDescent="0.15">
      <c r="A219" s="1">
        <v>217</v>
      </c>
      <c r="B219" s="1">
        <v>81142.78125</v>
      </c>
      <c r="C219" s="1">
        <v>74164.421875</v>
      </c>
      <c r="D219" s="1">
        <v>72371.7265625</v>
      </c>
      <c r="E219" s="1">
        <v>28069.97265625</v>
      </c>
      <c r="F219" s="1">
        <v>33185.4609375</v>
      </c>
      <c r="G219" s="1">
        <v>32145.5703125</v>
      </c>
      <c r="H219" s="1">
        <v>23635.744140625</v>
      </c>
      <c r="I219" s="1">
        <v>33092.71875</v>
      </c>
      <c r="J219" s="1">
        <v>71044.3359375</v>
      </c>
      <c r="K219" s="1">
        <v>32260.37890625</v>
      </c>
      <c r="L219" s="1">
        <v>36792.94140625</v>
      </c>
      <c r="M219" s="1">
        <v>29528.52734375</v>
      </c>
      <c r="N219" s="1">
        <v>49851.01953125</v>
      </c>
      <c r="O219" s="1">
        <v>36094.62109375</v>
      </c>
      <c r="P219" s="1">
        <v>41166.89453125</v>
      </c>
      <c r="Q219" s="1">
        <v>16732.91796875</v>
      </c>
      <c r="R219" s="1">
        <v>33265.515625</v>
      </c>
      <c r="S219" s="1">
        <v>30509.591796875</v>
      </c>
      <c r="T219" s="1">
        <v>46626.96875</v>
      </c>
      <c r="U219" s="1">
        <v>32696.1171875</v>
      </c>
      <c r="V219" s="1">
        <v>20927.384765625</v>
      </c>
      <c r="W219" s="1">
        <v>25257.232421875</v>
      </c>
      <c r="X219" s="1">
        <v>16485.2109375</v>
      </c>
      <c r="Y219" s="1">
        <v>24396.193359375</v>
      </c>
      <c r="Z219" s="1">
        <v>18216.8125</v>
      </c>
      <c r="AA219" s="1">
        <v>88974.34375</v>
      </c>
      <c r="AB219" s="1">
        <v>25428.9921875</v>
      </c>
      <c r="AC219" s="1">
        <v>66155.421875</v>
      </c>
      <c r="AD219" s="1">
        <v>23831.634765625</v>
      </c>
      <c r="AE219" s="1">
        <v>71063.3671875</v>
      </c>
      <c r="AF219" s="1">
        <v>39013.38671875</v>
      </c>
      <c r="AG219" s="1">
        <v>57059.69140625</v>
      </c>
      <c r="AH219" s="1">
        <v>21574.220703125</v>
      </c>
      <c r="AI219" s="1">
        <v>28051.708984375</v>
      </c>
      <c r="AJ219" s="1">
        <v>17600.76953125</v>
      </c>
      <c r="AK219" s="1">
        <v>21480.388671875</v>
      </c>
      <c r="AL219" s="1">
        <v>12199.9716796875</v>
      </c>
      <c r="AM219" s="1">
        <v>19569.138671875</v>
      </c>
      <c r="AN219" s="1">
        <v>14281.5</v>
      </c>
      <c r="AO219" s="1">
        <v>17343.4765625</v>
      </c>
      <c r="AP219" s="1">
        <v>12073.74609375</v>
      </c>
      <c r="AQ219" s="1">
        <v>13941.0537109375</v>
      </c>
      <c r="AR219" s="1">
        <v>117592.09375</v>
      </c>
      <c r="AS219" s="1">
        <v>45661.32421875</v>
      </c>
      <c r="AT219" s="1">
        <v>352324.4375</v>
      </c>
      <c r="AU219" s="1">
        <v>91322.640625</v>
      </c>
      <c r="AV219" s="1">
        <v>55994.23046875</v>
      </c>
      <c r="AW219" s="1">
        <v>63925.8515625</v>
      </c>
      <c r="AX219" s="1">
        <v>33082.85546875</v>
      </c>
      <c r="AY219" s="1">
        <v>197108.1875</v>
      </c>
      <c r="AZ219" s="1">
        <v>19482.990234375</v>
      </c>
      <c r="BA219" s="1">
        <v>65060.859375</v>
      </c>
      <c r="BB219" s="1">
        <v>30962.869140625</v>
      </c>
      <c r="BC219" s="1">
        <v>53529.421875</v>
      </c>
      <c r="BD219" s="1">
        <v>22626.84375</v>
      </c>
      <c r="BE219" s="1">
        <v>63177.00390625</v>
      </c>
      <c r="BF219" s="1">
        <v>10535.6904296875</v>
      </c>
      <c r="BG219" s="1">
        <v>59466.6953125</v>
      </c>
    </row>
    <row r="220" spans="1:59" ht="13" x14ac:dyDescent="0.15">
      <c r="A220" s="1">
        <v>218</v>
      </c>
      <c r="B220" s="1">
        <v>81161.25</v>
      </c>
      <c r="C220" s="1">
        <v>74506.1953125</v>
      </c>
      <c r="D220" s="1">
        <v>72435.34375</v>
      </c>
      <c r="E220" s="1">
        <v>28199.328125</v>
      </c>
      <c r="F220" s="1">
        <v>33208.06640625</v>
      </c>
      <c r="G220" s="1">
        <v>32293.708984375</v>
      </c>
      <c r="H220" s="1">
        <v>23648.748046875</v>
      </c>
      <c r="I220" s="1">
        <v>33245.21875</v>
      </c>
      <c r="J220" s="1">
        <v>71072.2421875</v>
      </c>
      <c r="K220" s="1">
        <v>32409.044921875</v>
      </c>
      <c r="L220" s="1">
        <v>36812.578125</v>
      </c>
      <c r="M220" s="1">
        <v>29664.603515625</v>
      </c>
      <c r="N220" s="1">
        <v>49865.67578125</v>
      </c>
      <c r="O220" s="1">
        <v>36260.9609375</v>
      </c>
      <c r="P220" s="1">
        <v>41186.875</v>
      </c>
      <c r="Q220" s="1">
        <v>16810.029296875</v>
      </c>
      <c r="R220" s="1">
        <v>33268.9140625</v>
      </c>
      <c r="S220" s="1">
        <v>30650.19140625</v>
      </c>
      <c r="T220" s="1">
        <v>46637.70703125</v>
      </c>
      <c r="U220" s="1">
        <v>32846.7890625</v>
      </c>
      <c r="V220" s="1">
        <v>20935.103515625</v>
      </c>
      <c r="W220" s="1">
        <v>25373.626953125</v>
      </c>
      <c r="X220" s="1">
        <v>16490.265625</v>
      </c>
      <c r="Y220" s="1">
        <v>24508.619140625</v>
      </c>
      <c r="Z220" s="1">
        <v>18230.263671875</v>
      </c>
      <c r="AA220" s="1">
        <v>89384.3671875</v>
      </c>
      <c r="AB220" s="1">
        <v>25445.94140625</v>
      </c>
      <c r="AC220" s="1">
        <v>66460.296875</v>
      </c>
      <c r="AD220" s="1">
        <v>23836.59375</v>
      </c>
      <c r="AE220" s="1">
        <v>71390.8515625</v>
      </c>
      <c r="AF220" s="1">
        <v>39028.08984375</v>
      </c>
      <c r="AG220" s="1">
        <v>57322.640625</v>
      </c>
      <c r="AH220" s="1">
        <v>21581.033203125</v>
      </c>
      <c r="AI220" s="1">
        <v>28180.98046875</v>
      </c>
      <c r="AJ220" s="1">
        <v>17607.580078125</v>
      </c>
      <c r="AK220" s="1">
        <v>21579.37890625</v>
      </c>
      <c r="AL220" s="1">
        <v>12206.6357421875</v>
      </c>
      <c r="AM220" s="1">
        <v>19659.3203125</v>
      </c>
      <c r="AN220" s="1">
        <v>14286.3271484375</v>
      </c>
      <c r="AO220" s="1">
        <v>17423.400390625</v>
      </c>
      <c r="AP220" s="1">
        <v>12075.6708984375</v>
      </c>
      <c r="AQ220" s="1">
        <v>14005.2998046875</v>
      </c>
      <c r="AR220" s="1">
        <v>117717.1484375</v>
      </c>
      <c r="AS220" s="1">
        <v>45871.74609375</v>
      </c>
      <c r="AT220" s="1">
        <v>352615.0625</v>
      </c>
      <c r="AU220" s="1">
        <v>91743.484375</v>
      </c>
      <c r="AV220" s="1">
        <v>56005.40625</v>
      </c>
      <c r="AW220" s="1">
        <v>64220.44140625</v>
      </c>
      <c r="AX220" s="1">
        <v>33084.875</v>
      </c>
      <c r="AY220" s="1">
        <v>198016.53125</v>
      </c>
      <c r="AZ220" s="1">
        <v>19487.796875</v>
      </c>
      <c r="BA220" s="1">
        <v>65360.6796875</v>
      </c>
      <c r="BB220" s="1">
        <v>30968.81640625</v>
      </c>
      <c r="BC220" s="1">
        <v>53776.1015625</v>
      </c>
      <c r="BD220" s="1">
        <v>22630.794921875</v>
      </c>
      <c r="BE220" s="1">
        <v>63468.1484375</v>
      </c>
      <c r="BF220" s="1">
        <v>10538.099609375</v>
      </c>
      <c r="BG220" s="1">
        <v>59740.73828125</v>
      </c>
    </row>
    <row r="221" spans="1:59" ht="13" x14ac:dyDescent="0.15">
      <c r="A221" s="1">
        <v>219</v>
      </c>
      <c r="B221" s="1">
        <v>81179.5078125</v>
      </c>
      <c r="C221" s="1">
        <v>74847.96875</v>
      </c>
      <c r="D221" s="1">
        <v>72498.515625</v>
      </c>
      <c r="E221" s="1">
        <v>28328.681640625</v>
      </c>
      <c r="F221" s="1">
        <v>33230.5078125</v>
      </c>
      <c r="G221" s="1">
        <v>32441.841796875</v>
      </c>
      <c r="H221" s="1">
        <v>23661.6640625</v>
      </c>
      <c r="I221" s="1">
        <v>33397.71875</v>
      </c>
      <c r="J221" s="1">
        <v>71099.875</v>
      </c>
      <c r="K221" s="1">
        <v>32557.7109375</v>
      </c>
      <c r="L221" s="1">
        <v>36832.11328125</v>
      </c>
      <c r="M221" s="1">
        <v>29800.677734375</v>
      </c>
      <c r="N221" s="1">
        <v>49880.20703125</v>
      </c>
      <c r="O221" s="1">
        <v>36427.29296875</v>
      </c>
      <c r="P221" s="1">
        <v>41206.671875</v>
      </c>
      <c r="Q221" s="1">
        <v>16887.138671875</v>
      </c>
      <c r="R221" s="1">
        <v>33272.265625</v>
      </c>
      <c r="S221" s="1">
        <v>30790.787109375</v>
      </c>
      <c r="T221" s="1">
        <v>46648.3515625</v>
      </c>
      <c r="U221" s="1">
        <v>32997.46484375</v>
      </c>
      <c r="V221" s="1">
        <v>20942.75390625</v>
      </c>
      <c r="W221" s="1">
        <v>25490.01953125</v>
      </c>
      <c r="X221" s="1">
        <v>16495.267578125</v>
      </c>
      <c r="Y221" s="1">
        <v>24621.04296875</v>
      </c>
      <c r="Z221" s="1">
        <v>18243.60546875</v>
      </c>
      <c r="AA221" s="1">
        <v>89794.390625</v>
      </c>
      <c r="AB221" s="1">
        <v>25462.771484375</v>
      </c>
      <c r="AC221" s="1">
        <v>66765.15625</v>
      </c>
      <c r="AD221" s="1">
        <v>23841.515625</v>
      </c>
      <c r="AE221" s="1">
        <v>71718.328125</v>
      </c>
      <c r="AF221" s="1">
        <v>39042.66796875</v>
      </c>
      <c r="AG221" s="1">
        <v>57585.5859375</v>
      </c>
      <c r="AH221" s="1">
        <v>21587.78515625</v>
      </c>
      <c r="AI221" s="1">
        <v>28310.25</v>
      </c>
      <c r="AJ221" s="1">
        <v>17614.31640625</v>
      </c>
      <c r="AK221" s="1">
        <v>21678.3671875</v>
      </c>
      <c r="AL221" s="1">
        <v>12213.259765625</v>
      </c>
      <c r="AM221" s="1">
        <v>19749.5</v>
      </c>
      <c r="AN221" s="1">
        <v>14291.115234375</v>
      </c>
      <c r="AO221" s="1">
        <v>17503.32421875</v>
      </c>
      <c r="AP221" s="1">
        <v>12077.5751953125</v>
      </c>
      <c r="AQ221" s="1">
        <v>14069.54296875</v>
      </c>
      <c r="AR221" s="1">
        <v>117841.2421875</v>
      </c>
      <c r="AS221" s="1">
        <v>46082.16796875</v>
      </c>
      <c r="AT221" s="1">
        <v>352903.03125</v>
      </c>
      <c r="AU221" s="1">
        <v>92164.328125</v>
      </c>
      <c r="AV221" s="1">
        <v>56016.46484375</v>
      </c>
      <c r="AW221" s="1">
        <v>64515.03515625</v>
      </c>
      <c r="AX221" s="1">
        <v>33086.8671875</v>
      </c>
      <c r="AY221" s="1">
        <v>198924.859375</v>
      </c>
      <c r="AZ221" s="1">
        <v>19492.564453125</v>
      </c>
      <c r="BA221" s="1">
        <v>65660.5</v>
      </c>
      <c r="BB221" s="1">
        <v>30974.712890625</v>
      </c>
      <c r="BC221" s="1">
        <v>54022.78125</v>
      </c>
      <c r="BD221" s="1">
        <v>22634.71484375</v>
      </c>
      <c r="BE221" s="1">
        <v>63759.28515625</v>
      </c>
      <c r="BF221" s="1">
        <v>10540.4951171875</v>
      </c>
      <c r="BG221" s="1">
        <v>60014.77734375</v>
      </c>
    </row>
    <row r="222" spans="1:59" ht="13" x14ac:dyDescent="0.15">
      <c r="A222" s="1">
        <v>220</v>
      </c>
      <c r="B222" s="1">
        <v>81197.5390625</v>
      </c>
      <c r="C222" s="1">
        <v>75189.734375</v>
      </c>
      <c r="D222" s="1">
        <v>72561.265625</v>
      </c>
      <c r="E222" s="1">
        <v>28458.037109375</v>
      </c>
      <c r="F222" s="1">
        <v>33252.80078125</v>
      </c>
      <c r="G222" s="1">
        <v>32589.9765625</v>
      </c>
      <c r="H222" s="1">
        <v>23674.494140625</v>
      </c>
      <c r="I222" s="1">
        <v>33550.21875</v>
      </c>
      <c r="J222" s="1">
        <v>71127.2265625</v>
      </c>
      <c r="K222" s="1">
        <v>32706.375</v>
      </c>
      <c r="L222" s="1">
        <v>36851.54296875</v>
      </c>
      <c r="M222" s="1">
        <v>29936.755859375</v>
      </c>
      <c r="N222" s="1">
        <v>49894.6171875</v>
      </c>
      <c r="O222" s="1">
        <v>36593.625</v>
      </c>
      <c r="P222" s="1">
        <v>41226.296875</v>
      </c>
      <c r="Q222" s="1">
        <v>16964.248046875</v>
      </c>
      <c r="R222" s="1">
        <v>33275.56640625</v>
      </c>
      <c r="S222" s="1">
        <v>30931.384765625</v>
      </c>
      <c r="T222" s="1">
        <v>46658.8984375</v>
      </c>
      <c r="U222" s="1">
        <v>33148.13671875</v>
      </c>
      <c r="V222" s="1">
        <v>20950.33203125</v>
      </c>
      <c r="W222" s="1">
        <v>25606.412109375</v>
      </c>
      <c r="X222" s="1">
        <v>16500.212890625</v>
      </c>
      <c r="Y222" s="1">
        <v>24733.466796875</v>
      </c>
      <c r="Z222" s="1">
        <v>18256.828125</v>
      </c>
      <c r="AA222" s="1">
        <v>90204.40625</v>
      </c>
      <c r="AB222" s="1">
        <v>25479.484375</v>
      </c>
      <c r="AC222" s="1">
        <v>67070.015625</v>
      </c>
      <c r="AD222" s="1">
        <v>23846.400390625</v>
      </c>
      <c r="AE222" s="1">
        <v>72045.8046875</v>
      </c>
      <c r="AF222" s="1">
        <v>39057.12890625</v>
      </c>
      <c r="AG222" s="1">
        <v>57848.53515625</v>
      </c>
      <c r="AH222" s="1">
        <v>21594.478515625</v>
      </c>
      <c r="AI222" s="1">
        <v>28439.51953125</v>
      </c>
      <c r="AJ222" s="1">
        <v>17620.97265625</v>
      </c>
      <c r="AK222" s="1">
        <v>21777.353515625</v>
      </c>
      <c r="AL222" s="1">
        <v>12219.84765625</v>
      </c>
      <c r="AM222" s="1">
        <v>19839.6796875</v>
      </c>
      <c r="AN222" s="1">
        <v>14295.8623046875</v>
      </c>
      <c r="AO222" s="1">
        <v>17583.248046875</v>
      </c>
      <c r="AP222" s="1">
        <v>12079.4609375</v>
      </c>
      <c r="AQ222" s="1">
        <v>14133.787109375</v>
      </c>
      <c r="AR222" s="1">
        <v>117964.3671875</v>
      </c>
      <c r="AS222" s="1">
        <v>46292.5859375</v>
      </c>
      <c r="AT222" s="1">
        <v>353188.34375</v>
      </c>
      <c r="AU222" s="1">
        <v>92585.1640625</v>
      </c>
      <c r="AV222" s="1">
        <v>56027.41796875</v>
      </c>
      <c r="AW222" s="1">
        <v>64809.6171875</v>
      </c>
      <c r="AX222" s="1">
        <v>33088.83984375</v>
      </c>
      <c r="AY222" s="1">
        <v>199833.171875</v>
      </c>
      <c r="AZ222" s="1">
        <v>19497.28515625</v>
      </c>
      <c r="BA222" s="1">
        <v>65960.3203125</v>
      </c>
      <c r="BB222" s="1">
        <v>30980.560546875</v>
      </c>
      <c r="BC222" s="1">
        <v>54269.45703125</v>
      </c>
      <c r="BD222" s="1">
        <v>22638.603515625</v>
      </c>
      <c r="BE222" s="1">
        <v>64050.41796875</v>
      </c>
      <c r="BF222" s="1">
        <v>10542.8740234375</v>
      </c>
      <c r="BG222" s="1">
        <v>60288.81640625</v>
      </c>
    </row>
    <row r="223" spans="1:59" ht="13" x14ac:dyDescent="0.15">
      <c r="A223" s="1">
        <v>221</v>
      </c>
      <c r="B223" s="1">
        <v>81215.3671875</v>
      </c>
      <c r="C223" s="1">
        <v>75531.5078125</v>
      </c>
      <c r="D223" s="1">
        <v>72623.5859375</v>
      </c>
      <c r="E223" s="1">
        <v>28587.392578125</v>
      </c>
      <c r="F223" s="1">
        <v>33274.9375</v>
      </c>
      <c r="G223" s="1">
        <v>32738.115234375</v>
      </c>
      <c r="H223" s="1">
        <v>23687.236328125</v>
      </c>
      <c r="I223" s="1">
        <v>33702.72265625</v>
      </c>
      <c r="J223" s="1">
        <v>71154.3125</v>
      </c>
      <c r="K223" s="1">
        <v>32855.04296875</v>
      </c>
      <c r="L223" s="1">
        <v>36870.8671875</v>
      </c>
      <c r="M223" s="1">
        <v>30072.83203125</v>
      </c>
      <c r="N223" s="1">
        <v>49908.90625</v>
      </c>
      <c r="O223" s="1">
        <v>36759.9609375</v>
      </c>
      <c r="P223" s="1">
        <v>41245.75</v>
      </c>
      <c r="Q223" s="1">
        <v>17041.359375</v>
      </c>
      <c r="R223" s="1">
        <v>33278.8203125</v>
      </c>
      <c r="S223" s="1">
        <v>31071.982421875</v>
      </c>
      <c r="T223" s="1">
        <v>46669.359375</v>
      </c>
      <c r="U223" s="1">
        <v>33298.8125</v>
      </c>
      <c r="V223" s="1">
        <v>20957.837890625</v>
      </c>
      <c r="W223" s="1">
        <v>25722.8046875</v>
      </c>
      <c r="X223" s="1">
        <v>16505.109375</v>
      </c>
      <c r="Y223" s="1">
        <v>24845.892578125</v>
      </c>
      <c r="Z223" s="1">
        <v>18269.939453125</v>
      </c>
      <c r="AA223" s="1">
        <v>90614.4296875</v>
      </c>
      <c r="AB223" s="1">
        <v>25496.080078125</v>
      </c>
      <c r="AC223" s="1">
        <v>67374.890625</v>
      </c>
      <c r="AD223" s="1">
        <v>23851.25</v>
      </c>
      <c r="AE223" s="1">
        <v>72373.296875</v>
      </c>
      <c r="AF223" s="1">
        <v>39071.4609375</v>
      </c>
      <c r="AG223" s="1">
        <v>58111.484375</v>
      </c>
      <c r="AH223" s="1">
        <v>21601.111328125</v>
      </c>
      <c r="AI223" s="1">
        <v>28568.791015625</v>
      </c>
      <c r="AJ223" s="1">
        <v>17627.55859375</v>
      </c>
      <c r="AK223" s="1">
        <v>21876.341796875</v>
      </c>
      <c r="AL223" s="1">
        <v>12226.3974609375</v>
      </c>
      <c r="AM223" s="1">
        <v>19929.861328125</v>
      </c>
      <c r="AN223" s="1">
        <v>14300.5712890625</v>
      </c>
      <c r="AO223" s="1">
        <v>17663.171875</v>
      </c>
      <c r="AP223" s="1">
        <v>12081.3251953125</v>
      </c>
      <c r="AQ223" s="1">
        <v>14198.0322265625</v>
      </c>
      <c r="AR223" s="1">
        <v>118086.5546875</v>
      </c>
      <c r="AS223" s="1">
        <v>46503.0078125</v>
      </c>
      <c r="AT223" s="1">
        <v>353471</v>
      </c>
      <c r="AU223" s="1">
        <v>93006.015625</v>
      </c>
      <c r="AV223" s="1">
        <v>56038.26171875</v>
      </c>
      <c r="AW223" s="1">
        <v>65104.21484375</v>
      </c>
      <c r="AX223" s="1">
        <v>33090.8046875</v>
      </c>
      <c r="AY223" s="1">
        <v>200741.53125</v>
      </c>
      <c r="AZ223" s="1">
        <v>19501.97265625</v>
      </c>
      <c r="BA223" s="1">
        <v>66260.140625</v>
      </c>
      <c r="BB223" s="1">
        <v>30986.359375</v>
      </c>
      <c r="BC223" s="1">
        <v>54516.140625</v>
      </c>
      <c r="BD223" s="1">
        <v>22642.462890625</v>
      </c>
      <c r="BE223" s="1">
        <v>64341.55859375</v>
      </c>
      <c r="BF223" s="1">
        <v>10545.236328125</v>
      </c>
      <c r="BG223" s="1">
        <v>60562.859375</v>
      </c>
    </row>
    <row r="224" spans="1:59" ht="13" x14ac:dyDescent="0.15">
      <c r="A224" s="1">
        <v>222</v>
      </c>
      <c r="B224" s="1">
        <v>81232.9765625</v>
      </c>
      <c r="C224" s="1">
        <v>75873.28125</v>
      </c>
      <c r="D224" s="1">
        <v>72685.4765625</v>
      </c>
      <c r="E224" s="1">
        <v>28716.748046875</v>
      </c>
      <c r="F224" s="1">
        <v>33296.9296875</v>
      </c>
      <c r="G224" s="1">
        <v>32886.25</v>
      </c>
      <c r="H224" s="1">
        <v>23699.89453125</v>
      </c>
      <c r="I224" s="1">
        <v>33855.22265625</v>
      </c>
      <c r="J224" s="1">
        <v>71181.1328125</v>
      </c>
      <c r="K224" s="1">
        <v>33003.70703125</v>
      </c>
      <c r="L224" s="1">
        <v>36890.0859375</v>
      </c>
      <c r="M224" s="1">
        <v>30208.908203125</v>
      </c>
      <c r="N224" s="1">
        <v>49923.08203125</v>
      </c>
      <c r="O224" s="1">
        <v>36926.296875</v>
      </c>
      <c r="P224" s="1">
        <v>41265.02734375</v>
      </c>
      <c r="Q224" s="1">
        <v>17118.470703125</v>
      </c>
      <c r="R224" s="1">
        <v>33282.02734375</v>
      </c>
      <c r="S224" s="1">
        <v>31212.580078125</v>
      </c>
      <c r="T224" s="1">
        <v>46679.72265625</v>
      </c>
      <c r="U224" s="1">
        <v>33449.484375</v>
      </c>
      <c r="V224" s="1">
        <v>20965.27734375</v>
      </c>
      <c r="W224" s="1">
        <v>25839.19921875</v>
      </c>
      <c r="X224" s="1">
        <v>16509.953125</v>
      </c>
      <c r="Y224" s="1">
        <v>24958.318359375</v>
      </c>
      <c r="Z224" s="1">
        <v>18282.939453125</v>
      </c>
      <c r="AA224" s="1">
        <v>91024.4453125</v>
      </c>
      <c r="AB224" s="1">
        <v>25512.55859375</v>
      </c>
      <c r="AC224" s="1">
        <v>67679.7421875</v>
      </c>
      <c r="AD224" s="1">
        <v>23856.05859375</v>
      </c>
      <c r="AE224" s="1">
        <v>72700.765625</v>
      </c>
      <c r="AF224" s="1">
        <v>39085.6796875</v>
      </c>
      <c r="AG224" s="1">
        <v>58374.43359375</v>
      </c>
      <c r="AH224" s="1">
        <v>21607.6875</v>
      </c>
      <c r="AI224" s="1">
        <v>28698.0625</v>
      </c>
      <c r="AJ224" s="1">
        <v>17634.072265625</v>
      </c>
      <c r="AK224" s="1">
        <v>21975.328125</v>
      </c>
      <c r="AL224" s="1">
        <v>12232.912109375</v>
      </c>
      <c r="AM224" s="1">
        <v>20020.041015625</v>
      </c>
      <c r="AN224" s="1">
        <v>14305.2412109375</v>
      </c>
      <c r="AO224" s="1">
        <v>17743.095703125</v>
      </c>
      <c r="AP224" s="1">
        <v>12083.1689453125</v>
      </c>
      <c r="AQ224" s="1">
        <v>14262.27734375</v>
      </c>
      <c r="AR224" s="1">
        <v>118207.7890625</v>
      </c>
      <c r="AS224" s="1">
        <v>46713.4296875</v>
      </c>
      <c r="AT224" s="1">
        <v>353751.15625</v>
      </c>
      <c r="AU224" s="1">
        <v>93426.8515625</v>
      </c>
      <c r="AV224" s="1">
        <v>56049</v>
      </c>
      <c r="AW224" s="1">
        <v>65398.80078125</v>
      </c>
      <c r="AX224" s="1">
        <v>33092.75</v>
      </c>
      <c r="AY224" s="1">
        <v>201649.859375</v>
      </c>
      <c r="AZ224" s="1">
        <v>19506.619140625</v>
      </c>
      <c r="BA224" s="1">
        <v>66559.9609375</v>
      </c>
      <c r="BB224" s="1">
        <v>30992.107421875</v>
      </c>
      <c r="BC224" s="1">
        <v>54762.81640625</v>
      </c>
      <c r="BD224" s="1">
        <v>22646.287109375</v>
      </c>
      <c r="BE224" s="1">
        <v>64632.703125</v>
      </c>
      <c r="BF224" s="1">
        <v>10547.5849609375</v>
      </c>
      <c r="BG224" s="1">
        <v>60836.8984375</v>
      </c>
    </row>
    <row r="225" spans="1:59" ht="13" x14ac:dyDescent="0.15">
      <c r="A225" s="1">
        <v>223</v>
      </c>
      <c r="B225" s="1">
        <v>81250.390625</v>
      </c>
      <c r="C225" s="1">
        <v>76215.0546875</v>
      </c>
      <c r="D225" s="1">
        <v>72746.9375</v>
      </c>
      <c r="E225" s="1">
        <v>28846.1015625</v>
      </c>
      <c r="F225" s="1">
        <v>33318.765625</v>
      </c>
      <c r="G225" s="1">
        <v>33034.38671875</v>
      </c>
      <c r="H225" s="1">
        <v>23712.466796875</v>
      </c>
      <c r="I225" s="1">
        <v>34007.72265625</v>
      </c>
      <c r="J225" s="1">
        <v>71207.6953125</v>
      </c>
      <c r="K225" s="1">
        <v>33152.37109375</v>
      </c>
      <c r="L225" s="1">
        <v>36909.203125</v>
      </c>
      <c r="M225" s="1">
        <v>30344.982421875</v>
      </c>
      <c r="N225" s="1">
        <v>49937.1328125</v>
      </c>
      <c r="O225" s="1">
        <v>37092.6328125</v>
      </c>
      <c r="P225" s="1">
        <v>41284.14453125</v>
      </c>
      <c r="Q225" s="1">
        <v>17195.580078125</v>
      </c>
      <c r="R225" s="1">
        <v>33285.19140625</v>
      </c>
      <c r="S225" s="1">
        <v>31353.17578125</v>
      </c>
      <c r="T225" s="1">
        <v>46689.99609375</v>
      </c>
      <c r="U225" s="1">
        <v>33600.15625</v>
      </c>
      <c r="V225" s="1">
        <v>20972.64453125</v>
      </c>
      <c r="W225" s="1">
        <v>25955.58984375</v>
      </c>
      <c r="X225" s="1">
        <v>16514.744140625</v>
      </c>
      <c r="Y225" s="1">
        <v>25070.7421875</v>
      </c>
      <c r="Z225" s="1">
        <v>18295.828125</v>
      </c>
      <c r="AA225" s="1">
        <v>91434.46875</v>
      </c>
      <c r="AB225" s="1">
        <v>25528.923828125</v>
      </c>
      <c r="AC225" s="1">
        <v>67984.609375</v>
      </c>
      <c r="AD225" s="1">
        <v>23860.830078125</v>
      </c>
      <c r="AE225" s="1">
        <v>73028.25</v>
      </c>
      <c r="AF225" s="1">
        <v>39099.7734375</v>
      </c>
      <c r="AG225" s="1">
        <v>58637.375</v>
      </c>
      <c r="AH225" s="1">
        <v>21614.20703125</v>
      </c>
      <c r="AI225" s="1">
        <v>28827.33203125</v>
      </c>
      <c r="AJ225" s="1">
        <v>17640.509765625</v>
      </c>
      <c r="AK225" s="1">
        <v>22074.31640625</v>
      </c>
      <c r="AL225" s="1">
        <v>12239.3876953125</v>
      </c>
      <c r="AM225" s="1">
        <v>20110.220703125</v>
      </c>
      <c r="AN225" s="1">
        <v>14309.873046875</v>
      </c>
      <c r="AO225" s="1">
        <v>17823.017578125</v>
      </c>
      <c r="AP225" s="1">
        <v>12084.9951171875</v>
      </c>
      <c r="AQ225" s="1">
        <v>14326.5205078125</v>
      </c>
      <c r="AR225" s="1">
        <v>118328.1171875</v>
      </c>
      <c r="AS225" s="1">
        <v>46923.84765625</v>
      </c>
      <c r="AT225" s="1">
        <v>354028.6875</v>
      </c>
      <c r="AU225" s="1">
        <v>93847.6953125</v>
      </c>
      <c r="AV225" s="1">
        <v>56059.62890625</v>
      </c>
      <c r="AW225" s="1">
        <v>65693.390625</v>
      </c>
      <c r="AX225" s="1">
        <v>33094.6796875</v>
      </c>
      <c r="AY225" s="1">
        <v>202558.1875</v>
      </c>
      <c r="AZ225" s="1">
        <v>19511.224609375</v>
      </c>
      <c r="BA225" s="1">
        <v>66859.7734375</v>
      </c>
      <c r="BB225" s="1">
        <v>30997.8046875</v>
      </c>
      <c r="BC225" s="1">
        <v>55009.49609375</v>
      </c>
      <c r="BD225" s="1">
        <v>22650.08203125</v>
      </c>
      <c r="BE225" s="1">
        <v>64923.8359375</v>
      </c>
      <c r="BF225" s="1">
        <v>10549.916015625</v>
      </c>
      <c r="BG225" s="1">
        <v>61110.9375</v>
      </c>
    </row>
    <row r="226" spans="1:59" ht="13" x14ac:dyDescent="0.15">
      <c r="A226" s="1">
        <v>224</v>
      </c>
      <c r="B226" s="1">
        <v>81267.6015625</v>
      </c>
      <c r="C226" s="1">
        <v>76556.8203125</v>
      </c>
      <c r="D226" s="1">
        <v>72807.9921875</v>
      </c>
      <c r="E226" s="1">
        <v>28975.458984375</v>
      </c>
      <c r="F226" s="1">
        <v>33340.453125</v>
      </c>
      <c r="G226" s="1">
        <v>33182.5234375</v>
      </c>
      <c r="H226" s="1">
        <v>23724.958984375</v>
      </c>
      <c r="I226" s="1">
        <v>34160.2265625</v>
      </c>
      <c r="J226" s="1">
        <v>71233.9921875</v>
      </c>
      <c r="K226" s="1">
        <v>33301.03515625</v>
      </c>
      <c r="L226" s="1">
        <v>36928.21875</v>
      </c>
      <c r="M226" s="1">
        <v>30481.060546875</v>
      </c>
      <c r="N226" s="1">
        <v>49951.0703125</v>
      </c>
      <c r="O226" s="1">
        <v>37258.96875</v>
      </c>
      <c r="P226" s="1">
        <v>41303.08984375</v>
      </c>
      <c r="Q226" s="1">
        <v>17272.69140625</v>
      </c>
      <c r="R226" s="1">
        <v>33288.3046875</v>
      </c>
      <c r="S226" s="1">
        <v>31493.771484375</v>
      </c>
      <c r="T226" s="1">
        <v>46700.1875</v>
      </c>
      <c r="U226" s="1">
        <v>33750.83203125</v>
      </c>
      <c r="V226" s="1">
        <v>20979.9453125</v>
      </c>
      <c r="W226" s="1">
        <v>26071.984375</v>
      </c>
      <c r="X226" s="1">
        <v>16519.482421875</v>
      </c>
      <c r="Y226" s="1">
        <v>25183.166015625</v>
      </c>
      <c r="Z226" s="1">
        <v>18308.607421875</v>
      </c>
      <c r="AA226" s="1">
        <v>91844.484375</v>
      </c>
      <c r="AB226" s="1">
        <v>25545.173828125</v>
      </c>
      <c r="AC226" s="1">
        <v>68289.4765625</v>
      </c>
      <c r="AD226" s="1">
        <v>23865.56640625</v>
      </c>
      <c r="AE226" s="1">
        <v>73355.734375</v>
      </c>
      <c r="AF226" s="1">
        <v>39113.75390625</v>
      </c>
      <c r="AG226" s="1">
        <v>58900.328125</v>
      </c>
      <c r="AH226" s="1">
        <v>21620.673828125</v>
      </c>
      <c r="AI226" s="1">
        <v>28956.603515625</v>
      </c>
      <c r="AJ226" s="1">
        <v>17646.876953125</v>
      </c>
      <c r="AK226" s="1">
        <v>22173.306640625</v>
      </c>
      <c r="AL226" s="1">
        <v>12245.828125</v>
      </c>
      <c r="AM226" s="1">
        <v>20200.40234375</v>
      </c>
      <c r="AN226" s="1">
        <v>14314.466796875</v>
      </c>
      <c r="AO226" s="1">
        <v>17902.943359375</v>
      </c>
      <c r="AP226" s="1">
        <v>12086.80078125</v>
      </c>
      <c r="AQ226" s="1">
        <v>14390.765625</v>
      </c>
      <c r="AR226" s="1">
        <v>118447.5234375</v>
      </c>
      <c r="AS226" s="1">
        <v>47134.2734375</v>
      </c>
      <c r="AT226" s="1">
        <v>354303.78125</v>
      </c>
      <c r="AU226" s="1">
        <v>94268.5390625</v>
      </c>
      <c r="AV226" s="1">
        <v>56070.1484375</v>
      </c>
      <c r="AW226" s="1">
        <v>65987.9765625</v>
      </c>
      <c r="AX226" s="1">
        <v>33096.5859375</v>
      </c>
      <c r="AY226" s="1">
        <v>203466.53125</v>
      </c>
      <c r="AZ226" s="1">
        <v>19515.79296875</v>
      </c>
      <c r="BA226" s="1">
        <v>67159.6015625</v>
      </c>
      <c r="BB226" s="1">
        <v>31003.458984375</v>
      </c>
      <c r="BC226" s="1">
        <v>55256.17578125</v>
      </c>
      <c r="BD226" s="1">
        <v>22653.8515625</v>
      </c>
      <c r="BE226" s="1">
        <v>65214.9765625</v>
      </c>
      <c r="BF226" s="1">
        <v>10552.2353515625</v>
      </c>
      <c r="BG226" s="1">
        <v>61384.98046875</v>
      </c>
    </row>
    <row r="227" spans="1:59" ht="13" x14ac:dyDescent="0.15">
      <c r="A227" s="1">
        <v>225</v>
      </c>
      <c r="B227" s="1">
        <v>81284.609375</v>
      </c>
      <c r="C227" s="1">
        <v>76898.59375</v>
      </c>
      <c r="D227" s="1">
        <v>72868.625</v>
      </c>
      <c r="E227" s="1">
        <v>29104.8125</v>
      </c>
      <c r="F227" s="1">
        <v>33362</v>
      </c>
      <c r="G227" s="1">
        <v>33330.66015625</v>
      </c>
      <c r="H227" s="1">
        <v>23737.36328125</v>
      </c>
      <c r="I227" s="1">
        <v>34312.7265625</v>
      </c>
      <c r="J227" s="1">
        <v>71260.03125</v>
      </c>
      <c r="K227" s="1">
        <v>33449.703125</v>
      </c>
      <c r="L227" s="1">
        <v>36947.1328125</v>
      </c>
      <c r="M227" s="1">
        <v>30617.134765625</v>
      </c>
      <c r="N227" s="1">
        <v>49964.8984375</v>
      </c>
      <c r="O227" s="1">
        <v>37425.30078125</v>
      </c>
      <c r="P227" s="1">
        <v>41321.8671875</v>
      </c>
      <c r="Q227" s="1">
        <v>17349.80078125</v>
      </c>
      <c r="R227" s="1">
        <v>33291.37890625</v>
      </c>
      <c r="S227" s="1">
        <v>31634.369140625</v>
      </c>
      <c r="T227" s="1">
        <v>46710.28515625</v>
      </c>
      <c r="U227" s="1">
        <v>33901.50390625</v>
      </c>
      <c r="V227" s="1">
        <v>20987.181640625</v>
      </c>
      <c r="W227" s="1">
        <v>26188.376953125</v>
      </c>
      <c r="X227" s="1">
        <v>16524.17578125</v>
      </c>
      <c r="Y227" s="1">
        <v>25295.591796875</v>
      </c>
      <c r="Z227" s="1">
        <v>18321.27734375</v>
      </c>
      <c r="AA227" s="1">
        <v>92254.5078125</v>
      </c>
      <c r="AB227" s="1">
        <v>25561.3125</v>
      </c>
      <c r="AC227" s="1">
        <v>68594.3359375</v>
      </c>
      <c r="AD227" s="1">
        <v>23870.267578125</v>
      </c>
      <c r="AE227" s="1">
        <v>73683.2109375</v>
      </c>
      <c r="AF227" s="1">
        <v>39127.625</v>
      </c>
      <c r="AG227" s="1">
        <v>59163.2734375</v>
      </c>
      <c r="AH227" s="1">
        <v>21627.08203125</v>
      </c>
      <c r="AI227" s="1">
        <v>29085.873046875</v>
      </c>
      <c r="AJ227" s="1">
        <v>17653.177734375</v>
      </c>
      <c r="AK227" s="1">
        <v>22272.29296875</v>
      </c>
      <c r="AL227" s="1">
        <v>12252.2333984375</v>
      </c>
      <c r="AM227" s="1">
        <v>20290.580078125</v>
      </c>
      <c r="AN227" s="1">
        <v>14319.0224609375</v>
      </c>
      <c r="AO227" s="1">
        <v>17982.8671875</v>
      </c>
      <c r="AP227" s="1">
        <v>12088.5869140625</v>
      </c>
      <c r="AQ227" s="1">
        <v>14455.0107421875</v>
      </c>
      <c r="AR227" s="1">
        <v>118566.03125</v>
      </c>
      <c r="AS227" s="1">
        <v>47344.69140625</v>
      </c>
      <c r="AT227" s="1">
        <v>354576.375</v>
      </c>
      <c r="AU227" s="1">
        <v>94689.375</v>
      </c>
      <c r="AV227" s="1">
        <v>56080.5703125</v>
      </c>
      <c r="AW227" s="1">
        <v>66282.5625</v>
      </c>
      <c r="AX227" s="1">
        <v>33098.48046875</v>
      </c>
      <c r="AY227" s="1">
        <v>204374.84375</v>
      </c>
      <c r="AZ227" s="1">
        <v>19520.326171875</v>
      </c>
      <c r="BA227" s="1">
        <v>67459.4140625</v>
      </c>
      <c r="BB227" s="1">
        <v>31009.060546875</v>
      </c>
      <c r="BC227" s="1">
        <v>55502.85546875</v>
      </c>
      <c r="BD227" s="1">
        <v>22657.583984375</v>
      </c>
      <c r="BE227" s="1">
        <v>65506.109375</v>
      </c>
      <c r="BF227" s="1">
        <v>10554.5380859375</v>
      </c>
      <c r="BG227" s="1">
        <v>61659.01953125</v>
      </c>
    </row>
    <row r="228" spans="1:59" ht="13" x14ac:dyDescent="0.15">
      <c r="A228" s="1">
        <v>226</v>
      </c>
      <c r="B228" s="1">
        <v>81301.421875</v>
      </c>
      <c r="C228" s="1">
        <v>77240.3671875</v>
      </c>
      <c r="D228" s="1">
        <v>72928.8515625</v>
      </c>
      <c r="E228" s="1">
        <v>29234.166015625</v>
      </c>
      <c r="F228" s="1">
        <v>33383.3984375</v>
      </c>
      <c r="G228" s="1">
        <v>33478.796875</v>
      </c>
      <c r="H228" s="1">
        <v>23749.689453125</v>
      </c>
      <c r="I228" s="1">
        <v>34465.2265625</v>
      </c>
      <c r="J228" s="1">
        <v>71285.8359375</v>
      </c>
      <c r="K228" s="1">
        <v>33598.3671875</v>
      </c>
      <c r="L228" s="1">
        <v>36965.94921875</v>
      </c>
      <c r="M228" s="1">
        <v>30753.212890625</v>
      </c>
      <c r="N228" s="1">
        <v>49978.6171875</v>
      </c>
      <c r="O228" s="1">
        <v>37591.63671875</v>
      </c>
      <c r="P228" s="1">
        <v>41340.48828125</v>
      </c>
      <c r="Q228" s="1">
        <v>17426.91015625</v>
      </c>
      <c r="R228" s="1">
        <v>33294.41015625</v>
      </c>
      <c r="S228" s="1">
        <v>31774.96484375</v>
      </c>
      <c r="T228" s="1">
        <v>46720.30078125</v>
      </c>
      <c r="U228" s="1">
        <v>34052.17578125</v>
      </c>
      <c r="V228" s="1">
        <v>20994.353515625</v>
      </c>
      <c r="W228" s="1">
        <v>26304.767578125</v>
      </c>
      <c r="X228" s="1">
        <v>16528.81640625</v>
      </c>
      <c r="Y228" s="1">
        <v>25408.015625</v>
      </c>
      <c r="Z228" s="1">
        <v>18333.84375</v>
      </c>
      <c r="AA228" s="1">
        <v>92664.5234375</v>
      </c>
      <c r="AB228" s="1">
        <v>25577.33984375</v>
      </c>
      <c r="AC228" s="1">
        <v>68899.203125</v>
      </c>
      <c r="AD228" s="1">
        <v>23874.931640625</v>
      </c>
      <c r="AE228" s="1">
        <v>74010.6953125</v>
      </c>
      <c r="AF228" s="1">
        <v>39141.375</v>
      </c>
      <c r="AG228" s="1">
        <v>59426.22265625</v>
      </c>
      <c r="AH228" s="1">
        <v>21633.435546875</v>
      </c>
      <c r="AI228" s="1">
        <v>29215.142578125</v>
      </c>
      <c r="AJ228" s="1">
        <v>17659.40625</v>
      </c>
      <c r="AK228" s="1">
        <v>22371.28125</v>
      </c>
      <c r="AL228" s="1">
        <v>12258.603515625</v>
      </c>
      <c r="AM228" s="1">
        <v>20380.76171875</v>
      </c>
      <c r="AN228" s="1">
        <v>14323.54296875</v>
      </c>
      <c r="AO228" s="1">
        <v>18062.791015625</v>
      </c>
      <c r="AP228" s="1">
        <v>12090.35546875</v>
      </c>
      <c r="AQ228" s="1">
        <v>14519.2548828125</v>
      </c>
      <c r="AR228" s="1">
        <v>118683.6328125</v>
      </c>
      <c r="AS228" s="1">
        <v>47555.11328125</v>
      </c>
      <c r="AT228" s="1">
        <v>354846.5</v>
      </c>
      <c r="AU228" s="1">
        <v>95110.21875</v>
      </c>
      <c r="AV228" s="1">
        <v>56090.8984375</v>
      </c>
      <c r="AW228" s="1">
        <v>66577.15625</v>
      </c>
      <c r="AX228" s="1">
        <v>33100.35546875</v>
      </c>
      <c r="AY228" s="1">
        <v>205283.1875</v>
      </c>
      <c r="AZ228" s="1">
        <v>19524.8203125</v>
      </c>
      <c r="BA228" s="1">
        <v>67759.234375</v>
      </c>
      <c r="BB228" s="1">
        <v>31014.619140625</v>
      </c>
      <c r="BC228" s="1">
        <v>55749.53125</v>
      </c>
      <c r="BD228" s="1">
        <v>22661.291015625</v>
      </c>
      <c r="BE228" s="1">
        <v>65797.25</v>
      </c>
      <c r="BF228" s="1">
        <v>10556.8251953125</v>
      </c>
      <c r="BG228" s="1">
        <v>61933.0546875</v>
      </c>
    </row>
    <row r="229" spans="1:59" ht="13" x14ac:dyDescent="0.15">
      <c r="A229" s="1">
        <v>227</v>
      </c>
      <c r="B229" s="1">
        <v>81318.046875</v>
      </c>
      <c r="C229" s="1">
        <v>77582.140625</v>
      </c>
      <c r="D229" s="1">
        <v>72988.6796875</v>
      </c>
      <c r="E229" s="1">
        <v>29363.51953125</v>
      </c>
      <c r="F229" s="1">
        <v>33404.65625</v>
      </c>
      <c r="G229" s="1">
        <v>33626.93359375</v>
      </c>
      <c r="H229" s="1">
        <v>23761.931640625</v>
      </c>
      <c r="I229" s="1">
        <v>34617.7265625</v>
      </c>
      <c r="J229" s="1">
        <v>71311.390625</v>
      </c>
      <c r="K229" s="1">
        <v>33747.03515625</v>
      </c>
      <c r="L229" s="1">
        <v>36984.6640625</v>
      </c>
      <c r="M229" s="1">
        <v>30889.2890625</v>
      </c>
      <c r="N229" s="1">
        <v>49992.21875</v>
      </c>
      <c r="O229" s="1">
        <v>37757.97265625</v>
      </c>
      <c r="P229" s="1">
        <v>41358.953125</v>
      </c>
      <c r="Q229" s="1">
        <v>17504.021484375</v>
      </c>
      <c r="R229" s="1">
        <v>33297.3984375</v>
      </c>
      <c r="S229" s="1">
        <v>31915.564453125</v>
      </c>
      <c r="T229" s="1">
        <v>46730.22265625</v>
      </c>
      <c r="U229" s="1">
        <v>34202.8515625</v>
      </c>
      <c r="V229" s="1">
        <v>21001.4609375</v>
      </c>
      <c r="W229" s="1">
        <v>26421.162109375</v>
      </c>
      <c r="X229" s="1">
        <v>16533.41015625</v>
      </c>
      <c r="Y229" s="1">
        <v>25520.44140625</v>
      </c>
      <c r="Z229" s="1">
        <v>18346.306640625</v>
      </c>
      <c r="AA229" s="1">
        <v>93074.546875</v>
      </c>
      <c r="AB229" s="1">
        <v>25593.259765625</v>
      </c>
      <c r="AC229" s="1">
        <v>69204.0625</v>
      </c>
      <c r="AD229" s="1">
        <v>23879.560546875</v>
      </c>
      <c r="AE229" s="1">
        <v>74338.171875</v>
      </c>
      <c r="AF229" s="1">
        <v>39155.01171875</v>
      </c>
      <c r="AG229" s="1">
        <v>59689.171875</v>
      </c>
      <c r="AH229" s="1">
        <v>21639.734375</v>
      </c>
      <c r="AI229" s="1">
        <v>29344.416015625</v>
      </c>
      <c r="AJ229" s="1">
        <v>17665.5703125</v>
      </c>
      <c r="AK229" s="1">
        <v>22470.26953125</v>
      </c>
      <c r="AL229" s="1">
        <v>12264.9375</v>
      </c>
      <c r="AM229" s="1">
        <v>20470.94140625</v>
      </c>
      <c r="AN229" s="1">
        <v>14328.0244140625</v>
      </c>
      <c r="AO229" s="1">
        <v>18142.71484375</v>
      </c>
      <c r="AP229" s="1">
        <v>12092.10546875</v>
      </c>
      <c r="AQ229" s="1">
        <v>14583.4990234375</v>
      </c>
      <c r="AR229" s="1">
        <v>118800.3671875</v>
      </c>
      <c r="AS229" s="1">
        <v>47765.53515625</v>
      </c>
      <c r="AT229" s="1">
        <v>355114.21875</v>
      </c>
      <c r="AU229" s="1">
        <v>95531.0625</v>
      </c>
      <c r="AV229" s="1">
        <v>56101.12109375</v>
      </c>
      <c r="AW229" s="1">
        <v>66871.7421875</v>
      </c>
      <c r="AX229" s="1">
        <v>33102.21875</v>
      </c>
      <c r="AY229" s="1">
        <v>206191.515625</v>
      </c>
      <c r="AZ229" s="1">
        <v>19529.27734375</v>
      </c>
      <c r="BA229" s="1">
        <v>68059.0625</v>
      </c>
      <c r="BB229" s="1">
        <v>31020.130859375</v>
      </c>
      <c r="BC229" s="1">
        <v>55996.21484375</v>
      </c>
      <c r="BD229" s="1">
        <v>22664.970703125</v>
      </c>
      <c r="BE229" s="1">
        <v>66088.390625</v>
      </c>
      <c r="BF229" s="1">
        <v>10559.0986328125</v>
      </c>
      <c r="BG229" s="1">
        <v>62207.09765625</v>
      </c>
    </row>
    <row r="230" spans="1:59" ht="13" x14ac:dyDescent="0.15">
      <c r="A230" s="1">
        <v>228</v>
      </c>
      <c r="B230" s="1">
        <v>81334.484375</v>
      </c>
      <c r="C230" s="1">
        <v>77923.90625</v>
      </c>
      <c r="D230" s="1">
        <v>73048.109375</v>
      </c>
      <c r="E230" s="1">
        <v>29492.873046875</v>
      </c>
      <c r="F230" s="1">
        <v>33425.76953125</v>
      </c>
      <c r="G230" s="1">
        <v>33775.06640625</v>
      </c>
      <c r="H230" s="1">
        <v>23774.095703125</v>
      </c>
      <c r="I230" s="1">
        <v>34770.23046875</v>
      </c>
      <c r="J230" s="1">
        <v>71336.6796875</v>
      </c>
      <c r="K230" s="1">
        <v>33895.69921875</v>
      </c>
      <c r="L230" s="1">
        <v>37003.28125</v>
      </c>
      <c r="M230" s="1">
        <v>31025.365234375</v>
      </c>
      <c r="N230" s="1">
        <v>50005.7109375</v>
      </c>
      <c r="O230" s="1">
        <v>37924.3046875</v>
      </c>
      <c r="P230" s="1">
        <v>41377.25</v>
      </c>
      <c r="Q230" s="1">
        <v>17581.130859375</v>
      </c>
      <c r="R230" s="1">
        <v>33300.33984375</v>
      </c>
      <c r="S230" s="1">
        <v>32056.16015625</v>
      </c>
      <c r="T230" s="1">
        <v>46740.06640625</v>
      </c>
      <c r="U230" s="1">
        <v>34353.5234375</v>
      </c>
      <c r="V230" s="1">
        <v>21008.5</v>
      </c>
      <c r="W230" s="1">
        <v>26537.552734375</v>
      </c>
      <c r="X230" s="1">
        <v>16537.953125</v>
      </c>
      <c r="Y230" s="1">
        <v>25632.865234375</v>
      </c>
      <c r="Z230" s="1">
        <v>18358.662109375</v>
      </c>
      <c r="AA230" s="1">
        <v>93484.5625</v>
      </c>
      <c r="AB230" s="1">
        <v>25609.06640625</v>
      </c>
      <c r="AC230" s="1">
        <v>69508.9296875</v>
      </c>
      <c r="AD230" s="1">
        <v>23884.15625</v>
      </c>
      <c r="AE230" s="1">
        <v>74665.65625</v>
      </c>
      <c r="AF230" s="1">
        <v>39168.54296875</v>
      </c>
      <c r="AG230" s="1">
        <v>59952.1171875</v>
      </c>
      <c r="AH230" s="1">
        <v>21645.982421875</v>
      </c>
      <c r="AI230" s="1">
        <v>29473.68359375</v>
      </c>
      <c r="AJ230" s="1">
        <v>17671.666015625</v>
      </c>
      <c r="AK230" s="1">
        <v>22569.2578125</v>
      </c>
      <c r="AL230" s="1">
        <v>12271.2373046875</v>
      </c>
      <c r="AM230" s="1">
        <v>20561.123046875</v>
      </c>
      <c r="AN230" s="1">
        <v>14332.4716796875</v>
      </c>
      <c r="AO230" s="1">
        <v>18222.638671875</v>
      </c>
      <c r="AP230" s="1">
        <v>12093.8369140625</v>
      </c>
      <c r="AQ230" s="1">
        <v>14647.7431640625</v>
      </c>
      <c r="AR230" s="1">
        <v>118916.2109375</v>
      </c>
      <c r="AS230" s="1">
        <v>47975.953125</v>
      </c>
      <c r="AT230" s="1">
        <v>355379.5</v>
      </c>
      <c r="AU230" s="1">
        <v>95951.90625</v>
      </c>
      <c r="AV230" s="1">
        <v>56111.2421875</v>
      </c>
      <c r="AW230" s="1">
        <v>67166.3359375</v>
      </c>
      <c r="AX230" s="1">
        <v>33104.0625</v>
      </c>
      <c r="AY230" s="1">
        <v>207099.84375</v>
      </c>
      <c r="AZ230" s="1">
        <v>19533.69921875</v>
      </c>
      <c r="BA230" s="1">
        <v>68358.875</v>
      </c>
      <c r="BB230" s="1">
        <v>31025.59765625</v>
      </c>
      <c r="BC230" s="1">
        <v>56242.890625</v>
      </c>
      <c r="BD230" s="1">
        <v>22668.62109375</v>
      </c>
      <c r="BE230" s="1">
        <v>66379.53125</v>
      </c>
      <c r="BF230" s="1">
        <v>10561.357421875</v>
      </c>
      <c r="BG230" s="1">
        <v>62481.13671875</v>
      </c>
    </row>
    <row r="231" spans="1:59" ht="13" x14ac:dyDescent="0.15">
      <c r="A231" s="1">
        <v>229</v>
      </c>
      <c r="B231" s="1">
        <v>81350.7265625</v>
      </c>
      <c r="C231" s="1">
        <v>78265.6796875</v>
      </c>
      <c r="D231" s="1">
        <v>73107.1328125</v>
      </c>
      <c r="E231" s="1">
        <v>29622.23046875</v>
      </c>
      <c r="F231" s="1">
        <v>33446.7421875</v>
      </c>
      <c r="G231" s="1">
        <v>33923.20703125</v>
      </c>
      <c r="H231" s="1">
        <v>23786.1796875</v>
      </c>
      <c r="I231" s="1">
        <v>34922.73046875</v>
      </c>
      <c r="J231" s="1">
        <v>71361.7421875</v>
      </c>
      <c r="K231" s="1">
        <v>34044.36328125</v>
      </c>
      <c r="L231" s="1">
        <v>37021.8046875</v>
      </c>
      <c r="M231" s="1">
        <v>31161.44140625</v>
      </c>
      <c r="N231" s="1">
        <v>50019.09375</v>
      </c>
      <c r="O231" s="1">
        <v>38090.640625</v>
      </c>
      <c r="P231" s="1">
        <v>41395.40234375</v>
      </c>
      <c r="Q231" s="1">
        <v>17658.2421875</v>
      </c>
      <c r="R231" s="1">
        <v>33303.24609375</v>
      </c>
      <c r="S231" s="1">
        <v>32196.759765625</v>
      </c>
      <c r="T231" s="1">
        <v>46749.82421875</v>
      </c>
      <c r="U231" s="1">
        <v>34504.19921875</v>
      </c>
      <c r="V231" s="1">
        <v>21015.478515625</v>
      </c>
      <c r="W231" s="1">
        <v>26653.94921875</v>
      </c>
      <c r="X231" s="1">
        <v>16542.455078125</v>
      </c>
      <c r="Y231" s="1">
        <v>25745.291015625</v>
      </c>
      <c r="Z231" s="1">
        <v>18370.916015625</v>
      </c>
      <c r="AA231" s="1">
        <v>93894.5859375</v>
      </c>
      <c r="AB231" s="1">
        <v>25624.771484375</v>
      </c>
      <c r="AC231" s="1">
        <v>69813.796875</v>
      </c>
      <c r="AD231" s="1">
        <v>23888.716796875</v>
      </c>
      <c r="AE231" s="1">
        <v>74993.140625</v>
      </c>
      <c r="AF231" s="1">
        <v>39181.9609375</v>
      </c>
      <c r="AG231" s="1">
        <v>60215.06640625</v>
      </c>
      <c r="AH231" s="1">
        <v>21652.177734375</v>
      </c>
      <c r="AI231" s="1">
        <v>29602.955078125</v>
      </c>
      <c r="AJ231" s="1">
        <v>17677.6953125</v>
      </c>
      <c r="AK231" s="1">
        <v>22668.248046875</v>
      </c>
      <c r="AL231" s="1">
        <v>12277.501953125</v>
      </c>
      <c r="AM231" s="1">
        <v>20651.302734375</v>
      </c>
      <c r="AN231" s="1">
        <v>14336.8828125</v>
      </c>
      <c r="AO231" s="1">
        <v>18302.5625</v>
      </c>
      <c r="AP231" s="1">
        <v>12095.55078125</v>
      </c>
      <c r="AQ231" s="1">
        <v>14711.9892578125</v>
      </c>
      <c r="AR231" s="1">
        <v>119031.1953125</v>
      </c>
      <c r="AS231" s="1">
        <v>48186.37890625</v>
      </c>
      <c r="AT231" s="1">
        <v>355642.46875</v>
      </c>
      <c r="AU231" s="1">
        <v>96372.75</v>
      </c>
      <c r="AV231" s="1">
        <v>56121.26953125</v>
      </c>
      <c r="AW231" s="1">
        <v>67460.921875</v>
      </c>
      <c r="AX231" s="1">
        <v>33105.890625</v>
      </c>
      <c r="AY231" s="1">
        <v>208008.1875</v>
      </c>
      <c r="AZ231" s="1">
        <v>19538.083984375</v>
      </c>
      <c r="BA231" s="1">
        <v>68658.703125</v>
      </c>
      <c r="BB231" s="1">
        <v>31031.021484375</v>
      </c>
      <c r="BC231" s="1">
        <v>56489.57421875</v>
      </c>
      <c r="BD231" s="1">
        <v>22672.2421875</v>
      </c>
      <c r="BE231" s="1">
        <v>66670.671875</v>
      </c>
      <c r="BF231" s="1">
        <v>10563.6015625</v>
      </c>
      <c r="BG231" s="1">
        <v>62755.1796875</v>
      </c>
    </row>
    <row r="232" spans="1:59" ht="13" x14ac:dyDescent="0.15">
      <c r="A232" s="1">
        <v>230</v>
      </c>
      <c r="B232" s="1">
        <v>81366.7890625</v>
      </c>
      <c r="C232" s="1">
        <v>78607.453125</v>
      </c>
      <c r="D232" s="1">
        <v>73165.7734375</v>
      </c>
      <c r="E232" s="1">
        <v>29751.583984375</v>
      </c>
      <c r="F232" s="1">
        <v>33467.578125</v>
      </c>
      <c r="G232" s="1">
        <v>34071.34375</v>
      </c>
      <c r="H232" s="1">
        <v>23798.185546875</v>
      </c>
      <c r="I232" s="1">
        <v>35075.23046875</v>
      </c>
      <c r="J232" s="1">
        <v>71386.5703125</v>
      </c>
      <c r="K232" s="1">
        <v>34193.03125</v>
      </c>
      <c r="L232" s="1">
        <v>37040.23046875</v>
      </c>
      <c r="M232" s="1">
        <v>31297.517578125</v>
      </c>
      <c r="N232" s="1">
        <v>50032.37109375</v>
      </c>
      <c r="O232" s="1">
        <v>38256.9765625</v>
      </c>
      <c r="P232" s="1">
        <v>41413.390625</v>
      </c>
      <c r="Q232" s="1">
        <v>17735.3515625</v>
      </c>
      <c r="R232" s="1">
        <v>33306.10546875</v>
      </c>
      <c r="S232" s="1">
        <v>32337.35546875</v>
      </c>
      <c r="T232" s="1">
        <v>46759.49609375</v>
      </c>
      <c r="U232" s="1">
        <v>34654.87109375</v>
      </c>
      <c r="V232" s="1">
        <v>21022.39453125</v>
      </c>
      <c r="W232" s="1">
        <v>26770.33984375</v>
      </c>
      <c r="X232" s="1">
        <v>16546.908203125</v>
      </c>
      <c r="Y232" s="1">
        <v>25857.716796875</v>
      </c>
      <c r="Z232" s="1">
        <v>18383.06640625</v>
      </c>
      <c r="AA232" s="1">
        <v>94304.6015625</v>
      </c>
      <c r="AB232" s="1">
        <v>25640.3671875</v>
      </c>
      <c r="AC232" s="1">
        <v>70118.65625</v>
      </c>
      <c r="AD232" s="1">
        <v>23893.24609375</v>
      </c>
      <c r="AE232" s="1">
        <v>75320.6171875</v>
      </c>
      <c r="AF232" s="1">
        <v>39195.2734375</v>
      </c>
      <c r="AG232" s="1">
        <v>60478.015625</v>
      </c>
      <c r="AH232" s="1">
        <v>21658.3203125</v>
      </c>
      <c r="AI232" s="1">
        <v>29732.2265625</v>
      </c>
      <c r="AJ232" s="1">
        <v>17683.658203125</v>
      </c>
      <c r="AK232" s="1">
        <v>22767.234375</v>
      </c>
      <c r="AL232" s="1">
        <v>12283.7333984375</v>
      </c>
      <c r="AM232" s="1">
        <v>20741.482421875</v>
      </c>
      <c r="AN232" s="1">
        <v>14341.259765625</v>
      </c>
      <c r="AO232" s="1">
        <v>18382.486328125</v>
      </c>
      <c r="AP232" s="1">
        <v>12097.24609375</v>
      </c>
      <c r="AQ232" s="1">
        <v>14776.232421875</v>
      </c>
      <c r="AR232" s="1">
        <v>119145.3125</v>
      </c>
      <c r="AS232" s="1">
        <v>48396.796875</v>
      </c>
      <c r="AT232" s="1">
        <v>355903.0625</v>
      </c>
      <c r="AU232" s="1">
        <v>96793.5859375</v>
      </c>
      <c r="AV232" s="1">
        <v>56131.19921875</v>
      </c>
      <c r="AW232" s="1">
        <v>67755.515625</v>
      </c>
      <c r="AX232" s="1">
        <v>33107.70703125</v>
      </c>
      <c r="AY232" s="1">
        <v>208916.515625</v>
      </c>
      <c r="AZ232" s="1">
        <v>19542.43359375</v>
      </c>
      <c r="BA232" s="1">
        <v>68958.515625</v>
      </c>
      <c r="BB232" s="1">
        <v>31036.3984375</v>
      </c>
      <c r="BC232" s="1">
        <v>56736.25390625</v>
      </c>
      <c r="BD232" s="1">
        <v>22675.83203125</v>
      </c>
      <c r="BE232" s="1">
        <v>66961.8046875</v>
      </c>
      <c r="BF232" s="1">
        <v>10565.83203125</v>
      </c>
      <c r="BG232" s="1">
        <v>63029.22265625</v>
      </c>
    </row>
    <row r="233" spans="1:59" ht="13" x14ac:dyDescent="0.15">
      <c r="A233" s="1">
        <v>231</v>
      </c>
      <c r="B233" s="1">
        <v>81382.6796875</v>
      </c>
      <c r="C233" s="1">
        <v>78949.2265625</v>
      </c>
      <c r="D233" s="1">
        <v>73224.0234375</v>
      </c>
      <c r="E233" s="1">
        <v>29880.939453125</v>
      </c>
      <c r="F233" s="1">
        <v>33488.27734375</v>
      </c>
      <c r="G233" s="1">
        <v>34219.4765625</v>
      </c>
      <c r="H233" s="1">
        <v>23810.115234375</v>
      </c>
      <c r="I233" s="1">
        <v>35227.734375</v>
      </c>
      <c r="J233" s="1">
        <v>71411.15625</v>
      </c>
      <c r="K233" s="1">
        <v>34341.69140625</v>
      </c>
      <c r="L233" s="1">
        <v>37058.5625</v>
      </c>
      <c r="M233" s="1">
        <v>31433.591796875</v>
      </c>
      <c r="N233" s="1">
        <v>50045.546875</v>
      </c>
      <c r="O233" s="1">
        <v>38423.30859375</v>
      </c>
      <c r="P233" s="1">
        <v>41431.23046875</v>
      </c>
      <c r="Q233" s="1">
        <v>17812.462890625</v>
      </c>
      <c r="R233" s="1">
        <v>33308.93359375</v>
      </c>
      <c r="S233" s="1">
        <v>32477.951171875</v>
      </c>
      <c r="T233" s="1">
        <v>46769.09375</v>
      </c>
      <c r="U233" s="1">
        <v>34805.54296875</v>
      </c>
      <c r="V233" s="1">
        <v>21029.248046875</v>
      </c>
      <c r="W233" s="1">
        <v>26886.732421875</v>
      </c>
      <c r="X233" s="1">
        <v>16551.3125</v>
      </c>
      <c r="Y233" s="1">
        <v>25970.140625</v>
      </c>
      <c r="Z233" s="1">
        <v>18395.119140625</v>
      </c>
      <c r="AA233" s="1">
        <v>94714.625</v>
      </c>
      <c r="AB233" s="1">
        <v>25655.85546875</v>
      </c>
      <c r="AC233" s="1">
        <v>70423.5234375</v>
      </c>
      <c r="AD233" s="1">
        <v>23897.73828125</v>
      </c>
      <c r="AE233" s="1">
        <v>75648.1015625</v>
      </c>
      <c r="AF233" s="1">
        <v>39208.4765625</v>
      </c>
      <c r="AG233" s="1">
        <v>60740.96484375</v>
      </c>
      <c r="AH233" s="1">
        <v>21664.412109375</v>
      </c>
      <c r="AI233" s="1">
        <v>29861.49609375</v>
      </c>
      <c r="AJ233" s="1">
        <v>17689.560546875</v>
      </c>
      <c r="AK233" s="1">
        <v>22866.22265625</v>
      </c>
      <c r="AL233" s="1">
        <v>12289.931640625</v>
      </c>
      <c r="AM233" s="1">
        <v>20831.6640625</v>
      </c>
      <c r="AN233" s="1">
        <v>14345.6025390625</v>
      </c>
      <c r="AO233" s="1">
        <v>18462.408203125</v>
      </c>
      <c r="AP233" s="1">
        <v>12098.923828125</v>
      </c>
      <c r="AQ233" s="1">
        <v>14840.4765625</v>
      </c>
      <c r="AR233" s="1">
        <v>119258.59375</v>
      </c>
      <c r="AS233" s="1">
        <v>48607.21875</v>
      </c>
      <c r="AT233" s="1">
        <v>356161.375</v>
      </c>
      <c r="AU233" s="1">
        <v>97214.4296875</v>
      </c>
      <c r="AV233" s="1">
        <v>56141.03125</v>
      </c>
      <c r="AW233" s="1">
        <v>68050.1015625</v>
      </c>
      <c r="AX233" s="1">
        <v>33109.50390625</v>
      </c>
      <c r="AY233" s="1">
        <v>209824.84375</v>
      </c>
      <c r="AZ233" s="1">
        <v>19546.74609375</v>
      </c>
      <c r="BA233" s="1">
        <v>69258.3359375</v>
      </c>
      <c r="BB233" s="1">
        <v>31041.732421875</v>
      </c>
      <c r="BC233" s="1">
        <v>56982.9296875</v>
      </c>
      <c r="BD233" s="1">
        <v>22679.400390625</v>
      </c>
      <c r="BE233" s="1">
        <v>67252.9453125</v>
      </c>
      <c r="BF233" s="1">
        <v>10568.048828125</v>
      </c>
      <c r="BG233" s="1">
        <v>63303.2578125</v>
      </c>
    </row>
    <row r="234" spans="1:59" ht="13" x14ac:dyDescent="0.15">
      <c r="A234" s="1">
        <v>232</v>
      </c>
      <c r="B234" s="1">
        <v>81398.375</v>
      </c>
      <c r="C234" s="1">
        <v>79290.9921875</v>
      </c>
      <c r="D234" s="1">
        <v>73281.8828125</v>
      </c>
      <c r="E234" s="1">
        <v>30010.294921875</v>
      </c>
      <c r="F234" s="1">
        <v>33508.8359375</v>
      </c>
      <c r="G234" s="1">
        <v>34367.6171875</v>
      </c>
      <c r="H234" s="1">
        <v>23821.96875</v>
      </c>
      <c r="I234" s="1">
        <v>35380.234375</v>
      </c>
      <c r="J234" s="1">
        <v>71435.515625</v>
      </c>
      <c r="K234" s="1">
        <v>34490.36328125</v>
      </c>
      <c r="L234" s="1">
        <v>37076.79296875</v>
      </c>
      <c r="M234" s="1">
        <v>31569.671875</v>
      </c>
      <c r="N234" s="1">
        <v>50058.61328125</v>
      </c>
      <c r="O234" s="1">
        <v>38589.64453125</v>
      </c>
      <c r="P234" s="1">
        <v>41448.91796875</v>
      </c>
      <c r="Q234" s="1">
        <v>17889.572265625</v>
      </c>
      <c r="R234" s="1">
        <v>33311.71484375</v>
      </c>
      <c r="S234" s="1">
        <v>32618.55078125</v>
      </c>
      <c r="T234" s="1">
        <v>46778.6015625</v>
      </c>
      <c r="U234" s="1">
        <v>34956.21875</v>
      </c>
      <c r="V234" s="1">
        <v>21036.041015625</v>
      </c>
      <c r="W234" s="1">
        <v>27003.126953125</v>
      </c>
      <c r="X234" s="1">
        <v>16555.677734375</v>
      </c>
      <c r="Y234" s="1">
        <v>26082.56640625</v>
      </c>
      <c r="Z234" s="1">
        <v>18407.072265625</v>
      </c>
      <c r="AA234" s="1">
        <v>95124.640625</v>
      </c>
      <c r="AB234" s="1">
        <v>25671.2421875</v>
      </c>
      <c r="AC234" s="1">
        <v>70728.3828125</v>
      </c>
      <c r="AD234" s="1">
        <v>23902.19921875</v>
      </c>
      <c r="AE234" s="1">
        <v>75975.5859375</v>
      </c>
      <c r="AF234" s="1">
        <v>39221.5703125</v>
      </c>
      <c r="AG234" s="1">
        <v>61003.91015625</v>
      </c>
      <c r="AH234" s="1">
        <v>21670.451171875</v>
      </c>
      <c r="AI234" s="1">
        <v>29990.76953125</v>
      </c>
      <c r="AJ234" s="1">
        <v>17695.396484375</v>
      </c>
      <c r="AK234" s="1">
        <v>22965.208984375</v>
      </c>
      <c r="AL234" s="1">
        <v>12296.09375</v>
      </c>
      <c r="AM234" s="1">
        <v>20921.84375</v>
      </c>
      <c r="AN234" s="1">
        <v>14349.9091796875</v>
      </c>
      <c r="AO234" s="1">
        <v>18542.333984375</v>
      </c>
      <c r="AP234" s="1">
        <v>12100.5859375</v>
      </c>
      <c r="AQ234" s="1">
        <v>14904.72265625</v>
      </c>
      <c r="AR234" s="1">
        <v>119371.0390625</v>
      </c>
      <c r="AS234" s="1">
        <v>48817.63671875</v>
      </c>
      <c r="AT234" s="1">
        <v>356417.4375</v>
      </c>
      <c r="AU234" s="1">
        <v>97635.2734375</v>
      </c>
      <c r="AV234" s="1">
        <v>56150.77734375</v>
      </c>
      <c r="AW234" s="1">
        <v>68344.6953125</v>
      </c>
      <c r="AX234" s="1">
        <v>33111.28515625</v>
      </c>
      <c r="AY234" s="1">
        <v>210733.1875</v>
      </c>
      <c r="AZ234" s="1">
        <v>19551.029296875</v>
      </c>
      <c r="BA234" s="1">
        <v>69558.15625</v>
      </c>
      <c r="BB234" s="1">
        <v>31047.021484375</v>
      </c>
      <c r="BC234" s="1">
        <v>57229.61328125</v>
      </c>
      <c r="BD234" s="1">
        <v>22682.9375</v>
      </c>
      <c r="BE234" s="1">
        <v>67544.0859375</v>
      </c>
      <c r="BF234" s="1">
        <v>10570.2509765625</v>
      </c>
      <c r="BG234" s="1">
        <v>63577.30078125</v>
      </c>
    </row>
    <row r="235" spans="1:59" ht="13" x14ac:dyDescent="0.15">
      <c r="A235" s="1">
        <v>233</v>
      </c>
      <c r="B235" s="1">
        <v>81413.90625</v>
      </c>
      <c r="C235" s="1">
        <v>79632.765625</v>
      </c>
      <c r="D235" s="1">
        <v>73339.375</v>
      </c>
      <c r="E235" s="1">
        <v>30139.650390625</v>
      </c>
      <c r="F235" s="1">
        <v>33529.26953125</v>
      </c>
      <c r="G235" s="1">
        <v>34515.75</v>
      </c>
      <c r="H235" s="1">
        <v>23833.740234375</v>
      </c>
      <c r="I235" s="1">
        <v>35532.734375</v>
      </c>
      <c r="J235" s="1">
        <v>71459.6328125</v>
      </c>
      <c r="K235" s="1">
        <v>34639.0234375</v>
      </c>
      <c r="L235" s="1">
        <v>37094.9375</v>
      </c>
      <c r="M235" s="1">
        <v>31705.74609375</v>
      </c>
      <c r="N235" s="1">
        <v>50071.578125</v>
      </c>
      <c r="O235" s="1">
        <v>38755.9765625</v>
      </c>
      <c r="P235" s="1">
        <v>41466.45703125</v>
      </c>
      <c r="Q235" s="1">
        <v>17966.681640625</v>
      </c>
      <c r="R235" s="1">
        <v>33314.46484375</v>
      </c>
      <c r="S235" s="1">
        <v>32759.146484375</v>
      </c>
      <c r="T235" s="1">
        <v>46788.0390625</v>
      </c>
      <c r="U235" s="1">
        <v>35106.890625</v>
      </c>
      <c r="V235" s="1">
        <v>21042.775390625</v>
      </c>
      <c r="W235" s="1">
        <v>27119.51953125</v>
      </c>
      <c r="X235" s="1">
        <v>16559.994140625</v>
      </c>
      <c r="Y235" s="1">
        <v>26194.990234375</v>
      </c>
      <c r="Z235" s="1">
        <v>18418.927734375</v>
      </c>
      <c r="AA235" s="1">
        <v>95534.6640625</v>
      </c>
      <c r="AB235" s="1">
        <v>25686.525390625</v>
      </c>
      <c r="AC235" s="1">
        <v>71033.25</v>
      </c>
      <c r="AD235" s="1">
        <v>23906.62890625</v>
      </c>
      <c r="AE235" s="1">
        <v>76303.0625</v>
      </c>
      <c r="AF235" s="1">
        <v>39234.5703125</v>
      </c>
      <c r="AG235" s="1">
        <v>61266.859375</v>
      </c>
      <c r="AH235" s="1">
        <v>21676.443359375</v>
      </c>
      <c r="AI235" s="1">
        <v>30120.037109375</v>
      </c>
      <c r="AJ235" s="1">
        <v>17701.173828125</v>
      </c>
      <c r="AK235" s="1">
        <v>23064.197265625</v>
      </c>
      <c r="AL235" s="1">
        <v>12302.2255859375</v>
      </c>
      <c r="AM235" s="1">
        <v>21012.025390625</v>
      </c>
      <c r="AN235" s="1">
        <v>14354.1826171875</v>
      </c>
      <c r="AO235" s="1">
        <v>18622.2578125</v>
      </c>
      <c r="AP235" s="1">
        <v>12102.23046875</v>
      </c>
      <c r="AQ235" s="1">
        <v>14968.966796875</v>
      </c>
      <c r="AR235" s="1">
        <v>119482.6484375</v>
      </c>
      <c r="AS235" s="1">
        <v>49028.05859375</v>
      </c>
      <c r="AT235" s="1">
        <v>356671.21875</v>
      </c>
      <c r="AU235" s="1">
        <v>98056.1171875</v>
      </c>
      <c r="AV235" s="1">
        <v>56160.421875</v>
      </c>
      <c r="AW235" s="1">
        <v>68639.28125</v>
      </c>
      <c r="AX235" s="1">
        <v>33113.0546875</v>
      </c>
      <c r="AY235" s="1">
        <v>211641.515625</v>
      </c>
      <c r="AZ235" s="1">
        <v>19555.2734375</v>
      </c>
      <c r="BA235" s="1">
        <v>69857.9765625</v>
      </c>
      <c r="BB235" s="1">
        <v>31052.26953125</v>
      </c>
      <c r="BC235" s="1">
        <v>57476.2890625</v>
      </c>
      <c r="BD235" s="1">
        <v>22686.44921875</v>
      </c>
      <c r="BE235" s="1">
        <v>67835.21875</v>
      </c>
      <c r="BF235" s="1">
        <v>10572.4384765625</v>
      </c>
      <c r="BG235" s="1">
        <v>63851.33984375</v>
      </c>
    </row>
    <row r="236" spans="1:59" ht="13" x14ac:dyDescent="0.15">
      <c r="A236" s="1">
        <v>234</v>
      </c>
      <c r="B236" s="1">
        <v>81429.265625</v>
      </c>
      <c r="C236" s="1">
        <v>79974.5390625</v>
      </c>
      <c r="D236" s="1">
        <v>73396.4765625</v>
      </c>
      <c r="E236" s="1">
        <v>30269.00390625</v>
      </c>
      <c r="F236" s="1">
        <v>33549.56640625</v>
      </c>
      <c r="G236" s="1">
        <v>34663.88671875</v>
      </c>
      <c r="H236" s="1">
        <v>23845.443359375</v>
      </c>
      <c r="I236" s="1">
        <v>35685.234375</v>
      </c>
      <c r="J236" s="1">
        <v>71483.53125</v>
      </c>
      <c r="K236" s="1">
        <v>34787.6875</v>
      </c>
      <c r="L236" s="1">
        <v>37112.98828125</v>
      </c>
      <c r="M236" s="1">
        <v>31841.822265625</v>
      </c>
      <c r="N236" s="1">
        <v>50084.44140625</v>
      </c>
      <c r="O236" s="1">
        <v>38922.3125</v>
      </c>
      <c r="P236" s="1">
        <v>41483.85546875</v>
      </c>
      <c r="Q236" s="1">
        <v>18043.791015625</v>
      </c>
      <c r="R236" s="1">
        <v>33317.16796875</v>
      </c>
      <c r="S236" s="1">
        <v>32899.7421875</v>
      </c>
      <c r="T236" s="1">
        <v>46797.390625</v>
      </c>
      <c r="U236" s="1">
        <v>35257.5625</v>
      </c>
      <c r="V236" s="1">
        <v>21049.44921875</v>
      </c>
      <c r="W236" s="1">
        <v>27235.91015625</v>
      </c>
      <c r="X236" s="1">
        <v>16564.267578125</v>
      </c>
      <c r="Y236" s="1">
        <v>26307.4140625</v>
      </c>
      <c r="Z236" s="1">
        <v>18430.6875</v>
      </c>
      <c r="AA236" s="1">
        <v>95944.6875</v>
      </c>
      <c r="AB236" s="1">
        <v>25701.705078125</v>
      </c>
      <c r="AC236" s="1">
        <v>71338.109375</v>
      </c>
      <c r="AD236" s="1">
        <v>23911.021484375</v>
      </c>
      <c r="AE236" s="1">
        <v>76630.5390625</v>
      </c>
      <c r="AF236" s="1">
        <v>39247.46484375</v>
      </c>
      <c r="AG236" s="1">
        <v>61529.8046875</v>
      </c>
      <c r="AH236" s="1">
        <v>21682.3828125</v>
      </c>
      <c r="AI236" s="1">
        <v>30249.306640625</v>
      </c>
      <c r="AJ236" s="1">
        <v>17706.888671875</v>
      </c>
      <c r="AK236" s="1">
        <v>23163.185546875</v>
      </c>
      <c r="AL236" s="1">
        <v>12308.322265625</v>
      </c>
      <c r="AM236" s="1">
        <v>21102.205078125</v>
      </c>
      <c r="AN236" s="1">
        <v>14358.4228515625</v>
      </c>
      <c r="AO236" s="1">
        <v>18702.181640625</v>
      </c>
      <c r="AP236" s="1">
        <v>12103.857421875</v>
      </c>
      <c r="AQ236" s="1">
        <v>15033.2099609375</v>
      </c>
      <c r="AR236" s="1">
        <v>119593.4375</v>
      </c>
      <c r="AS236" s="1">
        <v>49238.4765625</v>
      </c>
      <c r="AT236" s="1">
        <v>356922.78125</v>
      </c>
      <c r="AU236" s="1">
        <v>98476.953125</v>
      </c>
      <c r="AV236" s="1">
        <v>56169.984375</v>
      </c>
      <c r="AW236" s="1">
        <v>68933.875</v>
      </c>
      <c r="AX236" s="1">
        <v>33114.80859375</v>
      </c>
      <c r="AY236" s="1">
        <v>212549.84375</v>
      </c>
      <c r="AZ236" s="1">
        <v>19559.486328125</v>
      </c>
      <c r="BA236" s="1">
        <v>70157.796875</v>
      </c>
      <c r="BB236" s="1">
        <v>31057.470703125</v>
      </c>
      <c r="BC236" s="1">
        <v>57722.97265625</v>
      </c>
      <c r="BD236" s="1">
        <v>22689.93359375</v>
      </c>
      <c r="BE236" s="1">
        <v>68126.3515625</v>
      </c>
      <c r="BF236" s="1">
        <v>10574.61328125</v>
      </c>
      <c r="BG236" s="1">
        <v>64125.375</v>
      </c>
    </row>
    <row r="237" spans="1:59" ht="13" x14ac:dyDescent="0.15">
      <c r="A237" s="1">
        <v>235</v>
      </c>
      <c r="B237" s="1">
        <v>81444.453125</v>
      </c>
      <c r="C237" s="1">
        <v>80316.3125</v>
      </c>
      <c r="D237" s="1">
        <v>73453.2109375</v>
      </c>
      <c r="E237" s="1">
        <v>30398.357421875</v>
      </c>
      <c r="F237" s="1">
        <v>33569.7265625</v>
      </c>
      <c r="G237" s="1">
        <v>34812.0234375</v>
      </c>
      <c r="H237" s="1">
        <v>23857.068359375</v>
      </c>
      <c r="I237" s="1">
        <v>35837.734375</v>
      </c>
      <c r="J237" s="1">
        <v>71507.2109375</v>
      </c>
      <c r="K237" s="1">
        <v>34936.35546875</v>
      </c>
      <c r="L237" s="1">
        <v>37130.94140625</v>
      </c>
      <c r="M237" s="1">
        <v>31977.8984375</v>
      </c>
      <c r="N237" s="1">
        <v>50097.203125</v>
      </c>
      <c r="O237" s="1">
        <v>39088.6484375</v>
      </c>
      <c r="P237" s="1">
        <v>41501.09765625</v>
      </c>
      <c r="Q237" s="1">
        <v>18120.90234375</v>
      </c>
      <c r="R237" s="1">
        <v>33319.84375</v>
      </c>
      <c r="S237" s="1">
        <v>33040.34375</v>
      </c>
      <c r="T237" s="1">
        <v>46806.671875</v>
      </c>
      <c r="U237" s="1">
        <v>35408.23828125</v>
      </c>
      <c r="V237" s="1">
        <v>21056.068359375</v>
      </c>
      <c r="W237" s="1">
        <v>27352.3046875</v>
      </c>
      <c r="X237" s="1">
        <v>16568.5</v>
      </c>
      <c r="Y237" s="1">
        <v>26419.841796875</v>
      </c>
      <c r="Z237" s="1">
        <v>18442.3515625</v>
      </c>
      <c r="AA237" s="1">
        <v>96354.7109375</v>
      </c>
      <c r="AB237" s="1">
        <v>25716.78515625</v>
      </c>
      <c r="AC237" s="1">
        <v>71642.9765625</v>
      </c>
      <c r="AD237" s="1">
        <v>23915.38671875</v>
      </c>
      <c r="AE237" s="1">
        <v>76958.0234375</v>
      </c>
      <c r="AF237" s="1">
        <v>39260.24609375</v>
      </c>
      <c r="AG237" s="1">
        <v>61792.7578125</v>
      </c>
      <c r="AH237" s="1">
        <v>21688.27734375</v>
      </c>
      <c r="AI237" s="1">
        <v>30378.580078125</v>
      </c>
      <c r="AJ237" s="1">
        <v>17712.541015625</v>
      </c>
      <c r="AK237" s="1">
        <v>23262.173828125</v>
      </c>
      <c r="AL237" s="1">
        <v>12314.388671875</v>
      </c>
      <c r="AM237" s="1">
        <v>21192.384765625</v>
      </c>
      <c r="AN237" s="1">
        <v>14362.62890625</v>
      </c>
      <c r="AO237" s="1">
        <v>18782.10546875</v>
      </c>
      <c r="AP237" s="1">
        <v>12105.46875</v>
      </c>
      <c r="AQ237" s="1">
        <v>15097.4560546875</v>
      </c>
      <c r="AR237" s="1">
        <v>119703.4140625</v>
      </c>
      <c r="AS237" s="1">
        <v>49448.8984375</v>
      </c>
      <c r="AT237" s="1">
        <v>357172.15625</v>
      </c>
      <c r="AU237" s="1">
        <v>98897.8046875</v>
      </c>
      <c r="AV237" s="1">
        <v>56179.453125</v>
      </c>
      <c r="AW237" s="1">
        <v>69228.4609375</v>
      </c>
      <c r="AX237" s="1">
        <v>33116.546875</v>
      </c>
      <c r="AY237" s="1">
        <v>213458.1875</v>
      </c>
      <c r="AZ237" s="1">
        <v>19563.6640625</v>
      </c>
      <c r="BA237" s="1">
        <v>70457.6171875</v>
      </c>
      <c r="BB237" s="1">
        <v>31062.6328125</v>
      </c>
      <c r="BC237" s="1">
        <v>57969.65234375</v>
      </c>
      <c r="BD237" s="1">
        <v>22693.390625</v>
      </c>
      <c r="BE237" s="1">
        <v>68417.4921875</v>
      </c>
      <c r="BF237" s="1">
        <v>10576.7763671875</v>
      </c>
      <c r="BG237" s="1">
        <v>64399.41796875</v>
      </c>
    </row>
    <row r="238" spans="1:59" ht="13" x14ac:dyDescent="0.15">
      <c r="A238" s="1">
        <v>236</v>
      </c>
      <c r="B238" s="1">
        <v>81459.4765625</v>
      </c>
      <c r="C238" s="1">
        <v>80658.078125</v>
      </c>
      <c r="D238" s="1">
        <v>73509.5859375</v>
      </c>
      <c r="E238" s="1">
        <v>30527.71484375</v>
      </c>
      <c r="F238" s="1">
        <v>33589.76171875</v>
      </c>
      <c r="G238" s="1">
        <v>34960.16015625</v>
      </c>
      <c r="H238" s="1">
        <v>23868.62109375</v>
      </c>
      <c r="I238" s="1">
        <v>35990.234375</v>
      </c>
      <c r="J238" s="1">
        <v>71530.671875</v>
      </c>
      <c r="K238" s="1">
        <v>35085.01953125</v>
      </c>
      <c r="L238" s="1">
        <v>37148.80859375</v>
      </c>
      <c r="M238" s="1">
        <v>32113.974609375</v>
      </c>
      <c r="N238" s="1">
        <v>50109.86328125</v>
      </c>
      <c r="O238" s="1">
        <v>39254.98046875</v>
      </c>
      <c r="P238" s="1">
        <v>41518.20703125</v>
      </c>
      <c r="Q238" s="1">
        <v>18198.013671875</v>
      </c>
      <c r="R238" s="1">
        <v>33322.48046875</v>
      </c>
      <c r="S238" s="1">
        <v>33180.9375</v>
      </c>
      <c r="T238" s="1">
        <v>46815.87109375</v>
      </c>
      <c r="U238" s="1">
        <v>35558.91015625</v>
      </c>
      <c r="V238" s="1">
        <v>21062.625</v>
      </c>
      <c r="W238" s="1">
        <v>27468.697265625</v>
      </c>
      <c r="X238" s="1">
        <v>16572.685546875</v>
      </c>
      <c r="Y238" s="1">
        <v>26532.265625</v>
      </c>
      <c r="Z238" s="1">
        <v>18453.91796875</v>
      </c>
      <c r="AA238" s="1">
        <v>96764.7265625</v>
      </c>
      <c r="AB238" s="1">
        <v>25731.765625</v>
      </c>
      <c r="AC238" s="1">
        <v>71947.8359375</v>
      </c>
      <c r="AD238" s="1">
        <v>23919.716796875</v>
      </c>
      <c r="AE238" s="1">
        <v>77285.5</v>
      </c>
      <c r="AF238" s="1">
        <v>39272.93359375</v>
      </c>
      <c r="AG238" s="1">
        <v>62055.69921875</v>
      </c>
      <c r="AH238" s="1">
        <v>21694.123046875</v>
      </c>
      <c r="AI238" s="1">
        <v>30507.849609375</v>
      </c>
      <c r="AJ238" s="1">
        <v>17718.13671875</v>
      </c>
      <c r="AK238" s="1">
        <v>23361.162109375</v>
      </c>
      <c r="AL238" s="1">
        <v>12320.421875</v>
      </c>
      <c r="AM238" s="1">
        <v>21282.56640625</v>
      </c>
      <c r="AN238" s="1">
        <v>14366.8046875</v>
      </c>
      <c r="AO238" s="1">
        <v>18862.029296875</v>
      </c>
      <c r="AP238" s="1">
        <v>12107.064453125</v>
      </c>
      <c r="AQ238" s="1">
        <v>15161.7001953125</v>
      </c>
      <c r="AR238" s="1">
        <v>119812.5859375</v>
      </c>
      <c r="AS238" s="1">
        <v>49659.3203125</v>
      </c>
      <c r="AT238" s="1">
        <v>357419.34375</v>
      </c>
      <c r="AU238" s="1">
        <v>99318.640625</v>
      </c>
      <c r="AV238" s="1">
        <v>56188.83203125</v>
      </c>
      <c r="AW238" s="1">
        <v>69523.046875</v>
      </c>
      <c r="AX238" s="1">
        <v>33118.2734375</v>
      </c>
      <c r="AY238" s="1">
        <v>214366.515625</v>
      </c>
      <c r="AZ238" s="1">
        <v>19567.810546875</v>
      </c>
      <c r="BA238" s="1">
        <v>70757.4296875</v>
      </c>
      <c r="BB238" s="1">
        <v>31067.7578125</v>
      </c>
      <c r="BC238" s="1">
        <v>58216.33203125</v>
      </c>
      <c r="BD238" s="1">
        <v>22696.822265625</v>
      </c>
      <c r="BE238" s="1">
        <v>68708.6328125</v>
      </c>
      <c r="BF238" s="1">
        <v>10578.9248046875</v>
      </c>
      <c r="BG238" s="1">
        <v>64673.4609375</v>
      </c>
    </row>
    <row r="239" spans="1:59" ht="13" x14ac:dyDescent="0.15">
      <c r="A239" s="1">
        <v>237</v>
      </c>
      <c r="B239" s="1">
        <v>81474.3203125</v>
      </c>
      <c r="C239" s="1">
        <v>80999.8515625</v>
      </c>
      <c r="D239" s="1">
        <v>73565.5859375</v>
      </c>
      <c r="E239" s="1">
        <v>30657.068359375</v>
      </c>
      <c r="F239" s="1">
        <v>33609.66796875</v>
      </c>
      <c r="G239" s="1">
        <v>35108.296875</v>
      </c>
      <c r="H239" s="1">
        <v>23880.1015625</v>
      </c>
      <c r="I239" s="1">
        <v>36142.734375</v>
      </c>
      <c r="J239" s="1">
        <v>71553.9140625</v>
      </c>
      <c r="K239" s="1">
        <v>35233.6875</v>
      </c>
      <c r="L239" s="1">
        <v>37166.58203125</v>
      </c>
      <c r="M239" s="1">
        <v>32250.048828125</v>
      </c>
      <c r="N239" s="1">
        <v>50122.4296875</v>
      </c>
      <c r="O239" s="1">
        <v>39421.31640625</v>
      </c>
      <c r="P239" s="1">
        <v>41535.16796875</v>
      </c>
      <c r="Q239" s="1">
        <v>18275.123046875</v>
      </c>
      <c r="R239" s="1">
        <v>33325.078125</v>
      </c>
      <c r="S239" s="1">
        <v>33321.53515625</v>
      </c>
      <c r="T239" s="1">
        <v>46824.99609375</v>
      </c>
      <c r="U239" s="1">
        <v>35709.58203125</v>
      </c>
      <c r="V239" s="1">
        <v>21069.125</v>
      </c>
      <c r="W239" s="1">
        <v>27585.087890625</v>
      </c>
      <c r="X239" s="1">
        <v>16576.833984375</v>
      </c>
      <c r="Y239" s="1">
        <v>26644.689453125</v>
      </c>
      <c r="Z239" s="1">
        <v>18465.39453125</v>
      </c>
      <c r="AA239" s="1">
        <v>97174.7421875</v>
      </c>
      <c r="AB239" s="1">
        <v>25746.6484375</v>
      </c>
      <c r="AC239" s="1">
        <v>72252.703125</v>
      </c>
      <c r="AD239" s="1">
        <v>23924.01953125</v>
      </c>
      <c r="AE239" s="1">
        <v>77612.984375</v>
      </c>
      <c r="AF239" s="1">
        <v>39285.52734375</v>
      </c>
      <c r="AG239" s="1">
        <v>62318.6484375</v>
      </c>
      <c r="AH239" s="1">
        <v>21699.91796875</v>
      </c>
      <c r="AI239" s="1">
        <v>30637.119140625</v>
      </c>
      <c r="AJ239" s="1">
        <v>17723.671875</v>
      </c>
      <c r="AK239" s="1">
        <v>23460.1484375</v>
      </c>
      <c r="AL239" s="1">
        <v>12326.4228515625</v>
      </c>
      <c r="AM239" s="1">
        <v>21372.74609375</v>
      </c>
      <c r="AN239" s="1">
        <v>14370.9453125</v>
      </c>
      <c r="AO239" s="1">
        <v>18941.953125</v>
      </c>
      <c r="AP239" s="1">
        <v>12108.64453125</v>
      </c>
      <c r="AQ239" s="1">
        <v>15225.9443359375</v>
      </c>
      <c r="AR239" s="1">
        <v>119920.9609375</v>
      </c>
      <c r="AS239" s="1">
        <v>49869.73828125</v>
      </c>
      <c r="AT239" s="1">
        <v>357664.4375</v>
      </c>
      <c r="AU239" s="1">
        <v>99739.484375</v>
      </c>
      <c r="AV239" s="1">
        <v>56198.1328125</v>
      </c>
      <c r="AW239" s="1">
        <v>69817.6328125</v>
      </c>
      <c r="AX239" s="1">
        <v>33119.984375</v>
      </c>
      <c r="AY239" s="1">
        <v>215274.828125</v>
      </c>
      <c r="AZ239" s="1">
        <v>19571.923828125</v>
      </c>
      <c r="BA239" s="1">
        <v>71057.25</v>
      </c>
      <c r="BB239" s="1">
        <v>31072.84375</v>
      </c>
      <c r="BC239" s="1">
        <v>58463.0078125</v>
      </c>
      <c r="BD239" s="1">
        <v>22700.228515625</v>
      </c>
      <c r="BE239" s="1">
        <v>68999.7734375</v>
      </c>
      <c r="BF239" s="1">
        <v>10581.0595703125</v>
      </c>
      <c r="BG239" s="1">
        <v>64947.5</v>
      </c>
    </row>
    <row r="240" spans="1:59" ht="13" x14ac:dyDescent="0.15">
      <c r="A240" s="1">
        <v>238</v>
      </c>
      <c r="B240" s="1">
        <v>81489.015625</v>
      </c>
      <c r="C240" s="1">
        <v>81341.625</v>
      </c>
      <c r="D240" s="1">
        <v>73621.234375</v>
      </c>
      <c r="E240" s="1">
        <v>30786.421875</v>
      </c>
      <c r="F240" s="1">
        <v>33629.4453125</v>
      </c>
      <c r="G240" s="1">
        <v>35256.43359375</v>
      </c>
      <c r="H240" s="1">
        <v>23891.5078125</v>
      </c>
      <c r="I240" s="1">
        <v>36295.2421875</v>
      </c>
      <c r="J240" s="1">
        <v>71576.9375</v>
      </c>
      <c r="K240" s="1">
        <v>35382.3515625</v>
      </c>
      <c r="L240" s="1">
        <v>37184.26953125</v>
      </c>
      <c r="M240" s="1">
        <v>32386.12890625</v>
      </c>
      <c r="N240" s="1">
        <v>50134.89453125</v>
      </c>
      <c r="O240" s="1">
        <v>39587.65234375</v>
      </c>
      <c r="P240" s="1">
        <v>41551.98828125</v>
      </c>
      <c r="Q240" s="1">
        <v>18352.234375</v>
      </c>
      <c r="R240" s="1">
        <v>33327.64453125</v>
      </c>
      <c r="S240" s="1">
        <v>33462.1328125</v>
      </c>
      <c r="T240" s="1">
        <v>46834.046875</v>
      </c>
      <c r="U240" s="1">
        <v>35860.2578125</v>
      </c>
      <c r="V240" s="1">
        <v>21075.572265625</v>
      </c>
      <c r="W240" s="1">
        <v>27701.482421875</v>
      </c>
      <c r="X240" s="1">
        <v>16580.939453125</v>
      </c>
      <c r="Y240" s="1">
        <v>26757.115234375</v>
      </c>
      <c r="Z240" s="1">
        <v>18476.77734375</v>
      </c>
      <c r="AA240" s="1">
        <v>97584.7734375</v>
      </c>
      <c r="AB240" s="1">
        <v>25761.431640625</v>
      </c>
      <c r="AC240" s="1">
        <v>72557.5703125</v>
      </c>
      <c r="AD240" s="1">
        <v>23928.287109375</v>
      </c>
      <c r="AE240" s="1">
        <v>77940.46875</v>
      </c>
      <c r="AF240" s="1">
        <v>39298.015625</v>
      </c>
      <c r="AG240" s="1">
        <v>62581.59765625</v>
      </c>
      <c r="AH240" s="1">
        <v>21705.669921875</v>
      </c>
      <c r="AI240" s="1">
        <v>30766.390625</v>
      </c>
      <c r="AJ240" s="1">
        <v>17729.150390625</v>
      </c>
      <c r="AK240" s="1">
        <v>23559.138671875</v>
      </c>
      <c r="AL240" s="1">
        <v>12332.3935546875</v>
      </c>
      <c r="AM240" s="1">
        <v>21462.927734375</v>
      </c>
      <c r="AN240" s="1">
        <v>14375.0556640625</v>
      </c>
      <c r="AO240" s="1">
        <v>19021.876953125</v>
      </c>
      <c r="AP240" s="1">
        <v>12110.2080078125</v>
      </c>
      <c r="AQ240" s="1">
        <v>15290.189453125</v>
      </c>
      <c r="AR240" s="1">
        <v>120028.5625</v>
      </c>
      <c r="AS240" s="1">
        <v>50080.1640625</v>
      </c>
      <c r="AT240" s="1">
        <v>357907.40625</v>
      </c>
      <c r="AU240" s="1">
        <v>100160.328125</v>
      </c>
      <c r="AV240" s="1">
        <v>56207.34375</v>
      </c>
      <c r="AW240" s="1">
        <v>70112.2265625</v>
      </c>
      <c r="AX240" s="1">
        <v>33121.6796875</v>
      </c>
      <c r="AY240" s="1">
        <v>216183.171875</v>
      </c>
      <c r="AZ240" s="1">
        <v>19576.005859375</v>
      </c>
      <c r="BA240" s="1">
        <v>71357.078125</v>
      </c>
      <c r="BB240" s="1">
        <v>31077.87890625</v>
      </c>
      <c r="BC240" s="1">
        <v>58709.69140625</v>
      </c>
      <c r="BD240" s="1">
        <v>22703.61328125</v>
      </c>
      <c r="BE240" s="1">
        <v>69290.9140625</v>
      </c>
      <c r="BF240" s="1">
        <v>10583.1826171875</v>
      </c>
      <c r="BG240" s="1">
        <v>65221.54296875</v>
      </c>
    </row>
    <row r="241" spans="1:59" ht="13" x14ac:dyDescent="0.15">
      <c r="A241" s="1">
        <v>239</v>
      </c>
      <c r="B241" s="1">
        <v>81503.5546875</v>
      </c>
      <c r="C241" s="1">
        <v>81683.3984375</v>
      </c>
      <c r="D241" s="1">
        <v>73676.515625</v>
      </c>
      <c r="E241" s="1">
        <v>30915.775390625</v>
      </c>
      <c r="F241" s="1">
        <v>33649.09765625</v>
      </c>
      <c r="G241" s="1">
        <v>35404.5703125</v>
      </c>
      <c r="H241" s="1">
        <v>23902.841796875</v>
      </c>
      <c r="I241" s="1">
        <v>36447.7421875</v>
      </c>
      <c r="J241" s="1">
        <v>71599.7578125</v>
      </c>
      <c r="K241" s="1">
        <v>35531.015625</v>
      </c>
      <c r="L241" s="1">
        <v>37201.87109375</v>
      </c>
      <c r="M241" s="1">
        <v>32522.203125</v>
      </c>
      <c r="N241" s="1">
        <v>50147.26171875</v>
      </c>
      <c r="O241" s="1">
        <v>39753.98828125</v>
      </c>
      <c r="P241" s="1">
        <v>41568.67578125</v>
      </c>
      <c r="Q241" s="1">
        <v>18429.34375</v>
      </c>
      <c r="R241" s="1">
        <v>33330.17578125</v>
      </c>
      <c r="S241" s="1">
        <v>33602.73046875</v>
      </c>
      <c r="T241" s="1">
        <v>46843.01953125</v>
      </c>
      <c r="U241" s="1">
        <v>36010.9296875</v>
      </c>
      <c r="V241" s="1">
        <v>21081.9609375</v>
      </c>
      <c r="W241" s="1">
        <v>27817.875</v>
      </c>
      <c r="X241" s="1">
        <v>16585.00390625</v>
      </c>
      <c r="Y241" s="1">
        <v>26869.541015625</v>
      </c>
      <c r="Z241" s="1">
        <v>18488.068359375</v>
      </c>
      <c r="AA241" s="1">
        <v>97994.78125</v>
      </c>
      <c r="AB241" s="1">
        <v>25776.1171875</v>
      </c>
      <c r="AC241" s="1">
        <v>72862.4296875</v>
      </c>
      <c r="AD241" s="1">
        <v>23932.52734375</v>
      </c>
      <c r="AE241" s="1">
        <v>78267.9453125</v>
      </c>
      <c r="AF241" s="1">
        <v>39310.41015625</v>
      </c>
      <c r="AG241" s="1">
        <v>62844.54296875</v>
      </c>
      <c r="AH241" s="1">
        <v>21711.37109375</v>
      </c>
      <c r="AI241" s="1">
        <v>30895.66015625</v>
      </c>
      <c r="AJ241" s="1">
        <v>17734.5703125</v>
      </c>
      <c r="AK241" s="1">
        <v>23658.126953125</v>
      </c>
      <c r="AL241" s="1">
        <v>12338.330078125</v>
      </c>
      <c r="AM241" s="1">
        <v>21553.10546875</v>
      </c>
      <c r="AN241" s="1">
        <v>14379.134765625</v>
      </c>
      <c r="AO241" s="1">
        <v>19101.80078125</v>
      </c>
      <c r="AP241" s="1">
        <v>12111.7548828125</v>
      </c>
      <c r="AQ241" s="1">
        <v>15354.43359375</v>
      </c>
      <c r="AR241" s="1">
        <v>120135.375</v>
      </c>
      <c r="AS241" s="1">
        <v>50290.58203125</v>
      </c>
      <c r="AT241" s="1">
        <v>358148.28125</v>
      </c>
      <c r="AU241" s="1">
        <v>100581.15625</v>
      </c>
      <c r="AV241" s="1">
        <v>56216.46484375</v>
      </c>
      <c r="AW241" s="1">
        <v>70406.8203125</v>
      </c>
      <c r="AX241" s="1">
        <v>33123.3671875</v>
      </c>
      <c r="AY241" s="1">
        <v>217091.5</v>
      </c>
      <c r="AZ241" s="1">
        <v>19580.052734375</v>
      </c>
      <c r="BA241" s="1">
        <v>71656.890625</v>
      </c>
      <c r="BB241" s="1">
        <v>31082.880859375</v>
      </c>
      <c r="BC241" s="1">
        <v>58956.3671875</v>
      </c>
      <c r="BD241" s="1">
        <v>22706.96875</v>
      </c>
      <c r="BE241" s="1">
        <v>69582.046875</v>
      </c>
      <c r="BF241" s="1">
        <v>10585.2900390625</v>
      </c>
      <c r="BG241" s="1">
        <v>65495.578125</v>
      </c>
    </row>
    <row r="242" spans="1:59" ht="13" x14ac:dyDescent="0.15">
      <c r="A242" s="1">
        <v>240</v>
      </c>
      <c r="B242" s="1">
        <v>81517.921875</v>
      </c>
      <c r="C242" s="1">
        <v>82025.1640625</v>
      </c>
      <c r="D242" s="1">
        <v>73731.4375</v>
      </c>
      <c r="E242" s="1">
        <v>31045.12890625</v>
      </c>
      <c r="F242" s="1">
        <v>33668.625</v>
      </c>
      <c r="G242" s="1">
        <v>35552.703125</v>
      </c>
      <c r="H242" s="1">
        <v>23914.107421875</v>
      </c>
      <c r="I242" s="1">
        <v>36600.2421875</v>
      </c>
      <c r="J242" s="1">
        <v>71622.3671875</v>
      </c>
      <c r="K242" s="1">
        <v>35679.68359375</v>
      </c>
      <c r="L242" s="1">
        <v>37219.3828125</v>
      </c>
      <c r="M242" s="1">
        <v>32658.279296875</v>
      </c>
      <c r="N242" s="1">
        <v>50159.5390625</v>
      </c>
      <c r="O242" s="1">
        <v>39920.3203125</v>
      </c>
      <c r="P242" s="1">
        <v>41585.2265625</v>
      </c>
      <c r="Q242" s="1">
        <v>18506.453125</v>
      </c>
      <c r="R242" s="1">
        <v>33332.671875</v>
      </c>
      <c r="S242" s="1">
        <v>33743.328125</v>
      </c>
      <c r="T242" s="1">
        <v>46851.9296875</v>
      </c>
      <c r="U242" s="1">
        <v>36161.60546875</v>
      </c>
      <c r="V242" s="1">
        <v>21088.296875</v>
      </c>
      <c r="W242" s="1">
        <v>27934.267578125</v>
      </c>
      <c r="X242" s="1">
        <v>16589.02734375</v>
      </c>
      <c r="Y242" s="1">
        <v>26981.96484375</v>
      </c>
      <c r="Z242" s="1">
        <v>18499.26953125</v>
      </c>
      <c r="AA242" s="1">
        <v>98404.8046875</v>
      </c>
      <c r="AB242" s="1">
        <v>25790.708984375</v>
      </c>
      <c r="AC242" s="1">
        <v>73167.2890625</v>
      </c>
      <c r="AD242" s="1">
        <v>23936.736328125</v>
      </c>
      <c r="AE242" s="1">
        <v>78595.4296875</v>
      </c>
      <c r="AF242" s="1">
        <v>39322.70703125</v>
      </c>
      <c r="AG242" s="1">
        <v>63107.49609375</v>
      </c>
      <c r="AH242" s="1">
        <v>21717.029296875</v>
      </c>
      <c r="AI242" s="1">
        <v>31024.931640625</v>
      </c>
      <c r="AJ242" s="1">
        <v>17739.935546875</v>
      </c>
      <c r="AK242" s="1">
        <v>23757.11328125</v>
      </c>
      <c r="AL242" s="1">
        <v>12344.2392578125</v>
      </c>
      <c r="AM242" s="1">
        <v>21643.287109375</v>
      </c>
      <c r="AN242" s="1">
        <v>14383.181640625</v>
      </c>
      <c r="AO242" s="1">
        <v>19181.724609375</v>
      </c>
      <c r="AP242" s="1">
        <v>12113.2880859375</v>
      </c>
      <c r="AQ242" s="1">
        <v>15418.677734375</v>
      </c>
      <c r="AR242" s="1">
        <v>120241.4140625</v>
      </c>
      <c r="AS242" s="1">
        <v>50501</v>
      </c>
      <c r="AT242" s="1">
        <v>358387.0625</v>
      </c>
      <c r="AU242" s="1">
        <v>101002</v>
      </c>
      <c r="AV242" s="1">
        <v>56225.5078125</v>
      </c>
      <c r="AW242" s="1">
        <v>70701.3984375</v>
      </c>
      <c r="AX242" s="1">
        <v>33125.03515625</v>
      </c>
      <c r="AY242" s="1">
        <v>217999.84375</v>
      </c>
      <c r="AZ242" s="1">
        <v>19584.07421875</v>
      </c>
      <c r="BA242" s="1">
        <v>71956.7109375</v>
      </c>
      <c r="BB242" s="1">
        <v>31087.84765625</v>
      </c>
      <c r="BC242" s="1">
        <v>59203.046875</v>
      </c>
      <c r="BD242" s="1">
        <v>22710.298828125</v>
      </c>
      <c r="BE242" s="1">
        <v>69873.1875</v>
      </c>
      <c r="BF242" s="1">
        <v>10587.38671875</v>
      </c>
      <c r="BG242" s="1">
        <v>65769.6171875</v>
      </c>
    </row>
    <row r="243" spans="1:59" ht="13" x14ac:dyDescent="0.15">
      <c r="A243" s="1">
        <v>241</v>
      </c>
      <c r="B243" s="1">
        <v>81532.1484375</v>
      </c>
      <c r="C243" s="1">
        <v>82366.9375</v>
      </c>
      <c r="D243" s="1">
        <v>73786.0234375</v>
      </c>
      <c r="E243" s="1">
        <v>31174.486328125</v>
      </c>
      <c r="F243" s="1">
        <v>33688.02734375</v>
      </c>
      <c r="G243" s="1">
        <v>35700.83984375</v>
      </c>
      <c r="H243" s="1">
        <v>23925.302734375</v>
      </c>
      <c r="I243" s="1">
        <v>36752.7421875</v>
      </c>
      <c r="J243" s="1">
        <v>71644.7734375</v>
      </c>
      <c r="K243" s="1">
        <v>35828.34765625</v>
      </c>
      <c r="L243" s="1">
        <v>37236.80078125</v>
      </c>
      <c r="M243" s="1">
        <v>32794.35546875</v>
      </c>
      <c r="N243" s="1">
        <v>50171.71875</v>
      </c>
      <c r="O243" s="1">
        <v>40086.65625</v>
      </c>
      <c r="P243" s="1">
        <v>41601.64453125</v>
      </c>
      <c r="Q243" s="1">
        <v>18583.564453125</v>
      </c>
      <c r="R243" s="1">
        <v>33335.13671875</v>
      </c>
      <c r="S243" s="1">
        <v>33883.92578125</v>
      </c>
      <c r="T243" s="1">
        <v>46860.76171875</v>
      </c>
      <c r="U243" s="1">
        <v>36312.27734375</v>
      </c>
      <c r="V243" s="1">
        <v>21094.578125</v>
      </c>
      <c r="W243" s="1">
        <v>28050.66015625</v>
      </c>
      <c r="X243" s="1">
        <v>16593.009765625</v>
      </c>
      <c r="Y243" s="1">
        <v>27094.388671875</v>
      </c>
      <c r="Z243" s="1">
        <v>18510.3828125</v>
      </c>
      <c r="AA243" s="1">
        <v>98814.8359375</v>
      </c>
      <c r="AB243" s="1">
        <v>25805.205078125</v>
      </c>
      <c r="AC243" s="1">
        <v>73472.15625</v>
      </c>
      <c r="AD243" s="1">
        <v>23940.9140625</v>
      </c>
      <c r="AE243" s="1">
        <v>78922.90625</v>
      </c>
      <c r="AF243" s="1">
        <v>39334.90625</v>
      </c>
      <c r="AG243" s="1">
        <v>63370.4453125</v>
      </c>
      <c r="AH243" s="1">
        <v>21722.642578125</v>
      </c>
      <c r="AI243" s="1">
        <v>31154.203125</v>
      </c>
      <c r="AJ243" s="1">
        <v>17745.248046875</v>
      </c>
      <c r="AK243" s="1">
        <v>23856.1015625</v>
      </c>
      <c r="AL243" s="1">
        <v>12350.115234375</v>
      </c>
      <c r="AM243" s="1">
        <v>21733.466796875</v>
      </c>
      <c r="AN243" s="1">
        <v>14387.19921875</v>
      </c>
      <c r="AO243" s="1">
        <v>19261.6484375</v>
      </c>
      <c r="AP243" s="1">
        <v>12114.8056640625</v>
      </c>
      <c r="AQ243" s="1">
        <v>15482.9228515625</v>
      </c>
      <c r="AR243" s="1">
        <v>120346.6953125</v>
      </c>
      <c r="AS243" s="1">
        <v>50711.42578125</v>
      </c>
      <c r="AT243" s="1">
        <v>358623.84375</v>
      </c>
      <c r="AU243" s="1">
        <v>101422.84375</v>
      </c>
      <c r="AV243" s="1">
        <v>56234.45703125</v>
      </c>
      <c r="AW243" s="1">
        <v>70996</v>
      </c>
      <c r="AX243" s="1">
        <v>33126.6875</v>
      </c>
      <c r="AY243" s="1">
        <v>218908.1875</v>
      </c>
      <c r="AZ243" s="1">
        <v>19588.05859375</v>
      </c>
      <c r="BA243" s="1">
        <v>72256.53125</v>
      </c>
      <c r="BB243" s="1">
        <v>31092.76953125</v>
      </c>
      <c r="BC243" s="1">
        <v>59449.7265625</v>
      </c>
      <c r="BD243" s="1">
        <v>22713.60546875</v>
      </c>
      <c r="BE243" s="1">
        <v>70164.328125</v>
      </c>
      <c r="BF243" s="1">
        <v>10589.4716796875</v>
      </c>
      <c r="BG243" s="1">
        <v>66043.65625</v>
      </c>
    </row>
    <row r="244" spans="1:59" ht="13" x14ac:dyDescent="0.15">
      <c r="A244" s="1">
        <v>242</v>
      </c>
      <c r="B244" s="1">
        <v>81546.2109375</v>
      </c>
      <c r="C244" s="1">
        <v>82708.7109375</v>
      </c>
      <c r="D244" s="1">
        <v>73840.25</v>
      </c>
      <c r="E244" s="1">
        <v>31303.83984375</v>
      </c>
      <c r="F244" s="1">
        <v>33707.3046875</v>
      </c>
      <c r="G244" s="1">
        <v>35848.9765625</v>
      </c>
      <c r="H244" s="1">
        <v>23936.427734375</v>
      </c>
      <c r="I244" s="1">
        <v>36905.2421875</v>
      </c>
      <c r="J244" s="1">
        <v>71666.96875</v>
      </c>
      <c r="K244" s="1">
        <v>35977.015625</v>
      </c>
      <c r="L244" s="1">
        <v>37254.140625</v>
      </c>
      <c r="M244" s="1">
        <v>32930.43359375</v>
      </c>
      <c r="N244" s="1">
        <v>50183.8046875</v>
      </c>
      <c r="O244" s="1">
        <v>40252.9921875</v>
      </c>
      <c r="P244" s="1">
        <v>41617.91796875</v>
      </c>
      <c r="Q244" s="1">
        <v>18660.673828125</v>
      </c>
      <c r="R244" s="1">
        <v>33337.56640625</v>
      </c>
      <c r="S244" s="1">
        <v>34024.5234375</v>
      </c>
      <c r="T244" s="1">
        <v>46869.51953125</v>
      </c>
      <c r="U244" s="1">
        <v>36462.94921875</v>
      </c>
      <c r="V244" s="1">
        <v>21100.8046875</v>
      </c>
      <c r="W244" s="1">
        <v>28167.0546875</v>
      </c>
      <c r="X244" s="1">
        <v>16596.95703125</v>
      </c>
      <c r="Y244" s="1">
        <v>27206.814453125</v>
      </c>
      <c r="Z244" s="1">
        <v>18521.40625</v>
      </c>
      <c r="AA244" s="1">
        <v>99224.84375</v>
      </c>
      <c r="AB244" s="1">
        <v>25819.607421875</v>
      </c>
      <c r="AC244" s="1">
        <v>73777.0234375</v>
      </c>
      <c r="AD244" s="1">
        <v>23945.064453125</v>
      </c>
      <c r="AE244" s="1">
        <v>79250.390625</v>
      </c>
      <c r="AF244" s="1">
        <v>39347.01953125</v>
      </c>
      <c r="AG244" s="1">
        <v>63633.390625</v>
      </c>
      <c r="AH244" s="1">
        <v>21728.208984375</v>
      </c>
      <c r="AI244" s="1">
        <v>31283.47265625</v>
      </c>
      <c r="AJ244" s="1">
        <v>17750.501953125</v>
      </c>
      <c r="AK244" s="1">
        <v>23955.087890625</v>
      </c>
      <c r="AL244" s="1">
        <v>12355.9619140625</v>
      </c>
      <c r="AM244" s="1">
        <v>21823.6484375</v>
      </c>
      <c r="AN244" s="1">
        <v>14391.1845703125</v>
      </c>
      <c r="AO244" s="1">
        <v>19341.572265625</v>
      </c>
      <c r="AP244" s="1">
        <v>12116.30859375</v>
      </c>
      <c r="AQ244" s="1">
        <v>15547.1669921875</v>
      </c>
      <c r="AR244" s="1">
        <v>120451.234375</v>
      </c>
      <c r="AS244" s="1">
        <v>50921.84375</v>
      </c>
      <c r="AT244" s="1">
        <v>358858.5625</v>
      </c>
      <c r="AU244" s="1">
        <v>101843.6875</v>
      </c>
      <c r="AV244" s="1">
        <v>56243.3359375</v>
      </c>
      <c r="AW244" s="1">
        <v>71290.5859375</v>
      </c>
      <c r="AX244" s="1">
        <v>33128.328125</v>
      </c>
      <c r="AY244" s="1">
        <v>219816.515625</v>
      </c>
      <c r="AZ244" s="1">
        <v>19592.015625</v>
      </c>
      <c r="BA244" s="1">
        <v>72556.3515625</v>
      </c>
      <c r="BB244" s="1">
        <v>31097.65234375</v>
      </c>
      <c r="BC244" s="1">
        <v>59696.40625</v>
      </c>
      <c r="BD244" s="1">
        <v>22716.88671875</v>
      </c>
      <c r="BE244" s="1">
        <v>70455.4609375</v>
      </c>
      <c r="BF244" s="1">
        <v>10591.54296875</v>
      </c>
      <c r="BG244" s="1">
        <v>66317.6953125</v>
      </c>
    </row>
    <row r="245" spans="1:59" ht="13" x14ac:dyDescent="0.15">
      <c r="A245" s="1">
        <v>243</v>
      </c>
      <c r="B245" s="1">
        <v>81560.1328125</v>
      </c>
      <c r="C245" s="1">
        <v>83050.484375</v>
      </c>
      <c r="D245" s="1">
        <v>73894.1484375</v>
      </c>
      <c r="E245" s="1">
        <v>31433.1953125</v>
      </c>
      <c r="F245" s="1">
        <v>33726.4609375</v>
      </c>
      <c r="G245" s="1">
        <v>35997.11328125</v>
      </c>
      <c r="H245" s="1">
        <v>23947.484375</v>
      </c>
      <c r="I245" s="1">
        <v>37057.7421875</v>
      </c>
      <c r="J245" s="1">
        <v>71688.96875</v>
      </c>
      <c r="K245" s="1">
        <v>36125.67578125</v>
      </c>
      <c r="L245" s="1">
        <v>37271.390625</v>
      </c>
      <c r="M245" s="1">
        <v>33066.5078125</v>
      </c>
      <c r="N245" s="1">
        <v>50195.80078125</v>
      </c>
      <c r="O245" s="1">
        <v>40419.32421875</v>
      </c>
      <c r="P245" s="1">
        <v>41634.0703125</v>
      </c>
      <c r="Q245" s="1">
        <v>18737.783203125</v>
      </c>
      <c r="R245" s="1">
        <v>33339.96875</v>
      </c>
      <c r="S245" s="1">
        <v>34165.1171875</v>
      </c>
      <c r="T245" s="1">
        <v>46878.2109375</v>
      </c>
      <c r="U245" s="1">
        <v>36613.62109375</v>
      </c>
      <c r="V245" s="1">
        <v>21106.978515625</v>
      </c>
      <c r="W245" s="1">
        <v>28283.4453125</v>
      </c>
      <c r="X245" s="1">
        <v>16600.86328125</v>
      </c>
      <c r="Y245" s="1">
        <v>27319.23828125</v>
      </c>
      <c r="Z245" s="1">
        <v>18532.345703125</v>
      </c>
      <c r="AA245" s="1">
        <v>99634.859375</v>
      </c>
      <c r="AB245" s="1">
        <v>25833.916015625</v>
      </c>
      <c r="AC245" s="1">
        <v>74081.8828125</v>
      </c>
      <c r="AD245" s="1">
        <v>23949.185546875</v>
      </c>
      <c r="AE245" s="1">
        <v>79577.8671875</v>
      </c>
      <c r="AF245" s="1">
        <v>39359.03125</v>
      </c>
      <c r="AG245" s="1">
        <v>63896.33203125</v>
      </c>
      <c r="AH245" s="1">
        <v>21733.732421875</v>
      </c>
      <c r="AI245" s="1">
        <v>31412.7421875</v>
      </c>
      <c r="AJ245" s="1">
        <v>17755.703125</v>
      </c>
      <c r="AK245" s="1">
        <v>24054.076171875</v>
      </c>
      <c r="AL245" s="1">
        <v>12361.77734375</v>
      </c>
      <c r="AM245" s="1">
        <v>21913.828125</v>
      </c>
      <c r="AN245" s="1">
        <v>14395.140625</v>
      </c>
      <c r="AO245" s="1">
        <v>19421.49609375</v>
      </c>
      <c r="AP245" s="1">
        <v>12117.7958984375</v>
      </c>
      <c r="AQ245" s="1">
        <v>15611.4111328125</v>
      </c>
      <c r="AR245" s="1">
        <v>120555.0078125</v>
      </c>
      <c r="AS245" s="1">
        <v>51132.265625</v>
      </c>
      <c r="AT245" s="1">
        <v>359091.3125</v>
      </c>
      <c r="AU245" s="1">
        <v>102264.5234375</v>
      </c>
      <c r="AV245" s="1">
        <v>56252.12890625</v>
      </c>
      <c r="AW245" s="1">
        <v>71585.171875</v>
      </c>
      <c r="AX245" s="1">
        <v>33129.95703125</v>
      </c>
      <c r="AY245" s="1">
        <v>220724.828125</v>
      </c>
      <c r="AZ245" s="1">
        <v>19595.94140625</v>
      </c>
      <c r="BA245" s="1">
        <v>72856.171875</v>
      </c>
      <c r="BB245" s="1">
        <v>31102.501953125</v>
      </c>
      <c r="BC245" s="1">
        <v>59943.0859375</v>
      </c>
      <c r="BD245" s="1">
        <v>22720.1484375</v>
      </c>
      <c r="BE245" s="1">
        <v>70746.6015625</v>
      </c>
      <c r="BF245" s="1">
        <v>10593.6015625</v>
      </c>
      <c r="BG245" s="1">
        <v>66591.7421875</v>
      </c>
    </row>
    <row r="246" spans="1:59" ht="13" x14ac:dyDescent="0.15">
      <c r="A246" s="1">
        <v>244</v>
      </c>
      <c r="B246" s="1">
        <v>81573.890625</v>
      </c>
      <c r="C246" s="1">
        <v>83392.25</v>
      </c>
      <c r="D246" s="1">
        <v>73947.6953125</v>
      </c>
      <c r="E246" s="1">
        <v>31562.55078125</v>
      </c>
      <c r="F246" s="1">
        <v>33745.50390625</v>
      </c>
      <c r="G246" s="1">
        <v>36145.25</v>
      </c>
      <c r="H246" s="1">
        <v>23958.47265625</v>
      </c>
      <c r="I246" s="1">
        <v>37210.24609375</v>
      </c>
      <c r="J246" s="1">
        <v>71710.7578125</v>
      </c>
      <c r="K246" s="1">
        <v>36274.34375</v>
      </c>
      <c r="L246" s="1">
        <v>37288.5625</v>
      </c>
      <c r="M246" s="1">
        <v>33202.58203125</v>
      </c>
      <c r="N246" s="1">
        <v>50207.70703125</v>
      </c>
      <c r="O246" s="1">
        <v>40585.66015625</v>
      </c>
      <c r="P246" s="1">
        <v>41650.09375</v>
      </c>
      <c r="Q246" s="1">
        <v>18814.89453125</v>
      </c>
      <c r="R246" s="1">
        <v>33342.3359375</v>
      </c>
      <c r="S246" s="1">
        <v>34305.71875</v>
      </c>
      <c r="T246" s="1">
        <v>46886.828125</v>
      </c>
      <c r="U246" s="1">
        <v>36764.296875</v>
      </c>
      <c r="V246" s="1">
        <v>21113.103515625</v>
      </c>
      <c r="W246" s="1">
        <v>28399.83984375</v>
      </c>
      <c r="X246" s="1">
        <v>16604.732421875</v>
      </c>
      <c r="Y246" s="1">
        <v>27431.6640625</v>
      </c>
      <c r="Z246" s="1">
        <v>18543.197265625</v>
      </c>
      <c r="AA246" s="1">
        <v>100044.890625</v>
      </c>
      <c r="AB246" s="1">
        <v>25848.134765625</v>
      </c>
      <c r="AC246" s="1">
        <v>74386.75</v>
      </c>
      <c r="AD246" s="1">
        <v>23953.275390625</v>
      </c>
      <c r="AE246" s="1">
        <v>79905.3515625</v>
      </c>
      <c r="AF246" s="1">
        <v>39370.95703125</v>
      </c>
      <c r="AG246" s="1">
        <v>64159.28515625</v>
      </c>
      <c r="AH246" s="1">
        <v>21739.212890625</v>
      </c>
      <c r="AI246" s="1">
        <v>31542.015625</v>
      </c>
      <c r="AJ246" s="1">
        <v>17760.853515625</v>
      </c>
      <c r="AK246" s="1">
        <v>24153.06640625</v>
      </c>
      <c r="AL246" s="1">
        <v>12367.5634765625</v>
      </c>
      <c r="AM246" s="1">
        <v>22004.009765625</v>
      </c>
      <c r="AN246" s="1">
        <v>14399.06640625</v>
      </c>
      <c r="AO246" s="1">
        <v>19501.419921875</v>
      </c>
      <c r="AP246" s="1">
        <v>12119.2705078125</v>
      </c>
      <c r="AQ246" s="1">
        <v>15675.6552734375</v>
      </c>
      <c r="AR246" s="1">
        <v>120658.0390625</v>
      </c>
      <c r="AS246" s="1">
        <v>51342.6875</v>
      </c>
      <c r="AT246" s="1">
        <v>359322.125</v>
      </c>
      <c r="AU246" s="1">
        <v>102685.3671875</v>
      </c>
      <c r="AV246" s="1">
        <v>56260.84765625</v>
      </c>
      <c r="AW246" s="1">
        <v>71879.765625</v>
      </c>
      <c r="AX246" s="1">
        <v>33131.57421875</v>
      </c>
      <c r="AY246" s="1">
        <v>221633.1875</v>
      </c>
      <c r="AZ246" s="1">
        <v>19599.837890625</v>
      </c>
      <c r="BA246" s="1">
        <v>73155.9921875</v>
      </c>
      <c r="BB246" s="1">
        <v>31107.30859375</v>
      </c>
      <c r="BC246" s="1">
        <v>60189.765625</v>
      </c>
      <c r="BD246" s="1">
        <v>22723.3828125</v>
      </c>
      <c r="BE246" s="1">
        <v>71037.7421875</v>
      </c>
      <c r="BF246" s="1">
        <v>10595.6484375</v>
      </c>
      <c r="BG246" s="1">
        <v>66865.78125</v>
      </c>
    </row>
    <row r="247" spans="1:59" ht="13" x14ac:dyDescent="0.15">
      <c r="A247" s="1">
        <v>245</v>
      </c>
      <c r="B247" s="1">
        <v>81587.515625</v>
      </c>
      <c r="C247" s="1">
        <v>83734.0234375</v>
      </c>
      <c r="D247" s="1">
        <v>74000.8984375</v>
      </c>
      <c r="E247" s="1">
        <v>31691.90625</v>
      </c>
      <c r="F247" s="1">
        <v>33764.421875</v>
      </c>
      <c r="G247" s="1">
        <v>36293.38671875</v>
      </c>
      <c r="H247" s="1">
        <v>23969.39453125</v>
      </c>
      <c r="I247" s="1">
        <v>37362.74609375</v>
      </c>
      <c r="J247" s="1">
        <v>71732.3671875</v>
      </c>
      <c r="K247" s="1">
        <v>36423.0078125</v>
      </c>
      <c r="L247" s="1">
        <v>37305.64453125</v>
      </c>
      <c r="M247" s="1">
        <v>33338.65625</v>
      </c>
      <c r="N247" s="1">
        <v>50219.5234375</v>
      </c>
      <c r="O247" s="1">
        <v>40751.9921875</v>
      </c>
      <c r="P247" s="1">
        <v>41665.98046875</v>
      </c>
      <c r="Q247" s="1">
        <v>18892.00390625</v>
      </c>
      <c r="R247" s="1">
        <v>33344.67578125</v>
      </c>
      <c r="S247" s="1">
        <v>34446.3125</v>
      </c>
      <c r="T247" s="1">
        <v>46895.3828125</v>
      </c>
      <c r="U247" s="1">
        <v>36914.96875</v>
      </c>
      <c r="V247" s="1">
        <v>21119.173828125</v>
      </c>
      <c r="W247" s="1">
        <v>28516.232421875</v>
      </c>
      <c r="X247" s="1">
        <v>16608.564453125</v>
      </c>
      <c r="Y247" s="1">
        <v>27544.0859375</v>
      </c>
      <c r="Z247" s="1">
        <v>18553.962890625</v>
      </c>
      <c r="AA247" s="1">
        <v>100454.8984375</v>
      </c>
      <c r="AB247" s="1">
        <v>25862.259765625</v>
      </c>
      <c r="AC247" s="1">
        <v>74691.609375</v>
      </c>
      <c r="AD247" s="1">
        <v>23957.33984375</v>
      </c>
      <c r="AE247" s="1">
        <v>80232.828125</v>
      </c>
      <c r="AF247" s="1">
        <v>39382.7890625</v>
      </c>
      <c r="AG247" s="1">
        <v>64422.234375</v>
      </c>
      <c r="AH247" s="1">
        <v>21744.646484375</v>
      </c>
      <c r="AI247" s="1">
        <v>31671.28515625</v>
      </c>
      <c r="AJ247" s="1">
        <v>17765.94921875</v>
      </c>
      <c r="AK247" s="1">
        <v>24252.052734375</v>
      </c>
      <c r="AL247" s="1">
        <v>12373.3193359375</v>
      </c>
      <c r="AM247" s="1">
        <v>22094.189453125</v>
      </c>
      <c r="AN247" s="1">
        <v>14402.962890625</v>
      </c>
      <c r="AO247" s="1">
        <v>19581.34375</v>
      </c>
      <c r="AP247" s="1">
        <v>12120.7294921875</v>
      </c>
      <c r="AQ247" s="1">
        <v>15739.900390625</v>
      </c>
      <c r="AR247" s="1">
        <v>120760.359375</v>
      </c>
      <c r="AS247" s="1">
        <v>51553.109375</v>
      </c>
      <c r="AT247" s="1">
        <v>359550.90625</v>
      </c>
      <c r="AU247" s="1">
        <v>103106.2109375</v>
      </c>
      <c r="AV247" s="1">
        <v>56269.48046875</v>
      </c>
      <c r="AW247" s="1">
        <v>72174.3515625</v>
      </c>
      <c r="AX247" s="1">
        <v>33133.17578125</v>
      </c>
      <c r="AY247" s="1">
        <v>222541.5</v>
      </c>
      <c r="AZ247" s="1">
        <v>19603.705078125</v>
      </c>
      <c r="BA247" s="1">
        <v>73455.8125</v>
      </c>
      <c r="BB247" s="1">
        <v>31112.080078125</v>
      </c>
      <c r="BC247" s="1">
        <v>60436.4453125</v>
      </c>
      <c r="BD247" s="1">
        <v>22726.591796875</v>
      </c>
      <c r="BE247" s="1">
        <v>71328.875</v>
      </c>
      <c r="BF247" s="1">
        <v>10597.68359375</v>
      </c>
      <c r="BG247" s="1">
        <v>67139.8203125</v>
      </c>
    </row>
    <row r="248" spans="1:59" ht="13" x14ac:dyDescent="0.15">
      <c r="A248" s="1">
        <v>246</v>
      </c>
      <c r="B248" s="1">
        <v>81600.9921875</v>
      </c>
      <c r="C248" s="1">
        <v>84075.796875</v>
      </c>
      <c r="D248" s="1">
        <v>74053.78125</v>
      </c>
      <c r="E248" s="1">
        <v>31821.259765625</v>
      </c>
      <c r="F248" s="1">
        <v>33783.2265625</v>
      </c>
      <c r="G248" s="1">
        <v>36441.5234375</v>
      </c>
      <c r="H248" s="1">
        <v>23980.251953125</v>
      </c>
      <c r="I248" s="1">
        <v>37515.24609375</v>
      </c>
      <c r="J248" s="1">
        <v>71753.78125</v>
      </c>
      <c r="K248" s="1">
        <v>36571.671875</v>
      </c>
      <c r="L248" s="1">
        <v>37322.6484375</v>
      </c>
      <c r="M248" s="1">
        <v>33474.734375</v>
      </c>
      <c r="N248" s="1">
        <v>50231.25</v>
      </c>
      <c r="O248" s="1">
        <v>40918.328125</v>
      </c>
      <c r="P248" s="1">
        <v>41681.75</v>
      </c>
      <c r="Q248" s="1">
        <v>18969.115234375</v>
      </c>
      <c r="R248" s="1">
        <v>33346.984375</v>
      </c>
      <c r="S248" s="1">
        <v>34586.91015625</v>
      </c>
      <c r="T248" s="1">
        <v>46903.86328125</v>
      </c>
      <c r="U248" s="1">
        <v>37065.64453125</v>
      </c>
      <c r="V248" s="1">
        <v>21125.193359375</v>
      </c>
      <c r="W248" s="1">
        <v>28632.623046875</v>
      </c>
      <c r="X248" s="1">
        <v>16612.357421875</v>
      </c>
      <c r="Y248" s="1">
        <v>27656.51171875</v>
      </c>
      <c r="Z248" s="1">
        <v>18564.64453125</v>
      </c>
      <c r="AA248" s="1">
        <v>100864.921875</v>
      </c>
      <c r="AB248" s="1">
        <v>25876.296875</v>
      </c>
      <c r="AC248" s="1">
        <v>74996.4765625</v>
      </c>
      <c r="AD248" s="1">
        <v>23961.376953125</v>
      </c>
      <c r="AE248" s="1">
        <v>80560.3125</v>
      </c>
      <c r="AF248" s="1">
        <v>39394.53515625</v>
      </c>
      <c r="AG248" s="1">
        <v>64685.1796875</v>
      </c>
      <c r="AH248" s="1">
        <v>21750.041015625</v>
      </c>
      <c r="AI248" s="1">
        <v>31800.552734375</v>
      </c>
      <c r="AJ248" s="1">
        <v>17770.99609375</v>
      </c>
      <c r="AK248" s="1">
        <v>24351.041015625</v>
      </c>
      <c r="AL248" s="1">
        <v>12379.0458984375</v>
      </c>
      <c r="AM248" s="1">
        <v>22184.3671875</v>
      </c>
      <c r="AN248" s="1">
        <v>14406.8291015625</v>
      </c>
      <c r="AO248" s="1">
        <v>19661.267578125</v>
      </c>
      <c r="AP248" s="1">
        <v>12122.17578125</v>
      </c>
      <c r="AQ248" s="1">
        <v>15804.14453125</v>
      </c>
      <c r="AR248" s="1">
        <v>120861.9375</v>
      </c>
      <c r="AS248" s="1">
        <v>51763.52734375</v>
      </c>
      <c r="AT248" s="1">
        <v>359777.875</v>
      </c>
      <c r="AU248" s="1">
        <v>103527.0546875</v>
      </c>
      <c r="AV248" s="1">
        <v>56278.0390625</v>
      </c>
      <c r="AW248" s="1">
        <v>72468.9375</v>
      </c>
      <c r="AX248" s="1">
        <v>33134.76953125</v>
      </c>
      <c r="AY248" s="1">
        <v>223449.84375</v>
      </c>
      <c r="AZ248" s="1">
        <v>19607.5390625</v>
      </c>
      <c r="BA248" s="1">
        <v>73755.625</v>
      </c>
      <c r="BB248" s="1">
        <v>31116.814453125</v>
      </c>
      <c r="BC248" s="1">
        <v>60683.12109375</v>
      </c>
      <c r="BD248" s="1">
        <v>22729.78125</v>
      </c>
      <c r="BE248" s="1">
        <v>71620.015625</v>
      </c>
      <c r="BF248" s="1">
        <v>10599.705078125</v>
      </c>
      <c r="BG248" s="1">
        <v>67413.859375</v>
      </c>
    </row>
    <row r="249" spans="1:59" ht="13" x14ac:dyDescent="0.15">
      <c r="A249" s="1">
        <v>247</v>
      </c>
      <c r="B249" s="1">
        <v>81614.3203125</v>
      </c>
      <c r="C249" s="1">
        <v>84417.5703125</v>
      </c>
      <c r="D249" s="1">
        <v>74106.3359375</v>
      </c>
      <c r="E249" s="1">
        <v>31950.6171875</v>
      </c>
      <c r="F249" s="1">
        <v>33801.91015625</v>
      </c>
      <c r="G249" s="1">
        <v>36589.65625</v>
      </c>
      <c r="H249" s="1">
        <v>23991.037109375</v>
      </c>
      <c r="I249" s="1">
        <v>37667.74609375</v>
      </c>
      <c r="J249" s="1">
        <v>71775.0078125</v>
      </c>
      <c r="K249" s="1">
        <v>36720.33984375</v>
      </c>
      <c r="L249" s="1">
        <v>37339.5625</v>
      </c>
      <c r="M249" s="1">
        <v>33610.8125</v>
      </c>
      <c r="N249" s="1">
        <v>50242.890625</v>
      </c>
      <c r="O249" s="1">
        <v>41084.6640625</v>
      </c>
      <c r="P249" s="1">
        <v>41697.38671875</v>
      </c>
      <c r="Q249" s="1">
        <v>19046.2265625</v>
      </c>
      <c r="R249" s="1">
        <v>33349.2578125</v>
      </c>
      <c r="S249" s="1">
        <v>34727.5078125</v>
      </c>
      <c r="T249" s="1">
        <v>46912.28515625</v>
      </c>
      <c r="U249" s="1">
        <v>37216.3203125</v>
      </c>
      <c r="V249" s="1">
        <v>21131.162109375</v>
      </c>
      <c r="W249" s="1">
        <v>28749.017578125</v>
      </c>
      <c r="X249" s="1">
        <v>16616.1171875</v>
      </c>
      <c r="Y249" s="1">
        <v>27768.9375</v>
      </c>
      <c r="Z249" s="1">
        <v>18575.24609375</v>
      </c>
      <c r="AA249" s="1">
        <v>101274.953125</v>
      </c>
      <c r="AB249" s="1">
        <v>25890.244140625</v>
      </c>
      <c r="AC249" s="1">
        <v>75301.34375</v>
      </c>
      <c r="AD249" s="1">
        <v>23965.3828125</v>
      </c>
      <c r="AE249" s="1">
        <v>80887.796875</v>
      </c>
      <c r="AF249" s="1">
        <v>39406.1875</v>
      </c>
      <c r="AG249" s="1">
        <v>64948.12890625</v>
      </c>
      <c r="AH249" s="1">
        <v>21755.392578125</v>
      </c>
      <c r="AI249" s="1">
        <v>31929.82421875</v>
      </c>
      <c r="AJ249" s="1">
        <v>17775.990234375</v>
      </c>
      <c r="AK249" s="1">
        <v>24450.029296875</v>
      </c>
      <c r="AL249" s="1">
        <v>12384.7451171875</v>
      </c>
      <c r="AM249" s="1">
        <v>22274.55078125</v>
      </c>
      <c r="AN249" s="1">
        <v>14410.6689453125</v>
      </c>
      <c r="AO249" s="1">
        <v>19741.19140625</v>
      </c>
      <c r="AP249" s="1">
        <v>12123.6064453125</v>
      </c>
      <c r="AQ249" s="1">
        <v>15868.388671875</v>
      </c>
      <c r="AR249" s="1">
        <v>120962.828125</v>
      </c>
      <c r="AS249" s="1">
        <v>51973.94921875</v>
      </c>
      <c r="AT249" s="1">
        <v>360002.875</v>
      </c>
      <c r="AU249" s="1">
        <v>103947.8984375</v>
      </c>
      <c r="AV249" s="1">
        <v>56286.52734375</v>
      </c>
      <c r="AW249" s="1">
        <v>72763.53125</v>
      </c>
      <c r="AX249" s="1">
        <v>33136.34765625</v>
      </c>
      <c r="AY249" s="1">
        <v>224358.171875</v>
      </c>
      <c r="AZ249" s="1">
        <v>19611.349609375</v>
      </c>
      <c r="BA249" s="1">
        <v>74055.453125</v>
      </c>
      <c r="BB249" s="1">
        <v>31121.517578125</v>
      </c>
      <c r="BC249" s="1">
        <v>60929.8046875</v>
      </c>
      <c r="BD249" s="1">
        <v>22732.9453125</v>
      </c>
      <c r="BE249" s="1">
        <v>71911.15625</v>
      </c>
      <c r="BF249" s="1">
        <v>10601.7158203125</v>
      </c>
      <c r="BG249" s="1">
        <v>67687.8984375</v>
      </c>
    </row>
    <row r="250" spans="1:59" ht="13" x14ac:dyDescent="0.15">
      <c r="A250" s="1">
        <v>248</v>
      </c>
      <c r="B250" s="1">
        <v>81627.515625</v>
      </c>
      <c r="C250" s="1">
        <v>84759.3359375</v>
      </c>
      <c r="D250" s="1">
        <v>74158.546875</v>
      </c>
      <c r="E250" s="1">
        <v>32079.970703125</v>
      </c>
      <c r="F250" s="1">
        <v>33820.484375</v>
      </c>
      <c r="G250" s="1">
        <v>36737.79296875</v>
      </c>
      <c r="H250" s="1">
        <v>24001.763671875</v>
      </c>
      <c r="I250" s="1">
        <v>37820.24609375</v>
      </c>
      <c r="J250" s="1">
        <v>71796.0390625</v>
      </c>
      <c r="K250" s="1">
        <v>36869.00390625</v>
      </c>
      <c r="L250" s="1">
        <v>37356.3984375</v>
      </c>
      <c r="M250" s="1">
        <v>33746.88671875</v>
      </c>
      <c r="N250" s="1">
        <v>50254.4453125</v>
      </c>
      <c r="O250" s="1">
        <v>41250.99609375</v>
      </c>
      <c r="P250" s="1">
        <v>41712.8984375</v>
      </c>
      <c r="Q250" s="1">
        <v>19123.3359375</v>
      </c>
      <c r="R250" s="1">
        <v>33351.51171875</v>
      </c>
      <c r="S250" s="1">
        <v>34868.10546875</v>
      </c>
      <c r="T250" s="1">
        <v>46920.6328125</v>
      </c>
      <c r="U250" s="1">
        <v>37366.98828125</v>
      </c>
      <c r="V250" s="1">
        <v>21137.08203125</v>
      </c>
      <c r="W250" s="1">
        <v>28865.41015625</v>
      </c>
      <c r="X250" s="1">
        <v>16619.8359375</v>
      </c>
      <c r="Y250" s="1">
        <v>27881.36328125</v>
      </c>
      <c r="Z250" s="1">
        <v>18585.76171875</v>
      </c>
      <c r="AA250" s="1">
        <v>101684.9609375</v>
      </c>
      <c r="AB250" s="1">
        <v>25904.1015625</v>
      </c>
      <c r="AC250" s="1">
        <v>75606.203125</v>
      </c>
      <c r="AD250" s="1">
        <v>23969.359375</v>
      </c>
      <c r="AE250" s="1">
        <v>81215.2734375</v>
      </c>
      <c r="AF250" s="1">
        <v>39417.75390625</v>
      </c>
      <c r="AG250" s="1">
        <v>65211.07421875</v>
      </c>
      <c r="AH250" s="1">
        <v>21760.703125</v>
      </c>
      <c r="AI250" s="1">
        <v>32059.09765625</v>
      </c>
      <c r="AJ250" s="1">
        <v>17780.931640625</v>
      </c>
      <c r="AK250" s="1">
        <v>24549.017578125</v>
      </c>
      <c r="AL250" s="1">
        <v>12390.4130859375</v>
      </c>
      <c r="AM250" s="1">
        <v>22364.728515625</v>
      </c>
      <c r="AN250" s="1">
        <v>14414.478515625</v>
      </c>
      <c r="AO250" s="1">
        <v>19821.115234375</v>
      </c>
      <c r="AP250" s="1">
        <v>12125.0244140625</v>
      </c>
      <c r="AQ250" s="1">
        <v>15932.6337890625</v>
      </c>
      <c r="AR250" s="1">
        <v>121062.96875</v>
      </c>
      <c r="AS250" s="1">
        <v>52184.37109375</v>
      </c>
      <c r="AT250" s="1">
        <v>360226.03125</v>
      </c>
      <c r="AU250" s="1">
        <v>104368.734375</v>
      </c>
      <c r="AV250" s="1">
        <v>56294.93359375</v>
      </c>
      <c r="AW250" s="1">
        <v>73058.1171875</v>
      </c>
      <c r="AX250" s="1">
        <v>33137.9140625</v>
      </c>
      <c r="AY250" s="1">
        <v>225266.515625</v>
      </c>
      <c r="AZ250" s="1">
        <v>19615.12890625</v>
      </c>
      <c r="BA250" s="1">
        <v>74355.265625</v>
      </c>
      <c r="BB250" s="1">
        <v>31126.18359375</v>
      </c>
      <c r="BC250" s="1">
        <v>61176.48046875</v>
      </c>
      <c r="BD250" s="1">
        <v>22736.087890625</v>
      </c>
      <c r="BE250" s="1">
        <v>72202.296875</v>
      </c>
      <c r="BF250" s="1">
        <v>10603.71484375</v>
      </c>
      <c r="BG250" s="1">
        <v>67961.9375</v>
      </c>
    </row>
    <row r="251" spans="1:59" ht="13" x14ac:dyDescent="0.15">
      <c r="A251" s="1">
        <v>249</v>
      </c>
      <c r="B251" s="1">
        <v>81640.578125</v>
      </c>
      <c r="C251" s="1">
        <v>85101.109375</v>
      </c>
      <c r="D251" s="1">
        <v>74210.4453125</v>
      </c>
      <c r="E251" s="1">
        <v>32209.32421875</v>
      </c>
      <c r="F251" s="1">
        <v>33838.9375</v>
      </c>
      <c r="G251" s="1">
        <v>36885.9296875</v>
      </c>
      <c r="H251" s="1">
        <v>24012.421875</v>
      </c>
      <c r="I251" s="1">
        <v>37972.75</v>
      </c>
      <c r="J251" s="1">
        <v>71816.8828125</v>
      </c>
      <c r="K251" s="1">
        <v>37017.66796875</v>
      </c>
      <c r="L251" s="1">
        <v>37373.15234375</v>
      </c>
      <c r="M251" s="1">
        <v>33882.96484375</v>
      </c>
      <c r="N251" s="1">
        <v>50265.9140625</v>
      </c>
      <c r="O251" s="1">
        <v>41417.33203125</v>
      </c>
      <c r="P251" s="1">
        <v>41728.2890625</v>
      </c>
      <c r="Q251" s="1">
        <v>19200.447265625</v>
      </c>
      <c r="R251" s="1">
        <v>33353.7265625</v>
      </c>
      <c r="S251" s="1">
        <v>35008.703125</v>
      </c>
      <c r="T251" s="1">
        <v>46928.921875</v>
      </c>
      <c r="U251" s="1">
        <v>37517.6640625</v>
      </c>
      <c r="V251" s="1">
        <v>21142.953125</v>
      </c>
      <c r="W251" s="1">
        <v>28981.8046875</v>
      </c>
      <c r="X251" s="1">
        <v>16623.5234375</v>
      </c>
      <c r="Y251" s="1">
        <v>27993.7890625</v>
      </c>
      <c r="Z251" s="1">
        <v>18596.197265625</v>
      </c>
      <c r="AA251" s="1">
        <v>102094.9921875</v>
      </c>
      <c r="AB251" s="1">
        <v>25917.876953125</v>
      </c>
      <c r="AC251" s="1">
        <v>75911.0703125</v>
      </c>
      <c r="AD251" s="1">
        <v>23973.310546875</v>
      </c>
      <c r="AE251" s="1">
        <v>81542.7578125</v>
      </c>
      <c r="AF251" s="1">
        <v>39429.234375</v>
      </c>
      <c r="AG251" s="1">
        <v>65474.0234375</v>
      </c>
      <c r="AH251" s="1">
        <v>21765.970703125</v>
      </c>
      <c r="AI251" s="1">
        <v>32188.369140625</v>
      </c>
      <c r="AJ251" s="1">
        <v>17785.826171875</v>
      </c>
      <c r="AK251" s="1">
        <v>24648.005859375</v>
      </c>
      <c r="AL251" s="1">
        <v>12396.0537109375</v>
      </c>
      <c r="AM251" s="1">
        <v>22454.91015625</v>
      </c>
      <c r="AN251" s="1">
        <v>14418.2607421875</v>
      </c>
      <c r="AO251" s="1">
        <v>19901.0390625</v>
      </c>
      <c r="AP251" s="1">
        <v>12126.427734375</v>
      </c>
      <c r="AQ251" s="1">
        <v>15996.8779296875</v>
      </c>
      <c r="AR251" s="1">
        <v>121162.4375</v>
      </c>
      <c r="AS251" s="1">
        <v>52394.79296875</v>
      </c>
      <c r="AT251" s="1">
        <v>360447.28125</v>
      </c>
      <c r="AU251" s="1">
        <v>104789.5859375</v>
      </c>
      <c r="AV251" s="1">
        <v>56303.265625</v>
      </c>
      <c r="AW251" s="1">
        <v>73352.7109375</v>
      </c>
      <c r="AX251" s="1">
        <v>33139.46484375</v>
      </c>
      <c r="AY251" s="1">
        <v>226174.84375</v>
      </c>
      <c r="AZ251" s="1">
        <v>19618.880859375</v>
      </c>
      <c r="BA251" s="1">
        <v>74655.0859375</v>
      </c>
      <c r="BB251" s="1">
        <v>31130.8125</v>
      </c>
      <c r="BC251" s="1">
        <v>61423.1640625</v>
      </c>
      <c r="BD251" s="1">
        <v>22739.208984375</v>
      </c>
      <c r="BE251" s="1">
        <v>72493.4375</v>
      </c>
      <c r="BF251" s="1">
        <v>10605.7021484375</v>
      </c>
      <c r="BG251" s="1">
        <v>68235.984375</v>
      </c>
    </row>
    <row r="252" spans="1:59" ht="13" x14ac:dyDescent="0.15">
      <c r="A252" s="1">
        <v>250</v>
      </c>
      <c r="B252" s="1">
        <v>81653.4921875</v>
      </c>
      <c r="C252" s="1">
        <v>85442.8828125</v>
      </c>
      <c r="D252" s="1">
        <v>74262.0234375</v>
      </c>
      <c r="E252" s="1">
        <v>32338.677734375</v>
      </c>
      <c r="F252" s="1">
        <v>33857.27734375</v>
      </c>
      <c r="G252" s="1">
        <v>37034.06640625</v>
      </c>
      <c r="H252" s="1">
        <v>24023.017578125</v>
      </c>
      <c r="I252" s="1">
        <v>38125.25390625</v>
      </c>
      <c r="J252" s="1">
        <v>71837.5546875</v>
      </c>
      <c r="K252" s="1">
        <v>37166.3359375</v>
      </c>
      <c r="L252" s="1">
        <v>37389.82421875</v>
      </c>
      <c r="M252" s="1">
        <v>34019.04296875</v>
      </c>
      <c r="N252" s="1">
        <v>50277.2890625</v>
      </c>
      <c r="O252" s="1">
        <v>41583.66796875</v>
      </c>
      <c r="P252" s="1">
        <v>41743.55859375</v>
      </c>
      <c r="Q252" s="1">
        <v>19277.556640625</v>
      </c>
      <c r="R252" s="1">
        <v>33355.91796875</v>
      </c>
      <c r="S252" s="1">
        <v>35149.30078125</v>
      </c>
      <c r="T252" s="1">
        <v>46937.13671875</v>
      </c>
      <c r="U252" s="1">
        <v>37668.3359375</v>
      </c>
      <c r="V252" s="1">
        <v>21148.77734375</v>
      </c>
      <c r="W252" s="1">
        <v>29098.1953125</v>
      </c>
      <c r="X252" s="1">
        <v>16627.173828125</v>
      </c>
      <c r="Y252" s="1">
        <v>28106.21484375</v>
      </c>
      <c r="Z252" s="1">
        <v>18606.552734375</v>
      </c>
      <c r="AA252" s="1">
        <v>102505.0078125</v>
      </c>
      <c r="AB252" s="1">
        <v>25931.55859375</v>
      </c>
      <c r="AC252" s="1">
        <v>76215.9296875</v>
      </c>
      <c r="AD252" s="1">
        <v>23977.23828125</v>
      </c>
      <c r="AE252" s="1">
        <v>81870.234375</v>
      </c>
      <c r="AF252" s="1">
        <v>39440.62890625</v>
      </c>
      <c r="AG252" s="1">
        <v>65736.96875</v>
      </c>
      <c r="AH252" s="1">
        <v>21771.19921875</v>
      </c>
      <c r="AI252" s="1">
        <v>32317.63671875</v>
      </c>
      <c r="AJ252" s="1">
        <v>17790.671875</v>
      </c>
      <c r="AK252" s="1">
        <v>24746.9921875</v>
      </c>
      <c r="AL252" s="1">
        <v>12401.6650390625</v>
      </c>
      <c r="AM252" s="1">
        <v>22545.08984375</v>
      </c>
      <c r="AN252" s="1">
        <v>14422.015625</v>
      </c>
      <c r="AO252" s="1">
        <v>19980.962890625</v>
      </c>
      <c r="AP252" s="1">
        <v>12127.8203125</v>
      </c>
      <c r="AQ252" s="1">
        <v>16061.1220703125</v>
      </c>
      <c r="AR252" s="1">
        <v>121261.21875</v>
      </c>
      <c r="AS252" s="1">
        <v>52605.21484375</v>
      </c>
      <c r="AT252" s="1">
        <v>360666.75</v>
      </c>
      <c r="AU252" s="1">
        <v>105210.421875</v>
      </c>
      <c r="AV252" s="1">
        <v>56311.52734375</v>
      </c>
      <c r="AW252" s="1">
        <v>73647.296875</v>
      </c>
      <c r="AX252" s="1">
        <v>33141.0078125</v>
      </c>
      <c r="AY252" s="1">
        <v>227083.1875</v>
      </c>
      <c r="AZ252" s="1">
        <v>19622.603515625</v>
      </c>
      <c r="BA252" s="1">
        <v>74954.90625</v>
      </c>
      <c r="BB252" s="1">
        <v>31135.40625</v>
      </c>
      <c r="BC252" s="1">
        <v>61669.83984375</v>
      </c>
      <c r="BD252" s="1">
        <v>22742.3046875</v>
      </c>
      <c r="BE252" s="1">
        <v>72784.5703125</v>
      </c>
      <c r="BF252" s="1">
        <v>10607.677734375</v>
      </c>
      <c r="BG252" s="1">
        <v>68510.0234375</v>
      </c>
    </row>
    <row r="253" spans="1:59" ht="13" x14ac:dyDescent="0.15">
      <c r="A253" s="1">
        <v>251</v>
      </c>
      <c r="B253" s="1">
        <v>81666.2890625</v>
      </c>
      <c r="C253" s="1">
        <v>85784.6640625</v>
      </c>
      <c r="D253" s="1">
        <v>74313.2734375</v>
      </c>
      <c r="E253" s="1">
        <v>32468.03515625</v>
      </c>
      <c r="F253" s="1">
        <v>33875.51171875</v>
      </c>
      <c r="G253" s="1">
        <v>37182.20703125</v>
      </c>
      <c r="H253" s="1">
        <v>24033.548828125</v>
      </c>
      <c r="I253" s="1">
        <v>38277.75390625</v>
      </c>
      <c r="J253" s="1">
        <v>71858.0390625</v>
      </c>
      <c r="K253" s="1">
        <v>37315</v>
      </c>
      <c r="L253" s="1">
        <v>37406.42578125</v>
      </c>
      <c r="M253" s="1">
        <v>34155.1171875</v>
      </c>
      <c r="N253" s="1">
        <v>50288.59375</v>
      </c>
      <c r="O253" s="1">
        <v>41750.00390625</v>
      </c>
      <c r="P253" s="1">
        <v>41758.71484375</v>
      </c>
      <c r="Q253" s="1">
        <v>19354.66796875</v>
      </c>
      <c r="R253" s="1">
        <v>33358.078125</v>
      </c>
      <c r="S253" s="1">
        <v>35289.8984375</v>
      </c>
      <c r="T253" s="1">
        <v>46945.30078125</v>
      </c>
      <c r="U253" s="1">
        <v>37819.01171875</v>
      </c>
      <c r="V253" s="1">
        <v>21154.55078125</v>
      </c>
      <c r="W253" s="1">
        <v>29214.58984375</v>
      </c>
      <c r="X253" s="1">
        <v>16630.7890625</v>
      </c>
      <c r="Y253" s="1">
        <v>28218.640625</v>
      </c>
      <c r="Z253" s="1">
        <v>18616.828125</v>
      </c>
      <c r="AA253" s="1">
        <v>102915.03125</v>
      </c>
      <c r="AB253" s="1">
        <v>25945.15625</v>
      </c>
      <c r="AC253" s="1">
        <v>76520.796875</v>
      </c>
      <c r="AD253" s="1">
        <v>23981.134765625</v>
      </c>
      <c r="AE253" s="1">
        <v>82197.7265625</v>
      </c>
      <c r="AF253" s="1">
        <v>39451.94140625</v>
      </c>
      <c r="AG253" s="1">
        <v>65999.921875</v>
      </c>
      <c r="AH253" s="1">
        <v>21776.384765625</v>
      </c>
      <c r="AI253" s="1">
        <v>32446.91015625</v>
      </c>
      <c r="AJ253" s="1">
        <v>17795.46875</v>
      </c>
      <c r="AK253" s="1">
        <v>24845.982421875</v>
      </c>
      <c r="AL253" s="1">
        <v>12407.25</v>
      </c>
      <c r="AM253" s="1">
        <v>22635.271484375</v>
      </c>
      <c r="AN253" s="1">
        <v>14425.740234375</v>
      </c>
      <c r="AO253" s="1">
        <v>20060.88671875</v>
      </c>
      <c r="AP253" s="1">
        <v>12129.197265625</v>
      </c>
      <c r="AQ253" s="1">
        <v>16125.3681640625</v>
      </c>
      <c r="AR253" s="1">
        <v>121359.2734375</v>
      </c>
      <c r="AS253" s="1">
        <v>52815.63671875</v>
      </c>
      <c r="AT253" s="1">
        <v>360884.40625</v>
      </c>
      <c r="AU253" s="1">
        <v>105631.265625</v>
      </c>
      <c r="AV253" s="1">
        <v>56319.7109375</v>
      </c>
      <c r="AW253" s="1">
        <v>73941.890625</v>
      </c>
      <c r="AX253" s="1">
        <v>33142.5390625</v>
      </c>
      <c r="AY253" s="1">
        <v>227991.515625</v>
      </c>
      <c r="AZ253" s="1">
        <v>19626.298828125</v>
      </c>
      <c r="BA253" s="1">
        <v>75254.734375</v>
      </c>
      <c r="BB253" s="1">
        <v>31139.966796875</v>
      </c>
      <c r="BC253" s="1">
        <v>61916.5234375</v>
      </c>
      <c r="BD253" s="1">
        <v>22745.384765625</v>
      </c>
      <c r="BE253" s="1">
        <v>73075.7109375</v>
      </c>
      <c r="BF253" s="1">
        <v>10609.642578125</v>
      </c>
      <c r="BG253" s="1">
        <v>68784.0625</v>
      </c>
    </row>
    <row r="254" spans="1:59" ht="13" x14ac:dyDescent="0.15">
      <c r="A254" s="1">
        <v>252</v>
      </c>
      <c r="B254" s="1">
        <v>81678.9296875</v>
      </c>
      <c r="C254" s="1">
        <v>86126.421875</v>
      </c>
      <c r="D254" s="1">
        <v>74364.2109375</v>
      </c>
      <c r="E254" s="1">
        <v>32597.384765625</v>
      </c>
      <c r="F254" s="1">
        <v>33893.62890625</v>
      </c>
      <c r="G254" s="1">
        <v>37330.33984375</v>
      </c>
      <c r="H254" s="1">
        <v>24044.017578125</v>
      </c>
      <c r="I254" s="1">
        <v>38430.25390625</v>
      </c>
      <c r="J254" s="1">
        <v>71878.34375</v>
      </c>
      <c r="K254" s="1">
        <v>37463.66796875</v>
      </c>
      <c r="L254" s="1">
        <v>37422.9375</v>
      </c>
      <c r="M254" s="1">
        <v>34291.19140625</v>
      </c>
      <c r="N254" s="1">
        <v>50299.80859375</v>
      </c>
      <c r="O254" s="1">
        <v>41916.3359375</v>
      </c>
      <c r="P254" s="1">
        <v>41773.7421875</v>
      </c>
      <c r="Q254" s="1">
        <v>19431.775390625</v>
      </c>
      <c r="R254" s="1">
        <v>33360.2109375</v>
      </c>
      <c r="S254" s="1">
        <v>35430.4921875</v>
      </c>
      <c r="T254" s="1">
        <v>46953.390625</v>
      </c>
      <c r="U254" s="1">
        <v>37969.68359375</v>
      </c>
      <c r="V254" s="1">
        <v>21160.279296875</v>
      </c>
      <c r="W254" s="1">
        <v>29330.978515625</v>
      </c>
      <c r="X254" s="1">
        <v>16634.373046875</v>
      </c>
      <c r="Y254" s="1">
        <v>28331.0625</v>
      </c>
      <c r="Z254" s="1">
        <v>18627.025390625</v>
      </c>
      <c r="AA254" s="1">
        <v>103325.0390625</v>
      </c>
      <c r="AB254" s="1">
        <v>25958.671875</v>
      </c>
      <c r="AC254" s="1">
        <v>76825.65625</v>
      </c>
      <c r="AD254" s="1">
        <v>23985.0078125</v>
      </c>
      <c r="AE254" s="1">
        <v>82525.1953125</v>
      </c>
      <c r="AF254" s="1">
        <v>39463.16796875</v>
      </c>
      <c r="AG254" s="1">
        <v>66262.8671875</v>
      </c>
      <c r="AH254" s="1">
        <v>21781.533203125</v>
      </c>
      <c r="AI254" s="1">
        <v>32576.177734375</v>
      </c>
      <c r="AJ254" s="1">
        <v>17800.21875</v>
      </c>
      <c r="AK254" s="1">
        <v>24944.966796875</v>
      </c>
      <c r="AL254" s="1">
        <v>12412.806640625</v>
      </c>
      <c r="AM254" s="1">
        <v>22725.44921875</v>
      </c>
      <c r="AN254" s="1">
        <v>14429.4404296875</v>
      </c>
      <c r="AO254" s="1">
        <v>20140.810546875</v>
      </c>
      <c r="AP254" s="1">
        <v>12130.5625</v>
      </c>
      <c r="AQ254" s="1">
        <v>16189.611328125</v>
      </c>
      <c r="AR254" s="1">
        <v>121456.6796875</v>
      </c>
      <c r="AS254" s="1">
        <v>53026.0546875</v>
      </c>
      <c r="AT254" s="1">
        <v>361100.25</v>
      </c>
      <c r="AU254" s="1">
        <v>106052.1015625</v>
      </c>
      <c r="AV254" s="1">
        <v>56327.828125</v>
      </c>
      <c r="AW254" s="1">
        <v>74236.4765625</v>
      </c>
      <c r="AX254" s="1">
        <v>33144.0546875</v>
      </c>
      <c r="AY254" s="1">
        <v>228899.828125</v>
      </c>
      <c r="AZ254" s="1">
        <v>19629.966796875</v>
      </c>
      <c r="BA254" s="1">
        <v>75554.546875</v>
      </c>
      <c r="BB254" s="1">
        <v>31144.48828125</v>
      </c>
      <c r="BC254" s="1">
        <v>62163.1953125</v>
      </c>
      <c r="BD254" s="1">
        <v>22748.4375</v>
      </c>
      <c r="BE254" s="1">
        <v>73366.84375</v>
      </c>
      <c r="BF254" s="1">
        <v>10611.595703125</v>
      </c>
      <c r="BG254" s="1">
        <v>69058.1015625</v>
      </c>
    </row>
    <row r="255" spans="1:59" ht="13" x14ac:dyDescent="0.15">
      <c r="A255" s="1">
        <v>253</v>
      </c>
      <c r="B255" s="1">
        <v>81691.453125</v>
      </c>
      <c r="C255" s="1">
        <v>86468.1953125</v>
      </c>
      <c r="D255" s="1">
        <v>74414.8515625</v>
      </c>
      <c r="E255" s="1">
        <v>32726.7421875</v>
      </c>
      <c r="F255" s="1">
        <v>33911.63671875</v>
      </c>
      <c r="G255" s="1">
        <v>37478.47265625</v>
      </c>
      <c r="H255" s="1">
        <v>24054.421875</v>
      </c>
      <c r="I255" s="1">
        <v>38582.75390625</v>
      </c>
      <c r="J255" s="1">
        <v>71898.46875</v>
      </c>
      <c r="K255" s="1">
        <v>37612.33203125</v>
      </c>
      <c r="L255" s="1">
        <v>37439.37890625</v>
      </c>
      <c r="M255" s="1">
        <v>34427.26953125</v>
      </c>
      <c r="N255" s="1">
        <v>50310.94140625</v>
      </c>
      <c r="O255" s="1">
        <v>42082.671875</v>
      </c>
      <c r="P255" s="1">
        <v>41788.65625</v>
      </c>
      <c r="Q255" s="1">
        <v>19508.88671875</v>
      </c>
      <c r="R255" s="1">
        <v>33362.3203125</v>
      </c>
      <c r="S255" s="1">
        <v>35571.08984375</v>
      </c>
      <c r="T255" s="1">
        <v>46961.421875</v>
      </c>
      <c r="U255" s="1">
        <v>38120.359375</v>
      </c>
      <c r="V255" s="1">
        <v>21165.958984375</v>
      </c>
      <c r="W255" s="1">
        <v>29447.375</v>
      </c>
      <c r="X255" s="1">
        <v>16637.921875</v>
      </c>
      <c r="Y255" s="1">
        <v>28443.48828125</v>
      </c>
      <c r="Z255" s="1">
        <v>18637.142578125</v>
      </c>
      <c r="AA255" s="1">
        <v>103735.0703125</v>
      </c>
      <c r="AB255" s="1">
        <v>25972.099609375</v>
      </c>
      <c r="AC255" s="1">
        <v>77130.515625</v>
      </c>
      <c r="AD255" s="1">
        <v>23988.853515625</v>
      </c>
      <c r="AE255" s="1">
        <v>82852.6796875</v>
      </c>
      <c r="AF255" s="1">
        <v>39474.30859375</v>
      </c>
      <c r="AG255" s="1">
        <v>66525.8125</v>
      </c>
      <c r="AH255" s="1">
        <v>21786.640625</v>
      </c>
      <c r="AI255" s="1">
        <v>32705.451171875</v>
      </c>
      <c r="AJ255" s="1">
        <v>17804.921875</v>
      </c>
      <c r="AK255" s="1">
        <v>25043.95703125</v>
      </c>
      <c r="AL255" s="1">
        <v>12418.3330078125</v>
      </c>
      <c r="AM255" s="1">
        <v>22815.6328125</v>
      </c>
      <c r="AN255" s="1">
        <v>14433.11328125</v>
      </c>
      <c r="AO255" s="1">
        <v>20220.734375</v>
      </c>
      <c r="AP255" s="1">
        <v>12131.9140625</v>
      </c>
      <c r="AQ255" s="1">
        <v>16253.85546875</v>
      </c>
      <c r="AR255" s="1">
        <v>121553.40625</v>
      </c>
      <c r="AS255" s="1">
        <v>53236.4765625</v>
      </c>
      <c r="AT255" s="1">
        <v>361314.28125</v>
      </c>
      <c r="AU255" s="1">
        <v>106472.9453125</v>
      </c>
      <c r="AV255" s="1">
        <v>56335.875</v>
      </c>
      <c r="AW255" s="1">
        <v>74531.0625</v>
      </c>
      <c r="AX255" s="1">
        <v>33145.55859375</v>
      </c>
      <c r="AY255" s="1">
        <v>229808.171875</v>
      </c>
      <c r="AZ255" s="1">
        <v>19633.609375</v>
      </c>
      <c r="BA255" s="1">
        <v>75854.3671875</v>
      </c>
      <c r="BB255" s="1">
        <v>31148.98046875</v>
      </c>
      <c r="BC255" s="1">
        <v>62409.87890625</v>
      </c>
      <c r="BD255" s="1">
        <v>22751.470703125</v>
      </c>
      <c r="BE255" s="1">
        <v>73657.984375</v>
      </c>
      <c r="BF255" s="1">
        <v>10613.5361328125</v>
      </c>
      <c r="BG255" s="1">
        <v>69332.140625</v>
      </c>
    </row>
    <row r="256" spans="1:59" ht="13" x14ac:dyDescent="0.15">
      <c r="A256" s="1">
        <v>254</v>
      </c>
      <c r="B256" s="1">
        <v>81703.859375</v>
      </c>
      <c r="C256" s="1">
        <v>86809.9765625</v>
      </c>
      <c r="D256" s="1">
        <v>74465.171875</v>
      </c>
      <c r="E256" s="1">
        <v>32856.1015625</v>
      </c>
      <c r="F256" s="1">
        <v>33929.5390625</v>
      </c>
      <c r="G256" s="1">
        <v>37626.61328125</v>
      </c>
      <c r="H256" s="1">
        <v>24064.767578125</v>
      </c>
      <c r="I256" s="1">
        <v>38735.25390625</v>
      </c>
      <c r="J256" s="1">
        <v>71918.421875</v>
      </c>
      <c r="K256" s="1">
        <v>37760.99609375</v>
      </c>
      <c r="L256" s="1">
        <v>37455.734375</v>
      </c>
      <c r="M256" s="1">
        <v>34563.34765625</v>
      </c>
      <c r="N256" s="1">
        <v>50321.99609375</v>
      </c>
      <c r="O256" s="1">
        <v>42249.0078125</v>
      </c>
      <c r="P256" s="1">
        <v>41803.45703125</v>
      </c>
      <c r="Q256" s="1">
        <v>19585.998046875</v>
      </c>
      <c r="R256" s="1">
        <v>33364.40234375</v>
      </c>
      <c r="S256" s="1">
        <v>35711.6875</v>
      </c>
      <c r="T256" s="1">
        <v>46969.390625</v>
      </c>
      <c r="U256" s="1">
        <v>38271.03515625</v>
      </c>
      <c r="V256" s="1">
        <v>21171.59375</v>
      </c>
      <c r="W256" s="1">
        <v>29563.76953125</v>
      </c>
      <c r="X256" s="1">
        <v>16641.4375</v>
      </c>
      <c r="Y256" s="1">
        <v>28555.9140625</v>
      </c>
      <c r="Z256" s="1">
        <v>18647.1875</v>
      </c>
      <c r="AA256" s="1">
        <v>104145.09375</v>
      </c>
      <c r="AB256" s="1">
        <v>25985.447265625</v>
      </c>
      <c r="AC256" s="1">
        <v>77435.390625</v>
      </c>
      <c r="AD256" s="1">
        <v>23992.673828125</v>
      </c>
      <c r="AE256" s="1">
        <v>83180.1640625</v>
      </c>
      <c r="AF256" s="1">
        <v>39485.37109375</v>
      </c>
      <c r="AG256" s="1">
        <v>66788.765625</v>
      </c>
      <c r="AH256" s="1">
        <v>21791.7109375</v>
      </c>
      <c r="AI256" s="1">
        <v>32834.72265625</v>
      </c>
      <c r="AJ256" s="1">
        <v>17809.578125</v>
      </c>
      <c r="AK256" s="1">
        <v>25142.947265625</v>
      </c>
      <c r="AL256" s="1">
        <v>12423.8359375</v>
      </c>
      <c r="AM256" s="1">
        <v>22905.8125</v>
      </c>
      <c r="AN256" s="1">
        <v>14436.7587890625</v>
      </c>
      <c r="AO256" s="1">
        <v>20300.658203125</v>
      </c>
      <c r="AP256" s="1">
        <v>12133.2548828125</v>
      </c>
      <c r="AQ256" s="1">
        <v>16318.1015625</v>
      </c>
      <c r="AR256" s="1">
        <v>121649.4609375</v>
      </c>
      <c r="AS256" s="1">
        <v>53446.8984375</v>
      </c>
      <c r="AT256" s="1">
        <v>361526.625</v>
      </c>
      <c r="AU256" s="1">
        <v>106893.796875</v>
      </c>
      <c r="AV256" s="1">
        <v>56343.8515625</v>
      </c>
      <c r="AW256" s="1">
        <v>74825.65625</v>
      </c>
      <c r="AX256" s="1">
        <v>33147.0546875</v>
      </c>
      <c r="AY256" s="1">
        <v>230716.5</v>
      </c>
      <c r="AZ256" s="1">
        <v>19637.22265625</v>
      </c>
      <c r="BA256" s="1">
        <v>76154.1875</v>
      </c>
      <c r="BB256" s="1">
        <v>31153.44140625</v>
      </c>
      <c r="BC256" s="1">
        <v>62656.55859375</v>
      </c>
      <c r="BD256" s="1">
        <v>22754.484375</v>
      </c>
      <c r="BE256" s="1">
        <v>73949.1328125</v>
      </c>
      <c r="BF256" s="1">
        <v>10615.4677734375</v>
      </c>
      <c r="BG256" s="1">
        <v>69606.1875</v>
      </c>
    </row>
    <row r="257" spans="1:59" ht="13" x14ac:dyDescent="0.15">
      <c r="A257" s="1">
        <v>255</v>
      </c>
      <c r="B257" s="1">
        <v>81716.109375</v>
      </c>
      <c r="C257" s="1">
        <v>87151.7421875</v>
      </c>
      <c r="D257" s="1">
        <v>74515.1796875</v>
      </c>
      <c r="E257" s="1">
        <v>32985.44921875</v>
      </c>
      <c r="F257" s="1">
        <v>33947.3359375</v>
      </c>
      <c r="G257" s="1">
        <v>37774.74609375</v>
      </c>
      <c r="H257" s="1">
        <v>24075.048828125</v>
      </c>
      <c r="I257" s="1">
        <v>38887.75390625</v>
      </c>
      <c r="J257" s="1">
        <v>71938.203125</v>
      </c>
      <c r="K257" s="1">
        <v>37909.66015625</v>
      </c>
      <c r="L257" s="1">
        <v>37472.01953125</v>
      </c>
      <c r="M257" s="1">
        <v>34699.421875</v>
      </c>
      <c r="N257" s="1">
        <v>50332.96875</v>
      </c>
      <c r="O257" s="1">
        <v>42415.33984375</v>
      </c>
      <c r="P257" s="1">
        <v>41818.140625</v>
      </c>
      <c r="Q257" s="1">
        <v>19663.107421875</v>
      </c>
      <c r="R257" s="1">
        <v>33366.45703125</v>
      </c>
      <c r="S257" s="1">
        <v>35852.28515625</v>
      </c>
      <c r="T257" s="1">
        <v>46977.30078125</v>
      </c>
      <c r="U257" s="1">
        <v>38421.703125</v>
      </c>
      <c r="V257" s="1">
        <v>21177.181640625</v>
      </c>
      <c r="W257" s="1">
        <v>29680.16015625</v>
      </c>
      <c r="X257" s="1">
        <v>16644.91796875</v>
      </c>
      <c r="Y257" s="1">
        <v>28668.3359375</v>
      </c>
      <c r="Z257" s="1">
        <v>18657.15234375</v>
      </c>
      <c r="AA257" s="1">
        <v>104555.1015625</v>
      </c>
      <c r="AB257" s="1">
        <v>25998.7109375</v>
      </c>
      <c r="AC257" s="1">
        <v>77740.25</v>
      </c>
      <c r="AD257" s="1">
        <v>23996.46484375</v>
      </c>
      <c r="AE257" s="1">
        <v>83507.640625</v>
      </c>
      <c r="AF257" s="1">
        <v>39496.3515625</v>
      </c>
      <c r="AG257" s="1">
        <v>67051.7109375</v>
      </c>
      <c r="AH257" s="1">
        <v>21796.740234375</v>
      </c>
      <c r="AI257" s="1">
        <v>32963.98828125</v>
      </c>
      <c r="AJ257" s="1">
        <v>17814.189453125</v>
      </c>
      <c r="AK257" s="1">
        <v>25241.931640625</v>
      </c>
      <c r="AL257" s="1">
        <v>12429.30859375</v>
      </c>
      <c r="AM257" s="1">
        <v>22995.9921875</v>
      </c>
      <c r="AN257" s="1">
        <v>14440.376953125</v>
      </c>
      <c r="AO257" s="1">
        <v>20380.580078125</v>
      </c>
      <c r="AP257" s="1">
        <v>12134.580078125</v>
      </c>
      <c r="AQ257" s="1">
        <v>16382.3447265625</v>
      </c>
      <c r="AR257" s="1">
        <v>121744.859375</v>
      </c>
      <c r="AS257" s="1">
        <v>53657.31640625</v>
      </c>
      <c r="AT257" s="1">
        <v>361737.1875</v>
      </c>
      <c r="AU257" s="1">
        <v>107314.6328125</v>
      </c>
      <c r="AV257" s="1">
        <v>56351.75390625</v>
      </c>
      <c r="AW257" s="1">
        <v>75120.2421875</v>
      </c>
      <c r="AX257" s="1">
        <v>33148.5390625</v>
      </c>
      <c r="AY257" s="1">
        <v>231624.8125</v>
      </c>
      <c r="AZ257" s="1">
        <v>19640.810546875</v>
      </c>
      <c r="BA257" s="1">
        <v>76454.0078125</v>
      </c>
      <c r="BB257" s="1">
        <v>31157.8671875</v>
      </c>
      <c r="BC257" s="1">
        <v>62903.234375</v>
      </c>
      <c r="BD257" s="1">
        <v>22757.474609375</v>
      </c>
      <c r="BE257" s="1">
        <v>74240.2578125</v>
      </c>
      <c r="BF257" s="1">
        <v>10617.3857421875</v>
      </c>
      <c r="BG257" s="1">
        <v>69880.21875</v>
      </c>
    </row>
    <row r="258" spans="1:59" ht="13" x14ac:dyDescent="0.15">
      <c r="A258" s="1">
        <v>256</v>
      </c>
      <c r="B258" s="1">
        <v>81728.25</v>
      </c>
      <c r="C258" s="1">
        <v>87493.5078125</v>
      </c>
      <c r="D258" s="1">
        <v>74564.890625</v>
      </c>
      <c r="E258" s="1">
        <v>33114.80859375</v>
      </c>
      <c r="F258" s="1">
        <v>33965.01953125</v>
      </c>
      <c r="G258" s="1">
        <v>37922.8828125</v>
      </c>
      <c r="H258" s="1">
        <v>24085.275390625</v>
      </c>
      <c r="I258" s="1">
        <v>39040.2578125</v>
      </c>
      <c r="J258" s="1">
        <v>71957.8203125</v>
      </c>
      <c r="K258" s="1">
        <v>38058.328125</v>
      </c>
      <c r="L258" s="1">
        <v>37488.2265625</v>
      </c>
      <c r="M258" s="1">
        <v>34835.49609375</v>
      </c>
      <c r="N258" s="1">
        <v>50343.859375</v>
      </c>
      <c r="O258" s="1">
        <v>42581.67578125</v>
      </c>
      <c r="P258" s="1">
        <v>41832.70703125</v>
      </c>
      <c r="Q258" s="1">
        <v>19740.21875</v>
      </c>
      <c r="R258" s="1">
        <v>33368.48828125</v>
      </c>
      <c r="S258" s="1">
        <v>35992.8828125</v>
      </c>
      <c r="T258" s="1">
        <v>46985.1484375</v>
      </c>
      <c r="U258" s="1">
        <v>38572.37890625</v>
      </c>
      <c r="V258" s="1">
        <v>21182.7265625</v>
      </c>
      <c r="W258" s="1">
        <v>29796.552734375</v>
      </c>
      <c r="X258" s="1">
        <v>16648.3671875</v>
      </c>
      <c r="Y258" s="1">
        <v>28780.76171875</v>
      </c>
      <c r="Z258" s="1">
        <v>18667.044921875</v>
      </c>
      <c r="AA258" s="1">
        <v>104965.1328125</v>
      </c>
      <c r="AB258" s="1">
        <v>26011.892578125</v>
      </c>
      <c r="AC258" s="1">
        <v>78045.109375</v>
      </c>
      <c r="AD258" s="1">
        <v>24000.236328125</v>
      </c>
      <c r="AE258" s="1">
        <v>83835.125</v>
      </c>
      <c r="AF258" s="1">
        <v>39507.25</v>
      </c>
      <c r="AG258" s="1">
        <v>67314.6640625</v>
      </c>
      <c r="AH258" s="1">
        <v>21801.732421875</v>
      </c>
      <c r="AI258" s="1">
        <v>33093.2578125</v>
      </c>
      <c r="AJ258" s="1">
        <v>17818.755859375</v>
      </c>
      <c r="AK258" s="1">
        <v>25340.921875</v>
      </c>
      <c r="AL258" s="1">
        <v>12434.755859375</v>
      </c>
      <c r="AM258" s="1">
        <v>23086.171875</v>
      </c>
      <c r="AN258" s="1">
        <v>14443.970703125</v>
      </c>
      <c r="AO258" s="1">
        <v>20460.505859375</v>
      </c>
      <c r="AP258" s="1">
        <v>12135.8955078125</v>
      </c>
      <c r="AQ258" s="1">
        <v>16446.58984375</v>
      </c>
      <c r="AR258" s="1">
        <v>121839.5859375</v>
      </c>
      <c r="AS258" s="1">
        <v>53867.73828125</v>
      </c>
      <c r="AT258" s="1">
        <v>361946.0625</v>
      </c>
      <c r="AU258" s="1">
        <v>107735.4765625</v>
      </c>
      <c r="AV258" s="1">
        <v>56359.59375</v>
      </c>
      <c r="AW258" s="1">
        <v>75414.828125</v>
      </c>
      <c r="AX258" s="1">
        <v>33150.0078125</v>
      </c>
      <c r="AY258" s="1">
        <v>232533.171875</v>
      </c>
      <c r="AZ258" s="1">
        <v>19644.37109375</v>
      </c>
      <c r="BA258" s="1">
        <v>76753.828125</v>
      </c>
      <c r="BB258" s="1">
        <v>31162.2578125</v>
      </c>
      <c r="BC258" s="1">
        <v>63149.9140625</v>
      </c>
      <c r="BD258" s="1">
        <v>22760.4453125</v>
      </c>
      <c r="BE258" s="1">
        <v>74531.3984375</v>
      </c>
      <c r="BF258" s="1">
        <v>10619.294921875</v>
      </c>
      <c r="BG258" s="1">
        <v>70154.2578125</v>
      </c>
    </row>
    <row r="259" spans="1:59" ht="13" x14ac:dyDescent="0.15">
      <c r="A259" s="1">
        <v>257</v>
      </c>
      <c r="B259" s="1">
        <v>81740.2734375</v>
      </c>
      <c r="C259" s="1">
        <v>87835.2890625</v>
      </c>
      <c r="D259" s="1">
        <v>74614.3046875</v>
      </c>
      <c r="E259" s="1">
        <v>33244.16015625</v>
      </c>
      <c r="F259" s="1">
        <v>33982.6015625</v>
      </c>
      <c r="G259" s="1">
        <v>38071.0234375</v>
      </c>
      <c r="H259" s="1">
        <v>24095.4375</v>
      </c>
      <c r="I259" s="1">
        <v>39192.76171875</v>
      </c>
      <c r="J259" s="1">
        <v>71977.2578125</v>
      </c>
      <c r="K259" s="1">
        <v>38206.99609375</v>
      </c>
      <c r="L259" s="1">
        <v>37504.35546875</v>
      </c>
      <c r="M259" s="1">
        <v>34971.57421875</v>
      </c>
      <c r="N259" s="1">
        <v>50354.67578125</v>
      </c>
      <c r="O259" s="1">
        <v>42748.01171875</v>
      </c>
      <c r="P259" s="1">
        <v>41847.16796875</v>
      </c>
      <c r="Q259" s="1">
        <v>19817.330078125</v>
      </c>
      <c r="R259" s="1">
        <v>33370.4921875</v>
      </c>
      <c r="S259" s="1">
        <v>36133.48046875</v>
      </c>
      <c r="T259" s="1">
        <v>46992.9375</v>
      </c>
      <c r="U259" s="1">
        <v>38723.05078125</v>
      </c>
      <c r="V259" s="1">
        <v>21188.224609375</v>
      </c>
      <c r="W259" s="1">
        <v>29912.9453125</v>
      </c>
      <c r="X259" s="1">
        <v>16651.787109375</v>
      </c>
      <c r="Y259" s="1">
        <v>28893.1875</v>
      </c>
      <c r="Z259" s="1">
        <v>18676.859375</v>
      </c>
      <c r="AA259" s="1">
        <v>105375.1484375</v>
      </c>
      <c r="AB259" s="1">
        <v>26024.994140625</v>
      </c>
      <c r="AC259" s="1">
        <v>78349.984375</v>
      </c>
      <c r="AD259" s="1">
        <v>24003.9765625</v>
      </c>
      <c r="AE259" s="1">
        <v>84162.609375</v>
      </c>
      <c r="AF259" s="1">
        <v>39518.07421875</v>
      </c>
      <c r="AG259" s="1">
        <v>67577.609375</v>
      </c>
      <c r="AH259" s="1">
        <v>21806.689453125</v>
      </c>
      <c r="AI259" s="1">
        <v>33222.53125</v>
      </c>
      <c r="AJ259" s="1">
        <v>17823.27734375</v>
      </c>
      <c r="AK259" s="1">
        <v>25439.908203125</v>
      </c>
      <c r="AL259" s="1">
        <v>12440.1767578125</v>
      </c>
      <c r="AM259" s="1">
        <v>23176.353515625</v>
      </c>
      <c r="AN259" s="1">
        <v>14447.5400390625</v>
      </c>
      <c r="AO259" s="1">
        <v>20540.431640625</v>
      </c>
      <c r="AP259" s="1">
        <v>12137.197265625</v>
      </c>
      <c r="AQ259" s="1">
        <v>16510.833984375</v>
      </c>
      <c r="AR259" s="1">
        <v>121933.6875</v>
      </c>
      <c r="AS259" s="1">
        <v>54078.16015625</v>
      </c>
      <c r="AT259" s="1">
        <v>362153.28125</v>
      </c>
      <c r="AU259" s="1">
        <v>108156.3203125</v>
      </c>
      <c r="AV259" s="1">
        <v>56367.3671875</v>
      </c>
      <c r="AW259" s="1">
        <v>75709.421875</v>
      </c>
      <c r="AX259" s="1">
        <v>33151.46875</v>
      </c>
      <c r="AY259" s="1">
        <v>233441.515625</v>
      </c>
      <c r="AZ259" s="1">
        <v>19647.91015625</v>
      </c>
      <c r="BA259" s="1">
        <v>77053.6484375</v>
      </c>
      <c r="BB259" s="1">
        <v>31166.62109375</v>
      </c>
      <c r="BC259" s="1">
        <v>63396.59765625</v>
      </c>
      <c r="BD259" s="1">
        <v>22763.39453125</v>
      </c>
      <c r="BE259" s="1">
        <v>74822.5390625</v>
      </c>
      <c r="BF259" s="1">
        <v>10621.1923828125</v>
      </c>
      <c r="BG259" s="1">
        <v>70428.3046875</v>
      </c>
    </row>
    <row r="260" spans="1:59" ht="13" x14ac:dyDescent="0.15">
      <c r="A260" s="1">
        <v>258</v>
      </c>
      <c r="B260" s="1">
        <v>81752.1796875</v>
      </c>
      <c r="C260" s="1">
        <v>88177.0546875</v>
      </c>
      <c r="D260" s="1">
        <v>74663.4140625</v>
      </c>
      <c r="E260" s="1">
        <v>33373.515625</v>
      </c>
      <c r="F260" s="1">
        <v>34000.078125</v>
      </c>
      <c r="G260" s="1">
        <v>38219.15625</v>
      </c>
      <c r="H260" s="1">
        <v>24105.5390625</v>
      </c>
      <c r="I260" s="1">
        <v>39345.2578125</v>
      </c>
      <c r="J260" s="1">
        <v>71996.5234375</v>
      </c>
      <c r="K260" s="1">
        <v>38355.65625</v>
      </c>
      <c r="L260" s="1">
        <v>37520.4140625</v>
      </c>
      <c r="M260" s="1">
        <v>35107.6484375</v>
      </c>
      <c r="N260" s="1">
        <v>50365.4140625</v>
      </c>
      <c r="O260" s="1">
        <v>42914.34375</v>
      </c>
      <c r="P260" s="1">
        <v>41861.51171875</v>
      </c>
      <c r="Q260" s="1">
        <v>19894.4375</v>
      </c>
      <c r="R260" s="1">
        <v>33372.47265625</v>
      </c>
      <c r="S260" s="1">
        <v>36274.07421875</v>
      </c>
      <c r="T260" s="1">
        <v>47000.66015625</v>
      </c>
      <c r="U260" s="1">
        <v>38873.72265625</v>
      </c>
      <c r="V260" s="1">
        <v>21193.6796875</v>
      </c>
      <c r="W260" s="1">
        <v>30029.3359375</v>
      </c>
      <c r="X260" s="1">
        <v>16655.171875</v>
      </c>
      <c r="Y260" s="1">
        <v>29005.609375</v>
      </c>
      <c r="Z260" s="1">
        <v>18686.603515625</v>
      </c>
      <c r="AA260" s="1">
        <v>105785.15625</v>
      </c>
      <c r="AB260" s="1">
        <v>26038.013671875</v>
      </c>
      <c r="AC260" s="1">
        <v>78654.84375</v>
      </c>
      <c r="AD260" s="1">
        <v>24007.6953125</v>
      </c>
      <c r="AE260" s="1">
        <v>84490.0859375</v>
      </c>
      <c r="AF260" s="1">
        <v>39528.81640625</v>
      </c>
      <c r="AG260" s="1">
        <v>67840.546875</v>
      </c>
      <c r="AH260" s="1">
        <v>21811.603515625</v>
      </c>
      <c r="AI260" s="1">
        <v>33351.80078125</v>
      </c>
      <c r="AJ260" s="1">
        <v>17827.755859375</v>
      </c>
      <c r="AK260" s="1">
        <v>25538.896484375</v>
      </c>
      <c r="AL260" s="1">
        <v>12445.5693359375</v>
      </c>
      <c r="AM260" s="1">
        <v>23266.533203125</v>
      </c>
      <c r="AN260" s="1">
        <v>14451.08203125</v>
      </c>
      <c r="AO260" s="1">
        <v>20620.353515625</v>
      </c>
      <c r="AP260" s="1">
        <v>12138.4873046875</v>
      </c>
      <c r="AQ260" s="1">
        <v>16575.076171875</v>
      </c>
      <c r="AR260" s="1">
        <v>122027.125</v>
      </c>
      <c r="AS260" s="1">
        <v>54288.578125</v>
      </c>
      <c r="AT260" s="1">
        <v>362358.78125</v>
      </c>
      <c r="AU260" s="1">
        <v>108577.1484375</v>
      </c>
      <c r="AV260" s="1">
        <v>56375.0703125</v>
      </c>
      <c r="AW260" s="1">
        <v>76004.0078125</v>
      </c>
      <c r="AX260" s="1">
        <v>33152.9140625</v>
      </c>
      <c r="AY260" s="1">
        <v>234349.828125</v>
      </c>
      <c r="AZ260" s="1">
        <v>19651.416015625</v>
      </c>
      <c r="BA260" s="1">
        <v>77353.4609375</v>
      </c>
      <c r="BB260" s="1">
        <v>31170.9453125</v>
      </c>
      <c r="BC260" s="1">
        <v>63643.26953125</v>
      </c>
      <c r="BD260" s="1">
        <v>22766.32421875</v>
      </c>
      <c r="BE260" s="1">
        <v>75113.671875</v>
      </c>
      <c r="BF260" s="1">
        <v>10623.0791015625</v>
      </c>
      <c r="BG260" s="1">
        <v>70702.3359375</v>
      </c>
    </row>
    <row r="261" spans="1:59" ht="13" x14ac:dyDescent="0.15">
      <c r="A261" s="1">
        <v>259</v>
      </c>
      <c r="B261" s="1">
        <v>81763.9453125</v>
      </c>
      <c r="C261" s="1">
        <v>88518.828125</v>
      </c>
      <c r="D261" s="1">
        <v>74712.2421875</v>
      </c>
      <c r="E261" s="1">
        <v>33502.87109375</v>
      </c>
      <c r="F261" s="1">
        <v>34017.44921875</v>
      </c>
      <c r="G261" s="1">
        <v>38367.29296875</v>
      </c>
      <c r="H261" s="1">
        <v>24115.583984375</v>
      </c>
      <c r="I261" s="1">
        <v>39497.7578125</v>
      </c>
      <c r="J261" s="1">
        <v>72015.6484375</v>
      </c>
      <c r="K261" s="1">
        <v>38504.3203125</v>
      </c>
      <c r="L261" s="1">
        <v>37536.39453125</v>
      </c>
      <c r="M261" s="1">
        <v>35243.7265625</v>
      </c>
      <c r="N261" s="1">
        <v>50376.07421875</v>
      </c>
      <c r="O261" s="1">
        <v>43080.6796875</v>
      </c>
      <c r="P261" s="1">
        <v>41875.75390625</v>
      </c>
      <c r="Q261" s="1">
        <v>19971.546875</v>
      </c>
      <c r="R261" s="1">
        <v>33374.4296875</v>
      </c>
      <c r="S261" s="1">
        <v>36414.67578125</v>
      </c>
      <c r="T261" s="1">
        <v>47008.3359375</v>
      </c>
      <c r="U261" s="1">
        <v>39024.3984375</v>
      </c>
      <c r="V261" s="1">
        <v>21199.091796875</v>
      </c>
      <c r="W261" s="1">
        <v>30145.728515625</v>
      </c>
      <c r="X261" s="1">
        <v>16658.52734375</v>
      </c>
      <c r="Y261" s="1">
        <v>29118.037109375</v>
      </c>
      <c r="Z261" s="1">
        <v>18696.2734375</v>
      </c>
      <c r="AA261" s="1">
        <v>106195.1875</v>
      </c>
      <c r="AB261" s="1">
        <v>26050.955078125</v>
      </c>
      <c r="AC261" s="1">
        <v>78959.703125</v>
      </c>
      <c r="AD261" s="1">
        <v>24011.388671875</v>
      </c>
      <c r="AE261" s="1">
        <v>84817.5625</v>
      </c>
      <c r="AF261" s="1">
        <v>39539.4765625</v>
      </c>
      <c r="AG261" s="1">
        <v>68103.5</v>
      </c>
      <c r="AH261" s="1">
        <v>21816.486328125</v>
      </c>
      <c r="AI261" s="1">
        <v>33481.0703125</v>
      </c>
      <c r="AJ261" s="1">
        <v>17832.19140625</v>
      </c>
      <c r="AK261" s="1">
        <v>25637.884765625</v>
      </c>
      <c r="AL261" s="1">
        <v>12450.9375</v>
      </c>
      <c r="AM261" s="1">
        <v>23356.71484375</v>
      </c>
      <c r="AN261" s="1">
        <v>14454.5986328125</v>
      </c>
      <c r="AO261" s="1">
        <v>20700.279296875</v>
      </c>
      <c r="AP261" s="1">
        <v>12139.7666015625</v>
      </c>
      <c r="AQ261" s="1">
        <v>16639.322265625</v>
      </c>
      <c r="AR261" s="1">
        <v>122119.953125</v>
      </c>
      <c r="AS261" s="1">
        <v>54499</v>
      </c>
      <c r="AT261" s="1">
        <v>362562.59375</v>
      </c>
      <c r="AU261" s="1">
        <v>108997.9921875</v>
      </c>
      <c r="AV261" s="1">
        <v>56382.703125</v>
      </c>
      <c r="AW261" s="1">
        <v>76298.6015625</v>
      </c>
      <c r="AX261" s="1">
        <v>33154.359375</v>
      </c>
      <c r="AY261" s="1">
        <v>235258.15625</v>
      </c>
      <c r="AZ261" s="1">
        <v>19654.90234375</v>
      </c>
      <c r="BA261" s="1">
        <v>77653.2890625</v>
      </c>
      <c r="BB261" s="1">
        <v>31175.24609375</v>
      </c>
      <c r="BC261" s="1">
        <v>63889.953125</v>
      </c>
      <c r="BD261" s="1">
        <v>22769.23046875</v>
      </c>
      <c r="BE261" s="1">
        <v>75404.8125</v>
      </c>
      <c r="BF261" s="1">
        <v>10624.9560546875</v>
      </c>
      <c r="BG261" s="1">
        <v>70976.3828125</v>
      </c>
    </row>
    <row r="262" spans="1:59" ht="13" x14ac:dyDescent="0.15">
      <c r="A262" s="1">
        <v>260</v>
      </c>
      <c r="B262" s="1">
        <v>81775.6171875</v>
      </c>
      <c r="C262" s="1">
        <v>88860.6015625</v>
      </c>
      <c r="D262" s="1">
        <v>74760.7578125</v>
      </c>
      <c r="E262" s="1">
        <v>33632.2265625</v>
      </c>
      <c r="F262" s="1">
        <v>34034.71875</v>
      </c>
      <c r="G262" s="1">
        <v>38515.4296875</v>
      </c>
      <c r="H262" s="1">
        <v>24125.5703125</v>
      </c>
      <c r="I262" s="1">
        <v>39650.26171875</v>
      </c>
      <c r="J262" s="1">
        <v>72034.59375</v>
      </c>
      <c r="K262" s="1">
        <v>38652.9921875</v>
      </c>
      <c r="L262" s="1">
        <v>37552.30078125</v>
      </c>
      <c r="M262" s="1">
        <v>35379.8046875</v>
      </c>
      <c r="N262" s="1">
        <v>50386.66015625</v>
      </c>
      <c r="O262" s="1">
        <v>43247.015625</v>
      </c>
      <c r="P262" s="1">
        <v>41889.8828125</v>
      </c>
      <c r="Q262" s="1">
        <v>20048.658203125</v>
      </c>
      <c r="R262" s="1">
        <v>33376.359375</v>
      </c>
      <c r="S262" s="1">
        <v>36555.2734375</v>
      </c>
      <c r="T262" s="1">
        <v>47015.953125</v>
      </c>
      <c r="U262" s="1">
        <v>39175.07421875</v>
      </c>
      <c r="V262" s="1">
        <v>21204.458984375</v>
      </c>
      <c r="W262" s="1">
        <v>30262.126953125</v>
      </c>
      <c r="X262" s="1">
        <v>16661.8515625</v>
      </c>
      <c r="Y262" s="1">
        <v>29230.462890625</v>
      </c>
      <c r="Z262" s="1">
        <v>18705.87109375</v>
      </c>
      <c r="AA262" s="1">
        <v>106605.2109375</v>
      </c>
      <c r="AB262" s="1">
        <v>26063.8203125</v>
      </c>
      <c r="AC262" s="1">
        <v>79264.5703125</v>
      </c>
      <c r="AD262" s="1">
        <v>24015.05859375</v>
      </c>
      <c r="AE262" s="1">
        <v>85145.0546875</v>
      </c>
      <c r="AF262" s="1">
        <v>39550.06640625</v>
      </c>
      <c r="AG262" s="1">
        <v>68366.453125</v>
      </c>
      <c r="AH262" s="1">
        <v>21821.330078125</v>
      </c>
      <c r="AI262" s="1">
        <v>33610.34375</v>
      </c>
      <c r="AJ262" s="1">
        <v>17836.583984375</v>
      </c>
      <c r="AK262" s="1">
        <v>25736.873046875</v>
      </c>
      <c r="AL262" s="1">
        <v>12456.2783203125</v>
      </c>
      <c r="AM262" s="1">
        <v>23446.89453125</v>
      </c>
      <c r="AN262" s="1">
        <v>14458.0908203125</v>
      </c>
      <c r="AO262" s="1">
        <v>20780.203125</v>
      </c>
      <c r="AP262" s="1">
        <v>12141.033203125</v>
      </c>
      <c r="AQ262" s="1">
        <v>16703.568359375</v>
      </c>
      <c r="AR262" s="1">
        <v>122212.125</v>
      </c>
      <c r="AS262" s="1">
        <v>54709.421875</v>
      </c>
      <c r="AT262" s="1">
        <v>362764.84375</v>
      </c>
      <c r="AU262" s="1">
        <v>109418.8359375</v>
      </c>
      <c r="AV262" s="1">
        <v>56390.28125</v>
      </c>
      <c r="AW262" s="1">
        <v>76593.1875</v>
      </c>
      <c r="AX262" s="1">
        <v>33155.78515625</v>
      </c>
      <c r="AY262" s="1">
        <v>236166.5</v>
      </c>
      <c r="AZ262" s="1">
        <v>19658.36328125</v>
      </c>
      <c r="BA262" s="1">
        <v>77953.1015625</v>
      </c>
      <c r="BB262" s="1">
        <v>31179.509765625</v>
      </c>
      <c r="BC262" s="1">
        <v>64136.63671875</v>
      </c>
      <c r="BD262" s="1">
        <v>22772.119140625</v>
      </c>
      <c r="BE262" s="1">
        <v>75695.953125</v>
      </c>
      <c r="BF262" s="1">
        <v>10626.822265625</v>
      </c>
      <c r="BG262" s="1">
        <v>71250.421875</v>
      </c>
    </row>
    <row r="263" spans="1:59" ht="13" x14ac:dyDescent="0.15">
      <c r="A263" s="1">
        <v>261</v>
      </c>
      <c r="B263" s="1">
        <v>81787.1484375</v>
      </c>
      <c r="C263" s="1">
        <v>89202.3671875</v>
      </c>
      <c r="D263" s="1">
        <v>74808.9921875</v>
      </c>
      <c r="E263" s="1">
        <v>33761.58203125</v>
      </c>
      <c r="F263" s="1">
        <v>34051.88671875</v>
      </c>
      <c r="G263" s="1">
        <v>38663.5625</v>
      </c>
      <c r="H263" s="1">
        <v>24135.5</v>
      </c>
      <c r="I263" s="1">
        <v>39802.7578125</v>
      </c>
      <c r="J263" s="1">
        <v>72053.3828125</v>
      </c>
      <c r="K263" s="1">
        <v>38801.65234375</v>
      </c>
      <c r="L263" s="1">
        <v>37568.13671875</v>
      </c>
      <c r="M263" s="1">
        <v>35515.875</v>
      </c>
      <c r="N263" s="1">
        <v>50397.16796875</v>
      </c>
      <c r="O263" s="1">
        <v>43413.34765625</v>
      </c>
      <c r="P263" s="1">
        <v>41903.90625</v>
      </c>
      <c r="Q263" s="1">
        <v>20125.767578125</v>
      </c>
      <c r="R263" s="1">
        <v>33378.265625</v>
      </c>
      <c r="S263" s="1">
        <v>36695.8671875</v>
      </c>
      <c r="T263" s="1">
        <v>47023.50390625</v>
      </c>
      <c r="U263" s="1">
        <v>39325.7421875</v>
      </c>
      <c r="V263" s="1">
        <v>21209.78515625</v>
      </c>
      <c r="W263" s="1">
        <v>30378.515625</v>
      </c>
      <c r="X263" s="1">
        <v>16665.14453125</v>
      </c>
      <c r="Y263" s="1">
        <v>29342.884765625</v>
      </c>
      <c r="Z263" s="1">
        <v>18715.396484375</v>
      </c>
      <c r="AA263" s="1">
        <v>107015.21875</v>
      </c>
      <c r="AB263" s="1">
        <v>26076.60546875</v>
      </c>
      <c r="AC263" s="1">
        <v>79569.4296875</v>
      </c>
      <c r="AD263" s="1">
        <v>24018.705078125</v>
      </c>
      <c r="AE263" s="1">
        <v>85472.5234375</v>
      </c>
      <c r="AF263" s="1">
        <v>39560.578125</v>
      </c>
      <c r="AG263" s="1">
        <v>68629.3984375</v>
      </c>
      <c r="AH263" s="1">
        <v>21826.140625</v>
      </c>
      <c r="AI263" s="1">
        <v>33739.61328125</v>
      </c>
      <c r="AJ263" s="1">
        <v>17840.93359375</v>
      </c>
      <c r="AK263" s="1">
        <v>25835.859375</v>
      </c>
      <c r="AL263" s="1">
        <v>12461.5947265625</v>
      </c>
      <c r="AM263" s="1">
        <v>23537.072265625</v>
      </c>
      <c r="AN263" s="1">
        <v>14461.5576171875</v>
      </c>
      <c r="AO263" s="1">
        <v>20860.125</v>
      </c>
      <c r="AP263" s="1">
        <v>12142.2890625</v>
      </c>
      <c r="AQ263" s="1">
        <v>16767.810546875</v>
      </c>
      <c r="AR263" s="1">
        <v>122303.6875</v>
      </c>
      <c r="AS263" s="1">
        <v>54919.83984375</v>
      </c>
      <c r="AT263" s="1">
        <v>362965.4375</v>
      </c>
      <c r="AU263" s="1">
        <v>109839.671875</v>
      </c>
      <c r="AV263" s="1">
        <v>56397.7890625</v>
      </c>
      <c r="AW263" s="1">
        <v>76887.7734375</v>
      </c>
      <c r="AX263" s="1">
        <v>33157.203125</v>
      </c>
      <c r="AY263" s="1">
        <v>237074.828125</v>
      </c>
      <c r="AZ263" s="1">
        <v>19661.80078125</v>
      </c>
      <c r="BA263" s="1">
        <v>78252.921875</v>
      </c>
      <c r="BB263" s="1">
        <v>31183.744140625</v>
      </c>
      <c r="BC263" s="1">
        <v>64383.30859375</v>
      </c>
      <c r="BD263" s="1">
        <v>22774.990234375</v>
      </c>
      <c r="BE263" s="1">
        <v>75987.0859375</v>
      </c>
      <c r="BF263" s="1">
        <v>10628.677734375</v>
      </c>
      <c r="BG263" s="1">
        <v>71524.4609375</v>
      </c>
    </row>
    <row r="264" spans="1:59" ht="13" x14ac:dyDescent="0.15">
      <c r="A264" s="1">
        <v>262</v>
      </c>
      <c r="B264" s="1">
        <v>81798.578125</v>
      </c>
      <c r="C264" s="1">
        <v>89544.140625</v>
      </c>
      <c r="D264" s="1">
        <v>74856.9453125</v>
      </c>
      <c r="E264" s="1">
        <v>33890.93359375</v>
      </c>
      <c r="F264" s="1">
        <v>34068.95703125</v>
      </c>
      <c r="G264" s="1">
        <v>38811.703125</v>
      </c>
      <c r="H264" s="1">
        <v>24145.373046875</v>
      </c>
      <c r="I264" s="1">
        <v>39955.265625</v>
      </c>
      <c r="J264" s="1">
        <v>72072.0078125</v>
      </c>
      <c r="K264" s="1">
        <v>38950.3203125</v>
      </c>
      <c r="L264" s="1">
        <v>37583.90234375</v>
      </c>
      <c r="M264" s="1">
        <v>35651.953125</v>
      </c>
      <c r="N264" s="1">
        <v>50407.60546875</v>
      </c>
      <c r="O264" s="1">
        <v>43579.68359375</v>
      </c>
      <c r="P264" s="1">
        <v>41917.82421875</v>
      </c>
      <c r="Q264" s="1">
        <v>20202.87890625</v>
      </c>
      <c r="R264" s="1">
        <v>33380.15234375</v>
      </c>
      <c r="S264" s="1">
        <v>36836.46484375</v>
      </c>
      <c r="T264" s="1">
        <v>47031.00390625</v>
      </c>
      <c r="U264" s="1">
        <v>39476.41796875</v>
      </c>
      <c r="V264" s="1">
        <v>21215.068359375</v>
      </c>
      <c r="W264" s="1">
        <v>30494.91015625</v>
      </c>
      <c r="X264" s="1">
        <v>16668.41015625</v>
      </c>
      <c r="Y264" s="1">
        <v>29455.310546875</v>
      </c>
      <c r="Z264" s="1">
        <v>18724.853515625</v>
      </c>
      <c r="AA264" s="1">
        <v>107425.25</v>
      </c>
      <c r="AB264" s="1">
        <v>26089.314453125</v>
      </c>
      <c r="AC264" s="1">
        <v>79874.296875</v>
      </c>
      <c r="AD264" s="1">
        <v>24022.32421875</v>
      </c>
      <c r="AE264" s="1">
        <v>85800.0078125</v>
      </c>
      <c r="AF264" s="1">
        <v>39571.01953125</v>
      </c>
      <c r="AG264" s="1">
        <v>68892.34375</v>
      </c>
      <c r="AH264" s="1">
        <v>21830.91015625</v>
      </c>
      <c r="AI264" s="1">
        <v>33868.8828125</v>
      </c>
      <c r="AJ264" s="1">
        <v>17845.2421875</v>
      </c>
      <c r="AK264" s="1">
        <v>25934.84765625</v>
      </c>
      <c r="AL264" s="1">
        <v>12466.884765625</v>
      </c>
      <c r="AM264" s="1">
        <v>23627.25390625</v>
      </c>
      <c r="AN264" s="1">
        <v>14465</v>
      </c>
      <c r="AO264" s="1">
        <v>20940.048828125</v>
      </c>
      <c r="AP264" s="1">
        <v>12143.533203125</v>
      </c>
      <c r="AQ264" s="1">
        <v>16832.056640625</v>
      </c>
      <c r="AR264" s="1">
        <v>122394.640625</v>
      </c>
      <c r="AS264" s="1">
        <v>55130.26171875</v>
      </c>
      <c r="AT264" s="1">
        <v>363164.46875</v>
      </c>
      <c r="AU264" s="1">
        <v>110260.515625</v>
      </c>
      <c r="AV264" s="1">
        <v>56405.234375</v>
      </c>
      <c r="AW264" s="1">
        <v>77182.3671875</v>
      </c>
      <c r="AX264" s="1">
        <v>33158.60546875</v>
      </c>
      <c r="AY264" s="1">
        <v>237983.171875</v>
      </c>
      <c r="AZ264" s="1">
        <v>19665.208984375</v>
      </c>
      <c r="BA264" s="1">
        <v>78552.75</v>
      </c>
      <c r="BB264" s="1">
        <v>31187.951171875</v>
      </c>
      <c r="BC264" s="1">
        <v>64629.9921875</v>
      </c>
      <c r="BD264" s="1">
        <v>22777.83984375</v>
      </c>
      <c r="BE264" s="1">
        <v>76278.2265625</v>
      </c>
      <c r="BF264" s="1">
        <v>10630.521484375</v>
      </c>
      <c r="BG264" s="1">
        <v>71798.5</v>
      </c>
    </row>
    <row r="265" spans="1:59" ht="13" x14ac:dyDescent="0.15">
      <c r="A265" s="1">
        <v>263</v>
      </c>
      <c r="B265" s="1">
        <v>81809.8984375</v>
      </c>
      <c r="C265" s="1">
        <v>89885.921875</v>
      </c>
      <c r="D265" s="1">
        <v>74904.609375</v>
      </c>
      <c r="E265" s="1">
        <v>34020.29296875</v>
      </c>
      <c r="F265" s="1">
        <v>34085.91796875</v>
      </c>
      <c r="G265" s="1">
        <v>38959.83984375</v>
      </c>
      <c r="H265" s="1">
        <v>24155.185546875</v>
      </c>
      <c r="I265" s="1">
        <v>40107.765625</v>
      </c>
      <c r="J265" s="1">
        <v>72090.4921875</v>
      </c>
      <c r="K265" s="1">
        <v>39098.984375</v>
      </c>
      <c r="L265" s="1">
        <v>37599.58984375</v>
      </c>
      <c r="M265" s="1">
        <v>35788.03125</v>
      </c>
      <c r="N265" s="1">
        <v>50417.96484375</v>
      </c>
      <c r="O265" s="1">
        <v>43746.01953125</v>
      </c>
      <c r="P265" s="1">
        <v>41931.63671875</v>
      </c>
      <c r="Q265" s="1">
        <v>20279.990234375</v>
      </c>
      <c r="R265" s="1">
        <v>33382.01171875</v>
      </c>
      <c r="S265" s="1">
        <v>36977.06640625</v>
      </c>
      <c r="T265" s="1">
        <v>47038.44921875</v>
      </c>
      <c r="U265" s="1">
        <v>39627.08984375</v>
      </c>
      <c r="V265" s="1">
        <v>21220.310546875</v>
      </c>
      <c r="W265" s="1">
        <v>30611.302734375</v>
      </c>
      <c r="X265" s="1">
        <v>16671.64453125</v>
      </c>
      <c r="Y265" s="1">
        <v>29567.736328125</v>
      </c>
      <c r="Z265" s="1">
        <v>18734.240234375</v>
      </c>
      <c r="AA265" s="1">
        <v>107835.265625</v>
      </c>
      <c r="AB265" s="1">
        <v>26101.9453125</v>
      </c>
      <c r="AC265" s="1">
        <v>80179.1640625</v>
      </c>
      <c r="AD265" s="1">
        <v>24025.921875</v>
      </c>
      <c r="AE265" s="1">
        <v>86127.4921875</v>
      </c>
      <c r="AF265" s="1">
        <v>39581.3828125</v>
      </c>
      <c r="AG265" s="1">
        <v>69155.296875</v>
      </c>
      <c r="AH265" s="1">
        <v>21835.6484375</v>
      </c>
      <c r="AI265" s="1">
        <v>33998.15625</v>
      </c>
      <c r="AJ265" s="1">
        <v>17849.509765625</v>
      </c>
      <c r="AK265" s="1">
        <v>26033.837890625</v>
      </c>
      <c r="AL265" s="1">
        <v>12472.1494140625</v>
      </c>
      <c r="AM265" s="1">
        <v>23717.4375</v>
      </c>
      <c r="AN265" s="1">
        <v>14468.41796875</v>
      </c>
      <c r="AO265" s="1">
        <v>21019.974609375</v>
      </c>
      <c r="AP265" s="1">
        <v>12144.7646484375</v>
      </c>
      <c r="AQ265" s="1">
        <v>16896.302734375</v>
      </c>
      <c r="AR265" s="1">
        <v>122484.984375</v>
      </c>
      <c r="AS265" s="1">
        <v>55340.68359375</v>
      </c>
      <c r="AT265" s="1">
        <v>363361.875</v>
      </c>
      <c r="AU265" s="1">
        <v>110681.3671875</v>
      </c>
      <c r="AV265" s="1">
        <v>56412.62109375</v>
      </c>
      <c r="AW265" s="1">
        <v>77476.953125</v>
      </c>
      <c r="AX265" s="1">
        <v>33160.00390625</v>
      </c>
      <c r="AY265" s="1">
        <v>238891.5</v>
      </c>
      <c r="AZ265" s="1">
        <v>19668.595703125</v>
      </c>
      <c r="BA265" s="1">
        <v>78852.5625</v>
      </c>
      <c r="BB265" s="1">
        <v>31192.119140625</v>
      </c>
      <c r="BC265" s="1">
        <v>64876.671875</v>
      </c>
      <c r="BD265" s="1">
        <v>22780.669921875</v>
      </c>
      <c r="BE265" s="1">
        <v>76569.375</v>
      </c>
      <c r="BF265" s="1">
        <v>10632.3583984375</v>
      </c>
      <c r="BG265" s="1">
        <v>72072.5390625</v>
      </c>
    </row>
    <row r="266" spans="1:59" ht="13" x14ac:dyDescent="0.15">
      <c r="A266" s="1">
        <v>264</v>
      </c>
      <c r="B266" s="1">
        <v>81821.0859375</v>
      </c>
      <c r="C266" s="1">
        <v>90227.6796875</v>
      </c>
      <c r="D266" s="1">
        <v>74951.9921875</v>
      </c>
      <c r="E266" s="1">
        <v>34149.64453125</v>
      </c>
      <c r="F266" s="1">
        <v>34102.78515625</v>
      </c>
      <c r="G266" s="1">
        <v>39107.97265625</v>
      </c>
      <c r="H266" s="1">
        <v>24164.947265625</v>
      </c>
      <c r="I266" s="1">
        <v>40260.265625</v>
      </c>
      <c r="J266" s="1">
        <v>72108.8125</v>
      </c>
      <c r="K266" s="1">
        <v>39247.6484375</v>
      </c>
      <c r="L266" s="1">
        <v>37615.203125</v>
      </c>
      <c r="M266" s="1">
        <v>35924.10546875</v>
      </c>
      <c r="N266" s="1">
        <v>50428.2578125</v>
      </c>
      <c r="O266" s="1">
        <v>43912.3515625</v>
      </c>
      <c r="P266" s="1">
        <v>41945.34375</v>
      </c>
      <c r="Q266" s="1">
        <v>20357.099609375</v>
      </c>
      <c r="R266" s="1">
        <v>33383.84765625</v>
      </c>
      <c r="S266" s="1">
        <v>37117.66015625</v>
      </c>
      <c r="T266" s="1">
        <v>47045.83984375</v>
      </c>
      <c r="U266" s="1">
        <v>39777.765625</v>
      </c>
      <c r="V266" s="1">
        <v>21225.51171875</v>
      </c>
      <c r="W266" s="1">
        <v>30727.693359375</v>
      </c>
      <c r="X266" s="1">
        <v>16674.8515625</v>
      </c>
      <c r="Y266" s="1">
        <v>29680.158203125</v>
      </c>
      <c r="Z266" s="1">
        <v>18743.55859375</v>
      </c>
      <c r="AA266" s="1">
        <v>108245.28125</v>
      </c>
      <c r="AB266" s="1">
        <v>26114.501953125</v>
      </c>
      <c r="AC266" s="1">
        <v>80484.015625</v>
      </c>
      <c r="AD266" s="1">
        <v>24029.49609375</v>
      </c>
      <c r="AE266" s="1">
        <v>86454.9609375</v>
      </c>
      <c r="AF266" s="1">
        <v>39591.66796875</v>
      </c>
      <c r="AG266" s="1">
        <v>69418.2421875</v>
      </c>
      <c r="AH266" s="1">
        <v>21840.349609375</v>
      </c>
      <c r="AI266" s="1">
        <v>34127.421875</v>
      </c>
      <c r="AJ266" s="1">
        <v>17853.736328125</v>
      </c>
      <c r="AK266" s="1">
        <v>26132.82421875</v>
      </c>
      <c r="AL266" s="1">
        <v>12477.388671875</v>
      </c>
      <c r="AM266" s="1">
        <v>23807.615234375</v>
      </c>
      <c r="AN266" s="1">
        <v>14471.8125</v>
      </c>
      <c r="AO266" s="1">
        <v>21099.896484375</v>
      </c>
      <c r="AP266" s="1">
        <v>12145.986328125</v>
      </c>
      <c r="AQ266" s="1">
        <v>16960.544921875</v>
      </c>
      <c r="AR266" s="1">
        <v>122574.71875</v>
      </c>
      <c r="AS266" s="1">
        <v>55551.1015625</v>
      </c>
      <c r="AT266" s="1">
        <v>363557.6875</v>
      </c>
      <c r="AU266" s="1">
        <v>111102.1953125</v>
      </c>
      <c r="AV266" s="1">
        <v>56419.9375</v>
      </c>
      <c r="AW266" s="1">
        <v>77771.5390625</v>
      </c>
      <c r="AX266" s="1">
        <v>33161.390625</v>
      </c>
      <c r="AY266" s="1">
        <v>239799.8125</v>
      </c>
      <c r="AZ266" s="1">
        <v>19671.958984375</v>
      </c>
      <c r="BA266" s="1">
        <v>79152.3828125</v>
      </c>
      <c r="BB266" s="1">
        <v>31196.267578125</v>
      </c>
      <c r="BC266" s="1">
        <v>65123.34765625</v>
      </c>
      <c r="BD266" s="1">
        <v>22783.484375</v>
      </c>
      <c r="BE266" s="1">
        <v>76860.5078125</v>
      </c>
      <c r="BF266" s="1">
        <v>10634.18359375</v>
      </c>
      <c r="BG266" s="1">
        <v>72346.578125</v>
      </c>
    </row>
    <row r="267" spans="1:59" ht="13" x14ac:dyDescent="0.15">
      <c r="A267" s="1">
        <v>265</v>
      </c>
      <c r="B267" s="1">
        <v>81832.1875</v>
      </c>
      <c r="C267" s="1">
        <v>90569.453125</v>
      </c>
      <c r="D267" s="1">
        <v>74999.1015625</v>
      </c>
      <c r="E267" s="1">
        <v>34279</v>
      </c>
      <c r="F267" s="1">
        <v>34119.5546875</v>
      </c>
      <c r="G267" s="1">
        <v>39256.109375</v>
      </c>
      <c r="H267" s="1">
        <v>24174.6484375</v>
      </c>
      <c r="I267" s="1">
        <v>40412.765625</v>
      </c>
      <c r="J267" s="1">
        <v>72126.9765625</v>
      </c>
      <c r="K267" s="1">
        <v>39396.31640625</v>
      </c>
      <c r="L267" s="1">
        <v>37630.75</v>
      </c>
      <c r="M267" s="1">
        <v>36060.18359375</v>
      </c>
      <c r="N267" s="1">
        <v>50438.46875</v>
      </c>
      <c r="O267" s="1">
        <v>44078.6875</v>
      </c>
      <c r="P267" s="1">
        <v>41958.94921875</v>
      </c>
      <c r="Q267" s="1">
        <v>20434.208984375</v>
      </c>
      <c r="R267" s="1">
        <v>33385.66796875</v>
      </c>
      <c r="S267" s="1">
        <v>37258.2578125</v>
      </c>
      <c r="T267" s="1">
        <v>47053.171875</v>
      </c>
      <c r="U267" s="1">
        <v>39928.4375</v>
      </c>
      <c r="V267" s="1">
        <v>21230.671875</v>
      </c>
      <c r="W267" s="1">
        <v>30844.0859375</v>
      </c>
      <c r="X267" s="1">
        <v>16678.02734375</v>
      </c>
      <c r="Y267" s="1">
        <v>29792.583984375</v>
      </c>
      <c r="Z267" s="1">
        <v>18752.806640625</v>
      </c>
      <c r="AA267" s="1">
        <v>108655.3046875</v>
      </c>
      <c r="AB267" s="1">
        <v>26126.982421875</v>
      </c>
      <c r="AC267" s="1">
        <v>80788.890625</v>
      </c>
      <c r="AD267" s="1">
        <v>24033.048828125</v>
      </c>
      <c r="AE267" s="1">
        <v>86782.453125</v>
      </c>
      <c r="AF267" s="1">
        <v>39601.88671875</v>
      </c>
      <c r="AG267" s="1">
        <v>69681.1953125</v>
      </c>
      <c r="AH267" s="1">
        <v>21845.01953125</v>
      </c>
      <c r="AI267" s="1">
        <v>34256.6953125</v>
      </c>
      <c r="AJ267" s="1">
        <v>17857.92578125</v>
      </c>
      <c r="AK267" s="1">
        <v>26231.8125</v>
      </c>
      <c r="AL267" s="1">
        <v>12482.603515625</v>
      </c>
      <c r="AM267" s="1">
        <v>23897.794921875</v>
      </c>
      <c r="AN267" s="1">
        <v>14475.185546875</v>
      </c>
      <c r="AO267" s="1">
        <v>21179.8203125</v>
      </c>
      <c r="AP267" s="1">
        <v>12147.197265625</v>
      </c>
      <c r="AQ267" s="1">
        <v>17024.7890625</v>
      </c>
      <c r="AR267" s="1">
        <v>122663.84375</v>
      </c>
      <c r="AS267" s="1">
        <v>55761.5234375</v>
      </c>
      <c r="AT267" s="1">
        <v>363752</v>
      </c>
      <c r="AU267" s="1">
        <v>111523.046875</v>
      </c>
      <c r="AV267" s="1">
        <v>56427.1953125</v>
      </c>
      <c r="AW267" s="1">
        <v>78066.1328125</v>
      </c>
      <c r="AX267" s="1">
        <v>33162.765625</v>
      </c>
      <c r="AY267" s="1">
        <v>240708.15625</v>
      </c>
      <c r="AZ267" s="1">
        <v>19675.296875</v>
      </c>
      <c r="BA267" s="1">
        <v>79452.203125</v>
      </c>
      <c r="BB267" s="1">
        <v>31200.380859375</v>
      </c>
      <c r="BC267" s="1">
        <v>65370.02734375</v>
      </c>
      <c r="BD267" s="1">
        <v>22786.27734375</v>
      </c>
      <c r="BE267" s="1">
        <v>77151.6484375</v>
      </c>
      <c r="BF267" s="1">
        <v>10635.998046875</v>
      </c>
      <c r="BG267" s="1">
        <v>72620.625</v>
      </c>
    </row>
    <row r="268" spans="1:59" ht="13" x14ac:dyDescent="0.15">
      <c r="A268" s="1">
        <v>266</v>
      </c>
      <c r="B268" s="1">
        <v>81843.15625</v>
      </c>
      <c r="C268" s="1">
        <v>90911.234375</v>
      </c>
      <c r="D268" s="1">
        <v>75045.9296875</v>
      </c>
      <c r="E268" s="1">
        <v>34408.35546875</v>
      </c>
      <c r="F268" s="1">
        <v>34136.23046875</v>
      </c>
      <c r="G268" s="1">
        <v>39404.24609375</v>
      </c>
      <c r="H268" s="1">
        <v>24184.296875</v>
      </c>
      <c r="I268" s="1">
        <v>40565.265625</v>
      </c>
      <c r="J268" s="1">
        <v>72145</v>
      </c>
      <c r="K268" s="1">
        <v>39544.98046875</v>
      </c>
      <c r="L268" s="1">
        <v>37646.2265625</v>
      </c>
      <c r="M268" s="1">
        <v>36196.2578125</v>
      </c>
      <c r="N268" s="1">
        <v>50448.6171875</v>
      </c>
      <c r="O268" s="1">
        <v>44245.0234375</v>
      </c>
      <c r="P268" s="1">
        <v>41972.45703125</v>
      </c>
      <c r="Q268" s="1">
        <v>20511.3203125</v>
      </c>
      <c r="R268" s="1">
        <v>33387.46484375</v>
      </c>
      <c r="S268" s="1">
        <v>37398.85546875</v>
      </c>
      <c r="T268" s="1">
        <v>47060.453125</v>
      </c>
      <c r="U268" s="1">
        <v>40079.11328125</v>
      </c>
      <c r="V268" s="1">
        <v>21235.79296875</v>
      </c>
      <c r="W268" s="1">
        <v>30960.482421875</v>
      </c>
      <c r="X268" s="1">
        <v>16681.173828125</v>
      </c>
      <c r="Y268" s="1">
        <v>29905.009765625</v>
      </c>
      <c r="Z268" s="1">
        <v>18761.98828125</v>
      </c>
      <c r="AA268" s="1">
        <v>109065.328125</v>
      </c>
      <c r="AB268" s="1">
        <v>26139.38671875</v>
      </c>
      <c r="AC268" s="1">
        <v>81093.75</v>
      </c>
      <c r="AD268" s="1">
        <v>24036.576171875</v>
      </c>
      <c r="AE268" s="1">
        <v>87109.9375</v>
      </c>
      <c r="AF268" s="1">
        <v>39612.03125</v>
      </c>
      <c r="AG268" s="1">
        <v>69944.1328125</v>
      </c>
      <c r="AH268" s="1">
        <v>21849.654296875</v>
      </c>
      <c r="AI268" s="1">
        <v>34385.96484375</v>
      </c>
      <c r="AJ268" s="1">
        <v>17862.072265625</v>
      </c>
      <c r="AK268" s="1">
        <v>26330.80078125</v>
      </c>
      <c r="AL268" s="1">
        <v>12487.7939453125</v>
      </c>
      <c r="AM268" s="1">
        <v>23987.9765625</v>
      </c>
      <c r="AN268" s="1">
        <v>14478.533203125</v>
      </c>
      <c r="AO268" s="1">
        <v>21259.744140625</v>
      </c>
      <c r="AP268" s="1">
        <v>12148.396484375</v>
      </c>
      <c r="AQ268" s="1">
        <v>17089.03515625</v>
      </c>
      <c r="AR268" s="1">
        <v>122752.3984375</v>
      </c>
      <c r="AS268" s="1">
        <v>55971.9453125</v>
      </c>
      <c r="AT268" s="1">
        <v>363944.78125</v>
      </c>
      <c r="AU268" s="1">
        <v>111943.890625</v>
      </c>
      <c r="AV268" s="1">
        <v>56434.3984375</v>
      </c>
      <c r="AW268" s="1">
        <v>78360.7265625</v>
      </c>
      <c r="AX268" s="1">
        <v>33164.1328125</v>
      </c>
      <c r="AY268" s="1">
        <v>241616.484375</v>
      </c>
      <c r="AZ268" s="1">
        <v>19678.61328125</v>
      </c>
      <c r="BA268" s="1">
        <v>79752.0234375</v>
      </c>
      <c r="BB268" s="1">
        <v>31204.466796875</v>
      </c>
      <c r="BC268" s="1">
        <v>65616.7109375</v>
      </c>
      <c r="BD268" s="1">
        <v>22789.048828125</v>
      </c>
      <c r="BE268" s="1">
        <v>77442.7890625</v>
      </c>
      <c r="BF268" s="1">
        <v>10637.8037109375</v>
      </c>
      <c r="BG268" s="1">
        <v>72894.6640625</v>
      </c>
    </row>
    <row r="269" spans="1:59" ht="13" x14ac:dyDescent="0.15">
      <c r="A269" s="1">
        <v>267</v>
      </c>
      <c r="B269" s="1">
        <v>81854.0390625</v>
      </c>
      <c r="C269" s="1">
        <v>91253</v>
      </c>
      <c r="D269" s="1">
        <v>75092.484375</v>
      </c>
      <c r="E269" s="1">
        <v>34537.70703125</v>
      </c>
      <c r="F269" s="1">
        <v>34152.8046875</v>
      </c>
      <c r="G269" s="1">
        <v>39552.37890625</v>
      </c>
      <c r="H269" s="1">
        <v>24193.890625</v>
      </c>
      <c r="I269" s="1">
        <v>40717.765625</v>
      </c>
      <c r="J269" s="1">
        <v>72162.859375</v>
      </c>
      <c r="K269" s="1">
        <v>39693.640625</v>
      </c>
      <c r="L269" s="1">
        <v>37661.640625</v>
      </c>
      <c r="M269" s="1">
        <v>36332.3359375</v>
      </c>
      <c r="N269" s="1">
        <v>50458.69921875</v>
      </c>
      <c r="O269" s="1">
        <v>44411.35546875</v>
      </c>
      <c r="P269" s="1">
        <v>41985.85546875</v>
      </c>
      <c r="Q269" s="1">
        <v>20588.427734375</v>
      </c>
      <c r="R269" s="1">
        <v>33389.234375</v>
      </c>
      <c r="S269" s="1">
        <v>37539.44921875</v>
      </c>
      <c r="T269" s="1">
        <v>47067.67578125</v>
      </c>
      <c r="U269" s="1">
        <v>40229.78125</v>
      </c>
      <c r="V269" s="1">
        <v>21240.87109375</v>
      </c>
      <c r="W269" s="1">
        <v>31076.873046875</v>
      </c>
      <c r="X269" s="1">
        <v>16684.294921875</v>
      </c>
      <c r="Y269" s="1">
        <v>30017.431640625</v>
      </c>
      <c r="Z269" s="1">
        <v>18771.1015625</v>
      </c>
      <c r="AA269" s="1">
        <v>109475.34375</v>
      </c>
      <c r="AB269" s="1">
        <v>26151.720703125</v>
      </c>
      <c r="AC269" s="1">
        <v>81398.609375</v>
      </c>
      <c r="AD269" s="1">
        <v>24040.083984375</v>
      </c>
      <c r="AE269" s="1">
        <v>87437.40625</v>
      </c>
      <c r="AF269" s="1">
        <v>39622.10546875</v>
      </c>
      <c r="AG269" s="1">
        <v>70207.078125</v>
      </c>
      <c r="AH269" s="1">
        <v>21854.255859375</v>
      </c>
      <c r="AI269" s="1">
        <v>34515.234375</v>
      </c>
      <c r="AJ269" s="1">
        <v>17866.1796875</v>
      </c>
      <c r="AK269" s="1">
        <v>26429.787109375</v>
      </c>
      <c r="AL269" s="1">
        <v>12492.9599609375</v>
      </c>
      <c r="AM269" s="1">
        <v>24078.154296875</v>
      </c>
      <c r="AN269" s="1">
        <v>14481.8583984375</v>
      </c>
      <c r="AO269" s="1">
        <v>21339.66796875</v>
      </c>
      <c r="AP269" s="1">
        <v>12149.5859375</v>
      </c>
      <c r="AQ269" s="1">
        <v>17153.27734375</v>
      </c>
      <c r="AR269" s="1">
        <v>122840.34375</v>
      </c>
      <c r="AS269" s="1">
        <v>56182.36328125</v>
      </c>
      <c r="AT269" s="1">
        <v>364136.03125</v>
      </c>
      <c r="AU269" s="1">
        <v>112364.7265625</v>
      </c>
      <c r="AV269" s="1">
        <v>56441.5390625</v>
      </c>
      <c r="AW269" s="1">
        <v>78655.3046875</v>
      </c>
      <c r="AX269" s="1">
        <v>33165.484375</v>
      </c>
      <c r="AY269" s="1">
        <v>242524.828125</v>
      </c>
      <c r="AZ269" s="1">
        <v>19681.90625</v>
      </c>
      <c r="BA269" s="1">
        <v>80051.8359375</v>
      </c>
      <c r="BB269" s="1">
        <v>31208.525390625</v>
      </c>
      <c r="BC269" s="1">
        <v>65863.390625</v>
      </c>
      <c r="BD269" s="1">
        <v>22791.806640625</v>
      </c>
      <c r="BE269" s="1">
        <v>77733.9140625</v>
      </c>
      <c r="BF269" s="1">
        <v>10639.59765625</v>
      </c>
      <c r="BG269" s="1">
        <v>73168.6953125</v>
      </c>
    </row>
    <row r="270" spans="1:59" ht="13" x14ac:dyDescent="0.15">
      <c r="A270" s="1">
        <v>268</v>
      </c>
      <c r="B270" s="1">
        <v>81864.8046875</v>
      </c>
      <c r="C270" s="1">
        <v>91594.765625</v>
      </c>
      <c r="D270" s="1">
        <v>75138.765625</v>
      </c>
      <c r="E270" s="1">
        <v>34667.0625</v>
      </c>
      <c r="F270" s="1">
        <v>34169.2890625</v>
      </c>
      <c r="G270" s="1">
        <v>39700.51953125</v>
      </c>
      <c r="H270" s="1">
        <v>24203.4296875</v>
      </c>
      <c r="I270" s="1">
        <v>40870.265625</v>
      </c>
      <c r="J270" s="1">
        <v>72180.5859375</v>
      </c>
      <c r="K270" s="1">
        <v>39842.3125</v>
      </c>
      <c r="L270" s="1">
        <v>37676.97265625</v>
      </c>
      <c r="M270" s="1">
        <v>36468.41015625</v>
      </c>
      <c r="N270" s="1">
        <v>50468.69921875</v>
      </c>
      <c r="O270" s="1">
        <v>44577.69140625</v>
      </c>
      <c r="P270" s="1">
        <v>41999.1640625</v>
      </c>
      <c r="Q270" s="1">
        <v>20665.5390625</v>
      </c>
      <c r="R270" s="1">
        <v>33390.984375</v>
      </c>
      <c r="S270" s="1">
        <v>37680.05078125</v>
      </c>
      <c r="T270" s="1">
        <v>47074.8515625</v>
      </c>
      <c r="U270" s="1">
        <v>40380.45703125</v>
      </c>
      <c r="V270" s="1">
        <v>21245.912109375</v>
      </c>
      <c r="W270" s="1">
        <v>31193.265625</v>
      </c>
      <c r="X270" s="1">
        <v>16687.38671875</v>
      </c>
      <c r="Y270" s="1">
        <v>30129.861328125</v>
      </c>
      <c r="Z270" s="1">
        <v>18780.150390625</v>
      </c>
      <c r="AA270" s="1">
        <v>109885.3671875</v>
      </c>
      <c r="AB270" s="1">
        <v>26163.978515625</v>
      </c>
      <c r="AC270" s="1">
        <v>81703.4765625</v>
      </c>
      <c r="AD270" s="1">
        <v>24043.56640625</v>
      </c>
      <c r="AE270" s="1">
        <v>87764.890625</v>
      </c>
      <c r="AF270" s="1">
        <v>39632.10546875</v>
      </c>
      <c r="AG270" s="1">
        <v>70470.03125</v>
      </c>
      <c r="AH270" s="1">
        <v>21858.82421875</v>
      </c>
      <c r="AI270" s="1">
        <v>34644.5078125</v>
      </c>
      <c r="AJ270" s="1">
        <v>17870.25</v>
      </c>
      <c r="AK270" s="1">
        <v>26528.775390625</v>
      </c>
      <c r="AL270" s="1">
        <v>12498.1005859375</v>
      </c>
      <c r="AM270" s="1">
        <v>24168.337890625</v>
      </c>
      <c r="AN270" s="1">
        <v>14485.158203125</v>
      </c>
      <c r="AO270" s="1">
        <v>21419.591796875</v>
      </c>
      <c r="AP270" s="1">
        <v>12150.7646484375</v>
      </c>
      <c r="AQ270" s="1">
        <v>17217.5234375</v>
      </c>
      <c r="AR270" s="1">
        <v>122927.7265625</v>
      </c>
      <c r="AS270" s="1">
        <v>56392.78515625</v>
      </c>
      <c r="AT270" s="1">
        <v>364325.78125</v>
      </c>
      <c r="AU270" s="1">
        <v>112785.5703125</v>
      </c>
      <c r="AV270" s="1">
        <v>56448.6171875</v>
      </c>
      <c r="AW270" s="1">
        <v>78949.8984375</v>
      </c>
      <c r="AX270" s="1">
        <v>33166.83203125</v>
      </c>
      <c r="AY270" s="1">
        <v>243433.15625</v>
      </c>
      <c r="AZ270" s="1">
        <v>19685.173828125</v>
      </c>
      <c r="BA270" s="1">
        <v>80351.6640625</v>
      </c>
      <c r="BB270" s="1">
        <v>31212.552734375</v>
      </c>
      <c r="BC270" s="1">
        <v>66110.0703125</v>
      </c>
      <c r="BD270" s="1">
        <v>22794.546875</v>
      </c>
      <c r="BE270" s="1">
        <v>78025.0546875</v>
      </c>
      <c r="BF270" s="1">
        <v>10641.3837890625</v>
      </c>
      <c r="BG270" s="1">
        <v>73442.7421875</v>
      </c>
    </row>
    <row r="271" spans="1:59" ht="13" x14ac:dyDescent="0.15">
      <c r="A271" s="1">
        <v>269</v>
      </c>
      <c r="B271" s="1">
        <v>81875.4765625</v>
      </c>
      <c r="C271" s="1">
        <v>91936.546875</v>
      </c>
      <c r="D271" s="1">
        <v>75184.7734375</v>
      </c>
      <c r="E271" s="1">
        <v>34796.421875</v>
      </c>
      <c r="F271" s="1">
        <v>34185.671875</v>
      </c>
      <c r="G271" s="1">
        <v>39848.65625</v>
      </c>
      <c r="H271" s="1">
        <v>24212.916015625</v>
      </c>
      <c r="I271" s="1">
        <v>41022.7734375</v>
      </c>
      <c r="J271" s="1">
        <v>72198.1640625</v>
      </c>
      <c r="K271" s="1">
        <v>39990.9765625</v>
      </c>
      <c r="L271" s="1">
        <v>37692.24609375</v>
      </c>
      <c r="M271" s="1">
        <v>36604.48828125</v>
      </c>
      <c r="N271" s="1">
        <v>50478.640625</v>
      </c>
      <c r="O271" s="1">
        <v>44744.02734375</v>
      </c>
      <c r="P271" s="1">
        <v>42012.375</v>
      </c>
      <c r="Q271" s="1">
        <v>20742.650390625</v>
      </c>
      <c r="R271" s="1">
        <v>33392.71875</v>
      </c>
      <c r="S271" s="1">
        <v>37820.6484375</v>
      </c>
      <c r="T271" s="1">
        <v>47081.97265625</v>
      </c>
      <c r="U271" s="1">
        <v>40531.1328125</v>
      </c>
      <c r="V271" s="1">
        <v>21250.916015625</v>
      </c>
      <c r="W271" s="1">
        <v>31309.66015625</v>
      </c>
      <c r="X271" s="1">
        <v>16690.451171875</v>
      </c>
      <c r="Y271" s="1">
        <v>30242.287109375</v>
      </c>
      <c r="Z271" s="1">
        <v>18789.134765625</v>
      </c>
      <c r="AA271" s="1">
        <v>110295.390625</v>
      </c>
      <c r="AB271" s="1">
        <v>26176.16796875</v>
      </c>
      <c r="AC271" s="1">
        <v>82008.34375</v>
      </c>
      <c r="AD271" s="1">
        <v>24047.02734375</v>
      </c>
      <c r="AE271" s="1">
        <v>88092.3828125</v>
      </c>
      <c r="AF271" s="1">
        <v>39642.04296875</v>
      </c>
      <c r="AG271" s="1">
        <v>70732.984375</v>
      </c>
      <c r="AH271" s="1">
        <v>21863.35546875</v>
      </c>
      <c r="AI271" s="1">
        <v>34773.77734375</v>
      </c>
      <c r="AJ271" s="1">
        <v>17874.283203125</v>
      </c>
      <c r="AK271" s="1">
        <v>26627.765625</v>
      </c>
      <c r="AL271" s="1">
        <v>12503.2177734375</v>
      </c>
      <c r="AM271" s="1">
        <v>24258.517578125</v>
      </c>
      <c r="AN271" s="1">
        <v>14488.4384765625</v>
      </c>
      <c r="AO271" s="1">
        <v>21499.515625</v>
      </c>
      <c r="AP271" s="1">
        <v>12151.9326171875</v>
      </c>
      <c r="AQ271" s="1">
        <v>17281.76953125</v>
      </c>
      <c r="AR271" s="1">
        <v>123014.5234375</v>
      </c>
      <c r="AS271" s="1">
        <v>56603.2109375</v>
      </c>
      <c r="AT271" s="1">
        <v>364514.09375</v>
      </c>
      <c r="AU271" s="1">
        <v>113206.4140625</v>
      </c>
      <c r="AV271" s="1">
        <v>56455.64453125</v>
      </c>
      <c r="AW271" s="1">
        <v>79244.4921875</v>
      </c>
      <c r="AX271" s="1">
        <v>33168.16796875</v>
      </c>
      <c r="AY271" s="1">
        <v>244341.5</v>
      </c>
      <c r="AZ271" s="1">
        <v>19688.421875</v>
      </c>
      <c r="BA271" s="1">
        <v>80651.484375</v>
      </c>
      <c r="BB271" s="1">
        <v>31216.55078125</v>
      </c>
      <c r="BC271" s="1">
        <v>66356.75</v>
      </c>
      <c r="BD271" s="1">
        <v>22797.263671875</v>
      </c>
      <c r="BE271" s="1">
        <v>78316.1953125</v>
      </c>
      <c r="BF271" s="1">
        <v>10643.158203125</v>
      </c>
      <c r="BG271" s="1">
        <v>73716.78125</v>
      </c>
    </row>
    <row r="272" spans="1:59" ht="13" x14ac:dyDescent="0.15">
      <c r="A272" s="1">
        <v>270</v>
      </c>
      <c r="B272" s="1">
        <v>81886.0234375</v>
      </c>
      <c r="C272" s="1">
        <v>92278.3125</v>
      </c>
      <c r="D272" s="1">
        <v>75230.5234375</v>
      </c>
      <c r="E272" s="1">
        <v>34925.76953125</v>
      </c>
      <c r="F272" s="1">
        <v>34201.96484375</v>
      </c>
      <c r="G272" s="1">
        <v>39996.7890625</v>
      </c>
      <c r="H272" s="1">
        <v>24222.349609375</v>
      </c>
      <c r="I272" s="1">
        <v>41175.26953125</v>
      </c>
      <c r="J272" s="1">
        <v>72215.5859375</v>
      </c>
      <c r="K272" s="1">
        <v>40139.640625</v>
      </c>
      <c r="L272" s="1">
        <v>37707.4453125</v>
      </c>
      <c r="M272" s="1">
        <v>36740.55859375</v>
      </c>
      <c r="N272" s="1">
        <v>50488.50390625</v>
      </c>
      <c r="O272" s="1">
        <v>44910.359375</v>
      </c>
      <c r="P272" s="1">
        <v>42025.48046875</v>
      </c>
      <c r="Q272" s="1">
        <v>20819.759765625</v>
      </c>
      <c r="R272" s="1">
        <v>33394.42578125</v>
      </c>
      <c r="S272" s="1">
        <v>37961.2421875</v>
      </c>
      <c r="T272" s="1">
        <v>47089.046875</v>
      </c>
      <c r="U272" s="1">
        <v>40681.80078125</v>
      </c>
      <c r="V272" s="1">
        <v>21255.87890625</v>
      </c>
      <c r="W272" s="1">
        <v>31426.048828125</v>
      </c>
      <c r="X272" s="1">
        <v>16693.486328125</v>
      </c>
      <c r="Y272" s="1">
        <v>30354.708984375</v>
      </c>
      <c r="Z272" s="1">
        <v>18798.0546875</v>
      </c>
      <c r="AA272" s="1">
        <v>110705.40625</v>
      </c>
      <c r="AB272" s="1">
        <v>26188.28515625</v>
      </c>
      <c r="AC272" s="1">
        <v>82313.203125</v>
      </c>
      <c r="AD272" s="1">
        <v>24050.466796875</v>
      </c>
      <c r="AE272" s="1">
        <v>88419.8515625</v>
      </c>
      <c r="AF272" s="1">
        <v>39651.90625</v>
      </c>
      <c r="AG272" s="1">
        <v>70995.9296875</v>
      </c>
      <c r="AH272" s="1">
        <v>21867.857421875</v>
      </c>
      <c r="AI272" s="1">
        <v>34903.046875</v>
      </c>
      <c r="AJ272" s="1">
        <v>17878.27734375</v>
      </c>
      <c r="AK272" s="1">
        <v>26726.75</v>
      </c>
      <c r="AL272" s="1">
        <v>12508.310546875</v>
      </c>
      <c r="AM272" s="1">
        <v>24348.697265625</v>
      </c>
      <c r="AN272" s="1">
        <v>14491.6953125</v>
      </c>
      <c r="AO272" s="1">
        <v>21579.4375</v>
      </c>
      <c r="AP272" s="1">
        <v>12153.08984375</v>
      </c>
      <c r="AQ272" s="1">
        <v>17346.01171875</v>
      </c>
      <c r="AR272" s="1">
        <v>123100.7421875</v>
      </c>
      <c r="AS272" s="1">
        <v>56813.625</v>
      </c>
      <c r="AT272" s="1">
        <v>364700.90625</v>
      </c>
      <c r="AU272" s="1">
        <v>113627.25</v>
      </c>
      <c r="AV272" s="1">
        <v>56462.60546875</v>
      </c>
      <c r="AW272" s="1">
        <v>79539.078125</v>
      </c>
      <c r="AX272" s="1">
        <v>33169.49609375</v>
      </c>
      <c r="AY272" s="1">
        <v>245249.8125</v>
      </c>
      <c r="AZ272" s="1">
        <v>19691.64453125</v>
      </c>
      <c r="BA272" s="1">
        <v>80951.296875</v>
      </c>
      <c r="BB272" s="1">
        <v>31220.521484375</v>
      </c>
      <c r="BC272" s="1">
        <v>66603.421875</v>
      </c>
      <c r="BD272" s="1">
        <v>22799.966796875</v>
      </c>
      <c r="BE272" s="1">
        <v>78607.328125</v>
      </c>
      <c r="BF272" s="1">
        <v>10644.9248046875</v>
      </c>
      <c r="BG272" s="1">
        <v>73990.8203125</v>
      </c>
    </row>
    <row r="273" spans="1:59" ht="13" x14ac:dyDescent="0.15">
      <c r="A273" s="1">
        <v>271</v>
      </c>
      <c r="B273" s="1">
        <v>81896.484375</v>
      </c>
      <c r="C273" s="1">
        <v>92620.078125</v>
      </c>
      <c r="D273" s="1">
        <v>75276</v>
      </c>
      <c r="E273" s="1">
        <v>35055.12890625</v>
      </c>
      <c r="F273" s="1">
        <v>34218.1640625</v>
      </c>
      <c r="G273" s="1">
        <v>40144.9296875</v>
      </c>
      <c r="H273" s="1">
        <v>24231.73046875</v>
      </c>
      <c r="I273" s="1">
        <v>41327.7734375</v>
      </c>
      <c r="J273" s="1">
        <v>72232.875</v>
      </c>
      <c r="K273" s="1">
        <v>40288.3046875</v>
      </c>
      <c r="L273" s="1">
        <v>37722.578125</v>
      </c>
      <c r="M273" s="1">
        <v>36876.640625</v>
      </c>
      <c r="N273" s="1">
        <v>50498.30859375</v>
      </c>
      <c r="O273" s="1">
        <v>45076.6953125</v>
      </c>
      <c r="P273" s="1">
        <v>42038.5</v>
      </c>
      <c r="Q273" s="1">
        <v>20896.87109375</v>
      </c>
      <c r="R273" s="1">
        <v>33396.1171875</v>
      </c>
      <c r="S273" s="1">
        <v>38101.83984375</v>
      </c>
      <c r="T273" s="1">
        <v>47096.06640625</v>
      </c>
      <c r="U273" s="1">
        <v>40832.48046875</v>
      </c>
      <c r="V273" s="1">
        <v>21260.806640625</v>
      </c>
      <c r="W273" s="1">
        <v>31542.443359375</v>
      </c>
      <c r="X273" s="1">
        <v>16696.498046875</v>
      </c>
      <c r="Y273" s="1">
        <v>30467.134765625</v>
      </c>
      <c r="Z273" s="1">
        <v>18806.91015625</v>
      </c>
      <c r="AA273" s="1">
        <v>111115.4296875</v>
      </c>
      <c r="AB273" s="1">
        <v>26200.328125</v>
      </c>
      <c r="AC273" s="1">
        <v>82618.0703125</v>
      </c>
      <c r="AD273" s="1">
        <v>24053.884765625</v>
      </c>
      <c r="AE273" s="1">
        <v>88747.3359375</v>
      </c>
      <c r="AF273" s="1">
        <v>39661.703125</v>
      </c>
      <c r="AG273" s="1">
        <v>71258.875</v>
      </c>
      <c r="AH273" s="1">
        <v>21872.326171875</v>
      </c>
      <c r="AI273" s="1">
        <v>35032.3203125</v>
      </c>
      <c r="AJ273" s="1">
        <v>17882.23828125</v>
      </c>
      <c r="AK273" s="1">
        <v>26825.740234375</v>
      </c>
      <c r="AL273" s="1">
        <v>12513.37890625</v>
      </c>
      <c r="AM273" s="1">
        <v>24438.876953125</v>
      </c>
      <c r="AN273" s="1">
        <v>14494.9287109375</v>
      </c>
      <c r="AO273" s="1">
        <v>21659.36328125</v>
      </c>
      <c r="AP273" s="1">
        <v>12154.2392578125</v>
      </c>
      <c r="AQ273" s="1">
        <v>17410.2578125</v>
      </c>
      <c r="AR273" s="1">
        <v>123186.3984375</v>
      </c>
      <c r="AS273" s="1">
        <v>57024.05078125</v>
      </c>
      <c r="AT273" s="1">
        <v>364886.28125</v>
      </c>
      <c r="AU273" s="1">
        <v>114048.09375</v>
      </c>
      <c r="AV273" s="1">
        <v>56469.51953125</v>
      </c>
      <c r="AW273" s="1">
        <v>79833.6640625</v>
      </c>
      <c r="AX273" s="1">
        <v>33170.8125</v>
      </c>
      <c r="AY273" s="1">
        <v>246158.140625</v>
      </c>
      <c r="AZ273" s="1">
        <v>19694.84765625</v>
      </c>
      <c r="BA273" s="1">
        <v>81251.1171875</v>
      </c>
      <c r="BB273" s="1">
        <v>31224.46875</v>
      </c>
      <c r="BC273" s="1">
        <v>66850.109375</v>
      </c>
      <c r="BD273" s="1">
        <v>22802.650390625</v>
      </c>
      <c r="BE273" s="1">
        <v>78898.4765625</v>
      </c>
      <c r="BF273" s="1">
        <v>10646.6806640625</v>
      </c>
      <c r="BG273" s="1">
        <v>74264.8671875</v>
      </c>
    </row>
    <row r="274" spans="1:59" ht="13" x14ac:dyDescent="0.15">
      <c r="A274" s="1">
        <v>272</v>
      </c>
      <c r="B274" s="1">
        <v>81906.84375</v>
      </c>
      <c r="C274" s="1">
        <v>92961.859375</v>
      </c>
      <c r="D274" s="1">
        <v>75321.2265625</v>
      </c>
      <c r="E274" s="1">
        <v>35184.48046875</v>
      </c>
      <c r="F274" s="1">
        <v>34234.26953125</v>
      </c>
      <c r="G274" s="1">
        <v>40293.06640625</v>
      </c>
      <c r="H274" s="1">
        <v>24241.0546875</v>
      </c>
      <c r="I274" s="1">
        <v>41480.2734375</v>
      </c>
      <c r="J274" s="1">
        <v>72250.0234375</v>
      </c>
      <c r="K274" s="1">
        <v>40436.9765625</v>
      </c>
      <c r="L274" s="1">
        <v>37737.64453125</v>
      </c>
      <c r="M274" s="1">
        <v>37012.71875</v>
      </c>
      <c r="N274" s="1">
        <v>50508.04296875</v>
      </c>
      <c r="O274" s="1">
        <v>45243.03125</v>
      </c>
      <c r="P274" s="1">
        <v>42051.4140625</v>
      </c>
      <c r="Q274" s="1">
        <v>20973.98046875</v>
      </c>
      <c r="R274" s="1">
        <v>33397.78515625</v>
      </c>
      <c r="S274" s="1">
        <v>38242.44140625</v>
      </c>
      <c r="T274" s="1">
        <v>47103.03125</v>
      </c>
      <c r="U274" s="1">
        <v>40983.15234375</v>
      </c>
      <c r="V274" s="1">
        <v>21265.693359375</v>
      </c>
      <c r="W274" s="1">
        <v>31658.8359375</v>
      </c>
      <c r="X274" s="1">
        <v>16699.482421875</v>
      </c>
      <c r="Y274" s="1">
        <v>30579.560546875</v>
      </c>
      <c r="Z274" s="1">
        <v>18815.69921875</v>
      </c>
      <c r="AA274" s="1">
        <v>111525.4453125</v>
      </c>
      <c r="AB274" s="1">
        <v>26212.3046875</v>
      </c>
      <c r="AC274" s="1">
        <v>82922.9375</v>
      </c>
      <c r="AD274" s="1">
        <v>24057.279296875</v>
      </c>
      <c r="AE274" s="1">
        <v>89074.8203125</v>
      </c>
      <c r="AF274" s="1">
        <v>39671.43359375</v>
      </c>
      <c r="AG274" s="1">
        <v>71521.828125</v>
      </c>
      <c r="AH274" s="1">
        <v>21876.765625</v>
      </c>
      <c r="AI274" s="1">
        <v>35161.58984375</v>
      </c>
      <c r="AJ274" s="1">
        <v>17886.158203125</v>
      </c>
      <c r="AK274" s="1">
        <v>26924.728515625</v>
      </c>
      <c r="AL274" s="1">
        <v>12518.4248046875</v>
      </c>
      <c r="AM274" s="1">
        <v>24529.05859375</v>
      </c>
      <c r="AN274" s="1">
        <v>14498.1416015625</v>
      </c>
      <c r="AO274" s="1">
        <v>21739.2890625</v>
      </c>
      <c r="AP274" s="1">
        <v>12155.3759765625</v>
      </c>
      <c r="AQ274" s="1">
        <v>17474.5</v>
      </c>
      <c r="AR274" s="1">
        <v>123271.5</v>
      </c>
      <c r="AS274" s="1">
        <v>57234.46875</v>
      </c>
      <c r="AT274" s="1">
        <v>365070.25</v>
      </c>
      <c r="AU274" s="1">
        <v>114468.9453125</v>
      </c>
      <c r="AV274" s="1">
        <v>56476.37109375</v>
      </c>
      <c r="AW274" s="1">
        <v>80128.265625</v>
      </c>
      <c r="AX274" s="1">
        <v>33172.12109375</v>
      </c>
      <c r="AY274" s="1">
        <v>247066.5</v>
      </c>
      <c r="AZ274" s="1">
        <v>19698.029296875</v>
      </c>
      <c r="BA274" s="1">
        <v>81550.9453125</v>
      </c>
      <c r="BB274" s="1">
        <v>31228.380859375</v>
      </c>
      <c r="BC274" s="1">
        <v>67096.7890625</v>
      </c>
      <c r="BD274" s="1">
        <v>22805.31640625</v>
      </c>
      <c r="BE274" s="1">
        <v>79189.6171875</v>
      </c>
      <c r="BF274" s="1">
        <v>10648.4287109375</v>
      </c>
      <c r="BG274" s="1">
        <v>74538.90625</v>
      </c>
    </row>
    <row r="275" spans="1:59" ht="13" x14ac:dyDescent="0.15">
      <c r="A275" s="1">
        <v>273</v>
      </c>
      <c r="B275" s="1">
        <v>81917.1015625</v>
      </c>
      <c r="C275" s="1">
        <v>93303.625</v>
      </c>
      <c r="D275" s="1">
        <v>75366.1875</v>
      </c>
      <c r="E275" s="1">
        <v>35313.8359375</v>
      </c>
      <c r="F275" s="1">
        <v>34250.2890625</v>
      </c>
      <c r="G275" s="1">
        <v>40441.19921875</v>
      </c>
      <c r="H275" s="1">
        <v>24250.333984375</v>
      </c>
      <c r="I275" s="1">
        <v>41632.76953125</v>
      </c>
      <c r="J275" s="1">
        <v>72267.03125</v>
      </c>
      <c r="K275" s="1">
        <v>40585.63671875</v>
      </c>
      <c r="L275" s="1">
        <v>37752.64453125</v>
      </c>
      <c r="M275" s="1">
        <v>37148.7890625</v>
      </c>
      <c r="N275" s="1">
        <v>50517.71484375</v>
      </c>
      <c r="O275" s="1">
        <v>45409.36328125</v>
      </c>
      <c r="P275" s="1">
        <v>42064.2421875</v>
      </c>
      <c r="Q275" s="1">
        <v>21051.08984375</v>
      </c>
      <c r="R275" s="1">
        <v>33399.4375</v>
      </c>
      <c r="S275" s="1">
        <v>38383.03515625</v>
      </c>
      <c r="T275" s="1">
        <v>47109.953125</v>
      </c>
      <c r="U275" s="1">
        <v>41133.8203125</v>
      </c>
      <c r="V275" s="1">
        <v>21270.54296875</v>
      </c>
      <c r="W275" s="1">
        <v>31775.23046875</v>
      </c>
      <c r="X275" s="1">
        <v>16702.44140625</v>
      </c>
      <c r="Y275" s="1">
        <v>30691.982421875</v>
      </c>
      <c r="Z275" s="1">
        <v>18824.427734375</v>
      </c>
      <c r="AA275" s="1">
        <v>111935.46875</v>
      </c>
      <c r="AB275" s="1">
        <v>26224.208984375</v>
      </c>
      <c r="AC275" s="1">
        <v>83227.796875</v>
      </c>
      <c r="AD275" s="1">
        <v>24060.654296875</v>
      </c>
      <c r="AE275" s="1">
        <v>89402.296875</v>
      </c>
      <c r="AF275" s="1">
        <v>39681.08984375</v>
      </c>
      <c r="AG275" s="1">
        <v>71784.7734375</v>
      </c>
      <c r="AH275" s="1">
        <v>21881.16796875</v>
      </c>
      <c r="AI275" s="1">
        <v>35290.859375</v>
      </c>
      <c r="AJ275" s="1">
        <v>17890.044921875</v>
      </c>
      <c r="AK275" s="1">
        <v>27023.71484375</v>
      </c>
      <c r="AL275" s="1">
        <v>12523.4482421875</v>
      </c>
      <c r="AM275" s="1">
        <v>24619.23828125</v>
      </c>
      <c r="AN275" s="1">
        <v>14501.33203125</v>
      </c>
      <c r="AO275" s="1">
        <v>21819.2109375</v>
      </c>
      <c r="AP275" s="1">
        <v>12156.5029296875</v>
      </c>
      <c r="AQ275" s="1">
        <v>17538.744140625</v>
      </c>
      <c r="AR275" s="1">
        <v>123356.0390625</v>
      </c>
      <c r="AS275" s="1">
        <v>57444.88671875</v>
      </c>
      <c r="AT275" s="1">
        <v>365252.75</v>
      </c>
      <c r="AU275" s="1">
        <v>114889.7734375</v>
      </c>
      <c r="AV275" s="1">
        <v>56483.16796875</v>
      </c>
      <c r="AW275" s="1">
        <v>80422.84375</v>
      </c>
      <c r="AX275" s="1">
        <v>33173.421875</v>
      </c>
      <c r="AY275" s="1">
        <v>247974.8125</v>
      </c>
      <c r="AZ275" s="1">
        <v>19701.185546875</v>
      </c>
      <c r="BA275" s="1">
        <v>81850.75</v>
      </c>
      <c r="BB275" s="1">
        <v>31232.2734375</v>
      </c>
      <c r="BC275" s="1">
        <v>67343.4609375</v>
      </c>
      <c r="BD275" s="1">
        <v>22807.96484375</v>
      </c>
      <c r="BE275" s="1">
        <v>79480.75</v>
      </c>
      <c r="BF275" s="1">
        <v>10650.1669921875</v>
      </c>
      <c r="BG275" s="1">
        <v>74812.9375</v>
      </c>
    </row>
    <row r="276" spans="1:59" ht="13" x14ac:dyDescent="0.15">
      <c r="A276" s="1">
        <v>274</v>
      </c>
      <c r="B276" s="1">
        <v>81927.265625</v>
      </c>
      <c r="C276" s="1">
        <v>93645.3984375</v>
      </c>
      <c r="D276" s="1">
        <v>75410.890625</v>
      </c>
      <c r="E276" s="1">
        <v>35443.19140625</v>
      </c>
      <c r="F276" s="1">
        <v>34266.21484375</v>
      </c>
      <c r="G276" s="1">
        <v>40589.3359375</v>
      </c>
      <c r="H276" s="1">
        <v>24259.556640625</v>
      </c>
      <c r="I276" s="1">
        <v>41785.2734375</v>
      </c>
      <c r="J276" s="1">
        <v>72283.90625</v>
      </c>
      <c r="K276" s="1">
        <v>40734.30078125</v>
      </c>
      <c r="L276" s="1">
        <v>37767.5859375</v>
      </c>
      <c r="M276" s="1">
        <v>37284.8671875</v>
      </c>
      <c r="N276" s="1">
        <v>50527.3125</v>
      </c>
      <c r="O276" s="1">
        <v>45575.69921875</v>
      </c>
      <c r="P276" s="1">
        <v>42076.9765625</v>
      </c>
      <c r="Q276" s="1">
        <v>21128.201171875</v>
      </c>
      <c r="R276" s="1">
        <v>33401.0703125</v>
      </c>
      <c r="S276" s="1">
        <v>38523.6328125</v>
      </c>
      <c r="T276" s="1">
        <v>47116.82421875</v>
      </c>
      <c r="U276" s="1">
        <v>41284.49609375</v>
      </c>
      <c r="V276" s="1">
        <v>21275.359375</v>
      </c>
      <c r="W276" s="1">
        <v>31891.623046875</v>
      </c>
      <c r="X276" s="1">
        <v>16705.37109375</v>
      </c>
      <c r="Y276" s="1">
        <v>30804.408203125</v>
      </c>
      <c r="Z276" s="1">
        <v>18833.09375</v>
      </c>
      <c r="AA276" s="1">
        <v>112345.484375</v>
      </c>
      <c r="AB276" s="1">
        <v>26236.044921875</v>
      </c>
      <c r="AC276" s="1">
        <v>83532.65625</v>
      </c>
      <c r="AD276" s="1">
        <v>24064.0078125</v>
      </c>
      <c r="AE276" s="1">
        <v>89729.7734375</v>
      </c>
      <c r="AF276" s="1">
        <v>39690.6875</v>
      </c>
      <c r="AG276" s="1">
        <v>72047.7265625</v>
      </c>
      <c r="AH276" s="1">
        <v>21885.544921875</v>
      </c>
      <c r="AI276" s="1">
        <v>35420.12890625</v>
      </c>
      <c r="AJ276" s="1">
        <v>17893.892578125</v>
      </c>
      <c r="AK276" s="1">
        <v>27122.705078125</v>
      </c>
      <c r="AL276" s="1">
        <v>12528.4482421875</v>
      </c>
      <c r="AM276" s="1">
        <v>24709.419921875</v>
      </c>
      <c r="AN276" s="1">
        <v>14504.5009765625</v>
      </c>
      <c r="AO276" s="1">
        <v>21899.13671875</v>
      </c>
      <c r="AP276" s="1">
        <v>12157.62109375</v>
      </c>
      <c r="AQ276" s="1">
        <v>17602.990234375</v>
      </c>
      <c r="AR276" s="1">
        <v>123440.046875</v>
      </c>
      <c r="AS276" s="1">
        <v>57655.3125</v>
      </c>
      <c r="AT276" s="1">
        <v>365433.875</v>
      </c>
      <c r="AU276" s="1">
        <v>115310.625</v>
      </c>
      <c r="AV276" s="1">
        <v>56489.91015625</v>
      </c>
      <c r="AW276" s="1">
        <v>80717.4375</v>
      </c>
      <c r="AX276" s="1">
        <v>33174.70703125</v>
      </c>
      <c r="AY276" s="1">
        <v>248883.15625</v>
      </c>
      <c r="AZ276" s="1">
        <v>19704.3203125</v>
      </c>
      <c r="BA276" s="1">
        <v>82150.578125</v>
      </c>
      <c r="BB276" s="1">
        <v>31236.13671875</v>
      </c>
      <c r="BC276" s="1">
        <v>67590.1484375</v>
      </c>
      <c r="BD276" s="1">
        <v>22810.599609375</v>
      </c>
      <c r="BE276" s="1">
        <v>79771.890625</v>
      </c>
      <c r="BF276" s="1">
        <v>10651.8955078125</v>
      </c>
      <c r="BG276" s="1">
        <v>75086.984375</v>
      </c>
    </row>
    <row r="277" spans="1:59" ht="13" x14ac:dyDescent="0.15">
      <c r="A277" s="1">
        <v>275</v>
      </c>
      <c r="B277" s="1">
        <v>81937.328125</v>
      </c>
      <c r="C277" s="1">
        <v>93987.171875</v>
      </c>
      <c r="D277" s="1">
        <v>75455.34375</v>
      </c>
      <c r="E277" s="1">
        <v>35572.546875</v>
      </c>
      <c r="F277" s="1">
        <v>34282.05078125</v>
      </c>
      <c r="G277" s="1">
        <v>40737.47265625</v>
      </c>
      <c r="H277" s="1">
        <v>24268.732421875</v>
      </c>
      <c r="I277" s="1">
        <v>41937.77734375</v>
      </c>
      <c r="J277" s="1">
        <v>72300.6328125</v>
      </c>
      <c r="K277" s="1">
        <v>40882.96875</v>
      </c>
      <c r="L277" s="1">
        <v>37782.44921875</v>
      </c>
      <c r="M277" s="1">
        <v>37420.9453125</v>
      </c>
      <c r="N277" s="1">
        <v>50536.8515625</v>
      </c>
      <c r="O277" s="1">
        <v>45742.03515625</v>
      </c>
      <c r="P277" s="1">
        <v>42089.61328125</v>
      </c>
      <c r="Q277" s="1">
        <v>21205.3125</v>
      </c>
      <c r="R277" s="1">
        <v>33402.68359375</v>
      </c>
      <c r="S277" s="1">
        <v>38664.23046875</v>
      </c>
      <c r="T277" s="1">
        <v>47123.63671875</v>
      </c>
      <c r="U277" s="1">
        <v>41435.171875</v>
      </c>
      <c r="V277" s="1">
        <v>21280.13671875</v>
      </c>
      <c r="W277" s="1">
        <v>32008.015625</v>
      </c>
      <c r="X277" s="1">
        <v>16708.27734375</v>
      </c>
      <c r="Y277" s="1">
        <v>30916.833984375</v>
      </c>
      <c r="Z277" s="1">
        <v>18841.69921875</v>
      </c>
      <c r="AA277" s="1">
        <v>112755.5078125</v>
      </c>
      <c r="AB277" s="1">
        <v>26247.8125</v>
      </c>
      <c r="AC277" s="1">
        <v>83837.5234375</v>
      </c>
      <c r="AD277" s="1">
        <v>24067.33984375</v>
      </c>
      <c r="AE277" s="1">
        <v>90057.265625</v>
      </c>
      <c r="AF277" s="1">
        <v>39700.21875</v>
      </c>
      <c r="AG277" s="1">
        <v>72310.6640625</v>
      </c>
      <c r="AH277" s="1">
        <v>21889.888671875</v>
      </c>
      <c r="AI277" s="1">
        <v>35549.3984375</v>
      </c>
      <c r="AJ277" s="1">
        <v>17897.708984375</v>
      </c>
      <c r="AK277" s="1">
        <v>27221.693359375</v>
      </c>
      <c r="AL277" s="1">
        <v>12533.423828125</v>
      </c>
      <c r="AM277" s="1">
        <v>24799.599609375</v>
      </c>
      <c r="AN277" s="1">
        <v>14507.6484375</v>
      </c>
      <c r="AO277" s="1">
        <v>21979.060546875</v>
      </c>
      <c r="AP277" s="1">
        <v>12158.73046875</v>
      </c>
      <c r="AQ277" s="1">
        <v>17667.234375</v>
      </c>
      <c r="AR277" s="1">
        <v>123523.4921875</v>
      </c>
      <c r="AS277" s="1">
        <v>57865.73828125</v>
      </c>
      <c r="AT277" s="1">
        <v>365613.59375</v>
      </c>
      <c r="AU277" s="1">
        <v>115731.46875</v>
      </c>
      <c r="AV277" s="1">
        <v>56496.6015625</v>
      </c>
      <c r="AW277" s="1">
        <v>81012.03125</v>
      </c>
      <c r="AX277" s="1">
        <v>33175.98828125</v>
      </c>
      <c r="AY277" s="1">
        <v>249791.484375</v>
      </c>
      <c r="AZ277" s="1">
        <v>19707.4375</v>
      </c>
      <c r="BA277" s="1">
        <v>82450.40625</v>
      </c>
      <c r="BB277" s="1">
        <v>31239.97265625</v>
      </c>
      <c r="BC277" s="1">
        <v>67836.828125</v>
      </c>
      <c r="BD277" s="1">
        <v>22813.212890625</v>
      </c>
      <c r="BE277" s="1">
        <v>80063.03125</v>
      </c>
      <c r="BF277" s="1">
        <v>10653.615234375</v>
      </c>
      <c r="BG277" s="1">
        <v>75361.0234375</v>
      </c>
    </row>
    <row r="278" spans="1:59" ht="13" x14ac:dyDescent="0.15">
      <c r="A278" s="1">
        <v>276</v>
      </c>
      <c r="B278" s="1">
        <v>81947.296875</v>
      </c>
      <c r="C278" s="1">
        <v>94328.9453125</v>
      </c>
      <c r="D278" s="1">
        <v>75499.53125</v>
      </c>
      <c r="E278" s="1">
        <v>35701.90625</v>
      </c>
      <c r="F278" s="1">
        <v>34297.796875</v>
      </c>
      <c r="G278" s="1">
        <v>40885.61328125</v>
      </c>
      <c r="H278" s="1">
        <v>24277.853515625</v>
      </c>
      <c r="I278" s="1">
        <v>42090.28125</v>
      </c>
      <c r="J278" s="1">
        <v>72317.2421875</v>
      </c>
      <c r="K278" s="1">
        <v>41031.63671875</v>
      </c>
      <c r="L278" s="1">
        <v>37797.2578125</v>
      </c>
      <c r="M278" s="1">
        <v>37557.0234375</v>
      </c>
      <c r="N278" s="1">
        <v>50546.328125</v>
      </c>
      <c r="O278" s="1">
        <v>45908.37109375</v>
      </c>
      <c r="P278" s="1">
        <v>42102.16015625</v>
      </c>
      <c r="Q278" s="1">
        <v>21282.423828125</v>
      </c>
      <c r="R278" s="1">
        <v>33404.27734375</v>
      </c>
      <c r="S278" s="1">
        <v>38804.828125</v>
      </c>
      <c r="T278" s="1">
        <v>47130.41015625</v>
      </c>
      <c r="U278" s="1">
        <v>41585.84765625</v>
      </c>
      <c r="V278" s="1">
        <v>21284.87890625</v>
      </c>
      <c r="W278" s="1">
        <v>32124.41015625</v>
      </c>
      <c r="X278" s="1">
        <v>16711.16015625</v>
      </c>
      <c r="Y278" s="1">
        <v>31029.26171875</v>
      </c>
      <c r="Z278" s="1">
        <v>18850.2421875</v>
      </c>
      <c r="AA278" s="1">
        <v>113165.5390625</v>
      </c>
      <c r="AB278" s="1">
        <v>26259.51171875</v>
      </c>
      <c r="AC278" s="1">
        <v>84142.390625</v>
      </c>
      <c r="AD278" s="1">
        <v>24070.65234375</v>
      </c>
      <c r="AE278" s="1">
        <v>90384.75</v>
      </c>
      <c r="AF278" s="1">
        <v>39709.6875</v>
      </c>
      <c r="AG278" s="1">
        <v>72573.6171875</v>
      </c>
      <c r="AH278" s="1">
        <v>21894.19921875</v>
      </c>
      <c r="AI278" s="1">
        <v>35678.671875</v>
      </c>
      <c r="AJ278" s="1">
        <v>17901.490234375</v>
      </c>
      <c r="AK278" s="1">
        <v>27320.681640625</v>
      </c>
      <c r="AL278" s="1">
        <v>12538.376953125</v>
      </c>
      <c r="AM278" s="1">
        <v>24889.78125</v>
      </c>
      <c r="AN278" s="1">
        <v>14510.775390625</v>
      </c>
      <c r="AO278" s="1">
        <v>22058.984375</v>
      </c>
      <c r="AP278" s="1">
        <v>12159.828125</v>
      </c>
      <c r="AQ278" s="1">
        <v>17731.48046875</v>
      </c>
      <c r="AR278" s="1">
        <v>123606.4140625</v>
      </c>
      <c r="AS278" s="1">
        <v>58076.15625</v>
      </c>
      <c r="AT278" s="1">
        <v>365791.96875</v>
      </c>
      <c r="AU278" s="1">
        <v>116152.3125</v>
      </c>
      <c r="AV278" s="1">
        <v>56503.23046875</v>
      </c>
      <c r="AW278" s="1">
        <v>81306.6171875</v>
      </c>
      <c r="AX278" s="1">
        <v>33177.2578125</v>
      </c>
      <c r="AY278" s="1">
        <v>250699.828125</v>
      </c>
      <c r="AZ278" s="1">
        <v>19710.53125</v>
      </c>
      <c r="BA278" s="1">
        <v>82750.21875</v>
      </c>
      <c r="BB278" s="1">
        <v>31243.78125</v>
      </c>
      <c r="BC278" s="1">
        <v>68083.5078125</v>
      </c>
      <c r="BD278" s="1">
        <v>22815.810546875</v>
      </c>
      <c r="BE278" s="1">
        <v>80354.171875</v>
      </c>
      <c r="BF278" s="1">
        <v>10655.3251953125</v>
      </c>
      <c r="BG278" s="1">
        <v>75635.0703125</v>
      </c>
    </row>
    <row r="279" spans="1:59" ht="13" x14ac:dyDescent="0.15">
      <c r="A279" s="1">
        <v>277</v>
      </c>
      <c r="B279" s="1">
        <v>81957.171875</v>
      </c>
      <c r="C279" s="1">
        <v>94670.7109375</v>
      </c>
      <c r="D279" s="1">
        <v>75543.4765625</v>
      </c>
      <c r="E279" s="1">
        <v>35831.25390625</v>
      </c>
      <c r="F279" s="1">
        <v>34313.45703125</v>
      </c>
      <c r="G279" s="1">
        <v>41033.74609375</v>
      </c>
      <c r="H279" s="1">
        <v>24286.9296875</v>
      </c>
      <c r="I279" s="1">
        <v>42242.77734375</v>
      </c>
      <c r="J279" s="1">
        <v>72333.71875</v>
      </c>
      <c r="K279" s="1">
        <v>41180.296875</v>
      </c>
      <c r="L279" s="1">
        <v>37811.99609375</v>
      </c>
      <c r="M279" s="1">
        <v>37693.09765625</v>
      </c>
      <c r="N279" s="1">
        <v>50555.73828125</v>
      </c>
      <c r="O279" s="1">
        <v>46074.703125</v>
      </c>
      <c r="P279" s="1">
        <v>42114.62109375</v>
      </c>
      <c r="Q279" s="1">
        <v>21359.533203125</v>
      </c>
      <c r="R279" s="1">
        <v>33405.84765625</v>
      </c>
      <c r="S279" s="1">
        <v>38945.421875</v>
      </c>
      <c r="T279" s="1">
        <v>47137.1328125</v>
      </c>
      <c r="U279" s="1">
        <v>41736.515625</v>
      </c>
      <c r="V279" s="1">
        <v>21289.583984375</v>
      </c>
      <c r="W279" s="1">
        <v>32240.798828125</v>
      </c>
      <c r="X279" s="1">
        <v>16714.017578125</v>
      </c>
      <c r="Y279" s="1">
        <v>31141.68359375</v>
      </c>
      <c r="Z279" s="1">
        <v>18858.7265625</v>
      </c>
      <c r="AA279" s="1">
        <v>113575.546875</v>
      </c>
      <c r="AB279" s="1">
        <v>26271.146484375</v>
      </c>
      <c r="AC279" s="1">
        <v>84447.25</v>
      </c>
      <c r="AD279" s="1">
        <v>24073.943359375</v>
      </c>
      <c r="AE279" s="1">
        <v>90712.21875</v>
      </c>
      <c r="AF279" s="1">
        <v>39719.0859375</v>
      </c>
      <c r="AG279" s="1">
        <v>72836.5625</v>
      </c>
      <c r="AH279" s="1">
        <v>21898.484375</v>
      </c>
      <c r="AI279" s="1">
        <v>35807.94140625</v>
      </c>
      <c r="AJ279" s="1">
        <v>17905.236328125</v>
      </c>
      <c r="AK279" s="1">
        <v>27419.66796875</v>
      </c>
      <c r="AL279" s="1">
        <v>12543.3076171875</v>
      </c>
      <c r="AM279" s="1">
        <v>24979.958984375</v>
      </c>
      <c r="AN279" s="1">
        <v>14513.8818359375</v>
      </c>
      <c r="AO279" s="1">
        <v>22138.90625</v>
      </c>
      <c r="AP279" s="1">
        <v>12160.91796875</v>
      </c>
      <c r="AQ279" s="1">
        <v>17795.724609375</v>
      </c>
      <c r="AR279" s="1">
        <v>123688.78125</v>
      </c>
      <c r="AS279" s="1">
        <v>58286.57421875</v>
      </c>
      <c r="AT279" s="1">
        <v>365968.9375</v>
      </c>
      <c r="AU279" s="1">
        <v>116573.1484375</v>
      </c>
      <c r="AV279" s="1">
        <v>56509.8125</v>
      </c>
      <c r="AW279" s="1">
        <v>81601.203125</v>
      </c>
      <c r="AX279" s="1">
        <v>33178.51953125</v>
      </c>
      <c r="AY279" s="1">
        <v>251608.140625</v>
      </c>
      <c r="AZ279" s="1">
        <v>19713.60546875</v>
      </c>
      <c r="BA279" s="1">
        <v>83050.0390625</v>
      </c>
      <c r="BB279" s="1">
        <v>31247.564453125</v>
      </c>
      <c r="BC279" s="1">
        <v>68330.1796875</v>
      </c>
      <c r="BD279" s="1">
        <v>22818.392578125</v>
      </c>
      <c r="BE279" s="1">
        <v>80645.296875</v>
      </c>
      <c r="BF279" s="1">
        <v>10657.0263671875</v>
      </c>
      <c r="BG279" s="1">
        <v>75909.1015625</v>
      </c>
    </row>
    <row r="280" spans="1:59" ht="13" x14ac:dyDescent="0.15">
      <c r="A280" s="1">
        <v>278</v>
      </c>
      <c r="B280" s="1">
        <v>81966.953125</v>
      </c>
      <c r="C280" s="1">
        <v>95012.4921875</v>
      </c>
      <c r="D280" s="1">
        <v>75587.171875</v>
      </c>
      <c r="E280" s="1">
        <v>35960.61328125</v>
      </c>
      <c r="F280" s="1">
        <v>34329.03125</v>
      </c>
      <c r="G280" s="1">
        <v>41181.8828125</v>
      </c>
      <c r="H280" s="1">
        <v>24295.953125</v>
      </c>
      <c r="I280" s="1">
        <v>42395.27734375</v>
      </c>
      <c r="J280" s="1">
        <v>72350.046875</v>
      </c>
      <c r="K280" s="1">
        <v>41328.96484375</v>
      </c>
      <c r="L280" s="1">
        <v>37826.671875</v>
      </c>
      <c r="M280" s="1">
        <v>37829.171875</v>
      </c>
      <c r="N280" s="1">
        <v>50565.08984375</v>
      </c>
      <c r="O280" s="1">
        <v>46241.0390625</v>
      </c>
      <c r="P280" s="1">
        <v>42126.9921875</v>
      </c>
      <c r="Q280" s="1">
        <v>21436.642578125</v>
      </c>
      <c r="R280" s="1">
        <v>33407.41015625</v>
      </c>
      <c r="S280" s="1">
        <v>39086.0234375</v>
      </c>
      <c r="T280" s="1">
        <v>47143.80859375</v>
      </c>
      <c r="U280" s="1">
        <v>41887.1953125</v>
      </c>
      <c r="V280" s="1">
        <v>21294.255859375</v>
      </c>
      <c r="W280" s="1">
        <v>32357.193359375</v>
      </c>
      <c r="X280" s="1">
        <v>16716.84765625</v>
      </c>
      <c r="Y280" s="1">
        <v>31254.109375</v>
      </c>
      <c r="Z280" s="1">
        <v>18867.150390625</v>
      </c>
      <c r="AA280" s="1">
        <v>113985.5625</v>
      </c>
      <c r="AB280" s="1">
        <v>26282.712890625</v>
      </c>
      <c r="AC280" s="1">
        <v>84752.1171875</v>
      </c>
      <c r="AD280" s="1">
        <v>24077.21484375</v>
      </c>
      <c r="AE280" s="1">
        <v>91039.7109375</v>
      </c>
      <c r="AF280" s="1">
        <v>39728.41796875</v>
      </c>
      <c r="AG280" s="1">
        <v>73099.515625</v>
      </c>
      <c r="AH280" s="1">
        <v>21902.736328125</v>
      </c>
      <c r="AI280" s="1">
        <v>35937.2109375</v>
      </c>
      <c r="AJ280" s="1">
        <v>17908.947265625</v>
      </c>
      <c r="AK280" s="1">
        <v>27518.65625</v>
      </c>
      <c r="AL280" s="1">
        <v>12548.216796875</v>
      </c>
      <c r="AM280" s="1">
        <v>25070.142578125</v>
      </c>
      <c r="AN280" s="1">
        <v>14516.9658203125</v>
      </c>
      <c r="AO280" s="1">
        <v>22218.83203125</v>
      </c>
      <c r="AP280" s="1">
        <v>12161.998046875</v>
      </c>
      <c r="AQ280" s="1">
        <v>17859.96875</v>
      </c>
      <c r="AR280" s="1">
        <v>123770.6484375</v>
      </c>
      <c r="AS280" s="1">
        <v>58497</v>
      </c>
      <c r="AT280" s="1">
        <v>366144.59375</v>
      </c>
      <c r="AU280" s="1">
        <v>116993.9921875</v>
      </c>
      <c r="AV280" s="1">
        <v>56516.33984375</v>
      </c>
      <c r="AW280" s="1">
        <v>81895.796875</v>
      </c>
      <c r="AX280" s="1">
        <v>33179.76953125</v>
      </c>
      <c r="AY280" s="1">
        <v>252516.5</v>
      </c>
      <c r="AZ280" s="1">
        <v>19716.65625</v>
      </c>
      <c r="BA280" s="1">
        <v>83349.859375</v>
      </c>
      <c r="BB280" s="1">
        <v>31251.32421875</v>
      </c>
      <c r="BC280" s="1">
        <v>68576.8671875</v>
      </c>
      <c r="BD280" s="1">
        <v>22820.95703125</v>
      </c>
      <c r="BE280" s="1">
        <v>80936.4375</v>
      </c>
      <c r="BF280" s="1">
        <v>10658.7197265625</v>
      </c>
      <c r="BG280" s="1">
        <v>76183.140625</v>
      </c>
    </row>
    <row r="281" spans="1:59" ht="13" x14ac:dyDescent="0.15">
      <c r="A281" s="1">
        <v>279</v>
      </c>
      <c r="B281" s="1">
        <v>81976.6484375</v>
      </c>
      <c r="C281" s="1">
        <v>95354.2578125</v>
      </c>
      <c r="D281" s="1">
        <v>75630.6328125</v>
      </c>
      <c r="E281" s="1">
        <v>36089.96484375</v>
      </c>
      <c r="F281" s="1">
        <v>34344.515625</v>
      </c>
      <c r="G281" s="1">
        <v>41330.01953125</v>
      </c>
      <c r="H281" s="1">
        <v>24304.931640625</v>
      </c>
      <c r="I281" s="1">
        <v>42547.78125</v>
      </c>
      <c r="J281" s="1">
        <v>72366.265625</v>
      </c>
      <c r="K281" s="1">
        <v>41477.6328125</v>
      </c>
      <c r="L281" s="1">
        <v>37841.28515625</v>
      </c>
      <c r="M281" s="1">
        <v>37965.25390625</v>
      </c>
      <c r="N281" s="1">
        <v>50574.375</v>
      </c>
      <c r="O281" s="1">
        <v>46407.375</v>
      </c>
      <c r="P281" s="1">
        <v>42139.2734375</v>
      </c>
      <c r="Q281" s="1">
        <v>21513.751953125</v>
      </c>
      <c r="R281" s="1">
        <v>33408.9453125</v>
      </c>
      <c r="S281" s="1">
        <v>39226.62109375</v>
      </c>
      <c r="T281" s="1">
        <v>47150.4375</v>
      </c>
      <c r="U281" s="1">
        <v>42037.8671875</v>
      </c>
      <c r="V281" s="1">
        <v>21298.892578125</v>
      </c>
      <c r="W281" s="1">
        <v>32473.5859375</v>
      </c>
      <c r="X281" s="1">
        <v>16719.65625</v>
      </c>
      <c r="Y281" s="1">
        <v>31366.53515625</v>
      </c>
      <c r="Z281" s="1">
        <v>18875.515625</v>
      </c>
      <c r="AA281" s="1">
        <v>114395.59375</v>
      </c>
      <c r="AB281" s="1">
        <v>26294.2109375</v>
      </c>
      <c r="AC281" s="1">
        <v>85056.984375</v>
      </c>
      <c r="AD281" s="1">
        <v>24080.46484375</v>
      </c>
      <c r="AE281" s="1">
        <v>91367.1875</v>
      </c>
      <c r="AF281" s="1">
        <v>39737.69921875</v>
      </c>
      <c r="AG281" s="1">
        <v>73362.46875</v>
      </c>
      <c r="AH281" s="1">
        <v>21906.958984375</v>
      </c>
      <c r="AI281" s="1">
        <v>36066.484375</v>
      </c>
      <c r="AJ281" s="1">
        <v>17912.625</v>
      </c>
      <c r="AK281" s="1">
        <v>27617.646484375</v>
      </c>
      <c r="AL281" s="1">
        <v>12553.1025390625</v>
      </c>
      <c r="AM281" s="1">
        <v>25160.322265625</v>
      </c>
      <c r="AN281" s="1">
        <v>14520.03125</v>
      </c>
      <c r="AO281" s="1">
        <v>22298.755859375</v>
      </c>
      <c r="AP281" s="1">
        <v>12163.0673828125</v>
      </c>
      <c r="AQ281" s="1">
        <v>17924.212890625</v>
      </c>
      <c r="AR281" s="1">
        <v>123851.9765625</v>
      </c>
      <c r="AS281" s="1">
        <v>58707.41796875</v>
      </c>
      <c r="AT281" s="1">
        <v>366318.90625</v>
      </c>
      <c r="AU281" s="1">
        <v>117414.8359375</v>
      </c>
      <c r="AV281" s="1">
        <v>56522.81640625</v>
      </c>
      <c r="AW281" s="1">
        <v>82190.390625</v>
      </c>
      <c r="AX281" s="1">
        <v>33181.015625</v>
      </c>
      <c r="AY281" s="1">
        <v>253424.828125</v>
      </c>
      <c r="AZ281" s="1">
        <v>19719.689453125</v>
      </c>
      <c r="BA281" s="1">
        <v>83649.6796875</v>
      </c>
      <c r="BB281" s="1">
        <v>31255.056640625</v>
      </c>
      <c r="BC281" s="1">
        <v>68823.546875</v>
      </c>
      <c r="BD281" s="1">
        <v>22823.505859375</v>
      </c>
      <c r="BE281" s="1">
        <v>81227.578125</v>
      </c>
      <c r="BF281" s="1">
        <v>10660.40234375</v>
      </c>
      <c r="BG281" s="1">
        <v>76457.1875</v>
      </c>
    </row>
    <row r="282" spans="1:59" ht="13" x14ac:dyDescent="0.15">
      <c r="A282" s="1">
        <v>280</v>
      </c>
      <c r="B282" s="1">
        <v>81986.234375</v>
      </c>
      <c r="C282" s="1">
        <v>95696.0234375</v>
      </c>
      <c r="D282" s="1">
        <v>75673.8359375</v>
      </c>
      <c r="E282" s="1">
        <v>36219.3203125</v>
      </c>
      <c r="F282" s="1">
        <v>34359.9140625</v>
      </c>
      <c r="G282" s="1">
        <v>41478.15625</v>
      </c>
      <c r="H282" s="1">
        <v>24313.85546875</v>
      </c>
      <c r="I282" s="1">
        <v>42700.27734375</v>
      </c>
      <c r="J282" s="1">
        <v>72382.3359375</v>
      </c>
      <c r="K282" s="1">
        <v>41626.296875</v>
      </c>
      <c r="L282" s="1">
        <v>37855.83203125</v>
      </c>
      <c r="M282" s="1">
        <v>38101.32421875</v>
      </c>
      <c r="N282" s="1">
        <v>50583.59375</v>
      </c>
      <c r="O282" s="1">
        <v>46573.70703125</v>
      </c>
      <c r="P282" s="1">
        <v>42151.46484375</v>
      </c>
      <c r="Q282" s="1">
        <v>21590.86328125</v>
      </c>
      <c r="R282" s="1">
        <v>33410.46875</v>
      </c>
      <c r="S282" s="1">
        <v>39367.21484375</v>
      </c>
      <c r="T282" s="1">
        <v>47157.01953125</v>
      </c>
      <c r="U282" s="1">
        <v>42188.53515625</v>
      </c>
      <c r="V282" s="1">
        <v>21303.494140625</v>
      </c>
      <c r="W282" s="1">
        <v>32589.98046875</v>
      </c>
      <c r="X282" s="1">
        <v>16722.439453125</v>
      </c>
      <c r="Y282" s="1">
        <v>31478.95703125</v>
      </c>
      <c r="Z282" s="1">
        <v>18883.822265625</v>
      </c>
      <c r="AA282" s="1">
        <v>114805.6015625</v>
      </c>
      <c r="AB282" s="1">
        <v>26305.646484375</v>
      </c>
      <c r="AC282" s="1">
        <v>85361.84375</v>
      </c>
      <c r="AD282" s="1">
        <v>24083.6953125</v>
      </c>
      <c r="AE282" s="1">
        <v>91694.65625</v>
      </c>
      <c r="AF282" s="1">
        <v>39746.91015625</v>
      </c>
      <c r="AG282" s="1">
        <v>73625.40625</v>
      </c>
      <c r="AH282" s="1">
        <v>21911.15234375</v>
      </c>
      <c r="AI282" s="1">
        <v>36195.75390625</v>
      </c>
      <c r="AJ282" s="1">
        <v>17916.26953125</v>
      </c>
      <c r="AK282" s="1">
        <v>27716.630859375</v>
      </c>
      <c r="AL282" s="1">
        <v>12557.9677734375</v>
      </c>
      <c r="AM282" s="1">
        <v>25250.5</v>
      </c>
      <c r="AN282" s="1">
        <v>14523.076171875</v>
      </c>
      <c r="AO282" s="1">
        <v>22378.677734375</v>
      </c>
      <c r="AP282" s="1">
        <v>12164.1298828125</v>
      </c>
      <c r="AQ282" s="1">
        <v>17988.45703125</v>
      </c>
      <c r="AR282" s="1">
        <v>123932.7734375</v>
      </c>
      <c r="AS282" s="1">
        <v>58917.8359375</v>
      </c>
      <c r="AT282" s="1">
        <v>366491.9375</v>
      </c>
      <c r="AU282" s="1">
        <v>117835.6640625</v>
      </c>
      <c r="AV282" s="1">
        <v>56529.24609375</v>
      </c>
      <c r="AW282" s="1">
        <v>82484.96875</v>
      </c>
      <c r="AX282" s="1">
        <v>33182.25</v>
      </c>
      <c r="AY282" s="1">
        <v>254333.140625</v>
      </c>
      <c r="AZ282" s="1">
        <v>19722.701171875</v>
      </c>
      <c r="BA282" s="1">
        <v>83949.4921875</v>
      </c>
      <c r="BB282" s="1">
        <v>31258.763671875</v>
      </c>
      <c r="BC282" s="1">
        <v>69070.21875</v>
      </c>
      <c r="BD282" s="1">
        <v>22826.0390625</v>
      </c>
      <c r="BE282" s="1">
        <v>81518.71875</v>
      </c>
      <c r="BF282" s="1">
        <v>10662.078125</v>
      </c>
      <c r="BG282" s="1">
        <v>76731.21875</v>
      </c>
    </row>
    <row r="283" spans="1:59" ht="13" x14ac:dyDescent="0.15">
      <c r="A283" s="1">
        <v>281</v>
      </c>
      <c r="B283" s="1">
        <v>81995.7421875</v>
      </c>
      <c r="C283" s="1">
        <v>96037.8046875</v>
      </c>
      <c r="D283" s="1">
        <v>75716.796875</v>
      </c>
      <c r="E283" s="1">
        <v>36348.67578125</v>
      </c>
      <c r="F283" s="1">
        <v>34375.234375</v>
      </c>
      <c r="G283" s="1">
        <v>41626.2890625</v>
      </c>
      <c r="H283" s="1">
        <v>24322.732421875</v>
      </c>
      <c r="I283" s="1">
        <v>42852.78515625</v>
      </c>
      <c r="J283" s="1">
        <v>72398.28125</v>
      </c>
      <c r="K283" s="1">
        <v>41774.9609375</v>
      </c>
      <c r="L283" s="1">
        <v>37870.32421875</v>
      </c>
      <c r="M283" s="1">
        <v>38237.40234375</v>
      </c>
      <c r="N283" s="1">
        <v>50592.76171875</v>
      </c>
      <c r="O283" s="1">
        <v>46740.04296875</v>
      </c>
      <c r="P283" s="1">
        <v>42163.578125</v>
      </c>
      <c r="Q283" s="1">
        <v>21667.97265625</v>
      </c>
      <c r="R283" s="1">
        <v>33411.97265625</v>
      </c>
      <c r="S283" s="1">
        <v>39507.8125</v>
      </c>
      <c r="T283" s="1">
        <v>47163.5546875</v>
      </c>
      <c r="U283" s="1">
        <v>42339.2109375</v>
      </c>
      <c r="V283" s="1">
        <v>21308.0625</v>
      </c>
      <c r="W283" s="1">
        <v>32706.373046875</v>
      </c>
      <c r="X283" s="1">
        <v>16725.19921875</v>
      </c>
      <c r="Y283" s="1">
        <v>31591.3828125</v>
      </c>
      <c r="Z283" s="1">
        <v>18892.0703125</v>
      </c>
      <c r="AA283" s="1">
        <v>115215.625</v>
      </c>
      <c r="AB283" s="1">
        <v>26317.017578125</v>
      </c>
      <c r="AC283" s="1">
        <v>85666.7109375</v>
      </c>
      <c r="AD283" s="1">
        <v>24086.908203125</v>
      </c>
      <c r="AE283" s="1">
        <v>92022.1484375</v>
      </c>
      <c r="AF283" s="1">
        <v>39756.0625</v>
      </c>
      <c r="AG283" s="1">
        <v>73888.359375</v>
      </c>
      <c r="AH283" s="1">
        <v>21915.318359375</v>
      </c>
      <c r="AI283" s="1">
        <v>36325.02734375</v>
      </c>
      <c r="AJ283" s="1">
        <v>17919.884765625</v>
      </c>
      <c r="AK283" s="1">
        <v>27815.62109375</v>
      </c>
      <c r="AL283" s="1">
        <v>12562.8095703125</v>
      </c>
      <c r="AM283" s="1">
        <v>25340.681640625</v>
      </c>
      <c r="AN283" s="1">
        <v>14526.0986328125</v>
      </c>
      <c r="AO283" s="1">
        <v>22458.6015625</v>
      </c>
      <c r="AP283" s="1">
        <v>12165.181640625</v>
      </c>
      <c r="AQ283" s="1">
        <v>18052.701171875</v>
      </c>
      <c r="AR283" s="1">
        <v>124013.0703125</v>
      </c>
      <c r="AS283" s="1">
        <v>59128.26171875</v>
      </c>
      <c r="AT283" s="1">
        <v>366663.65625</v>
      </c>
      <c r="AU283" s="1">
        <v>118256.515625</v>
      </c>
      <c r="AV283" s="1">
        <v>56535.625</v>
      </c>
      <c r="AW283" s="1">
        <v>82779.5625</v>
      </c>
      <c r="AX283" s="1">
        <v>33183.48046875</v>
      </c>
      <c r="AY283" s="1">
        <v>255241.484375</v>
      </c>
      <c r="AZ283" s="1">
        <v>19725.69140625</v>
      </c>
      <c r="BA283" s="1">
        <v>84249.3203125</v>
      </c>
      <c r="BB283" s="1">
        <v>31262.447265625</v>
      </c>
      <c r="BC283" s="1">
        <v>69316.8984375</v>
      </c>
      <c r="BD283" s="1">
        <v>22828.5546875</v>
      </c>
      <c r="BE283" s="1">
        <v>81809.859375</v>
      </c>
      <c r="BF283" s="1">
        <v>10663.744140625</v>
      </c>
      <c r="BG283" s="1">
        <v>77005.265625</v>
      </c>
    </row>
    <row r="284" spans="1:59" ht="13" x14ac:dyDescent="0.15">
      <c r="A284" s="1">
        <v>282</v>
      </c>
      <c r="B284" s="1">
        <v>82005.1640625</v>
      </c>
      <c r="C284" s="1">
        <v>96379.578125</v>
      </c>
      <c r="D284" s="1">
        <v>75759.53125</v>
      </c>
      <c r="E284" s="1">
        <v>36478.03125</v>
      </c>
      <c r="F284" s="1">
        <v>34390.46484375</v>
      </c>
      <c r="G284" s="1">
        <v>41774.4296875</v>
      </c>
      <c r="H284" s="1">
        <v>24331.564453125</v>
      </c>
      <c r="I284" s="1">
        <v>43005.28515625</v>
      </c>
      <c r="J284" s="1">
        <v>72414.1171875</v>
      </c>
      <c r="K284" s="1">
        <v>41923.62890625</v>
      </c>
      <c r="L284" s="1">
        <v>37884.74609375</v>
      </c>
      <c r="M284" s="1">
        <v>38373.4765625</v>
      </c>
      <c r="N284" s="1">
        <v>50601.86328125</v>
      </c>
      <c r="O284" s="1">
        <v>46906.37890625</v>
      </c>
      <c r="P284" s="1">
        <v>42175.59375</v>
      </c>
      <c r="Q284" s="1">
        <v>21745.0859375</v>
      </c>
      <c r="R284" s="1">
        <v>33413.4609375</v>
      </c>
      <c r="S284" s="1">
        <v>39648.4140625</v>
      </c>
      <c r="T284" s="1">
        <v>47170.05078125</v>
      </c>
      <c r="U284" s="1">
        <v>42489.88671875</v>
      </c>
      <c r="V284" s="1">
        <v>21312.59765625</v>
      </c>
      <c r="W284" s="1">
        <v>32822.765625</v>
      </c>
      <c r="X284" s="1">
        <v>16727.935546875</v>
      </c>
      <c r="Y284" s="1">
        <v>31703.80859375</v>
      </c>
      <c r="Z284" s="1">
        <v>18900.26171875</v>
      </c>
      <c r="AA284" s="1">
        <v>115625.65625</v>
      </c>
      <c r="AB284" s="1">
        <v>26328.322265625</v>
      </c>
      <c r="AC284" s="1">
        <v>85971.5703125</v>
      </c>
      <c r="AD284" s="1">
        <v>24090.1015625</v>
      </c>
      <c r="AE284" s="1">
        <v>92349.6328125</v>
      </c>
      <c r="AF284" s="1">
        <v>39765.1484375</v>
      </c>
      <c r="AG284" s="1">
        <v>74151.3125</v>
      </c>
      <c r="AH284" s="1">
        <v>21919.453125</v>
      </c>
      <c r="AI284" s="1">
        <v>36454.296875</v>
      </c>
      <c r="AJ284" s="1">
        <v>17923.46484375</v>
      </c>
      <c r="AK284" s="1">
        <v>27914.609375</v>
      </c>
      <c r="AL284" s="1">
        <v>12567.6298828125</v>
      </c>
      <c r="AM284" s="1">
        <v>25430.861328125</v>
      </c>
      <c r="AN284" s="1">
        <v>14529.103515625</v>
      </c>
      <c r="AO284" s="1">
        <v>22538.52734375</v>
      </c>
      <c r="AP284" s="1">
        <v>12166.224609375</v>
      </c>
      <c r="AQ284" s="1">
        <v>18116.947265625</v>
      </c>
      <c r="AR284" s="1">
        <v>124092.84375</v>
      </c>
      <c r="AS284" s="1">
        <v>59338.68359375</v>
      </c>
      <c r="AT284" s="1">
        <v>366834.0625</v>
      </c>
      <c r="AU284" s="1">
        <v>118677.359375</v>
      </c>
      <c r="AV284" s="1">
        <v>56541.94921875</v>
      </c>
      <c r="AW284" s="1">
        <v>83074.15625</v>
      </c>
      <c r="AX284" s="1">
        <v>33184.6953125</v>
      </c>
      <c r="AY284" s="1">
        <v>256149.8125</v>
      </c>
      <c r="AZ284" s="1">
        <v>19728.6640625</v>
      </c>
      <c r="BA284" s="1">
        <v>84549.1484375</v>
      </c>
      <c r="BB284" s="1">
        <v>31266.103515625</v>
      </c>
      <c r="BC284" s="1">
        <v>69563.5859375</v>
      </c>
      <c r="BD284" s="1">
        <v>22831.0546875</v>
      </c>
      <c r="BE284" s="1">
        <v>82101</v>
      </c>
      <c r="BF284" s="1">
        <v>10665.4013671875</v>
      </c>
      <c r="BG284" s="1">
        <v>77279.3046875</v>
      </c>
    </row>
    <row r="285" spans="1:59" ht="13" x14ac:dyDescent="0.15">
      <c r="A285" s="1">
        <v>283</v>
      </c>
      <c r="B285" s="1">
        <v>82014.4921875</v>
      </c>
      <c r="C285" s="1">
        <v>96721.3359375</v>
      </c>
      <c r="D285" s="1">
        <v>75802.015625</v>
      </c>
      <c r="E285" s="1">
        <v>36607.3828125</v>
      </c>
      <c r="F285" s="1">
        <v>34405.61328125</v>
      </c>
      <c r="G285" s="1">
        <v>41922.5625</v>
      </c>
      <c r="H285" s="1">
        <v>24340.349609375</v>
      </c>
      <c r="I285" s="1">
        <v>43157.78515625</v>
      </c>
      <c r="J285" s="1">
        <v>72429.8203125</v>
      </c>
      <c r="K285" s="1">
        <v>42072.2890625</v>
      </c>
      <c r="L285" s="1">
        <v>37899.109375</v>
      </c>
      <c r="M285" s="1">
        <v>38509.5546875</v>
      </c>
      <c r="N285" s="1">
        <v>50610.90625</v>
      </c>
      <c r="O285" s="1">
        <v>47072.7109375</v>
      </c>
      <c r="P285" s="1">
        <v>42187.53515625</v>
      </c>
      <c r="Q285" s="1">
        <v>21822.193359375</v>
      </c>
      <c r="R285" s="1">
        <v>33414.9296875</v>
      </c>
      <c r="S285" s="1">
        <v>39789.00390625</v>
      </c>
      <c r="T285" s="1">
        <v>47176.5</v>
      </c>
      <c r="U285" s="1">
        <v>42640.55859375</v>
      </c>
      <c r="V285" s="1">
        <v>21317.09765625</v>
      </c>
      <c r="W285" s="1">
        <v>32939.15625</v>
      </c>
      <c r="X285" s="1">
        <v>16730.650390625</v>
      </c>
      <c r="Y285" s="1">
        <v>31816.23046875</v>
      </c>
      <c r="Z285" s="1">
        <v>18908.396484375</v>
      </c>
      <c r="AA285" s="1">
        <v>116035.6640625</v>
      </c>
      <c r="AB285" s="1">
        <v>26339.564453125</v>
      </c>
      <c r="AC285" s="1">
        <v>86276.4296875</v>
      </c>
      <c r="AD285" s="1">
        <v>24093.271484375</v>
      </c>
      <c r="AE285" s="1">
        <v>92677.1015625</v>
      </c>
      <c r="AF285" s="1">
        <v>39774.1796875</v>
      </c>
      <c r="AG285" s="1">
        <v>74414.25</v>
      </c>
      <c r="AH285" s="1">
        <v>21923.5625</v>
      </c>
      <c r="AI285" s="1">
        <v>36583.56640625</v>
      </c>
      <c r="AJ285" s="1">
        <v>17927.013671875</v>
      </c>
      <c r="AK285" s="1">
        <v>28013.595703125</v>
      </c>
      <c r="AL285" s="1">
        <v>12572.4287109375</v>
      </c>
      <c r="AM285" s="1">
        <v>25521.04296875</v>
      </c>
      <c r="AN285" s="1">
        <v>14532.08984375</v>
      </c>
      <c r="AO285" s="1">
        <v>22618.44921875</v>
      </c>
      <c r="AP285" s="1">
        <v>12167.2607421875</v>
      </c>
      <c r="AQ285" s="1">
        <v>18181.189453125</v>
      </c>
      <c r="AR285" s="1">
        <v>124172.1328125</v>
      </c>
      <c r="AS285" s="1">
        <v>59549.09765625</v>
      </c>
      <c r="AT285" s="1">
        <v>367003.25</v>
      </c>
      <c r="AU285" s="1">
        <v>119098.1953125</v>
      </c>
      <c r="AV285" s="1">
        <v>56548.21875</v>
      </c>
      <c r="AW285" s="1">
        <v>83368.7421875</v>
      </c>
      <c r="AX285" s="1">
        <v>33185.90625</v>
      </c>
      <c r="AY285" s="1">
        <v>257058.125</v>
      </c>
      <c r="AZ285" s="1">
        <v>19731.615234375</v>
      </c>
      <c r="BA285" s="1">
        <v>84848.953125</v>
      </c>
      <c r="BB285" s="1">
        <v>31269.73828125</v>
      </c>
      <c r="BC285" s="1">
        <v>69810.2578125</v>
      </c>
      <c r="BD285" s="1">
        <v>22833.5390625</v>
      </c>
      <c r="BE285" s="1">
        <v>82392.1328125</v>
      </c>
      <c r="BF285" s="1">
        <v>10667.05078125</v>
      </c>
      <c r="BG285" s="1">
        <v>77553.3359375</v>
      </c>
    </row>
    <row r="286" spans="1:59" ht="13" x14ac:dyDescent="0.15">
      <c r="A286" s="1">
        <v>284</v>
      </c>
      <c r="B286" s="1">
        <v>82023.75</v>
      </c>
      <c r="C286" s="1">
        <v>97063.1171875</v>
      </c>
      <c r="D286" s="1">
        <v>75844.2578125</v>
      </c>
      <c r="E286" s="1">
        <v>36736.73828125</v>
      </c>
      <c r="F286" s="1">
        <v>34420.67578125</v>
      </c>
      <c r="G286" s="1">
        <v>42070.69921875</v>
      </c>
      <c r="H286" s="1">
        <v>24349.083984375</v>
      </c>
      <c r="I286" s="1">
        <v>43310.28515625</v>
      </c>
      <c r="J286" s="1">
        <v>72445.40625</v>
      </c>
      <c r="K286" s="1">
        <v>42220.95703125</v>
      </c>
      <c r="L286" s="1">
        <v>37913.4140625</v>
      </c>
      <c r="M286" s="1">
        <v>38645.6328125</v>
      </c>
      <c r="N286" s="1">
        <v>50619.890625</v>
      </c>
      <c r="O286" s="1">
        <v>47239.046875</v>
      </c>
      <c r="P286" s="1">
        <v>42199.38671875</v>
      </c>
      <c r="Q286" s="1">
        <v>21899.3046875</v>
      </c>
      <c r="R286" s="1">
        <v>33416.38671875</v>
      </c>
      <c r="S286" s="1">
        <v>39929.60546875</v>
      </c>
      <c r="T286" s="1">
        <v>47182.8984375</v>
      </c>
      <c r="U286" s="1">
        <v>42791.23046875</v>
      </c>
      <c r="V286" s="1">
        <v>21321.56640625</v>
      </c>
      <c r="W286" s="1">
        <v>33055.55078125</v>
      </c>
      <c r="X286" s="1">
        <v>16733.337890625</v>
      </c>
      <c r="Y286" s="1">
        <v>31928.65625</v>
      </c>
      <c r="Z286" s="1">
        <v>18916.4765625</v>
      </c>
      <c r="AA286" s="1">
        <v>116445.6875</v>
      </c>
      <c r="AB286" s="1">
        <v>26350.7421875</v>
      </c>
      <c r="AC286" s="1">
        <v>86581.296875</v>
      </c>
      <c r="AD286" s="1">
        <v>24096.423828125</v>
      </c>
      <c r="AE286" s="1">
        <v>93004.59375</v>
      </c>
      <c r="AF286" s="1">
        <v>39783.15234375</v>
      </c>
      <c r="AG286" s="1">
        <v>74677.1953125</v>
      </c>
      <c r="AH286" s="1">
        <v>21927.642578125</v>
      </c>
      <c r="AI286" s="1">
        <v>36712.8359375</v>
      </c>
      <c r="AJ286" s="1">
        <v>17930.53125</v>
      </c>
      <c r="AK286" s="1">
        <v>28112.5859375</v>
      </c>
      <c r="AL286" s="1">
        <v>12577.2060546875</v>
      </c>
      <c r="AM286" s="1">
        <v>25611.224609375</v>
      </c>
      <c r="AN286" s="1">
        <v>14535.0537109375</v>
      </c>
      <c r="AO286" s="1">
        <v>22698.373046875</v>
      </c>
      <c r="AP286" s="1">
        <v>12168.2880859375</v>
      </c>
      <c r="AQ286" s="1">
        <v>18245.435546875</v>
      </c>
      <c r="AR286" s="1">
        <v>124250.90625</v>
      </c>
      <c r="AS286" s="1">
        <v>59759.5234375</v>
      </c>
      <c r="AT286" s="1">
        <v>367171.125</v>
      </c>
      <c r="AU286" s="1">
        <v>119519.0390625</v>
      </c>
      <c r="AV286" s="1">
        <v>56554.4453125</v>
      </c>
      <c r="AW286" s="1">
        <v>83663.328125</v>
      </c>
      <c r="AX286" s="1">
        <v>33187.109375</v>
      </c>
      <c r="AY286" s="1">
        <v>257966.484375</v>
      </c>
      <c r="AZ286" s="1">
        <v>19734.546875</v>
      </c>
      <c r="BA286" s="1">
        <v>85148.78125</v>
      </c>
      <c r="BB286" s="1">
        <v>31273.34765625</v>
      </c>
      <c r="BC286" s="1">
        <v>70056.9375</v>
      </c>
      <c r="BD286" s="1">
        <v>22836.009765625</v>
      </c>
      <c r="BE286" s="1">
        <v>82683.2734375</v>
      </c>
      <c r="BF286" s="1">
        <v>10668.6904296875</v>
      </c>
      <c r="BG286" s="1">
        <v>77827.3828125</v>
      </c>
    </row>
    <row r="287" spans="1:59" ht="13" x14ac:dyDescent="0.15">
      <c r="A287" s="1">
        <v>285</v>
      </c>
      <c r="B287" s="1">
        <v>82032.90625</v>
      </c>
      <c r="C287" s="1">
        <v>97404.890625</v>
      </c>
      <c r="D287" s="1">
        <v>75886.28125</v>
      </c>
      <c r="E287" s="1">
        <v>36866.09375</v>
      </c>
      <c r="F287" s="1">
        <v>34435.66015625</v>
      </c>
      <c r="G287" s="1">
        <v>42218.83984375</v>
      </c>
      <c r="H287" s="1">
        <v>24357.775390625</v>
      </c>
      <c r="I287" s="1">
        <v>43462.78515625</v>
      </c>
      <c r="J287" s="1">
        <v>72460.859375</v>
      </c>
      <c r="K287" s="1">
        <v>42369.625</v>
      </c>
      <c r="L287" s="1">
        <v>37927.65234375</v>
      </c>
      <c r="M287" s="1">
        <v>38781.70703125</v>
      </c>
      <c r="N287" s="1">
        <v>50628.8125</v>
      </c>
      <c r="O287" s="1">
        <v>47405.3828125</v>
      </c>
      <c r="P287" s="1">
        <v>42211.1640625</v>
      </c>
      <c r="Q287" s="1">
        <v>21976.4140625</v>
      </c>
      <c r="R287" s="1">
        <v>33417.8203125</v>
      </c>
      <c r="S287" s="1">
        <v>40070.203125</v>
      </c>
      <c r="T287" s="1">
        <v>47189.2578125</v>
      </c>
      <c r="U287" s="1">
        <v>42941.91015625</v>
      </c>
      <c r="V287" s="1">
        <v>21326.001953125</v>
      </c>
      <c r="W287" s="1">
        <v>33171.94140625</v>
      </c>
      <c r="X287" s="1">
        <v>16736.0078125</v>
      </c>
      <c r="Y287" s="1">
        <v>32041.0859375</v>
      </c>
      <c r="Z287" s="1">
        <v>18924.498046875</v>
      </c>
      <c r="AA287" s="1">
        <v>116855.7109375</v>
      </c>
      <c r="AB287" s="1">
        <v>26361.859375</v>
      </c>
      <c r="AC287" s="1">
        <v>86886.1640625</v>
      </c>
      <c r="AD287" s="1">
        <v>24099.556640625</v>
      </c>
      <c r="AE287" s="1">
        <v>93332.078125</v>
      </c>
      <c r="AF287" s="1">
        <v>39792.0625</v>
      </c>
      <c r="AG287" s="1">
        <v>74940.1484375</v>
      </c>
      <c r="AH287" s="1">
        <v>21931.69140625</v>
      </c>
      <c r="AI287" s="1">
        <v>36842.10546875</v>
      </c>
      <c r="AJ287" s="1">
        <v>17934.017578125</v>
      </c>
      <c r="AK287" s="1">
        <v>28211.572265625</v>
      </c>
      <c r="AL287" s="1">
        <v>12581.962890625</v>
      </c>
      <c r="AM287" s="1">
        <v>25701.404296875</v>
      </c>
      <c r="AN287" s="1">
        <v>14537.9990234375</v>
      </c>
      <c r="AO287" s="1">
        <v>22778.296875</v>
      </c>
      <c r="AP287" s="1">
        <v>12169.3046875</v>
      </c>
      <c r="AQ287" s="1">
        <v>18309.681640625</v>
      </c>
      <c r="AR287" s="1">
        <v>124329.1953125</v>
      </c>
      <c r="AS287" s="1">
        <v>59969.9453125</v>
      </c>
      <c r="AT287" s="1">
        <v>367337.78125</v>
      </c>
      <c r="AU287" s="1">
        <v>119939.8828125</v>
      </c>
      <c r="AV287" s="1">
        <v>56560.62890625</v>
      </c>
      <c r="AW287" s="1">
        <v>83957.921875</v>
      </c>
      <c r="AX287" s="1">
        <v>33188.3046875</v>
      </c>
      <c r="AY287" s="1">
        <v>258874.828125</v>
      </c>
      <c r="AZ287" s="1">
        <v>19737.462890625</v>
      </c>
      <c r="BA287" s="1">
        <v>85448.6015625</v>
      </c>
      <c r="BB287" s="1">
        <v>31276.931640625</v>
      </c>
      <c r="BC287" s="1">
        <v>70303.625</v>
      </c>
      <c r="BD287" s="1">
        <v>22838.462890625</v>
      </c>
      <c r="BE287" s="1">
        <v>82974.4140625</v>
      </c>
      <c r="BF287" s="1">
        <v>10670.3232421875</v>
      </c>
      <c r="BG287" s="1">
        <v>78101.421875</v>
      </c>
    </row>
    <row r="288" spans="1:59" ht="13" x14ac:dyDescent="0.15">
      <c r="A288" s="1">
        <v>286</v>
      </c>
      <c r="B288" s="1">
        <v>82041.9921875</v>
      </c>
      <c r="C288" s="1">
        <v>97746.65625</v>
      </c>
      <c r="D288" s="1">
        <v>75928.0625</v>
      </c>
      <c r="E288" s="1">
        <v>36995.4453125</v>
      </c>
      <c r="F288" s="1">
        <v>34450.5625</v>
      </c>
      <c r="G288" s="1">
        <v>42366.97265625</v>
      </c>
      <c r="H288" s="1">
        <v>24366.41796875</v>
      </c>
      <c r="I288" s="1">
        <v>43615.28515625</v>
      </c>
      <c r="J288" s="1">
        <v>72476.1953125</v>
      </c>
      <c r="K288" s="1">
        <v>42518.28515625</v>
      </c>
      <c r="L288" s="1">
        <v>37941.8359375</v>
      </c>
      <c r="M288" s="1">
        <v>38917.78125</v>
      </c>
      <c r="N288" s="1">
        <v>50637.68359375</v>
      </c>
      <c r="O288" s="1">
        <v>47571.71484375</v>
      </c>
      <c r="P288" s="1">
        <v>42222.8515625</v>
      </c>
      <c r="Q288" s="1">
        <v>22053.525390625</v>
      </c>
      <c r="R288" s="1">
        <v>33419.2421875</v>
      </c>
      <c r="S288" s="1">
        <v>40210.80078125</v>
      </c>
      <c r="T288" s="1">
        <v>47195.5703125</v>
      </c>
      <c r="U288" s="1">
        <v>43092.578125</v>
      </c>
      <c r="V288" s="1">
        <v>21330.404296875</v>
      </c>
      <c r="W288" s="1">
        <v>33288.3359375</v>
      </c>
      <c r="X288" s="1">
        <v>16738.65234375</v>
      </c>
      <c r="Y288" s="1">
        <v>32153.5078125</v>
      </c>
      <c r="Z288" s="1">
        <v>18932.466796875</v>
      </c>
      <c r="AA288" s="1">
        <v>117265.7265625</v>
      </c>
      <c r="AB288" s="1">
        <v>26372.9140625</v>
      </c>
      <c r="AC288" s="1">
        <v>87191.0234375</v>
      </c>
      <c r="AD288" s="1">
        <v>24102.673828125</v>
      </c>
      <c r="AE288" s="1">
        <v>93659.546875</v>
      </c>
      <c r="AF288" s="1">
        <v>39800.9140625</v>
      </c>
      <c r="AG288" s="1">
        <v>75203.09375</v>
      </c>
      <c r="AH288" s="1">
        <v>21935.716796875</v>
      </c>
      <c r="AI288" s="1">
        <v>36971.375</v>
      </c>
      <c r="AJ288" s="1">
        <v>17937.474609375</v>
      </c>
      <c r="AK288" s="1">
        <v>28310.560546875</v>
      </c>
      <c r="AL288" s="1">
        <v>12586.6982421875</v>
      </c>
      <c r="AM288" s="1">
        <v>25791.58203125</v>
      </c>
      <c r="AN288" s="1">
        <v>14540.92578125</v>
      </c>
      <c r="AO288" s="1">
        <v>22858.220703125</v>
      </c>
      <c r="AP288" s="1">
        <v>12170.314453125</v>
      </c>
      <c r="AQ288" s="1">
        <v>18373.923828125</v>
      </c>
      <c r="AR288" s="1">
        <v>124406.9765625</v>
      </c>
      <c r="AS288" s="1">
        <v>60180.359375</v>
      </c>
      <c r="AT288" s="1">
        <v>367503.15625</v>
      </c>
      <c r="AU288" s="1">
        <v>120360.71875</v>
      </c>
      <c r="AV288" s="1">
        <v>56566.75390625</v>
      </c>
      <c r="AW288" s="1">
        <v>84252.5</v>
      </c>
      <c r="AX288" s="1">
        <v>33189.48828125</v>
      </c>
      <c r="AY288" s="1">
        <v>259783.140625</v>
      </c>
      <c r="AZ288" s="1">
        <v>19740.35546875</v>
      </c>
      <c r="BA288" s="1">
        <v>85748.4140625</v>
      </c>
      <c r="BB288" s="1">
        <v>31280.494140625</v>
      </c>
      <c r="BC288" s="1">
        <v>70550.296875</v>
      </c>
      <c r="BD288" s="1">
        <v>22840.90234375</v>
      </c>
      <c r="BE288" s="1">
        <v>83265.546875</v>
      </c>
      <c r="BF288" s="1">
        <v>10671.947265625</v>
      </c>
      <c r="BG288" s="1">
        <v>78375.4609375</v>
      </c>
    </row>
    <row r="289" spans="1:59" ht="13" x14ac:dyDescent="0.15">
      <c r="A289" s="1">
        <v>287</v>
      </c>
      <c r="B289" s="1">
        <v>82050.9921875</v>
      </c>
      <c r="C289" s="1">
        <v>98088.4296875</v>
      </c>
      <c r="D289" s="1">
        <v>75969.625</v>
      </c>
      <c r="E289" s="1">
        <v>37124.8046875</v>
      </c>
      <c r="F289" s="1">
        <v>34465.3828125</v>
      </c>
      <c r="G289" s="1">
        <v>42515.109375</v>
      </c>
      <c r="H289" s="1">
        <v>24375.017578125</v>
      </c>
      <c r="I289" s="1">
        <v>43767.7890625</v>
      </c>
      <c r="J289" s="1">
        <v>72491.4140625</v>
      </c>
      <c r="K289" s="1">
        <v>42666.94921875</v>
      </c>
      <c r="L289" s="1">
        <v>37955.95703125</v>
      </c>
      <c r="M289" s="1">
        <v>39053.85546875</v>
      </c>
      <c r="N289" s="1">
        <v>50646.4921875</v>
      </c>
      <c r="O289" s="1">
        <v>47738.05078125</v>
      </c>
      <c r="P289" s="1">
        <v>42234.4609375</v>
      </c>
      <c r="Q289" s="1">
        <v>22130.634765625</v>
      </c>
      <c r="R289" s="1">
        <v>33420.64453125</v>
      </c>
      <c r="S289" s="1">
        <v>40351.39453125</v>
      </c>
      <c r="T289" s="1">
        <v>47201.83984375</v>
      </c>
      <c r="U289" s="1">
        <v>43243.25</v>
      </c>
      <c r="V289" s="1">
        <v>21334.775390625</v>
      </c>
      <c r="W289" s="1">
        <v>33404.73046875</v>
      </c>
      <c r="X289" s="1">
        <v>16741.275390625</v>
      </c>
      <c r="Y289" s="1">
        <v>32265.93359375</v>
      </c>
      <c r="Z289" s="1">
        <v>18940.380859375</v>
      </c>
      <c r="AA289" s="1">
        <v>117675.7578125</v>
      </c>
      <c r="AB289" s="1">
        <v>26383.90625</v>
      </c>
      <c r="AC289" s="1">
        <v>87495.890625</v>
      </c>
      <c r="AD289" s="1">
        <v>24105.771484375</v>
      </c>
      <c r="AE289" s="1">
        <v>93987.0390625</v>
      </c>
      <c r="AF289" s="1">
        <v>39809.703125</v>
      </c>
      <c r="AG289" s="1">
        <v>75466.046875</v>
      </c>
      <c r="AH289" s="1">
        <v>21939.712890625</v>
      </c>
      <c r="AI289" s="1">
        <v>37100.6484375</v>
      </c>
      <c r="AJ289" s="1">
        <v>17940.8984375</v>
      </c>
      <c r="AK289" s="1">
        <v>28409.546875</v>
      </c>
      <c r="AL289" s="1">
        <v>12591.412109375</v>
      </c>
      <c r="AM289" s="1">
        <v>25881.763671875</v>
      </c>
      <c r="AN289" s="1">
        <v>14543.8349609375</v>
      </c>
      <c r="AO289" s="1">
        <v>22938.146484375</v>
      </c>
      <c r="AP289" s="1">
        <v>12171.314453125</v>
      </c>
      <c r="AQ289" s="1">
        <v>18438.16796875</v>
      </c>
      <c r="AR289" s="1">
        <v>124484.265625</v>
      </c>
      <c r="AS289" s="1">
        <v>60390.78515625</v>
      </c>
      <c r="AT289" s="1">
        <v>367667.34375</v>
      </c>
      <c r="AU289" s="1">
        <v>120781.5625</v>
      </c>
      <c r="AV289" s="1">
        <v>56572.83984375</v>
      </c>
      <c r="AW289" s="1">
        <v>84547.09375</v>
      </c>
      <c r="AX289" s="1">
        <v>33190.6640625</v>
      </c>
      <c r="AY289" s="1">
        <v>260691.46875</v>
      </c>
      <c r="AZ289" s="1">
        <v>19743.23046875</v>
      </c>
      <c r="BA289" s="1">
        <v>86048.234375</v>
      </c>
      <c r="BB289" s="1">
        <v>31284.03125</v>
      </c>
      <c r="BC289" s="1">
        <v>70796.9765625</v>
      </c>
      <c r="BD289" s="1">
        <v>22843.322265625</v>
      </c>
      <c r="BE289" s="1">
        <v>83556.6875</v>
      </c>
      <c r="BF289" s="1">
        <v>10673.5634765625</v>
      </c>
      <c r="BG289" s="1">
        <v>78649.5078125</v>
      </c>
    </row>
    <row r="290" spans="1:59" ht="13" x14ac:dyDescent="0.15">
      <c r="A290" s="1">
        <v>288</v>
      </c>
      <c r="B290" s="1">
        <v>82059.8984375</v>
      </c>
      <c r="C290" s="1">
        <v>98430.203125</v>
      </c>
      <c r="D290" s="1">
        <v>76010.9453125</v>
      </c>
      <c r="E290" s="1">
        <v>37254.16015625</v>
      </c>
      <c r="F290" s="1">
        <v>34480.125</v>
      </c>
      <c r="G290" s="1">
        <v>42663.24609375</v>
      </c>
      <c r="H290" s="1">
        <v>24383.568359375</v>
      </c>
      <c r="I290" s="1">
        <v>43920.29296875</v>
      </c>
      <c r="J290" s="1">
        <v>72506.515625</v>
      </c>
      <c r="K290" s="1">
        <v>42815.62109375</v>
      </c>
      <c r="L290" s="1">
        <v>37970.0234375</v>
      </c>
      <c r="M290" s="1">
        <v>39189.9375</v>
      </c>
      <c r="N290" s="1">
        <v>50655.24609375</v>
      </c>
      <c r="O290" s="1">
        <v>47904.38671875</v>
      </c>
      <c r="P290" s="1">
        <v>42245.984375</v>
      </c>
      <c r="Q290" s="1">
        <v>22207.744140625</v>
      </c>
      <c r="R290" s="1">
        <v>33422.0390625</v>
      </c>
      <c r="S290" s="1">
        <v>40491.9921875</v>
      </c>
      <c r="T290" s="1">
        <v>47208.0703125</v>
      </c>
      <c r="U290" s="1">
        <v>43393.92578125</v>
      </c>
      <c r="V290" s="1">
        <v>21339.115234375</v>
      </c>
      <c r="W290" s="1">
        <v>33521.125</v>
      </c>
      <c r="X290" s="1">
        <v>16743.875</v>
      </c>
      <c r="Y290" s="1">
        <v>32378.359375</v>
      </c>
      <c r="Z290" s="1">
        <v>18948.240234375</v>
      </c>
      <c r="AA290" s="1">
        <v>118085.7734375</v>
      </c>
      <c r="AB290" s="1">
        <v>26394.83984375</v>
      </c>
      <c r="AC290" s="1">
        <v>87800.7578125</v>
      </c>
      <c r="AD290" s="1">
        <v>24108.84765625</v>
      </c>
      <c r="AE290" s="1">
        <v>94314.515625</v>
      </c>
      <c r="AF290" s="1">
        <v>39818.44140625</v>
      </c>
      <c r="AG290" s="1">
        <v>75728.9921875</v>
      </c>
      <c r="AH290" s="1">
        <v>21943.6796875</v>
      </c>
      <c r="AI290" s="1">
        <v>37229.91796875</v>
      </c>
      <c r="AJ290" s="1">
        <v>17944.294921875</v>
      </c>
      <c r="AK290" s="1">
        <v>28508.537109375</v>
      </c>
      <c r="AL290" s="1">
        <v>12596.1044921875</v>
      </c>
      <c r="AM290" s="1">
        <v>25971.947265625</v>
      </c>
      <c r="AN290" s="1">
        <v>14546.7236328125</v>
      </c>
      <c r="AO290" s="1">
        <v>23018.0703125</v>
      </c>
      <c r="AP290" s="1">
        <v>12172.30859375</v>
      </c>
      <c r="AQ290" s="1">
        <v>18502.4140625</v>
      </c>
      <c r="AR290" s="1">
        <v>124561.1015625</v>
      </c>
      <c r="AS290" s="1">
        <v>60601.20703125</v>
      </c>
      <c r="AT290" s="1">
        <v>367830.34375</v>
      </c>
      <c r="AU290" s="1">
        <v>121202.40625</v>
      </c>
      <c r="AV290" s="1">
        <v>56578.875</v>
      </c>
      <c r="AW290" s="1">
        <v>84841.6875</v>
      </c>
      <c r="AX290" s="1">
        <v>33191.8359375</v>
      </c>
      <c r="AY290" s="1">
        <v>261599.8125</v>
      </c>
      <c r="AZ290" s="1">
        <v>19746.08984375</v>
      </c>
      <c r="BA290" s="1">
        <v>86348.0625</v>
      </c>
      <c r="BB290" s="1">
        <v>31287.544921875</v>
      </c>
      <c r="BC290" s="1">
        <v>71043.65625</v>
      </c>
      <c r="BD290" s="1">
        <v>22845.734375</v>
      </c>
      <c r="BE290" s="1">
        <v>83847.828125</v>
      </c>
      <c r="BF290" s="1">
        <v>10675.169921875</v>
      </c>
      <c r="BG290" s="1">
        <v>78923.546875</v>
      </c>
    </row>
    <row r="291" spans="1:59" ht="13" x14ac:dyDescent="0.15">
      <c r="A291" s="1">
        <v>289</v>
      </c>
      <c r="B291" s="1">
        <v>82068.7265625</v>
      </c>
      <c r="C291" s="1">
        <v>98771.96875</v>
      </c>
      <c r="D291" s="1">
        <v>76052.0546875</v>
      </c>
      <c r="E291" s="1">
        <v>37383.51171875</v>
      </c>
      <c r="F291" s="1">
        <v>34494.78515625</v>
      </c>
      <c r="G291" s="1">
        <v>42811.3828125</v>
      </c>
      <c r="H291" s="1">
        <v>24392.07421875</v>
      </c>
      <c r="I291" s="1">
        <v>44072.7890625</v>
      </c>
      <c r="J291" s="1">
        <v>72521.5078125</v>
      </c>
      <c r="K291" s="1">
        <v>42964.28125</v>
      </c>
      <c r="L291" s="1">
        <v>37984.02734375</v>
      </c>
      <c r="M291" s="1">
        <v>39326.01171875</v>
      </c>
      <c r="N291" s="1">
        <v>50663.94140625</v>
      </c>
      <c r="O291" s="1">
        <v>48070.71875</v>
      </c>
      <c r="P291" s="1">
        <v>42257.43359375</v>
      </c>
      <c r="Q291" s="1">
        <v>22284.85546875</v>
      </c>
      <c r="R291" s="1">
        <v>33423.4140625</v>
      </c>
      <c r="S291" s="1">
        <v>40632.58984375</v>
      </c>
      <c r="T291" s="1">
        <v>47214.25390625</v>
      </c>
      <c r="U291" s="1">
        <v>43544.59765625</v>
      </c>
      <c r="V291" s="1">
        <v>21343.42578125</v>
      </c>
      <c r="W291" s="1">
        <v>33637.51171875</v>
      </c>
      <c r="X291" s="1">
        <v>16746.45703125</v>
      </c>
      <c r="Y291" s="1">
        <v>32490.78125</v>
      </c>
      <c r="Z291" s="1">
        <v>18956.046875</v>
      </c>
      <c r="AA291" s="1">
        <v>118495.78125</v>
      </c>
      <c r="AB291" s="1">
        <v>26405.7109375</v>
      </c>
      <c r="AC291" s="1">
        <v>88105.6171875</v>
      </c>
      <c r="AD291" s="1">
        <v>24111.908203125</v>
      </c>
      <c r="AE291" s="1">
        <v>94641.9921875</v>
      </c>
      <c r="AF291" s="1">
        <v>39827.125</v>
      </c>
      <c r="AG291" s="1">
        <v>75991.9375</v>
      </c>
      <c r="AH291" s="1">
        <v>21947.623046875</v>
      </c>
      <c r="AI291" s="1">
        <v>37359.1875</v>
      </c>
      <c r="AJ291" s="1">
        <v>17947.658203125</v>
      </c>
      <c r="AK291" s="1">
        <v>28607.5234375</v>
      </c>
      <c r="AL291" s="1">
        <v>12600.7783203125</v>
      </c>
      <c r="AM291" s="1">
        <v>26062.125</v>
      </c>
      <c r="AN291" s="1">
        <v>14549.5947265625</v>
      </c>
      <c r="AO291" s="1">
        <v>23097.994140625</v>
      </c>
      <c r="AP291" s="1">
        <v>12173.2919921875</v>
      </c>
      <c r="AQ291" s="1">
        <v>18566.65625</v>
      </c>
      <c r="AR291" s="1">
        <v>124637.4296875</v>
      </c>
      <c r="AS291" s="1">
        <v>60811.625</v>
      </c>
      <c r="AT291" s="1">
        <v>367992.125</v>
      </c>
      <c r="AU291" s="1">
        <v>121623.2421875</v>
      </c>
      <c r="AV291" s="1">
        <v>56584.87109375</v>
      </c>
      <c r="AW291" s="1">
        <v>85136.2734375</v>
      </c>
      <c r="AX291" s="1">
        <v>33192.99609375</v>
      </c>
      <c r="AY291" s="1">
        <v>262508.15625</v>
      </c>
      <c r="AZ291" s="1">
        <v>19748.92578125</v>
      </c>
      <c r="BA291" s="1">
        <v>86647.8671875</v>
      </c>
      <c r="BB291" s="1">
        <v>31291.037109375</v>
      </c>
      <c r="BC291" s="1">
        <v>71290.3359375</v>
      </c>
      <c r="BD291" s="1">
        <v>22848.125</v>
      </c>
      <c r="BE291" s="1">
        <v>84138.9609375</v>
      </c>
      <c r="BF291" s="1">
        <v>10676.76953125</v>
      </c>
      <c r="BG291" s="1">
        <v>79197.578125</v>
      </c>
    </row>
    <row r="292" spans="1:59" ht="13" x14ac:dyDescent="0.15">
      <c r="A292" s="1">
        <v>290</v>
      </c>
      <c r="B292" s="1">
        <v>82077.484375</v>
      </c>
      <c r="C292" s="1">
        <v>99113.75</v>
      </c>
      <c r="D292" s="1">
        <v>76092.9296875</v>
      </c>
      <c r="E292" s="1">
        <v>37512.8671875</v>
      </c>
      <c r="F292" s="1">
        <v>34509.3671875</v>
      </c>
      <c r="G292" s="1">
        <v>42959.515625</v>
      </c>
      <c r="H292" s="1">
        <v>24400.537109375</v>
      </c>
      <c r="I292" s="1">
        <v>44225.2890625</v>
      </c>
      <c r="J292" s="1">
        <v>72536.3828125</v>
      </c>
      <c r="K292" s="1">
        <v>43112.94921875</v>
      </c>
      <c r="L292" s="1">
        <v>37997.97265625</v>
      </c>
      <c r="M292" s="1">
        <v>39462.0859375</v>
      </c>
      <c r="N292" s="1">
        <v>50672.58203125</v>
      </c>
      <c r="O292" s="1">
        <v>48237.0546875</v>
      </c>
      <c r="P292" s="1">
        <v>42268.8046875</v>
      </c>
      <c r="Q292" s="1">
        <v>22361.96484375</v>
      </c>
      <c r="R292" s="1">
        <v>33424.7734375</v>
      </c>
      <c r="S292" s="1">
        <v>40773.1875</v>
      </c>
      <c r="T292" s="1">
        <v>47220.40234375</v>
      </c>
      <c r="U292" s="1">
        <v>43695.2734375</v>
      </c>
      <c r="V292" s="1">
        <v>21347.701171875</v>
      </c>
      <c r="W292" s="1">
        <v>33753.90625</v>
      </c>
      <c r="X292" s="1">
        <v>16749.015625</v>
      </c>
      <c r="Y292" s="1">
        <v>32603.20703125</v>
      </c>
      <c r="Z292" s="1">
        <v>18963.80078125</v>
      </c>
      <c r="AA292" s="1">
        <v>118905.8125</v>
      </c>
      <c r="AB292" s="1">
        <v>26416.521484375</v>
      </c>
      <c r="AC292" s="1">
        <v>88410.4765625</v>
      </c>
      <c r="AD292" s="1">
        <v>24114.9453125</v>
      </c>
      <c r="AE292" s="1">
        <v>94969.4765625</v>
      </c>
      <c r="AF292" s="1">
        <v>39835.74609375</v>
      </c>
      <c r="AG292" s="1">
        <v>76254.890625</v>
      </c>
      <c r="AH292" s="1">
        <v>21951.54296875</v>
      </c>
      <c r="AI292" s="1">
        <v>37488.4609375</v>
      </c>
      <c r="AJ292" s="1">
        <v>17950.998046875</v>
      </c>
      <c r="AK292" s="1">
        <v>28706.51171875</v>
      </c>
      <c r="AL292" s="1">
        <v>12605.4326171875</v>
      </c>
      <c r="AM292" s="1">
        <v>26152.3046875</v>
      </c>
      <c r="AN292" s="1">
        <v>14552.4462890625</v>
      </c>
      <c r="AO292" s="1">
        <v>23177.91796875</v>
      </c>
      <c r="AP292" s="1">
        <v>12174.267578125</v>
      </c>
      <c r="AQ292" s="1">
        <v>18630.90234375</v>
      </c>
      <c r="AR292" s="1">
        <v>124713.3203125</v>
      </c>
      <c r="AS292" s="1">
        <v>61022.04296875</v>
      </c>
      <c r="AT292" s="1">
        <v>368152.65625</v>
      </c>
      <c r="AU292" s="1">
        <v>122044.0859375</v>
      </c>
      <c r="AV292" s="1">
        <v>56590.8125</v>
      </c>
      <c r="AW292" s="1">
        <v>85430.859375</v>
      </c>
      <c r="AX292" s="1">
        <v>33194.15234375</v>
      </c>
      <c r="AY292" s="1">
        <v>263416.5</v>
      </c>
      <c r="AZ292" s="1">
        <v>19751.748046875</v>
      </c>
      <c r="BA292" s="1">
        <v>86947.6953125</v>
      </c>
      <c r="BB292" s="1">
        <v>31294.505859375</v>
      </c>
      <c r="BC292" s="1">
        <v>71537.015625</v>
      </c>
      <c r="BD292" s="1">
        <v>22850.505859375</v>
      </c>
      <c r="BE292" s="1">
        <v>84430.1015625</v>
      </c>
      <c r="BF292" s="1">
        <v>10678.361328125</v>
      </c>
      <c r="BG292" s="1">
        <v>79471.625</v>
      </c>
    </row>
    <row r="293" spans="1:59" ht="13" x14ac:dyDescent="0.15">
      <c r="A293" s="1">
        <v>291</v>
      </c>
      <c r="B293" s="1">
        <v>82086.15625</v>
      </c>
      <c r="C293" s="1">
        <v>99455.515625</v>
      </c>
      <c r="D293" s="1">
        <v>76133.59375</v>
      </c>
      <c r="E293" s="1">
        <v>37642.2265625</v>
      </c>
      <c r="F293" s="1">
        <v>34523.875</v>
      </c>
      <c r="G293" s="1">
        <v>43107.65234375</v>
      </c>
      <c r="H293" s="1">
        <v>24408.958984375</v>
      </c>
      <c r="I293" s="1">
        <v>44377.79296875</v>
      </c>
      <c r="J293" s="1">
        <v>72551.1328125</v>
      </c>
      <c r="K293" s="1">
        <v>43261.6171875</v>
      </c>
      <c r="L293" s="1">
        <v>38011.859375</v>
      </c>
      <c r="M293" s="1">
        <v>39598.1640625</v>
      </c>
      <c r="N293" s="1">
        <v>50681.16796875</v>
      </c>
      <c r="O293" s="1">
        <v>48403.390625</v>
      </c>
      <c r="P293" s="1">
        <v>42280.09765625</v>
      </c>
      <c r="Q293" s="1">
        <v>22439.076171875</v>
      </c>
      <c r="R293" s="1">
        <v>33426.1171875</v>
      </c>
      <c r="S293" s="1">
        <v>40913.78515625</v>
      </c>
      <c r="T293" s="1">
        <v>47226.5</v>
      </c>
      <c r="U293" s="1">
        <v>43845.9453125</v>
      </c>
      <c r="V293" s="1">
        <v>21351.94921875</v>
      </c>
      <c r="W293" s="1">
        <v>33870.30078125</v>
      </c>
      <c r="X293" s="1">
        <v>16751.552734375</v>
      </c>
      <c r="Y293" s="1">
        <v>32715.6328125</v>
      </c>
      <c r="Z293" s="1">
        <v>18971.501953125</v>
      </c>
      <c r="AA293" s="1">
        <v>119315.8359375</v>
      </c>
      <c r="AB293" s="1">
        <v>26427.27734375</v>
      </c>
      <c r="AC293" s="1">
        <v>88715.3515625</v>
      </c>
      <c r="AD293" s="1">
        <v>24117.970703125</v>
      </c>
      <c r="AE293" s="1">
        <v>95296.9609375</v>
      </c>
      <c r="AF293" s="1">
        <v>39844.3125</v>
      </c>
      <c r="AG293" s="1">
        <v>76517.8359375</v>
      </c>
      <c r="AH293" s="1">
        <v>21955.431640625</v>
      </c>
      <c r="AI293" s="1">
        <v>37617.73046875</v>
      </c>
      <c r="AJ293" s="1">
        <v>17954.3046875</v>
      </c>
      <c r="AK293" s="1">
        <v>28805.501953125</v>
      </c>
      <c r="AL293" s="1">
        <v>12610.0634765625</v>
      </c>
      <c r="AM293" s="1">
        <v>26242.486328125</v>
      </c>
      <c r="AN293" s="1">
        <v>14555.28125</v>
      </c>
      <c r="AO293" s="1">
        <v>23257.841796875</v>
      </c>
      <c r="AP293" s="1">
        <v>12175.2353515625</v>
      </c>
      <c r="AQ293" s="1">
        <v>18695.1484375</v>
      </c>
      <c r="AR293" s="1">
        <v>124788.71875</v>
      </c>
      <c r="AS293" s="1">
        <v>61232.46875</v>
      </c>
      <c r="AT293" s="1">
        <v>368312.125</v>
      </c>
      <c r="AU293" s="1">
        <v>122464.9375</v>
      </c>
      <c r="AV293" s="1">
        <v>56596.70703125</v>
      </c>
      <c r="AW293" s="1">
        <v>85725.453125</v>
      </c>
      <c r="AX293" s="1">
        <v>33195.296875</v>
      </c>
      <c r="AY293" s="1">
        <v>264324.8125</v>
      </c>
      <c r="AZ293" s="1">
        <v>19754.548828125</v>
      </c>
      <c r="BA293" s="1">
        <v>87247.515625</v>
      </c>
      <c r="BB293" s="1">
        <v>31297.953125</v>
      </c>
      <c r="BC293" s="1">
        <v>71783.6953125</v>
      </c>
      <c r="BD293" s="1">
        <v>22852.869140625</v>
      </c>
      <c r="BE293" s="1">
        <v>84721.2421875</v>
      </c>
      <c r="BF293" s="1">
        <v>10679.9443359375</v>
      </c>
      <c r="BG293" s="1">
        <v>79745.6640625</v>
      </c>
    </row>
    <row r="294" spans="1:59" ht="13" x14ac:dyDescent="0.15">
      <c r="A294" s="1">
        <v>292</v>
      </c>
      <c r="B294" s="1">
        <v>82094.75</v>
      </c>
      <c r="C294" s="1">
        <v>99797.28125</v>
      </c>
      <c r="D294" s="1">
        <v>76174.0234375</v>
      </c>
      <c r="E294" s="1">
        <v>37771.57421875</v>
      </c>
      <c r="F294" s="1">
        <v>34538.30078125</v>
      </c>
      <c r="G294" s="1">
        <v>43255.78515625</v>
      </c>
      <c r="H294" s="1">
        <v>24417.33203125</v>
      </c>
      <c r="I294" s="1">
        <v>44530.2890625</v>
      </c>
      <c r="J294" s="1">
        <v>72565.78125</v>
      </c>
      <c r="K294" s="1">
        <v>43410.27734375</v>
      </c>
      <c r="L294" s="1">
        <v>38025.6875</v>
      </c>
      <c r="M294" s="1">
        <v>39734.23828125</v>
      </c>
      <c r="N294" s="1">
        <v>50689.69921875</v>
      </c>
      <c r="O294" s="1">
        <v>48569.72265625</v>
      </c>
      <c r="P294" s="1">
        <v>42291.30859375</v>
      </c>
      <c r="Q294" s="1">
        <v>22516.18359375</v>
      </c>
      <c r="R294" s="1">
        <v>33427.44140625</v>
      </c>
      <c r="S294" s="1">
        <v>41054.37890625</v>
      </c>
      <c r="T294" s="1">
        <v>47232.5625</v>
      </c>
      <c r="U294" s="1">
        <v>43996.6171875</v>
      </c>
      <c r="V294" s="1">
        <v>21356.1640625</v>
      </c>
      <c r="W294" s="1">
        <v>33986.69140625</v>
      </c>
      <c r="X294" s="1">
        <v>16754.0703125</v>
      </c>
      <c r="Y294" s="1">
        <v>32828.0546875</v>
      </c>
      <c r="Z294" s="1">
        <v>18979.150390625</v>
      </c>
      <c r="AA294" s="1">
        <v>119725.84375</v>
      </c>
      <c r="AB294" s="1">
        <v>26437.96875</v>
      </c>
      <c r="AC294" s="1">
        <v>89020.203125</v>
      </c>
      <c r="AD294" s="1">
        <v>24120.978515625</v>
      </c>
      <c r="AE294" s="1">
        <v>95624.4296875</v>
      </c>
      <c r="AF294" s="1">
        <v>39852.828125</v>
      </c>
      <c r="AG294" s="1">
        <v>76780.78125</v>
      </c>
      <c r="AH294" s="1">
        <v>21959.296875</v>
      </c>
      <c r="AI294" s="1">
        <v>37747</v>
      </c>
      <c r="AJ294" s="1">
        <v>17957.583984375</v>
      </c>
      <c r="AK294" s="1">
        <v>28904.486328125</v>
      </c>
      <c r="AL294" s="1">
        <v>12614.6767578125</v>
      </c>
      <c r="AM294" s="1">
        <v>26332.6640625</v>
      </c>
      <c r="AN294" s="1">
        <v>14558.09765625</v>
      </c>
      <c r="AO294" s="1">
        <v>23337.763671875</v>
      </c>
      <c r="AP294" s="1">
        <v>12176.197265625</v>
      </c>
      <c r="AQ294" s="1">
        <v>18759.390625</v>
      </c>
      <c r="AR294" s="1">
        <v>124863.6328125</v>
      </c>
      <c r="AS294" s="1">
        <v>61442.88671875</v>
      </c>
      <c r="AT294" s="1">
        <v>368470.40625</v>
      </c>
      <c r="AU294" s="1">
        <v>122885.7734375</v>
      </c>
      <c r="AV294" s="1">
        <v>56602.56640625</v>
      </c>
      <c r="AW294" s="1">
        <v>86020.0390625</v>
      </c>
      <c r="AX294" s="1">
        <v>33196.43359375</v>
      </c>
      <c r="AY294" s="1">
        <v>265233.125</v>
      </c>
      <c r="AZ294" s="1">
        <v>19757.330078125</v>
      </c>
      <c r="BA294" s="1">
        <v>87547.328125</v>
      </c>
      <c r="BB294" s="1">
        <v>31301.376953125</v>
      </c>
      <c r="BC294" s="1">
        <v>72030.3671875</v>
      </c>
      <c r="BD294" s="1">
        <v>22855.220703125</v>
      </c>
      <c r="BE294" s="1">
        <v>85012.375</v>
      </c>
      <c r="BF294" s="1">
        <v>10681.5205078125</v>
      </c>
      <c r="BG294" s="1">
        <v>80019.703125</v>
      </c>
    </row>
    <row r="295" spans="1:59" ht="13" x14ac:dyDescent="0.15">
      <c r="A295" s="1">
        <v>293</v>
      </c>
      <c r="B295" s="1">
        <v>82103.2734375</v>
      </c>
      <c r="C295" s="1">
        <v>100139.0625</v>
      </c>
      <c r="D295" s="1">
        <v>76214.2421875</v>
      </c>
      <c r="E295" s="1">
        <v>37900.93359375</v>
      </c>
      <c r="F295" s="1">
        <v>34552.65625</v>
      </c>
      <c r="G295" s="1">
        <v>43403.92578125</v>
      </c>
      <c r="H295" s="1">
        <v>24425.666015625</v>
      </c>
      <c r="I295" s="1">
        <v>44682.796875</v>
      </c>
      <c r="J295" s="1">
        <v>72580.3203125</v>
      </c>
      <c r="K295" s="1">
        <v>43558.9453125</v>
      </c>
      <c r="L295" s="1">
        <v>38039.46484375</v>
      </c>
      <c r="M295" s="1">
        <v>39870.31640625</v>
      </c>
      <c r="N295" s="1">
        <v>50698.17578125</v>
      </c>
      <c r="O295" s="1">
        <v>48736.05859375</v>
      </c>
      <c r="P295" s="1">
        <v>42302.4453125</v>
      </c>
      <c r="Q295" s="1">
        <v>22593.296875</v>
      </c>
      <c r="R295" s="1">
        <v>33428.76171875</v>
      </c>
      <c r="S295" s="1">
        <v>41194.98046875</v>
      </c>
      <c r="T295" s="1">
        <v>47238.5859375</v>
      </c>
      <c r="U295" s="1">
        <v>44147.29296875</v>
      </c>
      <c r="V295" s="1">
        <v>21360.353515625</v>
      </c>
      <c r="W295" s="1">
        <v>34103.0859375</v>
      </c>
      <c r="X295" s="1">
        <v>16756.56640625</v>
      </c>
      <c r="Y295" s="1">
        <v>32940.48046875</v>
      </c>
      <c r="Z295" s="1">
        <v>18986.748046875</v>
      </c>
      <c r="AA295" s="1">
        <v>120135.875</v>
      </c>
      <c r="AB295" s="1">
        <v>26448.60546875</v>
      </c>
      <c r="AC295" s="1">
        <v>89325.0703125</v>
      </c>
      <c r="AD295" s="1">
        <v>24123.966796875</v>
      </c>
      <c r="AE295" s="1">
        <v>95951.921875</v>
      </c>
      <c r="AF295" s="1">
        <v>39861.28515625</v>
      </c>
      <c r="AG295" s="1">
        <v>77043.7265625</v>
      </c>
      <c r="AH295" s="1">
        <v>21963.1328125</v>
      </c>
      <c r="AI295" s="1">
        <v>37876.26953125</v>
      </c>
      <c r="AJ295" s="1">
        <v>17960.8359375</v>
      </c>
      <c r="AK295" s="1">
        <v>29003.4765625</v>
      </c>
      <c r="AL295" s="1">
        <v>12619.2685546875</v>
      </c>
      <c r="AM295" s="1">
        <v>26422.84765625</v>
      </c>
      <c r="AN295" s="1">
        <v>14560.896484375</v>
      </c>
      <c r="AO295" s="1">
        <v>23417.689453125</v>
      </c>
      <c r="AP295" s="1">
        <v>12177.150390625</v>
      </c>
      <c r="AQ295" s="1">
        <v>18823.634765625</v>
      </c>
      <c r="AR295" s="1">
        <v>124938.109375</v>
      </c>
      <c r="AS295" s="1">
        <v>61653.3046875</v>
      </c>
      <c r="AT295" s="1">
        <v>368627.5</v>
      </c>
      <c r="AU295" s="1">
        <v>123306.6171875</v>
      </c>
      <c r="AV295" s="1">
        <v>56608.37890625</v>
      </c>
      <c r="AW295" s="1">
        <v>86314.6328125</v>
      </c>
      <c r="AX295" s="1">
        <v>33197.56640625</v>
      </c>
      <c r="AY295" s="1">
        <v>266141.46875</v>
      </c>
      <c r="AZ295" s="1">
        <v>19760.09765625</v>
      </c>
      <c r="BA295" s="1">
        <v>87847.1484375</v>
      </c>
      <c r="BB295" s="1">
        <v>31304.775390625</v>
      </c>
      <c r="BC295" s="1">
        <v>72277.0546875</v>
      </c>
      <c r="BD295" s="1">
        <v>22857.5546875</v>
      </c>
      <c r="BE295" s="1">
        <v>85303.515625</v>
      </c>
      <c r="BF295" s="1">
        <v>10683.087890625</v>
      </c>
      <c r="BG295" s="1">
        <v>80293.7421875</v>
      </c>
    </row>
    <row r="296" spans="1:59" ht="13" x14ac:dyDescent="0.15">
      <c r="A296" s="1">
        <v>294</v>
      </c>
      <c r="B296" s="1">
        <v>82111.7109375</v>
      </c>
      <c r="C296" s="1">
        <v>100480.8359375</v>
      </c>
      <c r="D296" s="1">
        <v>76254.2421875</v>
      </c>
      <c r="E296" s="1">
        <v>38030.28515625</v>
      </c>
      <c r="F296" s="1">
        <v>34566.9296875</v>
      </c>
      <c r="G296" s="1">
        <v>43552.0625</v>
      </c>
      <c r="H296" s="1">
        <v>24433.951171875</v>
      </c>
      <c r="I296" s="1">
        <v>44835.296875</v>
      </c>
      <c r="J296" s="1">
        <v>72594.7421875</v>
      </c>
      <c r="K296" s="1">
        <v>43707.609375</v>
      </c>
      <c r="L296" s="1">
        <v>38053.18359375</v>
      </c>
      <c r="M296" s="1">
        <v>40006.390625</v>
      </c>
      <c r="N296" s="1">
        <v>50706.6015625</v>
      </c>
      <c r="O296" s="1">
        <v>48902.39453125</v>
      </c>
      <c r="P296" s="1">
        <v>42313.5078125</v>
      </c>
      <c r="Q296" s="1">
        <v>22670.40625</v>
      </c>
      <c r="R296" s="1">
        <v>33430.0625</v>
      </c>
      <c r="S296" s="1">
        <v>41335.57421875</v>
      </c>
      <c r="T296" s="1">
        <v>47244.56640625</v>
      </c>
      <c r="U296" s="1">
        <v>44297.96484375</v>
      </c>
      <c r="V296" s="1">
        <v>21364.509765625</v>
      </c>
      <c r="W296" s="1">
        <v>34219.48046875</v>
      </c>
      <c r="X296" s="1">
        <v>16759.041015625</v>
      </c>
      <c r="Y296" s="1">
        <v>33052.91015625</v>
      </c>
      <c r="Z296" s="1">
        <v>18994.296875</v>
      </c>
      <c r="AA296" s="1">
        <v>120545.890625</v>
      </c>
      <c r="AB296" s="1">
        <v>26459.177734375</v>
      </c>
      <c r="AC296" s="1">
        <v>89629.9375</v>
      </c>
      <c r="AD296" s="1">
        <v>24126.9375</v>
      </c>
      <c r="AE296" s="1">
        <v>96279.40625</v>
      </c>
      <c r="AF296" s="1">
        <v>39869.6875</v>
      </c>
      <c r="AG296" s="1">
        <v>77306.6796875</v>
      </c>
      <c r="AH296" s="1">
        <v>21966.947265625</v>
      </c>
      <c r="AI296" s="1">
        <v>38005.54296875</v>
      </c>
      <c r="AJ296" s="1">
        <v>17964.05859375</v>
      </c>
      <c r="AK296" s="1">
        <v>29102.46484375</v>
      </c>
      <c r="AL296" s="1">
        <v>12623.841796875</v>
      </c>
      <c r="AM296" s="1">
        <v>26513.02734375</v>
      </c>
      <c r="AN296" s="1">
        <v>14563.6767578125</v>
      </c>
      <c r="AO296" s="1">
        <v>23497.61328125</v>
      </c>
      <c r="AP296" s="1">
        <v>12178.0947265625</v>
      </c>
      <c r="AQ296" s="1">
        <v>18887.880859375</v>
      </c>
      <c r="AR296" s="1">
        <v>125012.125</v>
      </c>
      <c r="AS296" s="1">
        <v>61863.73046875</v>
      </c>
      <c r="AT296" s="1">
        <v>368783.5</v>
      </c>
      <c r="AU296" s="1">
        <v>123727.4609375</v>
      </c>
      <c r="AV296" s="1">
        <v>56614.140625</v>
      </c>
      <c r="AW296" s="1">
        <v>86609.21875</v>
      </c>
      <c r="AX296" s="1">
        <v>33198.6875</v>
      </c>
      <c r="AY296" s="1">
        <v>267049.8125</v>
      </c>
      <c r="AZ296" s="1">
        <v>19762.84765625</v>
      </c>
      <c r="BA296" s="1">
        <v>88146.9765625</v>
      </c>
      <c r="BB296" s="1">
        <v>31308.15625</v>
      </c>
      <c r="BC296" s="1">
        <v>72523.734375</v>
      </c>
      <c r="BD296" s="1">
        <v>22859.87890625</v>
      </c>
      <c r="BE296" s="1">
        <v>85594.65625</v>
      </c>
      <c r="BF296" s="1">
        <v>10684.6474609375</v>
      </c>
      <c r="BG296" s="1">
        <v>80567.7890625</v>
      </c>
    </row>
    <row r="297" spans="1:59" ht="13" x14ac:dyDescent="0.15">
      <c r="A297" s="1">
        <v>295</v>
      </c>
      <c r="B297" s="1">
        <v>82120.078125</v>
      </c>
      <c r="C297" s="1">
        <v>100822.59375</v>
      </c>
      <c r="D297" s="1">
        <v>76294.0234375</v>
      </c>
      <c r="E297" s="1">
        <v>38159.640625</v>
      </c>
      <c r="F297" s="1">
        <v>34581.12890625</v>
      </c>
      <c r="G297" s="1">
        <v>43700.1953125</v>
      </c>
      <c r="H297" s="1">
        <v>24442.19921875</v>
      </c>
      <c r="I297" s="1">
        <v>44987.796875</v>
      </c>
      <c r="J297" s="1">
        <v>72609.0546875</v>
      </c>
      <c r="K297" s="1">
        <v>43856.2734375</v>
      </c>
      <c r="L297" s="1">
        <v>38066.84375</v>
      </c>
      <c r="M297" s="1">
        <v>40142.46484375</v>
      </c>
      <c r="N297" s="1">
        <v>50714.97265625</v>
      </c>
      <c r="O297" s="1">
        <v>49068.7265625</v>
      </c>
      <c r="P297" s="1">
        <v>42324.4921875</v>
      </c>
      <c r="Q297" s="1">
        <v>22747.513671875</v>
      </c>
      <c r="R297" s="1">
        <v>33431.34375</v>
      </c>
      <c r="S297" s="1">
        <v>41476.171875</v>
      </c>
      <c r="T297" s="1">
        <v>47250.5078125</v>
      </c>
      <c r="U297" s="1">
        <v>44448.63671875</v>
      </c>
      <c r="V297" s="1">
        <v>21368.63671875</v>
      </c>
      <c r="W297" s="1">
        <v>34335.87109375</v>
      </c>
      <c r="X297" s="1">
        <v>16761.494140625</v>
      </c>
      <c r="Y297" s="1">
        <v>33165.33203125</v>
      </c>
      <c r="Z297" s="1">
        <v>19001.794921875</v>
      </c>
      <c r="AA297" s="1">
        <v>120955.8984375</v>
      </c>
      <c r="AB297" s="1">
        <v>26469.697265625</v>
      </c>
      <c r="AC297" s="1">
        <v>89934.796875</v>
      </c>
      <c r="AD297" s="1">
        <v>24129.890625</v>
      </c>
      <c r="AE297" s="1">
        <v>96606.875</v>
      </c>
      <c r="AF297" s="1">
        <v>39878.03515625</v>
      </c>
      <c r="AG297" s="1">
        <v>77569.625</v>
      </c>
      <c r="AH297" s="1">
        <v>21970.732421875</v>
      </c>
      <c r="AI297" s="1">
        <v>38134.80859375</v>
      </c>
      <c r="AJ297" s="1">
        <v>17967.25390625</v>
      </c>
      <c r="AK297" s="1">
        <v>29201.451171875</v>
      </c>
      <c r="AL297" s="1">
        <v>12628.39453125</v>
      </c>
      <c r="AM297" s="1">
        <v>26603.20703125</v>
      </c>
      <c r="AN297" s="1">
        <v>14566.4404296875</v>
      </c>
      <c r="AO297" s="1">
        <v>23577.53515625</v>
      </c>
      <c r="AP297" s="1">
        <v>12179.0322265625</v>
      </c>
      <c r="AQ297" s="1">
        <v>18952.123046875</v>
      </c>
      <c r="AR297" s="1">
        <v>125085.6953125</v>
      </c>
      <c r="AS297" s="1">
        <v>62074.1484375</v>
      </c>
      <c r="AT297" s="1">
        <v>368938.3125</v>
      </c>
      <c r="AU297" s="1">
        <v>124148.296875</v>
      </c>
      <c r="AV297" s="1">
        <v>56619.86328125</v>
      </c>
      <c r="AW297" s="1">
        <v>86903.8046875</v>
      </c>
      <c r="AX297" s="1">
        <v>33199.8046875</v>
      </c>
      <c r="AY297" s="1">
        <v>267958.15625</v>
      </c>
      <c r="AZ297" s="1">
        <v>19765.576171875</v>
      </c>
      <c r="BA297" s="1">
        <v>88446.796875</v>
      </c>
      <c r="BB297" s="1">
        <v>31311.517578125</v>
      </c>
      <c r="BC297" s="1">
        <v>72770.40625</v>
      </c>
      <c r="BD297" s="1">
        <v>22862.18359375</v>
      </c>
      <c r="BE297" s="1">
        <v>85885.7890625</v>
      </c>
      <c r="BF297" s="1">
        <v>10686.19921875</v>
      </c>
      <c r="BG297" s="1">
        <v>80841.8203125</v>
      </c>
    </row>
    <row r="298" spans="1:59" ht="13" x14ac:dyDescent="0.15">
      <c r="A298" s="1">
        <v>296</v>
      </c>
      <c r="B298" s="1">
        <v>82128.375</v>
      </c>
      <c r="C298" s="1">
        <v>101164.3671875</v>
      </c>
      <c r="D298" s="1">
        <v>76333.59375</v>
      </c>
      <c r="E298" s="1">
        <v>38288.99609375</v>
      </c>
      <c r="F298" s="1">
        <v>34595.2578125</v>
      </c>
      <c r="G298" s="1">
        <v>43848.3359375</v>
      </c>
      <c r="H298" s="1">
        <v>24450.400390625</v>
      </c>
      <c r="I298" s="1">
        <v>45140.296875</v>
      </c>
      <c r="J298" s="1">
        <v>72623.265625</v>
      </c>
      <c r="K298" s="1">
        <v>44004.94140625</v>
      </c>
      <c r="L298" s="1">
        <v>38080.44921875</v>
      </c>
      <c r="M298" s="1">
        <v>40278.546875</v>
      </c>
      <c r="N298" s="1">
        <v>50723.29296875</v>
      </c>
      <c r="O298" s="1">
        <v>49235.0625</v>
      </c>
      <c r="P298" s="1">
        <v>42335.40625</v>
      </c>
      <c r="Q298" s="1">
        <v>22824.626953125</v>
      </c>
      <c r="R298" s="1">
        <v>33432.62109375</v>
      </c>
      <c r="S298" s="1">
        <v>41616.76953125</v>
      </c>
      <c r="T298" s="1">
        <v>47256.41015625</v>
      </c>
      <c r="U298" s="1">
        <v>44599.3125</v>
      </c>
      <c r="V298" s="1">
        <v>21372.73828125</v>
      </c>
      <c r="W298" s="1">
        <v>34452.26171875</v>
      </c>
      <c r="X298" s="1">
        <v>16763.931640625</v>
      </c>
      <c r="Y298" s="1">
        <v>33277.7578125</v>
      </c>
      <c r="Z298" s="1">
        <v>19009.240234375</v>
      </c>
      <c r="AA298" s="1">
        <v>121365.9296875</v>
      </c>
      <c r="AB298" s="1">
        <v>26480.16015625</v>
      </c>
      <c r="AC298" s="1">
        <v>90239.6640625</v>
      </c>
      <c r="AD298" s="1">
        <v>24132.828125</v>
      </c>
      <c r="AE298" s="1">
        <v>96934.359375</v>
      </c>
      <c r="AF298" s="1">
        <v>39886.33203125</v>
      </c>
      <c r="AG298" s="1">
        <v>77832.578125</v>
      </c>
      <c r="AH298" s="1">
        <v>21974.498046875</v>
      </c>
      <c r="AI298" s="1">
        <v>38264.08203125</v>
      </c>
      <c r="AJ298" s="1">
        <v>17970.423828125</v>
      </c>
      <c r="AK298" s="1">
        <v>29300.439453125</v>
      </c>
      <c r="AL298" s="1">
        <v>12632.927734375</v>
      </c>
      <c r="AM298" s="1">
        <v>26693.38671875</v>
      </c>
      <c r="AN298" s="1">
        <v>14569.185546875</v>
      </c>
      <c r="AO298" s="1">
        <v>23657.458984375</v>
      </c>
      <c r="AP298" s="1">
        <v>12179.9599609375</v>
      </c>
      <c r="AQ298" s="1">
        <v>19016.369140625</v>
      </c>
      <c r="AR298" s="1">
        <v>125158.796875</v>
      </c>
      <c r="AS298" s="1">
        <v>62284.57421875</v>
      </c>
      <c r="AT298" s="1">
        <v>369092.0625</v>
      </c>
      <c r="AU298" s="1">
        <v>124569.140625</v>
      </c>
      <c r="AV298" s="1">
        <v>56625.546875</v>
      </c>
      <c r="AW298" s="1">
        <v>87198.3984375</v>
      </c>
      <c r="AX298" s="1">
        <v>33200.91015625</v>
      </c>
      <c r="AY298" s="1">
        <v>268866.46875</v>
      </c>
      <c r="AZ298" s="1">
        <v>19768.291015625</v>
      </c>
      <c r="BA298" s="1">
        <v>88746.609375</v>
      </c>
      <c r="BB298" s="1">
        <v>31314.853515625</v>
      </c>
      <c r="BC298" s="1">
        <v>73017.0859375</v>
      </c>
      <c r="BD298" s="1">
        <v>22864.482421875</v>
      </c>
      <c r="BE298" s="1">
        <v>86176.9296875</v>
      </c>
      <c r="BF298" s="1">
        <v>10687.744140625</v>
      </c>
      <c r="BG298" s="1">
        <v>81115.8671875</v>
      </c>
    </row>
    <row r="299" spans="1:59" ht="13" x14ac:dyDescent="0.15">
      <c r="A299" s="1">
        <v>297</v>
      </c>
      <c r="B299" s="1">
        <v>82136.6015625</v>
      </c>
      <c r="C299" s="1">
        <v>101506.1484375</v>
      </c>
      <c r="D299" s="1">
        <v>76372.9453125</v>
      </c>
      <c r="E299" s="1">
        <v>38418.3515625</v>
      </c>
      <c r="F299" s="1">
        <v>34609.30859375</v>
      </c>
      <c r="G299" s="1">
        <v>43996.47265625</v>
      </c>
      <c r="H299" s="1">
        <v>24458.55859375</v>
      </c>
      <c r="I299" s="1">
        <v>45292.796875</v>
      </c>
      <c r="J299" s="1">
        <v>72637.3671875</v>
      </c>
      <c r="K299" s="1">
        <v>44153.60546875</v>
      </c>
      <c r="L299" s="1">
        <v>38093.99609375</v>
      </c>
      <c r="M299" s="1">
        <v>40414.62109375</v>
      </c>
      <c r="N299" s="1">
        <v>50731.5546875</v>
      </c>
      <c r="O299" s="1">
        <v>49401.3984375</v>
      </c>
      <c r="P299" s="1">
        <v>42346.25</v>
      </c>
      <c r="Q299" s="1">
        <v>22901.736328125</v>
      </c>
      <c r="R299" s="1">
        <v>33433.87890625</v>
      </c>
      <c r="S299" s="1">
        <v>41757.37109375</v>
      </c>
      <c r="T299" s="1">
        <v>47262.2734375</v>
      </c>
      <c r="U299" s="1">
        <v>44749.98828125</v>
      </c>
      <c r="V299" s="1">
        <v>21376.806640625</v>
      </c>
      <c r="W299" s="1">
        <v>34568.65625</v>
      </c>
      <c r="X299" s="1">
        <v>16766.345703125</v>
      </c>
      <c r="Y299" s="1">
        <v>33390.18359375</v>
      </c>
      <c r="Z299" s="1">
        <v>19016.638671875</v>
      </c>
      <c r="AA299" s="1">
        <v>121775.953125</v>
      </c>
      <c r="AB299" s="1">
        <v>26490.5703125</v>
      </c>
      <c r="AC299" s="1">
        <v>90544.5234375</v>
      </c>
      <c r="AD299" s="1">
        <v>24135.74609375</v>
      </c>
      <c r="AE299" s="1">
        <v>97261.84375</v>
      </c>
      <c r="AF299" s="1">
        <v>39894.57421875</v>
      </c>
      <c r="AG299" s="1">
        <v>78095.5234375</v>
      </c>
      <c r="AH299" s="1">
        <v>21978.234375</v>
      </c>
      <c r="AI299" s="1">
        <v>38393.35546875</v>
      </c>
      <c r="AJ299" s="1">
        <v>17973.5625</v>
      </c>
      <c r="AK299" s="1">
        <v>29399.427734375</v>
      </c>
      <c r="AL299" s="1">
        <v>12637.4423828125</v>
      </c>
      <c r="AM299" s="1">
        <v>26783.568359375</v>
      </c>
      <c r="AN299" s="1">
        <v>14571.916015625</v>
      </c>
      <c r="AO299" s="1">
        <v>23737.384765625</v>
      </c>
      <c r="AP299" s="1">
        <v>12180.8837890625</v>
      </c>
      <c r="AQ299" s="1">
        <v>19080.61328125</v>
      </c>
      <c r="AR299" s="1">
        <v>125231.4765625</v>
      </c>
      <c r="AS299" s="1">
        <v>62494.9921875</v>
      </c>
      <c r="AT299" s="1">
        <v>369244.6875</v>
      </c>
      <c r="AU299" s="1">
        <v>124989.984375</v>
      </c>
      <c r="AV299" s="1">
        <v>56631.1796875</v>
      </c>
      <c r="AW299" s="1">
        <v>87492.984375</v>
      </c>
      <c r="AX299" s="1">
        <v>33202.015625</v>
      </c>
      <c r="AY299" s="1">
        <v>269774.8125</v>
      </c>
      <c r="AZ299" s="1">
        <v>19770.986328125</v>
      </c>
      <c r="BA299" s="1">
        <v>89046.4375</v>
      </c>
      <c r="BB299" s="1">
        <v>31318.169921875</v>
      </c>
      <c r="BC299" s="1">
        <v>73263.7734375</v>
      </c>
      <c r="BD299" s="1">
        <v>22866.76171875</v>
      </c>
      <c r="BE299" s="1">
        <v>86468.078125</v>
      </c>
      <c r="BF299" s="1">
        <v>10689.2802734375</v>
      </c>
      <c r="BG299" s="1">
        <v>81389.90625</v>
      </c>
    </row>
    <row r="300" spans="1:59" ht="13" x14ac:dyDescent="0.15">
      <c r="A300" s="1">
        <v>298</v>
      </c>
      <c r="B300" s="1">
        <v>82144.7421875</v>
      </c>
      <c r="C300" s="1">
        <v>101847.9140625</v>
      </c>
      <c r="D300" s="1">
        <v>76412.109375</v>
      </c>
      <c r="E300" s="1">
        <v>38547.70703125</v>
      </c>
      <c r="F300" s="1">
        <v>34623.28515625</v>
      </c>
      <c r="G300" s="1">
        <v>44144.60546875</v>
      </c>
      <c r="H300" s="1">
        <v>24466.677734375</v>
      </c>
      <c r="I300" s="1">
        <v>45445.296875</v>
      </c>
      <c r="J300" s="1">
        <v>72651.3671875</v>
      </c>
      <c r="K300" s="1">
        <v>44302.26953125</v>
      </c>
      <c r="L300" s="1">
        <v>38107.4921875</v>
      </c>
      <c r="M300" s="1">
        <v>40550.6953125</v>
      </c>
      <c r="N300" s="1">
        <v>50739.76953125</v>
      </c>
      <c r="O300" s="1">
        <v>49567.73046875</v>
      </c>
      <c r="P300" s="1">
        <v>42357.015625</v>
      </c>
      <c r="Q300" s="1">
        <v>22978.845703125</v>
      </c>
      <c r="R300" s="1">
        <v>33435.125</v>
      </c>
      <c r="S300" s="1">
        <v>41897.9609375</v>
      </c>
      <c r="T300" s="1">
        <v>47268.09375</v>
      </c>
      <c r="U300" s="1">
        <v>44900.65625</v>
      </c>
      <c r="V300" s="1">
        <v>21380.84765625</v>
      </c>
      <c r="W300" s="1">
        <v>34685.046875</v>
      </c>
      <c r="X300" s="1">
        <v>16768.7421875</v>
      </c>
      <c r="Y300" s="1">
        <v>33502.60546875</v>
      </c>
      <c r="Z300" s="1">
        <v>19023.986328125</v>
      </c>
      <c r="AA300" s="1">
        <v>122185.9609375</v>
      </c>
      <c r="AB300" s="1">
        <v>26500.91796875</v>
      </c>
      <c r="AC300" s="1">
        <v>90849.3828125</v>
      </c>
      <c r="AD300" s="1">
        <v>24138.6484375</v>
      </c>
      <c r="AE300" s="1">
        <v>97589.3203125</v>
      </c>
      <c r="AF300" s="1">
        <v>39902.76953125</v>
      </c>
      <c r="AG300" s="1">
        <v>78358.46875</v>
      </c>
      <c r="AH300" s="1">
        <v>21981.94921875</v>
      </c>
      <c r="AI300" s="1">
        <v>38522.62109375</v>
      </c>
      <c r="AJ300" s="1">
        <v>17976.6796875</v>
      </c>
      <c r="AK300" s="1">
        <v>29498.4140625</v>
      </c>
      <c r="AL300" s="1">
        <v>12641.935546875</v>
      </c>
      <c r="AM300" s="1">
        <v>26873.748046875</v>
      </c>
      <c r="AN300" s="1">
        <v>14574.6279296875</v>
      </c>
      <c r="AO300" s="1">
        <v>23817.306640625</v>
      </c>
      <c r="AP300" s="1">
        <v>12181.798828125</v>
      </c>
      <c r="AQ300" s="1">
        <v>19144.857421875</v>
      </c>
      <c r="AR300" s="1">
        <v>125303.703125</v>
      </c>
      <c r="AS300" s="1">
        <v>62705.41015625</v>
      </c>
      <c r="AT300" s="1">
        <v>369396.21875</v>
      </c>
      <c r="AU300" s="1">
        <v>125410.8203125</v>
      </c>
      <c r="AV300" s="1">
        <v>56636.77734375</v>
      </c>
      <c r="AW300" s="1">
        <v>87787.5703125</v>
      </c>
      <c r="AX300" s="1">
        <v>33203.109375</v>
      </c>
      <c r="AY300" s="1">
        <v>270683.125</v>
      </c>
      <c r="AZ300" s="1">
        <v>19773.66796875</v>
      </c>
      <c r="BA300" s="1">
        <v>89346.25</v>
      </c>
      <c r="BB300" s="1">
        <v>31321.4609375</v>
      </c>
      <c r="BC300" s="1">
        <v>73510.4453125</v>
      </c>
      <c r="BD300" s="1">
        <v>22869.02734375</v>
      </c>
      <c r="BE300" s="1">
        <v>86759.203125</v>
      </c>
      <c r="BF300" s="1">
        <v>10690.8095703125</v>
      </c>
      <c r="BG300" s="1">
        <v>81663.9375</v>
      </c>
    </row>
    <row r="301" spans="1:59" ht="13" x14ac:dyDescent="0.15">
      <c r="A301" s="1">
        <v>299</v>
      </c>
      <c r="B301" s="1">
        <v>82152.8203125</v>
      </c>
      <c r="C301" s="1">
        <v>102189.6796875</v>
      </c>
      <c r="D301" s="1">
        <v>76451.046875</v>
      </c>
      <c r="E301" s="1">
        <v>38677.05859375</v>
      </c>
      <c r="F301" s="1">
        <v>34637.19140625</v>
      </c>
      <c r="G301" s="1">
        <v>44292.74609375</v>
      </c>
      <c r="H301" s="1">
        <v>24474.7578125</v>
      </c>
      <c r="I301" s="1">
        <v>45597.80078125</v>
      </c>
      <c r="J301" s="1">
        <v>72665.265625</v>
      </c>
      <c r="K301" s="1">
        <v>44450.9375</v>
      </c>
      <c r="L301" s="1">
        <v>38120.93359375</v>
      </c>
      <c r="M301" s="1">
        <v>40686.76953125</v>
      </c>
      <c r="N301" s="1">
        <v>50747.9296875</v>
      </c>
      <c r="O301" s="1">
        <v>49734.06640625</v>
      </c>
      <c r="P301" s="1">
        <v>42367.70703125</v>
      </c>
      <c r="Q301" s="1">
        <v>23055.95703125</v>
      </c>
      <c r="R301" s="1">
        <v>33436.3515625</v>
      </c>
      <c r="S301" s="1">
        <v>42038.5625</v>
      </c>
      <c r="T301" s="1">
        <v>47273.875</v>
      </c>
      <c r="U301" s="1">
        <v>45051.328125</v>
      </c>
      <c r="V301" s="1">
        <v>21384.859375</v>
      </c>
      <c r="W301" s="1">
        <v>34801.4453125</v>
      </c>
      <c r="X301" s="1">
        <v>16771.119140625</v>
      </c>
      <c r="Y301" s="1">
        <v>33615.03125</v>
      </c>
      <c r="Z301" s="1">
        <v>19031.287109375</v>
      </c>
      <c r="AA301" s="1">
        <v>122595.9921875</v>
      </c>
      <c r="AB301" s="1">
        <v>26511.216796875</v>
      </c>
      <c r="AC301" s="1">
        <v>91154.2578125</v>
      </c>
      <c r="AD301" s="1">
        <v>24141.533203125</v>
      </c>
      <c r="AE301" s="1">
        <v>97916.796875</v>
      </c>
      <c r="AF301" s="1">
        <v>39910.90625</v>
      </c>
      <c r="AG301" s="1">
        <v>78621.4140625</v>
      </c>
      <c r="AH301" s="1">
        <v>21985.638671875</v>
      </c>
      <c r="AI301" s="1">
        <v>38651.89453125</v>
      </c>
      <c r="AJ301" s="1">
        <v>17979.767578125</v>
      </c>
      <c r="AK301" s="1">
        <v>29597.404296875</v>
      </c>
      <c r="AL301" s="1">
        <v>12646.412109375</v>
      </c>
      <c r="AM301" s="1">
        <v>26963.9296875</v>
      </c>
      <c r="AN301" s="1">
        <v>14577.3212890625</v>
      </c>
      <c r="AO301" s="1">
        <v>23897.23046875</v>
      </c>
      <c r="AP301" s="1">
        <v>12182.705078125</v>
      </c>
      <c r="AQ301" s="1">
        <v>19209.103515625</v>
      </c>
      <c r="AR301" s="1">
        <v>125375.4921875</v>
      </c>
      <c r="AS301" s="1">
        <v>62915.8359375</v>
      </c>
      <c r="AT301" s="1">
        <v>369546.6875</v>
      </c>
      <c r="AU301" s="1">
        <v>125831.65625</v>
      </c>
      <c r="AV301" s="1">
        <v>56642.328125</v>
      </c>
      <c r="AW301" s="1">
        <v>88082.1640625</v>
      </c>
      <c r="AX301" s="1">
        <v>33204.1953125</v>
      </c>
      <c r="AY301" s="1">
        <v>271591.46875</v>
      </c>
      <c r="AZ301" s="1">
        <v>19776.328125</v>
      </c>
      <c r="BA301" s="1">
        <v>89646.0703125</v>
      </c>
      <c r="BB301" s="1">
        <v>31324.736328125</v>
      </c>
      <c r="BC301" s="1">
        <v>73757.125</v>
      </c>
      <c r="BD301" s="1">
        <v>22871.279296875</v>
      </c>
      <c r="BE301" s="1">
        <v>87050.34375</v>
      </c>
      <c r="BF301" s="1">
        <v>10692.33203125</v>
      </c>
      <c r="BG301" s="1">
        <v>81937.984375</v>
      </c>
    </row>
    <row r="302" spans="1:59" ht="13" x14ac:dyDescent="0.15">
      <c r="A302" s="1">
        <v>300</v>
      </c>
      <c r="B302" s="1">
        <v>82160.828125</v>
      </c>
      <c r="C302" s="1">
        <v>102531.4609375</v>
      </c>
      <c r="D302" s="1">
        <v>76489.7890625</v>
      </c>
      <c r="E302" s="1">
        <v>38806.41796875</v>
      </c>
      <c r="F302" s="1">
        <v>34651.0234375</v>
      </c>
      <c r="G302" s="1">
        <v>44440.8828125</v>
      </c>
      <c r="H302" s="1">
        <v>24482.794921875</v>
      </c>
      <c r="I302" s="1">
        <v>45750.3046875</v>
      </c>
      <c r="J302" s="1">
        <v>72679.046875</v>
      </c>
      <c r="K302" s="1">
        <v>44599.60546875</v>
      </c>
      <c r="L302" s="1">
        <v>38134.3203125</v>
      </c>
      <c r="M302" s="1">
        <v>40822.8515625</v>
      </c>
      <c r="N302" s="1">
        <v>50756.04296875</v>
      </c>
      <c r="O302" s="1">
        <v>49900.40625</v>
      </c>
      <c r="P302" s="1">
        <v>42378.33203125</v>
      </c>
      <c r="Q302" s="1">
        <v>23133.068359375</v>
      </c>
      <c r="R302" s="1">
        <v>33437.578125</v>
      </c>
      <c r="S302" s="1">
        <v>42179.16015625</v>
      </c>
      <c r="T302" s="1">
        <v>47279.625</v>
      </c>
      <c r="U302" s="1">
        <v>45202.0078125</v>
      </c>
      <c r="V302" s="1">
        <v>21388.845703125</v>
      </c>
      <c r="W302" s="1">
        <v>34917.8359375</v>
      </c>
      <c r="X302" s="1">
        <v>16773.478515625</v>
      </c>
      <c r="Y302" s="1">
        <v>33727.45703125</v>
      </c>
      <c r="Z302" s="1">
        <v>19038.541015625</v>
      </c>
      <c r="AA302" s="1">
        <v>123006.0078125</v>
      </c>
      <c r="AB302" s="1">
        <v>26521.455078125</v>
      </c>
      <c r="AC302" s="1">
        <v>91459.1171875</v>
      </c>
      <c r="AD302" s="1">
        <v>24144.404296875</v>
      </c>
      <c r="AE302" s="1">
        <v>98244.2890625</v>
      </c>
      <c r="AF302" s="1">
        <v>39918.99609375</v>
      </c>
      <c r="AG302" s="1">
        <v>78884.3671875</v>
      </c>
      <c r="AH302" s="1">
        <v>21989.302734375</v>
      </c>
      <c r="AI302" s="1">
        <v>38781.16796875</v>
      </c>
      <c r="AJ302" s="1">
        <v>17982.830078125</v>
      </c>
      <c r="AK302" s="1">
        <v>29696.392578125</v>
      </c>
      <c r="AL302" s="1">
        <v>12650.8681640625</v>
      </c>
      <c r="AM302" s="1">
        <v>27054.109375</v>
      </c>
      <c r="AN302" s="1">
        <v>14580</v>
      </c>
      <c r="AO302" s="1">
        <v>23977.154296875</v>
      </c>
      <c r="AP302" s="1">
        <v>12183.60546875</v>
      </c>
      <c r="AQ302" s="1">
        <v>19273.34765625</v>
      </c>
      <c r="AR302" s="1">
        <v>125446.84375</v>
      </c>
      <c r="AS302" s="1">
        <v>63126.25390625</v>
      </c>
      <c r="AT302" s="1">
        <v>369696.0625</v>
      </c>
      <c r="AU302" s="1">
        <v>126252.515625</v>
      </c>
      <c r="AV302" s="1">
        <v>56647.83984375</v>
      </c>
      <c r="AW302" s="1">
        <v>88376.765625</v>
      </c>
      <c r="AX302" s="1">
        <v>33205.27734375</v>
      </c>
      <c r="AY302" s="1">
        <v>272499.8125</v>
      </c>
      <c r="AZ302" s="1">
        <v>19778.974609375</v>
      </c>
      <c r="BA302" s="1">
        <v>89945.890625</v>
      </c>
      <c r="BB302" s="1">
        <v>31327.986328125</v>
      </c>
      <c r="BC302" s="1">
        <v>74003.8125</v>
      </c>
      <c r="BD302" s="1">
        <v>22873.517578125</v>
      </c>
      <c r="BE302" s="1">
        <v>87341.484375</v>
      </c>
      <c r="BF302" s="1">
        <v>10693.845703125</v>
      </c>
      <c r="BG302" s="1">
        <v>82212.03125</v>
      </c>
    </row>
    <row r="303" spans="1:59" ht="13" x14ac:dyDescent="0.15">
      <c r="A303" s="1">
        <v>301</v>
      </c>
      <c r="B303" s="1">
        <v>82168.7578125</v>
      </c>
      <c r="C303" s="1">
        <v>102873.2265625</v>
      </c>
      <c r="D303" s="1">
        <v>76528.3203125</v>
      </c>
      <c r="E303" s="1">
        <v>38935.765625</v>
      </c>
      <c r="F303" s="1">
        <v>34664.78125</v>
      </c>
      <c r="G303" s="1">
        <v>44589.015625</v>
      </c>
      <c r="H303" s="1">
        <v>24490.791015625</v>
      </c>
      <c r="I303" s="1">
        <v>45902.80078125</v>
      </c>
      <c r="J303" s="1">
        <v>72692.7421875</v>
      </c>
      <c r="K303" s="1">
        <v>44748.265625</v>
      </c>
      <c r="L303" s="1">
        <v>38147.65234375</v>
      </c>
      <c r="M303" s="1">
        <v>40958.92578125</v>
      </c>
      <c r="N303" s="1">
        <v>50764.10546875</v>
      </c>
      <c r="O303" s="1">
        <v>50066.734375</v>
      </c>
      <c r="P303" s="1">
        <v>42388.88671875</v>
      </c>
      <c r="Q303" s="1">
        <v>23210.17578125</v>
      </c>
      <c r="R303" s="1">
        <v>33438.78125</v>
      </c>
      <c r="S303" s="1">
        <v>42319.7578125</v>
      </c>
      <c r="T303" s="1">
        <v>47285.3359375</v>
      </c>
      <c r="U303" s="1">
        <v>45352.67578125</v>
      </c>
      <c r="V303" s="1">
        <v>21392.8046875</v>
      </c>
      <c r="W303" s="1">
        <v>35034.2265625</v>
      </c>
      <c r="X303" s="1">
        <v>16775.81640625</v>
      </c>
      <c r="Y303" s="1">
        <v>33839.87890625</v>
      </c>
      <c r="Z303" s="1">
        <v>19045.744140625</v>
      </c>
      <c r="AA303" s="1">
        <v>123416.0234375</v>
      </c>
      <c r="AB303" s="1">
        <v>26531.638671875</v>
      </c>
      <c r="AC303" s="1">
        <v>91763.9765625</v>
      </c>
      <c r="AD303" s="1">
        <v>24147.255859375</v>
      </c>
      <c r="AE303" s="1">
        <v>98571.7578125</v>
      </c>
      <c r="AF303" s="1">
        <v>39927.03515625</v>
      </c>
      <c r="AG303" s="1">
        <v>79147.3125</v>
      </c>
      <c r="AH303" s="1">
        <v>21992.9453125</v>
      </c>
      <c r="AI303" s="1">
        <v>38910.43359375</v>
      </c>
      <c r="AJ303" s="1">
        <v>17985.8671875</v>
      </c>
      <c r="AK303" s="1">
        <v>29795.37890625</v>
      </c>
      <c r="AL303" s="1">
        <v>12655.306640625</v>
      </c>
      <c r="AM303" s="1">
        <v>27144.287109375</v>
      </c>
      <c r="AN303" s="1">
        <v>14582.66015625</v>
      </c>
      <c r="AO303" s="1">
        <v>24057.080078125</v>
      </c>
      <c r="AP303" s="1">
        <v>12184.5</v>
      </c>
      <c r="AQ303" s="1">
        <v>19337.58984375</v>
      </c>
      <c r="AR303" s="1">
        <v>125517.78125</v>
      </c>
      <c r="AS303" s="1">
        <v>63336.671875</v>
      </c>
      <c r="AT303" s="1">
        <v>369844.40625</v>
      </c>
      <c r="AU303" s="1">
        <v>126673.3359375</v>
      </c>
      <c r="AV303" s="1">
        <v>56653.31640625</v>
      </c>
      <c r="AW303" s="1">
        <v>88671.3359375</v>
      </c>
      <c r="AX303" s="1">
        <v>33206.34765625</v>
      </c>
      <c r="AY303" s="1">
        <v>273408.125</v>
      </c>
      <c r="AZ303" s="1">
        <v>19781.603515625</v>
      </c>
      <c r="BA303" s="1">
        <v>90245.7109375</v>
      </c>
      <c r="BB303" s="1">
        <v>31331.220703125</v>
      </c>
      <c r="BC303" s="1">
        <v>74250.484375</v>
      </c>
      <c r="BD303" s="1">
        <v>22875.74609375</v>
      </c>
      <c r="BE303" s="1">
        <v>87632.6171875</v>
      </c>
      <c r="BF303" s="1">
        <v>10695.353515625</v>
      </c>
      <c r="BG303" s="1">
        <v>82486.0625</v>
      </c>
    </row>
    <row r="304" spans="1:59" ht="13" x14ac:dyDescent="0.15">
      <c r="A304" s="1">
        <v>302</v>
      </c>
      <c r="B304" s="1">
        <v>82176.6328125</v>
      </c>
      <c r="C304" s="1">
        <v>103215</v>
      </c>
      <c r="D304" s="1">
        <v>76566.65625</v>
      </c>
      <c r="E304" s="1">
        <v>39065.125</v>
      </c>
      <c r="F304" s="1">
        <v>34678.4765625</v>
      </c>
      <c r="G304" s="1">
        <v>44737.15625</v>
      </c>
      <c r="H304" s="1">
        <v>24498.744140625</v>
      </c>
      <c r="I304" s="1">
        <v>46055.30078125</v>
      </c>
      <c r="J304" s="1">
        <v>72706.3203125</v>
      </c>
      <c r="K304" s="1">
        <v>44896.9296875</v>
      </c>
      <c r="L304" s="1">
        <v>38160.9296875</v>
      </c>
      <c r="M304" s="1">
        <v>41095</v>
      </c>
      <c r="N304" s="1">
        <v>50772.1171875</v>
      </c>
      <c r="O304" s="1">
        <v>50233.0703125</v>
      </c>
      <c r="P304" s="1">
        <v>42399.3671875</v>
      </c>
      <c r="Q304" s="1">
        <v>23287.2890625</v>
      </c>
      <c r="R304" s="1">
        <v>33439.96875</v>
      </c>
      <c r="S304" s="1">
        <v>42460.3515625</v>
      </c>
      <c r="T304" s="1">
        <v>47291.01171875</v>
      </c>
      <c r="U304" s="1">
        <v>45503.3515625</v>
      </c>
      <c r="V304" s="1">
        <v>21396.734375</v>
      </c>
      <c r="W304" s="1">
        <v>35150.62109375</v>
      </c>
      <c r="X304" s="1">
        <v>16778.138671875</v>
      </c>
      <c r="Y304" s="1">
        <v>33952.3046875</v>
      </c>
      <c r="Z304" s="1">
        <v>19052.904296875</v>
      </c>
      <c r="AA304" s="1">
        <v>123826.046875</v>
      </c>
      <c r="AB304" s="1">
        <v>26541.7734375</v>
      </c>
      <c r="AC304" s="1">
        <v>92068.84375</v>
      </c>
      <c r="AD304" s="1">
        <v>24150.091796875</v>
      </c>
      <c r="AE304" s="1">
        <v>98899.2421875</v>
      </c>
      <c r="AF304" s="1">
        <v>39935.01953125</v>
      </c>
      <c r="AG304" s="1">
        <v>79410.2578125</v>
      </c>
      <c r="AH304" s="1">
        <v>21996.5625</v>
      </c>
      <c r="AI304" s="1">
        <v>39039.70703125</v>
      </c>
      <c r="AJ304" s="1">
        <v>17988.87890625</v>
      </c>
      <c r="AK304" s="1">
        <v>29894.3671875</v>
      </c>
      <c r="AL304" s="1">
        <v>12659.724609375</v>
      </c>
      <c r="AM304" s="1">
        <v>27234.46875</v>
      </c>
      <c r="AN304" s="1">
        <v>14585.306640625</v>
      </c>
      <c r="AO304" s="1">
        <v>24137.00390625</v>
      </c>
      <c r="AP304" s="1">
        <v>12185.384765625</v>
      </c>
      <c r="AQ304" s="1">
        <v>19401.8359375</v>
      </c>
      <c r="AR304" s="1">
        <v>125588.2734375</v>
      </c>
      <c r="AS304" s="1">
        <v>63547.09765625</v>
      </c>
      <c r="AT304" s="1">
        <v>369991.65625</v>
      </c>
      <c r="AU304" s="1">
        <v>127094.1875</v>
      </c>
      <c r="AV304" s="1">
        <v>56658.75</v>
      </c>
      <c r="AW304" s="1">
        <v>88965.9296875</v>
      </c>
      <c r="AX304" s="1">
        <v>33207.4140625</v>
      </c>
      <c r="AY304" s="1">
        <v>274316.46875</v>
      </c>
      <c r="AZ304" s="1">
        <v>19784.21875</v>
      </c>
      <c r="BA304" s="1">
        <v>90545.5234375</v>
      </c>
      <c r="BB304" s="1">
        <v>31334.43359375</v>
      </c>
      <c r="BC304" s="1">
        <v>74497.1640625</v>
      </c>
      <c r="BD304" s="1">
        <v>22877.958984375</v>
      </c>
      <c r="BE304" s="1">
        <v>87923.7578125</v>
      </c>
      <c r="BF304" s="1">
        <v>10696.8525390625</v>
      </c>
      <c r="BG304" s="1">
        <v>82760.1015625</v>
      </c>
    </row>
    <row r="305" spans="1:59" ht="13" x14ac:dyDescent="0.15">
      <c r="A305" s="1">
        <v>303</v>
      </c>
      <c r="B305" s="1">
        <v>82184.4296875</v>
      </c>
      <c r="C305" s="1">
        <v>103556.7734375</v>
      </c>
      <c r="D305" s="1">
        <v>76604.7890625</v>
      </c>
      <c r="E305" s="1">
        <v>39194.48046875</v>
      </c>
      <c r="F305" s="1">
        <v>34692.09765625</v>
      </c>
      <c r="G305" s="1">
        <v>44885.2890625</v>
      </c>
      <c r="H305" s="1">
        <v>24506.66015625</v>
      </c>
      <c r="I305" s="1">
        <v>46207.8046875</v>
      </c>
      <c r="J305" s="1">
        <v>72719.8125</v>
      </c>
      <c r="K305" s="1">
        <v>45045.6015625</v>
      </c>
      <c r="L305" s="1">
        <v>38174.15625</v>
      </c>
      <c r="M305" s="1">
        <v>41231.078125</v>
      </c>
      <c r="N305" s="1">
        <v>50780.078125</v>
      </c>
      <c r="O305" s="1">
        <v>50399.40234375</v>
      </c>
      <c r="P305" s="1">
        <v>42409.77734375</v>
      </c>
      <c r="Q305" s="1">
        <v>23364.3984375</v>
      </c>
      <c r="R305" s="1">
        <v>33441.15234375</v>
      </c>
      <c r="S305" s="1">
        <v>42600.953125</v>
      </c>
      <c r="T305" s="1">
        <v>47296.64453125</v>
      </c>
      <c r="U305" s="1">
        <v>45654.02734375</v>
      </c>
      <c r="V305" s="1">
        <v>21400.63671875</v>
      </c>
      <c r="W305" s="1">
        <v>35267.01171875</v>
      </c>
      <c r="X305" s="1">
        <v>16780.439453125</v>
      </c>
      <c r="Y305" s="1">
        <v>34064.73046875</v>
      </c>
      <c r="Z305" s="1">
        <v>19060.013671875</v>
      </c>
      <c r="AA305" s="1">
        <v>124236.0703125</v>
      </c>
      <c r="AB305" s="1">
        <v>26551.849609375</v>
      </c>
      <c r="AC305" s="1">
        <v>92373.7109375</v>
      </c>
      <c r="AD305" s="1">
        <v>24152.912109375</v>
      </c>
      <c r="AE305" s="1">
        <v>99226.734375</v>
      </c>
      <c r="AF305" s="1">
        <v>39942.9609375</v>
      </c>
      <c r="AG305" s="1">
        <v>79673.2109375</v>
      </c>
      <c r="AH305" s="1">
        <v>22000.15625</v>
      </c>
      <c r="AI305" s="1">
        <v>39168.9765625</v>
      </c>
      <c r="AJ305" s="1">
        <v>17991.86328125</v>
      </c>
      <c r="AK305" s="1">
        <v>29993.35546875</v>
      </c>
      <c r="AL305" s="1">
        <v>12664.1259765625</v>
      </c>
      <c r="AM305" s="1">
        <v>27324.65234375</v>
      </c>
      <c r="AN305" s="1">
        <v>14587.935546875</v>
      </c>
      <c r="AO305" s="1">
        <v>24216.927734375</v>
      </c>
      <c r="AP305" s="1">
        <v>12186.263671875</v>
      </c>
      <c r="AQ305" s="1">
        <v>19466.080078125</v>
      </c>
      <c r="AR305" s="1">
        <v>125658.359375</v>
      </c>
      <c r="AS305" s="1">
        <v>63757.5234375</v>
      </c>
      <c r="AT305" s="1">
        <v>370137.9375</v>
      </c>
      <c r="AU305" s="1">
        <v>127515.03125</v>
      </c>
      <c r="AV305" s="1">
        <v>56664.140625</v>
      </c>
      <c r="AW305" s="1">
        <v>89260.53125</v>
      </c>
      <c r="AX305" s="1">
        <v>33208.47265625</v>
      </c>
      <c r="AY305" s="1">
        <v>275224.8125</v>
      </c>
      <c r="AZ305" s="1">
        <v>19786.814453125</v>
      </c>
      <c r="BA305" s="1">
        <v>90845.3515625</v>
      </c>
      <c r="BB305" s="1">
        <v>31337.623046875</v>
      </c>
      <c r="BC305" s="1">
        <v>74743.84375</v>
      </c>
      <c r="BD305" s="1">
        <v>22880.158203125</v>
      </c>
      <c r="BE305" s="1">
        <v>88214.8984375</v>
      </c>
      <c r="BF305" s="1">
        <v>10698.345703125</v>
      </c>
      <c r="BG305" s="1">
        <v>83034.1484375</v>
      </c>
    </row>
    <row r="306" spans="1:59" ht="13" x14ac:dyDescent="0.15">
      <c r="A306" s="1">
        <v>304</v>
      </c>
      <c r="B306" s="1">
        <v>82192.15625</v>
      </c>
      <c r="C306" s="1">
        <v>103898.5390625</v>
      </c>
      <c r="D306" s="1">
        <v>76642.7109375</v>
      </c>
      <c r="E306" s="1">
        <v>39323.83203125</v>
      </c>
      <c r="F306" s="1">
        <v>34705.64453125</v>
      </c>
      <c r="G306" s="1">
        <v>45033.421875</v>
      </c>
      <c r="H306" s="1">
        <v>24514.537109375</v>
      </c>
      <c r="I306" s="1">
        <v>46360.30078125</v>
      </c>
      <c r="J306" s="1">
        <v>72733.203125</v>
      </c>
      <c r="K306" s="1">
        <v>45194.26171875</v>
      </c>
      <c r="L306" s="1">
        <v>38187.328125</v>
      </c>
      <c r="M306" s="1">
        <v>41367.15234375</v>
      </c>
      <c r="N306" s="1">
        <v>50787.9921875</v>
      </c>
      <c r="O306" s="1">
        <v>50565.73828125</v>
      </c>
      <c r="P306" s="1">
        <v>42420.12109375</v>
      </c>
      <c r="Q306" s="1">
        <v>23441.505859375</v>
      </c>
      <c r="R306" s="1">
        <v>33442.3203125</v>
      </c>
      <c r="S306" s="1">
        <v>42741.546875</v>
      </c>
      <c r="T306" s="1">
        <v>47302.24609375</v>
      </c>
      <c r="U306" s="1">
        <v>45804.6953125</v>
      </c>
      <c r="V306" s="1">
        <v>21404.513671875</v>
      </c>
      <c r="W306" s="1">
        <v>35383.40234375</v>
      </c>
      <c r="X306" s="1">
        <v>16782.724609375</v>
      </c>
      <c r="Y306" s="1">
        <v>34177.15625</v>
      </c>
      <c r="Z306" s="1">
        <v>19067.078125</v>
      </c>
      <c r="AA306" s="1">
        <v>124646.078125</v>
      </c>
      <c r="AB306" s="1">
        <v>26561.873046875</v>
      </c>
      <c r="AC306" s="1">
        <v>92678.5703125</v>
      </c>
      <c r="AD306" s="1">
        <v>24155.716796875</v>
      </c>
      <c r="AE306" s="1">
        <v>99554.203125</v>
      </c>
      <c r="AF306" s="1">
        <v>39950.8515625</v>
      </c>
      <c r="AG306" s="1">
        <v>79936.15625</v>
      </c>
      <c r="AH306" s="1">
        <v>22003.728515625</v>
      </c>
      <c r="AI306" s="1">
        <v>39298.2421875</v>
      </c>
      <c r="AJ306" s="1">
        <v>17994.82421875</v>
      </c>
      <c r="AK306" s="1">
        <v>30092.34375</v>
      </c>
      <c r="AL306" s="1">
        <v>12668.5087890625</v>
      </c>
      <c r="AM306" s="1">
        <v>27414.830078125</v>
      </c>
      <c r="AN306" s="1">
        <v>14590.5478515625</v>
      </c>
      <c r="AO306" s="1">
        <v>24296.8515625</v>
      </c>
      <c r="AP306" s="1">
        <v>12187.1376953125</v>
      </c>
      <c r="AQ306" s="1">
        <v>19530.32421875</v>
      </c>
      <c r="AR306" s="1">
        <v>125728.0078125</v>
      </c>
      <c r="AS306" s="1">
        <v>63967.93359375</v>
      </c>
      <c r="AT306" s="1">
        <v>370283.15625</v>
      </c>
      <c r="AU306" s="1">
        <v>127935.8671875</v>
      </c>
      <c r="AV306" s="1">
        <v>56669.4921875</v>
      </c>
      <c r="AW306" s="1">
        <v>89555.1171875</v>
      </c>
      <c r="AX306" s="1">
        <v>33209.5234375</v>
      </c>
      <c r="AY306" s="1">
        <v>276133.125</v>
      </c>
      <c r="AZ306" s="1">
        <v>19789.39453125</v>
      </c>
      <c r="BA306" s="1">
        <v>91145.1640625</v>
      </c>
      <c r="BB306" s="1">
        <v>31340.796875</v>
      </c>
      <c r="BC306" s="1">
        <v>74990.5234375</v>
      </c>
      <c r="BD306" s="1">
        <v>22882.349609375</v>
      </c>
      <c r="BE306" s="1">
        <v>88506.03125</v>
      </c>
      <c r="BF306" s="1">
        <v>10699.8310546875</v>
      </c>
      <c r="BG306" s="1">
        <v>83308.1796875</v>
      </c>
    </row>
    <row r="307" spans="1:59" ht="13" x14ac:dyDescent="0.15">
      <c r="A307" s="1">
        <v>305</v>
      </c>
      <c r="B307" s="1">
        <v>82199.8203125</v>
      </c>
      <c r="C307" s="1">
        <v>104240.3125</v>
      </c>
      <c r="D307" s="1">
        <v>76680.4453125</v>
      </c>
      <c r="E307" s="1">
        <v>39453.1875</v>
      </c>
      <c r="F307" s="1">
        <v>34719.12890625</v>
      </c>
      <c r="G307" s="1">
        <v>45181.55859375</v>
      </c>
      <c r="H307" s="1">
        <v>24522.375</v>
      </c>
      <c r="I307" s="1">
        <v>46512.80859375</v>
      </c>
      <c r="J307" s="1">
        <v>72746.484375</v>
      </c>
      <c r="K307" s="1">
        <v>45342.9296875</v>
      </c>
      <c r="L307" s="1">
        <v>38200.4453125</v>
      </c>
      <c r="M307" s="1">
        <v>41503.23046875</v>
      </c>
      <c r="N307" s="1">
        <v>50795.859375</v>
      </c>
      <c r="O307" s="1">
        <v>50732.07421875</v>
      </c>
      <c r="P307" s="1">
        <v>42430.3984375</v>
      </c>
      <c r="Q307" s="1">
        <v>23518.619140625</v>
      </c>
      <c r="R307" s="1">
        <v>33443.47265625</v>
      </c>
      <c r="S307" s="1">
        <v>42882.1484375</v>
      </c>
      <c r="T307" s="1">
        <v>47307.80859375</v>
      </c>
      <c r="U307" s="1">
        <v>45955.37109375</v>
      </c>
      <c r="V307" s="1">
        <v>21408.36328125</v>
      </c>
      <c r="W307" s="1">
        <v>35499.796875</v>
      </c>
      <c r="X307" s="1">
        <v>16784.990234375</v>
      </c>
      <c r="Y307" s="1">
        <v>34289.578125</v>
      </c>
      <c r="Z307" s="1">
        <v>19074.099609375</v>
      </c>
      <c r="AA307" s="1">
        <v>125056.109375</v>
      </c>
      <c r="AB307" s="1">
        <v>26571.845703125</v>
      </c>
      <c r="AC307" s="1">
        <v>92983.4296875</v>
      </c>
      <c r="AD307" s="1">
        <v>24158.505859375</v>
      </c>
      <c r="AE307" s="1">
        <v>99881.6875</v>
      </c>
      <c r="AF307" s="1">
        <v>39958.6875</v>
      </c>
      <c r="AG307" s="1">
        <v>80199.109375</v>
      </c>
      <c r="AH307" s="1">
        <v>22007.27734375</v>
      </c>
      <c r="AI307" s="1">
        <v>39427.515625</v>
      </c>
      <c r="AJ307" s="1">
        <v>17997.763671875</v>
      </c>
      <c r="AK307" s="1">
        <v>30191.330078125</v>
      </c>
      <c r="AL307" s="1">
        <v>12672.8720703125</v>
      </c>
      <c r="AM307" s="1">
        <v>27505.009765625</v>
      </c>
      <c r="AN307" s="1">
        <v>14593.1455078125</v>
      </c>
      <c r="AO307" s="1">
        <v>24376.775390625</v>
      </c>
      <c r="AP307" s="1">
        <v>12188.0009765625</v>
      </c>
      <c r="AQ307" s="1">
        <v>19594.5703125</v>
      </c>
      <c r="AR307" s="1">
        <v>125797.25</v>
      </c>
      <c r="AS307" s="1">
        <v>64178.359375</v>
      </c>
      <c r="AT307" s="1">
        <v>370427.28125</v>
      </c>
      <c r="AU307" s="1">
        <v>128356.7109375</v>
      </c>
      <c r="AV307" s="1">
        <v>56674.80859375</v>
      </c>
      <c r="AW307" s="1">
        <v>89849.6953125</v>
      </c>
      <c r="AX307" s="1">
        <v>33210.5703125</v>
      </c>
      <c r="AY307" s="1">
        <v>277041.46875</v>
      </c>
      <c r="AZ307" s="1">
        <v>19791.9609375</v>
      </c>
      <c r="BA307" s="1">
        <v>91444.984375</v>
      </c>
      <c r="BB307" s="1">
        <v>31343.947265625</v>
      </c>
      <c r="BC307" s="1">
        <v>75237.203125</v>
      </c>
      <c r="BD307" s="1">
        <v>22884.521484375</v>
      </c>
      <c r="BE307" s="1">
        <v>88797.171875</v>
      </c>
      <c r="BF307" s="1">
        <v>10701.30859375</v>
      </c>
      <c r="BG307" s="1">
        <v>83582.21875</v>
      </c>
    </row>
    <row r="308" spans="1:59" ht="13" x14ac:dyDescent="0.15">
      <c r="A308" s="1">
        <v>306</v>
      </c>
      <c r="B308" s="1">
        <v>82207.421875</v>
      </c>
      <c r="C308" s="1">
        <v>104582.09375</v>
      </c>
      <c r="D308" s="1">
        <v>76717.984375</v>
      </c>
      <c r="E308" s="1">
        <v>39582.54296875</v>
      </c>
      <c r="F308" s="1">
        <v>34732.53515625</v>
      </c>
      <c r="G308" s="1">
        <v>45329.69921875</v>
      </c>
      <c r="H308" s="1">
        <v>24530.171875</v>
      </c>
      <c r="I308" s="1">
        <v>46665.30859375</v>
      </c>
      <c r="J308" s="1">
        <v>72759.6875</v>
      </c>
      <c r="K308" s="1">
        <v>45491.59375</v>
      </c>
      <c r="L308" s="1">
        <v>38213.515625</v>
      </c>
      <c r="M308" s="1">
        <v>41639.3046875</v>
      </c>
      <c r="N308" s="1">
        <v>50803.68359375</v>
      </c>
      <c r="O308" s="1">
        <v>50898.41015625</v>
      </c>
      <c r="P308" s="1">
        <v>42440.609375</v>
      </c>
      <c r="Q308" s="1">
        <v>23595.728515625</v>
      </c>
      <c r="R308" s="1">
        <v>33444.6171875</v>
      </c>
      <c r="S308" s="1">
        <v>43022.7421875</v>
      </c>
      <c r="T308" s="1">
        <v>47313.33984375</v>
      </c>
      <c r="U308" s="1">
        <v>46106.04296875</v>
      </c>
      <c r="V308" s="1">
        <v>21412.1875</v>
      </c>
      <c r="W308" s="1">
        <v>35616.1953125</v>
      </c>
      <c r="X308" s="1">
        <v>16787.240234375</v>
      </c>
      <c r="Y308" s="1">
        <v>34402.00390625</v>
      </c>
      <c r="Z308" s="1">
        <v>19081.072265625</v>
      </c>
      <c r="AA308" s="1">
        <v>125466.1328125</v>
      </c>
      <c r="AB308" s="1">
        <v>26581.76171875</v>
      </c>
      <c r="AC308" s="1">
        <v>93288.3046875</v>
      </c>
      <c r="AD308" s="1">
        <v>24161.279296875</v>
      </c>
      <c r="AE308" s="1">
        <v>100209.1796875</v>
      </c>
      <c r="AF308" s="1">
        <v>39966.484375</v>
      </c>
      <c r="AG308" s="1">
        <v>80462.0546875</v>
      </c>
      <c r="AH308" s="1">
        <v>22010.802734375</v>
      </c>
      <c r="AI308" s="1">
        <v>39556.7890625</v>
      </c>
      <c r="AJ308" s="1">
        <v>18000.673828125</v>
      </c>
      <c r="AK308" s="1">
        <v>30290.3203125</v>
      </c>
      <c r="AL308" s="1">
        <v>12677.2197265625</v>
      </c>
      <c r="AM308" s="1">
        <v>27595.19140625</v>
      </c>
      <c r="AN308" s="1">
        <v>14595.7255859375</v>
      </c>
      <c r="AO308" s="1">
        <v>24456.69921875</v>
      </c>
      <c r="AP308" s="1">
        <v>12188.859375</v>
      </c>
      <c r="AQ308" s="1">
        <v>19658.814453125</v>
      </c>
      <c r="AR308" s="1">
        <v>125866.0859375</v>
      </c>
      <c r="AS308" s="1">
        <v>64388.78515625</v>
      </c>
      <c r="AT308" s="1">
        <v>370570.5</v>
      </c>
      <c r="AU308" s="1">
        <v>128777.5546875</v>
      </c>
      <c r="AV308" s="1">
        <v>56680.08203125</v>
      </c>
      <c r="AW308" s="1">
        <v>90144.296875</v>
      </c>
      <c r="AX308" s="1">
        <v>33211.60546875</v>
      </c>
      <c r="AY308" s="1">
        <v>277949.8125</v>
      </c>
      <c r="AZ308" s="1">
        <v>19794.509765625</v>
      </c>
      <c r="BA308" s="1">
        <v>91744.8046875</v>
      </c>
      <c r="BB308" s="1">
        <v>31347.08203125</v>
      </c>
      <c r="BC308" s="1">
        <v>75483.8828125</v>
      </c>
      <c r="BD308" s="1">
        <v>22886.68359375</v>
      </c>
      <c r="BE308" s="1">
        <v>89088.3203125</v>
      </c>
      <c r="BF308" s="1">
        <v>10702.779296875</v>
      </c>
      <c r="BG308" s="1">
        <v>83856.265625</v>
      </c>
    </row>
    <row r="309" spans="1:59" ht="13" x14ac:dyDescent="0.15">
      <c r="A309" s="1">
        <v>307</v>
      </c>
      <c r="B309" s="1">
        <v>82214.9609375</v>
      </c>
      <c r="C309" s="1">
        <v>104923.8515625</v>
      </c>
      <c r="D309" s="1">
        <v>76755.3203125</v>
      </c>
      <c r="E309" s="1">
        <v>39711.89453125</v>
      </c>
      <c r="F309" s="1">
        <v>34745.8828125</v>
      </c>
      <c r="G309" s="1">
        <v>45477.83203125</v>
      </c>
      <c r="H309" s="1">
        <v>24537.9296875</v>
      </c>
      <c r="I309" s="1">
        <v>46817.80859375</v>
      </c>
      <c r="J309" s="1">
        <v>72772.7734375</v>
      </c>
      <c r="K309" s="1">
        <v>45640.25390625</v>
      </c>
      <c r="L309" s="1">
        <v>38226.53515625</v>
      </c>
      <c r="M309" s="1">
        <v>41775.37890625</v>
      </c>
      <c r="N309" s="1">
        <v>50811.44921875</v>
      </c>
      <c r="O309" s="1">
        <v>51064.7421875</v>
      </c>
      <c r="P309" s="1">
        <v>42450.75</v>
      </c>
      <c r="Q309" s="1">
        <v>23672.837890625</v>
      </c>
      <c r="R309" s="1">
        <v>33445.75390625</v>
      </c>
      <c r="S309" s="1">
        <v>43163.33984375</v>
      </c>
      <c r="T309" s="1">
        <v>47318.828125</v>
      </c>
      <c r="U309" s="1">
        <v>46256.71875</v>
      </c>
      <c r="V309" s="1">
        <v>21415.984375</v>
      </c>
      <c r="W309" s="1">
        <v>35732.58203125</v>
      </c>
      <c r="X309" s="1">
        <v>16789.470703125</v>
      </c>
      <c r="Y309" s="1">
        <v>34514.4296875</v>
      </c>
      <c r="Z309" s="1">
        <v>19088.001953125</v>
      </c>
      <c r="AA309" s="1">
        <v>125876.140625</v>
      </c>
      <c r="AB309" s="1">
        <v>26591.62890625</v>
      </c>
      <c r="AC309" s="1">
        <v>93593.1640625</v>
      </c>
      <c r="AD309" s="1">
        <v>24164.037109375</v>
      </c>
      <c r="AE309" s="1">
        <v>100536.6484375</v>
      </c>
      <c r="AF309" s="1">
        <v>39974.22265625</v>
      </c>
      <c r="AG309" s="1">
        <v>80724.9921875</v>
      </c>
      <c r="AH309" s="1">
        <v>22014.306640625</v>
      </c>
      <c r="AI309" s="1">
        <v>39686.0546875</v>
      </c>
      <c r="AJ309" s="1">
        <v>18003.564453125</v>
      </c>
      <c r="AK309" s="1">
        <v>30389.3046875</v>
      </c>
      <c r="AL309" s="1">
        <v>12681.5458984375</v>
      </c>
      <c r="AM309" s="1">
        <v>27685.369140625</v>
      </c>
      <c r="AN309" s="1">
        <v>14598.2919921875</v>
      </c>
      <c r="AO309" s="1">
        <v>24536.62109375</v>
      </c>
      <c r="AP309" s="1">
        <v>12189.7138671875</v>
      </c>
      <c r="AQ309" s="1">
        <v>19723.05859375</v>
      </c>
      <c r="AR309" s="1">
        <v>125934.5078125</v>
      </c>
      <c r="AS309" s="1">
        <v>64599.1953125</v>
      </c>
      <c r="AT309" s="1">
        <v>370712.6875</v>
      </c>
      <c r="AU309" s="1">
        <v>129198.390625</v>
      </c>
      <c r="AV309" s="1">
        <v>56685.3203125</v>
      </c>
      <c r="AW309" s="1">
        <v>90438.8828125</v>
      </c>
      <c r="AX309" s="1">
        <v>33212.64453125</v>
      </c>
      <c r="AY309" s="1">
        <v>278858.125</v>
      </c>
      <c r="AZ309" s="1">
        <v>19797.04296875</v>
      </c>
      <c r="BA309" s="1">
        <v>92044.625</v>
      </c>
      <c r="BB309" s="1">
        <v>31350.193359375</v>
      </c>
      <c r="BC309" s="1">
        <v>75730.5546875</v>
      </c>
      <c r="BD309" s="1">
        <v>22888.83203125</v>
      </c>
      <c r="BE309" s="1">
        <v>89379.453125</v>
      </c>
      <c r="BF309" s="1">
        <v>10704.244140625</v>
      </c>
      <c r="BG309" s="1">
        <v>84130.3046875</v>
      </c>
    </row>
    <row r="310" spans="1:59" ht="13" x14ac:dyDescent="0.15">
      <c r="A310" s="1">
        <v>308</v>
      </c>
      <c r="B310" s="1">
        <v>82222.4296875</v>
      </c>
      <c r="C310" s="1">
        <v>105265.625</v>
      </c>
      <c r="D310" s="1">
        <v>76792.46875</v>
      </c>
      <c r="E310" s="1">
        <v>39841.25</v>
      </c>
      <c r="F310" s="1">
        <v>34759.15625</v>
      </c>
      <c r="G310" s="1">
        <v>45625.96875</v>
      </c>
      <c r="H310" s="1">
        <v>24545.6484375</v>
      </c>
      <c r="I310" s="1">
        <v>46970.30859375</v>
      </c>
      <c r="J310" s="1">
        <v>72785.7890625</v>
      </c>
      <c r="K310" s="1">
        <v>45788.92578125</v>
      </c>
      <c r="L310" s="1">
        <v>38239.5</v>
      </c>
      <c r="M310" s="1">
        <v>41911.45703125</v>
      </c>
      <c r="N310" s="1">
        <v>50819.171875</v>
      </c>
      <c r="O310" s="1">
        <v>51231.08203125</v>
      </c>
      <c r="P310" s="1">
        <v>42460.82421875</v>
      </c>
      <c r="Q310" s="1">
        <v>23749.94921875</v>
      </c>
      <c r="R310" s="1">
        <v>33446.87109375</v>
      </c>
      <c r="S310" s="1">
        <v>43303.9375</v>
      </c>
      <c r="T310" s="1">
        <v>47324.2890625</v>
      </c>
      <c r="U310" s="1">
        <v>46407.390625</v>
      </c>
      <c r="V310" s="1">
        <v>21419.755859375</v>
      </c>
      <c r="W310" s="1">
        <v>35848.9765625</v>
      </c>
      <c r="X310" s="1">
        <v>16791.68359375</v>
      </c>
      <c r="Y310" s="1">
        <v>34626.8515625</v>
      </c>
      <c r="Z310" s="1">
        <v>19094.88671875</v>
      </c>
      <c r="AA310" s="1">
        <v>126286.171875</v>
      </c>
      <c r="AB310" s="1">
        <v>26601.44921875</v>
      </c>
      <c r="AC310" s="1">
        <v>93898.0234375</v>
      </c>
      <c r="AD310" s="1">
        <v>24166.779296875</v>
      </c>
      <c r="AE310" s="1">
        <v>100864.125</v>
      </c>
      <c r="AF310" s="1">
        <v>39981.921875</v>
      </c>
      <c r="AG310" s="1">
        <v>80987.9453125</v>
      </c>
      <c r="AH310" s="1">
        <v>22017.7890625</v>
      </c>
      <c r="AI310" s="1">
        <v>39815.328125</v>
      </c>
      <c r="AJ310" s="1">
        <v>18006.4296875</v>
      </c>
      <c r="AK310" s="1">
        <v>30488.294921875</v>
      </c>
      <c r="AL310" s="1">
        <v>12685.85546875</v>
      </c>
      <c r="AM310" s="1">
        <v>27775.55078125</v>
      </c>
      <c r="AN310" s="1">
        <v>14600.841796875</v>
      </c>
      <c r="AO310" s="1">
        <v>24616.546875</v>
      </c>
      <c r="AP310" s="1">
        <v>12190.5576171875</v>
      </c>
      <c r="AQ310" s="1">
        <v>19787.302734375</v>
      </c>
      <c r="AR310" s="1">
        <v>126002.53125</v>
      </c>
      <c r="AS310" s="1">
        <v>64809.62109375</v>
      </c>
      <c r="AT310" s="1">
        <v>370853.875</v>
      </c>
      <c r="AU310" s="1">
        <v>129619.234375</v>
      </c>
      <c r="AV310" s="1">
        <v>56690.51953125</v>
      </c>
      <c r="AW310" s="1">
        <v>90733.4609375</v>
      </c>
      <c r="AX310" s="1">
        <v>33213.66796875</v>
      </c>
      <c r="AY310" s="1">
        <v>279766.46875</v>
      </c>
      <c r="AZ310" s="1">
        <v>19799.560546875</v>
      </c>
      <c r="BA310" s="1">
        <v>92344.453125</v>
      </c>
      <c r="BB310" s="1">
        <v>31353.291015625</v>
      </c>
      <c r="BC310" s="1">
        <v>75977.2421875</v>
      </c>
      <c r="BD310" s="1">
        <v>22890.970703125</v>
      </c>
      <c r="BE310" s="1">
        <v>89670.59375</v>
      </c>
      <c r="BF310" s="1">
        <v>10705.7021484375</v>
      </c>
      <c r="BG310" s="1">
        <v>84404.34375</v>
      </c>
    </row>
    <row r="311" spans="1:59" ht="13" x14ac:dyDescent="0.15">
      <c r="A311" s="1">
        <v>309</v>
      </c>
      <c r="B311" s="1">
        <v>82229.8359375</v>
      </c>
      <c r="C311" s="1">
        <v>105607.40625</v>
      </c>
      <c r="D311" s="1">
        <v>76829.421875</v>
      </c>
      <c r="E311" s="1">
        <v>39970.60546875</v>
      </c>
      <c r="F311" s="1">
        <v>34772.3671875</v>
      </c>
      <c r="G311" s="1">
        <v>45774.10546875</v>
      </c>
      <c r="H311" s="1">
        <v>24553.330078125</v>
      </c>
      <c r="I311" s="1">
        <v>47122.80859375</v>
      </c>
      <c r="J311" s="1">
        <v>72798.6875</v>
      </c>
      <c r="K311" s="1">
        <v>45937.58984375</v>
      </c>
      <c r="L311" s="1">
        <v>38252.41796875</v>
      </c>
      <c r="M311" s="1">
        <v>42047.53515625</v>
      </c>
      <c r="N311" s="1">
        <v>50826.8515625</v>
      </c>
      <c r="O311" s="1">
        <v>51397.4140625</v>
      </c>
      <c r="P311" s="1">
        <v>42470.8359375</v>
      </c>
      <c r="Q311" s="1">
        <v>23827.060546875</v>
      </c>
      <c r="R311" s="1">
        <v>33447.98046875</v>
      </c>
      <c r="S311" s="1">
        <v>43444.5390625</v>
      </c>
      <c r="T311" s="1">
        <v>47329.7109375</v>
      </c>
      <c r="U311" s="1">
        <v>46558.06640625</v>
      </c>
      <c r="V311" s="1">
        <v>21423.501953125</v>
      </c>
      <c r="W311" s="1">
        <v>35965.37109375</v>
      </c>
      <c r="X311" s="1">
        <v>16793.87890625</v>
      </c>
      <c r="Y311" s="1">
        <v>34739.27734375</v>
      </c>
      <c r="Z311" s="1">
        <v>19101.728515625</v>
      </c>
      <c r="AA311" s="1">
        <v>126696.1875</v>
      </c>
      <c r="AB311" s="1">
        <v>26611.2109375</v>
      </c>
      <c r="AC311" s="1">
        <v>94202.8984375</v>
      </c>
      <c r="AD311" s="1">
        <v>24169.505859375</v>
      </c>
      <c r="AE311" s="1">
        <v>101191.6171875</v>
      </c>
      <c r="AF311" s="1">
        <v>39989.5703125</v>
      </c>
      <c r="AG311" s="1">
        <v>81250.8984375</v>
      </c>
      <c r="AH311" s="1">
        <v>22021.248046875</v>
      </c>
      <c r="AI311" s="1">
        <v>39944.6015625</v>
      </c>
      <c r="AJ311" s="1">
        <v>18009.271484375</v>
      </c>
      <c r="AK311" s="1">
        <v>30587.28515625</v>
      </c>
      <c r="AL311" s="1">
        <v>12690.1474609375</v>
      </c>
      <c r="AM311" s="1">
        <v>27865.732421875</v>
      </c>
      <c r="AN311" s="1">
        <v>14603.376953125</v>
      </c>
      <c r="AO311" s="1">
        <v>24696.470703125</v>
      </c>
      <c r="AP311" s="1">
        <v>12191.396484375</v>
      </c>
      <c r="AQ311" s="1">
        <v>19851.546875</v>
      </c>
      <c r="AR311" s="1">
        <v>126070.1484375</v>
      </c>
      <c r="AS311" s="1">
        <v>65020.046875</v>
      </c>
      <c r="AT311" s="1">
        <v>370994.125</v>
      </c>
      <c r="AU311" s="1">
        <v>130040.0859375</v>
      </c>
      <c r="AV311" s="1">
        <v>56695.6796875</v>
      </c>
      <c r="AW311" s="1">
        <v>91028.0625</v>
      </c>
      <c r="AX311" s="1">
        <v>33214.6875</v>
      </c>
      <c r="AY311" s="1">
        <v>280674.8125</v>
      </c>
      <c r="AZ311" s="1">
        <v>19802.064453125</v>
      </c>
      <c r="BA311" s="1">
        <v>92644.265625</v>
      </c>
      <c r="BB311" s="1">
        <v>31356.36328125</v>
      </c>
      <c r="BC311" s="1">
        <v>76223.921875</v>
      </c>
      <c r="BD311" s="1">
        <v>22893.095703125</v>
      </c>
      <c r="BE311" s="1">
        <v>89961.734375</v>
      </c>
      <c r="BF311" s="1">
        <v>10707.15234375</v>
      </c>
      <c r="BG311" s="1">
        <v>84678.3828125</v>
      </c>
    </row>
    <row r="312" spans="1:59" ht="13" x14ac:dyDescent="0.15">
      <c r="A312" s="1">
        <v>310</v>
      </c>
      <c r="B312" s="1">
        <v>82237.1875</v>
      </c>
      <c r="C312" s="1">
        <v>105949.171875</v>
      </c>
      <c r="D312" s="1">
        <v>76866.1953125</v>
      </c>
      <c r="E312" s="1">
        <v>40099.9609375</v>
      </c>
      <c r="F312" s="1">
        <v>34785.5078125</v>
      </c>
      <c r="G312" s="1">
        <v>45922.2421875</v>
      </c>
      <c r="H312" s="1">
        <v>24560.9765625</v>
      </c>
      <c r="I312" s="1">
        <v>47275.30859375</v>
      </c>
      <c r="J312" s="1">
        <v>72811.5</v>
      </c>
      <c r="K312" s="1">
        <v>46086.25390625</v>
      </c>
      <c r="L312" s="1">
        <v>38265.28125</v>
      </c>
      <c r="M312" s="1">
        <v>42183.609375</v>
      </c>
      <c r="N312" s="1">
        <v>50834.484375</v>
      </c>
      <c r="O312" s="1">
        <v>51563.74609375</v>
      </c>
      <c r="P312" s="1">
        <v>42480.78125</v>
      </c>
      <c r="Q312" s="1">
        <v>23904.16796875</v>
      </c>
      <c r="R312" s="1">
        <v>33449.07421875</v>
      </c>
      <c r="S312" s="1">
        <v>43585.12890625</v>
      </c>
      <c r="T312" s="1">
        <v>47335.09765625</v>
      </c>
      <c r="U312" s="1">
        <v>46708.73828125</v>
      </c>
      <c r="V312" s="1">
        <v>21427.2265625</v>
      </c>
      <c r="W312" s="1">
        <v>36081.76171875</v>
      </c>
      <c r="X312" s="1">
        <v>16796.05859375</v>
      </c>
      <c r="Y312" s="1">
        <v>34851.69921875</v>
      </c>
      <c r="Z312" s="1">
        <v>19108.5234375</v>
      </c>
      <c r="AA312" s="1">
        <v>127106.1953125</v>
      </c>
      <c r="AB312" s="1">
        <v>26620.92578125</v>
      </c>
      <c r="AC312" s="1">
        <v>94507.75</v>
      </c>
      <c r="AD312" s="1">
        <v>24172.216796875</v>
      </c>
      <c r="AE312" s="1">
        <v>101519.0859375</v>
      </c>
      <c r="AF312" s="1">
        <v>39997.171875</v>
      </c>
      <c r="AG312" s="1">
        <v>81513.84375</v>
      </c>
      <c r="AH312" s="1">
        <v>22024.6875</v>
      </c>
      <c r="AI312" s="1">
        <v>40073.87109375</v>
      </c>
      <c r="AJ312" s="1">
        <v>18012.08984375</v>
      </c>
      <c r="AK312" s="1">
        <v>30686.26953125</v>
      </c>
      <c r="AL312" s="1">
        <v>12694.4228515625</v>
      </c>
      <c r="AM312" s="1">
        <v>27955.912109375</v>
      </c>
      <c r="AN312" s="1">
        <v>14605.896484375</v>
      </c>
      <c r="AO312" s="1">
        <v>24776.392578125</v>
      </c>
      <c r="AP312" s="1">
        <v>12192.2294921875</v>
      </c>
      <c r="AQ312" s="1">
        <v>19915.791015625</v>
      </c>
      <c r="AR312" s="1">
        <v>126137.3828125</v>
      </c>
      <c r="AS312" s="1">
        <v>65230.46484375</v>
      </c>
      <c r="AT312" s="1">
        <v>371133.375</v>
      </c>
      <c r="AU312" s="1">
        <v>130460.9140625</v>
      </c>
      <c r="AV312" s="1">
        <v>56700.80078125</v>
      </c>
      <c r="AW312" s="1">
        <v>91322.640625</v>
      </c>
      <c r="AX312" s="1">
        <v>33215.69921875</v>
      </c>
      <c r="AY312" s="1">
        <v>281583.125</v>
      </c>
      <c r="AZ312" s="1">
        <v>19804.5546875</v>
      </c>
      <c r="BA312" s="1">
        <v>92944.0859375</v>
      </c>
      <c r="BB312" s="1">
        <v>31359.421875</v>
      </c>
      <c r="BC312" s="1">
        <v>76470.59375</v>
      </c>
      <c r="BD312" s="1">
        <v>22895.20703125</v>
      </c>
      <c r="BE312" s="1">
        <v>90252.859375</v>
      </c>
      <c r="BF312" s="1">
        <v>10708.5947265625</v>
      </c>
      <c r="BG312" s="1">
        <v>84952.421875</v>
      </c>
    </row>
    <row r="313" spans="1:59" ht="13" x14ac:dyDescent="0.15">
      <c r="A313" s="1">
        <v>311</v>
      </c>
      <c r="B313" s="1">
        <v>82244.46875</v>
      </c>
      <c r="C313" s="1">
        <v>106290.9375</v>
      </c>
      <c r="D313" s="1">
        <v>76902.7734375</v>
      </c>
      <c r="E313" s="1">
        <v>40229.31640625</v>
      </c>
      <c r="F313" s="1">
        <v>34798.58984375</v>
      </c>
      <c r="G313" s="1">
        <v>46070.37890625</v>
      </c>
      <c r="H313" s="1">
        <v>24568.58203125</v>
      </c>
      <c r="I313" s="1">
        <v>47427.80859375</v>
      </c>
      <c r="J313" s="1">
        <v>72824.2265625</v>
      </c>
      <c r="K313" s="1">
        <v>46234.921875</v>
      </c>
      <c r="L313" s="1">
        <v>38278.09375</v>
      </c>
      <c r="M313" s="1">
        <v>42319.68359375</v>
      </c>
      <c r="N313" s="1">
        <v>50842.0703125</v>
      </c>
      <c r="O313" s="1">
        <v>51730.078125</v>
      </c>
      <c r="P313" s="1">
        <v>42490.6640625</v>
      </c>
      <c r="Q313" s="1">
        <v>23981.27734375</v>
      </c>
      <c r="R313" s="1">
        <v>33450.16015625</v>
      </c>
      <c r="S313" s="1">
        <v>43725.73046875</v>
      </c>
      <c r="T313" s="1">
        <v>47340.45703125</v>
      </c>
      <c r="U313" s="1">
        <v>46859.41015625</v>
      </c>
      <c r="V313" s="1">
        <v>21430.921875</v>
      </c>
      <c r="W313" s="1">
        <v>36198.15234375</v>
      </c>
      <c r="X313" s="1">
        <v>16798.21875</v>
      </c>
      <c r="Y313" s="1">
        <v>34964.12890625</v>
      </c>
      <c r="Z313" s="1">
        <v>19115.27734375</v>
      </c>
      <c r="AA313" s="1">
        <v>127516.2265625</v>
      </c>
      <c r="AB313" s="1">
        <v>26630.591796875</v>
      </c>
      <c r="AC313" s="1">
        <v>94812.6171875</v>
      </c>
      <c r="AD313" s="1">
        <v>24174.9140625</v>
      </c>
      <c r="AE313" s="1">
        <v>101846.5703125</v>
      </c>
      <c r="AF313" s="1">
        <v>40004.7265625</v>
      </c>
      <c r="AG313" s="1">
        <v>81776.7890625</v>
      </c>
      <c r="AH313" s="1">
        <v>22028.099609375</v>
      </c>
      <c r="AI313" s="1">
        <v>40203.140625</v>
      </c>
      <c r="AJ313" s="1">
        <v>18014.884765625</v>
      </c>
      <c r="AK313" s="1">
        <v>30785.259765625</v>
      </c>
      <c r="AL313" s="1">
        <v>12698.681640625</v>
      </c>
      <c r="AM313" s="1">
        <v>28046.091796875</v>
      </c>
      <c r="AN313" s="1">
        <v>14608.400390625</v>
      </c>
      <c r="AO313" s="1">
        <v>24856.31640625</v>
      </c>
      <c r="AP313" s="1">
        <v>12193.0546875</v>
      </c>
      <c r="AQ313" s="1">
        <v>19980.03515625</v>
      </c>
      <c r="AR313" s="1">
        <v>126204.21875</v>
      </c>
      <c r="AS313" s="1">
        <v>65440.8828125</v>
      </c>
      <c r="AT313" s="1">
        <v>371271.65625</v>
      </c>
      <c r="AU313" s="1">
        <v>130881.765625</v>
      </c>
      <c r="AV313" s="1">
        <v>56705.89453125</v>
      </c>
      <c r="AW313" s="1">
        <v>91617.2421875</v>
      </c>
      <c r="AX313" s="1">
        <v>33216.70703125</v>
      </c>
      <c r="AY313" s="1">
        <v>282491.4375</v>
      </c>
      <c r="AZ313" s="1">
        <v>19807.025390625</v>
      </c>
      <c r="BA313" s="1">
        <v>93243.90625</v>
      </c>
      <c r="BB313" s="1">
        <v>31362.45703125</v>
      </c>
      <c r="BC313" s="1">
        <v>76717.2734375</v>
      </c>
      <c r="BD313" s="1">
        <v>22897.30859375</v>
      </c>
      <c r="BE313" s="1">
        <v>90544</v>
      </c>
      <c r="BF313" s="1">
        <v>10710.0322265625</v>
      </c>
      <c r="BG313" s="1">
        <v>85226.46875</v>
      </c>
    </row>
    <row r="314" spans="1:59" ht="13" x14ac:dyDescent="0.15">
      <c r="A314" s="1">
        <v>312</v>
      </c>
      <c r="B314" s="1">
        <v>82251.6796875</v>
      </c>
      <c r="C314" s="1">
        <v>106632.71875</v>
      </c>
      <c r="D314" s="1">
        <v>76939.15625</v>
      </c>
      <c r="E314" s="1">
        <v>40358.671875</v>
      </c>
      <c r="F314" s="1">
        <v>34811.59375</v>
      </c>
      <c r="G314" s="1">
        <v>46218.515625</v>
      </c>
      <c r="H314" s="1">
        <v>24576.150390625</v>
      </c>
      <c r="I314" s="1">
        <v>47580.31640625</v>
      </c>
      <c r="J314" s="1">
        <v>72836.8671875</v>
      </c>
      <c r="K314" s="1">
        <v>46383.5859375</v>
      </c>
      <c r="L314" s="1">
        <v>38290.859375</v>
      </c>
      <c r="M314" s="1">
        <v>42455.76171875</v>
      </c>
      <c r="N314" s="1">
        <v>50849.609375</v>
      </c>
      <c r="O314" s="1">
        <v>51896.41796875</v>
      </c>
      <c r="P314" s="1">
        <v>42500.484375</v>
      </c>
      <c r="Q314" s="1">
        <v>24058.390625</v>
      </c>
      <c r="R314" s="1">
        <v>33451.234375</v>
      </c>
      <c r="S314" s="1">
        <v>43866.328125</v>
      </c>
      <c r="T314" s="1">
        <v>47345.76953125</v>
      </c>
      <c r="U314" s="1">
        <v>47010.0859375</v>
      </c>
      <c r="V314" s="1">
        <v>21434.591796875</v>
      </c>
      <c r="W314" s="1">
        <v>36314.55078125</v>
      </c>
      <c r="X314" s="1">
        <v>16800.36328125</v>
      </c>
      <c r="Y314" s="1">
        <v>35076.5546875</v>
      </c>
      <c r="Z314" s="1">
        <v>19121.98828125</v>
      </c>
      <c r="AA314" s="1">
        <v>127926.25</v>
      </c>
      <c r="AB314" s="1">
        <v>26640.203125</v>
      </c>
      <c r="AC314" s="1">
        <v>95117.484375</v>
      </c>
      <c r="AD314" s="1">
        <v>24177.59375</v>
      </c>
      <c r="AE314" s="1">
        <v>102174.0625</v>
      </c>
      <c r="AF314" s="1">
        <v>40012.2421875</v>
      </c>
      <c r="AG314" s="1">
        <v>82039.7421875</v>
      </c>
      <c r="AH314" s="1">
        <v>22031.494140625</v>
      </c>
      <c r="AI314" s="1">
        <v>40332.41015625</v>
      </c>
      <c r="AJ314" s="1">
        <v>18017.658203125</v>
      </c>
      <c r="AK314" s="1">
        <v>30884.24609375</v>
      </c>
      <c r="AL314" s="1">
        <v>12702.9208984375</v>
      </c>
      <c r="AM314" s="1">
        <v>28136.2734375</v>
      </c>
      <c r="AN314" s="1">
        <v>14610.8916015625</v>
      </c>
      <c r="AO314" s="1">
        <v>24936.2421875</v>
      </c>
      <c r="AP314" s="1">
        <v>12193.875</v>
      </c>
      <c r="AQ314" s="1">
        <v>20044.28125</v>
      </c>
      <c r="AR314" s="1">
        <v>126270.6484375</v>
      </c>
      <c r="AS314" s="1">
        <v>65651.3046875</v>
      </c>
      <c r="AT314" s="1">
        <v>371408.9375</v>
      </c>
      <c r="AU314" s="1">
        <v>131302.609375</v>
      </c>
      <c r="AV314" s="1">
        <v>56710.9453125</v>
      </c>
      <c r="AW314" s="1">
        <v>91911.828125</v>
      </c>
      <c r="AX314" s="1">
        <v>33217.70703125</v>
      </c>
      <c r="AY314" s="1">
        <v>283399.8125</v>
      </c>
      <c r="AZ314" s="1">
        <v>19809.482421875</v>
      </c>
      <c r="BA314" s="1">
        <v>93543.7265625</v>
      </c>
      <c r="BB314" s="1">
        <v>31365.478515625</v>
      </c>
      <c r="BC314" s="1">
        <v>76963.9609375</v>
      </c>
      <c r="BD314" s="1">
        <v>22899.3984375</v>
      </c>
      <c r="BE314" s="1">
        <v>90835.140625</v>
      </c>
      <c r="BF314" s="1">
        <v>10711.4638671875</v>
      </c>
      <c r="BG314" s="1">
        <v>85500.5078125</v>
      </c>
    </row>
    <row r="315" spans="1:59" ht="13" x14ac:dyDescent="0.15">
      <c r="A315" s="1">
        <v>313</v>
      </c>
      <c r="B315" s="1">
        <v>82258.8359375</v>
      </c>
      <c r="C315" s="1">
        <v>106974.4921875</v>
      </c>
      <c r="D315" s="1">
        <v>76975.3671875</v>
      </c>
      <c r="E315" s="1">
        <v>40488.02734375</v>
      </c>
      <c r="F315" s="1">
        <v>34824.54296875</v>
      </c>
      <c r="G315" s="1">
        <v>46366.65625</v>
      </c>
      <c r="H315" s="1">
        <v>24583.68359375</v>
      </c>
      <c r="I315" s="1">
        <v>47732.81640625</v>
      </c>
      <c r="J315" s="1">
        <v>72849.40625</v>
      </c>
      <c r="K315" s="1">
        <v>46532.25390625</v>
      </c>
      <c r="L315" s="1">
        <v>38303.578125</v>
      </c>
      <c r="M315" s="1">
        <v>42591.84375</v>
      </c>
      <c r="N315" s="1">
        <v>50857.1015625</v>
      </c>
      <c r="O315" s="1">
        <v>52062.7578125</v>
      </c>
      <c r="P315" s="1">
        <v>42510.2421875</v>
      </c>
      <c r="Q315" s="1">
        <v>24135.5</v>
      </c>
      <c r="R315" s="1">
        <v>33452.30078125</v>
      </c>
      <c r="S315" s="1">
        <v>44006.921875</v>
      </c>
      <c r="T315" s="1">
        <v>47351.05859375</v>
      </c>
      <c r="U315" s="1">
        <v>47160.7578125</v>
      </c>
      <c r="V315" s="1">
        <v>21438.240234375</v>
      </c>
      <c r="W315" s="1">
        <v>36430.9453125</v>
      </c>
      <c r="X315" s="1">
        <v>16802.494140625</v>
      </c>
      <c r="Y315" s="1">
        <v>35188.98046875</v>
      </c>
      <c r="Z315" s="1">
        <v>19128.658203125</v>
      </c>
      <c r="AA315" s="1">
        <v>128336.28125</v>
      </c>
      <c r="AB315" s="1">
        <v>26649.767578125</v>
      </c>
      <c r="AC315" s="1">
        <v>95422.3515625</v>
      </c>
      <c r="AD315" s="1">
        <v>24180.26171875</v>
      </c>
      <c r="AE315" s="1">
        <v>102501.5390625</v>
      </c>
      <c r="AF315" s="1">
        <v>40019.69921875</v>
      </c>
      <c r="AG315" s="1">
        <v>82302.6953125</v>
      </c>
      <c r="AH315" s="1">
        <v>22034.8671875</v>
      </c>
      <c r="AI315" s="1">
        <v>40461.68359375</v>
      </c>
      <c r="AJ315" s="1">
        <v>18020.41015625</v>
      </c>
      <c r="AK315" s="1">
        <v>30983.236328125</v>
      </c>
      <c r="AL315" s="1">
        <v>12707.14453125</v>
      </c>
      <c r="AM315" s="1">
        <v>28226.455078125</v>
      </c>
      <c r="AN315" s="1">
        <v>14613.3642578125</v>
      </c>
      <c r="AO315" s="1">
        <v>25016.166015625</v>
      </c>
      <c r="AP315" s="1">
        <v>12194.6884765625</v>
      </c>
      <c r="AQ315" s="1">
        <v>20108.52734375</v>
      </c>
      <c r="AR315" s="1">
        <v>126336.7109375</v>
      </c>
      <c r="AS315" s="1">
        <v>65861.734375</v>
      </c>
      <c r="AT315" s="1">
        <v>371545.34375</v>
      </c>
      <c r="AU315" s="1">
        <v>131723.453125</v>
      </c>
      <c r="AV315" s="1">
        <v>56715.9609375</v>
      </c>
      <c r="AW315" s="1">
        <v>92206.421875</v>
      </c>
      <c r="AX315" s="1">
        <v>33218.69921875</v>
      </c>
      <c r="AY315" s="1">
        <v>284308.15625</v>
      </c>
      <c r="AZ315" s="1">
        <v>19811.927734375</v>
      </c>
      <c r="BA315" s="1">
        <v>93843.546875</v>
      </c>
      <c r="BB315" s="1">
        <v>31368.478515625</v>
      </c>
      <c r="BC315" s="1">
        <v>77210.640625</v>
      </c>
      <c r="BD315" s="1">
        <v>22901.47265625</v>
      </c>
      <c r="BE315" s="1">
        <v>91126.28125</v>
      </c>
      <c r="BF315" s="1">
        <v>10712.88671875</v>
      </c>
      <c r="BG315" s="1">
        <v>85774.5546875</v>
      </c>
    </row>
    <row r="316" spans="1:59" ht="13" x14ac:dyDescent="0.15">
      <c r="A316" s="1">
        <v>314</v>
      </c>
      <c r="B316" s="1">
        <v>82265.9375</v>
      </c>
      <c r="C316" s="1">
        <v>107316.2578125</v>
      </c>
      <c r="D316" s="1">
        <v>77011.390625</v>
      </c>
      <c r="E316" s="1">
        <v>40617.37890625</v>
      </c>
      <c r="F316" s="1">
        <v>34837.421875</v>
      </c>
      <c r="G316" s="1">
        <v>46514.7890625</v>
      </c>
      <c r="H316" s="1">
        <v>24591.177734375</v>
      </c>
      <c r="I316" s="1">
        <v>47885.31640625</v>
      </c>
      <c r="J316" s="1">
        <v>72861.859375</v>
      </c>
      <c r="K316" s="1">
        <v>46680.9140625</v>
      </c>
      <c r="L316" s="1">
        <v>38316.2421875</v>
      </c>
      <c r="M316" s="1">
        <v>42727.9140625</v>
      </c>
      <c r="N316" s="1">
        <v>50864.5546875</v>
      </c>
      <c r="O316" s="1">
        <v>52229.08203125</v>
      </c>
      <c r="P316" s="1">
        <v>42519.93359375</v>
      </c>
      <c r="Q316" s="1">
        <v>24212.611328125</v>
      </c>
      <c r="R316" s="1">
        <v>33453.3515625</v>
      </c>
      <c r="S316" s="1">
        <v>44147.51953125</v>
      </c>
      <c r="T316" s="1">
        <v>47356.3125</v>
      </c>
      <c r="U316" s="1">
        <v>47311.43359375</v>
      </c>
      <c r="V316" s="1">
        <v>21441.86328125</v>
      </c>
      <c r="W316" s="1">
        <v>36547.33203125</v>
      </c>
      <c r="X316" s="1">
        <v>16804.60546875</v>
      </c>
      <c r="Y316" s="1">
        <v>35301.40234375</v>
      </c>
      <c r="Z316" s="1">
        <v>19135.283203125</v>
      </c>
      <c r="AA316" s="1">
        <v>128746.2890625</v>
      </c>
      <c r="AB316" s="1">
        <v>26659.28515625</v>
      </c>
      <c r="AC316" s="1">
        <v>95727.2109375</v>
      </c>
      <c r="AD316" s="1">
        <v>24182.9140625</v>
      </c>
      <c r="AE316" s="1">
        <v>102829.015625</v>
      </c>
      <c r="AF316" s="1">
        <v>40027.125</v>
      </c>
      <c r="AG316" s="1">
        <v>82565.640625</v>
      </c>
      <c r="AH316" s="1">
        <v>22038.220703125</v>
      </c>
      <c r="AI316" s="1">
        <v>40590.94921875</v>
      </c>
      <c r="AJ316" s="1">
        <v>18023.13671875</v>
      </c>
      <c r="AK316" s="1">
        <v>31082.22265625</v>
      </c>
      <c r="AL316" s="1">
        <v>12711.3486328125</v>
      </c>
      <c r="AM316" s="1">
        <v>28316.634765625</v>
      </c>
      <c r="AN316" s="1">
        <v>14615.826171875</v>
      </c>
      <c r="AO316" s="1">
        <v>25096.087890625</v>
      </c>
      <c r="AP316" s="1">
        <v>12195.4951171875</v>
      </c>
      <c r="AQ316" s="1">
        <v>20172.76953125</v>
      </c>
      <c r="AR316" s="1">
        <v>126402.359375</v>
      </c>
      <c r="AS316" s="1">
        <v>66072.140625</v>
      </c>
      <c r="AT316" s="1">
        <v>371680.84375</v>
      </c>
      <c r="AU316" s="1">
        <v>132144.28125</v>
      </c>
      <c r="AV316" s="1">
        <v>56720.94140625</v>
      </c>
      <c r="AW316" s="1">
        <v>92501.0078125</v>
      </c>
      <c r="AX316" s="1">
        <v>33219.6875</v>
      </c>
      <c r="AY316" s="1">
        <v>285216.46875</v>
      </c>
      <c r="AZ316" s="1">
        <v>19814.353515625</v>
      </c>
      <c r="BA316" s="1">
        <v>94143.3671875</v>
      </c>
      <c r="BB316" s="1">
        <v>31371.46484375</v>
      </c>
      <c r="BC316" s="1">
        <v>77457.3125</v>
      </c>
      <c r="BD316" s="1">
        <v>22903.541015625</v>
      </c>
      <c r="BE316" s="1">
        <v>91417.421875</v>
      </c>
      <c r="BF316" s="1">
        <v>10714.302734375</v>
      </c>
      <c r="BG316" s="1">
        <v>86048.578125</v>
      </c>
    </row>
    <row r="317" spans="1:59" ht="13" x14ac:dyDescent="0.15">
      <c r="A317" s="1">
        <v>315</v>
      </c>
      <c r="B317" s="1">
        <v>82272.9765625</v>
      </c>
      <c r="C317" s="1">
        <v>107658.03125</v>
      </c>
      <c r="D317" s="1">
        <v>77047.21875</v>
      </c>
      <c r="E317" s="1">
        <v>40746.73828125</v>
      </c>
      <c r="F317" s="1">
        <v>34850.23828125</v>
      </c>
      <c r="G317" s="1">
        <v>46662.92578125</v>
      </c>
      <c r="H317" s="1">
        <v>24598.63671875</v>
      </c>
      <c r="I317" s="1">
        <v>48037.81640625</v>
      </c>
      <c r="J317" s="1">
        <v>72874.2265625</v>
      </c>
      <c r="K317" s="1">
        <v>46829.5859375</v>
      </c>
      <c r="L317" s="1">
        <v>38328.859375</v>
      </c>
      <c r="M317" s="1">
        <v>42863.9921875</v>
      </c>
      <c r="N317" s="1">
        <v>50871.95703125</v>
      </c>
      <c r="O317" s="1">
        <v>52395.421875</v>
      </c>
      <c r="P317" s="1">
        <v>42529.56640625</v>
      </c>
      <c r="Q317" s="1">
        <v>24289.720703125</v>
      </c>
      <c r="R317" s="1">
        <v>33454.390625</v>
      </c>
      <c r="S317" s="1">
        <v>44288.1171875</v>
      </c>
      <c r="T317" s="1">
        <v>47361.52734375</v>
      </c>
      <c r="U317" s="1">
        <v>47462.10546875</v>
      </c>
      <c r="V317" s="1">
        <v>21445.4609375</v>
      </c>
      <c r="W317" s="1">
        <v>36663.7265625</v>
      </c>
      <c r="X317" s="1">
        <v>16806.705078125</v>
      </c>
      <c r="Y317" s="1">
        <v>35413.828125</v>
      </c>
      <c r="Z317" s="1">
        <v>19141.869140625</v>
      </c>
      <c r="AA317" s="1">
        <v>129156.3046875</v>
      </c>
      <c r="AB317" s="1">
        <v>26668.75</v>
      </c>
      <c r="AC317" s="1">
        <v>96032.0703125</v>
      </c>
      <c r="AD317" s="1">
        <v>24185.55078125</v>
      </c>
      <c r="AE317" s="1">
        <v>103156.5078125</v>
      </c>
      <c r="AF317" s="1">
        <v>40034.5</v>
      </c>
      <c r="AG317" s="1">
        <v>82828.5859375</v>
      </c>
      <c r="AH317" s="1">
        <v>22041.552734375</v>
      </c>
      <c r="AI317" s="1">
        <v>40720.22265625</v>
      </c>
      <c r="AJ317" s="1">
        <v>18025.841796875</v>
      </c>
      <c r="AK317" s="1">
        <v>31181.2109375</v>
      </c>
      <c r="AL317" s="1">
        <v>12715.537109375</v>
      </c>
      <c r="AM317" s="1">
        <v>28406.814453125</v>
      </c>
      <c r="AN317" s="1">
        <v>14618.2705078125</v>
      </c>
      <c r="AO317" s="1">
        <v>25176.01171875</v>
      </c>
      <c r="AP317" s="1">
        <v>12196.2958984375</v>
      </c>
      <c r="AQ317" s="1">
        <v>20237.013671875</v>
      </c>
      <c r="AR317" s="1">
        <v>126467.6484375</v>
      </c>
      <c r="AS317" s="1">
        <v>66282.5703125</v>
      </c>
      <c r="AT317" s="1">
        <v>371815.34375</v>
      </c>
      <c r="AU317" s="1">
        <v>132565.125</v>
      </c>
      <c r="AV317" s="1">
        <v>56725.890625</v>
      </c>
      <c r="AW317" s="1">
        <v>92795.59375</v>
      </c>
      <c r="AX317" s="1">
        <v>33220.671875</v>
      </c>
      <c r="AY317" s="1">
        <v>286124.78125</v>
      </c>
      <c r="AZ317" s="1">
        <v>19816.76953125</v>
      </c>
      <c r="BA317" s="1">
        <v>94443.1796875</v>
      </c>
      <c r="BB317" s="1">
        <v>31374.4296875</v>
      </c>
      <c r="BC317" s="1">
        <v>77704</v>
      </c>
      <c r="BD317" s="1">
        <v>22905.58984375</v>
      </c>
      <c r="BE317" s="1">
        <v>91708.5625</v>
      </c>
      <c r="BF317" s="1">
        <v>10715.7119140625</v>
      </c>
      <c r="BG317" s="1">
        <v>86322.625</v>
      </c>
    </row>
    <row r="318" spans="1:59" ht="13" x14ac:dyDescent="0.15">
      <c r="A318" s="1">
        <v>316</v>
      </c>
      <c r="B318" s="1">
        <v>82279.953125</v>
      </c>
      <c r="C318" s="1">
        <v>107999.8046875</v>
      </c>
      <c r="D318" s="1">
        <v>77082.875</v>
      </c>
      <c r="E318" s="1">
        <v>40876.08984375</v>
      </c>
      <c r="F318" s="1">
        <v>34862.9921875</v>
      </c>
      <c r="G318" s="1">
        <v>46811.05859375</v>
      </c>
      <c r="H318" s="1">
        <v>24606.05859375</v>
      </c>
      <c r="I318" s="1">
        <v>48190.31640625</v>
      </c>
      <c r="J318" s="1">
        <v>72886.5</v>
      </c>
      <c r="K318" s="1">
        <v>46978.25</v>
      </c>
      <c r="L318" s="1">
        <v>38341.42578125</v>
      </c>
      <c r="M318" s="1">
        <v>43000.06640625</v>
      </c>
      <c r="N318" s="1">
        <v>50879.3203125</v>
      </c>
      <c r="O318" s="1">
        <v>52561.75390625</v>
      </c>
      <c r="P318" s="1">
        <v>42539.1328125</v>
      </c>
      <c r="Q318" s="1">
        <v>24366.83203125</v>
      </c>
      <c r="R318" s="1">
        <v>33455.421875</v>
      </c>
      <c r="S318" s="1">
        <v>44428.71875</v>
      </c>
      <c r="T318" s="1">
        <v>47366.72265625</v>
      </c>
      <c r="U318" s="1">
        <v>47612.78125</v>
      </c>
      <c r="V318" s="1">
        <v>21449.037109375</v>
      </c>
      <c r="W318" s="1">
        <v>36780.12109375</v>
      </c>
      <c r="X318" s="1">
        <v>16808.783203125</v>
      </c>
      <c r="Y318" s="1">
        <v>35526.25390625</v>
      </c>
      <c r="Z318" s="1">
        <v>19148.41015625</v>
      </c>
      <c r="AA318" s="1">
        <v>129566.3359375</v>
      </c>
      <c r="AB318" s="1">
        <v>26678.169921875</v>
      </c>
      <c r="AC318" s="1">
        <v>96336.9375</v>
      </c>
      <c r="AD318" s="1">
        <v>24188.173828125</v>
      </c>
      <c r="AE318" s="1">
        <v>103483.984375</v>
      </c>
      <c r="AF318" s="1">
        <v>40041.83203125</v>
      </c>
      <c r="AG318" s="1">
        <v>83091.53125</v>
      </c>
      <c r="AH318" s="1">
        <v>22044.86328125</v>
      </c>
      <c r="AI318" s="1">
        <v>40849.49609375</v>
      </c>
      <c r="AJ318" s="1">
        <v>18028.529296875</v>
      </c>
      <c r="AK318" s="1">
        <v>31280.201171875</v>
      </c>
      <c r="AL318" s="1">
        <v>12719.7080078125</v>
      </c>
      <c r="AM318" s="1">
        <v>28496.99609375</v>
      </c>
      <c r="AN318" s="1">
        <v>14620.703125</v>
      </c>
      <c r="AO318" s="1">
        <v>25255.939453125</v>
      </c>
      <c r="AP318" s="1">
        <v>12197.091796875</v>
      </c>
      <c r="AQ318" s="1">
        <v>20301.259765625</v>
      </c>
      <c r="AR318" s="1">
        <v>126532.546875</v>
      </c>
      <c r="AS318" s="1">
        <v>66492.9921875</v>
      </c>
      <c r="AT318" s="1">
        <v>371949</v>
      </c>
      <c r="AU318" s="1">
        <v>132985.96875</v>
      </c>
      <c r="AV318" s="1">
        <v>56730.80078125</v>
      </c>
      <c r="AW318" s="1">
        <v>93090.1875</v>
      </c>
      <c r="AX318" s="1">
        <v>33221.64453125</v>
      </c>
      <c r="AY318" s="1">
        <v>287033.125</v>
      </c>
      <c r="AZ318" s="1">
        <v>19819.169921875</v>
      </c>
      <c r="BA318" s="1">
        <v>94743.0078125</v>
      </c>
      <c r="BB318" s="1">
        <v>31377.37109375</v>
      </c>
      <c r="BC318" s="1">
        <v>77950.6796875</v>
      </c>
      <c r="BD318" s="1">
        <v>22907.634765625</v>
      </c>
      <c r="BE318" s="1">
        <v>91999.703125</v>
      </c>
      <c r="BF318" s="1">
        <v>10717.1171875</v>
      </c>
      <c r="BG318" s="1">
        <v>86596.6640625</v>
      </c>
    </row>
    <row r="319" spans="1:59" ht="13" x14ac:dyDescent="0.15">
      <c r="A319" s="1">
        <v>317</v>
      </c>
      <c r="B319" s="1">
        <v>82286.890625</v>
      </c>
      <c r="C319" s="1">
        <v>108341.5703125</v>
      </c>
      <c r="D319" s="1">
        <v>77118.3515625</v>
      </c>
      <c r="E319" s="1">
        <v>41005.4453125</v>
      </c>
      <c r="F319" s="1">
        <v>34875.6796875</v>
      </c>
      <c r="G319" s="1">
        <v>46959.19921875</v>
      </c>
      <c r="H319" s="1">
        <v>24613.447265625</v>
      </c>
      <c r="I319" s="1">
        <v>48342.81640625</v>
      </c>
      <c r="J319" s="1">
        <v>72898.6953125</v>
      </c>
      <c r="K319" s="1">
        <v>47126.91015625</v>
      </c>
      <c r="L319" s="1">
        <v>38353.94921875</v>
      </c>
      <c r="M319" s="1">
        <v>43136.14453125</v>
      </c>
      <c r="N319" s="1">
        <v>50886.640625</v>
      </c>
      <c r="O319" s="1">
        <v>52728.08984375</v>
      </c>
      <c r="P319" s="1">
        <v>42548.64453125</v>
      </c>
      <c r="Q319" s="1">
        <v>24443.94140625</v>
      </c>
      <c r="R319" s="1">
        <v>33456.4453125</v>
      </c>
      <c r="S319" s="1">
        <v>44569.30859375</v>
      </c>
      <c r="T319" s="1">
        <v>47371.87890625</v>
      </c>
      <c r="U319" s="1">
        <v>47763.453125</v>
      </c>
      <c r="V319" s="1">
        <v>21452.587890625</v>
      </c>
      <c r="W319" s="1">
        <v>36896.51171875</v>
      </c>
      <c r="X319" s="1">
        <v>16810.849609375</v>
      </c>
      <c r="Y319" s="1">
        <v>35638.67578125</v>
      </c>
      <c r="Z319" s="1">
        <v>19154.9140625</v>
      </c>
      <c r="AA319" s="1">
        <v>129976.34375</v>
      </c>
      <c r="AB319" s="1">
        <v>26687.5390625</v>
      </c>
      <c r="AC319" s="1">
        <v>96641.796875</v>
      </c>
      <c r="AD319" s="1">
        <v>24190.783203125</v>
      </c>
      <c r="AE319" s="1">
        <v>103811.453125</v>
      </c>
      <c r="AF319" s="1">
        <v>40049.12109375</v>
      </c>
      <c r="AG319" s="1">
        <v>83354.4765625</v>
      </c>
      <c r="AH319" s="1">
        <v>22048.154296875</v>
      </c>
      <c r="AI319" s="1">
        <v>40978.76171875</v>
      </c>
      <c r="AJ319" s="1">
        <v>18031.193359375</v>
      </c>
      <c r="AK319" s="1">
        <v>31379.185546875</v>
      </c>
      <c r="AL319" s="1">
        <v>12723.86328125</v>
      </c>
      <c r="AM319" s="1">
        <v>28587.173828125</v>
      </c>
      <c r="AN319" s="1">
        <v>14623.119140625</v>
      </c>
      <c r="AO319" s="1">
        <v>25335.861328125</v>
      </c>
      <c r="AP319" s="1">
        <v>12197.8818359375</v>
      </c>
      <c r="AQ319" s="1">
        <v>20365.501953125</v>
      </c>
      <c r="AR319" s="1">
        <v>126597.0859375</v>
      </c>
      <c r="AS319" s="1">
        <v>66703.4140625</v>
      </c>
      <c r="AT319" s="1">
        <v>372081.71875</v>
      </c>
      <c r="AU319" s="1">
        <v>133406.8125</v>
      </c>
      <c r="AV319" s="1">
        <v>56735.67578125</v>
      </c>
      <c r="AW319" s="1">
        <v>93384.7734375</v>
      </c>
      <c r="AX319" s="1">
        <v>33222.6171875</v>
      </c>
      <c r="AY319" s="1">
        <v>287941.46875</v>
      </c>
      <c r="AZ319" s="1">
        <v>19821.556640625</v>
      </c>
      <c r="BA319" s="1">
        <v>95042.8203125</v>
      </c>
      <c r="BB319" s="1">
        <v>31380.3046875</v>
      </c>
      <c r="BC319" s="1">
        <v>78197.3515625</v>
      </c>
      <c r="BD319" s="1">
        <v>22909.666015625</v>
      </c>
      <c r="BE319" s="1">
        <v>92290.8359375</v>
      </c>
      <c r="BF319" s="1">
        <v>10718.5126953125</v>
      </c>
      <c r="BG319" s="1">
        <v>86870.703125</v>
      </c>
    </row>
    <row r="320" spans="1:59" ht="13" x14ac:dyDescent="0.15">
      <c r="A320" s="1">
        <v>318</v>
      </c>
      <c r="B320" s="1">
        <v>82293.7578125</v>
      </c>
      <c r="C320" s="1">
        <v>108683.3515625</v>
      </c>
      <c r="D320" s="1">
        <v>77153.65625</v>
      </c>
      <c r="E320" s="1">
        <v>41134.796875</v>
      </c>
      <c r="F320" s="1">
        <v>34888.30859375</v>
      </c>
      <c r="G320" s="1">
        <v>47107.33203125</v>
      </c>
      <c r="H320" s="1">
        <v>24620.796875</v>
      </c>
      <c r="I320" s="1">
        <v>48495.3203125</v>
      </c>
      <c r="J320" s="1">
        <v>72910.8046875</v>
      </c>
      <c r="K320" s="1">
        <v>47275.578125</v>
      </c>
      <c r="L320" s="1">
        <v>38366.41796875</v>
      </c>
      <c r="M320" s="1">
        <v>43272.21875</v>
      </c>
      <c r="N320" s="1">
        <v>50893.9140625</v>
      </c>
      <c r="O320" s="1">
        <v>52894.42578125</v>
      </c>
      <c r="P320" s="1">
        <v>42558.09375</v>
      </c>
      <c r="Q320" s="1">
        <v>24521.052734375</v>
      </c>
      <c r="R320" s="1">
        <v>33457.44921875</v>
      </c>
      <c r="S320" s="1">
        <v>44709.91015625</v>
      </c>
      <c r="T320" s="1">
        <v>47376.99609375</v>
      </c>
      <c r="U320" s="1">
        <v>47914.125</v>
      </c>
      <c r="V320" s="1">
        <v>21456.115234375</v>
      </c>
      <c r="W320" s="1">
        <v>37012.90234375</v>
      </c>
      <c r="X320" s="1">
        <v>16812.896484375</v>
      </c>
      <c r="Y320" s="1">
        <v>35751.1015625</v>
      </c>
      <c r="Z320" s="1">
        <v>19161.37890625</v>
      </c>
      <c r="AA320" s="1">
        <v>130386.3671875</v>
      </c>
      <c r="AB320" s="1">
        <v>26696.865234375</v>
      </c>
      <c r="AC320" s="1">
        <v>96946.6640625</v>
      </c>
      <c r="AD320" s="1">
        <v>24193.37890625</v>
      </c>
      <c r="AE320" s="1">
        <v>104138.9453125</v>
      </c>
      <c r="AF320" s="1">
        <v>40056.36328125</v>
      </c>
      <c r="AG320" s="1">
        <v>83617.4296875</v>
      </c>
      <c r="AH320" s="1">
        <v>22051.421875</v>
      </c>
      <c r="AI320" s="1">
        <v>41108.03515625</v>
      </c>
      <c r="AJ320" s="1">
        <v>18033.833984375</v>
      </c>
      <c r="AK320" s="1">
        <v>31478.17578125</v>
      </c>
      <c r="AL320" s="1">
        <v>12728.001953125</v>
      </c>
      <c r="AM320" s="1">
        <v>28677.353515625</v>
      </c>
      <c r="AN320" s="1">
        <v>14625.5205078125</v>
      </c>
      <c r="AO320" s="1">
        <v>25415.78515625</v>
      </c>
      <c r="AP320" s="1">
        <v>12198.6640625</v>
      </c>
      <c r="AQ320" s="1">
        <v>20429.748046875</v>
      </c>
      <c r="AR320" s="1">
        <v>126661.25</v>
      </c>
      <c r="AS320" s="1">
        <v>66913.828125</v>
      </c>
      <c r="AT320" s="1">
        <v>372213.5625</v>
      </c>
      <c r="AU320" s="1">
        <v>133827.65625</v>
      </c>
      <c r="AV320" s="1">
        <v>56740.52734375</v>
      </c>
      <c r="AW320" s="1">
        <v>93679.3671875</v>
      </c>
      <c r="AX320" s="1">
        <v>33223.578125</v>
      </c>
      <c r="AY320" s="1">
        <v>288849.8125</v>
      </c>
      <c r="AZ320" s="1">
        <v>19823.92578125</v>
      </c>
      <c r="BA320" s="1">
        <v>95342.640625</v>
      </c>
      <c r="BB320" s="1">
        <v>31383.21484375</v>
      </c>
      <c r="BC320" s="1">
        <v>78444.03125</v>
      </c>
      <c r="BD320" s="1">
        <v>22911.68359375</v>
      </c>
      <c r="BE320" s="1">
        <v>92581.9765625</v>
      </c>
      <c r="BF320" s="1">
        <v>10719.904296875</v>
      </c>
      <c r="BG320" s="1">
        <v>87144.75</v>
      </c>
    </row>
    <row r="321" spans="1:59" ht="13" x14ac:dyDescent="0.15">
      <c r="A321" s="1">
        <v>319</v>
      </c>
      <c r="B321" s="1">
        <v>82300.5625</v>
      </c>
      <c r="C321" s="1">
        <v>109025.1171875</v>
      </c>
      <c r="D321" s="1">
        <v>77188.7734375</v>
      </c>
      <c r="E321" s="1">
        <v>41264.15625</v>
      </c>
      <c r="F321" s="1">
        <v>34900.875</v>
      </c>
      <c r="G321" s="1">
        <v>47255.46875</v>
      </c>
      <c r="H321" s="1">
        <v>24628.115234375</v>
      </c>
      <c r="I321" s="1">
        <v>48647.82421875</v>
      </c>
      <c r="J321" s="1">
        <v>72922.8203125</v>
      </c>
      <c r="K321" s="1">
        <v>47424.24609375</v>
      </c>
      <c r="L321" s="1">
        <v>38378.84765625</v>
      </c>
      <c r="M321" s="1">
        <v>43408.296875</v>
      </c>
      <c r="N321" s="1">
        <v>50901.1484375</v>
      </c>
      <c r="O321" s="1">
        <v>53060.76171875</v>
      </c>
      <c r="P321" s="1">
        <v>42567.484375</v>
      </c>
      <c r="Q321" s="1">
        <v>24598.162109375</v>
      </c>
      <c r="R321" s="1">
        <v>33458.453125</v>
      </c>
      <c r="S321" s="1">
        <v>44850.5078125</v>
      </c>
      <c r="T321" s="1">
        <v>47382.09765625</v>
      </c>
      <c r="U321" s="1">
        <v>48064.80078125</v>
      </c>
      <c r="V321" s="1">
        <v>21459.62109375</v>
      </c>
      <c r="W321" s="1">
        <v>37129.30078125</v>
      </c>
      <c r="X321" s="1">
        <v>16814.9296875</v>
      </c>
      <c r="Y321" s="1">
        <v>35863.52734375</v>
      </c>
      <c r="Z321" s="1">
        <v>19167.796875</v>
      </c>
      <c r="AA321" s="1">
        <v>130796.3984375</v>
      </c>
      <c r="AB321" s="1">
        <v>26706.140625</v>
      </c>
      <c r="AC321" s="1">
        <v>97251.53125</v>
      </c>
      <c r="AD321" s="1">
        <v>24195.958984375</v>
      </c>
      <c r="AE321" s="1">
        <v>104466.4296875</v>
      </c>
      <c r="AF321" s="1">
        <v>40063.56640625</v>
      </c>
      <c r="AG321" s="1">
        <v>83880.3828125</v>
      </c>
      <c r="AH321" s="1">
        <v>22054.671875</v>
      </c>
      <c r="AI321" s="1">
        <v>41237.30859375</v>
      </c>
      <c r="AJ321" s="1">
        <v>18036.453125</v>
      </c>
      <c r="AK321" s="1">
        <v>31577.166015625</v>
      </c>
      <c r="AL321" s="1">
        <v>12732.1240234375</v>
      </c>
      <c r="AM321" s="1">
        <v>28767.537109375</v>
      </c>
      <c r="AN321" s="1">
        <v>14627.91015625</v>
      </c>
      <c r="AO321" s="1">
        <v>25495.7109375</v>
      </c>
      <c r="AP321" s="1">
        <v>12199.44140625</v>
      </c>
      <c r="AQ321" s="1">
        <v>20493.994140625</v>
      </c>
      <c r="AR321" s="1">
        <v>126725.046875</v>
      </c>
      <c r="AS321" s="1">
        <v>67124.2578125</v>
      </c>
      <c r="AT321" s="1">
        <v>372344.46875</v>
      </c>
      <c r="AU321" s="1">
        <v>134248.5</v>
      </c>
      <c r="AV321" s="1">
        <v>56745.328125</v>
      </c>
      <c r="AW321" s="1">
        <v>93973.953125</v>
      </c>
      <c r="AX321" s="1">
        <v>33224.5390625</v>
      </c>
      <c r="AY321" s="1">
        <v>289758.125</v>
      </c>
      <c r="AZ321" s="1">
        <v>19826.28515625</v>
      </c>
      <c r="BA321" s="1">
        <v>95642.46875</v>
      </c>
      <c r="BB321" s="1">
        <v>31386.115234375</v>
      </c>
      <c r="BC321" s="1">
        <v>78690.71875</v>
      </c>
      <c r="BD321" s="1">
        <v>22913.69140625</v>
      </c>
      <c r="BE321" s="1">
        <v>92873.1171875</v>
      </c>
      <c r="BF321" s="1">
        <v>10721.2900390625</v>
      </c>
      <c r="BG321" s="1">
        <v>87418.7890625</v>
      </c>
    </row>
    <row r="322" spans="1:59" ht="13" x14ac:dyDescent="0.15">
      <c r="A322" s="1">
        <v>320</v>
      </c>
      <c r="B322" s="1">
        <v>82307.3125</v>
      </c>
      <c r="C322" s="1">
        <v>109366.8828125</v>
      </c>
      <c r="D322" s="1">
        <v>77223.7109375</v>
      </c>
      <c r="E322" s="1">
        <v>41393.5078125</v>
      </c>
      <c r="F322" s="1">
        <v>34913.37890625</v>
      </c>
      <c r="G322" s="1">
        <v>47403.6015625</v>
      </c>
      <c r="H322" s="1">
        <v>24635.396484375</v>
      </c>
      <c r="I322" s="1">
        <v>48800.3203125</v>
      </c>
      <c r="J322" s="1">
        <v>72934.7578125</v>
      </c>
      <c r="K322" s="1">
        <v>47572.91015625</v>
      </c>
      <c r="L322" s="1">
        <v>38391.2265625</v>
      </c>
      <c r="M322" s="1">
        <v>43544.37109375</v>
      </c>
      <c r="N322" s="1">
        <v>50908.33984375</v>
      </c>
      <c r="O322" s="1">
        <v>53227.09375</v>
      </c>
      <c r="P322" s="1">
        <v>42576.8125</v>
      </c>
      <c r="Q322" s="1">
        <v>24675.26953125</v>
      </c>
      <c r="R322" s="1">
        <v>33459.44921875</v>
      </c>
      <c r="S322" s="1">
        <v>44991.1015625</v>
      </c>
      <c r="T322" s="1">
        <v>47387.15234375</v>
      </c>
      <c r="U322" s="1">
        <v>48215.46875</v>
      </c>
      <c r="V322" s="1">
        <v>21463.1015625</v>
      </c>
      <c r="W322" s="1">
        <v>37245.69140625</v>
      </c>
      <c r="X322" s="1">
        <v>16816.947265625</v>
      </c>
      <c r="Y322" s="1">
        <v>35975.953125</v>
      </c>
      <c r="Z322" s="1">
        <v>19174.177734375</v>
      </c>
      <c r="AA322" s="1">
        <v>131206.40625</v>
      </c>
      <c r="AB322" s="1">
        <v>26715.3671875</v>
      </c>
      <c r="AC322" s="1">
        <v>97556.390625</v>
      </c>
      <c r="AD322" s="1">
        <v>24198.52734375</v>
      </c>
      <c r="AE322" s="1">
        <v>104793.8984375</v>
      </c>
      <c r="AF322" s="1">
        <v>40070.7265625</v>
      </c>
      <c r="AG322" s="1">
        <v>84143.3203125</v>
      </c>
      <c r="AH322" s="1">
        <v>22057.904296875</v>
      </c>
      <c r="AI322" s="1">
        <v>41366.57421875</v>
      </c>
      <c r="AJ322" s="1">
        <v>18039.0546875</v>
      </c>
      <c r="AK322" s="1">
        <v>31676.150390625</v>
      </c>
      <c r="AL322" s="1">
        <v>12736.228515625</v>
      </c>
      <c r="AM322" s="1">
        <v>28857.71484375</v>
      </c>
      <c r="AN322" s="1">
        <v>14630.2841796875</v>
      </c>
      <c r="AO322" s="1">
        <v>25575.6328125</v>
      </c>
      <c r="AP322" s="1">
        <v>12200.2119140625</v>
      </c>
      <c r="AQ322" s="1">
        <v>20558.236328125</v>
      </c>
      <c r="AR322" s="1">
        <v>126788.4765625</v>
      </c>
      <c r="AS322" s="1">
        <v>67334.671875</v>
      </c>
      <c r="AT322" s="1">
        <v>372474.5</v>
      </c>
      <c r="AU322" s="1">
        <v>134669.34375</v>
      </c>
      <c r="AV322" s="1">
        <v>56750.1015625</v>
      </c>
      <c r="AW322" s="1">
        <v>94268.5390625</v>
      </c>
      <c r="AX322" s="1">
        <v>33225.4921875</v>
      </c>
      <c r="AY322" s="1">
        <v>290666.4375</v>
      </c>
      <c r="AZ322" s="1">
        <v>19828.62890625</v>
      </c>
      <c r="BA322" s="1">
        <v>95942.28125</v>
      </c>
      <c r="BB322" s="1">
        <v>31388.986328125</v>
      </c>
      <c r="BC322" s="1">
        <v>78937.3984375</v>
      </c>
      <c r="BD322" s="1">
        <v>22915.6875</v>
      </c>
      <c r="BE322" s="1">
        <v>93164.2421875</v>
      </c>
      <c r="BF322" s="1">
        <v>10722.6669921875</v>
      </c>
      <c r="BG322" s="1">
        <v>87692.828125</v>
      </c>
    </row>
    <row r="323" spans="1:59" ht="13" x14ac:dyDescent="0.15">
      <c r="A323" s="1">
        <v>321</v>
      </c>
      <c r="B323" s="1">
        <v>82314.0234375</v>
      </c>
      <c r="C323" s="1">
        <v>109708.6640625</v>
      </c>
      <c r="D323" s="1">
        <v>77258.484375</v>
      </c>
      <c r="E323" s="1">
        <v>41522.86328125</v>
      </c>
      <c r="F323" s="1">
        <v>34925.8203125</v>
      </c>
      <c r="G323" s="1">
        <v>47551.7421875</v>
      </c>
      <c r="H323" s="1">
        <v>24642.640625</v>
      </c>
      <c r="I323" s="1">
        <v>48952.8203125</v>
      </c>
      <c r="J323" s="1">
        <v>72946.6171875</v>
      </c>
      <c r="K323" s="1">
        <v>47721.57421875</v>
      </c>
      <c r="L323" s="1">
        <v>38403.55859375</v>
      </c>
      <c r="M323" s="1">
        <v>43680.44921875</v>
      </c>
      <c r="N323" s="1">
        <v>50915.48828125</v>
      </c>
      <c r="O323" s="1">
        <v>53393.43359375</v>
      </c>
      <c r="P323" s="1">
        <v>42586.0859375</v>
      </c>
      <c r="Q323" s="1">
        <v>24752.3828125</v>
      </c>
      <c r="R323" s="1">
        <v>33460.421875</v>
      </c>
      <c r="S323" s="1">
        <v>45131.69921875</v>
      </c>
      <c r="T323" s="1">
        <v>47392.1875</v>
      </c>
      <c r="U323" s="1">
        <v>48366.1484375</v>
      </c>
      <c r="V323" s="1">
        <v>21466.560546875</v>
      </c>
      <c r="W323" s="1">
        <v>37362.0859375</v>
      </c>
      <c r="X323" s="1">
        <v>16818.951171875</v>
      </c>
      <c r="Y323" s="1">
        <v>36088.37890625</v>
      </c>
      <c r="Z323" s="1">
        <v>19180.51953125</v>
      </c>
      <c r="AA323" s="1">
        <v>131616.421875</v>
      </c>
      <c r="AB323" s="1">
        <v>26724.55078125</v>
      </c>
      <c r="AC323" s="1">
        <v>97861.2578125</v>
      </c>
      <c r="AD323" s="1">
        <v>24201.080078125</v>
      </c>
      <c r="AE323" s="1">
        <v>105121.390625</v>
      </c>
      <c r="AF323" s="1">
        <v>40077.83984375</v>
      </c>
      <c r="AG323" s="1">
        <v>84406.2734375</v>
      </c>
      <c r="AH323" s="1">
        <v>22061.115234375</v>
      </c>
      <c r="AI323" s="1">
        <v>41495.84765625</v>
      </c>
      <c r="AJ323" s="1">
        <v>18041.634765625</v>
      </c>
      <c r="AK323" s="1">
        <v>31775.138671875</v>
      </c>
      <c r="AL323" s="1">
        <v>12740.318359375</v>
      </c>
      <c r="AM323" s="1">
        <v>28947.896484375</v>
      </c>
      <c r="AN323" s="1">
        <v>14632.64453125</v>
      </c>
      <c r="AO323" s="1">
        <v>25655.556640625</v>
      </c>
      <c r="AP323" s="1">
        <v>12200.9775390625</v>
      </c>
      <c r="AQ323" s="1">
        <v>20622.482421875</v>
      </c>
      <c r="AR323" s="1">
        <v>126851.53125</v>
      </c>
      <c r="AS323" s="1">
        <v>67545.09375</v>
      </c>
      <c r="AT323" s="1">
        <v>372603.65625</v>
      </c>
      <c r="AU323" s="1">
        <v>135090.1875</v>
      </c>
      <c r="AV323" s="1">
        <v>56754.84765625</v>
      </c>
      <c r="AW323" s="1">
        <v>94563.1328125</v>
      </c>
      <c r="AX323" s="1">
        <v>33226.4375</v>
      </c>
      <c r="AY323" s="1">
        <v>291574.78125</v>
      </c>
      <c r="AZ323" s="1">
        <v>19830.958984375</v>
      </c>
      <c r="BA323" s="1">
        <v>96242.109375</v>
      </c>
      <c r="BB323" s="1">
        <v>31391.84765625</v>
      </c>
      <c r="BC323" s="1">
        <v>79184.0703125</v>
      </c>
      <c r="BD323" s="1">
        <v>22917.673828125</v>
      </c>
      <c r="BE323" s="1">
        <v>93455.3828125</v>
      </c>
      <c r="BF323" s="1">
        <v>10724.0390625</v>
      </c>
      <c r="BG323" s="1">
        <v>87966.8671875</v>
      </c>
    </row>
    <row r="324" spans="1:59" ht="13" x14ac:dyDescent="0.15">
      <c r="A324" s="1">
        <v>322</v>
      </c>
      <c r="B324" s="1">
        <v>82320.65625</v>
      </c>
      <c r="C324" s="1">
        <v>110050.4375</v>
      </c>
      <c r="D324" s="1">
        <v>77293.078125</v>
      </c>
      <c r="E324" s="1">
        <v>41652.21875</v>
      </c>
      <c r="F324" s="1">
        <v>34938.20703125</v>
      </c>
      <c r="G324" s="1">
        <v>47699.87890625</v>
      </c>
      <c r="H324" s="1">
        <v>24649.853515625</v>
      </c>
      <c r="I324" s="1">
        <v>49105.32421875</v>
      </c>
      <c r="J324" s="1">
        <v>72958.3828125</v>
      </c>
      <c r="K324" s="1">
        <v>47870.23828125</v>
      </c>
      <c r="L324" s="1">
        <v>38415.84765625</v>
      </c>
      <c r="M324" s="1">
        <v>43816.52734375</v>
      </c>
      <c r="N324" s="1">
        <v>50922.59765625</v>
      </c>
      <c r="O324" s="1">
        <v>53559.765625</v>
      </c>
      <c r="P324" s="1">
        <v>42595.30078125</v>
      </c>
      <c r="Q324" s="1">
        <v>24829.4921875</v>
      </c>
      <c r="R324" s="1">
        <v>33461.39453125</v>
      </c>
      <c r="S324" s="1">
        <v>45272.30078125</v>
      </c>
      <c r="T324" s="1">
        <v>47397.1875</v>
      </c>
      <c r="U324" s="1">
        <v>48516.8203125</v>
      </c>
      <c r="V324" s="1">
        <v>21470</v>
      </c>
      <c r="W324" s="1">
        <v>37478.4765625</v>
      </c>
      <c r="X324" s="1">
        <v>16820.939453125</v>
      </c>
      <c r="Y324" s="1">
        <v>36200.8046875</v>
      </c>
      <c r="Z324" s="1">
        <v>19186.826171875</v>
      </c>
      <c r="AA324" s="1">
        <v>132026.453125</v>
      </c>
      <c r="AB324" s="1">
        <v>26733.689453125</v>
      </c>
      <c r="AC324" s="1">
        <v>98166.125</v>
      </c>
      <c r="AD324" s="1">
        <v>24203.619140625</v>
      </c>
      <c r="AE324" s="1">
        <v>105448.875</v>
      </c>
      <c r="AF324" s="1">
        <v>40084.91796875</v>
      </c>
      <c r="AG324" s="1">
        <v>84669.2265625</v>
      </c>
      <c r="AH324" s="1">
        <v>22064.3046875</v>
      </c>
      <c r="AI324" s="1">
        <v>41625.1171875</v>
      </c>
      <c r="AJ324" s="1">
        <v>18044.19140625</v>
      </c>
      <c r="AK324" s="1">
        <v>31874.126953125</v>
      </c>
      <c r="AL324" s="1">
        <v>12744.390625</v>
      </c>
      <c r="AM324" s="1">
        <v>29038.076171875</v>
      </c>
      <c r="AN324" s="1">
        <v>14634.9921875</v>
      </c>
      <c r="AO324" s="1">
        <v>25735.482421875</v>
      </c>
      <c r="AP324" s="1">
        <v>12201.73828125</v>
      </c>
      <c r="AQ324" s="1">
        <v>20686.7265625</v>
      </c>
      <c r="AR324" s="1">
        <v>126914.234375</v>
      </c>
      <c r="AS324" s="1">
        <v>67755.515625</v>
      </c>
      <c r="AT324" s="1">
        <v>372732</v>
      </c>
      <c r="AU324" s="1">
        <v>135511.03125</v>
      </c>
      <c r="AV324" s="1">
        <v>56759.5546875</v>
      </c>
      <c r="AW324" s="1">
        <v>94857.7265625</v>
      </c>
      <c r="AX324" s="1">
        <v>33227.37890625</v>
      </c>
      <c r="AY324" s="1">
        <v>292483.125</v>
      </c>
      <c r="AZ324" s="1">
        <v>19833.2734375</v>
      </c>
      <c r="BA324" s="1">
        <v>96541.921875</v>
      </c>
      <c r="BB324" s="1">
        <v>31394.6953125</v>
      </c>
      <c r="BC324" s="1">
        <v>79430.75</v>
      </c>
      <c r="BD324" s="1">
        <v>22919.6484375</v>
      </c>
      <c r="BE324" s="1">
        <v>93746.5234375</v>
      </c>
      <c r="BF324" s="1">
        <v>10725.4033203125</v>
      </c>
      <c r="BG324" s="1">
        <v>88240.9140625</v>
      </c>
    </row>
    <row r="325" spans="1:59" ht="13" x14ac:dyDescent="0.15">
      <c r="A325" s="1">
        <v>323</v>
      </c>
      <c r="B325" s="1">
        <v>82327.2421875</v>
      </c>
      <c r="C325" s="1">
        <v>110392.1953125</v>
      </c>
      <c r="D325" s="1">
        <v>77327.5078125</v>
      </c>
      <c r="E325" s="1">
        <v>41781.5703125</v>
      </c>
      <c r="F325" s="1">
        <v>34950.53125</v>
      </c>
      <c r="G325" s="1">
        <v>47848.01171875</v>
      </c>
      <c r="H325" s="1">
        <v>24657.029296875</v>
      </c>
      <c r="I325" s="1">
        <v>49257.8203125</v>
      </c>
      <c r="J325" s="1">
        <v>72970.0859375</v>
      </c>
      <c r="K325" s="1">
        <v>48018.90625</v>
      </c>
      <c r="L325" s="1">
        <v>38428.08203125</v>
      </c>
      <c r="M325" s="1">
        <v>43952.59765625</v>
      </c>
      <c r="N325" s="1">
        <v>50929.6640625</v>
      </c>
      <c r="O325" s="1">
        <v>53726.09765625</v>
      </c>
      <c r="P325" s="1">
        <v>42604.4609375</v>
      </c>
      <c r="Q325" s="1">
        <v>24906.603515625</v>
      </c>
      <c r="R325" s="1">
        <v>33462.3515625</v>
      </c>
      <c r="S325" s="1">
        <v>45412.890625</v>
      </c>
      <c r="T325" s="1">
        <v>47402.15234375</v>
      </c>
      <c r="U325" s="1">
        <v>48667.48828125</v>
      </c>
      <c r="V325" s="1">
        <v>21473.412109375</v>
      </c>
      <c r="W325" s="1">
        <v>37594.8671875</v>
      </c>
      <c r="X325" s="1">
        <v>16822.9140625</v>
      </c>
      <c r="Y325" s="1">
        <v>36313.2265625</v>
      </c>
      <c r="Z325" s="1">
        <v>19193.091796875</v>
      </c>
      <c r="AA325" s="1">
        <v>132436.46875</v>
      </c>
      <c r="AB325" s="1">
        <v>26742.779296875</v>
      </c>
      <c r="AC325" s="1">
        <v>98470.9765625</v>
      </c>
      <c r="AD325" s="1">
        <v>24206.146484375</v>
      </c>
      <c r="AE325" s="1">
        <v>105776.34375</v>
      </c>
      <c r="AF325" s="1">
        <v>40091.94921875</v>
      </c>
      <c r="AG325" s="1">
        <v>84932.171875</v>
      </c>
      <c r="AH325" s="1">
        <v>22067.4765625</v>
      </c>
      <c r="AI325" s="1">
        <v>41754.38671875</v>
      </c>
      <c r="AJ325" s="1">
        <v>18046.732421875</v>
      </c>
      <c r="AK325" s="1">
        <v>31973.11328125</v>
      </c>
      <c r="AL325" s="1">
        <v>12748.4482421875</v>
      </c>
      <c r="AM325" s="1">
        <v>29128.255859375</v>
      </c>
      <c r="AN325" s="1">
        <v>14637.3251953125</v>
      </c>
      <c r="AO325" s="1">
        <v>25815.404296875</v>
      </c>
      <c r="AP325" s="1">
        <v>12202.4921875</v>
      </c>
      <c r="AQ325" s="1">
        <v>20750.96875</v>
      </c>
      <c r="AR325" s="1">
        <v>126976.59375</v>
      </c>
      <c r="AS325" s="1">
        <v>67965.9375</v>
      </c>
      <c r="AT325" s="1">
        <v>372859.4375</v>
      </c>
      <c r="AU325" s="1">
        <v>135931.859375</v>
      </c>
      <c r="AV325" s="1">
        <v>56764.23046875</v>
      </c>
      <c r="AW325" s="1">
        <v>95152.3046875</v>
      </c>
      <c r="AX325" s="1">
        <v>33228.3125</v>
      </c>
      <c r="AY325" s="1">
        <v>293391.46875</v>
      </c>
      <c r="AZ325" s="1">
        <v>19835.576171875</v>
      </c>
      <c r="BA325" s="1">
        <v>96841.7421875</v>
      </c>
      <c r="BB325" s="1">
        <v>31397.521484375</v>
      </c>
      <c r="BC325" s="1">
        <v>79677.4375</v>
      </c>
      <c r="BD325" s="1">
        <v>22921.611328125</v>
      </c>
      <c r="BE325" s="1">
        <v>94037.6640625</v>
      </c>
      <c r="BF325" s="1">
        <v>10726.7626953125</v>
      </c>
      <c r="BG325" s="1">
        <v>88514.953125</v>
      </c>
    </row>
    <row r="326" spans="1:59" ht="13" x14ac:dyDescent="0.15">
      <c r="A326" s="1">
        <v>324</v>
      </c>
      <c r="B326" s="1">
        <v>82333.7890625</v>
      </c>
      <c r="C326" s="1">
        <v>110733.9765625</v>
      </c>
      <c r="D326" s="1">
        <v>77361.765625</v>
      </c>
      <c r="E326" s="1">
        <v>41910.9296875</v>
      </c>
      <c r="F326" s="1">
        <v>34962.79296875</v>
      </c>
      <c r="G326" s="1">
        <v>47996.15234375</v>
      </c>
      <c r="H326" s="1">
        <v>24664.17578125</v>
      </c>
      <c r="I326" s="1">
        <v>49410.328125</v>
      </c>
      <c r="J326" s="1">
        <v>72981.6875</v>
      </c>
      <c r="K326" s="1">
        <v>48167.5703125</v>
      </c>
      <c r="L326" s="1">
        <v>38440.27734375</v>
      </c>
      <c r="M326" s="1">
        <v>44088.67578125</v>
      </c>
      <c r="N326" s="1">
        <v>50936.69140625</v>
      </c>
      <c r="O326" s="1">
        <v>53892.4375</v>
      </c>
      <c r="P326" s="1">
        <v>42613.5546875</v>
      </c>
      <c r="Q326" s="1">
        <v>24983.712890625</v>
      </c>
      <c r="R326" s="1">
        <v>33463.3046875</v>
      </c>
      <c r="S326" s="1">
        <v>45553.4921875</v>
      </c>
      <c r="T326" s="1">
        <v>47407.08984375</v>
      </c>
      <c r="U326" s="1">
        <v>48818.16796875</v>
      </c>
      <c r="V326" s="1">
        <v>21476.806640625</v>
      </c>
      <c r="W326" s="1">
        <v>37711.26171875</v>
      </c>
      <c r="X326" s="1">
        <v>16824.87109375</v>
      </c>
      <c r="Y326" s="1">
        <v>36425.65234375</v>
      </c>
      <c r="Z326" s="1">
        <v>19199.314453125</v>
      </c>
      <c r="AA326" s="1">
        <v>132846.484375</v>
      </c>
      <c r="AB326" s="1">
        <v>26751.82421875</v>
      </c>
      <c r="AC326" s="1">
        <v>98775.84375</v>
      </c>
      <c r="AD326" s="1">
        <v>24208.66015625</v>
      </c>
      <c r="AE326" s="1">
        <v>106103.8359375</v>
      </c>
      <c r="AF326" s="1">
        <v>40098.94140625</v>
      </c>
      <c r="AG326" s="1">
        <v>85195.109375</v>
      </c>
      <c r="AH326" s="1">
        <v>22070.62890625</v>
      </c>
      <c r="AI326" s="1">
        <v>41883.65625</v>
      </c>
      <c r="AJ326" s="1">
        <v>18049.251953125</v>
      </c>
      <c r="AK326" s="1">
        <v>32072.103515625</v>
      </c>
      <c r="AL326" s="1">
        <v>12752.48828125</v>
      </c>
      <c r="AM326" s="1">
        <v>29218.4375</v>
      </c>
      <c r="AN326" s="1">
        <v>14639.6474609375</v>
      </c>
      <c r="AO326" s="1">
        <v>25895.328125</v>
      </c>
      <c r="AP326" s="1">
        <v>12203.2412109375</v>
      </c>
      <c r="AQ326" s="1">
        <v>20815.21484375</v>
      </c>
      <c r="AR326" s="1">
        <v>127038.59375</v>
      </c>
      <c r="AS326" s="1">
        <v>68176.3515625</v>
      </c>
      <c r="AT326" s="1">
        <v>372986.0625</v>
      </c>
      <c r="AU326" s="1">
        <v>136352.703125</v>
      </c>
      <c r="AV326" s="1">
        <v>56768.87890625</v>
      </c>
      <c r="AW326" s="1">
        <v>95446.8984375</v>
      </c>
      <c r="AX326" s="1">
        <v>33229.2421875</v>
      </c>
      <c r="AY326" s="1">
        <v>294299.78125</v>
      </c>
      <c r="AZ326" s="1">
        <v>19837.865234375</v>
      </c>
      <c r="BA326" s="1">
        <v>97141.5625</v>
      </c>
      <c r="BB326" s="1">
        <v>31400.33203125</v>
      </c>
      <c r="BC326" s="1">
        <v>79924.1171875</v>
      </c>
      <c r="BD326" s="1">
        <v>22923.564453125</v>
      </c>
      <c r="BE326" s="1">
        <v>94328.8046875</v>
      </c>
      <c r="BF326" s="1">
        <v>10728.1171875</v>
      </c>
      <c r="BG326" s="1">
        <v>88788.984375</v>
      </c>
    </row>
    <row r="327" spans="1:59" ht="13" x14ac:dyDescent="0.15">
      <c r="A327" s="1">
        <v>325</v>
      </c>
      <c r="B327" s="1">
        <v>82340.2734375</v>
      </c>
      <c r="C327" s="1">
        <v>111075.75</v>
      </c>
      <c r="D327" s="1">
        <v>77395.8515625</v>
      </c>
      <c r="E327" s="1">
        <v>42040.28515625</v>
      </c>
      <c r="F327" s="1">
        <v>34974.99609375</v>
      </c>
      <c r="G327" s="1">
        <v>48144.2890625</v>
      </c>
      <c r="H327" s="1">
        <v>24671.28515625</v>
      </c>
      <c r="I327" s="1">
        <v>49562.828125</v>
      </c>
      <c r="J327" s="1">
        <v>72993.21875</v>
      </c>
      <c r="K327" s="1">
        <v>48316.23828125</v>
      </c>
      <c r="L327" s="1">
        <v>38452.42578125</v>
      </c>
      <c r="M327" s="1">
        <v>44224.7578125</v>
      </c>
      <c r="N327" s="1">
        <v>50943.67578125</v>
      </c>
      <c r="O327" s="1">
        <v>54058.76953125</v>
      </c>
      <c r="P327" s="1">
        <v>42622.59765625</v>
      </c>
      <c r="Q327" s="1">
        <v>25060.82421875</v>
      </c>
      <c r="R327" s="1">
        <v>33464.25</v>
      </c>
      <c r="S327" s="1">
        <v>45694.08984375</v>
      </c>
      <c r="T327" s="1">
        <v>47412</v>
      </c>
      <c r="U327" s="1">
        <v>48968.83984375</v>
      </c>
      <c r="V327" s="1">
        <v>21480.17578125</v>
      </c>
      <c r="W327" s="1">
        <v>37827.65234375</v>
      </c>
      <c r="X327" s="1">
        <v>16826.81640625</v>
      </c>
      <c r="Y327" s="1">
        <v>36538.078125</v>
      </c>
      <c r="Z327" s="1">
        <v>19205.50390625</v>
      </c>
      <c r="AA327" s="1">
        <v>133256.515625</v>
      </c>
      <c r="AB327" s="1">
        <v>26760.826171875</v>
      </c>
      <c r="AC327" s="1">
        <v>99080.7109375</v>
      </c>
      <c r="AD327" s="1">
        <v>24211.158203125</v>
      </c>
      <c r="AE327" s="1">
        <v>106431.3125</v>
      </c>
      <c r="AF327" s="1">
        <v>40105.89453125</v>
      </c>
      <c r="AG327" s="1">
        <v>85458.0625</v>
      </c>
      <c r="AH327" s="1">
        <v>22073.76171875</v>
      </c>
      <c r="AI327" s="1">
        <v>42012.9296875</v>
      </c>
      <c r="AJ327" s="1">
        <v>18051.751953125</v>
      </c>
      <c r="AK327" s="1">
        <v>32171.091796875</v>
      </c>
      <c r="AL327" s="1">
        <v>12756.5126953125</v>
      </c>
      <c r="AM327" s="1">
        <v>29308.619140625</v>
      </c>
      <c r="AN327" s="1">
        <v>14641.9541015625</v>
      </c>
      <c r="AO327" s="1">
        <v>25975.251953125</v>
      </c>
      <c r="AP327" s="1">
        <v>12203.9853515625</v>
      </c>
      <c r="AQ327" s="1">
        <v>20879.458984375</v>
      </c>
      <c r="AR327" s="1">
        <v>127100.25</v>
      </c>
      <c r="AS327" s="1">
        <v>68386.78125</v>
      </c>
      <c r="AT327" s="1">
        <v>373111.8125</v>
      </c>
      <c r="AU327" s="1">
        <v>136773.546875</v>
      </c>
      <c r="AV327" s="1">
        <v>56773.48828125</v>
      </c>
      <c r="AW327" s="1">
        <v>95741.4921875</v>
      </c>
      <c r="AX327" s="1">
        <v>33230.16796875</v>
      </c>
      <c r="AY327" s="1">
        <v>295208.125</v>
      </c>
      <c r="AZ327" s="1">
        <v>19840.142578125</v>
      </c>
      <c r="BA327" s="1">
        <v>97441.3828125</v>
      </c>
      <c r="BB327" s="1">
        <v>31403.126953125</v>
      </c>
      <c r="BC327" s="1">
        <v>80170.7890625</v>
      </c>
      <c r="BD327" s="1">
        <v>22925.5078125</v>
      </c>
      <c r="BE327" s="1">
        <v>94619.9453125</v>
      </c>
      <c r="BF327" s="1">
        <v>10729.46484375</v>
      </c>
      <c r="BG327" s="1">
        <v>89063.03125</v>
      </c>
    </row>
    <row r="328" spans="1:59" ht="13" x14ac:dyDescent="0.15">
      <c r="A328" s="1">
        <v>326</v>
      </c>
      <c r="B328" s="1">
        <v>82346.703125</v>
      </c>
      <c r="C328" s="1">
        <v>111417.515625</v>
      </c>
      <c r="D328" s="1">
        <v>77429.765625</v>
      </c>
      <c r="E328" s="1">
        <v>42169.63671875</v>
      </c>
      <c r="F328" s="1">
        <v>34987.140625</v>
      </c>
      <c r="G328" s="1">
        <v>48292.421875</v>
      </c>
      <c r="H328" s="1">
        <v>24678.361328125</v>
      </c>
      <c r="I328" s="1">
        <v>49715.328125</v>
      </c>
      <c r="J328" s="1">
        <v>73004.671875</v>
      </c>
      <c r="K328" s="1">
        <v>48464.8984375</v>
      </c>
      <c r="L328" s="1">
        <v>38464.52734375</v>
      </c>
      <c r="M328" s="1">
        <v>44360.828125</v>
      </c>
      <c r="N328" s="1">
        <v>50950.625</v>
      </c>
      <c r="O328" s="1">
        <v>54225.1015625</v>
      </c>
      <c r="P328" s="1">
        <v>42631.58984375</v>
      </c>
      <c r="Q328" s="1">
        <v>25137.931640625</v>
      </c>
      <c r="R328" s="1">
        <v>33465.18359375</v>
      </c>
      <c r="S328" s="1">
        <v>45834.6875</v>
      </c>
      <c r="T328" s="1">
        <v>47416.875</v>
      </c>
      <c r="U328" s="1">
        <v>49119.51171875</v>
      </c>
      <c r="V328" s="1">
        <v>21483.521484375</v>
      </c>
      <c r="W328" s="1">
        <v>37944.046875</v>
      </c>
      <c r="X328" s="1">
        <v>16828.74609375</v>
      </c>
      <c r="Y328" s="1">
        <v>36650.5</v>
      </c>
      <c r="Z328" s="1">
        <v>19211.654296875</v>
      </c>
      <c r="AA328" s="1">
        <v>133666.53125</v>
      </c>
      <c r="AB328" s="1">
        <v>26769.78125</v>
      </c>
      <c r="AC328" s="1">
        <v>99385.5703125</v>
      </c>
      <c r="AD328" s="1">
        <v>24213.64453125</v>
      </c>
      <c r="AE328" s="1">
        <v>106758.78125</v>
      </c>
      <c r="AF328" s="1">
        <v>40112.8046875</v>
      </c>
      <c r="AG328" s="1">
        <v>85721.0078125</v>
      </c>
      <c r="AH328" s="1">
        <v>22076.876953125</v>
      </c>
      <c r="AI328" s="1">
        <v>42142.19921875</v>
      </c>
      <c r="AJ328" s="1">
        <v>18054.232421875</v>
      </c>
      <c r="AK328" s="1">
        <v>32270.078125</v>
      </c>
      <c r="AL328" s="1">
        <v>12760.5224609375</v>
      </c>
      <c r="AM328" s="1">
        <v>29398.796875</v>
      </c>
      <c r="AN328" s="1">
        <v>14644.248046875</v>
      </c>
      <c r="AO328" s="1">
        <v>26055.173828125</v>
      </c>
      <c r="AP328" s="1">
        <v>12204.7236328125</v>
      </c>
      <c r="AQ328" s="1">
        <v>20943.703125</v>
      </c>
      <c r="AR328" s="1">
        <v>127161.5390625</v>
      </c>
      <c r="AS328" s="1">
        <v>68597.1953125</v>
      </c>
      <c r="AT328" s="1">
        <v>373236.75</v>
      </c>
      <c r="AU328" s="1">
        <v>137194.390625</v>
      </c>
      <c r="AV328" s="1">
        <v>56778.078125</v>
      </c>
      <c r="AW328" s="1">
        <v>96036.078125</v>
      </c>
      <c r="AX328" s="1">
        <v>33231.0859375</v>
      </c>
      <c r="AY328" s="1">
        <v>296116.4375</v>
      </c>
      <c r="AZ328" s="1">
        <v>19842.40625</v>
      </c>
      <c r="BA328" s="1">
        <v>97741.1953125</v>
      </c>
      <c r="BB328" s="1">
        <v>31405.90625</v>
      </c>
      <c r="BC328" s="1">
        <v>80417.4765625</v>
      </c>
      <c r="BD328" s="1">
        <v>22927.4375</v>
      </c>
      <c r="BE328" s="1">
        <v>94911.078125</v>
      </c>
      <c r="BF328" s="1">
        <v>10730.8046875</v>
      </c>
      <c r="BG328" s="1">
        <v>89337.0625</v>
      </c>
    </row>
    <row r="329" spans="1:59" ht="13" x14ac:dyDescent="0.15">
      <c r="A329" s="1">
        <v>327</v>
      </c>
      <c r="B329" s="1">
        <v>82353.0859375</v>
      </c>
      <c r="C329" s="1">
        <v>111759.2890625</v>
      </c>
      <c r="D329" s="1">
        <v>77463.5234375</v>
      </c>
      <c r="E329" s="1">
        <v>42298.9921875</v>
      </c>
      <c r="F329" s="1">
        <v>34999.2265625</v>
      </c>
      <c r="G329" s="1">
        <v>48440.5625</v>
      </c>
      <c r="H329" s="1">
        <v>24685.404296875</v>
      </c>
      <c r="I329" s="1">
        <v>49867.828125</v>
      </c>
      <c r="J329" s="1">
        <v>73016.046875</v>
      </c>
      <c r="K329" s="1">
        <v>48613.56640625</v>
      </c>
      <c r="L329" s="1">
        <v>38476.5859375</v>
      </c>
      <c r="M329" s="1">
        <v>44496.90625</v>
      </c>
      <c r="N329" s="1">
        <v>50957.53125</v>
      </c>
      <c r="O329" s="1">
        <v>54391.43359375</v>
      </c>
      <c r="P329" s="1">
        <v>42640.5234375</v>
      </c>
      <c r="Q329" s="1">
        <v>25215.044921875</v>
      </c>
      <c r="R329" s="1">
        <v>33466.10546875</v>
      </c>
      <c r="S329" s="1">
        <v>45975.28125</v>
      </c>
      <c r="T329" s="1">
        <v>47421.7265625</v>
      </c>
      <c r="U329" s="1">
        <v>49270.18359375</v>
      </c>
      <c r="V329" s="1">
        <v>21486.849609375</v>
      </c>
      <c r="W329" s="1">
        <v>38060.44140625</v>
      </c>
      <c r="X329" s="1">
        <v>16830.66015625</v>
      </c>
      <c r="Y329" s="1">
        <v>36762.92578125</v>
      </c>
      <c r="Z329" s="1">
        <v>19217.765625</v>
      </c>
      <c r="AA329" s="1">
        <v>134076.546875</v>
      </c>
      <c r="AB329" s="1">
        <v>26778.693359375</v>
      </c>
      <c r="AC329" s="1">
        <v>99690.4375</v>
      </c>
      <c r="AD329" s="1">
        <v>24216.1171875</v>
      </c>
      <c r="AE329" s="1">
        <v>107086.265625</v>
      </c>
      <c r="AF329" s="1">
        <v>40119.67578125</v>
      </c>
      <c r="AG329" s="1">
        <v>85983.9609375</v>
      </c>
      <c r="AH329" s="1">
        <v>22079.97265625</v>
      </c>
      <c r="AI329" s="1">
        <v>42271.46875</v>
      </c>
      <c r="AJ329" s="1">
        <v>18056.693359375</v>
      </c>
      <c r="AK329" s="1">
        <v>32369.06640625</v>
      </c>
      <c r="AL329" s="1">
        <v>12764.515625</v>
      </c>
      <c r="AM329" s="1">
        <v>29488.978515625</v>
      </c>
      <c r="AN329" s="1">
        <v>14646.5283203125</v>
      </c>
      <c r="AO329" s="1">
        <v>26135.099609375</v>
      </c>
      <c r="AP329" s="1">
        <v>12205.455078125</v>
      </c>
      <c r="AQ329" s="1">
        <v>21007.94921875</v>
      </c>
      <c r="AR329" s="1">
        <v>127222.5</v>
      </c>
      <c r="AS329" s="1">
        <v>68807.6171875</v>
      </c>
      <c r="AT329" s="1">
        <v>373360.875</v>
      </c>
      <c r="AU329" s="1">
        <v>137615.234375</v>
      </c>
      <c r="AV329" s="1">
        <v>56782.625</v>
      </c>
      <c r="AW329" s="1">
        <v>96330.6640625</v>
      </c>
      <c r="AX329" s="1">
        <v>33231.99609375</v>
      </c>
      <c r="AY329" s="1">
        <v>297024.78125</v>
      </c>
      <c r="AZ329" s="1">
        <v>19844.65625</v>
      </c>
      <c r="BA329" s="1">
        <v>98041.0234375</v>
      </c>
      <c r="BB329" s="1">
        <v>31408.662109375</v>
      </c>
      <c r="BC329" s="1">
        <v>80664.15625</v>
      </c>
      <c r="BD329" s="1">
        <v>22929.361328125</v>
      </c>
      <c r="BE329" s="1">
        <v>95202.21875</v>
      </c>
      <c r="BF329" s="1">
        <v>10732.1396484375</v>
      </c>
      <c r="BG329" s="1">
        <v>89611.109375</v>
      </c>
    </row>
    <row r="330" spans="1:59" ht="13" x14ac:dyDescent="0.15">
      <c r="A330" s="1">
        <v>328</v>
      </c>
      <c r="B330" s="1">
        <v>82359.40625</v>
      </c>
      <c r="C330" s="1">
        <v>112101.0625</v>
      </c>
      <c r="D330" s="1">
        <v>77497.109375</v>
      </c>
      <c r="E330" s="1">
        <v>42428.34765625</v>
      </c>
      <c r="F330" s="1">
        <v>35011.2578125</v>
      </c>
      <c r="G330" s="1">
        <v>48588.69921875</v>
      </c>
      <c r="H330" s="1">
        <v>24692.41796875</v>
      </c>
      <c r="I330" s="1">
        <v>50020.328125</v>
      </c>
      <c r="J330" s="1">
        <v>73027.3359375</v>
      </c>
      <c r="K330" s="1">
        <v>48762.234375</v>
      </c>
      <c r="L330" s="1">
        <v>38488.59765625</v>
      </c>
      <c r="M330" s="1">
        <v>44632.98046875</v>
      </c>
      <c r="N330" s="1">
        <v>50964.3984375</v>
      </c>
      <c r="O330" s="1">
        <v>54557.7734375</v>
      </c>
      <c r="P330" s="1">
        <v>42649.40234375</v>
      </c>
      <c r="Q330" s="1">
        <v>25292.154296875</v>
      </c>
      <c r="R330" s="1">
        <v>33467.015625</v>
      </c>
      <c r="S330" s="1">
        <v>46115.8828125</v>
      </c>
      <c r="T330" s="1">
        <v>47426.546875</v>
      </c>
      <c r="U330" s="1">
        <v>49420.86328125</v>
      </c>
      <c r="V330" s="1">
        <v>21490.158203125</v>
      </c>
      <c r="W330" s="1">
        <v>38176.8359375</v>
      </c>
      <c r="X330" s="1">
        <v>16832.560546875</v>
      </c>
      <c r="Y330" s="1">
        <v>36875.3515625</v>
      </c>
      <c r="Z330" s="1">
        <v>19223.84375</v>
      </c>
      <c r="AA330" s="1">
        <v>134486.578125</v>
      </c>
      <c r="AB330" s="1">
        <v>26787.564453125</v>
      </c>
      <c r="AC330" s="1">
        <v>99995.3046875</v>
      </c>
      <c r="AD330" s="1">
        <v>24218.576171875</v>
      </c>
      <c r="AE330" s="1">
        <v>107413.7578125</v>
      </c>
      <c r="AF330" s="1">
        <v>40126.50390625</v>
      </c>
      <c r="AG330" s="1">
        <v>86246.9140625</v>
      </c>
      <c r="AH330" s="1">
        <v>22083.052734375</v>
      </c>
      <c r="AI330" s="1">
        <v>42400.7421875</v>
      </c>
      <c r="AJ330" s="1">
        <v>18059.134765625</v>
      </c>
      <c r="AK330" s="1">
        <v>32468.056640625</v>
      </c>
      <c r="AL330" s="1">
        <v>12768.494140625</v>
      </c>
      <c r="AM330" s="1">
        <v>29579.158203125</v>
      </c>
      <c r="AN330" s="1">
        <v>14648.796875</v>
      </c>
      <c r="AO330" s="1">
        <v>26215.0234375</v>
      </c>
      <c r="AP330" s="1">
        <v>12206.1826171875</v>
      </c>
      <c r="AQ330" s="1">
        <v>21072.193359375</v>
      </c>
      <c r="AR330" s="1">
        <v>127283.1015625</v>
      </c>
      <c r="AS330" s="1">
        <v>69018.0390625</v>
      </c>
      <c r="AT330" s="1">
        <v>373484.125</v>
      </c>
      <c r="AU330" s="1">
        <v>138036.078125</v>
      </c>
      <c r="AV330" s="1">
        <v>56787.15234375</v>
      </c>
      <c r="AW330" s="1">
        <v>96625.2578125</v>
      </c>
      <c r="AX330" s="1">
        <v>33232.90234375</v>
      </c>
      <c r="AY330" s="1">
        <v>297933.125</v>
      </c>
      <c r="AZ330" s="1">
        <v>19846.892578125</v>
      </c>
      <c r="BA330" s="1">
        <v>98340.8359375</v>
      </c>
      <c r="BB330" s="1">
        <v>31411.412109375</v>
      </c>
      <c r="BC330" s="1">
        <v>80910.8359375</v>
      </c>
      <c r="BD330" s="1">
        <v>22931.26953125</v>
      </c>
      <c r="BE330" s="1">
        <v>95493.359375</v>
      </c>
      <c r="BF330" s="1">
        <v>10733.46875</v>
      </c>
      <c r="BG330" s="1">
        <v>89885.1484375</v>
      </c>
    </row>
    <row r="331" spans="1:59" ht="13" x14ac:dyDescent="0.15">
      <c r="A331" s="1">
        <v>329</v>
      </c>
      <c r="B331" s="1">
        <v>82365.6875</v>
      </c>
      <c r="C331" s="1">
        <v>112442.828125</v>
      </c>
      <c r="D331" s="1">
        <v>77530.53125</v>
      </c>
      <c r="E331" s="1">
        <v>42557.69921875</v>
      </c>
      <c r="F331" s="1">
        <v>35023.22265625</v>
      </c>
      <c r="G331" s="1">
        <v>48736.83203125</v>
      </c>
      <c r="H331" s="1">
        <v>24699.39453125</v>
      </c>
      <c r="I331" s="1">
        <v>50172.828125</v>
      </c>
      <c r="J331" s="1">
        <v>73038.5546875</v>
      </c>
      <c r="K331" s="1">
        <v>48910.89453125</v>
      </c>
      <c r="L331" s="1">
        <v>38500.56640625</v>
      </c>
      <c r="M331" s="1">
        <v>44769.0546875</v>
      </c>
      <c r="N331" s="1">
        <v>50971.23046875</v>
      </c>
      <c r="O331" s="1">
        <v>54724.10546875</v>
      </c>
      <c r="P331" s="1">
        <v>42658.22265625</v>
      </c>
      <c r="Q331" s="1">
        <v>25369.26171875</v>
      </c>
      <c r="R331" s="1">
        <v>33467.92578125</v>
      </c>
      <c r="S331" s="1">
        <v>46256.4765625</v>
      </c>
      <c r="T331" s="1">
        <v>47431.33984375</v>
      </c>
      <c r="U331" s="1">
        <v>49571.53125</v>
      </c>
      <c r="V331" s="1">
        <v>21493.44140625</v>
      </c>
      <c r="W331" s="1">
        <v>38293.22265625</v>
      </c>
      <c r="X331" s="1">
        <v>16834.447265625</v>
      </c>
      <c r="Y331" s="1">
        <v>36987.77734375</v>
      </c>
      <c r="Z331" s="1">
        <v>19229.87890625</v>
      </c>
      <c r="AA331" s="1">
        <v>134896.578125</v>
      </c>
      <c r="AB331" s="1">
        <v>26796.38671875</v>
      </c>
      <c r="AC331" s="1">
        <v>100300.1640625</v>
      </c>
      <c r="AD331" s="1">
        <v>24221.0234375</v>
      </c>
      <c r="AE331" s="1">
        <v>107741.2265625</v>
      </c>
      <c r="AF331" s="1">
        <v>40133.296875</v>
      </c>
      <c r="AG331" s="1">
        <v>86509.8515625</v>
      </c>
      <c r="AH331" s="1">
        <v>22086.109375</v>
      </c>
      <c r="AI331" s="1">
        <v>42530.01171875</v>
      </c>
      <c r="AJ331" s="1">
        <v>18061.55859375</v>
      </c>
      <c r="AK331" s="1">
        <v>32567.04296875</v>
      </c>
      <c r="AL331" s="1">
        <v>12772.45703125</v>
      </c>
      <c r="AM331" s="1">
        <v>29669.33984375</v>
      </c>
      <c r="AN331" s="1">
        <v>14651.05078125</v>
      </c>
      <c r="AO331" s="1">
        <v>26294.9453125</v>
      </c>
      <c r="AP331" s="1">
        <v>12206.9052734375</v>
      </c>
      <c r="AQ331" s="1">
        <v>21136.4375</v>
      </c>
      <c r="AR331" s="1">
        <v>127343.3828125</v>
      </c>
      <c r="AS331" s="1">
        <v>69228.4609375</v>
      </c>
      <c r="AT331" s="1">
        <v>373606.625</v>
      </c>
      <c r="AU331" s="1">
        <v>138456.921875</v>
      </c>
      <c r="AV331" s="1">
        <v>56791.63671875</v>
      </c>
      <c r="AW331" s="1">
        <v>96919.84375</v>
      </c>
      <c r="AX331" s="1">
        <v>33233.8046875</v>
      </c>
      <c r="AY331" s="1">
        <v>298841.4375</v>
      </c>
      <c r="AZ331" s="1">
        <v>19849.1171875</v>
      </c>
      <c r="BA331" s="1">
        <v>98640.65625</v>
      </c>
      <c r="BB331" s="1">
        <v>31414.138671875</v>
      </c>
      <c r="BC331" s="1">
        <v>81157.5078125</v>
      </c>
      <c r="BD331" s="1">
        <v>22933.169921875</v>
      </c>
      <c r="BE331" s="1">
        <v>95784.4921875</v>
      </c>
      <c r="BF331" s="1">
        <v>10734.79296875</v>
      </c>
      <c r="BG331" s="1">
        <v>90159.1875</v>
      </c>
    </row>
    <row r="332" spans="1:59" ht="13" x14ac:dyDescent="0.15">
      <c r="A332" s="1">
        <v>330</v>
      </c>
      <c r="B332" s="1">
        <v>82371.9140625</v>
      </c>
      <c r="C332" s="1">
        <v>112784.609375</v>
      </c>
      <c r="D332" s="1">
        <v>77563.7890625</v>
      </c>
      <c r="E332" s="1">
        <v>42687.0546875</v>
      </c>
      <c r="F332" s="1">
        <v>35035.140625</v>
      </c>
      <c r="G332" s="1">
        <v>48884.96875</v>
      </c>
      <c r="H332" s="1">
        <v>24706.33984375</v>
      </c>
      <c r="I332" s="1">
        <v>50325.33203125</v>
      </c>
      <c r="J332" s="1">
        <v>73049.703125</v>
      </c>
      <c r="K332" s="1">
        <v>49059.5625</v>
      </c>
      <c r="L332" s="1">
        <v>38512.48828125</v>
      </c>
      <c r="M332" s="1">
        <v>44905.1328125</v>
      </c>
      <c r="N332" s="1">
        <v>50978.015625</v>
      </c>
      <c r="O332" s="1">
        <v>54890.44140625</v>
      </c>
      <c r="P332" s="1">
        <v>42666.99609375</v>
      </c>
      <c r="Q332" s="1">
        <v>25446.375</v>
      </c>
      <c r="R332" s="1">
        <v>33468.82421875</v>
      </c>
      <c r="S332" s="1">
        <v>46397.078125</v>
      </c>
      <c r="T332" s="1">
        <v>47436.1015625</v>
      </c>
      <c r="U332" s="1">
        <v>49722.203125</v>
      </c>
      <c r="V332" s="1">
        <v>21496.708984375</v>
      </c>
      <c r="W332" s="1">
        <v>38409.6171875</v>
      </c>
      <c r="X332" s="1">
        <v>16836.32421875</v>
      </c>
      <c r="Y332" s="1">
        <v>37100.203125</v>
      </c>
      <c r="Z332" s="1">
        <v>19235.884765625</v>
      </c>
      <c r="AA332" s="1">
        <v>135306.609375</v>
      </c>
      <c r="AB332" s="1">
        <v>26805.16796875</v>
      </c>
      <c r="AC332" s="1">
        <v>100605.03125</v>
      </c>
      <c r="AD332" s="1">
        <v>24223.458984375</v>
      </c>
      <c r="AE332" s="1">
        <v>108068.7109375</v>
      </c>
      <c r="AF332" s="1">
        <v>40140.0546875</v>
      </c>
      <c r="AG332" s="1">
        <v>86772.8046875</v>
      </c>
      <c r="AH332" s="1">
        <v>22089.15234375</v>
      </c>
      <c r="AI332" s="1">
        <v>42659.28125</v>
      </c>
      <c r="AJ332" s="1">
        <v>18063.96484375</v>
      </c>
      <c r="AK332" s="1">
        <v>32666.03125</v>
      </c>
      <c r="AL332" s="1">
        <v>12776.40234375</v>
      </c>
      <c r="AM332" s="1">
        <v>29759.51953125</v>
      </c>
      <c r="AN332" s="1">
        <v>14653.29296875</v>
      </c>
      <c r="AO332" s="1">
        <v>26374.869140625</v>
      </c>
      <c r="AP332" s="1">
        <v>12207.62109375</v>
      </c>
      <c r="AQ332" s="1">
        <v>21200.681640625</v>
      </c>
      <c r="AR332" s="1">
        <v>127403.328125</v>
      </c>
      <c r="AS332" s="1">
        <v>69438.8828125</v>
      </c>
      <c r="AT332" s="1">
        <v>373728.34375</v>
      </c>
      <c r="AU332" s="1">
        <v>138877.765625</v>
      </c>
      <c r="AV332" s="1">
        <v>56796.09375</v>
      </c>
      <c r="AW332" s="1">
        <v>97214.4296875</v>
      </c>
      <c r="AX332" s="1">
        <v>33234.703125</v>
      </c>
      <c r="AY332" s="1">
        <v>299749.78125</v>
      </c>
      <c r="AZ332" s="1">
        <v>19851.330078125</v>
      </c>
      <c r="BA332" s="1">
        <v>98940.484375</v>
      </c>
      <c r="BB332" s="1">
        <v>31416.8515625</v>
      </c>
      <c r="BC332" s="1">
        <v>81404.1953125</v>
      </c>
      <c r="BD332" s="1">
        <v>22935.060546875</v>
      </c>
      <c r="BE332" s="1">
        <v>96075.6328125</v>
      </c>
      <c r="BF332" s="1">
        <v>10736.1103515625</v>
      </c>
      <c r="BG332" s="1">
        <v>90433.21875</v>
      </c>
    </row>
    <row r="333" spans="1:59" ht="13" x14ac:dyDescent="0.15">
      <c r="A333" s="1">
        <v>331</v>
      </c>
      <c r="B333" s="1">
        <v>82378.0859375</v>
      </c>
      <c r="C333" s="1">
        <v>113126.375</v>
      </c>
      <c r="D333" s="1">
        <v>77596.890625</v>
      </c>
      <c r="E333" s="1">
        <v>42816.41015625</v>
      </c>
      <c r="F333" s="1">
        <v>35047</v>
      </c>
      <c r="G333" s="1">
        <v>49033.10546875</v>
      </c>
      <c r="H333" s="1">
        <v>24713.25</v>
      </c>
      <c r="I333" s="1">
        <v>50477.8359375</v>
      </c>
      <c r="J333" s="1">
        <v>73060.765625</v>
      </c>
      <c r="K333" s="1">
        <v>49208.23046875</v>
      </c>
      <c r="L333" s="1">
        <v>38524.37109375</v>
      </c>
      <c r="M333" s="1">
        <v>45041.2109375</v>
      </c>
      <c r="N333" s="1">
        <v>50984.765625</v>
      </c>
      <c r="O333" s="1">
        <v>55056.77734375</v>
      </c>
      <c r="P333" s="1">
        <v>42675.70703125</v>
      </c>
      <c r="Q333" s="1">
        <v>25523.484375</v>
      </c>
      <c r="R333" s="1">
        <v>33469.70703125</v>
      </c>
      <c r="S333" s="1">
        <v>46537.671875</v>
      </c>
      <c r="T333" s="1">
        <v>47440.8359375</v>
      </c>
      <c r="U333" s="1">
        <v>49872.8828125</v>
      </c>
      <c r="V333" s="1">
        <v>21499.951171875</v>
      </c>
      <c r="W333" s="1">
        <v>38526.01171875</v>
      </c>
      <c r="X333" s="1">
        <v>16838.18359375</v>
      </c>
      <c r="Y333" s="1">
        <v>37212.62890625</v>
      </c>
      <c r="Z333" s="1">
        <v>19241.8515625</v>
      </c>
      <c r="AA333" s="1">
        <v>135716.640625</v>
      </c>
      <c r="AB333" s="1">
        <v>26813.908203125</v>
      </c>
      <c r="AC333" s="1">
        <v>100909.890625</v>
      </c>
      <c r="AD333" s="1">
        <v>24225.87890625</v>
      </c>
      <c r="AE333" s="1">
        <v>108396.203125</v>
      </c>
      <c r="AF333" s="1">
        <v>40146.765625</v>
      </c>
      <c r="AG333" s="1">
        <v>87035.7578125</v>
      </c>
      <c r="AH333" s="1">
        <v>22092.173828125</v>
      </c>
      <c r="AI333" s="1">
        <v>42788.5546875</v>
      </c>
      <c r="AJ333" s="1">
        <v>18066.3515625</v>
      </c>
      <c r="AK333" s="1">
        <v>32765.01953125</v>
      </c>
      <c r="AL333" s="1">
        <v>12780.3359375</v>
      </c>
      <c r="AM333" s="1">
        <v>29849.701171875</v>
      </c>
      <c r="AN333" s="1">
        <v>14655.521484375</v>
      </c>
      <c r="AO333" s="1">
        <v>26454.796875</v>
      </c>
      <c r="AP333" s="1">
        <v>12208.3330078125</v>
      </c>
      <c r="AQ333" s="1">
        <v>21264.92578125</v>
      </c>
      <c r="AR333" s="1">
        <v>127462.9140625</v>
      </c>
      <c r="AS333" s="1">
        <v>69649.296875</v>
      </c>
      <c r="AT333" s="1">
        <v>373849.1875</v>
      </c>
      <c r="AU333" s="1">
        <v>139298.609375</v>
      </c>
      <c r="AV333" s="1">
        <v>56800.5234375</v>
      </c>
      <c r="AW333" s="1">
        <v>97509.0234375</v>
      </c>
      <c r="AX333" s="1">
        <v>33235.59375</v>
      </c>
      <c r="AY333" s="1">
        <v>300658.125</v>
      </c>
      <c r="AZ333" s="1">
        <v>19853.52734375</v>
      </c>
      <c r="BA333" s="1">
        <v>99240.3046875</v>
      </c>
      <c r="BB333" s="1">
        <v>31419.552734375</v>
      </c>
      <c r="BC333" s="1">
        <v>81650.875</v>
      </c>
      <c r="BD333" s="1">
        <v>22936.94140625</v>
      </c>
      <c r="BE333" s="1">
        <v>96366.7734375</v>
      </c>
      <c r="BF333" s="1">
        <v>10737.421875</v>
      </c>
      <c r="BG333" s="1">
        <v>90707.2734375</v>
      </c>
    </row>
    <row r="334" spans="1:59" ht="13" x14ac:dyDescent="0.15">
      <c r="A334" s="1">
        <v>332</v>
      </c>
      <c r="B334" s="1">
        <v>82384.21875</v>
      </c>
      <c r="C334" s="1">
        <v>113468.140625</v>
      </c>
      <c r="D334" s="1">
        <v>77629.828125</v>
      </c>
      <c r="E334" s="1">
        <v>42945.765625</v>
      </c>
      <c r="F334" s="1">
        <v>35058.796875</v>
      </c>
      <c r="G334" s="1">
        <v>49181.23828125</v>
      </c>
      <c r="H334" s="1">
        <v>24720.1328125</v>
      </c>
      <c r="I334" s="1">
        <v>50630.33203125</v>
      </c>
      <c r="J334" s="1">
        <v>73071.7578125</v>
      </c>
      <c r="K334" s="1">
        <v>49356.890625</v>
      </c>
      <c r="L334" s="1">
        <v>38536.20703125</v>
      </c>
      <c r="M334" s="1">
        <v>45177.28515625</v>
      </c>
      <c r="N334" s="1">
        <v>50991.4765625</v>
      </c>
      <c r="O334" s="1">
        <v>55223.11328125</v>
      </c>
      <c r="P334" s="1">
        <v>42684.37109375</v>
      </c>
      <c r="Q334" s="1">
        <v>25600.59375</v>
      </c>
      <c r="R334" s="1">
        <v>33470.5859375</v>
      </c>
      <c r="S334" s="1">
        <v>46678.26953125</v>
      </c>
      <c r="T334" s="1">
        <v>47445.54296875</v>
      </c>
      <c r="U334" s="1">
        <v>50023.55078125</v>
      </c>
      <c r="V334" s="1">
        <v>21503.173828125</v>
      </c>
      <c r="W334" s="1">
        <v>38642.40625</v>
      </c>
      <c r="X334" s="1">
        <v>16840.029296875</v>
      </c>
      <c r="Y334" s="1">
        <v>37325.05078125</v>
      </c>
      <c r="Z334" s="1">
        <v>19247.78125</v>
      </c>
      <c r="AA334" s="1">
        <v>136126.640625</v>
      </c>
      <c r="AB334" s="1">
        <v>26822.6015625</v>
      </c>
      <c r="AC334" s="1">
        <v>101214.75</v>
      </c>
      <c r="AD334" s="1">
        <v>24228.2890625</v>
      </c>
      <c r="AE334" s="1">
        <v>108723.671875</v>
      </c>
      <c r="AF334" s="1">
        <v>40153.44140625</v>
      </c>
      <c r="AG334" s="1">
        <v>87298.6953125</v>
      </c>
      <c r="AH334" s="1">
        <v>22095.181640625</v>
      </c>
      <c r="AI334" s="1">
        <v>42917.8203125</v>
      </c>
      <c r="AJ334" s="1">
        <v>18068.716796875</v>
      </c>
      <c r="AK334" s="1">
        <v>32864.0078125</v>
      </c>
      <c r="AL334" s="1">
        <v>12784.2529296875</v>
      </c>
      <c r="AM334" s="1">
        <v>29939.87890625</v>
      </c>
      <c r="AN334" s="1">
        <v>14657.740234375</v>
      </c>
      <c r="AO334" s="1">
        <v>26534.71875</v>
      </c>
      <c r="AP334" s="1">
        <v>12209.0400390625</v>
      </c>
      <c r="AQ334" s="1">
        <v>21329.169921875</v>
      </c>
      <c r="AR334" s="1">
        <v>127522.1953125</v>
      </c>
      <c r="AS334" s="1">
        <v>69859.71875</v>
      </c>
      <c r="AT334" s="1">
        <v>373969.28125</v>
      </c>
      <c r="AU334" s="1">
        <v>139719.4375</v>
      </c>
      <c r="AV334" s="1">
        <v>56804.92578125</v>
      </c>
      <c r="AW334" s="1">
        <v>97803.609375</v>
      </c>
      <c r="AX334" s="1">
        <v>33236.48046875</v>
      </c>
      <c r="AY334" s="1">
        <v>301566.4375</v>
      </c>
      <c r="AZ334" s="1">
        <v>19855.712890625</v>
      </c>
      <c r="BA334" s="1">
        <v>99540.1171875</v>
      </c>
      <c r="BB334" s="1">
        <v>31422.23828125</v>
      </c>
      <c r="BC334" s="1">
        <v>81897.546875</v>
      </c>
      <c r="BD334" s="1">
        <v>22938.810546875</v>
      </c>
      <c r="BE334" s="1">
        <v>96657.90625</v>
      </c>
      <c r="BF334" s="1">
        <v>10738.7275390625</v>
      </c>
      <c r="BG334" s="1">
        <v>90981.3046875</v>
      </c>
    </row>
    <row r="335" spans="1:59" ht="13" x14ac:dyDescent="0.15">
      <c r="A335" s="1">
        <v>333</v>
      </c>
      <c r="B335" s="1">
        <v>82390.296875</v>
      </c>
      <c r="C335" s="1">
        <v>113809.921875</v>
      </c>
      <c r="D335" s="1">
        <v>77662.609375</v>
      </c>
      <c r="E335" s="1">
        <v>43075.12109375</v>
      </c>
      <c r="F335" s="1">
        <v>35070.546875</v>
      </c>
      <c r="G335" s="1">
        <v>49329.375</v>
      </c>
      <c r="H335" s="1">
        <v>24726.982421875</v>
      </c>
      <c r="I335" s="1">
        <v>50782.83203125</v>
      </c>
      <c r="J335" s="1">
        <v>73082.6796875</v>
      </c>
      <c r="K335" s="1">
        <v>49505.55859375</v>
      </c>
      <c r="L335" s="1">
        <v>38548</v>
      </c>
      <c r="M335" s="1">
        <v>45313.359375</v>
      </c>
      <c r="N335" s="1">
        <v>50998.15625</v>
      </c>
      <c r="O335" s="1">
        <v>55389.4453125</v>
      </c>
      <c r="P335" s="1">
        <v>42692.984375</v>
      </c>
      <c r="Q335" s="1">
        <v>25677.705078125</v>
      </c>
      <c r="R335" s="1">
        <v>33471.4609375</v>
      </c>
      <c r="S335" s="1">
        <v>46818.8671875</v>
      </c>
      <c r="T335" s="1">
        <v>47450.21875</v>
      </c>
      <c r="U335" s="1">
        <v>50174.2265625</v>
      </c>
      <c r="V335" s="1">
        <v>21506.375</v>
      </c>
      <c r="W335" s="1">
        <v>38758.796875</v>
      </c>
      <c r="X335" s="1">
        <v>16841.86328125</v>
      </c>
      <c r="Y335" s="1">
        <v>37437.4765625</v>
      </c>
      <c r="Z335" s="1">
        <v>19253.673828125</v>
      </c>
      <c r="AA335" s="1">
        <v>136536.671875</v>
      </c>
      <c r="AB335" s="1">
        <v>26831.25390625</v>
      </c>
      <c r="AC335" s="1">
        <v>101519.625</v>
      </c>
      <c r="AD335" s="1">
        <v>24230.6875</v>
      </c>
      <c r="AE335" s="1">
        <v>109051.1484375</v>
      </c>
      <c r="AF335" s="1">
        <v>40160.078125</v>
      </c>
      <c r="AG335" s="1">
        <v>87561.640625</v>
      </c>
      <c r="AH335" s="1">
        <v>22098.16796875</v>
      </c>
      <c r="AI335" s="1">
        <v>43047.08984375</v>
      </c>
      <c r="AJ335" s="1">
        <v>18071.068359375</v>
      </c>
      <c r="AK335" s="1">
        <v>32962.99609375</v>
      </c>
      <c r="AL335" s="1">
        <v>12788.1552734375</v>
      </c>
      <c r="AM335" s="1">
        <v>30030.05859375</v>
      </c>
      <c r="AN335" s="1">
        <v>14659.9443359375</v>
      </c>
      <c r="AO335" s="1">
        <v>26614.642578125</v>
      </c>
      <c r="AP335" s="1">
        <v>12209.740234375</v>
      </c>
      <c r="AQ335" s="1">
        <v>21393.416015625</v>
      </c>
      <c r="AR335" s="1">
        <v>127581.140625</v>
      </c>
      <c r="AS335" s="1">
        <v>70070.140625</v>
      </c>
      <c r="AT335" s="1">
        <v>374088.65625</v>
      </c>
      <c r="AU335" s="1">
        <v>140140.28125</v>
      </c>
      <c r="AV335" s="1">
        <v>56809.29296875</v>
      </c>
      <c r="AW335" s="1">
        <v>98098.203125</v>
      </c>
      <c r="AX335" s="1">
        <v>33237.36328125</v>
      </c>
      <c r="AY335" s="1">
        <v>302474.78125</v>
      </c>
      <c r="AZ335" s="1">
        <v>19857.890625</v>
      </c>
      <c r="BA335" s="1">
        <v>99839.9375</v>
      </c>
      <c r="BB335" s="1">
        <v>31424.904296875</v>
      </c>
      <c r="BC335" s="1">
        <v>82144.2265625</v>
      </c>
      <c r="BD335" s="1">
        <v>22940.669921875</v>
      </c>
      <c r="BE335" s="1">
        <v>96949.046875</v>
      </c>
      <c r="BF335" s="1">
        <v>10740.02734375</v>
      </c>
      <c r="BG335" s="1">
        <v>91255.34375</v>
      </c>
    </row>
    <row r="336" spans="1:59" ht="13" x14ac:dyDescent="0.15">
      <c r="A336" s="1">
        <v>334</v>
      </c>
      <c r="B336" s="1">
        <v>82396.3359375</v>
      </c>
      <c r="C336" s="1">
        <v>114151.6953125</v>
      </c>
      <c r="D336" s="1">
        <v>77695.2265625</v>
      </c>
      <c r="E336" s="1">
        <v>43204.4765625</v>
      </c>
      <c r="F336" s="1">
        <v>35082.23828125</v>
      </c>
      <c r="G336" s="1">
        <v>49477.51171875</v>
      </c>
      <c r="H336" s="1">
        <v>24733.80078125</v>
      </c>
      <c r="I336" s="1">
        <v>50935.3359375</v>
      </c>
      <c r="J336" s="1">
        <v>73093.5234375</v>
      </c>
      <c r="K336" s="1">
        <v>49654.22265625</v>
      </c>
      <c r="L336" s="1">
        <v>38559.75390625</v>
      </c>
      <c r="M336" s="1">
        <v>45449.44140625</v>
      </c>
      <c r="N336" s="1">
        <v>51004.7890625</v>
      </c>
      <c r="O336" s="1">
        <v>55555.78125</v>
      </c>
      <c r="P336" s="1">
        <v>42701.5390625</v>
      </c>
      <c r="Q336" s="1">
        <v>25754.81640625</v>
      </c>
      <c r="R336" s="1">
        <v>33472.32421875</v>
      </c>
      <c r="S336" s="1">
        <v>46959.46875</v>
      </c>
      <c r="T336" s="1">
        <v>47454.8671875</v>
      </c>
      <c r="U336" s="1">
        <v>50324.8984375</v>
      </c>
      <c r="V336" s="1">
        <v>21509.560546875</v>
      </c>
      <c r="W336" s="1">
        <v>38875.19140625</v>
      </c>
      <c r="X336" s="1">
        <v>16843.6796875</v>
      </c>
      <c r="Y336" s="1">
        <v>37549.90234375</v>
      </c>
      <c r="Z336" s="1">
        <v>19259.53515625</v>
      </c>
      <c r="AA336" s="1">
        <v>136946.6875</v>
      </c>
      <c r="AB336" s="1">
        <v>26839.865234375</v>
      </c>
      <c r="AC336" s="1">
        <v>101824.484375</v>
      </c>
      <c r="AD336" s="1">
        <v>24233.0703125</v>
      </c>
      <c r="AE336" s="1">
        <v>109378.640625</v>
      </c>
      <c r="AF336" s="1">
        <v>40166.67578125</v>
      </c>
      <c r="AG336" s="1">
        <v>87824.59375</v>
      </c>
      <c r="AH336" s="1">
        <v>22101.138671875</v>
      </c>
      <c r="AI336" s="1">
        <v>43176.36328125</v>
      </c>
      <c r="AJ336" s="1">
        <v>18073.3984375</v>
      </c>
      <c r="AK336" s="1">
        <v>33061.984375</v>
      </c>
      <c r="AL336" s="1">
        <v>12792.0419921875</v>
      </c>
      <c r="AM336" s="1">
        <v>30120.2421875</v>
      </c>
      <c r="AN336" s="1">
        <v>14662.1376953125</v>
      </c>
      <c r="AO336" s="1">
        <v>26694.568359375</v>
      </c>
      <c r="AP336" s="1">
        <v>12210.4365234375</v>
      </c>
      <c r="AQ336" s="1">
        <v>21457.66015625</v>
      </c>
      <c r="AR336" s="1">
        <v>127639.7578125</v>
      </c>
      <c r="AS336" s="1">
        <v>70280.5703125</v>
      </c>
      <c r="AT336" s="1">
        <v>374207.125</v>
      </c>
      <c r="AU336" s="1">
        <v>140561.125</v>
      </c>
      <c r="AV336" s="1">
        <v>56813.6328125</v>
      </c>
      <c r="AW336" s="1">
        <v>98392.7890625</v>
      </c>
      <c r="AX336" s="1">
        <v>33238.23828125</v>
      </c>
      <c r="AY336" s="1">
        <v>303383.125</v>
      </c>
      <c r="AZ336" s="1">
        <v>19860.048828125</v>
      </c>
      <c r="BA336" s="1">
        <v>100139.765625</v>
      </c>
      <c r="BB336" s="1">
        <v>31427.5546875</v>
      </c>
      <c r="BC336" s="1">
        <v>82390.9140625</v>
      </c>
      <c r="BD336" s="1">
        <v>22942.51953125</v>
      </c>
      <c r="BE336" s="1">
        <v>97240.1875</v>
      </c>
      <c r="BF336" s="1">
        <v>10741.322265625</v>
      </c>
      <c r="BG336" s="1">
        <v>91529.390625</v>
      </c>
    </row>
    <row r="337" spans="1:59" ht="13" x14ac:dyDescent="0.15">
      <c r="A337" s="1">
        <v>335</v>
      </c>
      <c r="B337" s="1">
        <v>82402.3203125</v>
      </c>
      <c r="C337" s="1">
        <v>114493.453125</v>
      </c>
      <c r="D337" s="1">
        <v>77727.6875</v>
      </c>
      <c r="E337" s="1">
        <v>43333.828125</v>
      </c>
      <c r="F337" s="1">
        <v>35093.87109375</v>
      </c>
      <c r="G337" s="1">
        <v>49625.6484375</v>
      </c>
      <c r="H337" s="1">
        <v>24740.587890625</v>
      </c>
      <c r="I337" s="1">
        <v>51087.83203125</v>
      </c>
      <c r="J337" s="1">
        <v>73104.2890625</v>
      </c>
      <c r="K337" s="1">
        <v>49802.890625</v>
      </c>
      <c r="L337" s="1">
        <v>38571.46484375</v>
      </c>
      <c r="M337" s="1">
        <v>45585.51171875</v>
      </c>
      <c r="N337" s="1">
        <v>51011.39453125</v>
      </c>
      <c r="O337" s="1">
        <v>55722.109375</v>
      </c>
      <c r="P337" s="1">
        <v>42710.05078125</v>
      </c>
      <c r="Q337" s="1">
        <v>25831.923828125</v>
      </c>
      <c r="R337" s="1">
        <v>33473.1796875</v>
      </c>
      <c r="S337" s="1">
        <v>47100.05859375</v>
      </c>
      <c r="T337" s="1">
        <v>47459.4921875</v>
      </c>
      <c r="U337" s="1">
        <v>50475.5703125</v>
      </c>
      <c r="V337" s="1">
        <v>21512.72265625</v>
      </c>
      <c r="W337" s="1">
        <v>38991.58203125</v>
      </c>
      <c r="X337" s="1">
        <v>16845.486328125</v>
      </c>
      <c r="Y337" s="1">
        <v>37662.32421875</v>
      </c>
      <c r="Z337" s="1">
        <v>19265.361328125</v>
      </c>
      <c r="AA337" s="1">
        <v>137356.703125</v>
      </c>
      <c r="AB337" s="1">
        <v>26848.435546875</v>
      </c>
      <c r="AC337" s="1">
        <v>102129.34375</v>
      </c>
      <c r="AD337" s="1">
        <v>24235.44140625</v>
      </c>
      <c r="AE337" s="1">
        <v>109706.1171875</v>
      </c>
      <c r="AF337" s="1">
        <v>40173.2421875</v>
      </c>
      <c r="AG337" s="1">
        <v>88087.5390625</v>
      </c>
      <c r="AH337" s="1">
        <v>22104.087890625</v>
      </c>
      <c r="AI337" s="1">
        <v>43305.6328125</v>
      </c>
      <c r="AJ337" s="1">
        <v>18075.71484375</v>
      </c>
      <c r="AK337" s="1">
        <v>33160.96875</v>
      </c>
      <c r="AL337" s="1">
        <v>12795.9140625</v>
      </c>
      <c r="AM337" s="1">
        <v>30210.421875</v>
      </c>
      <c r="AN337" s="1">
        <v>14664.3173828125</v>
      </c>
      <c r="AO337" s="1">
        <v>26774.490234375</v>
      </c>
      <c r="AP337" s="1">
        <v>12211.12890625</v>
      </c>
      <c r="AQ337" s="1">
        <v>21521.904296875</v>
      </c>
      <c r="AR337" s="1">
        <v>127698.0546875</v>
      </c>
      <c r="AS337" s="1">
        <v>70490.9765625</v>
      </c>
      <c r="AT337" s="1">
        <v>374324.9375</v>
      </c>
      <c r="AU337" s="1">
        <v>140981.953125</v>
      </c>
      <c r="AV337" s="1">
        <v>56817.9453125</v>
      </c>
      <c r="AW337" s="1">
        <v>98687.375</v>
      </c>
      <c r="AX337" s="1">
        <v>33239.109375</v>
      </c>
      <c r="AY337" s="1">
        <v>304291.4375</v>
      </c>
      <c r="AZ337" s="1">
        <v>19862.203125</v>
      </c>
      <c r="BA337" s="1">
        <v>100439.5703125</v>
      </c>
      <c r="BB337" s="1">
        <v>31430.193359375</v>
      </c>
      <c r="BC337" s="1">
        <v>82637.5859375</v>
      </c>
      <c r="BD337" s="1">
        <v>22944.361328125</v>
      </c>
      <c r="BE337" s="1">
        <v>97531.3203125</v>
      </c>
      <c r="BF337" s="1">
        <v>10742.611328125</v>
      </c>
      <c r="BG337" s="1">
        <v>91803.421875</v>
      </c>
    </row>
    <row r="338" spans="1:59" ht="13" x14ac:dyDescent="0.15">
      <c r="A338" s="1">
        <v>336</v>
      </c>
      <c r="B338" s="1">
        <v>82408.2578125</v>
      </c>
      <c r="C338" s="1">
        <v>114835.234375</v>
      </c>
      <c r="D338" s="1">
        <v>77760</v>
      </c>
      <c r="E338" s="1">
        <v>43463.18359375</v>
      </c>
      <c r="F338" s="1">
        <v>35105.44921875</v>
      </c>
      <c r="G338" s="1">
        <v>49773.78515625</v>
      </c>
      <c r="H338" s="1">
        <v>24747.34375</v>
      </c>
      <c r="I338" s="1">
        <v>51240.33984375</v>
      </c>
      <c r="J338" s="1">
        <v>73114.9921875</v>
      </c>
      <c r="K338" s="1">
        <v>49951.5546875</v>
      </c>
      <c r="L338" s="1">
        <v>38583.1328125</v>
      </c>
      <c r="M338" s="1">
        <v>45721.58984375</v>
      </c>
      <c r="N338" s="1">
        <v>51017.95703125</v>
      </c>
      <c r="O338" s="1">
        <v>55888.44921875</v>
      </c>
      <c r="P338" s="1">
        <v>42718.50390625</v>
      </c>
      <c r="Q338" s="1">
        <v>25909.03515625</v>
      </c>
      <c r="R338" s="1">
        <v>33474.0234375</v>
      </c>
      <c r="S338" s="1">
        <v>47240.66015625</v>
      </c>
      <c r="T338" s="1">
        <v>47464.08984375</v>
      </c>
      <c r="U338" s="1">
        <v>50626.24609375</v>
      </c>
      <c r="V338" s="1">
        <v>21515.8671875</v>
      </c>
      <c r="W338" s="1">
        <v>39107.97265625</v>
      </c>
      <c r="X338" s="1">
        <v>16847.28125</v>
      </c>
      <c r="Y338" s="1">
        <v>37774.75</v>
      </c>
      <c r="Z338" s="1">
        <v>19271.150390625</v>
      </c>
      <c r="AA338" s="1">
        <v>137766.71875</v>
      </c>
      <c r="AB338" s="1">
        <v>26856.96484375</v>
      </c>
      <c r="AC338" s="1">
        <v>102434.2109375</v>
      </c>
      <c r="AD338" s="1">
        <v>24237.8046875</v>
      </c>
      <c r="AE338" s="1">
        <v>110033.59375</v>
      </c>
      <c r="AF338" s="1">
        <v>40179.76953125</v>
      </c>
      <c r="AG338" s="1">
        <v>88350.4921875</v>
      </c>
      <c r="AH338" s="1">
        <v>22107.0234375</v>
      </c>
      <c r="AI338" s="1">
        <v>43434.90234375</v>
      </c>
      <c r="AJ338" s="1">
        <v>18078.01171875</v>
      </c>
      <c r="AK338" s="1">
        <v>33259.95703125</v>
      </c>
      <c r="AL338" s="1">
        <v>12799.771484375</v>
      </c>
      <c r="AM338" s="1">
        <v>30300.6015625</v>
      </c>
      <c r="AN338" s="1">
        <v>14666.4833984375</v>
      </c>
      <c r="AO338" s="1">
        <v>26854.4140625</v>
      </c>
      <c r="AP338" s="1">
        <v>12211.8154296875</v>
      </c>
      <c r="AQ338" s="1">
        <v>21586.1484375</v>
      </c>
      <c r="AR338" s="1">
        <v>127756.015625</v>
      </c>
      <c r="AS338" s="1">
        <v>70701.40625</v>
      </c>
      <c r="AT338" s="1">
        <v>374441.9375</v>
      </c>
      <c r="AU338" s="1">
        <v>141402.796875</v>
      </c>
      <c r="AV338" s="1">
        <v>56822.23046875</v>
      </c>
      <c r="AW338" s="1">
        <v>98981.96875</v>
      </c>
      <c r="AX338" s="1">
        <v>33239.97265625</v>
      </c>
      <c r="AY338" s="1">
        <v>305199.78125</v>
      </c>
      <c r="AZ338" s="1">
        <v>19864.337890625</v>
      </c>
      <c r="BA338" s="1">
        <v>100739.3984375</v>
      </c>
      <c r="BB338" s="1">
        <v>31432.81640625</v>
      </c>
      <c r="BC338" s="1">
        <v>82884.265625</v>
      </c>
      <c r="BD338" s="1">
        <v>22946.189453125</v>
      </c>
      <c r="BE338" s="1">
        <v>97822.4609375</v>
      </c>
      <c r="BF338" s="1">
        <v>10743.89453125</v>
      </c>
      <c r="BG338" s="1">
        <v>92077.46875</v>
      </c>
    </row>
    <row r="339" spans="1:59" ht="13" x14ac:dyDescent="0.15">
      <c r="A339" s="1">
        <v>337</v>
      </c>
      <c r="B339" s="1">
        <v>82414.15625</v>
      </c>
      <c r="C339" s="1">
        <v>115177.0078125</v>
      </c>
      <c r="D339" s="1">
        <v>77792.140625</v>
      </c>
      <c r="E339" s="1">
        <v>43592.54296875</v>
      </c>
      <c r="F339" s="1">
        <v>35116.98046875</v>
      </c>
      <c r="G339" s="1">
        <v>49921.921875</v>
      </c>
      <c r="H339" s="1">
        <v>24754.06640625</v>
      </c>
      <c r="I339" s="1">
        <v>51392.83984375</v>
      </c>
      <c r="J339" s="1">
        <v>73125.625</v>
      </c>
      <c r="K339" s="1">
        <v>50100.21875</v>
      </c>
      <c r="L339" s="1">
        <v>38594.75</v>
      </c>
      <c r="M339" s="1">
        <v>45857.66796875</v>
      </c>
      <c r="N339" s="1">
        <v>51024.484375</v>
      </c>
      <c r="O339" s="1">
        <v>56054.7890625</v>
      </c>
      <c r="P339" s="1">
        <v>42726.9140625</v>
      </c>
      <c r="Q339" s="1">
        <v>25986.146484375</v>
      </c>
      <c r="R339" s="1">
        <v>33474.86328125</v>
      </c>
      <c r="S339" s="1">
        <v>47381.2578125</v>
      </c>
      <c r="T339" s="1">
        <v>47468.6640625</v>
      </c>
      <c r="U339" s="1">
        <v>50776.91796875</v>
      </c>
      <c r="V339" s="1">
        <v>21518.990234375</v>
      </c>
      <c r="W339" s="1">
        <v>39224.3671875</v>
      </c>
      <c r="X339" s="1">
        <v>16849.060546875</v>
      </c>
      <c r="Y339" s="1">
        <v>37887.17578125</v>
      </c>
      <c r="Z339" s="1">
        <v>19276.90625</v>
      </c>
      <c r="AA339" s="1">
        <v>138176.75</v>
      </c>
      <c r="AB339" s="1">
        <v>26865.451171875</v>
      </c>
      <c r="AC339" s="1">
        <v>102739.078125</v>
      </c>
      <c r="AD339" s="1">
        <v>24240.150390625</v>
      </c>
      <c r="AE339" s="1">
        <v>110361.0859375</v>
      </c>
      <c r="AF339" s="1">
        <v>40186.2578125</v>
      </c>
      <c r="AG339" s="1">
        <v>88613.4453125</v>
      </c>
      <c r="AH339" s="1">
        <v>22109.943359375</v>
      </c>
      <c r="AI339" s="1">
        <v>43564.17578125</v>
      </c>
      <c r="AJ339" s="1">
        <v>18080.291015625</v>
      </c>
      <c r="AK339" s="1">
        <v>33358.94921875</v>
      </c>
      <c r="AL339" s="1">
        <v>12803.61328125</v>
      </c>
      <c r="AM339" s="1">
        <v>30390.783203125</v>
      </c>
      <c r="AN339" s="1">
        <v>14668.638671875</v>
      </c>
      <c r="AO339" s="1">
        <v>26934.33984375</v>
      </c>
      <c r="AP339" s="1">
        <v>12212.4970703125</v>
      </c>
      <c r="AQ339" s="1">
        <v>21650.392578125</v>
      </c>
      <c r="AR339" s="1">
        <v>127813.6875</v>
      </c>
      <c r="AS339" s="1">
        <v>70911.828125</v>
      </c>
      <c r="AT339" s="1">
        <v>374558.21875</v>
      </c>
      <c r="AU339" s="1">
        <v>141823.65625</v>
      </c>
      <c r="AV339" s="1">
        <v>56826.48046875</v>
      </c>
      <c r="AW339" s="1">
        <v>99276.5546875</v>
      </c>
      <c r="AX339" s="1">
        <v>33240.83203125</v>
      </c>
      <c r="AY339" s="1">
        <v>306108.125</v>
      </c>
      <c r="AZ339" s="1">
        <v>19866.466796875</v>
      </c>
      <c r="BA339" s="1">
        <v>101039.21875</v>
      </c>
      <c r="BB339" s="1">
        <v>31435.423828125</v>
      </c>
      <c r="BC339" s="1">
        <v>83130.953125</v>
      </c>
      <c r="BD339" s="1">
        <v>22948.01171875</v>
      </c>
      <c r="BE339" s="1">
        <v>98113.6015625</v>
      </c>
      <c r="BF339" s="1">
        <v>10745.1708984375</v>
      </c>
      <c r="BG339" s="1">
        <v>92351.5078125</v>
      </c>
    </row>
    <row r="340" spans="1:59" ht="13" x14ac:dyDescent="0.15">
      <c r="A340" s="1">
        <v>338</v>
      </c>
      <c r="B340" s="1">
        <v>82419.9921875</v>
      </c>
      <c r="C340" s="1">
        <v>115518.7734375</v>
      </c>
      <c r="D340" s="1">
        <v>77824.140625</v>
      </c>
      <c r="E340" s="1">
        <v>43721.890625</v>
      </c>
      <c r="F340" s="1">
        <v>35128.453125</v>
      </c>
      <c r="G340" s="1">
        <v>50070.0546875</v>
      </c>
      <c r="H340" s="1">
        <v>24760.759765625</v>
      </c>
      <c r="I340" s="1">
        <v>51545.33984375</v>
      </c>
      <c r="J340" s="1">
        <v>73136.171875</v>
      </c>
      <c r="K340" s="1">
        <v>50248.8828125</v>
      </c>
      <c r="L340" s="1">
        <v>38606.3359375</v>
      </c>
      <c r="M340" s="1">
        <v>45993.7421875</v>
      </c>
      <c r="N340" s="1">
        <v>51030.98046875</v>
      </c>
      <c r="O340" s="1">
        <v>56221.11328125</v>
      </c>
      <c r="P340" s="1">
        <v>42735.265625</v>
      </c>
      <c r="Q340" s="1">
        <v>26063.25390625</v>
      </c>
      <c r="R340" s="1">
        <v>33475.69140625</v>
      </c>
      <c r="S340" s="1">
        <v>47521.8515625</v>
      </c>
      <c r="T340" s="1">
        <v>47473.203125</v>
      </c>
      <c r="U340" s="1">
        <v>50927.59375</v>
      </c>
      <c r="V340" s="1">
        <v>21522.09375</v>
      </c>
      <c r="W340" s="1">
        <v>39340.7578125</v>
      </c>
      <c r="X340" s="1">
        <v>16850.830078125</v>
      </c>
      <c r="Y340" s="1">
        <v>37999.6015625</v>
      </c>
      <c r="Z340" s="1">
        <v>19282.62890625</v>
      </c>
      <c r="AA340" s="1">
        <v>138586.765625</v>
      </c>
      <c r="AB340" s="1">
        <v>26873.8984375</v>
      </c>
      <c r="AC340" s="1">
        <v>103043.9375</v>
      </c>
      <c r="AD340" s="1">
        <v>24242.48828125</v>
      </c>
      <c r="AE340" s="1">
        <v>110688.5546875</v>
      </c>
      <c r="AF340" s="1">
        <v>40192.70703125</v>
      </c>
      <c r="AG340" s="1">
        <v>88876.3828125</v>
      </c>
      <c r="AH340" s="1">
        <v>22112.845703125</v>
      </c>
      <c r="AI340" s="1">
        <v>43693.4453125</v>
      </c>
      <c r="AJ340" s="1">
        <v>18082.552734375</v>
      </c>
      <c r="AK340" s="1">
        <v>33457.93359375</v>
      </c>
      <c r="AL340" s="1">
        <v>12807.44140625</v>
      </c>
      <c r="AM340" s="1">
        <v>30480.9609375</v>
      </c>
      <c r="AN340" s="1">
        <v>14670.7822265625</v>
      </c>
      <c r="AO340" s="1">
        <v>27014.26171875</v>
      </c>
      <c r="AP340" s="1">
        <v>12213.1728515625</v>
      </c>
      <c r="AQ340" s="1">
        <v>21714.63671875</v>
      </c>
      <c r="AR340" s="1">
        <v>127871.03125</v>
      </c>
      <c r="AS340" s="1">
        <v>71122.2421875</v>
      </c>
      <c r="AT340" s="1">
        <v>374673.71875</v>
      </c>
      <c r="AU340" s="1">
        <v>142244.484375</v>
      </c>
      <c r="AV340" s="1">
        <v>56830.71484375</v>
      </c>
      <c r="AW340" s="1">
        <v>99571.140625</v>
      </c>
      <c r="AX340" s="1">
        <v>33241.6875</v>
      </c>
      <c r="AY340" s="1">
        <v>307016.4375</v>
      </c>
      <c r="AZ340" s="1">
        <v>19868.578125</v>
      </c>
      <c r="BA340" s="1">
        <v>101339.03125</v>
      </c>
      <c r="BB340" s="1">
        <v>31438.01953125</v>
      </c>
      <c r="BC340" s="1">
        <v>83377.625</v>
      </c>
      <c r="BD340" s="1">
        <v>22949.82421875</v>
      </c>
      <c r="BE340" s="1">
        <v>98404.734375</v>
      </c>
      <c r="BF340" s="1">
        <v>10746.4423828125</v>
      </c>
      <c r="BG340" s="1">
        <v>92625.546875</v>
      </c>
    </row>
    <row r="341" spans="1:59" ht="13" x14ac:dyDescent="0.15">
      <c r="A341" s="1">
        <v>339</v>
      </c>
      <c r="B341" s="1">
        <v>82425.796875</v>
      </c>
      <c r="C341" s="1">
        <v>115860.546875</v>
      </c>
      <c r="D341" s="1">
        <v>77855.984375</v>
      </c>
      <c r="E341" s="1">
        <v>43851.25</v>
      </c>
      <c r="F341" s="1">
        <v>35139.87109375</v>
      </c>
      <c r="G341" s="1">
        <v>50218.1953125</v>
      </c>
      <c r="H341" s="1">
        <v>24767.423828125</v>
      </c>
      <c r="I341" s="1">
        <v>51697.83984375</v>
      </c>
      <c r="J341" s="1">
        <v>73146.6796875</v>
      </c>
      <c r="K341" s="1">
        <v>50397.55078125</v>
      </c>
      <c r="L341" s="1">
        <v>38617.875</v>
      </c>
      <c r="M341" s="1">
        <v>46129.8203125</v>
      </c>
      <c r="N341" s="1">
        <v>51037.43359375</v>
      </c>
      <c r="O341" s="1">
        <v>56387.453125</v>
      </c>
      <c r="P341" s="1">
        <v>42743.5703125</v>
      </c>
      <c r="Q341" s="1">
        <v>26140.3671875</v>
      </c>
      <c r="R341" s="1">
        <v>33476.51171875</v>
      </c>
      <c r="S341" s="1">
        <v>47662.44921875</v>
      </c>
      <c r="T341" s="1">
        <v>47477.72265625</v>
      </c>
      <c r="U341" s="1">
        <v>51078.265625</v>
      </c>
      <c r="V341" s="1">
        <v>21525.177734375</v>
      </c>
      <c r="W341" s="1">
        <v>39457.15625</v>
      </c>
      <c r="X341" s="1">
        <v>16852.587890625</v>
      </c>
      <c r="Y341" s="1">
        <v>38112.0234375</v>
      </c>
      <c r="Z341" s="1">
        <v>19288.318359375</v>
      </c>
      <c r="AA341" s="1">
        <v>138996.796875</v>
      </c>
      <c r="AB341" s="1">
        <v>26882.302734375</v>
      </c>
      <c r="AC341" s="1">
        <v>103348.796875</v>
      </c>
      <c r="AD341" s="1">
        <v>24244.810546875</v>
      </c>
      <c r="AE341" s="1">
        <v>111016.0390625</v>
      </c>
      <c r="AF341" s="1">
        <v>40199.12890625</v>
      </c>
      <c r="AG341" s="1">
        <v>89139.3359375</v>
      </c>
      <c r="AH341" s="1">
        <v>22115.7265625</v>
      </c>
      <c r="AI341" s="1">
        <v>43822.71484375</v>
      </c>
      <c r="AJ341" s="1">
        <v>18084.796875</v>
      </c>
      <c r="AK341" s="1">
        <v>33556.921875</v>
      </c>
      <c r="AL341" s="1">
        <v>12811.255859375</v>
      </c>
      <c r="AM341" s="1">
        <v>30571.14453125</v>
      </c>
      <c r="AN341" s="1">
        <v>14672.916015625</v>
      </c>
      <c r="AO341" s="1">
        <v>27094.185546875</v>
      </c>
      <c r="AP341" s="1">
        <v>12213.845703125</v>
      </c>
      <c r="AQ341" s="1">
        <v>21778.880859375</v>
      </c>
      <c r="AR341" s="1">
        <v>127928.0625</v>
      </c>
      <c r="AS341" s="1">
        <v>71332.6640625</v>
      </c>
      <c r="AT341" s="1">
        <v>374788.53125</v>
      </c>
      <c r="AU341" s="1">
        <v>142665.328125</v>
      </c>
      <c r="AV341" s="1">
        <v>56834.91015625</v>
      </c>
      <c r="AW341" s="1">
        <v>99865.734375</v>
      </c>
      <c r="AX341" s="1">
        <v>33242.54296875</v>
      </c>
      <c r="AY341" s="1">
        <v>307924.75</v>
      </c>
      <c r="AZ341" s="1">
        <v>19870.681640625</v>
      </c>
      <c r="BA341" s="1">
        <v>101638.8515625</v>
      </c>
      <c r="BB341" s="1">
        <v>31440.595703125</v>
      </c>
      <c r="BC341" s="1">
        <v>83624.3046875</v>
      </c>
      <c r="BD341" s="1">
        <v>22951.623046875</v>
      </c>
      <c r="BE341" s="1">
        <v>98695.875</v>
      </c>
      <c r="BF341" s="1">
        <v>10747.708984375</v>
      </c>
      <c r="BG341" s="1">
        <v>92899.59375</v>
      </c>
    </row>
    <row r="342" spans="1:59" ht="13" x14ac:dyDescent="0.15">
      <c r="A342" s="1">
        <v>340</v>
      </c>
      <c r="B342" s="1">
        <v>82431.546875</v>
      </c>
      <c r="C342" s="1">
        <v>116202.3203125</v>
      </c>
      <c r="D342" s="1">
        <v>77887.6796875</v>
      </c>
      <c r="E342" s="1">
        <v>43980.6015625</v>
      </c>
      <c r="F342" s="1">
        <v>35151.23828125</v>
      </c>
      <c r="G342" s="1">
        <v>50366.33203125</v>
      </c>
      <c r="H342" s="1">
        <v>24774.05859375</v>
      </c>
      <c r="I342" s="1">
        <v>51850.33984375</v>
      </c>
      <c r="J342" s="1">
        <v>73157.09375</v>
      </c>
      <c r="K342" s="1">
        <v>50546.21875</v>
      </c>
      <c r="L342" s="1">
        <v>38629.375</v>
      </c>
      <c r="M342" s="1">
        <v>46265.89453125</v>
      </c>
      <c r="N342" s="1">
        <v>51043.85546875</v>
      </c>
      <c r="O342" s="1">
        <v>56553.79296875</v>
      </c>
      <c r="P342" s="1">
        <v>42751.828125</v>
      </c>
      <c r="Q342" s="1">
        <v>26217.4765625</v>
      </c>
      <c r="R342" s="1">
        <v>33477.328125</v>
      </c>
      <c r="S342" s="1">
        <v>47803.046875</v>
      </c>
      <c r="T342" s="1">
        <v>47482.2109375</v>
      </c>
      <c r="U342" s="1">
        <v>51228.94140625</v>
      </c>
      <c r="V342" s="1">
        <v>21528.244140625</v>
      </c>
      <c r="W342" s="1">
        <v>39573.546875</v>
      </c>
      <c r="X342" s="1">
        <v>16854.330078125</v>
      </c>
      <c r="Y342" s="1">
        <v>38224.44921875</v>
      </c>
      <c r="Z342" s="1">
        <v>19293.970703125</v>
      </c>
      <c r="AA342" s="1">
        <v>139406.8125</v>
      </c>
      <c r="AB342" s="1">
        <v>26890.671875</v>
      </c>
      <c r="AC342" s="1">
        <v>103653.671875</v>
      </c>
      <c r="AD342" s="1">
        <v>24247.123046875</v>
      </c>
      <c r="AE342" s="1">
        <v>111343.53125</v>
      </c>
      <c r="AF342" s="1">
        <v>40205.5078125</v>
      </c>
      <c r="AG342" s="1">
        <v>89402.28125</v>
      </c>
      <c r="AH342" s="1">
        <v>22118.595703125</v>
      </c>
      <c r="AI342" s="1">
        <v>43951.98828125</v>
      </c>
      <c r="AJ342" s="1">
        <v>18087.025390625</v>
      </c>
      <c r="AK342" s="1">
        <v>33655.91015625</v>
      </c>
      <c r="AL342" s="1">
        <v>12815.0556640625</v>
      </c>
      <c r="AM342" s="1">
        <v>30661.32421875</v>
      </c>
      <c r="AN342" s="1">
        <v>14675.0361328125</v>
      </c>
      <c r="AO342" s="1">
        <v>27174.109375</v>
      </c>
      <c r="AP342" s="1">
        <v>12214.5126953125</v>
      </c>
      <c r="AQ342" s="1">
        <v>21843.126953125</v>
      </c>
      <c r="AR342" s="1">
        <v>127984.7578125</v>
      </c>
      <c r="AS342" s="1">
        <v>71543.09375</v>
      </c>
      <c r="AT342" s="1">
        <v>374902.5625</v>
      </c>
      <c r="AU342" s="1">
        <v>143086.171875</v>
      </c>
      <c r="AV342" s="1">
        <v>56839.08203125</v>
      </c>
      <c r="AW342" s="1">
        <v>100160.328125</v>
      </c>
      <c r="AX342" s="1">
        <v>33243.3828125</v>
      </c>
      <c r="AY342" s="1">
        <v>308833.125</v>
      </c>
      <c r="AZ342" s="1">
        <v>19872.771484375</v>
      </c>
      <c r="BA342" s="1">
        <v>101938.6796875</v>
      </c>
      <c r="BB342" s="1">
        <v>31443.162109375</v>
      </c>
      <c r="BC342" s="1">
        <v>83870.984375</v>
      </c>
      <c r="BD342" s="1">
        <v>22953.416015625</v>
      </c>
      <c r="BE342" s="1">
        <v>98987.0234375</v>
      </c>
      <c r="BF342" s="1">
        <v>10748.9716796875</v>
      </c>
      <c r="BG342" s="1">
        <v>93173.625</v>
      </c>
    </row>
    <row r="343" spans="1:59" ht="13" x14ac:dyDescent="0.15">
      <c r="A343" s="1">
        <v>341</v>
      </c>
      <c r="B343" s="1">
        <v>82437.265625</v>
      </c>
      <c r="C343" s="1">
        <v>116544.0859375</v>
      </c>
      <c r="D343" s="1">
        <v>77919.234375</v>
      </c>
      <c r="E343" s="1">
        <v>44109.95703125</v>
      </c>
      <c r="F343" s="1">
        <v>35162.5546875</v>
      </c>
      <c r="G343" s="1">
        <v>50514.46484375</v>
      </c>
      <c r="H343" s="1">
        <v>24780.662109375</v>
      </c>
      <c r="I343" s="1">
        <v>52002.83984375</v>
      </c>
      <c r="J343" s="1">
        <v>73167.4375</v>
      </c>
      <c r="K343" s="1">
        <v>50694.87890625</v>
      </c>
      <c r="L343" s="1">
        <v>38640.83203125</v>
      </c>
      <c r="M343" s="1">
        <v>46401.96875</v>
      </c>
      <c r="N343" s="1">
        <v>51050.2421875</v>
      </c>
      <c r="O343" s="1">
        <v>56720.12109375</v>
      </c>
      <c r="P343" s="1">
        <v>42760.03125</v>
      </c>
      <c r="Q343" s="1">
        <v>26294.5859375</v>
      </c>
      <c r="R343" s="1">
        <v>33478.13671875</v>
      </c>
      <c r="S343" s="1">
        <v>47943.64453125</v>
      </c>
      <c r="T343" s="1">
        <v>47486.671875</v>
      </c>
      <c r="U343" s="1">
        <v>51379.609375</v>
      </c>
      <c r="V343" s="1">
        <v>21531.29296875</v>
      </c>
      <c r="W343" s="1">
        <v>39689.9375</v>
      </c>
      <c r="X343" s="1">
        <v>16856.060546875</v>
      </c>
      <c r="Y343" s="1">
        <v>38336.875</v>
      </c>
      <c r="Z343" s="1">
        <v>19299.595703125</v>
      </c>
      <c r="AA343" s="1">
        <v>139816.828125</v>
      </c>
      <c r="AB343" s="1">
        <v>26898.998046875</v>
      </c>
      <c r="AC343" s="1">
        <v>103958.53125</v>
      </c>
      <c r="AD343" s="1">
        <v>24249.423828125</v>
      </c>
      <c r="AE343" s="1">
        <v>111671</v>
      </c>
      <c r="AF343" s="1">
        <v>40211.8515625</v>
      </c>
      <c r="AG343" s="1">
        <v>89665.2265625</v>
      </c>
      <c r="AH343" s="1">
        <v>22121.44921875</v>
      </c>
      <c r="AI343" s="1">
        <v>44081.25390625</v>
      </c>
      <c r="AJ343" s="1">
        <v>18089.23828125</v>
      </c>
      <c r="AK343" s="1">
        <v>33754.8984375</v>
      </c>
      <c r="AL343" s="1">
        <v>12818.8408203125</v>
      </c>
      <c r="AM343" s="1">
        <v>30751.501953125</v>
      </c>
      <c r="AN343" s="1">
        <v>14677.1455078125</v>
      </c>
      <c r="AO343" s="1">
        <v>27254.03125</v>
      </c>
      <c r="AP343" s="1">
        <v>12215.17578125</v>
      </c>
      <c r="AQ343" s="1">
        <v>21907.37109375</v>
      </c>
      <c r="AR343" s="1">
        <v>128041.1875</v>
      </c>
      <c r="AS343" s="1">
        <v>71753.5078125</v>
      </c>
      <c r="AT343" s="1">
        <v>375015.875</v>
      </c>
      <c r="AU343" s="1">
        <v>143507.015625</v>
      </c>
      <c r="AV343" s="1">
        <v>56843.2265625</v>
      </c>
      <c r="AW343" s="1">
        <v>100454.90625</v>
      </c>
      <c r="AX343" s="1">
        <v>33244.2265625</v>
      </c>
      <c r="AY343" s="1">
        <v>309741.4375</v>
      </c>
      <c r="AZ343" s="1">
        <v>19874.8515625</v>
      </c>
      <c r="BA343" s="1">
        <v>102238.484375</v>
      </c>
      <c r="BB343" s="1">
        <v>31445.7109375</v>
      </c>
      <c r="BC343" s="1">
        <v>84117.6640625</v>
      </c>
      <c r="BD343" s="1">
        <v>22955.19921875</v>
      </c>
      <c r="BE343" s="1">
        <v>99278.15625</v>
      </c>
      <c r="BF343" s="1">
        <v>10750.2265625</v>
      </c>
      <c r="BG343" s="1">
        <v>93447.6640625</v>
      </c>
    </row>
    <row r="344" spans="1:59" ht="13" x14ac:dyDescent="0.15">
      <c r="A344" s="1">
        <v>342</v>
      </c>
      <c r="B344" s="1">
        <v>82442.9296875</v>
      </c>
      <c r="C344" s="1">
        <v>116885.8671875</v>
      </c>
      <c r="D344" s="1">
        <v>77950.6328125</v>
      </c>
      <c r="E344" s="1">
        <v>44239.3125</v>
      </c>
      <c r="F344" s="1">
        <v>35173.8203125</v>
      </c>
      <c r="G344" s="1">
        <v>50662.60546875</v>
      </c>
      <c r="H344" s="1">
        <v>24787.236328125</v>
      </c>
      <c r="I344" s="1">
        <v>52155.33984375</v>
      </c>
      <c r="J344" s="1">
        <v>73177.7265625</v>
      </c>
      <c r="K344" s="1">
        <v>50843.54296875</v>
      </c>
      <c r="L344" s="1">
        <v>38652.25</v>
      </c>
      <c r="M344" s="1">
        <v>46538.046875</v>
      </c>
      <c r="N344" s="1">
        <v>51056.58984375</v>
      </c>
      <c r="O344" s="1">
        <v>56886.45703125</v>
      </c>
      <c r="P344" s="1">
        <v>42768.1953125</v>
      </c>
      <c r="Q344" s="1">
        <v>26371.697265625</v>
      </c>
      <c r="R344" s="1">
        <v>33478.93359375</v>
      </c>
      <c r="S344" s="1">
        <v>48084.23828125</v>
      </c>
      <c r="T344" s="1">
        <v>47491.109375</v>
      </c>
      <c r="U344" s="1">
        <v>51530.28515625</v>
      </c>
      <c r="V344" s="1">
        <v>21534.3203125</v>
      </c>
      <c r="W344" s="1">
        <v>39806.33203125</v>
      </c>
      <c r="X344" s="1">
        <v>16857.779296875</v>
      </c>
      <c r="Y344" s="1">
        <v>38449.296875</v>
      </c>
      <c r="Z344" s="1">
        <v>19305.18359375</v>
      </c>
      <c r="AA344" s="1">
        <v>140226.859375</v>
      </c>
      <c r="AB344" s="1">
        <v>26907.283203125</v>
      </c>
      <c r="AC344" s="1">
        <v>104263.390625</v>
      </c>
      <c r="AD344" s="1">
        <v>24251.7109375</v>
      </c>
      <c r="AE344" s="1">
        <v>111998.4765625</v>
      </c>
      <c r="AF344" s="1">
        <v>40218.1640625</v>
      </c>
      <c r="AG344" s="1">
        <v>89928.171875</v>
      </c>
      <c r="AH344" s="1">
        <v>22124.283203125</v>
      </c>
      <c r="AI344" s="1">
        <v>44210.52734375</v>
      </c>
      <c r="AJ344" s="1">
        <v>18091.43359375</v>
      </c>
      <c r="AK344" s="1">
        <v>33853.88671875</v>
      </c>
      <c r="AL344" s="1">
        <v>12822.6123046875</v>
      </c>
      <c r="AM344" s="1">
        <v>30841.68359375</v>
      </c>
      <c r="AN344" s="1">
        <v>14679.2421875</v>
      </c>
      <c r="AO344" s="1">
        <v>27333.95703125</v>
      </c>
      <c r="AP344" s="1">
        <v>12215.833984375</v>
      </c>
      <c r="AQ344" s="1">
        <v>21971.615234375</v>
      </c>
      <c r="AR344" s="1">
        <v>128097.2734375</v>
      </c>
      <c r="AS344" s="1">
        <v>71963.9296875</v>
      </c>
      <c r="AT344" s="1">
        <v>375128.5</v>
      </c>
      <c r="AU344" s="1">
        <v>143927.859375</v>
      </c>
      <c r="AV344" s="1">
        <v>56847.34765625</v>
      </c>
      <c r="AW344" s="1">
        <v>100749.5</v>
      </c>
      <c r="AX344" s="1">
        <v>33245.0625</v>
      </c>
      <c r="AY344" s="1">
        <v>310649.78125</v>
      </c>
      <c r="AZ344" s="1">
        <v>19876.919921875</v>
      </c>
      <c r="BA344" s="1">
        <v>102538.3125</v>
      </c>
      <c r="BB344" s="1">
        <v>31448.24609375</v>
      </c>
      <c r="BC344" s="1">
        <v>84364.34375</v>
      </c>
      <c r="BD344" s="1">
        <v>22956.970703125</v>
      </c>
      <c r="BE344" s="1">
        <v>99569.2890625</v>
      </c>
      <c r="BF344" s="1">
        <v>10751.4755859375</v>
      </c>
      <c r="BG344" s="1">
        <v>93721.703125</v>
      </c>
    </row>
    <row r="345" spans="1:59" ht="13" x14ac:dyDescent="0.15">
      <c r="A345" s="1">
        <v>343</v>
      </c>
      <c r="B345" s="1">
        <v>82448.5625</v>
      </c>
      <c r="C345" s="1">
        <v>117227.6328125</v>
      </c>
      <c r="D345" s="1">
        <v>77981.8828125</v>
      </c>
      <c r="E345" s="1">
        <v>44368.66796875</v>
      </c>
      <c r="F345" s="1">
        <v>35185.02734375</v>
      </c>
      <c r="G345" s="1">
        <v>50810.7421875</v>
      </c>
      <c r="H345" s="1">
        <v>24793.779296875</v>
      </c>
      <c r="I345" s="1">
        <v>52307.84765625</v>
      </c>
      <c r="J345" s="1">
        <v>73187.9453125</v>
      </c>
      <c r="K345" s="1">
        <v>50992.21484375</v>
      </c>
      <c r="L345" s="1">
        <v>38663.625</v>
      </c>
      <c r="M345" s="1">
        <v>46674.125</v>
      </c>
      <c r="N345" s="1">
        <v>51062.90625</v>
      </c>
      <c r="O345" s="1">
        <v>57052.7890625</v>
      </c>
      <c r="P345" s="1">
        <v>42776.3046875</v>
      </c>
      <c r="Q345" s="1">
        <v>26448.80859375</v>
      </c>
      <c r="R345" s="1">
        <v>33479.7265625</v>
      </c>
      <c r="S345" s="1">
        <v>48224.83984375</v>
      </c>
      <c r="T345" s="1">
        <v>47495.5234375</v>
      </c>
      <c r="U345" s="1">
        <v>51680.9609375</v>
      </c>
      <c r="V345" s="1">
        <v>21537.330078125</v>
      </c>
      <c r="W345" s="1">
        <v>39922.72265625</v>
      </c>
      <c r="X345" s="1">
        <v>16859.484375</v>
      </c>
      <c r="Y345" s="1">
        <v>38561.72265625</v>
      </c>
      <c r="Z345" s="1">
        <v>19310.73828125</v>
      </c>
      <c r="AA345" s="1">
        <v>140636.875</v>
      </c>
      <c r="AB345" s="1">
        <v>26915.529296875</v>
      </c>
      <c r="AC345" s="1">
        <v>104568.265625</v>
      </c>
      <c r="AD345" s="1">
        <v>24253.990234375</v>
      </c>
      <c r="AE345" s="1">
        <v>112325.96875</v>
      </c>
      <c r="AF345" s="1">
        <v>40224.43359375</v>
      </c>
      <c r="AG345" s="1">
        <v>90191.125</v>
      </c>
      <c r="AH345" s="1">
        <v>22127.099609375</v>
      </c>
      <c r="AI345" s="1">
        <v>44339.796875</v>
      </c>
      <c r="AJ345" s="1">
        <v>18093.61328125</v>
      </c>
      <c r="AK345" s="1">
        <v>33952.875</v>
      </c>
      <c r="AL345" s="1">
        <v>12826.3681640625</v>
      </c>
      <c r="AM345" s="1">
        <v>30931.86328125</v>
      </c>
      <c r="AN345" s="1">
        <v>14681.328125</v>
      </c>
      <c r="AO345" s="1">
        <v>27413.880859375</v>
      </c>
      <c r="AP345" s="1">
        <v>12216.486328125</v>
      </c>
      <c r="AQ345" s="1">
        <v>22035.861328125</v>
      </c>
      <c r="AR345" s="1">
        <v>128153.0859375</v>
      </c>
      <c r="AS345" s="1">
        <v>72174.3515625</v>
      </c>
      <c r="AT345" s="1">
        <v>375240.375</v>
      </c>
      <c r="AU345" s="1">
        <v>144348.703125</v>
      </c>
      <c r="AV345" s="1">
        <v>56851.4375</v>
      </c>
      <c r="AW345" s="1">
        <v>101044.09375</v>
      </c>
      <c r="AX345" s="1">
        <v>33245.89453125</v>
      </c>
      <c r="AY345" s="1">
        <v>311558.125</v>
      </c>
      <c r="AZ345" s="1">
        <v>19878.9765625</v>
      </c>
      <c r="BA345" s="1">
        <v>102838.140625</v>
      </c>
      <c r="BB345" s="1">
        <v>31450.771484375</v>
      </c>
      <c r="BC345" s="1">
        <v>84611.0234375</v>
      </c>
      <c r="BD345" s="1">
        <v>22958.73828125</v>
      </c>
      <c r="BE345" s="1">
        <v>99860.4296875</v>
      </c>
      <c r="BF345" s="1">
        <v>10752.720703125</v>
      </c>
      <c r="BG345" s="1">
        <v>93995.75</v>
      </c>
    </row>
    <row r="346" spans="1:59" ht="13" x14ac:dyDescent="0.15">
      <c r="A346" s="1">
        <v>344</v>
      </c>
      <c r="B346" s="1">
        <v>82454.1328125</v>
      </c>
      <c r="C346" s="1">
        <v>117569.3984375</v>
      </c>
      <c r="D346" s="1">
        <v>78012.984375</v>
      </c>
      <c r="E346" s="1">
        <v>44498.0234375</v>
      </c>
      <c r="F346" s="1">
        <v>35196.1875</v>
      </c>
      <c r="G346" s="1">
        <v>50958.875</v>
      </c>
      <c r="H346" s="1">
        <v>24800.29296875</v>
      </c>
      <c r="I346" s="1">
        <v>52460.34375</v>
      </c>
      <c r="J346" s="1">
        <v>73198.09375</v>
      </c>
      <c r="K346" s="1">
        <v>51140.875</v>
      </c>
      <c r="L346" s="1">
        <v>38674.96484375</v>
      </c>
      <c r="M346" s="1">
        <v>46810.19921875</v>
      </c>
      <c r="N346" s="1">
        <v>51069.1875</v>
      </c>
      <c r="O346" s="1">
        <v>57219.125</v>
      </c>
      <c r="P346" s="1">
        <v>42784.36328125</v>
      </c>
      <c r="Q346" s="1">
        <v>26525.916015625</v>
      </c>
      <c r="R346" s="1">
        <v>33480.51171875</v>
      </c>
      <c r="S346" s="1">
        <v>48365.43359375</v>
      </c>
      <c r="T346" s="1">
        <v>47499.9140625</v>
      </c>
      <c r="U346" s="1">
        <v>51831.62890625</v>
      </c>
      <c r="V346" s="1">
        <v>21540.322265625</v>
      </c>
      <c r="W346" s="1">
        <v>40039.11328125</v>
      </c>
      <c r="X346" s="1">
        <v>16861.177734375</v>
      </c>
      <c r="Y346" s="1">
        <v>38674.1484375</v>
      </c>
      <c r="Z346" s="1">
        <v>19316.26171875</v>
      </c>
      <c r="AA346" s="1">
        <v>141046.875</v>
      </c>
      <c r="AB346" s="1">
        <v>26923.740234375</v>
      </c>
      <c r="AC346" s="1">
        <v>104873.1171875</v>
      </c>
      <c r="AD346" s="1">
        <v>24256.255859375</v>
      </c>
      <c r="AE346" s="1">
        <v>112653.4453125</v>
      </c>
      <c r="AF346" s="1">
        <v>40230.67578125</v>
      </c>
      <c r="AG346" s="1">
        <v>90454.0703125</v>
      </c>
      <c r="AH346" s="1">
        <v>22129.904296875</v>
      </c>
      <c r="AI346" s="1">
        <v>44469.06640625</v>
      </c>
      <c r="AJ346" s="1">
        <v>18095.779296875</v>
      </c>
      <c r="AK346" s="1">
        <v>34051.859375</v>
      </c>
      <c r="AL346" s="1">
        <v>12830.11328125</v>
      </c>
      <c r="AM346" s="1">
        <v>31022.044921875</v>
      </c>
      <c r="AN346" s="1">
        <v>14683.40234375</v>
      </c>
      <c r="AO346" s="1">
        <v>27493.802734375</v>
      </c>
      <c r="AP346" s="1">
        <v>12217.134765625</v>
      </c>
      <c r="AQ346" s="1">
        <v>22100.103515625</v>
      </c>
      <c r="AR346" s="1">
        <v>128208.59375</v>
      </c>
      <c r="AS346" s="1">
        <v>72384.7734375</v>
      </c>
      <c r="AT346" s="1">
        <v>375351.5625</v>
      </c>
      <c r="AU346" s="1">
        <v>144769.53125</v>
      </c>
      <c r="AV346" s="1">
        <v>56855.5</v>
      </c>
      <c r="AW346" s="1">
        <v>101338.6796875</v>
      </c>
      <c r="AX346" s="1">
        <v>33246.72265625</v>
      </c>
      <c r="AY346" s="1">
        <v>312466.40625</v>
      </c>
      <c r="AZ346" s="1">
        <v>19881.021484375</v>
      </c>
      <c r="BA346" s="1">
        <v>103137.953125</v>
      </c>
      <c r="BB346" s="1">
        <v>31453.279296875</v>
      </c>
      <c r="BC346" s="1">
        <v>84857.6953125</v>
      </c>
      <c r="BD346" s="1">
        <v>22960.4921875</v>
      </c>
      <c r="BE346" s="1">
        <v>100151.5625</v>
      </c>
      <c r="BF346" s="1">
        <v>10753.9619140625</v>
      </c>
      <c r="BG346" s="1">
        <v>94269.7890625</v>
      </c>
    </row>
    <row r="347" spans="1:59" ht="13" x14ac:dyDescent="0.15">
      <c r="A347" s="1">
        <v>345</v>
      </c>
      <c r="B347" s="1">
        <v>82459.6796875</v>
      </c>
      <c r="C347" s="1">
        <v>117911.1796875</v>
      </c>
      <c r="D347" s="1">
        <v>78043.9453125</v>
      </c>
      <c r="E347" s="1">
        <v>44627.375</v>
      </c>
      <c r="F347" s="1">
        <v>35207.29296875</v>
      </c>
      <c r="G347" s="1">
        <v>51107.0078125</v>
      </c>
      <c r="H347" s="1">
        <v>24806.779296875</v>
      </c>
      <c r="I347" s="1">
        <v>52612.84375</v>
      </c>
      <c r="J347" s="1">
        <v>73208.1875</v>
      </c>
      <c r="K347" s="1">
        <v>51289.54296875</v>
      </c>
      <c r="L347" s="1">
        <v>38686.26171875</v>
      </c>
      <c r="M347" s="1">
        <v>46946.2734375</v>
      </c>
      <c r="N347" s="1">
        <v>51075.4375</v>
      </c>
      <c r="O347" s="1">
        <v>57385.4609375</v>
      </c>
      <c r="P347" s="1">
        <v>42792.3828125</v>
      </c>
      <c r="Q347" s="1">
        <v>26603.025390625</v>
      </c>
      <c r="R347" s="1">
        <v>33481.28515625</v>
      </c>
      <c r="S347" s="1">
        <v>48506.03515625</v>
      </c>
      <c r="T347" s="1">
        <v>47504.2734375</v>
      </c>
      <c r="U347" s="1">
        <v>51982.3046875</v>
      </c>
      <c r="V347" s="1">
        <v>21543.294921875</v>
      </c>
      <c r="W347" s="1">
        <v>40155.51171875</v>
      </c>
      <c r="X347" s="1">
        <v>16862.861328125</v>
      </c>
      <c r="Y347" s="1">
        <v>38786.5703125</v>
      </c>
      <c r="Z347" s="1">
        <v>19321.75390625</v>
      </c>
      <c r="AA347" s="1">
        <v>141456.90625</v>
      </c>
      <c r="AB347" s="1">
        <v>26931.91015625</v>
      </c>
      <c r="AC347" s="1">
        <v>105177.9765625</v>
      </c>
      <c r="AD347" s="1">
        <v>24258.51171875</v>
      </c>
      <c r="AE347" s="1">
        <v>112980.921875</v>
      </c>
      <c r="AF347" s="1">
        <v>40236.8828125</v>
      </c>
      <c r="AG347" s="1">
        <v>90717.0234375</v>
      </c>
      <c r="AH347" s="1">
        <v>22132.689453125</v>
      </c>
      <c r="AI347" s="1">
        <v>44598.33984375</v>
      </c>
      <c r="AJ347" s="1">
        <v>18097.92578125</v>
      </c>
      <c r="AK347" s="1">
        <v>34150.8515625</v>
      </c>
      <c r="AL347" s="1">
        <v>12833.8408203125</v>
      </c>
      <c r="AM347" s="1">
        <v>31112.224609375</v>
      </c>
      <c r="AN347" s="1">
        <v>14685.4638671875</v>
      </c>
      <c r="AO347" s="1">
        <v>27573.73046875</v>
      </c>
      <c r="AP347" s="1">
        <v>12217.7783203125</v>
      </c>
      <c r="AQ347" s="1">
        <v>22164.34765625</v>
      </c>
      <c r="AR347" s="1">
        <v>128263.78125</v>
      </c>
      <c r="AS347" s="1">
        <v>72595.1875</v>
      </c>
      <c r="AT347" s="1">
        <v>375462.0625</v>
      </c>
      <c r="AU347" s="1">
        <v>145190.375</v>
      </c>
      <c r="AV347" s="1">
        <v>56859.5390625</v>
      </c>
      <c r="AW347" s="1">
        <v>101633.265625</v>
      </c>
      <c r="AX347" s="1">
        <v>33247.546875</v>
      </c>
      <c r="AY347" s="1">
        <v>313374.78125</v>
      </c>
      <c r="AZ347" s="1">
        <v>19883.052734375</v>
      </c>
      <c r="BA347" s="1">
        <v>103437.7734375</v>
      </c>
      <c r="BB347" s="1">
        <v>31455.7734375</v>
      </c>
      <c r="BC347" s="1">
        <v>85104.3828125</v>
      </c>
      <c r="BD347" s="1">
        <v>22962.236328125</v>
      </c>
      <c r="BE347" s="1">
        <v>100442.703125</v>
      </c>
      <c r="BF347" s="1">
        <v>10755.1962890625</v>
      </c>
      <c r="BG347" s="1">
        <v>94543.828125</v>
      </c>
    </row>
    <row r="348" spans="1:59" ht="13" x14ac:dyDescent="0.15">
      <c r="A348" s="1">
        <v>346</v>
      </c>
      <c r="B348" s="1">
        <v>82465.171875</v>
      </c>
      <c r="C348" s="1">
        <v>118252.953125</v>
      </c>
      <c r="D348" s="1">
        <v>78074.7578125</v>
      </c>
      <c r="E348" s="1">
        <v>44756.734375</v>
      </c>
      <c r="F348" s="1">
        <v>35218.34765625</v>
      </c>
      <c r="G348" s="1">
        <v>51255.1484375</v>
      </c>
      <c r="H348" s="1">
        <v>24813.23828125</v>
      </c>
      <c r="I348" s="1">
        <v>52765.34765625</v>
      </c>
      <c r="J348" s="1">
        <v>73218.203125</v>
      </c>
      <c r="K348" s="1">
        <v>51438.20703125</v>
      </c>
      <c r="L348" s="1">
        <v>38697.515625</v>
      </c>
      <c r="M348" s="1">
        <v>47082.35546875</v>
      </c>
      <c r="N348" s="1">
        <v>51081.65234375</v>
      </c>
      <c r="O348" s="1">
        <v>57551.796875</v>
      </c>
      <c r="P348" s="1">
        <v>42800.34765625</v>
      </c>
      <c r="Q348" s="1">
        <v>26680.138671875</v>
      </c>
      <c r="R348" s="1">
        <v>33482.0546875</v>
      </c>
      <c r="S348" s="1">
        <v>48646.62890625</v>
      </c>
      <c r="T348" s="1">
        <v>47508.61328125</v>
      </c>
      <c r="U348" s="1">
        <v>52132.98046875</v>
      </c>
      <c r="V348" s="1">
        <v>21546.25</v>
      </c>
      <c r="W348" s="1">
        <v>40271.90625</v>
      </c>
      <c r="X348" s="1">
        <v>16864.533203125</v>
      </c>
      <c r="Y348" s="1">
        <v>38899</v>
      </c>
      <c r="Z348" s="1">
        <v>19327.21484375</v>
      </c>
      <c r="AA348" s="1">
        <v>141866.9375</v>
      </c>
      <c r="AB348" s="1">
        <v>26940.04296875</v>
      </c>
      <c r="AC348" s="1">
        <v>105482.8515625</v>
      </c>
      <c r="AD348" s="1">
        <v>24260.751953125</v>
      </c>
      <c r="AE348" s="1">
        <v>113308.4140625</v>
      </c>
      <c r="AF348" s="1">
        <v>40243.0546875</v>
      </c>
      <c r="AG348" s="1">
        <v>90979.9765625</v>
      </c>
      <c r="AH348" s="1">
        <v>22135.462890625</v>
      </c>
      <c r="AI348" s="1">
        <v>44727.609375</v>
      </c>
      <c r="AJ348" s="1">
        <v>18100.056640625</v>
      </c>
      <c r="AK348" s="1">
        <v>34249.83984375</v>
      </c>
      <c r="AL348" s="1">
        <v>12837.5576171875</v>
      </c>
      <c r="AM348" s="1">
        <v>31202.40625</v>
      </c>
      <c r="AN348" s="1">
        <v>14687.517578125</v>
      </c>
      <c r="AO348" s="1">
        <v>27653.654296875</v>
      </c>
      <c r="AP348" s="1">
        <v>12218.4189453125</v>
      </c>
      <c r="AQ348" s="1">
        <v>22228.59375</v>
      </c>
      <c r="AR348" s="1">
        <v>128318.6953125</v>
      </c>
      <c r="AS348" s="1">
        <v>72805.6171875</v>
      </c>
      <c r="AT348" s="1">
        <v>375571.8125</v>
      </c>
      <c r="AU348" s="1">
        <v>145611.234375</v>
      </c>
      <c r="AV348" s="1">
        <v>56863.5546875</v>
      </c>
      <c r="AW348" s="1">
        <v>101927.859375</v>
      </c>
      <c r="AX348" s="1">
        <v>33248.359375</v>
      </c>
      <c r="AY348" s="1">
        <v>314283.125</v>
      </c>
      <c r="AZ348" s="1">
        <v>19885.078125</v>
      </c>
      <c r="BA348" s="1">
        <v>103737.59375</v>
      </c>
      <c r="BB348" s="1">
        <v>31458.25390625</v>
      </c>
      <c r="BC348" s="1">
        <v>85351.0625</v>
      </c>
      <c r="BD348" s="1">
        <v>22963.9765625</v>
      </c>
      <c r="BE348" s="1">
        <v>100733.84375</v>
      </c>
      <c r="BF348" s="1">
        <v>10756.42578125</v>
      </c>
      <c r="BG348" s="1">
        <v>94817.875</v>
      </c>
    </row>
    <row r="349" spans="1:59" ht="13" x14ac:dyDescent="0.15">
      <c r="A349" s="1">
        <v>347</v>
      </c>
      <c r="B349" s="1">
        <v>82470.6171875</v>
      </c>
      <c r="C349" s="1">
        <v>118594.7109375</v>
      </c>
      <c r="D349" s="1">
        <v>78105.4140625</v>
      </c>
      <c r="E349" s="1">
        <v>44886.08203125</v>
      </c>
      <c r="F349" s="1">
        <v>35229.35546875</v>
      </c>
      <c r="G349" s="1">
        <v>51403.28125</v>
      </c>
      <c r="H349" s="1">
        <v>24819.66796875</v>
      </c>
      <c r="I349" s="1">
        <v>52917.84375</v>
      </c>
      <c r="J349" s="1">
        <v>73228.1484375</v>
      </c>
      <c r="K349" s="1">
        <v>51586.87109375</v>
      </c>
      <c r="L349" s="1">
        <v>38708.73046875</v>
      </c>
      <c r="M349" s="1">
        <v>47218.42578125</v>
      </c>
      <c r="N349" s="1">
        <v>51087.82421875</v>
      </c>
      <c r="O349" s="1">
        <v>57718.12890625</v>
      </c>
      <c r="P349" s="1">
        <v>42808.2734375</v>
      </c>
      <c r="Q349" s="1">
        <v>26757.24609375</v>
      </c>
      <c r="R349" s="1">
        <v>33482.81640625</v>
      </c>
      <c r="S349" s="1">
        <v>48787.2265625</v>
      </c>
      <c r="T349" s="1">
        <v>47512.92578125</v>
      </c>
      <c r="U349" s="1">
        <v>52283.6484375</v>
      </c>
      <c r="V349" s="1">
        <v>21549.1875</v>
      </c>
      <c r="W349" s="1">
        <v>40388.29296875</v>
      </c>
      <c r="X349" s="1">
        <v>16866.193359375</v>
      </c>
      <c r="Y349" s="1">
        <v>39011.421875</v>
      </c>
      <c r="Z349" s="1">
        <v>19332.64453125</v>
      </c>
      <c r="AA349" s="1">
        <v>142276.9375</v>
      </c>
      <c r="AB349" s="1">
        <v>26948.134765625</v>
      </c>
      <c r="AC349" s="1">
        <v>105787.703125</v>
      </c>
      <c r="AD349" s="1">
        <v>24262.986328125</v>
      </c>
      <c r="AE349" s="1">
        <v>113635.8828125</v>
      </c>
      <c r="AF349" s="1">
        <v>40249.1953125</v>
      </c>
      <c r="AG349" s="1">
        <v>91242.9140625</v>
      </c>
      <c r="AH349" s="1">
        <v>22138.21875</v>
      </c>
      <c r="AI349" s="1">
        <v>44856.87890625</v>
      </c>
      <c r="AJ349" s="1">
        <v>18102.171875</v>
      </c>
      <c r="AK349" s="1">
        <v>34348.82421875</v>
      </c>
      <c r="AL349" s="1">
        <v>12841.2578125</v>
      </c>
      <c r="AM349" s="1">
        <v>31292.583984375</v>
      </c>
      <c r="AN349" s="1">
        <v>14689.560546875</v>
      </c>
      <c r="AO349" s="1">
        <v>27733.576171875</v>
      </c>
      <c r="AP349" s="1">
        <v>12219.0537109375</v>
      </c>
      <c r="AQ349" s="1">
        <v>22292.837890625</v>
      </c>
      <c r="AR349" s="1">
        <v>128373.296875</v>
      </c>
      <c r="AS349" s="1">
        <v>73016.03125</v>
      </c>
      <c r="AT349" s="1">
        <v>375680.9375</v>
      </c>
      <c r="AU349" s="1">
        <v>146032.0625</v>
      </c>
      <c r="AV349" s="1">
        <v>56867.53515625</v>
      </c>
      <c r="AW349" s="1">
        <v>102222.4453125</v>
      </c>
      <c r="AX349" s="1">
        <v>33249.171875</v>
      </c>
      <c r="AY349" s="1">
        <v>315191.4375</v>
      </c>
      <c r="AZ349" s="1">
        <v>19887.08984375</v>
      </c>
      <c r="BA349" s="1">
        <v>104037.4140625</v>
      </c>
      <c r="BB349" s="1">
        <v>31460.71875</v>
      </c>
      <c r="BC349" s="1">
        <v>85597.734375</v>
      </c>
      <c r="BD349" s="1">
        <v>22965.703125</v>
      </c>
      <c r="BE349" s="1">
        <v>101024.9765625</v>
      </c>
      <c r="BF349" s="1">
        <v>10757.6484375</v>
      </c>
      <c r="BG349" s="1">
        <v>95091.8984375</v>
      </c>
    </row>
    <row r="350" spans="1:59" ht="13" x14ac:dyDescent="0.15">
      <c r="A350" s="1">
        <v>348</v>
      </c>
      <c r="B350" s="1">
        <v>82476.03125</v>
      </c>
      <c r="C350" s="1">
        <v>118936.4921875</v>
      </c>
      <c r="D350" s="1">
        <v>78135.9453125</v>
      </c>
      <c r="E350" s="1">
        <v>45015.44140625</v>
      </c>
      <c r="F350" s="1">
        <v>35240.3125</v>
      </c>
      <c r="G350" s="1">
        <v>51551.41796875</v>
      </c>
      <c r="H350" s="1">
        <v>24826.064453125</v>
      </c>
      <c r="I350" s="1">
        <v>53070.34765625</v>
      </c>
      <c r="J350" s="1">
        <v>73238.0390625</v>
      </c>
      <c r="K350" s="1">
        <v>51735.5390625</v>
      </c>
      <c r="L350" s="1">
        <v>38719.9140625</v>
      </c>
      <c r="M350" s="1">
        <v>47354.50390625</v>
      </c>
      <c r="N350" s="1">
        <v>51093.9765625</v>
      </c>
      <c r="O350" s="1">
        <v>57884.46875</v>
      </c>
      <c r="P350" s="1">
        <v>42816.1484375</v>
      </c>
      <c r="Q350" s="1">
        <v>26834.359375</v>
      </c>
      <c r="R350" s="1">
        <v>33483.578125</v>
      </c>
      <c r="S350" s="1">
        <v>48927.82421875</v>
      </c>
      <c r="T350" s="1">
        <v>47517.21484375</v>
      </c>
      <c r="U350" s="1">
        <v>52434.32421875</v>
      </c>
      <c r="V350" s="1">
        <v>21552.109375</v>
      </c>
      <c r="W350" s="1">
        <v>40504.6875</v>
      </c>
      <c r="X350" s="1">
        <v>16867.83984375</v>
      </c>
      <c r="Y350" s="1">
        <v>39123.84765625</v>
      </c>
      <c r="Z350" s="1">
        <v>19338.04296875</v>
      </c>
      <c r="AA350" s="1">
        <v>142686.96875</v>
      </c>
      <c r="AB350" s="1">
        <v>26956.19140625</v>
      </c>
      <c r="AC350" s="1">
        <v>106092.578125</v>
      </c>
      <c r="AD350" s="1">
        <v>24265.205078125</v>
      </c>
      <c r="AE350" s="1">
        <v>113963.3671875</v>
      </c>
      <c r="AF350" s="1">
        <v>40255.296875</v>
      </c>
      <c r="AG350" s="1">
        <v>91505.859375</v>
      </c>
      <c r="AH350" s="1">
        <v>22140.955078125</v>
      </c>
      <c r="AI350" s="1">
        <v>44986.15234375</v>
      </c>
      <c r="AJ350" s="1">
        <v>18104.271484375</v>
      </c>
      <c r="AK350" s="1">
        <v>34447.81640625</v>
      </c>
      <c r="AL350" s="1">
        <v>12844.947265625</v>
      </c>
      <c r="AM350" s="1">
        <v>31382.765625</v>
      </c>
      <c r="AN350" s="1">
        <v>14691.5888671875</v>
      </c>
      <c r="AO350" s="1">
        <v>27813.5</v>
      </c>
      <c r="AP350" s="1">
        <v>12219.685546875</v>
      </c>
      <c r="AQ350" s="1">
        <v>22357.08203125</v>
      </c>
      <c r="AR350" s="1">
        <v>128427.625</v>
      </c>
      <c r="AS350" s="1">
        <v>73226.4609375</v>
      </c>
      <c r="AT350" s="1">
        <v>375789.375</v>
      </c>
      <c r="AU350" s="1">
        <v>146452.90625</v>
      </c>
      <c r="AV350" s="1">
        <v>56871.5</v>
      </c>
      <c r="AW350" s="1">
        <v>102517.03125</v>
      </c>
      <c r="AX350" s="1">
        <v>33249.984375</v>
      </c>
      <c r="AY350" s="1">
        <v>316099.78125</v>
      </c>
      <c r="AZ350" s="1">
        <v>19889.09375</v>
      </c>
      <c r="BA350" s="1">
        <v>104337.2265625</v>
      </c>
      <c r="BB350" s="1">
        <v>31463.171875</v>
      </c>
      <c r="BC350" s="1">
        <v>85844.4140625</v>
      </c>
      <c r="BD350" s="1">
        <v>22967.421875</v>
      </c>
      <c r="BE350" s="1">
        <v>101316.1171875</v>
      </c>
      <c r="BF350" s="1">
        <v>10758.8681640625</v>
      </c>
      <c r="BG350" s="1">
        <v>95365.953125</v>
      </c>
    </row>
    <row r="351" spans="1:59" ht="13" x14ac:dyDescent="0.15">
      <c r="A351" s="1">
        <v>349</v>
      </c>
      <c r="B351" s="1">
        <v>82481.40625</v>
      </c>
      <c r="C351" s="1">
        <v>119278.265625</v>
      </c>
      <c r="D351" s="1">
        <v>78166.3359375</v>
      </c>
      <c r="E351" s="1">
        <v>45144.796875</v>
      </c>
      <c r="F351" s="1">
        <v>35251.2265625</v>
      </c>
      <c r="G351" s="1">
        <v>51699.55859375</v>
      </c>
      <c r="H351" s="1">
        <v>24832.4375</v>
      </c>
      <c r="I351" s="1">
        <v>53222.8515625</v>
      </c>
      <c r="J351" s="1">
        <v>73247.859375</v>
      </c>
      <c r="K351" s="1">
        <v>51884.203125</v>
      </c>
      <c r="L351" s="1">
        <v>38731.05078125</v>
      </c>
      <c r="M351" s="1">
        <v>47490.58203125</v>
      </c>
      <c r="N351" s="1">
        <v>51100.08984375</v>
      </c>
      <c r="O351" s="1">
        <v>58050.80078125</v>
      </c>
      <c r="P351" s="1">
        <v>42823.98046875</v>
      </c>
      <c r="Q351" s="1">
        <v>26911.46875</v>
      </c>
      <c r="R351" s="1">
        <v>33484.32421875</v>
      </c>
      <c r="S351" s="1">
        <v>49068.42578125</v>
      </c>
      <c r="T351" s="1">
        <v>47521.48046875</v>
      </c>
      <c r="U351" s="1">
        <v>52585</v>
      </c>
      <c r="V351" s="1">
        <v>21555.009765625</v>
      </c>
      <c r="W351" s="1">
        <v>40621.08203125</v>
      </c>
      <c r="X351" s="1">
        <v>16869.4765625</v>
      </c>
      <c r="Y351" s="1">
        <v>39236.2734375</v>
      </c>
      <c r="Z351" s="1">
        <v>19343.408203125</v>
      </c>
      <c r="AA351" s="1">
        <v>143096.984375</v>
      </c>
      <c r="AB351" s="1">
        <v>26964.2109375</v>
      </c>
      <c r="AC351" s="1">
        <v>106397.4453125</v>
      </c>
      <c r="AD351" s="1">
        <v>24267.4140625</v>
      </c>
      <c r="AE351" s="1">
        <v>114290.859375</v>
      </c>
      <c r="AF351" s="1">
        <v>40261.37109375</v>
      </c>
      <c r="AG351" s="1">
        <v>91768.8125</v>
      </c>
      <c r="AH351" s="1">
        <v>22143.681640625</v>
      </c>
      <c r="AI351" s="1">
        <v>45115.421875</v>
      </c>
      <c r="AJ351" s="1">
        <v>18106.359375</v>
      </c>
      <c r="AK351" s="1">
        <v>34546.80078125</v>
      </c>
      <c r="AL351" s="1">
        <v>12848.62109375</v>
      </c>
      <c r="AM351" s="1">
        <v>31472.947265625</v>
      </c>
      <c r="AN351" s="1">
        <v>14693.607421875</v>
      </c>
      <c r="AO351" s="1">
        <v>27893.42578125</v>
      </c>
      <c r="AP351" s="1">
        <v>12220.3125</v>
      </c>
      <c r="AQ351" s="1">
        <v>22421.328125</v>
      </c>
      <c r="AR351" s="1">
        <v>128481.6484375</v>
      </c>
      <c r="AS351" s="1">
        <v>73436.875</v>
      </c>
      <c r="AT351" s="1">
        <v>375897.09375</v>
      </c>
      <c r="AU351" s="1">
        <v>146873.75</v>
      </c>
      <c r="AV351" s="1">
        <v>56875.4375</v>
      </c>
      <c r="AW351" s="1">
        <v>102811.625</v>
      </c>
      <c r="AX351" s="1">
        <v>33250.78515625</v>
      </c>
      <c r="AY351" s="1">
        <v>317008.09375</v>
      </c>
      <c r="AZ351" s="1">
        <v>19891.080078125</v>
      </c>
      <c r="BA351" s="1">
        <v>104637.0546875</v>
      </c>
      <c r="BB351" s="1">
        <v>31465.61328125</v>
      </c>
      <c r="BC351" s="1">
        <v>86091.1015625</v>
      </c>
      <c r="BD351" s="1">
        <v>22969.134765625</v>
      </c>
      <c r="BE351" s="1">
        <v>101607.265625</v>
      </c>
      <c r="BF351" s="1">
        <v>10760.08203125</v>
      </c>
      <c r="BG351" s="1">
        <v>95639.984375</v>
      </c>
    </row>
    <row r="352" spans="1:59" ht="13" x14ac:dyDescent="0.15">
      <c r="A352" s="1">
        <v>350</v>
      </c>
      <c r="B352" s="1">
        <v>82486.7421875</v>
      </c>
      <c r="C352" s="1">
        <v>119620.046875</v>
      </c>
      <c r="D352" s="1">
        <v>78196.578125</v>
      </c>
      <c r="E352" s="1">
        <v>45274.15234375</v>
      </c>
      <c r="F352" s="1">
        <v>35262.08203125</v>
      </c>
      <c r="G352" s="1">
        <v>51847.6953125</v>
      </c>
      <c r="H352" s="1">
        <v>24838.783203125</v>
      </c>
      <c r="I352" s="1">
        <v>53375.35546875</v>
      </c>
      <c r="J352" s="1">
        <v>73257.6328125</v>
      </c>
      <c r="K352" s="1">
        <v>52032.87109375</v>
      </c>
      <c r="L352" s="1">
        <v>38742.15234375</v>
      </c>
      <c r="M352" s="1">
        <v>47626.65625</v>
      </c>
      <c r="N352" s="1">
        <v>51106.16796875</v>
      </c>
      <c r="O352" s="1">
        <v>58217.140625</v>
      </c>
      <c r="P352" s="1">
        <v>42831.765625</v>
      </c>
      <c r="Q352" s="1">
        <v>26988.580078125</v>
      </c>
      <c r="R352" s="1">
        <v>33485.06640625</v>
      </c>
      <c r="S352" s="1">
        <v>49209.01953125</v>
      </c>
      <c r="T352" s="1">
        <v>47525.71875</v>
      </c>
      <c r="U352" s="1">
        <v>52735.67578125</v>
      </c>
      <c r="V352" s="1">
        <v>21557.896484375</v>
      </c>
      <c r="W352" s="1">
        <v>40737.4765625</v>
      </c>
      <c r="X352" s="1">
        <v>16871.1015625</v>
      </c>
      <c r="Y352" s="1">
        <v>39348.69921875</v>
      </c>
      <c r="Z352" s="1">
        <v>19348.74609375</v>
      </c>
      <c r="AA352" s="1">
        <v>143507.015625</v>
      </c>
      <c r="AB352" s="1">
        <v>26972.189453125</v>
      </c>
      <c r="AC352" s="1">
        <v>106702.3046875</v>
      </c>
      <c r="AD352" s="1">
        <v>24269.61328125</v>
      </c>
      <c r="AE352" s="1">
        <v>114618.3359375</v>
      </c>
      <c r="AF352" s="1">
        <v>40267.40625</v>
      </c>
      <c r="AG352" s="1">
        <v>92031.765625</v>
      </c>
      <c r="AH352" s="1">
        <v>22146.390625</v>
      </c>
      <c r="AI352" s="1">
        <v>45244.6953125</v>
      </c>
      <c r="AJ352" s="1">
        <v>18108.4296875</v>
      </c>
      <c r="AK352" s="1">
        <v>34645.79296875</v>
      </c>
      <c r="AL352" s="1">
        <v>12852.28125</v>
      </c>
      <c r="AM352" s="1">
        <v>31563.12890625</v>
      </c>
      <c r="AN352" s="1">
        <v>14695.6171875</v>
      </c>
      <c r="AO352" s="1">
        <v>27973.349609375</v>
      </c>
      <c r="AP352" s="1">
        <v>12220.9345703125</v>
      </c>
      <c r="AQ352" s="1">
        <v>22485.572265625</v>
      </c>
      <c r="AR352" s="1">
        <v>128535.3984375</v>
      </c>
      <c r="AS352" s="1">
        <v>73647.3046875</v>
      </c>
      <c r="AT352" s="1">
        <v>376004.15625</v>
      </c>
      <c r="AU352" s="1">
        <v>147294.609375</v>
      </c>
      <c r="AV352" s="1">
        <v>56879.3515625</v>
      </c>
      <c r="AW352" s="1">
        <v>103106.21875</v>
      </c>
      <c r="AX352" s="1">
        <v>33251.5859375</v>
      </c>
      <c r="AY352" s="1">
        <v>317916.4375</v>
      </c>
      <c r="AZ352" s="1">
        <v>19893.060546875</v>
      </c>
      <c r="BA352" s="1">
        <v>104936.8828125</v>
      </c>
      <c r="BB352" s="1">
        <v>31468.041015625</v>
      </c>
      <c r="BC352" s="1">
        <v>86337.78125</v>
      </c>
      <c r="BD352" s="1">
        <v>22970.8359375</v>
      </c>
      <c r="BE352" s="1">
        <v>101898.40625</v>
      </c>
      <c r="BF352" s="1">
        <v>10761.291015625</v>
      </c>
      <c r="BG352" s="1">
        <v>95914.03125</v>
      </c>
    </row>
    <row r="353" spans="1:59" ht="13" x14ac:dyDescent="0.15">
      <c r="A353" s="1">
        <v>351</v>
      </c>
      <c r="B353" s="1">
        <v>82492.03125</v>
      </c>
      <c r="C353" s="1">
        <v>119961.8046875</v>
      </c>
      <c r="D353" s="1">
        <v>78226.6796875</v>
      </c>
      <c r="E353" s="1">
        <v>45403.50390625</v>
      </c>
      <c r="F353" s="1">
        <v>35272.890625</v>
      </c>
      <c r="G353" s="1">
        <v>51995.828125</v>
      </c>
      <c r="H353" s="1">
        <v>24845.09765625</v>
      </c>
      <c r="I353" s="1">
        <v>53527.8515625</v>
      </c>
      <c r="J353" s="1">
        <v>73267.3359375</v>
      </c>
      <c r="K353" s="1">
        <v>52181.53515625</v>
      </c>
      <c r="L353" s="1">
        <v>38753.21484375</v>
      </c>
      <c r="M353" s="1">
        <v>47762.734375</v>
      </c>
      <c r="N353" s="1">
        <v>51112.21484375</v>
      </c>
      <c r="O353" s="1">
        <v>58383.46484375</v>
      </c>
      <c r="P353" s="1">
        <v>42839.50390625</v>
      </c>
      <c r="Q353" s="1">
        <v>27065.6875</v>
      </c>
      <c r="R353" s="1">
        <v>33485.80078125</v>
      </c>
      <c r="S353" s="1">
        <v>49349.6171875</v>
      </c>
      <c r="T353" s="1">
        <v>47529.93359375</v>
      </c>
      <c r="U353" s="1">
        <v>52886.34375</v>
      </c>
      <c r="V353" s="1">
        <v>21560.76171875</v>
      </c>
      <c r="W353" s="1">
        <v>40853.86328125</v>
      </c>
      <c r="X353" s="1">
        <v>16872.71484375</v>
      </c>
      <c r="Y353" s="1">
        <v>39461.12109375</v>
      </c>
      <c r="Z353" s="1">
        <v>19354.05078125</v>
      </c>
      <c r="AA353" s="1">
        <v>143917.03125</v>
      </c>
      <c r="AB353" s="1">
        <v>26980.13671875</v>
      </c>
      <c r="AC353" s="1">
        <v>107007.1640625</v>
      </c>
      <c r="AD353" s="1">
        <v>24271.802734375</v>
      </c>
      <c r="AE353" s="1">
        <v>114945.8125</v>
      </c>
      <c r="AF353" s="1">
        <v>40273.41015625</v>
      </c>
      <c r="AG353" s="1">
        <v>92294.703125</v>
      </c>
      <c r="AH353" s="1">
        <v>22149.0859375</v>
      </c>
      <c r="AI353" s="1">
        <v>45373.9609375</v>
      </c>
      <c r="AJ353" s="1">
        <v>18110.484375</v>
      </c>
      <c r="AK353" s="1">
        <v>34744.77734375</v>
      </c>
      <c r="AL353" s="1">
        <v>12855.9306640625</v>
      </c>
      <c r="AM353" s="1">
        <v>31653.306640625</v>
      </c>
      <c r="AN353" s="1">
        <v>14697.61328125</v>
      </c>
      <c r="AO353" s="1">
        <v>28053.271484375</v>
      </c>
      <c r="AP353" s="1">
        <v>12221.552734375</v>
      </c>
      <c r="AQ353" s="1">
        <v>22549.81640625</v>
      </c>
      <c r="AR353" s="1">
        <v>128588.875</v>
      </c>
      <c r="AS353" s="1">
        <v>73857.71875</v>
      </c>
      <c r="AT353" s="1">
        <v>376110.5625</v>
      </c>
      <c r="AU353" s="1">
        <v>147715.4375</v>
      </c>
      <c r="AV353" s="1">
        <v>56883.234375</v>
      </c>
      <c r="AW353" s="1">
        <v>103400.8046875</v>
      </c>
      <c r="AX353" s="1">
        <v>33252.3828125</v>
      </c>
      <c r="AY353" s="1">
        <v>318824.78125</v>
      </c>
      <c r="AZ353" s="1">
        <v>19895.03125</v>
      </c>
      <c r="BA353" s="1">
        <v>105236.6875</v>
      </c>
      <c r="BB353" s="1">
        <v>31470.455078125</v>
      </c>
      <c r="BC353" s="1">
        <v>86584.453125</v>
      </c>
      <c r="BD353" s="1">
        <v>22972.52734375</v>
      </c>
      <c r="BE353" s="1">
        <v>102189.5390625</v>
      </c>
      <c r="BF353" s="1">
        <v>10762.494140625</v>
      </c>
      <c r="BG353" s="1">
        <v>96188.0625</v>
      </c>
    </row>
    <row r="354" spans="1:59" ht="13" x14ac:dyDescent="0.15">
      <c r="A354" s="1">
        <v>352</v>
      </c>
      <c r="B354" s="1">
        <v>82497.2890625</v>
      </c>
      <c r="C354" s="1">
        <v>120303.578125</v>
      </c>
      <c r="D354" s="1">
        <v>78256.6328125</v>
      </c>
      <c r="E354" s="1">
        <v>45532.859375</v>
      </c>
      <c r="F354" s="1">
        <v>35283.65234375</v>
      </c>
      <c r="G354" s="1">
        <v>52143.96875</v>
      </c>
      <c r="H354" s="1">
        <v>24851.38671875</v>
      </c>
      <c r="I354" s="1">
        <v>53680.3515625</v>
      </c>
      <c r="J354" s="1">
        <v>73276.96875</v>
      </c>
      <c r="K354" s="1">
        <v>52330.19921875</v>
      </c>
      <c r="L354" s="1">
        <v>38764.23828125</v>
      </c>
      <c r="M354" s="1">
        <v>47898.80859375</v>
      </c>
      <c r="N354" s="1">
        <v>51118.23046875</v>
      </c>
      <c r="O354" s="1">
        <v>58549.8046875</v>
      </c>
      <c r="P354" s="1">
        <v>42847.203125</v>
      </c>
      <c r="Q354" s="1">
        <v>27142.798828125</v>
      </c>
      <c r="R354" s="1">
        <v>33486.53125</v>
      </c>
      <c r="S354" s="1">
        <v>49490.21484375</v>
      </c>
      <c r="T354" s="1">
        <v>47534.12890625</v>
      </c>
      <c r="U354" s="1">
        <v>53037.01953125</v>
      </c>
      <c r="V354" s="1">
        <v>21563.61328125</v>
      </c>
      <c r="W354" s="1">
        <v>40970.26171875</v>
      </c>
      <c r="X354" s="1">
        <v>16874.318359375</v>
      </c>
      <c r="Y354" s="1">
        <v>39573.546875</v>
      </c>
      <c r="Z354" s="1">
        <v>19359.326171875</v>
      </c>
      <c r="AA354" s="1">
        <v>144327.046875</v>
      </c>
      <c r="AB354" s="1">
        <v>26988.0390625</v>
      </c>
      <c r="AC354" s="1">
        <v>107312.03125</v>
      </c>
      <c r="AD354" s="1">
        <v>24273.982421875</v>
      </c>
      <c r="AE354" s="1">
        <v>115273.296875</v>
      </c>
      <c r="AF354" s="1">
        <v>40279.390625</v>
      </c>
      <c r="AG354" s="1">
        <v>92557.65625</v>
      </c>
      <c r="AH354" s="1">
        <v>22151.76171875</v>
      </c>
      <c r="AI354" s="1">
        <v>45503.23046875</v>
      </c>
      <c r="AJ354" s="1">
        <v>18112.5234375</v>
      </c>
      <c r="AK354" s="1">
        <v>34843.765625</v>
      </c>
      <c r="AL354" s="1">
        <v>12859.564453125</v>
      </c>
      <c r="AM354" s="1">
        <v>31743.48828125</v>
      </c>
      <c r="AN354" s="1">
        <v>14699.6005859375</v>
      </c>
      <c r="AO354" s="1">
        <v>28133.197265625</v>
      </c>
      <c r="AP354" s="1">
        <v>12222.16796875</v>
      </c>
      <c r="AQ354" s="1">
        <v>22614.060546875</v>
      </c>
      <c r="AR354" s="1">
        <v>128642.0390625</v>
      </c>
      <c r="AS354" s="1">
        <v>74068.140625</v>
      </c>
      <c r="AT354" s="1">
        <v>376216.34375</v>
      </c>
      <c r="AU354" s="1">
        <v>148136.265625</v>
      </c>
      <c r="AV354" s="1">
        <v>56887.09375</v>
      </c>
      <c r="AW354" s="1">
        <v>103695.390625</v>
      </c>
      <c r="AX354" s="1">
        <v>33253.171875</v>
      </c>
      <c r="AY354" s="1">
        <v>319733.125</v>
      </c>
      <c r="AZ354" s="1">
        <v>19896.98828125</v>
      </c>
      <c r="BA354" s="1">
        <v>105536.515625</v>
      </c>
      <c r="BB354" s="1">
        <v>31472.85546875</v>
      </c>
      <c r="BC354" s="1">
        <v>86831.140625</v>
      </c>
      <c r="BD354" s="1">
        <v>22974.21484375</v>
      </c>
      <c r="BE354" s="1">
        <v>102480.6796875</v>
      </c>
      <c r="BF354" s="1">
        <v>10763.693359375</v>
      </c>
      <c r="BG354" s="1">
        <v>96462.109375</v>
      </c>
    </row>
    <row r="355" spans="1:59" ht="13" x14ac:dyDescent="0.15">
      <c r="A355" s="1">
        <v>353</v>
      </c>
      <c r="B355" s="1">
        <v>82502.5</v>
      </c>
      <c r="C355" s="1">
        <v>120645.359375</v>
      </c>
      <c r="D355" s="1">
        <v>78286.4765625</v>
      </c>
      <c r="E355" s="1">
        <v>45662.21484375</v>
      </c>
      <c r="F355" s="1">
        <v>35294.36328125</v>
      </c>
      <c r="G355" s="1">
        <v>52292.10546875</v>
      </c>
      <c r="H355" s="1">
        <v>24857.6484375</v>
      </c>
      <c r="I355" s="1">
        <v>53832.85546875</v>
      </c>
      <c r="J355" s="1">
        <v>73286.546875</v>
      </c>
      <c r="K355" s="1">
        <v>52478.8671875</v>
      </c>
      <c r="L355" s="1">
        <v>38775.22265625</v>
      </c>
      <c r="M355" s="1">
        <v>48034.88671875</v>
      </c>
      <c r="N355" s="1">
        <v>51124.21484375</v>
      </c>
      <c r="O355" s="1">
        <v>58716.14453125</v>
      </c>
      <c r="P355" s="1">
        <v>42854.85546875</v>
      </c>
      <c r="Q355" s="1">
        <v>27219.91015625</v>
      </c>
      <c r="R355" s="1">
        <v>33487.25</v>
      </c>
      <c r="S355" s="1">
        <v>49630.8125</v>
      </c>
      <c r="T355" s="1">
        <v>47538.29296875</v>
      </c>
      <c r="U355" s="1">
        <v>53187.6953125</v>
      </c>
      <c r="V355" s="1">
        <v>21566.447265625</v>
      </c>
      <c r="W355" s="1">
        <v>41086.65625</v>
      </c>
      <c r="X355" s="1">
        <v>16875.908203125</v>
      </c>
      <c r="Y355" s="1">
        <v>39685.97265625</v>
      </c>
      <c r="Z355" s="1">
        <v>19364.572265625</v>
      </c>
      <c r="AA355" s="1">
        <v>144737.078125</v>
      </c>
      <c r="AB355" s="1">
        <v>26995.908203125</v>
      </c>
      <c r="AC355" s="1">
        <v>107616.90625</v>
      </c>
      <c r="AD355" s="1">
        <v>24276.1484375</v>
      </c>
      <c r="AE355" s="1">
        <v>115600.78125</v>
      </c>
      <c r="AF355" s="1">
        <v>40285.328125</v>
      </c>
      <c r="AG355" s="1">
        <v>92820.609375</v>
      </c>
      <c r="AH355" s="1">
        <v>22154.427734375</v>
      </c>
      <c r="AI355" s="1">
        <v>45632.50390625</v>
      </c>
      <c r="AJ355" s="1">
        <v>18114.55078125</v>
      </c>
      <c r="AK355" s="1">
        <v>34942.7578125</v>
      </c>
      <c r="AL355" s="1">
        <v>12863.185546875</v>
      </c>
      <c r="AM355" s="1">
        <v>31833.66796875</v>
      </c>
      <c r="AN355" s="1">
        <v>14701.578125</v>
      </c>
      <c r="AO355" s="1">
        <v>28213.12109375</v>
      </c>
      <c r="AP355" s="1">
        <v>12222.7783203125</v>
      </c>
      <c r="AQ355" s="1">
        <v>22678.3046875</v>
      </c>
      <c r="AR355" s="1">
        <v>128694.9375</v>
      </c>
      <c r="AS355" s="1">
        <v>74278.5625</v>
      </c>
      <c r="AT355" s="1">
        <v>376321.40625</v>
      </c>
      <c r="AU355" s="1">
        <v>148557.109375</v>
      </c>
      <c r="AV355" s="1">
        <v>56890.93359375</v>
      </c>
      <c r="AW355" s="1">
        <v>103989.984375</v>
      </c>
      <c r="AX355" s="1">
        <v>33253.95703125</v>
      </c>
      <c r="AY355" s="1">
        <v>320641.4375</v>
      </c>
      <c r="AZ355" s="1">
        <v>19898.935546875</v>
      </c>
      <c r="BA355" s="1">
        <v>105836.3359375</v>
      </c>
      <c r="BB355" s="1">
        <v>31475.240234375</v>
      </c>
      <c r="BC355" s="1">
        <v>87077.8203125</v>
      </c>
      <c r="BD355" s="1">
        <v>22975.890625</v>
      </c>
      <c r="BE355" s="1">
        <v>102771.8203125</v>
      </c>
      <c r="BF355" s="1">
        <v>10764.88671875</v>
      </c>
      <c r="BG355" s="1">
        <v>96736.1484375</v>
      </c>
    </row>
    <row r="356" spans="1:59" ht="13" x14ac:dyDescent="0.15">
      <c r="A356" s="1">
        <v>354</v>
      </c>
      <c r="B356" s="1">
        <v>82507.671875</v>
      </c>
      <c r="C356" s="1">
        <v>120987.125</v>
      </c>
      <c r="D356" s="1">
        <v>78316.1640625</v>
      </c>
      <c r="E356" s="1">
        <v>45791.5703125</v>
      </c>
      <c r="F356" s="1">
        <v>35305.03125</v>
      </c>
      <c r="G356" s="1">
        <v>52440.23828125</v>
      </c>
      <c r="H356" s="1">
        <v>24863.8828125</v>
      </c>
      <c r="I356" s="1">
        <v>53985.3515625</v>
      </c>
      <c r="J356" s="1">
        <v>73296.0625</v>
      </c>
      <c r="K356" s="1">
        <v>52627.52734375</v>
      </c>
      <c r="L356" s="1">
        <v>38786.16796875</v>
      </c>
      <c r="M356" s="1">
        <v>48170.95703125</v>
      </c>
      <c r="N356" s="1">
        <v>51130.171875</v>
      </c>
      <c r="O356" s="1">
        <v>58882.46875</v>
      </c>
      <c r="P356" s="1">
        <v>42862.4609375</v>
      </c>
      <c r="Q356" s="1">
        <v>27297.017578125</v>
      </c>
      <c r="R356" s="1">
        <v>33487.96875</v>
      </c>
      <c r="S356" s="1">
        <v>49771.40625</v>
      </c>
      <c r="T356" s="1">
        <v>47542.44140625</v>
      </c>
      <c r="U356" s="1">
        <v>53338.36328125</v>
      </c>
      <c r="V356" s="1">
        <v>21569.26171875</v>
      </c>
      <c r="W356" s="1">
        <v>41203.04296875</v>
      </c>
      <c r="X356" s="1">
        <v>16877.490234375</v>
      </c>
      <c r="Y356" s="1">
        <v>39798.39453125</v>
      </c>
      <c r="Z356" s="1">
        <v>19369.787109375</v>
      </c>
      <c r="AA356" s="1">
        <v>145147.09375</v>
      </c>
      <c r="AB356" s="1">
        <v>27003.74609375</v>
      </c>
      <c r="AC356" s="1">
        <v>107921.7578125</v>
      </c>
      <c r="AD356" s="1">
        <v>24278.302734375</v>
      </c>
      <c r="AE356" s="1">
        <v>115928.25</v>
      </c>
      <c r="AF356" s="1">
        <v>40291.234375</v>
      </c>
      <c r="AG356" s="1">
        <v>93083.5546875</v>
      </c>
      <c r="AH356" s="1">
        <v>22157.076171875</v>
      </c>
      <c r="AI356" s="1">
        <v>45761.7734375</v>
      </c>
      <c r="AJ356" s="1">
        <v>18116.560546875</v>
      </c>
      <c r="AK356" s="1">
        <v>35041.7421875</v>
      </c>
      <c r="AL356" s="1">
        <v>12866.794921875</v>
      </c>
      <c r="AM356" s="1">
        <v>31923.849609375</v>
      </c>
      <c r="AN356" s="1">
        <v>14703.544921875</v>
      </c>
      <c r="AO356" s="1">
        <v>28293.04296875</v>
      </c>
      <c r="AP356" s="1">
        <v>12223.3828125</v>
      </c>
      <c r="AQ356" s="1">
        <v>22742.548828125</v>
      </c>
      <c r="AR356" s="1">
        <v>128747.5625</v>
      </c>
      <c r="AS356" s="1">
        <v>74488.984375</v>
      </c>
      <c r="AT356" s="1">
        <v>376425.8125</v>
      </c>
      <c r="AU356" s="1">
        <v>148977.953125</v>
      </c>
      <c r="AV356" s="1">
        <v>56894.74609375</v>
      </c>
      <c r="AW356" s="1">
        <v>104284.5703125</v>
      </c>
      <c r="AX356" s="1">
        <v>33254.73828125</v>
      </c>
      <c r="AY356" s="1">
        <v>321549.75</v>
      </c>
      <c r="AZ356" s="1">
        <v>19900.875</v>
      </c>
      <c r="BA356" s="1">
        <v>106136.1484375</v>
      </c>
      <c r="BB356" s="1">
        <v>31477.6171875</v>
      </c>
      <c r="BC356" s="1">
        <v>87324.4921875</v>
      </c>
      <c r="BD356" s="1">
        <v>22977.556640625</v>
      </c>
      <c r="BE356" s="1">
        <v>103062.9453125</v>
      </c>
      <c r="BF356" s="1">
        <v>10766.0751953125</v>
      </c>
      <c r="BG356" s="1">
        <v>97010.1875</v>
      </c>
    </row>
    <row r="357" spans="1:59" ht="13" x14ac:dyDescent="0.15">
      <c r="A357" s="1">
        <v>355</v>
      </c>
      <c r="B357" s="1">
        <v>82512.8046875</v>
      </c>
      <c r="C357" s="1">
        <v>121328.890625</v>
      </c>
      <c r="D357" s="1">
        <v>78345.71875</v>
      </c>
      <c r="E357" s="1">
        <v>45920.921875</v>
      </c>
      <c r="F357" s="1">
        <v>35315.6484375</v>
      </c>
      <c r="G357" s="1">
        <v>52588.37890625</v>
      </c>
      <c r="H357" s="1">
        <v>24870.087890625</v>
      </c>
      <c r="I357" s="1">
        <v>54137.859375</v>
      </c>
      <c r="J357" s="1">
        <v>73305.5234375</v>
      </c>
      <c r="K357" s="1">
        <v>52776.19921875</v>
      </c>
      <c r="L357" s="1">
        <v>38797.078125</v>
      </c>
      <c r="M357" s="1">
        <v>48307.0390625</v>
      </c>
      <c r="N357" s="1">
        <v>51136.08984375</v>
      </c>
      <c r="O357" s="1">
        <v>59048.80859375</v>
      </c>
      <c r="P357" s="1">
        <v>42870.02734375</v>
      </c>
      <c r="Q357" s="1">
        <v>27374.130859375</v>
      </c>
      <c r="R357" s="1">
        <v>33488.67578125</v>
      </c>
      <c r="S357" s="1">
        <v>49912.0078125</v>
      </c>
      <c r="T357" s="1">
        <v>47546.56640625</v>
      </c>
      <c r="U357" s="1">
        <v>53489.0390625</v>
      </c>
      <c r="V357" s="1">
        <v>21572.0625</v>
      </c>
      <c r="W357" s="1">
        <v>41319.4375</v>
      </c>
      <c r="X357" s="1">
        <v>16879.05859375</v>
      </c>
      <c r="Y357" s="1">
        <v>39910.82421875</v>
      </c>
      <c r="Z357" s="1">
        <v>19374.97265625</v>
      </c>
      <c r="AA357" s="1">
        <v>145557.109375</v>
      </c>
      <c r="AB357" s="1">
        <v>27011.546875</v>
      </c>
      <c r="AC357" s="1">
        <v>108226.6171875</v>
      </c>
      <c r="AD357" s="1">
        <v>24280.44921875</v>
      </c>
      <c r="AE357" s="1">
        <v>116255.7421875</v>
      </c>
      <c r="AF357" s="1">
        <v>40297.11328125</v>
      </c>
      <c r="AG357" s="1">
        <v>93346.5078125</v>
      </c>
      <c r="AH357" s="1">
        <v>22159.708984375</v>
      </c>
      <c r="AI357" s="1">
        <v>45891.046875</v>
      </c>
      <c r="AJ357" s="1">
        <v>18118.556640625</v>
      </c>
      <c r="AK357" s="1">
        <v>35140.73046875</v>
      </c>
      <c r="AL357" s="1">
        <v>12870.388671875</v>
      </c>
      <c r="AM357" s="1">
        <v>32014.029296875</v>
      </c>
      <c r="AN357" s="1">
        <v>14705.4990234375</v>
      </c>
      <c r="AO357" s="1">
        <v>28372.966796875</v>
      </c>
      <c r="AP357" s="1">
        <v>12223.9833984375</v>
      </c>
      <c r="AQ357" s="1">
        <v>22806.794921875</v>
      </c>
      <c r="AR357" s="1">
        <v>128799.90625</v>
      </c>
      <c r="AS357" s="1">
        <v>74699.40625</v>
      </c>
      <c r="AT357" s="1">
        <v>376529.65625</v>
      </c>
      <c r="AU357" s="1">
        <v>149398.796875</v>
      </c>
      <c r="AV357" s="1">
        <v>56898.53515625</v>
      </c>
      <c r="AW357" s="1">
        <v>104579.1640625</v>
      </c>
      <c r="AX357" s="1">
        <v>33255.515625</v>
      </c>
      <c r="AY357" s="1">
        <v>322458.09375</v>
      </c>
      <c r="AZ357" s="1">
        <v>19902.80078125</v>
      </c>
      <c r="BA357" s="1">
        <v>106435.96875</v>
      </c>
      <c r="BB357" s="1">
        <v>31479.974609375</v>
      </c>
      <c r="BC357" s="1">
        <v>87571.171875</v>
      </c>
      <c r="BD357" s="1">
        <v>22979.216796875</v>
      </c>
      <c r="BE357" s="1">
        <v>103354.0859375</v>
      </c>
      <c r="BF357" s="1">
        <v>10767.2578125</v>
      </c>
      <c r="BG357" s="1">
        <v>97284.234375</v>
      </c>
    </row>
    <row r="358" spans="1:59" ht="13" x14ac:dyDescent="0.15">
      <c r="A358" s="1">
        <v>356</v>
      </c>
      <c r="B358" s="1">
        <v>82517.90625</v>
      </c>
      <c r="C358" s="1">
        <v>121670.671875</v>
      </c>
      <c r="D358" s="1">
        <v>78375.1328125</v>
      </c>
      <c r="E358" s="1">
        <v>46050.28125</v>
      </c>
      <c r="F358" s="1">
        <v>35326.22265625</v>
      </c>
      <c r="G358" s="1">
        <v>52736.515625</v>
      </c>
      <c r="H358" s="1">
        <v>24876.265625</v>
      </c>
      <c r="I358" s="1">
        <v>54290.359375</v>
      </c>
      <c r="J358" s="1">
        <v>73314.921875</v>
      </c>
      <c r="K358" s="1">
        <v>52924.86328125</v>
      </c>
      <c r="L358" s="1">
        <v>38807.94921875</v>
      </c>
      <c r="M358" s="1">
        <v>48443.1171875</v>
      </c>
      <c r="N358" s="1">
        <v>51141.984375</v>
      </c>
      <c r="O358" s="1">
        <v>59215.140625</v>
      </c>
      <c r="P358" s="1">
        <v>42877.546875</v>
      </c>
      <c r="Q358" s="1">
        <v>27451.240234375</v>
      </c>
      <c r="R358" s="1">
        <v>33489.375</v>
      </c>
      <c r="S358" s="1">
        <v>50052.60546875</v>
      </c>
      <c r="T358" s="1">
        <v>47550.6640625</v>
      </c>
      <c r="U358" s="1">
        <v>53639.71484375</v>
      </c>
      <c r="V358" s="1">
        <v>21574.84765625</v>
      </c>
      <c r="W358" s="1">
        <v>41435.83203125</v>
      </c>
      <c r="X358" s="1">
        <v>16880.619140625</v>
      </c>
      <c r="Y358" s="1">
        <v>40023.25</v>
      </c>
      <c r="Z358" s="1">
        <v>19380.12890625</v>
      </c>
      <c r="AA358" s="1">
        <v>145967.125</v>
      </c>
      <c r="AB358" s="1">
        <v>27019.30859375</v>
      </c>
      <c r="AC358" s="1">
        <v>108531.4921875</v>
      </c>
      <c r="AD358" s="1">
        <v>24282.587890625</v>
      </c>
      <c r="AE358" s="1">
        <v>116583.2265625</v>
      </c>
      <c r="AF358" s="1">
        <v>40302.9609375</v>
      </c>
      <c r="AG358" s="1">
        <v>93609.453125</v>
      </c>
      <c r="AH358" s="1">
        <v>22162.33203125</v>
      </c>
      <c r="AI358" s="1">
        <v>46020.31640625</v>
      </c>
      <c r="AJ358" s="1">
        <v>18120.537109375</v>
      </c>
      <c r="AK358" s="1">
        <v>35239.71875</v>
      </c>
      <c r="AL358" s="1">
        <v>12873.97265625</v>
      </c>
      <c r="AM358" s="1">
        <v>32104.2109375</v>
      </c>
      <c r="AN358" s="1">
        <v>14707.4443359375</v>
      </c>
      <c r="AO358" s="1">
        <v>28452.892578125</v>
      </c>
      <c r="AP358" s="1">
        <v>12224.58203125</v>
      </c>
      <c r="AQ358" s="1">
        <v>22871.0390625</v>
      </c>
      <c r="AR358" s="1">
        <v>128851.9609375</v>
      </c>
      <c r="AS358" s="1">
        <v>74909.8203125</v>
      </c>
      <c r="AT358" s="1">
        <v>376632.875</v>
      </c>
      <c r="AU358" s="1">
        <v>149819.640625</v>
      </c>
      <c r="AV358" s="1">
        <v>56902.296875</v>
      </c>
      <c r="AW358" s="1">
        <v>104873.75</v>
      </c>
      <c r="AX358" s="1">
        <v>33256.2890625</v>
      </c>
      <c r="AY358" s="1">
        <v>323366.46875</v>
      </c>
      <c r="AZ358" s="1">
        <v>19904.71875</v>
      </c>
      <c r="BA358" s="1">
        <v>106735.796875</v>
      </c>
      <c r="BB358" s="1">
        <v>31482.326171875</v>
      </c>
      <c r="BC358" s="1">
        <v>87817.859375</v>
      </c>
      <c r="BD358" s="1">
        <v>22980.869140625</v>
      </c>
      <c r="BE358" s="1">
        <v>103645.2265625</v>
      </c>
      <c r="BF358" s="1">
        <v>10768.4375</v>
      </c>
      <c r="BG358" s="1">
        <v>97558.2734375</v>
      </c>
    </row>
    <row r="359" spans="1:59" ht="13" x14ac:dyDescent="0.15">
      <c r="A359" s="1">
        <v>357</v>
      </c>
      <c r="B359" s="1">
        <v>82522.9609375</v>
      </c>
      <c r="C359" s="1">
        <v>122012.4375</v>
      </c>
      <c r="D359" s="1">
        <v>78404.421875</v>
      </c>
      <c r="E359" s="1">
        <v>46179.6328125</v>
      </c>
      <c r="F359" s="1">
        <v>35336.7421875</v>
      </c>
      <c r="G359" s="1">
        <v>52884.6484375</v>
      </c>
      <c r="H359" s="1">
        <v>24882.41796875</v>
      </c>
      <c r="I359" s="1">
        <v>54442.859375</v>
      </c>
      <c r="J359" s="1">
        <v>73324.2578125</v>
      </c>
      <c r="K359" s="1">
        <v>53073.5234375</v>
      </c>
      <c r="L359" s="1">
        <v>38818.78515625</v>
      </c>
      <c r="M359" s="1">
        <v>48579.1875</v>
      </c>
      <c r="N359" s="1">
        <v>51147.84375</v>
      </c>
      <c r="O359" s="1">
        <v>59381.4765625</v>
      </c>
      <c r="P359" s="1">
        <v>42885.0234375</v>
      </c>
      <c r="Q359" s="1">
        <v>27528.349609375</v>
      </c>
      <c r="R359" s="1">
        <v>33490.07421875</v>
      </c>
      <c r="S359" s="1">
        <v>50193.19921875</v>
      </c>
      <c r="T359" s="1">
        <v>47554.73828125</v>
      </c>
      <c r="U359" s="1">
        <v>53790.38671875</v>
      </c>
      <c r="V359" s="1">
        <v>21577.61328125</v>
      </c>
      <c r="W359" s="1">
        <v>41552.22265625</v>
      </c>
      <c r="X359" s="1">
        <v>16882.166015625</v>
      </c>
      <c r="Y359" s="1">
        <v>40135.671875</v>
      </c>
      <c r="Z359" s="1">
        <v>19385.2578125</v>
      </c>
      <c r="AA359" s="1">
        <v>146377.15625</v>
      </c>
      <c r="AB359" s="1">
        <v>27027.03515625</v>
      </c>
      <c r="AC359" s="1">
        <v>108836.34375</v>
      </c>
      <c r="AD359" s="1">
        <v>24284.7109375</v>
      </c>
      <c r="AE359" s="1">
        <v>116910.6953125</v>
      </c>
      <c r="AF359" s="1">
        <v>40308.76953125</v>
      </c>
      <c r="AG359" s="1">
        <v>93872.390625</v>
      </c>
      <c r="AH359" s="1">
        <v>22164.935546875</v>
      </c>
      <c r="AI359" s="1">
        <v>46149.5859375</v>
      </c>
      <c r="AJ359" s="1">
        <v>18122.505859375</v>
      </c>
      <c r="AK359" s="1">
        <v>35338.70703125</v>
      </c>
      <c r="AL359" s="1">
        <v>12877.5419921875</v>
      </c>
      <c r="AM359" s="1">
        <v>32194.388671875</v>
      </c>
      <c r="AN359" s="1">
        <v>14709.3798828125</v>
      </c>
      <c r="AO359" s="1">
        <v>28532.814453125</v>
      </c>
      <c r="AP359" s="1">
        <v>12225.17578125</v>
      </c>
      <c r="AQ359" s="1">
        <v>22935.283203125</v>
      </c>
      <c r="AR359" s="1">
        <v>128903.765625</v>
      </c>
      <c r="AS359" s="1">
        <v>75120.2421875</v>
      </c>
      <c r="AT359" s="1">
        <v>376735.375</v>
      </c>
      <c r="AU359" s="1">
        <v>150240.46875</v>
      </c>
      <c r="AV359" s="1">
        <v>56906.0390625</v>
      </c>
      <c r="AW359" s="1">
        <v>105168.3359375</v>
      </c>
      <c r="AX359" s="1">
        <v>33257.05859375</v>
      </c>
      <c r="AY359" s="1">
        <v>324274.78125</v>
      </c>
      <c r="AZ359" s="1">
        <v>19906.625</v>
      </c>
      <c r="BA359" s="1">
        <v>107035.609375</v>
      </c>
      <c r="BB359" s="1">
        <v>31484.6640625</v>
      </c>
      <c r="BC359" s="1">
        <v>88064.53125</v>
      </c>
      <c r="BD359" s="1">
        <v>22982.51171875</v>
      </c>
      <c r="BE359" s="1">
        <v>103936.3671875</v>
      </c>
      <c r="BF359" s="1">
        <v>10769.6123046875</v>
      </c>
      <c r="BG359" s="1">
        <v>97832.3046875</v>
      </c>
    </row>
    <row r="360" spans="1:59" ht="13" x14ac:dyDescent="0.15">
      <c r="A360" s="1">
        <v>358</v>
      </c>
      <c r="B360" s="1">
        <v>82527.9765625</v>
      </c>
      <c r="C360" s="1">
        <v>122354.2109375</v>
      </c>
      <c r="D360" s="1">
        <v>78433.5859375</v>
      </c>
      <c r="E360" s="1">
        <v>46308.98828125</v>
      </c>
      <c r="F360" s="1">
        <v>35347.22265625</v>
      </c>
      <c r="G360" s="1">
        <v>53032.78125</v>
      </c>
      <c r="H360" s="1">
        <v>24888.546875</v>
      </c>
      <c r="I360" s="1">
        <v>54595.359375</v>
      </c>
      <c r="J360" s="1">
        <v>73333.5390625</v>
      </c>
      <c r="K360" s="1">
        <v>53222.19140625</v>
      </c>
      <c r="L360" s="1">
        <v>38829.58984375</v>
      </c>
      <c r="M360" s="1">
        <v>48715.265625</v>
      </c>
      <c r="N360" s="1">
        <v>51153.66796875</v>
      </c>
      <c r="O360" s="1">
        <v>59547.8125</v>
      </c>
      <c r="P360" s="1">
        <v>42892.46484375</v>
      </c>
      <c r="Q360" s="1">
        <v>27605.4609375</v>
      </c>
      <c r="R360" s="1">
        <v>33490.765625</v>
      </c>
      <c r="S360" s="1">
        <v>50333.796875</v>
      </c>
      <c r="T360" s="1">
        <v>47558.79296875</v>
      </c>
      <c r="U360" s="1">
        <v>53941.05859375</v>
      </c>
      <c r="V360" s="1">
        <v>21580.36328125</v>
      </c>
      <c r="W360" s="1">
        <v>41668.6171875</v>
      </c>
      <c r="X360" s="1">
        <v>16883.70703125</v>
      </c>
      <c r="Y360" s="1">
        <v>40248.09765625</v>
      </c>
      <c r="Z360" s="1">
        <v>19390.357421875</v>
      </c>
      <c r="AA360" s="1">
        <v>146787.171875</v>
      </c>
      <c r="AB360" s="1">
        <v>27034.728515625</v>
      </c>
      <c r="AC360" s="1">
        <v>109141.21875</v>
      </c>
      <c r="AD360" s="1">
        <v>24286.826171875</v>
      </c>
      <c r="AE360" s="1">
        <v>117238.171875</v>
      </c>
      <c r="AF360" s="1">
        <v>40314.55859375</v>
      </c>
      <c r="AG360" s="1">
        <v>94135.34375</v>
      </c>
      <c r="AH360" s="1">
        <v>22167.5234375</v>
      </c>
      <c r="AI360" s="1">
        <v>46278.859375</v>
      </c>
      <c r="AJ360" s="1">
        <v>18124.458984375</v>
      </c>
      <c r="AK360" s="1">
        <v>35437.6953125</v>
      </c>
      <c r="AL360" s="1">
        <v>12881.099609375</v>
      </c>
      <c r="AM360" s="1">
        <v>32284.568359375</v>
      </c>
      <c r="AN360" s="1">
        <v>14711.3046875</v>
      </c>
      <c r="AO360" s="1">
        <v>28612.73828125</v>
      </c>
      <c r="AP360" s="1">
        <v>12225.765625</v>
      </c>
      <c r="AQ360" s="1">
        <v>22999.52734375</v>
      </c>
      <c r="AR360" s="1">
        <v>128955.2890625</v>
      </c>
      <c r="AS360" s="1">
        <v>75330.6640625</v>
      </c>
      <c r="AT360" s="1">
        <v>376837.25</v>
      </c>
      <c r="AU360" s="1">
        <v>150661.3125</v>
      </c>
      <c r="AV360" s="1">
        <v>56909.76171875</v>
      </c>
      <c r="AW360" s="1">
        <v>105462.9296875</v>
      </c>
      <c r="AX360" s="1">
        <v>33257.82421875</v>
      </c>
      <c r="AY360" s="1">
        <v>325183.09375</v>
      </c>
      <c r="AZ360" s="1">
        <v>19908.5234375</v>
      </c>
      <c r="BA360" s="1">
        <v>107335.4296875</v>
      </c>
      <c r="BB360" s="1">
        <v>31486.9921875</v>
      </c>
      <c r="BC360" s="1">
        <v>88311.2109375</v>
      </c>
      <c r="BD360" s="1">
        <v>22984.146484375</v>
      </c>
      <c r="BE360" s="1">
        <v>104227.5078125</v>
      </c>
      <c r="BF360" s="1">
        <v>10770.78125</v>
      </c>
      <c r="BG360" s="1">
        <v>98106.34375</v>
      </c>
    </row>
    <row r="361" spans="1:59" ht="13" x14ac:dyDescent="0.15">
      <c r="A361" s="1">
        <v>359</v>
      </c>
      <c r="B361" s="1">
        <v>82532.96875</v>
      </c>
      <c r="C361" s="1">
        <v>122695.984375</v>
      </c>
      <c r="D361" s="1">
        <v>78462.609375</v>
      </c>
      <c r="E361" s="1">
        <v>46438.34765625</v>
      </c>
      <c r="F361" s="1">
        <v>35357.65625</v>
      </c>
      <c r="G361" s="1">
        <v>53180.921875</v>
      </c>
      <c r="H361" s="1">
        <v>24894.646484375</v>
      </c>
      <c r="I361" s="1">
        <v>54747.859375</v>
      </c>
      <c r="J361" s="1">
        <v>73342.7578125</v>
      </c>
      <c r="K361" s="1">
        <v>53370.859375</v>
      </c>
      <c r="L361" s="1">
        <v>38840.34765625</v>
      </c>
      <c r="M361" s="1">
        <v>48851.34375</v>
      </c>
      <c r="N361" s="1">
        <v>51159.47265625</v>
      </c>
      <c r="O361" s="1">
        <v>59714.1484375</v>
      </c>
      <c r="P361" s="1">
        <v>42899.859375</v>
      </c>
      <c r="Q361" s="1">
        <v>27682.572265625</v>
      </c>
      <c r="R361" s="1">
        <v>33491.44921875</v>
      </c>
      <c r="S361" s="1">
        <v>50474.3984375</v>
      </c>
      <c r="T361" s="1">
        <v>47562.828125</v>
      </c>
      <c r="U361" s="1">
        <v>54091.734375</v>
      </c>
      <c r="V361" s="1">
        <v>21583.09765625</v>
      </c>
      <c r="W361" s="1">
        <v>41785.01171875</v>
      </c>
      <c r="X361" s="1">
        <v>16885.234375</v>
      </c>
      <c r="Y361" s="1">
        <v>40360.5234375</v>
      </c>
      <c r="Z361" s="1">
        <v>19395.427734375</v>
      </c>
      <c r="AA361" s="1">
        <v>147197.203125</v>
      </c>
      <c r="AB361" s="1">
        <v>27042.384765625</v>
      </c>
      <c r="AC361" s="1">
        <v>109446.078125</v>
      </c>
      <c r="AD361" s="1">
        <v>24288.931640625</v>
      </c>
      <c r="AE361" s="1">
        <v>117565.6640625</v>
      </c>
      <c r="AF361" s="1">
        <v>40320.3125</v>
      </c>
      <c r="AG361" s="1">
        <v>94398.296875</v>
      </c>
      <c r="AH361" s="1">
        <v>22170.103515625</v>
      </c>
      <c r="AI361" s="1">
        <v>46408.12890625</v>
      </c>
      <c r="AJ361" s="1">
        <v>18126.3984375</v>
      </c>
      <c r="AK361" s="1">
        <v>35536.68359375</v>
      </c>
      <c r="AL361" s="1">
        <v>12884.6416015625</v>
      </c>
      <c r="AM361" s="1">
        <v>32374.751953125</v>
      </c>
      <c r="AN361" s="1">
        <v>14713.2216796875</v>
      </c>
      <c r="AO361" s="1">
        <v>28692.662109375</v>
      </c>
      <c r="AP361" s="1">
        <v>12226.3505859375</v>
      </c>
      <c r="AQ361" s="1">
        <v>23063.771484375</v>
      </c>
      <c r="AR361" s="1">
        <v>129006.5546875</v>
      </c>
      <c r="AS361" s="1">
        <v>75541.0859375</v>
      </c>
      <c r="AT361" s="1">
        <v>376938.59375</v>
      </c>
      <c r="AU361" s="1">
        <v>151082.171875</v>
      </c>
      <c r="AV361" s="1">
        <v>56913.45703125</v>
      </c>
      <c r="AW361" s="1">
        <v>105757.515625</v>
      </c>
      <c r="AX361" s="1">
        <v>33258.5859375</v>
      </c>
      <c r="AY361" s="1">
        <v>326091.4375</v>
      </c>
      <c r="AZ361" s="1">
        <v>19910.41015625</v>
      </c>
      <c r="BA361" s="1">
        <v>107635.25</v>
      </c>
      <c r="BB361" s="1">
        <v>31489.30078125</v>
      </c>
      <c r="BC361" s="1">
        <v>88557.890625</v>
      </c>
      <c r="BD361" s="1">
        <v>22985.7734375</v>
      </c>
      <c r="BE361" s="1">
        <v>104518.6484375</v>
      </c>
      <c r="BF361" s="1">
        <v>10771.9453125</v>
      </c>
      <c r="BG361" s="1">
        <v>98380.390625</v>
      </c>
    </row>
    <row r="362" spans="1:59" ht="13" x14ac:dyDescent="0.15">
      <c r="A362" s="1">
        <v>360</v>
      </c>
      <c r="B362" s="1">
        <v>82537.9140625</v>
      </c>
      <c r="C362" s="1">
        <v>123037.75</v>
      </c>
      <c r="D362" s="1">
        <v>78491.4921875</v>
      </c>
      <c r="E362" s="1">
        <v>46567.6953125</v>
      </c>
      <c r="F362" s="1">
        <v>35368.0390625</v>
      </c>
      <c r="G362" s="1">
        <v>53329.0546875</v>
      </c>
      <c r="H362" s="1">
        <v>24900.71875</v>
      </c>
      <c r="I362" s="1">
        <v>54900.359375</v>
      </c>
      <c r="J362" s="1">
        <v>73351.921875</v>
      </c>
      <c r="K362" s="1">
        <v>53519.5234375</v>
      </c>
      <c r="L362" s="1">
        <v>38851.07421875</v>
      </c>
      <c r="M362" s="1">
        <v>48987.41796875</v>
      </c>
      <c r="N362" s="1">
        <v>51165.23828125</v>
      </c>
      <c r="O362" s="1">
        <v>59880.48046875</v>
      </c>
      <c r="P362" s="1">
        <v>42907.21484375</v>
      </c>
      <c r="Q362" s="1">
        <v>27759.6796875</v>
      </c>
      <c r="R362" s="1">
        <v>33492.12890625</v>
      </c>
      <c r="S362" s="1">
        <v>50614.98828125</v>
      </c>
      <c r="T362" s="1">
        <v>47566.8359375</v>
      </c>
      <c r="U362" s="1">
        <v>54242.40625</v>
      </c>
      <c r="V362" s="1">
        <v>21585.818359375</v>
      </c>
      <c r="W362" s="1">
        <v>41901.40234375</v>
      </c>
      <c r="X362" s="1">
        <v>16886.751953125</v>
      </c>
      <c r="Y362" s="1">
        <v>40472.9453125</v>
      </c>
      <c r="Z362" s="1">
        <v>19400.470703125</v>
      </c>
      <c r="AA362" s="1">
        <v>147607.203125</v>
      </c>
      <c r="AB362" s="1">
        <v>27050.005859375</v>
      </c>
      <c r="AC362" s="1">
        <v>109750.9296875</v>
      </c>
      <c r="AD362" s="1">
        <v>24291.025390625</v>
      </c>
      <c r="AE362" s="1">
        <v>117893.140625</v>
      </c>
      <c r="AF362" s="1">
        <v>40326.03515625</v>
      </c>
      <c r="AG362" s="1">
        <v>94661.234375</v>
      </c>
      <c r="AH362" s="1">
        <v>22172.666015625</v>
      </c>
      <c r="AI362" s="1">
        <v>46537.39453125</v>
      </c>
      <c r="AJ362" s="1">
        <v>18128.326171875</v>
      </c>
      <c r="AK362" s="1">
        <v>35635.66796875</v>
      </c>
      <c r="AL362" s="1">
        <v>12888.1748046875</v>
      </c>
      <c r="AM362" s="1">
        <v>32464.9296875</v>
      </c>
      <c r="AN362" s="1">
        <v>14715.125</v>
      </c>
      <c r="AO362" s="1">
        <v>28772.587890625</v>
      </c>
      <c r="AP362" s="1">
        <v>12226.9326171875</v>
      </c>
      <c r="AQ362" s="1">
        <v>23128.015625</v>
      </c>
      <c r="AR362" s="1">
        <v>129057.546875</v>
      </c>
      <c r="AS362" s="1">
        <v>75751.5</v>
      </c>
      <c r="AT362" s="1">
        <v>377039.28125</v>
      </c>
      <c r="AU362" s="1">
        <v>151503</v>
      </c>
      <c r="AV362" s="1">
        <v>56917.12890625</v>
      </c>
      <c r="AW362" s="1">
        <v>106052.1015625</v>
      </c>
      <c r="AX362" s="1">
        <v>33259.34375</v>
      </c>
      <c r="AY362" s="1">
        <v>326999.75</v>
      </c>
      <c r="AZ362" s="1">
        <v>19912.287109375</v>
      </c>
      <c r="BA362" s="1">
        <v>107935.0703125</v>
      </c>
      <c r="BB362" s="1">
        <v>31491.6015625</v>
      </c>
      <c r="BC362" s="1">
        <v>88804.5703125</v>
      </c>
      <c r="BD362" s="1">
        <v>22987.388671875</v>
      </c>
      <c r="BE362" s="1">
        <v>104809.78125</v>
      </c>
      <c r="BF362" s="1">
        <v>10773.10546875</v>
      </c>
      <c r="BG362" s="1">
        <v>98654.4296875</v>
      </c>
    </row>
    <row r="363" spans="1:59" ht="13" x14ac:dyDescent="0.15">
      <c r="A363" s="1">
        <v>361</v>
      </c>
      <c r="B363" s="1">
        <v>82542.828125</v>
      </c>
      <c r="C363" s="1">
        <v>123379.5234375</v>
      </c>
      <c r="D363" s="1">
        <v>78520.2578125</v>
      </c>
      <c r="E363" s="1">
        <v>46697.0546875</v>
      </c>
      <c r="F363" s="1">
        <v>35378.37890625</v>
      </c>
      <c r="G363" s="1">
        <v>53477.19140625</v>
      </c>
      <c r="H363" s="1">
        <v>24906.767578125</v>
      </c>
      <c r="I363" s="1">
        <v>55052.86328125</v>
      </c>
      <c r="J363" s="1">
        <v>73361.0234375</v>
      </c>
      <c r="K363" s="1">
        <v>53668.1875</v>
      </c>
      <c r="L363" s="1">
        <v>38861.765625</v>
      </c>
      <c r="M363" s="1">
        <v>49123.49609375</v>
      </c>
      <c r="N363" s="1">
        <v>51170.9765625</v>
      </c>
      <c r="O363" s="1">
        <v>60046.8203125</v>
      </c>
      <c r="P363" s="1">
        <v>42914.5234375</v>
      </c>
      <c r="Q363" s="1">
        <v>27836.791015625</v>
      </c>
      <c r="R363" s="1">
        <v>33492.796875</v>
      </c>
      <c r="S363" s="1">
        <v>50755.58984375</v>
      </c>
      <c r="T363" s="1">
        <v>47570.828125</v>
      </c>
      <c r="U363" s="1">
        <v>54393.078125</v>
      </c>
      <c r="V363" s="1">
        <v>21588.521484375</v>
      </c>
      <c r="W363" s="1">
        <v>42017.796875</v>
      </c>
      <c r="X363" s="1">
        <v>16888.259765625</v>
      </c>
      <c r="Y363" s="1">
        <v>40585.37109375</v>
      </c>
      <c r="Z363" s="1">
        <v>19405.486328125</v>
      </c>
      <c r="AA363" s="1">
        <v>148017.234375</v>
      </c>
      <c r="AB363" s="1">
        <v>27057.59765625</v>
      </c>
      <c r="AC363" s="1">
        <v>110055.8046875</v>
      </c>
      <c r="AD363" s="1">
        <v>24293.107421875</v>
      </c>
      <c r="AE363" s="1">
        <v>118220.6171875</v>
      </c>
      <c r="AF363" s="1">
        <v>40331.7265625</v>
      </c>
      <c r="AG363" s="1">
        <v>94924.1875</v>
      </c>
      <c r="AH363" s="1">
        <v>22175.212890625</v>
      </c>
      <c r="AI363" s="1">
        <v>46666.66796875</v>
      </c>
      <c r="AJ363" s="1">
        <v>18130.240234375</v>
      </c>
      <c r="AK363" s="1">
        <v>35734.66015625</v>
      </c>
      <c r="AL363" s="1">
        <v>12891.6923828125</v>
      </c>
      <c r="AM363" s="1">
        <v>32555.111328125</v>
      </c>
      <c r="AN363" s="1">
        <v>14717.01953125</v>
      </c>
      <c r="AO363" s="1">
        <v>28852.51171875</v>
      </c>
      <c r="AP363" s="1">
        <v>12227.51171875</v>
      </c>
      <c r="AQ363" s="1">
        <v>23192.26171875</v>
      </c>
      <c r="AR363" s="1">
        <v>129108.2734375</v>
      </c>
      <c r="AS363" s="1">
        <v>75961.9296875</v>
      </c>
      <c r="AT363" s="1">
        <v>377139.3125</v>
      </c>
      <c r="AU363" s="1">
        <v>151923.84375</v>
      </c>
      <c r="AV363" s="1">
        <v>56920.77734375</v>
      </c>
      <c r="AW363" s="1">
        <v>106346.6953125</v>
      </c>
      <c r="AX363" s="1">
        <v>33260.09375</v>
      </c>
      <c r="AY363" s="1">
        <v>327908.09375</v>
      </c>
      <c r="AZ363" s="1">
        <v>19914.154296875</v>
      </c>
      <c r="BA363" s="1">
        <v>108234.8828125</v>
      </c>
      <c r="BB363" s="1">
        <v>31493.890625</v>
      </c>
      <c r="BC363" s="1">
        <v>89051.25</v>
      </c>
      <c r="BD363" s="1">
        <v>22989.001953125</v>
      </c>
      <c r="BE363" s="1">
        <v>105100.921875</v>
      </c>
      <c r="BF363" s="1">
        <v>10774.2607421875</v>
      </c>
      <c r="BG363" s="1">
        <v>98928.46875</v>
      </c>
    </row>
    <row r="364" spans="1:59" ht="13" x14ac:dyDescent="0.15">
      <c r="A364" s="1">
        <v>362</v>
      </c>
      <c r="B364" s="1">
        <v>82547.7109375</v>
      </c>
      <c r="C364" s="1">
        <v>123721.296875</v>
      </c>
      <c r="D364" s="1">
        <v>78548.8828125</v>
      </c>
      <c r="E364" s="1">
        <v>46826.40625</v>
      </c>
      <c r="F364" s="1">
        <v>35388.671875</v>
      </c>
      <c r="G364" s="1">
        <v>53625.328125</v>
      </c>
      <c r="H364" s="1">
        <v>24912.787109375</v>
      </c>
      <c r="I364" s="1">
        <v>55205.3671875</v>
      </c>
      <c r="J364" s="1">
        <v>73370.0703125</v>
      </c>
      <c r="K364" s="1">
        <v>53816.8515625</v>
      </c>
      <c r="L364" s="1">
        <v>38872.4140625</v>
      </c>
      <c r="M364" s="1">
        <v>49259.5703125</v>
      </c>
      <c r="N364" s="1">
        <v>51176.6875</v>
      </c>
      <c r="O364" s="1">
        <v>60213.15234375</v>
      </c>
      <c r="P364" s="1">
        <v>42921.79296875</v>
      </c>
      <c r="Q364" s="1">
        <v>27913.90234375</v>
      </c>
      <c r="R364" s="1">
        <v>33493.4609375</v>
      </c>
      <c r="S364" s="1">
        <v>50896.1875</v>
      </c>
      <c r="T364" s="1">
        <v>47574.7890625</v>
      </c>
      <c r="U364" s="1">
        <v>54543.75390625</v>
      </c>
      <c r="V364" s="1">
        <v>21591.20703125</v>
      </c>
      <c r="W364" s="1">
        <v>42134.1875</v>
      </c>
      <c r="X364" s="1">
        <v>16889.755859375</v>
      </c>
      <c r="Y364" s="1">
        <v>40697.796875</v>
      </c>
      <c r="Z364" s="1">
        <v>19410.46875</v>
      </c>
      <c r="AA364" s="1">
        <v>148427.265625</v>
      </c>
      <c r="AB364" s="1">
        <v>27065.150390625</v>
      </c>
      <c r="AC364" s="1">
        <v>110360.671875</v>
      </c>
      <c r="AD364" s="1">
        <v>24295.18359375</v>
      </c>
      <c r="AE364" s="1">
        <v>118548.109375</v>
      </c>
      <c r="AF364" s="1">
        <v>40337.38671875</v>
      </c>
      <c r="AG364" s="1">
        <v>95187.140625</v>
      </c>
      <c r="AH364" s="1">
        <v>22177.75</v>
      </c>
      <c r="AI364" s="1">
        <v>46795.9375</v>
      </c>
      <c r="AJ364" s="1">
        <v>18132.13671875</v>
      </c>
      <c r="AK364" s="1">
        <v>35833.6484375</v>
      </c>
      <c r="AL364" s="1">
        <v>12895.19921875</v>
      </c>
      <c r="AM364" s="1">
        <v>32645.291015625</v>
      </c>
      <c r="AN364" s="1">
        <v>14718.90625</v>
      </c>
      <c r="AO364" s="1">
        <v>28932.435546875</v>
      </c>
      <c r="AP364" s="1">
        <v>12228.0849609375</v>
      </c>
      <c r="AQ364" s="1">
        <v>23256.505859375</v>
      </c>
      <c r="AR364" s="1">
        <v>129158.7421875</v>
      </c>
      <c r="AS364" s="1">
        <v>76172.34375</v>
      </c>
      <c r="AT364" s="1">
        <v>377238.8125</v>
      </c>
      <c r="AU364" s="1">
        <v>152344.6875</v>
      </c>
      <c r="AV364" s="1">
        <v>56924.40234375</v>
      </c>
      <c r="AW364" s="1">
        <v>106641.296875</v>
      </c>
      <c r="AX364" s="1">
        <v>33260.84375</v>
      </c>
      <c r="AY364" s="1">
        <v>328816.4375</v>
      </c>
      <c r="AZ364" s="1">
        <v>19916.01171875</v>
      </c>
      <c r="BA364" s="1">
        <v>108534.7109375</v>
      </c>
      <c r="BB364" s="1">
        <v>31496.166015625</v>
      </c>
      <c r="BC364" s="1">
        <v>89297.9296875</v>
      </c>
      <c r="BD364" s="1">
        <v>22990.603515625</v>
      </c>
      <c r="BE364" s="1">
        <v>105392.0625</v>
      </c>
      <c r="BF364" s="1">
        <v>10775.41015625</v>
      </c>
      <c r="BG364" s="1">
        <v>99202.515625</v>
      </c>
    </row>
    <row r="365" spans="1:59" ht="13" x14ac:dyDescent="0.15">
      <c r="A365" s="1">
        <v>363</v>
      </c>
      <c r="B365" s="1">
        <v>82552.546875</v>
      </c>
      <c r="C365" s="1">
        <v>124063.0625</v>
      </c>
      <c r="D365" s="1">
        <v>78577.390625</v>
      </c>
      <c r="E365" s="1">
        <v>46955.76171875</v>
      </c>
      <c r="F365" s="1">
        <v>35398.921875</v>
      </c>
      <c r="G365" s="1">
        <v>53773.46484375</v>
      </c>
      <c r="H365" s="1">
        <v>24918.787109375</v>
      </c>
      <c r="I365" s="1">
        <v>55357.86328125</v>
      </c>
      <c r="J365" s="1">
        <v>73379.0703125</v>
      </c>
      <c r="K365" s="1">
        <v>53965.51953125</v>
      </c>
      <c r="L365" s="1">
        <v>38883.03515625</v>
      </c>
      <c r="M365" s="1">
        <v>49395.6484375</v>
      </c>
      <c r="N365" s="1">
        <v>51182.3671875</v>
      </c>
      <c r="O365" s="1">
        <v>60379.484375</v>
      </c>
      <c r="P365" s="1">
        <v>42929.0234375</v>
      </c>
      <c r="Q365" s="1">
        <v>27991.009765625</v>
      </c>
      <c r="R365" s="1">
        <v>33494.1171875</v>
      </c>
      <c r="S365" s="1">
        <v>51036.78515625</v>
      </c>
      <c r="T365" s="1">
        <v>47578.73828125</v>
      </c>
      <c r="U365" s="1">
        <v>54694.42578125</v>
      </c>
      <c r="V365" s="1">
        <v>21593.880859375</v>
      </c>
      <c r="W365" s="1">
        <v>42250.578125</v>
      </c>
      <c r="X365" s="1">
        <v>16891.244140625</v>
      </c>
      <c r="Y365" s="1">
        <v>40810.21875</v>
      </c>
      <c r="Z365" s="1">
        <v>19415.4296875</v>
      </c>
      <c r="AA365" s="1">
        <v>148837.265625</v>
      </c>
      <c r="AB365" s="1">
        <v>27072.669921875</v>
      </c>
      <c r="AC365" s="1">
        <v>110665.53125</v>
      </c>
      <c r="AD365" s="1">
        <v>24297.25</v>
      </c>
      <c r="AE365" s="1">
        <v>118875.578125</v>
      </c>
      <c r="AF365" s="1">
        <v>40343.0234375</v>
      </c>
      <c r="AG365" s="1">
        <v>95450.0859375</v>
      </c>
      <c r="AH365" s="1">
        <v>22180.271484375</v>
      </c>
      <c r="AI365" s="1">
        <v>46925.20703125</v>
      </c>
      <c r="AJ365" s="1">
        <v>18134.025390625</v>
      </c>
      <c r="AK365" s="1">
        <v>35932.63671875</v>
      </c>
      <c r="AL365" s="1">
        <v>12898.693359375</v>
      </c>
      <c r="AM365" s="1">
        <v>32735.470703125</v>
      </c>
      <c r="AN365" s="1">
        <v>14720.7802734375</v>
      </c>
      <c r="AO365" s="1">
        <v>29012.357421875</v>
      </c>
      <c r="AP365" s="1">
        <v>12228.6552734375</v>
      </c>
      <c r="AQ365" s="1">
        <v>23320.75</v>
      </c>
      <c r="AR365" s="1">
        <v>129208.9375</v>
      </c>
      <c r="AS365" s="1">
        <v>76382.765625</v>
      </c>
      <c r="AT365" s="1">
        <v>377337.65625</v>
      </c>
      <c r="AU365" s="1">
        <v>152765.53125</v>
      </c>
      <c r="AV365" s="1">
        <v>56928.0078125</v>
      </c>
      <c r="AW365" s="1">
        <v>106935.8671875</v>
      </c>
      <c r="AX365" s="1">
        <v>33261.5859375</v>
      </c>
      <c r="AY365" s="1">
        <v>329724.75</v>
      </c>
      <c r="AZ365" s="1">
        <v>19917.859375</v>
      </c>
      <c r="BA365" s="1">
        <v>108834.5234375</v>
      </c>
      <c r="BB365" s="1">
        <v>31498.4296875</v>
      </c>
      <c r="BC365" s="1">
        <v>89544.6015625</v>
      </c>
      <c r="BD365" s="1">
        <v>22992.197265625</v>
      </c>
      <c r="BE365" s="1">
        <v>105683.1953125</v>
      </c>
      <c r="BF365" s="1">
        <v>10776.556640625</v>
      </c>
      <c r="BG365" s="1">
        <v>99476.546875</v>
      </c>
    </row>
    <row r="366" spans="1:59" ht="13" x14ac:dyDescent="0.15">
      <c r="A366" s="1">
        <v>364</v>
      </c>
      <c r="B366" s="1">
        <v>82557.359375</v>
      </c>
      <c r="C366" s="1">
        <v>124404.8359375</v>
      </c>
      <c r="D366" s="1">
        <v>78605.765625</v>
      </c>
      <c r="E366" s="1">
        <v>47085.11328125</v>
      </c>
      <c r="F366" s="1">
        <v>35409.125</v>
      </c>
      <c r="G366" s="1">
        <v>53921.6015625</v>
      </c>
      <c r="H366" s="1">
        <v>24924.75390625</v>
      </c>
      <c r="I366" s="1">
        <v>55510.36328125</v>
      </c>
      <c r="J366" s="1">
        <v>73388.015625</v>
      </c>
      <c r="K366" s="1">
        <v>54114.18359375</v>
      </c>
      <c r="L366" s="1">
        <v>38893.61328125</v>
      </c>
      <c r="M366" s="1">
        <v>49531.72265625</v>
      </c>
      <c r="N366" s="1">
        <v>51188.0078125</v>
      </c>
      <c r="O366" s="1">
        <v>60545.82421875</v>
      </c>
      <c r="P366" s="1">
        <v>42936.21484375</v>
      </c>
      <c r="Q366" s="1">
        <v>28068.123046875</v>
      </c>
      <c r="R366" s="1">
        <v>33494.77734375</v>
      </c>
      <c r="S366" s="1">
        <v>51177.37890625</v>
      </c>
      <c r="T366" s="1">
        <v>47582.66015625</v>
      </c>
      <c r="U366" s="1">
        <v>54845.1015625</v>
      </c>
      <c r="V366" s="1">
        <v>21596.53515625</v>
      </c>
      <c r="W366" s="1">
        <v>42366.97265625</v>
      </c>
      <c r="X366" s="1">
        <v>16892.720703125</v>
      </c>
      <c r="Y366" s="1">
        <v>40922.6484375</v>
      </c>
      <c r="Z366" s="1">
        <v>19420.361328125</v>
      </c>
      <c r="AA366" s="1">
        <v>149247.28125</v>
      </c>
      <c r="AB366" s="1">
        <v>27080.15625</v>
      </c>
      <c r="AC366" s="1">
        <v>110970.3984375</v>
      </c>
      <c r="AD366" s="1">
        <v>24299.302734375</v>
      </c>
      <c r="AE366" s="1">
        <v>119203.0625</v>
      </c>
      <c r="AF366" s="1">
        <v>40348.625</v>
      </c>
      <c r="AG366" s="1">
        <v>95713.03125</v>
      </c>
      <c r="AH366" s="1">
        <v>22182.779296875</v>
      </c>
      <c r="AI366" s="1">
        <v>47054.48046875</v>
      </c>
      <c r="AJ366" s="1">
        <v>18135.896484375</v>
      </c>
      <c r="AK366" s="1">
        <v>36031.62109375</v>
      </c>
      <c r="AL366" s="1">
        <v>12902.173828125</v>
      </c>
      <c r="AM366" s="1">
        <v>32825.65234375</v>
      </c>
      <c r="AN366" s="1">
        <v>14722.6484375</v>
      </c>
      <c r="AO366" s="1">
        <v>29092.283203125</v>
      </c>
      <c r="AP366" s="1">
        <v>12229.2216796875</v>
      </c>
      <c r="AQ366" s="1">
        <v>23384.994140625</v>
      </c>
      <c r="AR366" s="1">
        <v>129258.8828125</v>
      </c>
      <c r="AS366" s="1">
        <v>76593.1875</v>
      </c>
      <c r="AT366" s="1">
        <v>377435.96875</v>
      </c>
      <c r="AU366" s="1">
        <v>153186.375</v>
      </c>
      <c r="AV366" s="1">
        <v>56931.59765625</v>
      </c>
      <c r="AW366" s="1">
        <v>107230.4609375</v>
      </c>
      <c r="AX366" s="1">
        <v>33262.328125</v>
      </c>
      <c r="AY366" s="1">
        <v>330633.09375</v>
      </c>
      <c r="AZ366" s="1">
        <v>19919.697265625</v>
      </c>
      <c r="BA366" s="1">
        <v>109134.34375</v>
      </c>
      <c r="BB366" s="1">
        <v>31500.681640625</v>
      </c>
      <c r="BC366" s="1">
        <v>89791.2890625</v>
      </c>
      <c r="BD366" s="1">
        <v>22993.787109375</v>
      </c>
      <c r="BE366" s="1">
        <v>105974.328125</v>
      </c>
      <c r="BF366" s="1">
        <v>10777.697265625</v>
      </c>
      <c r="BG366" s="1">
        <v>99750.59375</v>
      </c>
    </row>
    <row r="367" spans="1:59" ht="13" x14ac:dyDescent="0.15">
      <c r="A367" s="1">
        <v>365</v>
      </c>
      <c r="B367" s="1">
        <v>82562.125</v>
      </c>
      <c r="C367" s="1">
        <v>124746.6171875</v>
      </c>
      <c r="D367" s="1">
        <v>78634.0234375</v>
      </c>
      <c r="E367" s="1">
        <v>47214.47265625</v>
      </c>
      <c r="F367" s="1">
        <v>35419.2890625</v>
      </c>
      <c r="G367" s="1">
        <v>54069.73828125</v>
      </c>
      <c r="H367" s="1">
        <v>24930.69921875</v>
      </c>
      <c r="I367" s="1">
        <v>55662.8671875</v>
      </c>
      <c r="J367" s="1">
        <v>73396.890625</v>
      </c>
      <c r="K367" s="1">
        <v>54262.8515625</v>
      </c>
      <c r="L367" s="1">
        <v>38904.16015625</v>
      </c>
      <c r="M367" s="1">
        <v>49667.80078125</v>
      </c>
      <c r="N367" s="1">
        <v>51193.62890625</v>
      </c>
      <c r="O367" s="1">
        <v>60712.15625</v>
      </c>
      <c r="P367" s="1">
        <v>42943.3671875</v>
      </c>
      <c r="Q367" s="1">
        <v>28145.232421875</v>
      </c>
      <c r="R367" s="1">
        <v>33495.421875</v>
      </c>
      <c r="S367" s="1">
        <v>51317.98046875</v>
      </c>
      <c r="T367" s="1">
        <v>47586.55859375</v>
      </c>
      <c r="U367" s="1">
        <v>54995.7734375</v>
      </c>
      <c r="V367" s="1">
        <v>21599.17578125</v>
      </c>
      <c r="W367" s="1">
        <v>42483.3671875</v>
      </c>
      <c r="X367" s="1">
        <v>16894.1875</v>
      </c>
      <c r="Y367" s="1">
        <v>41035.07421875</v>
      </c>
      <c r="Z367" s="1">
        <v>19425.265625</v>
      </c>
      <c r="AA367" s="1">
        <v>149657.3125</v>
      </c>
      <c r="AB367" s="1">
        <v>27087.609375</v>
      </c>
      <c r="AC367" s="1">
        <v>111275.2578125</v>
      </c>
      <c r="AD367" s="1">
        <v>24301.34765625</v>
      </c>
      <c r="AE367" s="1">
        <v>119530.5546875</v>
      </c>
      <c r="AF367" s="1">
        <v>40354.203125</v>
      </c>
      <c r="AG367" s="1">
        <v>95975.9765625</v>
      </c>
      <c r="AH367" s="1">
        <v>22185.2734375</v>
      </c>
      <c r="AI367" s="1">
        <v>47183.75</v>
      </c>
      <c r="AJ367" s="1">
        <v>18137.7578125</v>
      </c>
      <c r="AK367" s="1">
        <v>36130.609375</v>
      </c>
      <c r="AL367" s="1">
        <v>12905.6435546875</v>
      </c>
      <c r="AM367" s="1">
        <v>32915.83203125</v>
      </c>
      <c r="AN367" s="1">
        <v>14724.50390625</v>
      </c>
      <c r="AO367" s="1">
        <v>29172.20703125</v>
      </c>
      <c r="AP367" s="1">
        <v>12229.7841796875</v>
      </c>
      <c r="AQ367" s="1">
        <v>23449.240234375</v>
      </c>
      <c r="AR367" s="1">
        <v>129308.5859375</v>
      </c>
      <c r="AS367" s="1">
        <v>76803.6171875</v>
      </c>
      <c r="AT367" s="1">
        <v>377533.65625</v>
      </c>
      <c r="AU367" s="1">
        <v>153607.21875</v>
      </c>
      <c r="AV367" s="1">
        <v>56935.15625</v>
      </c>
      <c r="AW367" s="1">
        <v>107525.0625</v>
      </c>
      <c r="AX367" s="1">
        <v>33263.0625</v>
      </c>
      <c r="AY367" s="1">
        <v>331541.4375</v>
      </c>
      <c r="AZ367" s="1">
        <v>19921.525390625</v>
      </c>
      <c r="BA367" s="1">
        <v>109434.171875</v>
      </c>
      <c r="BB367" s="1">
        <v>31502.921875</v>
      </c>
      <c r="BC367" s="1">
        <v>90037.96875</v>
      </c>
      <c r="BD367" s="1">
        <v>22995.365234375</v>
      </c>
      <c r="BE367" s="1">
        <v>106265.46875</v>
      </c>
      <c r="BF367" s="1">
        <v>10778.833984375</v>
      </c>
      <c r="BG367" s="1">
        <v>100024.6328125</v>
      </c>
    </row>
    <row r="368" spans="1:59" ht="13" x14ac:dyDescent="0.15">
      <c r="A368" s="1">
        <v>366</v>
      </c>
      <c r="B368" s="1">
        <v>82566.8671875</v>
      </c>
      <c r="C368" s="1">
        <v>125088.375</v>
      </c>
      <c r="D368" s="1">
        <v>78662.140625</v>
      </c>
      <c r="E368" s="1">
        <v>47343.82421875</v>
      </c>
      <c r="F368" s="1">
        <v>35429.40234375</v>
      </c>
      <c r="G368" s="1">
        <v>54217.87109375</v>
      </c>
      <c r="H368" s="1">
        <v>24936.62109375</v>
      </c>
      <c r="I368" s="1">
        <v>55815.36328125</v>
      </c>
      <c r="J368" s="1">
        <v>73405.71875</v>
      </c>
      <c r="K368" s="1">
        <v>54411.51171875</v>
      </c>
      <c r="L368" s="1">
        <v>38914.671875</v>
      </c>
      <c r="M368" s="1">
        <v>49803.87109375</v>
      </c>
      <c r="N368" s="1">
        <v>51199.23046875</v>
      </c>
      <c r="O368" s="1">
        <v>60878.48828125</v>
      </c>
      <c r="P368" s="1">
        <v>42950.4765625</v>
      </c>
      <c r="Q368" s="1">
        <v>28222.341796875</v>
      </c>
      <c r="R368" s="1">
        <v>33496.06640625</v>
      </c>
      <c r="S368" s="1">
        <v>51458.57421875</v>
      </c>
      <c r="T368" s="1">
        <v>47590.44140625</v>
      </c>
      <c r="U368" s="1">
        <v>55146.44140625</v>
      </c>
      <c r="V368" s="1">
        <v>21601.802734375</v>
      </c>
      <c r="W368" s="1">
        <v>42599.7578125</v>
      </c>
      <c r="X368" s="1">
        <v>16895.6484375</v>
      </c>
      <c r="Y368" s="1">
        <v>41147.49609375</v>
      </c>
      <c r="Z368" s="1">
        <v>19430.142578125</v>
      </c>
      <c r="AA368" s="1">
        <v>150067.328125</v>
      </c>
      <c r="AB368" s="1">
        <v>27095.029296875</v>
      </c>
      <c r="AC368" s="1">
        <v>111580.1171875</v>
      </c>
      <c r="AD368" s="1">
        <v>24303.3828125</v>
      </c>
      <c r="AE368" s="1">
        <v>119858.0234375</v>
      </c>
      <c r="AF368" s="1">
        <v>40359.74609375</v>
      </c>
      <c r="AG368" s="1">
        <v>96238.921875</v>
      </c>
      <c r="AH368" s="1">
        <v>22187.75390625</v>
      </c>
      <c r="AI368" s="1">
        <v>47313.01953125</v>
      </c>
      <c r="AJ368" s="1">
        <v>18139.603515625</v>
      </c>
      <c r="AK368" s="1">
        <v>36229.59765625</v>
      </c>
      <c r="AL368" s="1">
        <v>12909.1015625</v>
      </c>
      <c r="AM368" s="1">
        <v>33006.01171875</v>
      </c>
      <c r="AN368" s="1">
        <v>14726.3525390625</v>
      </c>
      <c r="AO368" s="1">
        <v>29252.12890625</v>
      </c>
      <c r="AP368" s="1">
        <v>12230.34375</v>
      </c>
      <c r="AQ368" s="1">
        <v>23513.482421875</v>
      </c>
      <c r="AR368" s="1">
        <v>129358.0234375</v>
      </c>
      <c r="AS368" s="1">
        <v>77014.0234375</v>
      </c>
      <c r="AT368" s="1">
        <v>377630.75</v>
      </c>
      <c r="AU368" s="1">
        <v>154028.046875</v>
      </c>
      <c r="AV368" s="1">
        <v>56938.69140625</v>
      </c>
      <c r="AW368" s="1">
        <v>107819.640625</v>
      </c>
      <c r="AX368" s="1">
        <v>33263.796875</v>
      </c>
      <c r="AY368" s="1">
        <v>332449.75</v>
      </c>
      <c r="AZ368" s="1">
        <v>19923.345703125</v>
      </c>
      <c r="BA368" s="1">
        <v>109733.984375</v>
      </c>
      <c r="BB368" s="1">
        <v>31505.1484375</v>
      </c>
      <c r="BC368" s="1">
        <v>90284.640625</v>
      </c>
      <c r="BD368" s="1">
        <v>22996.9375</v>
      </c>
      <c r="BE368" s="1">
        <v>106556.609375</v>
      </c>
      <c r="BF368" s="1">
        <v>10779.96484375</v>
      </c>
      <c r="BG368" s="1">
        <v>100298.6640625</v>
      </c>
    </row>
    <row r="369" spans="1:59" ht="13" x14ac:dyDescent="0.15">
      <c r="A369" s="1">
        <v>367</v>
      </c>
      <c r="B369" s="1">
        <v>82571.5703125</v>
      </c>
      <c r="C369" s="1">
        <v>125430.1484375</v>
      </c>
      <c r="D369" s="1">
        <v>78690.1484375</v>
      </c>
      <c r="E369" s="1">
        <v>47473.1796875</v>
      </c>
      <c r="F369" s="1">
        <v>35439.4765625</v>
      </c>
      <c r="G369" s="1">
        <v>54366.01171875</v>
      </c>
      <c r="H369" s="1">
        <v>24942.517578125</v>
      </c>
      <c r="I369" s="1">
        <v>55967.87109375</v>
      </c>
      <c r="J369" s="1">
        <v>73414.4921875</v>
      </c>
      <c r="K369" s="1">
        <v>54560.1796875</v>
      </c>
      <c r="L369" s="1">
        <v>38925.14453125</v>
      </c>
      <c r="M369" s="1">
        <v>49939.953125</v>
      </c>
      <c r="N369" s="1">
        <v>51204.7890625</v>
      </c>
      <c r="O369" s="1">
        <v>61044.8203125</v>
      </c>
      <c r="P369" s="1">
        <v>42957.546875</v>
      </c>
      <c r="Q369" s="1">
        <v>28299.453125</v>
      </c>
      <c r="R369" s="1">
        <v>33496.703125</v>
      </c>
      <c r="S369" s="1">
        <v>51599.16796875</v>
      </c>
      <c r="T369" s="1">
        <v>47594.3046875</v>
      </c>
      <c r="U369" s="1">
        <v>55297.12109375</v>
      </c>
      <c r="V369" s="1">
        <v>21604.4140625</v>
      </c>
      <c r="W369" s="1">
        <v>42716.15234375</v>
      </c>
      <c r="X369" s="1">
        <v>16897.09375</v>
      </c>
      <c r="Y369" s="1">
        <v>41259.921875</v>
      </c>
      <c r="Z369" s="1">
        <v>19434.994140625</v>
      </c>
      <c r="AA369" s="1">
        <v>150477.34375</v>
      </c>
      <c r="AB369" s="1">
        <v>27102.416015625</v>
      </c>
      <c r="AC369" s="1">
        <v>111884.984375</v>
      </c>
      <c r="AD369" s="1">
        <v>24305.41015625</v>
      </c>
      <c r="AE369" s="1">
        <v>120185.5078125</v>
      </c>
      <c r="AF369" s="1">
        <v>40365.26171875</v>
      </c>
      <c r="AG369" s="1">
        <v>96501.875</v>
      </c>
      <c r="AH369" s="1">
        <v>22190.22265625</v>
      </c>
      <c r="AI369" s="1">
        <v>47442.29296875</v>
      </c>
      <c r="AJ369" s="1">
        <v>18141.4375</v>
      </c>
      <c r="AK369" s="1">
        <v>36328.5859375</v>
      </c>
      <c r="AL369" s="1">
        <v>12912.546875</v>
      </c>
      <c r="AM369" s="1">
        <v>33096.19140625</v>
      </c>
      <c r="AN369" s="1">
        <v>14728.1884765625</v>
      </c>
      <c r="AO369" s="1">
        <v>29332.0546875</v>
      </c>
      <c r="AP369" s="1">
        <v>12230.8994140625</v>
      </c>
      <c r="AQ369" s="1">
        <v>23577.7265625</v>
      </c>
      <c r="AR369" s="1">
        <v>129407.2109375</v>
      </c>
      <c r="AS369" s="1">
        <v>77224.453125</v>
      </c>
      <c r="AT369" s="1">
        <v>377727.25</v>
      </c>
      <c r="AU369" s="1">
        <v>154448.890625</v>
      </c>
      <c r="AV369" s="1">
        <v>56942.21484375</v>
      </c>
      <c r="AW369" s="1">
        <v>108114.2265625</v>
      </c>
      <c r="AX369" s="1">
        <v>33264.52734375</v>
      </c>
      <c r="AY369" s="1">
        <v>333358.09375</v>
      </c>
      <c r="AZ369" s="1">
        <v>19925.154296875</v>
      </c>
      <c r="BA369" s="1">
        <v>110033.8046875</v>
      </c>
      <c r="BB369" s="1">
        <v>31507.369140625</v>
      </c>
      <c r="BC369" s="1">
        <v>90531.328125</v>
      </c>
      <c r="BD369" s="1">
        <v>22998.5</v>
      </c>
      <c r="BE369" s="1">
        <v>106847.75</v>
      </c>
      <c r="BF369" s="1">
        <v>10781.091796875</v>
      </c>
      <c r="BG369" s="1">
        <v>100572.7109375</v>
      </c>
    </row>
    <row r="370" spans="1:59" ht="13" x14ac:dyDescent="0.15">
      <c r="A370" s="1">
        <v>368</v>
      </c>
      <c r="B370" s="1">
        <v>82576.2421875</v>
      </c>
      <c r="C370" s="1">
        <v>125771.9296875</v>
      </c>
      <c r="D370" s="1">
        <v>78718.015625</v>
      </c>
      <c r="E370" s="1">
        <v>47602.53515625</v>
      </c>
      <c r="F370" s="1">
        <v>35449.5078125</v>
      </c>
      <c r="G370" s="1">
        <v>54514.1484375</v>
      </c>
      <c r="H370" s="1">
        <v>24948.38671875</v>
      </c>
      <c r="I370" s="1">
        <v>56120.37109375</v>
      </c>
      <c r="J370" s="1">
        <v>73423.21875</v>
      </c>
      <c r="K370" s="1">
        <v>54708.84765625</v>
      </c>
      <c r="L370" s="1">
        <v>38935.5859375</v>
      </c>
      <c r="M370" s="1">
        <v>50076.03125</v>
      </c>
      <c r="N370" s="1">
        <v>51210.3203125</v>
      </c>
      <c r="O370" s="1">
        <v>61211.16015625</v>
      </c>
      <c r="P370" s="1">
        <v>42964.58203125</v>
      </c>
      <c r="Q370" s="1">
        <v>28376.5625</v>
      </c>
      <c r="R370" s="1">
        <v>33497.33203125</v>
      </c>
      <c r="S370" s="1">
        <v>51739.76953125</v>
      </c>
      <c r="T370" s="1">
        <v>47598.14453125</v>
      </c>
      <c r="U370" s="1">
        <v>55447.79296875</v>
      </c>
      <c r="V370" s="1">
        <v>21607.009765625</v>
      </c>
      <c r="W370" s="1">
        <v>42832.546875</v>
      </c>
      <c r="X370" s="1">
        <v>16898.533203125</v>
      </c>
      <c r="Y370" s="1">
        <v>41372.34765625</v>
      </c>
      <c r="Z370" s="1">
        <v>19439.81640625</v>
      </c>
      <c r="AA370" s="1">
        <v>150887.375</v>
      </c>
      <c r="AB370" s="1">
        <v>27109.767578125</v>
      </c>
      <c r="AC370" s="1">
        <v>112189.859375</v>
      </c>
      <c r="AD370" s="1">
        <v>24307.427734375</v>
      </c>
      <c r="AE370" s="1">
        <v>120512.9921875</v>
      </c>
      <c r="AF370" s="1">
        <v>40370.74609375</v>
      </c>
      <c r="AG370" s="1">
        <v>96764.828125</v>
      </c>
      <c r="AH370" s="1">
        <v>22192.67578125</v>
      </c>
      <c r="AI370" s="1">
        <v>47571.5625</v>
      </c>
      <c r="AJ370" s="1">
        <v>18143.259765625</v>
      </c>
      <c r="AK370" s="1">
        <v>36427.578125</v>
      </c>
      <c r="AL370" s="1">
        <v>12915.9794921875</v>
      </c>
      <c r="AM370" s="1">
        <v>33186.375</v>
      </c>
      <c r="AN370" s="1">
        <v>14730.0185546875</v>
      </c>
      <c r="AO370" s="1">
        <v>29411.978515625</v>
      </c>
      <c r="AP370" s="1">
        <v>12231.4521484375</v>
      </c>
      <c r="AQ370" s="1">
        <v>23641.97265625</v>
      </c>
      <c r="AR370" s="1">
        <v>129456.1484375</v>
      </c>
      <c r="AS370" s="1">
        <v>77434.875</v>
      </c>
      <c r="AT370" s="1">
        <v>377823.1875</v>
      </c>
      <c r="AU370" s="1">
        <v>154869.75</v>
      </c>
      <c r="AV370" s="1">
        <v>56945.70703125</v>
      </c>
      <c r="AW370" s="1">
        <v>108408.828125</v>
      </c>
      <c r="AX370" s="1">
        <v>33265.25</v>
      </c>
      <c r="AY370" s="1">
        <v>334266.4375</v>
      </c>
      <c r="AZ370" s="1">
        <v>19926.95703125</v>
      </c>
      <c r="BA370" s="1">
        <v>110333.625</v>
      </c>
      <c r="BB370" s="1">
        <v>31509.57421875</v>
      </c>
      <c r="BC370" s="1">
        <v>90778.0078125</v>
      </c>
      <c r="BD370" s="1">
        <v>23000.05859375</v>
      </c>
      <c r="BE370" s="1">
        <v>107138.890625</v>
      </c>
      <c r="BF370" s="1">
        <v>10782.21484375</v>
      </c>
      <c r="BG370" s="1">
        <v>100846.75</v>
      </c>
    </row>
    <row r="371" spans="1:59" ht="13" x14ac:dyDescent="0.15">
      <c r="A371" s="1">
        <v>369</v>
      </c>
      <c r="B371" s="1">
        <v>82580.8828125</v>
      </c>
      <c r="C371" s="1">
        <v>126113.6953125</v>
      </c>
      <c r="D371" s="1">
        <v>78745.765625</v>
      </c>
      <c r="E371" s="1">
        <v>47731.88671875</v>
      </c>
      <c r="F371" s="1">
        <v>35459.4921875</v>
      </c>
      <c r="G371" s="1">
        <v>54662.28125</v>
      </c>
      <c r="H371" s="1">
        <v>24954.232421875</v>
      </c>
      <c r="I371" s="1">
        <v>56272.87109375</v>
      </c>
      <c r="J371" s="1">
        <v>73431.8828125</v>
      </c>
      <c r="K371" s="1">
        <v>54857.5078125</v>
      </c>
      <c r="L371" s="1">
        <v>38945.9921875</v>
      </c>
      <c r="M371" s="1">
        <v>50212.1015625</v>
      </c>
      <c r="N371" s="1">
        <v>51215.83203125</v>
      </c>
      <c r="O371" s="1">
        <v>61377.4921875</v>
      </c>
      <c r="P371" s="1">
        <v>42971.5703125</v>
      </c>
      <c r="Q371" s="1">
        <v>28453.671875</v>
      </c>
      <c r="R371" s="1">
        <v>33497.9609375</v>
      </c>
      <c r="S371" s="1">
        <v>51880.36328125</v>
      </c>
      <c r="T371" s="1">
        <v>47601.9609375</v>
      </c>
      <c r="U371" s="1">
        <v>55598.46484375</v>
      </c>
      <c r="V371" s="1">
        <v>21609.58984375</v>
      </c>
      <c r="W371" s="1">
        <v>42948.93359375</v>
      </c>
      <c r="X371" s="1">
        <v>16899.96484375</v>
      </c>
      <c r="Y371" s="1">
        <v>41484.76953125</v>
      </c>
      <c r="Z371" s="1">
        <v>19444.61328125</v>
      </c>
      <c r="AA371" s="1">
        <v>151297.390625</v>
      </c>
      <c r="AB371" s="1">
        <v>27117.091796875</v>
      </c>
      <c r="AC371" s="1">
        <v>112494.71875</v>
      </c>
      <c r="AD371" s="1">
        <v>24309.435546875</v>
      </c>
      <c r="AE371" s="1">
        <v>120840.46875</v>
      </c>
      <c r="AF371" s="1">
        <v>40376.2109375</v>
      </c>
      <c r="AG371" s="1">
        <v>97027.765625</v>
      </c>
      <c r="AH371" s="1">
        <v>22195.119140625</v>
      </c>
      <c r="AI371" s="1">
        <v>47700.83203125</v>
      </c>
      <c r="AJ371" s="1">
        <v>18145.06640625</v>
      </c>
      <c r="AK371" s="1">
        <v>36526.55859375</v>
      </c>
      <c r="AL371" s="1">
        <v>12919.400390625</v>
      </c>
      <c r="AM371" s="1">
        <v>33276.55078125</v>
      </c>
      <c r="AN371" s="1">
        <v>14731.8359375</v>
      </c>
      <c r="AO371" s="1">
        <v>29491.900390625</v>
      </c>
      <c r="AP371" s="1">
        <v>12231.9990234375</v>
      </c>
      <c r="AQ371" s="1">
        <v>23706.216796875</v>
      </c>
      <c r="AR371" s="1">
        <v>129504.828125</v>
      </c>
      <c r="AS371" s="1">
        <v>77645.296875</v>
      </c>
      <c r="AT371" s="1">
        <v>377918.5625</v>
      </c>
      <c r="AU371" s="1">
        <v>155290.578125</v>
      </c>
      <c r="AV371" s="1">
        <v>56949.1796875</v>
      </c>
      <c r="AW371" s="1">
        <v>108703.40625</v>
      </c>
      <c r="AX371" s="1">
        <v>33265.96875</v>
      </c>
      <c r="AY371" s="1">
        <v>335174.75</v>
      </c>
      <c r="AZ371" s="1">
        <v>19928.74609375</v>
      </c>
      <c r="BA371" s="1">
        <v>110633.4453125</v>
      </c>
      <c r="BB371" s="1">
        <v>31511.765625</v>
      </c>
      <c r="BC371" s="1">
        <v>91024.6796875</v>
      </c>
      <c r="BD371" s="1">
        <v>23001.60546875</v>
      </c>
      <c r="BE371" s="1">
        <v>107430.0234375</v>
      </c>
      <c r="BF371" s="1">
        <v>10783.333984375</v>
      </c>
      <c r="BG371" s="1">
        <v>101120.7890625</v>
      </c>
    </row>
    <row r="372" spans="1:59" ht="13" x14ac:dyDescent="0.15">
      <c r="A372" s="1">
        <v>370</v>
      </c>
      <c r="B372" s="1">
        <v>82585.484375</v>
      </c>
      <c r="C372" s="1">
        <v>126455.4609375</v>
      </c>
      <c r="D372" s="1">
        <v>78773.40625</v>
      </c>
      <c r="E372" s="1">
        <v>47861.24609375</v>
      </c>
      <c r="F372" s="1">
        <v>35469.44140625</v>
      </c>
      <c r="G372" s="1">
        <v>54810.421875</v>
      </c>
      <c r="H372" s="1">
        <v>24960.056640625</v>
      </c>
      <c r="I372" s="1">
        <v>56425.37109375</v>
      </c>
      <c r="J372" s="1">
        <v>73440.5</v>
      </c>
      <c r="K372" s="1">
        <v>55006.17578125</v>
      </c>
      <c r="L372" s="1">
        <v>38956.3671875</v>
      </c>
      <c r="M372" s="1">
        <v>50348.1796875</v>
      </c>
      <c r="N372" s="1">
        <v>51221.30859375</v>
      </c>
      <c r="O372" s="1">
        <v>61543.828125</v>
      </c>
      <c r="P372" s="1">
        <v>42978.53125</v>
      </c>
      <c r="Q372" s="1">
        <v>28530.78125</v>
      </c>
      <c r="R372" s="1">
        <v>33498.578125</v>
      </c>
      <c r="S372" s="1">
        <v>52020.96484375</v>
      </c>
      <c r="T372" s="1">
        <v>47605.7578125</v>
      </c>
      <c r="U372" s="1">
        <v>55749.140625</v>
      </c>
      <c r="V372" s="1">
        <v>21612.15625</v>
      </c>
      <c r="W372" s="1">
        <v>43065.328125</v>
      </c>
      <c r="X372" s="1">
        <v>16901.384765625</v>
      </c>
      <c r="Y372" s="1">
        <v>41597.1953125</v>
      </c>
      <c r="Z372" s="1">
        <v>19449.388671875</v>
      </c>
      <c r="AA372" s="1">
        <v>151707.40625</v>
      </c>
      <c r="AB372" s="1">
        <v>27124.380859375</v>
      </c>
      <c r="AC372" s="1">
        <v>112799.5703125</v>
      </c>
      <c r="AD372" s="1">
        <v>24311.431640625</v>
      </c>
      <c r="AE372" s="1">
        <v>121167.9453125</v>
      </c>
      <c r="AF372" s="1">
        <v>40381.64453125</v>
      </c>
      <c r="AG372" s="1">
        <v>97290.71875</v>
      </c>
      <c r="AH372" s="1">
        <v>22197.546875</v>
      </c>
      <c r="AI372" s="1">
        <v>47830.1015625</v>
      </c>
      <c r="AJ372" s="1">
        <v>18146.865234375</v>
      </c>
      <c r="AK372" s="1">
        <v>36625.55078125</v>
      </c>
      <c r="AL372" s="1">
        <v>12922.8095703125</v>
      </c>
      <c r="AM372" s="1">
        <v>33366.734375</v>
      </c>
      <c r="AN372" s="1">
        <v>14733.646484375</v>
      </c>
      <c r="AO372" s="1">
        <v>29571.82421875</v>
      </c>
      <c r="AP372" s="1">
        <v>12232.5439453125</v>
      </c>
      <c r="AQ372" s="1">
        <v>23770.4609375</v>
      </c>
      <c r="AR372" s="1">
        <v>129553.2734375</v>
      </c>
      <c r="AS372" s="1">
        <v>77855.7109375</v>
      </c>
      <c r="AT372" s="1">
        <v>378013.40625</v>
      </c>
      <c r="AU372" s="1">
        <v>155711.421875</v>
      </c>
      <c r="AV372" s="1">
        <v>56952.63671875</v>
      </c>
      <c r="AW372" s="1">
        <v>108997.9921875</v>
      </c>
      <c r="AX372" s="1">
        <v>33266.69140625</v>
      </c>
      <c r="AY372" s="1">
        <v>336083.09375</v>
      </c>
      <c r="AZ372" s="1">
        <v>19930.53125</v>
      </c>
      <c r="BA372" s="1">
        <v>110933.265625</v>
      </c>
      <c r="BB372" s="1">
        <v>31513.955078125</v>
      </c>
      <c r="BC372" s="1">
        <v>91271.359375</v>
      </c>
      <c r="BD372" s="1">
        <v>23003.1484375</v>
      </c>
      <c r="BE372" s="1">
        <v>107721.1640625</v>
      </c>
      <c r="BF372" s="1">
        <v>10784.4482421875</v>
      </c>
      <c r="BG372" s="1">
        <v>101394.828125</v>
      </c>
    </row>
    <row r="373" spans="1:59" ht="13" x14ac:dyDescent="0.15">
      <c r="A373" s="1">
        <v>371</v>
      </c>
      <c r="B373" s="1">
        <v>82590.0546875</v>
      </c>
      <c r="C373" s="1">
        <v>126797.2421875</v>
      </c>
      <c r="D373" s="1">
        <v>78800.90625</v>
      </c>
      <c r="E373" s="1">
        <v>47990.6015625</v>
      </c>
      <c r="F373" s="1">
        <v>35479.33984375</v>
      </c>
      <c r="G373" s="1">
        <v>54958.5546875</v>
      </c>
      <c r="H373" s="1">
        <v>24965.853515625</v>
      </c>
      <c r="I373" s="1">
        <v>56577.87109375</v>
      </c>
      <c r="J373" s="1">
        <v>73449.0625</v>
      </c>
      <c r="K373" s="1">
        <v>55154.84375</v>
      </c>
      <c r="L373" s="1">
        <v>38966.703125</v>
      </c>
      <c r="M373" s="1">
        <v>50484.25390625</v>
      </c>
      <c r="N373" s="1">
        <v>51226.765625</v>
      </c>
      <c r="O373" s="1">
        <v>61710.1640625</v>
      </c>
      <c r="P373" s="1">
        <v>42985.44921875</v>
      </c>
      <c r="Q373" s="1">
        <v>28607.89453125</v>
      </c>
      <c r="R373" s="1">
        <v>33499.1953125</v>
      </c>
      <c r="S373" s="1">
        <v>52161.55859375</v>
      </c>
      <c r="T373" s="1">
        <v>47609.53515625</v>
      </c>
      <c r="U373" s="1">
        <v>55899.81640625</v>
      </c>
      <c r="V373" s="1">
        <v>21614.70703125</v>
      </c>
      <c r="W373" s="1">
        <v>43181.7265625</v>
      </c>
      <c r="X373" s="1">
        <v>16902.794921875</v>
      </c>
      <c r="Y373" s="1">
        <v>41709.62109375</v>
      </c>
      <c r="Z373" s="1">
        <v>19454.134765625</v>
      </c>
      <c r="AA373" s="1">
        <v>152117.4375</v>
      </c>
      <c r="AB373" s="1">
        <v>27131.634765625</v>
      </c>
      <c r="AC373" s="1">
        <v>113104.4453125</v>
      </c>
      <c r="AD373" s="1">
        <v>24313.41796875</v>
      </c>
      <c r="AE373" s="1">
        <v>121495.4375</v>
      </c>
      <c r="AF373" s="1">
        <v>40387.046875</v>
      </c>
      <c r="AG373" s="1">
        <v>97553.671875</v>
      </c>
      <c r="AH373" s="1">
        <v>22199.9609375</v>
      </c>
      <c r="AI373" s="1">
        <v>47959.375</v>
      </c>
      <c r="AJ373" s="1">
        <v>18148.646484375</v>
      </c>
      <c r="AK373" s="1">
        <v>36724.5390625</v>
      </c>
      <c r="AL373" s="1">
        <v>12926.20703125</v>
      </c>
      <c r="AM373" s="1">
        <v>33456.9140625</v>
      </c>
      <c r="AN373" s="1">
        <v>14735.4443359375</v>
      </c>
      <c r="AO373" s="1">
        <v>29651.75</v>
      </c>
      <c r="AP373" s="1">
        <v>12233.0869140625</v>
      </c>
      <c r="AQ373" s="1">
        <v>23834.70703125</v>
      </c>
      <c r="AR373" s="1">
        <v>129601.46875</v>
      </c>
      <c r="AS373" s="1">
        <v>78066.140625</v>
      </c>
      <c r="AT373" s="1">
        <v>378107.625</v>
      </c>
      <c r="AU373" s="1">
        <v>156132.265625</v>
      </c>
      <c r="AV373" s="1">
        <v>56956.0703125</v>
      </c>
      <c r="AW373" s="1">
        <v>109292.59375</v>
      </c>
      <c r="AX373" s="1">
        <v>33267.40234375</v>
      </c>
      <c r="AY373" s="1">
        <v>336991.4375</v>
      </c>
      <c r="AZ373" s="1">
        <v>19932.302734375</v>
      </c>
      <c r="BA373" s="1">
        <v>111233.0859375</v>
      </c>
      <c r="BB373" s="1">
        <v>31516.125</v>
      </c>
      <c r="BC373" s="1">
        <v>91518.046875</v>
      </c>
      <c r="BD373" s="1">
        <v>23004.681640625</v>
      </c>
      <c r="BE373" s="1">
        <v>108012.3046875</v>
      </c>
      <c r="BF373" s="1">
        <v>10785.5576171875</v>
      </c>
      <c r="BG373" s="1">
        <v>101668.875</v>
      </c>
    </row>
    <row r="374" spans="1:59" ht="13" x14ac:dyDescent="0.15">
      <c r="A374" s="1">
        <v>372</v>
      </c>
      <c r="B374" s="1">
        <v>82594.59375</v>
      </c>
      <c r="C374" s="1">
        <v>127139.0078125</v>
      </c>
      <c r="D374" s="1">
        <v>78828.2890625</v>
      </c>
      <c r="E374" s="1">
        <v>48119.953125</v>
      </c>
      <c r="F374" s="1">
        <v>35489.19921875</v>
      </c>
      <c r="G374" s="1">
        <v>55106.6875</v>
      </c>
      <c r="H374" s="1">
        <v>24971.625</v>
      </c>
      <c r="I374" s="1">
        <v>56730.37109375</v>
      </c>
      <c r="J374" s="1">
        <v>73457.5625</v>
      </c>
      <c r="K374" s="1">
        <v>55303.50390625</v>
      </c>
      <c r="L374" s="1">
        <v>38977.0078125</v>
      </c>
      <c r="M374" s="1">
        <v>50620.33203125</v>
      </c>
      <c r="N374" s="1">
        <v>51232.18359375</v>
      </c>
      <c r="O374" s="1">
        <v>61876.49609375</v>
      </c>
      <c r="P374" s="1">
        <v>42992.3203125</v>
      </c>
      <c r="Q374" s="1">
        <v>28685.001953125</v>
      </c>
      <c r="R374" s="1">
        <v>33499.8046875</v>
      </c>
      <c r="S374" s="1">
        <v>52302.15625</v>
      </c>
      <c r="T374" s="1">
        <v>47613.29296875</v>
      </c>
      <c r="U374" s="1">
        <v>56050.484375</v>
      </c>
      <c r="V374" s="1">
        <v>21617.2421875</v>
      </c>
      <c r="W374" s="1">
        <v>43298.11328125</v>
      </c>
      <c r="X374" s="1">
        <v>16904.1953125</v>
      </c>
      <c r="Y374" s="1">
        <v>41822.04296875</v>
      </c>
      <c r="Z374" s="1">
        <v>19458.853515625</v>
      </c>
      <c r="AA374" s="1">
        <v>152527.453125</v>
      </c>
      <c r="AB374" s="1">
        <v>27138.859375</v>
      </c>
      <c r="AC374" s="1">
        <v>113409.3046875</v>
      </c>
      <c r="AD374" s="1">
        <v>24315.3984375</v>
      </c>
      <c r="AE374" s="1">
        <v>121822.90625</v>
      </c>
      <c r="AF374" s="1">
        <v>40392.421875</v>
      </c>
      <c r="AG374" s="1">
        <v>97816.6171875</v>
      </c>
      <c r="AH374" s="1">
        <v>22202.36328125</v>
      </c>
      <c r="AI374" s="1">
        <v>48088.640625</v>
      </c>
      <c r="AJ374" s="1">
        <v>18150.419921875</v>
      </c>
      <c r="AK374" s="1">
        <v>36823.52734375</v>
      </c>
      <c r="AL374" s="1">
        <v>12929.591796875</v>
      </c>
      <c r="AM374" s="1">
        <v>33547.09375</v>
      </c>
      <c r="AN374" s="1">
        <v>14737.23828125</v>
      </c>
      <c r="AO374" s="1">
        <v>29731.671875</v>
      </c>
      <c r="AP374" s="1">
        <v>12233.6240234375</v>
      </c>
      <c r="AQ374" s="1">
        <v>23898.951171875</v>
      </c>
      <c r="AR374" s="1">
        <v>129649.4140625</v>
      </c>
      <c r="AS374" s="1">
        <v>78276.5546875</v>
      </c>
      <c r="AT374" s="1">
        <v>378201.375</v>
      </c>
      <c r="AU374" s="1">
        <v>156553.109375</v>
      </c>
      <c r="AV374" s="1">
        <v>56959.48828125</v>
      </c>
      <c r="AW374" s="1">
        <v>109587.171875</v>
      </c>
      <c r="AX374" s="1">
        <v>33268.11328125</v>
      </c>
      <c r="AY374" s="1">
        <v>337899.75</v>
      </c>
      <c r="AZ374" s="1">
        <v>19934.06640625</v>
      </c>
      <c r="BA374" s="1">
        <v>111532.8984375</v>
      </c>
      <c r="BB374" s="1">
        <v>31518.287109375</v>
      </c>
      <c r="BC374" s="1">
        <v>91764.71875</v>
      </c>
      <c r="BD374" s="1">
        <v>23006.208984375</v>
      </c>
      <c r="BE374" s="1">
        <v>108303.4375</v>
      </c>
      <c r="BF374" s="1">
        <v>10786.6630859375</v>
      </c>
      <c r="BG374" s="1">
        <v>101942.9140625</v>
      </c>
    </row>
    <row r="375" spans="1:59" ht="13" x14ac:dyDescent="0.15">
      <c r="A375" s="1">
        <v>373</v>
      </c>
      <c r="B375" s="1">
        <v>82599.1015625</v>
      </c>
      <c r="C375" s="1">
        <v>127480.78125</v>
      </c>
      <c r="D375" s="1">
        <v>78855.5546875</v>
      </c>
      <c r="E375" s="1">
        <v>48249.30859375</v>
      </c>
      <c r="F375" s="1">
        <v>35499.01171875</v>
      </c>
      <c r="G375" s="1">
        <v>55254.82421875</v>
      </c>
      <c r="H375" s="1">
        <v>24977.373046875</v>
      </c>
      <c r="I375" s="1">
        <v>56882.875</v>
      </c>
      <c r="J375" s="1">
        <v>73466.0234375</v>
      </c>
      <c r="K375" s="1">
        <v>55452.171875</v>
      </c>
      <c r="L375" s="1">
        <v>38987.28125</v>
      </c>
      <c r="M375" s="1">
        <v>50756.41015625</v>
      </c>
      <c r="N375" s="1">
        <v>51237.5859375</v>
      </c>
      <c r="O375" s="1">
        <v>62042.83203125</v>
      </c>
      <c r="P375" s="1">
        <v>42999.1640625</v>
      </c>
      <c r="Q375" s="1">
        <v>28762.115234375</v>
      </c>
      <c r="R375" s="1">
        <v>33500.41015625</v>
      </c>
      <c r="S375" s="1">
        <v>52442.75390625</v>
      </c>
      <c r="T375" s="1">
        <v>47617.03515625</v>
      </c>
      <c r="U375" s="1">
        <v>56201.15625</v>
      </c>
      <c r="V375" s="1">
        <v>21619.763671875</v>
      </c>
      <c r="W375" s="1">
        <v>43414.5078125</v>
      </c>
      <c r="X375" s="1">
        <v>16905.587890625</v>
      </c>
      <c r="Y375" s="1">
        <v>41934.47265625</v>
      </c>
      <c r="Z375" s="1">
        <v>19463.548828125</v>
      </c>
      <c r="AA375" s="1">
        <v>152937.46875</v>
      </c>
      <c r="AB375" s="1">
        <v>27146.0546875</v>
      </c>
      <c r="AC375" s="1">
        <v>113714.171875</v>
      </c>
      <c r="AD375" s="1">
        <v>24317.369140625</v>
      </c>
      <c r="AE375" s="1">
        <v>122150.390625</v>
      </c>
      <c r="AF375" s="1">
        <v>40397.7734375</v>
      </c>
      <c r="AG375" s="1">
        <v>98079.5625</v>
      </c>
      <c r="AH375" s="1">
        <v>22204.751953125</v>
      </c>
      <c r="AI375" s="1">
        <v>48217.9140625</v>
      </c>
      <c r="AJ375" s="1">
        <v>18152.1796875</v>
      </c>
      <c r="AK375" s="1">
        <v>36922.515625</v>
      </c>
      <c r="AL375" s="1">
        <v>12932.9677734375</v>
      </c>
      <c r="AM375" s="1">
        <v>33637.2734375</v>
      </c>
      <c r="AN375" s="1">
        <v>14739.0205078125</v>
      </c>
      <c r="AO375" s="1">
        <v>29811.595703125</v>
      </c>
      <c r="AP375" s="1">
        <v>12234.1572265625</v>
      </c>
      <c r="AQ375" s="1">
        <v>23963.193359375</v>
      </c>
      <c r="AR375" s="1">
        <v>129697.125</v>
      </c>
      <c r="AS375" s="1">
        <v>78486.9765625</v>
      </c>
      <c r="AT375" s="1">
        <v>378294.46875</v>
      </c>
      <c r="AU375" s="1">
        <v>156973.953125</v>
      </c>
      <c r="AV375" s="1">
        <v>56962.875</v>
      </c>
      <c r="AW375" s="1">
        <v>109881.7734375</v>
      </c>
      <c r="AX375" s="1">
        <v>33268.81640625</v>
      </c>
      <c r="AY375" s="1">
        <v>338808.09375</v>
      </c>
      <c r="AZ375" s="1">
        <v>19935.82421875</v>
      </c>
      <c r="BA375" s="1">
        <v>111832.7265625</v>
      </c>
      <c r="BB375" s="1">
        <v>31520.4375</v>
      </c>
      <c r="BC375" s="1">
        <v>92011.3984375</v>
      </c>
      <c r="BD375" s="1">
        <v>23007.728515625</v>
      </c>
      <c r="BE375" s="1">
        <v>108594.578125</v>
      </c>
      <c r="BF375" s="1">
        <v>10787.763671875</v>
      </c>
      <c r="BG375" s="1">
        <v>102216.953125</v>
      </c>
    </row>
    <row r="376" spans="1:59" ht="13" x14ac:dyDescent="0.15">
      <c r="A376" s="1">
        <v>374</v>
      </c>
      <c r="B376" s="1">
        <v>82603.5703125</v>
      </c>
      <c r="C376" s="1">
        <v>127822.5546875</v>
      </c>
      <c r="D376" s="1">
        <v>78882.71875</v>
      </c>
      <c r="E376" s="1">
        <v>48378.6640625</v>
      </c>
      <c r="F376" s="1">
        <v>35508.7890625</v>
      </c>
      <c r="G376" s="1">
        <v>55402.96484375</v>
      </c>
      <c r="H376" s="1">
        <v>24983.1015625</v>
      </c>
      <c r="I376" s="1">
        <v>57035.37890625</v>
      </c>
      <c r="J376" s="1">
        <v>73474.4375</v>
      </c>
      <c r="K376" s="1">
        <v>55600.8359375</v>
      </c>
      <c r="L376" s="1">
        <v>38997.515625</v>
      </c>
      <c r="M376" s="1">
        <v>50892.484375</v>
      </c>
      <c r="N376" s="1">
        <v>51242.94921875</v>
      </c>
      <c r="O376" s="1">
        <v>62209.16796875</v>
      </c>
      <c r="P376" s="1">
        <v>43005.96484375</v>
      </c>
      <c r="Q376" s="1">
        <v>28839.224609375</v>
      </c>
      <c r="R376" s="1">
        <v>33501.0078125</v>
      </c>
      <c r="S376" s="1">
        <v>52583.35546875</v>
      </c>
      <c r="T376" s="1">
        <v>47620.75390625</v>
      </c>
      <c r="U376" s="1">
        <v>56351.8359375</v>
      </c>
      <c r="V376" s="1">
        <v>21622.275390625</v>
      </c>
      <c r="W376" s="1">
        <v>43530.90234375</v>
      </c>
      <c r="X376" s="1">
        <v>16906.97265625</v>
      </c>
      <c r="Y376" s="1">
        <v>42046.89453125</v>
      </c>
      <c r="Z376" s="1">
        <v>19468.216796875</v>
      </c>
      <c r="AA376" s="1">
        <v>153347.5</v>
      </c>
      <c r="AB376" s="1">
        <v>27153.216796875</v>
      </c>
      <c r="AC376" s="1">
        <v>114019.03125</v>
      </c>
      <c r="AD376" s="1">
        <v>24319.330078125</v>
      </c>
      <c r="AE376" s="1">
        <v>122477.8828125</v>
      </c>
      <c r="AF376" s="1">
        <v>40403.09765625</v>
      </c>
      <c r="AG376" s="1">
        <v>98342.5078125</v>
      </c>
      <c r="AH376" s="1">
        <v>22207.130859375</v>
      </c>
      <c r="AI376" s="1">
        <v>48347.1875</v>
      </c>
      <c r="AJ376" s="1">
        <v>18153.927734375</v>
      </c>
      <c r="AK376" s="1">
        <v>37021.5</v>
      </c>
      <c r="AL376" s="1">
        <v>12936.3291015625</v>
      </c>
      <c r="AM376" s="1">
        <v>33727.453125</v>
      </c>
      <c r="AN376" s="1">
        <v>14740.794921875</v>
      </c>
      <c r="AO376" s="1">
        <v>29891.51953125</v>
      </c>
      <c r="AP376" s="1">
        <v>12234.689453125</v>
      </c>
      <c r="AQ376" s="1">
        <v>24027.439453125</v>
      </c>
      <c r="AR376" s="1">
        <v>129744.6015625</v>
      </c>
      <c r="AS376" s="1">
        <v>78697.3984375</v>
      </c>
      <c r="AT376" s="1">
        <v>378387.0625</v>
      </c>
      <c r="AU376" s="1">
        <v>157394.796875</v>
      </c>
      <c r="AV376" s="1">
        <v>56966.25</v>
      </c>
      <c r="AW376" s="1">
        <v>110176.359375</v>
      </c>
      <c r="AX376" s="1">
        <v>33269.5234375</v>
      </c>
      <c r="AY376" s="1">
        <v>339716.4375</v>
      </c>
      <c r="AZ376" s="1">
        <v>19937.5703125</v>
      </c>
      <c r="BA376" s="1">
        <v>112132.5390625</v>
      </c>
      <c r="BB376" s="1">
        <v>31522.57421875</v>
      </c>
      <c r="BC376" s="1">
        <v>92258.078125</v>
      </c>
      <c r="BD376" s="1">
        <v>23009.2421875</v>
      </c>
      <c r="BE376" s="1">
        <v>108885.71875</v>
      </c>
      <c r="BF376" s="1">
        <v>10788.8603515625</v>
      </c>
      <c r="BG376" s="1">
        <v>102491</v>
      </c>
    </row>
    <row r="377" spans="1:59" ht="13" x14ac:dyDescent="0.15">
      <c r="A377" s="1">
        <v>375</v>
      </c>
      <c r="B377" s="1">
        <v>82608.0078125</v>
      </c>
      <c r="C377" s="1">
        <v>128164.3203125</v>
      </c>
      <c r="D377" s="1">
        <v>78909.7421875</v>
      </c>
      <c r="E377" s="1">
        <v>48508.015625</v>
      </c>
      <c r="F377" s="1">
        <v>35518.5234375</v>
      </c>
      <c r="G377" s="1">
        <v>55551.09765625</v>
      </c>
      <c r="H377" s="1">
        <v>24988.80078125</v>
      </c>
      <c r="I377" s="1">
        <v>57187.875</v>
      </c>
      <c r="J377" s="1">
        <v>73482.796875</v>
      </c>
      <c r="K377" s="1">
        <v>55749.50390625</v>
      </c>
      <c r="L377" s="1">
        <v>39007.71875</v>
      </c>
      <c r="M377" s="1">
        <v>51028.55859375</v>
      </c>
      <c r="N377" s="1">
        <v>51248.296875</v>
      </c>
      <c r="O377" s="1">
        <v>62375.50390625</v>
      </c>
      <c r="P377" s="1">
        <v>43012.73828125</v>
      </c>
      <c r="Q377" s="1">
        <v>28916.333984375</v>
      </c>
      <c r="R377" s="1">
        <v>33501.59765625</v>
      </c>
      <c r="S377" s="1">
        <v>52723.9453125</v>
      </c>
      <c r="T377" s="1">
        <v>47624.4453125</v>
      </c>
      <c r="U377" s="1">
        <v>56502.50390625</v>
      </c>
      <c r="V377" s="1">
        <v>21624.76953125</v>
      </c>
      <c r="W377" s="1">
        <v>43647.29296875</v>
      </c>
      <c r="X377" s="1">
        <v>16908.34765625</v>
      </c>
      <c r="Y377" s="1">
        <v>42159.3203125</v>
      </c>
      <c r="Z377" s="1">
        <v>19472.859375</v>
      </c>
      <c r="AA377" s="1">
        <v>153757.5</v>
      </c>
      <c r="AB377" s="1">
        <v>27160.34765625</v>
      </c>
      <c r="AC377" s="1">
        <v>114323.890625</v>
      </c>
      <c r="AD377" s="1">
        <v>24321.28125</v>
      </c>
      <c r="AE377" s="1">
        <v>122805.3515625</v>
      </c>
      <c r="AF377" s="1">
        <v>40408.3828125</v>
      </c>
      <c r="AG377" s="1">
        <v>98605.453125</v>
      </c>
      <c r="AH377" s="1">
        <v>22209.494140625</v>
      </c>
      <c r="AI377" s="1">
        <v>48476.453125</v>
      </c>
      <c r="AJ377" s="1">
        <v>18155.66015625</v>
      </c>
      <c r="AK377" s="1">
        <v>37120.48828125</v>
      </c>
      <c r="AL377" s="1">
        <v>12939.6806640625</v>
      </c>
      <c r="AM377" s="1">
        <v>33817.63671875</v>
      </c>
      <c r="AN377" s="1">
        <v>14742.55859375</v>
      </c>
      <c r="AO377" s="1">
        <v>29971.4453125</v>
      </c>
      <c r="AP377" s="1">
        <v>12235.216796875</v>
      </c>
      <c r="AQ377" s="1">
        <v>24091.681640625</v>
      </c>
      <c r="AR377" s="1">
        <v>129791.84375</v>
      </c>
      <c r="AS377" s="1">
        <v>78907.8203125</v>
      </c>
      <c r="AT377" s="1">
        <v>378479.125</v>
      </c>
      <c r="AU377" s="1">
        <v>157815.625</v>
      </c>
      <c r="AV377" s="1">
        <v>56969.6015625</v>
      </c>
      <c r="AW377" s="1">
        <v>110470.9375</v>
      </c>
      <c r="AX377" s="1">
        <v>33270.21484375</v>
      </c>
      <c r="AY377" s="1">
        <v>340624.75</v>
      </c>
      <c r="AZ377" s="1">
        <v>19939.30859375</v>
      </c>
      <c r="BA377" s="1">
        <v>112432.359375</v>
      </c>
      <c r="BB377" s="1">
        <v>31524.703125</v>
      </c>
      <c r="BC377" s="1">
        <v>92504.7578125</v>
      </c>
      <c r="BD377" s="1">
        <v>23010.744140625</v>
      </c>
      <c r="BE377" s="1">
        <v>109176.8515625</v>
      </c>
      <c r="BF377" s="1">
        <v>10789.9541015625</v>
      </c>
      <c r="BG377" s="1">
        <v>102765.0234375</v>
      </c>
    </row>
    <row r="378" spans="1:59" ht="13" x14ac:dyDescent="0.15">
      <c r="A378" s="1">
        <v>376</v>
      </c>
      <c r="B378" s="1">
        <v>82612.421875</v>
      </c>
      <c r="C378" s="1">
        <v>128506.09375</v>
      </c>
      <c r="D378" s="1">
        <v>78936.6640625</v>
      </c>
      <c r="E378" s="1">
        <v>48637.375</v>
      </c>
      <c r="F378" s="1">
        <v>35528.21875</v>
      </c>
      <c r="G378" s="1">
        <v>55699.234375</v>
      </c>
      <c r="H378" s="1">
        <v>24994.48046875</v>
      </c>
      <c r="I378" s="1">
        <v>57340.375</v>
      </c>
      <c r="J378" s="1">
        <v>73491.109375</v>
      </c>
      <c r="K378" s="1">
        <v>55898.16796875</v>
      </c>
      <c r="L378" s="1">
        <v>39017.89453125</v>
      </c>
      <c r="M378" s="1">
        <v>51164.63671875</v>
      </c>
      <c r="N378" s="1">
        <v>51253.609375</v>
      </c>
      <c r="O378" s="1">
        <v>62541.8359375</v>
      </c>
      <c r="P378" s="1">
        <v>43019.46484375</v>
      </c>
      <c r="Q378" s="1">
        <v>28993.443359375</v>
      </c>
      <c r="R378" s="1">
        <v>33502.1875</v>
      </c>
      <c r="S378" s="1">
        <v>52864.546875</v>
      </c>
      <c r="T378" s="1">
        <v>47628.125</v>
      </c>
      <c r="U378" s="1">
        <v>56653.1796875</v>
      </c>
      <c r="V378" s="1">
        <v>21627.25</v>
      </c>
      <c r="W378" s="1">
        <v>43763.68359375</v>
      </c>
      <c r="X378" s="1">
        <v>16909.712890625</v>
      </c>
      <c r="Y378" s="1">
        <v>42271.7421875</v>
      </c>
      <c r="Z378" s="1">
        <v>19477.48046875</v>
      </c>
      <c r="AA378" s="1">
        <v>154167.53125</v>
      </c>
      <c r="AB378" s="1">
        <v>27167.447265625</v>
      </c>
      <c r="AC378" s="1">
        <v>114628.7578125</v>
      </c>
      <c r="AD378" s="1">
        <v>24323.2265625</v>
      </c>
      <c r="AE378" s="1">
        <v>123132.8359375</v>
      </c>
      <c r="AF378" s="1">
        <v>40413.65234375</v>
      </c>
      <c r="AG378" s="1">
        <v>98868.40625</v>
      </c>
      <c r="AH378" s="1">
        <v>22211.84765625</v>
      </c>
      <c r="AI378" s="1">
        <v>48605.7265625</v>
      </c>
      <c r="AJ378" s="1">
        <v>18157.384765625</v>
      </c>
      <c r="AK378" s="1">
        <v>37219.4765625</v>
      </c>
      <c r="AL378" s="1">
        <v>12943.0205078125</v>
      </c>
      <c r="AM378" s="1">
        <v>33907.81640625</v>
      </c>
      <c r="AN378" s="1">
        <v>14744.3134765625</v>
      </c>
      <c r="AO378" s="1">
        <v>30051.369140625</v>
      </c>
      <c r="AP378" s="1">
        <v>12235.740234375</v>
      </c>
      <c r="AQ378" s="1">
        <v>24155.927734375</v>
      </c>
      <c r="AR378" s="1">
        <v>129838.828125</v>
      </c>
      <c r="AS378" s="1">
        <v>79118.234375</v>
      </c>
      <c r="AT378" s="1">
        <v>378570.6875</v>
      </c>
      <c r="AU378" s="1">
        <v>158236.46875</v>
      </c>
      <c r="AV378" s="1">
        <v>56972.94140625</v>
      </c>
      <c r="AW378" s="1">
        <v>110765.5390625</v>
      </c>
      <c r="AX378" s="1">
        <v>33270.9140625</v>
      </c>
      <c r="AY378" s="1">
        <v>341533.09375</v>
      </c>
      <c r="AZ378" s="1">
        <v>19941.0390625</v>
      </c>
      <c r="BA378" s="1">
        <v>112732.1875</v>
      </c>
      <c r="BB378" s="1">
        <v>31526.818359375</v>
      </c>
      <c r="BC378" s="1">
        <v>92751.4375</v>
      </c>
      <c r="BD378" s="1">
        <v>23012.2421875</v>
      </c>
      <c r="BE378" s="1">
        <v>109467.9921875</v>
      </c>
      <c r="BF378" s="1">
        <v>10791.041015625</v>
      </c>
      <c r="BG378" s="1">
        <v>103039.0703125</v>
      </c>
    </row>
    <row r="379" spans="1:59" ht="13" x14ac:dyDescent="0.15">
      <c r="A379" s="1">
        <v>377</v>
      </c>
      <c r="B379" s="1">
        <v>82616.8046875</v>
      </c>
      <c r="C379" s="1">
        <v>128847.875</v>
      </c>
      <c r="D379" s="1">
        <v>78963.4609375</v>
      </c>
      <c r="E379" s="1">
        <v>48766.7265625</v>
      </c>
      <c r="F379" s="1">
        <v>35537.8671875</v>
      </c>
      <c r="G379" s="1">
        <v>55847.375</v>
      </c>
      <c r="H379" s="1">
        <v>25000.134765625</v>
      </c>
      <c r="I379" s="1">
        <v>57492.87890625</v>
      </c>
      <c r="J379" s="1">
        <v>73499.359375</v>
      </c>
      <c r="K379" s="1">
        <v>56046.83203125</v>
      </c>
      <c r="L379" s="1">
        <v>39028.02734375</v>
      </c>
      <c r="M379" s="1">
        <v>51300.71484375</v>
      </c>
      <c r="N379" s="1">
        <v>51258.8984375</v>
      </c>
      <c r="O379" s="1">
        <v>62708.17578125</v>
      </c>
      <c r="P379" s="1">
        <v>43026.1640625</v>
      </c>
      <c r="Q379" s="1">
        <v>29070.5546875</v>
      </c>
      <c r="R379" s="1">
        <v>33502.7734375</v>
      </c>
      <c r="S379" s="1">
        <v>53005.14453125</v>
      </c>
      <c r="T379" s="1">
        <v>47631.78515625</v>
      </c>
      <c r="U379" s="1">
        <v>56803.85546875</v>
      </c>
      <c r="V379" s="1">
        <v>21629.716796875</v>
      </c>
      <c r="W379" s="1">
        <v>43880.078125</v>
      </c>
      <c r="X379" s="1">
        <v>16911.068359375</v>
      </c>
      <c r="Y379" s="1">
        <v>42384.16796875</v>
      </c>
      <c r="Z379" s="1">
        <v>19482.07421875</v>
      </c>
      <c r="AA379" s="1">
        <v>154577.5625</v>
      </c>
      <c r="AB379" s="1">
        <v>27174.515625</v>
      </c>
      <c r="AC379" s="1">
        <v>114933.625</v>
      </c>
      <c r="AD379" s="1">
        <v>24325.16015625</v>
      </c>
      <c r="AE379" s="1">
        <v>123460.328125</v>
      </c>
      <c r="AF379" s="1">
        <v>40418.89453125</v>
      </c>
      <c r="AG379" s="1">
        <v>99131.359375</v>
      </c>
      <c r="AH379" s="1">
        <v>22214.1875</v>
      </c>
      <c r="AI379" s="1">
        <v>48735</v>
      </c>
      <c r="AJ379" s="1">
        <v>18159.095703125</v>
      </c>
      <c r="AK379" s="1">
        <v>37318.46875</v>
      </c>
      <c r="AL379" s="1">
        <v>12946.3486328125</v>
      </c>
      <c r="AM379" s="1">
        <v>33997.99609375</v>
      </c>
      <c r="AN379" s="1">
        <v>14746.0615234375</v>
      </c>
      <c r="AO379" s="1">
        <v>30131.29296875</v>
      </c>
      <c r="AP379" s="1">
        <v>12236.2607421875</v>
      </c>
      <c r="AQ379" s="1">
        <v>24220.173828125</v>
      </c>
      <c r="AR379" s="1">
        <v>129885.59375</v>
      </c>
      <c r="AS379" s="1">
        <v>79328.6640625</v>
      </c>
      <c r="AT379" s="1">
        <v>378661.65625</v>
      </c>
      <c r="AU379" s="1">
        <v>158657.3125</v>
      </c>
      <c r="AV379" s="1">
        <v>56976.25</v>
      </c>
      <c r="AW379" s="1">
        <v>111060.125</v>
      </c>
      <c r="AX379" s="1">
        <v>33271.60546875</v>
      </c>
      <c r="AY379" s="1">
        <v>342441.40625</v>
      </c>
      <c r="AZ379" s="1">
        <v>19942.7578125</v>
      </c>
      <c r="BA379" s="1">
        <v>113032</v>
      </c>
      <c r="BB379" s="1">
        <v>31528.923828125</v>
      </c>
      <c r="BC379" s="1">
        <v>92998.1171875</v>
      </c>
      <c r="BD379" s="1">
        <v>23013.732421875</v>
      </c>
      <c r="BE379" s="1">
        <v>109759.1328125</v>
      </c>
      <c r="BF379" s="1">
        <v>10792.1259765625</v>
      </c>
      <c r="BG379" s="1">
        <v>103313.109375</v>
      </c>
    </row>
    <row r="380" spans="1:59" ht="13" x14ac:dyDescent="0.15">
      <c r="A380" s="1">
        <v>378</v>
      </c>
      <c r="B380" s="1">
        <v>82621.1484375</v>
      </c>
      <c r="C380" s="1">
        <v>129189.6328125</v>
      </c>
      <c r="D380" s="1">
        <v>78990.1328125</v>
      </c>
      <c r="E380" s="1">
        <v>48896.08203125</v>
      </c>
      <c r="F380" s="1">
        <v>35547.48046875</v>
      </c>
      <c r="G380" s="1">
        <v>55995.5078125</v>
      </c>
      <c r="H380" s="1">
        <v>25005.767578125</v>
      </c>
      <c r="I380" s="1">
        <v>57645.375</v>
      </c>
      <c r="J380" s="1">
        <v>73507.578125</v>
      </c>
      <c r="K380" s="1">
        <v>56195.49609375</v>
      </c>
      <c r="L380" s="1">
        <v>39038.1328125</v>
      </c>
      <c r="M380" s="1">
        <v>51436.78515625</v>
      </c>
      <c r="N380" s="1">
        <v>51264.1640625</v>
      </c>
      <c r="O380" s="1">
        <v>62874.5</v>
      </c>
      <c r="P380" s="1">
        <v>43032.82421875</v>
      </c>
      <c r="Q380" s="1">
        <v>29147.6640625</v>
      </c>
      <c r="R380" s="1">
        <v>33503.3515625</v>
      </c>
      <c r="S380" s="1">
        <v>53145.73828125</v>
      </c>
      <c r="T380" s="1">
        <v>47635.4296875</v>
      </c>
      <c r="U380" s="1">
        <v>56954.5234375</v>
      </c>
      <c r="V380" s="1">
        <v>21632.171875</v>
      </c>
      <c r="W380" s="1">
        <v>43996.47265625</v>
      </c>
      <c r="X380" s="1">
        <v>16912.41796875</v>
      </c>
      <c r="Y380" s="1">
        <v>42496.59375</v>
      </c>
      <c r="Z380" s="1">
        <v>19486.64453125</v>
      </c>
      <c r="AA380" s="1">
        <v>154987.5625</v>
      </c>
      <c r="AB380" s="1">
        <v>27181.552734375</v>
      </c>
      <c r="AC380" s="1">
        <v>115238.484375</v>
      </c>
      <c r="AD380" s="1">
        <v>24327.083984375</v>
      </c>
      <c r="AE380" s="1">
        <v>123787.796875</v>
      </c>
      <c r="AF380" s="1">
        <v>40424.10546875</v>
      </c>
      <c r="AG380" s="1">
        <v>99394.296875</v>
      </c>
      <c r="AH380" s="1">
        <v>22216.515625</v>
      </c>
      <c r="AI380" s="1">
        <v>48864.265625</v>
      </c>
      <c r="AJ380" s="1">
        <v>18160.796875</v>
      </c>
      <c r="AK380" s="1">
        <v>37417.44921875</v>
      </c>
      <c r="AL380" s="1">
        <v>12949.6650390625</v>
      </c>
      <c r="AM380" s="1">
        <v>34088.17578125</v>
      </c>
      <c r="AN380" s="1">
        <v>14747.798828125</v>
      </c>
      <c r="AO380" s="1">
        <v>30211.21484375</v>
      </c>
      <c r="AP380" s="1">
        <v>12236.779296875</v>
      </c>
      <c r="AQ380" s="1">
        <v>24284.416015625</v>
      </c>
      <c r="AR380" s="1">
        <v>129932.125</v>
      </c>
      <c r="AS380" s="1">
        <v>79539.078125</v>
      </c>
      <c r="AT380" s="1">
        <v>378752.125</v>
      </c>
      <c r="AU380" s="1">
        <v>159078.15625</v>
      </c>
      <c r="AV380" s="1">
        <v>56979.5390625</v>
      </c>
      <c r="AW380" s="1">
        <v>111354.703125</v>
      </c>
      <c r="AX380" s="1">
        <v>33272.29296875</v>
      </c>
      <c r="AY380" s="1">
        <v>343349.71875</v>
      </c>
      <c r="AZ380" s="1">
        <v>19944.46875</v>
      </c>
      <c r="BA380" s="1">
        <v>113331.8203125</v>
      </c>
      <c r="BB380" s="1">
        <v>31531.0234375</v>
      </c>
      <c r="BC380" s="1">
        <v>93244.7890625</v>
      </c>
      <c r="BD380" s="1">
        <v>23015.21875</v>
      </c>
      <c r="BE380" s="1">
        <v>110050.265625</v>
      </c>
      <c r="BF380" s="1">
        <v>10793.2041015625</v>
      </c>
      <c r="BG380" s="1">
        <v>103587.1484375</v>
      </c>
    </row>
    <row r="381" spans="1:59" ht="13" x14ac:dyDescent="0.15">
      <c r="A381" s="1">
        <v>379</v>
      </c>
      <c r="B381" s="1">
        <v>82625.46875</v>
      </c>
      <c r="C381" s="1">
        <v>129531.40625</v>
      </c>
      <c r="D381" s="1">
        <v>79016.6953125</v>
      </c>
      <c r="E381" s="1">
        <v>49025.4375</v>
      </c>
      <c r="F381" s="1">
        <v>35557.0546875</v>
      </c>
      <c r="G381" s="1">
        <v>56143.64453125</v>
      </c>
      <c r="H381" s="1">
        <v>25011.375</v>
      </c>
      <c r="I381" s="1">
        <v>57797.8828125</v>
      </c>
      <c r="J381" s="1">
        <v>73515.7265625</v>
      </c>
      <c r="K381" s="1">
        <v>56344.1640625</v>
      </c>
      <c r="L381" s="1">
        <v>39048.203125</v>
      </c>
      <c r="M381" s="1">
        <v>51572.86328125</v>
      </c>
      <c r="N381" s="1">
        <v>51269.3984375</v>
      </c>
      <c r="O381" s="1">
        <v>63040.83984375</v>
      </c>
      <c r="P381" s="1">
        <v>43039.4453125</v>
      </c>
      <c r="Q381" s="1">
        <v>29224.7734375</v>
      </c>
      <c r="R381" s="1">
        <v>33503.9296875</v>
      </c>
      <c r="S381" s="1">
        <v>53286.3359375</v>
      </c>
      <c r="T381" s="1">
        <v>47639.05078125</v>
      </c>
      <c r="U381" s="1">
        <v>57105.19921875</v>
      </c>
      <c r="V381" s="1">
        <v>21634.611328125</v>
      </c>
      <c r="W381" s="1">
        <v>44112.8671875</v>
      </c>
      <c r="X381" s="1">
        <v>16913.7578125</v>
      </c>
      <c r="Y381" s="1">
        <v>42609.015625</v>
      </c>
      <c r="Z381" s="1">
        <v>19491.19140625</v>
      </c>
      <c r="AA381" s="1">
        <v>155397.578125</v>
      </c>
      <c r="AB381" s="1">
        <v>27188.560546875</v>
      </c>
      <c r="AC381" s="1">
        <v>115543.359375</v>
      </c>
      <c r="AD381" s="1">
        <v>24328.998046875</v>
      </c>
      <c r="AE381" s="1">
        <v>124115.2734375</v>
      </c>
      <c r="AF381" s="1">
        <v>40429.29296875</v>
      </c>
      <c r="AG381" s="1">
        <v>99657.25</v>
      </c>
      <c r="AH381" s="1">
        <v>22218.833984375</v>
      </c>
      <c r="AI381" s="1">
        <v>48993.5390625</v>
      </c>
      <c r="AJ381" s="1">
        <v>18162.486328125</v>
      </c>
      <c r="AK381" s="1">
        <v>37516.44140625</v>
      </c>
      <c r="AL381" s="1">
        <v>12952.970703125</v>
      </c>
      <c r="AM381" s="1">
        <v>34178.35546875</v>
      </c>
      <c r="AN381" s="1">
        <v>14749.529296875</v>
      </c>
      <c r="AO381" s="1">
        <v>30291.140625</v>
      </c>
      <c r="AP381" s="1">
        <v>12237.2919921875</v>
      </c>
      <c r="AQ381" s="1">
        <v>24348.662109375</v>
      </c>
      <c r="AR381" s="1">
        <v>129978.40625</v>
      </c>
      <c r="AS381" s="1">
        <v>79749.5078125</v>
      </c>
      <c r="AT381" s="1">
        <v>378842.09375</v>
      </c>
      <c r="AU381" s="1">
        <v>159499</v>
      </c>
      <c r="AV381" s="1">
        <v>56982.8203125</v>
      </c>
      <c r="AW381" s="1">
        <v>111649.3046875</v>
      </c>
      <c r="AX381" s="1">
        <v>33272.98046875</v>
      </c>
      <c r="AY381" s="1">
        <v>344258.09375</v>
      </c>
      <c r="AZ381" s="1">
        <v>19946.171875</v>
      </c>
      <c r="BA381" s="1">
        <v>113631.640625</v>
      </c>
      <c r="BB381" s="1">
        <v>31533.107421875</v>
      </c>
      <c r="BC381" s="1">
        <v>93491.4765625</v>
      </c>
      <c r="BD381" s="1">
        <v>23016.693359375</v>
      </c>
      <c r="BE381" s="1">
        <v>110341.40625</v>
      </c>
      <c r="BF381" s="1">
        <v>10794.2802734375</v>
      </c>
      <c r="BG381" s="1">
        <v>103861.1875</v>
      </c>
    </row>
    <row r="382" spans="1:59" ht="13" x14ac:dyDescent="0.15">
      <c r="A382" s="1">
        <v>380</v>
      </c>
      <c r="B382" s="1">
        <v>82629.7578125</v>
      </c>
      <c r="C382" s="1">
        <v>129873.1875</v>
      </c>
      <c r="D382" s="1">
        <v>79043.1484375</v>
      </c>
      <c r="E382" s="1">
        <v>49154.79296875</v>
      </c>
      <c r="F382" s="1">
        <v>35566.58203125</v>
      </c>
      <c r="G382" s="1">
        <v>56291.78515625</v>
      </c>
      <c r="H382" s="1">
        <v>25016.9609375</v>
      </c>
      <c r="I382" s="1">
        <v>57950.3828125</v>
      </c>
      <c r="J382" s="1">
        <v>73523.84375</v>
      </c>
      <c r="K382" s="1">
        <v>56492.83203125</v>
      </c>
      <c r="L382" s="1">
        <v>39058.2421875</v>
      </c>
      <c r="M382" s="1">
        <v>51708.9453125</v>
      </c>
      <c r="N382" s="1">
        <v>51274.609375</v>
      </c>
      <c r="O382" s="1">
        <v>63207.1796875</v>
      </c>
      <c r="P382" s="1">
        <v>43046.03125</v>
      </c>
      <c r="Q382" s="1">
        <v>29301.88671875</v>
      </c>
      <c r="R382" s="1">
        <v>33504.5</v>
      </c>
      <c r="S382" s="1">
        <v>53426.9375</v>
      </c>
      <c r="T382" s="1">
        <v>47642.65234375</v>
      </c>
      <c r="U382" s="1">
        <v>57255.87109375</v>
      </c>
      <c r="V382" s="1">
        <v>21637.03515625</v>
      </c>
      <c r="W382" s="1">
        <v>44229.2578125</v>
      </c>
      <c r="X382" s="1">
        <v>16915.0859375</v>
      </c>
      <c r="Y382" s="1">
        <v>42721.44140625</v>
      </c>
      <c r="Z382" s="1">
        <v>19495.712890625</v>
      </c>
      <c r="AA382" s="1">
        <v>155807.609375</v>
      </c>
      <c r="AB382" s="1">
        <v>27195.537109375</v>
      </c>
      <c r="AC382" s="1">
        <v>115848.2109375</v>
      </c>
      <c r="AD382" s="1">
        <v>24330.908203125</v>
      </c>
      <c r="AE382" s="1">
        <v>124442.765625</v>
      </c>
      <c r="AF382" s="1">
        <v>40434.4609375</v>
      </c>
      <c r="AG382" s="1">
        <v>99920.203125</v>
      </c>
      <c r="AH382" s="1">
        <v>22221.13671875</v>
      </c>
      <c r="AI382" s="1">
        <v>49122.80859375</v>
      </c>
      <c r="AJ382" s="1">
        <v>18164.1640625</v>
      </c>
      <c r="AK382" s="1">
        <v>37615.4296875</v>
      </c>
      <c r="AL382" s="1">
        <v>12956.265625</v>
      </c>
      <c r="AM382" s="1">
        <v>34268.5390625</v>
      </c>
      <c r="AN382" s="1">
        <v>14751.25</v>
      </c>
      <c r="AO382" s="1">
        <v>30371.064453125</v>
      </c>
      <c r="AP382" s="1">
        <v>12237.8056640625</v>
      </c>
      <c r="AQ382" s="1">
        <v>24412.90625</v>
      </c>
      <c r="AR382" s="1">
        <v>130024.5</v>
      </c>
      <c r="AS382" s="1">
        <v>79959.921875</v>
      </c>
      <c r="AT382" s="1">
        <v>378931.46875</v>
      </c>
      <c r="AU382" s="1">
        <v>159919.84375</v>
      </c>
      <c r="AV382" s="1">
        <v>56986.0703125</v>
      </c>
      <c r="AW382" s="1">
        <v>111943.8984375</v>
      </c>
      <c r="AX382" s="1">
        <v>33273.66015625</v>
      </c>
      <c r="AY382" s="1">
        <v>345166.4375</v>
      </c>
      <c r="AZ382" s="1">
        <v>19947.8671875</v>
      </c>
      <c r="BA382" s="1">
        <v>113931.4609375</v>
      </c>
      <c r="BB382" s="1">
        <v>31535.181640625</v>
      </c>
      <c r="BC382" s="1">
        <v>93738.15625</v>
      </c>
      <c r="BD382" s="1">
        <v>23018.162109375</v>
      </c>
      <c r="BE382" s="1">
        <v>110632.546875</v>
      </c>
      <c r="BF382" s="1">
        <v>10795.3515625</v>
      </c>
      <c r="BG382" s="1">
        <v>104135.234375</v>
      </c>
    </row>
    <row r="383" spans="1:59" ht="13" x14ac:dyDescent="0.15">
      <c r="A383" s="1">
        <v>381</v>
      </c>
      <c r="B383" s="1">
        <v>82634.015625</v>
      </c>
      <c r="C383" s="1">
        <v>130214.953125</v>
      </c>
      <c r="D383" s="1">
        <v>79069.4921875</v>
      </c>
      <c r="E383" s="1">
        <v>49284.14453125</v>
      </c>
      <c r="F383" s="1">
        <v>35576.07421875</v>
      </c>
      <c r="G383" s="1">
        <v>56439.91796875</v>
      </c>
      <c r="H383" s="1">
        <v>25022.525390625</v>
      </c>
      <c r="I383" s="1">
        <v>58102.8828125</v>
      </c>
      <c r="J383" s="1">
        <v>73531.9140625</v>
      </c>
      <c r="K383" s="1">
        <v>56641.4921875</v>
      </c>
      <c r="L383" s="1">
        <v>39068.25390625</v>
      </c>
      <c r="M383" s="1">
        <v>51845.015625</v>
      </c>
      <c r="N383" s="1">
        <v>51279.79296875</v>
      </c>
      <c r="O383" s="1">
        <v>63373.50390625</v>
      </c>
      <c r="P383" s="1">
        <v>43052.58984375</v>
      </c>
      <c r="Q383" s="1">
        <v>29378.994140625</v>
      </c>
      <c r="R383" s="1">
        <v>33505.0625</v>
      </c>
      <c r="S383" s="1">
        <v>53567.53125</v>
      </c>
      <c r="T383" s="1">
        <v>47646.234375</v>
      </c>
      <c r="U383" s="1">
        <v>57406.546875</v>
      </c>
      <c r="V383" s="1">
        <v>21639.447265625</v>
      </c>
      <c r="W383" s="1">
        <v>44345.6484375</v>
      </c>
      <c r="X383" s="1">
        <v>16916.412109375</v>
      </c>
      <c r="Y383" s="1">
        <v>42833.8671875</v>
      </c>
      <c r="Z383" s="1">
        <v>19500.208984375</v>
      </c>
      <c r="AA383" s="1">
        <v>156217.625</v>
      </c>
      <c r="AB383" s="1">
        <v>27202.484375</v>
      </c>
      <c r="AC383" s="1">
        <v>116153.0703125</v>
      </c>
      <c r="AD383" s="1">
        <v>24332.8046875</v>
      </c>
      <c r="AE383" s="1">
        <v>124770.234375</v>
      </c>
      <c r="AF383" s="1">
        <v>40439.58984375</v>
      </c>
      <c r="AG383" s="1">
        <v>100183.140625</v>
      </c>
      <c r="AH383" s="1">
        <v>22223.427734375</v>
      </c>
      <c r="AI383" s="1">
        <v>49252.07421875</v>
      </c>
      <c r="AJ383" s="1">
        <v>18165.83203125</v>
      </c>
      <c r="AK383" s="1">
        <v>37714.41796875</v>
      </c>
      <c r="AL383" s="1">
        <v>12959.548828125</v>
      </c>
      <c r="AM383" s="1">
        <v>34358.71875</v>
      </c>
      <c r="AN383" s="1">
        <v>14752.962890625</v>
      </c>
      <c r="AO383" s="1">
        <v>30450.986328125</v>
      </c>
      <c r="AP383" s="1">
        <v>12238.3125</v>
      </c>
      <c r="AQ383" s="1">
        <v>24477.1484375</v>
      </c>
      <c r="AR383" s="1">
        <v>130070.3359375</v>
      </c>
      <c r="AS383" s="1">
        <v>80170.34375</v>
      </c>
      <c r="AT383" s="1">
        <v>379020.375</v>
      </c>
      <c r="AU383" s="1">
        <v>160340.6875</v>
      </c>
      <c r="AV383" s="1">
        <v>56989.30859375</v>
      </c>
      <c r="AW383" s="1">
        <v>112238.46875</v>
      </c>
      <c r="AX383" s="1">
        <v>33274.3359375</v>
      </c>
      <c r="AY383" s="1">
        <v>346074.75</v>
      </c>
      <c r="AZ383" s="1">
        <v>19949.5546875</v>
      </c>
      <c r="BA383" s="1">
        <v>114231.2734375</v>
      </c>
      <c r="BB383" s="1">
        <v>31537.244140625</v>
      </c>
      <c r="BC383" s="1">
        <v>93984.828125</v>
      </c>
      <c r="BD383" s="1">
        <v>23019.626953125</v>
      </c>
      <c r="BE383" s="1">
        <v>110923.6796875</v>
      </c>
      <c r="BF383" s="1">
        <v>10796.419921875</v>
      </c>
      <c r="BG383" s="1">
        <v>104409.2734375</v>
      </c>
    </row>
    <row r="384" spans="1:59" ht="13" x14ac:dyDescent="0.15">
      <c r="A384" s="1">
        <v>382</v>
      </c>
      <c r="B384" s="1">
        <v>82638.2578125</v>
      </c>
      <c r="C384" s="1">
        <v>130556.7265625</v>
      </c>
      <c r="D384" s="1">
        <v>79095.7109375</v>
      </c>
      <c r="E384" s="1">
        <v>49413.5</v>
      </c>
      <c r="F384" s="1">
        <v>35585.5234375</v>
      </c>
      <c r="G384" s="1">
        <v>56588.0546875</v>
      </c>
      <c r="H384" s="1">
        <v>25028.06640625</v>
      </c>
      <c r="I384" s="1">
        <v>58255.3828125</v>
      </c>
      <c r="J384" s="1">
        <v>73539.9296875</v>
      </c>
      <c r="K384" s="1">
        <v>56790.15625</v>
      </c>
      <c r="L384" s="1">
        <v>39078.2265625</v>
      </c>
      <c r="M384" s="1">
        <v>51981.09375</v>
      </c>
      <c r="N384" s="1">
        <v>51284.9609375</v>
      </c>
      <c r="O384" s="1">
        <v>63539.84375</v>
      </c>
      <c r="P384" s="1">
        <v>43059.1015625</v>
      </c>
      <c r="Q384" s="1">
        <v>29456.10546875</v>
      </c>
      <c r="R384" s="1">
        <v>33505.62109375</v>
      </c>
      <c r="S384" s="1">
        <v>53708.12890625</v>
      </c>
      <c r="T384" s="1">
        <v>47649.8046875</v>
      </c>
      <c r="U384" s="1">
        <v>57557.21875</v>
      </c>
      <c r="V384" s="1">
        <v>21641.84765625</v>
      </c>
      <c r="W384" s="1">
        <v>44462.04296875</v>
      </c>
      <c r="X384" s="1">
        <v>16917.7265625</v>
      </c>
      <c r="Y384" s="1">
        <v>42946.29296875</v>
      </c>
      <c r="Z384" s="1">
        <v>19504.68359375</v>
      </c>
      <c r="AA384" s="1">
        <v>156627.640625</v>
      </c>
      <c r="AB384" s="1">
        <v>27209.40234375</v>
      </c>
      <c r="AC384" s="1">
        <v>116457.9453125</v>
      </c>
      <c r="AD384" s="1">
        <v>24334.6953125</v>
      </c>
      <c r="AE384" s="1">
        <v>125097.71875</v>
      </c>
      <c r="AF384" s="1">
        <v>40444.703125</v>
      </c>
      <c r="AG384" s="1">
        <v>100446.0859375</v>
      </c>
      <c r="AH384" s="1">
        <v>22225.70703125</v>
      </c>
      <c r="AI384" s="1">
        <v>49381.34765625</v>
      </c>
      <c r="AJ384" s="1">
        <v>18167.486328125</v>
      </c>
      <c r="AK384" s="1">
        <v>37813.40625</v>
      </c>
      <c r="AL384" s="1">
        <v>12962.8212890625</v>
      </c>
      <c r="AM384" s="1">
        <v>34448.8984375</v>
      </c>
      <c r="AN384" s="1">
        <v>14754.66796875</v>
      </c>
      <c r="AO384" s="1">
        <v>30530.91015625</v>
      </c>
      <c r="AP384" s="1">
        <v>12238.81640625</v>
      </c>
      <c r="AQ384" s="1">
        <v>24541.39453125</v>
      </c>
      <c r="AR384" s="1">
        <v>130115.953125</v>
      </c>
      <c r="AS384" s="1">
        <v>80380.765625</v>
      </c>
      <c r="AT384" s="1">
        <v>379108.78125</v>
      </c>
      <c r="AU384" s="1">
        <v>160761.53125</v>
      </c>
      <c r="AV384" s="1">
        <v>56992.5234375</v>
      </c>
      <c r="AW384" s="1">
        <v>112533.0703125</v>
      </c>
      <c r="AX384" s="1">
        <v>33275.0078125</v>
      </c>
      <c r="AY384" s="1">
        <v>346983.0625</v>
      </c>
      <c r="AZ384" s="1">
        <v>19951.232421875</v>
      </c>
      <c r="BA384" s="1">
        <v>114531.1015625</v>
      </c>
      <c r="BB384" s="1">
        <v>31539.30078125</v>
      </c>
      <c r="BC384" s="1">
        <v>94231.515625</v>
      </c>
      <c r="BD384" s="1">
        <v>23021.08203125</v>
      </c>
      <c r="BE384" s="1">
        <v>111214.8203125</v>
      </c>
      <c r="BF384" s="1">
        <v>10797.4814453125</v>
      </c>
      <c r="BG384" s="1">
        <v>104683.3046875</v>
      </c>
    </row>
    <row r="385" spans="1:59" ht="13" x14ac:dyDescent="0.15">
      <c r="A385" s="1">
        <v>383</v>
      </c>
      <c r="B385" s="1">
        <v>82642.453125</v>
      </c>
      <c r="C385" s="1">
        <v>130898.5</v>
      </c>
      <c r="D385" s="1">
        <v>79121.828125</v>
      </c>
      <c r="E385" s="1">
        <v>49542.859375</v>
      </c>
      <c r="F385" s="1">
        <v>35594.9375</v>
      </c>
      <c r="G385" s="1">
        <v>56736.19140625</v>
      </c>
      <c r="H385" s="1">
        <v>25033.583984375</v>
      </c>
      <c r="I385" s="1">
        <v>58407.8828125</v>
      </c>
      <c r="J385" s="1">
        <v>73547.8984375</v>
      </c>
      <c r="K385" s="1">
        <v>56938.828125</v>
      </c>
      <c r="L385" s="1">
        <v>39088.16796875</v>
      </c>
      <c r="M385" s="1">
        <v>52117.16796875</v>
      </c>
      <c r="N385" s="1">
        <v>51290.08984375</v>
      </c>
      <c r="O385" s="1">
        <v>63706.17578125</v>
      </c>
      <c r="P385" s="1">
        <v>43065.58203125</v>
      </c>
      <c r="Q385" s="1">
        <v>29533.216796875</v>
      </c>
      <c r="R385" s="1">
        <v>33506.17578125</v>
      </c>
      <c r="S385" s="1">
        <v>53848.7265625</v>
      </c>
      <c r="T385" s="1">
        <v>47653.34765625</v>
      </c>
      <c r="U385" s="1">
        <v>57707.89453125</v>
      </c>
      <c r="V385" s="1">
        <v>21644.234375</v>
      </c>
      <c r="W385" s="1">
        <v>44578.43359375</v>
      </c>
      <c r="X385" s="1">
        <v>16919.029296875</v>
      </c>
      <c r="Y385" s="1">
        <v>43058.71875</v>
      </c>
      <c r="Z385" s="1">
        <v>19509.134765625</v>
      </c>
      <c r="AA385" s="1">
        <v>157037.671875</v>
      </c>
      <c r="AB385" s="1">
        <v>27216.291015625</v>
      </c>
      <c r="AC385" s="1">
        <v>116762.8125</v>
      </c>
      <c r="AD385" s="1">
        <v>24336.580078125</v>
      </c>
      <c r="AE385" s="1">
        <v>125425.2109375</v>
      </c>
      <c r="AF385" s="1">
        <v>40449.7890625</v>
      </c>
      <c r="AG385" s="1">
        <v>100709.0390625</v>
      </c>
      <c r="AH385" s="1">
        <v>22227.974609375</v>
      </c>
      <c r="AI385" s="1">
        <v>49510.62109375</v>
      </c>
      <c r="AJ385" s="1">
        <v>18169.130859375</v>
      </c>
      <c r="AK385" s="1">
        <v>37912.39453125</v>
      </c>
      <c r="AL385" s="1">
        <v>12966.0810546875</v>
      </c>
      <c r="AM385" s="1">
        <v>34539.078125</v>
      </c>
      <c r="AN385" s="1">
        <v>14756.3642578125</v>
      </c>
      <c r="AO385" s="1">
        <v>30610.8359375</v>
      </c>
      <c r="AP385" s="1">
        <v>12239.318359375</v>
      </c>
      <c r="AQ385" s="1">
        <v>24605.640625</v>
      </c>
      <c r="AR385" s="1">
        <v>130161.359375</v>
      </c>
      <c r="AS385" s="1">
        <v>80591.1875</v>
      </c>
      <c r="AT385" s="1">
        <v>379196.65625</v>
      </c>
      <c r="AU385" s="1">
        <v>161182.375</v>
      </c>
      <c r="AV385" s="1">
        <v>56995.72265625</v>
      </c>
      <c r="AW385" s="1">
        <v>112827.6640625</v>
      </c>
      <c r="AX385" s="1">
        <v>33275.6796875</v>
      </c>
      <c r="AY385" s="1">
        <v>347891.40625</v>
      </c>
      <c r="AZ385" s="1">
        <v>19952.90234375</v>
      </c>
      <c r="BA385" s="1">
        <v>114830.921875</v>
      </c>
      <c r="BB385" s="1">
        <v>31541.34765625</v>
      </c>
      <c r="BC385" s="1">
        <v>94478.1953125</v>
      </c>
      <c r="BD385" s="1">
        <v>23022.533203125</v>
      </c>
      <c r="BE385" s="1">
        <v>111505.96875</v>
      </c>
      <c r="BF385" s="1">
        <v>10798.541015625</v>
      </c>
      <c r="BG385" s="1">
        <v>104957.359375</v>
      </c>
    </row>
    <row r="386" spans="1:59" ht="13" x14ac:dyDescent="0.15">
      <c r="A386" s="1">
        <v>384</v>
      </c>
      <c r="B386" s="1">
        <v>82646.625</v>
      </c>
      <c r="C386" s="1">
        <v>131240.265625</v>
      </c>
      <c r="D386" s="1">
        <v>79147.828125</v>
      </c>
      <c r="E386" s="1">
        <v>49672.2109375</v>
      </c>
      <c r="F386" s="1">
        <v>35604.3125</v>
      </c>
      <c r="G386" s="1">
        <v>56884.328125</v>
      </c>
      <c r="H386" s="1">
        <v>25039.080078125</v>
      </c>
      <c r="I386" s="1">
        <v>58560.38671875</v>
      </c>
      <c r="J386" s="1">
        <v>73555.8203125</v>
      </c>
      <c r="K386" s="1">
        <v>57087.4921875</v>
      </c>
      <c r="L386" s="1">
        <v>39098.08203125</v>
      </c>
      <c r="M386" s="1">
        <v>52253.25</v>
      </c>
      <c r="N386" s="1">
        <v>51295.203125</v>
      </c>
      <c r="O386" s="1">
        <v>63872.515625</v>
      </c>
      <c r="P386" s="1">
        <v>43072.03515625</v>
      </c>
      <c r="Q386" s="1">
        <v>29610.326171875</v>
      </c>
      <c r="R386" s="1">
        <v>33506.7265625</v>
      </c>
      <c r="S386" s="1">
        <v>53989.328125</v>
      </c>
      <c r="T386" s="1">
        <v>47656.87890625</v>
      </c>
      <c r="U386" s="1">
        <v>57858.56640625</v>
      </c>
      <c r="V386" s="1">
        <v>21646.60546875</v>
      </c>
      <c r="W386" s="1">
        <v>44694.828125</v>
      </c>
      <c r="X386" s="1">
        <v>16920.328125</v>
      </c>
      <c r="Y386" s="1">
        <v>43171.14453125</v>
      </c>
      <c r="Z386" s="1">
        <v>19513.560546875</v>
      </c>
      <c r="AA386" s="1">
        <v>157447.6875</v>
      </c>
      <c r="AB386" s="1">
        <v>27223.150390625</v>
      </c>
      <c r="AC386" s="1">
        <v>117067.671875</v>
      </c>
      <c r="AD386" s="1">
        <v>24338.453125</v>
      </c>
      <c r="AE386" s="1">
        <v>125752.6875</v>
      </c>
      <c r="AF386" s="1">
        <v>40454.84765625</v>
      </c>
      <c r="AG386" s="1">
        <v>100971.9921875</v>
      </c>
      <c r="AH386" s="1">
        <v>22230.232421875</v>
      </c>
      <c r="AI386" s="1">
        <v>49639.890625</v>
      </c>
      <c r="AJ386" s="1">
        <v>18170.763671875</v>
      </c>
      <c r="AK386" s="1">
        <v>38011.3828125</v>
      </c>
      <c r="AL386" s="1">
        <v>12969.3330078125</v>
      </c>
      <c r="AM386" s="1">
        <v>34629.2578125</v>
      </c>
      <c r="AN386" s="1">
        <v>14758.0517578125</v>
      </c>
      <c r="AO386" s="1">
        <v>30690.759765625</v>
      </c>
      <c r="AP386" s="1">
        <v>12239.81640625</v>
      </c>
      <c r="AQ386" s="1">
        <v>24669.884765625</v>
      </c>
      <c r="AR386" s="1">
        <v>130206.515625</v>
      </c>
      <c r="AS386" s="1">
        <v>80801.609375</v>
      </c>
      <c r="AT386" s="1">
        <v>379284.03125</v>
      </c>
      <c r="AU386" s="1">
        <v>161603.21875</v>
      </c>
      <c r="AV386" s="1">
        <v>56998.8984375</v>
      </c>
      <c r="AW386" s="1">
        <v>113122.25</v>
      </c>
      <c r="AX386" s="1">
        <v>33276.34765625</v>
      </c>
      <c r="AY386" s="1">
        <v>348799.78125</v>
      </c>
      <c r="AZ386" s="1">
        <v>19954.564453125</v>
      </c>
      <c r="BA386" s="1">
        <v>115130.7421875</v>
      </c>
      <c r="BB386" s="1">
        <v>31543.376953125</v>
      </c>
      <c r="BC386" s="1">
        <v>94724.875</v>
      </c>
      <c r="BD386" s="1">
        <v>23023.9765625</v>
      </c>
      <c r="BE386" s="1">
        <v>111797.109375</v>
      </c>
      <c r="BF386" s="1">
        <v>10799.595703125</v>
      </c>
      <c r="BG386" s="1">
        <v>105231.390625</v>
      </c>
    </row>
    <row r="387" spans="1:59" ht="13" x14ac:dyDescent="0.15">
      <c r="A387" s="1">
        <v>385</v>
      </c>
      <c r="B387" s="1">
        <v>82650.7734375</v>
      </c>
      <c r="C387" s="1">
        <v>131582.046875</v>
      </c>
      <c r="D387" s="1">
        <v>79173.7265625</v>
      </c>
      <c r="E387" s="1">
        <v>49801.56640625</v>
      </c>
      <c r="F387" s="1">
        <v>35613.6484375</v>
      </c>
      <c r="G387" s="1">
        <v>57032.4609375</v>
      </c>
      <c r="H387" s="1">
        <v>25044.5546875</v>
      </c>
      <c r="I387" s="1">
        <v>58712.8828125</v>
      </c>
      <c r="J387" s="1">
        <v>73563.6875</v>
      </c>
      <c r="K387" s="1">
        <v>57236.15625</v>
      </c>
      <c r="L387" s="1">
        <v>39107.9609375</v>
      </c>
      <c r="M387" s="1">
        <v>52389.32421875</v>
      </c>
      <c r="N387" s="1">
        <v>51300.28125</v>
      </c>
      <c r="O387" s="1">
        <v>64038.84765625</v>
      </c>
      <c r="P387" s="1">
        <v>43078.4453125</v>
      </c>
      <c r="Q387" s="1">
        <v>29687.435546875</v>
      </c>
      <c r="R387" s="1">
        <v>33507.2734375</v>
      </c>
      <c r="S387" s="1">
        <v>54129.921875</v>
      </c>
      <c r="T387" s="1">
        <v>47660.390625</v>
      </c>
      <c r="U387" s="1">
        <v>58009.23828125</v>
      </c>
      <c r="V387" s="1">
        <v>21648.966796875</v>
      </c>
      <c r="W387" s="1">
        <v>44811.22265625</v>
      </c>
      <c r="X387" s="1">
        <v>16921.6171875</v>
      </c>
      <c r="Y387" s="1">
        <v>43283.56640625</v>
      </c>
      <c r="Z387" s="1">
        <v>19517.966796875</v>
      </c>
      <c r="AA387" s="1">
        <v>157857.703125</v>
      </c>
      <c r="AB387" s="1">
        <v>27229.978515625</v>
      </c>
      <c r="AC387" s="1">
        <v>117372.53125</v>
      </c>
      <c r="AD387" s="1">
        <v>24340.31640625</v>
      </c>
      <c r="AE387" s="1">
        <v>126080.1640625</v>
      </c>
      <c r="AF387" s="1">
        <v>40459.87890625</v>
      </c>
      <c r="AG387" s="1">
        <v>101234.9375</v>
      </c>
      <c r="AH387" s="1">
        <v>22232.4765625</v>
      </c>
      <c r="AI387" s="1">
        <v>49769.16015625</v>
      </c>
      <c r="AJ387" s="1">
        <v>18172.384765625</v>
      </c>
      <c r="AK387" s="1">
        <v>38110.3671875</v>
      </c>
      <c r="AL387" s="1">
        <v>12972.572265625</v>
      </c>
      <c r="AM387" s="1">
        <v>34719.44140625</v>
      </c>
      <c r="AN387" s="1">
        <v>14759.73046875</v>
      </c>
      <c r="AO387" s="1">
        <v>30770.681640625</v>
      </c>
      <c r="AP387" s="1">
        <v>12240.3115234375</v>
      </c>
      <c r="AQ387" s="1">
        <v>24734.12890625</v>
      </c>
      <c r="AR387" s="1">
        <v>130251.46875</v>
      </c>
      <c r="AS387" s="1">
        <v>81012.0234375</v>
      </c>
      <c r="AT387" s="1">
        <v>379370.90625</v>
      </c>
      <c r="AU387" s="1">
        <v>162024.046875</v>
      </c>
      <c r="AV387" s="1">
        <v>57002.0625</v>
      </c>
      <c r="AW387" s="1">
        <v>113416.8359375</v>
      </c>
      <c r="AX387" s="1">
        <v>33277.01171875</v>
      </c>
      <c r="AY387" s="1">
        <v>349708.09375</v>
      </c>
      <c r="AZ387" s="1">
        <v>19956.21875</v>
      </c>
      <c r="BA387" s="1">
        <v>115430.5546875</v>
      </c>
      <c r="BB387" s="1">
        <v>31545.40625</v>
      </c>
      <c r="BC387" s="1">
        <v>94971.546875</v>
      </c>
      <c r="BD387" s="1">
        <v>23025.412109375</v>
      </c>
      <c r="BE387" s="1">
        <v>112088.2421875</v>
      </c>
      <c r="BF387" s="1">
        <v>10800.646484375</v>
      </c>
      <c r="BG387" s="1">
        <v>105505.4296875</v>
      </c>
    </row>
    <row r="388" spans="1:59" ht="13" x14ac:dyDescent="0.15">
      <c r="A388" s="1">
        <v>386</v>
      </c>
      <c r="B388" s="1">
        <v>82654.8828125</v>
      </c>
      <c r="C388" s="1">
        <v>131923.8125</v>
      </c>
      <c r="D388" s="1">
        <v>79199.5</v>
      </c>
      <c r="E388" s="1">
        <v>49930.91796875</v>
      </c>
      <c r="F388" s="1">
        <v>35622.94140625</v>
      </c>
      <c r="G388" s="1">
        <v>57180.59765625</v>
      </c>
      <c r="H388" s="1">
        <v>25050.00390625</v>
      </c>
      <c r="I388" s="1">
        <v>58865.390625</v>
      </c>
      <c r="J388" s="1">
        <v>73571.5234375</v>
      </c>
      <c r="K388" s="1">
        <v>57384.8203125</v>
      </c>
      <c r="L388" s="1">
        <v>39117.8125</v>
      </c>
      <c r="M388" s="1">
        <v>52525.3984375</v>
      </c>
      <c r="N388" s="1">
        <v>51305.34765625</v>
      </c>
      <c r="O388" s="1">
        <v>64205.18359375</v>
      </c>
      <c r="P388" s="1">
        <v>43084.828125</v>
      </c>
      <c r="Q388" s="1">
        <v>29764.546875</v>
      </c>
      <c r="R388" s="1">
        <v>33507.8125</v>
      </c>
      <c r="S388" s="1">
        <v>54270.51953125</v>
      </c>
      <c r="T388" s="1">
        <v>47663.8828125</v>
      </c>
      <c r="U388" s="1">
        <v>58159.9140625</v>
      </c>
      <c r="V388" s="1">
        <v>21651.3125</v>
      </c>
      <c r="W388" s="1">
        <v>44927.6171875</v>
      </c>
      <c r="X388" s="1">
        <v>16922.8984375</v>
      </c>
      <c r="Y388" s="1">
        <v>43395.9921875</v>
      </c>
      <c r="Z388" s="1">
        <v>19522.345703125</v>
      </c>
      <c r="AA388" s="1">
        <v>158267.734375</v>
      </c>
      <c r="AB388" s="1">
        <v>27236.78125</v>
      </c>
      <c r="AC388" s="1">
        <v>117677.3984375</v>
      </c>
      <c r="AD388" s="1">
        <v>24342.173828125</v>
      </c>
      <c r="AE388" s="1">
        <v>126407.65625</v>
      </c>
      <c r="AF388" s="1">
        <v>40464.890625</v>
      </c>
      <c r="AG388" s="1">
        <v>101497.890625</v>
      </c>
      <c r="AH388" s="1">
        <v>22234.7109375</v>
      </c>
      <c r="AI388" s="1">
        <v>49898.43359375</v>
      </c>
      <c r="AJ388" s="1">
        <v>18173.998046875</v>
      </c>
      <c r="AK388" s="1">
        <v>38209.359375</v>
      </c>
      <c r="AL388" s="1">
        <v>12975.8017578125</v>
      </c>
      <c r="AM388" s="1">
        <v>34809.62109375</v>
      </c>
      <c r="AN388" s="1">
        <v>14761.4033203125</v>
      </c>
      <c r="AO388" s="1">
        <v>30850.607421875</v>
      </c>
      <c r="AP388" s="1">
        <v>12240.8037109375</v>
      </c>
      <c r="AQ388" s="1">
        <v>24798.375</v>
      </c>
      <c r="AR388" s="1">
        <v>130296.1953125</v>
      </c>
      <c r="AS388" s="1">
        <v>81222.453125</v>
      </c>
      <c r="AT388" s="1">
        <v>379457.28125</v>
      </c>
      <c r="AU388" s="1">
        <v>162444.890625</v>
      </c>
      <c r="AV388" s="1">
        <v>57005.20703125</v>
      </c>
      <c r="AW388" s="1">
        <v>113711.4296875</v>
      </c>
      <c r="AX388" s="1">
        <v>33277.671875</v>
      </c>
      <c r="AY388" s="1">
        <v>350616.4375</v>
      </c>
      <c r="AZ388" s="1">
        <v>19957.86328125</v>
      </c>
      <c r="BA388" s="1">
        <v>115730.3828125</v>
      </c>
      <c r="BB388" s="1">
        <v>31547.41796875</v>
      </c>
      <c r="BC388" s="1">
        <v>95218.234375</v>
      </c>
      <c r="BD388" s="1">
        <v>23026.83984375</v>
      </c>
      <c r="BE388" s="1">
        <v>112379.375</v>
      </c>
      <c r="BF388" s="1">
        <v>10801.693359375</v>
      </c>
      <c r="BG388" s="1">
        <v>105779.46875</v>
      </c>
    </row>
    <row r="389" spans="1:59" ht="13" x14ac:dyDescent="0.15">
      <c r="A389" s="1">
        <v>387</v>
      </c>
      <c r="B389" s="1">
        <v>82658.9765625</v>
      </c>
      <c r="C389" s="1">
        <v>132265.59375</v>
      </c>
      <c r="D389" s="1">
        <v>79225.1796875</v>
      </c>
      <c r="E389" s="1">
        <v>50060.27734375</v>
      </c>
      <c r="F389" s="1">
        <v>35632.203125</v>
      </c>
      <c r="G389" s="1">
        <v>57328.734375</v>
      </c>
      <c r="H389" s="1">
        <v>25055.435546875</v>
      </c>
      <c r="I389" s="1">
        <v>59017.890625</v>
      </c>
      <c r="J389" s="1">
        <v>73579.3046875</v>
      </c>
      <c r="K389" s="1">
        <v>57533.48828125</v>
      </c>
      <c r="L389" s="1">
        <v>39127.62890625</v>
      </c>
      <c r="M389" s="1">
        <v>52661.4765625</v>
      </c>
      <c r="N389" s="1">
        <v>51310.3828125</v>
      </c>
      <c r="O389" s="1">
        <v>64371.51953125</v>
      </c>
      <c r="P389" s="1">
        <v>43091.17578125</v>
      </c>
      <c r="Q389" s="1">
        <v>29841.658203125</v>
      </c>
      <c r="R389" s="1">
        <v>33508.3515625</v>
      </c>
      <c r="S389" s="1">
        <v>54411.1171875</v>
      </c>
      <c r="T389" s="1">
        <v>47667.35546875</v>
      </c>
      <c r="U389" s="1">
        <v>58310.5859375</v>
      </c>
      <c r="V389" s="1">
        <v>21653.646484375</v>
      </c>
      <c r="W389" s="1">
        <v>45044.0078125</v>
      </c>
      <c r="X389" s="1">
        <v>16924.173828125</v>
      </c>
      <c r="Y389" s="1">
        <v>43508.41796875</v>
      </c>
      <c r="Z389" s="1">
        <v>19526.705078125</v>
      </c>
      <c r="AA389" s="1">
        <v>158677.75</v>
      </c>
      <c r="AB389" s="1">
        <v>27243.548828125</v>
      </c>
      <c r="AC389" s="1">
        <v>117982.265625</v>
      </c>
      <c r="AD389" s="1">
        <v>24344.021484375</v>
      </c>
      <c r="AE389" s="1">
        <v>126735.1328125</v>
      </c>
      <c r="AF389" s="1">
        <v>40469.87890625</v>
      </c>
      <c r="AG389" s="1">
        <v>101760.8359375</v>
      </c>
      <c r="AH389" s="1">
        <v>22236.93359375</v>
      </c>
      <c r="AI389" s="1">
        <v>50027.70703125</v>
      </c>
      <c r="AJ389" s="1">
        <v>18175.599609375</v>
      </c>
      <c r="AK389" s="1">
        <v>38308.34765625</v>
      </c>
      <c r="AL389" s="1">
        <v>12979.01953125</v>
      </c>
      <c r="AM389" s="1">
        <v>34899.80078125</v>
      </c>
      <c r="AN389" s="1">
        <v>14763.06640625</v>
      </c>
      <c r="AO389" s="1">
        <v>30930.53125</v>
      </c>
      <c r="AP389" s="1">
        <v>12241.29296875</v>
      </c>
      <c r="AQ389" s="1">
        <v>24862.6171875</v>
      </c>
      <c r="AR389" s="1">
        <v>130340.703125</v>
      </c>
      <c r="AS389" s="1">
        <v>81432.8671875</v>
      </c>
      <c r="AT389" s="1">
        <v>379543.1875</v>
      </c>
      <c r="AU389" s="1">
        <v>162865.75</v>
      </c>
      <c r="AV389" s="1">
        <v>57008.328125</v>
      </c>
      <c r="AW389" s="1">
        <v>114006.0234375</v>
      </c>
      <c r="AX389" s="1">
        <v>33278.33203125</v>
      </c>
      <c r="AY389" s="1">
        <v>351524.75</v>
      </c>
      <c r="AZ389" s="1">
        <v>19959.5</v>
      </c>
      <c r="BA389" s="1">
        <v>116030.203125</v>
      </c>
      <c r="BB389" s="1">
        <v>31549.421875</v>
      </c>
      <c r="BC389" s="1">
        <v>95464.9140625</v>
      </c>
      <c r="BD389" s="1">
        <v>23028.26171875</v>
      </c>
      <c r="BE389" s="1">
        <v>112670.515625</v>
      </c>
      <c r="BF389" s="1">
        <v>10802.736328125</v>
      </c>
      <c r="BG389" s="1">
        <v>106053.515625</v>
      </c>
    </row>
    <row r="390" spans="1:59" ht="13" x14ac:dyDescent="0.15">
      <c r="A390" s="1">
        <v>388</v>
      </c>
      <c r="B390" s="1">
        <v>82663.03125</v>
      </c>
      <c r="C390" s="1">
        <v>132607.359375</v>
      </c>
      <c r="D390" s="1">
        <v>79250.7421875</v>
      </c>
      <c r="E390" s="1">
        <v>50189.62890625</v>
      </c>
      <c r="F390" s="1">
        <v>35641.42578125</v>
      </c>
      <c r="G390" s="1">
        <v>57476.87109375</v>
      </c>
      <c r="H390" s="1">
        <v>25060.84375</v>
      </c>
      <c r="I390" s="1">
        <v>59170.390625</v>
      </c>
      <c r="J390" s="1">
        <v>73587.046875</v>
      </c>
      <c r="K390" s="1">
        <v>57682.15234375</v>
      </c>
      <c r="L390" s="1">
        <v>39137.4140625</v>
      </c>
      <c r="M390" s="1">
        <v>52797.55078125</v>
      </c>
      <c r="N390" s="1">
        <v>51315.39453125</v>
      </c>
      <c r="O390" s="1">
        <v>64537.85546875</v>
      </c>
      <c r="P390" s="1">
        <v>43097.48828125</v>
      </c>
      <c r="Q390" s="1">
        <v>29918.765625</v>
      </c>
      <c r="R390" s="1">
        <v>33508.8828125</v>
      </c>
      <c r="S390" s="1">
        <v>54551.71484375</v>
      </c>
      <c r="T390" s="1">
        <v>47670.8125</v>
      </c>
      <c r="U390" s="1">
        <v>58461.26171875</v>
      </c>
      <c r="V390" s="1">
        <v>21655.96875</v>
      </c>
      <c r="W390" s="1">
        <v>45160.3984375</v>
      </c>
      <c r="X390" s="1">
        <v>16925.4375</v>
      </c>
      <c r="Y390" s="1">
        <v>43620.83984375</v>
      </c>
      <c r="Z390" s="1">
        <v>19531.0390625</v>
      </c>
      <c r="AA390" s="1">
        <v>159087.78125</v>
      </c>
      <c r="AB390" s="1">
        <v>27250.29296875</v>
      </c>
      <c r="AC390" s="1">
        <v>118287.125</v>
      </c>
      <c r="AD390" s="1">
        <v>24345.861328125</v>
      </c>
      <c r="AE390" s="1">
        <v>127062.6015625</v>
      </c>
      <c r="AF390" s="1">
        <v>40474.83984375</v>
      </c>
      <c r="AG390" s="1">
        <v>102023.78125</v>
      </c>
      <c r="AH390" s="1">
        <v>22239.14453125</v>
      </c>
      <c r="AI390" s="1">
        <v>50156.97265625</v>
      </c>
      <c r="AJ390" s="1">
        <v>18177.19140625</v>
      </c>
      <c r="AK390" s="1">
        <v>38407.3359375</v>
      </c>
      <c r="AL390" s="1">
        <v>12982.2265625</v>
      </c>
      <c r="AM390" s="1">
        <v>34989.98046875</v>
      </c>
      <c r="AN390" s="1">
        <v>14764.720703125</v>
      </c>
      <c r="AO390" s="1">
        <v>31010.453125</v>
      </c>
      <c r="AP390" s="1">
        <v>12241.779296875</v>
      </c>
      <c r="AQ390" s="1">
        <v>24926.861328125</v>
      </c>
      <c r="AR390" s="1">
        <v>130385</v>
      </c>
      <c r="AS390" s="1">
        <v>81643.2890625</v>
      </c>
      <c r="AT390" s="1">
        <v>379628.5625</v>
      </c>
      <c r="AU390" s="1">
        <v>163286.578125</v>
      </c>
      <c r="AV390" s="1">
        <v>57011.4375</v>
      </c>
      <c r="AW390" s="1">
        <v>114300.6015625</v>
      </c>
      <c r="AX390" s="1">
        <v>33278.984375</v>
      </c>
      <c r="AY390" s="1">
        <v>352433.0625</v>
      </c>
      <c r="AZ390" s="1">
        <v>19961.12890625</v>
      </c>
      <c r="BA390" s="1">
        <v>116330.015625</v>
      </c>
      <c r="BB390" s="1">
        <v>31551.416015625</v>
      </c>
      <c r="BC390" s="1">
        <v>95711.5859375</v>
      </c>
      <c r="BD390" s="1">
        <v>23029.677734375</v>
      </c>
      <c r="BE390" s="1">
        <v>112961.6484375</v>
      </c>
      <c r="BF390" s="1">
        <v>10803.7763671875</v>
      </c>
      <c r="BG390" s="1">
        <v>106327.5546875</v>
      </c>
    </row>
    <row r="391" spans="1:59" ht="13" x14ac:dyDescent="0.15">
      <c r="A391" s="1">
        <v>389</v>
      </c>
      <c r="B391" s="1">
        <v>82667.0625</v>
      </c>
      <c r="C391" s="1">
        <v>132949.125</v>
      </c>
      <c r="D391" s="1">
        <v>79276.1953125</v>
      </c>
      <c r="E391" s="1">
        <v>50318.984375</v>
      </c>
      <c r="F391" s="1">
        <v>35650.60546875</v>
      </c>
      <c r="G391" s="1">
        <v>57625.0078125</v>
      </c>
      <c r="H391" s="1">
        <v>25066.228515625</v>
      </c>
      <c r="I391" s="1">
        <v>59322.890625</v>
      </c>
      <c r="J391" s="1">
        <v>73594.75</v>
      </c>
      <c r="K391" s="1">
        <v>57830.81640625</v>
      </c>
      <c r="L391" s="1">
        <v>39147.16796875</v>
      </c>
      <c r="M391" s="1">
        <v>52933.62890625</v>
      </c>
      <c r="N391" s="1">
        <v>51320.37890625</v>
      </c>
      <c r="O391" s="1">
        <v>64704.1875</v>
      </c>
      <c r="P391" s="1">
        <v>43103.76953125</v>
      </c>
      <c r="Q391" s="1">
        <v>29995.87890625</v>
      </c>
      <c r="R391" s="1">
        <v>33509.41015625</v>
      </c>
      <c r="S391" s="1">
        <v>54692.3125</v>
      </c>
      <c r="T391" s="1">
        <v>47674.25390625</v>
      </c>
      <c r="U391" s="1">
        <v>58611.93359375</v>
      </c>
      <c r="V391" s="1">
        <v>21658.27734375</v>
      </c>
      <c r="W391" s="1">
        <v>45276.79296875</v>
      </c>
      <c r="X391" s="1">
        <v>16926.6953125</v>
      </c>
      <c r="Y391" s="1">
        <v>43733.265625</v>
      </c>
      <c r="Z391" s="1">
        <v>19535.3515625</v>
      </c>
      <c r="AA391" s="1">
        <v>159497.796875</v>
      </c>
      <c r="AB391" s="1">
        <v>27257.0078125</v>
      </c>
      <c r="AC391" s="1">
        <v>118591.984375</v>
      </c>
      <c r="AD391" s="1">
        <v>24347.693359375</v>
      </c>
      <c r="AE391" s="1">
        <v>127390.0859375</v>
      </c>
      <c r="AF391" s="1">
        <v>40479.7734375</v>
      </c>
      <c r="AG391" s="1">
        <v>102286.7265625</v>
      </c>
      <c r="AH391" s="1">
        <v>22241.345703125</v>
      </c>
      <c r="AI391" s="1">
        <v>50286.2421875</v>
      </c>
      <c r="AJ391" s="1">
        <v>18178.771484375</v>
      </c>
      <c r="AK391" s="1">
        <v>38506.3203125</v>
      </c>
      <c r="AL391" s="1">
        <v>12985.423828125</v>
      </c>
      <c r="AM391" s="1">
        <v>35080.16015625</v>
      </c>
      <c r="AN391" s="1">
        <v>14766.3681640625</v>
      </c>
      <c r="AO391" s="1">
        <v>31090.380859375</v>
      </c>
      <c r="AP391" s="1">
        <v>12242.2626953125</v>
      </c>
      <c r="AQ391" s="1">
        <v>24991.10546875</v>
      </c>
      <c r="AR391" s="1">
        <v>130429.0703125</v>
      </c>
      <c r="AS391" s="1">
        <v>81853.7109375</v>
      </c>
      <c r="AT391" s="1">
        <v>379713.53125</v>
      </c>
      <c r="AU391" s="1">
        <v>163707.421875</v>
      </c>
      <c r="AV391" s="1">
        <v>57014.5234375</v>
      </c>
      <c r="AW391" s="1">
        <v>114595.1953125</v>
      </c>
      <c r="AX391" s="1">
        <v>33279.6328125</v>
      </c>
      <c r="AY391" s="1">
        <v>353341.40625</v>
      </c>
      <c r="AZ391" s="1">
        <v>19962.75</v>
      </c>
      <c r="BA391" s="1">
        <v>116629.84375</v>
      </c>
      <c r="BB391" s="1">
        <v>31553.400390625</v>
      </c>
      <c r="BC391" s="1">
        <v>95958.265625</v>
      </c>
      <c r="BD391" s="1">
        <v>23031.087890625</v>
      </c>
      <c r="BE391" s="1">
        <v>113252.7890625</v>
      </c>
      <c r="BF391" s="1">
        <v>10804.8115234375</v>
      </c>
      <c r="BG391" s="1">
        <v>106601.59375</v>
      </c>
    </row>
    <row r="392" spans="1:59" ht="13" x14ac:dyDescent="0.15">
      <c r="A392" s="1">
        <v>390</v>
      </c>
      <c r="B392" s="1">
        <v>82671.0703125</v>
      </c>
      <c r="C392" s="1">
        <v>133290.90625</v>
      </c>
      <c r="D392" s="1">
        <v>79301.546875</v>
      </c>
      <c r="E392" s="1">
        <v>50448.33984375</v>
      </c>
      <c r="F392" s="1">
        <v>35659.75</v>
      </c>
      <c r="G392" s="1">
        <v>57773.14453125</v>
      </c>
      <c r="H392" s="1">
        <v>25071.595703125</v>
      </c>
      <c r="I392" s="1">
        <v>59475.390625</v>
      </c>
      <c r="J392" s="1">
        <v>73602.390625</v>
      </c>
      <c r="K392" s="1">
        <v>57979.48828125</v>
      </c>
      <c r="L392" s="1">
        <v>39156.8984375</v>
      </c>
      <c r="M392" s="1">
        <v>53069.703125</v>
      </c>
      <c r="N392" s="1">
        <v>51325.34375</v>
      </c>
      <c r="O392" s="1">
        <v>64870.52734375</v>
      </c>
      <c r="P392" s="1">
        <v>43110.01953125</v>
      </c>
      <c r="Q392" s="1">
        <v>30072.98828125</v>
      </c>
      <c r="R392" s="1">
        <v>33509.9375</v>
      </c>
      <c r="S392" s="1">
        <v>54832.91015625</v>
      </c>
      <c r="T392" s="1">
        <v>47677.67578125</v>
      </c>
      <c r="U392" s="1">
        <v>58762.609375</v>
      </c>
      <c r="V392" s="1">
        <v>21660.57421875</v>
      </c>
      <c r="W392" s="1">
        <v>45393.1875</v>
      </c>
      <c r="X392" s="1">
        <v>16927.9453125</v>
      </c>
      <c r="Y392" s="1">
        <v>43845.6953125</v>
      </c>
      <c r="Z392" s="1">
        <v>19539.640625</v>
      </c>
      <c r="AA392" s="1">
        <v>159907.8125</v>
      </c>
      <c r="AB392" s="1">
        <v>27263.6953125</v>
      </c>
      <c r="AC392" s="1">
        <v>118896.8515625</v>
      </c>
      <c r="AD392" s="1">
        <v>24349.515625</v>
      </c>
      <c r="AE392" s="1">
        <v>127717.578125</v>
      </c>
      <c r="AF392" s="1">
        <v>40484.6875</v>
      </c>
      <c r="AG392" s="1">
        <v>102549.6796875</v>
      </c>
      <c r="AH392" s="1">
        <v>22243.53515625</v>
      </c>
      <c r="AI392" s="1">
        <v>50415.515625</v>
      </c>
      <c r="AJ392" s="1">
        <v>18180.33984375</v>
      </c>
      <c r="AK392" s="1">
        <v>38605.30859375</v>
      </c>
      <c r="AL392" s="1">
        <v>12988.609375</v>
      </c>
      <c r="AM392" s="1">
        <v>35170.34375</v>
      </c>
      <c r="AN392" s="1">
        <v>14768.0068359375</v>
      </c>
      <c r="AO392" s="1">
        <v>31170.3046875</v>
      </c>
      <c r="AP392" s="1">
        <v>12242.7421875</v>
      </c>
      <c r="AQ392" s="1">
        <v>25055.3515625</v>
      </c>
      <c r="AR392" s="1">
        <v>130472.9375</v>
      </c>
      <c r="AS392" s="1">
        <v>82064.1328125</v>
      </c>
      <c r="AT392" s="1">
        <v>379797.96875</v>
      </c>
      <c r="AU392" s="1">
        <v>164128.265625</v>
      </c>
      <c r="AV392" s="1">
        <v>57017.59765625</v>
      </c>
      <c r="AW392" s="1">
        <v>114889.7890625</v>
      </c>
      <c r="AX392" s="1">
        <v>33280.27734375</v>
      </c>
      <c r="AY392" s="1">
        <v>354249.78125</v>
      </c>
      <c r="AZ392" s="1">
        <v>19964.365234375</v>
      </c>
      <c r="BA392" s="1">
        <v>116929.65625</v>
      </c>
      <c r="BB392" s="1">
        <v>31555.373046875</v>
      </c>
      <c r="BC392" s="1">
        <v>96204.953125</v>
      </c>
      <c r="BD392" s="1">
        <v>23032.494140625</v>
      </c>
      <c r="BE392" s="1">
        <v>113543.9296875</v>
      </c>
      <c r="BF392" s="1">
        <v>10805.841796875</v>
      </c>
      <c r="BG392" s="1">
        <v>106875.640625</v>
      </c>
    </row>
    <row r="393" spans="1:59" ht="13" x14ac:dyDescent="0.15">
      <c r="A393" s="1">
        <v>391</v>
      </c>
      <c r="B393" s="1">
        <v>82675.046875</v>
      </c>
      <c r="C393" s="1">
        <v>133632.671875</v>
      </c>
      <c r="D393" s="1">
        <v>79326.7890625</v>
      </c>
      <c r="E393" s="1">
        <v>50577.69140625</v>
      </c>
      <c r="F393" s="1">
        <v>35668.859375</v>
      </c>
      <c r="G393" s="1">
        <v>57921.28125</v>
      </c>
      <c r="H393" s="1">
        <v>25076.939453125</v>
      </c>
      <c r="I393" s="1">
        <v>59627.890625</v>
      </c>
      <c r="J393" s="1">
        <v>73609.9921875</v>
      </c>
      <c r="K393" s="1">
        <v>58128.1484375</v>
      </c>
      <c r="L393" s="1">
        <v>39166.58984375</v>
      </c>
      <c r="M393" s="1">
        <v>53205.77734375</v>
      </c>
      <c r="N393" s="1">
        <v>51330.28125</v>
      </c>
      <c r="O393" s="1">
        <v>65036.8515625</v>
      </c>
      <c r="P393" s="1">
        <v>43116.234375</v>
      </c>
      <c r="Q393" s="1">
        <v>30150.09765625</v>
      </c>
      <c r="R393" s="1">
        <v>33510.453125</v>
      </c>
      <c r="S393" s="1">
        <v>54973.50390625</v>
      </c>
      <c r="T393" s="1">
        <v>47681.08203125</v>
      </c>
      <c r="U393" s="1">
        <v>58913.27734375</v>
      </c>
      <c r="V393" s="1">
        <v>21662.859375</v>
      </c>
      <c r="W393" s="1">
        <v>45509.578125</v>
      </c>
      <c r="X393" s="1">
        <v>16929.1875</v>
      </c>
      <c r="Y393" s="1">
        <v>43958.1171875</v>
      </c>
      <c r="Z393" s="1">
        <v>19543.908203125</v>
      </c>
      <c r="AA393" s="1">
        <v>160317.828125</v>
      </c>
      <c r="AB393" s="1">
        <v>27270.3515625</v>
      </c>
      <c r="AC393" s="1">
        <v>119201.7109375</v>
      </c>
      <c r="AD393" s="1">
        <v>24351.33203125</v>
      </c>
      <c r="AE393" s="1">
        <v>128045.046875</v>
      </c>
      <c r="AF393" s="1">
        <v>40489.5703125</v>
      </c>
      <c r="AG393" s="1">
        <v>102812.6171875</v>
      </c>
      <c r="AH393" s="1">
        <v>22245.7109375</v>
      </c>
      <c r="AI393" s="1">
        <v>50544.78125</v>
      </c>
      <c r="AJ393" s="1">
        <v>18181.8984375</v>
      </c>
      <c r="AK393" s="1">
        <v>38704.296875</v>
      </c>
      <c r="AL393" s="1">
        <v>12991.78515625</v>
      </c>
      <c r="AM393" s="1">
        <v>35260.5234375</v>
      </c>
      <c r="AN393" s="1">
        <v>14769.638671875</v>
      </c>
      <c r="AO393" s="1">
        <v>31250.2265625</v>
      </c>
      <c r="AP393" s="1">
        <v>12243.2197265625</v>
      </c>
      <c r="AQ393" s="1">
        <v>25119.595703125</v>
      </c>
      <c r="AR393" s="1">
        <v>130516.5859375</v>
      </c>
      <c r="AS393" s="1">
        <v>82274.546875</v>
      </c>
      <c r="AT393" s="1">
        <v>379881.90625</v>
      </c>
      <c r="AU393" s="1">
        <v>164549.109375</v>
      </c>
      <c r="AV393" s="1">
        <v>57020.6484375</v>
      </c>
      <c r="AW393" s="1">
        <v>115184.375</v>
      </c>
      <c r="AX393" s="1">
        <v>33280.92578125</v>
      </c>
      <c r="AY393" s="1">
        <v>355158.09375</v>
      </c>
      <c r="AZ393" s="1">
        <v>19965.970703125</v>
      </c>
      <c r="BA393" s="1">
        <v>117229.4765625</v>
      </c>
      <c r="BB393" s="1">
        <v>31557.33984375</v>
      </c>
      <c r="BC393" s="1">
        <v>96451.625</v>
      </c>
      <c r="BD393" s="1">
        <v>23033.890625</v>
      </c>
      <c r="BE393" s="1">
        <v>113835.0625</v>
      </c>
      <c r="BF393" s="1">
        <v>10806.8701171875</v>
      </c>
      <c r="BG393" s="1">
        <v>107149.6640625</v>
      </c>
    </row>
    <row r="394" spans="1:59" ht="13" x14ac:dyDescent="0.15">
      <c r="A394" s="1">
        <v>392</v>
      </c>
      <c r="B394" s="1">
        <v>82678.9921875</v>
      </c>
      <c r="C394" s="1">
        <v>133974.4375</v>
      </c>
      <c r="D394" s="1">
        <v>79351.921875</v>
      </c>
      <c r="E394" s="1">
        <v>50707.046875</v>
      </c>
      <c r="F394" s="1">
        <v>35677.9296875</v>
      </c>
      <c r="G394" s="1">
        <v>58069.41796875</v>
      </c>
      <c r="H394" s="1">
        <v>25082.263671875</v>
      </c>
      <c r="I394" s="1">
        <v>59780.39453125</v>
      </c>
      <c r="J394" s="1">
        <v>73617.5703125</v>
      </c>
      <c r="K394" s="1">
        <v>58276.8125</v>
      </c>
      <c r="L394" s="1">
        <v>39176.25390625</v>
      </c>
      <c r="M394" s="1">
        <v>53341.85546875</v>
      </c>
      <c r="N394" s="1">
        <v>51335.19140625</v>
      </c>
      <c r="O394" s="1">
        <v>65203.19140625</v>
      </c>
      <c r="P394" s="1">
        <v>43122.41796875</v>
      </c>
      <c r="Q394" s="1">
        <v>30227.208984375</v>
      </c>
      <c r="R394" s="1">
        <v>33510.96875</v>
      </c>
      <c r="S394" s="1">
        <v>55114.10546875</v>
      </c>
      <c r="T394" s="1">
        <v>47684.46484375</v>
      </c>
      <c r="U394" s="1">
        <v>59063.953125</v>
      </c>
      <c r="V394" s="1">
        <v>21665.12890625</v>
      </c>
      <c r="W394" s="1">
        <v>45625.97265625</v>
      </c>
      <c r="X394" s="1">
        <v>16930.419921875</v>
      </c>
      <c r="Y394" s="1">
        <v>44070.54296875</v>
      </c>
      <c r="Z394" s="1">
        <v>19548.15625</v>
      </c>
      <c r="AA394" s="1">
        <v>160727.859375</v>
      </c>
      <c r="AB394" s="1">
        <v>27276.98046875</v>
      </c>
      <c r="AC394" s="1">
        <v>119506.5859375</v>
      </c>
      <c r="AD394" s="1">
        <v>24353.140625</v>
      </c>
      <c r="AE394" s="1">
        <v>128372.53125</v>
      </c>
      <c r="AF394" s="1">
        <v>40494.4375</v>
      </c>
      <c r="AG394" s="1">
        <v>103075.5703125</v>
      </c>
      <c r="AH394" s="1">
        <v>22247.87890625</v>
      </c>
      <c r="AI394" s="1">
        <v>50674.0546875</v>
      </c>
      <c r="AJ394" s="1">
        <v>18183.44921875</v>
      </c>
      <c r="AK394" s="1">
        <v>38803.28515625</v>
      </c>
      <c r="AL394" s="1">
        <v>12994.9501953125</v>
      </c>
      <c r="AM394" s="1">
        <v>35350.703125</v>
      </c>
      <c r="AN394" s="1">
        <v>14771.2626953125</v>
      </c>
      <c r="AO394" s="1">
        <v>31330.150390625</v>
      </c>
      <c r="AP394" s="1">
        <v>12243.6943359375</v>
      </c>
      <c r="AQ394" s="1">
        <v>25183.83984375</v>
      </c>
      <c r="AR394" s="1">
        <v>130560.0234375</v>
      </c>
      <c r="AS394" s="1">
        <v>82484.9765625</v>
      </c>
      <c r="AT394" s="1">
        <v>379965.40625</v>
      </c>
      <c r="AU394" s="1">
        <v>164969.953125</v>
      </c>
      <c r="AV394" s="1">
        <v>57023.68359375</v>
      </c>
      <c r="AW394" s="1">
        <v>115478.9609375</v>
      </c>
      <c r="AX394" s="1">
        <v>33281.56640625</v>
      </c>
      <c r="AY394" s="1">
        <v>356066.40625</v>
      </c>
      <c r="AZ394" s="1">
        <v>19967.568359375</v>
      </c>
      <c r="BA394" s="1">
        <v>117529.296875</v>
      </c>
      <c r="BB394" s="1">
        <v>31559.29296875</v>
      </c>
      <c r="BC394" s="1">
        <v>96698.3046875</v>
      </c>
      <c r="BD394" s="1">
        <v>23035.279296875</v>
      </c>
      <c r="BE394" s="1">
        <v>114126.2109375</v>
      </c>
      <c r="BF394" s="1">
        <v>10807.892578125</v>
      </c>
      <c r="BG394" s="1">
        <v>107423.7109375</v>
      </c>
    </row>
    <row r="395" spans="1:59" ht="13" x14ac:dyDescent="0.15">
      <c r="A395" s="1">
        <v>393</v>
      </c>
      <c r="B395" s="1">
        <v>82682.921875</v>
      </c>
      <c r="C395" s="1">
        <v>134316.21875</v>
      </c>
      <c r="D395" s="1">
        <v>79376.9609375</v>
      </c>
      <c r="E395" s="1">
        <v>50836.40625</v>
      </c>
      <c r="F395" s="1">
        <v>35686.9609375</v>
      </c>
      <c r="G395" s="1">
        <v>58217.5546875</v>
      </c>
      <c r="H395" s="1">
        <v>25087.564453125</v>
      </c>
      <c r="I395" s="1">
        <v>59932.8984375</v>
      </c>
      <c r="J395" s="1">
        <v>73625.078125</v>
      </c>
      <c r="K395" s="1">
        <v>58425.48046875</v>
      </c>
      <c r="L395" s="1">
        <v>39185.89453125</v>
      </c>
      <c r="M395" s="1">
        <v>53477.93359375</v>
      </c>
      <c r="N395" s="1">
        <v>51340.09375</v>
      </c>
      <c r="O395" s="1">
        <v>65369.53125</v>
      </c>
      <c r="P395" s="1">
        <v>43128.56640625</v>
      </c>
      <c r="Q395" s="1">
        <v>30304.318359375</v>
      </c>
      <c r="R395" s="1">
        <v>33511.4765625</v>
      </c>
      <c r="S395" s="1">
        <v>55254.69921875</v>
      </c>
      <c r="T395" s="1">
        <v>47687.83984375</v>
      </c>
      <c r="U395" s="1">
        <v>59214.62890625</v>
      </c>
      <c r="V395" s="1">
        <v>21667.390625</v>
      </c>
      <c r="W395" s="1">
        <v>45742.3671875</v>
      </c>
      <c r="X395" s="1">
        <v>16931.6484375</v>
      </c>
      <c r="Y395" s="1">
        <v>44182.96875</v>
      </c>
      <c r="Z395" s="1">
        <v>19552.37890625</v>
      </c>
      <c r="AA395" s="1">
        <v>161137.875</v>
      </c>
      <c r="AB395" s="1">
        <v>27283.5859375</v>
      </c>
      <c r="AC395" s="1">
        <v>119811.453125</v>
      </c>
      <c r="AD395" s="1">
        <v>24354.939453125</v>
      </c>
      <c r="AE395" s="1">
        <v>128700.0234375</v>
      </c>
      <c r="AF395" s="1">
        <v>40499.28125</v>
      </c>
      <c r="AG395" s="1">
        <v>103338.5234375</v>
      </c>
      <c r="AH395" s="1">
        <v>22250.03515625</v>
      </c>
      <c r="AI395" s="1">
        <v>50803.328125</v>
      </c>
      <c r="AJ395" s="1">
        <v>18184.990234375</v>
      </c>
      <c r="AK395" s="1">
        <v>38902.27734375</v>
      </c>
      <c r="AL395" s="1">
        <v>12998.10546875</v>
      </c>
      <c r="AM395" s="1">
        <v>35440.8828125</v>
      </c>
      <c r="AN395" s="1">
        <v>14772.87890625</v>
      </c>
      <c r="AO395" s="1">
        <v>31410.076171875</v>
      </c>
      <c r="AP395" s="1">
        <v>12244.166015625</v>
      </c>
      <c r="AQ395" s="1">
        <v>25248.0859375</v>
      </c>
      <c r="AR395" s="1">
        <v>130603.25</v>
      </c>
      <c r="AS395" s="1">
        <v>82695.3984375</v>
      </c>
      <c r="AT395" s="1">
        <v>380048.40625</v>
      </c>
      <c r="AU395" s="1">
        <v>165390.796875</v>
      </c>
      <c r="AV395" s="1">
        <v>57026.70703125</v>
      </c>
      <c r="AW395" s="1">
        <v>115773.5546875</v>
      </c>
      <c r="AX395" s="1">
        <v>33282.20703125</v>
      </c>
      <c r="AY395" s="1">
        <v>356974.75</v>
      </c>
      <c r="AZ395" s="1">
        <v>19969.16015625</v>
      </c>
      <c r="BA395" s="1">
        <v>117829.125</v>
      </c>
      <c r="BB395" s="1">
        <v>31561.2421875</v>
      </c>
      <c r="BC395" s="1">
        <v>96944.9921875</v>
      </c>
      <c r="BD395" s="1">
        <v>23036.662109375</v>
      </c>
      <c r="BE395" s="1">
        <v>114417.3515625</v>
      </c>
      <c r="BF395" s="1">
        <v>10808.912109375</v>
      </c>
      <c r="BG395" s="1">
        <v>107697.75</v>
      </c>
    </row>
    <row r="396" spans="1:59" ht="13" x14ac:dyDescent="0.15">
      <c r="A396" s="1">
        <v>394</v>
      </c>
      <c r="B396" s="1">
        <v>82686.8203125</v>
      </c>
      <c r="C396" s="1">
        <v>134657.984375</v>
      </c>
      <c r="D396" s="1">
        <v>79401.8828125</v>
      </c>
      <c r="E396" s="1">
        <v>50965.7578125</v>
      </c>
      <c r="F396" s="1">
        <v>35695.9609375</v>
      </c>
      <c r="G396" s="1">
        <v>58365.6875</v>
      </c>
      <c r="H396" s="1">
        <v>25092.845703125</v>
      </c>
      <c r="I396" s="1">
        <v>60085.39453125</v>
      </c>
      <c r="J396" s="1">
        <v>73632.5546875</v>
      </c>
      <c r="K396" s="1">
        <v>58574.140625</v>
      </c>
      <c r="L396" s="1">
        <v>39195.49609375</v>
      </c>
      <c r="M396" s="1">
        <v>53614.0078125</v>
      </c>
      <c r="N396" s="1">
        <v>51344.95703125</v>
      </c>
      <c r="O396" s="1">
        <v>65535.85546875</v>
      </c>
      <c r="P396" s="1">
        <v>43134.68359375</v>
      </c>
      <c r="Q396" s="1">
        <v>30381.427734375</v>
      </c>
      <c r="R396" s="1">
        <v>33511.98828125</v>
      </c>
      <c r="S396" s="1">
        <v>55395.296875</v>
      </c>
      <c r="T396" s="1">
        <v>47691.1953125</v>
      </c>
      <c r="U396" s="1">
        <v>59365.296875</v>
      </c>
      <c r="V396" s="1">
        <v>21669.63671875</v>
      </c>
      <c r="W396" s="1">
        <v>45858.75390625</v>
      </c>
      <c r="X396" s="1">
        <v>16932.8671875</v>
      </c>
      <c r="Y396" s="1">
        <v>44295.390625</v>
      </c>
      <c r="Z396" s="1">
        <v>19556.580078125</v>
      </c>
      <c r="AA396" s="1">
        <v>161547.890625</v>
      </c>
      <c r="AB396" s="1">
        <v>27290.158203125</v>
      </c>
      <c r="AC396" s="1">
        <v>120116.296875</v>
      </c>
      <c r="AD396" s="1">
        <v>24356.732421875</v>
      </c>
      <c r="AE396" s="1">
        <v>129027.4921875</v>
      </c>
      <c r="AF396" s="1">
        <v>40504.09375</v>
      </c>
      <c r="AG396" s="1">
        <v>103601.46875</v>
      </c>
      <c r="AH396" s="1">
        <v>22252.1796875</v>
      </c>
      <c r="AI396" s="1">
        <v>50932.59375</v>
      </c>
      <c r="AJ396" s="1">
        <v>18186.517578125</v>
      </c>
      <c r="AK396" s="1">
        <v>39001.2578125</v>
      </c>
      <c r="AL396" s="1">
        <v>13001.25</v>
      </c>
      <c r="AM396" s="1">
        <v>35531.0625</v>
      </c>
      <c r="AN396" s="1">
        <v>14774.486328125</v>
      </c>
      <c r="AO396" s="1">
        <v>31489.998046875</v>
      </c>
      <c r="AP396" s="1">
        <v>12244.6337890625</v>
      </c>
      <c r="AQ396" s="1">
        <v>25312.330078125</v>
      </c>
      <c r="AR396" s="1">
        <v>130646.2890625</v>
      </c>
      <c r="AS396" s="1">
        <v>82905.8125</v>
      </c>
      <c r="AT396" s="1">
        <v>380131</v>
      </c>
      <c r="AU396" s="1">
        <v>165811.609375</v>
      </c>
      <c r="AV396" s="1">
        <v>57029.7109375</v>
      </c>
      <c r="AW396" s="1">
        <v>116068.140625</v>
      </c>
      <c r="AX396" s="1">
        <v>33282.8359375</v>
      </c>
      <c r="AY396" s="1">
        <v>357883.0625</v>
      </c>
      <c r="AZ396" s="1">
        <v>19970.744140625</v>
      </c>
      <c r="BA396" s="1">
        <v>118128.9296875</v>
      </c>
      <c r="BB396" s="1">
        <v>31563.177734375</v>
      </c>
      <c r="BC396" s="1">
        <v>97191.671875</v>
      </c>
      <c r="BD396" s="1">
        <v>23038.041015625</v>
      </c>
      <c r="BE396" s="1">
        <v>114708.484375</v>
      </c>
      <c r="BF396" s="1">
        <v>10809.927734375</v>
      </c>
      <c r="BG396" s="1">
        <v>107971.7890625</v>
      </c>
    </row>
    <row r="397" spans="1:59" ht="13" x14ac:dyDescent="0.15">
      <c r="A397" s="1">
        <v>395</v>
      </c>
      <c r="B397" s="1">
        <v>82690.6875</v>
      </c>
      <c r="C397" s="1">
        <v>134999.765625</v>
      </c>
      <c r="D397" s="1">
        <v>79426.7109375</v>
      </c>
      <c r="E397" s="1">
        <v>51095.11328125</v>
      </c>
      <c r="F397" s="1">
        <v>35704.91796875</v>
      </c>
      <c r="G397" s="1">
        <v>58513.828125</v>
      </c>
      <c r="H397" s="1">
        <v>25098.10546875</v>
      </c>
      <c r="I397" s="1">
        <v>60237.89453125</v>
      </c>
      <c r="J397" s="1">
        <v>73639.984375</v>
      </c>
      <c r="K397" s="1">
        <v>58722.8125</v>
      </c>
      <c r="L397" s="1">
        <v>39205.0703125</v>
      </c>
      <c r="M397" s="1">
        <v>53750.08203125</v>
      </c>
      <c r="N397" s="1">
        <v>51349.8046875</v>
      </c>
      <c r="O397" s="1">
        <v>65702.1953125</v>
      </c>
      <c r="P397" s="1">
        <v>43140.7734375</v>
      </c>
      <c r="Q397" s="1">
        <v>30458.5390625</v>
      </c>
      <c r="R397" s="1">
        <v>33512.48828125</v>
      </c>
      <c r="S397" s="1">
        <v>55535.89453125</v>
      </c>
      <c r="T397" s="1">
        <v>47694.53125</v>
      </c>
      <c r="U397" s="1">
        <v>59515.9765625</v>
      </c>
      <c r="V397" s="1">
        <v>21671.873046875</v>
      </c>
      <c r="W397" s="1">
        <v>45975.1484375</v>
      </c>
      <c r="X397" s="1">
        <v>16934.078125</v>
      </c>
      <c r="Y397" s="1">
        <v>44407.81640625</v>
      </c>
      <c r="Z397" s="1">
        <v>19560.763671875</v>
      </c>
      <c r="AA397" s="1">
        <v>161957.90625</v>
      </c>
      <c r="AB397" s="1">
        <v>27296.70703125</v>
      </c>
      <c r="AC397" s="1">
        <v>120421.171875</v>
      </c>
      <c r="AD397" s="1">
        <v>24358.515625</v>
      </c>
      <c r="AE397" s="1">
        <v>129354.96875</v>
      </c>
      <c r="AF397" s="1">
        <v>40508.890625</v>
      </c>
      <c r="AG397" s="1">
        <v>103864.421875</v>
      </c>
      <c r="AH397" s="1">
        <v>22254.314453125</v>
      </c>
      <c r="AI397" s="1">
        <v>51061.8671875</v>
      </c>
      <c r="AJ397" s="1">
        <v>18188.037109375</v>
      </c>
      <c r="AK397" s="1">
        <v>39100.25</v>
      </c>
      <c r="AL397" s="1">
        <v>13004.3837890625</v>
      </c>
      <c r="AM397" s="1">
        <v>35621.24609375</v>
      </c>
      <c r="AN397" s="1">
        <v>14776.0849609375</v>
      </c>
      <c r="AO397" s="1">
        <v>31569.921875</v>
      </c>
      <c r="AP397" s="1">
        <v>12245.0986328125</v>
      </c>
      <c r="AQ397" s="1">
        <v>25376.572265625</v>
      </c>
      <c r="AR397" s="1">
        <v>130689.1015625</v>
      </c>
      <c r="AS397" s="1">
        <v>83116.234375</v>
      </c>
      <c r="AT397" s="1">
        <v>380213.09375</v>
      </c>
      <c r="AU397" s="1">
        <v>166232.453125</v>
      </c>
      <c r="AV397" s="1">
        <v>57032.69140625</v>
      </c>
      <c r="AW397" s="1">
        <v>116362.734375</v>
      </c>
      <c r="AX397" s="1">
        <v>33283.46875</v>
      </c>
      <c r="AY397" s="1">
        <v>358791.40625</v>
      </c>
      <c r="AZ397" s="1">
        <v>19972.318359375</v>
      </c>
      <c r="BA397" s="1">
        <v>118428.7578125</v>
      </c>
      <c r="BB397" s="1">
        <v>31565.10546875</v>
      </c>
      <c r="BC397" s="1">
        <v>97438.3515625</v>
      </c>
      <c r="BD397" s="1">
        <v>23039.412109375</v>
      </c>
      <c r="BE397" s="1">
        <v>114999.625</v>
      </c>
      <c r="BF397" s="1">
        <v>10810.9404296875</v>
      </c>
      <c r="BG397" s="1">
        <v>108245.8359375</v>
      </c>
    </row>
    <row r="398" spans="1:59" ht="13" x14ac:dyDescent="0.15">
      <c r="A398" s="1">
        <v>396</v>
      </c>
      <c r="B398" s="1">
        <v>82694.53125</v>
      </c>
      <c r="C398" s="1">
        <v>135341.53125</v>
      </c>
      <c r="D398" s="1">
        <v>79451.4296875</v>
      </c>
      <c r="E398" s="1">
        <v>51224.46875</v>
      </c>
      <c r="F398" s="1">
        <v>35713.84765625</v>
      </c>
      <c r="G398" s="1">
        <v>58661.96484375</v>
      </c>
      <c r="H398" s="1">
        <v>25103.34375</v>
      </c>
      <c r="I398" s="1">
        <v>60390.3984375</v>
      </c>
      <c r="J398" s="1">
        <v>73647.3828125</v>
      </c>
      <c r="K398" s="1">
        <v>58871.4765625</v>
      </c>
      <c r="L398" s="1">
        <v>39214.61328125</v>
      </c>
      <c r="M398" s="1">
        <v>53886.16015625</v>
      </c>
      <c r="N398" s="1">
        <v>51354.62109375</v>
      </c>
      <c r="O398" s="1">
        <v>65868.53125</v>
      </c>
      <c r="P398" s="1">
        <v>43146.83203125</v>
      </c>
      <c r="Q398" s="1">
        <v>30535.650390625</v>
      </c>
      <c r="R398" s="1">
        <v>33512.98828125</v>
      </c>
      <c r="S398" s="1">
        <v>55676.4921875</v>
      </c>
      <c r="T398" s="1">
        <v>47697.84765625</v>
      </c>
      <c r="U398" s="1">
        <v>59666.6484375</v>
      </c>
      <c r="V398" s="1">
        <v>21674.095703125</v>
      </c>
      <c r="W398" s="1">
        <v>46091.54296875</v>
      </c>
      <c r="X398" s="1">
        <v>16935.28125</v>
      </c>
      <c r="Y398" s="1">
        <v>44520.2421875</v>
      </c>
      <c r="Z398" s="1">
        <v>19564.919921875</v>
      </c>
      <c r="AA398" s="1">
        <v>162367.9375</v>
      </c>
      <c r="AB398" s="1">
        <v>27303.2265625</v>
      </c>
      <c r="AC398" s="1">
        <v>120726.0390625</v>
      </c>
      <c r="AD398" s="1">
        <v>24360.291015625</v>
      </c>
      <c r="AE398" s="1">
        <v>129682.4609375</v>
      </c>
      <c r="AF398" s="1">
        <v>40513.66015625</v>
      </c>
      <c r="AG398" s="1">
        <v>104127.3671875</v>
      </c>
      <c r="AH398" s="1">
        <v>22256.4375</v>
      </c>
      <c r="AI398" s="1">
        <v>51191.140625</v>
      </c>
      <c r="AJ398" s="1">
        <v>18189.546875</v>
      </c>
      <c r="AK398" s="1">
        <v>39199.23828125</v>
      </c>
      <c r="AL398" s="1">
        <v>13007.5087890625</v>
      </c>
      <c r="AM398" s="1">
        <v>35711.42578125</v>
      </c>
      <c r="AN398" s="1">
        <v>14777.6806640625</v>
      </c>
      <c r="AO398" s="1">
        <v>31649.845703125</v>
      </c>
      <c r="AP398" s="1">
        <v>12245.5625</v>
      </c>
      <c r="AQ398" s="1">
        <v>25440.818359375</v>
      </c>
      <c r="AR398" s="1">
        <v>130731.7109375</v>
      </c>
      <c r="AS398" s="1">
        <v>83326.6640625</v>
      </c>
      <c r="AT398" s="1">
        <v>380294.75</v>
      </c>
      <c r="AU398" s="1">
        <v>166653.328125</v>
      </c>
      <c r="AV398" s="1">
        <v>57035.66015625</v>
      </c>
      <c r="AW398" s="1">
        <v>116657.3203125</v>
      </c>
      <c r="AX398" s="1">
        <v>33284.09765625</v>
      </c>
      <c r="AY398" s="1">
        <v>359699.75</v>
      </c>
      <c r="AZ398" s="1">
        <v>19973.884765625</v>
      </c>
      <c r="BA398" s="1">
        <v>118728.5859375</v>
      </c>
      <c r="BB398" s="1">
        <v>31567.0234375</v>
      </c>
      <c r="BC398" s="1">
        <v>97685.0234375</v>
      </c>
      <c r="BD398" s="1">
        <v>23040.779296875</v>
      </c>
      <c r="BE398" s="1">
        <v>115290.765625</v>
      </c>
      <c r="BF398" s="1">
        <v>10811.9482421875</v>
      </c>
      <c r="BG398" s="1">
        <v>108519.875</v>
      </c>
    </row>
    <row r="399" spans="1:59" ht="13" x14ac:dyDescent="0.15">
      <c r="A399" s="1">
        <v>397</v>
      </c>
      <c r="B399" s="1">
        <v>82698.359375</v>
      </c>
      <c r="C399" s="1">
        <v>135683.296875</v>
      </c>
      <c r="D399" s="1">
        <v>79476.046875</v>
      </c>
      <c r="E399" s="1">
        <v>51353.8203125</v>
      </c>
      <c r="F399" s="1">
        <v>35722.73828125</v>
      </c>
      <c r="G399" s="1">
        <v>58810.09765625</v>
      </c>
      <c r="H399" s="1">
        <v>25108.5625</v>
      </c>
      <c r="I399" s="1">
        <v>60542.89453125</v>
      </c>
      <c r="J399" s="1">
        <v>73654.7265625</v>
      </c>
      <c r="K399" s="1">
        <v>59020.13671875</v>
      </c>
      <c r="L399" s="1">
        <v>39224.12890625</v>
      </c>
      <c r="M399" s="1">
        <v>54022.23828125</v>
      </c>
      <c r="N399" s="1">
        <v>51359.421875</v>
      </c>
      <c r="O399" s="1">
        <v>66034.859375</v>
      </c>
      <c r="P399" s="1">
        <v>43152.859375</v>
      </c>
      <c r="Q399" s="1">
        <v>30612.7578125</v>
      </c>
      <c r="R399" s="1">
        <v>33513.48046875</v>
      </c>
      <c r="S399" s="1">
        <v>55817.0859375</v>
      </c>
      <c r="T399" s="1">
        <v>47701.1484375</v>
      </c>
      <c r="U399" s="1">
        <v>59817.31640625</v>
      </c>
      <c r="V399" s="1">
        <v>21676.306640625</v>
      </c>
      <c r="W399" s="1">
        <v>46207.93359375</v>
      </c>
      <c r="X399" s="1">
        <v>16936.478515625</v>
      </c>
      <c r="Y399" s="1">
        <v>44632.6640625</v>
      </c>
      <c r="Z399" s="1">
        <v>19569.0625</v>
      </c>
      <c r="AA399" s="1">
        <v>162777.953125</v>
      </c>
      <c r="AB399" s="1">
        <v>27309.720703125</v>
      </c>
      <c r="AC399" s="1">
        <v>121030.8984375</v>
      </c>
      <c r="AD399" s="1">
        <v>24362.05859375</v>
      </c>
      <c r="AE399" s="1">
        <v>130009.9296875</v>
      </c>
      <c r="AF399" s="1">
        <v>40518.40625</v>
      </c>
      <c r="AG399" s="1">
        <v>104390.3046875</v>
      </c>
      <c r="AH399" s="1">
        <v>22258.55078125</v>
      </c>
      <c r="AI399" s="1">
        <v>51320.40625</v>
      </c>
      <c r="AJ399" s="1">
        <v>18191.044921875</v>
      </c>
      <c r="AK399" s="1">
        <v>39298.2265625</v>
      </c>
      <c r="AL399" s="1">
        <v>13010.623046875</v>
      </c>
      <c r="AM399" s="1">
        <v>35801.6015625</v>
      </c>
      <c r="AN399" s="1">
        <v>14779.263671875</v>
      </c>
      <c r="AO399" s="1">
        <v>31729.767578125</v>
      </c>
      <c r="AP399" s="1">
        <v>12246.0224609375</v>
      </c>
      <c r="AQ399" s="1">
        <v>25505.0625</v>
      </c>
      <c r="AR399" s="1">
        <v>130774.1328125</v>
      </c>
      <c r="AS399" s="1">
        <v>83537.0703125</v>
      </c>
      <c r="AT399" s="1">
        <v>380375.9375</v>
      </c>
      <c r="AU399" s="1">
        <v>167074.140625</v>
      </c>
      <c r="AV399" s="1">
        <v>57038.61328125</v>
      </c>
      <c r="AW399" s="1">
        <v>116951.90625</v>
      </c>
      <c r="AX399" s="1">
        <v>33284.72265625</v>
      </c>
      <c r="AY399" s="1">
        <v>360608.0625</v>
      </c>
      <c r="AZ399" s="1">
        <v>19975.4453125</v>
      </c>
      <c r="BA399" s="1">
        <v>119028.390625</v>
      </c>
      <c r="BB399" s="1">
        <v>31568.931640625</v>
      </c>
      <c r="BC399" s="1">
        <v>97931.7109375</v>
      </c>
      <c r="BD399" s="1">
        <v>23042.138671875</v>
      </c>
      <c r="BE399" s="1">
        <v>115581.890625</v>
      </c>
      <c r="BF399" s="1">
        <v>10812.953125</v>
      </c>
      <c r="BG399" s="1">
        <v>108793.9140625</v>
      </c>
    </row>
    <row r="400" spans="1:59" ht="13" x14ac:dyDescent="0.15">
      <c r="A400" s="1">
        <v>398</v>
      </c>
      <c r="B400" s="1">
        <v>82702.1484375</v>
      </c>
      <c r="C400" s="1">
        <v>136025.078125</v>
      </c>
      <c r="D400" s="1">
        <v>79500.5703125</v>
      </c>
      <c r="E400" s="1">
        <v>51483.1796875</v>
      </c>
      <c r="F400" s="1">
        <v>35731.58984375</v>
      </c>
      <c r="G400" s="1">
        <v>58958.23046875</v>
      </c>
      <c r="H400" s="1">
        <v>25113.763671875</v>
      </c>
      <c r="I400" s="1">
        <v>60695.40234375</v>
      </c>
      <c r="J400" s="1">
        <v>73662.0390625</v>
      </c>
      <c r="K400" s="1">
        <v>59168.80859375</v>
      </c>
      <c r="L400" s="1">
        <v>39233.6171875</v>
      </c>
      <c r="M400" s="1">
        <v>54158.3125</v>
      </c>
      <c r="N400" s="1">
        <v>51364.19921875</v>
      </c>
      <c r="O400" s="1">
        <v>66201.203125</v>
      </c>
      <c r="P400" s="1">
        <v>43158.8515625</v>
      </c>
      <c r="Q400" s="1">
        <v>30689.87109375</v>
      </c>
      <c r="R400" s="1">
        <v>33513.97265625</v>
      </c>
      <c r="S400" s="1">
        <v>55957.68359375</v>
      </c>
      <c r="T400" s="1">
        <v>47704.4375</v>
      </c>
      <c r="U400" s="1">
        <v>59967.9921875</v>
      </c>
      <c r="V400" s="1">
        <v>21678.5078125</v>
      </c>
      <c r="W400" s="1">
        <v>46324.328125</v>
      </c>
      <c r="X400" s="1">
        <v>16937.66796875</v>
      </c>
      <c r="Y400" s="1">
        <v>44745.08984375</v>
      </c>
      <c r="Z400" s="1">
        <v>19573.177734375</v>
      </c>
      <c r="AA400" s="1">
        <v>163187.96875</v>
      </c>
      <c r="AB400" s="1">
        <v>27316.1875</v>
      </c>
      <c r="AC400" s="1">
        <v>121335.765625</v>
      </c>
      <c r="AD400" s="1">
        <v>24363.818359375</v>
      </c>
      <c r="AE400" s="1">
        <v>130337.4140625</v>
      </c>
      <c r="AF400" s="1">
        <v>40523.12890625</v>
      </c>
      <c r="AG400" s="1">
        <v>104653.2578125</v>
      </c>
      <c r="AH400" s="1">
        <v>22260.654296875</v>
      </c>
      <c r="AI400" s="1">
        <v>51449.6796875</v>
      </c>
      <c r="AJ400" s="1">
        <v>18192.537109375</v>
      </c>
      <c r="AK400" s="1">
        <v>39397.21484375</v>
      </c>
      <c r="AL400" s="1">
        <v>13013.7255859375</v>
      </c>
      <c r="AM400" s="1">
        <v>35891.78515625</v>
      </c>
      <c r="AN400" s="1">
        <v>14780.841796875</v>
      </c>
      <c r="AO400" s="1">
        <v>31809.693359375</v>
      </c>
      <c r="AP400" s="1">
        <v>12246.4794921875</v>
      </c>
      <c r="AQ400" s="1">
        <v>25569.306640625</v>
      </c>
      <c r="AR400" s="1">
        <v>130816.3515625</v>
      </c>
      <c r="AS400" s="1">
        <v>83747.5</v>
      </c>
      <c r="AT400" s="1">
        <v>380456.65625</v>
      </c>
      <c r="AU400" s="1">
        <v>167494.984375</v>
      </c>
      <c r="AV400" s="1">
        <v>57041.546875</v>
      </c>
      <c r="AW400" s="1">
        <v>117246.5</v>
      </c>
      <c r="AX400" s="1">
        <v>33285.34375</v>
      </c>
      <c r="AY400" s="1">
        <v>361516.40625</v>
      </c>
      <c r="AZ400" s="1">
        <v>19976.998046875</v>
      </c>
      <c r="BA400" s="1">
        <v>119328.21875</v>
      </c>
      <c r="BB400" s="1">
        <v>31570.83203125</v>
      </c>
      <c r="BC400" s="1">
        <v>98178.390625</v>
      </c>
      <c r="BD400" s="1">
        <v>23043.4921875</v>
      </c>
      <c r="BE400" s="1">
        <v>115873.03125</v>
      </c>
      <c r="BF400" s="1">
        <v>10813.955078125</v>
      </c>
      <c r="BG400" s="1">
        <v>109067.953125</v>
      </c>
    </row>
    <row r="401" spans="1:59" ht="13" x14ac:dyDescent="0.15">
      <c r="A401" s="1">
        <v>399</v>
      </c>
      <c r="B401" s="1">
        <v>82705.921875</v>
      </c>
      <c r="C401" s="1">
        <v>136366.84375</v>
      </c>
      <c r="D401" s="1">
        <v>79524.984375</v>
      </c>
      <c r="E401" s="1">
        <v>51612.53125</v>
      </c>
      <c r="F401" s="1">
        <v>35740.40625</v>
      </c>
      <c r="G401" s="1">
        <v>59106.37109375</v>
      </c>
      <c r="H401" s="1">
        <v>25118.939453125</v>
      </c>
      <c r="I401" s="1">
        <v>60847.90234375</v>
      </c>
      <c r="J401" s="1">
        <v>73669.3125</v>
      </c>
      <c r="K401" s="1">
        <v>59317.47265625</v>
      </c>
      <c r="L401" s="1">
        <v>39243.07421875</v>
      </c>
      <c r="M401" s="1">
        <v>54294.390625</v>
      </c>
      <c r="N401" s="1">
        <v>51368.953125</v>
      </c>
      <c r="O401" s="1">
        <v>66367.53125</v>
      </c>
      <c r="P401" s="1">
        <v>43164.8125</v>
      </c>
      <c r="Q401" s="1">
        <v>30766.98046875</v>
      </c>
      <c r="R401" s="1">
        <v>33514.45703125</v>
      </c>
      <c r="S401" s="1">
        <v>56098.28515625</v>
      </c>
      <c r="T401" s="1">
        <v>47707.7109375</v>
      </c>
      <c r="U401" s="1">
        <v>60118.66796875</v>
      </c>
      <c r="V401" s="1">
        <v>21680.6953125</v>
      </c>
      <c r="W401" s="1">
        <v>46440.72265625</v>
      </c>
      <c r="X401" s="1">
        <v>16938.8515625</v>
      </c>
      <c r="Y401" s="1">
        <v>44857.51953125</v>
      </c>
      <c r="Z401" s="1">
        <v>19577.275390625</v>
      </c>
      <c r="AA401" s="1">
        <v>163597.984375</v>
      </c>
      <c r="AB401" s="1">
        <v>27322.62890625</v>
      </c>
      <c r="AC401" s="1">
        <v>121640.625</v>
      </c>
      <c r="AD401" s="1">
        <v>24365.57421875</v>
      </c>
      <c r="AE401" s="1">
        <v>130664.90625</v>
      </c>
      <c r="AF401" s="1">
        <v>40527.8359375</v>
      </c>
      <c r="AG401" s="1">
        <v>104916.2109375</v>
      </c>
      <c r="AH401" s="1">
        <v>22262.748046875</v>
      </c>
      <c r="AI401" s="1">
        <v>51578.94921875</v>
      </c>
      <c r="AJ401" s="1">
        <v>18194.015625</v>
      </c>
      <c r="AK401" s="1">
        <v>39496.19921875</v>
      </c>
      <c r="AL401" s="1">
        <v>13016.8203125</v>
      </c>
      <c r="AM401" s="1">
        <v>35981.96484375</v>
      </c>
      <c r="AN401" s="1">
        <v>14782.4111328125</v>
      </c>
      <c r="AO401" s="1">
        <v>31889.6171875</v>
      </c>
      <c r="AP401" s="1">
        <v>12246.935546875</v>
      </c>
      <c r="AQ401" s="1">
        <v>25633.552734375</v>
      </c>
      <c r="AR401" s="1">
        <v>130858.34375</v>
      </c>
      <c r="AS401" s="1">
        <v>83957.921875</v>
      </c>
      <c r="AT401" s="1">
        <v>380536.90625</v>
      </c>
      <c r="AU401" s="1">
        <v>167915.828125</v>
      </c>
      <c r="AV401" s="1">
        <v>57044.46484375</v>
      </c>
      <c r="AW401" s="1">
        <v>117541.0859375</v>
      </c>
      <c r="AX401" s="1">
        <v>33285.9609375</v>
      </c>
      <c r="AY401" s="1">
        <v>362424.75</v>
      </c>
      <c r="AZ401" s="1">
        <v>19978.54296875</v>
      </c>
      <c r="BA401" s="1">
        <v>119628.0390625</v>
      </c>
      <c r="BB401" s="1">
        <v>31572.71875</v>
      </c>
      <c r="BC401" s="1">
        <v>98425.0703125</v>
      </c>
      <c r="BD401" s="1">
        <v>23044.83984375</v>
      </c>
      <c r="BE401" s="1">
        <v>116164.171875</v>
      </c>
      <c r="BF401" s="1">
        <v>10814.951171875</v>
      </c>
      <c r="BG401" s="1">
        <v>109342</v>
      </c>
    </row>
    <row r="402" spans="1:59" ht="13" x14ac:dyDescent="0.15">
      <c r="A402" s="1">
        <v>400</v>
      </c>
      <c r="B402" s="1">
        <v>82709.671875</v>
      </c>
      <c r="C402" s="1">
        <v>136708.609375</v>
      </c>
      <c r="D402" s="1">
        <v>79549.296875</v>
      </c>
      <c r="E402" s="1">
        <v>51741.88671875</v>
      </c>
      <c r="F402" s="1">
        <v>35749.19140625</v>
      </c>
      <c r="G402" s="1">
        <v>59254.50390625</v>
      </c>
      <c r="H402" s="1">
        <v>25124.09765625</v>
      </c>
      <c r="I402" s="1">
        <v>61000.40234375</v>
      </c>
      <c r="J402" s="1">
        <v>73676.53125</v>
      </c>
      <c r="K402" s="1">
        <v>59466.13671875</v>
      </c>
      <c r="L402" s="1">
        <v>39252.5</v>
      </c>
      <c r="M402" s="1">
        <v>54430.4609375</v>
      </c>
      <c r="N402" s="1">
        <v>51373.6875</v>
      </c>
      <c r="O402" s="1">
        <v>66533.8671875</v>
      </c>
      <c r="P402" s="1">
        <v>43170.74609375</v>
      </c>
      <c r="Q402" s="1">
        <v>30844.08984375</v>
      </c>
      <c r="R402" s="1">
        <v>33514.94140625</v>
      </c>
      <c r="S402" s="1">
        <v>56238.875</v>
      </c>
      <c r="T402" s="1">
        <v>47710.96484375</v>
      </c>
      <c r="U402" s="1">
        <v>60269.33984375</v>
      </c>
      <c r="V402" s="1">
        <v>21682.873046875</v>
      </c>
      <c r="W402" s="1">
        <v>46557.11328125</v>
      </c>
      <c r="X402" s="1">
        <v>16940.025390625</v>
      </c>
      <c r="Y402" s="1">
        <v>44969.94140625</v>
      </c>
      <c r="Z402" s="1">
        <v>19581.349609375</v>
      </c>
      <c r="AA402" s="1">
        <v>164008.015625</v>
      </c>
      <c r="AB402" s="1">
        <v>27329.04296875</v>
      </c>
      <c r="AC402" s="1">
        <v>121945.484375</v>
      </c>
      <c r="AD402" s="1">
        <v>24367.3203125</v>
      </c>
      <c r="AE402" s="1">
        <v>130992.375</v>
      </c>
      <c r="AF402" s="1">
        <v>40532.51171875</v>
      </c>
      <c r="AG402" s="1">
        <v>105179.1484375</v>
      </c>
      <c r="AH402" s="1">
        <v>22264.826171875</v>
      </c>
      <c r="AI402" s="1">
        <v>51708.21875</v>
      </c>
      <c r="AJ402" s="1">
        <v>18195.486328125</v>
      </c>
      <c r="AK402" s="1">
        <v>39595.1875</v>
      </c>
      <c r="AL402" s="1">
        <v>13019.904296875</v>
      </c>
      <c r="AM402" s="1">
        <v>36072.14453125</v>
      </c>
      <c r="AN402" s="1">
        <v>14783.9755859375</v>
      </c>
      <c r="AO402" s="1">
        <v>31969.5390625</v>
      </c>
      <c r="AP402" s="1">
        <v>12247.3857421875</v>
      </c>
      <c r="AQ402" s="1">
        <v>25697.796875</v>
      </c>
      <c r="AR402" s="1">
        <v>130900.15625</v>
      </c>
      <c r="AS402" s="1">
        <v>84168.34375</v>
      </c>
      <c r="AT402" s="1">
        <v>380616.78125</v>
      </c>
      <c r="AU402" s="1">
        <v>168336.671875</v>
      </c>
      <c r="AV402" s="1">
        <v>57047.37109375</v>
      </c>
      <c r="AW402" s="1">
        <v>117835.671875</v>
      </c>
      <c r="AX402" s="1">
        <v>33286.578125</v>
      </c>
      <c r="AY402" s="1">
        <v>363333.0625</v>
      </c>
      <c r="AZ402" s="1">
        <v>19980.083984375</v>
      </c>
      <c r="BA402" s="1">
        <v>119927.8515625</v>
      </c>
      <c r="BB402" s="1">
        <v>31574.60546875</v>
      </c>
      <c r="BC402" s="1">
        <v>98671.7421875</v>
      </c>
      <c r="BD402" s="1">
        <v>23046.181640625</v>
      </c>
      <c r="BE402" s="1">
        <v>116455.3125</v>
      </c>
      <c r="BF402" s="1">
        <v>10815.9453125</v>
      </c>
      <c r="BG402" s="1">
        <v>109616.0234375</v>
      </c>
    </row>
    <row r="403" spans="1:59" ht="13" x14ac:dyDescent="0.15">
      <c r="A403" s="1">
        <v>401</v>
      </c>
      <c r="B403" s="1">
        <v>82713.3828125</v>
      </c>
      <c r="C403" s="1">
        <v>137050.390625</v>
      </c>
      <c r="D403" s="1">
        <v>79573.515625</v>
      </c>
      <c r="E403" s="1">
        <v>51871.23828125</v>
      </c>
      <c r="F403" s="1">
        <v>35757.94140625</v>
      </c>
      <c r="G403" s="1">
        <v>59402.640625</v>
      </c>
      <c r="H403" s="1">
        <v>25129.236328125</v>
      </c>
      <c r="I403" s="1">
        <v>61152.90234375</v>
      </c>
      <c r="J403" s="1">
        <v>73683.7109375</v>
      </c>
      <c r="K403" s="1">
        <v>59614.80078125</v>
      </c>
      <c r="L403" s="1">
        <v>39261.8984375</v>
      </c>
      <c r="M403" s="1">
        <v>54566.54296875</v>
      </c>
      <c r="N403" s="1">
        <v>51378.3984375</v>
      </c>
      <c r="O403" s="1">
        <v>66700.203125</v>
      </c>
      <c r="P403" s="1">
        <v>43176.65625</v>
      </c>
      <c r="Q403" s="1">
        <v>30921.201171875</v>
      </c>
      <c r="R403" s="1">
        <v>33515.421875</v>
      </c>
      <c r="S403" s="1">
        <v>56379.4765625</v>
      </c>
      <c r="T403" s="1">
        <v>47714.203125</v>
      </c>
      <c r="U403" s="1">
        <v>60420.01171875</v>
      </c>
      <c r="V403" s="1">
        <v>21685.0390625</v>
      </c>
      <c r="W403" s="1">
        <v>46673.5078125</v>
      </c>
      <c r="X403" s="1">
        <v>16941.193359375</v>
      </c>
      <c r="Y403" s="1">
        <v>45082.3671875</v>
      </c>
      <c r="Z403" s="1">
        <v>19585.40234375</v>
      </c>
      <c r="AA403" s="1">
        <v>164418.03125</v>
      </c>
      <c r="AB403" s="1">
        <v>27335.427734375</v>
      </c>
      <c r="AC403" s="1">
        <v>122250.3515625</v>
      </c>
      <c r="AD403" s="1">
        <v>24369.0546875</v>
      </c>
      <c r="AE403" s="1">
        <v>131319.859375</v>
      </c>
      <c r="AF403" s="1">
        <v>40537.171875</v>
      </c>
      <c r="AG403" s="1">
        <v>105442.1015625</v>
      </c>
      <c r="AH403" s="1">
        <v>22266.900390625</v>
      </c>
      <c r="AI403" s="1">
        <v>51837.48828125</v>
      </c>
      <c r="AJ403" s="1">
        <v>18196.94921875</v>
      </c>
      <c r="AK403" s="1">
        <v>39694.17578125</v>
      </c>
      <c r="AL403" s="1">
        <v>13022.9775390625</v>
      </c>
      <c r="AM403" s="1">
        <v>36162.32421875</v>
      </c>
      <c r="AN403" s="1">
        <v>14785.53125</v>
      </c>
      <c r="AO403" s="1">
        <v>32049.46484375</v>
      </c>
      <c r="AP403" s="1">
        <v>12247.8349609375</v>
      </c>
      <c r="AQ403" s="1">
        <v>25762.041015625</v>
      </c>
      <c r="AR403" s="1">
        <v>130941.78125</v>
      </c>
      <c r="AS403" s="1">
        <v>84378.7578125</v>
      </c>
      <c r="AT403" s="1">
        <v>380696.1875</v>
      </c>
      <c r="AU403" s="1">
        <v>168757.515625</v>
      </c>
      <c r="AV403" s="1">
        <v>57050.25390625</v>
      </c>
      <c r="AW403" s="1">
        <v>118130.265625</v>
      </c>
      <c r="AX403" s="1">
        <v>33287.19140625</v>
      </c>
      <c r="AY403" s="1">
        <v>364241.40625</v>
      </c>
      <c r="AZ403" s="1">
        <v>19981.61328125</v>
      </c>
      <c r="BA403" s="1">
        <v>120227.671875</v>
      </c>
      <c r="BB403" s="1">
        <v>31576.474609375</v>
      </c>
      <c r="BC403" s="1">
        <v>98918.4296875</v>
      </c>
      <c r="BD403" s="1">
        <v>23047.517578125</v>
      </c>
      <c r="BE403" s="1">
        <v>116746.453125</v>
      </c>
      <c r="BF403" s="1">
        <v>10816.935546875</v>
      </c>
      <c r="BG403" s="1">
        <v>109890.0703125</v>
      </c>
    </row>
    <row r="404" spans="1:59" ht="13" x14ac:dyDescent="0.15">
      <c r="A404" s="1">
        <v>402</v>
      </c>
      <c r="B404" s="1">
        <v>82717.0859375</v>
      </c>
      <c r="C404" s="1">
        <v>137392.15625</v>
      </c>
      <c r="D404" s="1">
        <v>79597.640625</v>
      </c>
      <c r="E404" s="1">
        <v>52000.59765625</v>
      </c>
      <c r="F404" s="1">
        <v>35766.65234375</v>
      </c>
      <c r="G404" s="1">
        <v>59550.78125</v>
      </c>
      <c r="H404" s="1">
        <v>25134.353515625</v>
      </c>
      <c r="I404" s="1">
        <v>61305.40234375</v>
      </c>
      <c r="J404" s="1">
        <v>73690.8515625</v>
      </c>
      <c r="K404" s="1">
        <v>59763.46875</v>
      </c>
      <c r="L404" s="1">
        <v>39271.26953125</v>
      </c>
      <c r="M404" s="1">
        <v>54702.6171875</v>
      </c>
      <c r="N404" s="1">
        <v>51383.0859375</v>
      </c>
      <c r="O404" s="1">
        <v>66866.5390625</v>
      </c>
      <c r="P404" s="1">
        <v>43182.52734375</v>
      </c>
      <c r="Q404" s="1">
        <v>30998.310546875</v>
      </c>
      <c r="R404" s="1">
        <v>33515.890625</v>
      </c>
      <c r="S404" s="1">
        <v>56520.07421875</v>
      </c>
      <c r="T404" s="1">
        <v>47717.42578125</v>
      </c>
      <c r="U404" s="1">
        <v>60570.69140625</v>
      </c>
      <c r="V404" s="1">
        <v>21687.19140625</v>
      </c>
      <c r="W404" s="1">
        <v>46789.8984375</v>
      </c>
      <c r="X404" s="1">
        <v>16942.35546875</v>
      </c>
      <c r="Y404" s="1">
        <v>45194.79296875</v>
      </c>
      <c r="Z404" s="1">
        <v>19589.439453125</v>
      </c>
      <c r="AA404" s="1">
        <v>164828.046875</v>
      </c>
      <c r="AB404" s="1">
        <v>27341.7890625</v>
      </c>
      <c r="AC404" s="1">
        <v>122555.2265625</v>
      </c>
      <c r="AD404" s="1">
        <v>24370.787109375</v>
      </c>
      <c r="AE404" s="1">
        <v>131647.34375</v>
      </c>
      <c r="AF404" s="1">
        <v>40541.8046875</v>
      </c>
      <c r="AG404" s="1">
        <v>105705.0546875</v>
      </c>
      <c r="AH404" s="1">
        <v>22268.9609375</v>
      </c>
      <c r="AI404" s="1">
        <v>51966.76171875</v>
      </c>
      <c r="AJ404" s="1">
        <v>18198.40234375</v>
      </c>
      <c r="AK404" s="1">
        <v>39793.16796875</v>
      </c>
      <c r="AL404" s="1">
        <v>13026.041015625</v>
      </c>
      <c r="AM404" s="1">
        <v>36252.5078125</v>
      </c>
      <c r="AN404" s="1">
        <v>14787.080078125</v>
      </c>
      <c r="AO404" s="1">
        <v>32129.388671875</v>
      </c>
      <c r="AP404" s="1">
        <v>12248.28125</v>
      </c>
      <c r="AQ404" s="1">
        <v>25826.28515625</v>
      </c>
      <c r="AR404" s="1">
        <v>130983.1875</v>
      </c>
      <c r="AS404" s="1">
        <v>84589.1875</v>
      </c>
      <c r="AT404" s="1">
        <v>380775.15625</v>
      </c>
      <c r="AU404" s="1">
        <v>169178.359375</v>
      </c>
      <c r="AV404" s="1">
        <v>57053.125</v>
      </c>
      <c r="AW404" s="1">
        <v>118424.859375</v>
      </c>
      <c r="AX404" s="1">
        <v>33287.8046875</v>
      </c>
      <c r="AY404" s="1">
        <v>365149.75</v>
      </c>
      <c r="AZ404" s="1">
        <v>19983.13671875</v>
      </c>
      <c r="BA404" s="1">
        <v>120527.5</v>
      </c>
      <c r="BB404" s="1">
        <v>31578.341796875</v>
      </c>
      <c r="BC404" s="1">
        <v>99165.109375</v>
      </c>
      <c r="BD404" s="1">
        <v>23048.845703125</v>
      </c>
      <c r="BE404" s="1">
        <v>117037.59375</v>
      </c>
      <c r="BF404" s="1">
        <v>10817.921875</v>
      </c>
      <c r="BG404" s="1">
        <v>110164.1171875</v>
      </c>
    </row>
    <row r="405" spans="1:59" ht="13" x14ac:dyDescent="0.15">
      <c r="A405" s="1">
        <v>403</v>
      </c>
      <c r="B405" s="1">
        <v>82720.7578125</v>
      </c>
      <c r="C405" s="1">
        <v>137733.9375</v>
      </c>
      <c r="D405" s="1">
        <v>79621.6484375</v>
      </c>
      <c r="E405" s="1">
        <v>52129.94921875</v>
      </c>
      <c r="F405" s="1">
        <v>35775.33203125</v>
      </c>
      <c r="G405" s="1">
        <v>59698.9140625</v>
      </c>
      <c r="H405" s="1">
        <v>25139.453125</v>
      </c>
      <c r="I405" s="1">
        <v>61457.90234375</v>
      </c>
      <c r="J405" s="1">
        <v>73697.9609375</v>
      </c>
      <c r="K405" s="1">
        <v>59912.1328125</v>
      </c>
      <c r="L405" s="1">
        <v>39280.609375</v>
      </c>
      <c r="M405" s="1">
        <v>54838.69140625</v>
      </c>
      <c r="N405" s="1">
        <v>51387.74609375</v>
      </c>
      <c r="O405" s="1">
        <v>67032.8671875</v>
      </c>
      <c r="P405" s="1">
        <v>43188.3671875</v>
      </c>
      <c r="Q405" s="1">
        <v>31075.419921875</v>
      </c>
      <c r="R405" s="1">
        <v>33516.3671875</v>
      </c>
      <c r="S405" s="1">
        <v>56660.671875</v>
      </c>
      <c r="T405" s="1">
        <v>47720.6328125</v>
      </c>
      <c r="U405" s="1">
        <v>60721.359375</v>
      </c>
      <c r="V405" s="1">
        <v>21689.3359375</v>
      </c>
      <c r="W405" s="1">
        <v>46906.2890625</v>
      </c>
      <c r="X405" s="1">
        <v>16943.5078125</v>
      </c>
      <c r="Y405" s="1">
        <v>45307.21484375</v>
      </c>
      <c r="Z405" s="1">
        <v>19593.451171875</v>
      </c>
      <c r="AA405" s="1">
        <v>165238.078125</v>
      </c>
      <c r="AB405" s="1">
        <v>27348.125</v>
      </c>
      <c r="AC405" s="1">
        <v>122860.078125</v>
      </c>
      <c r="AD405" s="1">
        <v>24372.51171875</v>
      </c>
      <c r="AE405" s="1">
        <v>131974.8125</v>
      </c>
      <c r="AF405" s="1">
        <v>40546.41796875</v>
      </c>
      <c r="AG405" s="1">
        <v>105968</v>
      </c>
      <c r="AH405" s="1">
        <v>22271.01171875</v>
      </c>
      <c r="AI405" s="1">
        <v>52096.03125</v>
      </c>
      <c r="AJ405" s="1">
        <v>18199.845703125</v>
      </c>
      <c r="AK405" s="1">
        <v>39892.1484375</v>
      </c>
      <c r="AL405" s="1">
        <v>13029.0966796875</v>
      </c>
      <c r="AM405" s="1">
        <v>36342.68359375</v>
      </c>
      <c r="AN405" s="1">
        <v>14788.62109375</v>
      </c>
      <c r="AO405" s="1">
        <v>32209.310546875</v>
      </c>
      <c r="AP405" s="1">
        <v>12248.7255859375</v>
      </c>
      <c r="AQ405" s="1">
        <v>25890.52734375</v>
      </c>
      <c r="AR405" s="1">
        <v>131024.40625</v>
      </c>
      <c r="AS405" s="1">
        <v>84799.6015625</v>
      </c>
      <c r="AT405" s="1">
        <v>380853.6875</v>
      </c>
      <c r="AU405" s="1">
        <v>169599.1875</v>
      </c>
      <c r="AV405" s="1">
        <v>57055.98046875</v>
      </c>
      <c r="AW405" s="1">
        <v>118719.4375</v>
      </c>
      <c r="AX405" s="1">
        <v>33288.40625</v>
      </c>
      <c r="AY405" s="1">
        <v>366058.0625</v>
      </c>
      <c r="AZ405" s="1">
        <v>19984.65234375</v>
      </c>
      <c r="BA405" s="1">
        <v>120827.3046875</v>
      </c>
      <c r="BB405" s="1">
        <v>31580.197265625</v>
      </c>
      <c r="BC405" s="1">
        <v>99411.78125</v>
      </c>
      <c r="BD405" s="1">
        <v>23050.169921875</v>
      </c>
      <c r="BE405" s="1">
        <v>117328.7265625</v>
      </c>
      <c r="BF405" s="1">
        <v>10818.9052734375</v>
      </c>
      <c r="BG405" s="1">
        <v>110438.1484375</v>
      </c>
    </row>
    <row r="406" spans="1:59" ht="13" x14ac:dyDescent="0.15">
      <c r="A406" s="1">
        <v>404</v>
      </c>
      <c r="B406" s="1">
        <v>82724.3984375</v>
      </c>
      <c r="C406" s="1">
        <v>138075.703125</v>
      </c>
      <c r="D406" s="1">
        <v>79645.5703125</v>
      </c>
      <c r="E406" s="1">
        <v>52259.3046875</v>
      </c>
      <c r="F406" s="1">
        <v>35783.9765625</v>
      </c>
      <c r="G406" s="1">
        <v>59847.05078125</v>
      </c>
      <c r="H406" s="1">
        <v>25144.53125</v>
      </c>
      <c r="I406" s="1">
        <v>61610.40625</v>
      </c>
      <c r="J406" s="1">
        <v>73705.015625</v>
      </c>
      <c r="K406" s="1">
        <v>60060.796875</v>
      </c>
      <c r="L406" s="1">
        <v>39289.92578125</v>
      </c>
      <c r="M406" s="1">
        <v>54974.76953125</v>
      </c>
      <c r="N406" s="1">
        <v>51392.3984375</v>
      </c>
      <c r="O406" s="1">
        <v>67199.2109375</v>
      </c>
      <c r="P406" s="1">
        <v>43194.18359375</v>
      </c>
      <c r="Q406" s="1">
        <v>31152.529296875</v>
      </c>
      <c r="R406" s="1">
        <v>33516.83203125</v>
      </c>
      <c r="S406" s="1">
        <v>56801.265625</v>
      </c>
      <c r="T406" s="1">
        <v>47723.82421875</v>
      </c>
      <c r="U406" s="1">
        <v>60872.03125</v>
      </c>
      <c r="V406" s="1">
        <v>21691.466796875</v>
      </c>
      <c r="W406" s="1">
        <v>47022.6875</v>
      </c>
      <c r="X406" s="1">
        <v>16944.654296875</v>
      </c>
      <c r="Y406" s="1">
        <v>45419.640625</v>
      </c>
      <c r="Z406" s="1">
        <v>19597.4453125</v>
      </c>
      <c r="AA406" s="1">
        <v>165648.09375</v>
      </c>
      <c r="AB406" s="1">
        <v>27354.431640625</v>
      </c>
      <c r="AC406" s="1">
        <v>123164.9375</v>
      </c>
      <c r="AD406" s="1">
        <v>24374.228515625</v>
      </c>
      <c r="AE406" s="1">
        <v>132302.296875</v>
      </c>
      <c r="AF406" s="1">
        <v>40551.0078125</v>
      </c>
      <c r="AG406" s="1">
        <v>106230.953125</v>
      </c>
      <c r="AH406" s="1">
        <v>22273.052734375</v>
      </c>
      <c r="AI406" s="1">
        <v>52225.30078125</v>
      </c>
      <c r="AJ406" s="1">
        <v>18201.279296875</v>
      </c>
      <c r="AK406" s="1">
        <v>39991.140625</v>
      </c>
      <c r="AL406" s="1">
        <v>13032.140625</v>
      </c>
      <c r="AM406" s="1">
        <v>36432.8671875</v>
      </c>
      <c r="AN406" s="1">
        <v>14790.154296875</v>
      </c>
      <c r="AO406" s="1">
        <v>32289.23828125</v>
      </c>
      <c r="AP406" s="1">
        <v>12249.1669921875</v>
      </c>
      <c r="AQ406" s="1">
        <v>25954.7734375</v>
      </c>
      <c r="AR406" s="1">
        <v>131065.4296875</v>
      </c>
      <c r="AS406" s="1">
        <v>85010.0234375</v>
      </c>
      <c r="AT406" s="1">
        <v>380931.84375</v>
      </c>
      <c r="AU406" s="1">
        <v>170020.03125</v>
      </c>
      <c r="AV406" s="1">
        <v>57058.81640625</v>
      </c>
      <c r="AW406" s="1">
        <v>119014.03125</v>
      </c>
      <c r="AX406" s="1">
        <v>33289.015625</v>
      </c>
      <c r="AY406" s="1">
        <v>366966.40625</v>
      </c>
      <c r="AZ406" s="1">
        <v>19986.1640625</v>
      </c>
      <c r="BA406" s="1">
        <v>121127.1328125</v>
      </c>
      <c r="BB406" s="1">
        <v>31582.041015625</v>
      </c>
      <c r="BC406" s="1">
        <v>99658.46875</v>
      </c>
      <c r="BD406" s="1">
        <v>23051.486328125</v>
      </c>
      <c r="BE406" s="1">
        <v>117619.8671875</v>
      </c>
      <c r="BF406" s="1">
        <v>10819.8828125</v>
      </c>
      <c r="BG406" s="1">
        <v>110712.1953125</v>
      </c>
    </row>
    <row r="407" spans="1:59" ht="13" x14ac:dyDescent="0.15">
      <c r="A407" s="1">
        <v>405</v>
      </c>
      <c r="B407" s="1">
        <v>82728.03125</v>
      </c>
      <c r="C407" s="1">
        <v>138417.46875</v>
      </c>
      <c r="D407" s="1">
        <v>79669.3984375</v>
      </c>
      <c r="E407" s="1">
        <v>52388.66015625</v>
      </c>
      <c r="F407" s="1">
        <v>35792.5859375</v>
      </c>
      <c r="G407" s="1">
        <v>59995.19140625</v>
      </c>
      <c r="H407" s="1">
        <v>25149.591796875</v>
      </c>
      <c r="I407" s="1">
        <v>61762.91015625</v>
      </c>
      <c r="J407" s="1">
        <v>73712.046875</v>
      </c>
      <c r="K407" s="1">
        <v>60209.46484375</v>
      </c>
      <c r="L407" s="1">
        <v>39299.2109375</v>
      </c>
      <c r="M407" s="1">
        <v>55110.84765625</v>
      </c>
      <c r="N407" s="1">
        <v>51397.015625</v>
      </c>
      <c r="O407" s="1">
        <v>67365.5390625</v>
      </c>
      <c r="P407" s="1">
        <v>43199.96484375</v>
      </c>
      <c r="Q407" s="1">
        <v>31229.642578125</v>
      </c>
      <c r="R407" s="1">
        <v>33517.296875</v>
      </c>
      <c r="S407" s="1">
        <v>56941.8671875</v>
      </c>
      <c r="T407" s="1">
        <v>47727</v>
      </c>
      <c r="U407" s="1">
        <v>61022.70703125</v>
      </c>
      <c r="V407" s="1">
        <v>21693.5859375</v>
      </c>
      <c r="W407" s="1">
        <v>47139.078125</v>
      </c>
      <c r="X407" s="1">
        <v>16945.794921875</v>
      </c>
      <c r="Y407" s="1">
        <v>45532.06640625</v>
      </c>
      <c r="Z407" s="1">
        <v>19601.419921875</v>
      </c>
      <c r="AA407" s="1">
        <v>166058.109375</v>
      </c>
      <c r="AB407" s="1">
        <v>27360.716796875</v>
      </c>
      <c r="AC407" s="1">
        <v>123469.8125</v>
      </c>
      <c r="AD407" s="1">
        <v>24375.935546875</v>
      </c>
      <c r="AE407" s="1">
        <v>132629.796875</v>
      </c>
      <c r="AF407" s="1">
        <v>40555.578125</v>
      </c>
      <c r="AG407" s="1">
        <v>106493.8984375</v>
      </c>
      <c r="AH407" s="1">
        <v>22275.0859375</v>
      </c>
      <c r="AI407" s="1">
        <v>52354.57421875</v>
      </c>
      <c r="AJ407" s="1">
        <v>18202.703125</v>
      </c>
      <c r="AK407" s="1">
        <v>40090.12890625</v>
      </c>
      <c r="AL407" s="1">
        <v>13035.17578125</v>
      </c>
      <c r="AM407" s="1">
        <v>36523.046875</v>
      </c>
      <c r="AN407" s="1">
        <v>14791.6826171875</v>
      </c>
      <c r="AO407" s="1">
        <v>32369.162109375</v>
      </c>
      <c r="AP407" s="1">
        <v>12249.60546875</v>
      </c>
      <c r="AQ407" s="1">
        <v>26019.01953125</v>
      </c>
      <c r="AR407" s="1">
        <v>131106.28125</v>
      </c>
      <c r="AS407" s="1">
        <v>85220.4453125</v>
      </c>
      <c r="AT407" s="1">
        <v>381009.46875</v>
      </c>
      <c r="AU407" s="1">
        <v>170440.890625</v>
      </c>
      <c r="AV407" s="1">
        <v>57061.64453125</v>
      </c>
      <c r="AW407" s="1">
        <v>119308.625</v>
      </c>
      <c r="AX407" s="1">
        <v>33289.61328125</v>
      </c>
      <c r="AY407" s="1">
        <v>367874.75</v>
      </c>
      <c r="AZ407" s="1">
        <v>19987.6640625</v>
      </c>
      <c r="BA407" s="1">
        <v>121426.953125</v>
      </c>
      <c r="BB407" s="1">
        <v>31583.880859375</v>
      </c>
      <c r="BC407" s="1">
        <v>99905.1484375</v>
      </c>
      <c r="BD407" s="1">
        <v>23052.80078125</v>
      </c>
      <c r="BE407" s="1">
        <v>117911.0078125</v>
      </c>
      <c r="BF407" s="1">
        <v>10820.859375</v>
      </c>
      <c r="BG407" s="1">
        <v>110986.234375</v>
      </c>
    </row>
    <row r="408" spans="1:59" ht="13" x14ac:dyDescent="0.15">
      <c r="A408" s="1">
        <v>406</v>
      </c>
      <c r="B408" s="1">
        <v>82731.6328125</v>
      </c>
      <c r="C408" s="1">
        <v>138759.25</v>
      </c>
      <c r="D408" s="1">
        <v>79693.1171875</v>
      </c>
      <c r="E408" s="1">
        <v>52518.01171875</v>
      </c>
      <c r="F408" s="1">
        <v>35801.16796875</v>
      </c>
      <c r="G408" s="1">
        <v>60143.32421875</v>
      </c>
      <c r="H408" s="1">
        <v>25154.6328125</v>
      </c>
      <c r="I408" s="1">
        <v>61915.40625</v>
      </c>
      <c r="J408" s="1">
        <v>73719.03125</v>
      </c>
      <c r="K408" s="1">
        <v>60358.125</v>
      </c>
      <c r="L408" s="1">
        <v>39308.47265625</v>
      </c>
      <c r="M408" s="1">
        <v>55246.921875</v>
      </c>
      <c r="N408" s="1">
        <v>51401.6171875</v>
      </c>
      <c r="O408" s="1">
        <v>67531.875</v>
      </c>
      <c r="P408" s="1">
        <v>43205.7265625</v>
      </c>
      <c r="Q408" s="1">
        <v>31306.75</v>
      </c>
      <c r="R408" s="1">
        <v>33517.7578125</v>
      </c>
      <c r="S408" s="1">
        <v>57082.4609375</v>
      </c>
      <c r="T408" s="1">
        <v>47730.16015625</v>
      </c>
      <c r="U408" s="1">
        <v>61173.37890625</v>
      </c>
      <c r="V408" s="1">
        <v>21695.697265625</v>
      </c>
      <c r="W408" s="1">
        <v>47255.46875</v>
      </c>
      <c r="X408" s="1">
        <v>16946.9296875</v>
      </c>
      <c r="Y408" s="1">
        <v>45644.48828125</v>
      </c>
      <c r="Z408" s="1">
        <v>19605.373046875</v>
      </c>
      <c r="AA408" s="1">
        <v>166468.125</v>
      </c>
      <c r="AB408" s="1">
        <v>27366.974609375</v>
      </c>
      <c r="AC408" s="1">
        <v>123774.671875</v>
      </c>
      <c r="AD408" s="1">
        <v>24377.634765625</v>
      </c>
      <c r="AE408" s="1">
        <v>132957.265625</v>
      </c>
      <c r="AF408" s="1">
        <v>40560.125</v>
      </c>
      <c r="AG408" s="1">
        <v>106756.8359375</v>
      </c>
      <c r="AH408" s="1">
        <v>22277.107421875</v>
      </c>
      <c r="AI408" s="1">
        <v>52483.84375</v>
      </c>
      <c r="AJ408" s="1">
        <v>18204.119140625</v>
      </c>
      <c r="AK408" s="1">
        <v>40189.1171875</v>
      </c>
      <c r="AL408" s="1">
        <v>13038.201171875</v>
      </c>
      <c r="AM408" s="1">
        <v>36613.2265625</v>
      </c>
      <c r="AN408" s="1">
        <v>14793.201171875</v>
      </c>
      <c r="AO408" s="1">
        <v>32449.083984375</v>
      </c>
      <c r="AP408" s="1">
        <v>12250.041015625</v>
      </c>
      <c r="AQ408" s="1">
        <v>26083.26171875</v>
      </c>
      <c r="AR408" s="1">
        <v>131146.90625</v>
      </c>
      <c r="AS408" s="1">
        <v>85430.8671875</v>
      </c>
      <c r="AT408" s="1">
        <v>381086.75</v>
      </c>
      <c r="AU408" s="1">
        <v>170861.71875</v>
      </c>
      <c r="AV408" s="1">
        <v>57064.4453125</v>
      </c>
      <c r="AW408" s="1">
        <v>119603.2109375</v>
      </c>
      <c r="AX408" s="1">
        <v>33290.2109375</v>
      </c>
      <c r="AY408" s="1">
        <v>368783.0625</v>
      </c>
      <c r="AZ408" s="1">
        <v>19989.162109375</v>
      </c>
      <c r="BA408" s="1">
        <v>121726.7734375</v>
      </c>
      <c r="BB408" s="1">
        <v>31585.70703125</v>
      </c>
      <c r="BC408" s="1">
        <v>100151.8203125</v>
      </c>
      <c r="BD408" s="1">
        <v>23054.10546875</v>
      </c>
      <c r="BE408" s="1">
        <v>118202.140625</v>
      </c>
      <c r="BF408" s="1">
        <v>10821.8310546875</v>
      </c>
      <c r="BG408" s="1">
        <v>111260.2734375</v>
      </c>
    </row>
    <row r="409" spans="1:59" ht="13" x14ac:dyDescent="0.15">
      <c r="A409" s="1">
        <v>407</v>
      </c>
      <c r="B409" s="1">
        <v>82735.203125</v>
      </c>
      <c r="C409" s="1">
        <v>139101.015625</v>
      </c>
      <c r="D409" s="1">
        <v>79716.75</v>
      </c>
      <c r="E409" s="1">
        <v>52647.37109375</v>
      </c>
      <c r="F409" s="1">
        <v>35809.70703125</v>
      </c>
      <c r="G409" s="1">
        <v>60291.4609375</v>
      </c>
      <c r="H409" s="1">
        <v>25159.650390625</v>
      </c>
      <c r="I409" s="1">
        <v>62067.90625</v>
      </c>
      <c r="J409" s="1">
        <v>73725.984375</v>
      </c>
      <c r="K409" s="1">
        <v>60506.79296875</v>
      </c>
      <c r="L409" s="1">
        <v>39317.6953125</v>
      </c>
      <c r="M409" s="1">
        <v>55382.99609375</v>
      </c>
      <c r="N409" s="1">
        <v>51406.1953125</v>
      </c>
      <c r="O409" s="1">
        <v>67698.2109375</v>
      </c>
      <c r="P409" s="1">
        <v>43211.44921875</v>
      </c>
      <c r="Q409" s="1">
        <v>31383.86328125</v>
      </c>
      <c r="R409" s="1">
        <v>33518.2109375</v>
      </c>
      <c r="S409" s="1">
        <v>57223.0625</v>
      </c>
      <c r="T409" s="1">
        <v>47733.30078125</v>
      </c>
      <c r="U409" s="1">
        <v>61324.0546875</v>
      </c>
      <c r="V409" s="1">
        <v>21697.794921875</v>
      </c>
      <c r="W409" s="1">
        <v>47371.86328125</v>
      </c>
      <c r="X409" s="1">
        <v>16948.0546875</v>
      </c>
      <c r="Y409" s="1">
        <v>45756.9140625</v>
      </c>
      <c r="Z409" s="1">
        <v>19609.30859375</v>
      </c>
      <c r="AA409" s="1">
        <v>166878.15625</v>
      </c>
      <c r="AB409" s="1">
        <v>27373.208984375</v>
      </c>
      <c r="AC409" s="1">
        <v>124079.5390625</v>
      </c>
      <c r="AD409" s="1">
        <v>24379.326171875</v>
      </c>
      <c r="AE409" s="1">
        <v>133284.75</v>
      </c>
      <c r="AF409" s="1">
        <v>40564.65625</v>
      </c>
      <c r="AG409" s="1">
        <v>107019.7890625</v>
      </c>
      <c r="AH409" s="1">
        <v>22279.119140625</v>
      </c>
      <c r="AI409" s="1">
        <v>52613.11328125</v>
      </c>
      <c r="AJ409" s="1">
        <v>18205.525390625</v>
      </c>
      <c r="AK409" s="1">
        <v>40288.10546875</v>
      </c>
      <c r="AL409" s="1">
        <v>13041.216796875</v>
      </c>
      <c r="AM409" s="1">
        <v>36703.40625</v>
      </c>
      <c r="AN409" s="1">
        <v>14794.7138671875</v>
      </c>
      <c r="AO409" s="1">
        <v>32529.0078125</v>
      </c>
      <c r="AP409" s="1">
        <v>12250.474609375</v>
      </c>
      <c r="AQ409" s="1">
        <v>26147.5078125</v>
      </c>
      <c r="AR409" s="1">
        <v>131187.359375</v>
      </c>
      <c r="AS409" s="1">
        <v>85641.2890625</v>
      </c>
      <c r="AT409" s="1">
        <v>381163.59375</v>
      </c>
      <c r="AU409" s="1">
        <v>171282.5625</v>
      </c>
      <c r="AV409" s="1">
        <v>57067.2421875</v>
      </c>
      <c r="AW409" s="1">
        <v>119897.796875</v>
      </c>
      <c r="AX409" s="1">
        <v>33290.80859375</v>
      </c>
      <c r="AY409" s="1">
        <v>369691.40625</v>
      </c>
      <c r="AZ409" s="1">
        <v>19990.650390625</v>
      </c>
      <c r="BA409" s="1">
        <v>122026.5859375</v>
      </c>
      <c r="BB409" s="1">
        <v>31587.529296875</v>
      </c>
      <c r="BC409" s="1">
        <v>100398.5</v>
      </c>
      <c r="BD409" s="1">
        <v>23055.408203125</v>
      </c>
      <c r="BE409" s="1">
        <v>118493.2734375</v>
      </c>
      <c r="BF409" s="1">
        <v>10822.7998046875</v>
      </c>
      <c r="BG409" s="1">
        <v>111534.3125</v>
      </c>
    </row>
    <row r="410" spans="1:59" ht="13" x14ac:dyDescent="0.15">
      <c r="A410" s="1">
        <v>408</v>
      </c>
      <c r="B410" s="1">
        <v>82738.7578125</v>
      </c>
      <c r="C410" s="1">
        <v>139442.78125</v>
      </c>
      <c r="D410" s="1">
        <v>79740.28125</v>
      </c>
      <c r="E410" s="1">
        <v>52776.72265625</v>
      </c>
      <c r="F410" s="1">
        <v>35818.21484375</v>
      </c>
      <c r="G410" s="1">
        <v>60439.6015625</v>
      </c>
      <c r="H410" s="1">
        <v>25164.65234375</v>
      </c>
      <c r="I410" s="1">
        <v>62220.41015625</v>
      </c>
      <c r="J410" s="1">
        <v>73732.8828125</v>
      </c>
      <c r="K410" s="1">
        <v>60655.4609375</v>
      </c>
      <c r="L410" s="1">
        <v>39326.8984375</v>
      </c>
      <c r="M410" s="1">
        <v>55519.07421875</v>
      </c>
      <c r="N410" s="1">
        <v>51410.7578125</v>
      </c>
      <c r="O410" s="1">
        <v>67864.546875</v>
      </c>
      <c r="P410" s="1">
        <v>43217.1484375</v>
      </c>
      <c r="Q410" s="1">
        <v>31460.97265625</v>
      </c>
      <c r="R410" s="1">
        <v>33518.66796875</v>
      </c>
      <c r="S410" s="1">
        <v>57363.65625</v>
      </c>
      <c r="T410" s="1">
        <v>47736.42578125</v>
      </c>
      <c r="U410" s="1">
        <v>61474.7265625</v>
      </c>
      <c r="V410" s="1">
        <v>21699.8828125</v>
      </c>
      <c r="W410" s="1">
        <v>47488.2578125</v>
      </c>
      <c r="X410" s="1">
        <v>16949.17578125</v>
      </c>
      <c r="Y410" s="1">
        <v>45869.33984375</v>
      </c>
      <c r="Z410" s="1">
        <v>19613.224609375</v>
      </c>
      <c r="AA410" s="1">
        <v>167288.1875</v>
      </c>
      <c r="AB410" s="1">
        <v>27379.4140625</v>
      </c>
      <c r="AC410" s="1">
        <v>124384.3984375</v>
      </c>
      <c r="AD410" s="1">
        <v>24381.013671875</v>
      </c>
      <c r="AE410" s="1">
        <v>133612.234375</v>
      </c>
      <c r="AF410" s="1">
        <v>40569.16015625</v>
      </c>
      <c r="AG410" s="1">
        <v>107282.7421875</v>
      </c>
      <c r="AH410" s="1">
        <v>22281.12109375</v>
      </c>
      <c r="AI410" s="1">
        <v>52742.3828125</v>
      </c>
      <c r="AJ410" s="1">
        <v>18206.92578125</v>
      </c>
      <c r="AK410" s="1">
        <v>40387.09375</v>
      </c>
      <c r="AL410" s="1">
        <v>13044.22265625</v>
      </c>
      <c r="AM410" s="1">
        <v>36793.58984375</v>
      </c>
      <c r="AN410" s="1">
        <v>14796.220703125</v>
      </c>
      <c r="AO410" s="1">
        <v>32608.93359375</v>
      </c>
      <c r="AP410" s="1">
        <v>12250.9052734375</v>
      </c>
      <c r="AQ410" s="1">
        <v>26211.75390625</v>
      </c>
      <c r="AR410" s="1">
        <v>131227.625</v>
      </c>
      <c r="AS410" s="1">
        <v>85851.7109375</v>
      </c>
      <c r="AT410" s="1">
        <v>381240.03125</v>
      </c>
      <c r="AU410" s="1">
        <v>171703.40625</v>
      </c>
      <c r="AV410" s="1">
        <v>57070.01171875</v>
      </c>
      <c r="AW410" s="1">
        <v>120192.390625</v>
      </c>
      <c r="AX410" s="1">
        <v>33291.3984375</v>
      </c>
      <c r="AY410" s="1">
        <v>370599.75</v>
      </c>
      <c r="AZ410" s="1">
        <v>19992.130859375</v>
      </c>
      <c r="BA410" s="1">
        <v>122326.4140625</v>
      </c>
      <c r="BB410" s="1">
        <v>31589.33984375</v>
      </c>
      <c r="BC410" s="1">
        <v>100645.1875</v>
      </c>
      <c r="BD410" s="1">
        <v>23056.701171875</v>
      </c>
      <c r="BE410" s="1">
        <v>118784.4140625</v>
      </c>
      <c r="BF410" s="1">
        <v>10823.7646484375</v>
      </c>
      <c r="BG410" s="1">
        <v>111808.359375</v>
      </c>
    </row>
    <row r="411" spans="1:59" ht="13" x14ac:dyDescent="0.15">
      <c r="A411" s="1">
        <v>409</v>
      </c>
      <c r="B411" s="1">
        <v>82742.2890625</v>
      </c>
      <c r="C411" s="1">
        <v>139784.546875</v>
      </c>
      <c r="D411" s="1">
        <v>79763.7265625</v>
      </c>
      <c r="E411" s="1">
        <v>52906.078125</v>
      </c>
      <c r="F411" s="1">
        <v>35826.6953125</v>
      </c>
      <c r="G411" s="1">
        <v>60587.734375</v>
      </c>
      <c r="H411" s="1">
        <v>25169.63671875</v>
      </c>
      <c r="I411" s="1">
        <v>62372.90625</v>
      </c>
      <c r="J411" s="1">
        <v>73739.7578125</v>
      </c>
      <c r="K411" s="1">
        <v>60804.12109375</v>
      </c>
      <c r="L411" s="1">
        <v>39336.07421875</v>
      </c>
      <c r="M411" s="1">
        <v>55655.15234375</v>
      </c>
      <c r="N411" s="1">
        <v>51415.29296875</v>
      </c>
      <c r="O411" s="1">
        <v>68030.8828125</v>
      </c>
      <c r="P411" s="1">
        <v>43222.81640625</v>
      </c>
      <c r="Q411" s="1">
        <v>31538.08203125</v>
      </c>
      <c r="R411" s="1">
        <v>33519.109375</v>
      </c>
      <c r="S411" s="1">
        <v>57504.25390625</v>
      </c>
      <c r="T411" s="1">
        <v>47739.54296875</v>
      </c>
      <c r="U411" s="1">
        <v>61625.3984375</v>
      </c>
      <c r="V411" s="1">
        <v>21701.958984375</v>
      </c>
      <c r="W411" s="1">
        <v>47604.64453125</v>
      </c>
      <c r="X411" s="1">
        <v>16950.2890625</v>
      </c>
      <c r="Y411" s="1">
        <v>45981.765625</v>
      </c>
      <c r="Z411" s="1">
        <v>19617.1171875</v>
      </c>
      <c r="AA411" s="1">
        <v>167698.1875</v>
      </c>
      <c r="AB411" s="1">
        <v>27385.59765625</v>
      </c>
      <c r="AC411" s="1">
        <v>124689.2578125</v>
      </c>
      <c r="AD411" s="1">
        <v>24382.6953125</v>
      </c>
      <c r="AE411" s="1">
        <v>133939.703125</v>
      </c>
      <c r="AF411" s="1">
        <v>40573.64453125</v>
      </c>
      <c r="AG411" s="1">
        <v>107545.6796875</v>
      </c>
      <c r="AH411" s="1">
        <v>22283.111328125</v>
      </c>
      <c r="AI411" s="1">
        <v>52871.65234375</v>
      </c>
      <c r="AJ411" s="1">
        <v>18208.31640625</v>
      </c>
      <c r="AK411" s="1">
        <v>40486.078125</v>
      </c>
      <c r="AL411" s="1">
        <v>13047.2197265625</v>
      </c>
      <c r="AM411" s="1">
        <v>36883.765625</v>
      </c>
      <c r="AN411" s="1">
        <v>14797.71875</v>
      </c>
      <c r="AO411" s="1">
        <v>32688.85546875</v>
      </c>
      <c r="AP411" s="1">
        <v>12251.3330078125</v>
      </c>
      <c r="AQ411" s="1">
        <v>26275.99609375</v>
      </c>
      <c r="AR411" s="1">
        <v>131267.703125</v>
      </c>
      <c r="AS411" s="1">
        <v>86062.125</v>
      </c>
      <c r="AT411" s="1">
        <v>381316.0625</v>
      </c>
      <c r="AU411" s="1">
        <v>172124.25</v>
      </c>
      <c r="AV411" s="1">
        <v>57072.77734375</v>
      </c>
      <c r="AW411" s="1">
        <v>120486.9765625</v>
      </c>
      <c r="AX411" s="1">
        <v>33291.9921875</v>
      </c>
      <c r="AY411" s="1">
        <v>371508.0625</v>
      </c>
      <c r="AZ411" s="1">
        <v>19993.60546875</v>
      </c>
      <c r="BA411" s="1">
        <v>122626.234375</v>
      </c>
      <c r="BB411" s="1">
        <v>31591.142578125</v>
      </c>
      <c r="BC411" s="1">
        <v>100891.859375</v>
      </c>
      <c r="BD411" s="1">
        <v>23057.990234375</v>
      </c>
      <c r="BE411" s="1">
        <v>119075.5546875</v>
      </c>
      <c r="BF411" s="1">
        <v>10824.7265625</v>
      </c>
      <c r="BG411" s="1">
        <v>112082.390625</v>
      </c>
    </row>
    <row r="412" spans="1:59" ht="13" x14ac:dyDescent="0.15">
      <c r="A412" s="1">
        <v>410</v>
      </c>
      <c r="B412" s="1">
        <v>82745.8046875</v>
      </c>
      <c r="C412" s="1">
        <v>140126.328125</v>
      </c>
      <c r="D412" s="1">
        <v>79787.0703125</v>
      </c>
      <c r="E412" s="1">
        <v>53035.43359375</v>
      </c>
      <c r="F412" s="1">
        <v>35835.140625</v>
      </c>
      <c r="G412" s="1">
        <v>60735.87109375</v>
      </c>
      <c r="H412" s="1">
        <v>25174.599609375</v>
      </c>
      <c r="I412" s="1">
        <v>62525.4140625</v>
      </c>
      <c r="J412" s="1">
        <v>73746.59375</v>
      </c>
      <c r="K412" s="1">
        <v>60952.79296875</v>
      </c>
      <c r="L412" s="1">
        <v>39345.22265625</v>
      </c>
      <c r="M412" s="1">
        <v>55791.2265625</v>
      </c>
      <c r="N412" s="1">
        <v>51419.80859375</v>
      </c>
      <c r="O412" s="1">
        <v>68197.2109375</v>
      </c>
      <c r="P412" s="1">
        <v>43228.453125</v>
      </c>
      <c r="Q412" s="1">
        <v>31615.19140625</v>
      </c>
      <c r="R412" s="1">
        <v>33519.55859375</v>
      </c>
      <c r="S412" s="1">
        <v>57644.8515625</v>
      </c>
      <c r="T412" s="1">
        <v>47742.640625</v>
      </c>
      <c r="U412" s="1">
        <v>61776.07421875</v>
      </c>
      <c r="V412" s="1">
        <v>21704.025390625</v>
      </c>
      <c r="W412" s="1">
        <v>47721.0390625</v>
      </c>
      <c r="X412" s="1">
        <v>16951.39453125</v>
      </c>
      <c r="Y412" s="1">
        <v>46094.19140625</v>
      </c>
      <c r="Z412" s="1">
        <v>19620.994140625</v>
      </c>
      <c r="AA412" s="1">
        <v>168108.203125</v>
      </c>
      <c r="AB412" s="1">
        <v>27391.755859375</v>
      </c>
      <c r="AC412" s="1">
        <v>124994.125</v>
      </c>
      <c r="AD412" s="1">
        <v>24384.365234375</v>
      </c>
      <c r="AE412" s="1">
        <v>134267.1875</v>
      </c>
      <c r="AF412" s="1">
        <v>40578.10546875</v>
      </c>
      <c r="AG412" s="1">
        <v>107808.6328125</v>
      </c>
      <c r="AH412" s="1">
        <v>22285.09765625</v>
      </c>
      <c r="AI412" s="1">
        <v>53000.921875</v>
      </c>
      <c r="AJ412" s="1">
        <v>18209.6953125</v>
      </c>
      <c r="AK412" s="1">
        <v>40585.06640625</v>
      </c>
      <c r="AL412" s="1">
        <v>13050.2060546875</v>
      </c>
      <c r="AM412" s="1">
        <v>36973.94921875</v>
      </c>
      <c r="AN412" s="1">
        <v>14799.2099609375</v>
      </c>
      <c r="AO412" s="1">
        <v>32768.78125</v>
      </c>
      <c r="AP412" s="1">
        <v>12251.7607421875</v>
      </c>
      <c r="AQ412" s="1">
        <v>26340.240234375</v>
      </c>
      <c r="AR412" s="1">
        <v>131307.59375</v>
      </c>
      <c r="AS412" s="1">
        <v>86272.546875</v>
      </c>
      <c r="AT412" s="1">
        <v>381391.625</v>
      </c>
      <c r="AU412" s="1">
        <v>172545.09375</v>
      </c>
      <c r="AV412" s="1">
        <v>57075.515625</v>
      </c>
      <c r="AW412" s="1">
        <v>120781.5625</v>
      </c>
      <c r="AX412" s="1">
        <v>33292.578125</v>
      </c>
      <c r="AY412" s="1">
        <v>372416.40625</v>
      </c>
      <c r="AZ412" s="1">
        <v>19995.072265625</v>
      </c>
      <c r="BA412" s="1">
        <v>122926.046875</v>
      </c>
      <c r="BB412" s="1">
        <v>31592.939453125</v>
      </c>
      <c r="BC412" s="1">
        <v>101138.5390625</v>
      </c>
      <c r="BD412" s="1">
        <v>23059.2734375</v>
      </c>
      <c r="BE412" s="1">
        <v>119366.6953125</v>
      </c>
      <c r="BF412" s="1">
        <v>10825.6845703125</v>
      </c>
      <c r="BG412" s="1">
        <v>112356.4296875</v>
      </c>
    </row>
    <row r="413" spans="1:59" ht="13" x14ac:dyDescent="0.15">
      <c r="A413" s="1">
        <v>411</v>
      </c>
      <c r="B413" s="1">
        <v>82749.2890625</v>
      </c>
      <c r="C413" s="1">
        <v>140468.109375</v>
      </c>
      <c r="D413" s="1">
        <v>79810.328125</v>
      </c>
      <c r="E413" s="1">
        <v>53164.7890625</v>
      </c>
      <c r="F413" s="1">
        <v>35843.546875</v>
      </c>
      <c r="G413" s="1">
        <v>60884.00390625</v>
      </c>
      <c r="H413" s="1">
        <v>25179.54296875</v>
      </c>
      <c r="I413" s="1">
        <v>62677.9140625</v>
      </c>
      <c r="J413" s="1">
        <v>73753.3828125</v>
      </c>
      <c r="K413" s="1">
        <v>61101.45703125</v>
      </c>
      <c r="L413" s="1">
        <v>39354.33984375</v>
      </c>
      <c r="M413" s="1">
        <v>55927.3046875</v>
      </c>
      <c r="N413" s="1">
        <v>51424.30859375</v>
      </c>
      <c r="O413" s="1">
        <v>68363.5546875</v>
      </c>
      <c r="P413" s="1">
        <v>43234.0703125</v>
      </c>
      <c r="Q413" s="1">
        <v>31692.302734375</v>
      </c>
      <c r="R413" s="1">
        <v>33520.00390625</v>
      </c>
      <c r="S413" s="1">
        <v>57785.453125</v>
      </c>
      <c r="T413" s="1">
        <v>47745.7265625</v>
      </c>
      <c r="U413" s="1">
        <v>61926.74609375</v>
      </c>
      <c r="V413" s="1">
        <v>21706.08203125</v>
      </c>
      <c r="W413" s="1">
        <v>47837.4375</v>
      </c>
      <c r="X413" s="1">
        <v>16952.494140625</v>
      </c>
      <c r="Y413" s="1">
        <v>46206.61328125</v>
      </c>
      <c r="Z413" s="1">
        <v>19624.849609375</v>
      </c>
      <c r="AA413" s="1">
        <v>168518.234375</v>
      </c>
      <c r="AB413" s="1">
        <v>27397.88671875</v>
      </c>
      <c r="AC413" s="1">
        <v>125298.9921875</v>
      </c>
      <c r="AD413" s="1">
        <v>24386.03125</v>
      </c>
      <c r="AE413" s="1">
        <v>134594.671875</v>
      </c>
      <c r="AF413" s="1">
        <v>40582.55078125</v>
      </c>
      <c r="AG413" s="1">
        <v>108071.5859375</v>
      </c>
      <c r="AH413" s="1">
        <v>22287.0703125</v>
      </c>
      <c r="AI413" s="1">
        <v>53130.1953125</v>
      </c>
      <c r="AJ413" s="1">
        <v>18211.0703125</v>
      </c>
      <c r="AK413" s="1">
        <v>40684.05859375</v>
      </c>
      <c r="AL413" s="1">
        <v>13053.1845703125</v>
      </c>
      <c r="AM413" s="1">
        <v>37064.12890625</v>
      </c>
      <c r="AN413" s="1">
        <v>14800.6962890625</v>
      </c>
      <c r="AO413" s="1">
        <v>32848.703125</v>
      </c>
      <c r="AP413" s="1">
        <v>12252.18359375</v>
      </c>
      <c r="AQ413" s="1">
        <v>26404.486328125</v>
      </c>
      <c r="AR413" s="1">
        <v>131347.3125</v>
      </c>
      <c r="AS413" s="1">
        <v>86482.96875</v>
      </c>
      <c r="AT413" s="1">
        <v>381466.8125</v>
      </c>
      <c r="AU413" s="1">
        <v>172965.9375</v>
      </c>
      <c r="AV413" s="1">
        <v>57078.25</v>
      </c>
      <c r="AW413" s="1">
        <v>121076.15625</v>
      </c>
      <c r="AX413" s="1">
        <v>33293.16015625</v>
      </c>
      <c r="AY413" s="1">
        <v>373324.71875</v>
      </c>
      <c r="AZ413" s="1">
        <v>19996.53515625</v>
      </c>
      <c r="BA413" s="1">
        <v>123225.875</v>
      </c>
      <c r="BB413" s="1">
        <v>31594.7265625</v>
      </c>
      <c r="BC413" s="1">
        <v>101385.21875</v>
      </c>
      <c r="BD413" s="1">
        <v>23060.552734375</v>
      </c>
      <c r="BE413" s="1">
        <v>119657.8359375</v>
      </c>
      <c r="BF413" s="1">
        <v>10826.6396484375</v>
      </c>
      <c r="BG413" s="1">
        <v>112630.4765625</v>
      </c>
    </row>
    <row r="414" spans="1:59" ht="13" x14ac:dyDescent="0.15">
      <c r="A414" s="1">
        <v>412</v>
      </c>
      <c r="B414" s="1">
        <v>82752.75</v>
      </c>
      <c r="C414" s="1">
        <v>140809.859375</v>
      </c>
      <c r="D414" s="1">
        <v>79833.4765625</v>
      </c>
      <c r="E414" s="1">
        <v>53294.140625</v>
      </c>
      <c r="F414" s="1">
        <v>35851.92578125</v>
      </c>
      <c r="G414" s="1">
        <v>61032.13671875</v>
      </c>
      <c r="H414" s="1">
        <v>25184.46875</v>
      </c>
      <c r="I414" s="1">
        <v>62830.4140625</v>
      </c>
      <c r="J414" s="1">
        <v>73760.140625</v>
      </c>
      <c r="K414" s="1">
        <v>61250.1171875</v>
      </c>
      <c r="L414" s="1">
        <v>39363.4296875</v>
      </c>
      <c r="M414" s="1">
        <v>56063.375</v>
      </c>
      <c r="N414" s="1">
        <v>51428.78515625</v>
      </c>
      <c r="O414" s="1">
        <v>68529.8828125</v>
      </c>
      <c r="P414" s="1">
        <v>43239.65625</v>
      </c>
      <c r="Q414" s="1">
        <v>31769.412109375</v>
      </c>
      <c r="R414" s="1">
        <v>33520.4375</v>
      </c>
      <c r="S414" s="1">
        <v>57926.04296875</v>
      </c>
      <c r="T414" s="1">
        <v>47748.79296875</v>
      </c>
      <c r="U414" s="1">
        <v>62077.41796875</v>
      </c>
      <c r="V414" s="1">
        <v>21708.123046875</v>
      </c>
      <c r="W414" s="1">
        <v>47953.82421875</v>
      </c>
      <c r="X414" s="1">
        <v>16953.587890625</v>
      </c>
      <c r="Y414" s="1">
        <v>46319.0390625</v>
      </c>
      <c r="Z414" s="1">
        <v>19628.689453125</v>
      </c>
      <c r="AA414" s="1">
        <v>168928.25</v>
      </c>
      <c r="AB414" s="1">
        <v>27403.998046875</v>
      </c>
      <c r="AC414" s="1">
        <v>125603.8515625</v>
      </c>
      <c r="AD414" s="1">
        <v>24387.689453125</v>
      </c>
      <c r="AE414" s="1">
        <v>134922.140625</v>
      </c>
      <c r="AF414" s="1">
        <v>40586.97265625</v>
      </c>
      <c r="AG414" s="1">
        <v>108334.53125</v>
      </c>
      <c r="AH414" s="1">
        <v>22289.033203125</v>
      </c>
      <c r="AI414" s="1">
        <v>53259.46484375</v>
      </c>
      <c r="AJ414" s="1">
        <v>18212.431640625</v>
      </c>
      <c r="AK414" s="1">
        <v>40783.04296875</v>
      </c>
      <c r="AL414" s="1">
        <v>13056.1533203125</v>
      </c>
      <c r="AM414" s="1">
        <v>37154.30859375</v>
      </c>
      <c r="AN414" s="1">
        <v>14802.173828125</v>
      </c>
      <c r="AO414" s="1">
        <v>32928.625</v>
      </c>
      <c r="AP414" s="1">
        <v>12252.6044921875</v>
      </c>
      <c r="AQ414" s="1">
        <v>26468.728515625</v>
      </c>
      <c r="AR414" s="1">
        <v>131386.828125</v>
      </c>
      <c r="AS414" s="1">
        <v>86693.390625</v>
      </c>
      <c r="AT414" s="1">
        <v>381541.59375</v>
      </c>
      <c r="AU414" s="1">
        <v>173386.765625</v>
      </c>
      <c r="AV414" s="1">
        <v>57080.96875</v>
      </c>
      <c r="AW414" s="1">
        <v>121370.7421875</v>
      </c>
      <c r="AX414" s="1">
        <v>33293.74609375</v>
      </c>
      <c r="AY414" s="1">
        <v>374233.03125</v>
      </c>
      <c r="AZ414" s="1">
        <v>19997.98828125</v>
      </c>
      <c r="BA414" s="1">
        <v>123525.6875</v>
      </c>
      <c r="BB414" s="1">
        <v>31596.505859375</v>
      </c>
      <c r="BC414" s="1">
        <v>101631.8984375</v>
      </c>
      <c r="BD414" s="1">
        <v>23061.82421875</v>
      </c>
      <c r="BE414" s="1">
        <v>119948.96875</v>
      </c>
      <c r="BF414" s="1">
        <v>10827.5908203125</v>
      </c>
      <c r="BG414" s="1">
        <v>112904.5078125</v>
      </c>
    </row>
    <row r="415" spans="1:59" ht="13" x14ac:dyDescent="0.15">
      <c r="A415" s="1">
        <v>413</v>
      </c>
      <c r="B415" s="1">
        <v>82756.1875</v>
      </c>
      <c r="C415" s="1">
        <v>141151.640625</v>
      </c>
      <c r="D415" s="1">
        <v>79856.546875</v>
      </c>
      <c r="E415" s="1">
        <v>53423.49609375</v>
      </c>
      <c r="F415" s="1">
        <v>35860.26953125</v>
      </c>
      <c r="G415" s="1">
        <v>61180.27734375</v>
      </c>
      <c r="H415" s="1">
        <v>25189.376953125</v>
      </c>
      <c r="I415" s="1">
        <v>62982.9140625</v>
      </c>
      <c r="J415" s="1">
        <v>73766.859375</v>
      </c>
      <c r="K415" s="1">
        <v>61398.78515625</v>
      </c>
      <c r="L415" s="1">
        <v>39372.49609375</v>
      </c>
      <c r="M415" s="1">
        <v>56199.45703125</v>
      </c>
      <c r="N415" s="1">
        <v>51433.2421875</v>
      </c>
      <c r="O415" s="1">
        <v>68696.21875</v>
      </c>
      <c r="P415" s="1">
        <v>43245.21484375</v>
      </c>
      <c r="Q415" s="1">
        <v>31846.521484375</v>
      </c>
      <c r="R415" s="1">
        <v>33520.875</v>
      </c>
      <c r="S415" s="1">
        <v>58066.64453125</v>
      </c>
      <c r="T415" s="1">
        <v>47751.8515625</v>
      </c>
      <c r="U415" s="1">
        <v>62228.09375</v>
      </c>
      <c r="V415" s="1">
        <v>21710.16015625</v>
      </c>
      <c r="W415" s="1">
        <v>48070.21875</v>
      </c>
      <c r="X415" s="1">
        <v>16954.671875</v>
      </c>
      <c r="Y415" s="1">
        <v>46431.4609375</v>
      </c>
      <c r="Z415" s="1">
        <v>19632.509765625</v>
      </c>
      <c r="AA415" s="1">
        <v>169338.265625</v>
      </c>
      <c r="AB415" s="1">
        <v>27410.080078125</v>
      </c>
      <c r="AC415" s="1">
        <v>125908.7265625</v>
      </c>
      <c r="AD415" s="1">
        <v>24389.34375</v>
      </c>
      <c r="AE415" s="1">
        <v>135249.625</v>
      </c>
      <c r="AF415" s="1">
        <v>40591.37109375</v>
      </c>
      <c r="AG415" s="1">
        <v>108597.484375</v>
      </c>
      <c r="AH415" s="1">
        <v>22290.986328125</v>
      </c>
      <c r="AI415" s="1">
        <v>53388.734375</v>
      </c>
      <c r="AJ415" s="1">
        <v>18213.787109375</v>
      </c>
      <c r="AK415" s="1">
        <v>40882.03515625</v>
      </c>
      <c r="AL415" s="1">
        <v>13059.1123046875</v>
      </c>
      <c r="AM415" s="1">
        <v>37244.48828125</v>
      </c>
      <c r="AN415" s="1">
        <v>14803.64453125</v>
      </c>
      <c r="AO415" s="1">
        <v>33008.55078125</v>
      </c>
      <c r="AP415" s="1">
        <v>12253.0224609375</v>
      </c>
      <c r="AQ415" s="1">
        <v>26532.974609375</v>
      </c>
      <c r="AR415" s="1">
        <v>131426.171875</v>
      </c>
      <c r="AS415" s="1">
        <v>86903.8125</v>
      </c>
      <c r="AT415" s="1">
        <v>381616</v>
      </c>
      <c r="AU415" s="1">
        <v>173807.609375</v>
      </c>
      <c r="AV415" s="1">
        <v>57083.671875</v>
      </c>
      <c r="AW415" s="1">
        <v>121665.3359375</v>
      </c>
      <c r="AX415" s="1">
        <v>33294.32421875</v>
      </c>
      <c r="AY415" s="1">
        <v>375141.40625</v>
      </c>
      <c r="AZ415" s="1">
        <v>19999.4375</v>
      </c>
      <c r="BA415" s="1">
        <v>123825.5078125</v>
      </c>
      <c r="BB415" s="1">
        <v>31598.2734375</v>
      </c>
      <c r="BC415" s="1">
        <v>101878.578125</v>
      </c>
      <c r="BD415" s="1">
        <v>23063.091796875</v>
      </c>
      <c r="BE415" s="1">
        <v>120240.109375</v>
      </c>
      <c r="BF415" s="1">
        <v>10828.5380859375</v>
      </c>
      <c r="BG415" s="1">
        <v>113178.5546875</v>
      </c>
    </row>
    <row r="416" spans="1:59" ht="13" x14ac:dyDescent="0.15">
      <c r="A416" s="1">
        <v>414</v>
      </c>
      <c r="B416" s="1">
        <v>82759.609375</v>
      </c>
      <c r="C416" s="1">
        <v>141493.421875</v>
      </c>
      <c r="D416" s="1">
        <v>79879.515625</v>
      </c>
      <c r="E416" s="1">
        <v>53552.8515625</v>
      </c>
      <c r="F416" s="1">
        <v>35868.5859375</v>
      </c>
      <c r="G416" s="1">
        <v>61328.4140625</v>
      </c>
      <c r="H416" s="1">
        <v>25194.265625</v>
      </c>
      <c r="I416" s="1">
        <v>63135.4140625</v>
      </c>
      <c r="J416" s="1">
        <v>73773.546875</v>
      </c>
      <c r="K416" s="1">
        <v>61547.453125</v>
      </c>
      <c r="L416" s="1">
        <v>39381.53515625</v>
      </c>
      <c r="M416" s="1">
        <v>56335.53125</v>
      </c>
      <c r="N416" s="1">
        <v>51437.67578125</v>
      </c>
      <c r="O416" s="1">
        <v>68862.5546875</v>
      </c>
      <c r="P416" s="1">
        <v>43250.74609375</v>
      </c>
      <c r="Q416" s="1">
        <v>31923.634765625</v>
      </c>
      <c r="R416" s="1">
        <v>33521.30859375</v>
      </c>
      <c r="S416" s="1">
        <v>58207.2421875</v>
      </c>
      <c r="T416" s="1">
        <v>47754.890625</v>
      </c>
      <c r="U416" s="1">
        <v>62378.76953125</v>
      </c>
      <c r="V416" s="1">
        <v>21712.18359375</v>
      </c>
      <c r="W416" s="1">
        <v>48186.61328125</v>
      </c>
      <c r="X416" s="1">
        <v>16955.75390625</v>
      </c>
      <c r="Y416" s="1">
        <v>46543.88671875</v>
      </c>
      <c r="Z416" s="1">
        <v>19636.30859375</v>
      </c>
      <c r="AA416" s="1">
        <v>169748.296875</v>
      </c>
      <c r="AB416" s="1">
        <v>27416.138671875</v>
      </c>
      <c r="AC416" s="1">
        <v>126213.578125</v>
      </c>
      <c r="AD416" s="1">
        <v>24390.984375</v>
      </c>
      <c r="AE416" s="1">
        <v>135577.125</v>
      </c>
      <c r="AF416" s="1">
        <v>40595.75390625</v>
      </c>
      <c r="AG416" s="1">
        <v>108860.421875</v>
      </c>
      <c r="AH416" s="1">
        <v>22292.93359375</v>
      </c>
      <c r="AI416" s="1">
        <v>53518.0078125</v>
      </c>
      <c r="AJ416" s="1">
        <v>18215.134765625</v>
      </c>
      <c r="AK416" s="1">
        <v>40981.01953125</v>
      </c>
      <c r="AL416" s="1">
        <v>13062.0625</v>
      </c>
      <c r="AM416" s="1">
        <v>37334.66796875</v>
      </c>
      <c r="AN416" s="1">
        <v>14805.1103515625</v>
      </c>
      <c r="AO416" s="1">
        <v>33088.4765625</v>
      </c>
      <c r="AP416" s="1">
        <v>12253.439453125</v>
      </c>
      <c r="AQ416" s="1">
        <v>26597.220703125</v>
      </c>
      <c r="AR416" s="1">
        <v>131465.328125</v>
      </c>
      <c r="AS416" s="1">
        <v>87114.2265625</v>
      </c>
      <c r="AT416" s="1">
        <v>381689.96875</v>
      </c>
      <c r="AU416" s="1">
        <v>174228.453125</v>
      </c>
      <c r="AV416" s="1">
        <v>57086.35546875</v>
      </c>
      <c r="AW416" s="1">
        <v>121959.921875</v>
      </c>
      <c r="AX416" s="1">
        <v>33294.8984375</v>
      </c>
      <c r="AY416" s="1">
        <v>376049.75</v>
      </c>
      <c r="AZ416" s="1">
        <v>20000.87890625</v>
      </c>
      <c r="BA416" s="1">
        <v>124125.328125</v>
      </c>
      <c r="BB416" s="1">
        <v>31600.0390625</v>
      </c>
      <c r="BC416" s="1">
        <v>102125.2578125</v>
      </c>
      <c r="BD416" s="1">
        <v>23064.3515625</v>
      </c>
      <c r="BE416" s="1">
        <v>120531.25</v>
      </c>
      <c r="BF416" s="1">
        <v>10829.4833984375</v>
      </c>
      <c r="BG416" s="1">
        <v>113452.59375</v>
      </c>
    </row>
    <row r="417" spans="1:59" ht="13" x14ac:dyDescent="0.15">
      <c r="A417" s="1">
        <v>415</v>
      </c>
      <c r="B417" s="1">
        <v>82763.0078125</v>
      </c>
      <c r="C417" s="1">
        <v>141835.171875</v>
      </c>
      <c r="D417" s="1">
        <v>79902.40625</v>
      </c>
      <c r="E417" s="1">
        <v>53682.203125</v>
      </c>
      <c r="F417" s="1">
        <v>35876.86328125</v>
      </c>
      <c r="G417" s="1">
        <v>61476.546875</v>
      </c>
      <c r="H417" s="1">
        <v>25199.13671875</v>
      </c>
      <c r="I417" s="1">
        <v>63287.9140625</v>
      </c>
      <c r="J417" s="1">
        <v>73780.1953125</v>
      </c>
      <c r="K417" s="1">
        <v>61696.1171875</v>
      </c>
      <c r="L417" s="1">
        <v>39390.55078125</v>
      </c>
      <c r="M417" s="1">
        <v>56471.60546875</v>
      </c>
      <c r="N417" s="1">
        <v>51442.08984375</v>
      </c>
      <c r="O417" s="1">
        <v>69028.890625</v>
      </c>
      <c r="P417" s="1">
        <v>43256.2421875</v>
      </c>
      <c r="Q417" s="1">
        <v>32000.7421875</v>
      </c>
      <c r="R417" s="1">
        <v>33521.73828125</v>
      </c>
      <c r="S417" s="1">
        <v>58347.8359375</v>
      </c>
      <c r="T417" s="1">
        <v>47757.9140625</v>
      </c>
      <c r="U417" s="1">
        <v>62529.4375</v>
      </c>
      <c r="V417" s="1">
        <v>21714.197265625</v>
      </c>
      <c r="W417" s="1">
        <v>48303.00390625</v>
      </c>
      <c r="X417" s="1">
        <v>16956.830078125</v>
      </c>
      <c r="Y417" s="1">
        <v>46656.3125</v>
      </c>
      <c r="Z417" s="1">
        <v>19640.08984375</v>
      </c>
      <c r="AA417" s="1">
        <v>170158.3125</v>
      </c>
      <c r="AB417" s="1">
        <v>27422.17578125</v>
      </c>
      <c r="AC417" s="1">
        <v>126518.4375</v>
      </c>
      <c r="AD417" s="1">
        <v>24392.623046875</v>
      </c>
      <c r="AE417" s="1">
        <v>135904.59375</v>
      </c>
      <c r="AF417" s="1">
        <v>40600.11328125</v>
      </c>
      <c r="AG417" s="1">
        <v>109123.3671875</v>
      </c>
      <c r="AH417" s="1">
        <v>22294.869140625</v>
      </c>
      <c r="AI417" s="1">
        <v>53647.27734375</v>
      </c>
      <c r="AJ417" s="1">
        <v>18216.47265625</v>
      </c>
      <c r="AK417" s="1">
        <v>41080.0078125</v>
      </c>
      <c r="AL417" s="1">
        <v>13065.0029296875</v>
      </c>
      <c r="AM417" s="1">
        <v>37424.84765625</v>
      </c>
      <c r="AN417" s="1">
        <v>14806.568359375</v>
      </c>
      <c r="AO417" s="1">
        <v>33168.3984375</v>
      </c>
      <c r="AP417" s="1">
        <v>12253.8505859375</v>
      </c>
      <c r="AQ417" s="1">
        <v>26661.462890625</v>
      </c>
      <c r="AR417" s="1">
        <v>131504.3125</v>
      </c>
      <c r="AS417" s="1">
        <v>87324.6484375</v>
      </c>
      <c r="AT417" s="1">
        <v>381763.59375</v>
      </c>
      <c r="AU417" s="1">
        <v>174649.296875</v>
      </c>
      <c r="AV417" s="1">
        <v>57089.02734375</v>
      </c>
      <c r="AW417" s="1">
        <v>122254.5078125</v>
      </c>
      <c r="AX417" s="1">
        <v>33295.4765625</v>
      </c>
      <c r="AY417" s="1">
        <v>376958.0625</v>
      </c>
      <c r="AZ417" s="1">
        <v>20002.3125</v>
      </c>
      <c r="BA417" s="1">
        <v>124425.1484375</v>
      </c>
      <c r="BB417" s="1">
        <v>31601.791015625</v>
      </c>
      <c r="BC417" s="1">
        <v>102371.9296875</v>
      </c>
      <c r="BD417" s="1">
        <v>23065.609375</v>
      </c>
      <c r="BE417" s="1">
        <v>120822.3828125</v>
      </c>
      <c r="BF417" s="1">
        <v>10830.4248046875</v>
      </c>
      <c r="BG417" s="1">
        <v>113726.6328125</v>
      </c>
    </row>
    <row r="418" spans="1:59" ht="13" x14ac:dyDescent="0.15">
      <c r="A418" s="1">
        <v>416</v>
      </c>
      <c r="B418" s="1">
        <v>82766.375</v>
      </c>
      <c r="C418" s="1">
        <v>142176.953125</v>
      </c>
      <c r="D418" s="1">
        <v>79925.203125</v>
      </c>
      <c r="E418" s="1">
        <v>53811.5625</v>
      </c>
      <c r="F418" s="1">
        <v>35885.11328125</v>
      </c>
      <c r="G418" s="1">
        <v>61624.6875</v>
      </c>
      <c r="H418" s="1">
        <v>25203.986328125</v>
      </c>
      <c r="I418" s="1">
        <v>63440.41796875</v>
      </c>
      <c r="J418" s="1">
        <v>73786.796875</v>
      </c>
      <c r="K418" s="1">
        <v>61844.78125</v>
      </c>
      <c r="L418" s="1">
        <v>39399.53125</v>
      </c>
      <c r="M418" s="1">
        <v>56607.68359375</v>
      </c>
      <c r="N418" s="1">
        <v>51446.48828125</v>
      </c>
      <c r="O418" s="1">
        <v>69195.21875</v>
      </c>
      <c r="P418" s="1">
        <v>43261.72265625</v>
      </c>
      <c r="Q418" s="1">
        <v>32077.853515625</v>
      </c>
      <c r="R418" s="1">
        <v>33522.1640625</v>
      </c>
      <c r="S418" s="1">
        <v>58488.43359375</v>
      </c>
      <c r="T418" s="1">
        <v>47760.9296875</v>
      </c>
      <c r="U418" s="1">
        <v>62680.11328125</v>
      </c>
      <c r="V418" s="1">
        <v>21716.19921875</v>
      </c>
      <c r="W418" s="1">
        <v>48419.39453125</v>
      </c>
      <c r="X418" s="1">
        <v>16957.8984375</v>
      </c>
      <c r="Y418" s="1">
        <v>46768.73828125</v>
      </c>
      <c r="Z418" s="1">
        <v>19643.853515625</v>
      </c>
      <c r="AA418" s="1">
        <v>170568.328125</v>
      </c>
      <c r="AB418" s="1">
        <v>27428.1875</v>
      </c>
      <c r="AC418" s="1">
        <v>126823.3125</v>
      </c>
      <c r="AD418" s="1">
        <v>24394.25390625</v>
      </c>
      <c r="AE418" s="1">
        <v>136232.078125</v>
      </c>
      <c r="AF418" s="1">
        <v>40604.45703125</v>
      </c>
      <c r="AG418" s="1">
        <v>109386.3203125</v>
      </c>
      <c r="AH418" s="1">
        <v>22296.796875</v>
      </c>
      <c r="AI418" s="1">
        <v>53776.55078125</v>
      </c>
      <c r="AJ418" s="1">
        <v>18217.802734375</v>
      </c>
      <c r="AK418" s="1">
        <v>41178.99609375</v>
      </c>
      <c r="AL418" s="1">
        <v>13067.9345703125</v>
      </c>
      <c r="AM418" s="1">
        <v>37515.03125</v>
      </c>
      <c r="AN418" s="1">
        <v>14808.01953125</v>
      </c>
      <c r="AO418" s="1">
        <v>33248.3203125</v>
      </c>
      <c r="AP418" s="1">
        <v>12254.263671875</v>
      </c>
      <c r="AQ418" s="1">
        <v>26725.70703125</v>
      </c>
      <c r="AR418" s="1">
        <v>131543.125</v>
      </c>
      <c r="AS418" s="1">
        <v>87535.0703125</v>
      </c>
      <c r="AT418" s="1">
        <v>381836.78125</v>
      </c>
      <c r="AU418" s="1">
        <v>175070.140625</v>
      </c>
      <c r="AV418" s="1">
        <v>57091.68359375</v>
      </c>
      <c r="AW418" s="1">
        <v>122549.1015625</v>
      </c>
      <c r="AX418" s="1">
        <v>33296.0390625</v>
      </c>
      <c r="AY418" s="1">
        <v>377866.375</v>
      </c>
      <c r="AZ418" s="1">
        <v>20003.740234375</v>
      </c>
      <c r="BA418" s="1">
        <v>124724.9609375</v>
      </c>
      <c r="BB418" s="1">
        <v>31603.5390625</v>
      </c>
      <c r="BC418" s="1">
        <v>102618.6171875</v>
      </c>
      <c r="BD418" s="1">
        <v>23066.857421875</v>
      </c>
      <c r="BE418" s="1">
        <v>121113.5234375</v>
      </c>
      <c r="BF418" s="1">
        <v>10831.3623046875</v>
      </c>
      <c r="BG418" s="1">
        <v>114000.6796875</v>
      </c>
    </row>
    <row r="419" spans="1:59" ht="13" x14ac:dyDescent="0.15">
      <c r="A419" s="1">
        <v>417</v>
      </c>
      <c r="B419" s="1">
        <v>82769.734375</v>
      </c>
      <c r="C419" s="1">
        <v>142518.734375</v>
      </c>
      <c r="D419" s="1">
        <v>79947.8984375</v>
      </c>
      <c r="E419" s="1">
        <v>53940.91796875</v>
      </c>
      <c r="F419" s="1">
        <v>35893.33203125</v>
      </c>
      <c r="G419" s="1">
        <v>61772.82421875</v>
      </c>
      <c r="H419" s="1">
        <v>25208.82421875</v>
      </c>
      <c r="I419" s="1">
        <v>63592.921875</v>
      </c>
      <c r="J419" s="1">
        <v>73793.375</v>
      </c>
      <c r="K419" s="1">
        <v>61993.4453125</v>
      </c>
      <c r="L419" s="1">
        <v>39408.48828125</v>
      </c>
      <c r="M419" s="1">
        <v>56743.7578125</v>
      </c>
      <c r="N419" s="1">
        <v>51450.859375</v>
      </c>
      <c r="O419" s="1">
        <v>69361.5625</v>
      </c>
      <c r="P419" s="1">
        <v>43267.17578125</v>
      </c>
      <c r="Q419" s="1">
        <v>32154.96484375</v>
      </c>
      <c r="R419" s="1">
        <v>33522.5859375</v>
      </c>
      <c r="S419" s="1">
        <v>58629.03515625</v>
      </c>
      <c r="T419" s="1">
        <v>47763.91796875</v>
      </c>
      <c r="U419" s="1">
        <v>62830.7890625</v>
      </c>
      <c r="V419" s="1">
        <v>21718.193359375</v>
      </c>
      <c r="W419" s="1">
        <v>48535.79296875</v>
      </c>
      <c r="X419" s="1">
        <v>16958.95703125</v>
      </c>
      <c r="Y419" s="1">
        <v>46881.1640625</v>
      </c>
      <c r="Z419" s="1">
        <v>19647.599609375</v>
      </c>
      <c r="AA419" s="1">
        <v>170978.359375</v>
      </c>
      <c r="AB419" s="1">
        <v>27434.173828125</v>
      </c>
      <c r="AC419" s="1">
        <v>127128.1796875</v>
      </c>
      <c r="AD419" s="1">
        <v>24395.876953125</v>
      </c>
      <c r="AE419" s="1">
        <v>136559.5625</v>
      </c>
      <c r="AF419" s="1">
        <v>40608.77734375</v>
      </c>
      <c r="AG419" s="1">
        <v>109649.2734375</v>
      </c>
      <c r="AH419" s="1">
        <v>22298.712890625</v>
      </c>
      <c r="AI419" s="1">
        <v>53905.8203125</v>
      </c>
      <c r="AJ419" s="1">
        <v>18219.125</v>
      </c>
      <c r="AK419" s="1">
        <v>41277.984375</v>
      </c>
      <c r="AL419" s="1">
        <v>13070.857421875</v>
      </c>
      <c r="AM419" s="1">
        <v>37605.2109375</v>
      </c>
      <c r="AN419" s="1">
        <v>14809.4658203125</v>
      </c>
      <c r="AO419" s="1">
        <v>33328.24609375</v>
      </c>
      <c r="AP419" s="1">
        <v>12254.6708984375</v>
      </c>
      <c r="AQ419" s="1">
        <v>26789.951171875</v>
      </c>
      <c r="AR419" s="1">
        <v>131581.75</v>
      </c>
      <c r="AS419" s="1">
        <v>87745.5</v>
      </c>
      <c r="AT419" s="1">
        <v>381909.5625</v>
      </c>
      <c r="AU419" s="1">
        <v>175490.984375</v>
      </c>
      <c r="AV419" s="1">
        <v>57094.33203125</v>
      </c>
      <c r="AW419" s="1">
        <v>122843.6875</v>
      </c>
      <c r="AX419" s="1">
        <v>33296.61328125</v>
      </c>
      <c r="AY419" s="1">
        <v>378774.71875</v>
      </c>
      <c r="AZ419" s="1">
        <v>20005.162109375</v>
      </c>
      <c r="BA419" s="1">
        <v>125024.7890625</v>
      </c>
      <c r="BB419" s="1">
        <v>31605.2734375</v>
      </c>
      <c r="BC419" s="1">
        <v>102865.296875</v>
      </c>
      <c r="BD419" s="1">
        <v>23068.103515625</v>
      </c>
      <c r="BE419" s="1">
        <v>121404.6640625</v>
      </c>
      <c r="BF419" s="1">
        <v>10832.2958984375</v>
      </c>
      <c r="BG419" s="1">
        <v>114274.71875</v>
      </c>
    </row>
    <row r="420" spans="1:59" ht="13" x14ac:dyDescent="0.15">
      <c r="A420" s="1">
        <v>418</v>
      </c>
      <c r="B420" s="1">
        <v>82773.0625</v>
      </c>
      <c r="C420" s="1">
        <v>142860.484375</v>
      </c>
      <c r="D420" s="1">
        <v>79970.515625</v>
      </c>
      <c r="E420" s="1">
        <v>54070.26953125</v>
      </c>
      <c r="F420" s="1">
        <v>35901.515625</v>
      </c>
      <c r="G420" s="1">
        <v>61920.95703125</v>
      </c>
      <c r="H420" s="1">
        <v>25213.638671875</v>
      </c>
      <c r="I420" s="1">
        <v>63745.41796875</v>
      </c>
      <c r="J420" s="1">
        <v>73799.921875</v>
      </c>
      <c r="K420" s="1">
        <v>62142.11328125</v>
      </c>
      <c r="L420" s="1">
        <v>39417.42578125</v>
      </c>
      <c r="M420" s="1">
        <v>56879.8359375</v>
      </c>
      <c r="N420" s="1">
        <v>51455.21875</v>
      </c>
      <c r="O420" s="1">
        <v>69527.890625</v>
      </c>
      <c r="P420" s="1">
        <v>43272.59375</v>
      </c>
      <c r="Q420" s="1">
        <v>32232.072265625</v>
      </c>
      <c r="R420" s="1">
        <v>33523.00390625</v>
      </c>
      <c r="S420" s="1">
        <v>58769.625</v>
      </c>
      <c r="T420" s="1">
        <v>47766.90625</v>
      </c>
      <c r="U420" s="1">
        <v>62981.45703125</v>
      </c>
      <c r="V420" s="1">
        <v>21720.17578125</v>
      </c>
      <c r="W420" s="1">
        <v>48652.18359375</v>
      </c>
      <c r="X420" s="1">
        <v>16960.015625</v>
      </c>
      <c r="Y420" s="1">
        <v>46993.5859375</v>
      </c>
      <c r="Z420" s="1">
        <v>19651.326171875</v>
      </c>
      <c r="AA420" s="1">
        <v>171388.375</v>
      </c>
      <c r="AB420" s="1">
        <v>27440.142578125</v>
      </c>
      <c r="AC420" s="1">
        <v>127433.0390625</v>
      </c>
      <c r="AD420" s="1">
        <v>24397.49609375</v>
      </c>
      <c r="AE420" s="1">
        <v>136887.03125</v>
      </c>
      <c r="AF420" s="1">
        <v>40613.08203125</v>
      </c>
      <c r="AG420" s="1">
        <v>109912.2109375</v>
      </c>
      <c r="AH420" s="1">
        <v>22300.62109375</v>
      </c>
      <c r="AI420" s="1">
        <v>54035.0859375</v>
      </c>
      <c r="AJ420" s="1">
        <v>18220.439453125</v>
      </c>
      <c r="AK420" s="1">
        <v>41376.97265625</v>
      </c>
      <c r="AL420" s="1">
        <v>13073.7724609375</v>
      </c>
      <c r="AM420" s="1">
        <v>37695.390625</v>
      </c>
      <c r="AN420" s="1">
        <v>14810.904296875</v>
      </c>
      <c r="AO420" s="1">
        <v>33408.16796875</v>
      </c>
      <c r="AP420" s="1">
        <v>12255.078125</v>
      </c>
      <c r="AQ420" s="1">
        <v>26854.1953125</v>
      </c>
      <c r="AR420" s="1">
        <v>131620.1875</v>
      </c>
      <c r="AS420" s="1">
        <v>87955.90625</v>
      </c>
      <c r="AT420" s="1">
        <v>381982</v>
      </c>
      <c r="AU420" s="1">
        <v>175911.828125</v>
      </c>
      <c r="AV420" s="1">
        <v>57096.9609375</v>
      </c>
      <c r="AW420" s="1">
        <v>123138.2734375</v>
      </c>
      <c r="AX420" s="1">
        <v>33297.17578125</v>
      </c>
      <c r="AY420" s="1">
        <v>379683.0625</v>
      </c>
      <c r="AZ420" s="1">
        <v>20006.578125</v>
      </c>
      <c r="BA420" s="1">
        <v>125324.6015625</v>
      </c>
      <c r="BB420" s="1">
        <v>31607.0078125</v>
      </c>
      <c r="BC420" s="1">
        <v>103111.96875</v>
      </c>
      <c r="BD420" s="1">
        <v>23069.345703125</v>
      </c>
      <c r="BE420" s="1">
        <v>121695.796875</v>
      </c>
      <c r="BF420" s="1">
        <v>10833.228515625</v>
      </c>
      <c r="BG420" s="1">
        <v>114548.75</v>
      </c>
    </row>
    <row r="421" spans="1:59" ht="13" x14ac:dyDescent="0.15">
      <c r="A421" s="1">
        <v>419</v>
      </c>
      <c r="B421" s="1">
        <v>82776.3828125</v>
      </c>
      <c r="C421" s="1">
        <v>143202.28125</v>
      </c>
      <c r="D421" s="1">
        <v>79993.0390625</v>
      </c>
      <c r="E421" s="1">
        <v>54199.625</v>
      </c>
      <c r="F421" s="1">
        <v>35909.671875</v>
      </c>
      <c r="G421" s="1">
        <v>62069.09375</v>
      </c>
      <c r="H421" s="1">
        <v>25218.4375</v>
      </c>
      <c r="I421" s="1">
        <v>63897.91796875</v>
      </c>
      <c r="J421" s="1">
        <v>73806.421875</v>
      </c>
      <c r="K421" s="1">
        <v>62290.77734375</v>
      </c>
      <c r="L421" s="1">
        <v>39426.32421875</v>
      </c>
      <c r="M421" s="1">
        <v>57015.91015625</v>
      </c>
      <c r="N421" s="1">
        <v>51459.55078125</v>
      </c>
      <c r="O421" s="1">
        <v>69694.2265625</v>
      </c>
      <c r="P421" s="1">
        <v>43277.98828125</v>
      </c>
      <c r="Q421" s="1">
        <v>32309.18359375</v>
      </c>
      <c r="R421" s="1">
        <v>33523.41796875</v>
      </c>
      <c r="S421" s="1">
        <v>58910.2265625</v>
      </c>
      <c r="T421" s="1">
        <v>47769.8671875</v>
      </c>
      <c r="U421" s="1">
        <v>63132.1328125</v>
      </c>
      <c r="V421" s="1">
        <v>21722.15234375</v>
      </c>
      <c r="W421" s="1">
        <v>48768.578125</v>
      </c>
      <c r="X421" s="1">
        <v>16961.0625</v>
      </c>
      <c r="Y421" s="1">
        <v>47106.01171875</v>
      </c>
      <c r="Z421" s="1">
        <v>19655.033203125</v>
      </c>
      <c r="AA421" s="1">
        <v>171798.390625</v>
      </c>
      <c r="AB421" s="1">
        <v>27446.083984375</v>
      </c>
      <c r="AC421" s="1">
        <v>127737.8984375</v>
      </c>
      <c r="AD421" s="1">
        <v>24399.10546875</v>
      </c>
      <c r="AE421" s="1">
        <v>137214.515625</v>
      </c>
      <c r="AF421" s="1">
        <v>40617.359375</v>
      </c>
      <c r="AG421" s="1">
        <v>110175.1640625</v>
      </c>
      <c r="AH421" s="1">
        <v>22302.521484375</v>
      </c>
      <c r="AI421" s="1">
        <v>54164.359375</v>
      </c>
      <c r="AJ421" s="1">
        <v>18221.744140625</v>
      </c>
      <c r="AK421" s="1">
        <v>41475.95703125</v>
      </c>
      <c r="AL421" s="1">
        <v>13076.67578125</v>
      </c>
      <c r="AM421" s="1">
        <v>37785.5703125</v>
      </c>
      <c r="AN421" s="1">
        <v>14812.3359375</v>
      </c>
      <c r="AO421" s="1">
        <v>33488.09375</v>
      </c>
      <c r="AP421" s="1">
        <v>12255.482421875</v>
      </c>
      <c r="AQ421" s="1">
        <v>26918.44140625</v>
      </c>
      <c r="AR421" s="1">
        <v>131658.46875</v>
      </c>
      <c r="AS421" s="1">
        <v>88166.3359375</v>
      </c>
      <c r="AT421" s="1">
        <v>382054.0625</v>
      </c>
      <c r="AU421" s="1">
        <v>176332.671875</v>
      </c>
      <c r="AV421" s="1">
        <v>57099.57421875</v>
      </c>
      <c r="AW421" s="1">
        <v>123432.8671875</v>
      </c>
      <c r="AX421" s="1">
        <v>33297.73828125</v>
      </c>
      <c r="AY421" s="1">
        <v>380591.40625</v>
      </c>
      <c r="AZ421" s="1">
        <v>20007.986328125</v>
      </c>
      <c r="BA421" s="1">
        <v>125624.4296875</v>
      </c>
      <c r="BB421" s="1">
        <v>31608.7265625</v>
      </c>
      <c r="BC421" s="1">
        <v>103358.65625</v>
      </c>
      <c r="BD421" s="1">
        <v>23070.58203125</v>
      </c>
      <c r="BE421" s="1">
        <v>121986.9375</v>
      </c>
      <c r="BF421" s="1">
        <v>10834.15625</v>
      </c>
      <c r="BG421" s="1">
        <v>114822.7890625</v>
      </c>
    </row>
    <row r="422" spans="1:59" ht="13" x14ac:dyDescent="0.15">
      <c r="A422" s="1">
        <v>420</v>
      </c>
      <c r="B422" s="1">
        <v>82779.671875</v>
      </c>
      <c r="C422" s="1">
        <v>143544.046875</v>
      </c>
      <c r="D422" s="1">
        <v>80015.4765625</v>
      </c>
      <c r="E422" s="1">
        <v>54328.98046875</v>
      </c>
      <c r="F422" s="1">
        <v>35917.796875</v>
      </c>
      <c r="G422" s="1">
        <v>62217.234375</v>
      </c>
      <c r="H422" s="1">
        <v>25223.216796875</v>
      </c>
      <c r="I422" s="1">
        <v>64050.421875</v>
      </c>
      <c r="J422" s="1">
        <v>73812.890625</v>
      </c>
      <c r="K422" s="1">
        <v>62439.4453125</v>
      </c>
      <c r="L422" s="1">
        <v>39435.203125</v>
      </c>
      <c r="M422" s="1">
        <v>57151.98828125</v>
      </c>
      <c r="N422" s="1">
        <v>51463.87109375</v>
      </c>
      <c r="O422" s="1">
        <v>69860.5625</v>
      </c>
      <c r="P422" s="1">
        <v>43283.359375</v>
      </c>
      <c r="Q422" s="1">
        <v>32386.294921875</v>
      </c>
      <c r="R422" s="1">
        <v>33523.828125</v>
      </c>
      <c r="S422" s="1">
        <v>59050.82421875</v>
      </c>
      <c r="T422" s="1">
        <v>47772.82421875</v>
      </c>
      <c r="U422" s="1">
        <v>63282.80859375</v>
      </c>
      <c r="V422" s="1">
        <v>21724.115234375</v>
      </c>
      <c r="W422" s="1">
        <v>48884.96875</v>
      </c>
      <c r="X422" s="1">
        <v>16962.107421875</v>
      </c>
      <c r="Y422" s="1">
        <v>47218.4375</v>
      </c>
      <c r="Z422" s="1">
        <v>19658.724609375</v>
      </c>
      <c r="AA422" s="1">
        <v>172208.421875</v>
      </c>
      <c r="AB422" s="1">
        <v>27451.99609375</v>
      </c>
      <c r="AC422" s="1">
        <v>128042.765625</v>
      </c>
      <c r="AD422" s="1">
        <v>24400.708984375</v>
      </c>
      <c r="AE422" s="1">
        <v>137542</v>
      </c>
      <c r="AF422" s="1">
        <v>40621.62109375</v>
      </c>
      <c r="AG422" s="1">
        <v>110438.1171875</v>
      </c>
      <c r="AH422" s="1">
        <v>22304.41015625</v>
      </c>
      <c r="AI422" s="1">
        <v>54293.62890625</v>
      </c>
      <c r="AJ422" s="1">
        <v>18223.04296875</v>
      </c>
      <c r="AK422" s="1">
        <v>41574.94921875</v>
      </c>
      <c r="AL422" s="1">
        <v>13079.5712890625</v>
      </c>
      <c r="AM422" s="1">
        <v>37875.75390625</v>
      </c>
      <c r="AN422" s="1">
        <v>14813.76171875</v>
      </c>
      <c r="AO422" s="1">
        <v>33568.01953125</v>
      </c>
      <c r="AP422" s="1">
        <v>12255.8837890625</v>
      </c>
      <c r="AQ422" s="1">
        <v>26982.685546875</v>
      </c>
      <c r="AR422" s="1">
        <v>131696.578125</v>
      </c>
      <c r="AS422" s="1">
        <v>88376.7578125</v>
      </c>
      <c r="AT422" s="1">
        <v>382125.71875</v>
      </c>
      <c r="AU422" s="1">
        <v>176753.515625</v>
      </c>
      <c r="AV422" s="1">
        <v>57102.171875</v>
      </c>
      <c r="AW422" s="1">
        <v>123727.4609375</v>
      </c>
      <c r="AX422" s="1">
        <v>33298.296875</v>
      </c>
      <c r="AY422" s="1">
        <v>381499.71875</v>
      </c>
      <c r="AZ422" s="1">
        <v>20009.388671875</v>
      </c>
      <c r="BA422" s="1">
        <v>125924.25</v>
      </c>
      <c r="BB422" s="1">
        <v>31610.44140625</v>
      </c>
      <c r="BC422" s="1">
        <v>103605.3359375</v>
      </c>
      <c r="BD422" s="1">
        <v>23071.80859375</v>
      </c>
      <c r="BE422" s="1">
        <v>122278.078125</v>
      </c>
      <c r="BF422" s="1">
        <v>10835.0810546875</v>
      </c>
      <c r="BG422" s="1">
        <v>115096.8359375</v>
      </c>
    </row>
    <row r="423" spans="1:59" ht="13" x14ac:dyDescent="0.15">
      <c r="A423" s="1">
        <v>421</v>
      </c>
      <c r="B423" s="1">
        <v>82782.9375</v>
      </c>
      <c r="C423" s="1">
        <v>143885.8125</v>
      </c>
      <c r="D423" s="1">
        <v>80037.8203125</v>
      </c>
      <c r="E423" s="1">
        <v>54458.3359375</v>
      </c>
      <c r="F423" s="1">
        <v>35925.890625</v>
      </c>
      <c r="G423" s="1">
        <v>62365.37109375</v>
      </c>
      <c r="H423" s="1">
        <v>25227.978515625</v>
      </c>
      <c r="I423" s="1">
        <v>64202.921875</v>
      </c>
      <c r="J423" s="1">
        <v>73819.328125</v>
      </c>
      <c r="K423" s="1">
        <v>62588.109375</v>
      </c>
      <c r="L423" s="1">
        <v>39444.0625</v>
      </c>
      <c r="M423" s="1">
        <v>57288.06640625</v>
      </c>
      <c r="N423" s="1">
        <v>51468.16796875</v>
      </c>
      <c r="O423" s="1">
        <v>70026.8984375</v>
      </c>
      <c r="P423" s="1">
        <v>43288.70703125</v>
      </c>
      <c r="Q423" s="1">
        <v>32463.40625</v>
      </c>
      <c r="R423" s="1">
        <v>33524.2421875</v>
      </c>
      <c r="S423" s="1">
        <v>59191.421875</v>
      </c>
      <c r="T423" s="1">
        <v>47775.765625</v>
      </c>
      <c r="U423" s="1">
        <v>63433.484375</v>
      </c>
      <c r="V423" s="1">
        <v>21726.068359375</v>
      </c>
      <c r="W423" s="1">
        <v>49001.36328125</v>
      </c>
      <c r="X423" s="1">
        <v>16963.14453125</v>
      </c>
      <c r="Y423" s="1">
        <v>47330.86328125</v>
      </c>
      <c r="Z423" s="1">
        <v>19662.396484375</v>
      </c>
      <c r="AA423" s="1">
        <v>172618.4375</v>
      </c>
      <c r="AB423" s="1">
        <v>27457.892578125</v>
      </c>
      <c r="AC423" s="1">
        <v>128347.6328125</v>
      </c>
      <c r="AD423" s="1">
        <v>24402.306640625</v>
      </c>
      <c r="AE423" s="1">
        <v>137869.484375</v>
      </c>
      <c r="AF423" s="1">
        <v>40625.86328125</v>
      </c>
      <c r="AG423" s="1">
        <v>110701.0703125</v>
      </c>
      <c r="AH423" s="1">
        <v>22306.294921875</v>
      </c>
      <c r="AI423" s="1">
        <v>54422.90234375</v>
      </c>
      <c r="AJ423" s="1">
        <v>18224.33203125</v>
      </c>
      <c r="AK423" s="1">
        <v>41673.9375</v>
      </c>
      <c r="AL423" s="1">
        <v>13082.4580078125</v>
      </c>
      <c r="AM423" s="1">
        <v>37965.93359375</v>
      </c>
      <c r="AN423" s="1">
        <v>14815.1806640625</v>
      </c>
      <c r="AO423" s="1">
        <v>33647.9453125</v>
      </c>
      <c r="AP423" s="1">
        <v>12256.28515625</v>
      </c>
      <c r="AQ423" s="1">
        <v>27046.931640625</v>
      </c>
      <c r="AR423" s="1">
        <v>131734.484375</v>
      </c>
      <c r="AS423" s="1">
        <v>88587.1796875</v>
      </c>
      <c r="AT423" s="1">
        <v>382197</v>
      </c>
      <c r="AU423" s="1">
        <v>177174.359375</v>
      </c>
      <c r="AV423" s="1">
        <v>57104.765625</v>
      </c>
      <c r="AW423" s="1">
        <v>124022.046875</v>
      </c>
      <c r="AX423" s="1">
        <v>33298.859375</v>
      </c>
      <c r="AY423" s="1">
        <v>382408.0625</v>
      </c>
      <c r="AZ423" s="1">
        <v>20010.78515625</v>
      </c>
      <c r="BA423" s="1">
        <v>126224.0703125</v>
      </c>
      <c r="BB423" s="1">
        <v>31612.146484375</v>
      </c>
      <c r="BC423" s="1">
        <v>103852.015625</v>
      </c>
      <c r="BD423" s="1">
        <v>23073.033203125</v>
      </c>
      <c r="BE423" s="1">
        <v>122569.21875</v>
      </c>
      <c r="BF423" s="1">
        <v>10836.001953125</v>
      </c>
      <c r="BG423" s="1">
        <v>115370.875</v>
      </c>
    </row>
    <row r="424" spans="1:59" ht="13" x14ac:dyDescent="0.15">
      <c r="A424" s="1">
        <v>422</v>
      </c>
      <c r="B424" s="1">
        <v>82786.1875</v>
      </c>
      <c r="C424" s="1">
        <v>144227.59375</v>
      </c>
      <c r="D424" s="1">
        <v>80060.078125</v>
      </c>
      <c r="E424" s="1">
        <v>54587.69140625</v>
      </c>
      <c r="F424" s="1">
        <v>35933.953125</v>
      </c>
      <c r="G424" s="1">
        <v>62513.50390625</v>
      </c>
      <c r="H424" s="1">
        <v>25232.724609375</v>
      </c>
      <c r="I424" s="1">
        <v>64355.42578125</v>
      </c>
      <c r="J424" s="1">
        <v>73825.7265625</v>
      </c>
      <c r="K424" s="1">
        <v>62736.7734375</v>
      </c>
      <c r="L424" s="1">
        <v>39452.890625</v>
      </c>
      <c r="M424" s="1">
        <v>57424.140625</v>
      </c>
      <c r="N424" s="1">
        <v>51472.4453125</v>
      </c>
      <c r="O424" s="1">
        <v>70193.234375</v>
      </c>
      <c r="P424" s="1">
        <v>43294.0234375</v>
      </c>
      <c r="Q424" s="1">
        <v>32540.513671875</v>
      </c>
      <c r="R424" s="1">
        <v>33524.64453125</v>
      </c>
      <c r="S424" s="1">
        <v>59332.015625</v>
      </c>
      <c r="T424" s="1">
        <v>47778.69140625</v>
      </c>
      <c r="U424" s="1">
        <v>63584.15234375</v>
      </c>
      <c r="V424" s="1">
        <v>21728.013671875</v>
      </c>
      <c r="W424" s="1">
        <v>49117.75390625</v>
      </c>
      <c r="X424" s="1">
        <v>16964.177734375</v>
      </c>
      <c r="Y424" s="1">
        <v>47443.28515625</v>
      </c>
      <c r="Z424" s="1">
        <v>19666.05078125</v>
      </c>
      <c r="AA424" s="1">
        <v>173028.453125</v>
      </c>
      <c r="AB424" s="1">
        <v>27463.765625</v>
      </c>
      <c r="AC424" s="1">
        <v>128652.4921875</v>
      </c>
      <c r="AD424" s="1">
        <v>24403.8984375</v>
      </c>
      <c r="AE424" s="1">
        <v>138196.953125</v>
      </c>
      <c r="AF424" s="1">
        <v>40630.08984375</v>
      </c>
      <c r="AG424" s="1">
        <v>110964.0078125</v>
      </c>
      <c r="AH424" s="1">
        <v>22308.16796875</v>
      </c>
      <c r="AI424" s="1">
        <v>54552.171875</v>
      </c>
      <c r="AJ424" s="1">
        <v>18225.61328125</v>
      </c>
      <c r="AK424" s="1">
        <v>41772.92578125</v>
      </c>
      <c r="AL424" s="1">
        <v>13085.3359375</v>
      </c>
      <c r="AM424" s="1">
        <v>38056.11328125</v>
      </c>
      <c r="AN424" s="1">
        <v>14816.59375</v>
      </c>
      <c r="AO424" s="1">
        <v>33727.8671875</v>
      </c>
      <c r="AP424" s="1">
        <v>12256.6806640625</v>
      </c>
      <c r="AQ424" s="1">
        <v>27111.17578125</v>
      </c>
      <c r="AR424" s="1">
        <v>131772.25</v>
      </c>
      <c r="AS424" s="1">
        <v>88797.59375</v>
      </c>
      <c r="AT424" s="1">
        <v>382267.90625</v>
      </c>
      <c r="AU424" s="1">
        <v>177595.1875</v>
      </c>
      <c r="AV424" s="1">
        <v>57107.33984375</v>
      </c>
      <c r="AW424" s="1">
        <v>124316.6328125</v>
      </c>
      <c r="AX424" s="1">
        <v>33299.41015625</v>
      </c>
      <c r="AY424" s="1">
        <v>383316.375</v>
      </c>
      <c r="AZ424" s="1">
        <v>20012.17578125</v>
      </c>
      <c r="BA424" s="1">
        <v>126523.890625</v>
      </c>
      <c r="BB424" s="1">
        <v>31613.845703125</v>
      </c>
      <c r="BC424" s="1">
        <v>104098.6875</v>
      </c>
      <c r="BD424" s="1">
        <v>23074.25390625</v>
      </c>
      <c r="BE424" s="1">
        <v>122860.3515625</v>
      </c>
      <c r="BF424" s="1">
        <v>10836.9208984375</v>
      </c>
      <c r="BG424" s="1">
        <v>115644.9140625</v>
      </c>
    </row>
    <row r="425" spans="1:59" ht="13" x14ac:dyDescent="0.15">
      <c r="A425" s="1">
        <v>423</v>
      </c>
      <c r="B425" s="1">
        <v>82789.421875</v>
      </c>
      <c r="C425" s="1">
        <v>144569.359375</v>
      </c>
      <c r="D425" s="1">
        <v>80082.2421875</v>
      </c>
      <c r="E425" s="1">
        <v>54717.04296875</v>
      </c>
      <c r="F425" s="1">
        <v>35941.984375</v>
      </c>
      <c r="G425" s="1">
        <v>62661.64453125</v>
      </c>
      <c r="H425" s="1">
        <v>25237.453125</v>
      </c>
      <c r="I425" s="1">
        <v>64507.92578125</v>
      </c>
      <c r="J425" s="1">
        <v>73832.09375</v>
      </c>
      <c r="K425" s="1">
        <v>62885.44140625</v>
      </c>
      <c r="L425" s="1">
        <v>39461.6953125</v>
      </c>
      <c r="M425" s="1">
        <v>57560.21875</v>
      </c>
      <c r="N425" s="1">
        <v>51476.703125</v>
      </c>
      <c r="O425" s="1">
        <v>70359.5625</v>
      </c>
      <c r="P425" s="1">
        <v>43299.31640625</v>
      </c>
      <c r="Q425" s="1">
        <v>32617.626953125</v>
      </c>
      <c r="R425" s="1">
        <v>33525.046875</v>
      </c>
      <c r="S425" s="1">
        <v>59472.61328125</v>
      </c>
      <c r="T425" s="1">
        <v>47781.6015625</v>
      </c>
      <c r="U425" s="1">
        <v>63734.828125</v>
      </c>
      <c r="V425" s="1">
        <v>21729.947265625</v>
      </c>
      <c r="W425" s="1">
        <v>49234.14453125</v>
      </c>
      <c r="X425" s="1">
        <v>16965.201171875</v>
      </c>
      <c r="Y425" s="1">
        <v>47555.7109375</v>
      </c>
      <c r="Z425" s="1">
        <v>19669.689453125</v>
      </c>
      <c r="AA425" s="1">
        <v>173438.484375</v>
      </c>
      <c r="AB425" s="1">
        <v>27469.609375</v>
      </c>
      <c r="AC425" s="1">
        <v>128957.3515625</v>
      </c>
      <c r="AD425" s="1">
        <v>24405.48046875</v>
      </c>
      <c r="AE425" s="1">
        <v>138524.4375</v>
      </c>
      <c r="AF425" s="1">
        <v>40634.2890625</v>
      </c>
      <c r="AG425" s="1">
        <v>111226.953125</v>
      </c>
      <c r="AH425" s="1">
        <v>22310.029296875</v>
      </c>
      <c r="AI425" s="1">
        <v>54681.44140625</v>
      </c>
      <c r="AJ425" s="1">
        <v>18226.890625</v>
      </c>
      <c r="AK425" s="1">
        <v>41871.9140625</v>
      </c>
      <c r="AL425" s="1">
        <v>13088.205078125</v>
      </c>
      <c r="AM425" s="1">
        <v>38146.29296875</v>
      </c>
      <c r="AN425" s="1">
        <v>14818</v>
      </c>
      <c r="AO425" s="1">
        <v>33807.7890625</v>
      </c>
      <c r="AP425" s="1">
        <v>12257.076171875</v>
      </c>
      <c r="AQ425" s="1">
        <v>27175.419921875</v>
      </c>
      <c r="AR425" s="1">
        <v>131809.84375</v>
      </c>
      <c r="AS425" s="1">
        <v>89008.0234375</v>
      </c>
      <c r="AT425" s="1">
        <v>382338.40625</v>
      </c>
      <c r="AU425" s="1">
        <v>178016.03125</v>
      </c>
      <c r="AV425" s="1">
        <v>57109.90234375</v>
      </c>
      <c r="AW425" s="1">
        <v>124611.2265625</v>
      </c>
      <c r="AX425" s="1">
        <v>33299.96875</v>
      </c>
      <c r="AY425" s="1">
        <v>384224.71875</v>
      </c>
      <c r="AZ425" s="1">
        <v>20013.560546875</v>
      </c>
      <c r="BA425" s="1">
        <v>126823.703125</v>
      </c>
      <c r="BB425" s="1">
        <v>31615.5390625</v>
      </c>
      <c r="BC425" s="1">
        <v>104345.375</v>
      </c>
      <c r="BD425" s="1">
        <v>23075.46484375</v>
      </c>
      <c r="BE425" s="1">
        <v>123151.4921875</v>
      </c>
      <c r="BF425" s="1">
        <v>10837.8369140625</v>
      </c>
      <c r="BG425" s="1">
        <v>115918.9609375</v>
      </c>
    </row>
    <row r="426" spans="1:59" ht="13" x14ac:dyDescent="0.15">
      <c r="A426" s="1">
        <v>424</v>
      </c>
      <c r="B426" s="1">
        <v>82792.625</v>
      </c>
      <c r="C426" s="1">
        <v>144911.125</v>
      </c>
      <c r="D426" s="1">
        <v>80104.328125</v>
      </c>
      <c r="E426" s="1">
        <v>54846.40234375</v>
      </c>
      <c r="F426" s="1">
        <v>35949.984375</v>
      </c>
      <c r="G426" s="1">
        <v>62809.77734375</v>
      </c>
      <c r="H426" s="1">
        <v>25242.1640625</v>
      </c>
      <c r="I426" s="1">
        <v>64660.4296875</v>
      </c>
      <c r="J426" s="1">
        <v>73838.421875</v>
      </c>
      <c r="K426" s="1">
        <v>63034.10546875</v>
      </c>
      <c r="L426" s="1">
        <v>39470.47265625</v>
      </c>
      <c r="M426" s="1">
        <v>57696.29296875</v>
      </c>
      <c r="N426" s="1">
        <v>51480.9453125</v>
      </c>
      <c r="O426" s="1">
        <v>70525.90625</v>
      </c>
      <c r="P426" s="1">
        <v>43304.58203125</v>
      </c>
      <c r="Q426" s="1">
        <v>32694.736328125</v>
      </c>
      <c r="R426" s="1">
        <v>33525.44921875</v>
      </c>
      <c r="S426" s="1">
        <v>59613.21484375</v>
      </c>
      <c r="T426" s="1">
        <v>47784.5</v>
      </c>
      <c r="U426" s="1">
        <v>63885.50390625</v>
      </c>
      <c r="V426" s="1">
        <v>21731.869140625</v>
      </c>
      <c r="W426" s="1">
        <v>49350.54296875</v>
      </c>
      <c r="X426" s="1">
        <v>16966.220703125</v>
      </c>
      <c r="Y426" s="1">
        <v>47668.13671875</v>
      </c>
      <c r="Z426" s="1">
        <v>19673.310546875</v>
      </c>
      <c r="AA426" s="1">
        <v>173848.5</v>
      </c>
      <c r="AB426" s="1">
        <v>27475.4375</v>
      </c>
      <c r="AC426" s="1">
        <v>129262.21875</v>
      </c>
      <c r="AD426" s="1">
        <v>24407.05859375</v>
      </c>
      <c r="AE426" s="1">
        <v>138851.9375</v>
      </c>
      <c r="AF426" s="1">
        <v>40638.4765625</v>
      </c>
      <c r="AG426" s="1">
        <v>111489.90625</v>
      </c>
      <c r="AH426" s="1">
        <v>22311.884765625</v>
      </c>
      <c r="AI426" s="1">
        <v>54810.71484375</v>
      </c>
      <c r="AJ426" s="1">
        <v>18228.15625</v>
      </c>
      <c r="AK426" s="1">
        <v>41970.8984375</v>
      </c>
      <c r="AL426" s="1">
        <v>13091.06640625</v>
      </c>
      <c r="AM426" s="1">
        <v>38236.47265625</v>
      </c>
      <c r="AN426" s="1">
        <v>14819.4013671875</v>
      </c>
      <c r="AO426" s="1">
        <v>33887.71484375</v>
      </c>
      <c r="AP426" s="1">
        <v>12257.4697265625</v>
      </c>
      <c r="AQ426" s="1">
        <v>27239.6640625</v>
      </c>
      <c r="AR426" s="1">
        <v>131847.25</v>
      </c>
      <c r="AS426" s="1">
        <v>89218.4453125</v>
      </c>
      <c r="AT426" s="1">
        <v>382408.59375</v>
      </c>
      <c r="AU426" s="1">
        <v>178436.890625</v>
      </c>
      <c r="AV426" s="1">
        <v>57112.4453125</v>
      </c>
      <c r="AW426" s="1">
        <v>124905.828125</v>
      </c>
      <c r="AX426" s="1">
        <v>33300.515625</v>
      </c>
      <c r="AY426" s="1">
        <v>385133.0625</v>
      </c>
      <c r="AZ426" s="1">
        <v>20014.9375</v>
      </c>
      <c r="BA426" s="1">
        <v>127123.53125</v>
      </c>
      <c r="BB426" s="1">
        <v>31617.224609375</v>
      </c>
      <c r="BC426" s="1">
        <v>104592.0546875</v>
      </c>
      <c r="BD426" s="1">
        <v>23076.67578125</v>
      </c>
      <c r="BE426" s="1">
        <v>123442.6328125</v>
      </c>
      <c r="BF426" s="1">
        <v>10838.748046875</v>
      </c>
      <c r="BG426" s="1">
        <v>116193</v>
      </c>
    </row>
    <row r="427" spans="1:59" ht="13" x14ac:dyDescent="0.15">
      <c r="A427" s="1">
        <v>425</v>
      </c>
      <c r="B427" s="1">
        <v>82795.8125</v>
      </c>
      <c r="C427" s="1">
        <v>145252.90625</v>
      </c>
      <c r="D427" s="1">
        <v>80126.34375</v>
      </c>
      <c r="E427" s="1">
        <v>54975.75</v>
      </c>
      <c r="F427" s="1">
        <v>35957.95703125</v>
      </c>
      <c r="G427" s="1">
        <v>62957.91015625</v>
      </c>
      <c r="H427" s="1">
        <v>25246.857421875</v>
      </c>
      <c r="I427" s="1">
        <v>64812.92578125</v>
      </c>
      <c r="J427" s="1">
        <v>73844.7265625</v>
      </c>
      <c r="K427" s="1">
        <v>63182.76953125</v>
      </c>
      <c r="L427" s="1">
        <v>39479.2265625</v>
      </c>
      <c r="M427" s="1">
        <v>57832.3671875</v>
      </c>
      <c r="N427" s="1">
        <v>51485.16796875</v>
      </c>
      <c r="O427" s="1">
        <v>70692.234375</v>
      </c>
      <c r="P427" s="1">
        <v>43309.82421875</v>
      </c>
      <c r="Q427" s="1">
        <v>32771.84765625</v>
      </c>
      <c r="R427" s="1">
        <v>33525.84765625</v>
      </c>
      <c r="S427" s="1">
        <v>59753.80859375</v>
      </c>
      <c r="T427" s="1">
        <v>47787.390625</v>
      </c>
      <c r="U427" s="1">
        <v>64036.171875</v>
      </c>
      <c r="V427" s="1">
        <v>21733.78515625</v>
      </c>
      <c r="W427" s="1">
        <v>49466.93359375</v>
      </c>
      <c r="X427" s="1">
        <v>16967.234375</v>
      </c>
      <c r="Y427" s="1">
        <v>47780.5625</v>
      </c>
      <c r="Z427" s="1">
        <v>19676.91015625</v>
      </c>
      <c r="AA427" s="1">
        <v>174258.5</v>
      </c>
      <c r="AB427" s="1">
        <v>27481.240234375</v>
      </c>
      <c r="AC427" s="1">
        <v>129567.078125</v>
      </c>
      <c r="AD427" s="1">
        <v>24408.630859375</v>
      </c>
      <c r="AE427" s="1">
        <v>139179.40625</v>
      </c>
      <c r="AF427" s="1">
        <v>40642.64453125</v>
      </c>
      <c r="AG427" s="1">
        <v>111752.8515625</v>
      </c>
      <c r="AH427" s="1">
        <v>22313.734375</v>
      </c>
      <c r="AI427" s="1">
        <v>54939.984375</v>
      </c>
      <c r="AJ427" s="1">
        <v>18229.416015625</v>
      </c>
      <c r="AK427" s="1">
        <v>42069.88671875</v>
      </c>
      <c r="AL427" s="1">
        <v>13093.91796875</v>
      </c>
      <c r="AM427" s="1">
        <v>38326.65234375</v>
      </c>
      <c r="AN427" s="1">
        <v>14820.7958984375</v>
      </c>
      <c r="AO427" s="1">
        <v>33967.63671875</v>
      </c>
      <c r="AP427" s="1">
        <v>12257.8583984375</v>
      </c>
      <c r="AQ427" s="1">
        <v>27303.908203125</v>
      </c>
      <c r="AR427" s="1">
        <v>131884.5</v>
      </c>
      <c r="AS427" s="1">
        <v>89428.859375</v>
      </c>
      <c r="AT427" s="1">
        <v>382478.40625</v>
      </c>
      <c r="AU427" s="1">
        <v>178857.71875</v>
      </c>
      <c r="AV427" s="1">
        <v>57114.984375</v>
      </c>
      <c r="AW427" s="1">
        <v>125200.3984375</v>
      </c>
      <c r="AX427" s="1">
        <v>33301.0625</v>
      </c>
      <c r="AY427" s="1">
        <v>386041.375</v>
      </c>
      <c r="AZ427" s="1">
        <v>20016.30859375</v>
      </c>
      <c r="BA427" s="1">
        <v>127423.34375</v>
      </c>
      <c r="BB427" s="1">
        <v>31618.896484375</v>
      </c>
      <c r="BC427" s="1">
        <v>104838.7265625</v>
      </c>
      <c r="BD427" s="1">
        <v>23077.87890625</v>
      </c>
      <c r="BE427" s="1">
        <v>123733.765625</v>
      </c>
      <c r="BF427" s="1">
        <v>10839.658203125</v>
      </c>
      <c r="BG427" s="1">
        <v>116467.0390625</v>
      </c>
    </row>
    <row r="428" spans="1:59" ht="13" x14ac:dyDescent="0.15">
      <c r="A428" s="1">
        <v>426</v>
      </c>
      <c r="B428" s="1">
        <v>82798.9921875</v>
      </c>
      <c r="C428" s="1">
        <v>145594.671875</v>
      </c>
      <c r="D428" s="1">
        <v>80148.2421875</v>
      </c>
      <c r="E428" s="1">
        <v>55105.109375</v>
      </c>
      <c r="F428" s="1">
        <v>35965.8984375</v>
      </c>
      <c r="G428" s="1">
        <v>63106.046875</v>
      </c>
      <c r="H428" s="1">
        <v>25251.533203125</v>
      </c>
      <c r="I428" s="1">
        <v>64965.42578125</v>
      </c>
      <c r="J428" s="1">
        <v>73850.984375</v>
      </c>
      <c r="K428" s="1">
        <v>63331.4375</v>
      </c>
      <c r="L428" s="1">
        <v>39487.94921875</v>
      </c>
      <c r="M428" s="1">
        <v>57968.4453125</v>
      </c>
      <c r="N428" s="1">
        <v>51489.3671875</v>
      </c>
      <c r="O428" s="1">
        <v>70858.5703125</v>
      </c>
      <c r="P428" s="1">
        <v>43315.0390625</v>
      </c>
      <c r="Q428" s="1">
        <v>32848.95703125</v>
      </c>
      <c r="R428" s="1">
        <v>33526.2421875</v>
      </c>
      <c r="S428" s="1">
        <v>59894.40625</v>
      </c>
      <c r="T428" s="1">
        <v>47790.2578125</v>
      </c>
      <c r="U428" s="1">
        <v>64186.84765625</v>
      </c>
      <c r="V428" s="1">
        <v>21735.689453125</v>
      </c>
      <c r="W428" s="1">
        <v>49583.328125</v>
      </c>
      <c r="X428" s="1">
        <v>16968.2421875</v>
      </c>
      <c r="Y428" s="1">
        <v>47892.98828125</v>
      </c>
      <c r="Z428" s="1">
        <v>19680.498046875</v>
      </c>
      <c r="AA428" s="1">
        <v>174668.53125</v>
      </c>
      <c r="AB428" s="1">
        <v>27487.021484375</v>
      </c>
      <c r="AC428" s="1">
        <v>129871.953125</v>
      </c>
      <c r="AD428" s="1">
        <v>24410.1953125</v>
      </c>
      <c r="AE428" s="1">
        <v>139506.875</v>
      </c>
      <c r="AF428" s="1">
        <v>40646.79296875</v>
      </c>
      <c r="AG428" s="1">
        <v>112015.8046875</v>
      </c>
      <c r="AH428" s="1">
        <v>22315.5703125</v>
      </c>
      <c r="AI428" s="1">
        <v>55069.25390625</v>
      </c>
      <c r="AJ428" s="1">
        <v>18230.666015625</v>
      </c>
      <c r="AK428" s="1">
        <v>42168.875</v>
      </c>
      <c r="AL428" s="1">
        <v>13096.759765625</v>
      </c>
      <c r="AM428" s="1">
        <v>38416.8359375</v>
      </c>
      <c r="AN428" s="1">
        <v>14822.1826171875</v>
      </c>
      <c r="AO428" s="1">
        <v>34047.5625</v>
      </c>
      <c r="AP428" s="1">
        <v>12258.248046875</v>
      </c>
      <c r="AQ428" s="1">
        <v>27368.15234375</v>
      </c>
      <c r="AR428" s="1">
        <v>131921.578125</v>
      </c>
      <c r="AS428" s="1">
        <v>89639.28125</v>
      </c>
      <c r="AT428" s="1">
        <v>382547.84375</v>
      </c>
      <c r="AU428" s="1">
        <v>179278.5625</v>
      </c>
      <c r="AV428" s="1">
        <v>57117.5078125</v>
      </c>
      <c r="AW428" s="1">
        <v>125494.9921875</v>
      </c>
      <c r="AX428" s="1">
        <v>33301.60546875</v>
      </c>
      <c r="AY428" s="1">
        <v>386949.71875</v>
      </c>
      <c r="AZ428" s="1">
        <v>20017.673828125</v>
      </c>
      <c r="BA428" s="1">
        <v>127723.1640625</v>
      </c>
      <c r="BB428" s="1">
        <v>31620.568359375</v>
      </c>
      <c r="BC428" s="1">
        <v>105085.40625</v>
      </c>
      <c r="BD428" s="1">
        <v>23079.078125</v>
      </c>
      <c r="BE428" s="1">
        <v>124024.9140625</v>
      </c>
      <c r="BF428" s="1">
        <v>10840.5625</v>
      </c>
      <c r="BG428" s="1">
        <v>116741.0703125</v>
      </c>
    </row>
    <row r="429" spans="1:59" ht="13" x14ac:dyDescent="0.15">
      <c r="A429" s="1">
        <v>427</v>
      </c>
      <c r="B429" s="1">
        <v>82802.1328125</v>
      </c>
      <c r="C429" s="1">
        <v>145936.453125</v>
      </c>
      <c r="D429" s="1">
        <v>80170.078125</v>
      </c>
      <c r="E429" s="1">
        <v>55234.46484375</v>
      </c>
      <c r="F429" s="1">
        <v>35973.80859375</v>
      </c>
      <c r="G429" s="1">
        <v>63254.1875</v>
      </c>
      <c r="H429" s="1">
        <v>25256.19140625</v>
      </c>
      <c r="I429" s="1">
        <v>65117.9296875</v>
      </c>
      <c r="J429" s="1">
        <v>73857.21875</v>
      </c>
      <c r="K429" s="1">
        <v>63480.1015625</v>
      </c>
      <c r="L429" s="1">
        <v>39496.6484375</v>
      </c>
      <c r="M429" s="1">
        <v>58104.5234375</v>
      </c>
      <c r="N429" s="1">
        <v>51493.55078125</v>
      </c>
      <c r="O429" s="1">
        <v>71024.90625</v>
      </c>
      <c r="P429" s="1">
        <v>43320.23046875</v>
      </c>
      <c r="Q429" s="1">
        <v>32926.06640625</v>
      </c>
      <c r="R429" s="1">
        <v>33526.6328125</v>
      </c>
      <c r="S429" s="1">
        <v>60035.00390625</v>
      </c>
      <c r="T429" s="1">
        <v>47793.1171875</v>
      </c>
      <c r="U429" s="1">
        <v>64337.5234375</v>
      </c>
      <c r="V429" s="1">
        <v>21737.587890625</v>
      </c>
      <c r="W429" s="1">
        <v>49699.71875</v>
      </c>
      <c r="X429" s="1">
        <v>16969.244140625</v>
      </c>
      <c r="Y429" s="1">
        <v>48005.4140625</v>
      </c>
      <c r="Z429" s="1">
        <v>19684.064453125</v>
      </c>
      <c r="AA429" s="1">
        <v>175078.5625</v>
      </c>
      <c r="AB429" s="1">
        <v>27492.779296875</v>
      </c>
      <c r="AC429" s="1">
        <v>130176.8203125</v>
      </c>
      <c r="AD429" s="1">
        <v>24411.75390625</v>
      </c>
      <c r="AE429" s="1">
        <v>139834.375</v>
      </c>
      <c r="AF429" s="1">
        <v>40650.91796875</v>
      </c>
      <c r="AG429" s="1">
        <v>112278.75</v>
      </c>
      <c r="AH429" s="1">
        <v>22317.40234375</v>
      </c>
      <c r="AI429" s="1">
        <v>55198.52734375</v>
      </c>
      <c r="AJ429" s="1">
        <v>18231.91015625</v>
      </c>
      <c r="AK429" s="1">
        <v>42267.8671875</v>
      </c>
      <c r="AL429" s="1">
        <v>13099.5947265625</v>
      </c>
      <c r="AM429" s="1">
        <v>38507.015625</v>
      </c>
      <c r="AN429" s="1">
        <v>14823.5654296875</v>
      </c>
      <c r="AO429" s="1">
        <v>34127.484375</v>
      </c>
      <c r="AP429" s="1">
        <v>12258.6328125</v>
      </c>
      <c r="AQ429" s="1">
        <v>27432.3984375</v>
      </c>
      <c r="AR429" s="1">
        <v>131958.46875</v>
      </c>
      <c r="AS429" s="1">
        <v>89849.7109375</v>
      </c>
      <c r="AT429" s="1">
        <v>382616.9375</v>
      </c>
      <c r="AU429" s="1">
        <v>179699.40625</v>
      </c>
      <c r="AV429" s="1">
        <v>57120.0078125</v>
      </c>
      <c r="AW429" s="1">
        <v>125789.59375</v>
      </c>
      <c r="AX429" s="1">
        <v>33302.15234375</v>
      </c>
      <c r="AY429" s="1">
        <v>387858.0625</v>
      </c>
      <c r="AZ429" s="1">
        <v>20019.033203125</v>
      </c>
      <c r="BA429" s="1">
        <v>128022.984375</v>
      </c>
      <c r="BB429" s="1">
        <v>31622.2265625</v>
      </c>
      <c r="BC429" s="1">
        <v>105332.09375</v>
      </c>
      <c r="BD429" s="1">
        <v>23080.271484375</v>
      </c>
      <c r="BE429" s="1">
        <v>124316.0546875</v>
      </c>
      <c r="BF429" s="1">
        <v>10841.46484375</v>
      </c>
      <c r="BG429" s="1">
        <v>117015.125</v>
      </c>
    </row>
    <row r="430" spans="1:59" ht="13" x14ac:dyDescent="0.15">
      <c r="A430" s="1">
        <v>428</v>
      </c>
      <c r="B430" s="1">
        <v>82805.265625</v>
      </c>
      <c r="C430" s="1">
        <v>146278.21875</v>
      </c>
      <c r="D430" s="1">
        <v>80191.828125</v>
      </c>
      <c r="E430" s="1">
        <v>55363.81640625</v>
      </c>
      <c r="F430" s="1">
        <v>35981.69140625</v>
      </c>
      <c r="G430" s="1">
        <v>63402.3203125</v>
      </c>
      <c r="H430" s="1">
        <v>25260.83203125</v>
      </c>
      <c r="I430" s="1">
        <v>65270.42578125</v>
      </c>
      <c r="J430" s="1">
        <v>73863.421875</v>
      </c>
      <c r="K430" s="1">
        <v>63628.765625</v>
      </c>
      <c r="L430" s="1">
        <v>39505.328125</v>
      </c>
      <c r="M430" s="1">
        <v>58240.59765625</v>
      </c>
      <c r="N430" s="1">
        <v>51497.72265625</v>
      </c>
      <c r="O430" s="1">
        <v>71191.2421875</v>
      </c>
      <c r="P430" s="1">
        <v>43325.39453125</v>
      </c>
      <c r="Q430" s="1">
        <v>33003.17578125</v>
      </c>
      <c r="R430" s="1">
        <v>33527.01953125</v>
      </c>
      <c r="S430" s="1">
        <v>60175.6015625</v>
      </c>
      <c r="T430" s="1">
        <v>47795.96484375</v>
      </c>
      <c r="U430" s="1">
        <v>64488.19140625</v>
      </c>
      <c r="V430" s="1">
        <v>21739.47265625</v>
      </c>
      <c r="W430" s="1">
        <v>49816.109375</v>
      </c>
      <c r="X430" s="1">
        <v>16970.2421875</v>
      </c>
      <c r="Y430" s="1">
        <v>48117.8359375</v>
      </c>
      <c r="Z430" s="1">
        <v>19687.619140625</v>
      </c>
      <c r="AA430" s="1">
        <v>175488.5625</v>
      </c>
      <c r="AB430" s="1">
        <v>27498.513671875</v>
      </c>
      <c r="AC430" s="1">
        <v>130481.6796875</v>
      </c>
      <c r="AD430" s="1">
        <v>24413.3046875</v>
      </c>
      <c r="AE430" s="1">
        <v>140161.84375</v>
      </c>
      <c r="AF430" s="1">
        <v>40655.03125</v>
      </c>
      <c r="AG430" s="1">
        <v>112541.6953125</v>
      </c>
      <c r="AH430" s="1">
        <v>22319.22265625</v>
      </c>
      <c r="AI430" s="1">
        <v>55327.79296875</v>
      </c>
      <c r="AJ430" s="1">
        <v>18233.1484375</v>
      </c>
      <c r="AK430" s="1">
        <v>42366.8515625</v>
      </c>
      <c r="AL430" s="1">
        <v>13102.421875</v>
      </c>
      <c r="AM430" s="1">
        <v>38597.1953125</v>
      </c>
      <c r="AN430" s="1">
        <v>14824.9404296875</v>
      </c>
      <c r="AO430" s="1">
        <v>34207.40625</v>
      </c>
      <c r="AP430" s="1">
        <v>12259.017578125</v>
      </c>
      <c r="AQ430" s="1">
        <v>27496.640625</v>
      </c>
      <c r="AR430" s="1">
        <v>131995.234375</v>
      </c>
      <c r="AS430" s="1">
        <v>90060.1171875</v>
      </c>
      <c r="AT430" s="1">
        <v>382685.625</v>
      </c>
      <c r="AU430" s="1">
        <v>180120.25</v>
      </c>
      <c r="AV430" s="1">
        <v>57122.5078125</v>
      </c>
      <c r="AW430" s="1">
        <v>126084.1640625</v>
      </c>
      <c r="AX430" s="1">
        <v>33302.69140625</v>
      </c>
      <c r="AY430" s="1">
        <v>388766.375</v>
      </c>
      <c r="AZ430" s="1">
        <v>20020.384765625</v>
      </c>
      <c r="BA430" s="1">
        <v>128322.8046875</v>
      </c>
      <c r="BB430" s="1">
        <v>31623.880859375</v>
      </c>
      <c r="BC430" s="1">
        <v>105578.765625</v>
      </c>
      <c r="BD430" s="1">
        <v>23081.458984375</v>
      </c>
      <c r="BE430" s="1">
        <v>124607.1875</v>
      </c>
      <c r="BF430" s="1">
        <v>10842.3662109375</v>
      </c>
      <c r="BG430" s="1">
        <v>117289.1484375</v>
      </c>
    </row>
    <row r="431" spans="1:59" ht="13" x14ac:dyDescent="0.15">
      <c r="A431" s="1">
        <v>429</v>
      </c>
      <c r="B431" s="1">
        <v>82808.3828125</v>
      </c>
      <c r="C431" s="1">
        <v>146619.984375</v>
      </c>
      <c r="D431" s="1">
        <v>80213.484375</v>
      </c>
      <c r="E431" s="1">
        <v>55493.17578125</v>
      </c>
      <c r="F431" s="1">
        <v>35989.54296875</v>
      </c>
      <c r="G431" s="1">
        <v>63550.45703125</v>
      </c>
      <c r="H431" s="1">
        <v>25265.45703125</v>
      </c>
      <c r="I431" s="1">
        <v>65422.93359375</v>
      </c>
      <c r="J431" s="1">
        <v>73869.578125</v>
      </c>
      <c r="K431" s="1">
        <v>63777.4296875</v>
      </c>
      <c r="L431" s="1">
        <v>39513.9765625</v>
      </c>
      <c r="M431" s="1">
        <v>58376.671875</v>
      </c>
      <c r="N431" s="1">
        <v>51501.8671875</v>
      </c>
      <c r="O431" s="1">
        <v>71357.5703125</v>
      </c>
      <c r="P431" s="1">
        <v>43330.5390625</v>
      </c>
      <c r="Q431" s="1">
        <v>33080.28515625</v>
      </c>
      <c r="R431" s="1">
        <v>33527.40625</v>
      </c>
      <c r="S431" s="1">
        <v>60316.19921875</v>
      </c>
      <c r="T431" s="1">
        <v>47798.79296875</v>
      </c>
      <c r="U431" s="1">
        <v>64638.8671875</v>
      </c>
      <c r="V431" s="1">
        <v>21741.3515625</v>
      </c>
      <c r="W431" s="1">
        <v>49932.50390625</v>
      </c>
      <c r="X431" s="1">
        <v>16971.234375</v>
      </c>
      <c r="Y431" s="1">
        <v>48230.26171875</v>
      </c>
      <c r="Z431" s="1">
        <v>19691.150390625</v>
      </c>
      <c r="AA431" s="1">
        <v>175898.59375</v>
      </c>
      <c r="AB431" s="1">
        <v>27504.2265625</v>
      </c>
      <c r="AC431" s="1">
        <v>130786.5390625</v>
      </c>
      <c r="AD431" s="1">
        <v>24414.8515625</v>
      </c>
      <c r="AE431" s="1">
        <v>140489.328125</v>
      </c>
      <c r="AF431" s="1">
        <v>40659.1171875</v>
      </c>
      <c r="AG431" s="1">
        <v>112804.6484375</v>
      </c>
      <c r="AH431" s="1">
        <v>22321.03515625</v>
      </c>
      <c r="AI431" s="1">
        <v>55457.06640625</v>
      </c>
      <c r="AJ431" s="1">
        <v>18234.376953125</v>
      </c>
      <c r="AK431" s="1">
        <v>42465.83984375</v>
      </c>
      <c r="AL431" s="1">
        <v>13105.23828125</v>
      </c>
      <c r="AM431" s="1">
        <v>38687.375</v>
      </c>
      <c r="AN431" s="1">
        <v>14826.3115234375</v>
      </c>
      <c r="AO431" s="1">
        <v>34287.33203125</v>
      </c>
      <c r="AP431" s="1">
        <v>12259.400390625</v>
      </c>
      <c r="AQ431" s="1">
        <v>27560.88671875</v>
      </c>
      <c r="AR431" s="1">
        <v>132031.8125</v>
      </c>
      <c r="AS431" s="1">
        <v>90270.546875</v>
      </c>
      <c r="AT431" s="1">
        <v>382754.03125</v>
      </c>
      <c r="AU431" s="1">
        <v>180541.09375</v>
      </c>
      <c r="AV431" s="1">
        <v>57124.98828125</v>
      </c>
      <c r="AW431" s="1">
        <v>126378.7578125</v>
      </c>
      <c r="AX431" s="1">
        <v>33303.2265625</v>
      </c>
      <c r="AY431" s="1">
        <v>389674.71875</v>
      </c>
      <c r="AZ431" s="1">
        <v>20021.732421875</v>
      </c>
      <c r="BA431" s="1">
        <v>128622.6171875</v>
      </c>
      <c r="BB431" s="1">
        <v>31625.52734375</v>
      </c>
      <c r="BC431" s="1">
        <v>105825.4453125</v>
      </c>
      <c r="BD431" s="1">
        <v>23082.64453125</v>
      </c>
      <c r="BE431" s="1">
        <v>124898.3203125</v>
      </c>
      <c r="BF431" s="1">
        <v>10843.2607421875</v>
      </c>
      <c r="BG431" s="1">
        <v>117563.1953125</v>
      </c>
    </row>
    <row r="432" spans="1:59" ht="13" x14ac:dyDescent="0.15">
      <c r="A432" s="1">
        <v>430</v>
      </c>
      <c r="B432" s="1">
        <v>82811.46875</v>
      </c>
      <c r="C432" s="1">
        <v>146961.765625</v>
      </c>
      <c r="D432" s="1">
        <v>80235.0625</v>
      </c>
      <c r="E432" s="1">
        <v>55622.52734375</v>
      </c>
      <c r="F432" s="1">
        <v>35997.36328125</v>
      </c>
      <c r="G432" s="1">
        <v>63698.59765625</v>
      </c>
      <c r="H432" s="1">
        <v>25270.06640625</v>
      </c>
      <c r="I432" s="1">
        <v>65575.4296875</v>
      </c>
      <c r="J432" s="1">
        <v>73875.71875</v>
      </c>
      <c r="K432" s="1">
        <v>63926.1015625</v>
      </c>
      <c r="L432" s="1">
        <v>39522.60546875</v>
      </c>
      <c r="M432" s="1">
        <v>58512.75390625</v>
      </c>
      <c r="N432" s="1">
        <v>51505.98828125</v>
      </c>
      <c r="O432" s="1">
        <v>71523.9140625</v>
      </c>
      <c r="P432" s="1">
        <v>43335.65625</v>
      </c>
      <c r="Q432" s="1">
        <v>33157.3984375</v>
      </c>
      <c r="R432" s="1">
        <v>33527.78515625</v>
      </c>
      <c r="S432" s="1">
        <v>60456.796875</v>
      </c>
      <c r="T432" s="1">
        <v>47801.6171875</v>
      </c>
      <c r="U432" s="1">
        <v>64789.5390625</v>
      </c>
      <c r="V432" s="1">
        <v>21743.216796875</v>
      </c>
      <c r="W432" s="1">
        <v>50048.8984375</v>
      </c>
      <c r="X432" s="1">
        <v>16972.21875</v>
      </c>
      <c r="Y432" s="1">
        <v>48342.6875</v>
      </c>
      <c r="Z432" s="1">
        <v>19694.66796875</v>
      </c>
      <c r="AA432" s="1">
        <v>176308.609375</v>
      </c>
      <c r="AB432" s="1">
        <v>27509.91796875</v>
      </c>
      <c r="AC432" s="1">
        <v>131091.40625</v>
      </c>
      <c r="AD432" s="1">
        <v>24416.388671875</v>
      </c>
      <c r="AE432" s="1">
        <v>140816.8125</v>
      </c>
      <c r="AF432" s="1">
        <v>40663.1953125</v>
      </c>
      <c r="AG432" s="1">
        <v>113067.59375</v>
      </c>
      <c r="AH432" s="1">
        <v>22322.837890625</v>
      </c>
      <c r="AI432" s="1">
        <v>55586.3359375</v>
      </c>
      <c r="AJ432" s="1">
        <v>18235.59765625</v>
      </c>
      <c r="AK432" s="1">
        <v>42564.828125</v>
      </c>
      <c r="AL432" s="1">
        <v>13108.046875</v>
      </c>
      <c r="AM432" s="1">
        <v>38777.5546875</v>
      </c>
      <c r="AN432" s="1">
        <v>14827.6748046875</v>
      </c>
      <c r="AO432" s="1">
        <v>34367.2578125</v>
      </c>
      <c r="AP432" s="1">
        <v>12259.7802734375</v>
      </c>
      <c r="AQ432" s="1">
        <v>27625.1328125</v>
      </c>
      <c r="AR432" s="1">
        <v>132068.25</v>
      </c>
      <c r="AS432" s="1">
        <v>90480.96875</v>
      </c>
      <c r="AT432" s="1">
        <v>382821.96875</v>
      </c>
      <c r="AU432" s="1">
        <v>180961.9375</v>
      </c>
      <c r="AV432" s="1">
        <v>57127.45703125</v>
      </c>
      <c r="AW432" s="1">
        <v>126673.359375</v>
      </c>
      <c r="AX432" s="1">
        <v>33303.76171875</v>
      </c>
      <c r="AY432" s="1">
        <v>390583.0625</v>
      </c>
      <c r="AZ432" s="1">
        <v>20023.076171875</v>
      </c>
      <c r="BA432" s="1">
        <v>128922.4453125</v>
      </c>
      <c r="BB432" s="1">
        <v>31627.16796875</v>
      </c>
      <c r="BC432" s="1">
        <v>106072.1328125</v>
      </c>
      <c r="BD432" s="1">
        <v>23083.822265625</v>
      </c>
      <c r="BE432" s="1">
        <v>125189.4609375</v>
      </c>
      <c r="BF432" s="1">
        <v>10844.154296875</v>
      </c>
      <c r="BG432" s="1">
        <v>117837.234375</v>
      </c>
    </row>
    <row r="433" spans="1:59" ht="13" x14ac:dyDescent="0.15">
      <c r="A433" s="1">
        <v>431</v>
      </c>
      <c r="B433" s="1">
        <v>82814.546875</v>
      </c>
      <c r="C433" s="1">
        <v>147303.53125</v>
      </c>
      <c r="D433" s="1">
        <v>80256.5546875</v>
      </c>
      <c r="E433" s="1">
        <v>55751.8828125</v>
      </c>
      <c r="F433" s="1">
        <v>36005.16015625</v>
      </c>
      <c r="G433" s="1">
        <v>63846.73046875</v>
      </c>
      <c r="H433" s="1">
        <v>25274.658203125</v>
      </c>
      <c r="I433" s="1">
        <v>65727.9296875</v>
      </c>
      <c r="J433" s="1">
        <v>73881.8203125</v>
      </c>
      <c r="K433" s="1">
        <v>64074.76171875</v>
      </c>
      <c r="L433" s="1">
        <v>39531.20703125</v>
      </c>
      <c r="M433" s="1">
        <v>58648.82421875</v>
      </c>
      <c r="N433" s="1">
        <v>51510.10546875</v>
      </c>
      <c r="O433" s="1">
        <v>71690.2421875</v>
      </c>
      <c r="P433" s="1">
        <v>43340.75</v>
      </c>
      <c r="Q433" s="1">
        <v>33234.5078125</v>
      </c>
      <c r="R433" s="1">
        <v>33528.16796875</v>
      </c>
      <c r="S433" s="1">
        <v>60597.390625</v>
      </c>
      <c r="T433" s="1">
        <v>47804.41796875</v>
      </c>
      <c r="U433" s="1">
        <v>64940.21484375</v>
      </c>
      <c r="V433" s="1">
        <v>21745.078125</v>
      </c>
      <c r="W433" s="1">
        <v>50165.2890625</v>
      </c>
      <c r="X433" s="1">
        <v>16973.19921875</v>
      </c>
      <c r="Y433" s="1">
        <v>48455.109375</v>
      </c>
      <c r="Z433" s="1">
        <v>19698.169921875</v>
      </c>
      <c r="AA433" s="1">
        <v>176718.625</v>
      </c>
      <c r="AB433" s="1">
        <v>27515.587890625</v>
      </c>
      <c r="AC433" s="1">
        <v>131396.265625</v>
      </c>
      <c r="AD433" s="1">
        <v>24417.923828125</v>
      </c>
      <c r="AE433" s="1">
        <v>141144.28125</v>
      </c>
      <c r="AF433" s="1">
        <v>40667.25</v>
      </c>
      <c r="AG433" s="1">
        <v>113330.5390625</v>
      </c>
      <c r="AH433" s="1">
        <v>22324.6328125</v>
      </c>
      <c r="AI433" s="1">
        <v>55715.60546875</v>
      </c>
      <c r="AJ433" s="1">
        <v>18236.814453125</v>
      </c>
      <c r="AK433" s="1">
        <v>42663.81640625</v>
      </c>
      <c r="AL433" s="1">
        <v>13110.84765625</v>
      </c>
      <c r="AM433" s="1">
        <v>38867.73828125</v>
      </c>
      <c r="AN433" s="1">
        <v>14829.033203125</v>
      </c>
      <c r="AO433" s="1">
        <v>34447.1796875</v>
      </c>
      <c r="AP433" s="1">
        <v>12260.158203125</v>
      </c>
      <c r="AQ433" s="1">
        <v>27689.373046875</v>
      </c>
      <c r="AR433" s="1">
        <v>132104.5</v>
      </c>
      <c r="AS433" s="1">
        <v>90691.390625</v>
      </c>
      <c r="AT433" s="1">
        <v>382889.65625</v>
      </c>
      <c r="AU433" s="1">
        <v>181382.765625</v>
      </c>
      <c r="AV433" s="1">
        <v>57129.91796875</v>
      </c>
      <c r="AW433" s="1">
        <v>126967.9375</v>
      </c>
      <c r="AX433" s="1">
        <v>33304.296875</v>
      </c>
      <c r="AY433" s="1">
        <v>391491.375</v>
      </c>
      <c r="AZ433" s="1">
        <v>20024.41015625</v>
      </c>
      <c r="BA433" s="1">
        <v>129222.2578125</v>
      </c>
      <c r="BB433" s="1">
        <v>31628.798828125</v>
      </c>
      <c r="BC433" s="1">
        <v>106318.8046875</v>
      </c>
      <c r="BD433" s="1">
        <v>23084.998046875</v>
      </c>
      <c r="BE433" s="1">
        <v>125480.59375</v>
      </c>
      <c r="BF433" s="1">
        <v>10845.0458984375</v>
      </c>
      <c r="BG433" s="1">
        <v>118111.2734375</v>
      </c>
    </row>
    <row r="434" spans="1:59" ht="13" x14ac:dyDescent="0.15">
      <c r="A434" s="1">
        <v>432</v>
      </c>
      <c r="B434" s="1">
        <v>82817.6015625</v>
      </c>
      <c r="C434" s="1">
        <v>147645.296875</v>
      </c>
      <c r="D434" s="1">
        <v>80277.9609375</v>
      </c>
      <c r="E434" s="1">
        <v>55881.23828125</v>
      </c>
      <c r="F434" s="1">
        <v>36012.92578125</v>
      </c>
      <c r="G434" s="1">
        <v>63994.8671875</v>
      </c>
      <c r="H434" s="1">
        <v>25279.23046875</v>
      </c>
      <c r="I434" s="1">
        <v>65880.4375</v>
      </c>
      <c r="J434" s="1">
        <v>73887.875</v>
      </c>
      <c r="K434" s="1">
        <v>64223.42578125</v>
      </c>
      <c r="L434" s="1">
        <v>39539.78125</v>
      </c>
      <c r="M434" s="1">
        <v>58784.90234375</v>
      </c>
      <c r="N434" s="1">
        <v>51514.19921875</v>
      </c>
      <c r="O434" s="1">
        <v>71856.578125</v>
      </c>
      <c r="P434" s="1">
        <v>43345.81640625</v>
      </c>
      <c r="Q434" s="1">
        <v>33311.6171875</v>
      </c>
      <c r="R434" s="1">
        <v>33528.54296875</v>
      </c>
      <c r="S434" s="1">
        <v>60737.9921875</v>
      </c>
      <c r="T434" s="1">
        <v>47807.21484375</v>
      </c>
      <c r="U434" s="1">
        <v>65090.88671875</v>
      </c>
      <c r="V434" s="1">
        <v>21746.92578125</v>
      </c>
      <c r="W434" s="1">
        <v>50281.68359375</v>
      </c>
      <c r="X434" s="1">
        <v>16974.171875</v>
      </c>
      <c r="Y434" s="1">
        <v>48567.53515625</v>
      </c>
      <c r="Z434" s="1">
        <v>19701.65234375</v>
      </c>
      <c r="AA434" s="1">
        <v>177128.65625</v>
      </c>
      <c r="AB434" s="1">
        <v>27521.236328125</v>
      </c>
      <c r="AC434" s="1">
        <v>131701.140625</v>
      </c>
      <c r="AD434" s="1">
        <v>24419.453125</v>
      </c>
      <c r="AE434" s="1">
        <v>141471.765625</v>
      </c>
      <c r="AF434" s="1">
        <v>40671.28515625</v>
      </c>
      <c r="AG434" s="1">
        <v>113593.484375</v>
      </c>
      <c r="AH434" s="1">
        <v>22326.421875</v>
      </c>
      <c r="AI434" s="1">
        <v>55844.87890625</v>
      </c>
      <c r="AJ434" s="1">
        <v>18238.021484375</v>
      </c>
      <c r="AK434" s="1">
        <v>42762.8046875</v>
      </c>
      <c r="AL434" s="1">
        <v>13113.638671875</v>
      </c>
      <c r="AM434" s="1">
        <v>38957.91796875</v>
      </c>
      <c r="AN434" s="1">
        <v>14830.3837890625</v>
      </c>
      <c r="AO434" s="1">
        <v>34527.1015625</v>
      </c>
      <c r="AP434" s="1">
        <v>12260.533203125</v>
      </c>
      <c r="AQ434" s="1">
        <v>27753.619140625</v>
      </c>
      <c r="AR434" s="1">
        <v>132140.59375</v>
      </c>
      <c r="AS434" s="1">
        <v>90901.8046875</v>
      </c>
      <c r="AT434" s="1">
        <v>382956.96875</v>
      </c>
      <c r="AU434" s="1">
        <v>181803.609375</v>
      </c>
      <c r="AV434" s="1">
        <v>57132.359375</v>
      </c>
      <c r="AW434" s="1">
        <v>127262.5234375</v>
      </c>
      <c r="AX434" s="1">
        <v>33304.82421875</v>
      </c>
      <c r="AY434" s="1">
        <v>392399.71875</v>
      </c>
      <c r="AZ434" s="1">
        <v>20025.73828125</v>
      </c>
      <c r="BA434" s="1">
        <v>129522.0859375</v>
      </c>
      <c r="BB434" s="1">
        <v>31630.421875</v>
      </c>
      <c r="BC434" s="1">
        <v>106565.484375</v>
      </c>
      <c r="BD434" s="1">
        <v>23086.16796875</v>
      </c>
      <c r="BE434" s="1">
        <v>125771.734375</v>
      </c>
      <c r="BF434" s="1">
        <v>10845.9326171875</v>
      </c>
      <c r="BG434" s="1">
        <v>118385.3203125</v>
      </c>
    </row>
    <row r="435" spans="1:59" ht="13" x14ac:dyDescent="0.15">
      <c r="A435" s="1">
        <v>433</v>
      </c>
      <c r="B435" s="1">
        <v>82820.6328125</v>
      </c>
      <c r="C435" s="1">
        <v>147987.078125</v>
      </c>
      <c r="D435" s="1">
        <v>80299.296875</v>
      </c>
      <c r="E435" s="1">
        <v>56010.59375</v>
      </c>
      <c r="F435" s="1">
        <v>36020.66015625</v>
      </c>
      <c r="G435" s="1">
        <v>64143.0078125</v>
      </c>
      <c r="H435" s="1">
        <v>25283.7890625</v>
      </c>
      <c r="I435" s="1">
        <v>66032.9375</v>
      </c>
      <c r="J435" s="1">
        <v>73893.9296875</v>
      </c>
      <c r="K435" s="1">
        <v>64372.09375</v>
      </c>
      <c r="L435" s="1">
        <v>39548.33203125</v>
      </c>
      <c r="M435" s="1">
        <v>58920.98046875</v>
      </c>
      <c r="N435" s="1">
        <v>51518.2734375</v>
      </c>
      <c r="O435" s="1">
        <v>72022.9140625</v>
      </c>
      <c r="P435" s="1">
        <v>43350.86328125</v>
      </c>
      <c r="Q435" s="1">
        <v>33388.7265625</v>
      </c>
      <c r="R435" s="1">
        <v>33528.91796875</v>
      </c>
      <c r="S435" s="1">
        <v>60878.5859375</v>
      </c>
      <c r="T435" s="1">
        <v>47809.99609375</v>
      </c>
      <c r="U435" s="1">
        <v>65241.5625</v>
      </c>
      <c r="V435" s="1">
        <v>21748.765625</v>
      </c>
      <c r="W435" s="1">
        <v>50398.078125</v>
      </c>
      <c r="X435" s="1">
        <v>16975.140625</v>
      </c>
      <c r="Y435" s="1">
        <v>48679.9609375</v>
      </c>
      <c r="Z435" s="1">
        <v>19705.12109375</v>
      </c>
      <c r="AA435" s="1">
        <v>177538.671875</v>
      </c>
      <c r="AB435" s="1">
        <v>27526.865234375</v>
      </c>
      <c r="AC435" s="1">
        <v>132005.984375</v>
      </c>
      <c r="AD435" s="1">
        <v>24420.974609375</v>
      </c>
      <c r="AE435" s="1">
        <v>141799.265625</v>
      </c>
      <c r="AF435" s="1">
        <v>40675.30859375</v>
      </c>
      <c r="AG435" s="1">
        <v>113856.4375</v>
      </c>
      <c r="AH435" s="1">
        <v>22328.203125</v>
      </c>
      <c r="AI435" s="1">
        <v>55974.1484375</v>
      </c>
      <c r="AJ435" s="1">
        <v>18239.220703125</v>
      </c>
      <c r="AK435" s="1">
        <v>42861.79296875</v>
      </c>
      <c r="AL435" s="1">
        <v>13116.4228515625</v>
      </c>
      <c r="AM435" s="1">
        <v>39048.09765625</v>
      </c>
      <c r="AN435" s="1">
        <v>14831.7314453125</v>
      </c>
      <c r="AO435" s="1">
        <v>34607.03125</v>
      </c>
      <c r="AP435" s="1">
        <v>12260.90625</v>
      </c>
      <c r="AQ435" s="1">
        <v>27817.865234375</v>
      </c>
      <c r="AR435" s="1">
        <v>132176.53125</v>
      </c>
      <c r="AS435" s="1">
        <v>91112.234375</v>
      </c>
      <c r="AT435" s="1">
        <v>383023.90625</v>
      </c>
      <c r="AU435" s="1">
        <v>182224.46875</v>
      </c>
      <c r="AV435" s="1">
        <v>57134.78515625</v>
      </c>
      <c r="AW435" s="1">
        <v>127557.125</v>
      </c>
      <c r="AX435" s="1">
        <v>33305.3515625</v>
      </c>
      <c r="AY435" s="1">
        <v>393308.0625</v>
      </c>
      <c r="AZ435" s="1">
        <v>20027.064453125</v>
      </c>
      <c r="BA435" s="1">
        <v>129821.90625</v>
      </c>
      <c r="BB435" s="1">
        <v>31632.041015625</v>
      </c>
      <c r="BC435" s="1">
        <v>106812.1640625</v>
      </c>
      <c r="BD435" s="1">
        <v>23087.330078125</v>
      </c>
      <c r="BE435" s="1">
        <v>126062.875</v>
      </c>
      <c r="BF435" s="1">
        <v>10846.8173828125</v>
      </c>
      <c r="BG435" s="1">
        <v>118659.359375</v>
      </c>
    </row>
    <row r="436" spans="1:59" ht="13" x14ac:dyDescent="0.15">
      <c r="A436" s="1">
        <v>434</v>
      </c>
      <c r="B436" s="1">
        <v>82823.65625</v>
      </c>
      <c r="C436" s="1">
        <v>148328.84375</v>
      </c>
      <c r="D436" s="1">
        <v>80320.546875</v>
      </c>
      <c r="E436" s="1">
        <v>56139.9453125</v>
      </c>
      <c r="F436" s="1">
        <v>36028.37109375</v>
      </c>
      <c r="G436" s="1">
        <v>64291.140625</v>
      </c>
      <c r="H436" s="1">
        <v>25288.330078125</v>
      </c>
      <c r="I436" s="1">
        <v>66185.4375</v>
      </c>
      <c r="J436" s="1">
        <v>73899.9296875</v>
      </c>
      <c r="K436" s="1">
        <v>64520.7578125</v>
      </c>
      <c r="L436" s="1">
        <v>39556.8671875</v>
      </c>
      <c r="M436" s="1">
        <v>59057.0546875</v>
      </c>
      <c r="N436" s="1">
        <v>51522.33203125</v>
      </c>
      <c r="O436" s="1">
        <v>72189.2421875</v>
      </c>
      <c r="P436" s="1">
        <v>43355.8828125</v>
      </c>
      <c r="Q436" s="1">
        <v>33465.8359375</v>
      </c>
      <c r="R436" s="1">
        <v>33529.2890625</v>
      </c>
      <c r="S436" s="1">
        <v>61019.18359375</v>
      </c>
      <c r="T436" s="1">
        <v>47812.76171875</v>
      </c>
      <c r="U436" s="1">
        <v>65392.234375</v>
      </c>
      <c r="V436" s="1">
        <v>21750.599609375</v>
      </c>
      <c r="W436" s="1">
        <v>50514.46484375</v>
      </c>
      <c r="X436" s="1">
        <v>16976.103515625</v>
      </c>
      <c r="Y436" s="1">
        <v>48792.38671875</v>
      </c>
      <c r="Z436" s="1">
        <v>19708.572265625</v>
      </c>
      <c r="AA436" s="1">
        <v>177948.6875</v>
      </c>
      <c r="AB436" s="1">
        <v>27532.46875</v>
      </c>
      <c r="AC436" s="1">
        <v>132310.84375</v>
      </c>
      <c r="AD436" s="1">
        <v>24422.490234375</v>
      </c>
      <c r="AE436" s="1">
        <v>142126.734375</v>
      </c>
      <c r="AF436" s="1">
        <v>40679.3125</v>
      </c>
      <c r="AG436" s="1">
        <v>114119.3828125</v>
      </c>
      <c r="AH436" s="1">
        <v>22329.974609375</v>
      </c>
      <c r="AI436" s="1">
        <v>56103.41796875</v>
      </c>
      <c r="AJ436" s="1">
        <v>18240.4140625</v>
      </c>
      <c r="AK436" s="1">
        <v>42960.77734375</v>
      </c>
      <c r="AL436" s="1">
        <v>13119.1982421875</v>
      </c>
      <c r="AM436" s="1">
        <v>39138.27734375</v>
      </c>
      <c r="AN436" s="1">
        <v>14833.072265625</v>
      </c>
      <c r="AO436" s="1">
        <v>34686.953125</v>
      </c>
      <c r="AP436" s="1">
        <v>12261.2763671875</v>
      </c>
      <c r="AQ436" s="1">
        <v>27882.107421875</v>
      </c>
      <c r="AR436" s="1">
        <v>132212.3125</v>
      </c>
      <c r="AS436" s="1">
        <v>91322.6484375</v>
      </c>
      <c r="AT436" s="1">
        <v>383090.53125</v>
      </c>
      <c r="AU436" s="1">
        <v>182645.28125</v>
      </c>
      <c r="AV436" s="1">
        <v>57137.203125</v>
      </c>
      <c r="AW436" s="1">
        <v>127851.703125</v>
      </c>
      <c r="AX436" s="1">
        <v>33305.875</v>
      </c>
      <c r="AY436" s="1">
        <v>394216.375</v>
      </c>
      <c r="AZ436" s="1">
        <v>20028.380859375</v>
      </c>
      <c r="BA436" s="1">
        <v>130121.71875</v>
      </c>
      <c r="BB436" s="1">
        <v>31633.654296875</v>
      </c>
      <c r="BC436" s="1">
        <v>107058.84375</v>
      </c>
      <c r="BD436" s="1">
        <v>23088.490234375</v>
      </c>
      <c r="BE436" s="1">
        <v>126354.0078125</v>
      </c>
      <c r="BF436" s="1">
        <v>10847.697265625</v>
      </c>
      <c r="BG436" s="1">
        <v>118933.390625</v>
      </c>
    </row>
    <row r="437" spans="1:59" ht="13" x14ac:dyDescent="0.15">
      <c r="A437" s="1">
        <v>435</v>
      </c>
      <c r="B437" s="1">
        <v>82826.6484375</v>
      </c>
      <c r="C437" s="1">
        <v>148670.625</v>
      </c>
      <c r="D437" s="1">
        <v>80341.7109375</v>
      </c>
      <c r="E437" s="1">
        <v>56269.30078125</v>
      </c>
      <c r="F437" s="1">
        <v>36036.046875</v>
      </c>
      <c r="G437" s="1">
        <v>64439.27734375</v>
      </c>
      <c r="H437" s="1">
        <v>25292.857421875</v>
      </c>
      <c r="I437" s="1">
        <v>66337.9375</v>
      </c>
      <c r="J437" s="1">
        <v>73905.8984375</v>
      </c>
      <c r="K437" s="1">
        <v>64669.42578125</v>
      </c>
      <c r="L437" s="1">
        <v>39565.37109375</v>
      </c>
      <c r="M437" s="1">
        <v>59193.1328125</v>
      </c>
      <c r="N437" s="1">
        <v>51526.375</v>
      </c>
      <c r="O437" s="1">
        <v>72355.5859375</v>
      </c>
      <c r="P437" s="1">
        <v>43360.87890625</v>
      </c>
      <c r="Q437" s="1">
        <v>33542.94921875</v>
      </c>
      <c r="R437" s="1">
        <v>33529.65625</v>
      </c>
      <c r="S437" s="1">
        <v>61159.78125</v>
      </c>
      <c r="T437" s="1">
        <v>47815.51953125</v>
      </c>
      <c r="U437" s="1">
        <v>65542.90625</v>
      </c>
      <c r="V437" s="1">
        <v>21752.419921875</v>
      </c>
      <c r="W437" s="1">
        <v>50630.859375</v>
      </c>
      <c r="X437" s="1">
        <v>16977.060546875</v>
      </c>
      <c r="Y437" s="1">
        <v>48904.8125</v>
      </c>
      <c r="Z437" s="1">
        <v>19712.0078125</v>
      </c>
      <c r="AA437" s="1">
        <v>178358.71875</v>
      </c>
      <c r="AB437" s="1">
        <v>27538.052734375</v>
      </c>
      <c r="AC437" s="1">
        <v>132615.71875</v>
      </c>
      <c r="AD437" s="1">
        <v>24423.99609375</v>
      </c>
      <c r="AE437" s="1">
        <v>142454.203125</v>
      </c>
      <c r="AF437" s="1">
        <v>40683.29296875</v>
      </c>
      <c r="AG437" s="1">
        <v>114382.3359375</v>
      </c>
      <c r="AH437" s="1">
        <v>22331.73828125</v>
      </c>
      <c r="AI437" s="1">
        <v>56232.69140625</v>
      </c>
      <c r="AJ437" s="1">
        <v>18241.599609375</v>
      </c>
      <c r="AK437" s="1">
        <v>43059.765625</v>
      </c>
      <c r="AL437" s="1">
        <v>13121.966796875</v>
      </c>
      <c r="AM437" s="1">
        <v>39228.45703125</v>
      </c>
      <c r="AN437" s="1">
        <v>14834.4052734375</v>
      </c>
      <c r="AO437" s="1">
        <v>34766.875</v>
      </c>
      <c r="AP437" s="1">
        <v>12261.646484375</v>
      </c>
      <c r="AQ437" s="1">
        <v>27946.353515625</v>
      </c>
      <c r="AR437" s="1">
        <v>132247.9375</v>
      </c>
      <c r="AS437" s="1">
        <v>91533.0703125</v>
      </c>
      <c r="AT437" s="1">
        <v>383156.84375</v>
      </c>
      <c r="AU437" s="1">
        <v>183066.125</v>
      </c>
      <c r="AV437" s="1">
        <v>57139.609375</v>
      </c>
      <c r="AW437" s="1">
        <v>128146.3046875</v>
      </c>
      <c r="AX437" s="1">
        <v>33306.40234375</v>
      </c>
      <c r="AY437" s="1">
        <v>395124.71875</v>
      </c>
      <c r="AZ437" s="1">
        <v>20029.6953125</v>
      </c>
      <c r="BA437" s="1">
        <v>130421.546875</v>
      </c>
      <c r="BB437" s="1">
        <v>31635.25390625</v>
      </c>
      <c r="BC437" s="1">
        <v>107305.5234375</v>
      </c>
      <c r="BD437" s="1">
        <v>23089.64453125</v>
      </c>
      <c r="BE437" s="1">
        <v>126645.15625</v>
      </c>
      <c r="BF437" s="1">
        <v>10848.5771484375</v>
      </c>
      <c r="BG437" s="1">
        <v>119207.4296875</v>
      </c>
    </row>
    <row r="438" spans="1:59" ht="13" x14ac:dyDescent="0.15">
      <c r="A438" s="1">
        <v>436</v>
      </c>
      <c r="B438" s="1">
        <v>82829.625</v>
      </c>
      <c r="C438" s="1">
        <v>149012.390625</v>
      </c>
      <c r="D438" s="1">
        <v>80362.7890625</v>
      </c>
      <c r="E438" s="1">
        <v>56398.65625</v>
      </c>
      <c r="F438" s="1">
        <v>36043.69921875</v>
      </c>
      <c r="G438" s="1">
        <v>64587.41796875</v>
      </c>
      <c r="H438" s="1">
        <v>25297.36328125</v>
      </c>
      <c r="I438" s="1">
        <v>66490.4375</v>
      </c>
      <c r="J438" s="1">
        <v>73911.84375</v>
      </c>
      <c r="K438" s="1">
        <v>64818.08984375</v>
      </c>
      <c r="L438" s="1">
        <v>39573.84765625</v>
      </c>
      <c r="M438" s="1">
        <v>59329.20703125</v>
      </c>
      <c r="N438" s="1">
        <v>51530.39453125</v>
      </c>
      <c r="O438" s="1">
        <v>72521.921875</v>
      </c>
      <c r="P438" s="1">
        <v>43365.8515625</v>
      </c>
      <c r="Q438" s="1">
        <v>33620.05859375</v>
      </c>
      <c r="R438" s="1">
        <v>33530.0234375</v>
      </c>
      <c r="S438" s="1">
        <v>61300.3828125</v>
      </c>
      <c r="T438" s="1">
        <v>47818.2578125</v>
      </c>
      <c r="U438" s="1">
        <v>65693.578125</v>
      </c>
      <c r="V438" s="1">
        <v>21754.234375</v>
      </c>
      <c r="W438" s="1">
        <v>50747.25390625</v>
      </c>
      <c r="X438" s="1">
        <v>16978.013671875</v>
      </c>
      <c r="Y438" s="1">
        <v>49017.23828125</v>
      </c>
      <c r="Z438" s="1">
        <v>19715.4296875</v>
      </c>
      <c r="AA438" s="1">
        <v>178768.734375</v>
      </c>
      <c r="AB438" s="1">
        <v>27543.615234375</v>
      </c>
      <c r="AC438" s="1">
        <v>132920.59375</v>
      </c>
      <c r="AD438" s="1">
        <v>24425.501953125</v>
      </c>
      <c r="AE438" s="1">
        <v>142781.703125</v>
      </c>
      <c r="AF438" s="1">
        <v>40687.26171875</v>
      </c>
      <c r="AG438" s="1">
        <v>114645.28125</v>
      </c>
      <c r="AH438" s="1">
        <v>22333.4921875</v>
      </c>
      <c r="AI438" s="1">
        <v>56361.9609375</v>
      </c>
      <c r="AJ438" s="1">
        <v>18242.779296875</v>
      </c>
      <c r="AK438" s="1">
        <v>43158.7578125</v>
      </c>
      <c r="AL438" s="1">
        <v>13124.724609375</v>
      </c>
      <c r="AM438" s="1">
        <v>39318.640625</v>
      </c>
      <c r="AN438" s="1">
        <v>14835.7333984375</v>
      </c>
      <c r="AO438" s="1">
        <v>34846.80078125</v>
      </c>
      <c r="AP438" s="1">
        <v>12262.0146484375</v>
      </c>
      <c r="AQ438" s="1">
        <v>28010.599609375</v>
      </c>
      <c r="AR438" s="1">
        <v>132283.421875</v>
      </c>
      <c r="AS438" s="1">
        <v>91743.4921875</v>
      </c>
      <c r="AT438" s="1">
        <v>383222.75</v>
      </c>
      <c r="AU438" s="1">
        <v>183486.96875</v>
      </c>
      <c r="AV438" s="1">
        <v>57142.00390625</v>
      </c>
      <c r="AW438" s="1">
        <v>128440.8828125</v>
      </c>
      <c r="AX438" s="1">
        <v>33306.92578125</v>
      </c>
      <c r="AY438" s="1">
        <v>396033.0625</v>
      </c>
      <c r="AZ438" s="1">
        <v>20031</v>
      </c>
      <c r="BA438" s="1">
        <v>130721.359375</v>
      </c>
      <c r="BB438" s="1">
        <v>31636.8515625</v>
      </c>
      <c r="BC438" s="1">
        <v>107552.203125</v>
      </c>
      <c r="BD438" s="1">
        <v>23090.796875</v>
      </c>
      <c r="BE438" s="1">
        <v>126936.296875</v>
      </c>
      <c r="BF438" s="1">
        <v>10849.451171875</v>
      </c>
      <c r="BG438" s="1">
        <v>119481.4765625</v>
      </c>
    </row>
    <row r="439" spans="1:59" ht="13" x14ac:dyDescent="0.15">
      <c r="A439" s="1">
        <v>437</v>
      </c>
      <c r="B439" s="1">
        <v>82832.5859375</v>
      </c>
      <c r="C439" s="1">
        <v>149354.15625</v>
      </c>
      <c r="D439" s="1">
        <v>80383.8046875</v>
      </c>
      <c r="E439" s="1">
        <v>56528.0078125</v>
      </c>
      <c r="F439" s="1">
        <v>36051.3203125</v>
      </c>
      <c r="G439" s="1">
        <v>64735.55078125</v>
      </c>
      <c r="H439" s="1">
        <v>25301.859375</v>
      </c>
      <c r="I439" s="1">
        <v>66642.9375</v>
      </c>
      <c r="J439" s="1">
        <v>73917.75</v>
      </c>
      <c r="K439" s="1">
        <v>64966.75</v>
      </c>
      <c r="L439" s="1">
        <v>39582.30859375</v>
      </c>
      <c r="M439" s="1">
        <v>59465.28125</v>
      </c>
      <c r="N439" s="1">
        <v>51534.39453125</v>
      </c>
      <c r="O439" s="1">
        <v>72688.25</v>
      </c>
      <c r="P439" s="1">
        <v>43370.80078125</v>
      </c>
      <c r="Q439" s="1">
        <v>33697.16796875</v>
      </c>
      <c r="R439" s="1">
        <v>33530.38671875</v>
      </c>
      <c r="S439" s="1">
        <v>61440.97265625</v>
      </c>
      <c r="T439" s="1">
        <v>47820.98828125</v>
      </c>
      <c r="U439" s="1">
        <v>65844.25</v>
      </c>
      <c r="V439" s="1">
        <v>21756.041015625</v>
      </c>
      <c r="W439" s="1">
        <v>50863.6484375</v>
      </c>
      <c r="X439" s="1">
        <v>16978.9609375</v>
      </c>
      <c r="Y439" s="1">
        <v>49129.66015625</v>
      </c>
      <c r="Z439" s="1">
        <v>19718.83203125</v>
      </c>
      <c r="AA439" s="1">
        <v>179178.75</v>
      </c>
      <c r="AB439" s="1">
        <v>27549.15625</v>
      </c>
      <c r="AC439" s="1">
        <v>133225.453125</v>
      </c>
      <c r="AD439" s="1">
        <v>24426.99609375</v>
      </c>
      <c r="AE439" s="1">
        <v>143109.171875</v>
      </c>
      <c r="AF439" s="1">
        <v>40691.20703125</v>
      </c>
      <c r="AG439" s="1">
        <v>114908.2265625</v>
      </c>
      <c r="AH439" s="1">
        <v>22335.2421875</v>
      </c>
      <c r="AI439" s="1">
        <v>56491.2265625</v>
      </c>
      <c r="AJ439" s="1">
        <v>18243.951171875</v>
      </c>
      <c r="AK439" s="1">
        <v>43257.7421875</v>
      </c>
      <c r="AL439" s="1">
        <v>13127.474609375</v>
      </c>
      <c r="AM439" s="1">
        <v>39408.81640625</v>
      </c>
      <c r="AN439" s="1">
        <v>14837.056640625</v>
      </c>
      <c r="AO439" s="1">
        <v>34926.72265625</v>
      </c>
      <c r="AP439" s="1">
        <v>12262.3798828125</v>
      </c>
      <c r="AQ439" s="1">
        <v>28074.841796875</v>
      </c>
      <c r="AR439" s="1">
        <v>132318.71875</v>
      </c>
      <c r="AS439" s="1">
        <v>91953.9140625</v>
      </c>
      <c r="AT439" s="1">
        <v>383288.34375</v>
      </c>
      <c r="AU439" s="1">
        <v>183907.8125</v>
      </c>
      <c r="AV439" s="1">
        <v>57144.37890625</v>
      </c>
      <c r="AW439" s="1">
        <v>128735.46875</v>
      </c>
      <c r="AX439" s="1">
        <v>33307.4375</v>
      </c>
      <c r="AY439" s="1">
        <v>396941.375</v>
      </c>
      <c r="AZ439" s="1">
        <v>20032.30078125</v>
      </c>
      <c r="BA439" s="1">
        <v>131021.1796875</v>
      </c>
      <c r="BB439" s="1">
        <v>31638.44140625</v>
      </c>
      <c r="BC439" s="1">
        <v>107798.875</v>
      </c>
      <c r="BD439" s="1">
        <v>23091.94140625</v>
      </c>
      <c r="BE439" s="1">
        <v>127227.4296875</v>
      </c>
      <c r="BF439" s="1">
        <v>10850.32421875</v>
      </c>
      <c r="BG439" s="1">
        <v>119755.515625</v>
      </c>
    </row>
    <row r="440" spans="1:59" ht="13" x14ac:dyDescent="0.15">
      <c r="A440" s="1">
        <v>438</v>
      </c>
      <c r="B440" s="1">
        <v>82835.53125</v>
      </c>
      <c r="C440" s="1">
        <v>149695.9375</v>
      </c>
      <c r="D440" s="1">
        <v>80404.7265625</v>
      </c>
      <c r="E440" s="1">
        <v>56657.36328125</v>
      </c>
      <c r="F440" s="1">
        <v>36058.91796875</v>
      </c>
      <c r="G440" s="1">
        <v>64883.68359375</v>
      </c>
      <c r="H440" s="1">
        <v>25306.333984375</v>
      </c>
      <c r="I440" s="1">
        <v>66795.4375</v>
      </c>
      <c r="J440" s="1">
        <v>73923.640625</v>
      </c>
      <c r="K440" s="1">
        <v>65115.421875</v>
      </c>
      <c r="L440" s="1">
        <v>39590.7421875</v>
      </c>
      <c r="M440" s="1">
        <v>59601.35546875</v>
      </c>
      <c r="N440" s="1">
        <v>51538.38671875</v>
      </c>
      <c r="O440" s="1">
        <v>72854.5859375</v>
      </c>
      <c r="P440" s="1">
        <v>43375.73046875</v>
      </c>
      <c r="Q440" s="1">
        <v>33774.27734375</v>
      </c>
      <c r="R440" s="1">
        <v>33530.7421875</v>
      </c>
      <c r="S440" s="1">
        <v>61581.57421875</v>
      </c>
      <c r="T440" s="1">
        <v>47823.70703125</v>
      </c>
      <c r="U440" s="1">
        <v>65994.9296875</v>
      </c>
      <c r="V440" s="1">
        <v>21757.8359375</v>
      </c>
      <c r="W440" s="1">
        <v>50980.0390625</v>
      </c>
      <c r="X440" s="1">
        <v>16979.904296875</v>
      </c>
      <c r="Y440" s="1">
        <v>49242.0859375</v>
      </c>
      <c r="Z440" s="1">
        <v>19722.220703125</v>
      </c>
      <c r="AA440" s="1">
        <v>179588.78125</v>
      </c>
      <c r="AB440" s="1">
        <v>27554.67578125</v>
      </c>
      <c r="AC440" s="1">
        <v>133530.3125</v>
      </c>
      <c r="AD440" s="1">
        <v>24428.48828125</v>
      </c>
      <c r="AE440" s="1">
        <v>143436.65625</v>
      </c>
      <c r="AF440" s="1">
        <v>40695.13671875</v>
      </c>
      <c r="AG440" s="1">
        <v>115171.171875</v>
      </c>
      <c r="AH440" s="1">
        <v>22336.98046875</v>
      </c>
      <c r="AI440" s="1">
        <v>56620.5</v>
      </c>
      <c r="AJ440" s="1">
        <v>18245.115234375</v>
      </c>
      <c r="AK440" s="1">
        <v>43356.734375</v>
      </c>
      <c r="AL440" s="1">
        <v>13130.2197265625</v>
      </c>
      <c r="AM440" s="1">
        <v>39499</v>
      </c>
      <c r="AN440" s="1">
        <v>14838.373046875</v>
      </c>
      <c r="AO440" s="1">
        <v>35006.6484375</v>
      </c>
      <c r="AP440" s="1">
        <v>12262.7431640625</v>
      </c>
      <c r="AQ440" s="1">
        <v>28139.0859375</v>
      </c>
      <c r="AR440" s="1">
        <v>132353.875</v>
      </c>
      <c r="AS440" s="1">
        <v>92164.3359375</v>
      </c>
      <c r="AT440" s="1">
        <v>383353.625</v>
      </c>
      <c r="AU440" s="1">
        <v>184328.65625</v>
      </c>
      <c r="AV440" s="1">
        <v>57146.75</v>
      </c>
      <c r="AW440" s="1">
        <v>129030.0703125</v>
      </c>
      <c r="AX440" s="1">
        <v>33307.953125</v>
      </c>
      <c r="AY440" s="1">
        <v>397849.71875</v>
      </c>
      <c r="AZ440" s="1">
        <v>20033.595703125</v>
      </c>
      <c r="BA440" s="1">
        <v>131321</v>
      </c>
      <c r="BB440" s="1">
        <v>31640.021484375</v>
      </c>
      <c r="BC440" s="1">
        <v>108045.5625</v>
      </c>
      <c r="BD440" s="1">
        <v>23093.083984375</v>
      </c>
      <c r="BE440" s="1">
        <v>127518.5703125</v>
      </c>
      <c r="BF440" s="1">
        <v>10851.193359375</v>
      </c>
      <c r="BG440" s="1">
        <v>120029.5546875</v>
      </c>
    </row>
    <row r="441" spans="1:59" ht="13" x14ac:dyDescent="0.15">
      <c r="A441" s="1">
        <v>439</v>
      </c>
      <c r="B441" s="1">
        <v>82838.453125</v>
      </c>
      <c r="C441" s="1">
        <v>150037.703125</v>
      </c>
      <c r="D441" s="1">
        <v>80425.5859375</v>
      </c>
      <c r="E441" s="1">
        <v>56786.72265625</v>
      </c>
      <c r="F441" s="1">
        <v>36066.484375</v>
      </c>
      <c r="G441" s="1">
        <v>65031.8203125</v>
      </c>
      <c r="H441" s="1">
        <v>25310.794921875</v>
      </c>
      <c r="I441" s="1">
        <v>66947.9453125</v>
      </c>
      <c r="J441" s="1">
        <v>73929.5</v>
      </c>
      <c r="K441" s="1">
        <v>65264.0859375</v>
      </c>
      <c r="L441" s="1">
        <v>39599.1484375</v>
      </c>
      <c r="M441" s="1">
        <v>59737.4375</v>
      </c>
      <c r="N441" s="1">
        <v>51542.359375</v>
      </c>
      <c r="O441" s="1">
        <v>73020.921875</v>
      </c>
      <c r="P441" s="1">
        <v>43380.6328125</v>
      </c>
      <c r="Q441" s="1">
        <v>33851.390625</v>
      </c>
      <c r="R441" s="1">
        <v>33531.10546875</v>
      </c>
      <c r="S441" s="1">
        <v>61722.171875</v>
      </c>
      <c r="T441" s="1">
        <v>47826.4140625</v>
      </c>
      <c r="U441" s="1">
        <v>66145.6015625</v>
      </c>
      <c r="V441" s="1">
        <v>21759.62109375</v>
      </c>
      <c r="W441" s="1">
        <v>51096.43359375</v>
      </c>
      <c r="X441" s="1">
        <v>16980.83984375</v>
      </c>
      <c r="Y441" s="1">
        <v>49354.51171875</v>
      </c>
      <c r="Z441" s="1">
        <v>19725.591796875</v>
      </c>
      <c r="AA441" s="1">
        <v>179998.796875</v>
      </c>
      <c r="AB441" s="1">
        <v>27560.17578125</v>
      </c>
      <c r="AC441" s="1">
        <v>133835.171875</v>
      </c>
      <c r="AD441" s="1">
        <v>24429.974609375</v>
      </c>
      <c r="AE441" s="1">
        <v>143764.140625</v>
      </c>
      <c r="AF441" s="1">
        <v>40699.0546875</v>
      </c>
      <c r="AG441" s="1">
        <v>115434.125</v>
      </c>
      <c r="AH441" s="1">
        <v>22338.71484375</v>
      </c>
      <c r="AI441" s="1">
        <v>56749.76953125</v>
      </c>
      <c r="AJ441" s="1">
        <v>18246.275390625</v>
      </c>
      <c r="AK441" s="1">
        <v>43455.71875</v>
      </c>
      <c r="AL441" s="1">
        <v>13132.953125</v>
      </c>
      <c r="AM441" s="1">
        <v>39589.1796875</v>
      </c>
      <c r="AN441" s="1">
        <v>14839.685546875</v>
      </c>
      <c r="AO441" s="1">
        <v>35086.5703125</v>
      </c>
      <c r="AP441" s="1">
        <v>12263.103515625</v>
      </c>
      <c r="AQ441" s="1">
        <v>28203.33203125</v>
      </c>
      <c r="AR441" s="1">
        <v>132388.890625</v>
      </c>
      <c r="AS441" s="1">
        <v>92374.75</v>
      </c>
      <c r="AT441" s="1">
        <v>383418.5625</v>
      </c>
      <c r="AU441" s="1">
        <v>184749.5</v>
      </c>
      <c r="AV441" s="1">
        <v>57149.109375</v>
      </c>
      <c r="AW441" s="1">
        <v>129324.6484375</v>
      </c>
      <c r="AX441" s="1">
        <v>33308.46875</v>
      </c>
      <c r="AY441" s="1">
        <v>398758.0625</v>
      </c>
      <c r="AZ441" s="1">
        <v>20034.884765625</v>
      </c>
      <c r="BA441" s="1">
        <v>131620.8125</v>
      </c>
      <c r="BB441" s="1">
        <v>31641.599609375</v>
      </c>
      <c r="BC441" s="1">
        <v>108292.2421875</v>
      </c>
      <c r="BD441" s="1">
        <v>23094.21875</v>
      </c>
      <c r="BE441" s="1">
        <v>127809.7109375</v>
      </c>
      <c r="BF441" s="1">
        <v>10852.0595703125</v>
      </c>
      <c r="BG441" s="1">
        <v>120303.6015625</v>
      </c>
    </row>
    <row r="442" spans="1:59" ht="13" x14ac:dyDescent="0.15">
      <c r="A442" s="1">
        <v>440</v>
      </c>
      <c r="B442" s="1">
        <v>82841.3671875</v>
      </c>
      <c r="C442" s="1">
        <v>150379.46875</v>
      </c>
      <c r="D442" s="1">
        <v>80446.3515625</v>
      </c>
      <c r="E442" s="1">
        <v>56916.07421875</v>
      </c>
      <c r="F442" s="1">
        <v>36074.0234375</v>
      </c>
      <c r="G442" s="1">
        <v>65179.953125</v>
      </c>
      <c r="H442" s="1">
        <v>25315.2421875</v>
      </c>
      <c r="I442" s="1">
        <v>67100.4375</v>
      </c>
      <c r="J442" s="1">
        <v>73935.3203125</v>
      </c>
      <c r="K442" s="1">
        <v>65412.75</v>
      </c>
      <c r="L442" s="1">
        <v>39607.53515625</v>
      </c>
      <c r="M442" s="1">
        <v>59873.51171875</v>
      </c>
      <c r="N442" s="1">
        <v>51546.30859375</v>
      </c>
      <c r="O442" s="1">
        <v>73187.25</v>
      </c>
      <c r="P442" s="1">
        <v>43385.51953125</v>
      </c>
      <c r="Q442" s="1">
        <v>33928.49609375</v>
      </c>
      <c r="R442" s="1">
        <v>33531.45703125</v>
      </c>
      <c r="S442" s="1">
        <v>61862.76953125</v>
      </c>
      <c r="T442" s="1">
        <v>47829.10546875</v>
      </c>
      <c r="U442" s="1">
        <v>66296.2734375</v>
      </c>
      <c r="V442" s="1">
        <v>21761.400390625</v>
      </c>
      <c r="W442" s="1">
        <v>51212.82421875</v>
      </c>
      <c r="X442" s="1">
        <v>16981.7734375</v>
      </c>
      <c r="Y442" s="1">
        <v>49466.93359375</v>
      </c>
      <c r="Z442" s="1">
        <v>19728.94921875</v>
      </c>
      <c r="AA442" s="1">
        <v>180408.8125</v>
      </c>
      <c r="AB442" s="1">
        <v>27565.65625</v>
      </c>
      <c r="AC442" s="1">
        <v>134140.03125</v>
      </c>
      <c r="AD442" s="1">
        <v>24431.451171875</v>
      </c>
      <c r="AE442" s="1">
        <v>144091.609375</v>
      </c>
      <c r="AF442" s="1">
        <v>40702.95703125</v>
      </c>
      <c r="AG442" s="1">
        <v>115697.0703125</v>
      </c>
      <c r="AH442" s="1">
        <v>22340.439453125</v>
      </c>
      <c r="AI442" s="1">
        <v>56879.0390625</v>
      </c>
      <c r="AJ442" s="1">
        <v>18247.42578125</v>
      </c>
      <c r="AK442" s="1">
        <v>43554.70703125</v>
      </c>
      <c r="AL442" s="1">
        <v>13135.6796875</v>
      </c>
      <c r="AM442" s="1">
        <v>39679.359375</v>
      </c>
      <c r="AN442" s="1">
        <v>14840.9921875</v>
      </c>
      <c r="AO442" s="1">
        <v>35166.49609375</v>
      </c>
      <c r="AP442" s="1">
        <v>12263.4638671875</v>
      </c>
      <c r="AQ442" s="1">
        <v>28267.57421875</v>
      </c>
      <c r="AR442" s="1">
        <v>132423.734375</v>
      </c>
      <c r="AS442" s="1">
        <v>92585.171875</v>
      </c>
      <c r="AT442" s="1">
        <v>383483.1875</v>
      </c>
      <c r="AU442" s="1">
        <v>185170.328125</v>
      </c>
      <c r="AV442" s="1">
        <v>57151.453125</v>
      </c>
      <c r="AW442" s="1">
        <v>129619.234375</v>
      </c>
      <c r="AX442" s="1">
        <v>33308.98046875</v>
      </c>
      <c r="AY442" s="1">
        <v>399666.34375</v>
      </c>
      <c r="AZ442" s="1">
        <v>20036.16796875</v>
      </c>
      <c r="BA442" s="1">
        <v>131920.640625</v>
      </c>
      <c r="BB442" s="1">
        <v>31643.1640625</v>
      </c>
      <c r="BC442" s="1">
        <v>108538.9140625</v>
      </c>
      <c r="BD442" s="1">
        <v>23095.349609375</v>
      </c>
      <c r="BE442" s="1">
        <v>128100.8359375</v>
      </c>
      <c r="BF442" s="1">
        <v>10852.923828125</v>
      </c>
      <c r="BG442" s="1">
        <v>120577.6328125</v>
      </c>
    </row>
    <row r="443" spans="1:59" ht="13" x14ac:dyDescent="0.15">
      <c r="A443" s="1">
        <v>441</v>
      </c>
      <c r="B443" s="1">
        <v>82844.265625</v>
      </c>
      <c r="C443" s="1">
        <v>150721.25</v>
      </c>
      <c r="D443" s="1">
        <v>80467.0390625</v>
      </c>
      <c r="E443" s="1">
        <v>57045.4296875</v>
      </c>
      <c r="F443" s="1">
        <v>36081.53515625</v>
      </c>
      <c r="G443" s="1">
        <v>65328.09375</v>
      </c>
      <c r="H443" s="1">
        <v>25319.671875</v>
      </c>
      <c r="I443" s="1">
        <v>67252.9453125</v>
      </c>
      <c r="J443" s="1">
        <v>73941.1171875</v>
      </c>
      <c r="K443" s="1">
        <v>65561.4140625</v>
      </c>
      <c r="L443" s="1">
        <v>39615.89453125</v>
      </c>
      <c r="M443" s="1">
        <v>60009.5859375</v>
      </c>
      <c r="N443" s="1">
        <v>51550.24609375</v>
      </c>
      <c r="O443" s="1">
        <v>73353.59375</v>
      </c>
      <c r="P443" s="1">
        <v>43390.375</v>
      </c>
      <c r="Q443" s="1">
        <v>34005.609375</v>
      </c>
      <c r="R443" s="1">
        <v>33531.8125</v>
      </c>
      <c r="S443" s="1">
        <v>62003.36328125</v>
      </c>
      <c r="T443" s="1">
        <v>47831.7890625</v>
      </c>
      <c r="U443" s="1">
        <v>66446.9453125</v>
      </c>
      <c r="V443" s="1">
        <v>21763.173828125</v>
      </c>
      <c r="W443" s="1">
        <v>51329.21875</v>
      </c>
      <c r="X443" s="1">
        <v>16982.701171875</v>
      </c>
      <c r="Y443" s="1">
        <v>49579.359375</v>
      </c>
      <c r="Z443" s="1">
        <v>19732.2890625</v>
      </c>
      <c r="AA443" s="1">
        <v>180818.828125</v>
      </c>
      <c r="AB443" s="1">
        <v>27571.111328125</v>
      </c>
      <c r="AC443" s="1">
        <v>134444.90625</v>
      </c>
      <c r="AD443" s="1">
        <v>24432.92578125</v>
      </c>
      <c r="AE443" s="1">
        <v>144419.09375</v>
      </c>
      <c r="AF443" s="1">
        <v>40706.83203125</v>
      </c>
      <c r="AG443" s="1">
        <v>115960.015625</v>
      </c>
      <c r="AH443" s="1">
        <v>22342.154296875</v>
      </c>
      <c r="AI443" s="1">
        <v>57008.3125</v>
      </c>
      <c r="AJ443" s="1">
        <v>18248.5703125</v>
      </c>
      <c r="AK443" s="1">
        <v>43653.6953125</v>
      </c>
      <c r="AL443" s="1">
        <v>13138.3984375</v>
      </c>
      <c r="AM443" s="1">
        <v>39769.5390625</v>
      </c>
      <c r="AN443" s="1">
        <v>14842.2919921875</v>
      </c>
      <c r="AO443" s="1">
        <v>35246.41796875</v>
      </c>
      <c r="AP443" s="1">
        <v>12263.8203125</v>
      </c>
      <c r="AQ443" s="1">
        <v>28331.8203125</v>
      </c>
      <c r="AR443" s="1">
        <v>132458.4375</v>
      </c>
      <c r="AS443" s="1">
        <v>92795.59375</v>
      </c>
      <c r="AT443" s="1">
        <v>383547.40625</v>
      </c>
      <c r="AU443" s="1">
        <v>185591.171875</v>
      </c>
      <c r="AV443" s="1">
        <v>57153.78125</v>
      </c>
      <c r="AW443" s="1">
        <v>129913.8359375</v>
      </c>
      <c r="AX443" s="1">
        <v>33309.4921875</v>
      </c>
      <c r="AY443" s="1">
        <v>400574.71875</v>
      </c>
      <c r="AZ443" s="1">
        <v>20037.447265625</v>
      </c>
      <c r="BA443" s="1">
        <v>132220.453125</v>
      </c>
      <c r="BB443" s="1">
        <v>31644.728515625</v>
      </c>
      <c r="BC443" s="1">
        <v>108785.59375</v>
      </c>
      <c r="BD443" s="1">
        <v>23096.4765625</v>
      </c>
      <c r="BE443" s="1">
        <v>128391.9765625</v>
      </c>
      <c r="BF443" s="1">
        <v>10853.7841796875</v>
      </c>
      <c r="BG443" s="1">
        <v>120851.6796875</v>
      </c>
    </row>
    <row r="444" spans="1:59" ht="13" x14ac:dyDescent="0.15">
      <c r="A444" s="1">
        <v>442</v>
      </c>
      <c r="B444" s="1">
        <v>82847.140625</v>
      </c>
      <c r="C444" s="1">
        <v>151063.015625</v>
      </c>
      <c r="D444" s="1">
        <v>80487.6484375</v>
      </c>
      <c r="E444" s="1">
        <v>57174.78515625</v>
      </c>
      <c r="F444" s="1">
        <v>36089.01953125</v>
      </c>
      <c r="G444" s="1">
        <v>65476.23046875</v>
      </c>
      <c r="H444" s="1">
        <v>25324.0859375</v>
      </c>
      <c r="I444" s="1">
        <v>67405.4453125</v>
      </c>
      <c r="J444" s="1">
        <v>73946.875</v>
      </c>
      <c r="K444" s="1">
        <v>65710.0859375</v>
      </c>
      <c r="L444" s="1">
        <v>39624.23828125</v>
      </c>
      <c r="M444" s="1">
        <v>60145.6640625</v>
      </c>
      <c r="N444" s="1">
        <v>51554.16796875</v>
      </c>
      <c r="O444" s="1">
        <v>73519.921875</v>
      </c>
      <c r="P444" s="1">
        <v>43395.2109375</v>
      </c>
      <c r="Q444" s="1">
        <v>34082.71875</v>
      </c>
      <c r="R444" s="1">
        <v>33532.1640625</v>
      </c>
      <c r="S444" s="1">
        <v>62143.96484375</v>
      </c>
      <c r="T444" s="1">
        <v>47834.45703125</v>
      </c>
      <c r="U444" s="1">
        <v>66597.625</v>
      </c>
      <c r="V444" s="1">
        <v>21764.935546875</v>
      </c>
      <c r="W444" s="1">
        <v>51445.609375</v>
      </c>
      <c r="X444" s="1">
        <v>16983.619140625</v>
      </c>
      <c r="Y444" s="1">
        <v>49691.78515625</v>
      </c>
      <c r="Z444" s="1">
        <v>19735.61328125</v>
      </c>
      <c r="AA444" s="1">
        <v>181228.859375</v>
      </c>
      <c r="AB444" s="1">
        <v>27576.55078125</v>
      </c>
      <c r="AC444" s="1">
        <v>134749.78125</v>
      </c>
      <c r="AD444" s="1">
        <v>24434.396484375</v>
      </c>
      <c r="AE444" s="1">
        <v>144746.59375</v>
      </c>
      <c r="AF444" s="1">
        <v>40710.69140625</v>
      </c>
      <c r="AG444" s="1">
        <v>116222.96875</v>
      </c>
      <c r="AH444" s="1">
        <v>22343.86328125</v>
      </c>
      <c r="AI444" s="1">
        <v>57137.58203125</v>
      </c>
      <c r="AJ444" s="1">
        <v>18249.7109375</v>
      </c>
      <c r="AK444" s="1">
        <v>43752.68359375</v>
      </c>
      <c r="AL444" s="1">
        <v>13141.1083984375</v>
      </c>
      <c r="AM444" s="1">
        <v>39859.72265625</v>
      </c>
      <c r="AN444" s="1">
        <v>14843.5859375</v>
      </c>
      <c r="AO444" s="1">
        <v>35326.34375</v>
      </c>
      <c r="AP444" s="1">
        <v>12264.17578125</v>
      </c>
      <c r="AQ444" s="1">
        <v>28396.064453125</v>
      </c>
      <c r="AR444" s="1">
        <v>132492.96875</v>
      </c>
      <c r="AS444" s="1">
        <v>93006.015625</v>
      </c>
      <c r="AT444" s="1">
        <v>383611.40625</v>
      </c>
      <c r="AU444" s="1">
        <v>186012.03125</v>
      </c>
      <c r="AV444" s="1">
        <v>57156.10546875</v>
      </c>
      <c r="AW444" s="1">
        <v>130208.4296875</v>
      </c>
      <c r="AX444" s="1">
        <v>33309.99609375</v>
      </c>
      <c r="AY444" s="1">
        <v>401483.0625</v>
      </c>
      <c r="AZ444" s="1">
        <v>20038.72265625</v>
      </c>
      <c r="BA444" s="1">
        <v>132520.28125</v>
      </c>
      <c r="BB444" s="1">
        <v>31646.283203125</v>
      </c>
      <c r="BC444" s="1">
        <v>109032.28125</v>
      </c>
      <c r="BD444" s="1">
        <v>23097.599609375</v>
      </c>
      <c r="BE444" s="1">
        <v>128683.1171875</v>
      </c>
      <c r="BF444" s="1">
        <v>10854.6416015625</v>
      </c>
      <c r="BG444" s="1">
        <v>121125.71875</v>
      </c>
    </row>
    <row r="445" spans="1:59" ht="13" x14ac:dyDescent="0.15">
      <c r="A445" s="1">
        <v>443</v>
      </c>
      <c r="B445" s="1">
        <v>82849.9921875</v>
      </c>
      <c r="C445" s="1">
        <v>151404.796875</v>
      </c>
      <c r="D445" s="1">
        <v>80508.1875</v>
      </c>
      <c r="E445" s="1">
        <v>57304.13671875</v>
      </c>
      <c r="F445" s="1">
        <v>36096.48046875</v>
      </c>
      <c r="G445" s="1">
        <v>65624.3671875</v>
      </c>
      <c r="H445" s="1">
        <v>25328.482421875</v>
      </c>
      <c r="I445" s="1">
        <v>67557.9453125</v>
      </c>
      <c r="J445" s="1">
        <v>73952.6015625</v>
      </c>
      <c r="K445" s="1">
        <v>65858.7421875</v>
      </c>
      <c r="L445" s="1">
        <v>39632.55078125</v>
      </c>
      <c r="M445" s="1">
        <v>60281.73828125</v>
      </c>
      <c r="N445" s="1">
        <v>51558.0703125</v>
      </c>
      <c r="O445" s="1">
        <v>73686.2578125</v>
      </c>
      <c r="P445" s="1">
        <v>43400.0234375</v>
      </c>
      <c r="Q445" s="1">
        <v>34159.828125</v>
      </c>
      <c r="R445" s="1">
        <v>33532.50390625</v>
      </c>
      <c r="S445" s="1">
        <v>62284.55859375</v>
      </c>
      <c r="T445" s="1">
        <v>47837.109375</v>
      </c>
      <c r="U445" s="1">
        <v>66748.2890625</v>
      </c>
      <c r="V445" s="1">
        <v>21766.6875</v>
      </c>
      <c r="W445" s="1">
        <v>51562</v>
      </c>
      <c r="X445" s="1">
        <v>16984.537109375</v>
      </c>
      <c r="Y445" s="1">
        <v>49804.2109375</v>
      </c>
      <c r="Z445" s="1">
        <v>19738.923828125</v>
      </c>
      <c r="AA445" s="1">
        <v>181638.859375</v>
      </c>
      <c r="AB445" s="1">
        <v>27581.96875</v>
      </c>
      <c r="AC445" s="1">
        <v>135054.625</v>
      </c>
      <c r="AD445" s="1">
        <v>24435.857421875</v>
      </c>
      <c r="AE445" s="1">
        <v>145074.0625</v>
      </c>
      <c r="AF445" s="1">
        <v>40714.546875</v>
      </c>
      <c r="AG445" s="1">
        <v>116485.9140625</v>
      </c>
      <c r="AH445" s="1">
        <v>22345.564453125</v>
      </c>
      <c r="AI445" s="1">
        <v>57266.8515625</v>
      </c>
      <c r="AJ445" s="1">
        <v>18250.84375</v>
      </c>
      <c r="AK445" s="1">
        <v>43851.671875</v>
      </c>
      <c r="AL445" s="1">
        <v>13143.810546875</v>
      </c>
      <c r="AM445" s="1">
        <v>39949.8984375</v>
      </c>
      <c r="AN445" s="1">
        <v>14844.875</v>
      </c>
      <c r="AO445" s="1">
        <v>35406.265625</v>
      </c>
      <c r="AP445" s="1">
        <v>12264.529296875</v>
      </c>
      <c r="AQ445" s="1">
        <v>28460.30859375</v>
      </c>
      <c r="AR445" s="1">
        <v>132527.375</v>
      </c>
      <c r="AS445" s="1">
        <v>93216.4296875</v>
      </c>
      <c r="AT445" s="1">
        <v>383675.03125</v>
      </c>
      <c r="AU445" s="1">
        <v>186432.859375</v>
      </c>
      <c r="AV445" s="1">
        <v>57158.41015625</v>
      </c>
      <c r="AW445" s="1">
        <v>130503</v>
      </c>
      <c r="AX445" s="1">
        <v>33310.50390625</v>
      </c>
      <c r="AY445" s="1">
        <v>402391.375</v>
      </c>
      <c r="AZ445" s="1">
        <v>20039.98828125</v>
      </c>
      <c r="BA445" s="1">
        <v>132820.09375</v>
      </c>
      <c r="BB445" s="1">
        <v>31647.83203125</v>
      </c>
      <c r="BC445" s="1">
        <v>109278.953125</v>
      </c>
      <c r="BD445" s="1">
        <v>23098.716796875</v>
      </c>
      <c r="BE445" s="1">
        <v>128974.265625</v>
      </c>
      <c r="BF445" s="1">
        <v>10855.498046875</v>
      </c>
      <c r="BG445" s="1">
        <v>121399.75</v>
      </c>
    </row>
    <row r="446" spans="1:59" ht="13" x14ac:dyDescent="0.15">
      <c r="A446" s="1">
        <v>444</v>
      </c>
      <c r="B446" s="1">
        <v>82852.8359375</v>
      </c>
      <c r="C446" s="1">
        <v>151746.5625</v>
      </c>
      <c r="D446" s="1">
        <v>80528.640625</v>
      </c>
      <c r="E446" s="1">
        <v>57433.49609375</v>
      </c>
      <c r="F446" s="1">
        <v>36103.90625</v>
      </c>
      <c r="G446" s="1">
        <v>65772.5</v>
      </c>
      <c r="H446" s="1">
        <v>25332.8671875</v>
      </c>
      <c r="I446" s="1">
        <v>67710.4453125</v>
      </c>
      <c r="J446" s="1">
        <v>73958.3046875</v>
      </c>
      <c r="K446" s="1">
        <v>66007.4140625</v>
      </c>
      <c r="L446" s="1">
        <v>39640.84765625</v>
      </c>
      <c r="M446" s="1">
        <v>60417.81640625</v>
      </c>
      <c r="N446" s="1">
        <v>51561.9609375</v>
      </c>
      <c r="O446" s="1">
        <v>73852.59375</v>
      </c>
      <c r="P446" s="1">
        <v>43404.8203125</v>
      </c>
      <c r="Q446" s="1">
        <v>34236.94140625</v>
      </c>
      <c r="R446" s="1">
        <v>33532.84765625</v>
      </c>
      <c r="S446" s="1">
        <v>62425.16015625</v>
      </c>
      <c r="T446" s="1">
        <v>47839.75</v>
      </c>
      <c r="U446" s="1">
        <v>66898.96875</v>
      </c>
      <c r="V446" s="1">
        <v>21768.43359375</v>
      </c>
      <c r="W446" s="1">
        <v>51678.3984375</v>
      </c>
      <c r="X446" s="1">
        <v>16985.447265625</v>
      </c>
      <c r="Y446" s="1">
        <v>49916.63671875</v>
      </c>
      <c r="Z446" s="1">
        <v>19742.220703125</v>
      </c>
      <c r="AA446" s="1">
        <v>182048.890625</v>
      </c>
      <c r="AB446" s="1">
        <v>27587.36328125</v>
      </c>
      <c r="AC446" s="1">
        <v>135359.484375</v>
      </c>
      <c r="AD446" s="1">
        <v>24437.3125</v>
      </c>
      <c r="AE446" s="1">
        <v>145401.53125</v>
      </c>
      <c r="AF446" s="1">
        <v>40718.37109375</v>
      </c>
      <c r="AG446" s="1">
        <v>116748.8671875</v>
      </c>
      <c r="AH446" s="1">
        <v>22347.2578125</v>
      </c>
      <c r="AI446" s="1">
        <v>57396.125</v>
      </c>
      <c r="AJ446" s="1">
        <v>18251.966796875</v>
      </c>
      <c r="AK446" s="1">
        <v>43950.65625</v>
      </c>
      <c r="AL446" s="1">
        <v>13146.505859375</v>
      </c>
      <c r="AM446" s="1">
        <v>40040.08203125</v>
      </c>
      <c r="AN446" s="1">
        <v>14846.1591796875</v>
      </c>
      <c r="AO446" s="1">
        <v>35486.19140625</v>
      </c>
      <c r="AP446" s="1">
        <v>12264.880859375</v>
      </c>
      <c r="AQ446" s="1">
        <v>28524.5546875</v>
      </c>
      <c r="AR446" s="1">
        <v>132561.640625</v>
      </c>
      <c r="AS446" s="1">
        <v>93426.859375</v>
      </c>
      <c r="AT446" s="1">
        <v>383738.375</v>
      </c>
      <c r="AU446" s="1">
        <v>186853.703125</v>
      </c>
      <c r="AV446" s="1">
        <v>57160.7109375</v>
      </c>
      <c r="AW446" s="1">
        <v>130797.6015625</v>
      </c>
      <c r="AX446" s="1">
        <v>33311.00390625</v>
      </c>
      <c r="AY446" s="1">
        <v>403299.71875</v>
      </c>
      <c r="AZ446" s="1">
        <v>20041.251953125</v>
      </c>
      <c r="BA446" s="1">
        <v>133119.921875</v>
      </c>
      <c r="BB446" s="1">
        <v>31649.373046875</v>
      </c>
      <c r="BC446" s="1">
        <v>109525.6328125</v>
      </c>
      <c r="BD446" s="1">
        <v>23099.830078125</v>
      </c>
      <c r="BE446" s="1">
        <v>129265.40625</v>
      </c>
      <c r="BF446" s="1">
        <v>10856.349609375</v>
      </c>
      <c r="BG446" s="1">
        <v>121673.796875</v>
      </c>
    </row>
    <row r="447" spans="1:59" ht="13" x14ac:dyDescent="0.15">
      <c r="A447" s="1">
        <v>445</v>
      </c>
      <c r="B447" s="1">
        <v>82855.65625</v>
      </c>
      <c r="C447" s="1">
        <v>152088.328125</v>
      </c>
      <c r="D447" s="1">
        <v>80549.0234375</v>
      </c>
      <c r="E447" s="1">
        <v>57562.84765625</v>
      </c>
      <c r="F447" s="1">
        <v>36111.30859375</v>
      </c>
      <c r="G447" s="1">
        <v>65920.640625</v>
      </c>
      <c r="H447" s="1">
        <v>25337.236328125</v>
      </c>
      <c r="I447" s="1">
        <v>67862.9453125</v>
      </c>
      <c r="J447" s="1">
        <v>73963.984375</v>
      </c>
      <c r="K447" s="1">
        <v>66156.078125</v>
      </c>
      <c r="L447" s="1">
        <v>39649.11328125</v>
      </c>
      <c r="M447" s="1">
        <v>60553.89453125</v>
      </c>
      <c r="N447" s="1">
        <v>51565.828125</v>
      </c>
      <c r="O447" s="1">
        <v>74018.9296875</v>
      </c>
      <c r="P447" s="1">
        <v>43409.58203125</v>
      </c>
      <c r="Q447" s="1">
        <v>34314.05078125</v>
      </c>
      <c r="R447" s="1">
        <v>33533.1953125</v>
      </c>
      <c r="S447" s="1">
        <v>62565.75390625</v>
      </c>
      <c r="T447" s="1">
        <v>47842.38671875</v>
      </c>
      <c r="U447" s="1">
        <v>67049.640625</v>
      </c>
      <c r="V447" s="1">
        <v>21770.171875</v>
      </c>
      <c r="W447" s="1">
        <v>51794.7890625</v>
      </c>
      <c r="X447" s="1">
        <v>16986.353515625</v>
      </c>
      <c r="Y447" s="1">
        <v>50029.05859375</v>
      </c>
      <c r="Z447" s="1">
        <v>19745.5</v>
      </c>
      <c r="AA447" s="1">
        <v>182458.921875</v>
      </c>
      <c r="AB447" s="1">
        <v>27592.740234375</v>
      </c>
      <c r="AC447" s="1">
        <v>135664.359375</v>
      </c>
      <c r="AD447" s="1">
        <v>24438.765625</v>
      </c>
      <c r="AE447" s="1">
        <v>145729.03125</v>
      </c>
      <c r="AF447" s="1">
        <v>40722.1875</v>
      </c>
      <c r="AG447" s="1">
        <v>117011.8125</v>
      </c>
      <c r="AH447" s="1">
        <v>22348.9453125</v>
      </c>
      <c r="AI447" s="1">
        <v>57525.39453125</v>
      </c>
      <c r="AJ447" s="1">
        <v>18253.087890625</v>
      </c>
      <c r="AK447" s="1">
        <v>44049.6484375</v>
      </c>
      <c r="AL447" s="1">
        <v>13149.1943359375</v>
      </c>
      <c r="AM447" s="1">
        <v>40130.26171875</v>
      </c>
      <c r="AN447" s="1">
        <v>14847.4375</v>
      </c>
      <c r="AO447" s="1">
        <v>35566.11328125</v>
      </c>
      <c r="AP447" s="1">
        <v>12265.23046875</v>
      </c>
      <c r="AQ447" s="1">
        <v>28588.796875</v>
      </c>
      <c r="AR447" s="1">
        <v>132595.71875</v>
      </c>
      <c r="AS447" s="1">
        <v>93637.28125</v>
      </c>
      <c r="AT447" s="1">
        <v>383801.34375</v>
      </c>
      <c r="AU447" s="1">
        <v>187274.546875</v>
      </c>
      <c r="AV447" s="1">
        <v>57163</v>
      </c>
      <c r="AW447" s="1">
        <v>131092.1875</v>
      </c>
      <c r="AX447" s="1">
        <v>33311.50390625</v>
      </c>
      <c r="AY447" s="1">
        <v>404208.03125</v>
      </c>
      <c r="AZ447" s="1">
        <v>20042.5078125</v>
      </c>
      <c r="BA447" s="1">
        <v>133419.75</v>
      </c>
      <c r="BB447" s="1">
        <v>31650.90625</v>
      </c>
      <c r="BC447" s="1">
        <v>109772.3203125</v>
      </c>
      <c r="BD447" s="1">
        <v>23100.939453125</v>
      </c>
      <c r="BE447" s="1">
        <v>129556.546875</v>
      </c>
      <c r="BF447" s="1">
        <v>10857.19921875</v>
      </c>
      <c r="BG447" s="1">
        <v>121947.8359375</v>
      </c>
    </row>
    <row r="448" spans="1:59" ht="13" x14ac:dyDescent="0.15">
      <c r="A448" s="1">
        <v>446</v>
      </c>
      <c r="B448" s="1">
        <v>82858.4609375</v>
      </c>
      <c r="C448" s="1">
        <v>152430.109375</v>
      </c>
      <c r="D448" s="1">
        <v>80569.3359375</v>
      </c>
      <c r="E448" s="1">
        <v>57692.203125</v>
      </c>
      <c r="F448" s="1">
        <v>36118.6875</v>
      </c>
      <c r="G448" s="1">
        <v>66068.7734375</v>
      </c>
      <c r="H448" s="1">
        <v>25341.5859375</v>
      </c>
      <c r="I448" s="1">
        <v>68015.4453125</v>
      </c>
      <c r="J448" s="1">
        <v>73969.625</v>
      </c>
      <c r="K448" s="1">
        <v>66304.7421875</v>
      </c>
      <c r="L448" s="1">
        <v>39657.36328125</v>
      </c>
      <c r="M448" s="1">
        <v>60689.96484375</v>
      </c>
      <c r="N448" s="1">
        <v>51569.68359375</v>
      </c>
      <c r="O448" s="1">
        <v>74185.265625</v>
      </c>
      <c r="P448" s="1">
        <v>43414.328125</v>
      </c>
      <c r="Q448" s="1">
        <v>34391.16015625</v>
      </c>
      <c r="R448" s="1">
        <v>33533.53125</v>
      </c>
      <c r="S448" s="1">
        <v>62706.3515625</v>
      </c>
      <c r="T448" s="1">
        <v>47845.0078125</v>
      </c>
      <c r="U448" s="1">
        <v>67200.3125</v>
      </c>
      <c r="V448" s="1">
        <v>21771.90234375</v>
      </c>
      <c r="W448" s="1">
        <v>51911.1796875</v>
      </c>
      <c r="X448" s="1">
        <v>16987.255859375</v>
      </c>
      <c r="Y448" s="1">
        <v>50141.484375</v>
      </c>
      <c r="Z448" s="1">
        <v>19748.763671875</v>
      </c>
      <c r="AA448" s="1">
        <v>182868.9375</v>
      </c>
      <c r="AB448" s="1">
        <v>27598.09765625</v>
      </c>
      <c r="AC448" s="1">
        <v>135969.21875</v>
      </c>
      <c r="AD448" s="1">
        <v>24440.208984375</v>
      </c>
      <c r="AE448" s="1">
        <v>146056.5</v>
      </c>
      <c r="AF448" s="1">
        <v>40725.984375</v>
      </c>
      <c r="AG448" s="1">
        <v>117274.75</v>
      </c>
      <c r="AH448" s="1">
        <v>22350.62109375</v>
      </c>
      <c r="AI448" s="1">
        <v>57654.6640625</v>
      </c>
      <c r="AJ448" s="1">
        <v>18254.19921875</v>
      </c>
      <c r="AK448" s="1">
        <v>44148.6328125</v>
      </c>
      <c r="AL448" s="1">
        <v>13151.873046875</v>
      </c>
      <c r="AM448" s="1">
        <v>40220.44140625</v>
      </c>
      <c r="AN448" s="1">
        <v>14848.7109375</v>
      </c>
      <c r="AO448" s="1">
        <v>35646.03515625</v>
      </c>
      <c r="AP448" s="1">
        <v>12265.578125</v>
      </c>
      <c r="AQ448" s="1">
        <v>28653.041015625</v>
      </c>
      <c r="AR448" s="1">
        <v>132629.6875</v>
      </c>
      <c r="AS448" s="1">
        <v>93847.6953125</v>
      </c>
      <c r="AT448" s="1">
        <v>383864.03125</v>
      </c>
      <c r="AU448" s="1">
        <v>187695.390625</v>
      </c>
      <c r="AV448" s="1">
        <v>57165.2734375</v>
      </c>
      <c r="AW448" s="1">
        <v>131386.78125</v>
      </c>
      <c r="AX448" s="1">
        <v>33312.00390625</v>
      </c>
      <c r="AY448" s="1">
        <v>405116.375</v>
      </c>
      <c r="AZ448" s="1">
        <v>20043.759765625</v>
      </c>
      <c r="BA448" s="1">
        <v>133719.546875</v>
      </c>
      <c r="BB448" s="1">
        <v>31652.439453125</v>
      </c>
      <c r="BC448" s="1">
        <v>110018.9921875</v>
      </c>
      <c r="BD448" s="1">
        <v>23102.044921875</v>
      </c>
      <c r="BE448" s="1">
        <v>129847.671875</v>
      </c>
      <c r="BF448" s="1">
        <v>10858.0458984375</v>
      </c>
      <c r="BG448" s="1">
        <v>122221.875</v>
      </c>
    </row>
    <row r="449" spans="1:59" ht="13" x14ac:dyDescent="0.15">
      <c r="A449" s="1">
        <v>447</v>
      </c>
      <c r="B449" s="1">
        <v>82861.25</v>
      </c>
      <c r="C449" s="1">
        <v>152771.875</v>
      </c>
      <c r="D449" s="1">
        <v>80589.5625</v>
      </c>
      <c r="E449" s="1">
        <v>57821.5546875</v>
      </c>
      <c r="F449" s="1">
        <v>36126.0390625</v>
      </c>
      <c r="G449" s="1">
        <v>66216.9140625</v>
      </c>
      <c r="H449" s="1">
        <v>25345.923828125</v>
      </c>
      <c r="I449" s="1">
        <v>68167.9453125</v>
      </c>
      <c r="J449" s="1">
        <v>73975.2421875</v>
      </c>
      <c r="K449" s="1">
        <v>66453.40625</v>
      </c>
      <c r="L449" s="1">
        <v>39665.58984375</v>
      </c>
      <c r="M449" s="1">
        <v>60826.046875</v>
      </c>
      <c r="N449" s="1">
        <v>51573.5234375</v>
      </c>
      <c r="O449" s="1">
        <v>74351.59375</v>
      </c>
      <c r="P449" s="1">
        <v>43419.0625</v>
      </c>
      <c r="Q449" s="1">
        <v>34468.26953125</v>
      </c>
      <c r="R449" s="1">
        <v>33533.87109375</v>
      </c>
      <c r="S449" s="1">
        <v>62846.94921875</v>
      </c>
      <c r="T449" s="1">
        <v>47847.62109375</v>
      </c>
      <c r="U449" s="1">
        <v>67350.984375</v>
      </c>
      <c r="V449" s="1">
        <v>21773.62109375</v>
      </c>
      <c r="W449" s="1">
        <v>52027.57421875</v>
      </c>
      <c r="X449" s="1">
        <v>16988.150390625</v>
      </c>
      <c r="Y449" s="1">
        <v>50253.91015625</v>
      </c>
      <c r="Z449" s="1">
        <v>19752.01171875</v>
      </c>
      <c r="AA449" s="1">
        <v>183278.9375</v>
      </c>
      <c r="AB449" s="1">
        <v>27603.435546875</v>
      </c>
      <c r="AC449" s="1">
        <v>136274.09375</v>
      </c>
      <c r="AD449" s="1">
        <v>24441.6484375</v>
      </c>
      <c r="AE449" s="1">
        <v>146383.984375</v>
      </c>
      <c r="AF449" s="1">
        <v>40729.76953125</v>
      </c>
      <c r="AG449" s="1">
        <v>117537.703125</v>
      </c>
      <c r="AH449" s="1">
        <v>22352.294921875</v>
      </c>
      <c r="AI449" s="1">
        <v>57783.93359375</v>
      </c>
      <c r="AJ449" s="1">
        <v>18255.3046875</v>
      </c>
      <c r="AK449" s="1">
        <v>44247.625</v>
      </c>
      <c r="AL449" s="1">
        <v>13154.544921875</v>
      </c>
      <c r="AM449" s="1">
        <v>40310.62109375</v>
      </c>
      <c r="AN449" s="1">
        <v>14849.9765625</v>
      </c>
      <c r="AO449" s="1">
        <v>35725.9609375</v>
      </c>
      <c r="AP449" s="1">
        <v>12265.923828125</v>
      </c>
      <c r="AQ449" s="1">
        <v>28717.287109375</v>
      </c>
      <c r="AR449" s="1">
        <v>132663.5</v>
      </c>
      <c r="AS449" s="1">
        <v>94058.1171875</v>
      </c>
      <c r="AT449" s="1">
        <v>383926.40625</v>
      </c>
      <c r="AU449" s="1">
        <v>188116.234375</v>
      </c>
      <c r="AV449" s="1">
        <v>57167.53515625</v>
      </c>
      <c r="AW449" s="1">
        <v>131681.359375</v>
      </c>
      <c r="AX449" s="1">
        <v>33312.49609375</v>
      </c>
      <c r="AY449" s="1">
        <v>406024.71875</v>
      </c>
      <c r="AZ449" s="1">
        <v>20045.005859375</v>
      </c>
      <c r="BA449" s="1">
        <v>134019.375</v>
      </c>
      <c r="BB449" s="1">
        <v>31653.9609375</v>
      </c>
      <c r="BC449" s="1">
        <v>110265.671875</v>
      </c>
      <c r="BD449" s="1">
        <v>23103.146484375</v>
      </c>
      <c r="BE449" s="1">
        <v>130138.8125</v>
      </c>
      <c r="BF449" s="1">
        <v>10858.8896484375</v>
      </c>
      <c r="BG449" s="1">
        <v>122495.9140625</v>
      </c>
    </row>
    <row r="450" spans="1:59" ht="13" x14ac:dyDescent="0.15">
      <c r="A450" s="1">
        <v>448</v>
      </c>
      <c r="B450" s="1">
        <v>82864.0234375</v>
      </c>
      <c r="C450" s="1">
        <v>153113.640625</v>
      </c>
      <c r="D450" s="1">
        <v>80609.71875</v>
      </c>
      <c r="E450" s="1">
        <v>57950.91796875</v>
      </c>
      <c r="F450" s="1">
        <v>36133.36328125</v>
      </c>
      <c r="G450" s="1">
        <v>66365.046875</v>
      </c>
      <c r="H450" s="1">
        <v>25350.244140625</v>
      </c>
      <c r="I450" s="1">
        <v>68320.453125</v>
      </c>
      <c r="J450" s="1">
        <v>73980.8359375</v>
      </c>
      <c r="K450" s="1">
        <v>66602.0703125</v>
      </c>
      <c r="L450" s="1">
        <v>39673.78515625</v>
      </c>
      <c r="M450" s="1">
        <v>60962.12109375</v>
      </c>
      <c r="N450" s="1">
        <v>51577.33984375</v>
      </c>
      <c r="O450" s="1">
        <v>74517.9375</v>
      </c>
      <c r="P450" s="1">
        <v>43423.765625</v>
      </c>
      <c r="Q450" s="1">
        <v>34545.3828125</v>
      </c>
      <c r="R450" s="1">
        <v>33534.20703125</v>
      </c>
      <c r="S450" s="1">
        <v>62987.54296875</v>
      </c>
      <c r="T450" s="1">
        <v>47850.21875</v>
      </c>
      <c r="U450" s="1">
        <v>67501.6640625</v>
      </c>
      <c r="V450" s="1">
        <v>21775.333984375</v>
      </c>
      <c r="W450" s="1">
        <v>52143.96875</v>
      </c>
      <c r="X450" s="1">
        <v>16989.044921875</v>
      </c>
      <c r="Y450" s="1">
        <v>50366.33203125</v>
      </c>
      <c r="Z450" s="1">
        <v>19755.25</v>
      </c>
      <c r="AA450" s="1">
        <v>183688.96875</v>
      </c>
      <c r="AB450" s="1">
        <v>27608.75</v>
      </c>
      <c r="AC450" s="1">
        <v>136578.953125</v>
      </c>
      <c r="AD450" s="1">
        <v>24443.08203125</v>
      </c>
      <c r="AE450" s="1">
        <v>146711.46875</v>
      </c>
      <c r="AF450" s="1">
        <v>40733.53125</v>
      </c>
      <c r="AG450" s="1">
        <v>117800.65625</v>
      </c>
      <c r="AH450" s="1">
        <v>22353.95703125</v>
      </c>
      <c r="AI450" s="1">
        <v>57913.20703125</v>
      </c>
      <c r="AJ450" s="1">
        <v>18256.40234375</v>
      </c>
      <c r="AK450" s="1">
        <v>44346.61328125</v>
      </c>
      <c r="AL450" s="1">
        <v>13157.20703125</v>
      </c>
      <c r="AM450" s="1">
        <v>40400.8046875</v>
      </c>
      <c r="AN450" s="1">
        <v>14851.2412109375</v>
      </c>
      <c r="AO450" s="1">
        <v>35805.88671875</v>
      </c>
      <c r="AP450" s="1">
        <v>12266.26953125</v>
      </c>
      <c r="AQ450" s="1">
        <v>28781.53125</v>
      </c>
      <c r="AR450" s="1">
        <v>132697.15625</v>
      </c>
      <c r="AS450" s="1">
        <v>94268.546875</v>
      </c>
      <c r="AT450" s="1">
        <v>383988.46875</v>
      </c>
      <c r="AU450" s="1">
        <v>188537.078125</v>
      </c>
      <c r="AV450" s="1">
        <v>57169.7890625</v>
      </c>
      <c r="AW450" s="1">
        <v>131975.953125</v>
      </c>
      <c r="AX450" s="1">
        <v>33312.9921875</v>
      </c>
      <c r="AY450" s="1">
        <v>406933.0625</v>
      </c>
      <c r="AZ450" s="1">
        <v>20046.248046875</v>
      </c>
      <c r="BA450" s="1">
        <v>134319.203125</v>
      </c>
      <c r="BB450" s="1">
        <v>31655.4765625</v>
      </c>
      <c r="BC450" s="1">
        <v>110512.3515625</v>
      </c>
      <c r="BD450" s="1">
        <v>23104.2421875</v>
      </c>
      <c r="BE450" s="1">
        <v>130429.953125</v>
      </c>
      <c r="BF450" s="1">
        <v>10859.7314453125</v>
      </c>
      <c r="BG450" s="1">
        <v>122769.9609375</v>
      </c>
    </row>
    <row r="451" spans="1:59" ht="13" x14ac:dyDescent="0.15">
      <c r="A451" s="1">
        <v>449</v>
      </c>
      <c r="B451" s="1">
        <v>82866.7890625</v>
      </c>
      <c r="C451" s="1">
        <v>153455.421875</v>
      </c>
      <c r="D451" s="1">
        <v>80629.796875</v>
      </c>
      <c r="E451" s="1">
        <v>58080.265625</v>
      </c>
      <c r="F451" s="1">
        <v>36140.6640625</v>
      </c>
      <c r="G451" s="1">
        <v>66513.1796875</v>
      </c>
      <c r="H451" s="1">
        <v>25354.55078125</v>
      </c>
      <c r="I451" s="1">
        <v>68472.9453125</v>
      </c>
      <c r="J451" s="1">
        <v>73986.390625</v>
      </c>
      <c r="K451" s="1">
        <v>66750.734375</v>
      </c>
      <c r="L451" s="1">
        <v>39681.96875</v>
      </c>
      <c r="M451" s="1">
        <v>61098.1953125</v>
      </c>
      <c r="N451" s="1">
        <v>51581.15234375</v>
      </c>
      <c r="O451" s="1">
        <v>74684.265625</v>
      </c>
      <c r="P451" s="1">
        <v>43428.4453125</v>
      </c>
      <c r="Q451" s="1">
        <v>34622.48828125</v>
      </c>
      <c r="R451" s="1">
        <v>33534.5390625</v>
      </c>
      <c r="S451" s="1">
        <v>63128.140625</v>
      </c>
      <c r="T451" s="1">
        <v>47852.8046875</v>
      </c>
      <c r="U451" s="1">
        <v>67652.3359375</v>
      </c>
      <c r="V451" s="1">
        <v>21777.03515625</v>
      </c>
      <c r="W451" s="1">
        <v>52260.35546875</v>
      </c>
      <c r="X451" s="1">
        <v>16989.9296875</v>
      </c>
      <c r="Y451" s="1">
        <v>50478.7578125</v>
      </c>
      <c r="Z451" s="1">
        <v>19758.46875</v>
      </c>
      <c r="AA451" s="1">
        <v>184098.984375</v>
      </c>
      <c r="AB451" s="1">
        <v>27614.048828125</v>
      </c>
      <c r="AC451" s="1">
        <v>136883.8125</v>
      </c>
      <c r="AD451" s="1">
        <v>24444.51171875</v>
      </c>
      <c r="AE451" s="1">
        <v>147038.9375</v>
      </c>
      <c r="AF451" s="1">
        <v>40737.28125</v>
      </c>
      <c r="AG451" s="1">
        <v>118063.6015625</v>
      </c>
      <c r="AH451" s="1">
        <v>22355.615234375</v>
      </c>
      <c r="AI451" s="1">
        <v>58042.47265625</v>
      </c>
      <c r="AJ451" s="1">
        <v>18257.49609375</v>
      </c>
      <c r="AK451" s="1">
        <v>44445.59765625</v>
      </c>
      <c r="AL451" s="1">
        <v>13159.86328125</v>
      </c>
      <c r="AM451" s="1">
        <v>40490.98046875</v>
      </c>
      <c r="AN451" s="1">
        <v>14852.49609375</v>
      </c>
      <c r="AO451" s="1">
        <v>35885.80859375</v>
      </c>
      <c r="AP451" s="1">
        <v>12266.6123046875</v>
      </c>
      <c r="AQ451" s="1">
        <v>28845.775390625</v>
      </c>
      <c r="AR451" s="1">
        <v>132730.671875</v>
      </c>
      <c r="AS451" s="1">
        <v>94478.953125</v>
      </c>
      <c r="AT451" s="1">
        <v>384050.25</v>
      </c>
      <c r="AU451" s="1">
        <v>188957.90625</v>
      </c>
      <c r="AV451" s="1">
        <v>57172.0234375</v>
      </c>
      <c r="AW451" s="1">
        <v>132270.546875</v>
      </c>
      <c r="AX451" s="1">
        <v>33313.484375</v>
      </c>
      <c r="AY451" s="1">
        <v>407841.375</v>
      </c>
      <c r="AZ451" s="1">
        <v>20047.484375</v>
      </c>
      <c r="BA451" s="1">
        <v>134619.015625</v>
      </c>
      <c r="BB451" s="1">
        <v>31656.986328125</v>
      </c>
      <c r="BC451" s="1">
        <v>110759.03125</v>
      </c>
      <c r="BD451" s="1">
        <v>23105.333984375</v>
      </c>
      <c r="BE451" s="1">
        <v>130721.078125</v>
      </c>
      <c r="BF451" s="1">
        <v>10860.5693359375</v>
      </c>
      <c r="BG451" s="1">
        <v>123043.9921875</v>
      </c>
    </row>
    <row r="452" spans="1:59" ht="13" x14ac:dyDescent="0.15">
      <c r="A452" s="1">
        <v>450</v>
      </c>
      <c r="B452" s="1">
        <v>82869.5234375</v>
      </c>
      <c r="C452" s="1">
        <v>153797.1875</v>
      </c>
      <c r="D452" s="1">
        <v>80649.8125</v>
      </c>
      <c r="E452" s="1">
        <v>58209.625</v>
      </c>
      <c r="F452" s="1">
        <v>36147.93359375</v>
      </c>
      <c r="G452" s="1">
        <v>66661.3203125</v>
      </c>
      <c r="H452" s="1">
        <v>25358.841796875</v>
      </c>
      <c r="I452" s="1">
        <v>68625.453125</v>
      </c>
      <c r="J452" s="1">
        <v>73991.9296875</v>
      </c>
      <c r="K452" s="1">
        <v>66899.40625</v>
      </c>
      <c r="L452" s="1">
        <v>39690.125</v>
      </c>
      <c r="M452" s="1">
        <v>61234.26953125</v>
      </c>
      <c r="N452" s="1">
        <v>51584.94140625</v>
      </c>
      <c r="O452" s="1">
        <v>74850.6015625</v>
      </c>
      <c r="P452" s="1">
        <v>43433.109375</v>
      </c>
      <c r="Q452" s="1">
        <v>34699.6015625</v>
      </c>
      <c r="R452" s="1">
        <v>33534.8671875</v>
      </c>
      <c r="S452" s="1">
        <v>63268.73828125</v>
      </c>
      <c r="T452" s="1">
        <v>47855.37890625</v>
      </c>
      <c r="U452" s="1">
        <v>67803.0078125</v>
      </c>
      <c r="V452" s="1">
        <v>21778.734375</v>
      </c>
      <c r="W452" s="1">
        <v>52376.75390625</v>
      </c>
      <c r="X452" s="1">
        <v>16990.8125</v>
      </c>
      <c r="Y452" s="1">
        <v>50591.18359375</v>
      </c>
      <c r="Z452" s="1">
        <v>19761.673828125</v>
      </c>
      <c r="AA452" s="1">
        <v>184509.015625</v>
      </c>
      <c r="AB452" s="1">
        <v>27619.328125</v>
      </c>
      <c r="AC452" s="1">
        <v>137188.671875</v>
      </c>
      <c r="AD452" s="1">
        <v>24445.93359375</v>
      </c>
      <c r="AE452" s="1">
        <v>147366.421875</v>
      </c>
      <c r="AF452" s="1">
        <v>40741.01171875</v>
      </c>
      <c r="AG452" s="1">
        <v>118326.546875</v>
      </c>
      <c r="AH452" s="1">
        <v>22357.263671875</v>
      </c>
      <c r="AI452" s="1">
        <v>58171.74609375</v>
      </c>
      <c r="AJ452" s="1">
        <v>18258.583984375</v>
      </c>
      <c r="AK452" s="1">
        <v>44544.5859375</v>
      </c>
      <c r="AL452" s="1">
        <v>13162.5126953125</v>
      </c>
      <c r="AM452" s="1">
        <v>40581.16015625</v>
      </c>
      <c r="AN452" s="1">
        <v>14853.748046875</v>
      </c>
      <c r="AO452" s="1">
        <v>35965.734375</v>
      </c>
      <c r="AP452" s="1">
        <v>12266.953125</v>
      </c>
      <c r="AQ452" s="1">
        <v>28910.021484375</v>
      </c>
      <c r="AR452" s="1">
        <v>132764.03125</v>
      </c>
      <c r="AS452" s="1">
        <v>94689.3828125</v>
      </c>
      <c r="AT452" s="1">
        <v>384111.6875</v>
      </c>
      <c r="AU452" s="1">
        <v>189378.75</v>
      </c>
      <c r="AV452" s="1">
        <v>57174.2578125</v>
      </c>
      <c r="AW452" s="1">
        <v>132565.125</v>
      </c>
      <c r="AX452" s="1">
        <v>33313.97265625</v>
      </c>
      <c r="AY452" s="1">
        <v>408749.6875</v>
      </c>
      <c r="AZ452" s="1">
        <v>20048.712890625</v>
      </c>
      <c r="BA452" s="1">
        <v>134918.828125</v>
      </c>
      <c r="BB452" s="1">
        <v>31658.484375</v>
      </c>
      <c r="BC452" s="1">
        <v>111005.7109375</v>
      </c>
      <c r="BD452" s="1">
        <v>23106.419921875</v>
      </c>
      <c r="BE452" s="1">
        <v>131012.21875</v>
      </c>
      <c r="BF452" s="1">
        <v>10861.4052734375</v>
      </c>
      <c r="BG452" s="1">
        <v>123318.0390625</v>
      </c>
    </row>
    <row r="453" spans="1:59" ht="13" x14ac:dyDescent="0.15">
      <c r="A453" s="1">
        <v>451</v>
      </c>
      <c r="B453" s="1">
        <v>82872.2421875</v>
      </c>
      <c r="C453" s="1">
        <v>154138.953125</v>
      </c>
      <c r="D453" s="1">
        <v>80669.7421875</v>
      </c>
      <c r="E453" s="1">
        <v>58338.9765625</v>
      </c>
      <c r="F453" s="1">
        <v>36155.17578125</v>
      </c>
      <c r="G453" s="1">
        <v>66809.4609375</v>
      </c>
      <c r="H453" s="1">
        <v>25363.1171875</v>
      </c>
      <c r="I453" s="1">
        <v>68777.953125</v>
      </c>
      <c r="J453" s="1">
        <v>73997.4296875</v>
      </c>
      <c r="K453" s="1">
        <v>67048.0703125</v>
      </c>
      <c r="L453" s="1">
        <v>39698.26171875</v>
      </c>
      <c r="M453" s="1">
        <v>61370.3515625</v>
      </c>
      <c r="N453" s="1">
        <v>51588.71484375</v>
      </c>
      <c r="O453" s="1">
        <v>75016.9375</v>
      </c>
      <c r="P453" s="1">
        <v>43437.74609375</v>
      </c>
      <c r="Q453" s="1">
        <v>34776.7109375</v>
      </c>
      <c r="R453" s="1">
        <v>33535.1953125</v>
      </c>
      <c r="S453" s="1">
        <v>63409.33984375</v>
      </c>
      <c r="T453" s="1">
        <v>47857.9453125</v>
      </c>
      <c r="U453" s="1">
        <v>67953.6796875</v>
      </c>
      <c r="V453" s="1">
        <v>21780.421875</v>
      </c>
      <c r="W453" s="1">
        <v>52493.1484375</v>
      </c>
      <c r="X453" s="1">
        <v>16991.689453125</v>
      </c>
      <c r="Y453" s="1">
        <v>50703.609375</v>
      </c>
      <c r="Z453" s="1">
        <v>19764.865234375</v>
      </c>
      <c r="AA453" s="1">
        <v>184919.046875</v>
      </c>
      <c r="AB453" s="1">
        <v>27624.587890625</v>
      </c>
      <c r="AC453" s="1">
        <v>137493.546875</v>
      </c>
      <c r="AD453" s="1">
        <v>24447.3515625</v>
      </c>
      <c r="AE453" s="1">
        <v>147693.90625</v>
      </c>
      <c r="AF453" s="1">
        <v>40744.73046875</v>
      </c>
      <c r="AG453" s="1">
        <v>118589.5</v>
      </c>
      <c r="AH453" s="1">
        <v>22358.904296875</v>
      </c>
      <c r="AI453" s="1">
        <v>58301.01953125</v>
      </c>
      <c r="AJ453" s="1">
        <v>18259.666015625</v>
      </c>
      <c r="AK453" s="1">
        <v>44643.578125</v>
      </c>
      <c r="AL453" s="1">
        <v>13165.1513671875</v>
      </c>
      <c r="AM453" s="1">
        <v>40671.34375</v>
      </c>
      <c r="AN453" s="1">
        <v>14854.9951171875</v>
      </c>
      <c r="AO453" s="1">
        <v>36045.66015625</v>
      </c>
      <c r="AP453" s="1">
        <v>12267.2900390625</v>
      </c>
      <c r="AQ453" s="1">
        <v>28974.265625</v>
      </c>
      <c r="AR453" s="1">
        <v>132797.28125</v>
      </c>
      <c r="AS453" s="1">
        <v>94899.8046875</v>
      </c>
      <c r="AT453" s="1">
        <v>384172.84375</v>
      </c>
      <c r="AU453" s="1">
        <v>189799.59375</v>
      </c>
      <c r="AV453" s="1">
        <v>57176.4765625</v>
      </c>
      <c r="AW453" s="1">
        <v>132859.71875</v>
      </c>
      <c r="AX453" s="1">
        <v>33314.46484375</v>
      </c>
      <c r="AY453" s="1">
        <v>409658.03125</v>
      </c>
      <c r="AZ453" s="1">
        <v>20049.9375</v>
      </c>
      <c r="BA453" s="1">
        <v>135218.65625</v>
      </c>
      <c r="BB453" s="1">
        <v>31659.982421875</v>
      </c>
      <c r="BC453" s="1">
        <v>111252.390625</v>
      </c>
      <c r="BD453" s="1">
        <v>23107.501953125</v>
      </c>
      <c r="BE453" s="1">
        <v>131303.359375</v>
      </c>
      <c r="BF453" s="1">
        <v>10862.2373046875</v>
      </c>
      <c r="BG453" s="1">
        <v>123592.0859375</v>
      </c>
    </row>
    <row r="454" spans="1:59" ht="13" x14ac:dyDescent="0.15">
      <c r="A454" s="1">
        <v>452</v>
      </c>
      <c r="B454" s="1">
        <v>82874.9609375</v>
      </c>
      <c r="C454" s="1">
        <v>154480.734375</v>
      </c>
      <c r="D454" s="1">
        <v>80689.6015625</v>
      </c>
      <c r="E454" s="1">
        <v>58468.33203125</v>
      </c>
      <c r="F454" s="1">
        <v>36162.3984375</v>
      </c>
      <c r="G454" s="1">
        <v>66957.59375</v>
      </c>
      <c r="H454" s="1">
        <v>25367.380859375</v>
      </c>
      <c r="I454" s="1">
        <v>68930.453125</v>
      </c>
      <c r="J454" s="1">
        <v>74002.90625</v>
      </c>
      <c r="K454" s="1">
        <v>67196.734375</v>
      </c>
      <c r="L454" s="1">
        <v>39706.37109375</v>
      </c>
      <c r="M454" s="1">
        <v>61506.42578125</v>
      </c>
      <c r="N454" s="1">
        <v>51592.46875</v>
      </c>
      <c r="O454" s="1">
        <v>75183.2734375</v>
      </c>
      <c r="P454" s="1">
        <v>43442.36328125</v>
      </c>
      <c r="Q454" s="1">
        <v>34853.8203125</v>
      </c>
      <c r="R454" s="1">
        <v>33535.5234375</v>
      </c>
      <c r="S454" s="1">
        <v>63549.9296875</v>
      </c>
      <c r="T454" s="1">
        <v>47860.49609375</v>
      </c>
      <c r="U454" s="1">
        <v>68104.3515625</v>
      </c>
      <c r="V454" s="1">
        <v>21782.1015625</v>
      </c>
      <c r="W454" s="1">
        <v>52609.53515625</v>
      </c>
      <c r="X454" s="1">
        <v>16992.560546875</v>
      </c>
      <c r="Y454" s="1">
        <v>50816.03125</v>
      </c>
      <c r="Z454" s="1">
        <v>19768.041015625</v>
      </c>
      <c r="AA454" s="1">
        <v>185329.046875</v>
      </c>
      <c r="AB454" s="1">
        <v>27629.828125</v>
      </c>
      <c r="AC454" s="1">
        <v>137798.40625</v>
      </c>
      <c r="AD454" s="1">
        <v>24448.763671875</v>
      </c>
      <c r="AE454" s="1">
        <v>148021.390625</v>
      </c>
      <c r="AF454" s="1">
        <v>40748.4296875</v>
      </c>
      <c r="AG454" s="1">
        <v>118852.4453125</v>
      </c>
      <c r="AH454" s="1">
        <v>22360.537109375</v>
      </c>
      <c r="AI454" s="1">
        <v>58430.28515625</v>
      </c>
      <c r="AJ454" s="1">
        <v>18260.740234375</v>
      </c>
      <c r="AK454" s="1">
        <v>44742.5625</v>
      </c>
      <c r="AL454" s="1">
        <v>13167.78515625</v>
      </c>
      <c r="AM454" s="1">
        <v>40761.5234375</v>
      </c>
      <c r="AN454" s="1">
        <v>14856.2353515625</v>
      </c>
      <c r="AO454" s="1">
        <v>36125.58203125</v>
      </c>
      <c r="AP454" s="1">
        <v>12267.6279296875</v>
      </c>
      <c r="AQ454" s="1">
        <v>29038.509765625</v>
      </c>
      <c r="AR454" s="1">
        <v>132830.359375</v>
      </c>
      <c r="AS454" s="1">
        <v>95110.2265625</v>
      </c>
      <c r="AT454" s="1">
        <v>384233.65625</v>
      </c>
      <c r="AU454" s="1">
        <v>190220.4375</v>
      </c>
      <c r="AV454" s="1">
        <v>57178.6796875</v>
      </c>
      <c r="AW454" s="1">
        <v>133154.3125</v>
      </c>
      <c r="AX454" s="1">
        <v>33314.9453125</v>
      </c>
      <c r="AY454" s="1">
        <v>410566.375</v>
      </c>
      <c r="AZ454" s="1">
        <v>20051.158203125</v>
      </c>
      <c r="BA454" s="1">
        <v>135518.46875</v>
      </c>
      <c r="BB454" s="1">
        <v>31661.474609375</v>
      </c>
      <c r="BC454" s="1">
        <v>111499.0625</v>
      </c>
      <c r="BD454" s="1">
        <v>23108.580078125</v>
      </c>
      <c r="BE454" s="1">
        <v>131594.5</v>
      </c>
      <c r="BF454" s="1">
        <v>10863.0673828125</v>
      </c>
      <c r="BG454" s="1">
        <v>123866.109375</v>
      </c>
    </row>
    <row r="455" spans="1:59" ht="13" x14ac:dyDescent="0.15">
      <c r="A455" s="1">
        <v>453</v>
      </c>
      <c r="B455" s="1">
        <v>82877.65625</v>
      </c>
      <c r="C455" s="1">
        <v>154822.5</v>
      </c>
      <c r="D455" s="1">
        <v>80709.3828125</v>
      </c>
      <c r="E455" s="1">
        <v>58597.6875</v>
      </c>
      <c r="F455" s="1">
        <v>36169.59375</v>
      </c>
      <c r="G455" s="1">
        <v>67105.7265625</v>
      </c>
      <c r="H455" s="1">
        <v>25371.626953125</v>
      </c>
      <c r="I455" s="1">
        <v>69082.953125</v>
      </c>
      <c r="J455" s="1">
        <v>74008.3515625</v>
      </c>
      <c r="K455" s="1">
        <v>67345.3984375</v>
      </c>
      <c r="L455" s="1">
        <v>39714.4609375</v>
      </c>
      <c r="M455" s="1">
        <v>61642.5</v>
      </c>
      <c r="N455" s="1">
        <v>51596.2109375</v>
      </c>
      <c r="O455" s="1">
        <v>75349.6015625</v>
      </c>
      <c r="P455" s="1">
        <v>43446.96484375</v>
      </c>
      <c r="Q455" s="1">
        <v>34930.93359375</v>
      </c>
      <c r="R455" s="1">
        <v>33535.84765625</v>
      </c>
      <c r="S455" s="1">
        <v>63690.53125</v>
      </c>
      <c r="T455" s="1">
        <v>47863.0390625</v>
      </c>
      <c r="U455" s="1">
        <v>68255.0234375</v>
      </c>
      <c r="V455" s="1">
        <v>21783.7734375</v>
      </c>
      <c r="W455" s="1">
        <v>52725.9296875</v>
      </c>
      <c r="X455" s="1">
        <v>16993.4296875</v>
      </c>
      <c r="Y455" s="1">
        <v>50928.45703125</v>
      </c>
      <c r="Z455" s="1">
        <v>19771.203125</v>
      </c>
      <c r="AA455" s="1">
        <v>185739.078125</v>
      </c>
      <c r="AB455" s="1">
        <v>27635.046875</v>
      </c>
      <c r="AC455" s="1">
        <v>138103.265625</v>
      </c>
      <c r="AD455" s="1">
        <v>24450.169921875</v>
      </c>
      <c r="AE455" s="1">
        <v>148348.875</v>
      </c>
      <c r="AF455" s="1">
        <v>40752.1171875</v>
      </c>
      <c r="AG455" s="1">
        <v>119115.3984375</v>
      </c>
      <c r="AH455" s="1">
        <v>22362.16796875</v>
      </c>
      <c r="AI455" s="1">
        <v>58559.55859375</v>
      </c>
      <c r="AJ455" s="1">
        <v>18261.80859375</v>
      </c>
      <c r="AK455" s="1">
        <v>44841.5546875</v>
      </c>
      <c r="AL455" s="1">
        <v>13170.41015625</v>
      </c>
      <c r="AM455" s="1">
        <v>40851.703125</v>
      </c>
      <c r="AN455" s="1">
        <v>14857.4716796875</v>
      </c>
      <c r="AO455" s="1">
        <v>36205.50390625</v>
      </c>
      <c r="AP455" s="1">
        <v>12267.962890625</v>
      </c>
      <c r="AQ455" s="1">
        <v>29102.75390625</v>
      </c>
      <c r="AR455" s="1">
        <v>132863.3125</v>
      </c>
      <c r="AS455" s="1">
        <v>95320.640625</v>
      </c>
      <c r="AT455" s="1">
        <v>384294.1875</v>
      </c>
      <c r="AU455" s="1">
        <v>190641.28125</v>
      </c>
      <c r="AV455" s="1">
        <v>57180.87890625</v>
      </c>
      <c r="AW455" s="1">
        <v>133448.90625</v>
      </c>
      <c r="AX455" s="1">
        <v>33315.43359375</v>
      </c>
      <c r="AY455" s="1">
        <v>411474.71875</v>
      </c>
      <c r="AZ455" s="1">
        <v>20052.376953125</v>
      </c>
      <c r="BA455" s="1">
        <v>135818.296875</v>
      </c>
      <c r="BB455" s="1">
        <v>31662.958984375</v>
      </c>
      <c r="BC455" s="1">
        <v>111745.75</v>
      </c>
      <c r="BD455" s="1">
        <v>23109.658203125</v>
      </c>
      <c r="BE455" s="1">
        <v>131885.640625</v>
      </c>
      <c r="BF455" s="1">
        <v>10863.8935546875</v>
      </c>
      <c r="BG455" s="1">
        <v>124140.15625</v>
      </c>
    </row>
    <row r="456" spans="1:59" ht="13" x14ac:dyDescent="0.15">
      <c r="A456" s="1">
        <v>454</v>
      </c>
      <c r="B456" s="1">
        <v>82880.328125</v>
      </c>
      <c r="C456" s="1">
        <v>155164.28125</v>
      </c>
      <c r="D456" s="1">
        <v>80729.09375</v>
      </c>
      <c r="E456" s="1">
        <v>58727.0390625</v>
      </c>
      <c r="F456" s="1">
        <v>36176.765625</v>
      </c>
      <c r="G456" s="1">
        <v>67253.8671875</v>
      </c>
      <c r="H456" s="1">
        <v>25375.859375</v>
      </c>
      <c r="I456" s="1">
        <v>69235.453125</v>
      </c>
      <c r="J456" s="1">
        <v>74013.78125</v>
      </c>
      <c r="K456" s="1">
        <v>67494.0703125</v>
      </c>
      <c r="L456" s="1">
        <v>39722.52734375</v>
      </c>
      <c r="M456" s="1">
        <v>61778.578125</v>
      </c>
      <c r="N456" s="1">
        <v>51599.94140625</v>
      </c>
      <c r="O456" s="1">
        <v>75515.9453125</v>
      </c>
      <c r="P456" s="1">
        <v>43451.5390625</v>
      </c>
      <c r="Q456" s="1">
        <v>35008.04296875</v>
      </c>
      <c r="R456" s="1">
        <v>33536.1640625</v>
      </c>
      <c r="S456" s="1">
        <v>63831.12890625</v>
      </c>
      <c r="T456" s="1">
        <v>47865.5703125</v>
      </c>
      <c r="U456" s="1">
        <v>68405.703125</v>
      </c>
      <c r="V456" s="1">
        <v>21785.439453125</v>
      </c>
      <c r="W456" s="1">
        <v>52842.32421875</v>
      </c>
      <c r="X456" s="1">
        <v>16994.291015625</v>
      </c>
      <c r="Y456" s="1">
        <v>51040.8828125</v>
      </c>
      <c r="Z456" s="1">
        <v>19774.3515625</v>
      </c>
      <c r="AA456" s="1">
        <v>186149.09375</v>
      </c>
      <c r="AB456" s="1">
        <v>27640.248046875</v>
      </c>
      <c r="AC456" s="1">
        <v>138408.125</v>
      </c>
      <c r="AD456" s="1">
        <v>24451.5703125</v>
      </c>
      <c r="AE456" s="1">
        <v>148676.34375</v>
      </c>
      <c r="AF456" s="1">
        <v>40755.7890625</v>
      </c>
      <c r="AG456" s="1">
        <v>119378.34375</v>
      </c>
      <c r="AH456" s="1">
        <v>22363.78515625</v>
      </c>
      <c r="AI456" s="1">
        <v>58688.83203125</v>
      </c>
      <c r="AJ456" s="1">
        <v>18262.87109375</v>
      </c>
      <c r="AK456" s="1">
        <v>44940.5390625</v>
      </c>
      <c r="AL456" s="1">
        <v>13173.029296875</v>
      </c>
      <c r="AM456" s="1">
        <v>40941.8828125</v>
      </c>
      <c r="AN456" s="1">
        <v>14858.703125</v>
      </c>
      <c r="AO456" s="1">
        <v>36285.4296875</v>
      </c>
      <c r="AP456" s="1">
        <v>12268.294921875</v>
      </c>
      <c r="AQ456" s="1">
        <v>29166.998046875</v>
      </c>
      <c r="AR456" s="1">
        <v>132896.125</v>
      </c>
      <c r="AS456" s="1">
        <v>95531.0703125</v>
      </c>
      <c r="AT456" s="1">
        <v>384354.46875</v>
      </c>
      <c r="AU456" s="1">
        <v>191062.125</v>
      </c>
      <c r="AV456" s="1">
        <v>57183.06640625</v>
      </c>
      <c r="AW456" s="1">
        <v>133743.484375</v>
      </c>
      <c r="AX456" s="1">
        <v>33315.9140625</v>
      </c>
      <c r="AY456" s="1">
        <v>412383.03125</v>
      </c>
      <c r="AZ456" s="1">
        <v>20053.583984375</v>
      </c>
      <c r="BA456" s="1">
        <v>136118.125</v>
      </c>
      <c r="BB456" s="1">
        <v>31664.431640625</v>
      </c>
      <c r="BC456" s="1">
        <v>111992.4296875</v>
      </c>
      <c r="BD456" s="1">
        <v>23110.724609375</v>
      </c>
      <c r="BE456" s="1">
        <v>132176.78125</v>
      </c>
      <c r="BF456" s="1">
        <v>10864.7197265625</v>
      </c>
      <c r="BG456" s="1">
        <v>124414.1953125</v>
      </c>
    </row>
    <row r="457" spans="1:59" ht="13" x14ac:dyDescent="0.15">
      <c r="A457" s="1">
        <v>455</v>
      </c>
      <c r="B457" s="1">
        <v>82882.9921875</v>
      </c>
      <c r="C457" s="1">
        <v>155506.046875</v>
      </c>
      <c r="D457" s="1">
        <v>80748.7421875</v>
      </c>
      <c r="E457" s="1">
        <v>58856.39453125</v>
      </c>
      <c r="F457" s="1">
        <v>36183.91015625</v>
      </c>
      <c r="G457" s="1">
        <v>67402</v>
      </c>
      <c r="H457" s="1">
        <v>25380.076171875</v>
      </c>
      <c r="I457" s="1">
        <v>69387.953125</v>
      </c>
      <c r="J457" s="1">
        <v>74019.171875</v>
      </c>
      <c r="K457" s="1">
        <v>67642.7265625</v>
      </c>
      <c r="L457" s="1">
        <v>39730.57421875</v>
      </c>
      <c r="M457" s="1">
        <v>61914.65234375</v>
      </c>
      <c r="N457" s="1">
        <v>51603.65234375</v>
      </c>
      <c r="O457" s="1">
        <v>75682.2734375</v>
      </c>
      <c r="P457" s="1">
        <v>43456.09765625</v>
      </c>
      <c r="Q457" s="1">
        <v>35085.15234375</v>
      </c>
      <c r="R457" s="1">
        <v>33536.484375</v>
      </c>
      <c r="S457" s="1">
        <v>63971.72265625</v>
      </c>
      <c r="T457" s="1">
        <v>47868.08984375</v>
      </c>
      <c r="U457" s="1">
        <v>68556.375</v>
      </c>
      <c r="V457" s="1">
        <v>21787.095703125</v>
      </c>
      <c r="W457" s="1">
        <v>52958.71484375</v>
      </c>
      <c r="X457" s="1">
        <v>16995.15234375</v>
      </c>
      <c r="Y457" s="1">
        <v>51153.3046875</v>
      </c>
      <c r="Z457" s="1">
        <v>19777.484375</v>
      </c>
      <c r="AA457" s="1">
        <v>186559.09375</v>
      </c>
      <c r="AB457" s="1">
        <v>27645.427734375</v>
      </c>
      <c r="AC457" s="1">
        <v>138712.984375</v>
      </c>
      <c r="AD457" s="1">
        <v>24452.96875</v>
      </c>
      <c r="AE457" s="1">
        <v>149003.828125</v>
      </c>
      <c r="AF457" s="1">
        <v>40759.44140625</v>
      </c>
      <c r="AG457" s="1">
        <v>119641.28125</v>
      </c>
      <c r="AH457" s="1">
        <v>22365.3984375</v>
      </c>
      <c r="AI457" s="1">
        <v>58818.09765625</v>
      </c>
      <c r="AJ457" s="1">
        <v>18263.927734375</v>
      </c>
      <c r="AK457" s="1">
        <v>45039.52734375</v>
      </c>
      <c r="AL457" s="1">
        <v>13175.638671875</v>
      </c>
      <c r="AM457" s="1">
        <v>41032.0625</v>
      </c>
      <c r="AN457" s="1">
        <v>14859.9287109375</v>
      </c>
      <c r="AO457" s="1">
        <v>36365.3515625</v>
      </c>
      <c r="AP457" s="1">
        <v>12268.626953125</v>
      </c>
      <c r="AQ457" s="1">
        <v>29231.2421875</v>
      </c>
      <c r="AR457" s="1">
        <v>132928.796875</v>
      </c>
      <c r="AS457" s="1">
        <v>95741.484375</v>
      </c>
      <c r="AT457" s="1">
        <v>384414.40625</v>
      </c>
      <c r="AU457" s="1">
        <v>191482.96875</v>
      </c>
      <c r="AV457" s="1">
        <v>57185.2421875</v>
      </c>
      <c r="AW457" s="1">
        <v>134038.078125</v>
      </c>
      <c r="AX457" s="1">
        <v>33316.390625</v>
      </c>
      <c r="AY457" s="1">
        <v>413291.34375</v>
      </c>
      <c r="AZ457" s="1">
        <v>20054.7890625</v>
      </c>
      <c r="BA457" s="1">
        <v>136417.921875</v>
      </c>
      <c r="BB457" s="1">
        <v>31665.90625</v>
      </c>
      <c r="BC457" s="1">
        <v>112239.1015625</v>
      </c>
      <c r="BD457" s="1">
        <v>23111.791015625</v>
      </c>
      <c r="BE457" s="1">
        <v>132467.90625</v>
      </c>
      <c r="BF457" s="1">
        <v>10865.541015625</v>
      </c>
      <c r="BG457" s="1">
        <v>124688.234375</v>
      </c>
    </row>
    <row r="458" spans="1:59" ht="13" x14ac:dyDescent="0.15">
      <c r="A458" s="1">
        <v>456</v>
      </c>
      <c r="B458" s="1">
        <v>82885.640625</v>
      </c>
      <c r="C458" s="1">
        <v>155847.8125</v>
      </c>
      <c r="D458" s="1">
        <v>80768.3046875</v>
      </c>
      <c r="E458" s="1">
        <v>58985.74609375</v>
      </c>
      <c r="F458" s="1">
        <v>36191.02734375</v>
      </c>
      <c r="G458" s="1">
        <v>67550.1328125</v>
      </c>
      <c r="H458" s="1">
        <v>25384.279296875</v>
      </c>
      <c r="I458" s="1">
        <v>69540.4609375</v>
      </c>
      <c r="J458" s="1">
        <v>74024.546875</v>
      </c>
      <c r="K458" s="1">
        <v>67791.3984375</v>
      </c>
      <c r="L458" s="1">
        <v>39738.6015625</v>
      </c>
      <c r="M458" s="1">
        <v>62050.73046875</v>
      </c>
      <c r="N458" s="1">
        <v>51607.34765625</v>
      </c>
      <c r="O458" s="1">
        <v>75848.609375</v>
      </c>
      <c r="P458" s="1">
        <v>43460.6328125</v>
      </c>
      <c r="Q458" s="1">
        <v>35162.26171875</v>
      </c>
      <c r="R458" s="1">
        <v>33536.8046875</v>
      </c>
      <c r="S458" s="1">
        <v>64112.3203125</v>
      </c>
      <c r="T458" s="1">
        <v>47870.59375</v>
      </c>
      <c r="U458" s="1">
        <v>68707.046875</v>
      </c>
      <c r="V458" s="1">
        <v>21788.74609375</v>
      </c>
      <c r="W458" s="1">
        <v>53075.10546875</v>
      </c>
      <c r="X458" s="1">
        <v>16996.005859375</v>
      </c>
      <c r="Y458" s="1">
        <v>51265.73046875</v>
      </c>
      <c r="Z458" s="1">
        <v>19780.60546875</v>
      </c>
      <c r="AA458" s="1">
        <v>186969.125</v>
      </c>
      <c r="AB458" s="1">
        <v>27650.591796875</v>
      </c>
      <c r="AC458" s="1">
        <v>139017.859375</v>
      </c>
      <c r="AD458" s="1">
        <v>24454.357421875</v>
      </c>
      <c r="AE458" s="1">
        <v>149331.3125</v>
      </c>
      <c r="AF458" s="1">
        <v>40763.08203125</v>
      </c>
      <c r="AG458" s="1">
        <v>119904.234375</v>
      </c>
      <c r="AH458" s="1">
        <v>22367.005859375</v>
      </c>
      <c r="AI458" s="1">
        <v>58947.3671875</v>
      </c>
      <c r="AJ458" s="1">
        <v>18264.978515625</v>
      </c>
      <c r="AK458" s="1">
        <v>45138.515625</v>
      </c>
      <c r="AL458" s="1">
        <v>13178.2421875</v>
      </c>
      <c r="AM458" s="1">
        <v>41122.24609375</v>
      </c>
      <c r="AN458" s="1">
        <v>14861.1494140625</v>
      </c>
      <c r="AO458" s="1">
        <v>36445.27734375</v>
      </c>
      <c r="AP458" s="1">
        <v>12268.95703125</v>
      </c>
      <c r="AQ458" s="1">
        <v>29295.486328125</v>
      </c>
      <c r="AR458" s="1">
        <v>132961.328125</v>
      </c>
      <c r="AS458" s="1">
        <v>95951.90625</v>
      </c>
      <c r="AT458" s="1">
        <v>384474.03125</v>
      </c>
      <c r="AU458" s="1">
        <v>191903.8125</v>
      </c>
      <c r="AV458" s="1">
        <v>57187.40234375</v>
      </c>
      <c r="AW458" s="1">
        <v>134332.671875</v>
      </c>
      <c r="AX458" s="1">
        <v>33316.8671875</v>
      </c>
      <c r="AY458" s="1">
        <v>414199.6875</v>
      </c>
      <c r="AZ458" s="1">
        <v>20055.990234375</v>
      </c>
      <c r="BA458" s="1">
        <v>136717.75</v>
      </c>
      <c r="BB458" s="1">
        <v>31667.37109375</v>
      </c>
      <c r="BC458" s="1">
        <v>112485.78125</v>
      </c>
      <c r="BD458" s="1">
        <v>23112.8515625</v>
      </c>
      <c r="BE458" s="1">
        <v>132759.0625</v>
      </c>
      <c r="BF458" s="1">
        <v>10866.3603515625</v>
      </c>
      <c r="BG458" s="1">
        <v>124962.2734375</v>
      </c>
    </row>
    <row r="459" spans="1:59" ht="13" x14ac:dyDescent="0.15">
      <c r="A459" s="1">
        <v>457</v>
      </c>
      <c r="B459" s="1">
        <v>82888.265625</v>
      </c>
      <c r="C459" s="1">
        <v>156189.59375</v>
      </c>
      <c r="D459" s="1">
        <v>80787.8125</v>
      </c>
      <c r="E459" s="1">
        <v>59115.109375</v>
      </c>
      <c r="F459" s="1">
        <v>36198.1171875</v>
      </c>
      <c r="G459" s="1">
        <v>67698.2734375</v>
      </c>
      <c r="H459" s="1">
        <v>25388.470703125</v>
      </c>
      <c r="I459" s="1">
        <v>69692.9609375</v>
      </c>
      <c r="J459" s="1">
        <v>74029.875</v>
      </c>
      <c r="K459" s="1">
        <v>67940.0625</v>
      </c>
      <c r="L459" s="1">
        <v>39746.6015625</v>
      </c>
      <c r="M459" s="1">
        <v>62186.80859375</v>
      </c>
      <c r="N459" s="1">
        <v>51611.02734375</v>
      </c>
      <c r="O459" s="1">
        <v>76014.9453125</v>
      </c>
      <c r="P459" s="1">
        <v>43465.14453125</v>
      </c>
      <c r="Q459" s="1">
        <v>35239.375</v>
      </c>
      <c r="R459" s="1">
        <v>33537.11328125</v>
      </c>
      <c r="S459" s="1">
        <v>64252.921875</v>
      </c>
      <c r="T459" s="1">
        <v>47873.09375</v>
      </c>
      <c r="U459" s="1">
        <v>68857.71875</v>
      </c>
      <c r="V459" s="1">
        <v>21790.38671875</v>
      </c>
      <c r="W459" s="1">
        <v>53191.50390625</v>
      </c>
      <c r="X459" s="1">
        <v>16996.85546875</v>
      </c>
      <c r="Y459" s="1">
        <v>51378.15625</v>
      </c>
      <c r="Z459" s="1">
        <v>19783.708984375</v>
      </c>
      <c r="AA459" s="1">
        <v>187379.15625</v>
      </c>
      <c r="AB459" s="1">
        <v>27655.73828125</v>
      </c>
      <c r="AC459" s="1">
        <v>139322.71875</v>
      </c>
      <c r="AD459" s="1">
        <v>24455.740234375</v>
      </c>
      <c r="AE459" s="1">
        <v>149658.796875</v>
      </c>
      <c r="AF459" s="1">
        <v>40766.70703125</v>
      </c>
      <c r="AG459" s="1">
        <v>120167.1875</v>
      </c>
      <c r="AH459" s="1">
        <v>22368.60546875</v>
      </c>
      <c r="AI459" s="1">
        <v>59076.640625</v>
      </c>
      <c r="AJ459" s="1">
        <v>18266.021484375</v>
      </c>
      <c r="AK459" s="1">
        <v>45237.50390625</v>
      </c>
      <c r="AL459" s="1">
        <v>13180.8388671875</v>
      </c>
      <c r="AM459" s="1">
        <v>41212.42578125</v>
      </c>
      <c r="AN459" s="1">
        <v>14862.365234375</v>
      </c>
      <c r="AO459" s="1">
        <v>36525.19921875</v>
      </c>
      <c r="AP459" s="1">
        <v>12269.28515625</v>
      </c>
      <c r="AQ459" s="1">
        <v>29359.732421875</v>
      </c>
      <c r="AR459" s="1">
        <v>132993.734375</v>
      </c>
      <c r="AS459" s="1">
        <v>96162.328125</v>
      </c>
      <c r="AT459" s="1">
        <v>384533.40625</v>
      </c>
      <c r="AU459" s="1">
        <v>192324.65625</v>
      </c>
      <c r="AV459" s="1">
        <v>57189.5625</v>
      </c>
      <c r="AW459" s="1">
        <v>134627.25</v>
      </c>
      <c r="AX459" s="1">
        <v>33317.34375</v>
      </c>
      <c r="AY459" s="1">
        <v>415108.0625</v>
      </c>
      <c r="AZ459" s="1">
        <v>20057.1875</v>
      </c>
      <c r="BA459" s="1">
        <v>137017.578125</v>
      </c>
      <c r="BB459" s="1">
        <v>31668.830078125</v>
      </c>
      <c r="BC459" s="1">
        <v>112732.46875</v>
      </c>
      <c r="BD459" s="1">
        <v>23113.912109375</v>
      </c>
      <c r="BE459" s="1">
        <v>133050.203125</v>
      </c>
      <c r="BF459" s="1">
        <v>10867.1787109375</v>
      </c>
      <c r="BG459" s="1">
        <v>125236.3203125</v>
      </c>
    </row>
    <row r="460" spans="1:59" ht="13" x14ac:dyDescent="0.15">
      <c r="A460" s="1">
        <v>458</v>
      </c>
      <c r="B460" s="1">
        <v>82890.8828125</v>
      </c>
      <c r="C460" s="1">
        <v>156531.359375</v>
      </c>
      <c r="D460" s="1">
        <v>80807.2421875</v>
      </c>
      <c r="E460" s="1">
        <v>59244.4609375</v>
      </c>
      <c r="F460" s="1">
        <v>36205.1875</v>
      </c>
      <c r="G460" s="1">
        <v>67846.4140625</v>
      </c>
      <c r="H460" s="1">
        <v>25392.646484375</v>
      </c>
      <c r="I460" s="1">
        <v>69845.4609375</v>
      </c>
      <c r="J460" s="1">
        <v>74035.1953125</v>
      </c>
      <c r="K460" s="1">
        <v>68088.7265625</v>
      </c>
      <c r="L460" s="1">
        <v>39754.5859375</v>
      </c>
      <c r="M460" s="1">
        <v>62322.8828125</v>
      </c>
      <c r="N460" s="1">
        <v>51614.69921875</v>
      </c>
      <c r="O460" s="1">
        <v>76181.28125</v>
      </c>
      <c r="P460" s="1">
        <v>43469.64453125</v>
      </c>
      <c r="Q460" s="1">
        <v>35316.484375</v>
      </c>
      <c r="R460" s="1">
        <v>33537.42578125</v>
      </c>
      <c r="S460" s="1">
        <v>64393.51953125</v>
      </c>
      <c r="T460" s="1">
        <v>47875.578125</v>
      </c>
      <c r="U460" s="1">
        <v>69008.3984375</v>
      </c>
      <c r="V460" s="1">
        <v>21792.021484375</v>
      </c>
      <c r="W460" s="1">
        <v>53307.8984375</v>
      </c>
      <c r="X460" s="1">
        <v>16997.69921875</v>
      </c>
      <c r="Y460" s="1">
        <v>51490.58203125</v>
      </c>
      <c r="Z460" s="1">
        <v>19786.80078125</v>
      </c>
      <c r="AA460" s="1">
        <v>187789.171875</v>
      </c>
      <c r="AB460" s="1">
        <v>27660.86328125</v>
      </c>
      <c r="AC460" s="1">
        <v>139627.59375</v>
      </c>
      <c r="AD460" s="1">
        <v>24457.123046875</v>
      </c>
      <c r="AE460" s="1">
        <v>149986.28125</v>
      </c>
      <c r="AF460" s="1">
        <v>40770.3125</v>
      </c>
      <c r="AG460" s="1">
        <v>120430.1328125</v>
      </c>
      <c r="AH460" s="1">
        <v>22370.19921875</v>
      </c>
      <c r="AI460" s="1">
        <v>59205.91015625</v>
      </c>
      <c r="AJ460" s="1">
        <v>18267.060546875</v>
      </c>
      <c r="AK460" s="1">
        <v>45336.49609375</v>
      </c>
      <c r="AL460" s="1">
        <v>13183.4267578125</v>
      </c>
      <c r="AM460" s="1">
        <v>41302.60546875</v>
      </c>
      <c r="AN460" s="1">
        <v>14863.57421875</v>
      </c>
      <c r="AO460" s="1">
        <v>36605.125</v>
      </c>
      <c r="AP460" s="1">
        <v>12269.611328125</v>
      </c>
      <c r="AQ460" s="1">
        <v>29423.978515625</v>
      </c>
      <c r="AR460" s="1">
        <v>133025.984375</v>
      </c>
      <c r="AS460" s="1">
        <v>96372.7578125</v>
      </c>
      <c r="AT460" s="1">
        <v>384592.46875</v>
      </c>
      <c r="AU460" s="1">
        <v>192745.5</v>
      </c>
      <c r="AV460" s="1">
        <v>57191.69921875</v>
      </c>
      <c r="AW460" s="1">
        <v>134921.84375</v>
      </c>
      <c r="AX460" s="1">
        <v>33317.81640625</v>
      </c>
      <c r="AY460" s="1">
        <v>416016.375</v>
      </c>
      <c r="AZ460" s="1">
        <v>20058.375</v>
      </c>
      <c r="BA460" s="1">
        <v>137317.40625</v>
      </c>
      <c r="BB460" s="1">
        <v>31670.283203125</v>
      </c>
      <c r="BC460" s="1">
        <v>112979.1484375</v>
      </c>
      <c r="BD460" s="1">
        <v>23114.96484375</v>
      </c>
      <c r="BE460" s="1">
        <v>133341.34375</v>
      </c>
      <c r="BF460" s="1">
        <v>10867.9921875</v>
      </c>
      <c r="BG460" s="1">
        <v>125510.359375</v>
      </c>
    </row>
    <row r="461" spans="1:59" ht="13" x14ac:dyDescent="0.15">
      <c r="A461" s="1">
        <v>459</v>
      </c>
      <c r="B461" s="1">
        <v>82893.4765625</v>
      </c>
      <c r="C461" s="1">
        <v>156873.125</v>
      </c>
      <c r="D461" s="1">
        <v>80826.59375</v>
      </c>
      <c r="E461" s="1">
        <v>59373.81640625</v>
      </c>
      <c r="F461" s="1">
        <v>36212.23046875</v>
      </c>
      <c r="G461" s="1">
        <v>67994.546875</v>
      </c>
      <c r="H461" s="1">
        <v>25396.802734375</v>
      </c>
      <c r="I461" s="1">
        <v>69997.9609375</v>
      </c>
      <c r="J461" s="1">
        <v>74040.484375</v>
      </c>
      <c r="K461" s="1">
        <v>68237.390625</v>
      </c>
      <c r="L461" s="1">
        <v>39762.54296875</v>
      </c>
      <c r="M461" s="1">
        <v>62458.95703125</v>
      </c>
      <c r="N461" s="1">
        <v>51618.34375</v>
      </c>
      <c r="O461" s="1">
        <v>76347.6171875</v>
      </c>
      <c r="P461" s="1">
        <v>43474.12109375</v>
      </c>
      <c r="Q461" s="1">
        <v>35393.58984375</v>
      </c>
      <c r="R461" s="1">
        <v>33537.73828125</v>
      </c>
      <c r="S461" s="1">
        <v>64534.11328125</v>
      </c>
      <c r="T461" s="1">
        <v>47878.0546875</v>
      </c>
      <c r="U461" s="1">
        <v>69159.0703125</v>
      </c>
      <c r="V461" s="1">
        <v>21793.646484375</v>
      </c>
      <c r="W461" s="1">
        <v>53424.2890625</v>
      </c>
      <c r="X461" s="1">
        <v>16998.5390625</v>
      </c>
      <c r="Y461" s="1">
        <v>51603.00390625</v>
      </c>
      <c r="Z461" s="1">
        <v>19789.880859375</v>
      </c>
      <c r="AA461" s="1">
        <v>188199.203125</v>
      </c>
      <c r="AB461" s="1">
        <v>27665.970703125</v>
      </c>
      <c r="AC461" s="1">
        <v>139932.453125</v>
      </c>
      <c r="AD461" s="1">
        <v>24458.49609375</v>
      </c>
      <c r="AE461" s="1">
        <v>150313.75</v>
      </c>
      <c r="AF461" s="1">
        <v>40773.90625</v>
      </c>
      <c r="AG461" s="1">
        <v>120693.078125</v>
      </c>
      <c r="AH461" s="1">
        <v>22371.78515625</v>
      </c>
      <c r="AI461" s="1">
        <v>59335.1796875</v>
      </c>
      <c r="AJ461" s="1">
        <v>18268.09375</v>
      </c>
      <c r="AK461" s="1">
        <v>45435.4765625</v>
      </c>
      <c r="AL461" s="1">
        <v>13186.0087890625</v>
      </c>
      <c r="AM461" s="1">
        <v>41392.78515625</v>
      </c>
      <c r="AN461" s="1">
        <v>14864.779296875</v>
      </c>
      <c r="AO461" s="1">
        <v>36685.046875</v>
      </c>
      <c r="AP461" s="1">
        <v>12269.9365234375</v>
      </c>
      <c r="AQ461" s="1">
        <v>29488.220703125</v>
      </c>
      <c r="AR461" s="1">
        <v>133058.125</v>
      </c>
      <c r="AS461" s="1">
        <v>96583.171875</v>
      </c>
      <c r="AT461" s="1">
        <v>384651.25</v>
      </c>
      <c r="AU461" s="1">
        <v>193166.328125</v>
      </c>
      <c r="AV461" s="1">
        <v>57193.83203125</v>
      </c>
      <c r="AW461" s="1">
        <v>135216.4375</v>
      </c>
      <c r="AX461" s="1">
        <v>33318.28515625</v>
      </c>
      <c r="AY461" s="1">
        <v>416924.6875</v>
      </c>
      <c r="AZ461" s="1">
        <v>20059.55859375</v>
      </c>
      <c r="BA461" s="1">
        <v>137617.203125</v>
      </c>
      <c r="BB461" s="1">
        <v>31671.73046875</v>
      </c>
      <c r="BC461" s="1">
        <v>113225.8203125</v>
      </c>
      <c r="BD461" s="1">
        <v>23116.013671875</v>
      </c>
      <c r="BE461" s="1">
        <v>133632.46875</v>
      </c>
      <c r="BF461" s="1">
        <v>10868.8037109375</v>
      </c>
      <c r="BG461" s="1">
        <v>125784.3984375</v>
      </c>
    </row>
    <row r="462" spans="1:59" ht="13" x14ac:dyDescent="0.15">
      <c r="A462" s="1">
        <v>460</v>
      </c>
      <c r="B462" s="1">
        <v>82896.0625</v>
      </c>
      <c r="C462" s="1">
        <v>157214.90625</v>
      </c>
      <c r="D462" s="1">
        <v>80845.8671875</v>
      </c>
      <c r="E462" s="1">
        <v>59503.16796875</v>
      </c>
      <c r="F462" s="1">
        <v>36219.24609375</v>
      </c>
      <c r="G462" s="1">
        <v>68142.6875</v>
      </c>
      <c r="H462" s="1">
        <v>25400.94921875</v>
      </c>
      <c r="I462" s="1">
        <v>70150.4609375</v>
      </c>
      <c r="J462" s="1">
        <v>74045.7578125</v>
      </c>
      <c r="K462" s="1">
        <v>68386.0625</v>
      </c>
      <c r="L462" s="1">
        <v>39770.484375</v>
      </c>
      <c r="M462" s="1">
        <v>62595.03515625</v>
      </c>
      <c r="N462" s="1">
        <v>51621.98046875</v>
      </c>
      <c r="O462" s="1">
        <v>76513.953125</v>
      </c>
      <c r="P462" s="1">
        <v>43478.57421875</v>
      </c>
      <c r="Q462" s="1">
        <v>35470.703125</v>
      </c>
      <c r="R462" s="1">
        <v>33538.04296875</v>
      </c>
      <c r="S462" s="1">
        <v>64674.7109375</v>
      </c>
      <c r="T462" s="1">
        <v>47880.5234375</v>
      </c>
      <c r="U462" s="1">
        <v>69309.7421875</v>
      </c>
      <c r="V462" s="1">
        <v>21795.265625</v>
      </c>
      <c r="W462" s="1">
        <v>53540.6796875</v>
      </c>
      <c r="X462" s="1">
        <v>16999.375</v>
      </c>
      <c r="Y462" s="1">
        <v>51715.43359375</v>
      </c>
      <c r="Z462" s="1">
        <v>19792.943359375</v>
      </c>
      <c r="AA462" s="1">
        <v>188609.203125</v>
      </c>
      <c r="AB462" s="1">
        <v>27671.060546875</v>
      </c>
      <c r="AC462" s="1">
        <v>140237.3125</v>
      </c>
      <c r="AD462" s="1">
        <v>24459.8671875</v>
      </c>
      <c r="AE462" s="1">
        <v>150641.234375</v>
      </c>
      <c r="AF462" s="1">
        <v>40777.48828125</v>
      </c>
      <c r="AG462" s="1">
        <v>120956.03125</v>
      </c>
      <c r="AH462" s="1">
        <v>22373.36328125</v>
      </c>
      <c r="AI462" s="1">
        <v>59464.453125</v>
      </c>
      <c r="AJ462" s="1">
        <v>18269.123046875</v>
      </c>
      <c r="AK462" s="1">
        <v>45534.46875</v>
      </c>
      <c r="AL462" s="1">
        <v>13188.5810546875</v>
      </c>
      <c r="AM462" s="1">
        <v>41482.96484375</v>
      </c>
      <c r="AN462" s="1">
        <v>14865.9814453125</v>
      </c>
      <c r="AO462" s="1">
        <v>36764.97265625</v>
      </c>
      <c r="AP462" s="1">
        <v>12270.2578125</v>
      </c>
      <c r="AQ462" s="1">
        <v>29552.46484375</v>
      </c>
      <c r="AR462" s="1">
        <v>133090.109375</v>
      </c>
      <c r="AS462" s="1">
        <v>96793.59375</v>
      </c>
      <c r="AT462" s="1">
        <v>384709.71875</v>
      </c>
      <c r="AU462" s="1">
        <v>193587.171875</v>
      </c>
      <c r="AV462" s="1">
        <v>57195.95703125</v>
      </c>
      <c r="AW462" s="1">
        <v>135511.03125</v>
      </c>
      <c r="AX462" s="1">
        <v>33318.7578125</v>
      </c>
      <c r="AY462" s="1">
        <v>417833.03125</v>
      </c>
      <c r="AZ462" s="1">
        <v>20060.7421875</v>
      </c>
      <c r="BA462" s="1">
        <v>137917.03125</v>
      </c>
      <c r="BB462" s="1">
        <v>31673.169921875</v>
      </c>
      <c r="BC462" s="1">
        <v>113472.5078125</v>
      </c>
      <c r="BD462" s="1">
        <v>23117.056640625</v>
      </c>
      <c r="BE462" s="1">
        <v>133923.609375</v>
      </c>
      <c r="BF462" s="1">
        <v>10869.6123046875</v>
      </c>
      <c r="BG462" s="1">
        <v>126058.4453125</v>
      </c>
    </row>
    <row r="463" spans="1:59" ht="13" x14ac:dyDescent="0.15">
      <c r="A463" s="1">
        <v>461</v>
      </c>
      <c r="B463" s="1">
        <v>82898.6484375</v>
      </c>
      <c r="C463" s="1">
        <v>157556.671875</v>
      </c>
      <c r="D463" s="1">
        <v>80865.09375</v>
      </c>
      <c r="E463" s="1">
        <v>59632.5234375</v>
      </c>
      <c r="F463" s="1">
        <v>36226.2421875</v>
      </c>
      <c r="G463" s="1">
        <v>68290.8203125</v>
      </c>
      <c r="H463" s="1">
        <v>25405.083984375</v>
      </c>
      <c r="I463" s="1">
        <v>70302.9609375</v>
      </c>
      <c r="J463" s="1">
        <v>74050.984375</v>
      </c>
      <c r="K463" s="1">
        <v>68534.7265625</v>
      </c>
      <c r="L463" s="1">
        <v>39778.3984375</v>
      </c>
      <c r="M463" s="1">
        <v>62731.11328125</v>
      </c>
      <c r="N463" s="1">
        <v>51625.6015625</v>
      </c>
      <c r="O463" s="1">
        <v>76680.28125</v>
      </c>
      <c r="P463" s="1">
        <v>43483.0078125</v>
      </c>
      <c r="Q463" s="1">
        <v>35547.8125</v>
      </c>
      <c r="R463" s="1">
        <v>33538.3515625</v>
      </c>
      <c r="S463" s="1">
        <v>64815.3125</v>
      </c>
      <c r="T463" s="1">
        <v>47882.9765625</v>
      </c>
      <c r="U463" s="1">
        <v>69460.4140625</v>
      </c>
      <c r="V463" s="1">
        <v>21796.87890625</v>
      </c>
      <c r="W463" s="1">
        <v>53657.07421875</v>
      </c>
      <c r="X463" s="1">
        <v>17000.20703125</v>
      </c>
      <c r="Y463" s="1">
        <v>51827.859375</v>
      </c>
      <c r="Z463" s="1">
        <v>19795.994140625</v>
      </c>
      <c r="AA463" s="1">
        <v>189019.234375</v>
      </c>
      <c r="AB463" s="1">
        <v>27676.130859375</v>
      </c>
      <c r="AC463" s="1">
        <v>140542.1875</v>
      </c>
      <c r="AD463" s="1">
        <v>24461.23046875</v>
      </c>
      <c r="AE463" s="1">
        <v>150968.71875</v>
      </c>
      <c r="AF463" s="1">
        <v>40781.046875</v>
      </c>
      <c r="AG463" s="1">
        <v>121218.984375</v>
      </c>
      <c r="AH463" s="1">
        <v>22374.935546875</v>
      </c>
      <c r="AI463" s="1">
        <v>59593.7265625</v>
      </c>
      <c r="AJ463" s="1">
        <v>18270.142578125</v>
      </c>
      <c r="AK463" s="1">
        <v>45633.45703125</v>
      </c>
      <c r="AL463" s="1">
        <v>13191.1494140625</v>
      </c>
      <c r="AM463" s="1">
        <v>41573.1484375</v>
      </c>
      <c r="AN463" s="1">
        <v>14867.177734375</v>
      </c>
      <c r="AO463" s="1">
        <v>36844.89453125</v>
      </c>
      <c r="AP463" s="1">
        <v>12270.580078125</v>
      </c>
      <c r="AQ463" s="1">
        <v>29616.7109375</v>
      </c>
      <c r="AR463" s="1">
        <v>133121.953125</v>
      </c>
      <c r="AS463" s="1">
        <v>97004.015625</v>
      </c>
      <c r="AT463" s="1">
        <v>384767.9375</v>
      </c>
      <c r="AU463" s="1">
        <v>194008.03125</v>
      </c>
      <c r="AV463" s="1">
        <v>57198.06640625</v>
      </c>
      <c r="AW463" s="1">
        <v>135805.609375</v>
      </c>
      <c r="AX463" s="1">
        <v>33319.22265625</v>
      </c>
      <c r="AY463" s="1">
        <v>418741.375</v>
      </c>
      <c r="AZ463" s="1">
        <v>20061.91796875</v>
      </c>
      <c r="BA463" s="1">
        <v>138216.859375</v>
      </c>
      <c r="BB463" s="1">
        <v>31674.60546875</v>
      </c>
      <c r="BC463" s="1">
        <v>113719.1875</v>
      </c>
      <c r="BD463" s="1">
        <v>23118.099609375</v>
      </c>
      <c r="BE463" s="1">
        <v>134214.75</v>
      </c>
      <c r="BF463" s="1">
        <v>10870.4189453125</v>
      </c>
      <c r="BG463" s="1">
        <v>126332.4765625</v>
      </c>
    </row>
    <row r="464" spans="1:59" ht="13" x14ac:dyDescent="0.15">
      <c r="A464" s="1">
        <v>462</v>
      </c>
      <c r="B464" s="1">
        <v>82901.1953125</v>
      </c>
      <c r="C464" s="1">
        <v>157898.453125</v>
      </c>
      <c r="D464" s="1">
        <v>80884.234375</v>
      </c>
      <c r="E464" s="1">
        <v>59761.87890625</v>
      </c>
      <c r="F464" s="1">
        <v>36233.21484375</v>
      </c>
      <c r="G464" s="1">
        <v>68438.953125</v>
      </c>
      <c r="H464" s="1">
        <v>25409.201171875</v>
      </c>
      <c r="I464" s="1">
        <v>70455.46875</v>
      </c>
      <c r="J464" s="1">
        <v>74056.203125</v>
      </c>
      <c r="K464" s="1">
        <v>68683.3828125</v>
      </c>
      <c r="L464" s="1">
        <v>39786.30078125</v>
      </c>
      <c r="M464" s="1">
        <v>62867.18359375</v>
      </c>
      <c r="N464" s="1">
        <v>51629.203125</v>
      </c>
      <c r="O464" s="1">
        <v>76846.6171875</v>
      </c>
      <c r="P464" s="1">
        <v>43487.42578125</v>
      </c>
      <c r="Q464" s="1">
        <v>35624.92578125</v>
      </c>
      <c r="R464" s="1">
        <v>33538.65234375</v>
      </c>
      <c r="S464" s="1">
        <v>64955.90234375</v>
      </c>
      <c r="T464" s="1">
        <v>47885.41796875</v>
      </c>
      <c r="U464" s="1">
        <v>69611.0859375</v>
      </c>
      <c r="V464" s="1">
        <v>21798.48046875</v>
      </c>
      <c r="W464" s="1">
        <v>53773.46484375</v>
      </c>
      <c r="X464" s="1">
        <v>17001.033203125</v>
      </c>
      <c r="Y464" s="1">
        <v>51940.28125</v>
      </c>
      <c r="Z464" s="1">
        <v>19799.03125</v>
      </c>
      <c r="AA464" s="1">
        <v>189429.25</v>
      </c>
      <c r="AB464" s="1">
        <v>27681.18359375</v>
      </c>
      <c r="AC464" s="1">
        <v>140847.046875</v>
      </c>
      <c r="AD464" s="1">
        <v>24462.591796875</v>
      </c>
      <c r="AE464" s="1">
        <v>151296.203125</v>
      </c>
      <c r="AF464" s="1">
        <v>40784.6015625</v>
      </c>
      <c r="AG464" s="1">
        <v>121481.9296875</v>
      </c>
      <c r="AH464" s="1">
        <v>22376.498046875</v>
      </c>
      <c r="AI464" s="1">
        <v>59722.9921875</v>
      </c>
      <c r="AJ464" s="1">
        <v>18271.158203125</v>
      </c>
      <c r="AK464" s="1">
        <v>45732.4453125</v>
      </c>
      <c r="AL464" s="1">
        <v>13193.70703125</v>
      </c>
      <c r="AM464" s="1">
        <v>41663.328125</v>
      </c>
      <c r="AN464" s="1">
        <v>14868.3671875</v>
      </c>
      <c r="AO464" s="1">
        <v>36924.81640625</v>
      </c>
      <c r="AP464" s="1">
        <v>12270.8984375</v>
      </c>
      <c r="AQ464" s="1">
        <v>29680.953125</v>
      </c>
      <c r="AR464" s="1">
        <v>133153.671875</v>
      </c>
      <c r="AS464" s="1">
        <v>97214.4375</v>
      </c>
      <c r="AT464" s="1">
        <v>384825.875</v>
      </c>
      <c r="AU464" s="1">
        <v>194428.859375</v>
      </c>
      <c r="AV464" s="1">
        <v>57200.1640625</v>
      </c>
      <c r="AW464" s="1">
        <v>136100.203125</v>
      </c>
      <c r="AX464" s="1">
        <v>33319.69140625</v>
      </c>
      <c r="AY464" s="1">
        <v>419649.6875</v>
      </c>
      <c r="AZ464" s="1">
        <v>20063.0859375</v>
      </c>
      <c r="BA464" s="1">
        <v>138516.671875</v>
      </c>
      <c r="BB464" s="1">
        <v>31676.033203125</v>
      </c>
      <c r="BC464" s="1">
        <v>113965.859375</v>
      </c>
      <c r="BD464" s="1">
        <v>23119.13671875</v>
      </c>
      <c r="BE464" s="1">
        <v>134505.890625</v>
      </c>
      <c r="BF464" s="1">
        <v>10871.2216796875</v>
      </c>
      <c r="BG464" s="1">
        <v>126606.515625</v>
      </c>
    </row>
    <row r="465" spans="1:59" ht="13" x14ac:dyDescent="0.15">
      <c r="A465" s="1">
        <v>463</v>
      </c>
      <c r="B465" s="1">
        <v>82903.7421875</v>
      </c>
      <c r="C465" s="1">
        <v>158240.21875</v>
      </c>
      <c r="D465" s="1">
        <v>80903.3203125</v>
      </c>
      <c r="E465" s="1">
        <v>59891.23046875</v>
      </c>
      <c r="F465" s="1">
        <v>36240.16015625</v>
      </c>
      <c r="G465" s="1">
        <v>68587.09375</v>
      </c>
      <c r="H465" s="1">
        <v>25413.306640625</v>
      </c>
      <c r="I465" s="1">
        <v>70607.9609375</v>
      </c>
      <c r="J465" s="1">
        <v>74061.3828125</v>
      </c>
      <c r="K465" s="1">
        <v>68832.046875</v>
      </c>
      <c r="L465" s="1">
        <v>39794.171875</v>
      </c>
      <c r="M465" s="1">
        <v>63003.26171875</v>
      </c>
      <c r="N465" s="1">
        <v>51632.796875</v>
      </c>
      <c r="O465" s="1">
        <v>77012.953125</v>
      </c>
      <c r="P465" s="1">
        <v>43491.8203125</v>
      </c>
      <c r="Q465" s="1">
        <v>35702.03515625</v>
      </c>
      <c r="R465" s="1">
        <v>33538.953125</v>
      </c>
      <c r="S465" s="1">
        <v>65096.50390625</v>
      </c>
      <c r="T465" s="1">
        <v>47887.8515625</v>
      </c>
      <c r="U465" s="1">
        <v>69761.765625</v>
      </c>
      <c r="V465" s="1">
        <v>21800.080078125</v>
      </c>
      <c r="W465" s="1">
        <v>53889.859375</v>
      </c>
      <c r="X465" s="1">
        <v>17001.85546875</v>
      </c>
      <c r="Y465" s="1">
        <v>52052.70703125</v>
      </c>
      <c r="Z465" s="1">
        <v>19802.0546875</v>
      </c>
      <c r="AA465" s="1">
        <v>189839.28125</v>
      </c>
      <c r="AB465" s="1">
        <v>27686.216796875</v>
      </c>
      <c r="AC465" s="1">
        <v>141151.90625</v>
      </c>
      <c r="AD465" s="1">
        <v>24463.9453125</v>
      </c>
      <c r="AE465" s="1">
        <v>151623.671875</v>
      </c>
      <c r="AF465" s="1">
        <v>40788.1328125</v>
      </c>
      <c r="AG465" s="1">
        <v>121744.8671875</v>
      </c>
      <c r="AH465" s="1">
        <v>22378.05859375</v>
      </c>
      <c r="AI465" s="1">
        <v>59852.265625</v>
      </c>
      <c r="AJ465" s="1">
        <v>18272.16796875</v>
      </c>
      <c r="AK465" s="1">
        <v>45831.43359375</v>
      </c>
      <c r="AL465" s="1">
        <v>13196.2607421875</v>
      </c>
      <c r="AM465" s="1">
        <v>41753.5078125</v>
      </c>
      <c r="AN465" s="1">
        <v>14869.5537109375</v>
      </c>
      <c r="AO465" s="1">
        <v>37004.74609375</v>
      </c>
      <c r="AP465" s="1">
        <v>12271.216796875</v>
      </c>
      <c r="AQ465" s="1">
        <v>29745.19921875</v>
      </c>
      <c r="AR465" s="1">
        <v>133185.265625</v>
      </c>
      <c r="AS465" s="1">
        <v>97424.8515625</v>
      </c>
      <c r="AT465" s="1">
        <v>384883.53125</v>
      </c>
      <c r="AU465" s="1">
        <v>194849.703125</v>
      </c>
      <c r="AV465" s="1">
        <v>57202.26171875</v>
      </c>
      <c r="AW465" s="1">
        <v>136394.796875</v>
      </c>
      <c r="AX465" s="1">
        <v>33320.1484375</v>
      </c>
      <c r="AY465" s="1">
        <v>420558.03125</v>
      </c>
      <c r="AZ465" s="1">
        <v>20064.25390625</v>
      </c>
      <c r="BA465" s="1">
        <v>138816.484375</v>
      </c>
      <c r="BB465" s="1">
        <v>31677.458984375</v>
      </c>
      <c r="BC465" s="1">
        <v>114212.5390625</v>
      </c>
      <c r="BD465" s="1">
        <v>23120.171875</v>
      </c>
      <c r="BE465" s="1">
        <v>134797.03125</v>
      </c>
      <c r="BF465" s="1">
        <v>10872.0234375</v>
      </c>
      <c r="BG465" s="1">
        <v>126880.5546875</v>
      </c>
    </row>
    <row r="466" spans="1:59" ht="13" x14ac:dyDescent="0.15">
      <c r="A466" s="1">
        <v>464</v>
      </c>
      <c r="B466" s="1">
        <v>82906.2734375</v>
      </c>
      <c r="C466" s="1">
        <v>158581.984375</v>
      </c>
      <c r="D466" s="1">
        <v>80922.328125</v>
      </c>
      <c r="E466" s="1">
        <v>60020.58984375</v>
      </c>
      <c r="F466" s="1">
        <v>36247.0859375</v>
      </c>
      <c r="G466" s="1">
        <v>68735.234375</v>
      </c>
      <c r="H466" s="1">
        <v>25417.396484375</v>
      </c>
      <c r="I466" s="1">
        <v>70760.46875</v>
      </c>
      <c r="J466" s="1">
        <v>74066.546875</v>
      </c>
      <c r="K466" s="1">
        <v>68980.7265625</v>
      </c>
      <c r="L466" s="1">
        <v>39802.0234375</v>
      </c>
      <c r="M466" s="1">
        <v>63139.34375</v>
      </c>
      <c r="N466" s="1">
        <v>51636.37890625</v>
      </c>
      <c r="O466" s="1">
        <v>77179.2890625</v>
      </c>
      <c r="P466" s="1">
        <v>43496.1953125</v>
      </c>
      <c r="Q466" s="1">
        <v>35779.14453125</v>
      </c>
      <c r="R466" s="1">
        <v>33539.25390625</v>
      </c>
      <c r="S466" s="1">
        <v>65237.1015625</v>
      </c>
      <c r="T466" s="1">
        <v>47890.2734375</v>
      </c>
      <c r="U466" s="1">
        <v>69912.4375</v>
      </c>
      <c r="V466" s="1">
        <v>21801.66796875</v>
      </c>
      <c r="W466" s="1">
        <v>54006.25390625</v>
      </c>
      <c r="X466" s="1">
        <v>17002.671875</v>
      </c>
      <c r="Y466" s="1">
        <v>52165.1328125</v>
      </c>
      <c r="Z466" s="1">
        <v>19805.064453125</v>
      </c>
      <c r="AA466" s="1">
        <v>190249.28125</v>
      </c>
      <c r="AB466" s="1">
        <v>27691.23046875</v>
      </c>
      <c r="AC466" s="1">
        <v>141456.765625</v>
      </c>
      <c r="AD466" s="1">
        <v>24465.294921875</v>
      </c>
      <c r="AE466" s="1">
        <v>151951.171875</v>
      </c>
      <c r="AF466" s="1">
        <v>40791.65234375</v>
      </c>
      <c r="AG466" s="1">
        <v>122007.8203125</v>
      </c>
      <c r="AH466" s="1">
        <v>22379.607421875</v>
      </c>
      <c r="AI466" s="1">
        <v>59981.5390625</v>
      </c>
      <c r="AJ466" s="1">
        <v>18273.173828125</v>
      </c>
      <c r="AK466" s="1">
        <v>45930.41796875</v>
      </c>
      <c r="AL466" s="1">
        <v>13198.8056640625</v>
      </c>
      <c r="AM466" s="1">
        <v>41843.6875</v>
      </c>
      <c r="AN466" s="1">
        <v>14870.734375</v>
      </c>
      <c r="AO466" s="1">
        <v>37084.66796875</v>
      </c>
      <c r="AP466" s="1">
        <v>12271.533203125</v>
      </c>
      <c r="AQ466" s="1">
        <v>29809.4453125</v>
      </c>
      <c r="AR466" s="1">
        <v>133216.71875</v>
      </c>
      <c r="AS466" s="1">
        <v>97635.2734375</v>
      </c>
      <c r="AT466" s="1">
        <v>384940.90625</v>
      </c>
      <c r="AU466" s="1">
        <v>195270.546875</v>
      </c>
      <c r="AV466" s="1">
        <v>57204.33984375</v>
      </c>
      <c r="AW466" s="1">
        <v>136689.390625</v>
      </c>
      <c r="AX466" s="1">
        <v>33320.609375</v>
      </c>
      <c r="AY466" s="1">
        <v>421466.375</v>
      </c>
      <c r="AZ466" s="1">
        <v>20065.416015625</v>
      </c>
      <c r="BA466" s="1">
        <v>139116.3125</v>
      </c>
      <c r="BB466" s="1">
        <v>31678.875</v>
      </c>
      <c r="BC466" s="1">
        <v>114459.2265625</v>
      </c>
      <c r="BD466" s="1">
        <v>23121.19921875</v>
      </c>
      <c r="BE466" s="1">
        <v>135088.171875</v>
      </c>
      <c r="BF466" s="1">
        <v>10872.822265625</v>
      </c>
      <c r="BG466" s="1">
        <v>127154.6015625</v>
      </c>
    </row>
    <row r="467" spans="1:59" ht="13" x14ac:dyDescent="0.15">
      <c r="A467" s="1">
        <v>465</v>
      </c>
      <c r="B467" s="1">
        <v>82908.7734375</v>
      </c>
      <c r="C467" s="1">
        <v>158923.765625</v>
      </c>
      <c r="D467" s="1">
        <v>80941.2734375</v>
      </c>
      <c r="E467" s="1">
        <v>60149.9375</v>
      </c>
      <c r="F467" s="1">
        <v>36253.98046875</v>
      </c>
      <c r="G467" s="1">
        <v>68883.3671875</v>
      </c>
      <c r="H467" s="1">
        <v>25421.470703125</v>
      </c>
      <c r="I467" s="1">
        <v>70912.9609375</v>
      </c>
      <c r="J467" s="1">
        <v>74071.6796875</v>
      </c>
      <c r="K467" s="1">
        <v>69129.3828125</v>
      </c>
      <c r="L467" s="1">
        <v>39809.86328125</v>
      </c>
      <c r="M467" s="1">
        <v>63275.4140625</v>
      </c>
      <c r="N467" s="1">
        <v>51639.94140625</v>
      </c>
      <c r="O467" s="1">
        <v>77345.625</v>
      </c>
      <c r="P467" s="1">
        <v>43500.5546875</v>
      </c>
      <c r="Q467" s="1">
        <v>35856.25390625</v>
      </c>
      <c r="R467" s="1">
        <v>33539.55078125</v>
      </c>
      <c r="S467" s="1">
        <v>65377.69921875</v>
      </c>
      <c r="T467" s="1">
        <v>47892.6875</v>
      </c>
      <c r="U467" s="1">
        <v>70063.1015625</v>
      </c>
      <c r="V467" s="1">
        <v>21803.25</v>
      </c>
      <c r="W467" s="1">
        <v>54122.64453125</v>
      </c>
      <c r="X467" s="1">
        <v>17003.48828125</v>
      </c>
      <c r="Y467" s="1">
        <v>52277.5546875</v>
      </c>
      <c r="Z467" s="1">
        <v>19808.0625</v>
      </c>
      <c r="AA467" s="1">
        <v>190659.3125</v>
      </c>
      <c r="AB467" s="1">
        <v>27696.23046875</v>
      </c>
      <c r="AC467" s="1">
        <v>141761.625</v>
      </c>
      <c r="AD467" s="1">
        <v>24466.63671875</v>
      </c>
      <c r="AE467" s="1">
        <v>152278.640625</v>
      </c>
      <c r="AF467" s="1">
        <v>40795.15625</v>
      </c>
      <c r="AG467" s="1">
        <v>122270.765625</v>
      </c>
      <c r="AH467" s="1">
        <v>22381.154296875</v>
      </c>
      <c r="AI467" s="1">
        <v>60110.8046875</v>
      </c>
      <c r="AJ467" s="1">
        <v>18274.171875</v>
      </c>
      <c r="AK467" s="1">
        <v>46029.40625</v>
      </c>
      <c r="AL467" s="1">
        <v>13201.34375</v>
      </c>
      <c r="AM467" s="1">
        <v>41933.8671875</v>
      </c>
      <c r="AN467" s="1">
        <v>14871.91015625</v>
      </c>
      <c r="AO467" s="1">
        <v>37164.58984375</v>
      </c>
      <c r="AP467" s="1">
        <v>12271.8486328125</v>
      </c>
      <c r="AQ467" s="1">
        <v>29873.6875</v>
      </c>
      <c r="AR467" s="1">
        <v>133248.046875</v>
      </c>
      <c r="AS467" s="1">
        <v>97845.6953125</v>
      </c>
      <c r="AT467" s="1">
        <v>384998.03125</v>
      </c>
      <c r="AU467" s="1">
        <v>195691.390625</v>
      </c>
      <c r="AV467" s="1">
        <v>57206.41015625</v>
      </c>
      <c r="AW467" s="1">
        <v>136983.96875</v>
      </c>
      <c r="AX467" s="1">
        <v>33321.07421875</v>
      </c>
      <c r="AY467" s="1">
        <v>422374.65625</v>
      </c>
      <c r="AZ467" s="1">
        <v>20066.5703125</v>
      </c>
      <c r="BA467" s="1">
        <v>139416.125</v>
      </c>
      <c r="BB467" s="1">
        <v>31680.2890625</v>
      </c>
      <c r="BC467" s="1">
        <v>114705.90625</v>
      </c>
      <c r="BD467" s="1">
        <v>23122.224609375</v>
      </c>
      <c r="BE467" s="1">
        <v>135379.296875</v>
      </c>
      <c r="BF467" s="1">
        <v>10873.619140625</v>
      </c>
      <c r="BG467" s="1">
        <v>127428.640625</v>
      </c>
    </row>
    <row r="468" spans="1:59" ht="13" x14ac:dyDescent="0.15">
      <c r="A468" s="1">
        <v>466</v>
      </c>
      <c r="B468" s="1">
        <v>82911.28125</v>
      </c>
      <c r="C468" s="1">
        <v>159265.53125</v>
      </c>
      <c r="D468" s="1">
        <v>80960.1484375</v>
      </c>
      <c r="E468" s="1">
        <v>60279.30078125</v>
      </c>
      <c r="F468" s="1">
        <v>36260.85546875</v>
      </c>
      <c r="G468" s="1">
        <v>69031.5</v>
      </c>
      <c r="H468" s="1">
        <v>25425.53515625</v>
      </c>
      <c r="I468" s="1">
        <v>71065.46875</v>
      </c>
      <c r="J468" s="1">
        <v>74076.7890625</v>
      </c>
      <c r="K468" s="1">
        <v>69278.046875</v>
      </c>
      <c r="L468" s="1">
        <v>39817.671875</v>
      </c>
      <c r="M468" s="1">
        <v>63411.4921875</v>
      </c>
      <c r="N468" s="1">
        <v>51643.484375</v>
      </c>
      <c r="O468" s="1">
        <v>77511.953125</v>
      </c>
      <c r="P468" s="1">
        <v>43504.890625</v>
      </c>
      <c r="Q468" s="1">
        <v>35933.36328125</v>
      </c>
      <c r="R468" s="1">
        <v>33539.84375</v>
      </c>
      <c r="S468" s="1">
        <v>65518.29296875</v>
      </c>
      <c r="T468" s="1">
        <v>47895.08984375</v>
      </c>
      <c r="U468" s="1">
        <v>70213.78125</v>
      </c>
      <c r="V468" s="1">
        <v>21804.826171875</v>
      </c>
      <c r="W468" s="1">
        <v>54239.0390625</v>
      </c>
      <c r="X468" s="1">
        <v>17004.296875</v>
      </c>
      <c r="Y468" s="1">
        <v>52389.98046875</v>
      </c>
      <c r="Z468" s="1">
        <v>19811.048828125</v>
      </c>
      <c r="AA468" s="1">
        <v>191069.328125</v>
      </c>
      <c r="AB468" s="1">
        <v>27701.208984375</v>
      </c>
      <c r="AC468" s="1">
        <v>142066.5</v>
      </c>
      <c r="AD468" s="1">
        <v>24467.9765625</v>
      </c>
      <c r="AE468" s="1">
        <v>152606.125</v>
      </c>
      <c r="AF468" s="1">
        <v>40798.64453125</v>
      </c>
      <c r="AG468" s="1">
        <v>122533.71875</v>
      </c>
      <c r="AH468" s="1">
        <v>22382.693359375</v>
      </c>
      <c r="AI468" s="1">
        <v>60240.07421875</v>
      </c>
      <c r="AJ468" s="1">
        <v>18275.166015625</v>
      </c>
      <c r="AK468" s="1">
        <v>46128.39453125</v>
      </c>
      <c r="AL468" s="1">
        <v>13203.8740234375</v>
      </c>
      <c r="AM468" s="1">
        <v>42024.05078125</v>
      </c>
      <c r="AN468" s="1">
        <v>14873.0830078125</v>
      </c>
      <c r="AO468" s="1">
        <v>37244.515625</v>
      </c>
      <c r="AP468" s="1">
        <v>12272.1611328125</v>
      </c>
      <c r="AQ468" s="1">
        <v>29937.93359375</v>
      </c>
      <c r="AR468" s="1">
        <v>133279.25</v>
      </c>
      <c r="AS468" s="1">
        <v>98056.1171875</v>
      </c>
      <c r="AT468" s="1">
        <v>385054.84375</v>
      </c>
      <c r="AU468" s="1">
        <v>196112.234375</v>
      </c>
      <c r="AV468" s="1">
        <v>57208.4765625</v>
      </c>
      <c r="AW468" s="1">
        <v>137278.5625</v>
      </c>
      <c r="AX468" s="1">
        <v>33321.52734375</v>
      </c>
      <c r="AY468" s="1">
        <v>423283.03125</v>
      </c>
      <c r="AZ468" s="1">
        <v>20067.72265625</v>
      </c>
      <c r="BA468" s="1">
        <v>139715.953125</v>
      </c>
      <c r="BB468" s="1">
        <v>31681.69140625</v>
      </c>
      <c r="BC468" s="1">
        <v>114952.578125</v>
      </c>
      <c r="BD468" s="1">
        <v>23123.24609375</v>
      </c>
      <c r="BE468" s="1">
        <v>135670.4375</v>
      </c>
      <c r="BF468" s="1">
        <v>10874.412109375</v>
      </c>
      <c r="BG468" s="1">
        <v>127702.6796875</v>
      </c>
    </row>
    <row r="469" spans="1:59" ht="13" x14ac:dyDescent="0.15">
      <c r="A469" s="1">
        <v>467</v>
      </c>
      <c r="B469" s="1">
        <v>82913.7578125</v>
      </c>
      <c r="C469" s="1">
        <v>159607.296875</v>
      </c>
      <c r="D469" s="1">
        <v>80978.9453125</v>
      </c>
      <c r="E469" s="1">
        <v>60408.65234375</v>
      </c>
      <c r="F469" s="1">
        <v>36267.703125</v>
      </c>
      <c r="G469" s="1">
        <v>69179.640625</v>
      </c>
      <c r="H469" s="1">
        <v>25429.5859375</v>
      </c>
      <c r="I469" s="1">
        <v>71217.96875</v>
      </c>
      <c r="J469" s="1">
        <v>74081.875</v>
      </c>
      <c r="K469" s="1">
        <v>69426.7109375</v>
      </c>
      <c r="L469" s="1">
        <v>39825.46484375</v>
      </c>
      <c r="M469" s="1">
        <v>63547.56640625</v>
      </c>
      <c r="N469" s="1">
        <v>51647.01953125</v>
      </c>
      <c r="O469" s="1">
        <v>77678.296875</v>
      </c>
      <c r="P469" s="1">
        <v>43509.21484375</v>
      </c>
      <c r="Q469" s="1">
        <v>36010.4765625</v>
      </c>
      <c r="R469" s="1">
        <v>33540.140625</v>
      </c>
      <c r="S469" s="1">
        <v>65658.8984375</v>
      </c>
      <c r="T469" s="1">
        <v>47897.48046875</v>
      </c>
      <c r="U469" s="1">
        <v>70364.453125</v>
      </c>
      <c r="V469" s="1">
        <v>21806.392578125</v>
      </c>
      <c r="W469" s="1">
        <v>54355.4296875</v>
      </c>
      <c r="X469" s="1">
        <v>17005.103515625</v>
      </c>
      <c r="Y469" s="1">
        <v>52502.40625</v>
      </c>
      <c r="Z469" s="1">
        <v>19814.01953125</v>
      </c>
      <c r="AA469" s="1">
        <v>191479.359375</v>
      </c>
      <c r="AB469" s="1">
        <v>27706.173828125</v>
      </c>
      <c r="AC469" s="1">
        <v>142371.359375</v>
      </c>
      <c r="AD469" s="1">
        <v>24469.30859375</v>
      </c>
      <c r="AE469" s="1">
        <v>152933.609375</v>
      </c>
      <c r="AF469" s="1">
        <v>40802.1171875</v>
      </c>
      <c r="AG469" s="1">
        <v>122796.6640625</v>
      </c>
      <c r="AH469" s="1">
        <v>22384.224609375</v>
      </c>
      <c r="AI469" s="1">
        <v>60369.34765625</v>
      </c>
      <c r="AJ469" s="1">
        <v>18276.154296875</v>
      </c>
      <c r="AK469" s="1">
        <v>46227.38671875</v>
      </c>
      <c r="AL469" s="1">
        <v>13206.3974609375</v>
      </c>
      <c r="AM469" s="1">
        <v>42114.23046875</v>
      </c>
      <c r="AN469" s="1">
        <v>14874.25</v>
      </c>
      <c r="AO469" s="1">
        <v>37324.44140625</v>
      </c>
      <c r="AP469" s="1">
        <v>12272.4716796875</v>
      </c>
      <c r="AQ469" s="1">
        <v>30002.17578125</v>
      </c>
      <c r="AR469" s="1">
        <v>133310.328125</v>
      </c>
      <c r="AS469" s="1">
        <v>98266.5390625</v>
      </c>
      <c r="AT469" s="1">
        <v>385111.375</v>
      </c>
      <c r="AU469" s="1">
        <v>196533.078125</v>
      </c>
      <c r="AV469" s="1">
        <v>57210.5234375</v>
      </c>
      <c r="AW469" s="1">
        <v>137573.15625</v>
      </c>
      <c r="AX469" s="1">
        <v>33321.984375</v>
      </c>
      <c r="AY469" s="1">
        <v>424191.375</v>
      </c>
      <c r="AZ469" s="1">
        <v>20068.8671875</v>
      </c>
      <c r="BA469" s="1">
        <v>140015.78125</v>
      </c>
      <c r="BB469" s="1">
        <v>31683.091796875</v>
      </c>
      <c r="BC469" s="1">
        <v>115199.2578125</v>
      </c>
      <c r="BD469" s="1">
        <v>23124.263671875</v>
      </c>
      <c r="BE469" s="1">
        <v>135961.578125</v>
      </c>
      <c r="BF469" s="1">
        <v>10875.203125</v>
      </c>
      <c r="BG469" s="1">
        <v>127976.7265625</v>
      </c>
    </row>
    <row r="470" spans="1:59" ht="13" x14ac:dyDescent="0.15">
      <c r="A470" s="1">
        <v>468</v>
      </c>
      <c r="B470" s="1">
        <v>82916.2265625</v>
      </c>
      <c r="C470" s="1">
        <v>159949.078125</v>
      </c>
      <c r="D470" s="1">
        <v>80997.6875</v>
      </c>
      <c r="E470" s="1">
        <v>60538.0078125</v>
      </c>
      <c r="F470" s="1">
        <v>36274.52734375</v>
      </c>
      <c r="G470" s="1">
        <v>69327.7734375</v>
      </c>
      <c r="H470" s="1">
        <v>25433.619140625</v>
      </c>
      <c r="I470" s="1">
        <v>71370.46875</v>
      </c>
      <c r="J470" s="1">
        <v>74086.9296875</v>
      </c>
      <c r="K470" s="1">
        <v>69575.375</v>
      </c>
      <c r="L470" s="1">
        <v>39833.234375</v>
      </c>
      <c r="M470" s="1">
        <v>63683.64453125</v>
      </c>
      <c r="N470" s="1">
        <v>51650.53515625</v>
      </c>
      <c r="O470" s="1">
        <v>77844.625</v>
      </c>
      <c r="P470" s="1">
        <v>43513.515625</v>
      </c>
      <c r="Q470" s="1">
        <v>36087.58203125</v>
      </c>
      <c r="R470" s="1">
        <v>33540.42578125</v>
      </c>
      <c r="S470" s="1">
        <v>65799.484375</v>
      </c>
      <c r="T470" s="1">
        <v>47899.86328125</v>
      </c>
      <c r="U470" s="1">
        <v>70515.125</v>
      </c>
      <c r="V470" s="1">
        <v>21807.953125</v>
      </c>
      <c r="W470" s="1">
        <v>54471.8203125</v>
      </c>
      <c r="X470" s="1">
        <v>17005.904296875</v>
      </c>
      <c r="Y470" s="1">
        <v>52614.828125</v>
      </c>
      <c r="Z470" s="1">
        <v>19816.974609375</v>
      </c>
      <c r="AA470" s="1">
        <v>191889.375</v>
      </c>
      <c r="AB470" s="1">
        <v>27711.119140625</v>
      </c>
      <c r="AC470" s="1">
        <v>142676.21875</v>
      </c>
      <c r="AD470" s="1">
        <v>24470.638671875</v>
      </c>
      <c r="AE470" s="1">
        <v>153261.078125</v>
      </c>
      <c r="AF470" s="1">
        <v>40805.58203125</v>
      </c>
      <c r="AG470" s="1">
        <v>123059.609375</v>
      </c>
      <c r="AH470" s="1">
        <v>22385.75</v>
      </c>
      <c r="AI470" s="1">
        <v>60498.61328125</v>
      </c>
      <c r="AJ470" s="1">
        <v>18277.138671875</v>
      </c>
      <c r="AK470" s="1">
        <v>46326.37109375</v>
      </c>
      <c r="AL470" s="1">
        <v>13208.9150390625</v>
      </c>
      <c r="AM470" s="1">
        <v>42204.41015625</v>
      </c>
      <c r="AN470" s="1">
        <v>14875.412109375</v>
      </c>
      <c r="AO470" s="1">
        <v>37404.36328125</v>
      </c>
      <c r="AP470" s="1">
        <v>12272.7822265625</v>
      </c>
      <c r="AQ470" s="1">
        <v>30066.419921875</v>
      </c>
      <c r="AR470" s="1">
        <v>133341.25</v>
      </c>
      <c r="AS470" s="1">
        <v>98476.953125</v>
      </c>
      <c r="AT470" s="1">
        <v>385167.6875</v>
      </c>
      <c r="AU470" s="1">
        <v>196953.90625</v>
      </c>
      <c r="AV470" s="1">
        <v>57212.5703125</v>
      </c>
      <c r="AW470" s="1">
        <v>137867.75</v>
      </c>
      <c r="AX470" s="1">
        <v>33322.4375</v>
      </c>
      <c r="AY470" s="1">
        <v>425099.6875</v>
      </c>
      <c r="AZ470" s="1">
        <v>20070.009765625</v>
      </c>
      <c r="BA470" s="1">
        <v>140315.59375</v>
      </c>
      <c r="BB470" s="1">
        <v>31684.486328125</v>
      </c>
      <c r="BC470" s="1">
        <v>115445.9453125</v>
      </c>
      <c r="BD470" s="1">
        <v>23125.279296875</v>
      </c>
      <c r="BE470" s="1">
        <v>136252.703125</v>
      </c>
      <c r="BF470" s="1">
        <v>10875.9912109375</v>
      </c>
      <c r="BG470" s="1">
        <v>128250.75</v>
      </c>
    </row>
    <row r="471" spans="1:59" ht="13" x14ac:dyDescent="0.15">
      <c r="A471" s="1">
        <v>469</v>
      </c>
      <c r="B471" s="1">
        <v>82918.6875</v>
      </c>
      <c r="C471" s="1">
        <v>160290.84375</v>
      </c>
      <c r="D471" s="1">
        <v>81016.3515625</v>
      </c>
      <c r="E471" s="1">
        <v>60667.359375</v>
      </c>
      <c r="F471" s="1">
        <v>36281.33203125</v>
      </c>
      <c r="G471" s="1">
        <v>69475.90625</v>
      </c>
      <c r="H471" s="1">
        <v>25437.640625</v>
      </c>
      <c r="I471" s="1">
        <v>71522.9765625</v>
      </c>
      <c r="J471" s="1">
        <v>74091.96875</v>
      </c>
      <c r="K471" s="1">
        <v>69724.046875</v>
      </c>
      <c r="L471" s="1">
        <v>39840.98828125</v>
      </c>
      <c r="M471" s="1">
        <v>63819.72265625</v>
      </c>
      <c r="N471" s="1">
        <v>51654.0390625</v>
      </c>
      <c r="O471" s="1">
        <v>78010.9609375</v>
      </c>
      <c r="P471" s="1">
        <v>43517.796875</v>
      </c>
      <c r="Q471" s="1">
        <v>36164.6953125</v>
      </c>
      <c r="R471" s="1">
        <v>33540.71875</v>
      </c>
      <c r="S471" s="1">
        <v>65940.0859375</v>
      </c>
      <c r="T471" s="1">
        <v>47902.23828125</v>
      </c>
      <c r="U471" s="1">
        <v>70665.8046875</v>
      </c>
      <c r="V471" s="1">
        <v>21809.5078125</v>
      </c>
      <c r="W471" s="1">
        <v>54588.21484375</v>
      </c>
      <c r="X471" s="1">
        <v>17006.701171875</v>
      </c>
      <c r="Y471" s="1">
        <v>52727.2578125</v>
      </c>
      <c r="Z471" s="1">
        <v>19819.921875</v>
      </c>
      <c r="AA471" s="1">
        <v>192299.390625</v>
      </c>
      <c r="AB471" s="1">
        <v>27716.04296875</v>
      </c>
      <c r="AC471" s="1">
        <v>142981.09375</v>
      </c>
      <c r="AD471" s="1">
        <v>24471.962890625</v>
      </c>
      <c r="AE471" s="1">
        <v>153588.5625</v>
      </c>
      <c r="AF471" s="1">
        <v>40809.02734375</v>
      </c>
      <c r="AG471" s="1">
        <v>123322.5625</v>
      </c>
      <c r="AH471" s="1">
        <v>22387.26953125</v>
      </c>
      <c r="AI471" s="1">
        <v>60627.88671875</v>
      </c>
      <c r="AJ471" s="1">
        <v>18278.115234375</v>
      </c>
      <c r="AK471" s="1">
        <v>46425.359375</v>
      </c>
      <c r="AL471" s="1">
        <v>13211.42578125</v>
      </c>
      <c r="AM471" s="1">
        <v>42294.58984375</v>
      </c>
      <c r="AN471" s="1">
        <v>14876.568359375</v>
      </c>
      <c r="AO471" s="1">
        <v>37484.28515625</v>
      </c>
      <c r="AP471" s="1">
        <v>12273.08984375</v>
      </c>
      <c r="AQ471" s="1">
        <v>30130.6640625</v>
      </c>
      <c r="AR471" s="1">
        <v>133372.0625</v>
      </c>
      <c r="AS471" s="1">
        <v>98687.3828125</v>
      </c>
      <c r="AT471" s="1">
        <v>385223.6875</v>
      </c>
      <c r="AU471" s="1">
        <v>197374.75</v>
      </c>
      <c r="AV471" s="1">
        <v>57214.60546875</v>
      </c>
      <c r="AW471" s="1">
        <v>138162.328125</v>
      </c>
      <c r="AX471" s="1">
        <v>33322.890625</v>
      </c>
      <c r="AY471" s="1">
        <v>426008</v>
      </c>
      <c r="AZ471" s="1">
        <v>20071.150390625</v>
      </c>
      <c r="BA471" s="1">
        <v>140615.40625</v>
      </c>
      <c r="BB471" s="1">
        <v>31685.873046875</v>
      </c>
      <c r="BC471" s="1">
        <v>115692.625</v>
      </c>
      <c r="BD471" s="1">
        <v>23126.28515625</v>
      </c>
      <c r="BE471" s="1">
        <v>136543.84375</v>
      </c>
      <c r="BF471" s="1">
        <v>10876.7783203125</v>
      </c>
      <c r="BG471" s="1">
        <v>128524.8046875</v>
      </c>
    </row>
    <row r="472" spans="1:59" ht="13" x14ac:dyDescent="0.15">
      <c r="A472" s="1">
        <v>470</v>
      </c>
      <c r="B472" s="1">
        <v>82921.125</v>
      </c>
      <c r="C472" s="1">
        <v>160632.625</v>
      </c>
      <c r="D472" s="1">
        <v>81034.9609375</v>
      </c>
      <c r="E472" s="1">
        <v>60796.71484375</v>
      </c>
      <c r="F472" s="1">
        <v>36288.109375</v>
      </c>
      <c r="G472" s="1">
        <v>69624.046875</v>
      </c>
      <c r="H472" s="1">
        <v>25441.65234375</v>
      </c>
      <c r="I472" s="1">
        <v>71675.46875</v>
      </c>
      <c r="J472" s="1">
        <v>74096.9921875</v>
      </c>
      <c r="K472" s="1">
        <v>69872.7109375</v>
      </c>
      <c r="L472" s="1">
        <v>39848.71484375</v>
      </c>
      <c r="M472" s="1">
        <v>63955.796875</v>
      </c>
      <c r="N472" s="1">
        <v>51657.53515625</v>
      </c>
      <c r="O472" s="1">
        <v>78177.296875</v>
      </c>
      <c r="P472" s="1">
        <v>43522.0546875</v>
      </c>
      <c r="Q472" s="1">
        <v>36241.8046875</v>
      </c>
      <c r="R472" s="1">
        <v>33541.0078125</v>
      </c>
      <c r="S472" s="1">
        <v>66080.6875</v>
      </c>
      <c r="T472" s="1">
        <v>47904.59765625</v>
      </c>
      <c r="U472" s="1">
        <v>70816.4765625</v>
      </c>
      <c r="V472" s="1">
        <v>21811.052734375</v>
      </c>
      <c r="W472" s="1">
        <v>54704.609375</v>
      </c>
      <c r="X472" s="1">
        <v>17007.49609375</v>
      </c>
      <c r="Y472" s="1">
        <v>52839.68359375</v>
      </c>
      <c r="Z472" s="1">
        <v>19822.853515625</v>
      </c>
      <c r="AA472" s="1">
        <v>192709.421875</v>
      </c>
      <c r="AB472" s="1">
        <v>27720.955078125</v>
      </c>
      <c r="AC472" s="1">
        <v>143285.953125</v>
      </c>
      <c r="AD472" s="1">
        <v>24473.283203125</v>
      </c>
      <c r="AE472" s="1">
        <v>153916.046875</v>
      </c>
      <c r="AF472" s="1">
        <v>40812.4609375</v>
      </c>
      <c r="AG472" s="1">
        <v>123585.515625</v>
      </c>
      <c r="AH472" s="1">
        <v>22388.783203125</v>
      </c>
      <c r="AI472" s="1">
        <v>60757.16015625</v>
      </c>
      <c r="AJ472" s="1">
        <v>18279.0859375</v>
      </c>
      <c r="AK472" s="1">
        <v>46524.34765625</v>
      </c>
      <c r="AL472" s="1">
        <v>13213.927734375</v>
      </c>
      <c r="AM472" s="1">
        <v>42384.76953125</v>
      </c>
      <c r="AN472" s="1">
        <v>14877.7216796875</v>
      </c>
      <c r="AO472" s="1">
        <v>37564.2109375</v>
      </c>
      <c r="AP472" s="1">
        <v>12273.3974609375</v>
      </c>
      <c r="AQ472" s="1">
        <v>30194.912109375</v>
      </c>
      <c r="AR472" s="1">
        <v>133402.765625</v>
      </c>
      <c r="AS472" s="1">
        <v>98897.796875</v>
      </c>
      <c r="AT472" s="1">
        <v>385279.4375</v>
      </c>
      <c r="AU472" s="1">
        <v>197795.609375</v>
      </c>
      <c r="AV472" s="1">
        <v>57216.6171875</v>
      </c>
      <c r="AW472" s="1">
        <v>138456.921875</v>
      </c>
      <c r="AX472" s="1">
        <v>33323.33984375</v>
      </c>
      <c r="AY472" s="1">
        <v>426916.375</v>
      </c>
      <c r="AZ472" s="1">
        <v>20072.283203125</v>
      </c>
      <c r="BA472" s="1">
        <v>140915.234375</v>
      </c>
      <c r="BB472" s="1">
        <v>31687.2578125</v>
      </c>
      <c r="BC472" s="1">
        <v>115939.3046875</v>
      </c>
      <c r="BD472" s="1">
        <v>23127.294921875</v>
      </c>
      <c r="BE472" s="1">
        <v>136834.984375</v>
      </c>
      <c r="BF472" s="1">
        <v>10877.5625</v>
      </c>
      <c r="BG472" s="1">
        <v>128798.8359375</v>
      </c>
    </row>
    <row r="473" spans="1:59" ht="13" x14ac:dyDescent="0.15">
      <c r="A473" s="1">
        <v>471</v>
      </c>
      <c r="B473" s="1">
        <v>82923.5546875</v>
      </c>
      <c r="C473" s="1">
        <v>160974.390625</v>
      </c>
      <c r="D473" s="1">
        <v>81053.5</v>
      </c>
      <c r="E473" s="1">
        <v>60926.06640625</v>
      </c>
      <c r="F473" s="1">
        <v>36294.8671875</v>
      </c>
      <c r="G473" s="1">
        <v>69772.1796875</v>
      </c>
      <c r="H473" s="1">
        <v>25445.646484375</v>
      </c>
      <c r="I473" s="1">
        <v>71827.9765625</v>
      </c>
      <c r="J473" s="1">
        <v>74101.96875</v>
      </c>
      <c r="K473" s="1">
        <v>70021.375</v>
      </c>
      <c r="L473" s="1">
        <v>39856.4296875</v>
      </c>
      <c r="M473" s="1">
        <v>64091.8671875</v>
      </c>
      <c r="N473" s="1">
        <v>51661.01171875</v>
      </c>
      <c r="O473" s="1">
        <v>78343.6328125</v>
      </c>
      <c r="P473" s="1">
        <v>43526.296875</v>
      </c>
      <c r="Q473" s="1">
        <v>36318.9140625</v>
      </c>
      <c r="R473" s="1">
        <v>33541.29296875</v>
      </c>
      <c r="S473" s="1">
        <v>66221.28125</v>
      </c>
      <c r="T473" s="1">
        <v>47906.94921875</v>
      </c>
      <c r="U473" s="1">
        <v>70967.1484375</v>
      </c>
      <c r="V473" s="1">
        <v>21812.595703125</v>
      </c>
      <c r="W473" s="1">
        <v>54821</v>
      </c>
      <c r="X473" s="1">
        <v>17008.283203125</v>
      </c>
      <c r="Y473" s="1">
        <v>52952.10546875</v>
      </c>
      <c r="Z473" s="1">
        <v>19825.771484375</v>
      </c>
      <c r="AA473" s="1">
        <v>193119.4375</v>
      </c>
      <c r="AB473" s="1">
        <v>27725.84765625</v>
      </c>
      <c r="AC473" s="1">
        <v>143590.8125</v>
      </c>
      <c r="AD473" s="1">
        <v>24474.595703125</v>
      </c>
      <c r="AE473" s="1">
        <v>154243.53125</v>
      </c>
      <c r="AF473" s="1">
        <v>40815.88671875</v>
      </c>
      <c r="AG473" s="1">
        <v>123848.453125</v>
      </c>
      <c r="AH473" s="1">
        <v>22390.291015625</v>
      </c>
      <c r="AI473" s="1">
        <v>60886.42578125</v>
      </c>
      <c r="AJ473" s="1">
        <v>18280.05078125</v>
      </c>
      <c r="AK473" s="1">
        <v>46623.3359375</v>
      </c>
      <c r="AL473" s="1">
        <v>13216.4228515625</v>
      </c>
      <c r="AM473" s="1">
        <v>42474.94921875</v>
      </c>
      <c r="AN473" s="1">
        <v>14878.87109375</v>
      </c>
      <c r="AO473" s="1">
        <v>37644.1328125</v>
      </c>
      <c r="AP473" s="1">
        <v>12273.7021484375</v>
      </c>
      <c r="AQ473" s="1">
        <v>30259.15625</v>
      </c>
      <c r="AR473" s="1">
        <v>133433.3125</v>
      </c>
      <c r="AS473" s="1">
        <v>99108.21875</v>
      </c>
      <c r="AT473" s="1">
        <v>385334.90625</v>
      </c>
      <c r="AU473" s="1">
        <v>198216.4375</v>
      </c>
      <c r="AV473" s="1">
        <v>57218.6328125</v>
      </c>
      <c r="AW473" s="1">
        <v>138751.5</v>
      </c>
      <c r="AX473" s="1">
        <v>33323.7890625</v>
      </c>
      <c r="AY473" s="1">
        <v>427824.6875</v>
      </c>
      <c r="AZ473" s="1">
        <v>20073.41015625</v>
      </c>
      <c r="BA473" s="1">
        <v>141215.046875</v>
      </c>
      <c r="BB473" s="1">
        <v>31688.634765625</v>
      </c>
      <c r="BC473" s="1">
        <v>116185.984375</v>
      </c>
      <c r="BD473" s="1">
        <v>23128.296875</v>
      </c>
      <c r="BE473" s="1">
        <v>137126.125</v>
      </c>
      <c r="BF473" s="1">
        <v>10878.3427734375</v>
      </c>
      <c r="BG473" s="1">
        <v>129072.875</v>
      </c>
    </row>
    <row r="474" spans="1:59" ht="13" x14ac:dyDescent="0.15">
      <c r="A474" s="1">
        <v>472</v>
      </c>
      <c r="B474" s="1">
        <v>82925.96875</v>
      </c>
      <c r="C474" s="1">
        <v>161316.15625</v>
      </c>
      <c r="D474" s="1">
        <v>81071.96875</v>
      </c>
      <c r="E474" s="1">
        <v>61055.4296875</v>
      </c>
      <c r="F474" s="1">
        <v>36301.59765625</v>
      </c>
      <c r="G474" s="1">
        <v>69920.3203125</v>
      </c>
      <c r="H474" s="1">
        <v>25449.626953125</v>
      </c>
      <c r="I474" s="1">
        <v>71980.46875</v>
      </c>
      <c r="J474" s="1">
        <v>74106.9375</v>
      </c>
      <c r="K474" s="1">
        <v>70170.0390625</v>
      </c>
      <c r="L474" s="1">
        <v>39864.1171875</v>
      </c>
      <c r="M474" s="1">
        <v>64227.94921875</v>
      </c>
      <c r="N474" s="1">
        <v>51664.4765625</v>
      </c>
      <c r="O474" s="1">
        <v>78509.9609375</v>
      </c>
      <c r="P474" s="1">
        <v>43530.52734375</v>
      </c>
      <c r="Q474" s="1">
        <v>36396.02734375</v>
      </c>
      <c r="R474" s="1">
        <v>33541.57421875</v>
      </c>
      <c r="S474" s="1">
        <v>66361.875</v>
      </c>
      <c r="T474" s="1">
        <v>47909.2890625</v>
      </c>
      <c r="U474" s="1">
        <v>71117.8203125</v>
      </c>
      <c r="V474" s="1">
        <v>21814.126953125</v>
      </c>
      <c r="W474" s="1">
        <v>54937.39453125</v>
      </c>
      <c r="X474" s="1">
        <v>17009.068359375</v>
      </c>
      <c r="Y474" s="1">
        <v>53064.53125</v>
      </c>
      <c r="Z474" s="1">
        <v>19828.677734375</v>
      </c>
      <c r="AA474" s="1">
        <v>193529.453125</v>
      </c>
      <c r="AB474" s="1">
        <v>27730.72265625</v>
      </c>
      <c r="AC474" s="1">
        <v>143895.671875</v>
      </c>
      <c r="AD474" s="1">
        <v>24475.908203125</v>
      </c>
      <c r="AE474" s="1">
        <v>154571</v>
      </c>
      <c r="AF474" s="1">
        <v>40819.2890625</v>
      </c>
      <c r="AG474" s="1">
        <v>124111.3984375</v>
      </c>
      <c r="AH474" s="1">
        <v>22391.791015625</v>
      </c>
      <c r="AI474" s="1">
        <v>61015.69921875</v>
      </c>
      <c r="AJ474" s="1">
        <v>18281.013671875</v>
      </c>
      <c r="AK474" s="1">
        <v>46722.32421875</v>
      </c>
      <c r="AL474" s="1">
        <v>13218.9130859375</v>
      </c>
      <c r="AM474" s="1">
        <v>42565.1328125</v>
      </c>
      <c r="AN474" s="1">
        <v>14880.013671875</v>
      </c>
      <c r="AO474" s="1">
        <v>37724.05859375</v>
      </c>
      <c r="AP474" s="1">
        <v>12274.005859375</v>
      </c>
      <c r="AQ474" s="1">
        <v>30323.400390625</v>
      </c>
      <c r="AR474" s="1">
        <v>133463.75</v>
      </c>
      <c r="AS474" s="1">
        <v>99318.640625</v>
      </c>
      <c r="AT474" s="1">
        <v>385390.125</v>
      </c>
      <c r="AU474" s="1">
        <v>198637.28125</v>
      </c>
      <c r="AV474" s="1">
        <v>57220.640625</v>
      </c>
      <c r="AW474" s="1">
        <v>139046.09375</v>
      </c>
      <c r="AX474" s="1">
        <v>33324.234375</v>
      </c>
      <c r="AY474" s="1">
        <v>428733.03125</v>
      </c>
      <c r="AZ474" s="1">
        <v>20074.533203125</v>
      </c>
      <c r="BA474" s="1">
        <v>141514.859375</v>
      </c>
      <c r="BB474" s="1">
        <v>31690.00390625</v>
      </c>
      <c r="BC474" s="1">
        <v>116432.6640625</v>
      </c>
      <c r="BD474" s="1">
        <v>23129.29296875</v>
      </c>
      <c r="BE474" s="1">
        <v>137417.265625</v>
      </c>
      <c r="BF474" s="1">
        <v>10879.1220703125</v>
      </c>
      <c r="BG474" s="1">
        <v>129346.921875</v>
      </c>
    </row>
    <row r="475" spans="1:59" ht="13" x14ac:dyDescent="0.15">
      <c r="A475" s="1">
        <v>473</v>
      </c>
      <c r="B475" s="1">
        <v>82928.3671875</v>
      </c>
      <c r="C475" s="1">
        <v>161657.9375</v>
      </c>
      <c r="D475" s="1">
        <v>81090.3828125</v>
      </c>
      <c r="E475" s="1">
        <v>61184.78125</v>
      </c>
      <c r="F475" s="1">
        <v>36308.3125</v>
      </c>
      <c r="G475" s="1">
        <v>70068.453125</v>
      </c>
      <c r="H475" s="1">
        <v>25453.59375</v>
      </c>
      <c r="I475" s="1">
        <v>72132.9765625</v>
      </c>
      <c r="J475" s="1">
        <v>74111.875</v>
      </c>
      <c r="K475" s="1">
        <v>70318.703125</v>
      </c>
      <c r="L475" s="1">
        <v>39871.78515625</v>
      </c>
      <c r="M475" s="1">
        <v>64364.02734375</v>
      </c>
      <c r="N475" s="1">
        <v>51667.92578125</v>
      </c>
      <c r="O475" s="1">
        <v>78676.3046875</v>
      </c>
      <c r="P475" s="1">
        <v>43534.734375</v>
      </c>
      <c r="Q475" s="1">
        <v>36473.13671875</v>
      </c>
      <c r="R475" s="1">
        <v>33541.85546875</v>
      </c>
      <c r="S475" s="1">
        <v>66502.4765625</v>
      </c>
      <c r="T475" s="1">
        <v>47911.62109375</v>
      </c>
      <c r="U475" s="1">
        <v>71268.5</v>
      </c>
      <c r="V475" s="1">
        <v>21815.65234375</v>
      </c>
      <c r="W475" s="1">
        <v>55053.7890625</v>
      </c>
      <c r="X475" s="1">
        <v>17009.8515625</v>
      </c>
      <c r="Y475" s="1">
        <v>53176.95703125</v>
      </c>
      <c r="Z475" s="1">
        <v>19831.572265625</v>
      </c>
      <c r="AA475" s="1">
        <v>193939.484375</v>
      </c>
      <c r="AB475" s="1">
        <v>27735.578125</v>
      </c>
      <c r="AC475" s="1">
        <v>144200.546875</v>
      </c>
      <c r="AD475" s="1">
        <v>24477.2109375</v>
      </c>
      <c r="AE475" s="1">
        <v>154898.5</v>
      </c>
      <c r="AF475" s="1">
        <v>40822.67578125</v>
      </c>
      <c r="AG475" s="1">
        <v>124374.3515625</v>
      </c>
      <c r="AH475" s="1">
        <v>22393.28515625</v>
      </c>
      <c r="AI475" s="1">
        <v>61144.97265625</v>
      </c>
      <c r="AJ475" s="1">
        <v>18281.96875</v>
      </c>
      <c r="AK475" s="1">
        <v>46821.3125</v>
      </c>
      <c r="AL475" s="1">
        <v>13221.3955078125</v>
      </c>
      <c r="AM475" s="1">
        <v>42655.3125</v>
      </c>
      <c r="AN475" s="1">
        <v>14881.1533203125</v>
      </c>
      <c r="AO475" s="1">
        <v>37803.98046875</v>
      </c>
      <c r="AP475" s="1">
        <v>12274.3076171875</v>
      </c>
      <c r="AQ475" s="1">
        <v>30387.64453125</v>
      </c>
      <c r="AR475" s="1">
        <v>133494.046875</v>
      </c>
      <c r="AS475" s="1">
        <v>99529.0625</v>
      </c>
      <c r="AT475" s="1">
        <v>385445.09375</v>
      </c>
      <c r="AU475" s="1">
        <v>199058.125</v>
      </c>
      <c r="AV475" s="1">
        <v>57222.6328125</v>
      </c>
      <c r="AW475" s="1">
        <v>139340.6875</v>
      </c>
      <c r="AX475" s="1">
        <v>33324.67578125</v>
      </c>
      <c r="AY475" s="1">
        <v>429641.34375</v>
      </c>
      <c r="AZ475" s="1">
        <v>20075.65625</v>
      </c>
      <c r="BA475" s="1">
        <v>141814.6875</v>
      </c>
      <c r="BB475" s="1">
        <v>31691.375</v>
      </c>
      <c r="BC475" s="1">
        <v>116679.34375</v>
      </c>
      <c r="BD475" s="1">
        <v>23130.287109375</v>
      </c>
      <c r="BE475" s="1">
        <v>137708.40625</v>
      </c>
      <c r="BF475" s="1">
        <v>10879.8984375</v>
      </c>
      <c r="BG475" s="1">
        <v>129620.9609375</v>
      </c>
    </row>
    <row r="476" spans="1:59" ht="13" x14ac:dyDescent="0.15">
      <c r="A476" s="1">
        <v>474</v>
      </c>
      <c r="B476" s="1">
        <v>82930.7578125</v>
      </c>
      <c r="C476" s="1">
        <v>161999.703125</v>
      </c>
      <c r="D476" s="1">
        <v>81108.71875</v>
      </c>
      <c r="E476" s="1">
        <v>61314.13671875</v>
      </c>
      <c r="F476" s="1">
        <v>36315</v>
      </c>
      <c r="G476" s="1">
        <v>70216.59375</v>
      </c>
      <c r="H476" s="1">
        <v>25457.548828125</v>
      </c>
      <c r="I476" s="1">
        <v>72285.46875</v>
      </c>
      <c r="J476" s="1">
        <v>74116.796875</v>
      </c>
      <c r="K476" s="1">
        <v>70467.375</v>
      </c>
      <c r="L476" s="1">
        <v>39879.4375</v>
      </c>
      <c r="M476" s="1">
        <v>64500.09765625</v>
      </c>
      <c r="N476" s="1">
        <v>51671.359375</v>
      </c>
      <c r="O476" s="1">
        <v>78842.6328125</v>
      </c>
      <c r="P476" s="1">
        <v>43538.91796875</v>
      </c>
      <c r="Q476" s="1">
        <v>36550.24609375</v>
      </c>
      <c r="R476" s="1">
        <v>33542.13671875</v>
      </c>
      <c r="S476" s="1">
        <v>66643.0703125</v>
      </c>
      <c r="T476" s="1">
        <v>47913.9453125</v>
      </c>
      <c r="U476" s="1">
        <v>71419.1640625</v>
      </c>
      <c r="V476" s="1">
        <v>21817.171875</v>
      </c>
      <c r="W476" s="1">
        <v>55170.17578125</v>
      </c>
      <c r="X476" s="1">
        <v>17010.626953125</v>
      </c>
      <c r="Y476" s="1">
        <v>53289.37890625</v>
      </c>
      <c r="Z476" s="1">
        <v>19834.455078125</v>
      </c>
      <c r="AA476" s="1">
        <v>194349.484375</v>
      </c>
      <c r="AB476" s="1">
        <v>27740.423828125</v>
      </c>
      <c r="AC476" s="1">
        <v>144505.40625</v>
      </c>
      <c r="AD476" s="1">
        <v>24478.509765625</v>
      </c>
      <c r="AE476" s="1">
        <v>155225.96875</v>
      </c>
      <c r="AF476" s="1">
        <v>40826.05859375</v>
      </c>
      <c r="AG476" s="1">
        <v>124637.296875</v>
      </c>
      <c r="AH476" s="1">
        <v>22394.76953125</v>
      </c>
      <c r="AI476" s="1">
        <v>61274.23828125</v>
      </c>
      <c r="AJ476" s="1">
        <v>18282.919921875</v>
      </c>
      <c r="AK476" s="1">
        <v>46920.296875</v>
      </c>
      <c r="AL476" s="1">
        <v>13223.8720703125</v>
      </c>
      <c r="AM476" s="1">
        <v>42745.4921875</v>
      </c>
      <c r="AN476" s="1">
        <v>14882.2861328125</v>
      </c>
      <c r="AO476" s="1">
        <v>37883.90625</v>
      </c>
      <c r="AP476" s="1">
        <v>12274.6083984375</v>
      </c>
      <c r="AQ476" s="1">
        <v>30451.888671875</v>
      </c>
      <c r="AR476" s="1">
        <v>133524.234375</v>
      </c>
      <c r="AS476" s="1">
        <v>99739.4765625</v>
      </c>
      <c r="AT476" s="1">
        <v>385499.78125</v>
      </c>
      <c r="AU476" s="1">
        <v>199478.96875</v>
      </c>
      <c r="AV476" s="1">
        <v>57224.61328125</v>
      </c>
      <c r="AW476" s="1">
        <v>139635.265625</v>
      </c>
      <c r="AX476" s="1">
        <v>33325.12109375</v>
      </c>
      <c r="AY476" s="1">
        <v>430549.65625</v>
      </c>
      <c r="AZ476" s="1">
        <v>20076.76953125</v>
      </c>
      <c r="BA476" s="1">
        <v>142114.5</v>
      </c>
      <c r="BB476" s="1">
        <v>31692.734375</v>
      </c>
      <c r="BC476" s="1">
        <v>116926.015625</v>
      </c>
      <c r="BD476" s="1">
        <v>23131.27734375</v>
      </c>
      <c r="BE476" s="1">
        <v>137999.546875</v>
      </c>
      <c r="BF476" s="1">
        <v>10880.6728515625</v>
      </c>
      <c r="BG476" s="1">
        <v>129895</v>
      </c>
    </row>
    <row r="477" spans="1:59" ht="13" x14ac:dyDescent="0.15">
      <c r="A477" s="1">
        <v>475</v>
      </c>
      <c r="B477" s="1">
        <v>82933.140625</v>
      </c>
      <c r="C477" s="1">
        <v>162341.46875</v>
      </c>
      <c r="D477" s="1">
        <v>81127.0078125</v>
      </c>
      <c r="E477" s="1">
        <v>61443.48828125</v>
      </c>
      <c r="F477" s="1">
        <v>36321.66015625</v>
      </c>
      <c r="G477" s="1">
        <v>70364.7265625</v>
      </c>
      <c r="H477" s="1">
        <v>25461.4921875</v>
      </c>
      <c r="I477" s="1">
        <v>72437.9765625</v>
      </c>
      <c r="J477" s="1">
        <v>74121.6875</v>
      </c>
      <c r="K477" s="1">
        <v>70616.0390625</v>
      </c>
      <c r="L477" s="1">
        <v>39887.06640625</v>
      </c>
      <c r="M477" s="1">
        <v>64636.17578125</v>
      </c>
      <c r="N477" s="1">
        <v>51674.7734375</v>
      </c>
      <c r="O477" s="1">
        <v>79008.96875</v>
      </c>
      <c r="P477" s="1">
        <v>43543.09375</v>
      </c>
      <c r="Q477" s="1">
        <v>36627.35546875</v>
      </c>
      <c r="R477" s="1">
        <v>33542.41015625</v>
      </c>
      <c r="S477" s="1">
        <v>66783.6640625</v>
      </c>
      <c r="T477" s="1">
        <v>47916.26171875</v>
      </c>
      <c r="U477" s="1">
        <v>71569.84375</v>
      </c>
      <c r="V477" s="1">
        <v>21818.68359375</v>
      </c>
      <c r="W477" s="1">
        <v>55286.5703125</v>
      </c>
      <c r="X477" s="1">
        <v>17011.3984375</v>
      </c>
      <c r="Y477" s="1">
        <v>53401.8046875</v>
      </c>
      <c r="Z477" s="1">
        <v>19837.322265625</v>
      </c>
      <c r="AA477" s="1">
        <v>194759.515625</v>
      </c>
      <c r="AB477" s="1">
        <v>27745.244140625</v>
      </c>
      <c r="AC477" s="1">
        <v>144810.265625</v>
      </c>
      <c r="AD477" s="1">
        <v>24479.806640625</v>
      </c>
      <c r="AE477" s="1">
        <v>155553.453125</v>
      </c>
      <c r="AF477" s="1">
        <v>40829.421875</v>
      </c>
      <c r="AG477" s="1">
        <v>124900.25</v>
      </c>
      <c r="AH477" s="1">
        <v>22396.251953125</v>
      </c>
      <c r="AI477" s="1">
        <v>61403.51171875</v>
      </c>
      <c r="AJ477" s="1">
        <v>18283.8671875</v>
      </c>
      <c r="AK477" s="1">
        <v>47019.28515625</v>
      </c>
      <c r="AL477" s="1">
        <v>13226.33984375</v>
      </c>
      <c r="AM477" s="1">
        <v>42835.67578125</v>
      </c>
      <c r="AN477" s="1">
        <v>14883.4169921875</v>
      </c>
      <c r="AO477" s="1">
        <v>37963.828125</v>
      </c>
      <c r="AP477" s="1">
        <v>12274.90625</v>
      </c>
      <c r="AQ477" s="1">
        <v>30516.130859375</v>
      </c>
      <c r="AR477" s="1">
        <v>133554.3125</v>
      </c>
      <c r="AS477" s="1">
        <v>99949.90625</v>
      </c>
      <c r="AT477" s="1">
        <v>385554.1875</v>
      </c>
      <c r="AU477" s="1">
        <v>199899.8125</v>
      </c>
      <c r="AV477" s="1">
        <v>57226.59375</v>
      </c>
      <c r="AW477" s="1">
        <v>139929.875</v>
      </c>
      <c r="AX477" s="1">
        <v>33325.55859375</v>
      </c>
      <c r="AY477" s="1">
        <v>431458.03125</v>
      </c>
      <c r="AZ477" s="1">
        <v>20077.87890625</v>
      </c>
      <c r="BA477" s="1">
        <v>142414.328125</v>
      </c>
      <c r="BB477" s="1">
        <v>31694.0859375</v>
      </c>
      <c r="BC477" s="1">
        <v>117172.703125</v>
      </c>
      <c r="BD477" s="1">
        <v>23132.263671875</v>
      </c>
      <c r="BE477" s="1">
        <v>138290.6875</v>
      </c>
      <c r="BF477" s="1">
        <v>10881.443359375</v>
      </c>
      <c r="BG477" s="1">
        <v>130169.0390625</v>
      </c>
    </row>
    <row r="478" spans="1:59" ht="13" x14ac:dyDescent="0.15">
      <c r="A478" s="1">
        <v>476</v>
      </c>
      <c r="B478" s="1">
        <v>82935.4921875</v>
      </c>
      <c r="C478" s="1">
        <v>162683.25</v>
      </c>
      <c r="D478" s="1">
        <v>81145.21875</v>
      </c>
      <c r="E478" s="1">
        <v>61572.84375</v>
      </c>
      <c r="F478" s="1">
        <v>36328.30859375</v>
      </c>
      <c r="G478" s="1">
        <v>70512.8671875</v>
      </c>
      <c r="H478" s="1">
        <v>25465.421875</v>
      </c>
      <c r="I478" s="1">
        <v>72590.484375</v>
      </c>
      <c r="J478" s="1">
        <v>74126.5546875</v>
      </c>
      <c r="K478" s="1">
        <v>70764.703125</v>
      </c>
      <c r="L478" s="1">
        <v>39894.67578125</v>
      </c>
      <c r="M478" s="1">
        <v>64772.2578125</v>
      </c>
      <c r="N478" s="1">
        <v>51678.19140625</v>
      </c>
      <c r="O478" s="1">
        <v>79175.3046875</v>
      </c>
      <c r="P478" s="1">
        <v>43547.2421875</v>
      </c>
      <c r="Q478" s="1">
        <v>36704.46875</v>
      </c>
      <c r="R478" s="1">
        <v>33542.6875</v>
      </c>
      <c r="S478" s="1">
        <v>66924.265625</v>
      </c>
      <c r="T478" s="1">
        <v>47918.5625</v>
      </c>
      <c r="U478" s="1">
        <v>71720.515625</v>
      </c>
      <c r="V478" s="1">
        <v>21820.189453125</v>
      </c>
      <c r="W478" s="1">
        <v>55402.96484375</v>
      </c>
      <c r="X478" s="1">
        <v>17012.169921875</v>
      </c>
      <c r="Y478" s="1">
        <v>53514.23046875</v>
      </c>
      <c r="Z478" s="1">
        <v>19840.1796875</v>
      </c>
      <c r="AA478" s="1">
        <v>195169.546875</v>
      </c>
      <c r="AB478" s="1">
        <v>27750.05078125</v>
      </c>
      <c r="AC478" s="1">
        <v>145115.140625</v>
      </c>
      <c r="AD478" s="1">
        <v>24481.09765625</v>
      </c>
      <c r="AE478" s="1">
        <v>155880.9375</v>
      </c>
      <c r="AF478" s="1">
        <v>40832.76953125</v>
      </c>
      <c r="AG478" s="1">
        <v>125163.1953125</v>
      </c>
      <c r="AH478" s="1">
        <v>22397.728515625</v>
      </c>
      <c r="AI478" s="1">
        <v>61532.78125</v>
      </c>
      <c r="AJ478" s="1">
        <v>18284.806640625</v>
      </c>
      <c r="AK478" s="1">
        <v>47118.27734375</v>
      </c>
      <c r="AL478" s="1">
        <v>13228.80078125</v>
      </c>
      <c r="AM478" s="1">
        <v>42925.85546875</v>
      </c>
      <c r="AN478" s="1">
        <v>14884.5419921875</v>
      </c>
      <c r="AO478" s="1">
        <v>38043.75390625</v>
      </c>
      <c r="AP478" s="1">
        <v>12275.205078125</v>
      </c>
      <c r="AQ478" s="1">
        <v>30580.37890625</v>
      </c>
      <c r="AR478" s="1">
        <v>133584.25</v>
      </c>
      <c r="AS478" s="1">
        <v>100160.328125</v>
      </c>
      <c r="AT478" s="1">
        <v>385608.40625</v>
      </c>
      <c r="AU478" s="1">
        <v>200320.65625</v>
      </c>
      <c r="AV478" s="1">
        <v>57228.55859375</v>
      </c>
      <c r="AW478" s="1">
        <v>140224.453125</v>
      </c>
      <c r="AX478" s="1">
        <v>33325.99609375</v>
      </c>
      <c r="AY478" s="1">
        <v>432366.34375</v>
      </c>
      <c r="AZ478" s="1">
        <v>20078.984375</v>
      </c>
      <c r="BA478" s="1">
        <v>142714.15625</v>
      </c>
      <c r="BB478" s="1">
        <v>31695.435546875</v>
      </c>
      <c r="BC478" s="1">
        <v>117419.3828125</v>
      </c>
      <c r="BD478" s="1">
        <v>23133.25</v>
      </c>
      <c r="BE478" s="1">
        <v>138581.828125</v>
      </c>
      <c r="BF478" s="1">
        <v>10882.212890625</v>
      </c>
      <c r="BG478" s="1">
        <v>130443.0859375</v>
      </c>
    </row>
    <row r="479" spans="1:59" ht="13" x14ac:dyDescent="0.15">
      <c r="A479" s="1">
        <v>477</v>
      </c>
      <c r="B479" s="1">
        <v>82937.84375</v>
      </c>
      <c r="C479" s="1">
        <v>163025.015625</v>
      </c>
      <c r="D479" s="1">
        <v>81163.3671875</v>
      </c>
      <c r="E479" s="1">
        <v>61702.19921875</v>
      </c>
      <c r="F479" s="1">
        <v>36334.92578125</v>
      </c>
      <c r="G479" s="1">
        <v>70661</v>
      </c>
      <c r="H479" s="1">
        <v>25469.33984375</v>
      </c>
      <c r="I479" s="1">
        <v>72742.9765625</v>
      </c>
      <c r="J479" s="1">
        <v>74131.3984375</v>
      </c>
      <c r="K479" s="1">
        <v>70913.3671875</v>
      </c>
      <c r="L479" s="1">
        <v>39902.26953125</v>
      </c>
      <c r="M479" s="1">
        <v>64908.328125</v>
      </c>
      <c r="N479" s="1">
        <v>51681.578125</v>
      </c>
      <c r="O479" s="1">
        <v>79341.6328125</v>
      </c>
      <c r="P479" s="1">
        <v>43551.375</v>
      </c>
      <c r="Q479" s="1">
        <v>36781.57421875</v>
      </c>
      <c r="R479" s="1">
        <v>33542.9609375</v>
      </c>
      <c r="S479" s="1">
        <v>67064.859375</v>
      </c>
      <c r="T479" s="1">
        <v>47920.8515625</v>
      </c>
      <c r="U479" s="1">
        <v>71871.1875</v>
      </c>
      <c r="V479" s="1">
        <v>21821.6875</v>
      </c>
      <c r="W479" s="1">
        <v>55519.359375</v>
      </c>
      <c r="X479" s="1">
        <v>17012.93359375</v>
      </c>
      <c r="Y479" s="1">
        <v>53626.65234375</v>
      </c>
      <c r="Z479" s="1">
        <v>19843.0234375</v>
      </c>
      <c r="AA479" s="1">
        <v>195579.5625</v>
      </c>
      <c r="AB479" s="1">
        <v>27754.841796875</v>
      </c>
      <c r="AC479" s="1">
        <v>145420</v>
      </c>
      <c r="AD479" s="1">
        <v>24482.384765625</v>
      </c>
      <c r="AE479" s="1">
        <v>156208.40625</v>
      </c>
      <c r="AF479" s="1">
        <v>40836.109375</v>
      </c>
      <c r="AG479" s="1">
        <v>125426.140625</v>
      </c>
      <c r="AH479" s="1">
        <v>22399.1953125</v>
      </c>
      <c r="AI479" s="1">
        <v>61662.05078125</v>
      </c>
      <c r="AJ479" s="1">
        <v>18285.744140625</v>
      </c>
      <c r="AK479" s="1">
        <v>47217.26171875</v>
      </c>
      <c r="AL479" s="1">
        <v>13231.2568359375</v>
      </c>
      <c r="AM479" s="1">
        <v>43016.03125</v>
      </c>
      <c r="AN479" s="1">
        <v>14885.662109375</v>
      </c>
      <c r="AO479" s="1">
        <v>38123.6796875</v>
      </c>
      <c r="AP479" s="1">
        <v>12275.5</v>
      </c>
      <c r="AQ479" s="1">
        <v>30644.619140625</v>
      </c>
      <c r="AR479" s="1">
        <v>133614.078125</v>
      </c>
      <c r="AS479" s="1">
        <v>100370.7421875</v>
      </c>
      <c r="AT479" s="1">
        <v>385662.34375</v>
      </c>
      <c r="AU479" s="1">
        <v>200741.46875</v>
      </c>
      <c r="AV479" s="1">
        <v>57230.51171875</v>
      </c>
      <c r="AW479" s="1">
        <v>140519.03125</v>
      </c>
      <c r="AX479" s="1">
        <v>33326.4375</v>
      </c>
      <c r="AY479" s="1">
        <v>433274.6875</v>
      </c>
      <c r="AZ479" s="1">
        <v>20080.087890625</v>
      </c>
      <c r="BA479" s="1">
        <v>143013.96875</v>
      </c>
      <c r="BB479" s="1">
        <v>31696.78515625</v>
      </c>
      <c r="BC479" s="1">
        <v>117666.0546875</v>
      </c>
      <c r="BD479" s="1">
        <v>23134.2265625</v>
      </c>
      <c r="BE479" s="1">
        <v>138872.96875</v>
      </c>
      <c r="BF479" s="1">
        <v>10882.9814453125</v>
      </c>
      <c r="BG479" s="1">
        <v>130717.109375</v>
      </c>
    </row>
    <row r="480" spans="1:59" ht="13" x14ac:dyDescent="0.15">
      <c r="A480" s="1">
        <v>478</v>
      </c>
      <c r="B480" s="1">
        <v>82940.1796875</v>
      </c>
      <c r="C480" s="1">
        <v>163366.796875</v>
      </c>
      <c r="D480" s="1">
        <v>81181.453125</v>
      </c>
      <c r="E480" s="1">
        <v>61831.55078125</v>
      </c>
      <c r="F480" s="1">
        <v>36341.51953125</v>
      </c>
      <c r="G480" s="1">
        <v>70809.140625</v>
      </c>
      <c r="H480" s="1">
        <v>25473.2421875</v>
      </c>
      <c r="I480" s="1">
        <v>72895.484375</v>
      </c>
      <c r="J480" s="1">
        <v>74136.2265625</v>
      </c>
      <c r="K480" s="1">
        <v>71062.03125</v>
      </c>
      <c r="L480" s="1">
        <v>39909.83984375</v>
      </c>
      <c r="M480" s="1">
        <v>65044.40625</v>
      </c>
      <c r="N480" s="1">
        <v>51684.96484375</v>
      </c>
      <c r="O480" s="1">
        <v>79507.9765625</v>
      </c>
      <c r="P480" s="1">
        <v>43555.4921875</v>
      </c>
      <c r="Q480" s="1">
        <v>36858.6875</v>
      </c>
      <c r="R480" s="1">
        <v>33543.234375</v>
      </c>
      <c r="S480" s="1">
        <v>67205.4609375</v>
      </c>
      <c r="T480" s="1">
        <v>47923.13671875</v>
      </c>
      <c r="U480" s="1">
        <v>72021.859375</v>
      </c>
      <c r="V480" s="1">
        <v>21823.181640625</v>
      </c>
      <c r="W480" s="1">
        <v>55635.75</v>
      </c>
      <c r="X480" s="1">
        <v>17013.6953125</v>
      </c>
      <c r="Y480" s="1">
        <v>53739.08203125</v>
      </c>
      <c r="Z480" s="1">
        <v>19845.85546875</v>
      </c>
      <c r="AA480" s="1">
        <v>195989.5625</v>
      </c>
      <c r="AB480" s="1">
        <v>27759.6171875</v>
      </c>
      <c r="AC480" s="1">
        <v>145724.859375</v>
      </c>
      <c r="AD480" s="1">
        <v>24483.6640625</v>
      </c>
      <c r="AE480" s="1">
        <v>156535.890625</v>
      </c>
      <c r="AF480" s="1">
        <v>40839.4296875</v>
      </c>
      <c r="AG480" s="1">
        <v>125689.0859375</v>
      </c>
      <c r="AH480" s="1">
        <v>22400.66015625</v>
      </c>
      <c r="AI480" s="1">
        <v>61791.3203125</v>
      </c>
      <c r="AJ480" s="1">
        <v>18286.671875</v>
      </c>
      <c r="AK480" s="1">
        <v>47316.25390625</v>
      </c>
      <c r="AL480" s="1">
        <v>13233.7060546875</v>
      </c>
      <c r="AM480" s="1">
        <v>43106.2109375</v>
      </c>
      <c r="AN480" s="1">
        <v>14886.779296875</v>
      </c>
      <c r="AO480" s="1">
        <v>38203.6015625</v>
      </c>
      <c r="AP480" s="1">
        <v>12275.794921875</v>
      </c>
      <c r="AQ480" s="1">
        <v>30708.8671875</v>
      </c>
      <c r="AR480" s="1">
        <v>133643.765625</v>
      </c>
      <c r="AS480" s="1">
        <v>100581.1640625</v>
      </c>
      <c r="AT480" s="1">
        <v>385715.96875</v>
      </c>
      <c r="AU480" s="1">
        <v>201162.3125</v>
      </c>
      <c r="AV480" s="1">
        <v>57232.45703125</v>
      </c>
      <c r="AW480" s="1">
        <v>140813.640625</v>
      </c>
      <c r="AX480" s="1">
        <v>33326.87109375</v>
      </c>
      <c r="AY480" s="1">
        <v>434183</v>
      </c>
      <c r="AZ480" s="1">
        <v>20081.18359375</v>
      </c>
      <c r="BA480" s="1">
        <v>143313.78125</v>
      </c>
      <c r="BB480" s="1">
        <v>31698.12109375</v>
      </c>
      <c r="BC480" s="1">
        <v>117912.734375</v>
      </c>
      <c r="BD480" s="1">
        <v>23135.203125</v>
      </c>
      <c r="BE480" s="1">
        <v>139164.09375</v>
      </c>
      <c r="BF480" s="1">
        <v>10883.744140625</v>
      </c>
      <c r="BG480" s="1">
        <v>130991.15625</v>
      </c>
    </row>
    <row r="481" spans="1:59" ht="13" x14ac:dyDescent="0.15">
      <c r="A481" s="1">
        <v>479</v>
      </c>
      <c r="B481" s="1">
        <v>82942.5078125</v>
      </c>
      <c r="C481" s="1">
        <v>163708.5625</v>
      </c>
      <c r="D481" s="1">
        <v>81199.4765625</v>
      </c>
      <c r="E481" s="1">
        <v>61960.9140625</v>
      </c>
      <c r="F481" s="1">
        <v>36348.09375</v>
      </c>
      <c r="G481" s="1">
        <v>70957.2734375</v>
      </c>
      <c r="H481" s="1">
        <v>25477.1328125</v>
      </c>
      <c r="I481" s="1">
        <v>73047.9765625</v>
      </c>
      <c r="J481" s="1">
        <v>74141.0234375</v>
      </c>
      <c r="K481" s="1">
        <v>71210.703125</v>
      </c>
      <c r="L481" s="1">
        <v>39917.38671875</v>
      </c>
      <c r="M481" s="1">
        <v>65180.484375</v>
      </c>
      <c r="N481" s="1">
        <v>51688.33203125</v>
      </c>
      <c r="O481" s="1">
        <v>79674.3046875</v>
      </c>
      <c r="P481" s="1">
        <v>43559.58984375</v>
      </c>
      <c r="Q481" s="1">
        <v>36935.796875</v>
      </c>
      <c r="R481" s="1">
        <v>33543.5</v>
      </c>
      <c r="S481" s="1">
        <v>67346.0546875</v>
      </c>
      <c r="T481" s="1">
        <v>47925.4140625</v>
      </c>
      <c r="U481" s="1">
        <v>72172.53125</v>
      </c>
      <c r="V481" s="1">
        <v>21824.666015625</v>
      </c>
      <c r="W481" s="1">
        <v>55752.14453125</v>
      </c>
      <c r="X481" s="1">
        <v>17014.451171875</v>
      </c>
      <c r="Y481" s="1">
        <v>53851.5078125</v>
      </c>
      <c r="Z481" s="1">
        <v>19848.67578125</v>
      </c>
      <c r="AA481" s="1">
        <v>196399.59375</v>
      </c>
      <c r="AB481" s="1">
        <v>27764.37109375</v>
      </c>
      <c r="AC481" s="1">
        <v>146029.734375</v>
      </c>
      <c r="AD481" s="1">
        <v>24484.94140625</v>
      </c>
      <c r="AE481" s="1">
        <v>156863.390625</v>
      </c>
      <c r="AF481" s="1">
        <v>40842.7421875</v>
      </c>
      <c r="AG481" s="1">
        <v>125952.046875</v>
      </c>
      <c r="AH481" s="1">
        <v>22402.115234375</v>
      </c>
      <c r="AI481" s="1">
        <v>61920.59375</v>
      </c>
      <c r="AJ481" s="1">
        <v>18287.59765625</v>
      </c>
      <c r="AK481" s="1">
        <v>47415.23828125</v>
      </c>
      <c r="AL481" s="1">
        <v>13236.1474609375</v>
      </c>
      <c r="AM481" s="1">
        <v>43196.3984375</v>
      </c>
      <c r="AN481" s="1">
        <v>14887.892578125</v>
      </c>
      <c r="AO481" s="1">
        <v>38283.52734375</v>
      </c>
      <c r="AP481" s="1">
        <v>12276.0869140625</v>
      </c>
      <c r="AQ481" s="1">
        <v>30773.111328125</v>
      </c>
      <c r="AR481" s="1">
        <v>133673.34375</v>
      </c>
      <c r="AS481" s="1">
        <v>100791.59375</v>
      </c>
      <c r="AT481" s="1">
        <v>385769.40625</v>
      </c>
      <c r="AU481" s="1">
        <v>201583.1875</v>
      </c>
      <c r="AV481" s="1">
        <v>57234.3984375</v>
      </c>
      <c r="AW481" s="1">
        <v>141108.21875</v>
      </c>
      <c r="AX481" s="1">
        <v>33327.3046875</v>
      </c>
      <c r="AY481" s="1">
        <v>435091.375</v>
      </c>
      <c r="AZ481" s="1">
        <v>20082.279296875</v>
      </c>
      <c r="BA481" s="1">
        <v>143613.609375</v>
      </c>
      <c r="BB481" s="1">
        <v>31699.453125</v>
      </c>
      <c r="BC481" s="1">
        <v>118159.421875</v>
      </c>
      <c r="BD481" s="1">
        <v>23136.17578125</v>
      </c>
      <c r="BE481" s="1">
        <v>139455.234375</v>
      </c>
      <c r="BF481" s="1">
        <v>10884.505859375</v>
      </c>
      <c r="BG481" s="1">
        <v>131265.203125</v>
      </c>
    </row>
    <row r="482" spans="1:59" ht="13" x14ac:dyDescent="0.15">
      <c r="A482" s="1">
        <v>480</v>
      </c>
      <c r="B482" s="1">
        <v>82944.8125</v>
      </c>
      <c r="C482" s="1">
        <v>164050.328125</v>
      </c>
      <c r="D482" s="1">
        <v>81217.4375</v>
      </c>
      <c r="E482" s="1">
        <v>62090.2578125</v>
      </c>
      <c r="F482" s="1">
        <v>36354.6484375</v>
      </c>
      <c r="G482" s="1">
        <v>71105.40625</v>
      </c>
      <c r="H482" s="1">
        <v>25481.009765625</v>
      </c>
      <c r="I482" s="1">
        <v>73200.484375</v>
      </c>
      <c r="J482" s="1">
        <v>74145.796875</v>
      </c>
      <c r="K482" s="1">
        <v>71359.3671875</v>
      </c>
      <c r="L482" s="1">
        <v>39924.92578125</v>
      </c>
      <c r="M482" s="1">
        <v>65316.55859375</v>
      </c>
      <c r="N482" s="1">
        <v>51691.68359375</v>
      </c>
      <c r="O482" s="1">
        <v>79840.640625</v>
      </c>
      <c r="P482" s="1">
        <v>43563.671875</v>
      </c>
      <c r="Q482" s="1">
        <v>37012.90625</v>
      </c>
      <c r="R482" s="1">
        <v>33543.7734375</v>
      </c>
      <c r="S482" s="1">
        <v>67486.65625</v>
      </c>
      <c r="T482" s="1">
        <v>47927.67578125</v>
      </c>
      <c r="U482" s="1">
        <v>72323.2109375</v>
      </c>
      <c r="V482" s="1">
        <v>21826.14453125</v>
      </c>
      <c r="W482" s="1">
        <v>55868.53515625</v>
      </c>
      <c r="X482" s="1">
        <v>17015.203125</v>
      </c>
      <c r="Y482" s="1">
        <v>53963.9296875</v>
      </c>
      <c r="Z482" s="1">
        <v>19851.48046875</v>
      </c>
      <c r="AA482" s="1">
        <v>196809.609375</v>
      </c>
      <c r="AB482" s="1">
        <v>27769.11328125</v>
      </c>
      <c r="AC482" s="1">
        <v>146334.578125</v>
      </c>
      <c r="AD482" s="1">
        <v>24486.212890625</v>
      </c>
      <c r="AE482" s="1">
        <v>157190.859375</v>
      </c>
      <c r="AF482" s="1">
        <v>40846.04296875</v>
      </c>
      <c r="AG482" s="1">
        <v>126214.9921875</v>
      </c>
      <c r="AH482" s="1">
        <v>22403.56640625</v>
      </c>
      <c r="AI482" s="1">
        <v>62049.86328125</v>
      </c>
      <c r="AJ482" s="1">
        <v>18288.51953125</v>
      </c>
      <c r="AK482" s="1">
        <v>47514.2265625</v>
      </c>
      <c r="AL482" s="1">
        <v>13238.5830078125</v>
      </c>
      <c r="AM482" s="1">
        <v>43286.57421875</v>
      </c>
      <c r="AN482" s="1">
        <v>14889.0009765625</v>
      </c>
      <c r="AO482" s="1">
        <v>38363.44921875</v>
      </c>
      <c r="AP482" s="1">
        <v>12276.37890625</v>
      </c>
      <c r="AQ482" s="1">
        <v>30837.35546875</v>
      </c>
      <c r="AR482" s="1">
        <v>133702.8125</v>
      </c>
      <c r="AS482" s="1">
        <v>101002</v>
      </c>
      <c r="AT482" s="1">
        <v>385822.5625</v>
      </c>
      <c r="AU482" s="1">
        <v>202004</v>
      </c>
      <c r="AV482" s="1">
        <v>57236.32421875</v>
      </c>
      <c r="AW482" s="1">
        <v>141402.796875</v>
      </c>
      <c r="AX482" s="1">
        <v>33327.734375</v>
      </c>
      <c r="AY482" s="1">
        <v>435999.6875</v>
      </c>
      <c r="AZ482" s="1">
        <v>20083.365234375</v>
      </c>
      <c r="BA482" s="1">
        <v>143913.421875</v>
      </c>
      <c r="BB482" s="1">
        <v>31700.787109375</v>
      </c>
      <c r="BC482" s="1">
        <v>118406.09375</v>
      </c>
      <c r="BD482" s="1">
        <v>23137.146484375</v>
      </c>
      <c r="BE482" s="1">
        <v>139746.375</v>
      </c>
      <c r="BF482" s="1">
        <v>10885.267578125</v>
      </c>
      <c r="BG482" s="1">
        <v>131539.234375</v>
      </c>
    </row>
    <row r="483" spans="1:59" ht="13" x14ac:dyDescent="0.15">
      <c r="A483" s="1">
        <v>481</v>
      </c>
      <c r="B483" s="1">
        <v>82947.109375</v>
      </c>
      <c r="C483" s="1">
        <v>164392.109375</v>
      </c>
      <c r="D483" s="1">
        <v>81235.3359375</v>
      </c>
      <c r="E483" s="1">
        <v>62219.62109375</v>
      </c>
      <c r="F483" s="1">
        <v>36361.18359375</v>
      </c>
      <c r="G483" s="1">
        <v>71253.5390625</v>
      </c>
      <c r="H483" s="1">
        <v>25484.876953125</v>
      </c>
      <c r="I483" s="1">
        <v>73352.984375</v>
      </c>
      <c r="J483" s="1">
        <v>74150.5546875</v>
      </c>
      <c r="K483" s="1">
        <v>71508.03125</v>
      </c>
      <c r="L483" s="1">
        <v>39932.43359375</v>
      </c>
      <c r="M483" s="1">
        <v>65452.63671875</v>
      </c>
      <c r="N483" s="1">
        <v>51695.02734375</v>
      </c>
      <c r="O483" s="1">
        <v>80006.9765625</v>
      </c>
      <c r="P483" s="1">
        <v>43567.734375</v>
      </c>
      <c r="Q483" s="1">
        <v>37090.01953125</v>
      </c>
      <c r="R483" s="1">
        <v>33544.03515625</v>
      </c>
      <c r="S483" s="1">
        <v>67627.25</v>
      </c>
      <c r="T483" s="1">
        <v>47929.93359375</v>
      </c>
      <c r="U483" s="1">
        <v>72473.8828125</v>
      </c>
      <c r="V483" s="1">
        <v>21827.6171875</v>
      </c>
      <c r="W483" s="1">
        <v>55984.92578125</v>
      </c>
      <c r="X483" s="1">
        <v>17015.953125</v>
      </c>
      <c r="Y483" s="1">
        <v>54076.35546875</v>
      </c>
      <c r="Z483" s="1">
        <v>19854.27734375</v>
      </c>
      <c r="AA483" s="1">
        <v>197219.640625</v>
      </c>
      <c r="AB483" s="1">
        <v>27773.8359375</v>
      </c>
      <c r="AC483" s="1">
        <v>146639.453125</v>
      </c>
      <c r="AD483" s="1">
        <v>24487.482421875</v>
      </c>
      <c r="AE483" s="1">
        <v>157518.328125</v>
      </c>
      <c r="AF483" s="1">
        <v>40849.3203125</v>
      </c>
      <c r="AG483" s="1">
        <v>126477.9296875</v>
      </c>
      <c r="AH483" s="1">
        <v>22405.01171875</v>
      </c>
      <c r="AI483" s="1">
        <v>62179.1328125</v>
      </c>
      <c r="AJ483" s="1">
        <v>18289.435546875</v>
      </c>
      <c r="AK483" s="1">
        <v>47613.21484375</v>
      </c>
      <c r="AL483" s="1">
        <v>13241.01171875</v>
      </c>
      <c r="AM483" s="1">
        <v>43376.75390625</v>
      </c>
      <c r="AN483" s="1">
        <v>14890.103515625</v>
      </c>
      <c r="AO483" s="1">
        <v>38443.375</v>
      </c>
      <c r="AP483" s="1">
        <v>12276.6689453125</v>
      </c>
      <c r="AQ483" s="1">
        <v>30901.599609375</v>
      </c>
      <c r="AR483" s="1">
        <v>133732.140625</v>
      </c>
      <c r="AS483" s="1">
        <v>101212.4296875</v>
      </c>
      <c r="AT483" s="1">
        <v>385875.5</v>
      </c>
      <c r="AU483" s="1">
        <v>202424.84375</v>
      </c>
      <c r="AV483" s="1">
        <v>57238.2421875</v>
      </c>
      <c r="AW483" s="1">
        <v>141697.40625</v>
      </c>
      <c r="AX483" s="1">
        <v>33328.1640625</v>
      </c>
      <c r="AY483" s="1">
        <v>436908</v>
      </c>
      <c r="AZ483" s="1">
        <v>20084.44921875</v>
      </c>
      <c r="BA483" s="1">
        <v>144213.25</v>
      </c>
      <c r="BB483" s="1">
        <v>31702.10546875</v>
      </c>
      <c r="BC483" s="1">
        <v>118652.7734375</v>
      </c>
      <c r="BD483" s="1">
        <v>23138.111328125</v>
      </c>
      <c r="BE483" s="1">
        <v>140037.515625</v>
      </c>
      <c r="BF483" s="1">
        <v>10886.0234375</v>
      </c>
      <c r="BG483" s="1">
        <v>131813.28125</v>
      </c>
    </row>
    <row r="484" spans="1:59" ht="13" x14ac:dyDescent="0.15">
      <c r="A484" s="1">
        <v>482</v>
      </c>
      <c r="B484" s="1">
        <v>82949.3984375</v>
      </c>
      <c r="C484" s="1">
        <v>164733.875</v>
      </c>
      <c r="D484" s="1">
        <v>81253.171875</v>
      </c>
      <c r="E484" s="1">
        <v>62348.97265625</v>
      </c>
      <c r="F484" s="1">
        <v>36367.69140625</v>
      </c>
      <c r="G484" s="1">
        <v>71401.6796875</v>
      </c>
      <c r="H484" s="1">
        <v>25488.728515625</v>
      </c>
      <c r="I484" s="1">
        <v>73505.484375</v>
      </c>
      <c r="J484" s="1">
        <v>74155.2890625</v>
      </c>
      <c r="K484" s="1">
        <v>71656.6953125</v>
      </c>
      <c r="L484" s="1">
        <v>39939.9296875</v>
      </c>
      <c r="M484" s="1">
        <v>65588.7109375</v>
      </c>
      <c r="N484" s="1">
        <v>51698.35546875</v>
      </c>
      <c r="O484" s="1">
        <v>80173.3125</v>
      </c>
      <c r="P484" s="1">
        <v>43571.78515625</v>
      </c>
      <c r="Q484" s="1">
        <v>37167.12890625</v>
      </c>
      <c r="R484" s="1">
        <v>33544.3046875</v>
      </c>
      <c r="S484" s="1">
        <v>67767.8515625</v>
      </c>
      <c r="T484" s="1">
        <v>47932.1796875</v>
      </c>
      <c r="U484" s="1">
        <v>72624.5546875</v>
      </c>
      <c r="V484" s="1">
        <v>21829.083984375</v>
      </c>
      <c r="W484" s="1">
        <v>56101.3203125</v>
      </c>
      <c r="X484" s="1">
        <v>17016.701171875</v>
      </c>
      <c r="Y484" s="1">
        <v>54188.77734375</v>
      </c>
      <c r="Z484" s="1">
        <v>19857.0625</v>
      </c>
      <c r="AA484" s="1">
        <v>197629.671875</v>
      </c>
      <c r="AB484" s="1">
        <v>27778.54296875</v>
      </c>
      <c r="AC484" s="1">
        <v>146944.3125</v>
      </c>
      <c r="AD484" s="1">
        <v>24488.7421875</v>
      </c>
      <c r="AE484" s="1">
        <v>157845.8125</v>
      </c>
      <c r="AF484" s="1">
        <v>40852.59375</v>
      </c>
      <c r="AG484" s="1">
        <v>126740.890625</v>
      </c>
      <c r="AH484" s="1">
        <v>22406.451171875</v>
      </c>
      <c r="AI484" s="1">
        <v>62308.40625</v>
      </c>
      <c r="AJ484" s="1">
        <v>18290.345703125</v>
      </c>
      <c r="AK484" s="1">
        <v>47712.203125</v>
      </c>
      <c r="AL484" s="1">
        <v>13243.43359375</v>
      </c>
      <c r="AM484" s="1">
        <v>43466.93359375</v>
      </c>
      <c r="AN484" s="1">
        <v>14891.203125</v>
      </c>
      <c r="AO484" s="1">
        <v>38523.296875</v>
      </c>
      <c r="AP484" s="1">
        <v>12276.9580078125</v>
      </c>
      <c r="AQ484" s="1">
        <v>30965.845703125</v>
      </c>
      <c r="AR484" s="1">
        <v>133761.359375</v>
      </c>
      <c r="AS484" s="1">
        <v>101422.8515625</v>
      </c>
      <c r="AT484" s="1">
        <v>385928.1875</v>
      </c>
      <c r="AU484" s="1">
        <v>202845.6875</v>
      </c>
      <c r="AV484" s="1">
        <v>57240.16015625</v>
      </c>
      <c r="AW484" s="1">
        <v>141992</v>
      </c>
      <c r="AX484" s="1">
        <v>33328.59375</v>
      </c>
      <c r="AY484" s="1">
        <v>437816.375</v>
      </c>
      <c r="AZ484" s="1">
        <v>20085.529296875</v>
      </c>
      <c r="BA484" s="1">
        <v>144513.0625</v>
      </c>
      <c r="BB484" s="1">
        <v>31703.423828125</v>
      </c>
      <c r="BC484" s="1">
        <v>118899.453125</v>
      </c>
      <c r="BD484" s="1">
        <v>23139.072265625</v>
      </c>
      <c r="BE484" s="1">
        <v>140328.65625</v>
      </c>
      <c r="BF484" s="1">
        <v>10886.779296875</v>
      </c>
      <c r="BG484" s="1">
        <v>132087.3125</v>
      </c>
    </row>
    <row r="485" spans="1:59" ht="13" x14ac:dyDescent="0.15">
      <c r="A485" s="1">
        <v>483</v>
      </c>
      <c r="B485" s="1">
        <v>82951.671875</v>
      </c>
      <c r="C485" s="1">
        <v>165075.640625</v>
      </c>
      <c r="D485" s="1">
        <v>81270.9453125</v>
      </c>
      <c r="E485" s="1">
        <v>62478.328125</v>
      </c>
      <c r="F485" s="1">
        <v>36374.17578125</v>
      </c>
      <c r="G485" s="1">
        <v>71549.8125</v>
      </c>
      <c r="H485" s="1">
        <v>25492.5703125</v>
      </c>
      <c r="I485" s="1">
        <v>73657.984375</v>
      </c>
      <c r="J485" s="1">
        <v>74160</v>
      </c>
      <c r="K485" s="1">
        <v>71805.3515625</v>
      </c>
      <c r="L485" s="1">
        <v>39947.40234375</v>
      </c>
      <c r="M485" s="1">
        <v>65724.7890625</v>
      </c>
      <c r="N485" s="1">
        <v>51701.66796875</v>
      </c>
      <c r="O485" s="1">
        <v>80339.640625</v>
      </c>
      <c r="P485" s="1">
        <v>43575.8125</v>
      </c>
      <c r="Q485" s="1">
        <v>37244.23828125</v>
      </c>
      <c r="R485" s="1">
        <v>33544.5625</v>
      </c>
      <c r="S485" s="1">
        <v>67908.4453125</v>
      </c>
      <c r="T485" s="1">
        <v>47934.4140625</v>
      </c>
      <c r="U485" s="1">
        <v>72775.2265625</v>
      </c>
      <c r="V485" s="1">
        <v>21830.54296875</v>
      </c>
      <c r="W485" s="1">
        <v>56217.71484375</v>
      </c>
      <c r="X485" s="1">
        <v>17017.44140625</v>
      </c>
      <c r="Y485" s="1">
        <v>54301.203125</v>
      </c>
      <c r="Z485" s="1">
        <v>19859.833984375</v>
      </c>
      <c r="AA485" s="1">
        <v>198039.671875</v>
      </c>
      <c r="AB485" s="1">
        <v>27783.232421875</v>
      </c>
      <c r="AC485" s="1">
        <v>147249.171875</v>
      </c>
      <c r="AD485" s="1">
        <v>24490</v>
      </c>
      <c r="AE485" s="1">
        <v>158173.296875</v>
      </c>
      <c r="AF485" s="1">
        <v>40855.8515625</v>
      </c>
      <c r="AG485" s="1">
        <v>127003.8203125</v>
      </c>
      <c r="AH485" s="1">
        <v>22407.884765625</v>
      </c>
      <c r="AI485" s="1">
        <v>62437.67578125</v>
      </c>
      <c r="AJ485" s="1">
        <v>18291.251953125</v>
      </c>
      <c r="AK485" s="1">
        <v>47811.19140625</v>
      </c>
      <c r="AL485" s="1">
        <v>13245.849609375</v>
      </c>
      <c r="AM485" s="1">
        <v>43557.11328125</v>
      </c>
      <c r="AN485" s="1">
        <v>14892.296875</v>
      </c>
      <c r="AO485" s="1">
        <v>38603.21875</v>
      </c>
      <c r="AP485" s="1">
        <v>12277.24609375</v>
      </c>
      <c r="AQ485" s="1">
        <v>31030.0859375</v>
      </c>
      <c r="AR485" s="1">
        <v>133790.46875</v>
      </c>
      <c r="AS485" s="1">
        <v>101633.2734375</v>
      </c>
      <c r="AT485" s="1">
        <v>385980.5625</v>
      </c>
      <c r="AU485" s="1">
        <v>203266.53125</v>
      </c>
      <c r="AV485" s="1">
        <v>57242.05859375</v>
      </c>
      <c r="AW485" s="1">
        <v>142286.5625</v>
      </c>
      <c r="AX485" s="1">
        <v>33329.01953125</v>
      </c>
      <c r="AY485" s="1">
        <v>438724.65625</v>
      </c>
      <c r="AZ485" s="1">
        <v>20086.607421875</v>
      </c>
      <c r="BA485" s="1">
        <v>144812.875</v>
      </c>
      <c r="BB485" s="1">
        <v>31704.734375</v>
      </c>
      <c r="BC485" s="1">
        <v>119146.1328125</v>
      </c>
      <c r="BD485" s="1">
        <v>23140.029296875</v>
      </c>
      <c r="BE485" s="1">
        <v>140619.78125</v>
      </c>
      <c r="BF485" s="1">
        <v>10887.53125</v>
      </c>
      <c r="BG485" s="1">
        <v>132361.359375</v>
      </c>
    </row>
    <row r="486" spans="1:59" ht="13" x14ac:dyDescent="0.15">
      <c r="A486" s="1">
        <v>484</v>
      </c>
      <c r="B486" s="1">
        <v>82953.921875</v>
      </c>
      <c r="C486" s="1">
        <v>165417.421875</v>
      </c>
      <c r="D486" s="1">
        <v>81288.65625</v>
      </c>
      <c r="E486" s="1">
        <v>62607.6796875</v>
      </c>
      <c r="F486" s="1">
        <v>36380.64453125</v>
      </c>
      <c r="G486" s="1">
        <v>71697.953125</v>
      </c>
      <c r="H486" s="1">
        <v>25496.3984375</v>
      </c>
      <c r="I486" s="1">
        <v>73810.484375</v>
      </c>
      <c r="J486" s="1">
        <v>74164.6875</v>
      </c>
      <c r="K486" s="1">
        <v>71954.03125</v>
      </c>
      <c r="L486" s="1">
        <v>39954.86328125</v>
      </c>
      <c r="M486" s="1">
        <v>65860.8671875</v>
      </c>
      <c r="N486" s="1">
        <v>51704.97265625</v>
      </c>
      <c r="O486" s="1">
        <v>80505.984375</v>
      </c>
      <c r="P486" s="1">
        <v>43579.82421875</v>
      </c>
      <c r="Q486" s="1">
        <v>37321.34765625</v>
      </c>
      <c r="R486" s="1">
        <v>33544.82421875</v>
      </c>
      <c r="S486" s="1">
        <v>68049.046875</v>
      </c>
      <c r="T486" s="1">
        <v>47936.64453125</v>
      </c>
      <c r="U486" s="1">
        <v>72925.8984375</v>
      </c>
      <c r="V486" s="1">
        <v>21831.99609375</v>
      </c>
      <c r="W486" s="1">
        <v>56334.109375</v>
      </c>
      <c r="X486" s="1">
        <v>17018.1796875</v>
      </c>
      <c r="Y486" s="1">
        <v>54413.62890625</v>
      </c>
      <c r="Z486" s="1">
        <v>19862.59375</v>
      </c>
      <c r="AA486" s="1">
        <v>198449.6875</v>
      </c>
      <c r="AB486" s="1">
        <v>27787.9140625</v>
      </c>
      <c r="AC486" s="1">
        <v>147554.046875</v>
      </c>
      <c r="AD486" s="1">
        <v>24491.255859375</v>
      </c>
      <c r="AE486" s="1">
        <v>158500.78125</v>
      </c>
      <c r="AF486" s="1">
        <v>40859.09375</v>
      </c>
      <c r="AG486" s="1">
        <v>127266.78125</v>
      </c>
      <c r="AH486" s="1">
        <v>22409.30859375</v>
      </c>
      <c r="AI486" s="1">
        <v>62566.9453125</v>
      </c>
      <c r="AJ486" s="1">
        <v>18292.15234375</v>
      </c>
      <c r="AK486" s="1">
        <v>47910.17578125</v>
      </c>
      <c r="AL486" s="1">
        <v>13248.259765625</v>
      </c>
      <c r="AM486" s="1">
        <v>43647.296875</v>
      </c>
      <c r="AN486" s="1">
        <v>14893.3876953125</v>
      </c>
      <c r="AO486" s="1">
        <v>38683.14453125</v>
      </c>
      <c r="AP486" s="1">
        <v>12277.5302734375</v>
      </c>
      <c r="AQ486" s="1">
        <v>31094.333984375</v>
      </c>
      <c r="AR486" s="1">
        <v>133819.4375</v>
      </c>
      <c r="AS486" s="1">
        <v>101843.6875</v>
      </c>
      <c r="AT486" s="1">
        <v>386032.75</v>
      </c>
      <c r="AU486" s="1">
        <v>203687.375</v>
      </c>
      <c r="AV486" s="1">
        <v>57243.953125</v>
      </c>
      <c r="AW486" s="1">
        <v>142581.171875</v>
      </c>
      <c r="AX486" s="1">
        <v>33329.4453125</v>
      </c>
      <c r="AY486" s="1">
        <v>439633.03125</v>
      </c>
      <c r="AZ486" s="1">
        <v>20087.677734375</v>
      </c>
      <c r="BA486" s="1">
        <v>145112.703125</v>
      </c>
      <c r="BB486" s="1">
        <v>31706.044921875</v>
      </c>
      <c r="BC486" s="1">
        <v>119392.8125</v>
      </c>
      <c r="BD486" s="1">
        <v>23140.984375</v>
      </c>
      <c r="BE486" s="1">
        <v>140910.921875</v>
      </c>
      <c r="BF486" s="1">
        <v>10888.2822265625</v>
      </c>
      <c r="BG486" s="1">
        <v>132635.390625</v>
      </c>
    </row>
    <row r="487" spans="1:59" ht="13" x14ac:dyDescent="0.15">
      <c r="A487" s="1">
        <v>485</v>
      </c>
      <c r="B487" s="1">
        <v>82956.171875</v>
      </c>
      <c r="C487" s="1">
        <v>165759.1875</v>
      </c>
      <c r="D487" s="1">
        <v>81306.3125</v>
      </c>
      <c r="E487" s="1">
        <v>62737.03515625</v>
      </c>
      <c r="F487" s="1">
        <v>36387.0859375</v>
      </c>
      <c r="G487" s="1">
        <v>71846.09375</v>
      </c>
      <c r="H487" s="1">
        <v>25500.212890625</v>
      </c>
      <c r="I487" s="1">
        <v>73962.9921875</v>
      </c>
      <c r="J487" s="1">
        <v>74169.34375</v>
      </c>
      <c r="K487" s="1">
        <v>72102.6953125</v>
      </c>
      <c r="L487" s="1">
        <v>39962.296875</v>
      </c>
      <c r="M487" s="1">
        <v>65996.9375</v>
      </c>
      <c r="N487" s="1">
        <v>51708.265625</v>
      </c>
      <c r="O487" s="1">
        <v>80672.3125</v>
      </c>
      <c r="P487" s="1">
        <v>43583.82421875</v>
      </c>
      <c r="Q487" s="1">
        <v>37398.4609375</v>
      </c>
      <c r="R487" s="1">
        <v>33545.0859375</v>
      </c>
      <c r="S487" s="1">
        <v>68189.640625</v>
      </c>
      <c r="T487" s="1">
        <v>47938.859375</v>
      </c>
      <c r="U487" s="1">
        <v>73076.578125</v>
      </c>
      <c r="V487" s="1">
        <v>21833.443359375</v>
      </c>
      <c r="W487" s="1">
        <v>56450.5</v>
      </c>
      <c r="X487" s="1">
        <v>17018.9140625</v>
      </c>
      <c r="Y487" s="1">
        <v>54526.0546875</v>
      </c>
      <c r="Z487" s="1">
        <v>19865.34375</v>
      </c>
      <c r="AA487" s="1">
        <v>198859.71875</v>
      </c>
      <c r="AB487" s="1">
        <v>27792.5703125</v>
      </c>
      <c r="AC487" s="1">
        <v>147858.90625</v>
      </c>
      <c r="AD487" s="1">
        <v>24492.505859375</v>
      </c>
      <c r="AE487" s="1">
        <v>158828.265625</v>
      </c>
      <c r="AF487" s="1">
        <v>40862.32421875</v>
      </c>
      <c r="AG487" s="1">
        <v>127529.71875</v>
      </c>
      <c r="AH487" s="1">
        <v>22410.732421875</v>
      </c>
      <c r="AI487" s="1">
        <v>62696.21484375</v>
      </c>
      <c r="AJ487" s="1">
        <v>18293.048828125</v>
      </c>
      <c r="AK487" s="1">
        <v>48009.16796875</v>
      </c>
      <c r="AL487" s="1">
        <v>13250.662109375</v>
      </c>
      <c r="AM487" s="1">
        <v>43737.4765625</v>
      </c>
      <c r="AN487" s="1">
        <v>14894.4736328125</v>
      </c>
      <c r="AO487" s="1">
        <v>38763.0703125</v>
      </c>
      <c r="AP487" s="1">
        <v>12277.814453125</v>
      </c>
      <c r="AQ487" s="1">
        <v>31158.578125</v>
      </c>
      <c r="AR487" s="1">
        <v>133848.328125</v>
      </c>
      <c r="AS487" s="1">
        <v>102054.1171875</v>
      </c>
      <c r="AT487" s="1">
        <v>386084.71875</v>
      </c>
      <c r="AU487" s="1">
        <v>204108.21875</v>
      </c>
      <c r="AV487" s="1">
        <v>57245.83984375</v>
      </c>
      <c r="AW487" s="1">
        <v>142875.765625</v>
      </c>
      <c r="AX487" s="1">
        <v>33329.87109375</v>
      </c>
      <c r="AY487" s="1">
        <v>440541.34375</v>
      </c>
      <c r="AZ487" s="1">
        <v>20088.744140625</v>
      </c>
      <c r="BA487" s="1">
        <v>145412.515625</v>
      </c>
      <c r="BB487" s="1">
        <v>31707.345703125</v>
      </c>
      <c r="BC487" s="1">
        <v>119639.4921875</v>
      </c>
      <c r="BD487" s="1">
        <v>23141.935546875</v>
      </c>
      <c r="BE487" s="1">
        <v>141202.0625</v>
      </c>
      <c r="BF487" s="1">
        <v>10889.03125</v>
      </c>
      <c r="BG487" s="1">
        <v>132909.4375</v>
      </c>
    </row>
    <row r="488" spans="1:59" ht="13" x14ac:dyDescent="0.15">
      <c r="A488" s="1">
        <v>486</v>
      </c>
      <c r="B488" s="1">
        <v>82958.40625</v>
      </c>
      <c r="C488" s="1">
        <v>166100.96875</v>
      </c>
      <c r="D488" s="1">
        <v>81323.8984375</v>
      </c>
      <c r="E488" s="1">
        <v>62866.390625</v>
      </c>
      <c r="F488" s="1">
        <v>36393.5078125</v>
      </c>
      <c r="G488" s="1">
        <v>71994.2265625</v>
      </c>
      <c r="H488" s="1">
        <v>25504.015625</v>
      </c>
      <c r="I488" s="1">
        <v>74115.484375</v>
      </c>
      <c r="J488" s="1">
        <v>74174</v>
      </c>
      <c r="K488" s="1">
        <v>72251.3515625</v>
      </c>
      <c r="L488" s="1">
        <v>39969.7109375</v>
      </c>
      <c r="M488" s="1">
        <v>66133.015625</v>
      </c>
      <c r="N488" s="1">
        <v>51711.5390625</v>
      </c>
      <c r="O488" s="1">
        <v>80838.6484375</v>
      </c>
      <c r="P488" s="1">
        <v>43587.80078125</v>
      </c>
      <c r="Q488" s="1">
        <v>37475.56640625</v>
      </c>
      <c r="R488" s="1">
        <v>33545.34375</v>
      </c>
      <c r="S488" s="1">
        <v>68330.234375</v>
      </c>
      <c r="T488" s="1">
        <v>47941.07421875</v>
      </c>
      <c r="U488" s="1">
        <v>73227.2421875</v>
      </c>
      <c r="V488" s="1">
        <v>21834.880859375</v>
      </c>
      <c r="W488" s="1">
        <v>56566.890625</v>
      </c>
      <c r="X488" s="1">
        <v>17019.64453125</v>
      </c>
      <c r="Y488" s="1">
        <v>54638.4765625</v>
      </c>
      <c r="Z488" s="1">
        <v>19868.080078125</v>
      </c>
      <c r="AA488" s="1">
        <v>199269.71875</v>
      </c>
      <c r="AB488" s="1">
        <v>27797.2109375</v>
      </c>
      <c r="AC488" s="1">
        <v>148163.765625</v>
      </c>
      <c r="AD488" s="1">
        <v>24493.75</v>
      </c>
      <c r="AE488" s="1">
        <v>159155.734375</v>
      </c>
      <c r="AF488" s="1">
        <v>40865.54296875</v>
      </c>
      <c r="AG488" s="1">
        <v>127792.6640625</v>
      </c>
      <c r="AH488" s="1">
        <v>22412.146484375</v>
      </c>
      <c r="AI488" s="1">
        <v>62825.484375</v>
      </c>
      <c r="AJ488" s="1">
        <v>18293.94140625</v>
      </c>
      <c r="AK488" s="1">
        <v>48108.15234375</v>
      </c>
      <c r="AL488" s="1">
        <v>13253.056640625</v>
      </c>
      <c r="AM488" s="1">
        <v>43827.65625</v>
      </c>
      <c r="AN488" s="1">
        <v>14895.5556640625</v>
      </c>
      <c r="AO488" s="1">
        <v>38842.9921875</v>
      </c>
      <c r="AP488" s="1">
        <v>12278.0986328125</v>
      </c>
      <c r="AQ488" s="1">
        <v>31222.822265625</v>
      </c>
      <c r="AR488" s="1">
        <v>133877.078125</v>
      </c>
      <c r="AS488" s="1">
        <v>102264.53125</v>
      </c>
      <c r="AT488" s="1">
        <v>386136.4375</v>
      </c>
      <c r="AU488" s="1">
        <v>204529.046875</v>
      </c>
      <c r="AV488" s="1">
        <v>57247.7109375</v>
      </c>
      <c r="AW488" s="1">
        <v>143170.34375</v>
      </c>
      <c r="AX488" s="1">
        <v>33330.2890625</v>
      </c>
      <c r="AY488" s="1">
        <v>441449.65625</v>
      </c>
      <c r="AZ488" s="1">
        <v>20089.810546875</v>
      </c>
      <c r="BA488" s="1">
        <v>145712.34375</v>
      </c>
      <c r="BB488" s="1">
        <v>31708.642578125</v>
      </c>
      <c r="BC488" s="1">
        <v>119886.171875</v>
      </c>
      <c r="BD488" s="1">
        <v>23142.88671875</v>
      </c>
      <c r="BE488" s="1">
        <v>141493.203125</v>
      </c>
      <c r="BF488" s="1">
        <v>10889.7763671875</v>
      </c>
      <c r="BG488" s="1">
        <v>133183.484375</v>
      </c>
    </row>
    <row r="489" spans="1:59" ht="13" x14ac:dyDescent="0.15">
      <c r="A489" s="1">
        <v>487</v>
      </c>
      <c r="B489" s="1">
        <v>82960.625</v>
      </c>
      <c r="C489" s="1">
        <v>166442.734375</v>
      </c>
      <c r="D489" s="1">
        <v>81341.4375</v>
      </c>
      <c r="E489" s="1">
        <v>62995.7421875</v>
      </c>
      <c r="F489" s="1">
        <v>36399.90625</v>
      </c>
      <c r="G489" s="1">
        <v>72142.359375</v>
      </c>
      <c r="H489" s="1">
        <v>25507.8046875</v>
      </c>
      <c r="I489" s="1">
        <v>74267.984375</v>
      </c>
      <c r="J489" s="1">
        <v>74178.625</v>
      </c>
      <c r="K489" s="1">
        <v>72400.015625</v>
      </c>
      <c r="L489" s="1">
        <v>39977.109375</v>
      </c>
      <c r="M489" s="1">
        <v>66269.09375</v>
      </c>
      <c r="N489" s="1">
        <v>51714.80078125</v>
      </c>
      <c r="O489" s="1">
        <v>81004.984375</v>
      </c>
      <c r="P489" s="1">
        <v>43591.76171875</v>
      </c>
      <c r="Q489" s="1">
        <v>37552.6796875</v>
      </c>
      <c r="R489" s="1">
        <v>33545.59765625</v>
      </c>
      <c r="S489" s="1">
        <v>68470.8359375</v>
      </c>
      <c r="T489" s="1">
        <v>47943.26953125</v>
      </c>
      <c r="U489" s="1">
        <v>73377.921875</v>
      </c>
      <c r="V489" s="1">
        <v>21836.318359375</v>
      </c>
      <c r="W489" s="1">
        <v>56683.28515625</v>
      </c>
      <c r="X489" s="1">
        <v>17020.37109375</v>
      </c>
      <c r="Y489" s="1">
        <v>54750.90234375</v>
      </c>
      <c r="Z489" s="1">
        <v>19870.8046875</v>
      </c>
      <c r="AA489" s="1">
        <v>199679.75</v>
      </c>
      <c r="AB489" s="1">
        <v>27801.83984375</v>
      </c>
      <c r="AC489" s="1">
        <v>148468.625</v>
      </c>
      <c r="AD489" s="1">
        <v>24494.98828125</v>
      </c>
      <c r="AE489" s="1">
        <v>159483.21875</v>
      </c>
      <c r="AF489" s="1">
        <v>40868.75</v>
      </c>
      <c r="AG489" s="1">
        <v>128055.625</v>
      </c>
      <c r="AH489" s="1">
        <v>22413.55859375</v>
      </c>
      <c r="AI489" s="1">
        <v>62954.75390625</v>
      </c>
      <c r="AJ489" s="1">
        <v>18294.828125</v>
      </c>
      <c r="AK489" s="1">
        <v>48207.14453125</v>
      </c>
      <c r="AL489" s="1">
        <v>13255.44921875</v>
      </c>
      <c r="AM489" s="1">
        <v>43917.8359375</v>
      </c>
      <c r="AN489" s="1">
        <v>14896.6328125</v>
      </c>
      <c r="AO489" s="1">
        <v>38922.9140625</v>
      </c>
      <c r="AP489" s="1">
        <v>12278.3798828125</v>
      </c>
      <c r="AQ489" s="1">
        <v>31287.06640625</v>
      </c>
      <c r="AR489" s="1">
        <v>133905.71875</v>
      </c>
      <c r="AS489" s="1">
        <v>102474.953125</v>
      </c>
      <c r="AT489" s="1">
        <v>386187.875</v>
      </c>
      <c r="AU489" s="1">
        <v>204949.890625</v>
      </c>
      <c r="AV489" s="1">
        <v>57249.5859375</v>
      </c>
      <c r="AW489" s="1">
        <v>143464.9375</v>
      </c>
      <c r="AX489" s="1">
        <v>33330.7109375</v>
      </c>
      <c r="AY489" s="1">
        <v>442358.03125</v>
      </c>
      <c r="AZ489" s="1">
        <v>20090.865234375</v>
      </c>
      <c r="BA489" s="1">
        <v>146012.15625</v>
      </c>
      <c r="BB489" s="1">
        <v>31709.93359375</v>
      </c>
      <c r="BC489" s="1">
        <v>120132.8515625</v>
      </c>
      <c r="BD489" s="1">
        <v>23143.828125</v>
      </c>
      <c r="BE489" s="1">
        <v>141784.34375</v>
      </c>
      <c r="BF489" s="1">
        <v>10890.5205078125</v>
      </c>
      <c r="BG489" s="1">
        <v>133457.515625</v>
      </c>
    </row>
    <row r="490" spans="1:59" ht="13" x14ac:dyDescent="0.15">
      <c r="A490" s="1">
        <v>488</v>
      </c>
      <c r="B490" s="1">
        <v>82962.828125</v>
      </c>
      <c r="C490" s="1">
        <v>166784.5</v>
      </c>
      <c r="D490" s="1">
        <v>81358.890625</v>
      </c>
      <c r="E490" s="1">
        <v>63125.1015625</v>
      </c>
      <c r="F490" s="1">
        <v>36406.29296875</v>
      </c>
      <c r="G490" s="1">
        <v>72290.5</v>
      </c>
      <c r="H490" s="1">
        <v>25511.5859375</v>
      </c>
      <c r="I490" s="1">
        <v>74420.4921875</v>
      </c>
      <c r="J490" s="1">
        <v>74183.21875</v>
      </c>
      <c r="K490" s="1">
        <v>72548.6875</v>
      </c>
      <c r="L490" s="1">
        <v>39984.4921875</v>
      </c>
      <c r="M490" s="1">
        <v>66405.1640625</v>
      </c>
      <c r="N490" s="1">
        <v>51718.05078125</v>
      </c>
      <c r="O490" s="1">
        <v>81171.3203125</v>
      </c>
      <c r="P490" s="1">
        <v>43595.70703125</v>
      </c>
      <c r="Q490" s="1">
        <v>37629.7890625</v>
      </c>
      <c r="R490" s="1">
        <v>33545.8515625</v>
      </c>
      <c r="S490" s="1">
        <v>68611.4375</v>
      </c>
      <c r="T490" s="1">
        <v>47945.46484375</v>
      </c>
      <c r="U490" s="1">
        <v>73528.59375</v>
      </c>
      <c r="V490" s="1">
        <v>21837.744140625</v>
      </c>
      <c r="W490" s="1">
        <v>56799.6796875</v>
      </c>
      <c r="X490" s="1">
        <v>17021.09765625</v>
      </c>
      <c r="Y490" s="1">
        <v>54863.328125</v>
      </c>
      <c r="Z490" s="1">
        <v>19873.517578125</v>
      </c>
      <c r="AA490" s="1">
        <v>200089.78125</v>
      </c>
      <c r="AB490" s="1">
        <v>27806.44921875</v>
      </c>
      <c r="AC490" s="1">
        <v>148773.5</v>
      </c>
      <c r="AD490" s="1">
        <v>24496.22265625</v>
      </c>
      <c r="AE490" s="1">
        <v>159810.703125</v>
      </c>
      <c r="AF490" s="1">
        <v>40871.9453125</v>
      </c>
      <c r="AG490" s="1">
        <v>128318.5703125</v>
      </c>
      <c r="AH490" s="1">
        <v>22414.9609375</v>
      </c>
      <c r="AI490" s="1">
        <v>63084.03125</v>
      </c>
      <c r="AJ490" s="1">
        <v>18295.708984375</v>
      </c>
      <c r="AK490" s="1">
        <v>48306.1328125</v>
      </c>
      <c r="AL490" s="1">
        <v>13257.830078125</v>
      </c>
      <c r="AM490" s="1">
        <v>44008.01953125</v>
      </c>
      <c r="AN490" s="1">
        <v>14897.7060546875</v>
      </c>
      <c r="AO490" s="1">
        <v>39002.83984375</v>
      </c>
      <c r="AP490" s="1">
        <v>12278.66015625</v>
      </c>
      <c r="AQ490" s="1">
        <v>31351.310546875</v>
      </c>
      <c r="AR490" s="1">
        <v>133934.234375</v>
      </c>
      <c r="AS490" s="1">
        <v>102685.375</v>
      </c>
      <c r="AT490" s="1">
        <v>386239.125</v>
      </c>
      <c r="AU490" s="1">
        <v>205370.734375</v>
      </c>
      <c r="AV490" s="1">
        <v>57251.4375</v>
      </c>
      <c r="AW490" s="1">
        <v>143759.53125</v>
      </c>
      <c r="AX490" s="1">
        <v>33331.125</v>
      </c>
      <c r="AY490" s="1">
        <v>443266.375</v>
      </c>
      <c r="AZ490" s="1">
        <v>20091.921875</v>
      </c>
      <c r="BA490" s="1">
        <v>146311.984375</v>
      </c>
      <c r="BB490" s="1">
        <v>31711.220703125</v>
      </c>
      <c r="BC490" s="1">
        <v>120379.53125</v>
      </c>
      <c r="BD490" s="1">
        <v>23144.76953125</v>
      </c>
      <c r="BE490" s="1">
        <v>142075.484375</v>
      </c>
      <c r="BF490" s="1">
        <v>10891.26171875</v>
      </c>
      <c r="BG490" s="1">
        <v>133731.5625</v>
      </c>
    </row>
    <row r="491" spans="1:59" ht="13" x14ac:dyDescent="0.15">
      <c r="A491" s="1">
        <v>489</v>
      </c>
      <c r="B491" s="1">
        <v>82965.03125</v>
      </c>
      <c r="C491" s="1">
        <v>167126.28125</v>
      </c>
      <c r="D491" s="1">
        <v>81376.3125</v>
      </c>
      <c r="E491" s="1">
        <v>63254.45703125</v>
      </c>
      <c r="F491" s="1">
        <v>36412.6484375</v>
      </c>
      <c r="G491" s="1">
        <v>72438.6328125</v>
      </c>
      <c r="H491" s="1">
        <v>25515.3515625</v>
      </c>
      <c r="I491" s="1">
        <v>74572.984375</v>
      </c>
      <c r="J491" s="1">
        <v>74187.796875</v>
      </c>
      <c r="K491" s="1">
        <v>72697.3515625</v>
      </c>
      <c r="L491" s="1">
        <v>39991.8515625</v>
      </c>
      <c r="M491" s="1">
        <v>66541.2421875</v>
      </c>
      <c r="N491" s="1">
        <v>51721.29296875</v>
      </c>
      <c r="O491" s="1">
        <v>81337.65625</v>
      </c>
      <c r="P491" s="1">
        <v>43599.63671875</v>
      </c>
      <c r="Q491" s="1">
        <v>37706.8984375</v>
      </c>
      <c r="R491" s="1">
        <v>33546.10546875</v>
      </c>
      <c r="S491" s="1">
        <v>68752.03125</v>
      </c>
      <c r="T491" s="1">
        <v>47947.64453125</v>
      </c>
      <c r="U491" s="1">
        <v>73679.265625</v>
      </c>
      <c r="V491" s="1">
        <v>21839.16796875</v>
      </c>
      <c r="W491" s="1">
        <v>56916.06640625</v>
      </c>
      <c r="X491" s="1">
        <v>17021.81640625</v>
      </c>
      <c r="Y491" s="1">
        <v>54975.75</v>
      </c>
      <c r="Z491" s="1">
        <v>19876.224609375</v>
      </c>
      <c r="AA491" s="1">
        <v>200499.796875</v>
      </c>
      <c r="AB491" s="1">
        <v>27811.044921875</v>
      </c>
      <c r="AC491" s="1">
        <v>149078.359375</v>
      </c>
      <c r="AD491" s="1">
        <v>24497.458984375</v>
      </c>
      <c r="AE491" s="1">
        <v>160138.1875</v>
      </c>
      <c r="AF491" s="1">
        <v>40875.125</v>
      </c>
      <c r="AG491" s="1">
        <v>128581.515625</v>
      </c>
      <c r="AH491" s="1">
        <v>22416.359375</v>
      </c>
      <c r="AI491" s="1">
        <v>63213.296875</v>
      </c>
      <c r="AJ491" s="1">
        <v>18296.587890625</v>
      </c>
      <c r="AK491" s="1">
        <v>48405.1171875</v>
      </c>
      <c r="AL491" s="1">
        <v>13260.2080078125</v>
      </c>
      <c r="AM491" s="1">
        <v>44098.19921875</v>
      </c>
      <c r="AN491" s="1">
        <v>14898.7763671875</v>
      </c>
      <c r="AO491" s="1">
        <v>39082.76171875</v>
      </c>
      <c r="AP491" s="1">
        <v>12278.939453125</v>
      </c>
      <c r="AQ491" s="1">
        <v>31415.552734375</v>
      </c>
      <c r="AR491" s="1">
        <v>133962.671875</v>
      </c>
      <c r="AS491" s="1">
        <v>102895.796875</v>
      </c>
      <c r="AT491" s="1">
        <v>386290.125</v>
      </c>
      <c r="AU491" s="1">
        <v>205791.578125</v>
      </c>
      <c r="AV491" s="1">
        <v>57253.29296875</v>
      </c>
      <c r="AW491" s="1">
        <v>144054.109375</v>
      </c>
      <c r="AX491" s="1">
        <v>33331.546875</v>
      </c>
      <c r="AY491" s="1">
        <v>444174.6875</v>
      </c>
      <c r="AZ491" s="1">
        <v>20092.974609375</v>
      </c>
      <c r="BA491" s="1">
        <v>146611.796875</v>
      </c>
      <c r="BB491" s="1">
        <v>31712.50390625</v>
      </c>
      <c r="BC491" s="1">
        <v>120626.203125</v>
      </c>
      <c r="BD491" s="1">
        <v>23145.705078125</v>
      </c>
      <c r="BE491" s="1">
        <v>142366.609375</v>
      </c>
      <c r="BF491" s="1">
        <v>10892.0009765625</v>
      </c>
      <c r="BG491" s="1">
        <v>134005.59375</v>
      </c>
    </row>
    <row r="492" spans="1:59" ht="13" x14ac:dyDescent="0.15">
      <c r="A492" s="1">
        <v>490</v>
      </c>
      <c r="B492" s="1">
        <v>82967.21875</v>
      </c>
      <c r="C492" s="1">
        <v>167468.046875</v>
      </c>
      <c r="D492" s="1">
        <v>81393.65625</v>
      </c>
      <c r="E492" s="1">
        <v>63383.8125</v>
      </c>
      <c r="F492" s="1">
        <v>36418.98828125</v>
      </c>
      <c r="G492" s="1">
        <v>72586.7734375</v>
      </c>
      <c r="H492" s="1">
        <v>25519.107421875</v>
      </c>
      <c r="I492" s="1">
        <v>74725.4921875</v>
      </c>
      <c r="J492" s="1">
        <v>74192.3671875</v>
      </c>
      <c r="K492" s="1">
        <v>72846.015625</v>
      </c>
      <c r="L492" s="1">
        <v>39999.19140625</v>
      </c>
      <c r="M492" s="1">
        <v>66677.3125</v>
      </c>
      <c r="N492" s="1">
        <v>51724.51953125</v>
      </c>
      <c r="O492" s="1">
        <v>81503.984375</v>
      </c>
      <c r="P492" s="1">
        <v>43603.546875</v>
      </c>
      <c r="Q492" s="1">
        <v>37784.0078125</v>
      </c>
      <c r="R492" s="1">
        <v>33546.35546875</v>
      </c>
      <c r="S492" s="1">
        <v>68892.625</v>
      </c>
      <c r="T492" s="1">
        <v>47949.8203125</v>
      </c>
      <c r="U492" s="1">
        <v>73829.9375</v>
      </c>
      <c r="V492" s="1">
        <v>21840.58203125</v>
      </c>
      <c r="W492" s="1">
        <v>57032.46484375</v>
      </c>
      <c r="X492" s="1">
        <v>17022.533203125</v>
      </c>
      <c r="Y492" s="1">
        <v>55088.171875</v>
      </c>
      <c r="Z492" s="1">
        <v>19878.9140625</v>
      </c>
      <c r="AA492" s="1">
        <v>200909.796875</v>
      </c>
      <c r="AB492" s="1">
        <v>27815.625</v>
      </c>
      <c r="AC492" s="1">
        <v>149383.21875</v>
      </c>
      <c r="AD492" s="1">
        <v>24498.681640625</v>
      </c>
      <c r="AE492" s="1">
        <v>160465.65625</v>
      </c>
      <c r="AF492" s="1">
        <v>40878.29296875</v>
      </c>
      <c r="AG492" s="1">
        <v>128844.46875</v>
      </c>
      <c r="AH492" s="1">
        <v>22417.75390625</v>
      </c>
      <c r="AI492" s="1">
        <v>63342.5703125</v>
      </c>
      <c r="AJ492" s="1">
        <v>18297.4609375</v>
      </c>
      <c r="AK492" s="1">
        <v>48504.10546875</v>
      </c>
      <c r="AL492" s="1">
        <v>13262.580078125</v>
      </c>
      <c r="AM492" s="1">
        <v>44188.37890625</v>
      </c>
      <c r="AN492" s="1">
        <v>14899.8408203125</v>
      </c>
      <c r="AO492" s="1">
        <v>39162.6875</v>
      </c>
      <c r="AP492" s="1">
        <v>12279.216796875</v>
      </c>
      <c r="AQ492" s="1">
        <v>31479.80078125</v>
      </c>
      <c r="AR492" s="1">
        <v>133990.953125</v>
      </c>
      <c r="AS492" s="1">
        <v>103106.21875</v>
      </c>
      <c r="AT492" s="1">
        <v>386340.875</v>
      </c>
      <c r="AU492" s="1">
        <v>206212.421875</v>
      </c>
      <c r="AV492" s="1">
        <v>57255.1328125</v>
      </c>
      <c r="AW492" s="1">
        <v>144348.703125</v>
      </c>
      <c r="AX492" s="1">
        <v>33331.95703125</v>
      </c>
      <c r="AY492" s="1">
        <v>445083</v>
      </c>
      <c r="AZ492" s="1">
        <v>20094.01953125</v>
      </c>
      <c r="BA492" s="1">
        <v>146911.625</v>
      </c>
      <c r="BB492" s="1">
        <v>31713.779296875</v>
      </c>
      <c r="BC492" s="1">
        <v>120872.890625</v>
      </c>
      <c r="BD492" s="1">
        <v>23146.640625</v>
      </c>
      <c r="BE492" s="1">
        <v>142657.75</v>
      </c>
      <c r="BF492" s="1">
        <v>10892.73828125</v>
      </c>
      <c r="BG492" s="1">
        <v>134279.640625</v>
      </c>
    </row>
    <row r="493" spans="1:59" ht="13" x14ac:dyDescent="0.15">
      <c r="A493" s="1">
        <v>491</v>
      </c>
      <c r="B493" s="1">
        <v>82969.3984375</v>
      </c>
      <c r="C493" s="1">
        <v>167809.8125</v>
      </c>
      <c r="D493" s="1">
        <v>81410.9375</v>
      </c>
      <c r="E493" s="1">
        <v>63513.1640625</v>
      </c>
      <c r="F493" s="1">
        <v>36425.30078125</v>
      </c>
      <c r="G493" s="1">
        <v>72734.9140625</v>
      </c>
      <c r="H493" s="1">
        <v>25522.84765625</v>
      </c>
      <c r="I493" s="1">
        <v>74877.9921875</v>
      </c>
      <c r="J493" s="1">
        <v>74196.890625</v>
      </c>
      <c r="K493" s="1">
        <v>72994.6875</v>
      </c>
      <c r="L493" s="1">
        <v>40006.51953125</v>
      </c>
      <c r="M493" s="1">
        <v>66813.3984375</v>
      </c>
      <c r="N493" s="1">
        <v>51727.73046875</v>
      </c>
      <c r="O493" s="1">
        <v>81670.328125</v>
      </c>
      <c r="P493" s="1">
        <v>43607.44140625</v>
      </c>
      <c r="Q493" s="1">
        <v>37861.12109375</v>
      </c>
      <c r="R493" s="1">
        <v>33546.609375</v>
      </c>
      <c r="S493" s="1">
        <v>69033.2265625</v>
      </c>
      <c r="T493" s="1">
        <v>47951.984375</v>
      </c>
      <c r="U493" s="1">
        <v>73980.6171875</v>
      </c>
      <c r="V493" s="1">
        <v>21841.994140625</v>
      </c>
      <c r="W493" s="1">
        <v>57148.859375</v>
      </c>
      <c r="X493" s="1">
        <v>17023.24609375</v>
      </c>
      <c r="Y493" s="1">
        <v>55200.6015625</v>
      </c>
      <c r="Z493" s="1">
        <v>19881.591796875</v>
      </c>
      <c r="AA493" s="1">
        <v>201319.828125</v>
      </c>
      <c r="AB493" s="1">
        <v>27820.189453125</v>
      </c>
      <c r="AC493" s="1">
        <v>149688.09375</v>
      </c>
      <c r="AD493" s="1">
        <v>24499.904296875</v>
      </c>
      <c r="AE493" s="1">
        <v>160793.140625</v>
      </c>
      <c r="AF493" s="1">
        <v>40881.44921875</v>
      </c>
      <c r="AG493" s="1">
        <v>129107.4140625</v>
      </c>
      <c r="AH493" s="1">
        <v>22419.140625</v>
      </c>
      <c r="AI493" s="1">
        <v>63471.83984375</v>
      </c>
      <c r="AJ493" s="1">
        <v>18298.326171875</v>
      </c>
      <c r="AK493" s="1">
        <v>48603.09375</v>
      </c>
      <c r="AL493" s="1">
        <v>13264.9443359375</v>
      </c>
      <c r="AM493" s="1">
        <v>44278.55859375</v>
      </c>
      <c r="AN493" s="1">
        <v>14900.90234375</v>
      </c>
      <c r="AO493" s="1">
        <v>39242.609375</v>
      </c>
      <c r="AP493" s="1">
        <v>12279.4921875</v>
      </c>
      <c r="AQ493" s="1">
        <v>31544.044921875</v>
      </c>
      <c r="AR493" s="1">
        <v>134019.140625</v>
      </c>
      <c r="AS493" s="1">
        <v>103316.640625</v>
      </c>
      <c r="AT493" s="1">
        <v>386391.4375</v>
      </c>
      <c r="AU493" s="1">
        <v>206633.265625</v>
      </c>
      <c r="AV493" s="1">
        <v>57256.96484375</v>
      </c>
      <c r="AW493" s="1">
        <v>144643.296875</v>
      </c>
      <c r="AX493" s="1">
        <v>33332.375</v>
      </c>
      <c r="AY493" s="1">
        <v>445991.375</v>
      </c>
      <c r="AZ493" s="1">
        <v>20095.064453125</v>
      </c>
      <c r="BA493" s="1">
        <v>147211.4375</v>
      </c>
      <c r="BB493" s="1">
        <v>31715.052734375</v>
      </c>
      <c r="BC493" s="1">
        <v>121119.5703125</v>
      </c>
      <c r="BD493" s="1">
        <v>23147.5703125</v>
      </c>
      <c r="BE493" s="1">
        <v>142948.90625</v>
      </c>
      <c r="BF493" s="1">
        <v>10893.4716796875</v>
      </c>
      <c r="BG493" s="1">
        <v>134553.671875</v>
      </c>
    </row>
    <row r="494" spans="1:59" ht="13" x14ac:dyDescent="0.15">
      <c r="A494" s="1">
        <v>492</v>
      </c>
      <c r="B494" s="1">
        <v>82971.5546875</v>
      </c>
      <c r="C494" s="1">
        <v>168151.59375</v>
      </c>
      <c r="D494" s="1">
        <v>81428.1796875</v>
      </c>
      <c r="E494" s="1">
        <v>63642.51953125</v>
      </c>
      <c r="F494" s="1">
        <v>36431.6015625</v>
      </c>
      <c r="G494" s="1">
        <v>72883.046875</v>
      </c>
      <c r="H494" s="1">
        <v>25526.578125</v>
      </c>
      <c r="I494" s="1">
        <v>75030.4921875</v>
      </c>
      <c r="J494" s="1">
        <v>74201.4140625</v>
      </c>
      <c r="K494" s="1">
        <v>73143.34375</v>
      </c>
      <c r="L494" s="1">
        <v>40013.82421875</v>
      </c>
      <c r="M494" s="1">
        <v>66949.46875</v>
      </c>
      <c r="N494" s="1">
        <v>51730.93359375</v>
      </c>
      <c r="O494" s="1">
        <v>81836.65625</v>
      </c>
      <c r="P494" s="1">
        <v>43611.3203125</v>
      </c>
      <c r="Q494" s="1">
        <v>37938.23046875</v>
      </c>
      <c r="R494" s="1">
        <v>33546.85546875</v>
      </c>
      <c r="S494" s="1">
        <v>69173.8203125</v>
      </c>
      <c r="T494" s="1">
        <v>47954.13671875</v>
      </c>
      <c r="U494" s="1">
        <v>74131.2890625</v>
      </c>
      <c r="V494" s="1">
        <v>21843.39453125</v>
      </c>
      <c r="W494" s="1">
        <v>57265.24609375</v>
      </c>
      <c r="X494" s="1">
        <v>17023.953125</v>
      </c>
      <c r="Y494" s="1">
        <v>55313.0234375</v>
      </c>
      <c r="Z494" s="1">
        <v>19884.26171875</v>
      </c>
      <c r="AA494" s="1">
        <v>201729.84375</v>
      </c>
      <c r="AB494" s="1">
        <v>27824.740234375</v>
      </c>
      <c r="AC494" s="1">
        <v>149992.953125</v>
      </c>
      <c r="AD494" s="1">
        <v>24501.125</v>
      </c>
      <c r="AE494" s="1">
        <v>161120.625</v>
      </c>
      <c r="AF494" s="1">
        <v>40884.58984375</v>
      </c>
      <c r="AG494" s="1">
        <v>129370.359375</v>
      </c>
      <c r="AH494" s="1">
        <v>22420.521484375</v>
      </c>
      <c r="AI494" s="1">
        <v>63601.10546875</v>
      </c>
      <c r="AJ494" s="1">
        <v>18299.19140625</v>
      </c>
      <c r="AK494" s="1">
        <v>48702.08203125</v>
      </c>
      <c r="AL494" s="1">
        <v>13267.3017578125</v>
      </c>
      <c r="AM494" s="1">
        <v>44368.734375</v>
      </c>
      <c r="AN494" s="1">
        <v>14901.9599609375</v>
      </c>
      <c r="AO494" s="1">
        <v>39322.53515625</v>
      </c>
      <c r="AP494" s="1">
        <v>12279.7666015625</v>
      </c>
      <c r="AQ494" s="1">
        <v>31608.2890625</v>
      </c>
      <c r="AR494" s="1">
        <v>134047.21875</v>
      </c>
      <c r="AS494" s="1">
        <v>103527.0546875</v>
      </c>
      <c r="AT494" s="1">
        <v>386441.71875</v>
      </c>
      <c r="AU494" s="1">
        <v>207054.109375</v>
      </c>
      <c r="AV494" s="1">
        <v>57258.79296875</v>
      </c>
      <c r="AW494" s="1">
        <v>144937.875</v>
      </c>
      <c r="AX494" s="1">
        <v>33332.78515625</v>
      </c>
      <c r="AY494" s="1">
        <v>446899.6875</v>
      </c>
      <c r="AZ494" s="1">
        <v>20096.1015625</v>
      </c>
      <c r="BA494" s="1">
        <v>147511.25</v>
      </c>
      <c r="BB494" s="1">
        <v>31716.318359375</v>
      </c>
      <c r="BC494" s="1">
        <v>121366.2421875</v>
      </c>
      <c r="BD494" s="1">
        <v>23148.5</v>
      </c>
      <c r="BE494" s="1">
        <v>143240.03125</v>
      </c>
      <c r="BF494" s="1">
        <v>10894.205078125</v>
      </c>
      <c r="BG494" s="1">
        <v>134827.71875</v>
      </c>
    </row>
    <row r="495" spans="1:59" ht="13" x14ac:dyDescent="0.15">
      <c r="A495" s="1">
        <v>493</v>
      </c>
      <c r="B495" s="1">
        <v>82973.7109375</v>
      </c>
      <c r="C495" s="1">
        <v>168493.359375</v>
      </c>
      <c r="D495" s="1">
        <v>81445.3515625</v>
      </c>
      <c r="E495" s="1">
        <v>63771.87109375</v>
      </c>
      <c r="F495" s="1">
        <v>36437.875</v>
      </c>
      <c r="G495" s="1">
        <v>73031.1796875</v>
      </c>
      <c r="H495" s="1">
        <v>25530.294921875</v>
      </c>
      <c r="I495" s="1">
        <v>75183</v>
      </c>
      <c r="J495" s="1">
        <v>74205.9140625</v>
      </c>
      <c r="K495" s="1">
        <v>73292.0078125</v>
      </c>
      <c r="L495" s="1">
        <v>40021.11328125</v>
      </c>
      <c r="M495" s="1">
        <v>67085.546875</v>
      </c>
      <c r="N495" s="1">
        <v>51734.125</v>
      </c>
      <c r="O495" s="1">
        <v>82002.9921875</v>
      </c>
      <c r="P495" s="1">
        <v>43615.1796875</v>
      </c>
      <c r="Q495" s="1">
        <v>38015.33984375</v>
      </c>
      <c r="R495" s="1">
        <v>33547.09765625</v>
      </c>
      <c r="S495" s="1">
        <v>69314.4140625</v>
      </c>
      <c r="T495" s="1">
        <v>47956.28515625</v>
      </c>
      <c r="U495" s="1">
        <v>74281.9609375</v>
      </c>
      <c r="V495" s="1">
        <v>21844.794921875</v>
      </c>
      <c r="W495" s="1">
        <v>57381.640625</v>
      </c>
      <c r="X495" s="1">
        <v>17024.66015625</v>
      </c>
      <c r="Y495" s="1">
        <v>55425.453125</v>
      </c>
      <c r="Z495" s="1">
        <v>19886.91796875</v>
      </c>
      <c r="AA495" s="1">
        <v>202139.875</v>
      </c>
      <c r="AB495" s="1">
        <v>27829.2734375</v>
      </c>
      <c r="AC495" s="1">
        <v>150297.8125</v>
      </c>
      <c r="AD495" s="1">
        <v>24502.337890625</v>
      </c>
      <c r="AE495" s="1">
        <v>161448.109375</v>
      </c>
      <c r="AF495" s="1">
        <v>40887.72265625</v>
      </c>
      <c r="AG495" s="1">
        <v>129633.3046875</v>
      </c>
      <c r="AH495" s="1">
        <v>22421.896484375</v>
      </c>
      <c r="AI495" s="1">
        <v>63730.37890625</v>
      </c>
      <c r="AJ495" s="1">
        <v>18300.052734375</v>
      </c>
      <c r="AK495" s="1">
        <v>48801.0703125</v>
      </c>
      <c r="AL495" s="1">
        <v>13269.6552734375</v>
      </c>
      <c r="AM495" s="1">
        <v>44458.91796875</v>
      </c>
      <c r="AN495" s="1">
        <v>14903.0126953125</v>
      </c>
      <c r="AO495" s="1">
        <v>39402.4609375</v>
      </c>
      <c r="AP495" s="1">
        <v>12280.0400390625</v>
      </c>
      <c r="AQ495" s="1">
        <v>31672.533203125</v>
      </c>
      <c r="AR495" s="1">
        <v>134075.203125</v>
      </c>
      <c r="AS495" s="1">
        <v>103737.4765625</v>
      </c>
      <c r="AT495" s="1">
        <v>386491.8125</v>
      </c>
      <c r="AU495" s="1">
        <v>207474.953125</v>
      </c>
      <c r="AV495" s="1">
        <v>57260.60546875</v>
      </c>
      <c r="AW495" s="1">
        <v>145232.46875</v>
      </c>
      <c r="AX495" s="1">
        <v>33333.1953125</v>
      </c>
      <c r="AY495" s="1">
        <v>447807.96875</v>
      </c>
      <c r="AZ495" s="1">
        <v>20097.13671875</v>
      </c>
      <c r="BA495" s="1">
        <v>147811.078125</v>
      </c>
      <c r="BB495" s="1">
        <v>31717.58203125</v>
      </c>
      <c r="BC495" s="1">
        <v>121612.921875</v>
      </c>
      <c r="BD495" s="1">
        <v>23149.421875</v>
      </c>
      <c r="BE495" s="1">
        <v>143531.171875</v>
      </c>
      <c r="BF495" s="1">
        <v>10894.9365234375</v>
      </c>
      <c r="BG495" s="1">
        <v>135101.765625</v>
      </c>
    </row>
    <row r="496" spans="1:59" ht="13" x14ac:dyDescent="0.15">
      <c r="A496" s="1">
        <v>494</v>
      </c>
      <c r="B496" s="1">
        <v>82975.8515625</v>
      </c>
      <c r="C496" s="1">
        <v>168835.140625</v>
      </c>
      <c r="D496" s="1">
        <v>81462.46875</v>
      </c>
      <c r="E496" s="1">
        <v>63901.234375</v>
      </c>
      <c r="F496" s="1">
        <v>36444.1328125</v>
      </c>
      <c r="G496" s="1">
        <v>73179.3125</v>
      </c>
      <c r="H496" s="1">
        <v>25534.00390625</v>
      </c>
      <c r="I496" s="1">
        <v>75335.4921875</v>
      </c>
      <c r="J496" s="1">
        <v>74210.3828125</v>
      </c>
      <c r="K496" s="1">
        <v>73440.6796875</v>
      </c>
      <c r="L496" s="1">
        <v>40028.37890625</v>
      </c>
      <c r="M496" s="1">
        <v>67221.625</v>
      </c>
      <c r="N496" s="1">
        <v>51737.30078125</v>
      </c>
      <c r="O496" s="1">
        <v>82169.328125</v>
      </c>
      <c r="P496" s="1">
        <v>43619.02734375</v>
      </c>
      <c r="Q496" s="1">
        <v>38092.453125</v>
      </c>
      <c r="R496" s="1">
        <v>33547.34765625</v>
      </c>
      <c r="S496" s="1">
        <v>69455.015625</v>
      </c>
      <c r="T496" s="1">
        <v>47958.42578125</v>
      </c>
      <c r="U496" s="1">
        <v>74432.640625</v>
      </c>
      <c r="V496" s="1">
        <v>21846.185546875</v>
      </c>
      <c r="W496" s="1">
        <v>57498.03515625</v>
      </c>
      <c r="X496" s="1">
        <v>17025.36328125</v>
      </c>
      <c r="Y496" s="1">
        <v>55537.875</v>
      </c>
      <c r="Z496" s="1">
        <v>19889.56640625</v>
      </c>
      <c r="AA496" s="1">
        <v>202549.90625</v>
      </c>
      <c r="AB496" s="1">
        <v>27833.7890625</v>
      </c>
      <c r="AC496" s="1">
        <v>150602.6875</v>
      </c>
      <c r="AD496" s="1">
        <v>24503.55078125</v>
      </c>
      <c r="AE496" s="1">
        <v>161775.59375</v>
      </c>
      <c r="AF496" s="1">
        <v>40890.84375</v>
      </c>
      <c r="AG496" s="1">
        <v>129896.2578125</v>
      </c>
      <c r="AH496" s="1">
        <v>22423.265625</v>
      </c>
      <c r="AI496" s="1">
        <v>63859.6484375</v>
      </c>
      <c r="AJ496" s="1">
        <v>18300.904296875</v>
      </c>
      <c r="AK496" s="1">
        <v>48900.05859375</v>
      </c>
      <c r="AL496" s="1">
        <v>13272</v>
      </c>
      <c r="AM496" s="1">
        <v>44549.1015625</v>
      </c>
      <c r="AN496" s="1">
        <v>14904.0615234375</v>
      </c>
      <c r="AO496" s="1">
        <v>39482.3828125</v>
      </c>
      <c r="AP496" s="1">
        <v>12280.3115234375</v>
      </c>
      <c r="AQ496" s="1">
        <v>31736.77734375</v>
      </c>
      <c r="AR496" s="1">
        <v>134103.046875</v>
      </c>
      <c r="AS496" s="1">
        <v>103947.8984375</v>
      </c>
      <c r="AT496" s="1">
        <v>386541.625</v>
      </c>
      <c r="AU496" s="1">
        <v>207895.796875</v>
      </c>
      <c r="AV496" s="1">
        <v>57262.41796875</v>
      </c>
      <c r="AW496" s="1">
        <v>145527.0625</v>
      </c>
      <c r="AX496" s="1">
        <v>33333.6015625</v>
      </c>
      <c r="AY496" s="1">
        <v>448716.34375</v>
      </c>
      <c r="AZ496" s="1">
        <v>20098.166015625</v>
      </c>
      <c r="BA496" s="1">
        <v>148110.90625</v>
      </c>
      <c r="BB496" s="1">
        <v>31718.837890625</v>
      </c>
      <c r="BC496" s="1">
        <v>121859.609375</v>
      </c>
      <c r="BD496" s="1">
        <v>23150.33984375</v>
      </c>
      <c r="BE496" s="1">
        <v>143822.3125</v>
      </c>
      <c r="BF496" s="1">
        <v>10895.6630859375</v>
      </c>
      <c r="BG496" s="1">
        <v>135375.796875</v>
      </c>
    </row>
    <row r="497" spans="1:59" ht="13" x14ac:dyDescent="0.15">
      <c r="A497" s="1">
        <v>495</v>
      </c>
      <c r="B497" s="1">
        <v>82977.9765625</v>
      </c>
      <c r="C497" s="1">
        <v>169176.90625</v>
      </c>
      <c r="D497" s="1">
        <v>81479.5234375</v>
      </c>
      <c r="E497" s="1">
        <v>64030.5859375</v>
      </c>
      <c r="F497" s="1">
        <v>36450.36328125</v>
      </c>
      <c r="G497" s="1">
        <v>73327.453125</v>
      </c>
      <c r="H497" s="1">
        <v>25537.69921875</v>
      </c>
      <c r="I497" s="1">
        <v>75488</v>
      </c>
      <c r="J497" s="1">
        <v>74214.8359375</v>
      </c>
      <c r="K497" s="1">
        <v>73589.3515625</v>
      </c>
      <c r="L497" s="1">
        <v>40035.6328125</v>
      </c>
      <c r="M497" s="1">
        <v>67357.703125</v>
      </c>
      <c r="N497" s="1">
        <v>51740.46484375</v>
      </c>
      <c r="O497" s="1">
        <v>82335.6640625</v>
      </c>
      <c r="P497" s="1">
        <v>43622.859375</v>
      </c>
      <c r="Q497" s="1">
        <v>38169.5625</v>
      </c>
      <c r="R497" s="1">
        <v>33547.5859375</v>
      </c>
      <c r="S497" s="1">
        <v>69595.6171875</v>
      </c>
      <c r="T497" s="1">
        <v>47960.55859375</v>
      </c>
      <c r="U497" s="1">
        <v>74583.3125</v>
      </c>
      <c r="V497" s="1">
        <v>21847.5703125</v>
      </c>
      <c r="W497" s="1">
        <v>57614.4296875</v>
      </c>
      <c r="X497" s="1">
        <v>17026.0625</v>
      </c>
      <c r="Y497" s="1">
        <v>55650.3046875</v>
      </c>
      <c r="Z497" s="1">
        <v>19892.203125</v>
      </c>
      <c r="AA497" s="1">
        <v>202959.90625</v>
      </c>
      <c r="AB497" s="1">
        <v>27838.29296875</v>
      </c>
      <c r="AC497" s="1">
        <v>150907.546875</v>
      </c>
      <c r="AD497" s="1">
        <v>24504.755859375</v>
      </c>
      <c r="AE497" s="1">
        <v>162103.078125</v>
      </c>
      <c r="AF497" s="1">
        <v>40893.9453125</v>
      </c>
      <c r="AG497" s="1">
        <v>130159.203125</v>
      </c>
      <c r="AH497" s="1">
        <v>22424.630859375</v>
      </c>
      <c r="AI497" s="1">
        <v>63988.921875</v>
      </c>
      <c r="AJ497" s="1">
        <v>18301.755859375</v>
      </c>
      <c r="AK497" s="1">
        <v>48999.046875</v>
      </c>
      <c r="AL497" s="1">
        <v>13274.33984375</v>
      </c>
      <c r="AM497" s="1">
        <v>44639.28125</v>
      </c>
      <c r="AN497" s="1">
        <v>14905.10546875</v>
      </c>
      <c r="AO497" s="1">
        <v>39562.30859375</v>
      </c>
      <c r="AP497" s="1">
        <v>12280.5810546875</v>
      </c>
      <c r="AQ497" s="1">
        <v>31801.0234375</v>
      </c>
      <c r="AR497" s="1">
        <v>134130.78125</v>
      </c>
      <c r="AS497" s="1">
        <v>104158.3203125</v>
      </c>
      <c r="AT497" s="1">
        <v>386591.21875</v>
      </c>
      <c r="AU497" s="1">
        <v>208316.640625</v>
      </c>
      <c r="AV497" s="1">
        <v>57264.21875</v>
      </c>
      <c r="AW497" s="1">
        <v>145821.65625</v>
      </c>
      <c r="AX497" s="1">
        <v>33334.0078125</v>
      </c>
      <c r="AY497" s="1">
        <v>449624.71875</v>
      </c>
      <c r="AZ497" s="1">
        <v>20099.1953125</v>
      </c>
      <c r="BA497" s="1">
        <v>148410.71875</v>
      </c>
      <c r="BB497" s="1">
        <v>31720.095703125</v>
      </c>
      <c r="BC497" s="1">
        <v>122106.2890625</v>
      </c>
      <c r="BD497" s="1">
        <v>23151.2578125</v>
      </c>
      <c r="BE497" s="1">
        <v>144113.453125</v>
      </c>
      <c r="BF497" s="1">
        <v>10896.3896484375</v>
      </c>
      <c r="BG497" s="1">
        <v>135649.84375</v>
      </c>
    </row>
    <row r="498" spans="1:59" ht="13" x14ac:dyDescent="0.15">
      <c r="A498" s="1">
        <v>496</v>
      </c>
      <c r="B498" s="1">
        <v>82980.09375</v>
      </c>
      <c r="C498" s="1">
        <v>169518.671875</v>
      </c>
      <c r="D498" s="1">
        <v>81496.5234375</v>
      </c>
      <c r="E498" s="1">
        <v>64159.94140625</v>
      </c>
      <c r="F498" s="1">
        <v>36456.578125</v>
      </c>
      <c r="G498" s="1">
        <v>73475.5859375</v>
      </c>
      <c r="H498" s="1">
        <v>25541.380859375</v>
      </c>
      <c r="I498" s="1">
        <v>75640.4921875</v>
      </c>
      <c r="J498" s="1">
        <v>74219.28125</v>
      </c>
      <c r="K498" s="1">
        <v>73738.0078125</v>
      </c>
      <c r="L498" s="1">
        <v>40042.859375</v>
      </c>
      <c r="M498" s="1">
        <v>67493.7734375</v>
      </c>
      <c r="N498" s="1">
        <v>51743.6171875</v>
      </c>
      <c r="O498" s="1">
        <v>82501.9921875</v>
      </c>
      <c r="P498" s="1">
        <v>43626.671875</v>
      </c>
      <c r="Q498" s="1">
        <v>38246.671875</v>
      </c>
      <c r="R498" s="1">
        <v>33547.828125</v>
      </c>
      <c r="S498" s="1">
        <v>69736.2109375</v>
      </c>
      <c r="T498" s="1">
        <v>47962.67578125</v>
      </c>
      <c r="U498" s="1">
        <v>74733.9765625</v>
      </c>
      <c r="V498" s="1">
        <v>21848.94921875</v>
      </c>
      <c r="W498" s="1">
        <v>57730.8203125</v>
      </c>
      <c r="X498" s="1">
        <v>17026.7578125</v>
      </c>
      <c r="Y498" s="1">
        <v>55762.7265625</v>
      </c>
      <c r="Z498" s="1">
        <v>19894.82421875</v>
      </c>
      <c r="AA498" s="1">
        <v>203369.921875</v>
      </c>
      <c r="AB498" s="1">
        <v>27842.78125</v>
      </c>
      <c r="AC498" s="1">
        <v>151212.40625</v>
      </c>
      <c r="AD498" s="1">
        <v>24505.955078125</v>
      </c>
      <c r="AE498" s="1">
        <v>162430.546875</v>
      </c>
      <c r="AF498" s="1">
        <v>40897.04296875</v>
      </c>
      <c r="AG498" s="1">
        <v>130422.1484375</v>
      </c>
      <c r="AH498" s="1">
        <v>22425.9921875</v>
      </c>
      <c r="AI498" s="1">
        <v>64118.1953125</v>
      </c>
      <c r="AJ498" s="1">
        <v>18302.603515625</v>
      </c>
      <c r="AK498" s="1">
        <v>49098.03515625</v>
      </c>
      <c r="AL498" s="1">
        <v>13276.673828125</v>
      </c>
      <c r="AM498" s="1">
        <v>44729.45703125</v>
      </c>
      <c r="AN498" s="1">
        <v>14906.1484375</v>
      </c>
      <c r="AO498" s="1">
        <v>39642.23046875</v>
      </c>
      <c r="AP498" s="1">
        <v>12280.8515625</v>
      </c>
      <c r="AQ498" s="1">
        <v>31865.267578125</v>
      </c>
      <c r="AR498" s="1">
        <v>134158.4375</v>
      </c>
      <c r="AS498" s="1">
        <v>104368.7421875</v>
      </c>
      <c r="AT498" s="1">
        <v>386640.625</v>
      </c>
      <c r="AU498" s="1">
        <v>208737.46875</v>
      </c>
      <c r="AV498" s="1">
        <v>57266.00390625</v>
      </c>
      <c r="AW498" s="1">
        <v>146116.234375</v>
      </c>
      <c r="AX498" s="1">
        <v>33334.41015625</v>
      </c>
      <c r="AY498" s="1">
        <v>450533.03125</v>
      </c>
      <c r="AZ498" s="1">
        <v>20100.216796875</v>
      </c>
      <c r="BA498" s="1">
        <v>148710.53125</v>
      </c>
      <c r="BB498" s="1">
        <v>31721.337890625</v>
      </c>
      <c r="BC498" s="1">
        <v>122352.9609375</v>
      </c>
      <c r="BD498" s="1">
        <v>23152.171875</v>
      </c>
      <c r="BE498" s="1">
        <v>144404.59375</v>
      </c>
      <c r="BF498" s="1">
        <v>10897.11328125</v>
      </c>
      <c r="BG498" s="1">
        <v>135923.875</v>
      </c>
    </row>
    <row r="499" spans="1:59" ht="13" x14ac:dyDescent="0.15">
      <c r="A499" s="1">
        <v>497</v>
      </c>
      <c r="B499" s="1">
        <v>82982.1953125</v>
      </c>
      <c r="C499" s="1">
        <v>169860.453125</v>
      </c>
      <c r="D499" s="1">
        <v>81513.4609375</v>
      </c>
      <c r="E499" s="1">
        <v>64289.29296875</v>
      </c>
      <c r="F499" s="1">
        <v>36462.76953125</v>
      </c>
      <c r="G499" s="1">
        <v>73623.7265625</v>
      </c>
      <c r="H499" s="1">
        <v>25545.05078125</v>
      </c>
      <c r="I499" s="1">
        <v>75793</v>
      </c>
      <c r="J499" s="1">
        <v>74223.6796875</v>
      </c>
      <c r="K499" s="1">
        <v>73886.671875</v>
      </c>
      <c r="L499" s="1">
        <v>40050.078125</v>
      </c>
      <c r="M499" s="1">
        <v>67629.8515625</v>
      </c>
      <c r="N499" s="1">
        <v>51746.7578125</v>
      </c>
      <c r="O499" s="1">
        <v>82668.3359375</v>
      </c>
      <c r="P499" s="1">
        <v>43630.46875</v>
      </c>
      <c r="Q499" s="1">
        <v>38323.78125</v>
      </c>
      <c r="R499" s="1">
        <v>33548.06640625</v>
      </c>
      <c r="S499" s="1">
        <v>69876.8046875</v>
      </c>
      <c r="T499" s="1">
        <v>47964.79296875</v>
      </c>
      <c r="U499" s="1">
        <v>74884.65625</v>
      </c>
      <c r="V499" s="1">
        <v>21850.322265625</v>
      </c>
      <c r="W499" s="1">
        <v>57847.21484375</v>
      </c>
      <c r="X499" s="1">
        <v>17027.44921875</v>
      </c>
      <c r="Y499" s="1">
        <v>55875.1484375</v>
      </c>
      <c r="Z499" s="1">
        <v>19897.4375</v>
      </c>
      <c r="AA499" s="1">
        <v>203779.953125</v>
      </c>
      <c r="AB499" s="1">
        <v>27847.255859375</v>
      </c>
      <c r="AC499" s="1">
        <v>151517.265625</v>
      </c>
      <c r="AD499" s="1">
        <v>24507.154296875</v>
      </c>
      <c r="AE499" s="1">
        <v>162758.03125</v>
      </c>
      <c r="AF499" s="1">
        <v>40900.12890625</v>
      </c>
      <c r="AG499" s="1">
        <v>130685.109375</v>
      </c>
      <c r="AH499" s="1">
        <v>22427.345703125</v>
      </c>
      <c r="AI499" s="1">
        <v>64247.46484375</v>
      </c>
      <c r="AJ499" s="1">
        <v>18303.443359375</v>
      </c>
      <c r="AK499" s="1">
        <v>49197.0234375</v>
      </c>
      <c r="AL499" s="1">
        <v>13279.0009765625</v>
      </c>
      <c r="AM499" s="1">
        <v>44819.640625</v>
      </c>
      <c r="AN499" s="1">
        <v>14907.185546875</v>
      </c>
      <c r="AO499" s="1">
        <v>39722.15625</v>
      </c>
      <c r="AP499" s="1">
        <v>12281.119140625</v>
      </c>
      <c r="AQ499" s="1">
        <v>31929.51171875</v>
      </c>
      <c r="AR499" s="1">
        <v>134185.953125</v>
      </c>
      <c r="AS499" s="1">
        <v>104579.1640625</v>
      </c>
      <c r="AT499" s="1">
        <v>386689.8125</v>
      </c>
      <c r="AU499" s="1">
        <v>209158.3125</v>
      </c>
      <c r="AV499" s="1">
        <v>57267.796875</v>
      </c>
      <c r="AW499" s="1">
        <v>146410.828125</v>
      </c>
      <c r="AX499" s="1">
        <v>33334.81640625</v>
      </c>
      <c r="AY499" s="1">
        <v>451441.34375</v>
      </c>
      <c r="AZ499" s="1">
        <v>20101.236328125</v>
      </c>
      <c r="BA499" s="1">
        <v>149010.359375</v>
      </c>
      <c r="BB499" s="1">
        <v>31722.58203125</v>
      </c>
      <c r="BC499" s="1">
        <v>122599.640625</v>
      </c>
      <c r="BD499" s="1">
        <v>23153.08203125</v>
      </c>
      <c r="BE499" s="1">
        <v>144695.734375</v>
      </c>
      <c r="BF499" s="1">
        <v>10897.8359375</v>
      </c>
      <c r="BG499" s="1">
        <v>136197.921875</v>
      </c>
    </row>
    <row r="500" spans="1:59" ht="13" x14ac:dyDescent="0.15">
      <c r="A500" s="1">
        <v>498</v>
      </c>
      <c r="B500" s="1">
        <v>82984.296875</v>
      </c>
      <c r="C500" s="1">
        <v>170202.21875</v>
      </c>
      <c r="D500" s="1">
        <v>81530.3515625</v>
      </c>
      <c r="E500" s="1">
        <v>64418.6484375</v>
      </c>
      <c r="F500" s="1">
        <v>36468.94921875</v>
      </c>
      <c r="G500" s="1">
        <v>73771.859375</v>
      </c>
      <c r="H500" s="1">
        <v>25548.708984375</v>
      </c>
      <c r="I500" s="1">
        <v>75945.5</v>
      </c>
      <c r="J500" s="1">
        <v>74228.078125</v>
      </c>
      <c r="K500" s="1">
        <v>74035.3359375</v>
      </c>
      <c r="L500" s="1">
        <v>40057.2734375</v>
      </c>
      <c r="M500" s="1">
        <v>67765.9296875</v>
      </c>
      <c r="N500" s="1">
        <v>51749.88671875</v>
      </c>
      <c r="O500" s="1">
        <v>82834.6640625</v>
      </c>
      <c r="P500" s="1">
        <v>43634.25390625</v>
      </c>
      <c r="Q500" s="1">
        <v>38400.89453125</v>
      </c>
      <c r="R500" s="1">
        <v>33548.30859375</v>
      </c>
      <c r="S500" s="1">
        <v>70017.40625</v>
      </c>
      <c r="T500" s="1">
        <v>47966.8984375</v>
      </c>
      <c r="U500" s="1">
        <v>75035.328125</v>
      </c>
      <c r="V500" s="1">
        <v>21851.69140625</v>
      </c>
      <c r="W500" s="1">
        <v>57963.609375</v>
      </c>
      <c r="X500" s="1">
        <v>17028.134765625</v>
      </c>
      <c r="Y500" s="1">
        <v>55987.578125</v>
      </c>
      <c r="Z500" s="1">
        <v>19900.041015625</v>
      </c>
      <c r="AA500" s="1">
        <v>204189.984375</v>
      </c>
      <c r="AB500" s="1">
        <v>27851.7109375</v>
      </c>
      <c r="AC500" s="1">
        <v>151822.140625</v>
      </c>
      <c r="AD500" s="1">
        <v>24508.345703125</v>
      </c>
      <c r="AE500" s="1">
        <v>163085.515625</v>
      </c>
      <c r="AF500" s="1">
        <v>40903.1953125</v>
      </c>
      <c r="AG500" s="1">
        <v>130948.046875</v>
      </c>
      <c r="AH500" s="1">
        <v>22428.693359375</v>
      </c>
      <c r="AI500" s="1">
        <v>64376.73828125</v>
      </c>
      <c r="AJ500" s="1">
        <v>18304.279296875</v>
      </c>
      <c r="AK500" s="1">
        <v>49296.01171875</v>
      </c>
      <c r="AL500" s="1">
        <v>13281.32421875</v>
      </c>
      <c r="AM500" s="1">
        <v>44909.8203125</v>
      </c>
      <c r="AN500" s="1">
        <v>14908.21875</v>
      </c>
      <c r="AO500" s="1">
        <v>39802.078125</v>
      </c>
      <c r="AP500" s="1">
        <v>12281.3857421875</v>
      </c>
      <c r="AQ500" s="1">
        <v>31993.755859375</v>
      </c>
      <c r="AR500" s="1">
        <v>134213.390625</v>
      </c>
      <c r="AS500" s="1">
        <v>104789.5859375</v>
      </c>
      <c r="AT500" s="1">
        <v>386738.75</v>
      </c>
      <c r="AU500" s="1">
        <v>209579.171875</v>
      </c>
      <c r="AV500" s="1">
        <v>57269.5703125</v>
      </c>
      <c r="AW500" s="1">
        <v>146705.421875</v>
      </c>
      <c r="AX500" s="1">
        <v>33335.21875</v>
      </c>
      <c r="AY500" s="1">
        <v>452349.6875</v>
      </c>
      <c r="AZ500" s="1">
        <v>20102.251953125</v>
      </c>
      <c r="BA500" s="1">
        <v>149310.171875</v>
      </c>
      <c r="BB500" s="1">
        <v>31723.8203125</v>
      </c>
      <c r="BC500" s="1">
        <v>122846.328125</v>
      </c>
      <c r="BD500" s="1">
        <v>23153.990234375</v>
      </c>
      <c r="BE500" s="1">
        <v>144986.875</v>
      </c>
      <c r="BF500" s="1">
        <v>10898.5556640625</v>
      </c>
      <c r="BG500" s="1">
        <v>136471.96875</v>
      </c>
    </row>
    <row r="501" spans="1:59" ht="13" x14ac:dyDescent="0.15">
      <c r="A501" s="1">
        <v>499</v>
      </c>
      <c r="B501" s="1">
        <v>82986.3828125</v>
      </c>
      <c r="C501" s="1">
        <v>170543.984375</v>
      </c>
      <c r="D501" s="1">
        <v>81547.171875</v>
      </c>
      <c r="E501" s="1">
        <v>64548.00390625</v>
      </c>
      <c r="F501" s="1">
        <v>36475.09765625</v>
      </c>
      <c r="G501" s="1">
        <v>73920</v>
      </c>
      <c r="H501" s="1">
        <v>25552.359375</v>
      </c>
      <c r="I501" s="1">
        <v>76098</v>
      </c>
      <c r="J501" s="1">
        <v>74232.4609375</v>
      </c>
      <c r="K501" s="1">
        <v>74184.0078125</v>
      </c>
      <c r="L501" s="1">
        <v>40064.453125</v>
      </c>
      <c r="M501" s="1">
        <v>67902.0078125</v>
      </c>
      <c r="N501" s="1">
        <v>51753.0078125</v>
      </c>
      <c r="O501" s="1">
        <v>83001</v>
      </c>
      <c r="P501" s="1">
        <v>43638.01953125</v>
      </c>
      <c r="Q501" s="1">
        <v>38478</v>
      </c>
      <c r="R501" s="1">
        <v>33548.54296875</v>
      </c>
      <c r="S501" s="1">
        <v>70158</v>
      </c>
      <c r="T501" s="1">
        <v>47968.98828125</v>
      </c>
      <c r="U501" s="1">
        <v>75186</v>
      </c>
      <c r="V501" s="1">
        <v>21853.052734375</v>
      </c>
      <c r="W501" s="1">
        <v>58080</v>
      </c>
      <c r="X501" s="1">
        <v>17028.822265625</v>
      </c>
      <c r="Y501" s="1">
        <v>56100</v>
      </c>
      <c r="Z501" s="1">
        <v>19902.6328125</v>
      </c>
      <c r="AA501" s="1">
        <v>204599.984375</v>
      </c>
      <c r="AB501" s="1">
        <v>27856.15234375</v>
      </c>
      <c r="AC501" s="1">
        <v>152127</v>
      </c>
      <c r="AD501" s="1">
        <v>24509.53515625</v>
      </c>
      <c r="AE501" s="1">
        <v>163412.984375</v>
      </c>
      <c r="AF501" s="1">
        <v>40906.2578125</v>
      </c>
      <c r="AG501" s="1">
        <v>131211</v>
      </c>
      <c r="AH501" s="1">
        <v>22430.03515625</v>
      </c>
      <c r="AI501" s="1">
        <v>64506.00390625</v>
      </c>
      <c r="AJ501" s="1">
        <v>18305.11328125</v>
      </c>
      <c r="AK501" s="1">
        <v>49394.99609375</v>
      </c>
      <c r="AL501" s="1">
        <v>13283.638671875</v>
      </c>
      <c r="AM501" s="1">
        <v>45000</v>
      </c>
      <c r="AN501" s="1">
        <v>14909.2470703125</v>
      </c>
      <c r="AO501" s="1">
        <v>39882</v>
      </c>
      <c r="AP501" s="1">
        <v>12281.6533203125</v>
      </c>
      <c r="AQ501" s="1">
        <v>32058</v>
      </c>
      <c r="AR501" s="1">
        <v>134240.6875</v>
      </c>
      <c r="AS501" s="1">
        <v>105000</v>
      </c>
      <c r="AT501" s="1">
        <v>386787.4375</v>
      </c>
      <c r="AU501" s="1">
        <v>210000</v>
      </c>
      <c r="AV501" s="1">
        <v>57271.3359375</v>
      </c>
      <c r="AW501" s="1">
        <v>147000</v>
      </c>
      <c r="AX501" s="1">
        <v>33335.6171875</v>
      </c>
      <c r="AY501" s="1">
        <v>453258</v>
      </c>
      <c r="AZ501" s="1">
        <v>20103.263671875</v>
      </c>
      <c r="BA501" s="1">
        <v>149610</v>
      </c>
      <c r="BB501" s="1">
        <v>31725.052734375</v>
      </c>
      <c r="BC501" s="1">
        <v>123093</v>
      </c>
      <c r="BD501" s="1">
        <v>23154.892578125</v>
      </c>
      <c r="BE501" s="1">
        <v>145278</v>
      </c>
      <c r="BF501" s="1">
        <v>10899.2724609375</v>
      </c>
      <c r="BG501" s="1">
        <v>136746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outlinePr summaryBelow="0" summaryRight="0"/>
  </sheetPr>
  <dimension ref="A1:G1451"/>
  <sheetViews>
    <sheetView workbookViewId="0"/>
  </sheetViews>
  <sheetFormatPr baseColWidth="10" defaultColWidth="12.6640625" defaultRowHeight="15.75" customHeight="1" x14ac:dyDescent="0.15"/>
  <cols>
    <col min="7" max="7" width="38" customWidth="1"/>
  </cols>
  <sheetData>
    <row r="1" spans="1:7" ht="15.75" customHeight="1" x14ac:dyDescent="0.15">
      <c r="A1" s="1" t="s">
        <v>328</v>
      </c>
      <c r="B1" s="1" t="s">
        <v>329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0</v>
      </c>
    </row>
    <row r="2" spans="1:7" ht="15.75" customHeight="1" x14ac:dyDescent="0.15">
      <c r="A2" s="1" t="str">
        <f ca="1">IFERROR(__xludf.DUMMYFUNCTION("ARRAYFORMULA(  SPLIT(    FLATTEN(        FILTER(saturation_curves!A2:A20210, saturation_curves!A2:A20210 &lt;&gt; """")      &amp; "",""      &amp; (FILTER(saturation_curves!1:1, saturation_curves!1:1 &lt;&gt; """",saturation_curves!1:1 &lt;&gt; ""index"",saturation_curves!1:1 &lt;&gt; "&amp;"""period"",REGEXMATCH(saturation_curves!1:1,""KPI"")))    ),    "",""  ))"),"#N/A")</f>
        <v>#N/A</v>
      </c>
      <c r="C2" s="1" t="str">
        <f ca="1">IFERROR(__xludf.DUMMYFUNCTION("ARRAYFORMULA(  SPLIT(    FLATTEN(        FILTER(saturation_curves!A2:A20210, saturation_curves!A2:A20210 &lt;&gt; """")      &amp; "",""      &amp; (FILTER(saturation_curves!1:1, saturation_curves!1:1 &lt;&gt; """",saturation_curves!1:1 &lt;&gt; ""index"",saturation_curves!1:1 &lt;&gt; "&amp;"""period"",REGEXMATCH(saturation_curves!1:1,""Spend"")))    ),    "",""  ))"),"#N/A")</f>
        <v>#N/A</v>
      </c>
      <c r="E2" s="1" t="str">
        <f ca="1">IFERROR(INDIRECT(ADDRESS(MATCH(A2,saturation_curves!A:A,0),MATCH(B2,saturation_curves!$1:$1,0),4,1,"saturation_curves")),"")</f>
        <v/>
      </c>
      <c r="F2" s="1" t="str">
        <f ca="1">IFERROR(INDIRECT(ADDRESS(MATCH(C2,saturation_curves!A:A,0),MATCH(D2,saturation_curves!$1:$1,0),4,1,"saturation_curves")),"")</f>
        <v/>
      </c>
      <c r="G2" s="1" t="str">
        <f ca="1">IFERROR(__xludf.DUMMYFUNCTION("LEFT(REGEXEXTRACT(B2,""(.*)KPI.*""),LEN(REGEXEXTRACT(B2,""(.*)KPI.*""))-1)"),"#N/A")</f>
        <v>#N/A</v>
      </c>
    </row>
    <row r="3" spans="1:7" ht="15.75" customHeight="1" x14ac:dyDescent="0.15">
      <c r="A3" s="1" t="str">
        <f ca="1">IFERROR(__xludf.DUMMYFUNCTION("""COMPUTED_VALUE"""),"#N/A")</f>
        <v>#N/A</v>
      </c>
      <c r="C3" s="1" t="str">
        <f ca="1">IFERROR(__xludf.DUMMYFUNCTION("""COMPUTED_VALUE"""),"#N/A")</f>
        <v>#N/A</v>
      </c>
      <c r="E3" s="1" t="str">
        <f ca="1">IFERROR(INDIRECT(ADDRESS(MATCH(A3,saturation_curves!A:A,0),MATCH(B3,saturation_curves!$1:$1,0),4,1,"saturation_curves")),"")</f>
        <v/>
      </c>
      <c r="F3" s="1" t="str">
        <f ca="1">IFERROR(INDIRECT(ADDRESS(MATCH(C3,saturation_curves!A:A,0),MATCH(D3,saturation_curves!$1:$1,0),4,1,"saturation_curves")),"")</f>
        <v/>
      </c>
      <c r="G3" s="1" t="str">
        <f ca="1">IFERROR(__xludf.DUMMYFUNCTION("LEFT(REGEXEXTRACT(B3,""(.*)KPI.*""),LEN(REGEXEXTRACT(B3,""(.*)KPI.*""))-1)"),"#N/A")</f>
        <v>#N/A</v>
      </c>
    </row>
    <row r="4" spans="1:7" ht="15.75" customHeight="1" x14ac:dyDescent="0.15">
      <c r="A4" s="1" t="str">
        <f ca="1">IFERROR(__xludf.DUMMYFUNCTION("""COMPUTED_VALUE"""),"#N/A")</f>
        <v>#N/A</v>
      </c>
      <c r="C4" s="1" t="str">
        <f ca="1">IFERROR(__xludf.DUMMYFUNCTION("""COMPUTED_VALUE"""),"#N/A")</f>
        <v>#N/A</v>
      </c>
      <c r="E4" s="1" t="str">
        <f ca="1">IFERROR(INDIRECT(ADDRESS(MATCH(A4,saturation_curves!A:A,0),MATCH(B4,saturation_curves!$1:$1,0),4,1,"saturation_curves")),"")</f>
        <v/>
      </c>
      <c r="F4" s="1" t="str">
        <f ca="1">IFERROR(INDIRECT(ADDRESS(MATCH(C4,saturation_curves!A:A,0),MATCH(D4,saturation_curves!$1:$1,0),4,1,"saturation_curves")),"")</f>
        <v/>
      </c>
      <c r="G4" s="1" t="str">
        <f ca="1">IFERROR(__xludf.DUMMYFUNCTION("LEFT(REGEXEXTRACT(B4,""(.*)KPI.*""),LEN(REGEXEXTRACT(B4,""(.*)KPI.*""))-1)"),"#N/A")</f>
        <v>#N/A</v>
      </c>
    </row>
    <row r="5" spans="1:7" ht="15.75" customHeight="1" x14ac:dyDescent="0.15">
      <c r="A5" s="1" t="str">
        <f ca="1">IFERROR(__xludf.DUMMYFUNCTION("""COMPUTED_VALUE"""),"#N/A")</f>
        <v>#N/A</v>
      </c>
      <c r="C5" s="1" t="str">
        <f ca="1">IFERROR(__xludf.DUMMYFUNCTION("""COMPUTED_VALUE"""),"#N/A")</f>
        <v>#N/A</v>
      </c>
      <c r="E5" s="1" t="str">
        <f ca="1">IFERROR(INDIRECT(ADDRESS(MATCH(A5,saturation_curves!A:A,0),MATCH(B5,saturation_curves!$1:$1,0),4,1,"saturation_curves")),"")</f>
        <v/>
      </c>
      <c r="F5" s="1" t="str">
        <f ca="1">IFERROR(INDIRECT(ADDRESS(MATCH(C5,saturation_curves!A:A,0),MATCH(D5,saturation_curves!$1:$1,0),4,1,"saturation_curves")),"")</f>
        <v/>
      </c>
      <c r="G5" s="1" t="str">
        <f ca="1">IFERROR(__xludf.DUMMYFUNCTION("LEFT(REGEXEXTRACT(B5,""(.*)KPI.*""),LEN(REGEXEXTRACT(B5,""(.*)KPI.*""))-1)"),"#N/A")</f>
        <v>#N/A</v>
      </c>
    </row>
    <row r="6" spans="1:7" ht="15.75" customHeight="1" x14ac:dyDescent="0.15">
      <c r="A6" s="1" t="str">
        <f ca="1">IFERROR(__xludf.DUMMYFUNCTION("""COMPUTED_VALUE"""),"#N/A")</f>
        <v>#N/A</v>
      </c>
      <c r="C6" s="1" t="str">
        <f ca="1">IFERROR(__xludf.DUMMYFUNCTION("""COMPUTED_VALUE"""),"#N/A")</f>
        <v>#N/A</v>
      </c>
      <c r="E6" s="1" t="str">
        <f ca="1">IFERROR(INDIRECT(ADDRESS(MATCH(A6,saturation_curves!A:A,0),MATCH(B6,saturation_curves!$1:$1,0),4,1,"saturation_curves")),"")</f>
        <v/>
      </c>
      <c r="F6" s="1" t="str">
        <f ca="1">IFERROR(INDIRECT(ADDRESS(MATCH(C6,saturation_curves!A:A,0),MATCH(D6,saturation_curves!$1:$1,0),4,1,"saturation_curves")),"")</f>
        <v/>
      </c>
      <c r="G6" s="1" t="str">
        <f ca="1">IFERROR(__xludf.DUMMYFUNCTION("LEFT(REGEXEXTRACT(B6,""(.*)KPI.*""),LEN(REGEXEXTRACT(B6,""(.*)KPI.*""))-1)"),"#N/A")</f>
        <v>#N/A</v>
      </c>
    </row>
    <row r="7" spans="1:7" ht="15.75" customHeight="1" x14ac:dyDescent="0.15">
      <c r="A7" s="1" t="str">
        <f ca="1">IFERROR(__xludf.DUMMYFUNCTION("""COMPUTED_VALUE"""),"#N/A")</f>
        <v>#N/A</v>
      </c>
      <c r="C7" s="1" t="str">
        <f ca="1">IFERROR(__xludf.DUMMYFUNCTION("""COMPUTED_VALUE"""),"#N/A")</f>
        <v>#N/A</v>
      </c>
      <c r="E7" s="1" t="str">
        <f ca="1">IFERROR(INDIRECT(ADDRESS(MATCH(A7,saturation_curves!A:A,0),MATCH(B7,saturation_curves!$1:$1,0),4,1,"saturation_curves")),"")</f>
        <v/>
      </c>
      <c r="F7" s="1" t="str">
        <f ca="1">IFERROR(INDIRECT(ADDRESS(MATCH(C7,saturation_curves!A:A,0),MATCH(D7,saturation_curves!$1:$1,0),4,1,"saturation_curves")),"")</f>
        <v/>
      </c>
      <c r="G7" s="1" t="str">
        <f ca="1">IFERROR(__xludf.DUMMYFUNCTION("LEFT(REGEXEXTRACT(B7,""(.*)KPI.*""),LEN(REGEXEXTRACT(B7,""(.*)KPI.*""))-1)"),"#N/A")</f>
        <v>#N/A</v>
      </c>
    </row>
    <row r="8" spans="1:7" ht="15.75" customHeight="1" x14ac:dyDescent="0.15">
      <c r="A8" s="1" t="str">
        <f ca="1">IFERROR(__xludf.DUMMYFUNCTION("""COMPUTED_VALUE"""),"#N/A")</f>
        <v>#N/A</v>
      </c>
      <c r="C8" s="1" t="str">
        <f ca="1">IFERROR(__xludf.DUMMYFUNCTION("""COMPUTED_VALUE"""),"#N/A")</f>
        <v>#N/A</v>
      </c>
      <c r="E8" s="1" t="str">
        <f ca="1">IFERROR(INDIRECT(ADDRESS(MATCH(A8,saturation_curves!A:A,0),MATCH(B8,saturation_curves!$1:$1,0),4,1,"saturation_curves")),"")</f>
        <v/>
      </c>
      <c r="F8" s="1" t="str">
        <f ca="1">IFERROR(INDIRECT(ADDRESS(MATCH(C8,saturation_curves!A:A,0),MATCH(D8,saturation_curves!$1:$1,0),4,1,"saturation_curves")),"")</f>
        <v/>
      </c>
      <c r="G8" s="1" t="str">
        <f ca="1">IFERROR(__xludf.DUMMYFUNCTION("LEFT(REGEXEXTRACT(B8,""(.*)KPI.*""),LEN(REGEXEXTRACT(B8,""(.*)KPI.*""))-1)"),"#N/A")</f>
        <v>#N/A</v>
      </c>
    </row>
    <row r="9" spans="1:7" ht="15.75" customHeight="1" x14ac:dyDescent="0.15">
      <c r="A9" s="1" t="str">
        <f ca="1">IFERROR(__xludf.DUMMYFUNCTION("""COMPUTED_VALUE"""),"#N/A")</f>
        <v>#N/A</v>
      </c>
      <c r="C9" s="1" t="str">
        <f ca="1">IFERROR(__xludf.DUMMYFUNCTION("""COMPUTED_VALUE"""),"#N/A")</f>
        <v>#N/A</v>
      </c>
      <c r="E9" s="1" t="str">
        <f ca="1">IFERROR(INDIRECT(ADDRESS(MATCH(A9,saturation_curves!A:A,0),MATCH(B9,saturation_curves!$1:$1,0),4,1,"saturation_curves")),"")</f>
        <v/>
      </c>
      <c r="F9" s="1" t="str">
        <f ca="1">IFERROR(INDIRECT(ADDRESS(MATCH(C9,saturation_curves!A:A,0),MATCH(D9,saturation_curves!$1:$1,0),4,1,"saturation_curves")),"")</f>
        <v/>
      </c>
      <c r="G9" s="1" t="str">
        <f ca="1">IFERROR(__xludf.DUMMYFUNCTION("LEFT(REGEXEXTRACT(B9,""(.*)KPI.*""),LEN(REGEXEXTRACT(B9,""(.*)KPI.*""))-1)"),"#N/A")</f>
        <v>#N/A</v>
      </c>
    </row>
    <row r="10" spans="1:7" ht="15.75" customHeight="1" x14ac:dyDescent="0.15">
      <c r="A10" s="1" t="str">
        <f ca="1">IFERROR(__xludf.DUMMYFUNCTION("""COMPUTED_VALUE"""),"#N/A")</f>
        <v>#N/A</v>
      </c>
      <c r="C10" s="1" t="str">
        <f ca="1">IFERROR(__xludf.DUMMYFUNCTION("""COMPUTED_VALUE"""),"#N/A")</f>
        <v>#N/A</v>
      </c>
      <c r="E10" s="1" t="str">
        <f ca="1">IFERROR(INDIRECT(ADDRESS(MATCH(A10,saturation_curves!A:A,0),MATCH(B10,saturation_curves!$1:$1,0),4,1,"saturation_curves")),"")</f>
        <v/>
      </c>
      <c r="F10" s="1" t="str">
        <f ca="1">IFERROR(INDIRECT(ADDRESS(MATCH(C10,saturation_curves!A:A,0),MATCH(D10,saturation_curves!$1:$1,0),4,1,"saturation_curves")),"")</f>
        <v/>
      </c>
      <c r="G10" s="1" t="str">
        <f ca="1">IFERROR(__xludf.DUMMYFUNCTION("LEFT(REGEXEXTRACT(B10,""(.*)KPI.*""),LEN(REGEXEXTRACT(B10,""(.*)KPI.*""))-1)"),"#N/A")</f>
        <v>#N/A</v>
      </c>
    </row>
    <row r="11" spans="1:7" ht="15.75" customHeight="1" x14ac:dyDescent="0.15">
      <c r="A11" s="1" t="str">
        <f ca="1">IFERROR(__xludf.DUMMYFUNCTION("""COMPUTED_VALUE"""),"#N/A")</f>
        <v>#N/A</v>
      </c>
      <c r="C11" s="1" t="str">
        <f ca="1">IFERROR(__xludf.DUMMYFUNCTION("""COMPUTED_VALUE"""),"#N/A")</f>
        <v>#N/A</v>
      </c>
      <c r="E11" s="1" t="str">
        <f ca="1">IFERROR(INDIRECT(ADDRESS(MATCH(A11,saturation_curves!A:A,0),MATCH(B11,saturation_curves!$1:$1,0),4,1,"saturation_curves")),"")</f>
        <v/>
      </c>
      <c r="F11" s="1" t="str">
        <f ca="1">IFERROR(INDIRECT(ADDRESS(MATCH(C11,saturation_curves!A:A,0),MATCH(D11,saturation_curves!$1:$1,0),4,1,"saturation_curves")),"")</f>
        <v/>
      </c>
      <c r="G11" s="1" t="str">
        <f ca="1">IFERROR(__xludf.DUMMYFUNCTION("LEFT(REGEXEXTRACT(B11,""(.*)KPI.*""),LEN(REGEXEXTRACT(B11,""(.*)KPI.*""))-1)"),"#N/A")</f>
        <v>#N/A</v>
      </c>
    </row>
    <row r="12" spans="1:7" ht="15.75" customHeight="1" x14ac:dyDescent="0.15">
      <c r="A12" s="1" t="str">
        <f ca="1">IFERROR(__xludf.DUMMYFUNCTION("""COMPUTED_VALUE"""),"#N/A")</f>
        <v>#N/A</v>
      </c>
      <c r="C12" s="1" t="str">
        <f ca="1">IFERROR(__xludf.DUMMYFUNCTION("""COMPUTED_VALUE"""),"#N/A")</f>
        <v>#N/A</v>
      </c>
      <c r="E12" s="1" t="str">
        <f ca="1">IFERROR(INDIRECT(ADDRESS(MATCH(A12,saturation_curves!A:A,0),MATCH(B12,saturation_curves!$1:$1,0),4,1,"saturation_curves")),"")</f>
        <v/>
      </c>
      <c r="F12" s="1" t="str">
        <f ca="1">IFERROR(INDIRECT(ADDRESS(MATCH(C12,saturation_curves!A:A,0),MATCH(D12,saturation_curves!$1:$1,0),4,1,"saturation_curves")),"")</f>
        <v/>
      </c>
      <c r="G12" s="1" t="str">
        <f ca="1">IFERROR(__xludf.DUMMYFUNCTION("LEFT(REGEXEXTRACT(B12,""(.*)KPI.*""),LEN(REGEXEXTRACT(B12,""(.*)KPI.*""))-1)"),"#N/A")</f>
        <v>#N/A</v>
      </c>
    </row>
    <row r="13" spans="1:7" ht="15.75" customHeight="1" x14ac:dyDescent="0.15">
      <c r="A13" s="1" t="str">
        <f ca="1">IFERROR(__xludf.DUMMYFUNCTION("""COMPUTED_VALUE"""),"#N/A")</f>
        <v>#N/A</v>
      </c>
      <c r="C13" s="1" t="str">
        <f ca="1">IFERROR(__xludf.DUMMYFUNCTION("""COMPUTED_VALUE"""),"#N/A")</f>
        <v>#N/A</v>
      </c>
      <c r="E13" s="1" t="str">
        <f ca="1">IFERROR(INDIRECT(ADDRESS(MATCH(A13,saturation_curves!A:A,0),MATCH(B13,saturation_curves!$1:$1,0),4,1,"saturation_curves")),"")</f>
        <v/>
      </c>
      <c r="F13" s="1" t="str">
        <f ca="1">IFERROR(INDIRECT(ADDRESS(MATCH(C13,saturation_curves!A:A,0),MATCH(D13,saturation_curves!$1:$1,0),4,1,"saturation_curves")),"")</f>
        <v/>
      </c>
      <c r="G13" s="1" t="str">
        <f ca="1">IFERROR(__xludf.DUMMYFUNCTION("LEFT(REGEXEXTRACT(B13,""(.*)KPI.*""),LEN(REGEXEXTRACT(B13,""(.*)KPI.*""))-1)"),"#N/A")</f>
        <v>#N/A</v>
      </c>
    </row>
    <row r="14" spans="1:7" ht="15.75" customHeight="1" x14ac:dyDescent="0.15">
      <c r="A14" s="1" t="str">
        <f ca="1">IFERROR(__xludf.DUMMYFUNCTION("""COMPUTED_VALUE"""),"#N/A")</f>
        <v>#N/A</v>
      </c>
      <c r="C14" s="1" t="str">
        <f ca="1">IFERROR(__xludf.DUMMYFUNCTION("""COMPUTED_VALUE"""),"#N/A")</f>
        <v>#N/A</v>
      </c>
      <c r="E14" s="1" t="str">
        <f ca="1">IFERROR(INDIRECT(ADDRESS(MATCH(A14,saturation_curves!A:A,0),MATCH(B14,saturation_curves!$1:$1,0),4,1,"saturation_curves")),"")</f>
        <v/>
      </c>
      <c r="F14" s="1" t="str">
        <f ca="1">IFERROR(INDIRECT(ADDRESS(MATCH(C14,saturation_curves!A:A,0),MATCH(D14,saturation_curves!$1:$1,0),4,1,"saturation_curves")),"")</f>
        <v/>
      </c>
      <c r="G14" s="1" t="str">
        <f ca="1">IFERROR(__xludf.DUMMYFUNCTION("LEFT(REGEXEXTRACT(B14,""(.*)KPI.*""),LEN(REGEXEXTRACT(B14,""(.*)KPI.*""))-1)"),"#N/A")</f>
        <v>#N/A</v>
      </c>
    </row>
    <row r="15" spans="1:7" ht="15.75" customHeight="1" x14ac:dyDescent="0.15">
      <c r="A15" s="1" t="str">
        <f ca="1">IFERROR(__xludf.DUMMYFUNCTION("""COMPUTED_VALUE"""),"#N/A")</f>
        <v>#N/A</v>
      </c>
      <c r="C15" s="1" t="str">
        <f ca="1">IFERROR(__xludf.DUMMYFUNCTION("""COMPUTED_VALUE"""),"#N/A")</f>
        <v>#N/A</v>
      </c>
      <c r="E15" s="1" t="str">
        <f ca="1">IFERROR(INDIRECT(ADDRESS(MATCH(A15,saturation_curves!A:A,0),MATCH(B15,saturation_curves!$1:$1,0),4,1,"saturation_curves")),"")</f>
        <v/>
      </c>
      <c r="F15" s="1" t="str">
        <f ca="1">IFERROR(INDIRECT(ADDRESS(MATCH(C15,saturation_curves!A:A,0),MATCH(D15,saturation_curves!$1:$1,0),4,1,"saturation_curves")),"")</f>
        <v/>
      </c>
      <c r="G15" s="1" t="str">
        <f ca="1">IFERROR(__xludf.DUMMYFUNCTION("LEFT(REGEXEXTRACT(B15,""(.*)KPI.*""),LEN(REGEXEXTRACT(B15,""(.*)KPI.*""))-1)"),"#N/A")</f>
        <v>#N/A</v>
      </c>
    </row>
    <row r="16" spans="1:7" ht="15.75" customHeight="1" x14ac:dyDescent="0.15">
      <c r="A16" s="1" t="str">
        <f ca="1">IFERROR(__xludf.DUMMYFUNCTION("""COMPUTED_VALUE"""),"#N/A")</f>
        <v>#N/A</v>
      </c>
      <c r="C16" s="1" t="str">
        <f ca="1">IFERROR(__xludf.DUMMYFUNCTION("""COMPUTED_VALUE"""),"#N/A")</f>
        <v>#N/A</v>
      </c>
      <c r="E16" s="1" t="str">
        <f ca="1">IFERROR(INDIRECT(ADDRESS(MATCH(A16,saturation_curves!A:A,0),MATCH(B16,saturation_curves!$1:$1,0),4,1,"saturation_curves")),"")</f>
        <v/>
      </c>
      <c r="F16" s="1" t="str">
        <f ca="1">IFERROR(INDIRECT(ADDRESS(MATCH(C16,saturation_curves!A:A,0),MATCH(D16,saturation_curves!$1:$1,0),4,1,"saturation_curves")),"")</f>
        <v/>
      </c>
      <c r="G16" s="1" t="str">
        <f ca="1">IFERROR(__xludf.DUMMYFUNCTION("LEFT(REGEXEXTRACT(B16,""(.*)KPI.*""),LEN(REGEXEXTRACT(B16,""(.*)KPI.*""))-1)"),"#N/A")</f>
        <v>#N/A</v>
      </c>
    </row>
    <row r="17" spans="1:7" ht="15.75" customHeight="1" x14ac:dyDescent="0.15">
      <c r="A17" s="1" t="str">
        <f ca="1">IFERROR(__xludf.DUMMYFUNCTION("""COMPUTED_VALUE"""),"#N/A")</f>
        <v>#N/A</v>
      </c>
      <c r="C17" s="1" t="str">
        <f ca="1">IFERROR(__xludf.DUMMYFUNCTION("""COMPUTED_VALUE"""),"#N/A")</f>
        <v>#N/A</v>
      </c>
      <c r="E17" s="1" t="str">
        <f ca="1">IFERROR(INDIRECT(ADDRESS(MATCH(A17,saturation_curves!A:A,0),MATCH(B17,saturation_curves!$1:$1,0),4,1,"saturation_curves")),"")</f>
        <v/>
      </c>
      <c r="F17" s="1" t="str">
        <f ca="1">IFERROR(INDIRECT(ADDRESS(MATCH(C17,saturation_curves!A:A,0),MATCH(D17,saturation_curves!$1:$1,0),4,1,"saturation_curves")),"")</f>
        <v/>
      </c>
      <c r="G17" s="1" t="str">
        <f ca="1">IFERROR(__xludf.DUMMYFUNCTION("LEFT(REGEXEXTRACT(B17,""(.*)KPI.*""),LEN(REGEXEXTRACT(B17,""(.*)KPI.*""))-1)"),"#N/A")</f>
        <v>#N/A</v>
      </c>
    </row>
    <row r="18" spans="1:7" ht="15.75" customHeight="1" x14ac:dyDescent="0.15">
      <c r="A18" s="1" t="str">
        <f ca="1">IFERROR(__xludf.DUMMYFUNCTION("""COMPUTED_VALUE"""),"#N/A")</f>
        <v>#N/A</v>
      </c>
      <c r="C18" s="1" t="str">
        <f ca="1">IFERROR(__xludf.DUMMYFUNCTION("""COMPUTED_VALUE"""),"#N/A")</f>
        <v>#N/A</v>
      </c>
      <c r="E18" s="1" t="str">
        <f ca="1">IFERROR(INDIRECT(ADDRESS(MATCH(A18,saturation_curves!A:A,0),MATCH(B18,saturation_curves!$1:$1,0),4,1,"saturation_curves")),"")</f>
        <v/>
      </c>
      <c r="F18" s="1" t="str">
        <f ca="1">IFERROR(INDIRECT(ADDRESS(MATCH(C18,saturation_curves!A:A,0),MATCH(D18,saturation_curves!$1:$1,0),4,1,"saturation_curves")),"")</f>
        <v/>
      </c>
      <c r="G18" s="1" t="str">
        <f ca="1">IFERROR(__xludf.DUMMYFUNCTION("LEFT(REGEXEXTRACT(B18,""(.*)KPI.*""),LEN(REGEXEXTRACT(B18,""(.*)KPI.*""))-1)"),"#N/A")</f>
        <v>#N/A</v>
      </c>
    </row>
    <row r="19" spans="1:7" ht="15.75" customHeight="1" x14ac:dyDescent="0.15">
      <c r="A19" s="1" t="str">
        <f ca="1">IFERROR(__xludf.DUMMYFUNCTION("""COMPUTED_VALUE"""),"#N/A")</f>
        <v>#N/A</v>
      </c>
      <c r="C19" s="1" t="str">
        <f ca="1">IFERROR(__xludf.DUMMYFUNCTION("""COMPUTED_VALUE"""),"#N/A")</f>
        <v>#N/A</v>
      </c>
      <c r="E19" s="1" t="str">
        <f ca="1">IFERROR(INDIRECT(ADDRESS(MATCH(A19,saturation_curves!A:A,0),MATCH(B19,saturation_curves!$1:$1,0),4,1,"saturation_curves")),"")</f>
        <v/>
      </c>
      <c r="F19" s="1" t="str">
        <f ca="1">IFERROR(INDIRECT(ADDRESS(MATCH(C19,saturation_curves!A:A,0),MATCH(D19,saturation_curves!$1:$1,0),4,1,"saturation_curves")),"")</f>
        <v/>
      </c>
      <c r="G19" s="1" t="str">
        <f ca="1">IFERROR(__xludf.DUMMYFUNCTION("LEFT(REGEXEXTRACT(B19,""(.*)KPI.*""),LEN(REGEXEXTRACT(B19,""(.*)KPI.*""))-1)"),"#N/A")</f>
        <v>#N/A</v>
      </c>
    </row>
    <row r="20" spans="1:7" ht="15.75" customHeight="1" x14ac:dyDescent="0.15">
      <c r="A20" s="1" t="str">
        <f ca="1">IFERROR(__xludf.DUMMYFUNCTION("""COMPUTED_VALUE"""),"#N/A")</f>
        <v>#N/A</v>
      </c>
      <c r="C20" s="1" t="str">
        <f ca="1">IFERROR(__xludf.DUMMYFUNCTION("""COMPUTED_VALUE"""),"#N/A")</f>
        <v>#N/A</v>
      </c>
      <c r="E20" s="1" t="str">
        <f ca="1">IFERROR(INDIRECT(ADDRESS(MATCH(A20,saturation_curves!A:A,0),MATCH(B20,saturation_curves!$1:$1,0),4,1,"saturation_curves")),"")</f>
        <v/>
      </c>
      <c r="F20" s="1" t="str">
        <f ca="1">IFERROR(INDIRECT(ADDRESS(MATCH(C20,saturation_curves!A:A,0),MATCH(D20,saturation_curves!$1:$1,0),4,1,"saturation_curves")),"")</f>
        <v/>
      </c>
      <c r="G20" s="1" t="str">
        <f ca="1">IFERROR(__xludf.DUMMYFUNCTION("LEFT(REGEXEXTRACT(B20,""(.*)KPI.*""),LEN(REGEXEXTRACT(B20,""(.*)KPI.*""))-1)"),"#N/A")</f>
        <v>#N/A</v>
      </c>
    </row>
    <row r="21" spans="1:7" ht="15.75" customHeight="1" x14ac:dyDescent="0.15">
      <c r="A21" s="1" t="str">
        <f ca="1">IFERROR(__xludf.DUMMYFUNCTION("""COMPUTED_VALUE"""),"#N/A")</f>
        <v>#N/A</v>
      </c>
      <c r="C21" s="1" t="str">
        <f ca="1">IFERROR(__xludf.DUMMYFUNCTION("""COMPUTED_VALUE"""),"#N/A")</f>
        <v>#N/A</v>
      </c>
      <c r="E21" s="1" t="str">
        <f ca="1">IFERROR(INDIRECT(ADDRESS(MATCH(A21,saturation_curves!A:A,0),MATCH(B21,saturation_curves!$1:$1,0),4,1,"saturation_curves")),"")</f>
        <v/>
      </c>
      <c r="F21" s="1" t="str">
        <f ca="1">IFERROR(INDIRECT(ADDRESS(MATCH(C21,saturation_curves!A:A,0),MATCH(D21,saturation_curves!$1:$1,0),4,1,"saturation_curves")),"")</f>
        <v/>
      </c>
      <c r="G21" s="1" t="str">
        <f ca="1">IFERROR(__xludf.DUMMYFUNCTION("LEFT(REGEXEXTRACT(B21,""(.*)KPI.*""),LEN(REGEXEXTRACT(B21,""(.*)KPI.*""))-1)"),"#N/A")</f>
        <v>#N/A</v>
      </c>
    </row>
    <row r="22" spans="1:7" ht="15.75" customHeight="1" x14ac:dyDescent="0.15">
      <c r="A22" s="1" t="str">
        <f ca="1">IFERROR(__xludf.DUMMYFUNCTION("""COMPUTED_VALUE"""),"#N/A")</f>
        <v>#N/A</v>
      </c>
      <c r="C22" s="1" t="str">
        <f ca="1">IFERROR(__xludf.DUMMYFUNCTION("""COMPUTED_VALUE"""),"#N/A")</f>
        <v>#N/A</v>
      </c>
      <c r="E22" s="1" t="str">
        <f ca="1">IFERROR(INDIRECT(ADDRESS(MATCH(A22,saturation_curves!A:A,0),MATCH(B22,saturation_curves!$1:$1,0),4,1,"saturation_curves")),"")</f>
        <v/>
      </c>
      <c r="F22" s="1" t="str">
        <f ca="1">IFERROR(INDIRECT(ADDRESS(MATCH(C22,saturation_curves!A:A,0),MATCH(D22,saturation_curves!$1:$1,0),4,1,"saturation_curves")),"")</f>
        <v/>
      </c>
      <c r="G22" s="1" t="str">
        <f ca="1">IFERROR(__xludf.DUMMYFUNCTION("LEFT(REGEXEXTRACT(B22,""(.*)KPI.*""),LEN(REGEXEXTRACT(B22,""(.*)KPI.*""))-1)"),"#N/A")</f>
        <v>#N/A</v>
      </c>
    </row>
    <row r="23" spans="1:7" ht="15.75" customHeight="1" x14ac:dyDescent="0.15">
      <c r="A23" s="1" t="str">
        <f ca="1">IFERROR(__xludf.DUMMYFUNCTION("""COMPUTED_VALUE"""),"#N/A")</f>
        <v>#N/A</v>
      </c>
      <c r="C23" s="1" t="str">
        <f ca="1">IFERROR(__xludf.DUMMYFUNCTION("""COMPUTED_VALUE"""),"#N/A")</f>
        <v>#N/A</v>
      </c>
      <c r="E23" s="1" t="str">
        <f ca="1">IFERROR(INDIRECT(ADDRESS(MATCH(A23,saturation_curves!A:A,0),MATCH(B23,saturation_curves!$1:$1,0),4,1,"saturation_curves")),"")</f>
        <v/>
      </c>
      <c r="F23" s="1" t="str">
        <f ca="1">IFERROR(INDIRECT(ADDRESS(MATCH(C23,saturation_curves!A:A,0),MATCH(D23,saturation_curves!$1:$1,0),4,1,"saturation_curves")),"")</f>
        <v/>
      </c>
      <c r="G23" s="1" t="str">
        <f ca="1">IFERROR(__xludf.DUMMYFUNCTION("LEFT(REGEXEXTRACT(B23,""(.*)KPI.*""),LEN(REGEXEXTRACT(B23,""(.*)KPI.*""))-1)"),"#N/A")</f>
        <v>#N/A</v>
      </c>
    </row>
    <row r="24" spans="1:7" ht="15.75" customHeight="1" x14ac:dyDescent="0.15">
      <c r="A24" s="1" t="str">
        <f ca="1">IFERROR(__xludf.DUMMYFUNCTION("""COMPUTED_VALUE"""),"#N/A")</f>
        <v>#N/A</v>
      </c>
      <c r="C24" s="1" t="str">
        <f ca="1">IFERROR(__xludf.DUMMYFUNCTION("""COMPUTED_VALUE"""),"#N/A")</f>
        <v>#N/A</v>
      </c>
      <c r="E24" s="1" t="str">
        <f ca="1">IFERROR(INDIRECT(ADDRESS(MATCH(A24,saturation_curves!A:A,0),MATCH(B24,saturation_curves!$1:$1,0),4,1,"saturation_curves")),"")</f>
        <v/>
      </c>
      <c r="F24" s="1" t="str">
        <f ca="1">IFERROR(INDIRECT(ADDRESS(MATCH(C24,saturation_curves!A:A,0),MATCH(D24,saturation_curves!$1:$1,0),4,1,"saturation_curves")),"")</f>
        <v/>
      </c>
      <c r="G24" s="1" t="str">
        <f ca="1">IFERROR(__xludf.DUMMYFUNCTION("LEFT(REGEXEXTRACT(B24,""(.*)KPI.*""),LEN(REGEXEXTRACT(B24,""(.*)KPI.*""))-1)"),"#N/A")</f>
        <v>#N/A</v>
      </c>
    </row>
    <row r="25" spans="1:7" ht="15.75" customHeight="1" x14ac:dyDescent="0.15">
      <c r="A25" s="1" t="str">
        <f ca="1">IFERROR(__xludf.DUMMYFUNCTION("""COMPUTED_VALUE"""),"#N/A")</f>
        <v>#N/A</v>
      </c>
      <c r="C25" s="1" t="str">
        <f ca="1">IFERROR(__xludf.DUMMYFUNCTION("""COMPUTED_VALUE"""),"#N/A")</f>
        <v>#N/A</v>
      </c>
      <c r="E25" s="1" t="str">
        <f ca="1">IFERROR(INDIRECT(ADDRESS(MATCH(A25,saturation_curves!A:A,0),MATCH(B25,saturation_curves!$1:$1,0),4,1,"saturation_curves")),"")</f>
        <v/>
      </c>
      <c r="F25" s="1" t="str">
        <f ca="1">IFERROR(INDIRECT(ADDRESS(MATCH(C25,saturation_curves!A:A,0),MATCH(D25,saturation_curves!$1:$1,0),4,1,"saturation_curves")),"")</f>
        <v/>
      </c>
      <c r="G25" s="1" t="str">
        <f ca="1">IFERROR(__xludf.DUMMYFUNCTION("LEFT(REGEXEXTRACT(B25,""(.*)KPI.*""),LEN(REGEXEXTRACT(B25,""(.*)KPI.*""))-1)"),"#N/A")</f>
        <v>#N/A</v>
      </c>
    </row>
    <row r="26" spans="1:7" ht="15.75" customHeight="1" x14ac:dyDescent="0.15">
      <c r="A26" s="1" t="str">
        <f ca="1">IFERROR(__xludf.DUMMYFUNCTION("""COMPUTED_VALUE"""),"#N/A")</f>
        <v>#N/A</v>
      </c>
      <c r="C26" s="1" t="str">
        <f ca="1">IFERROR(__xludf.DUMMYFUNCTION("""COMPUTED_VALUE"""),"#N/A")</f>
        <v>#N/A</v>
      </c>
      <c r="E26" s="1" t="str">
        <f ca="1">IFERROR(INDIRECT(ADDRESS(MATCH(A26,saturation_curves!A:A,0),MATCH(B26,saturation_curves!$1:$1,0),4,1,"saturation_curves")),"")</f>
        <v/>
      </c>
      <c r="F26" s="1" t="str">
        <f ca="1">IFERROR(INDIRECT(ADDRESS(MATCH(C26,saturation_curves!A:A,0),MATCH(D26,saturation_curves!$1:$1,0),4,1,"saturation_curves")),"")</f>
        <v/>
      </c>
      <c r="G26" s="1" t="str">
        <f ca="1">IFERROR(__xludf.DUMMYFUNCTION("LEFT(REGEXEXTRACT(B26,""(.*)KPI.*""),LEN(REGEXEXTRACT(B26,""(.*)KPI.*""))-1)"),"#N/A")</f>
        <v>#N/A</v>
      </c>
    </row>
    <row r="27" spans="1:7" ht="15.75" customHeight="1" x14ac:dyDescent="0.15">
      <c r="A27" s="1" t="str">
        <f ca="1">IFERROR(__xludf.DUMMYFUNCTION("""COMPUTED_VALUE"""),"#N/A")</f>
        <v>#N/A</v>
      </c>
      <c r="C27" s="1" t="str">
        <f ca="1">IFERROR(__xludf.DUMMYFUNCTION("""COMPUTED_VALUE"""),"#N/A")</f>
        <v>#N/A</v>
      </c>
      <c r="E27" s="1" t="str">
        <f ca="1">IFERROR(INDIRECT(ADDRESS(MATCH(A27,saturation_curves!A:A,0),MATCH(B27,saturation_curves!$1:$1,0),4,1,"saturation_curves")),"")</f>
        <v/>
      </c>
      <c r="F27" s="1" t="str">
        <f ca="1">IFERROR(INDIRECT(ADDRESS(MATCH(C27,saturation_curves!A:A,0),MATCH(D27,saturation_curves!$1:$1,0),4,1,"saturation_curves")),"")</f>
        <v/>
      </c>
      <c r="G27" s="1" t="str">
        <f ca="1">IFERROR(__xludf.DUMMYFUNCTION("LEFT(REGEXEXTRACT(B27,""(.*)KPI.*""),LEN(REGEXEXTRACT(B27,""(.*)KPI.*""))-1)"),"#N/A")</f>
        <v>#N/A</v>
      </c>
    </row>
    <row r="28" spans="1:7" ht="15.75" customHeight="1" x14ac:dyDescent="0.15">
      <c r="A28" s="1" t="str">
        <f ca="1">IFERROR(__xludf.DUMMYFUNCTION("""COMPUTED_VALUE"""),"#N/A")</f>
        <v>#N/A</v>
      </c>
      <c r="C28" s="1" t="str">
        <f ca="1">IFERROR(__xludf.DUMMYFUNCTION("""COMPUTED_VALUE"""),"#N/A")</f>
        <v>#N/A</v>
      </c>
      <c r="E28" s="1" t="str">
        <f ca="1">IFERROR(INDIRECT(ADDRESS(MATCH(A28,saturation_curves!A:A,0),MATCH(B28,saturation_curves!$1:$1,0),4,1,"saturation_curves")),"")</f>
        <v/>
      </c>
      <c r="F28" s="1" t="str">
        <f ca="1">IFERROR(INDIRECT(ADDRESS(MATCH(C28,saturation_curves!A:A,0),MATCH(D28,saturation_curves!$1:$1,0),4,1,"saturation_curves")),"")</f>
        <v/>
      </c>
      <c r="G28" s="1" t="str">
        <f ca="1">IFERROR(__xludf.DUMMYFUNCTION("LEFT(REGEXEXTRACT(B28,""(.*)KPI.*""),LEN(REGEXEXTRACT(B28,""(.*)KPI.*""))-1)"),"#N/A")</f>
        <v>#N/A</v>
      </c>
    </row>
    <row r="29" spans="1:7" ht="15.75" customHeight="1" x14ac:dyDescent="0.15">
      <c r="A29" s="1" t="str">
        <f ca="1">IFERROR(__xludf.DUMMYFUNCTION("""COMPUTED_VALUE"""),"#N/A")</f>
        <v>#N/A</v>
      </c>
      <c r="C29" s="1" t="str">
        <f ca="1">IFERROR(__xludf.DUMMYFUNCTION("""COMPUTED_VALUE"""),"#N/A")</f>
        <v>#N/A</v>
      </c>
      <c r="E29" s="1" t="str">
        <f ca="1">IFERROR(INDIRECT(ADDRESS(MATCH(A29,saturation_curves!A:A,0),MATCH(B29,saturation_curves!$1:$1,0),4,1,"saturation_curves")),"")</f>
        <v/>
      </c>
      <c r="F29" s="1" t="str">
        <f ca="1">IFERROR(INDIRECT(ADDRESS(MATCH(C29,saturation_curves!A:A,0),MATCH(D29,saturation_curves!$1:$1,0),4,1,"saturation_curves")),"")</f>
        <v/>
      </c>
      <c r="G29" s="1" t="str">
        <f ca="1">IFERROR(__xludf.DUMMYFUNCTION("LEFT(REGEXEXTRACT(B29,""(.*)KPI.*""),LEN(REGEXEXTRACT(B29,""(.*)KPI.*""))-1)"),"#N/A")</f>
        <v>#N/A</v>
      </c>
    </row>
    <row r="30" spans="1:7" ht="15.75" customHeight="1" x14ac:dyDescent="0.15">
      <c r="A30" s="1" t="str">
        <f ca="1">IFERROR(__xludf.DUMMYFUNCTION("""COMPUTED_VALUE"""),"#N/A")</f>
        <v>#N/A</v>
      </c>
      <c r="C30" s="1" t="str">
        <f ca="1">IFERROR(__xludf.DUMMYFUNCTION("""COMPUTED_VALUE"""),"#N/A")</f>
        <v>#N/A</v>
      </c>
      <c r="E30" s="1" t="str">
        <f ca="1">IFERROR(INDIRECT(ADDRESS(MATCH(A30,saturation_curves!A:A,0),MATCH(B30,saturation_curves!$1:$1,0),4,1,"saturation_curves")),"")</f>
        <v/>
      </c>
      <c r="F30" s="1" t="str">
        <f ca="1">IFERROR(INDIRECT(ADDRESS(MATCH(C30,saturation_curves!A:A,0),MATCH(D30,saturation_curves!$1:$1,0),4,1,"saturation_curves")),"")</f>
        <v/>
      </c>
      <c r="G30" s="1" t="str">
        <f ca="1">IFERROR(__xludf.DUMMYFUNCTION("LEFT(REGEXEXTRACT(B30,""(.*)KPI.*""),LEN(REGEXEXTRACT(B30,""(.*)KPI.*""))-1)"),"#N/A")</f>
        <v>#N/A</v>
      </c>
    </row>
    <row r="31" spans="1:7" ht="15.75" customHeight="1" x14ac:dyDescent="0.15">
      <c r="A31" s="1" t="str">
        <f ca="1">IFERROR(__xludf.DUMMYFUNCTION("""COMPUTED_VALUE"""),"#N/A")</f>
        <v>#N/A</v>
      </c>
      <c r="C31" s="1" t="str">
        <f ca="1">IFERROR(__xludf.DUMMYFUNCTION("""COMPUTED_VALUE"""),"#N/A")</f>
        <v>#N/A</v>
      </c>
      <c r="E31" s="1" t="str">
        <f ca="1">IFERROR(INDIRECT(ADDRESS(MATCH(A31,saturation_curves!A:A,0),MATCH(B31,saturation_curves!$1:$1,0),4,1,"saturation_curves")),"")</f>
        <v/>
      </c>
      <c r="F31" s="1" t="str">
        <f ca="1">IFERROR(INDIRECT(ADDRESS(MATCH(C31,saturation_curves!A:A,0),MATCH(D31,saturation_curves!$1:$1,0),4,1,"saturation_curves")),"")</f>
        <v/>
      </c>
      <c r="G31" s="1" t="str">
        <f ca="1">IFERROR(__xludf.DUMMYFUNCTION("LEFT(REGEXEXTRACT(B31,""(.*)KPI.*""),LEN(REGEXEXTRACT(B31,""(.*)KPI.*""))-1)"),"#N/A")</f>
        <v>#N/A</v>
      </c>
    </row>
    <row r="32" spans="1:7" ht="15.75" customHeight="1" x14ac:dyDescent="0.15">
      <c r="A32" s="1" t="str">
        <f ca="1">IFERROR(__xludf.DUMMYFUNCTION("""COMPUTED_VALUE"""),"#N/A")</f>
        <v>#N/A</v>
      </c>
      <c r="C32" s="1" t="str">
        <f ca="1">IFERROR(__xludf.DUMMYFUNCTION("""COMPUTED_VALUE"""),"#N/A")</f>
        <v>#N/A</v>
      </c>
      <c r="E32" s="1" t="str">
        <f ca="1">IFERROR(INDIRECT(ADDRESS(MATCH(A32,saturation_curves!A:A,0),MATCH(B32,saturation_curves!$1:$1,0),4,1,"saturation_curves")),"")</f>
        <v/>
      </c>
      <c r="F32" s="1" t="str">
        <f ca="1">IFERROR(INDIRECT(ADDRESS(MATCH(C32,saturation_curves!A:A,0),MATCH(D32,saturation_curves!$1:$1,0),4,1,"saturation_curves")),"")</f>
        <v/>
      </c>
      <c r="G32" s="1" t="str">
        <f ca="1">IFERROR(__xludf.DUMMYFUNCTION("LEFT(REGEXEXTRACT(B32,""(.*)KPI.*""),LEN(REGEXEXTRACT(B32,""(.*)KPI.*""))-1)"),"#N/A")</f>
        <v>#N/A</v>
      </c>
    </row>
    <row r="33" spans="1:7" ht="15.75" customHeight="1" x14ac:dyDescent="0.15">
      <c r="A33" s="1" t="str">
        <f ca="1">IFERROR(__xludf.DUMMYFUNCTION("""COMPUTED_VALUE"""),"#N/A")</f>
        <v>#N/A</v>
      </c>
      <c r="C33" s="1" t="str">
        <f ca="1">IFERROR(__xludf.DUMMYFUNCTION("""COMPUTED_VALUE"""),"#N/A")</f>
        <v>#N/A</v>
      </c>
      <c r="E33" s="1" t="str">
        <f ca="1">IFERROR(INDIRECT(ADDRESS(MATCH(A33,saturation_curves!A:A,0),MATCH(B33,saturation_curves!$1:$1,0),4,1,"saturation_curves")),"")</f>
        <v/>
      </c>
      <c r="F33" s="1" t="str">
        <f ca="1">IFERROR(INDIRECT(ADDRESS(MATCH(C33,saturation_curves!A:A,0),MATCH(D33,saturation_curves!$1:$1,0),4,1,"saturation_curves")),"")</f>
        <v/>
      </c>
      <c r="G33" s="1" t="str">
        <f ca="1">IFERROR(__xludf.DUMMYFUNCTION("LEFT(REGEXEXTRACT(B33,""(.*)KPI.*""),LEN(REGEXEXTRACT(B33,""(.*)KPI.*""))-1)"),"#N/A")</f>
        <v>#N/A</v>
      </c>
    </row>
    <row r="34" spans="1:7" ht="15.75" customHeight="1" x14ac:dyDescent="0.15">
      <c r="A34" s="1" t="str">
        <f ca="1">IFERROR(__xludf.DUMMYFUNCTION("""COMPUTED_VALUE"""),"#N/A")</f>
        <v>#N/A</v>
      </c>
      <c r="C34" s="1" t="str">
        <f ca="1">IFERROR(__xludf.DUMMYFUNCTION("""COMPUTED_VALUE"""),"#N/A")</f>
        <v>#N/A</v>
      </c>
      <c r="E34" s="1" t="str">
        <f ca="1">IFERROR(INDIRECT(ADDRESS(MATCH(A34,saturation_curves!A:A,0),MATCH(B34,saturation_curves!$1:$1,0),4,1,"saturation_curves")),"")</f>
        <v/>
      </c>
      <c r="F34" s="1" t="str">
        <f ca="1">IFERROR(INDIRECT(ADDRESS(MATCH(C34,saturation_curves!A:A,0),MATCH(D34,saturation_curves!$1:$1,0),4,1,"saturation_curves")),"")</f>
        <v/>
      </c>
      <c r="G34" s="1" t="str">
        <f ca="1">IFERROR(__xludf.DUMMYFUNCTION("LEFT(REGEXEXTRACT(B34,""(.*)KPI.*""),LEN(REGEXEXTRACT(B34,""(.*)KPI.*""))-1)"),"#N/A")</f>
        <v>#N/A</v>
      </c>
    </row>
    <row r="35" spans="1:7" ht="15.75" customHeight="1" x14ac:dyDescent="0.15">
      <c r="A35" s="1" t="str">
        <f ca="1">IFERROR(__xludf.DUMMYFUNCTION("""COMPUTED_VALUE"""),"#N/A")</f>
        <v>#N/A</v>
      </c>
      <c r="C35" s="1" t="str">
        <f ca="1">IFERROR(__xludf.DUMMYFUNCTION("""COMPUTED_VALUE"""),"#N/A")</f>
        <v>#N/A</v>
      </c>
      <c r="E35" s="1" t="str">
        <f ca="1">IFERROR(INDIRECT(ADDRESS(MATCH(A35,saturation_curves!A:A,0),MATCH(B35,saturation_curves!$1:$1,0),4,1,"saturation_curves")),"")</f>
        <v/>
      </c>
      <c r="F35" s="1" t="str">
        <f ca="1">IFERROR(INDIRECT(ADDRESS(MATCH(C35,saturation_curves!A:A,0),MATCH(D35,saturation_curves!$1:$1,0),4,1,"saturation_curves")),"")</f>
        <v/>
      </c>
      <c r="G35" s="1" t="str">
        <f ca="1">IFERROR(__xludf.DUMMYFUNCTION("LEFT(REGEXEXTRACT(B35,""(.*)KPI.*""),LEN(REGEXEXTRACT(B35,""(.*)KPI.*""))-1)"),"#N/A")</f>
        <v>#N/A</v>
      </c>
    </row>
    <row r="36" spans="1:7" ht="15.75" customHeight="1" x14ac:dyDescent="0.15">
      <c r="A36" s="1" t="str">
        <f ca="1">IFERROR(__xludf.DUMMYFUNCTION("""COMPUTED_VALUE"""),"#N/A")</f>
        <v>#N/A</v>
      </c>
      <c r="C36" s="1" t="str">
        <f ca="1">IFERROR(__xludf.DUMMYFUNCTION("""COMPUTED_VALUE"""),"#N/A")</f>
        <v>#N/A</v>
      </c>
      <c r="E36" s="1" t="str">
        <f ca="1">IFERROR(INDIRECT(ADDRESS(MATCH(A36,saturation_curves!A:A,0),MATCH(B36,saturation_curves!$1:$1,0),4,1,"saturation_curves")),"")</f>
        <v/>
      </c>
      <c r="F36" s="1" t="str">
        <f ca="1">IFERROR(INDIRECT(ADDRESS(MATCH(C36,saturation_curves!A:A,0),MATCH(D36,saturation_curves!$1:$1,0),4,1,"saturation_curves")),"")</f>
        <v/>
      </c>
      <c r="G36" s="1" t="str">
        <f ca="1">IFERROR(__xludf.DUMMYFUNCTION("LEFT(REGEXEXTRACT(B36,""(.*)KPI.*""),LEN(REGEXEXTRACT(B36,""(.*)KPI.*""))-1)"),"#N/A")</f>
        <v>#N/A</v>
      </c>
    </row>
    <row r="37" spans="1:7" ht="15.75" customHeight="1" x14ac:dyDescent="0.15">
      <c r="A37" s="1" t="str">
        <f ca="1">IFERROR(__xludf.DUMMYFUNCTION("""COMPUTED_VALUE"""),"#N/A")</f>
        <v>#N/A</v>
      </c>
      <c r="C37" s="1" t="str">
        <f ca="1">IFERROR(__xludf.DUMMYFUNCTION("""COMPUTED_VALUE"""),"#N/A")</f>
        <v>#N/A</v>
      </c>
      <c r="E37" s="1" t="str">
        <f ca="1">IFERROR(INDIRECT(ADDRESS(MATCH(A37,saturation_curves!A:A,0),MATCH(B37,saturation_curves!$1:$1,0),4,1,"saturation_curves")),"")</f>
        <v/>
      </c>
      <c r="F37" s="1" t="str">
        <f ca="1">IFERROR(INDIRECT(ADDRESS(MATCH(C37,saturation_curves!A:A,0),MATCH(D37,saturation_curves!$1:$1,0),4,1,"saturation_curves")),"")</f>
        <v/>
      </c>
      <c r="G37" s="1" t="str">
        <f ca="1">IFERROR(__xludf.DUMMYFUNCTION("LEFT(REGEXEXTRACT(B37,""(.*)KPI.*""),LEN(REGEXEXTRACT(B37,""(.*)KPI.*""))-1)"),"#N/A")</f>
        <v>#N/A</v>
      </c>
    </row>
    <row r="38" spans="1:7" ht="15.75" customHeight="1" x14ac:dyDescent="0.15">
      <c r="A38" s="1" t="str">
        <f ca="1">IFERROR(__xludf.DUMMYFUNCTION("""COMPUTED_VALUE"""),"#N/A")</f>
        <v>#N/A</v>
      </c>
      <c r="C38" s="1" t="str">
        <f ca="1">IFERROR(__xludf.DUMMYFUNCTION("""COMPUTED_VALUE"""),"#N/A")</f>
        <v>#N/A</v>
      </c>
      <c r="E38" s="1" t="str">
        <f ca="1">IFERROR(INDIRECT(ADDRESS(MATCH(A38,saturation_curves!A:A,0),MATCH(B38,saturation_curves!$1:$1,0),4,1,"saturation_curves")),"")</f>
        <v/>
      </c>
      <c r="F38" s="1" t="str">
        <f ca="1">IFERROR(INDIRECT(ADDRESS(MATCH(C38,saturation_curves!A:A,0),MATCH(D38,saturation_curves!$1:$1,0),4,1,"saturation_curves")),"")</f>
        <v/>
      </c>
      <c r="G38" s="1" t="str">
        <f ca="1">IFERROR(__xludf.DUMMYFUNCTION("LEFT(REGEXEXTRACT(B38,""(.*)KPI.*""),LEN(REGEXEXTRACT(B38,""(.*)KPI.*""))-1)"),"#N/A")</f>
        <v>#N/A</v>
      </c>
    </row>
    <row r="39" spans="1:7" ht="15.75" customHeight="1" x14ac:dyDescent="0.15">
      <c r="A39" s="1" t="str">
        <f ca="1">IFERROR(__xludf.DUMMYFUNCTION("""COMPUTED_VALUE"""),"#N/A")</f>
        <v>#N/A</v>
      </c>
      <c r="C39" s="1" t="str">
        <f ca="1">IFERROR(__xludf.DUMMYFUNCTION("""COMPUTED_VALUE"""),"#N/A")</f>
        <v>#N/A</v>
      </c>
      <c r="E39" s="1" t="str">
        <f ca="1">IFERROR(INDIRECT(ADDRESS(MATCH(A39,saturation_curves!A:A,0),MATCH(B39,saturation_curves!$1:$1,0),4,1,"saturation_curves")),"")</f>
        <v/>
      </c>
      <c r="F39" s="1" t="str">
        <f ca="1">IFERROR(INDIRECT(ADDRESS(MATCH(C39,saturation_curves!A:A,0),MATCH(D39,saturation_curves!$1:$1,0),4,1,"saturation_curves")),"")</f>
        <v/>
      </c>
      <c r="G39" s="1" t="str">
        <f ca="1">IFERROR(__xludf.DUMMYFUNCTION("LEFT(REGEXEXTRACT(B39,""(.*)KPI.*""),LEN(REGEXEXTRACT(B39,""(.*)KPI.*""))-1)"),"#N/A")</f>
        <v>#N/A</v>
      </c>
    </row>
    <row r="40" spans="1:7" ht="15.75" customHeight="1" x14ac:dyDescent="0.15">
      <c r="A40" s="1" t="str">
        <f ca="1">IFERROR(__xludf.DUMMYFUNCTION("""COMPUTED_VALUE"""),"#N/A")</f>
        <v>#N/A</v>
      </c>
      <c r="C40" s="1" t="str">
        <f ca="1">IFERROR(__xludf.DUMMYFUNCTION("""COMPUTED_VALUE"""),"#N/A")</f>
        <v>#N/A</v>
      </c>
      <c r="E40" s="1" t="str">
        <f ca="1">IFERROR(INDIRECT(ADDRESS(MATCH(A40,saturation_curves!A:A,0),MATCH(B40,saturation_curves!$1:$1,0),4,1,"saturation_curves")),"")</f>
        <v/>
      </c>
      <c r="F40" s="1" t="str">
        <f ca="1">IFERROR(INDIRECT(ADDRESS(MATCH(C40,saturation_curves!A:A,0),MATCH(D40,saturation_curves!$1:$1,0),4,1,"saturation_curves")),"")</f>
        <v/>
      </c>
      <c r="G40" s="1" t="str">
        <f ca="1">IFERROR(__xludf.DUMMYFUNCTION("LEFT(REGEXEXTRACT(B40,""(.*)KPI.*""),LEN(REGEXEXTRACT(B40,""(.*)KPI.*""))-1)"),"#N/A")</f>
        <v>#N/A</v>
      </c>
    </row>
    <row r="41" spans="1:7" ht="15.75" customHeight="1" x14ac:dyDescent="0.15">
      <c r="A41" s="1" t="str">
        <f ca="1">IFERROR(__xludf.DUMMYFUNCTION("""COMPUTED_VALUE"""),"#N/A")</f>
        <v>#N/A</v>
      </c>
      <c r="C41" s="1" t="str">
        <f ca="1">IFERROR(__xludf.DUMMYFUNCTION("""COMPUTED_VALUE"""),"#N/A")</f>
        <v>#N/A</v>
      </c>
      <c r="E41" s="1" t="str">
        <f ca="1">IFERROR(INDIRECT(ADDRESS(MATCH(A41,saturation_curves!A:A,0),MATCH(B41,saturation_curves!$1:$1,0),4,1,"saturation_curves")),"")</f>
        <v/>
      </c>
      <c r="F41" s="1" t="str">
        <f ca="1">IFERROR(INDIRECT(ADDRESS(MATCH(C41,saturation_curves!A:A,0),MATCH(D41,saturation_curves!$1:$1,0),4,1,"saturation_curves")),"")</f>
        <v/>
      </c>
      <c r="G41" s="1" t="str">
        <f ca="1">IFERROR(__xludf.DUMMYFUNCTION("LEFT(REGEXEXTRACT(B41,""(.*)KPI.*""),LEN(REGEXEXTRACT(B41,""(.*)KPI.*""))-1)"),"#N/A")</f>
        <v>#N/A</v>
      </c>
    </row>
    <row r="42" spans="1:7" ht="15.75" customHeight="1" x14ac:dyDescent="0.15">
      <c r="A42" s="1" t="str">
        <f ca="1">IFERROR(__xludf.DUMMYFUNCTION("""COMPUTED_VALUE"""),"#N/A")</f>
        <v>#N/A</v>
      </c>
      <c r="C42" s="1" t="str">
        <f ca="1">IFERROR(__xludf.DUMMYFUNCTION("""COMPUTED_VALUE"""),"#N/A")</f>
        <v>#N/A</v>
      </c>
      <c r="E42" s="1" t="str">
        <f ca="1">IFERROR(INDIRECT(ADDRESS(MATCH(A42,saturation_curves!A:A,0),MATCH(B42,saturation_curves!$1:$1,0),4,1,"saturation_curves")),"")</f>
        <v/>
      </c>
      <c r="F42" s="1" t="str">
        <f ca="1">IFERROR(INDIRECT(ADDRESS(MATCH(C42,saturation_curves!A:A,0),MATCH(D42,saturation_curves!$1:$1,0),4,1,"saturation_curves")),"")</f>
        <v/>
      </c>
      <c r="G42" s="1" t="str">
        <f ca="1">IFERROR(__xludf.DUMMYFUNCTION("LEFT(REGEXEXTRACT(B42,""(.*)KPI.*""),LEN(REGEXEXTRACT(B42,""(.*)KPI.*""))-1)"),"#N/A")</f>
        <v>#N/A</v>
      </c>
    </row>
    <row r="43" spans="1:7" ht="15.75" customHeight="1" x14ac:dyDescent="0.15">
      <c r="A43" s="1" t="str">
        <f ca="1">IFERROR(__xludf.DUMMYFUNCTION("""COMPUTED_VALUE"""),"#N/A")</f>
        <v>#N/A</v>
      </c>
      <c r="C43" s="1" t="str">
        <f ca="1">IFERROR(__xludf.DUMMYFUNCTION("""COMPUTED_VALUE"""),"#N/A")</f>
        <v>#N/A</v>
      </c>
      <c r="E43" s="1" t="str">
        <f ca="1">IFERROR(INDIRECT(ADDRESS(MATCH(A43,saturation_curves!A:A,0),MATCH(B43,saturation_curves!$1:$1,0),4,1,"saturation_curves")),"")</f>
        <v/>
      </c>
      <c r="F43" s="1" t="str">
        <f ca="1">IFERROR(INDIRECT(ADDRESS(MATCH(C43,saturation_curves!A:A,0),MATCH(D43,saturation_curves!$1:$1,0),4,1,"saturation_curves")),"")</f>
        <v/>
      </c>
      <c r="G43" s="1" t="str">
        <f ca="1">IFERROR(__xludf.DUMMYFUNCTION("LEFT(REGEXEXTRACT(B43,""(.*)KPI.*""),LEN(REGEXEXTRACT(B43,""(.*)KPI.*""))-1)"),"#N/A")</f>
        <v>#N/A</v>
      </c>
    </row>
    <row r="44" spans="1:7" ht="15.75" customHeight="1" x14ac:dyDescent="0.15">
      <c r="A44" s="1" t="str">
        <f ca="1">IFERROR(__xludf.DUMMYFUNCTION("""COMPUTED_VALUE"""),"#N/A")</f>
        <v>#N/A</v>
      </c>
      <c r="C44" s="1" t="str">
        <f ca="1">IFERROR(__xludf.DUMMYFUNCTION("""COMPUTED_VALUE"""),"#N/A")</f>
        <v>#N/A</v>
      </c>
      <c r="E44" s="1" t="str">
        <f ca="1">IFERROR(INDIRECT(ADDRESS(MATCH(A44,saturation_curves!A:A,0),MATCH(B44,saturation_curves!$1:$1,0),4,1,"saturation_curves")),"")</f>
        <v/>
      </c>
      <c r="F44" s="1" t="str">
        <f ca="1">IFERROR(INDIRECT(ADDRESS(MATCH(C44,saturation_curves!A:A,0),MATCH(D44,saturation_curves!$1:$1,0),4,1,"saturation_curves")),"")</f>
        <v/>
      </c>
      <c r="G44" s="1" t="str">
        <f ca="1">IFERROR(__xludf.DUMMYFUNCTION("LEFT(REGEXEXTRACT(B44,""(.*)KPI.*""),LEN(REGEXEXTRACT(B44,""(.*)KPI.*""))-1)"),"#N/A")</f>
        <v>#N/A</v>
      </c>
    </row>
    <row r="45" spans="1:7" ht="15.75" customHeight="1" x14ac:dyDescent="0.15">
      <c r="A45" s="1" t="str">
        <f ca="1">IFERROR(__xludf.DUMMYFUNCTION("""COMPUTED_VALUE"""),"#N/A")</f>
        <v>#N/A</v>
      </c>
      <c r="C45" s="1" t="str">
        <f ca="1">IFERROR(__xludf.DUMMYFUNCTION("""COMPUTED_VALUE"""),"#N/A")</f>
        <v>#N/A</v>
      </c>
      <c r="E45" s="1" t="str">
        <f ca="1">IFERROR(INDIRECT(ADDRESS(MATCH(A45,saturation_curves!A:A,0),MATCH(B45,saturation_curves!$1:$1,0),4,1,"saturation_curves")),"")</f>
        <v/>
      </c>
      <c r="F45" s="1" t="str">
        <f ca="1">IFERROR(INDIRECT(ADDRESS(MATCH(C45,saturation_curves!A:A,0),MATCH(D45,saturation_curves!$1:$1,0),4,1,"saturation_curves")),"")</f>
        <v/>
      </c>
      <c r="G45" s="1" t="str">
        <f ca="1">IFERROR(__xludf.DUMMYFUNCTION("LEFT(REGEXEXTRACT(B45,""(.*)KPI.*""),LEN(REGEXEXTRACT(B45,""(.*)KPI.*""))-1)"),"#N/A")</f>
        <v>#N/A</v>
      </c>
    </row>
    <row r="46" spans="1:7" ht="15.75" customHeight="1" x14ac:dyDescent="0.15">
      <c r="A46" s="1" t="str">
        <f ca="1">IFERROR(__xludf.DUMMYFUNCTION("""COMPUTED_VALUE"""),"#N/A")</f>
        <v>#N/A</v>
      </c>
      <c r="C46" s="1" t="str">
        <f ca="1">IFERROR(__xludf.DUMMYFUNCTION("""COMPUTED_VALUE"""),"#N/A")</f>
        <v>#N/A</v>
      </c>
      <c r="E46" s="1" t="str">
        <f ca="1">IFERROR(INDIRECT(ADDRESS(MATCH(A46,saturation_curves!A:A,0),MATCH(B46,saturation_curves!$1:$1,0),4,1,"saturation_curves")),"")</f>
        <v/>
      </c>
      <c r="F46" s="1" t="str">
        <f ca="1">IFERROR(INDIRECT(ADDRESS(MATCH(C46,saturation_curves!A:A,0),MATCH(D46,saturation_curves!$1:$1,0),4,1,"saturation_curves")),"")</f>
        <v/>
      </c>
      <c r="G46" s="1" t="str">
        <f ca="1">IFERROR(__xludf.DUMMYFUNCTION("LEFT(REGEXEXTRACT(B46,""(.*)KPI.*""),LEN(REGEXEXTRACT(B46,""(.*)KPI.*""))-1)"),"#N/A")</f>
        <v>#N/A</v>
      </c>
    </row>
    <row r="47" spans="1:7" ht="15.75" customHeight="1" x14ac:dyDescent="0.15">
      <c r="A47" s="1" t="str">
        <f ca="1">IFERROR(__xludf.DUMMYFUNCTION("""COMPUTED_VALUE"""),"#N/A")</f>
        <v>#N/A</v>
      </c>
      <c r="C47" s="1" t="str">
        <f ca="1">IFERROR(__xludf.DUMMYFUNCTION("""COMPUTED_VALUE"""),"#N/A")</f>
        <v>#N/A</v>
      </c>
      <c r="E47" s="1" t="str">
        <f ca="1">IFERROR(INDIRECT(ADDRESS(MATCH(A47,saturation_curves!A:A,0),MATCH(B47,saturation_curves!$1:$1,0),4,1,"saturation_curves")),"")</f>
        <v/>
      </c>
      <c r="F47" s="1" t="str">
        <f ca="1">IFERROR(INDIRECT(ADDRESS(MATCH(C47,saturation_curves!A:A,0),MATCH(D47,saturation_curves!$1:$1,0),4,1,"saturation_curves")),"")</f>
        <v/>
      </c>
      <c r="G47" s="1" t="str">
        <f ca="1">IFERROR(__xludf.DUMMYFUNCTION("LEFT(REGEXEXTRACT(B47,""(.*)KPI.*""),LEN(REGEXEXTRACT(B47,""(.*)KPI.*""))-1)"),"#N/A")</f>
        <v>#N/A</v>
      </c>
    </row>
    <row r="48" spans="1:7" ht="15.75" customHeight="1" x14ac:dyDescent="0.15">
      <c r="A48" s="1" t="str">
        <f ca="1">IFERROR(__xludf.DUMMYFUNCTION("""COMPUTED_VALUE"""),"#N/A")</f>
        <v>#N/A</v>
      </c>
      <c r="C48" s="1" t="str">
        <f ca="1">IFERROR(__xludf.DUMMYFUNCTION("""COMPUTED_VALUE"""),"#N/A")</f>
        <v>#N/A</v>
      </c>
      <c r="E48" s="1" t="str">
        <f ca="1">IFERROR(INDIRECT(ADDRESS(MATCH(A48,saturation_curves!A:A,0),MATCH(B48,saturation_curves!$1:$1,0),4,1,"saturation_curves")),"")</f>
        <v/>
      </c>
      <c r="F48" s="1" t="str">
        <f ca="1">IFERROR(INDIRECT(ADDRESS(MATCH(C48,saturation_curves!A:A,0),MATCH(D48,saturation_curves!$1:$1,0),4,1,"saturation_curves")),"")</f>
        <v/>
      </c>
      <c r="G48" s="1" t="str">
        <f ca="1">IFERROR(__xludf.DUMMYFUNCTION("LEFT(REGEXEXTRACT(B48,""(.*)KPI.*""),LEN(REGEXEXTRACT(B48,""(.*)KPI.*""))-1)"),"#N/A")</f>
        <v>#N/A</v>
      </c>
    </row>
    <row r="49" spans="1:7" ht="15.75" customHeight="1" x14ac:dyDescent="0.15">
      <c r="A49" s="1" t="str">
        <f ca="1">IFERROR(__xludf.DUMMYFUNCTION("""COMPUTED_VALUE"""),"#N/A")</f>
        <v>#N/A</v>
      </c>
      <c r="C49" s="1" t="str">
        <f ca="1">IFERROR(__xludf.DUMMYFUNCTION("""COMPUTED_VALUE"""),"#N/A")</f>
        <v>#N/A</v>
      </c>
      <c r="E49" s="1" t="str">
        <f ca="1">IFERROR(INDIRECT(ADDRESS(MATCH(A49,saturation_curves!A:A,0),MATCH(B49,saturation_curves!$1:$1,0),4,1,"saturation_curves")),"")</f>
        <v/>
      </c>
      <c r="F49" s="1" t="str">
        <f ca="1">IFERROR(INDIRECT(ADDRESS(MATCH(C49,saturation_curves!A:A,0),MATCH(D49,saturation_curves!$1:$1,0),4,1,"saturation_curves")),"")</f>
        <v/>
      </c>
      <c r="G49" s="1" t="str">
        <f ca="1">IFERROR(__xludf.DUMMYFUNCTION("LEFT(REGEXEXTRACT(B49,""(.*)KPI.*""),LEN(REGEXEXTRACT(B49,""(.*)KPI.*""))-1)"),"#N/A")</f>
        <v>#N/A</v>
      </c>
    </row>
    <row r="50" spans="1:7" ht="15.75" customHeight="1" x14ac:dyDescent="0.15">
      <c r="A50" s="1" t="str">
        <f ca="1">IFERROR(__xludf.DUMMYFUNCTION("""COMPUTED_VALUE"""),"#N/A")</f>
        <v>#N/A</v>
      </c>
      <c r="C50" s="1" t="str">
        <f ca="1">IFERROR(__xludf.DUMMYFUNCTION("""COMPUTED_VALUE"""),"#N/A")</f>
        <v>#N/A</v>
      </c>
      <c r="E50" s="1" t="str">
        <f ca="1">IFERROR(INDIRECT(ADDRESS(MATCH(A50,saturation_curves!A:A,0),MATCH(B50,saturation_curves!$1:$1,0),4,1,"saturation_curves")),"")</f>
        <v/>
      </c>
      <c r="F50" s="1" t="str">
        <f ca="1">IFERROR(INDIRECT(ADDRESS(MATCH(C50,saturation_curves!A:A,0),MATCH(D50,saturation_curves!$1:$1,0),4,1,"saturation_curves")),"")</f>
        <v/>
      </c>
      <c r="G50" s="1" t="str">
        <f ca="1">IFERROR(__xludf.DUMMYFUNCTION("LEFT(REGEXEXTRACT(B50,""(.*)KPI.*""),LEN(REGEXEXTRACT(B50,""(.*)KPI.*""))-1)"),"#N/A")</f>
        <v>#N/A</v>
      </c>
    </row>
    <row r="51" spans="1:7" ht="15.75" customHeight="1" x14ac:dyDescent="0.15">
      <c r="A51" s="1" t="str">
        <f ca="1">IFERROR(__xludf.DUMMYFUNCTION("""COMPUTED_VALUE"""),"#N/A")</f>
        <v>#N/A</v>
      </c>
      <c r="C51" s="1" t="str">
        <f ca="1">IFERROR(__xludf.DUMMYFUNCTION("""COMPUTED_VALUE"""),"#N/A")</f>
        <v>#N/A</v>
      </c>
      <c r="E51" s="1" t="str">
        <f ca="1">IFERROR(INDIRECT(ADDRESS(MATCH(A51,saturation_curves!A:A,0),MATCH(B51,saturation_curves!$1:$1,0),4,1,"saturation_curves")),"")</f>
        <v/>
      </c>
      <c r="F51" s="1" t="str">
        <f ca="1">IFERROR(INDIRECT(ADDRESS(MATCH(C51,saturation_curves!A:A,0),MATCH(D51,saturation_curves!$1:$1,0),4,1,"saturation_curves")),"")</f>
        <v/>
      </c>
      <c r="G51" s="1" t="str">
        <f ca="1">IFERROR(__xludf.DUMMYFUNCTION("LEFT(REGEXEXTRACT(B51,""(.*)KPI.*""),LEN(REGEXEXTRACT(B51,""(.*)KPI.*""))-1)"),"#N/A")</f>
        <v>#N/A</v>
      </c>
    </row>
    <row r="52" spans="1:7" ht="15.75" customHeight="1" x14ac:dyDescent="0.15">
      <c r="A52" s="1" t="str">
        <f ca="1">IFERROR(__xludf.DUMMYFUNCTION("""COMPUTED_VALUE"""),"#N/A")</f>
        <v>#N/A</v>
      </c>
      <c r="C52" s="1" t="str">
        <f ca="1">IFERROR(__xludf.DUMMYFUNCTION("""COMPUTED_VALUE"""),"#N/A")</f>
        <v>#N/A</v>
      </c>
      <c r="E52" s="1" t="str">
        <f ca="1">IFERROR(INDIRECT(ADDRESS(MATCH(A52,saturation_curves!A:A,0),MATCH(B52,saturation_curves!$1:$1,0),4,1,"saturation_curves")),"")</f>
        <v/>
      </c>
      <c r="F52" s="1" t="str">
        <f ca="1">IFERROR(INDIRECT(ADDRESS(MATCH(C52,saturation_curves!A:A,0),MATCH(D52,saturation_curves!$1:$1,0),4,1,"saturation_curves")),"")</f>
        <v/>
      </c>
      <c r="G52" s="1" t="str">
        <f ca="1">IFERROR(__xludf.DUMMYFUNCTION("LEFT(REGEXEXTRACT(B52,""(.*)KPI.*""),LEN(REGEXEXTRACT(B52,""(.*)KPI.*""))-1)"),"#N/A")</f>
        <v>#N/A</v>
      </c>
    </row>
    <row r="53" spans="1:7" ht="15.75" customHeight="1" x14ac:dyDescent="0.15">
      <c r="A53" s="1" t="str">
        <f ca="1">IFERROR(__xludf.DUMMYFUNCTION("""COMPUTED_VALUE"""),"#N/A")</f>
        <v>#N/A</v>
      </c>
      <c r="C53" s="1" t="str">
        <f ca="1">IFERROR(__xludf.DUMMYFUNCTION("""COMPUTED_VALUE"""),"#N/A")</f>
        <v>#N/A</v>
      </c>
      <c r="E53" s="1" t="str">
        <f ca="1">IFERROR(INDIRECT(ADDRESS(MATCH(A53,saturation_curves!A:A,0),MATCH(B53,saturation_curves!$1:$1,0),4,1,"saturation_curves")),"")</f>
        <v/>
      </c>
      <c r="F53" s="1" t="str">
        <f ca="1">IFERROR(INDIRECT(ADDRESS(MATCH(C53,saturation_curves!A:A,0),MATCH(D53,saturation_curves!$1:$1,0),4,1,"saturation_curves")),"")</f>
        <v/>
      </c>
      <c r="G53" s="1" t="str">
        <f ca="1">IFERROR(__xludf.DUMMYFUNCTION("LEFT(REGEXEXTRACT(B53,""(.*)KPI.*""),LEN(REGEXEXTRACT(B53,""(.*)KPI.*""))-1)"),"#N/A")</f>
        <v>#N/A</v>
      </c>
    </row>
    <row r="54" spans="1:7" ht="15.75" customHeight="1" x14ac:dyDescent="0.15">
      <c r="A54" s="1" t="str">
        <f ca="1">IFERROR(__xludf.DUMMYFUNCTION("""COMPUTED_VALUE"""),"#N/A")</f>
        <v>#N/A</v>
      </c>
      <c r="C54" s="1" t="str">
        <f ca="1">IFERROR(__xludf.DUMMYFUNCTION("""COMPUTED_VALUE"""),"#N/A")</f>
        <v>#N/A</v>
      </c>
      <c r="E54" s="1" t="str">
        <f ca="1">IFERROR(INDIRECT(ADDRESS(MATCH(A54,saturation_curves!A:A,0),MATCH(B54,saturation_curves!$1:$1,0),4,1,"saturation_curves")),"")</f>
        <v/>
      </c>
      <c r="F54" s="1" t="str">
        <f ca="1">IFERROR(INDIRECT(ADDRESS(MATCH(C54,saturation_curves!A:A,0),MATCH(D54,saturation_curves!$1:$1,0),4,1,"saturation_curves")),"")</f>
        <v/>
      </c>
      <c r="G54" s="1" t="str">
        <f ca="1">IFERROR(__xludf.DUMMYFUNCTION("LEFT(REGEXEXTRACT(B54,""(.*)KPI.*""),LEN(REGEXEXTRACT(B54,""(.*)KPI.*""))-1)"),"#N/A")</f>
        <v>#N/A</v>
      </c>
    </row>
    <row r="55" spans="1:7" ht="15.75" customHeight="1" x14ac:dyDescent="0.15">
      <c r="A55" s="1" t="str">
        <f ca="1">IFERROR(__xludf.DUMMYFUNCTION("""COMPUTED_VALUE"""),"#N/A")</f>
        <v>#N/A</v>
      </c>
      <c r="C55" s="1" t="str">
        <f ca="1">IFERROR(__xludf.DUMMYFUNCTION("""COMPUTED_VALUE"""),"#N/A")</f>
        <v>#N/A</v>
      </c>
      <c r="E55" s="1" t="str">
        <f ca="1">IFERROR(INDIRECT(ADDRESS(MATCH(A55,saturation_curves!A:A,0),MATCH(B55,saturation_curves!$1:$1,0),4,1,"saturation_curves")),"")</f>
        <v/>
      </c>
      <c r="F55" s="1" t="str">
        <f ca="1">IFERROR(INDIRECT(ADDRESS(MATCH(C55,saturation_curves!A:A,0),MATCH(D55,saturation_curves!$1:$1,0),4,1,"saturation_curves")),"")</f>
        <v/>
      </c>
      <c r="G55" s="1" t="str">
        <f ca="1">IFERROR(__xludf.DUMMYFUNCTION("LEFT(REGEXEXTRACT(B55,""(.*)KPI.*""),LEN(REGEXEXTRACT(B55,""(.*)KPI.*""))-1)"),"#N/A")</f>
        <v>#N/A</v>
      </c>
    </row>
    <row r="56" spans="1:7" ht="15.75" customHeight="1" x14ac:dyDescent="0.15">
      <c r="A56" s="1" t="str">
        <f ca="1">IFERROR(__xludf.DUMMYFUNCTION("""COMPUTED_VALUE"""),"#N/A")</f>
        <v>#N/A</v>
      </c>
      <c r="C56" s="1" t="str">
        <f ca="1">IFERROR(__xludf.DUMMYFUNCTION("""COMPUTED_VALUE"""),"#N/A")</f>
        <v>#N/A</v>
      </c>
      <c r="E56" s="1" t="str">
        <f ca="1">IFERROR(INDIRECT(ADDRESS(MATCH(A56,saturation_curves!A:A,0),MATCH(B56,saturation_curves!$1:$1,0),4,1,"saturation_curves")),"")</f>
        <v/>
      </c>
      <c r="F56" s="1" t="str">
        <f ca="1">IFERROR(INDIRECT(ADDRESS(MATCH(C56,saturation_curves!A:A,0),MATCH(D56,saturation_curves!$1:$1,0),4,1,"saturation_curves")),"")</f>
        <v/>
      </c>
      <c r="G56" s="1" t="str">
        <f ca="1">IFERROR(__xludf.DUMMYFUNCTION("LEFT(REGEXEXTRACT(B56,""(.*)KPI.*""),LEN(REGEXEXTRACT(B56,""(.*)KPI.*""))-1)"),"#N/A")</f>
        <v>#N/A</v>
      </c>
    </row>
    <row r="57" spans="1:7" ht="15.75" customHeight="1" x14ac:dyDescent="0.15">
      <c r="A57" s="1" t="str">
        <f ca="1">IFERROR(__xludf.DUMMYFUNCTION("""COMPUTED_VALUE"""),"#N/A")</f>
        <v>#N/A</v>
      </c>
      <c r="C57" s="1" t="str">
        <f ca="1">IFERROR(__xludf.DUMMYFUNCTION("""COMPUTED_VALUE"""),"#N/A")</f>
        <v>#N/A</v>
      </c>
      <c r="E57" s="1" t="str">
        <f ca="1">IFERROR(INDIRECT(ADDRESS(MATCH(A57,saturation_curves!A:A,0),MATCH(B57,saturation_curves!$1:$1,0),4,1,"saturation_curves")),"")</f>
        <v/>
      </c>
      <c r="F57" s="1" t="str">
        <f ca="1">IFERROR(INDIRECT(ADDRESS(MATCH(C57,saturation_curves!A:A,0),MATCH(D57,saturation_curves!$1:$1,0),4,1,"saturation_curves")),"")</f>
        <v/>
      </c>
      <c r="G57" s="1" t="str">
        <f ca="1">IFERROR(__xludf.DUMMYFUNCTION("LEFT(REGEXEXTRACT(B57,""(.*)KPI.*""),LEN(REGEXEXTRACT(B57,""(.*)KPI.*""))-1)"),"#N/A")</f>
        <v>#N/A</v>
      </c>
    </row>
    <row r="58" spans="1:7" ht="15.75" customHeight="1" x14ac:dyDescent="0.15">
      <c r="A58" s="1" t="str">
        <f ca="1">IFERROR(__xludf.DUMMYFUNCTION("""COMPUTED_VALUE"""),"#N/A")</f>
        <v>#N/A</v>
      </c>
      <c r="C58" s="1" t="str">
        <f ca="1">IFERROR(__xludf.DUMMYFUNCTION("""COMPUTED_VALUE"""),"#N/A")</f>
        <v>#N/A</v>
      </c>
      <c r="E58" s="1" t="str">
        <f ca="1">IFERROR(INDIRECT(ADDRESS(MATCH(A58,saturation_curves!A:A,0),MATCH(B58,saturation_curves!$1:$1,0),4,1,"saturation_curves")),"")</f>
        <v/>
      </c>
      <c r="F58" s="1" t="str">
        <f ca="1">IFERROR(INDIRECT(ADDRESS(MATCH(C58,saturation_curves!A:A,0),MATCH(D58,saturation_curves!$1:$1,0),4,1,"saturation_curves")),"")</f>
        <v/>
      </c>
      <c r="G58" s="1" t="str">
        <f ca="1">IFERROR(__xludf.DUMMYFUNCTION("LEFT(REGEXEXTRACT(B58,""(.*)KPI.*""),LEN(REGEXEXTRACT(B58,""(.*)KPI.*""))-1)"),"#N/A")</f>
        <v>#N/A</v>
      </c>
    </row>
    <row r="59" spans="1:7" ht="15.75" customHeight="1" x14ac:dyDescent="0.15">
      <c r="A59" s="1" t="str">
        <f ca="1">IFERROR(__xludf.DUMMYFUNCTION("""COMPUTED_VALUE"""),"#N/A")</f>
        <v>#N/A</v>
      </c>
      <c r="C59" s="1" t="str">
        <f ca="1">IFERROR(__xludf.DUMMYFUNCTION("""COMPUTED_VALUE"""),"#N/A")</f>
        <v>#N/A</v>
      </c>
      <c r="E59" s="1" t="str">
        <f ca="1">IFERROR(INDIRECT(ADDRESS(MATCH(A59,saturation_curves!A:A,0),MATCH(B59,saturation_curves!$1:$1,0),4,1,"saturation_curves")),"")</f>
        <v/>
      </c>
      <c r="F59" s="1" t="str">
        <f ca="1">IFERROR(INDIRECT(ADDRESS(MATCH(C59,saturation_curves!A:A,0),MATCH(D59,saturation_curves!$1:$1,0),4,1,"saturation_curves")),"")</f>
        <v/>
      </c>
      <c r="G59" s="1" t="str">
        <f ca="1">IFERROR(__xludf.DUMMYFUNCTION("LEFT(REGEXEXTRACT(B59,""(.*)KPI.*""),LEN(REGEXEXTRACT(B59,""(.*)KPI.*""))-1)"),"#N/A")</f>
        <v>#N/A</v>
      </c>
    </row>
    <row r="60" spans="1:7" ht="15.75" customHeight="1" x14ac:dyDescent="0.15">
      <c r="A60" s="1" t="str">
        <f ca="1">IFERROR(__xludf.DUMMYFUNCTION("""COMPUTED_VALUE"""),"#N/A")</f>
        <v>#N/A</v>
      </c>
      <c r="C60" s="1" t="str">
        <f ca="1">IFERROR(__xludf.DUMMYFUNCTION("""COMPUTED_VALUE"""),"#N/A")</f>
        <v>#N/A</v>
      </c>
      <c r="E60" s="1" t="str">
        <f ca="1">IFERROR(INDIRECT(ADDRESS(MATCH(A60,saturation_curves!A:A,0),MATCH(B60,saturation_curves!$1:$1,0),4,1,"saturation_curves")),"")</f>
        <v/>
      </c>
      <c r="F60" s="1" t="str">
        <f ca="1">IFERROR(INDIRECT(ADDRESS(MATCH(C60,saturation_curves!A:A,0),MATCH(D60,saturation_curves!$1:$1,0),4,1,"saturation_curves")),"")</f>
        <v/>
      </c>
      <c r="G60" s="1" t="str">
        <f ca="1">IFERROR(__xludf.DUMMYFUNCTION("LEFT(REGEXEXTRACT(B60,""(.*)KPI.*""),LEN(REGEXEXTRACT(B60,""(.*)KPI.*""))-1)"),"#N/A")</f>
        <v>#N/A</v>
      </c>
    </row>
    <row r="61" spans="1:7" ht="15.75" customHeight="1" x14ac:dyDescent="0.15">
      <c r="A61" s="1" t="str">
        <f ca="1">IFERROR(__xludf.DUMMYFUNCTION("""COMPUTED_VALUE"""),"#N/A")</f>
        <v>#N/A</v>
      </c>
      <c r="C61" s="1" t="str">
        <f ca="1">IFERROR(__xludf.DUMMYFUNCTION("""COMPUTED_VALUE"""),"#N/A")</f>
        <v>#N/A</v>
      </c>
      <c r="E61" s="1" t="str">
        <f ca="1">IFERROR(INDIRECT(ADDRESS(MATCH(A61,saturation_curves!A:A,0),MATCH(B61,saturation_curves!$1:$1,0),4,1,"saturation_curves")),"")</f>
        <v/>
      </c>
      <c r="F61" s="1" t="str">
        <f ca="1">IFERROR(INDIRECT(ADDRESS(MATCH(C61,saturation_curves!A:A,0),MATCH(D61,saturation_curves!$1:$1,0),4,1,"saturation_curves")),"")</f>
        <v/>
      </c>
      <c r="G61" s="1" t="str">
        <f ca="1">IFERROR(__xludf.DUMMYFUNCTION("LEFT(REGEXEXTRACT(B61,""(.*)KPI.*""),LEN(REGEXEXTRACT(B61,""(.*)KPI.*""))-1)"),"#N/A")</f>
        <v>#N/A</v>
      </c>
    </row>
    <row r="62" spans="1:7" ht="15.75" customHeight="1" x14ac:dyDescent="0.15">
      <c r="A62" s="1" t="str">
        <f ca="1">IFERROR(__xludf.DUMMYFUNCTION("""COMPUTED_VALUE"""),"#N/A")</f>
        <v>#N/A</v>
      </c>
      <c r="C62" s="1" t="str">
        <f ca="1">IFERROR(__xludf.DUMMYFUNCTION("""COMPUTED_VALUE"""),"#N/A")</f>
        <v>#N/A</v>
      </c>
      <c r="E62" s="1" t="str">
        <f ca="1">IFERROR(INDIRECT(ADDRESS(MATCH(A62,saturation_curves!A:A,0),MATCH(B62,saturation_curves!$1:$1,0),4,1,"saturation_curves")),"")</f>
        <v/>
      </c>
      <c r="F62" s="1" t="str">
        <f ca="1">IFERROR(INDIRECT(ADDRESS(MATCH(C62,saturation_curves!A:A,0),MATCH(D62,saturation_curves!$1:$1,0),4,1,"saturation_curves")),"")</f>
        <v/>
      </c>
      <c r="G62" s="1" t="str">
        <f ca="1">IFERROR(__xludf.DUMMYFUNCTION("LEFT(REGEXEXTRACT(B62,""(.*)KPI.*""),LEN(REGEXEXTRACT(B62,""(.*)KPI.*""))-1)"),"#N/A")</f>
        <v>#N/A</v>
      </c>
    </row>
    <row r="63" spans="1:7" ht="15.75" customHeight="1" x14ac:dyDescent="0.15">
      <c r="A63" s="1" t="str">
        <f ca="1">IFERROR(__xludf.DUMMYFUNCTION("""COMPUTED_VALUE"""),"#N/A")</f>
        <v>#N/A</v>
      </c>
      <c r="C63" s="1" t="str">
        <f ca="1">IFERROR(__xludf.DUMMYFUNCTION("""COMPUTED_VALUE"""),"#N/A")</f>
        <v>#N/A</v>
      </c>
      <c r="E63" s="1" t="str">
        <f ca="1">IFERROR(INDIRECT(ADDRESS(MATCH(A63,saturation_curves!A:A,0),MATCH(B63,saturation_curves!$1:$1,0),4,1,"saturation_curves")),"")</f>
        <v/>
      </c>
      <c r="F63" s="1" t="str">
        <f ca="1">IFERROR(INDIRECT(ADDRESS(MATCH(C63,saturation_curves!A:A,0),MATCH(D63,saturation_curves!$1:$1,0),4,1,"saturation_curves")),"")</f>
        <v/>
      </c>
      <c r="G63" s="1" t="str">
        <f ca="1">IFERROR(__xludf.DUMMYFUNCTION("LEFT(REGEXEXTRACT(B63,""(.*)KPI.*""),LEN(REGEXEXTRACT(B63,""(.*)KPI.*""))-1)"),"#N/A")</f>
        <v>#N/A</v>
      </c>
    </row>
    <row r="64" spans="1:7" ht="15.75" customHeight="1" x14ac:dyDescent="0.15">
      <c r="A64" s="1" t="str">
        <f ca="1">IFERROR(__xludf.DUMMYFUNCTION("""COMPUTED_VALUE"""),"#N/A")</f>
        <v>#N/A</v>
      </c>
      <c r="C64" s="1" t="str">
        <f ca="1">IFERROR(__xludf.DUMMYFUNCTION("""COMPUTED_VALUE"""),"#N/A")</f>
        <v>#N/A</v>
      </c>
      <c r="E64" s="1" t="str">
        <f ca="1">IFERROR(INDIRECT(ADDRESS(MATCH(A64,saturation_curves!A:A,0),MATCH(B64,saturation_curves!$1:$1,0),4,1,"saturation_curves")),"")</f>
        <v/>
      </c>
      <c r="F64" s="1" t="str">
        <f ca="1">IFERROR(INDIRECT(ADDRESS(MATCH(C64,saturation_curves!A:A,0),MATCH(D64,saturation_curves!$1:$1,0),4,1,"saturation_curves")),"")</f>
        <v/>
      </c>
      <c r="G64" s="1" t="str">
        <f ca="1">IFERROR(__xludf.DUMMYFUNCTION("LEFT(REGEXEXTRACT(B64,""(.*)KPI.*""),LEN(REGEXEXTRACT(B64,""(.*)KPI.*""))-1)"),"#N/A")</f>
        <v>#N/A</v>
      </c>
    </row>
    <row r="65" spans="1:7" ht="15.75" customHeight="1" x14ac:dyDescent="0.15">
      <c r="A65" s="1" t="str">
        <f ca="1">IFERROR(__xludf.DUMMYFUNCTION("""COMPUTED_VALUE"""),"#N/A")</f>
        <v>#N/A</v>
      </c>
      <c r="C65" s="1" t="str">
        <f ca="1">IFERROR(__xludf.DUMMYFUNCTION("""COMPUTED_VALUE"""),"#N/A")</f>
        <v>#N/A</v>
      </c>
      <c r="E65" s="1" t="str">
        <f ca="1">IFERROR(INDIRECT(ADDRESS(MATCH(A65,saturation_curves!A:A,0),MATCH(B65,saturation_curves!$1:$1,0),4,1,"saturation_curves")),"")</f>
        <v/>
      </c>
      <c r="F65" s="1" t="str">
        <f ca="1">IFERROR(INDIRECT(ADDRESS(MATCH(C65,saturation_curves!A:A,0),MATCH(D65,saturation_curves!$1:$1,0),4,1,"saturation_curves")),"")</f>
        <v/>
      </c>
      <c r="G65" s="1" t="str">
        <f ca="1">IFERROR(__xludf.DUMMYFUNCTION("LEFT(REGEXEXTRACT(B65,""(.*)KPI.*""),LEN(REGEXEXTRACT(B65,""(.*)KPI.*""))-1)"),"#N/A")</f>
        <v>#N/A</v>
      </c>
    </row>
    <row r="66" spans="1:7" ht="15.75" customHeight="1" x14ac:dyDescent="0.15">
      <c r="A66" s="1" t="str">
        <f ca="1">IFERROR(__xludf.DUMMYFUNCTION("""COMPUTED_VALUE"""),"#N/A")</f>
        <v>#N/A</v>
      </c>
      <c r="C66" s="1" t="str">
        <f ca="1">IFERROR(__xludf.DUMMYFUNCTION("""COMPUTED_VALUE"""),"#N/A")</f>
        <v>#N/A</v>
      </c>
      <c r="E66" s="1" t="str">
        <f ca="1">IFERROR(INDIRECT(ADDRESS(MATCH(A66,saturation_curves!A:A,0),MATCH(B66,saturation_curves!$1:$1,0),4,1,"saturation_curves")),"")</f>
        <v/>
      </c>
      <c r="F66" s="1" t="str">
        <f ca="1">IFERROR(INDIRECT(ADDRESS(MATCH(C66,saturation_curves!A:A,0),MATCH(D66,saturation_curves!$1:$1,0),4,1,"saturation_curves")),"")</f>
        <v/>
      </c>
      <c r="G66" s="1" t="str">
        <f ca="1">IFERROR(__xludf.DUMMYFUNCTION("LEFT(REGEXEXTRACT(B66,""(.*)KPI.*""),LEN(REGEXEXTRACT(B66,""(.*)KPI.*""))-1)"),"#N/A")</f>
        <v>#N/A</v>
      </c>
    </row>
    <row r="67" spans="1:7" ht="15.75" customHeight="1" x14ac:dyDescent="0.15">
      <c r="A67" s="1" t="str">
        <f ca="1">IFERROR(__xludf.DUMMYFUNCTION("""COMPUTED_VALUE"""),"#N/A")</f>
        <v>#N/A</v>
      </c>
      <c r="C67" s="1" t="str">
        <f ca="1">IFERROR(__xludf.DUMMYFUNCTION("""COMPUTED_VALUE"""),"#N/A")</f>
        <v>#N/A</v>
      </c>
      <c r="E67" s="1" t="str">
        <f ca="1">IFERROR(INDIRECT(ADDRESS(MATCH(A67,saturation_curves!A:A,0),MATCH(B67,saturation_curves!$1:$1,0),4,1,"saturation_curves")),"")</f>
        <v/>
      </c>
      <c r="F67" s="1" t="str">
        <f ca="1">IFERROR(INDIRECT(ADDRESS(MATCH(C67,saturation_curves!A:A,0),MATCH(D67,saturation_curves!$1:$1,0),4,1,"saturation_curves")),"")</f>
        <v/>
      </c>
      <c r="G67" s="1" t="str">
        <f ca="1">IFERROR(__xludf.DUMMYFUNCTION("LEFT(REGEXEXTRACT(B67,""(.*)KPI.*""),LEN(REGEXEXTRACT(B67,""(.*)KPI.*""))-1)"),"#N/A")</f>
        <v>#N/A</v>
      </c>
    </row>
    <row r="68" spans="1:7" ht="15.75" customHeight="1" x14ac:dyDescent="0.15">
      <c r="A68" s="1" t="str">
        <f ca="1">IFERROR(__xludf.DUMMYFUNCTION("""COMPUTED_VALUE"""),"#N/A")</f>
        <v>#N/A</v>
      </c>
      <c r="C68" s="1" t="str">
        <f ca="1">IFERROR(__xludf.DUMMYFUNCTION("""COMPUTED_VALUE"""),"#N/A")</f>
        <v>#N/A</v>
      </c>
      <c r="E68" s="1" t="str">
        <f ca="1">IFERROR(INDIRECT(ADDRESS(MATCH(A68,saturation_curves!A:A,0),MATCH(B68,saturation_curves!$1:$1,0),4,1,"saturation_curves")),"")</f>
        <v/>
      </c>
      <c r="F68" s="1" t="str">
        <f ca="1">IFERROR(INDIRECT(ADDRESS(MATCH(C68,saturation_curves!A:A,0),MATCH(D68,saturation_curves!$1:$1,0),4,1,"saturation_curves")),"")</f>
        <v/>
      </c>
      <c r="G68" s="1" t="str">
        <f ca="1">IFERROR(__xludf.DUMMYFUNCTION("LEFT(REGEXEXTRACT(B68,""(.*)KPI.*""),LEN(REGEXEXTRACT(B68,""(.*)KPI.*""))-1)"),"#N/A")</f>
        <v>#N/A</v>
      </c>
    </row>
    <row r="69" spans="1:7" ht="15.75" customHeight="1" x14ac:dyDescent="0.15">
      <c r="A69" s="1" t="str">
        <f ca="1">IFERROR(__xludf.DUMMYFUNCTION("""COMPUTED_VALUE"""),"#N/A")</f>
        <v>#N/A</v>
      </c>
      <c r="C69" s="1" t="str">
        <f ca="1">IFERROR(__xludf.DUMMYFUNCTION("""COMPUTED_VALUE"""),"#N/A")</f>
        <v>#N/A</v>
      </c>
      <c r="E69" s="1" t="str">
        <f ca="1">IFERROR(INDIRECT(ADDRESS(MATCH(A69,saturation_curves!A:A,0),MATCH(B69,saturation_curves!$1:$1,0),4,1,"saturation_curves")),"")</f>
        <v/>
      </c>
      <c r="F69" s="1" t="str">
        <f ca="1">IFERROR(INDIRECT(ADDRESS(MATCH(C69,saturation_curves!A:A,0),MATCH(D69,saturation_curves!$1:$1,0),4,1,"saturation_curves")),"")</f>
        <v/>
      </c>
      <c r="G69" s="1" t="str">
        <f ca="1">IFERROR(__xludf.DUMMYFUNCTION("LEFT(REGEXEXTRACT(B69,""(.*)KPI.*""),LEN(REGEXEXTRACT(B69,""(.*)KPI.*""))-1)"),"#N/A")</f>
        <v>#N/A</v>
      </c>
    </row>
    <row r="70" spans="1:7" ht="15.75" customHeight="1" x14ac:dyDescent="0.15">
      <c r="A70" s="1" t="str">
        <f ca="1">IFERROR(__xludf.DUMMYFUNCTION("""COMPUTED_VALUE"""),"#N/A")</f>
        <v>#N/A</v>
      </c>
      <c r="C70" s="1" t="str">
        <f ca="1">IFERROR(__xludf.DUMMYFUNCTION("""COMPUTED_VALUE"""),"#N/A")</f>
        <v>#N/A</v>
      </c>
      <c r="E70" s="1" t="str">
        <f ca="1">IFERROR(INDIRECT(ADDRESS(MATCH(A70,saturation_curves!A:A,0),MATCH(B70,saturation_curves!$1:$1,0),4,1,"saturation_curves")),"")</f>
        <v/>
      </c>
      <c r="F70" s="1" t="str">
        <f ca="1">IFERROR(INDIRECT(ADDRESS(MATCH(C70,saturation_curves!A:A,0),MATCH(D70,saturation_curves!$1:$1,0),4,1,"saturation_curves")),"")</f>
        <v/>
      </c>
      <c r="G70" s="1" t="str">
        <f ca="1">IFERROR(__xludf.DUMMYFUNCTION("LEFT(REGEXEXTRACT(B70,""(.*)KPI.*""),LEN(REGEXEXTRACT(B70,""(.*)KPI.*""))-1)"),"#N/A")</f>
        <v>#N/A</v>
      </c>
    </row>
    <row r="71" spans="1:7" ht="15.75" customHeight="1" x14ac:dyDescent="0.15">
      <c r="A71" s="1" t="str">
        <f ca="1">IFERROR(__xludf.DUMMYFUNCTION("""COMPUTED_VALUE"""),"#N/A")</f>
        <v>#N/A</v>
      </c>
      <c r="C71" s="1" t="str">
        <f ca="1">IFERROR(__xludf.DUMMYFUNCTION("""COMPUTED_VALUE"""),"#N/A")</f>
        <v>#N/A</v>
      </c>
      <c r="E71" s="1" t="str">
        <f ca="1">IFERROR(INDIRECT(ADDRESS(MATCH(A71,saturation_curves!A:A,0),MATCH(B71,saturation_curves!$1:$1,0),4,1,"saturation_curves")),"")</f>
        <v/>
      </c>
      <c r="F71" s="1" t="str">
        <f ca="1">IFERROR(INDIRECT(ADDRESS(MATCH(C71,saturation_curves!A:A,0),MATCH(D71,saturation_curves!$1:$1,0),4,1,"saturation_curves")),"")</f>
        <v/>
      </c>
      <c r="G71" s="1" t="str">
        <f ca="1">IFERROR(__xludf.DUMMYFUNCTION("LEFT(REGEXEXTRACT(B71,""(.*)KPI.*""),LEN(REGEXEXTRACT(B71,""(.*)KPI.*""))-1)"),"#N/A")</f>
        <v>#N/A</v>
      </c>
    </row>
    <row r="72" spans="1:7" ht="15.75" customHeight="1" x14ac:dyDescent="0.15">
      <c r="A72" s="1" t="str">
        <f ca="1">IFERROR(__xludf.DUMMYFUNCTION("""COMPUTED_VALUE"""),"#N/A")</f>
        <v>#N/A</v>
      </c>
      <c r="C72" s="1" t="str">
        <f ca="1">IFERROR(__xludf.DUMMYFUNCTION("""COMPUTED_VALUE"""),"#N/A")</f>
        <v>#N/A</v>
      </c>
      <c r="E72" s="1" t="str">
        <f ca="1">IFERROR(INDIRECT(ADDRESS(MATCH(A72,saturation_curves!A:A,0),MATCH(B72,saturation_curves!$1:$1,0),4,1,"saturation_curves")),"")</f>
        <v/>
      </c>
      <c r="F72" s="1" t="str">
        <f ca="1">IFERROR(INDIRECT(ADDRESS(MATCH(C72,saturation_curves!A:A,0),MATCH(D72,saturation_curves!$1:$1,0),4,1,"saturation_curves")),"")</f>
        <v/>
      </c>
      <c r="G72" s="1" t="str">
        <f ca="1">IFERROR(__xludf.DUMMYFUNCTION("LEFT(REGEXEXTRACT(B72,""(.*)KPI.*""),LEN(REGEXEXTRACT(B72,""(.*)KPI.*""))-1)"),"#N/A")</f>
        <v>#N/A</v>
      </c>
    </row>
    <row r="73" spans="1:7" ht="15.75" customHeight="1" x14ac:dyDescent="0.15">
      <c r="A73" s="1" t="str">
        <f ca="1">IFERROR(__xludf.DUMMYFUNCTION("""COMPUTED_VALUE"""),"#N/A")</f>
        <v>#N/A</v>
      </c>
      <c r="C73" s="1" t="str">
        <f ca="1">IFERROR(__xludf.DUMMYFUNCTION("""COMPUTED_VALUE"""),"#N/A")</f>
        <v>#N/A</v>
      </c>
      <c r="E73" s="1" t="str">
        <f ca="1">IFERROR(INDIRECT(ADDRESS(MATCH(A73,saturation_curves!A:A,0),MATCH(B73,saturation_curves!$1:$1,0),4,1,"saturation_curves")),"")</f>
        <v/>
      </c>
      <c r="F73" s="1" t="str">
        <f ca="1">IFERROR(INDIRECT(ADDRESS(MATCH(C73,saturation_curves!A:A,0),MATCH(D73,saturation_curves!$1:$1,0),4,1,"saturation_curves")),"")</f>
        <v/>
      </c>
      <c r="G73" s="1" t="str">
        <f ca="1">IFERROR(__xludf.DUMMYFUNCTION("LEFT(REGEXEXTRACT(B73,""(.*)KPI.*""),LEN(REGEXEXTRACT(B73,""(.*)KPI.*""))-1)"),"#N/A")</f>
        <v>#N/A</v>
      </c>
    </row>
    <row r="74" spans="1:7" ht="15.75" customHeight="1" x14ac:dyDescent="0.15">
      <c r="A74" s="1" t="str">
        <f ca="1">IFERROR(__xludf.DUMMYFUNCTION("""COMPUTED_VALUE"""),"#N/A")</f>
        <v>#N/A</v>
      </c>
      <c r="C74" s="1" t="str">
        <f ca="1">IFERROR(__xludf.DUMMYFUNCTION("""COMPUTED_VALUE"""),"#N/A")</f>
        <v>#N/A</v>
      </c>
      <c r="E74" s="1" t="str">
        <f ca="1">IFERROR(INDIRECT(ADDRESS(MATCH(A74,saturation_curves!A:A,0),MATCH(B74,saturation_curves!$1:$1,0),4,1,"saturation_curves")),"")</f>
        <v/>
      </c>
      <c r="F74" s="1" t="str">
        <f ca="1">IFERROR(INDIRECT(ADDRESS(MATCH(C74,saturation_curves!A:A,0),MATCH(D74,saturation_curves!$1:$1,0),4,1,"saturation_curves")),"")</f>
        <v/>
      </c>
      <c r="G74" s="1" t="str">
        <f ca="1">IFERROR(__xludf.DUMMYFUNCTION("LEFT(REGEXEXTRACT(B74,""(.*)KPI.*""),LEN(REGEXEXTRACT(B74,""(.*)KPI.*""))-1)"),"#N/A")</f>
        <v>#N/A</v>
      </c>
    </row>
    <row r="75" spans="1:7" ht="15.75" customHeight="1" x14ac:dyDescent="0.15">
      <c r="A75" s="1" t="str">
        <f ca="1">IFERROR(__xludf.DUMMYFUNCTION("""COMPUTED_VALUE"""),"#N/A")</f>
        <v>#N/A</v>
      </c>
      <c r="C75" s="1" t="str">
        <f ca="1">IFERROR(__xludf.DUMMYFUNCTION("""COMPUTED_VALUE"""),"#N/A")</f>
        <v>#N/A</v>
      </c>
      <c r="E75" s="1" t="str">
        <f ca="1">IFERROR(INDIRECT(ADDRESS(MATCH(A75,saturation_curves!A:A,0),MATCH(B75,saturation_curves!$1:$1,0),4,1,"saturation_curves")),"")</f>
        <v/>
      </c>
      <c r="F75" s="1" t="str">
        <f ca="1">IFERROR(INDIRECT(ADDRESS(MATCH(C75,saturation_curves!A:A,0),MATCH(D75,saturation_curves!$1:$1,0),4,1,"saturation_curves")),"")</f>
        <v/>
      </c>
      <c r="G75" s="1" t="str">
        <f ca="1">IFERROR(__xludf.DUMMYFUNCTION("LEFT(REGEXEXTRACT(B75,""(.*)KPI.*""),LEN(REGEXEXTRACT(B75,""(.*)KPI.*""))-1)"),"#N/A")</f>
        <v>#N/A</v>
      </c>
    </row>
    <row r="76" spans="1:7" ht="15.75" customHeight="1" x14ac:dyDescent="0.15">
      <c r="A76" s="1" t="str">
        <f ca="1">IFERROR(__xludf.DUMMYFUNCTION("""COMPUTED_VALUE"""),"#N/A")</f>
        <v>#N/A</v>
      </c>
      <c r="C76" s="1" t="str">
        <f ca="1">IFERROR(__xludf.DUMMYFUNCTION("""COMPUTED_VALUE"""),"#N/A")</f>
        <v>#N/A</v>
      </c>
      <c r="E76" s="1" t="str">
        <f ca="1">IFERROR(INDIRECT(ADDRESS(MATCH(A76,saturation_curves!A:A,0),MATCH(B76,saturation_curves!$1:$1,0),4,1,"saturation_curves")),"")</f>
        <v/>
      </c>
      <c r="F76" s="1" t="str">
        <f ca="1">IFERROR(INDIRECT(ADDRESS(MATCH(C76,saturation_curves!A:A,0),MATCH(D76,saturation_curves!$1:$1,0),4,1,"saturation_curves")),"")</f>
        <v/>
      </c>
      <c r="G76" s="1" t="str">
        <f ca="1">IFERROR(__xludf.DUMMYFUNCTION("LEFT(REGEXEXTRACT(B76,""(.*)KPI.*""),LEN(REGEXEXTRACT(B76,""(.*)KPI.*""))-1)"),"#N/A")</f>
        <v>#N/A</v>
      </c>
    </row>
    <row r="77" spans="1:7" ht="15.75" customHeight="1" x14ac:dyDescent="0.15">
      <c r="A77" s="1" t="str">
        <f ca="1">IFERROR(__xludf.DUMMYFUNCTION("""COMPUTED_VALUE"""),"#N/A")</f>
        <v>#N/A</v>
      </c>
      <c r="C77" s="1" t="str">
        <f ca="1">IFERROR(__xludf.DUMMYFUNCTION("""COMPUTED_VALUE"""),"#N/A")</f>
        <v>#N/A</v>
      </c>
      <c r="E77" s="1" t="str">
        <f ca="1">IFERROR(INDIRECT(ADDRESS(MATCH(A77,saturation_curves!A:A,0),MATCH(B77,saturation_curves!$1:$1,0),4,1,"saturation_curves")),"")</f>
        <v/>
      </c>
      <c r="F77" s="1" t="str">
        <f ca="1">IFERROR(INDIRECT(ADDRESS(MATCH(C77,saturation_curves!A:A,0),MATCH(D77,saturation_curves!$1:$1,0),4,1,"saturation_curves")),"")</f>
        <v/>
      </c>
      <c r="G77" s="1" t="str">
        <f ca="1">IFERROR(__xludf.DUMMYFUNCTION("LEFT(REGEXEXTRACT(B77,""(.*)KPI.*""),LEN(REGEXEXTRACT(B77,""(.*)KPI.*""))-1)"),"#N/A")</f>
        <v>#N/A</v>
      </c>
    </row>
    <row r="78" spans="1:7" ht="15.75" customHeight="1" x14ac:dyDescent="0.15">
      <c r="A78" s="1" t="str">
        <f ca="1">IFERROR(__xludf.DUMMYFUNCTION("""COMPUTED_VALUE"""),"#N/A")</f>
        <v>#N/A</v>
      </c>
      <c r="C78" s="1" t="str">
        <f ca="1">IFERROR(__xludf.DUMMYFUNCTION("""COMPUTED_VALUE"""),"#N/A")</f>
        <v>#N/A</v>
      </c>
      <c r="E78" s="1" t="str">
        <f ca="1">IFERROR(INDIRECT(ADDRESS(MATCH(A78,saturation_curves!A:A,0),MATCH(B78,saturation_curves!$1:$1,0),4,1,"saturation_curves")),"")</f>
        <v/>
      </c>
      <c r="F78" s="1" t="str">
        <f ca="1">IFERROR(INDIRECT(ADDRESS(MATCH(C78,saturation_curves!A:A,0),MATCH(D78,saturation_curves!$1:$1,0),4,1,"saturation_curves")),"")</f>
        <v/>
      </c>
      <c r="G78" s="1" t="str">
        <f ca="1">IFERROR(__xludf.DUMMYFUNCTION("LEFT(REGEXEXTRACT(B78,""(.*)KPI.*""),LEN(REGEXEXTRACT(B78,""(.*)KPI.*""))-1)"),"#N/A")</f>
        <v>#N/A</v>
      </c>
    </row>
    <row r="79" spans="1:7" ht="15.75" customHeight="1" x14ac:dyDescent="0.15">
      <c r="A79" s="1" t="str">
        <f ca="1">IFERROR(__xludf.DUMMYFUNCTION("""COMPUTED_VALUE"""),"#N/A")</f>
        <v>#N/A</v>
      </c>
      <c r="C79" s="1" t="str">
        <f ca="1">IFERROR(__xludf.DUMMYFUNCTION("""COMPUTED_VALUE"""),"#N/A")</f>
        <v>#N/A</v>
      </c>
      <c r="E79" s="1" t="str">
        <f ca="1">IFERROR(INDIRECT(ADDRESS(MATCH(A79,saturation_curves!A:A,0),MATCH(B79,saturation_curves!$1:$1,0),4,1,"saturation_curves")),"")</f>
        <v/>
      </c>
      <c r="F79" s="1" t="str">
        <f ca="1">IFERROR(INDIRECT(ADDRESS(MATCH(C79,saturation_curves!A:A,0),MATCH(D79,saturation_curves!$1:$1,0),4,1,"saturation_curves")),"")</f>
        <v/>
      </c>
      <c r="G79" s="1" t="str">
        <f ca="1">IFERROR(__xludf.DUMMYFUNCTION("LEFT(REGEXEXTRACT(B79,""(.*)KPI.*""),LEN(REGEXEXTRACT(B79,""(.*)KPI.*""))-1)"),"#N/A")</f>
        <v>#N/A</v>
      </c>
    </row>
    <row r="80" spans="1:7" ht="15.75" customHeight="1" x14ac:dyDescent="0.15">
      <c r="A80" s="1" t="str">
        <f ca="1">IFERROR(__xludf.DUMMYFUNCTION("""COMPUTED_VALUE"""),"#N/A")</f>
        <v>#N/A</v>
      </c>
      <c r="C80" s="1" t="str">
        <f ca="1">IFERROR(__xludf.DUMMYFUNCTION("""COMPUTED_VALUE"""),"#N/A")</f>
        <v>#N/A</v>
      </c>
      <c r="E80" s="1" t="str">
        <f ca="1">IFERROR(INDIRECT(ADDRESS(MATCH(A80,saturation_curves!A:A,0),MATCH(B80,saturation_curves!$1:$1,0),4,1,"saturation_curves")),"")</f>
        <v/>
      </c>
      <c r="F80" s="1" t="str">
        <f ca="1">IFERROR(INDIRECT(ADDRESS(MATCH(C80,saturation_curves!A:A,0),MATCH(D80,saturation_curves!$1:$1,0),4,1,"saturation_curves")),"")</f>
        <v/>
      </c>
      <c r="G80" s="1" t="str">
        <f ca="1">IFERROR(__xludf.DUMMYFUNCTION("LEFT(REGEXEXTRACT(B80,""(.*)KPI.*""),LEN(REGEXEXTRACT(B80,""(.*)KPI.*""))-1)"),"#N/A")</f>
        <v>#N/A</v>
      </c>
    </row>
    <row r="81" spans="1:7" ht="13" x14ac:dyDescent="0.15">
      <c r="A81" s="1" t="str">
        <f ca="1">IFERROR(__xludf.DUMMYFUNCTION("""COMPUTED_VALUE"""),"#N/A")</f>
        <v>#N/A</v>
      </c>
      <c r="C81" s="1" t="str">
        <f ca="1">IFERROR(__xludf.DUMMYFUNCTION("""COMPUTED_VALUE"""),"#N/A")</f>
        <v>#N/A</v>
      </c>
      <c r="E81" s="1" t="str">
        <f ca="1">IFERROR(INDIRECT(ADDRESS(MATCH(A81,saturation_curves!A:A,0),MATCH(B81,saturation_curves!$1:$1,0),4,1,"saturation_curves")),"")</f>
        <v/>
      </c>
      <c r="F81" s="1" t="str">
        <f ca="1">IFERROR(INDIRECT(ADDRESS(MATCH(C81,saturation_curves!A:A,0),MATCH(D81,saturation_curves!$1:$1,0),4,1,"saturation_curves")),"")</f>
        <v/>
      </c>
      <c r="G81" s="1" t="str">
        <f ca="1">IFERROR(__xludf.DUMMYFUNCTION("LEFT(REGEXEXTRACT(B81,""(.*)KPI.*""),LEN(REGEXEXTRACT(B81,""(.*)KPI.*""))-1)"),"#N/A")</f>
        <v>#N/A</v>
      </c>
    </row>
    <row r="82" spans="1:7" ht="13" x14ac:dyDescent="0.15">
      <c r="A82" s="1" t="str">
        <f ca="1">IFERROR(__xludf.DUMMYFUNCTION("""COMPUTED_VALUE"""),"#N/A")</f>
        <v>#N/A</v>
      </c>
      <c r="C82" s="1" t="str">
        <f ca="1">IFERROR(__xludf.DUMMYFUNCTION("""COMPUTED_VALUE"""),"#N/A")</f>
        <v>#N/A</v>
      </c>
      <c r="E82" s="1" t="str">
        <f ca="1">IFERROR(INDIRECT(ADDRESS(MATCH(A82,saturation_curves!A:A,0),MATCH(B82,saturation_curves!$1:$1,0),4,1,"saturation_curves")),"")</f>
        <v/>
      </c>
      <c r="F82" s="1" t="str">
        <f ca="1">IFERROR(INDIRECT(ADDRESS(MATCH(C82,saturation_curves!A:A,0),MATCH(D82,saturation_curves!$1:$1,0),4,1,"saturation_curves")),"")</f>
        <v/>
      </c>
      <c r="G82" s="1" t="str">
        <f ca="1">IFERROR(__xludf.DUMMYFUNCTION("LEFT(REGEXEXTRACT(B82,""(.*)KPI.*""),LEN(REGEXEXTRACT(B82,""(.*)KPI.*""))-1)"),"#N/A")</f>
        <v>#N/A</v>
      </c>
    </row>
    <row r="83" spans="1:7" ht="13" x14ac:dyDescent="0.15">
      <c r="A83" s="1" t="str">
        <f ca="1">IFERROR(__xludf.DUMMYFUNCTION("""COMPUTED_VALUE"""),"#N/A")</f>
        <v>#N/A</v>
      </c>
      <c r="C83" s="1" t="str">
        <f ca="1">IFERROR(__xludf.DUMMYFUNCTION("""COMPUTED_VALUE"""),"#N/A")</f>
        <v>#N/A</v>
      </c>
      <c r="E83" s="1" t="str">
        <f ca="1">IFERROR(INDIRECT(ADDRESS(MATCH(A83,saturation_curves!A:A,0),MATCH(B83,saturation_curves!$1:$1,0),4,1,"saturation_curves")),"")</f>
        <v/>
      </c>
      <c r="F83" s="1" t="str">
        <f ca="1">IFERROR(INDIRECT(ADDRESS(MATCH(C83,saturation_curves!A:A,0),MATCH(D83,saturation_curves!$1:$1,0),4,1,"saturation_curves")),"")</f>
        <v/>
      </c>
      <c r="G83" s="1" t="str">
        <f ca="1">IFERROR(__xludf.DUMMYFUNCTION("LEFT(REGEXEXTRACT(B83,""(.*)KPI.*""),LEN(REGEXEXTRACT(B83,""(.*)KPI.*""))-1)"),"#N/A")</f>
        <v>#N/A</v>
      </c>
    </row>
    <row r="84" spans="1:7" ht="13" x14ac:dyDescent="0.15">
      <c r="A84" s="1" t="str">
        <f ca="1">IFERROR(__xludf.DUMMYFUNCTION("""COMPUTED_VALUE"""),"#N/A")</f>
        <v>#N/A</v>
      </c>
      <c r="C84" s="1" t="str">
        <f ca="1">IFERROR(__xludf.DUMMYFUNCTION("""COMPUTED_VALUE"""),"#N/A")</f>
        <v>#N/A</v>
      </c>
      <c r="E84" s="1" t="str">
        <f ca="1">IFERROR(INDIRECT(ADDRESS(MATCH(A84,saturation_curves!A:A,0),MATCH(B84,saturation_curves!$1:$1,0),4,1,"saturation_curves")),"")</f>
        <v/>
      </c>
      <c r="F84" s="1" t="str">
        <f ca="1">IFERROR(INDIRECT(ADDRESS(MATCH(C84,saturation_curves!A:A,0),MATCH(D84,saturation_curves!$1:$1,0),4,1,"saturation_curves")),"")</f>
        <v/>
      </c>
      <c r="G84" s="1" t="str">
        <f ca="1">IFERROR(__xludf.DUMMYFUNCTION("LEFT(REGEXEXTRACT(B84,""(.*)KPI.*""),LEN(REGEXEXTRACT(B84,""(.*)KPI.*""))-1)"),"#N/A")</f>
        <v>#N/A</v>
      </c>
    </row>
    <row r="85" spans="1:7" ht="13" x14ac:dyDescent="0.15">
      <c r="A85" s="1" t="str">
        <f ca="1">IFERROR(__xludf.DUMMYFUNCTION("""COMPUTED_VALUE"""),"#N/A")</f>
        <v>#N/A</v>
      </c>
      <c r="C85" s="1" t="str">
        <f ca="1">IFERROR(__xludf.DUMMYFUNCTION("""COMPUTED_VALUE"""),"#N/A")</f>
        <v>#N/A</v>
      </c>
      <c r="E85" s="1" t="str">
        <f ca="1">IFERROR(INDIRECT(ADDRESS(MATCH(A85,saturation_curves!A:A,0),MATCH(B85,saturation_curves!$1:$1,0),4,1,"saturation_curves")),"")</f>
        <v/>
      </c>
      <c r="F85" s="1" t="str">
        <f ca="1">IFERROR(INDIRECT(ADDRESS(MATCH(C85,saturation_curves!A:A,0),MATCH(D85,saturation_curves!$1:$1,0),4,1,"saturation_curves")),"")</f>
        <v/>
      </c>
      <c r="G85" s="1" t="str">
        <f ca="1">IFERROR(__xludf.DUMMYFUNCTION("LEFT(REGEXEXTRACT(B85,""(.*)KPI.*""),LEN(REGEXEXTRACT(B85,""(.*)KPI.*""))-1)"),"#N/A")</f>
        <v>#N/A</v>
      </c>
    </row>
    <row r="86" spans="1:7" ht="13" x14ac:dyDescent="0.15">
      <c r="A86" s="1" t="str">
        <f ca="1">IFERROR(__xludf.DUMMYFUNCTION("""COMPUTED_VALUE"""),"#N/A")</f>
        <v>#N/A</v>
      </c>
      <c r="C86" s="1" t="str">
        <f ca="1">IFERROR(__xludf.DUMMYFUNCTION("""COMPUTED_VALUE"""),"#N/A")</f>
        <v>#N/A</v>
      </c>
      <c r="E86" s="1" t="str">
        <f ca="1">IFERROR(INDIRECT(ADDRESS(MATCH(A86,saturation_curves!A:A,0),MATCH(B86,saturation_curves!$1:$1,0),4,1,"saturation_curves")),"")</f>
        <v/>
      </c>
      <c r="F86" s="1" t="str">
        <f ca="1">IFERROR(INDIRECT(ADDRESS(MATCH(C86,saturation_curves!A:A,0),MATCH(D86,saturation_curves!$1:$1,0),4,1,"saturation_curves")),"")</f>
        <v/>
      </c>
      <c r="G86" s="1" t="str">
        <f ca="1">IFERROR(__xludf.DUMMYFUNCTION("LEFT(REGEXEXTRACT(B86,""(.*)KPI.*""),LEN(REGEXEXTRACT(B86,""(.*)KPI.*""))-1)"),"#N/A")</f>
        <v>#N/A</v>
      </c>
    </row>
    <row r="87" spans="1:7" ht="13" x14ac:dyDescent="0.15">
      <c r="A87" s="1" t="str">
        <f ca="1">IFERROR(__xludf.DUMMYFUNCTION("""COMPUTED_VALUE"""),"#N/A")</f>
        <v>#N/A</v>
      </c>
      <c r="C87" s="1" t="str">
        <f ca="1">IFERROR(__xludf.DUMMYFUNCTION("""COMPUTED_VALUE"""),"#N/A")</f>
        <v>#N/A</v>
      </c>
      <c r="E87" s="1" t="str">
        <f ca="1">IFERROR(INDIRECT(ADDRESS(MATCH(A87,saturation_curves!A:A,0),MATCH(B87,saturation_curves!$1:$1,0),4,1,"saturation_curves")),"")</f>
        <v/>
      </c>
      <c r="F87" s="1" t="str">
        <f ca="1">IFERROR(INDIRECT(ADDRESS(MATCH(C87,saturation_curves!A:A,0),MATCH(D87,saturation_curves!$1:$1,0),4,1,"saturation_curves")),"")</f>
        <v/>
      </c>
      <c r="G87" s="1" t="str">
        <f ca="1">IFERROR(__xludf.DUMMYFUNCTION("LEFT(REGEXEXTRACT(B87,""(.*)KPI.*""),LEN(REGEXEXTRACT(B87,""(.*)KPI.*""))-1)"),"#N/A")</f>
        <v>#N/A</v>
      </c>
    </row>
    <row r="88" spans="1:7" ht="13" x14ac:dyDescent="0.15">
      <c r="A88" s="1" t="str">
        <f ca="1">IFERROR(__xludf.DUMMYFUNCTION("""COMPUTED_VALUE"""),"#N/A")</f>
        <v>#N/A</v>
      </c>
      <c r="C88" s="1" t="str">
        <f ca="1">IFERROR(__xludf.DUMMYFUNCTION("""COMPUTED_VALUE"""),"#N/A")</f>
        <v>#N/A</v>
      </c>
      <c r="E88" s="1" t="str">
        <f ca="1">IFERROR(INDIRECT(ADDRESS(MATCH(A88,saturation_curves!A:A,0),MATCH(B88,saturation_curves!$1:$1,0),4,1,"saturation_curves")),"")</f>
        <v/>
      </c>
      <c r="F88" s="1" t="str">
        <f ca="1">IFERROR(INDIRECT(ADDRESS(MATCH(C88,saturation_curves!A:A,0),MATCH(D88,saturation_curves!$1:$1,0),4,1,"saturation_curves")),"")</f>
        <v/>
      </c>
      <c r="G88" s="1" t="str">
        <f ca="1">IFERROR(__xludf.DUMMYFUNCTION("LEFT(REGEXEXTRACT(B88,""(.*)KPI.*""),LEN(REGEXEXTRACT(B88,""(.*)KPI.*""))-1)"),"#N/A")</f>
        <v>#N/A</v>
      </c>
    </row>
    <row r="89" spans="1:7" ht="13" x14ac:dyDescent="0.15">
      <c r="A89" s="1" t="str">
        <f ca="1">IFERROR(__xludf.DUMMYFUNCTION("""COMPUTED_VALUE"""),"#N/A")</f>
        <v>#N/A</v>
      </c>
      <c r="C89" s="1" t="str">
        <f ca="1">IFERROR(__xludf.DUMMYFUNCTION("""COMPUTED_VALUE"""),"#N/A")</f>
        <v>#N/A</v>
      </c>
      <c r="E89" s="1" t="str">
        <f ca="1">IFERROR(INDIRECT(ADDRESS(MATCH(A89,saturation_curves!A:A,0),MATCH(B89,saturation_curves!$1:$1,0),4,1,"saturation_curves")),"")</f>
        <v/>
      </c>
      <c r="F89" s="1" t="str">
        <f ca="1">IFERROR(INDIRECT(ADDRESS(MATCH(C89,saturation_curves!A:A,0),MATCH(D89,saturation_curves!$1:$1,0),4,1,"saturation_curves")),"")</f>
        <v/>
      </c>
      <c r="G89" s="1" t="str">
        <f ca="1">IFERROR(__xludf.DUMMYFUNCTION("LEFT(REGEXEXTRACT(B89,""(.*)KPI.*""),LEN(REGEXEXTRACT(B89,""(.*)KPI.*""))-1)"),"#N/A")</f>
        <v>#N/A</v>
      </c>
    </row>
    <row r="90" spans="1:7" ht="13" x14ac:dyDescent="0.15">
      <c r="A90" s="1" t="str">
        <f ca="1">IFERROR(__xludf.DUMMYFUNCTION("""COMPUTED_VALUE"""),"#N/A")</f>
        <v>#N/A</v>
      </c>
      <c r="C90" s="1" t="str">
        <f ca="1">IFERROR(__xludf.DUMMYFUNCTION("""COMPUTED_VALUE"""),"#N/A")</f>
        <v>#N/A</v>
      </c>
      <c r="E90" s="1" t="str">
        <f ca="1">IFERROR(INDIRECT(ADDRESS(MATCH(A90,saturation_curves!A:A,0),MATCH(B90,saturation_curves!$1:$1,0),4,1,"saturation_curves")),"")</f>
        <v/>
      </c>
      <c r="F90" s="1" t="str">
        <f ca="1">IFERROR(INDIRECT(ADDRESS(MATCH(C90,saturation_curves!A:A,0),MATCH(D90,saturation_curves!$1:$1,0),4,1,"saturation_curves")),"")</f>
        <v/>
      </c>
      <c r="G90" s="1" t="str">
        <f ca="1">IFERROR(__xludf.DUMMYFUNCTION("LEFT(REGEXEXTRACT(B90,""(.*)KPI.*""),LEN(REGEXEXTRACT(B90,""(.*)KPI.*""))-1)"),"#N/A")</f>
        <v>#N/A</v>
      </c>
    </row>
    <row r="91" spans="1:7" ht="13" x14ac:dyDescent="0.15">
      <c r="A91" s="1" t="str">
        <f ca="1">IFERROR(__xludf.DUMMYFUNCTION("""COMPUTED_VALUE"""),"#N/A")</f>
        <v>#N/A</v>
      </c>
      <c r="C91" s="1" t="str">
        <f ca="1">IFERROR(__xludf.DUMMYFUNCTION("""COMPUTED_VALUE"""),"#N/A")</f>
        <v>#N/A</v>
      </c>
      <c r="E91" s="1" t="str">
        <f ca="1">IFERROR(INDIRECT(ADDRESS(MATCH(A91,saturation_curves!A:A,0),MATCH(B91,saturation_curves!$1:$1,0),4,1,"saturation_curves")),"")</f>
        <v/>
      </c>
      <c r="F91" s="1" t="str">
        <f ca="1">IFERROR(INDIRECT(ADDRESS(MATCH(C91,saturation_curves!A:A,0),MATCH(D91,saturation_curves!$1:$1,0),4,1,"saturation_curves")),"")</f>
        <v/>
      </c>
      <c r="G91" s="1" t="str">
        <f ca="1">IFERROR(__xludf.DUMMYFUNCTION("LEFT(REGEXEXTRACT(B91,""(.*)KPI.*""),LEN(REGEXEXTRACT(B91,""(.*)KPI.*""))-1)"),"#N/A")</f>
        <v>#N/A</v>
      </c>
    </row>
    <row r="92" spans="1:7" ht="13" x14ac:dyDescent="0.15">
      <c r="A92" s="1" t="str">
        <f ca="1">IFERROR(__xludf.DUMMYFUNCTION("""COMPUTED_VALUE"""),"#N/A")</f>
        <v>#N/A</v>
      </c>
      <c r="C92" s="1" t="str">
        <f ca="1">IFERROR(__xludf.DUMMYFUNCTION("""COMPUTED_VALUE"""),"#N/A")</f>
        <v>#N/A</v>
      </c>
      <c r="E92" s="1" t="str">
        <f ca="1">IFERROR(INDIRECT(ADDRESS(MATCH(A92,saturation_curves!A:A,0),MATCH(B92,saturation_curves!$1:$1,0),4,1,"saturation_curves")),"")</f>
        <v/>
      </c>
      <c r="F92" s="1" t="str">
        <f ca="1">IFERROR(INDIRECT(ADDRESS(MATCH(C92,saturation_curves!A:A,0),MATCH(D92,saturation_curves!$1:$1,0),4,1,"saturation_curves")),"")</f>
        <v/>
      </c>
      <c r="G92" s="1" t="str">
        <f ca="1">IFERROR(__xludf.DUMMYFUNCTION("LEFT(REGEXEXTRACT(B92,""(.*)KPI.*""),LEN(REGEXEXTRACT(B92,""(.*)KPI.*""))-1)"),"#N/A")</f>
        <v>#N/A</v>
      </c>
    </row>
    <row r="93" spans="1:7" ht="13" x14ac:dyDescent="0.15">
      <c r="A93" s="1" t="str">
        <f ca="1">IFERROR(__xludf.DUMMYFUNCTION("""COMPUTED_VALUE"""),"#N/A")</f>
        <v>#N/A</v>
      </c>
      <c r="C93" s="1" t="str">
        <f ca="1">IFERROR(__xludf.DUMMYFUNCTION("""COMPUTED_VALUE"""),"#N/A")</f>
        <v>#N/A</v>
      </c>
      <c r="E93" s="1" t="str">
        <f ca="1">IFERROR(INDIRECT(ADDRESS(MATCH(A93,saturation_curves!A:A,0),MATCH(B93,saturation_curves!$1:$1,0),4,1,"saturation_curves")),"")</f>
        <v/>
      </c>
      <c r="F93" s="1" t="str">
        <f ca="1">IFERROR(INDIRECT(ADDRESS(MATCH(C93,saturation_curves!A:A,0),MATCH(D93,saturation_curves!$1:$1,0),4,1,"saturation_curves")),"")</f>
        <v/>
      </c>
      <c r="G93" s="1" t="str">
        <f ca="1">IFERROR(__xludf.DUMMYFUNCTION("LEFT(REGEXEXTRACT(B93,""(.*)KPI.*""),LEN(REGEXEXTRACT(B93,""(.*)KPI.*""))-1)"),"#N/A")</f>
        <v>#N/A</v>
      </c>
    </row>
    <row r="94" spans="1:7" ht="13" x14ac:dyDescent="0.15">
      <c r="A94" s="1" t="str">
        <f ca="1">IFERROR(__xludf.DUMMYFUNCTION("""COMPUTED_VALUE"""),"#N/A")</f>
        <v>#N/A</v>
      </c>
      <c r="C94" s="1" t="str">
        <f ca="1">IFERROR(__xludf.DUMMYFUNCTION("""COMPUTED_VALUE"""),"#N/A")</f>
        <v>#N/A</v>
      </c>
      <c r="E94" s="1" t="str">
        <f ca="1">IFERROR(INDIRECT(ADDRESS(MATCH(A94,saturation_curves!A:A,0),MATCH(B94,saturation_curves!$1:$1,0),4,1,"saturation_curves")),"")</f>
        <v/>
      </c>
      <c r="F94" s="1" t="str">
        <f ca="1">IFERROR(INDIRECT(ADDRESS(MATCH(C94,saturation_curves!A:A,0),MATCH(D94,saturation_curves!$1:$1,0),4,1,"saturation_curves")),"")</f>
        <v/>
      </c>
      <c r="G94" s="1" t="str">
        <f ca="1">IFERROR(__xludf.DUMMYFUNCTION("LEFT(REGEXEXTRACT(B94,""(.*)KPI.*""),LEN(REGEXEXTRACT(B94,""(.*)KPI.*""))-1)"),"#N/A")</f>
        <v>#N/A</v>
      </c>
    </row>
    <row r="95" spans="1:7" ht="13" x14ac:dyDescent="0.15">
      <c r="A95" s="1" t="str">
        <f ca="1">IFERROR(__xludf.DUMMYFUNCTION("""COMPUTED_VALUE"""),"#N/A")</f>
        <v>#N/A</v>
      </c>
      <c r="C95" s="1" t="str">
        <f ca="1">IFERROR(__xludf.DUMMYFUNCTION("""COMPUTED_VALUE"""),"#N/A")</f>
        <v>#N/A</v>
      </c>
      <c r="E95" s="1" t="str">
        <f ca="1">IFERROR(INDIRECT(ADDRESS(MATCH(A95,saturation_curves!A:A,0),MATCH(B95,saturation_curves!$1:$1,0),4,1,"saturation_curves")),"")</f>
        <v/>
      </c>
      <c r="F95" s="1" t="str">
        <f ca="1">IFERROR(INDIRECT(ADDRESS(MATCH(C95,saturation_curves!A:A,0),MATCH(D95,saturation_curves!$1:$1,0),4,1,"saturation_curves")),"")</f>
        <v/>
      </c>
      <c r="G95" s="1" t="str">
        <f ca="1">IFERROR(__xludf.DUMMYFUNCTION("LEFT(REGEXEXTRACT(B95,""(.*)KPI.*""),LEN(REGEXEXTRACT(B95,""(.*)KPI.*""))-1)"),"#N/A")</f>
        <v>#N/A</v>
      </c>
    </row>
    <row r="96" spans="1:7" ht="13" x14ac:dyDescent="0.15">
      <c r="A96" s="1" t="str">
        <f ca="1">IFERROR(__xludf.DUMMYFUNCTION("""COMPUTED_VALUE"""),"#N/A")</f>
        <v>#N/A</v>
      </c>
      <c r="C96" s="1" t="str">
        <f ca="1">IFERROR(__xludf.DUMMYFUNCTION("""COMPUTED_VALUE"""),"#N/A")</f>
        <v>#N/A</v>
      </c>
      <c r="E96" s="1" t="str">
        <f ca="1">IFERROR(INDIRECT(ADDRESS(MATCH(A96,saturation_curves!A:A,0),MATCH(B96,saturation_curves!$1:$1,0),4,1,"saturation_curves")),"")</f>
        <v/>
      </c>
      <c r="F96" s="1" t="str">
        <f ca="1">IFERROR(INDIRECT(ADDRESS(MATCH(C96,saturation_curves!A:A,0),MATCH(D96,saturation_curves!$1:$1,0),4,1,"saturation_curves")),"")</f>
        <v/>
      </c>
      <c r="G96" s="1" t="str">
        <f ca="1">IFERROR(__xludf.DUMMYFUNCTION("LEFT(REGEXEXTRACT(B96,""(.*)KPI.*""),LEN(REGEXEXTRACT(B96,""(.*)KPI.*""))-1)"),"#N/A")</f>
        <v>#N/A</v>
      </c>
    </row>
    <row r="97" spans="1:7" ht="13" x14ac:dyDescent="0.15">
      <c r="A97" s="1" t="str">
        <f ca="1">IFERROR(__xludf.DUMMYFUNCTION("""COMPUTED_VALUE"""),"#N/A")</f>
        <v>#N/A</v>
      </c>
      <c r="C97" s="1" t="str">
        <f ca="1">IFERROR(__xludf.DUMMYFUNCTION("""COMPUTED_VALUE"""),"#N/A")</f>
        <v>#N/A</v>
      </c>
      <c r="E97" s="1" t="str">
        <f ca="1">IFERROR(INDIRECT(ADDRESS(MATCH(A97,saturation_curves!A:A,0),MATCH(B97,saturation_curves!$1:$1,0),4,1,"saturation_curves")),"")</f>
        <v/>
      </c>
      <c r="F97" s="1" t="str">
        <f ca="1">IFERROR(INDIRECT(ADDRESS(MATCH(C97,saturation_curves!A:A,0),MATCH(D97,saturation_curves!$1:$1,0),4,1,"saturation_curves")),"")</f>
        <v/>
      </c>
      <c r="G97" s="1" t="str">
        <f ca="1">IFERROR(__xludf.DUMMYFUNCTION("LEFT(REGEXEXTRACT(B97,""(.*)KPI.*""),LEN(REGEXEXTRACT(B97,""(.*)KPI.*""))-1)"),"#N/A")</f>
        <v>#N/A</v>
      </c>
    </row>
    <row r="98" spans="1:7" ht="13" x14ac:dyDescent="0.15">
      <c r="A98" s="1" t="str">
        <f ca="1">IFERROR(__xludf.DUMMYFUNCTION("""COMPUTED_VALUE"""),"#N/A")</f>
        <v>#N/A</v>
      </c>
      <c r="C98" s="1" t="str">
        <f ca="1">IFERROR(__xludf.DUMMYFUNCTION("""COMPUTED_VALUE"""),"#N/A")</f>
        <v>#N/A</v>
      </c>
      <c r="E98" s="1" t="str">
        <f ca="1">IFERROR(INDIRECT(ADDRESS(MATCH(A98,saturation_curves!A:A,0),MATCH(B98,saturation_curves!$1:$1,0),4,1,"saturation_curves")),"")</f>
        <v/>
      </c>
      <c r="F98" s="1" t="str">
        <f ca="1">IFERROR(INDIRECT(ADDRESS(MATCH(C98,saturation_curves!A:A,0),MATCH(D98,saturation_curves!$1:$1,0),4,1,"saturation_curves")),"")</f>
        <v/>
      </c>
      <c r="G98" s="1" t="str">
        <f ca="1">IFERROR(__xludf.DUMMYFUNCTION("LEFT(REGEXEXTRACT(B98,""(.*)KPI.*""),LEN(REGEXEXTRACT(B98,""(.*)KPI.*""))-1)"),"#N/A")</f>
        <v>#N/A</v>
      </c>
    </row>
    <row r="99" spans="1:7" ht="13" x14ac:dyDescent="0.15">
      <c r="A99" s="1" t="str">
        <f ca="1">IFERROR(__xludf.DUMMYFUNCTION("""COMPUTED_VALUE"""),"#N/A")</f>
        <v>#N/A</v>
      </c>
      <c r="C99" s="1" t="str">
        <f ca="1">IFERROR(__xludf.DUMMYFUNCTION("""COMPUTED_VALUE"""),"#N/A")</f>
        <v>#N/A</v>
      </c>
      <c r="E99" s="1" t="str">
        <f ca="1">IFERROR(INDIRECT(ADDRESS(MATCH(A99,saturation_curves!A:A,0),MATCH(B99,saturation_curves!$1:$1,0),4,1,"saturation_curves")),"")</f>
        <v/>
      </c>
      <c r="F99" s="1" t="str">
        <f ca="1">IFERROR(INDIRECT(ADDRESS(MATCH(C99,saturation_curves!A:A,0),MATCH(D99,saturation_curves!$1:$1,0),4,1,"saturation_curves")),"")</f>
        <v/>
      </c>
      <c r="G99" s="1" t="str">
        <f ca="1">IFERROR(__xludf.DUMMYFUNCTION("LEFT(REGEXEXTRACT(B99,""(.*)KPI.*""),LEN(REGEXEXTRACT(B99,""(.*)KPI.*""))-1)"),"#N/A")</f>
        <v>#N/A</v>
      </c>
    </row>
    <row r="100" spans="1:7" ht="13" x14ac:dyDescent="0.15">
      <c r="A100" s="1" t="str">
        <f ca="1">IFERROR(__xludf.DUMMYFUNCTION("""COMPUTED_VALUE"""),"#N/A")</f>
        <v>#N/A</v>
      </c>
      <c r="C100" s="1" t="str">
        <f ca="1">IFERROR(__xludf.DUMMYFUNCTION("""COMPUTED_VALUE"""),"#N/A")</f>
        <v>#N/A</v>
      </c>
      <c r="E100" s="1" t="str">
        <f ca="1">IFERROR(INDIRECT(ADDRESS(MATCH(A100,saturation_curves!A:A,0),MATCH(B100,saturation_curves!$1:$1,0),4,1,"saturation_curves")),"")</f>
        <v/>
      </c>
      <c r="F100" s="1" t="str">
        <f ca="1">IFERROR(INDIRECT(ADDRESS(MATCH(C100,saturation_curves!A:A,0),MATCH(D100,saturation_curves!$1:$1,0),4,1,"saturation_curves")),"")</f>
        <v/>
      </c>
      <c r="G100" s="1" t="str">
        <f ca="1">IFERROR(__xludf.DUMMYFUNCTION("LEFT(REGEXEXTRACT(B100,""(.*)KPI.*""),LEN(REGEXEXTRACT(B100,""(.*)KPI.*""))-1)"),"#N/A")</f>
        <v>#N/A</v>
      </c>
    </row>
    <row r="101" spans="1:7" ht="13" x14ac:dyDescent="0.15">
      <c r="A101" s="1" t="str">
        <f ca="1">IFERROR(__xludf.DUMMYFUNCTION("""COMPUTED_VALUE"""),"#N/A")</f>
        <v>#N/A</v>
      </c>
      <c r="C101" s="1" t="str">
        <f ca="1">IFERROR(__xludf.DUMMYFUNCTION("""COMPUTED_VALUE"""),"#N/A")</f>
        <v>#N/A</v>
      </c>
      <c r="E101" s="1" t="str">
        <f ca="1">IFERROR(INDIRECT(ADDRESS(MATCH(A101,saturation_curves!A:A,0),MATCH(B101,saturation_curves!$1:$1,0),4,1,"saturation_curves")),"")</f>
        <v/>
      </c>
      <c r="F101" s="1" t="str">
        <f ca="1">IFERROR(INDIRECT(ADDRESS(MATCH(C101,saturation_curves!A:A,0),MATCH(D101,saturation_curves!$1:$1,0),4,1,"saturation_curves")),"")</f>
        <v/>
      </c>
      <c r="G101" s="1" t="str">
        <f ca="1">IFERROR(__xludf.DUMMYFUNCTION("LEFT(REGEXEXTRACT(B101,""(.*)KPI.*""),LEN(REGEXEXTRACT(B101,""(.*)KPI.*""))-1)"),"#N/A")</f>
        <v>#N/A</v>
      </c>
    </row>
    <row r="102" spans="1:7" ht="13" x14ac:dyDescent="0.15">
      <c r="A102" s="1" t="str">
        <f ca="1">IFERROR(__xludf.DUMMYFUNCTION("""COMPUTED_VALUE"""),"#N/A")</f>
        <v>#N/A</v>
      </c>
      <c r="C102" s="1" t="str">
        <f ca="1">IFERROR(__xludf.DUMMYFUNCTION("""COMPUTED_VALUE"""),"#N/A")</f>
        <v>#N/A</v>
      </c>
      <c r="E102" s="1" t="str">
        <f ca="1">IFERROR(INDIRECT(ADDRESS(MATCH(A102,saturation_curves!A:A,0),MATCH(B102,saturation_curves!$1:$1,0),4,1,"saturation_curves")),"")</f>
        <v/>
      </c>
      <c r="F102" s="1" t="str">
        <f ca="1">IFERROR(INDIRECT(ADDRESS(MATCH(C102,saturation_curves!A:A,0),MATCH(D102,saturation_curves!$1:$1,0),4,1,"saturation_curves")),"")</f>
        <v/>
      </c>
      <c r="G102" s="1" t="str">
        <f ca="1">IFERROR(__xludf.DUMMYFUNCTION("LEFT(REGEXEXTRACT(B102,""(.*)KPI.*""),LEN(REGEXEXTRACT(B102,""(.*)KPI.*""))-1)"),"#N/A")</f>
        <v>#N/A</v>
      </c>
    </row>
    <row r="103" spans="1:7" ht="13" x14ac:dyDescent="0.15">
      <c r="A103" s="1" t="str">
        <f ca="1">IFERROR(__xludf.DUMMYFUNCTION("""COMPUTED_VALUE"""),"#N/A")</f>
        <v>#N/A</v>
      </c>
      <c r="C103" s="1" t="str">
        <f ca="1">IFERROR(__xludf.DUMMYFUNCTION("""COMPUTED_VALUE"""),"#N/A")</f>
        <v>#N/A</v>
      </c>
      <c r="E103" s="1" t="str">
        <f ca="1">IFERROR(INDIRECT(ADDRESS(MATCH(A103,saturation_curves!A:A,0),MATCH(B103,saturation_curves!$1:$1,0),4,1,"saturation_curves")),"")</f>
        <v/>
      </c>
      <c r="F103" s="1" t="str">
        <f ca="1">IFERROR(INDIRECT(ADDRESS(MATCH(C103,saturation_curves!A:A,0),MATCH(D103,saturation_curves!$1:$1,0),4,1,"saturation_curves")),"")</f>
        <v/>
      </c>
      <c r="G103" s="1" t="str">
        <f ca="1">IFERROR(__xludf.DUMMYFUNCTION("LEFT(REGEXEXTRACT(B103,""(.*)KPI.*""),LEN(REGEXEXTRACT(B103,""(.*)KPI.*""))-1)"),"#N/A")</f>
        <v>#N/A</v>
      </c>
    </row>
    <row r="104" spans="1:7" ht="13" x14ac:dyDescent="0.15">
      <c r="A104" s="1" t="str">
        <f ca="1">IFERROR(__xludf.DUMMYFUNCTION("""COMPUTED_VALUE"""),"#N/A")</f>
        <v>#N/A</v>
      </c>
      <c r="C104" s="1" t="str">
        <f ca="1">IFERROR(__xludf.DUMMYFUNCTION("""COMPUTED_VALUE"""),"#N/A")</f>
        <v>#N/A</v>
      </c>
      <c r="E104" s="1" t="str">
        <f ca="1">IFERROR(INDIRECT(ADDRESS(MATCH(A104,saturation_curves!A:A,0),MATCH(B104,saturation_curves!$1:$1,0),4,1,"saturation_curves")),"")</f>
        <v/>
      </c>
      <c r="F104" s="1" t="str">
        <f ca="1">IFERROR(INDIRECT(ADDRESS(MATCH(C104,saturation_curves!A:A,0),MATCH(D104,saturation_curves!$1:$1,0),4,1,"saturation_curves")),"")</f>
        <v/>
      </c>
      <c r="G104" s="1" t="str">
        <f ca="1">IFERROR(__xludf.DUMMYFUNCTION("LEFT(REGEXEXTRACT(B104,""(.*)KPI.*""),LEN(REGEXEXTRACT(B104,""(.*)KPI.*""))-1)"),"#N/A")</f>
        <v>#N/A</v>
      </c>
    </row>
    <row r="105" spans="1:7" ht="13" x14ac:dyDescent="0.15">
      <c r="A105" s="1" t="str">
        <f ca="1">IFERROR(__xludf.DUMMYFUNCTION("""COMPUTED_VALUE"""),"#N/A")</f>
        <v>#N/A</v>
      </c>
      <c r="C105" s="1" t="str">
        <f ca="1">IFERROR(__xludf.DUMMYFUNCTION("""COMPUTED_VALUE"""),"#N/A")</f>
        <v>#N/A</v>
      </c>
      <c r="E105" s="1" t="str">
        <f ca="1">IFERROR(INDIRECT(ADDRESS(MATCH(A105,saturation_curves!A:A,0),MATCH(B105,saturation_curves!$1:$1,0),4,1,"saturation_curves")),"")</f>
        <v/>
      </c>
      <c r="F105" s="1" t="str">
        <f ca="1">IFERROR(INDIRECT(ADDRESS(MATCH(C105,saturation_curves!A:A,0),MATCH(D105,saturation_curves!$1:$1,0),4,1,"saturation_curves")),"")</f>
        <v/>
      </c>
      <c r="G105" s="1" t="str">
        <f ca="1">IFERROR(__xludf.DUMMYFUNCTION("LEFT(REGEXEXTRACT(B105,""(.*)KPI.*""),LEN(REGEXEXTRACT(B105,""(.*)KPI.*""))-1)"),"#N/A")</f>
        <v>#N/A</v>
      </c>
    </row>
    <row r="106" spans="1:7" ht="13" x14ac:dyDescent="0.15">
      <c r="A106" s="1" t="str">
        <f ca="1">IFERROR(__xludf.DUMMYFUNCTION("""COMPUTED_VALUE"""),"#N/A")</f>
        <v>#N/A</v>
      </c>
      <c r="C106" s="1" t="str">
        <f ca="1">IFERROR(__xludf.DUMMYFUNCTION("""COMPUTED_VALUE"""),"#N/A")</f>
        <v>#N/A</v>
      </c>
      <c r="E106" s="1" t="str">
        <f ca="1">IFERROR(INDIRECT(ADDRESS(MATCH(A106,saturation_curves!A:A,0),MATCH(B106,saturation_curves!$1:$1,0),4,1,"saturation_curves")),"")</f>
        <v/>
      </c>
      <c r="F106" s="1" t="str">
        <f ca="1">IFERROR(INDIRECT(ADDRESS(MATCH(C106,saturation_curves!A:A,0),MATCH(D106,saturation_curves!$1:$1,0),4,1,"saturation_curves")),"")</f>
        <v/>
      </c>
      <c r="G106" s="1" t="str">
        <f ca="1">IFERROR(__xludf.DUMMYFUNCTION("LEFT(REGEXEXTRACT(B106,""(.*)KPI.*""),LEN(REGEXEXTRACT(B106,""(.*)KPI.*""))-1)"),"#N/A")</f>
        <v>#N/A</v>
      </c>
    </row>
    <row r="107" spans="1:7" ht="13" x14ac:dyDescent="0.15">
      <c r="A107" s="1" t="str">
        <f ca="1">IFERROR(__xludf.DUMMYFUNCTION("""COMPUTED_VALUE"""),"#N/A")</f>
        <v>#N/A</v>
      </c>
      <c r="C107" s="1" t="str">
        <f ca="1">IFERROR(__xludf.DUMMYFUNCTION("""COMPUTED_VALUE"""),"#N/A")</f>
        <v>#N/A</v>
      </c>
      <c r="E107" s="1" t="str">
        <f ca="1">IFERROR(INDIRECT(ADDRESS(MATCH(A107,saturation_curves!A:A,0),MATCH(B107,saturation_curves!$1:$1,0),4,1,"saturation_curves")),"")</f>
        <v/>
      </c>
      <c r="F107" s="1" t="str">
        <f ca="1">IFERROR(INDIRECT(ADDRESS(MATCH(C107,saturation_curves!A:A,0),MATCH(D107,saturation_curves!$1:$1,0),4,1,"saturation_curves")),"")</f>
        <v/>
      </c>
      <c r="G107" s="1" t="str">
        <f ca="1">IFERROR(__xludf.DUMMYFUNCTION("LEFT(REGEXEXTRACT(B107,""(.*)KPI.*""),LEN(REGEXEXTRACT(B107,""(.*)KPI.*""))-1)"),"#N/A")</f>
        <v>#N/A</v>
      </c>
    </row>
    <row r="108" spans="1:7" ht="13" x14ac:dyDescent="0.15">
      <c r="A108" s="1" t="str">
        <f ca="1">IFERROR(__xludf.DUMMYFUNCTION("""COMPUTED_VALUE"""),"#N/A")</f>
        <v>#N/A</v>
      </c>
      <c r="C108" s="1" t="str">
        <f ca="1">IFERROR(__xludf.DUMMYFUNCTION("""COMPUTED_VALUE"""),"#N/A")</f>
        <v>#N/A</v>
      </c>
      <c r="E108" s="1" t="str">
        <f ca="1">IFERROR(INDIRECT(ADDRESS(MATCH(A108,saturation_curves!A:A,0),MATCH(B108,saturation_curves!$1:$1,0),4,1,"saturation_curves")),"")</f>
        <v/>
      </c>
      <c r="F108" s="1" t="str">
        <f ca="1">IFERROR(INDIRECT(ADDRESS(MATCH(C108,saturation_curves!A:A,0),MATCH(D108,saturation_curves!$1:$1,0),4,1,"saturation_curves")),"")</f>
        <v/>
      </c>
      <c r="G108" s="1" t="str">
        <f ca="1">IFERROR(__xludf.DUMMYFUNCTION("LEFT(REGEXEXTRACT(B108,""(.*)KPI.*""),LEN(REGEXEXTRACT(B108,""(.*)KPI.*""))-1)"),"#N/A")</f>
        <v>#N/A</v>
      </c>
    </row>
    <row r="109" spans="1:7" ht="13" x14ac:dyDescent="0.15">
      <c r="A109" s="1" t="str">
        <f ca="1">IFERROR(__xludf.DUMMYFUNCTION("""COMPUTED_VALUE"""),"#N/A")</f>
        <v>#N/A</v>
      </c>
      <c r="C109" s="1" t="str">
        <f ca="1">IFERROR(__xludf.DUMMYFUNCTION("""COMPUTED_VALUE"""),"#N/A")</f>
        <v>#N/A</v>
      </c>
      <c r="E109" s="1" t="str">
        <f ca="1">IFERROR(INDIRECT(ADDRESS(MATCH(A109,saturation_curves!A:A,0),MATCH(B109,saturation_curves!$1:$1,0),4,1,"saturation_curves")),"")</f>
        <v/>
      </c>
      <c r="F109" s="1" t="str">
        <f ca="1">IFERROR(INDIRECT(ADDRESS(MATCH(C109,saturation_curves!A:A,0),MATCH(D109,saturation_curves!$1:$1,0),4,1,"saturation_curves")),"")</f>
        <v/>
      </c>
      <c r="G109" s="1" t="str">
        <f ca="1">IFERROR(__xludf.DUMMYFUNCTION("LEFT(REGEXEXTRACT(B109,""(.*)KPI.*""),LEN(REGEXEXTRACT(B109,""(.*)KPI.*""))-1)"),"#N/A")</f>
        <v>#N/A</v>
      </c>
    </row>
    <row r="110" spans="1:7" ht="13" x14ac:dyDescent="0.15">
      <c r="A110" s="1" t="str">
        <f ca="1">IFERROR(__xludf.DUMMYFUNCTION("""COMPUTED_VALUE"""),"#N/A")</f>
        <v>#N/A</v>
      </c>
      <c r="C110" s="1" t="str">
        <f ca="1">IFERROR(__xludf.DUMMYFUNCTION("""COMPUTED_VALUE"""),"#N/A")</f>
        <v>#N/A</v>
      </c>
      <c r="E110" s="1" t="str">
        <f ca="1">IFERROR(INDIRECT(ADDRESS(MATCH(A110,saturation_curves!A:A,0),MATCH(B110,saturation_curves!$1:$1,0),4,1,"saturation_curves")),"")</f>
        <v/>
      </c>
      <c r="F110" s="1" t="str">
        <f ca="1">IFERROR(INDIRECT(ADDRESS(MATCH(C110,saturation_curves!A:A,0),MATCH(D110,saturation_curves!$1:$1,0),4,1,"saturation_curves")),"")</f>
        <v/>
      </c>
      <c r="G110" s="1" t="str">
        <f ca="1">IFERROR(__xludf.DUMMYFUNCTION("LEFT(REGEXEXTRACT(B110,""(.*)KPI.*""),LEN(REGEXEXTRACT(B110,""(.*)KPI.*""))-1)"),"#N/A")</f>
        <v>#N/A</v>
      </c>
    </row>
    <row r="111" spans="1:7" ht="13" x14ac:dyDescent="0.15">
      <c r="A111" s="1" t="str">
        <f ca="1">IFERROR(__xludf.DUMMYFUNCTION("""COMPUTED_VALUE"""),"#N/A")</f>
        <v>#N/A</v>
      </c>
      <c r="C111" s="1" t="str">
        <f ca="1">IFERROR(__xludf.DUMMYFUNCTION("""COMPUTED_VALUE"""),"#N/A")</f>
        <v>#N/A</v>
      </c>
      <c r="E111" s="1" t="str">
        <f ca="1">IFERROR(INDIRECT(ADDRESS(MATCH(A111,saturation_curves!A:A,0),MATCH(B111,saturation_curves!$1:$1,0),4,1,"saturation_curves")),"")</f>
        <v/>
      </c>
      <c r="F111" s="1" t="str">
        <f ca="1">IFERROR(INDIRECT(ADDRESS(MATCH(C111,saturation_curves!A:A,0),MATCH(D111,saturation_curves!$1:$1,0),4,1,"saturation_curves")),"")</f>
        <v/>
      </c>
      <c r="G111" s="1" t="str">
        <f ca="1">IFERROR(__xludf.DUMMYFUNCTION("LEFT(REGEXEXTRACT(B111,""(.*)KPI.*""),LEN(REGEXEXTRACT(B111,""(.*)KPI.*""))-1)"),"#N/A")</f>
        <v>#N/A</v>
      </c>
    </row>
    <row r="112" spans="1:7" ht="13" x14ac:dyDescent="0.15">
      <c r="A112" s="1" t="str">
        <f ca="1">IFERROR(__xludf.DUMMYFUNCTION("""COMPUTED_VALUE"""),"#N/A")</f>
        <v>#N/A</v>
      </c>
      <c r="C112" s="1" t="str">
        <f ca="1">IFERROR(__xludf.DUMMYFUNCTION("""COMPUTED_VALUE"""),"#N/A")</f>
        <v>#N/A</v>
      </c>
      <c r="E112" s="1" t="str">
        <f ca="1">IFERROR(INDIRECT(ADDRESS(MATCH(A112,saturation_curves!A:A,0),MATCH(B112,saturation_curves!$1:$1,0),4,1,"saturation_curves")),"")</f>
        <v/>
      </c>
      <c r="F112" s="1" t="str">
        <f ca="1">IFERROR(INDIRECT(ADDRESS(MATCH(C112,saturation_curves!A:A,0),MATCH(D112,saturation_curves!$1:$1,0),4,1,"saturation_curves")),"")</f>
        <v/>
      </c>
      <c r="G112" s="1" t="str">
        <f ca="1">IFERROR(__xludf.DUMMYFUNCTION("LEFT(REGEXEXTRACT(B112,""(.*)KPI.*""),LEN(REGEXEXTRACT(B112,""(.*)KPI.*""))-1)"),"#N/A")</f>
        <v>#N/A</v>
      </c>
    </row>
    <row r="113" spans="1:7" ht="13" x14ac:dyDescent="0.15">
      <c r="A113" s="1" t="str">
        <f ca="1">IFERROR(__xludf.DUMMYFUNCTION("""COMPUTED_VALUE"""),"#N/A")</f>
        <v>#N/A</v>
      </c>
      <c r="C113" s="1" t="str">
        <f ca="1">IFERROR(__xludf.DUMMYFUNCTION("""COMPUTED_VALUE"""),"#N/A")</f>
        <v>#N/A</v>
      </c>
      <c r="E113" s="1" t="str">
        <f ca="1">IFERROR(INDIRECT(ADDRESS(MATCH(A113,saturation_curves!A:A,0),MATCH(B113,saturation_curves!$1:$1,0),4,1,"saturation_curves")),"")</f>
        <v/>
      </c>
      <c r="F113" s="1" t="str">
        <f ca="1">IFERROR(INDIRECT(ADDRESS(MATCH(C113,saturation_curves!A:A,0),MATCH(D113,saturation_curves!$1:$1,0),4,1,"saturation_curves")),"")</f>
        <v/>
      </c>
      <c r="G113" s="1" t="str">
        <f ca="1">IFERROR(__xludf.DUMMYFUNCTION("LEFT(REGEXEXTRACT(B113,""(.*)KPI.*""),LEN(REGEXEXTRACT(B113,""(.*)KPI.*""))-1)"),"#N/A")</f>
        <v>#N/A</v>
      </c>
    </row>
    <row r="114" spans="1:7" ht="13" x14ac:dyDescent="0.15">
      <c r="A114" s="1" t="str">
        <f ca="1">IFERROR(__xludf.DUMMYFUNCTION("""COMPUTED_VALUE"""),"#N/A")</f>
        <v>#N/A</v>
      </c>
      <c r="C114" s="1" t="str">
        <f ca="1">IFERROR(__xludf.DUMMYFUNCTION("""COMPUTED_VALUE"""),"#N/A")</f>
        <v>#N/A</v>
      </c>
      <c r="E114" s="1" t="str">
        <f ca="1">IFERROR(INDIRECT(ADDRESS(MATCH(A114,saturation_curves!A:A,0),MATCH(B114,saturation_curves!$1:$1,0),4,1,"saturation_curves")),"")</f>
        <v/>
      </c>
      <c r="F114" s="1" t="str">
        <f ca="1">IFERROR(INDIRECT(ADDRESS(MATCH(C114,saturation_curves!A:A,0),MATCH(D114,saturation_curves!$1:$1,0),4,1,"saturation_curves")),"")</f>
        <v/>
      </c>
      <c r="G114" s="1" t="str">
        <f ca="1">IFERROR(__xludf.DUMMYFUNCTION("LEFT(REGEXEXTRACT(B114,""(.*)KPI.*""),LEN(REGEXEXTRACT(B114,""(.*)KPI.*""))-1)"),"#N/A")</f>
        <v>#N/A</v>
      </c>
    </row>
    <row r="115" spans="1:7" ht="13" x14ac:dyDescent="0.15">
      <c r="A115" s="1" t="str">
        <f ca="1">IFERROR(__xludf.DUMMYFUNCTION("""COMPUTED_VALUE"""),"#N/A")</f>
        <v>#N/A</v>
      </c>
      <c r="C115" s="1" t="str">
        <f ca="1">IFERROR(__xludf.DUMMYFUNCTION("""COMPUTED_VALUE"""),"#N/A")</f>
        <v>#N/A</v>
      </c>
      <c r="E115" s="1" t="str">
        <f ca="1">IFERROR(INDIRECT(ADDRESS(MATCH(A115,saturation_curves!A:A,0),MATCH(B115,saturation_curves!$1:$1,0),4,1,"saturation_curves")),"")</f>
        <v/>
      </c>
      <c r="F115" s="1" t="str">
        <f ca="1">IFERROR(INDIRECT(ADDRESS(MATCH(C115,saturation_curves!A:A,0),MATCH(D115,saturation_curves!$1:$1,0),4,1,"saturation_curves")),"")</f>
        <v/>
      </c>
      <c r="G115" s="1" t="str">
        <f ca="1">IFERROR(__xludf.DUMMYFUNCTION("LEFT(REGEXEXTRACT(B115,""(.*)KPI.*""),LEN(REGEXEXTRACT(B115,""(.*)KPI.*""))-1)"),"#N/A")</f>
        <v>#N/A</v>
      </c>
    </row>
    <row r="116" spans="1:7" ht="13" x14ac:dyDescent="0.15">
      <c r="A116" s="1" t="str">
        <f ca="1">IFERROR(__xludf.DUMMYFUNCTION("""COMPUTED_VALUE"""),"#N/A")</f>
        <v>#N/A</v>
      </c>
      <c r="C116" s="1" t="str">
        <f ca="1">IFERROR(__xludf.DUMMYFUNCTION("""COMPUTED_VALUE"""),"#N/A")</f>
        <v>#N/A</v>
      </c>
      <c r="E116" s="1" t="str">
        <f ca="1">IFERROR(INDIRECT(ADDRESS(MATCH(A116,saturation_curves!A:A,0),MATCH(B116,saturation_curves!$1:$1,0),4,1,"saturation_curves")),"")</f>
        <v/>
      </c>
      <c r="F116" s="1" t="str">
        <f ca="1">IFERROR(INDIRECT(ADDRESS(MATCH(C116,saturation_curves!A:A,0),MATCH(D116,saturation_curves!$1:$1,0),4,1,"saturation_curves")),"")</f>
        <v/>
      </c>
      <c r="G116" s="1" t="str">
        <f ca="1">IFERROR(__xludf.DUMMYFUNCTION("LEFT(REGEXEXTRACT(B116,""(.*)KPI.*""),LEN(REGEXEXTRACT(B116,""(.*)KPI.*""))-1)"),"#N/A")</f>
        <v>#N/A</v>
      </c>
    </row>
    <row r="117" spans="1:7" ht="13" x14ac:dyDescent="0.15">
      <c r="A117" s="1" t="str">
        <f ca="1">IFERROR(__xludf.DUMMYFUNCTION("""COMPUTED_VALUE"""),"#N/A")</f>
        <v>#N/A</v>
      </c>
      <c r="C117" s="1" t="str">
        <f ca="1">IFERROR(__xludf.DUMMYFUNCTION("""COMPUTED_VALUE"""),"#N/A")</f>
        <v>#N/A</v>
      </c>
      <c r="E117" s="1" t="str">
        <f ca="1">IFERROR(INDIRECT(ADDRESS(MATCH(A117,saturation_curves!A:A,0),MATCH(B117,saturation_curves!$1:$1,0),4,1,"saturation_curves")),"")</f>
        <v/>
      </c>
      <c r="F117" s="1" t="str">
        <f ca="1">IFERROR(INDIRECT(ADDRESS(MATCH(C117,saturation_curves!A:A,0),MATCH(D117,saturation_curves!$1:$1,0),4,1,"saturation_curves")),"")</f>
        <v/>
      </c>
      <c r="G117" s="1" t="str">
        <f ca="1">IFERROR(__xludf.DUMMYFUNCTION("LEFT(REGEXEXTRACT(B117,""(.*)KPI.*""),LEN(REGEXEXTRACT(B117,""(.*)KPI.*""))-1)"),"#N/A")</f>
        <v>#N/A</v>
      </c>
    </row>
    <row r="118" spans="1:7" ht="13" x14ac:dyDescent="0.15">
      <c r="A118" s="1" t="str">
        <f ca="1">IFERROR(__xludf.DUMMYFUNCTION("""COMPUTED_VALUE"""),"#N/A")</f>
        <v>#N/A</v>
      </c>
      <c r="C118" s="1" t="str">
        <f ca="1">IFERROR(__xludf.DUMMYFUNCTION("""COMPUTED_VALUE"""),"#N/A")</f>
        <v>#N/A</v>
      </c>
      <c r="E118" s="1" t="str">
        <f ca="1">IFERROR(INDIRECT(ADDRESS(MATCH(A118,saturation_curves!A:A,0),MATCH(B118,saturation_curves!$1:$1,0),4,1,"saturation_curves")),"")</f>
        <v/>
      </c>
      <c r="F118" s="1" t="str">
        <f ca="1">IFERROR(INDIRECT(ADDRESS(MATCH(C118,saturation_curves!A:A,0),MATCH(D118,saturation_curves!$1:$1,0),4,1,"saturation_curves")),"")</f>
        <v/>
      </c>
      <c r="G118" s="1" t="str">
        <f ca="1">IFERROR(__xludf.DUMMYFUNCTION("LEFT(REGEXEXTRACT(B118,""(.*)KPI.*""),LEN(REGEXEXTRACT(B118,""(.*)KPI.*""))-1)"),"#N/A")</f>
        <v>#N/A</v>
      </c>
    </row>
    <row r="119" spans="1:7" ht="13" x14ac:dyDescent="0.15">
      <c r="A119" s="1" t="str">
        <f ca="1">IFERROR(__xludf.DUMMYFUNCTION("""COMPUTED_VALUE"""),"#N/A")</f>
        <v>#N/A</v>
      </c>
      <c r="C119" s="1" t="str">
        <f ca="1">IFERROR(__xludf.DUMMYFUNCTION("""COMPUTED_VALUE"""),"#N/A")</f>
        <v>#N/A</v>
      </c>
      <c r="E119" s="1" t="str">
        <f ca="1">IFERROR(INDIRECT(ADDRESS(MATCH(A119,saturation_curves!A:A,0),MATCH(B119,saturation_curves!$1:$1,0),4,1,"saturation_curves")),"")</f>
        <v/>
      </c>
      <c r="F119" s="1" t="str">
        <f ca="1">IFERROR(INDIRECT(ADDRESS(MATCH(C119,saturation_curves!A:A,0),MATCH(D119,saturation_curves!$1:$1,0),4,1,"saturation_curves")),"")</f>
        <v/>
      </c>
      <c r="G119" s="1" t="str">
        <f ca="1">IFERROR(__xludf.DUMMYFUNCTION("LEFT(REGEXEXTRACT(B119,""(.*)KPI.*""),LEN(REGEXEXTRACT(B119,""(.*)KPI.*""))-1)"),"#N/A")</f>
        <v>#N/A</v>
      </c>
    </row>
    <row r="120" spans="1:7" ht="13" x14ac:dyDescent="0.15">
      <c r="A120" s="1" t="str">
        <f ca="1">IFERROR(__xludf.DUMMYFUNCTION("""COMPUTED_VALUE"""),"#N/A")</f>
        <v>#N/A</v>
      </c>
      <c r="C120" s="1" t="str">
        <f ca="1">IFERROR(__xludf.DUMMYFUNCTION("""COMPUTED_VALUE"""),"#N/A")</f>
        <v>#N/A</v>
      </c>
      <c r="E120" s="1" t="str">
        <f ca="1">IFERROR(INDIRECT(ADDRESS(MATCH(A120,saturation_curves!A:A,0),MATCH(B120,saturation_curves!$1:$1,0),4,1,"saturation_curves")),"")</f>
        <v/>
      </c>
      <c r="F120" s="1" t="str">
        <f ca="1">IFERROR(INDIRECT(ADDRESS(MATCH(C120,saturation_curves!A:A,0),MATCH(D120,saturation_curves!$1:$1,0),4,1,"saturation_curves")),"")</f>
        <v/>
      </c>
      <c r="G120" s="1" t="str">
        <f ca="1">IFERROR(__xludf.DUMMYFUNCTION("LEFT(REGEXEXTRACT(B120,""(.*)KPI.*""),LEN(REGEXEXTRACT(B120,""(.*)KPI.*""))-1)"),"#N/A")</f>
        <v>#N/A</v>
      </c>
    </row>
    <row r="121" spans="1:7" ht="13" x14ac:dyDescent="0.15">
      <c r="A121" s="1" t="str">
        <f ca="1">IFERROR(__xludf.DUMMYFUNCTION("""COMPUTED_VALUE"""),"#N/A")</f>
        <v>#N/A</v>
      </c>
      <c r="C121" s="1" t="str">
        <f ca="1">IFERROR(__xludf.DUMMYFUNCTION("""COMPUTED_VALUE"""),"#N/A")</f>
        <v>#N/A</v>
      </c>
      <c r="E121" s="1" t="str">
        <f ca="1">IFERROR(INDIRECT(ADDRESS(MATCH(A121,saturation_curves!A:A,0),MATCH(B121,saturation_curves!$1:$1,0),4,1,"saturation_curves")),"")</f>
        <v/>
      </c>
      <c r="F121" s="1" t="str">
        <f ca="1">IFERROR(INDIRECT(ADDRESS(MATCH(C121,saturation_curves!A:A,0),MATCH(D121,saturation_curves!$1:$1,0),4,1,"saturation_curves")),"")</f>
        <v/>
      </c>
      <c r="G121" s="1" t="str">
        <f ca="1">IFERROR(__xludf.DUMMYFUNCTION("LEFT(REGEXEXTRACT(B121,""(.*)KPI.*""),LEN(REGEXEXTRACT(B121,""(.*)KPI.*""))-1)"),"#N/A")</f>
        <v>#N/A</v>
      </c>
    </row>
    <row r="122" spans="1:7" ht="13" x14ac:dyDescent="0.15">
      <c r="A122" s="1" t="str">
        <f ca="1">IFERROR(__xludf.DUMMYFUNCTION("""COMPUTED_VALUE"""),"#N/A")</f>
        <v>#N/A</v>
      </c>
      <c r="C122" s="1" t="str">
        <f ca="1">IFERROR(__xludf.DUMMYFUNCTION("""COMPUTED_VALUE"""),"#N/A")</f>
        <v>#N/A</v>
      </c>
      <c r="E122" s="1" t="str">
        <f ca="1">IFERROR(INDIRECT(ADDRESS(MATCH(A122,saturation_curves!A:A,0),MATCH(B122,saturation_curves!$1:$1,0),4,1,"saturation_curves")),"")</f>
        <v/>
      </c>
      <c r="F122" s="1" t="str">
        <f ca="1">IFERROR(INDIRECT(ADDRESS(MATCH(C122,saturation_curves!A:A,0),MATCH(D122,saturation_curves!$1:$1,0),4,1,"saturation_curves")),"")</f>
        <v/>
      </c>
      <c r="G122" s="1" t="str">
        <f ca="1">IFERROR(__xludf.DUMMYFUNCTION("LEFT(REGEXEXTRACT(B122,""(.*)KPI.*""),LEN(REGEXEXTRACT(B122,""(.*)KPI.*""))-1)"),"#N/A")</f>
        <v>#N/A</v>
      </c>
    </row>
    <row r="123" spans="1:7" ht="13" x14ac:dyDescent="0.15">
      <c r="A123" s="1" t="str">
        <f ca="1">IFERROR(__xludf.DUMMYFUNCTION("""COMPUTED_VALUE"""),"#N/A")</f>
        <v>#N/A</v>
      </c>
      <c r="C123" s="1" t="str">
        <f ca="1">IFERROR(__xludf.DUMMYFUNCTION("""COMPUTED_VALUE"""),"#N/A")</f>
        <v>#N/A</v>
      </c>
      <c r="E123" s="1" t="str">
        <f ca="1">IFERROR(INDIRECT(ADDRESS(MATCH(A123,saturation_curves!A:A,0),MATCH(B123,saturation_curves!$1:$1,0),4,1,"saturation_curves")),"")</f>
        <v/>
      </c>
      <c r="F123" s="1" t="str">
        <f ca="1">IFERROR(INDIRECT(ADDRESS(MATCH(C123,saturation_curves!A:A,0),MATCH(D123,saturation_curves!$1:$1,0),4,1,"saturation_curves")),"")</f>
        <v/>
      </c>
      <c r="G123" s="1" t="str">
        <f ca="1">IFERROR(__xludf.DUMMYFUNCTION("LEFT(REGEXEXTRACT(B123,""(.*)KPI.*""),LEN(REGEXEXTRACT(B123,""(.*)KPI.*""))-1)"),"#N/A")</f>
        <v>#N/A</v>
      </c>
    </row>
    <row r="124" spans="1:7" ht="13" x14ac:dyDescent="0.15">
      <c r="A124" s="1" t="str">
        <f ca="1">IFERROR(__xludf.DUMMYFUNCTION("""COMPUTED_VALUE"""),"#N/A")</f>
        <v>#N/A</v>
      </c>
      <c r="C124" s="1" t="str">
        <f ca="1">IFERROR(__xludf.DUMMYFUNCTION("""COMPUTED_VALUE"""),"#N/A")</f>
        <v>#N/A</v>
      </c>
      <c r="E124" s="1" t="str">
        <f ca="1">IFERROR(INDIRECT(ADDRESS(MATCH(A124,saturation_curves!A:A,0),MATCH(B124,saturation_curves!$1:$1,0),4,1,"saturation_curves")),"")</f>
        <v/>
      </c>
      <c r="F124" s="1" t="str">
        <f ca="1">IFERROR(INDIRECT(ADDRESS(MATCH(C124,saturation_curves!A:A,0),MATCH(D124,saturation_curves!$1:$1,0),4,1,"saturation_curves")),"")</f>
        <v/>
      </c>
      <c r="G124" s="1" t="str">
        <f ca="1">IFERROR(__xludf.DUMMYFUNCTION("LEFT(REGEXEXTRACT(B124,""(.*)KPI.*""),LEN(REGEXEXTRACT(B124,""(.*)KPI.*""))-1)"),"#N/A")</f>
        <v>#N/A</v>
      </c>
    </row>
    <row r="125" spans="1:7" ht="13" x14ac:dyDescent="0.15">
      <c r="A125" s="1" t="str">
        <f ca="1">IFERROR(__xludf.DUMMYFUNCTION("""COMPUTED_VALUE"""),"#N/A")</f>
        <v>#N/A</v>
      </c>
      <c r="C125" s="1" t="str">
        <f ca="1">IFERROR(__xludf.DUMMYFUNCTION("""COMPUTED_VALUE"""),"#N/A")</f>
        <v>#N/A</v>
      </c>
      <c r="E125" s="1" t="str">
        <f ca="1">IFERROR(INDIRECT(ADDRESS(MATCH(A125,saturation_curves!A:A,0),MATCH(B125,saturation_curves!$1:$1,0),4,1,"saturation_curves")),"")</f>
        <v/>
      </c>
      <c r="F125" s="1" t="str">
        <f ca="1">IFERROR(INDIRECT(ADDRESS(MATCH(C125,saturation_curves!A:A,0),MATCH(D125,saturation_curves!$1:$1,0),4,1,"saturation_curves")),"")</f>
        <v/>
      </c>
      <c r="G125" s="1" t="str">
        <f ca="1">IFERROR(__xludf.DUMMYFUNCTION("LEFT(REGEXEXTRACT(B125,""(.*)KPI.*""),LEN(REGEXEXTRACT(B125,""(.*)KPI.*""))-1)"),"#N/A")</f>
        <v>#N/A</v>
      </c>
    </row>
    <row r="126" spans="1:7" ht="13" x14ac:dyDescent="0.15">
      <c r="A126" s="1" t="str">
        <f ca="1">IFERROR(__xludf.DUMMYFUNCTION("""COMPUTED_VALUE"""),"#N/A")</f>
        <v>#N/A</v>
      </c>
      <c r="C126" s="1" t="str">
        <f ca="1">IFERROR(__xludf.DUMMYFUNCTION("""COMPUTED_VALUE"""),"#N/A")</f>
        <v>#N/A</v>
      </c>
      <c r="E126" s="1" t="str">
        <f ca="1">IFERROR(INDIRECT(ADDRESS(MATCH(A126,saturation_curves!A:A,0),MATCH(B126,saturation_curves!$1:$1,0),4,1,"saturation_curves")),"")</f>
        <v/>
      </c>
      <c r="F126" s="1" t="str">
        <f ca="1">IFERROR(INDIRECT(ADDRESS(MATCH(C126,saturation_curves!A:A,0),MATCH(D126,saturation_curves!$1:$1,0),4,1,"saturation_curves")),"")</f>
        <v/>
      </c>
      <c r="G126" s="1" t="str">
        <f ca="1">IFERROR(__xludf.DUMMYFUNCTION("LEFT(REGEXEXTRACT(B126,""(.*)KPI.*""),LEN(REGEXEXTRACT(B126,""(.*)KPI.*""))-1)"),"#N/A")</f>
        <v>#N/A</v>
      </c>
    </row>
    <row r="127" spans="1:7" ht="13" x14ac:dyDescent="0.15">
      <c r="A127" s="1" t="str">
        <f ca="1">IFERROR(__xludf.DUMMYFUNCTION("""COMPUTED_VALUE"""),"#N/A")</f>
        <v>#N/A</v>
      </c>
      <c r="C127" s="1" t="str">
        <f ca="1">IFERROR(__xludf.DUMMYFUNCTION("""COMPUTED_VALUE"""),"#N/A")</f>
        <v>#N/A</v>
      </c>
      <c r="E127" s="1" t="str">
        <f ca="1">IFERROR(INDIRECT(ADDRESS(MATCH(A127,saturation_curves!A:A,0),MATCH(B127,saturation_curves!$1:$1,0),4,1,"saturation_curves")),"")</f>
        <v/>
      </c>
      <c r="F127" s="1" t="str">
        <f ca="1">IFERROR(INDIRECT(ADDRESS(MATCH(C127,saturation_curves!A:A,0),MATCH(D127,saturation_curves!$1:$1,0),4,1,"saturation_curves")),"")</f>
        <v/>
      </c>
      <c r="G127" s="1" t="str">
        <f ca="1">IFERROR(__xludf.DUMMYFUNCTION("LEFT(REGEXEXTRACT(B127,""(.*)KPI.*""),LEN(REGEXEXTRACT(B127,""(.*)KPI.*""))-1)"),"#N/A")</f>
        <v>#N/A</v>
      </c>
    </row>
    <row r="128" spans="1:7" ht="13" x14ac:dyDescent="0.15">
      <c r="A128" s="1" t="str">
        <f ca="1">IFERROR(__xludf.DUMMYFUNCTION("""COMPUTED_VALUE"""),"#N/A")</f>
        <v>#N/A</v>
      </c>
      <c r="C128" s="1" t="str">
        <f ca="1">IFERROR(__xludf.DUMMYFUNCTION("""COMPUTED_VALUE"""),"#N/A")</f>
        <v>#N/A</v>
      </c>
      <c r="E128" s="1" t="str">
        <f ca="1">IFERROR(INDIRECT(ADDRESS(MATCH(A128,saturation_curves!A:A,0),MATCH(B128,saturation_curves!$1:$1,0),4,1,"saturation_curves")),"")</f>
        <v/>
      </c>
      <c r="F128" s="1" t="str">
        <f ca="1">IFERROR(INDIRECT(ADDRESS(MATCH(C128,saturation_curves!A:A,0),MATCH(D128,saturation_curves!$1:$1,0),4,1,"saturation_curves")),"")</f>
        <v/>
      </c>
      <c r="G128" s="1" t="str">
        <f ca="1">IFERROR(__xludf.DUMMYFUNCTION("LEFT(REGEXEXTRACT(B128,""(.*)KPI.*""),LEN(REGEXEXTRACT(B128,""(.*)KPI.*""))-1)"),"#N/A")</f>
        <v>#N/A</v>
      </c>
    </row>
    <row r="129" spans="1:7" ht="13" x14ac:dyDescent="0.15">
      <c r="A129" s="1" t="str">
        <f ca="1">IFERROR(__xludf.DUMMYFUNCTION("""COMPUTED_VALUE"""),"#N/A")</f>
        <v>#N/A</v>
      </c>
      <c r="C129" s="1" t="str">
        <f ca="1">IFERROR(__xludf.DUMMYFUNCTION("""COMPUTED_VALUE"""),"#N/A")</f>
        <v>#N/A</v>
      </c>
      <c r="E129" s="1" t="str">
        <f ca="1">IFERROR(INDIRECT(ADDRESS(MATCH(A129,saturation_curves!A:A,0),MATCH(B129,saturation_curves!$1:$1,0),4,1,"saturation_curves")),"")</f>
        <v/>
      </c>
      <c r="F129" s="1" t="str">
        <f ca="1">IFERROR(INDIRECT(ADDRESS(MATCH(C129,saturation_curves!A:A,0),MATCH(D129,saturation_curves!$1:$1,0),4,1,"saturation_curves")),"")</f>
        <v/>
      </c>
      <c r="G129" s="1" t="str">
        <f ca="1">IFERROR(__xludf.DUMMYFUNCTION("LEFT(REGEXEXTRACT(B129,""(.*)KPI.*""),LEN(REGEXEXTRACT(B129,""(.*)KPI.*""))-1)"),"#N/A")</f>
        <v>#N/A</v>
      </c>
    </row>
    <row r="130" spans="1:7" ht="13" x14ac:dyDescent="0.15">
      <c r="A130" s="1" t="str">
        <f ca="1">IFERROR(__xludf.DUMMYFUNCTION("""COMPUTED_VALUE"""),"#N/A")</f>
        <v>#N/A</v>
      </c>
      <c r="C130" s="1" t="str">
        <f ca="1">IFERROR(__xludf.DUMMYFUNCTION("""COMPUTED_VALUE"""),"#N/A")</f>
        <v>#N/A</v>
      </c>
      <c r="E130" s="1" t="str">
        <f ca="1">IFERROR(INDIRECT(ADDRESS(MATCH(A130,saturation_curves!A:A,0),MATCH(B130,saturation_curves!$1:$1,0),4,1,"saturation_curves")),"")</f>
        <v/>
      </c>
      <c r="F130" s="1" t="str">
        <f ca="1">IFERROR(INDIRECT(ADDRESS(MATCH(C130,saturation_curves!A:A,0),MATCH(D130,saturation_curves!$1:$1,0),4,1,"saturation_curves")),"")</f>
        <v/>
      </c>
      <c r="G130" s="1" t="str">
        <f ca="1">IFERROR(__xludf.DUMMYFUNCTION("LEFT(REGEXEXTRACT(B130,""(.*)KPI.*""),LEN(REGEXEXTRACT(B130,""(.*)KPI.*""))-1)"),"#N/A")</f>
        <v>#N/A</v>
      </c>
    </row>
    <row r="131" spans="1:7" ht="13" x14ac:dyDescent="0.15">
      <c r="A131" s="1" t="str">
        <f ca="1">IFERROR(__xludf.DUMMYFUNCTION("""COMPUTED_VALUE"""),"#N/A")</f>
        <v>#N/A</v>
      </c>
      <c r="C131" s="1" t="str">
        <f ca="1">IFERROR(__xludf.DUMMYFUNCTION("""COMPUTED_VALUE"""),"#N/A")</f>
        <v>#N/A</v>
      </c>
      <c r="E131" s="1" t="str">
        <f ca="1">IFERROR(INDIRECT(ADDRESS(MATCH(A131,saturation_curves!A:A,0),MATCH(B131,saturation_curves!$1:$1,0),4,1,"saturation_curves")),"")</f>
        <v/>
      </c>
      <c r="F131" s="1" t="str">
        <f ca="1">IFERROR(INDIRECT(ADDRESS(MATCH(C131,saturation_curves!A:A,0),MATCH(D131,saturation_curves!$1:$1,0),4,1,"saturation_curves")),"")</f>
        <v/>
      </c>
      <c r="G131" s="1" t="str">
        <f ca="1">IFERROR(__xludf.DUMMYFUNCTION("LEFT(REGEXEXTRACT(B131,""(.*)KPI.*""),LEN(REGEXEXTRACT(B131,""(.*)KPI.*""))-1)"),"#N/A")</f>
        <v>#N/A</v>
      </c>
    </row>
    <row r="132" spans="1:7" ht="13" x14ac:dyDescent="0.15">
      <c r="A132" s="1" t="str">
        <f ca="1">IFERROR(__xludf.DUMMYFUNCTION("""COMPUTED_VALUE"""),"#N/A")</f>
        <v>#N/A</v>
      </c>
      <c r="C132" s="1" t="str">
        <f ca="1">IFERROR(__xludf.DUMMYFUNCTION("""COMPUTED_VALUE"""),"#N/A")</f>
        <v>#N/A</v>
      </c>
      <c r="E132" s="1" t="str">
        <f ca="1">IFERROR(INDIRECT(ADDRESS(MATCH(A132,saturation_curves!A:A,0),MATCH(B132,saturation_curves!$1:$1,0),4,1,"saturation_curves")),"")</f>
        <v/>
      </c>
      <c r="F132" s="1" t="str">
        <f ca="1">IFERROR(INDIRECT(ADDRESS(MATCH(C132,saturation_curves!A:A,0),MATCH(D132,saturation_curves!$1:$1,0),4,1,"saturation_curves")),"")</f>
        <v/>
      </c>
      <c r="G132" s="1" t="str">
        <f ca="1">IFERROR(__xludf.DUMMYFUNCTION("LEFT(REGEXEXTRACT(B132,""(.*)KPI.*""),LEN(REGEXEXTRACT(B132,""(.*)KPI.*""))-1)"),"#N/A")</f>
        <v>#N/A</v>
      </c>
    </row>
    <row r="133" spans="1:7" ht="13" x14ac:dyDescent="0.15">
      <c r="A133" s="1" t="str">
        <f ca="1">IFERROR(__xludf.DUMMYFUNCTION("""COMPUTED_VALUE"""),"#N/A")</f>
        <v>#N/A</v>
      </c>
      <c r="C133" s="1" t="str">
        <f ca="1">IFERROR(__xludf.DUMMYFUNCTION("""COMPUTED_VALUE"""),"#N/A")</f>
        <v>#N/A</v>
      </c>
      <c r="E133" s="1" t="str">
        <f ca="1">IFERROR(INDIRECT(ADDRESS(MATCH(A133,saturation_curves!A:A,0),MATCH(B133,saturation_curves!$1:$1,0),4,1,"saturation_curves")),"")</f>
        <v/>
      </c>
      <c r="F133" s="1" t="str">
        <f ca="1">IFERROR(INDIRECT(ADDRESS(MATCH(C133,saturation_curves!A:A,0),MATCH(D133,saturation_curves!$1:$1,0),4,1,"saturation_curves")),"")</f>
        <v/>
      </c>
      <c r="G133" s="1" t="str">
        <f ca="1">IFERROR(__xludf.DUMMYFUNCTION("LEFT(REGEXEXTRACT(B133,""(.*)KPI.*""),LEN(REGEXEXTRACT(B133,""(.*)KPI.*""))-1)"),"#N/A")</f>
        <v>#N/A</v>
      </c>
    </row>
    <row r="134" spans="1:7" ht="13" x14ac:dyDescent="0.15">
      <c r="A134" s="1" t="str">
        <f ca="1">IFERROR(__xludf.DUMMYFUNCTION("""COMPUTED_VALUE"""),"#N/A")</f>
        <v>#N/A</v>
      </c>
      <c r="C134" s="1" t="str">
        <f ca="1">IFERROR(__xludf.DUMMYFUNCTION("""COMPUTED_VALUE"""),"#N/A")</f>
        <v>#N/A</v>
      </c>
      <c r="E134" s="1" t="str">
        <f ca="1">IFERROR(INDIRECT(ADDRESS(MATCH(A134,saturation_curves!A:A,0),MATCH(B134,saturation_curves!$1:$1,0),4,1,"saturation_curves")),"")</f>
        <v/>
      </c>
      <c r="F134" s="1" t="str">
        <f ca="1">IFERROR(INDIRECT(ADDRESS(MATCH(C134,saturation_curves!A:A,0),MATCH(D134,saturation_curves!$1:$1,0),4,1,"saturation_curves")),"")</f>
        <v/>
      </c>
      <c r="G134" s="1" t="str">
        <f ca="1">IFERROR(__xludf.DUMMYFUNCTION("LEFT(REGEXEXTRACT(B134,""(.*)KPI.*""),LEN(REGEXEXTRACT(B134,""(.*)KPI.*""))-1)"),"#N/A")</f>
        <v>#N/A</v>
      </c>
    </row>
    <row r="135" spans="1:7" ht="13" x14ac:dyDescent="0.15">
      <c r="A135" s="1" t="str">
        <f ca="1">IFERROR(__xludf.DUMMYFUNCTION("""COMPUTED_VALUE"""),"#N/A")</f>
        <v>#N/A</v>
      </c>
      <c r="C135" s="1" t="str">
        <f ca="1">IFERROR(__xludf.DUMMYFUNCTION("""COMPUTED_VALUE"""),"#N/A")</f>
        <v>#N/A</v>
      </c>
      <c r="E135" s="1" t="str">
        <f ca="1">IFERROR(INDIRECT(ADDRESS(MATCH(A135,saturation_curves!A:A,0),MATCH(B135,saturation_curves!$1:$1,0),4,1,"saturation_curves")),"")</f>
        <v/>
      </c>
      <c r="F135" s="1" t="str">
        <f ca="1">IFERROR(INDIRECT(ADDRESS(MATCH(C135,saturation_curves!A:A,0),MATCH(D135,saturation_curves!$1:$1,0),4,1,"saturation_curves")),"")</f>
        <v/>
      </c>
      <c r="G135" s="1" t="str">
        <f ca="1">IFERROR(__xludf.DUMMYFUNCTION("LEFT(REGEXEXTRACT(B135,""(.*)KPI.*""),LEN(REGEXEXTRACT(B135,""(.*)KPI.*""))-1)"),"#N/A")</f>
        <v>#N/A</v>
      </c>
    </row>
    <row r="136" spans="1:7" ht="13" x14ac:dyDescent="0.15">
      <c r="A136" s="1" t="str">
        <f ca="1">IFERROR(__xludf.DUMMYFUNCTION("""COMPUTED_VALUE"""),"#N/A")</f>
        <v>#N/A</v>
      </c>
      <c r="C136" s="1" t="str">
        <f ca="1">IFERROR(__xludf.DUMMYFUNCTION("""COMPUTED_VALUE"""),"#N/A")</f>
        <v>#N/A</v>
      </c>
      <c r="E136" s="1" t="str">
        <f ca="1">IFERROR(INDIRECT(ADDRESS(MATCH(A136,saturation_curves!A:A,0),MATCH(B136,saturation_curves!$1:$1,0),4,1,"saturation_curves")),"")</f>
        <v/>
      </c>
      <c r="F136" s="1" t="str">
        <f ca="1">IFERROR(INDIRECT(ADDRESS(MATCH(C136,saturation_curves!A:A,0),MATCH(D136,saturation_curves!$1:$1,0),4,1,"saturation_curves")),"")</f>
        <v/>
      </c>
      <c r="G136" s="1" t="str">
        <f ca="1">IFERROR(__xludf.DUMMYFUNCTION("LEFT(REGEXEXTRACT(B136,""(.*)KPI.*""),LEN(REGEXEXTRACT(B136,""(.*)KPI.*""))-1)"),"#N/A")</f>
        <v>#N/A</v>
      </c>
    </row>
    <row r="137" spans="1:7" ht="13" x14ac:dyDescent="0.15">
      <c r="A137" s="1" t="str">
        <f ca="1">IFERROR(__xludf.DUMMYFUNCTION("""COMPUTED_VALUE"""),"#N/A")</f>
        <v>#N/A</v>
      </c>
      <c r="C137" s="1" t="str">
        <f ca="1">IFERROR(__xludf.DUMMYFUNCTION("""COMPUTED_VALUE"""),"#N/A")</f>
        <v>#N/A</v>
      </c>
      <c r="E137" s="1" t="str">
        <f ca="1">IFERROR(INDIRECT(ADDRESS(MATCH(A137,saturation_curves!A:A,0),MATCH(B137,saturation_curves!$1:$1,0),4,1,"saturation_curves")),"")</f>
        <v/>
      </c>
      <c r="F137" s="1" t="str">
        <f ca="1">IFERROR(INDIRECT(ADDRESS(MATCH(C137,saturation_curves!A:A,0),MATCH(D137,saturation_curves!$1:$1,0),4,1,"saturation_curves")),"")</f>
        <v/>
      </c>
      <c r="G137" s="1" t="str">
        <f ca="1">IFERROR(__xludf.DUMMYFUNCTION("LEFT(REGEXEXTRACT(B137,""(.*)KPI.*""),LEN(REGEXEXTRACT(B137,""(.*)KPI.*""))-1)"),"#N/A")</f>
        <v>#N/A</v>
      </c>
    </row>
    <row r="138" spans="1:7" ht="13" x14ac:dyDescent="0.15">
      <c r="A138" s="1" t="str">
        <f ca="1">IFERROR(__xludf.DUMMYFUNCTION("""COMPUTED_VALUE"""),"#N/A")</f>
        <v>#N/A</v>
      </c>
      <c r="C138" s="1" t="str">
        <f ca="1">IFERROR(__xludf.DUMMYFUNCTION("""COMPUTED_VALUE"""),"#N/A")</f>
        <v>#N/A</v>
      </c>
      <c r="E138" s="1" t="str">
        <f ca="1">IFERROR(INDIRECT(ADDRESS(MATCH(A138,saturation_curves!A:A,0),MATCH(B138,saturation_curves!$1:$1,0),4,1,"saturation_curves")),"")</f>
        <v/>
      </c>
      <c r="F138" s="1" t="str">
        <f ca="1">IFERROR(INDIRECT(ADDRESS(MATCH(C138,saturation_curves!A:A,0),MATCH(D138,saturation_curves!$1:$1,0),4,1,"saturation_curves")),"")</f>
        <v/>
      </c>
      <c r="G138" s="1" t="str">
        <f ca="1">IFERROR(__xludf.DUMMYFUNCTION("LEFT(REGEXEXTRACT(B138,""(.*)KPI.*""),LEN(REGEXEXTRACT(B138,""(.*)KPI.*""))-1)"),"#N/A")</f>
        <v>#N/A</v>
      </c>
    </row>
    <row r="139" spans="1:7" ht="13" x14ac:dyDescent="0.15">
      <c r="A139" s="1" t="str">
        <f ca="1">IFERROR(__xludf.DUMMYFUNCTION("""COMPUTED_VALUE"""),"#N/A")</f>
        <v>#N/A</v>
      </c>
      <c r="C139" s="1" t="str">
        <f ca="1">IFERROR(__xludf.DUMMYFUNCTION("""COMPUTED_VALUE"""),"#N/A")</f>
        <v>#N/A</v>
      </c>
      <c r="E139" s="1" t="str">
        <f ca="1">IFERROR(INDIRECT(ADDRESS(MATCH(A139,saturation_curves!A:A,0),MATCH(B139,saturation_curves!$1:$1,0),4,1,"saturation_curves")),"")</f>
        <v/>
      </c>
      <c r="F139" s="1" t="str">
        <f ca="1">IFERROR(INDIRECT(ADDRESS(MATCH(C139,saturation_curves!A:A,0),MATCH(D139,saturation_curves!$1:$1,0),4,1,"saturation_curves")),"")</f>
        <v/>
      </c>
      <c r="G139" s="1" t="str">
        <f ca="1">IFERROR(__xludf.DUMMYFUNCTION("LEFT(REGEXEXTRACT(B139,""(.*)KPI.*""),LEN(REGEXEXTRACT(B139,""(.*)KPI.*""))-1)"),"#N/A")</f>
        <v>#N/A</v>
      </c>
    </row>
    <row r="140" spans="1:7" ht="13" x14ac:dyDescent="0.15">
      <c r="A140" s="1" t="str">
        <f ca="1">IFERROR(__xludf.DUMMYFUNCTION("""COMPUTED_VALUE"""),"#N/A")</f>
        <v>#N/A</v>
      </c>
      <c r="C140" s="1" t="str">
        <f ca="1">IFERROR(__xludf.DUMMYFUNCTION("""COMPUTED_VALUE"""),"#N/A")</f>
        <v>#N/A</v>
      </c>
      <c r="E140" s="1" t="str">
        <f ca="1">IFERROR(INDIRECT(ADDRESS(MATCH(A140,saturation_curves!A:A,0),MATCH(B140,saturation_curves!$1:$1,0),4,1,"saturation_curves")),"")</f>
        <v/>
      </c>
      <c r="F140" s="1" t="str">
        <f ca="1">IFERROR(INDIRECT(ADDRESS(MATCH(C140,saturation_curves!A:A,0),MATCH(D140,saturation_curves!$1:$1,0),4,1,"saturation_curves")),"")</f>
        <v/>
      </c>
      <c r="G140" s="1" t="str">
        <f ca="1">IFERROR(__xludf.DUMMYFUNCTION("LEFT(REGEXEXTRACT(B140,""(.*)KPI.*""),LEN(REGEXEXTRACT(B140,""(.*)KPI.*""))-1)"),"#N/A")</f>
        <v>#N/A</v>
      </c>
    </row>
    <row r="141" spans="1:7" ht="13" x14ac:dyDescent="0.15">
      <c r="A141" s="1" t="str">
        <f ca="1">IFERROR(__xludf.DUMMYFUNCTION("""COMPUTED_VALUE"""),"#N/A")</f>
        <v>#N/A</v>
      </c>
      <c r="C141" s="1" t="str">
        <f ca="1">IFERROR(__xludf.DUMMYFUNCTION("""COMPUTED_VALUE"""),"#N/A")</f>
        <v>#N/A</v>
      </c>
      <c r="E141" s="1" t="str">
        <f ca="1">IFERROR(INDIRECT(ADDRESS(MATCH(A141,saturation_curves!A:A,0),MATCH(B141,saturation_curves!$1:$1,0),4,1,"saturation_curves")),"")</f>
        <v/>
      </c>
      <c r="F141" s="1" t="str">
        <f ca="1">IFERROR(INDIRECT(ADDRESS(MATCH(C141,saturation_curves!A:A,0),MATCH(D141,saturation_curves!$1:$1,0),4,1,"saturation_curves")),"")</f>
        <v/>
      </c>
      <c r="G141" s="1" t="str">
        <f ca="1">IFERROR(__xludf.DUMMYFUNCTION("LEFT(REGEXEXTRACT(B141,""(.*)KPI.*""),LEN(REGEXEXTRACT(B141,""(.*)KPI.*""))-1)"),"#N/A")</f>
        <v>#N/A</v>
      </c>
    </row>
    <row r="142" spans="1:7" ht="13" x14ac:dyDescent="0.15">
      <c r="A142" s="1" t="str">
        <f ca="1">IFERROR(__xludf.DUMMYFUNCTION("""COMPUTED_VALUE"""),"#N/A")</f>
        <v>#N/A</v>
      </c>
      <c r="C142" s="1" t="str">
        <f ca="1">IFERROR(__xludf.DUMMYFUNCTION("""COMPUTED_VALUE"""),"#N/A")</f>
        <v>#N/A</v>
      </c>
      <c r="E142" s="1" t="str">
        <f ca="1">IFERROR(INDIRECT(ADDRESS(MATCH(A142,saturation_curves!A:A,0),MATCH(B142,saturation_curves!$1:$1,0),4,1,"saturation_curves")),"")</f>
        <v/>
      </c>
      <c r="F142" s="1" t="str">
        <f ca="1">IFERROR(INDIRECT(ADDRESS(MATCH(C142,saturation_curves!A:A,0),MATCH(D142,saturation_curves!$1:$1,0),4,1,"saturation_curves")),"")</f>
        <v/>
      </c>
      <c r="G142" s="1" t="str">
        <f ca="1">IFERROR(__xludf.DUMMYFUNCTION("LEFT(REGEXEXTRACT(B142,""(.*)KPI.*""),LEN(REGEXEXTRACT(B142,""(.*)KPI.*""))-1)"),"#N/A")</f>
        <v>#N/A</v>
      </c>
    </row>
    <row r="143" spans="1:7" ht="13" x14ac:dyDescent="0.15">
      <c r="A143" s="1" t="str">
        <f ca="1">IFERROR(__xludf.DUMMYFUNCTION("""COMPUTED_VALUE"""),"#N/A")</f>
        <v>#N/A</v>
      </c>
      <c r="C143" s="1" t="str">
        <f ca="1">IFERROR(__xludf.DUMMYFUNCTION("""COMPUTED_VALUE"""),"#N/A")</f>
        <v>#N/A</v>
      </c>
      <c r="E143" s="1" t="str">
        <f ca="1">IFERROR(INDIRECT(ADDRESS(MATCH(A143,saturation_curves!A:A,0),MATCH(B143,saturation_curves!$1:$1,0),4,1,"saturation_curves")),"")</f>
        <v/>
      </c>
      <c r="F143" s="1" t="str">
        <f ca="1">IFERROR(INDIRECT(ADDRESS(MATCH(C143,saturation_curves!A:A,0),MATCH(D143,saturation_curves!$1:$1,0),4,1,"saturation_curves")),"")</f>
        <v/>
      </c>
      <c r="G143" s="1" t="str">
        <f ca="1">IFERROR(__xludf.DUMMYFUNCTION("LEFT(REGEXEXTRACT(B143,""(.*)KPI.*""),LEN(REGEXEXTRACT(B143,""(.*)KPI.*""))-1)"),"#N/A")</f>
        <v>#N/A</v>
      </c>
    </row>
    <row r="144" spans="1:7" ht="13" x14ac:dyDescent="0.15">
      <c r="A144" s="1" t="str">
        <f ca="1">IFERROR(__xludf.DUMMYFUNCTION("""COMPUTED_VALUE"""),"#N/A")</f>
        <v>#N/A</v>
      </c>
      <c r="C144" s="1" t="str">
        <f ca="1">IFERROR(__xludf.DUMMYFUNCTION("""COMPUTED_VALUE"""),"#N/A")</f>
        <v>#N/A</v>
      </c>
      <c r="E144" s="1" t="str">
        <f ca="1">IFERROR(INDIRECT(ADDRESS(MATCH(A144,saturation_curves!A:A,0),MATCH(B144,saturation_curves!$1:$1,0),4,1,"saturation_curves")),"")</f>
        <v/>
      </c>
      <c r="F144" s="1" t="str">
        <f ca="1">IFERROR(INDIRECT(ADDRESS(MATCH(C144,saturation_curves!A:A,0),MATCH(D144,saturation_curves!$1:$1,0),4,1,"saturation_curves")),"")</f>
        <v/>
      </c>
      <c r="G144" s="1" t="str">
        <f ca="1">IFERROR(__xludf.DUMMYFUNCTION("LEFT(REGEXEXTRACT(B144,""(.*)KPI.*""),LEN(REGEXEXTRACT(B144,""(.*)KPI.*""))-1)"),"#N/A")</f>
        <v>#N/A</v>
      </c>
    </row>
    <row r="145" spans="1:7" ht="13" x14ac:dyDescent="0.15">
      <c r="A145" s="1" t="str">
        <f ca="1">IFERROR(__xludf.DUMMYFUNCTION("""COMPUTED_VALUE"""),"#N/A")</f>
        <v>#N/A</v>
      </c>
      <c r="C145" s="1" t="str">
        <f ca="1">IFERROR(__xludf.DUMMYFUNCTION("""COMPUTED_VALUE"""),"#N/A")</f>
        <v>#N/A</v>
      </c>
      <c r="E145" s="1" t="str">
        <f ca="1">IFERROR(INDIRECT(ADDRESS(MATCH(A145,saturation_curves!A:A,0),MATCH(B145,saturation_curves!$1:$1,0),4,1,"saturation_curves")),"")</f>
        <v/>
      </c>
      <c r="F145" s="1" t="str">
        <f ca="1">IFERROR(INDIRECT(ADDRESS(MATCH(C145,saturation_curves!A:A,0),MATCH(D145,saturation_curves!$1:$1,0),4,1,"saturation_curves")),"")</f>
        <v/>
      </c>
      <c r="G145" s="1" t="str">
        <f ca="1">IFERROR(__xludf.DUMMYFUNCTION("LEFT(REGEXEXTRACT(B145,""(.*)KPI.*""),LEN(REGEXEXTRACT(B145,""(.*)KPI.*""))-1)"),"#N/A")</f>
        <v>#N/A</v>
      </c>
    </row>
    <row r="146" spans="1:7" ht="13" x14ac:dyDescent="0.15">
      <c r="A146" s="1" t="str">
        <f ca="1">IFERROR(__xludf.DUMMYFUNCTION("""COMPUTED_VALUE"""),"#N/A")</f>
        <v>#N/A</v>
      </c>
      <c r="C146" s="1" t="str">
        <f ca="1">IFERROR(__xludf.DUMMYFUNCTION("""COMPUTED_VALUE"""),"#N/A")</f>
        <v>#N/A</v>
      </c>
      <c r="E146" s="1" t="str">
        <f ca="1">IFERROR(INDIRECT(ADDRESS(MATCH(A146,saturation_curves!A:A,0),MATCH(B146,saturation_curves!$1:$1,0),4,1,"saturation_curves")),"")</f>
        <v/>
      </c>
      <c r="F146" s="1" t="str">
        <f ca="1">IFERROR(INDIRECT(ADDRESS(MATCH(C146,saturation_curves!A:A,0),MATCH(D146,saturation_curves!$1:$1,0),4,1,"saturation_curves")),"")</f>
        <v/>
      </c>
      <c r="G146" s="1" t="str">
        <f ca="1">IFERROR(__xludf.DUMMYFUNCTION("LEFT(REGEXEXTRACT(B146,""(.*)KPI.*""),LEN(REGEXEXTRACT(B146,""(.*)KPI.*""))-1)"),"#N/A")</f>
        <v>#N/A</v>
      </c>
    </row>
    <row r="147" spans="1:7" ht="13" x14ac:dyDescent="0.15">
      <c r="A147" s="1" t="str">
        <f ca="1">IFERROR(__xludf.DUMMYFUNCTION("""COMPUTED_VALUE"""),"#N/A")</f>
        <v>#N/A</v>
      </c>
      <c r="C147" s="1" t="str">
        <f ca="1">IFERROR(__xludf.DUMMYFUNCTION("""COMPUTED_VALUE"""),"#N/A")</f>
        <v>#N/A</v>
      </c>
      <c r="E147" s="1" t="str">
        <f ca="1">IFERROR(INDIRECT(ADDRESS(MATCH(A147,saturation_curves!A:A,0),MATCH(B147,saturation_curves!$1:$1,0),4,1,"saturation_curves")),"")</f>
        <v/>
      </c>
      <c r="F147" s="1" t="str">
        <f ca="1">IFERROR(INDIRECT(ADDRESS(MATCH(C147,saturation_curves!A:A,0),MATCH(D147,saturation_curves!$1:$1,0),4,1,"saturation_curves")),"")</f>
        <v/>
      </c>
      <c r="G147" s="1" t="str">
        <f ca="1">IFERROR(__xludf.DUMMYFUNCTION("LEFT(REGEXEXTRACT(B147,""(.*)KPI.*""),LEN(REGEXEXTRACT(B147,""(.*)KPI.*""))-1)"),"#N/A")</f>
        <v>#N/A</v>
      </c>
    </row>
    <row r="148" spans="1:7" ht="13" x14ac:dyDescent="0.15">
      <c r="A148" s="1" t="str">
        <f ca="1">IFERROR(__xludf.DUMMYFUNCTION("""COMPUTED_VALUE"""),"#N/A")</f>
        <v>#N/A</v>
      </c>
      <c r="C148" s="1" t="str">
        <f ca="1">IFERROR(__xludf.DUMMYFUNCTION("""COMPUTED_VALUE"""),"#N/A")</f>
        <v>#N/A</v>
      </c>
      <c r="E148" s="1" t="str">
        <f ca="1">IFERROR(INDIRECT(ADDRESS(MATCH(A148,saturation_curves!A:A,0),MATCH(B148,saturation_curves!$1:$1,0),4,1,"saturation_curves")),"")</f>
        <v/>
      </c>
      <c r="F148" s="1" t="str">
        <f ca="1">IFERROR(INDIRECT(ADDRESS(MATCH(C148,saturation_curves!A:A,0),MATCH(D148,saturation_curves!$1:$1,0),4,1,"saturation_curves")),"")</f>
        <v/>
      </c>
      <c r="G148" s="1" t="str">
        <f ca="1">IFERROR(__xludf.DUMMYFUNCTION("LEFT(REGEXEXTRACT(B148,""(.*)KPI.*""),LEN(REGEXEXTRACT(B148,""(.*)KPI.*""))-1)"),"#N/A")</f>
        <v>#N/A</v>
      </c>
    </row>
    <row r="149" spans="1:7" ht="13" x14ac:dyDescent="0.15">
      <c r="A149" s="1" t="str">
        <f ca="1">IFERROR(__xludf.DUMMYFUNCTION("""COMPUTED_VALUE"""),"#N/A")</f>
        <v>#N/A</v>
      </c>
      <c r="C149" s="1" t="str">
        <f ca="1">IFERROR(__xludf.DUMMYFUNCTION("""COMPUTED_VALUE"""),"#N/A")</f>
        <v>#N/A</v>
      </c>
      <c r="E149" s="1" t="str">
        <f ca="1">IFERROR(INDIRECT(ADDRESS(MATCH(A149,saturation_curves!A:A,0),MATCH(B149,saturation_curves!$1:$1,0),4,1,"saturation_curves")),"")</f>
        <v/>
      </c>
      <c r="F149" s="1" t="str">
        <f ca="1">IFERROR(INDIRECT(ADDRESS(MATCH(C149,saturation_curves!A:A,0),MATCH(D149,saturation_curves!$1:$1,0),4,1,"saturation_curves")),"")</f>
        <v/>
      </c>
      <c r="G149" s="1" t="str">
        <f ca="1">IFERROR(__xludf.DUMMYFUNCTION("LEFT(REGEXEXTRACT(B149,""(.*)KPI.*""),LEN(REGEXEXTRACT(B149,""(.*)KPI.*""))-1)"),"#N/A")</f>
        <v>#N/A</v>
      </c>
    </row>
    <row r="150" spans="1:7" ht="13" x14ac:dyDescent="0.15">
      <c r="A150" s="1" t="str">
        <f ca="1">IFERROR(__xludf.DUMMYFUNCTION("""COMPUTED_VALUE"""),"#N/A")</f>
        <v>#N/A</v>
      </c>
      <c r="C150" s="1" t="str">
        <f ca="1">IFERROR(__xludf.DUMMYFUNCTION("""COMPUTED_VALUE"""),"#N/A")</f>
        <v>#N/A</v>
      </c>
      <c r="E150" s="1" t="str">
        <f ca="1">IFERROR(INDIRECT(ADDRESS(MATCH(A150,saturation_curves!A:A,0),MATCH(B150,saturation_curves!$1:$1,0),4,1,"saturation_curves")),"")</f>
        <v/>
      </c>
      <c r="F150" s="1" t="str">
        <f ca="1">IFERROR(INDIRECT(ADDRESS(MATCH(C150,saturation_curves!A:A,0),MATCH(D150,saturation_curves!$1:$1,0),4,1,"saturation_curves")),"")</f>
        <v/>
      </c>
      <c r="G150" s="1" t="str">
        <f ca="1">IFERROR(__xludf.DUMMYFUNCTION("LEFT(REGEXEXTRACT(B150,""(.*)KPI.*""),LEN(REGEXEXTRACT(B150,""(.*)KPI.*""))-1)"),"#N/A")</f>
        <v>#N/A</v>
      </c>
    </row>
    <row r="151" spans="1:7" ht="13" x14ac:dyDescent="0.15">
      <c r="A151" s="1" t="str">
        <f ca="1">IFERROR(__xludf.DUMMYFUNCTION("""COMPUTED_VALUE"""),"#N/A")</f>
        <v>#N/A</v>
      </c>
      <c r="C151" s="1" t="str">
        <f ca="1">IFERROR(__xludf.DUMMYFUNCTION("""COMPUTED_VALUE"""),"#N/A")</f>
        <v>#N/A</v>
      </c>
      <c r="E151" s="1" t="str">
        <f ca="1">IFERROR(INDIRECT(ADDRESS(MATCH(A151,saturation_curves!A:A,0),MATCH(B151,saturation_curves!$1:$1,0),4,1,"saturation_curves")),"")</f>
        <v/>
      </c>
      <c r="F151" s="1" t="str">
        <f ca="1">IFERROR(INDIRECT(ADDRESS(MATCH(C151,saturation_curves!A:A,0),MATCH(D151,saturation_curves!$1:$1,0),4,1,"saturation_curves")),"")</f>
        <v/>
      </c>
      <c r="G151" s="1" t="str">
        <f ca="1">IFERROR(__xludf.DUMMYFUNCTION("LEFT(REGEXEXTRACT(B151,""(.*)KPI.*""),LEN(REGEXEXTRACT(B151,""(.*)KPI.*""))-1)"),"#N/A")</f>
        <v>#N/A</v>
      </c>
    </row>
    <row r="152" spans="1:7" ht="13" x14ac:dyDescent="0.15">
      <c r="A152" s="1" t="str">
        <f ca="1">IFERROR(__xludf.DUMMYFUNCTION("""COMPUTED_VALUE"""),"#N/A")</f>
        <v>#N/A</v>
      </c>
      <c r="C152" s="1" t="str">
        <f ca="1">IFERROR(__xludf.DUMMYFUNCTION("""COMPUTED_VALUE"""),"#N/A")</f>
        <v>#N/A</v>
      </c>
      <c r="E152" s="1" t="str">
        <f ca="1">IFERROR(INDIRECT(ADDRESS(MATCH(A152,saturation_curves!A:A,0),MATCH(B152,saturation_curves!$1:$1,0),4,1,"saturation_curves")),"")</f>
        <v/>
      </c>
      <c r="F152" s="1" t="str">
        <f ca="1">IFERROR(INDIRECT(ADDRESS(MATCH(C152,saturation_curves!A:A,0),MATCH(D152,saturation_curves!$1:$1,0),4,1,"saturation_curves")),"")</f>
        <v/>
      </c>
      <c r="G152" s="1" t="str">
        <f ca="1">IFERROR(__xludf.DUMMYFUNCTION("LEFT(REGEXEXTRACT(B152,""(.*)KPI.*""),LEN(REGEXEXTRACT(B152,""(.*)KPI.*""))-1)"),"#N/A")</f>
        <v>#N/A</v>
      </c>
    </row>
    <row r="153" spans="1:7" ht="13" x14ac:dyDescent="0.15">
      <c r="A153" s="1" t="str">
        <f ca="1">IFERROR(__xludf.DUMMYFUNCTION("""COMPUTED_VALUE"""),"#N/A")</f>
        <v>#N/A</v>
      </c>
      <c r="C153" s="1" t="str">
        <f ca="1">IFERROR(__xludf.DUMMYFUNCTION("""COMPUTED_VALUE"""),"#N/A")</f>
        <v>#N/A</v>
      </c>
      <c r="E153" s="1" t="str">
        <f ca="1">IFERROR(INDIRECT(ADDRESS(MATCH(A153,saturation_curves!A:A,0),MATCH(B153,saturation_curves!$1:$1,0),4,1,"saturation_curves")),"")</f>
        <v/>
      </c>
      <c r="F153" s="1" t="str">
        <f ca="1">IFERROR(INDIRECT(ADDRESS(MATCH(C153,saturation_curves!A:A,0),MATCH(D153,saturation_curves!$1:$1,0),4,1,"saturation_curves")),"")</f>
        <v/>
      </c>
      <c r="G153" s="1" t="str">
        <f ca="1">IFERROR(__xludf.DUMMYFUNCTION("LEFT(REGEXEXTRACT(B153,""(.*)KPI.*""),LEN(REGEXEXTRACT(B153,""(.*)KPI.*""))-1)"),"#N/A")</f>
        <v>#N/A</v>
      </c>
    </row>
    <row r="154" spans="1:7" ht="13" x14ac:dyDescent="0.15">
      <c r="A154" s="1" t="str">
        <f ca="1">IFERROR(__xludf.DUMMYFUNCTION("""COMPUTED_VALUE"""),"#N/A")</f>
        <v>#N/A</v>
      </c>
      <c r="C154" s="1" t="str">
        <f ca="1">IFERROR(__xludf.DUMMYFUNCTION("""COMPUTED_VALUE"""),"#N/A")</f>
        <v>#N/A</v>
      </c>
      <c r="E154" s="1" t="str">
        <f ca="1">IFERROR(INDIRECT(ADDRESS(MATCH(A154,saturation_curves!A:A,0),MATCH(B154,saturation_curves!$1:$1,0),4,1,"saturation_curves")),"")</f>
        <v/>
      </c>
      <c r="F154" s="1" t="str">
        <f ca="1">IFERROR(INDIRECT(ADDRESS(MATCH(C154,saturation_curves!A:A,0),MATCH(D154,saturation_curves!$1:$1,0),4,1,"saturation_curves")),"")</f>
        <v/>
      </c>
      <c r="G154" s="1" t="str">
        <f ca="1">IFERROR(__xludf.DUMMYFUNCTION("LEFT(REGEXEXTRACT(B154,""(.*)KPI.*""),LEN(REGEXEXTRACT(B154,""(.*)KPI.*""))-1)"),"#N/A")</f>
        <v>#N/A</v>
      </c>
    </row>
    <row r="155" spans="1:7" ht="13" x14ac:dyDescent="0.15">
      <c r="A155" s="1" t="str">
        <f ca="1">IFERROR(__xludf.DUMMYFUNCTION("""COMPUTED_VALUE"""),"#N/A")</f>
        <v>#N/A</v>
      </c>
      <c r="C155" s="1" t="str">
        <f ca="1">IFERROR(__xludf.DUMMYFUNCTION("""COMPUTED_VALUE"""),"#N/A")</f>
        <v>#N/A</v>
      </c>
      <c r="E155" s="1" t="str">
        <f ca="1">IFERROR(INDIRECT(ADDRESS(MATCH(A155,saturation_curves!A:A,0),MATCH(B155,saturation_curves!$1:$1,0),4,1,"saturation_curves")),"")</f>
        <v/>
      </c>
      <c r="F155" s="1" t="str">
        <f ca="1">IFERROR(INDIRECT(ADDRESS(MATCH(C155,saturation_curves!A:A,0),MATCH(D155,saturation_curves!$1:$1,0),4,1,"saturation_curves")),"")</f>
        <v/>
      </c>
      <c r="G155" s="1" t="str">
        <f ca="1">IFERROR(__xludf.DUMMYFUNCTION("LEFT(REGEXEXTRACT(B155,""(.*)KPI.*""),LEN(REGEXEXTRACT(B155,""(.*)KPI.*""))-1)"),"#N/A")</f>
        <v>#N/A</v>
      </c>
    </row>
    <row r="156" spans="1:7" ht="13" x14ac:dyDescent="0.15">
      <c r="A156" s="1" t="str">
        <f ca="1">IFERROR(__xludf.DUMMYFUNCTION("""COMPUTED_VALUE"""),"#N/A")</f>
        <v>#N/A</v>
      </c>
      <c r="C156" s="1" t="str">
        <f ca="1">IFERROR(__xludf.DUMMYFUNCTION("""COMPUTED_VALUE"""),"#N/A")</f>
        <v>#N/A</v>
      </c>
      <c r="E156" s="1" t="str">
        <f ca="1">IFERROR(INDIRECT(ADDRESS(MATCH(A156,saturation_curves!A:A,0),MATCH(B156,saturation_curves!$1:$1,0),4,1,"saturation_curves")),"")</f>
        <v/>
      </c>
      <c r="F156" s="1" t="str">
        <f ca="1">IFERROR(INDIRECT(ADDRESS(MATCH(C156,saturation_curves!A:A,0),MATCH(D156,saturation_curves!$1:$1,0),4,1,"saturation_curves")),"")</f>
        <v/>
      </c>
      <c r="G156" s="1" t="str">
        <f ca="1">IFERROR(__xludf.DUMMYFUNCTION("LEFT(REGEXEXTRACT(B156,""(.*)KPI.*""),LEN(REGEXEXTRACT(B156,""(.*)KPI.*""))-1)"),"#N/A")</f>
        <v>#N/A</v>
      </c>
    </row>
    <row r="157" spans="1:7" ht="13" x14ac:dyDescent="0.15">
      <c r="A157" s="1" t="str">
        <f ca="1">IFERROR(__xludf.DUMMYFUNCTION("""COMPUTED_VALUE"""),"#N/A")</f>
        <v>#N/A</v>
      </c>
      <c r="C157" s="1" t="str">
        <f ca="1">IFERROR(__xludf.DUMMYFUNCTION("""COMPUTED_VALUE"""),"#N/A")</f>
        <v>#N/A</v>
      </c>
      <c r="E157" s="1" t="str">
        <f ca="1">IFERROR(INDIRECT(ADDRESS(MATCH(A157,saturation_curves!A:A,0),MATCH(B157,saturation_curves!$1:$1,0),4,1,"saturation_curves")),"")</f>
        <v/>
      </c>
      <c r="F157" s="1" t="str">
        <f ca="1">IFERROR(INDIRECT(ADDRESS(MATCH(C157,saturation_curves!A:A,0),MATCH(D157,saturation_curves!$1:$1,0),4,1,"saturation_curves")),"")</f>
        <v/>
      </c>
      <c r="G157" s="1" t="str">
        <f ca="1">IFERROR(__xludf.DUMMYFUNCTION("LEFT(REGEXEXTRACT(B157,""(.*)KPI.*""),LEN(REGEXEXTRACT(B157,""(.*)KPI.*""))-1)"),"#N/A")</f>
        <v>#N/A</v>
      </c>
    </row>
    <row r="158" spans="1:7" ht="13" x14ac:dyDescent="0.15">
      <c r="A158" s="1" t="str">
        <f ca="1">IFERROR(__xludf.DUMMYFUNCTION("""COMPUTED_VALUE"""),"#N/A")</f>
        <v>#N/A</v>
      </c>
      <c r="C158" s="1" t="str">
        <f ca="1">IFERROR(__xludf.DUMMYFUNCTION("""COMPUTED_VALUE"""),"#N/A")</f>
        <v>#N/A</v>
      </c>
      <c r="E158" s="1" t="str">
        <f ca="1">IFERROR(INDIRECT(ADDRESS(MATCH(A158,saturation_curves!A:A,0),MATCH(B158,saturation_curves!$1:$1,0),4,1,"saturation_curves")),"")</f>
        <v/>
      </c>
      <c r="F158" s="1" t="str">
        <f ca="1">IFERROR(INDIRECT(ADDRESS(MATCH(C158,saturation_curves!A:A,0),MATCH(D158,saturation_curves!$1:$1,0),4,1,"saturation_curves")),"")</f>
        <v/>
      </c>
      <c r="G158" s="1" t="str">
        <f ca="1">IFERROR(__xludf.DUMMYFUNCTION("LEFT(REGEXEXTRACT(B158,""(.*)KPI.*""),LEN(REGEXEXTRACT(B158,""(.*)KPI.*""))-1)"),"#N/A")</f>
        <v>#N/A</v>
      </c>
    </row>
    <row r="159" spans="1:7" ht="13" x14ac:dyDescent="0.15">
      <c r="A159" s="1" t="str">
        <f ca="1">IFERROR(__xludf.DUMMYFUNCTION("""COMPUTED_VALUE"""),"#N/A")</f>
        <v>#N/A</v>
      </c>
      <c r="C159" s="1" t="str">
        <f ca="1">IFERROR(__xludf.DUMMYFUNCTION("""COMPUTED_VALUE"""),"#N/A")</f>
        <v>#N/A</v>
      </c>
      <c r="E159" s="1" t="str">
        <f ca="1">IFERROR(INDIRECT(ADDRESS(MATCH(A159,saturation_curves!A:A,0),MATCH(B159,saturation_curves!$1:$1,0),4,1,"saturation_curves")),"")</f>
        <v/>
      </c>
      <c r="F159" s="1" t="str">
        <f ca="1">IFERROR(INDIRECT(ADDRESS(MATCH(C159,saturation_curves!A:A,0),MATCH(D159,saturation_curves!$1:$1,0),4,1,"saturation_curves")),"")</f>
        <v/>
      </c>
      <c r="G159" s="1" t="str">
        <f ca="1">IFERROR(__xludf.DUMMYFUNCTION("LEFT(REGEXEXTRACT(B159,""(.*)KPI.*""),LEN(REGEXEXTRACT(B159,""(.*)KPI.*""))-1)"),"#N/A")</f>
        <v>#N/A</v>
      </c>
    </row>
    <row r="160" spans="1:7" ht="13" x14ac:dyDescent="0.15">
      <c r="A160" s="1" t="str">
        <f ca="1">IFERROR(__xludf.DUMMYFUNCTION("""COMPUTED_VALUE"""),"#N/A")</f>
        <v>#N/A</v>
      </c>
      <c r="C160" s="1" t="str">
        <f ca="1">IFERROR(__xludf.DUMMYFUNCTION("""COMPUTED_VALUE"""),"#N/A")</f>
        <v>#N/A</v>
      </c>
      <c r="E160" s="1" t="str">
        <f ca="1">IFERROR(INDIRECT(ADDRESS(MATCH(A160,saturation_curves!A:A,0),MATCH(B160,saturation_curves!$1:$1,0),4,1,"saturation_curves")),"")</f>
        <v/>
      </c>
      <c r="F160" s="1" t="str">
        <f ca="1">IFERROR(INDIRECT(ADDRESS(MATCH(C160,saturation_curves!A:A,0),MATCH(D160,saturation_curves!$1:$1,0),4,1,"saturation_curves")),"")</f>
        <v/>
      </c>
      <c r="G160" s="1" t="str">
        <f ca="1">IFERROR(__xludf.DUMMYFUNCTION("LEFT(REGEXEXTRACT(B160,""(.*)KPI.*""),LEN(REGEXEXTRACT(B160,""(.*)KPI.*""))-1)"),"#N/A")</f>
        <v>#N/A</v>
      </c>
    </row>
    <row r="161" spans="1:7" ht="13" x14ac:dyDescent="0.15">
      <c r="A161" s="1" t="str">
        <f ca="1">IFERROR(__xludf.DUMMYFUNCTION("""COMPUTED_VALUE"""),"#N/A")</f>
        <v>#N/A</v>
      </c>
      <c r="C161" s="1" t="str">
        <f ca="1">IFERROR(__xludf.DUMMYFUNCTION("""COMPUTED_VALUE"""),"#N/A")</f>
        <v>#N/A</v>
      </c>
      <c r="E161" s="1" t="str">
        <f ca="1">IFERROR(INDIRECT(ADDRESS(MATCH(A161,saturation_curves!A:A,0),MATCH(B161,saturation_curves!$1:$1,0),4,1,"saturation_curves")),"")</f>
        <v/>
      </c>
      <c r="F161" s="1" t="str">
        <f ca="1">IFERROR(INDIRECT(ADDRESS(MATCH(C161,saturation_curves!A:A,0),MATCH(D161,saturation_curves!$1:$1,0),4,1,"saturation_curves")),"")</f>
        <v/>
      </c>
      <c r="G161" s="1" t="str">
        <f ca="1">IFERROR(__xludf.DUMMYFUNCTION("LEFT(REGEXEXTRACT(B161,""(.*)KPI.*""),LEN(REGEXEXTRACT(B161,""(.*)KPI.*""))-1)"),"#N/A")</f>
        <v>#N/A</v>
      </c>
    </row>
    <row r="162" spans="1:7" ht="13" x14ac:dyDescent="0.15">
      <c r="A162" s="1" t="str">
        <f ca="1">IFERROR(__xludf.DUMMYFUNCTION("""COMPUTED_VALUE"""),"#N/A")</f>
        <v>#N/A</v>
      </c>
      <c r="C162" s="1" t="str">
        <f ca="1">IFERROR(__xludf.DUMMYFUNCTION("""COMPUTED_VALUE"""),"#N/A")</f>
        <v>#N/A</v>
      </c>
      <c r="E162" s="1" t="str">
        <f ca="1">IFERROR(INDIRECT(ADDRESS(MATCH(A162,saturation_curves!A:A,0),MATCH(B162,saturation_curves!$1:$1,0),4,1,"saturation_curves")),"")</f>
        <v/>
      </c>
      <c r="F162" s="1" t="str">
        <f ca="1">IFERROR(INDIRECT(ADDRESS(MATCH(C162,saturation_curves!A:A,0),MATCH(D162,saturation_curves!$1:$1,0),4,1,"saturation_curves")),"")</f>
        <v/>
      </c>
      <c r="G162" s="1" t="str">
        <f ca="1">IFERROR(__xludf.DUMMYFUNCTION("LEFT(REGEXEXTRACT(B162,""(.*)KPI.*""),LEN(REGEXEXTRACT(B162,""(.*)KPI.*""))-1)"),"#N/A")</f>
        <v>#N/A</v>
      </c>
    </row>
    <row r="163" spans="1:7" ht="13" x14ac:dyDescent="0.15">
      <c r="A163" s="1" t="str">
        <f ca="1">IFERROR(__xludf.DUMMYFUNCTION("""COMPUTED_VALUE"""),"#N/A")</f>
        <v>#N/A</v>
      </c>
      <c r="C163" s="1" t="str">
        <f ca="1">IFERROR(__xludf.DUMMYFUNCTION("""COMPUTED_VALUE"""),"#N/A")</f>
        <v>#N/A</v>
      </c>
      <c r="E163" s="1" t="str">
        <f ca="1">IFERROR(INDIRECT(ADDRESS(MATCH(A163,saturation_curves!A:A,0),MATCH(B163,saturation_curves!$1:$1,0),4,1,"saturation_curves")),"")</f>
        <v/>
      </c>
      <c r="F163" s="1" t="str">
        <f ca="1">IFERROR(INDIRECT(ADDRESS(MATCH(C163,saturation_curves!A:A,0),MATCH(D163,saturation_curves!$1:$1,0),4,1,"saturation_curves")),"")</f>
        <v/>
      </c>
      <c r="G163" s="1" t="str">
        <f ca="1">IFERROR(__xludf.DUMMYFUNCTION("LEFT(REGEXEXTRACT(B163,""(.*)KPI.*""),LEN(REGEXEXTRACT(B163,""(.*)KPI.*""))-1)"),"#N/A")</f>
        <v>#N/A</v>
      </c>
    </row>
    <row r="164" spans="1:7" ht="13" x14ac:dyDescent="0.15">
      <c r="A164" s="1" t="str">
        <f ca="1">IFERROR(__xludf.DUMMYFUNCTION("""COMPUTED_VALUE"""),"#N/A")</f>
        <v>#N/A</v>
      </c>
      <c r="C164" s="1" t="str">
        <f ca="1">IFERROR(__xludf.DUMMYFUNCTION("""COMPUTED_VALUE"""),"#N/A")</f>
        <v>#N/A</v>
      </c>
      <c r="E164" s="1" t="str">
        <f ca="1">IFERROR(INDIRECT(ADDRESS(MATCH(A164,saturation_curves!A:A,0),MATCH(B164,saturation_curves!$1:$1,0),4,1,"saturation_curves")),"")</f>
        <v/>
      </c>
      <c r="F164" s="1" t="str">
        <f ca="1">IFERROR(INDIRECT(ADDRESS(MATCH(C164,saturation_curves!A:A,0),MATCH(D164,saturation_curves!$1:$1,0),4,1,"saturation_curves")),"")</f>
        <v/>
      </c>
      <c r="G164" s="1" t="str">
        <f ca="1">IFERROR(__xludf.DUMMYFUNCTION("LEFT(REGEXEXTRACT(B164,""(.*)KPI.*""),LEN(REGEXEXTRACT(B164,""(.*)KPI.*""))-1)"),"#N/A")</f>
        <v>#N/A</v>
      </c>
    </row>
    <row r="165" spans="1:7" ht="13" x14ac:dyDescent="0.15">
      <c r="A165" s="1" t="str">
        <f ca="1">IFERROR(__xludf.DUMMYFUNCTION("""COMPUTED_VALUE"""),"#N/A")</f>
        <v>#N/A</v>
      </c>
      <c r="C165" s="1" t="str">
        <f ca="1">IFERROR(__xludf.DUMMYFUNCTION("""COMPUTED_VALUE"""),"#N/A")</f>
        <v>#N/A</v>
      </c>
      <c r="E165" s="1" t="str">
        <f ca="1">IFERROR(INDIRECT(ADDRESS(MATCH(A165,saturation_curves!A:A,0),MATCH(B165,saturation_curves!$1:$1,0),4,1,"saturation_curves")),"")</f>
        <v/>
      </c>
      <c r="F165" s="1" t="str">
        <f ca="1">IFERROR(INDIRECT(ADDRESS(MATCH(C165,saturation_curves!A:A,0),MATCH(D165,saturation_curves!$1:$1,0),4,1,"saturation_curves")),"")</f>
        <v/>
      </c>
      <c r="G165" s="1" t="str">
        <f ca="1">IFERROR(__xludf.DUMMYFUNCTION("LEFT(REGEXEXTRACT(B165,""(.*)KPI.*""),LEN(REGEXEXTRACT(B165,""(.*)KPI.*""))-1)"),"#N/A")</f>
        <v>#N/A</v>
      </c>
    </row>
    <row r="166" spans="1:7" ht="13" x14ac:dyDescent="0.15">
      <c r="A166" s="1" t="str">
        <f ca="1">IFERROR(__xludf.DUMMYFUNCTION("""COMPUTED_VALUE"""),"#N/A")</f>
        <v>#N/A</v>
      </c>
      <c r="C166" s="1" t="str">
        <f ca="1">IFERROR(__xludf.DUMMYFUNCTION("""COMPUTED_VALUE"""),"#N/A")</f>
        <v>#N/A</v>
      </c>
      <c r="E166" s="1" t="str">
        <f ca="1">IFERROR(INDIRECT(ADDRESS(MATCH(A166,saturation_curves!A:A,0),MATCH(B166,saturation_curves!$1:$1,0),4,1,"saturation_curves")),"")</f>
        <v/>
      </c>
      <c r="F166" s="1" t="str">
        <f ca="1">IFERROR(INDIRECT(ADDRESS(MATCH(C166,saturation_curves!A:A,0),MATCH(D166,saturation_curves!$1:$1,0),4,1,"saturation_curves")),"")</f>
        <v/>
      </c>
      <c r="G166" s="1" t="str">
        <f ca="1">IFERROR(__xludf.DUMMYFUNCTION("LEFT(REGEXEXTRACT(B166,""(.*)KPI.*""),LEN(REGEXEXTRACT(B166,""(.*)KPI.*""))-1)"),"#N/A")</f>
        <v>#N/A</v>
      </c>
    </row>
    <row r="167" spans="1:7" ht="13" x14ac:dyDescent="0.15">
      <c r="A167" s="1" t="str">
        <f ca="1">IFERROR(__xludf.DUMMYFUNCTION("""COMPUTED_VALUE"""),"#N/A")</f>
        <v>#N/A</v>
      </c>
      <c r="C167" s="1" t="str">
        <f ca="1">IFERROR(__xludf.DUMMYFUNCTION("""COMPUTED_VALUE"""),"#N/A")</f>
        <v>#N/A</v>
      </c>
      <c r="E167" s="1" t="str">
        <f ca="1">IFERROR(INDIRECT(ADDRESS(MATCH(A167,saturation_curves!A:A,0),MATCH(B167,saturation_curves!$1:$1,0),4,1,"saturation_curves")),"")</f>
        <v/>
      </c>
      <c r="F167" s="1" t="str">
        <f ca="1">IFERROR(INDIRECT(ADDRESS(MATCH(C167,saturation_curves!A:A,0),MATCH(D167,saturation_curves!$1:$1,0),4,1,"saturation_curves")),"")</f>
        <v/>
      </c>
      <c r="G167" s="1" t="str">
        <f ca="1">IFERROR(__xludf.DUMMYFUNCTION("LEFT(REGEXEXTRACT(B167,""(.*)KPI.*""),LEN(REGEXEXTRACT(B167,""(.*)KPI.*""))-1)"),"#N/A")</f>
        <v>#N/A</v>
      </c>
    </row>
    <row r="168" spans="1:7" ht="13" x14ac:dyDescent="0.15">
      <c r="A168" s="1" t="str">
        <f ca="1">IFERROR(__xludf.DUMMYFUNCTION("""COMPUTED_VALUE"""),"#N/A")</f>
        <v>#N/A</v>
      </c>
      <c r="C168" s="1" t="str">
        <f ca="1">IFERROR(__xludf.DUMMYFUNCTION("""COMPUTED_VALUE"""),"#N/A")</f>
        <v>#N/A</v>
      </c>
      <c r="E168" s="1" t="str">
        <f ca="1">IFERROR(INDIRECT(ADDRESS(MATCH(A168,saturation_curves!A:A,0),MATCH(B168,saturation_curves!$1:$1,0),4,1,"saturation_curves")),"")</f>
        <v/>
      </c>
      <c r="F168" s="1" t="str">
        <f ca="1">IFERROR(INDIRECT(ADDRESS(MATCH(C168,saturation_curves!A:A,0),MATCH(D168,saturation_curves!$1:$1,0),4,1,"saturation_curves")),"")</f>
        <v/>
      </c>
      <c r="G168" s="1" t="str">
        <f ca="1">IFERROR(__xludf.DUMMYFUNCTION("LEFT(REGEXEXTRACT(B168,""(.*)KPI.*""),LEN(REGEXEXTRACT(B168,""(.*)KPI.*""))-1)"),"#N/A")</f>
        <v>#N/A</v>
      </c>
    </row>
    <row r="169" spans="1:7" ht="13" x14ac:dyDescent="0.15">
      <c r="A169" s="1" t="str">
        <f ca="1">IFERROR(__xludf.DUMMYFUNCTION("""COMPUTED_VALUE"""),"#N/A")</f>
        <v>#N/A</v>
      </c>
      <c r="C169" s="1" t="str">
        <f ca="1">IFERROR(__xludf.DUMMYFUNCTION("""COMPUTED_VALUE"""),"#N/A")</f>
        <v>#N/A</v>
      </c>
      <c r="E169" s="1" t="str">
        <f ca="1">IFERROR(INDIRECT(ADDRESS(MATCH(A169,saturation_curves!A:A,0),MATCH(B169,saturation_curves!$1:$1,0),4,1,"saturation_curves")),"")</f>
        <v/>
      </c>
      <c r="F169" s="1" t="str">
        <f ca="1">IFERROR(INDIRECT(ADDRESS(MATCH(C169,saturation_curves!A:A,0),MATCH(D169,saturation_curves!$1:$1,0),4,1,"saturation_curves")),"")</f>
        <v/>
      </c>
      <c r="G169" s="1" t="str">
        <f ca="1">IFERROR(__xludf.DUMMYFUNCTION("LEFT(REGEXEXTRACT(B169,""(.*)KPI.*""),LEN(REGEXEXTRACT(B169,""(.*)KPI.*""))-1)"),"#N/A")</f>
        <v>#N/A</v>
      </c>
    </row>
    <row r="170" spans="1:7" ht="13" x14ac:dyDescent="0.15">
      <c r="A170" s="1" t="str">
        <f ca="1">IFERROR(__xludf.DUMMYFUNCTION("""COMPUTED_VALUE"""),"#N/A")</f>
        <v>#N/A</v>
      </c>
      <c r="C170" s="1" t="str">
        <f ca="1">IFERROR(__xludf.DUMMYFUNCTION("""COMPUTED_VALUE"""),"#N/A")</f>
        <v>#N/A</v>
      </c>
      <c r="E170" s="1" t="str">
        <f ca="1">IFERROR(INDIRECT(ADDRESS(MATCH(A170,saturation_curves!A:A,0),MATCH(B170,saturation_curves!$1:$1,0),4,1,"saturation_curves")),"")</f>
        <v/>
      </c>
      <c r="F170" s="1" t="str">
        <f ca="1">IFERROR(INDIRECT(ADDRESS(MATCH(C170,saturation_curves!A:A,0),MATCH(D170,saturation_curves!$1:$1,0),4,1,"saturation_curves")),"")</f>
        <v/>
      </c>
      <c r="G170" s="1" t="str">
        <f ca="1">IFERROR(__xludf.DUMMYFUNCTION("LEFT(REGEXEXTRACT(B170,""(.*)KPI.*""),LEN(REGEXEXTRACT(B170,""(.*)KPI.*""))-1)"),"#N/A")</f>
        <v>#N/A</v>
      </c>
    </row>
    <row r="171" spans="1:7" ht="13" x14ac:dyDescent="0.15">
      <c r="A171" s="1" t="str">
        <f ca="1">IFERROR(__xludf.DUMMYFUNCTION("""COMPUTED_VALUE"""),"#N/A")</f>
        <v>#N/A</v>
      </c>
      <c r="C171" s="1" t="str">
        <f ca="1">IFERROR(__xludf.DUMMYFUNCTION("""COMPUTED_VALUE"""),"#N/A")</f>
        <v>#N/A</v>
      </c>
      <c r="E171" s="1" t="str">
        <f ca="1">IFERROR(INDIRECT(ADDRESS(MATCH(A171,saturation_curves!A:A,0),MATCH(B171,saturation_curves!$1:$1,0),4,1,"saturation_curves")),"")</f>
        <v/>
      </c>
      <c r="F171" s="1" t="str">
        <f ca="1">IFERROR(INDIRECT(ADDRESS(MATCH(C171,saturation_curves!A:A,0),MATCH(D171,saturation_curves!$1:$1,0),4,1,"saturation_curves")),"")</f>
        <v/>
      </c>
      <c r="G171" s="1" t="str">
        <f ca="1">IFERROR(__xludf.DUMMYFUNCTION("LEFT(REGEXEXTRACT(B171,""(.*)KPI.*""),LEN(REGEXEXTRACT(B171,""(.*)KPI.*""))-1)"),"#N/A")</f>
        <v>#N/A</v>
      </c>
    </row>
    <row r="172" spans="1:7" ht="13" x14ac:dyDescent="0.15">
      <c r="A172" s="1" t="str">
        <f ca="1">IFERROR(__xludf.DUMMYFUNCTION("""COMPUTED_VALUE"""),"#N/A")</f>
        <v>#N/A</v>
      </c>
      <c r="C172" s="1" t="str">
        <f ca="1">IFERROR(__xludf.DUMMYFUNCTION("""COMPUTED_VALUE"""),"#N/A")</f>
        <v>#N/A</v>
      </c>
      <c r="E172" s="1" t="str">
        <f ca="1">IFERROR(INDIRECT(ADDRESS(MATCH(A172,saturation_curves!A:A,0),MATCH(B172,saturation_curves!$1:$1,0),4,1,"saturation_curves")),"")</f>
        <v/>
      </c>
      <c r="F172" s="1" t="str">
        <f ca="1">IFERROR(INDIRECT(ADDRESS(MATCH(C172,saturation_curves!A:A,0),MATCH(D172,saturation_curves!$1:$1,0),4,1,"saturation_curves")),"")</f>
        <v/>
      </c>
      <c r="G172" s="1" t="str">
        <f ca="1">IFERROR(__xludf.DUMMYFUNCTION("LEFT(REGEXEXTRACT(B172,""(.*)KPI.*""),LEN(REGEXEXTRACT(B172,""(.*)KPI.*""))-1)"),"#N/A")</f>
        <v>#N/A</v>
      </c>
    </row>
    <row r="173" spans="1:7" ht="13" x14ac:dyDescent="0.15">
      <c r="A173" s="1" t="str">
        <f ca="1">IFERROR(__xludf.DUMMYFUNCTION("""COMPUTED_VALUE"""),"#N/A")</f>
        <v>#N/A</v>
      </c>
      <c r="C173" s="1" t="str">
        <f ca="1">IFERROR(__xludf.DUMMYFUNCTION("""COMPUTED_VALUE"""),"#N/A")</f>
        <v>#N/A</v>
      </c>
      <c r="E173" s="1" t="str">
        <f ca="1">IFERROR(INDIRECT(ADDRESS(MATCH(A173,saturation_curves!A:A,0),MATCH(B173,saturation_curves!$1:$1,0),4,1,"saturation_curves")),"")</f>
        <v/>
      </c>
      <c r="F173" s="1" t="str">
        <f ca="1">IFERROR(INDIRECT(ADDRESS(MATCH(C173,saturation_curves!A:A,0),MATCH(D173,saturation_curves!$1:$1,0),4,1,"saturation_curves")),"")</f>
        <v/>
      </c>
      <c r="G173" s="1" t="str">
        <f ca="1">IFERROR(__xludf.DUMMYFUNCTION("LEFT(REGEXEXTRACT(B173,""(.*)KPI.*""),LEN(REGEXEXTRACT(B173,""(.*)KPI.*""))-1)"),"#N/A")</f>
        <v>#N/A</v>
      </c>
    </row>
    <row r="174" spans="1:7" ht="13" x14ac:dyDescent="0.15">
      <c r="A174" s="1" t="str">
        <f ca="1">IFERROR(__xludf.DUMMYFUNCTION("""COMPUTED_VALUE"""),"#N/A")</f>
        <v>#N/A</v>
      </c>
      <c r="C174" s="1" t="str">
        <f ca="1">IFERROR(__xludf.DUMMYFUNCTION("""COMPUTED_VALUE"""),"#N/A")</f>
        <v>#N/A</v>
      </c>
      <c r="E174" s="1" t="str">
        <f ca="1">IFERROR(INDIRECT(ADDRESS(MATCH(A174,saturation_curves!A:A,0),MATCH(B174,saturation_curves!$1:$1,0),4,1,"saturation_curves")),"")</f>
        <v/>
      </c>
      <c r="F174" s="1" t="str">
        <f ca="1">IFERROR(INDIRECT(ADDRESS(MATCH(C174,saturation_curves!A:A,0),MATCH(D174,saturation_curves!$1:$1,0),4,1,"saturation_curves")),"")</f>
        <v/>
      </c>
      <c r="G174" s="1" t="str">
        <f ca="1">IFERROR(__xludf.DUMMYFUNCTION("LEFT(REGEXEXTRACT(B174,""(.*)KPI.*""),LEN(REGEXEXTRACT(B174,""(.*)KPI.*""))-1)"),"#N/A")</f>
        <v>#N/A</v>
      </c>
    </row>
    <row r="175" spans="1:7" ht="13" x14ac:dyDescent="0.15">
      <c r="A175" s="1" t="str">
        <f ca="1">IFERROR(__xludf.DUMMYFUNCTION("""COMPUTED_VALUE"""),"#N/A")</f>
        <v>#N/A</v>
      </c>
      <c r="C175" s="1" t="str">
        <f ca="1">IFERROR(__xludf.DUMMYFUNCTION("""COMPUTED_VALUE"""),"#N/A")</f>
        <v>#N/A</v>
      </c>
      <c r="E175" s="1" t="str">
        <f ca="1">IFERROR(INDIRECT(ADDRESS(MATCH(A175,saturation_curves!A:A,0),MATCH(B175,saturation_curves!$1:$1,0),4,1,"saturation_curves")),"")</f>
        <v/>
      </c>
      <c r="F175" s="1" t="str">
        <f ca="1">IFERROR(INDIRECT(ADDRESS(MATCH(C175,saturation_curves!A:A,0),MATCH(D175,saturation_curves!$1:$1,0),4,1,"saturation_curves")),"")</f>
        <v/>
      </c>
      <c r="G175" s="1" t="str">
        <f ca="1">IFERROR(__xludf.DUMMYFUNCTION("LEFT(REGEXEXTRACT(B175,""(.*)KPI.*""),LEN(REGEXEXTRACT(B175,""(.*)KPI.*""))-1)"),"#N/A")</f>
        <v>#N/A</v>
      </c>
    </row>
    <row r="176" spans="1:7" ht="13" x14ac:dyDescent="0.15">
      <c r="A176" s="1" t="str">
        <f ca="1">IFERROR(__xludf.DUMMYFUNCTION("""COMPUTED_VALUE"""),"#N/A")</f>
        <v>#N/A</v>
      </c>
      <c r="C176" s="1" t="str">
        <f ca="1">IFERROR(__xludf.DUMMYFUNCTION("""COMPUTED_VALUE"""),"#N/A")</f>
        <v>#N/A</v>
      </c>
      <c r="E176" s="1" t="str">
        <f ca="1">IFERROR(INDIRECT(ADDRESS(MATCH(A176,saturation_curves!A:A,0),MATCH(B176,saturation_curves!$1:$1,0),4,1,"saturation_curves")),"")</f>
        <v/>
      </c>
      <c r="F176" s="1" t="str">
        <f ca="1">IFERROR(INDIRECT(ADDRESS(MATCH(C176,saturation_curves!A:A,0),MATCH(D176,saturation_curves!$1:$1,0),4,1,"saturation_curves")),"")</f>
        <v/>
      </c>
      <c r="G176" s="1" t="str">
        <f ca="1">IFERROR(__xludf.DUMMYFUNCTION("LEFT(REGEXEXTRACT(B176,""(.*)KPI.*""),LEN(REGEXEXTRACT(B176,""(.*)KPI.*""))-1)"),"#N/A")</f>
        <v>#N/A</v>
      </c>
    </row>
    <row r="177" spans="1:7" ht="13" x14ac:dyDescent="0.15">
      <c r="A177" s="1" t="str">
        <f ca="1">IFERROR(__xludf.DUMMYFUNCTION("""COMPUTED_VALUE"""),"#N/A")</f>
        <v>#N/A</v>
      </c>
      <c r="C177" s="1" t="str">
        <f ca="1">IFERROR(__xludf.DUMMYFUNCTION("""COMPUTED_VALUE"""),"#N/A")</f>
        <v>#N/A</v>
      </c>
      <c r="E177" s="1" t="str">
        <f ca="1">IFERROR(INDIRECT(ADDRESS(MATCH(A177,saturation_curves!A:A,0),MATCH(B177,saturation_curves!$1:$1,0),4,1,"saturation_curves")),"")</f>
        <v/>
      </c>
      <c r="F177" s="1" t="str">
        <f ca="1">IFERROR(INDIRECT(ADDRESS(MATCH(C177,saturation_curves!A:A,0),MATCH(D177,saturation_curves!$1:$1,0),4,1,"saturation_curves")),"")</f>
        <v/>
      </c>
      <c r="G177" s="1" t="str">
        <f ca="1">IFERROR(__xludf.DUMMYFUNCTION("LEFT(REGEXEXTRACT(B177,""(.*)KPI.*""),LEN(REGEXEXTRACT(B177,""(.*)KPI.*""))-1)"),"#N/A")</f>
        <v>#N/A</v>
      </c>
    </row>
    <row r="178" spans="1:7" ht="13" x14ac:dyDescent="0.15">
      <c r="A178" s="1" t="str">
        <f ca="1">IFERROR(__xludf.DUMMYFUNCTION("""COMPUTED_VALUE"""),"#N/A")</f>
        <v>#N/A</v>
      </c>
      <c r="C178" s="1" t="str">
        <f ca="1">IFERROR(__xludf.DUMMYFUNCTION("""COMPUTED_VALUE"""),"#N/A")</f>
        <v>#N/A</v>
      </c>
      <c r="E178" s="1" t="str">
        <f ca="1">IFERROR(INDIRECT(ADDRESS(MATCH(A178,saturation_curves!A:A,0),MATCH(B178,saturation_curves!$1:$1,0),4,1,"saturation_curves")),"")</f>
        <v/>
      </c>
      <c r="F178" s="1" t="str">
        <f ca="1">IFERROR(INDIRECT(ADDRESS(MATCH(C178,saturation_curves!A:A,0),MATCH(D178,saturation_curves!$1:$1,0),4,1,"saturation_curves")),"")</f>
        <v/>
      </c>
      <c r="G178" s="1" t="str">
        <f ca="1">IFERROR(__xludf.DUMMYFUNCTION("LEFT(REGEXEXTRACT(B178,""(.*)KPI.*""),LEN(REGEXEXTRACT(B178,""(.*)KPI.*""))-1)"),"#N/A")</f>
        <v>#N/A</v>
      </c>
    </row>
    <row r="179" spans="1:7" ht="13" x14ac:dyDescent="0.15">
      <c r="A179" s="1" t="str">
        <f ca="1">IFERROR(__xludf.DUMMYFUNCTION("""COMPUTED_VALUE"""),"#N/A")</f>
        <v>#N/A</v>
      </c>
      <c r="C179" s="1" t="str">
        <f ca="1">IFERROR(__xludf.DUMMYFUNCTION("""COMPUTED_VALUE"""),"#N/A")</f>
        <v>#N/A</v>
      </c>
      <c r="E179" s="1" t="str">
        <f ca="1">IFERROR(INDIRECT(ADDRESS(MATCH(A179,saturation_curves!A:A,0),MATCH(B179,saturation_curves!$1:$1,0),4,1,"saturation_curves")),"")</f>
        <v/>
      </c>
      <c r="F179" s="1" t="str">
        <f ca="1">IFERROR(INDIRECT(ADDRESS(MATCH(C179,saturation_curves!A:A,0),MATCH(D179,saturation_curves!$1:$1,0),4,1,"saturation_curves")),"")</f>
        <v/>
      </c>
      <c r="G179" s="1" t="str">
        <f ca="1">IFERROR(__xludf.DUMMYFUNCTION("LEFT(REGEXEXTRACT(B179,""(.*)KPI.*""),LEN(REGEXEXTRACT(B179,""(.*)KPI.*""))-1)"),"#N/A")</f>
        <v>#N/A</v>
      </c>
    </row>
    <row r="180" spans="1:7" ht="13" x14ac:dyDescent="0.15">
      <c r="A180" s="1" t="str">
        <f ca="1">IFERROR(__xludf.DUMMYFUNCTION("""COMPUTED_VALUE"""),"#N/A")</f>
        <v>#N/A</v>
      </c>
      <c r="C180" s="1" t="str">
        <f ca="1">IFERROR(__xludf.DUMMYFUNCTION("""COMPUTED_VALUE"""),"#N/A")</f>
        <v>#N/A</v>
      </c>
      <c r="E180" s="1" t="str">
        <f ca="1">IFERROR(INDIRECT(ADDRESS(MATCH(A180,saturation_curves!A:A,0),MATCH(B180,saturation_curves!$1:$1,0),4,1,"saturation_curves")),"")</f>
        <v/>
      </c>
      <c r="F180" s="1" t="str">
        <f ca="1">IFERROR(INDIRECT(ADDRESS(MATCH(C180,saturation_curves!A:A,0),MATCH(D180,saturation_curves!$1:$1,0),4,1,"saturation_curves")),"")</f>
        <v/>
      </c>
      <c r="G180" s="1" t="str">
        <f ca="1">IFERROR(__xludf.DUMMYFUNCTION("LEFT(REGEXEXTRACT(B180,""(.*)KPI.*""),LEN(REGEXEXTRACT(B180,""(.*)KPI.*""))-1)"),"#N/A")</f>
        <v>#N/A</v>
      </c>
    </row>
    <row r="181" spans="1:7" ht="13" x14ac:dyDescent="0.15">
      <c r="A181" s="1" t="str">
        <f ca="1">IFERROR(__xludf.DUMMYFUNCTION("""COMPUTED_VALUE"""),"#N/A")</f>
        <v>#N/A</v>
      </c>
      <c r="C181" s="1" t="str">
        <f ca="1">IFERROR(__xludf.DUMMYFUNCTION("""COMPUTED_VALUE"""),"#N/A")</f>
        <v>#N/A</v>
      </c>
      <c r="E181" s="1" t="str">
        <f ca="1">IFERROR(INDIRECT(ADDRESS(MATCH(A181,saturation_curves!A:A,0),MATCH(B181,saturation_curves!$1:$1,0),4,1,"saturation_curves")),"")</f>
        <v/>
      </c>
      <c r="F181" s="1" t="str">
        <f ca="1">IFERROR(INDIRECT(ADDRESS(MATCH(C181,saturation_curves!A:A,0),MATCH(D181,saturation_curves!$1:$1,0),4,1,"saturation_curves")),"")</f>
        <v/>
      </c>
      <c r="G181" s="1" t="str">
        <f ca="1">IFERROR(__xludf.DUMMYFUNCTION("LEFT(REGEXEXTRACT(B181,""(.*)KPI.*""),LEN(REGEXEXTRACT(B181,""(.*)KPI.*""))-1)"),"#N/A")</f>
        <v>#N/A</v>
      </c>
    </row>
    <row r="182" spans="1:7" ht="13" x14ac:dyDescent="0.15">
      <c r="A182" s="1" t="str">
        <f ca="1">IFERROR(__xludf.DUMMYFUNCTION("""COMPUTED_VALUE"""),"#N/A")</f>
        <v>#N/A</v>
      </c>
      <c r="C182" s="1" t="str">
        <f ca="1">IFERROR(__xludf.DUMMYFUNCTION("""COMPUTED_VALUE"""),"#N/A")</f>
        <v>#N/A</v>
      </c>
      <c r="E182" s="1" t="str">
        <f ca="1">IFERROR(INDIRECT(ADDRESS(MATCH(A182,saturation_curves!A:A,0),MATCH(B182,saturation_curves!$1:$1,0),4,1,"saturation_curves")),"")</f>
        <v/>
      </c>
      <c r="F182" s="1" t="str">
        <f ca="1">IFERROR(INDIRECT(ADDRESS(MATCH(C182,saturation_curves!A:A,0),MATCH(D182,saturation_curves!$1:$1,0),4,1,"saturation_curves")),"")</f>
        <v/>
      </c>
      <c r="G182" s="1" t="str">
        <f ca="1">IFERROR(__xludf.DUMMYFUNCTION("LEFT(REGEXEXTRACT(B182,""(.*)KPI.*""),LEN(REGEXEXTRACT(B182,""(.*)KPI.*""))-1)"),"#N/A")</f>
        <v>#N/A</v>
      </c>
    </row>
    <row r="183" spans="1:7" ht="13" x14ac:dyDescent="0.15">
      <c r="A183" s="1" t="str">
        <f ca="1">IFERROR(__xludf.DUMMYFUNCTION("""COMPUTED_VALUE"""),"#N/A")</f>
        <v>#N/A</v>
      </c>
      <c r="C183" s="1" t="str">
        <f ca="1">IFERROR(__xludf.DUMMYFUNCTION("""COMPUTED_VALUE"""),"#N/A")</f>
        <v>#N/A</v>
      </c>
      <c r="E183" s="1" t="str">
        <f ca="1">IFERROR(INDIRECT(ADDRESS(MATCH(A183,saturation_curves!A:A,0),MATCH(B183,saturation_curves!$1:$1,0),4,1,"saturation_curves")),"")</f>
        <v/>
      </c>
      <c r="F183" s="1" t="str">
        <f ca="1">IFERROR(INDIRECT(ADDRESS(MATCH(C183,saturation_curves!A:A,0),MATCH(D183,saturation_curves!$1:$1,0),4,1,"saturation_curves")),"")</f>
        <v/>
      </c>
      <c r="G183" s="1" t="str">
        <f ca="1">IFERROR(__xludf.DUMMYFUNCTION("LEFT(REGEXEXTRACT(B183,""(.*)KPI.*""),LEN(REGEXEXTRACT(B183,""(.*)KPI.*""))-1)"),"#N/A")</f>
        <v>#N/A</v>
      </c>
    </row>
    <row r="184" spans="1:7" ht="13" x14ac:dyDescent="0.15">
      <c r="A184" s="1" t="str">
        <f ca="1">IFERROR(__xludf.DUMMYFUNCTION("""COMPUTED_VALUE"""),"#N/A")</f>
        <v>#N/A</v>
      </c>
      <c r="C184" s="1" t="str">
        <f ca="1">IFERROR(__xludf.DUMMYFUNCTION("""COMPUTED_VALUE"""),"#N/A")</f>
        <v>#N/A</v>
      </c>
      <c r="E184" s="1" t="str">
        <f ca="1">IFERROR(INDIRECT(ADDRESS(MATCH(A184,saturation_curves!A:A,0),MATCH(B184,saturation_curves!$1:$1,0),4,1,"saturation_curves")),"")</f>
        <v/>
      </c>
      <c r="F184" s="1" t="str">
        <f ca="1">IFERROR(INDIRECT(ADDRESS(MATCH(C184,saturation_curves!A:A,0),MATCH(D184,saturation_curves!$1:$1,0),4,1,"saturation_curves")),"")</f>
        <v/>
      </c>
      <c r="G184" s="1" t="str">
        <f ca="1">IFERROR(__xludf.DUMMYFUNCTION("LEFT(REGEXEXTRACT(B184,""(.*)KPI.*""),LEN(REGEXEXTRACT(B184,""(.*)KPI.*""))-1)"),"#N/A")</f>
        <v>#N/A</v>
      </c>
    </row>
    <row r="185" spans="1:7" ht="13" x14ac:dyDescent="0.15">
      <c r="A185" s="1" t="str">
        <f ca="1">IFERROR(__xludf.DUMMYFUNCTION("""COMPUTED_VALUE"""),"#N/A")</f>
        <v>#N/A</v>
      </c>
      <c r="C185" s="1" t="str">
        <f ca="1">IFERROR(__xludf.DUMMYFUNCTION("""COMPUTED_VALUE"""),"#N/A")</f>
        <v>#N/A</v>
      </c>
      <c r="E185" s="1" t="str">
        <f ca="1">IFERROR(INDIRECT(ADDRESS(MATCH(A185,saturation_curves!A:A,0),MATCH(B185,saturation_curves!$1:$1,0),4,1,"saturation_curves")),"")</f>
        <v/>
      </c>
      <c r="F185" s="1" t="str">
        <f ca="1">IFERROR(INDIRECT(ADDRESS(MATCH(C185,saturation_curves!A:A,0),MATCH(D185,saturation_curves!$1:$1,0),4,1,"saturation_curves")),"")</f>
        <v/>
      </c>
      <c r="G185" s="1" t="str">
        <f ca="1">IFERROR(__xludf.DUMMYFUNCTION("LEFT(REGEXEXTRACT(B185,""(.*)KPI.*""),LEN(REGEXEXTRACT(B185,""(.*)KPI.*""))-1)"),"#N/A")</f>
        <v>#N/A</v>
      </c>
    </row>
    <row r="186" spans="1:7" ht="13" x14ac:dyDescent="0.15">
      <c r="A186" s="1" t="str">
        <f ca="1">IFERROR(__xludf.DUMMYFUNCTION("""COMPUTED_VALUE"""),"#N/A")</f>
        <v>#N/A</v>
      </c>
      <c r="C186" s="1" t="str">
        <f ca="1">IFERROR(__xludf.DUMMYFUNCTION("""COMPUTED_VALUE"""),"#N/A")</f>
        <v>#N/A</v>
      </c>
      <c r="E186" s="1" t="str">
        <f ca="1">IFERROR(INDIRECT(ADDRESS(MATCH(A186,saturation_curves!A:A,0),MATCH(B186,saturation_curves!$1:$1,0),4,1,"saturation_curves")),"")</f>
        <v/>
      </c>
      <c r="F186" s="1" t="str">
        <f ca="1">IFERROR(INDIRECT(ADDRESS(MATCH(C186,saturation_curves!A:A,0),MATCH(D186,saturation_curves!$1:$1,0),4,1,"saturation_curves")),"")</f>
        <v/>
      </c>
      <c r="G186" s="1" t="str">
        <f ca="1">IFERROR(__xludf.DUMMYFUNCTION("LEFT(REGEXEXTRACT(B186,""(.*)KPI.*""),LEN(REGEXEXTRACT(B186,""(.*)KPI.*""))-1)"),"#N/A")</f>
        <v>#N/A</v>
      </c>
    </row>
    <row r="187" spans="1:7" ht="13" x14ac:dyDescent="0.15">
      <c r="A187" s="1" t="str">
        <f ca="1">IFERROR(__xludf.DUMMYFUNCTION("""COMPUTED_VALUE"""),"#N/A")</f>
        <v>#N/A</v>
      </c>
      <c r="C187" s="1" t="str">
        <f ca="1">IFERROR(__xludf.DUMMYFUNCTION("""COMPUTED_VALUE"""),"#N/A")</f>
        <v>#N/A</v>
      </c>
      <c r="E187" s="1" t="str">
        <f ca="1">IFERROR(INDIRECT(ADDRESS(MATCH(A187,saturation_curves!A:A,0),MATCH(B187,saturation_curves!$1:$1,0),4,1,"saturation_curves")),"")</f>
        <v/>
      </c>
      <c r="F187" s="1" t="str">
        <f ca="1">IFERROR(INDIRECT(ADDRESS(MATCH(C187,saturation_curves!A:A,0),MATCH(D187,saturation_curves!$1:$1,0),4,1,"saturation_curves")),"")</f>
        <v/>
      </c>
      <c r="G187" s="1" t="str">
        <f ca="1">IFERROR(__xludf.DUMMYFUNCTION("LEFT(REGEXEXTRACT(B187,""(.*)KPI.*""),LEN(REGEXEXTRACT(B187,""(.*)KPI.*""))-1)"),"#N/A")</f>
        <v>#N/A</v>
      </c>
    </row>
    <row r="188" spans="1:7" ht="13" x14ac:dyDescent="0.15">
      <c r="A188" s="1" t="str">
        <f ca="1">IFERROR(__xludf.DUMMYFUNCTION("""COMPUTED_VALUE"""),"#N/A")</f>
        <v>#N/A</v>
      </c>
      <c r="C188" s="1" t="str">
        <f ca="1">IFERROR(__xludf.DUMMYFUNCTION("""COMPUTED_VALUE"""),"#N/A")</f>
        <v>#N/A</v>
      </c>
      <c r="E188" s="1" t="str">
        <f ca="1">IFERROR(INDIRECT(ADDRESS(MATCH(A188,saturation_curves!A:A,0),MATCH(B188,saturation_curves!$1:$1,0),4,1,"saturation_curves")),"")</f>
        <v/>
      </c>
      <c r="F188" s="1" t="str">
        <f ca="1">IFERROR(INDIRECT(ADDRESS(MATCH(C188,saturation_curves!A:A,0),MATCH(D188,saturation_curves!$1:$1,0),4,1,"saturation_curves")),"")</f>
        <v/>
      </c>
      <c r="G188" s="1" t="str">
        <f ca="1">IFERROR(__xludf.DUMMYFUNCTION("LEFT(REGEXEXTRACT(B188,""(.*)KPI.*""),LEN(REGEXEXTRACT(B188,""(.*)KPI.*""))-1)"),"#N/A")</f>
        <v>#N/A</v>
      </c>
    </row>
    <row r="189" spans="1:7" ht="13" x14ac:dyDescent="0.15">
      <c r="A189" s="1" t="str">
        <f ca="1">IFERROR(__xludf.DUMMYFUNCTION("""COMPUTED_VALUE"""),"#N/A")</f>
        <v>#N/A</v>
      </c>
      <c r="C189" s="1" t="str">
        <f ca="1">IFERROR(__xludf.DUMMYFUNCTION("""COMPUTED_VALUE"""),"#N/A")</f>
        <v>#N/A</v>
      </c>
      <c r="E189" s="1" t="str">
        <f ca="1">IFERROR(INDIRECT(ADDRESS(MATCH(A189,saturation_curves!A:A,0),MATCH(B189,saturation_curves!$1:$1,0),4,1,"saturation_curves")),"")</f>
        <v/>
      </c>
      <c r="F189" s="1" t="str">
        <f ca="1">IFERROR(INDIRECT(ADDRESS(MATCH(C189,saturation_curves!A:A,0),MATCH(D189,saturation_curves!$1:$1,0),4,1,"saturation_curves")),"")</f>
        <v/>
      </c>
      <c r="G189" s="1" t="str">
        <f ca="1">IFERROR(__xludf.DUMMYFUNCTION("LEFT(REGEXEXTRACT(B189,""(.*)KPI.*""),LEN(REGEXEXTRACT(B189,""(.*)KPI.*""))-1)"),"#N/A")</f>
        <v>#N/A</v>
      </c>
    </row>
    <row r="190" spans="1:7" ht="13" x14ac:dyDescent="0.15">
      <c r="A190" s="1" t="str">
        <f ca="1">IFERROR(__xludf.DUMMYFUNCTION("""COMPUTED_VALUE"""),"#N/A")</f>
        <v>#N/A</v>
      </c>
      <c r="C190" s="1" t="str">
        <f ca="1">IFERROR(__xludf.DUMMYFUNCTION("""COMPUTED_VALUE"""),"#N/A")</f>
        <v>#N/A</v>
      </c>
      <c r="E190" s="1" t="str">
        <f ca="1">IFERROR(INDIRECT(ADDRESS(MATCH(A190,saturation_curves!A:A,0),MATCH(B190,saturation_curves!$1:$1,0),4,1,"saturation_curves")),"")</f>
        <v/>
      </c>
      <c r="F190" s="1" t="str">
        <f ca="1">IFERROR(INDIRECT(ADDRESS(MATCH(C190,saturation_curves!A:A,0),MATCH(D190,saturation_curves!$1:$1,0),4,1,"saturation_curves")),"")</f>
        <v/>
      </c>
      <c r="G190" s="1" t="str">
        <f ca="1">IFERROR(__xludf.DUMMYFUNCTION("LEFT(REGEXEXTRACT(B190,""(.*)KPI.*""),LEN(REGEXEXTRACT(B190,""(.*)KPI.*""))-1)"),"#N/A")</f>
        <v>#N/A</v>
      </c>
    </row>
    <row r="191" spans="1:7" ht="13" x14ac:dyDescent="0.15">
      <c r="A191" s="1" t="str">
        <f ca="1">IFERROR(__xludf.DUMMYFUNCTION("""COMPUTED_VALUE"""),"#N/A")</f>
        <v>#N/A</v>
      </c>
      <c r="C191" s="1" t="str">
        <f ca="1">IFERROR(__xludf.DUMMYFUNCTION("""COMPUTED_VALUE"""),"#N/A")</f>
        <v>#N/A</v>
      </c>
      <c r="E191" s="1" t="str">
        <f ca="1">IFERROR(INDIRECT(ADDRESS(MATCH(A191,saturation_curves!A:A,0),MATCH(B191,saturation_curves!$1:$1,0),4,1,"saturation_curves")),"")</f>
        <v/>
      </c>
      <c r="F191" s="1" t="str">
        <f ca="1">IFERROR(INDIRECT(ADDRESS(MATCH(C191,saturation_curves!A:A,0),MATCH(D191,saturation_curves!$1:$1,0),4,1,"saturation_curves")),"")</f>
        <v/>
      </c>
      <c r="G191" s="1" t="str">
        <f ca="1">IFERROR(__xludf.DUMMYFUNCTION("LEFT(REGEXEXTRACT(B191,""(.*)KPI.*""),LEN(REGEXEXTRACT(B191,""(.*)KPI.*""))-1)"),"#N/A")</f>
        <v>#N/A</v>
      </c>
    </row>
    <row r="192" spans="1:7" ht="13" x14ac:dyDescent="0.15">
      <c r="A192" s="1" t="str">
        <f ca="1">IFERROR(__xludf.DUMMYFUNCTION("""COMPUTED_VALUE"""),"#N/A")</f>
        <v>#N/A</v>
      </c>
      <c r="C192" s="1" t="str">
        <f ca="1">IFERROR(__xludf.DUMMYFUNCTION("""COMPUTED_VALUE"""),"#N/A")</f>
        <v>#N/A</v>
      </c>
      <c r="E192" s="1" t="str">
        <f ca="1">IFERROR(INDIRECT(ADDRESS(MATCH(A192,saturation_curves!A:A,0),MATCH(B192,saturation_curves!$1:$1,0),4,1,"saturation_curves")),"")</f>
        <v/>
      </c>
      <c r="F192" s="1" t="str">
        <f ca="1">IFERROR(INDIRECT(ADDRESS(MATCH(C192,saturation_curves!A:A,0),MATCH(D192,saturation_curves!$1:$1,0),4,1,"saturation_curves")),"")</f>
        <v/>
      </c>
      <c r="G192" s="1" t="str">
        <f ca="1">IFERROR(__xludf.DUMMYFUNCTION("LEFT(REGEXEXTRACT(B192,""(.*)KPI.*""),LEN(REGEXEXTRACT(B192,""(.*)KPI.*""))-1)"),"#N/A")</f>
        <v>#N/A</v>
      </c>
    </row>
    <row r="193" spans="1:7" ht="13" x14ac:dyDescent="0.15">
      <c r="A193" s="1" t="str">
        <f ca="1">IFERROR(__xludf.DUMMYFUNCTION("""COMPUTED_VALUE"""),"#N/A")</f>
        <v>#N/A</v>
      </c>
      <c r="C193" s="1" t="str">
        <f ca="1">IFERROR(__xludf.DUMMYFUNCTION("""COMPUTED_VALUE"""),"#N/A")</f>
        <v>#N/A</v>
      </c>
      <c r="E193" s="1" t="str">
        <f ca="1">IFERROR(INDIRECT(ADDRESS(MATCH(A193,saturation_curves!A:A,0),MATCH(B193,saturation_curves!$1:$1,0),4,1,"saturation_curves")),"")</f>
        <v/>
      </c>
      <c r="F193" s="1" t="str">
        <f ca="1">IFERROR(INDIRECT(ADDRESS(MATCH(C193,saturation_curves!A:A,0),MATCH(D193,saturation_curves!$1:$1,0),4,1,"saturation_curves")),"")</f>
        <v/>
      </c>
      <c r="G193" s="1" t="str">
        <f ca="1">IFERROR(__xludf.DUMMYFUNCTION("LEFT(REGEXEXTRACT(B193,""(.*)KPI.*""),LEN(REGEXEXTRACT(B193,""(.*)KPI.*""))-1)"),"#N/A")</f>
        <v>#N/A</v>
      </c>
    </row>
    <row r="194" spans="1:7" ht="13" x14ac:dyDescent="0.15">
      <c r="A194" s="1" t="str">
        <f ca="1">IFERROR(__xludf.DUMMYFUNCTION("""COMPUTED_VALUE"""),"#N/A")</f>
        <v>#N/A</v>
      </c>
      <c r="C194" s="1" t="str">
        <f ca="1">IFERROR(__xludf.DUMMYFUNCTION("""COMPUTED_VALUE"""),"#N/A")</f>
        <v>#N/A</v>
      </c>
      <c r="E194" s="1" t="str">
        <f ca="1">IFERROR(INDIRECT(ADDRESS(MATCH(A194,saturation_curves!A:A,0),MATCH(B194,saturation_curves!$1:$1,0),4,1,"saturation_curves")),"")</f>
        <v/>
      </c>
      <c r="F194" s="1" t="str">
        <f ca="1">IFERROR(INDIRECT(ADDRESS(MATCH(C194,saturation_curves!A:A,0),MATCH(D194,saturation_curves!$1:$1,0),4,1,"saturation_curves")),"")</f>
        <v/>
      </c>
      <c r="G194" s="1" t="str">
        <f ca="1">IFERROR(__xludf.DUMMYFUNCTION("LEFT(REGEXEXTRACT(B194,""(.*)KPI.*""),LEN(REGEXEXTRACT(B194,""(.*)KPI.*""))-1)"),"#N/A")</f>
        <v>#N/A</v>
      </c>
    </row>
    <row r="195" spans="1:7" ht="13" x14ac:dyDescent="0.15">
      <c r="A195" s="1" t="str">
        <f ca="1">IFERROR(__xludf.DUMMYFUNCTION("""COMPUTED_VALUE"""),"#N/A")</f>
        <v>#N/A</v>
      </c>
      <c r="C195" s="1" t="str">
        <f ca="1">IFERROR(__xludf.DUMMYFUNCTION("""COMPUTED_VALUE"""),"#N/A")</f>
        <v>#N/A</v>
      </c>
      <c r="E195" s="1" t="str">
        <f ca="1">IFERROR(INDIRECT(ADDRESS(MATCH(A195,saturation_curves!A:A,0),MATCH(B195,saturation_curves!$1:$1,0),4,1,"saturation_curves")),"")</f>
        <v/>
      </c>
      <c r="F195" s="1" t="str">
        <f ca="1">IFERROR(INDIRECT(ADDRESS(MATCH(C195,saturation_curves!A:A,0),MATCH(D195,saturation_curves!$1:$1,0),4,1,"saturation_curves")),"")</f>
        <v/>
      </c>
      <c r="G195" s="1" t="str">
        <f ca="1">IFERROR(__xludf.DUMMYFUNCTION("LEFT(REGEXEXTRACT(B195,""(.*)KPI.*""),LEN(REGEXEXTRACT(B195,""(.*)KPI.*""))-1)"),"#N/A")</f>
        <v>#N/A</v>
      </c>
    </row>
    <row r="196" spans="1:7" ht="13" x14ac:dyDescent="0.15">
      <c r="A196" s="1" t="str">
        <f ca="1">IFERROR(__xludf.DUMMYFUNCTION("""COMPUTED_VALUE"""),"#N/A")</f>
        <v>#N/A</v>
      </c>
      <c r="C196" s="1" t="str">
        <f ca="1">IFERROR(__xludf.DUMMYFUNCTION("""COMPUTED_VALUE"""),"#N/A")</f>
        <v>#N/A</v>
      </c>
      <c r="E196" s="1" t="str">
        <f ca="1">IFERROR(INDIRECT(ADDRESS(MATCH(A196,saturation_curves!A:A,0),MATCH(B196,saturation_curves!$1:$1,0),4,1,"saturation_curves")),"")</f>
        <v/>
      </c>
      <c r="F196" s="1" t="str">
        <f ca="1">IFERROR(INDIRECT(ADDRESS(MATCH(C196,saturation_curves!A:A,0),MATCH(D196,saturation_curves!$1:$1,0),4,1,"saturation_curves")),"")</f>
        <v/>
      </c>
      <c r="G196" s="1" t="str">
        <f ca="1">IFERROR(__xludf.DUMMYFUNCTION("LEFT(REGEXEXTRACT(B196,""(.*)KPI.*""),LEN(REGEXEXTRACT(B196,""(.*)KPI.*""))-1)"),"#N/A")</f>
        <v>#N/A</v>
      </c>
    </row>
    <row r="197" spans="1:7" ht="13" x14ac:dyDescent="0.15">
      <c r="A197" s="1" t="str">
        <f ca="1">IFERROR(__xludf.DUMMYFUNCTION("""COMPUTED_VALUE"""),"#N/A")</f>
        <v>#N/A</v>
      </c>
      <c r="C197" s="1" t="str">
        <f ca="1">IFERROR(__xludf.DUMMYFUNCTION("""COMPUTED_VALUE"""),"#N/A")</f>
        <v>#N/A</v>
      </c>
      <c r="E197" s="1" t="str">
        <f ca="1">IFERROR(INDIRECT(ADDRESS(MATCH(A197,saturation_curves!A:A,0),MATCH(B197,saturation_curves!$1:$1,0),4,1,"saturation_curves")),"")</f>
        <v/>
      </c>
      <c r="F197" s="1" t="str">
        <f ca="1">IFERROR(INDIRECT(ADDRESS(MATCH(C197,saturation_curves!A:A,0),MATCH(D197,saturation_curves!$1:$1,0),4,1,"saturation_curves")),"")</f>
        <v/>
      </c>
      <c r="G197" s="1" t="str">
        <f ca="1">IFERROR(__xludf.DUMMYFUNCTION("LEFT(REGEXEXTRACT(B197,""(.*)KPI.*""),LEN(REGEXEXTRACT(B197,""(.*)KPI.*""))-1)"),"#N/A")</f>
        <v>#N/A</v>
      </c>
    </row>
    <row r="198" spans="1:7" ht="13" x14ac:dyDescent="0.15">
      <c r="A198" s="1" t="str">
        <f ca="1">IFERROR(__xludf.DUMMYFUNCTION("""COMPUTED_VALUE"""),"#N/A")</f>
        <v>#N/A</v>
      </c>
      <c r="C198" s="1" t="str">
        <f ca="1">IFERROR(__xludf.DUMMYFUNCTION("""COMPUTED_VALUE"""),"#N/A")</f>
        <v>#N/A</v>
      </c>
      <c r="E198" s="1" t="str">
        <f ca="1">IFERROR(INDIRECT(ADDRESS(MATCH(A198,saturation_curves!A:A,0),MATCH(B198,saturation_curves!$1:$1,0),4,1,"saturation_curves")),"")</f>
        <v/>
      </c>
      <c r="F198" s="1" t="str">
        <f ca="1">IFERROR(INDIRECT(ADDRESS(MATCH(C198,saturation_curves!A:A,0),MATCH(D198,saturation_curves!$1:$1,0),4,1,"saturation_curves")),"")</f>
        <v/>
      </c>
      <c r="G198" s="1" t="str">
        <f ca="1">IFERROR(__xludf.DUMMYFUNCTION("LEFT(REGEXEXTRACT(B198,""(.*)KPI.*""),LEN(REGEXEXTRACT(B198,""(.*)KPI.*""))-1)"),"#N/A")</f>
        <v>#N/A</v>
      </c>
    </row>
    <row r="199" spans="1:7" ht="13" x14ac:dyDescent="0.15">
      <c r="A199" s="1" t="str">
        <f ca="1">IFERROR(__xludf.DUMMYFUNCTION("""COMPUTED_VALUE"""),"#N/A")</f>
        <v>#N/A</v>
      </c>
      <c r="C199" s="1" t="str">
        <f ca="1">IFERROR(__xludf.DUMMYFUNCTION("""COMPUTED_VALUE"""),"#N/A")</f>
        <v>#N/A</v>
      </c>
      <c r="E199" s="1" t="str">
        <f ca="1">IFERROR(INDIRECT(ADDRESS(MATCH(A199,saturation_curves!A:A,0),MATCH(B199,saturation_curves!$1:$1,0),4,1,"saturation_curves")),"")</f>
        <v/>
      </c>
      <c r="F199" s="1" t="str">
        <f ca="1">IFERROR(INDIRECT(ADDRESS(MATCH(C199,saturation_curves!A:A,0),MATCH(D199,saturation_curves!$1:$1,0),4,1,"saturation_curves")),"")</f>
        <v/>
      </c>
      <c r="G199" s="1" t="str">
        <f ca="1">IFERROR(__xludf.DUMMYFUNCTION("LEFT(REGEXEXTRACT(B199,""(.*)KPI.*""),LEN(REGEXEXTRACT(B199,""(.*)KPI.*""))-1)"),"#N/A")</f>
        <v>#N/A</v>
      </c>
    </row>
    <row r="200" spans="1:7" ht="13" x14ac:dyDescent="0.15">
      <c r="A200" s="1" t="str">
        <f ca="1">IFERROR(__xludf.DUMMYFUNCTION("""COMPUTED_VALUE"""),"#N/A")</f>
        <v>#N/A</v>
      </c>
      <c r="C200" s="1" t="str">
        <f ca="1">IFERROR(__xludf.DUMMYFUNCTION("""COMPUTED_VALUE"""),"#N/A")</f>
        <v>#N/A</v>
      </c>
      <c r="E200" s="1" t="str">
        <f ca="1">IFERROR(INDIRECT(ADDRESS(MATCH(A200,saturation_curves!A:A,0),MATCH(B200,saturation_curves!$1:$1,0),4,1,"saturation_curves")),"")</f>
        <v/>
      </c>
      <c r="F200" s="1" t="str">
        <f ca="1">IFERROR(INDIRECT(ADDRESS(MATCH(C200,saturation_curves!A:A,0),MATCH(D200,saturation_curves!$1:$1,0),4,1,"saturation_curves")),"")</f>
        <v/>
      </c>
      <c r="G200" s="1" t="str">
        <f ca="1">IFERROR(__xludf.DUMMYFUNCTION("LEFT(REGEXEXTRACT(B200,""(.*)KPI.*""),LEN(REGEXEXTRACT(B200,""(.*)KPI.*""))-1)"),"#N/A")</f>
        <v>#N/A</v>
      </c>
    </row>
    <row r="201" spans="1:7" ht="13" x14ac:dyDescent="0.15">
      <c r="A201" s="1" t="str">
        <f ca="1">IFERROR(__xludf.DUMMYFUNCTION("""COMPUTED_VALUE"""),"#N/A")</f>
        <v>#N/A</v>
      </c>
      <c r="C201" s="1" t="str">
        <f ca="1">IFERROR(__xludf.DUMMYFUNCTION("""COMPUTED_VALUE"""),"#N/A")</f>
        <v>#N/A</v>
      </c>
      <c r="E201" s="1" t="str">
        <f ca="1">IFERROR(INDIRECT(ADDRESS(MATCH(A201,saturation_curves!A:A,0),MATCH(B201,saturation_curves!$1:$1,0),4,1,"saturation_curves")),"")</f>
        <v/>
      </c>
      <c r="F201" s="1" t="str">
        <f ca="1">IFERROR(INDIRECT(ADDRESS(MATCH(C201,saturation_curves!A:A,0),MATCH(D201,saturation_curves!$1:$1,0),4,1,"saturation_curves")),"")</f>
        <v/>
      </c>
      <c r="G201" s="1" t="str">
        <f ca="1">IFERROR(__xludf.DUMMYFUNCTION("LEFT(REGEXEXTRACT(B201,""(.*)KPI.*""),LEN(REGEXEXTRACT(B201,""(.*)KPI.*""))-1)"),"#N/A")</f>
        <v>#N/A</v>
      </c>
    </row>
    <row r="202" spans="1:7" ht="13" x14ac:dyDescent="0.15">
      <c r="A202" s="1" t="str">
        <f ca="1">IFERROR(__xludf.DUMMYFUNCTION("""COMPUTED_VALUE"""),"#N/A")</f>
        <v>#N/A</v>
      </c>
      <c r="C202" s="1" t="str">
        <f ca="1">IFERROR(__xludf.DUMMYFUNCTION("""COMPUTED_VALUE"""),"#N/A")</f>
        <v>#N/A</v>
      </c>
      <c r="E202" s="1" t="str">
        <f ca="1">IFERROR(INDIRECT(ADDRESS(MATCH(A202,saturation_curves!A:A,0),MATCH(B202,saturation_curves!$1:$1,0),4,1,"saturation_curves")),"")</f>
        <v/>
      </c>
      <c r="F202" s="1" t="str">
        <f ca="1">IFERROR(INDIRECT(ADDRESS(MATCH(C202,saturation_curves!A:A,0),MATCH(D202,saturation_curves!$1:$1,0),4,1,"saturation_curves")),"")</f>
        <v/>
      </c>
      <c r="G202" s="1" t="str">
        <f ca="1">IFERROR(__xludf.DUMMYFUNCTION("LEFT(REGEXEXTRACT(B202,""(.*)KPI.*""),LEN(REGEXEXTRACT(B202,""(.*)KPI.*""))-1)"),"#N/A")</f>
        <v>#N/A</v>
      </c>
    </row>
    <row r="203" spans="1:7" ht="13" x14ac:dyDescent="0.15">
      <c r="A203" s="1" t="str">
        <f ca="1">IFERROR(__xludf.DUMMYFUNCTION("""COMPUTED_VALUE"""),"#N/A")</f>
        <v>#N/A</v>
      </c>
      <c r="C203" s="1" t="str">
        <f ca="1">IFERROR(__xludf.DUMMYFUNCTION("""COMPUTED_VALUE"""),"#N/A")</f>
        <v>#N/A</v>
      </c>
      <c r="E203" s="1" t="str">
        <f ca="1">IFERROR(INDIRECT(ADDRESS(MATCH(A203,saturation_curves!A:A,0),MATCH(B203,saturation_curves!$1:$1,0),4,1,"saturation_curves")),"")</f>
        <v/>
      </c>
      <c r="F203" s="1" t="str">
        <f ca="1">IFERROR(INDIRECT(ADDRESS(MATCH(C203,saturation_curves!A:A,0),MATCH(D203,saturation_curves!$1:$1,0),4,1,"saturation_curves")),"")</f>
        <v/>
      </c>
      <c r="G203" s="1" t="str">
        <f ca="1">IFERROR(__xludf.DUMMYFUNCTION("LEFT(REGEXEXTRACT(B203,""(.*)KPI.*""),LEN(REGEXEXTRACT(B203,""(.*)KPI.*""))-1)"),"#N/A")</f>
        <v>#N/A</v>
      </c>
    </row>
    <row r="204" spans="1:7" ht="13" x14ac:dyDescent="0.15">
      <c r="A204" s="1" t="str">
        <f ca="1">IFERROR(__xludf.DUMMYFUNCTION("""COMPUTED_VALUE"""),"#N/A")</f>
        <v>#N/A</v>
      </c>
      <c r="C204" s="1" t="str">
        <f ca="1">IFERROR(__xludf.DUMMYFUNCTION("""COMPUTED_VALUE"""),"#N/A")</f>
        <v>#N/A</v>
      </c>
      <c r="E204" s="1" t="str">
        <f ca="1">IFERROR(INDIRECT(ADDRESS(MATCH(A204,saturation_curves!A:A,0),MATCH(B204,saturation_curves!$1:$1,0),4,1,"saturation_curves")),"")</f>
        <v/>
      </c>
      <c r="F204" s="1" t="str">
        <f ca="1">IFERROR(INDIRECT(ADDRESS(MATCH(C204,saturation_curves!A:A,0),MATCH(D204,saturation_curves!$1:$1,0),4,1,"saturation_curves")),"")</f>
        <v/>
      </c>
      <c r="G204" s="1" t="str">
        <f ca="1">IFERROR(__xludf.DUMMYFUNCTION("LEFT(REGEXEXTRACT(B204,""(.*)KPI.*""),LEN(REGEXEXTRACT(B204,""(.*)KPI.*""))-1)"),"#N/A")</f>
        <v>#N/A</v>
      </c>
    </row>
    <row r="205" spans="1:7" ht="13" x14ac:dyDescent="0.15">
      <c r="A205" s="1" t="str">
        <f ca="1">IFERROR(__xludf.DUMMYFUNCTION("""COMPUTED_VALUE"""),"#N/A")</f>
        <v>#N/A</v>
      </c>
      <c r="C205" s="1" t="str">
        <f ca="1">IFERROR(__xludf.DUMMYFUNCTION("""COMPUTED_VALUE"""),"#N/A")</f>
        <v>#N/A</v>
      </c>
      <c r="E205" s="1" t="str">
        <f ca="1">IFERROR(INDIRECT(ADDRESS(MATCH(A205,saturation_curves!A:A,0),MATCH(B205,saturation_curves!$1:$1,0),4,1,"saturation_curves")),"")</f>
        <v/>
      </c>
      <c r="F205" s="1" t="str">
        <f ca="1">IFERROR(INDIRECT(ADDRESS(MATCH(C205,saturation_curves!A:A,0),MATCH(D205,saturation_curves!$1:$1,0),4,1,"saturation_curves")),"")</f>
        <v/>
      </c>
      <c r="G205" s="1" t="str">
        <f ca="1">IFERROR(__xludf.DUMMYFUNCTION("LEFT(REGEXEXTRACT(B205,""(.*)KPI.*""),LEN(REGEXEXTRACT(B205,""(.*)KPI.*""))-1)"),"#N/A")</f>
        <v>#N/A</v>
      </c>
    </row>
    <row r="206" spans="1:7" ht="13" x14ac:dyDescent="0.15">
      <c r="A206" s="1" t="str">
        <f ca="1">IFERROR(__xludf.DUMMYFUNCTION("""COMPUTED_VALUE"""),"#N/A")</f>
        <v>#N/A</v>
      </c>
      <c r="C206" s="1" t="str">
        <f ca="1">IFERROR(__xludf.DUMMYFUNCTION("""COMPUTED_VALUE"""),"#N/A")</f>
        <v>#N/A</v>
      </c>
      <c r="E206" s="1" t="str">
        <f ca="1">IFERROR(INDIRECT(ADDRESS(MATCH(A206,saturation_curves!A:A,0),MATCH(B206,saturation_curves!$1:$1,0),4,1,"saturation_curves")),"")</f>
        <v/>
      </c>
      <c r="F206" s="1" t="str">
        <f ca="1">IFERROR(INDIRECT(ADDRESS(MATCH(C206,saturation_curves!A:A,0),MATCH(D206,saturation_curves!$1:$1,0),4,1,"saturation_curves")),"")</f>
        <v/>
      </c>
      <c r="G206" s="1" t="str">
        <f ca="1">IFERROR(__xludf.DUMMYFUNCTION("LEFT(REGEXEXTRACT(B206,""(.*)KPI.*""),LEN(REGEXEXTRACT(B206,""(.*)KPI.*""))-1)"),"#N/A")</f>
        <v>#N/A</v>
      </c>
    </row>
    <row r="207" spans="1:7" ht="13" x14ac:dyDescent="0.15">
      <c r="A207" s="1" t="str">
        <f ca="1">IFERROR(__xludf.DUMMYFUNCTION("""COMPUTED_VALUE"""),"#N/A")</f>
        <v>#N/A</v>
      </c>
      <c r="C207" s="1" t="str">
        <f ca="1">IFERROR(__xludf.DUMMYFUNCTION("""COMPUTED_VALUE"""),"#N/A")</f>
        <v>#N/A</v>
      </c>
      <c r="E207" s="1" t="str">
        <f ca="1">IFERROR(INDIRECT(ADDRESS(MATCH(A207,saturation_curves!A:A,0),MATCH(B207,saturation_curves!$1:$1,0),4,1,"saturation_curves")),"")</f>
        <v/>
      </c>
      <c r="F207" s="1" t="str">
        <f ca="1">IFERROR(INDIRECT(ADDRESS(MATCH(C207,saturation_curves!A:A,0),MATCH(D207,saturation_curves!$1:$1,0),4,1,"saturation_curves")),"")</f>
        <v/>
      </c>
      <c r="G207" s="1" t="str">
        <f ca="1">IFERROR(__xludf.DUMMYFUNCTION("LEFT(REGEXEXTRACT(B207,""(.*)KPI.*""),LEN(REGEXEXTRACT(B207,""(.*)KPI.*""))-1)"),"#N/A")</f>
        <v>#N/A</v>
      </c>
    </row>
    <row r="208" spans="1:7" ht="13" x14ac:dyDescent="0.15">
      <c r="A208" s="1" t="str">
        <f ca="1">IFERROR(__xludf.DUMMYFUNCTION("""COMPUTED_VALUE"""),"#N/A")</f>
        <v>#N/A</v>
      </c>
      <c r="C208" s="1" t="str">
        <f ca="1">IFERROR(__xludf.DUMMYFUNCTION("""COMPUTED_VALUE"""),"#N/A")</f>
        <v>#N/A</v>
      </c>
      <c r="E208" s="1" t="str">
        <f ca="1">IFERROR(INDIRECT(ADDRESS(MATCH(A208,saturation_curves!A:A,0),MATCH(B208,saturation_curves!$1:$1,0),4,1,"saturation_curves")),"")</f>
        <v/>
      </c>
      <c r="F208" s="1" t="str">
        <f ca="1">IFERROR(INDIRECT(ADDRESS(MATCH(C208,saturation_curves!A:A,0),MATCH(D208,saturation_curves!$1:$1,0),4,1,"saturation_curves")),"")</f>
        <v/>
      </c>
      <c r="G208" s="1" t="str">
        <f ca="1">IFERROR(__xludf.DUMMYFUNCTION("LEFT(REGEXEXTRACT(B208,""(.*)KPI.*""),LEN(REGEXEXTRACT(B208,""(.*)KPI.*""))-1)"),"#N/A")</f>
        <v>#N/A</v>
      </c>
    </row>
    <row r="209" spans="1:7" ht="13" x14ac:dyDescent="0.15">
      <c r="A209" s="1" t="str">
        <f ca="1">IFERROR(__xludf.DUMMYFUNCTION("""COMPUTED_VALUE"""),"#N/A")</f>
        <v>#N/A</v>
      </c>
      <c r="C209" s="1" t="str">
        <f ca="1">IFERROR(__xludf.DUMMYFUNCTION("""COMPUTED_VALUE"""),"#N/A")</f>
        <v>#N/A</v>
      </c>
      <c r="E209" s="1" t="str">
        <f ca="1">IFERROR(INDIRECT(ADDRESS(MATCH(A209,saturation_curves!A:A,0),MATCH(B209,saturation_curves!$1:$1,0),4,1,"saturation_curves")),"")</f>
        <v/>
      </c>
      <c r="F209" s="1" t="str">
        <f ca="1">IFERROR(INDIRECT(ADDRESS(MATCH(C209,saturation_curves!A:A,0),MATCH(D209,saturation_curves!$1:$1,0),4,1,"saturation_curves")),"")</f>
        <v/>
      </c>
      <c r="G209" s="1" t="str">
        <f ca="1">IFERROR(__xludf.DUMMYFUNCTION("LEFT(REGEXEXTRACT(B209,""(.*)KPI.*""),LEN(REGEXEXTRACT(B209,""(.*)KPI.*""))-1)"),"#N/A")</f>
        <v>#N/A</v>
      </c>
    </row>
    <row r="210" spans="1:7" ht="13" x14ac:dyDescent="0.15">
      <c r="A210" s="1" t="str">
        <f ca="1">IFERROR(__xludf.DUMMYFUNCTION("""COMPUTED_VALUE"""),"#N/A")</f>
        <v>#N/A</v>
      </c>
      <c r="C210" s="1" t="str">
        <f ca="1">IFERROR(__xludf.DUMMYFUNCTION("""COMPUTED_VALUE"""),"#N/A")</f>
        <v>#N/A</v>
      </c>
      <c r="E210" s="1" t="str">
        <f ca="1">IFERROR(INDIRECT(ADDRESS(MATCH(A210,saturation_curves!A:A,0),MATCH(B210,saturation_curves!$1:$1,0),4,1,"saturation_curves")),"")</f>
        <v/>
      </c>
      <c r="F210" s="1" t="str">
        <f ca="1">IFERROR(INDIRECT(ADDRESS(MATCH(C210,saturation_curves!A:A,0),MATCH(D210,saturation_curves!$1:$1,0),4,1,"saturation_curves")),"")</f>
        <v/>
      </c>
      <c r="G210" s="1" t="str">
        <f ca="1">IFERROR(__xludf.DUMMYFUNCTION("LEFT(REGEXEXTRACT(B210,""(.*)KPI.*""),LEN(REGEXEXTRACT(B210,""(.*)KPI.*""))-1)"),"#N/A")</f>
        <v>#N/A</v>
      </c>
    </row>
    <row r="211" spans="1:7" ht="13" x14ac:dyDescent="0.15">
      <c r="A211" s="1" t="str">
        <f ca="1">IFERROR(__xludf.DUMMYFUNCTION("""COMPUTED_VALUE"""),"#N/A")</f>
        <v>#N/A</v>
      </c>
      <c r="C211" s="1" t="str">
        <f ca="1">IFERROR(__xludf.DUMMYFUNCTION("""COMPUTED_VALUE"""),"#N/A")</f>
        <v>#N/A</v>
      </c>
      <c r="E211" s="1" t="str">
        <f ca="1">IFERROR(INDIRECT(ADDRESS(MATCH(A211,saturation_curves!A:A,0),MATCH(B211,saturation_curves!$1:$1,0),4,1,"saturation_curves")),"")</f>
        <v/>
      </c>
      <c r="F211" s="1" t="str">
        <f ca="1">IFERROR(INDIRECT(ADDRESS(MATCH(C211,saturation_curves!A:A,0),MATCH(D211,saturation_curves!$1:$1,0),4,1,"saturation_curves")),"")</f>
        <v/>
      </c>
      <c r="G211" s="1" t="str">
        <f ca="1">IFERROR(__xludf.DUMMYFUNCTION("LEFT(REGEXEXTRACT(B211,""(.*)KPI.*""),LEN(REGEXEXTRACT(B211,""(.*)KPI.*""))-1)"),"#N/A")</f>
        <v>#N/A</v>
      </c>
    </row>
    <row r="212" spans="1:7" ht="13" x14ac:dyDescent="0.15">
      <c r="A212" s="1" t="str">
        <f ca="1">IFERROR(__xludf.DUMMYFUNCTION("""COMPUTED_VALUE"""),"#N/A")</f>
        <v>#N/A</v>
      </c>
      <c r="C212" s="1" t="str">
        <f ca="1">IFERROR(__xludf.DUMMYFUNCTION("""COMPUTED_VALUE"""),"#N/A")</f>
        <v>#N/A</v>
      </c>
      <c r="E212" s="1" t="str">
        <f ca="1">IFERROR(INDIRECT(ADDRESS(MATCH(A212,saturation_curves!A:A,0),MATCH(B212,saturation_curves!$1:$1,0),4,1,"saturation_curves")),"")</f>
        <v/>
      </c>
      <c r="F212" s="1" t="str">
        <f ca="1">IFERROR(INDIRECT(ADDRESS(MATCH(C212,saturation_curves!A:A,0),MATCH(D212,saturation_curves!$1:$1,0),4,1,"saturation_curves")),"")</f>
        <v/>
      </c>
      <c r="G212" s="1" t="str">
        <f ca="1">IFERROR(__xludf.DUMMYFUNCTION("LEFT(REGEXEXTRACT(B212,""(.*)KPI.*""),LEN(REGEXEXTRACT(B212,""(.*)KPI.*""))-1)"),"#N/A")</f>
        <v>#N/A</v>
      </c>
    </row>
    <row r="213" spans="1:7" ht="13" x14ac:dyDescent="0.15">
      <c r="A213" s="1" t="str">
        <f ca="1">IFERROR(__xludf.DUMMYFUNCTION("""COMPUTED_VALUE"""),"#N/A")</f>
        <v>#N/A</v>
      </c>
      <c r="C213" s="1" t="str">
        <f ca="1">IFERROR(__xludf.DUMMYFUNCTION("""COMPUTED_VALUE"""),"#N/A")</f>
        <v>#N/A</v>
      </c>
      <c r="E213" s="1" t="str">
        <f ca="1">IFERROR(INDIRECT(ADDRESS(MATCH(A213,saturation_curves!A:A,0),MATCH(B213,saturation_curves!$1:$1,0),4,1,"saturation_curves")),"")</f>
        <v/>
      </c>
      <c r="F213" s="1" t="str">
        <f ca="1">IFERROR(INDIRECT(ADDRESS(MATCH(C213,saturation_curves!A:A,0),MATCH(D213,saturation_curves!$1:$1,0),4,1,"saturation_curves")),"")</f>
        <v/>
      </c>
      <c r="G213" s="1" t="str">
        <f ca="1">IFERROR(__xludf.DUMMYFUNCTION("LEFT(REGEXEXTRACT(B213,""(.*)KPI.*""),LEN(REGEXEXTRACT(B213,""(.*)KPI.*""))-1)"),"#N/A")</f>
        <v>#N/A</v>
      </c>
    </row>
    <row r="214" spans="1:7" ht="13" x14ac:dyDescent="0.15">
      <c r="A214" s="1" t="str">
        <f ca="1">IFERROR(__xludf.DUMMYFUNCTION("""COMPUTED_VALUE"""),"#N/A")</f>
        <v>#N/A</v>
      </c>
      <c r="C214" s="1" t="str">
        <f ca="1">IFERROR(__xludf.DUMMYFUNCTION("""COMPUTED_VALUE"""),"#N/A")</f>
        <v>#N/A</v>
      </c>
      <c r="E214" s="1" t="str">
        <f ca="1">IFERROR(INDIRECT(ADDRESS(MATCH(A214,saturation_curves!A:A,0),MATCH(B214,saturation_curves!$1:$1,0),4,1,"saturation_curves")),"")</f>
        <v/>
      </c>
      <c r="F214" s="1" t="str">
        <f ca="1">IFERROR(INDIRECT(ADDRESS(MATCH(C214,saturation_curves!A:A,0),MATCH(D214,saturation_curves!$1:$1,0),4,1,"saturation_curves")),"")</f>
        <v/>
      </c>
      <c r="G214" s="1" t="str">
        <f ca="1">IFERROR(__xludf.DUMMYFUNCTION("LEFT(REGEXEXTRACT(B214,""(.*)KPI.*""),LEN(REGEXEXTRACT(B214,""(.*)KPI.*""))-1)"),"#N/A")</f>
        <v>#N/A</v>
      </c>
    </row>
    <row r="215" spans="1:7" ht="13" x14ac:dyDescent="0.15">
      <c r="A215" s="1" t="str">
        <f ca="1">IFERROR(__xludf.DUMMYFUNCTION("""COMPUTED_VALUE"""),"#N/A")</f>
        <v>#N/A</v>
      </c>
      <c r="C215" s="1" t="str">
        <f ca="1">IFERROR(__xludf.DUMMYFUNCTION("""COMPUTED_VALUE"""),"#N/A")</f>
        <v>#N/A</v>
      </c>
      <c r="E215" s="1" t="str">
        <f ca="1">IFERROR(INDIRECT(ADDRESS(MATCH(A215,saturation_curves!A:A,0),MATCH(B215,saturation_curves!$1:$1,0),4,1,"saturation_curves")),"")</f>
        <v/>
      </c>
      <c r="F215" s="1" t="str">
        <f ca="1">IFERROR(INDIRECT(ADDRESS(MATCH(C215,saturation_curves!A:A,0),MATCH(D215,saturation_curves!$1:$1,0),4,1,"saturation_curves")),"")</f>
        <v/>
      </c>
      <c r="G215" s="1" t="str">
        <f ca="1">IFERROR(__xludf.DUMMYFUNCTION("LEFT(REGEXEXTRACT(B215,""(.*)KPI.*""),LEN(REGEXEXTRACT(B215,""(.*)KPI.*""))-1)"),"#N/A")</f>
        <v>#N/A</v>
      </c>
    </row>
    <row r="216" spans="1:7" ht="13" x14ac:dyDescent="0.15">
      <c r="A216" s="1" t="str">
        <f ca="1">IFERROR(__xludf.DUMMYFUNCTION("""COMPUTED_VALUE"""),"#N/A")</f>
        <v>#N/A</v>
      </c>
      <c r="C216" s="1" t="str">
        <f ca="1">IFERROR(__xludf.DUMMYFUNCTION("""COMPUTED_VALUE"""),"#N/A")</f>
        <v>#N/A</v>
      </c>
      <c r="E216" s="1" t="str">
        <f ca="1">IFERROR(INDIRECT(ADDRESS(MATCH(A216,saturation_curves!A:A,0),MATCH(B216,saturation_curves!$1:$1,0),4,1,"saturation_curves")),"")</f>
        <v/>
      </c>
      <c r="F216" s="1" t="str">
        <f ca="1">IFERROR(INDIRECT(ADDRESS(MATCH(C216,saturation_curves!A:A,0),MATCH(D216,saturation_curves!$1:$1,0),4,1,"saturation_curves")),"")</f>
        <v/>
      </c>
      <c r="G216" s="1" t="str">
        <f ca="1">IFERROR(__xludf.DUMMYFUNCTION("LEFT(REGEXEXTRACT(B216,""(.*)KPI.*""),LEN(REGEXEXTRACT(B216,""(.*)KPI.*""))-1)"),"#N/A")</f>
        <v>#N/A</v>
      </c>
    </row>
    <row r="217" spans="1:7" ht="13" x14ac:dyDescent="0.15">
      <c r="A217" s="1" t="str">
        <f ca="1">IFERROR(__xludf.DUMMYFUNCTION("""COMPUTED_VALUE"""),"#N/A")</f>
        <v>#N/A</v>
      </c>
      <c r="C217" s="1" t="str">
        <f ca="1">IFERROR(__xludf.DUMMYFUNCTION("""COMPUTED_VALUE"""),"#N/A")</f>
        <v>#N/A</v>
      </c>
      <c r="E217" s="1" t="str">
        <f ca="1">IFERROR(INDIRECT(ADDRESS(MATCH(A217,saturation_curves!A:A,0),MATCH(B217,saturation_curves!$1:$1,0),4,1,"saturation_curves")),"")</f>
        <v/>
      </c>
      <c r="F217" s="1" t="str">
        <f ca="1">IFERROR(INDIRECT(ADDRESS(MATCH(C217,saturation_curves!A:A,0),MATCH(D217,saturation_curves!$1:$1,0),4,1,"saturation_curves")),"")</f>
        <v/>
      </c>
      <c r="G217" s="1" t="str">
        <f ca="1">IFERROR(__xludf.DUMMYFUNCTION("LEFT(REGEXEXTRACT(B217,""(.*)KPI.*""),LEN(REGEXEXTRACT(B217,""(.*)KPI.*""))-1)"),"#N/A")</f>
        <v>#N/A</v>
      </c>
    </row>
    <row r="218" spans="1:7" ht="13" x14ac:dyDescent="0.15">
      <c r="A218" s="1" t="str">
        <f ca="1">IFERROR(__xludf.DUMMYFUNCTION("""COMPUTED_VALUE"""),"#N/A")</f>
        <v>#N/A</v>
      </c>
      <c r="C218" s="1" t="str">
        <f ca="1">IFERROR(__xludf.DUMMYFUNCTION("""COMPUTED_VALUE"""),"#N/A")</f>
        <v>#N/A</v>
      </c>
      <c r="E218" s="1" t="str">
        <f ca="1">IFERROR(INDIRECT(ADDRESS(MATCH(A218,saturation_curves!A:A,0),MATCH(B218,saturation_curves!$1:$1,0),4,1,"saturation_curves")),"")</f>
        <v/>
      </c>
      <c r="F218" s="1" t="str">
        <f ca="1">IFERROR(INDIRECT(ADDRESS(MATCH(C218,saturation_curves!A:A,0),MATCH(D218,saturation_curves!$1:$1,0),4,1,"saturation_curves")),"")</f>
        <v/>
      </c>
      <c r="G218" s="1" t="str">
        <f ca="1">IFERROR(__xludf.DUMMYFUNCTION("LEFT(REGEXEXTRACT(B218,""(.*)KPI.*""),LEN(REGEXEXTRACT(B218,""(.*)KPI.*""))-1)"),"#N/A")</f>
        <v>#N/A</v>
      </c>
    </row>
    <row r="219" spans="1:7" ht="13" x14ac:dyDescent="0.15">
      <c r="A219" s="1" t="str">
        <f ca="1">IFERROR(__xludf.DUMMYFUNCTION("""COMPUTED_VALUE"""),"#N/A")</f>
        <v>#N/A</v>
      </c>
      <c r="C219" s="1" t="str">
        <f ca="1">IFERROR(__xludf.DUMMYFUNCTION("""COMPUTED_VALUE"""),"#N/A")</f>
        <v>#N/A</v>
      </c>
      <c r="E219" s="1" t="str">
        <f ca="1">IFERROR(INDIRECT(ADDRESS(MATCH(A219,saturation_curves!A:A,0),MATCH(B219,saturation_curves!$1:$1,0),4,1,"saturation_curves")),"")</f>
        <v/>
      </c>
      <c r="F219" s="1" t="str">
        <f ca="1">IFERROR(INDIRECT(ADDRESS(MATCH(C219,saturation_curves!A:A,0),MATCH(D219,saturation_curves!$1:$1,0),4,1,"saturation_curves")),"")</f>
        <v/>
      </c>
      <c r="G219" s="1" t="str">
        <f ca="1">IFERROR(__xludf.DUMMYFUNCTION("LEFT(REGEXEXTRACT(B219,""(.*)KPI.*""),LEN(REGEXEXTRACT(B219,""(.*)KPI.*""))-1)"),"#N/A")</f>
        <v>#N/A</v>
      </c>
    </row>
    <row r="220" spans="1:7" ht="13" x14ac:dyDescent="0.15">
      <c r="A220" s="1" t="str">
        <f ca="1">IFERROR(__xludf.DUMMYFUNCTION("""COMPUTED_VALUE"""),"#N/A")</f>
        <v>#N/A</v>
      </c>
      <c r="C220" s="1" t="str">
        <f ca="1">IFERROR(__xludf.DUMMYFUNCTION("""COMPUTED_VALUE"""),"#N/A")</f>
        <v>#N/A</v>
      </c>
      <c r="E220" s="1" t="str">
        <f ca="1">IFERROR(INDIRECT(ADDRESS(MATCH(A220,saturation_curves!A:A,0),MATCH(B220,saturation_curves!$1:$1,0),4,1,"saturation_curves")),"")</f>
        <v/>
      </c>
      <c r="F220" s="1" t="str">
        <f ca="1">IFERROR(INDIRECT(ADDRESS(MATCH(C220,saturation_curves!A:A,0),MATCH(D220,saturation_curves!$1:$1,0),4,1,"saturation_curves")),"")</f>
        <v/>
      </c>
      <c r="G220" s="1" t="str">
        <f ca="1">IFERROR(__xludf.DUMMYFUNCTION("LEFT(REGEXEXTRACT(B220,""(.*)KPI.*""),LEN(REGEXEXTRACT(B220,""(.*)KPI.*""))-1)"),"#N/A")</f>
        <v>#N/A</v>
      </c>
    </row>
    <row r="221" spans="1:7" ht="13" x14ac:dyDescent="0.15">
      <c r="A221" s="1" t="str">
        <f ca="1">IFERROR(__xludf.DUMMYFUNCTION("""COMPUTED_VALUE"""),"#N/A")</f>
        <v>#N/A</v>
      </c>
      <c r="C221" s="1" t="str">
        <f ca="1">IFERROR(__xludf.DUMMYFUNCTION("""COMPUTED_VALUE"""),"#N/A")</f>
        <v>#N/A</v>
      </c>
      <c r="E221" s="1" t="str">
        <f ca="1">IFERROR(INDIRECT(ADDRESS(MATCH(A221,saturation_curves!A:A,0),MATCH(B221,saturation_curves!$1:$1,0),4,1,"saturation_curves")),"")</f>
        <v/>
      </c>
      <c r="F221" s="1" t="str">
        <f ca="1">IFERROR(INDIRECT(ADDRESS(MATCH(C221,saturation_curves!A:A,0),MATCH(D221,saturation_curves!$1:$1,0),4,1,"saturation_curves")),"")</f>
        <v/>
      </c>
      <c r="G221" s="1" t="str">
        <f ca="1">IFERROR(__xludf.DUMMYFUNCTION("LEFT(REGEXEXTRACT(B221,""(.*)KPI.*""),LEN(REGEXEXTRACT(B221,""(.*)KPI.*""))-1)"),"#N/A")</f>
        <v>#N/A</v>
      </c>
    </row>
    <row r="222" spans="1:7" ht="13" x14ac:dyDescent="0.15">
      <c r="A222" s="1" t="str">
        <f ca="1">IFERROR(__xludf.DUMMYFUNCTION("""COMPUTED_VALUE"""),"#N/A")</f>
        <v>#N/A</v>
      </c>
      <c r="C222" s="1" t="str">
        <f ca="1">IFERROR(__xludf.DUMMYFUNCTION("""COMPUTED_VALUE"""),"#N/A")</f>
        <v>#N/A</v>
      </c>
      <c r="E222" s="1" t="str">
        <f ca="1">IFERROR(INDIRECT(ADDRESS(MATCH(A222,saturation_curves!A:A,0),MATCH(B222,saturation_curves!$1:$1,0),4,1,"saturation_curves")),"")</f>
        <v/>
      </c>
      <c r="F222" s="1" t="str">
        <f ca="1">IFERROR(INDIRECT(ADDRESS(MATCH(C222,saturation_curves!A:A,0),MATCH(D222,saturation_curves!$1:$1,0),4,1,"saturation_curves")),"")</f>
        <v/>
      </c>
      <c r="G222" s="1" t="str">
        <f ca="1">IFERROR(__xludf.DUMMYFUNCTION("LEFT(REGEXEXTRACT(B222,""(.*)KPI.*""),LEN(REGEXEXTRACT(B222,""(.*)KPI.*""))-1)"),"#N/A")</f>
        <v>#N/A</v>
      </c>
    </row>
    <row r="223" spans="1:7" ht="13" x14ac:dyDescent="0.15">
      <c r="A223" s="1" t="str">
        <f ca="1">IFERROR(__xludf.DUMMYFUNCTION("""COMPUTED_VALUE"""),"#N/A")</f>
        <v>#N/A</v>
      </c>
      <c r="C223" s="1" t="str">
        <f ca="1">IFERROR(__xludf.DUMMYFUNCTION("""COMPUTED_VALUE"""),"#N/A")</f>
        <v>#N/A</v>
      </c>
      <c r="E223" s="1" t="str">
        <f ca="1">IFERROR(INDIRECT(ADDRESS(MATCH(A223,saturation_curves!A:A,0),MATCH(B223,saturation_curves!$1:$1,0),4,1,"saturation_curves")),"")</f>
        <v/>
      </c>
      <c r="F223" s="1" t="str">
        <f ca="1">IFERROR(INDIRECT(ADDRESS(MATCH(C223,saturation_curves!A:A,0),MATCH(D223,saturation_curves!$1:$1,0),4,1,"saturation_curves")),"")</f>
        <v/>
      </c>
      <c r="G223" s="1" t="str">
        <f ca="1">IFERROR(__xludf.DUMMYFUNCTION("LEFT(REGEXEXTRACT(B223,""(.*)KPI.*""),LEN(REGEXEXTRACT(B223,""(.*)KPI.*""))-1)"),"#N/A")</f>
        <v>#N/A</v>
      </c>
    </row>
    <row r="224" spans="1:7" ht="13" x14ac:dyDescent="0.15">
      <c r="A224" s="1" t="str">
        <f ca="1">IFERROR(__xludf.DUMMYFUNCTION("""COMPUTED_VALUE"""),"#N/A")</f>
        <v>#N/A</v>
      </c>
      <c r="C224" s="1" t="str">
        <f ca="1">IFERROR(__xludf.DUMMYFUNCTION("""COMPUTED_VALUE"""),"#N/A")</f>
        <v>#N/A</v>
      </c>
      <c r="E224" s="1" t="str">
        <f ca="1">IFERROR(INDIRECT(ADDRESS(MATCH(A224,saturation_curves!A:A,0),MATCH(B224,saturation_curves!$1:$1,0),4,1,"saturation_curves")),"")</f>
        <v/>
      </c>
      <c r="F224" s="1" t="str">
        <f ca="1">IFERROR(INDIRECT(ADDRESS(MATCH(C224,saturation_curves!A:A,0),MATCH(D224,saturation_curves!$1:$1,0),4,1,"saturation_curves")),"")</f>
        <v/>
      </c>
      <c r="G224" s="1" t="str">
        <f ca="1">IFERROR(__xludf.DUMMYFUNCTION("LEFT(REGEXEXTRACT(B224,""(.*)KPI.*""),LEN(REGEXEXTRACT(B224,""(.*)KPI.*""))-1)"),"#N/A")</f>
        <v>#N/A</v>
      </c>
    </row>
    <row r="225" spans="1:7" ht="13" x14ac:dyDescent="0.15">
      <c r="A225" s="1" t="str">
        <f ca="1">IFERROR(__xludf.DUMMYFUNCTION("""COMPUTED_VALUE"""),"#N/A")</f>
        <v>#N/A</v>
      </c>
      <c r="C225" s="1" t="str">
        <f ca="1">IFERROR(__xludf.DUMMYFUNCTION("""COMPUTED_VALUE"""),"#N/A")</f>
        <v>#N/A</v>
      </c>
      <c r="E225" s="1" t="str">
        <f ca="1">IFERROR(INDIRECT(ADDRESS(MATCH(A225,saturation_curves!A:A,0),MATCH(B225,saturation_curves!$1:$1,0),4,1,"saturation_curves")),"")</f>
        <v/>
      </c>
      <c r="F225" s="1" t="str">
        <f ca="1">IFERROR(INDIRECT(ADDRESS(MATCH(C225,saturation_curves!A:A,0),MATCH(D225,saturation_curves!$1:$1,0),4,1,"saturation_curves")),"")</f>
        <v/>
      </c>
      <c r="G225" s="1" t="str">
        <f ca="1">IFERROR(__xludf.DUMMYFUNCTION("LEFT(REGEXEXTRACT(B225,""(.*)KPI.*""),LEN(REGEXEXTRACT(B225,""(.*)KPI.*""))-1)"),"#N/A")</f>
        <v>#N/A</v>
      </c>
    </row>
    <row r="226" spans="1:7" ht="13" x14ac:dyDescent="0.15">
      <c r="A226" s="1" t="str">
        <f ca="1">IFERROR(__xludf.DUMMYFUNCTION("""COMPUTED_VALUE"""),"#N/A")</f>
        <v>#N/A</v>
      </c>
      <c r="C226" s="1" t="str">
        <f ca="1">IFERROR(__xludf.DUMMYFUNCTION("""COMPUTED_VALUE"""),"#N/A")</f>
        <v>#N/A</v>
      </c>
      <c r="E226" s="1" t="str">
        <f ca="1">IFERROR(INDIRECT(ADDRESS(MATCH(A226,saturation_curves!A:A,0),MATCH(B226,saturation_curves!$1:$1,0),4,1,"saturation_curves")),"")</f>
        <v/>
      </c>
      <c r="F226" s="1" t="str">
        <f ca="1">IFERROR(INDIRECT(ADDRESS(MATCH(C226,saturation_curves!A:A,0),MATCH(D226,saturation_curves!$1:$1,0),4,1,"saturation_curves")),"")</f>
        <v/>
      </c>
      <c r="G226" s="1" t="str">
        <f ca="1">IFERROR(__xludf.DUMMYFUNCTION("LEFT(REGEXEXTRACT(B226,""(.*)KPI.*""),LEN(REGEXEXTRACT(B226,""(.*)KPI.*""))-1)"),"#N/A")</f>
        <v>#N/A</v>
      </c>
    </row>
    <row r="227" spans="1:7" ht="13" x14ac:dyDescent="0.15">
      <c r="A227" s="1" t="str">
        <f ca="1">IFERROR(__xludf.DUMMYFUNCTION("""COMPUTED_VALUE"""),"#N/A")</f>
        <v>#N/A</v>
      </c>
      <c r="C227" s="1" t="str">
        <f ca="1">IFERROR(__xludf.DUMMYFUNCTION("""COMPUTED_VALUE"""),"#N/A")</f>
        <v>#N/A</v>
      </c>
      <c r="E227" s="1" t="str">
        <f ca="1">IFERROR(INDIRECT(ADDRESS(MATCH(A227,saturation_curves!A:A,0),MATCH(B227,saturation_curves!$1:$1,0),4,1,"saturation_curves")),"")</f>
        <v/>
      </c>
      <c r="F227" s="1" t="str">
        <f ca="1">IFERROR(INDIRECT(ADDRESS(MATCH(C227,saturation_curves!A:A,0),MATCH(D227,saturation_curves!$1:$1,0),4,1,"saturation_curves")),"")</f>
        <v/>
      </c>
      <c r="G227" s="1" t="str">
        <f ca="1">IFERROR(__xludf.DUMMYFUNCTION("LEFT(REGEXEXTRACT(B227,""(.*)KPI.*""),LEN(REGEXEXTRACT(B227,""(.*)KPI.*""))-1)"),"#N/A")</f>
        <v>#N/A</v>
      </c>
    </row>
    <row r="228" spans="1:7" ht="13" x14ac:dyDescent="0.15">
      <c r="A228" s="1" t="str">
        <f ca="1">IFERROR(__xludf.DUMMYFUNCTION("""COMPUTED_VALUE"""),"#N/A")</f>
        <v>#N/A</v>
      </c>
      <c r="C228" s="1" t="str">
        <f ca="1">IFERROR(__xludf.DUMMYFUNCTION("""COMPUTED_VALUE"""),"#N/A")</f>
        <v>#N/A</v>
      </c>
      <c r="E228" s="1" t="str">
        <f ca="1">IFERROR(INDIRECT(ADDRESS(MATCH(A228,saturation_curves!A:A,0),MATCH(B228,saturation_curves!$1:$1,0),4,1,"saturation_curves")),"")</f>
        <v/>
      </c>
      <c r="F228" s="1" t="str">
        <f ca="1">IFERROR(INDIRECT(ADDRESS(MATCH(C228,saturation_curves!A:A,0),MATCH(D228,saturation_curves!$1:$1,0),4,1,"saturation_curves")),"")</f>
        <v/>
      </c>
      <c r="G228" s="1" t="str">
        <f ca="1">IFERROR(__xludf.DUMMYFUNCTION("LEFT(REGEXEXTRACT(B228,""(.*)KPI.*""),LEN(REGEXEXTRACT(B228,""(.*)KPI.*""))-1)"),"#N/A")</f>
        <v>#N/A</v>
      </c>
    </row>
    <row r="229" spans="1:7" ht="13" x14ac:dyDescent="0.15">
      <c r="A229" s="1" t="str">
        <f ca="1">IFERROR(__xludf.DUMMYFUNCTION("""COMPUTED_VALUE"""),"#N/A")</f>
        <v>#N/A</v>
      </c>
      <c r="C229" s="1" t="str">
        <f ca="1">IFERROR(__xludf.DUMMYFUNCTION("""COMPUTED_VALUE"""),"#N/A")</f>
        <v>#N/A</v>
      </c>
      <c r="E229" s="1" t="str">
        <f ca="1">IFERROR(INDIRECT(ADDRESS(MATCH(A229,saturation_curves!A:A,0),MATCH(B229,saturation_curves!$1:$1,0),4,1,"saturation_curves")),"")</f>
        <v/>
      </c>
      <c r="F229" s="1" t="str">
        <f ca="1">IFERROR(INDIRECT(ADDRESS(MATCH(C229,saturation_curves!A:A,0),MATCH(D229,saturation_curves!$1:$1,0),4,1,"saturation_curves")),"")</f>
        <v/>
      </c>
      <c r="G229" s="1" t="str">
        <f ca="1">IFERROR(__xludf.DUMMYFUNCTION("LEFT(REGEXEXTRACT(B229,""(.*)KPI.*""),LEN(REGEXEXTRACT(B229,""(.*)KPI.*""))-1)"),"#N/A")</f>
        <v>#N/A</v>
      </c>
    </row>
    <row r="230" spans="1:7" ht="13" x14ac:dyDescent="0.15">
      <c r="A230" s="1" t="str">
        <f ca="1">IFERROR(__xludf.DUMMYFUNCTION("""COMPUTED_VALUE"""),"#N/A")</f>
        <v>#N/A</v>
      </c>
      <c r="C230" s="1" t="str">
        <f ca="1">IFERROR(__xludf.DUMMYFUNCTION("""COMPUTED_VALUE"""),"#N/A")</f>
        <v>#N/A</v>
      </c>
      <c r="E230" s="1" t="str">
        <f ca="1">IFERROR(INDIRECT(ADDRESS(MATCH(A230,saturation_curves!A:A,0),MATCH(B230,saturation_curves!$1:$1,0),4,1,"saturation_curves")),"")</f>
        <v/>
      </c>
      <c r="F230" s="1" t="str">
        <f ca="1">IFERROR(INDIRECT(ADDRESS(MATCH(C230,saturation_curves!A:A,0),MATCH(D230,saturation_curves!$1:$1,0),4,1,"saturation_curves")),"")</f>
        <v/>
      </c>
      <c r="G230" s="1" t="str">
        <f ca="1">IFERROR(__xludf.DUMMYFUNCTION("LEFT(REGEXEXTRACT(B230,""(.*)KPI.*""),LEN(REGEXEXTRACT(B230,""(.*)KPI.*""))-1)"),"#N/A")</f>
        <v>#N/A</v>
      </c>
    </row>
    <row r="231" spans="1:7" ht="13" x14ac:dyDescent="0.15">
      <c r="A231" s="1" t="str">
        <f ca="1">IFERROR(__xludf.DUMMYFUNCTION("""COMPUTED_VALUE"""),"#N/A")</f>
        <v>#N/A</v>
      </c>
      <c r="C231" s="1" t="str">
        <f ca="1">IFERROR(__xludf.DUMMYFUNCTION("""COMPUTED_VALUE"""),"#N/A")</f>
        <v>#N/A</v>
      </c>
      <c r="E231" s="1" t="str">
        <f ca="1">IFERROR(INDIRECT(ADDRESS(MATCH(A231,saturation_curves!A:A,0),MATCH(B231,saturation_curves!$1:$1,0),4,1,"saturation_curves")),"")</f>
        <v/>
      </c>
      <c r="F231" s="1" t="str">
        <f ca="1">IFERROR(INDIRECT(ADDRESS(MATCH(C231,saturation_curves!A:A,0),MATCH(D231,saturation_curves!$1:$1,0),4,1,"saturation_curves")),"")</f>
        <v/>
      </c>
      <c r="G231" s="1" t="str">
        <f ca="1">IFERROR(__xludf.DUMMYFUNCTION("LEFT(REGEXEXTRACT(B231,""(.*)KPI.*""),LEN(REGEXEXTRACT(B231,""(.*)KPI.*""))-1)"),"#N/A")</f>
        <v>#N/A</v>
      </c>
    </row>
    <row r="232" spans="1:7" ht="13" x14ac:dyDescent="0.15">
      <c r="A232" s="1" t="str">
        <f ca="1">IFERROR(__xludf.DUMMYFUNCTION("""COMPUTED_VALUE"""),"#N/A")</f>
        <v>#N/A</v>
      </c>
      <c r="C232" s="1" t="str">
        <f ca="1">IFERROR(__xludf.DUMMYFUNCTION("""COMPUTED_VALUE"""),"#N/A")</f>
        <v>#N/A</v>
      </c>
      <c r="E232" s="1" t="str">
        <f ca="1">IFERROR(INDIRECT(ADDRESS(MATCH(A232,saturation_curves!A:A,0),MATCH(B232,saturation_curves!$1:$1,0),4,1,"saturation_curves")),"")</f>
        <v/>
      </c>
      <c r="F232" s="1" t="str">
        <f ca="1">IFERROR(INDIRECT(ADDRESS(MATCH(C232,saturation_curves!A:A,0),MATCH(D232,saturation_curves!$1:$1,0),4,1,"saturation_curves")),"")</f>
        <v/>
      </c>
      <c r="G232" s="1" t="str">
        <f ca="1">IFERROR(__xludf.DUMMYFUNCTION("LEFT(REGEXEXTRACT(B232,""(.*)KPI.*""),LEN(REGEXEXTRACT(B232,""(.*)KPI.*""))-1)"),"#N/A")</f>
        <v>#N/A</v>
      </c>
    </row>
    <row r="233" spans="1:7" ht="13" x14ac:dyDescent="0.15">
      <c r="A233" s="1" t="str">
        <f ca="1">IFERROR(__xludf.DUMMYFUNCTION("""COMPUTED_VALUE"""),"#N/A")</f>
        <v>#N/A</v>
      </c>
      <c r="C233" s="1" t="str">
        <f ca="1">IFERROR(__xludf.DUMMYFUNCTION("""COMPUTED_VALUE"""),"#N/A")</f>
        <v>#N/A</v>
      </c>
      <c r="E233" s="1" t="str">
        <f ca="1">IFERROR(INDIRECT(ADDRESS(MATCH(A233,saturation_curves!A:A,0),MATCH(B233,saturation_curves!$1:$1,0),4,1,"saturation_curves")),"")</f>
        <v/>
      </c>
      <c r="F233" s="1" t="str">
        <f ca="1">IFERROR(INDIRECT(ADDRESS(MATCH(C233,saturation_curves!A:A,0),MATCH(D233,saturation_curves!$1:$1,0),4,1,"saturation_curves")),"")</f>
        <v/>
      </c>
      <c r="G233" s="1" t="str">
        <f ca="1">IFERROR(__xludf.DUMMYFUNCTION("LEFT(REGEXEXTRACT(B233,""(.*)KPI.*""),LEN(REGEXEXTRACT(B233,""(.*)KPI.*""))-1)"),"#N/A")</f>
        <v>#N/A</v>
      </c>
    </row>
    <row r="234" spans="1:7" ht="13" x14ac:dyDescent="0.15">
      <c r="A234" s="1" t="str">
        <f ca="1">IFERROR(__xludf.DUMMYFUNCTION("""COMPUTED_VALUE"""),"#N/A")</f>
        <v>#N/A</v>
      </c>
      <c r="C234" s="1" t="str">
        <f ca="1">IFERROR(__xludf.DUMMYFUNCTION("""COMPUTED_VALUE"""),"#N/A")</f>
        <v>#N/A</v>
      </c>
      <c r="E234" s="1" t="str">
        <f ca="1">IFERROR(INDIRECT(ADDRESS(MATCH(A234,saturation_curves!A:A,0),MATCH(B234,saturation_curves!$1:$1,0),4,1,"saturation_curves")),"")</f>
        <v/>
      </c>
      <c r="F234" s="1" t="str">
        <f ca="1">IFERROR(INDIRECT(ADDRESS(MATCH(C234,saturation_curves!A:A,0),MATCH(D234,saturation_curves!$1:$1,0),4,1,"saturation_curves")),"")</f>
        <v/>
      </c>
      <c r="G234" s="1" t="str">
        <f ca="1">IFERROR(__xludf.DUMMYFUNCTION("LEFT(REGEXEXTRACT(B234,""(.*)KPI.*""),LEN(REGEXEXTRACT(B234,""(.*)KPI.*""))-1)"),"#N/A")</f>
        <v>#N/A</v>
      </c>
    </row>
    <row r="235" spans="1:7" ht="13" x14ac:dyDescent="0.15">
      <c r="A235" s="1" t="str">
        <f ca="1">IFERROR(__xludf.DUMMYFUNCTION("""COMPUTED_VALUE"""),"#N/A")</f>
        <v>#N/A</v>
      </c>
      <c r="C235" s="1" t="str">
        <f ca="1">IFERROR(__xludf.DUMMYFUNCTION("""COMPUTED_VALUE"""),"#N/A")</f>
        <v>#N/A</v>
      </c>
      <c r="E235" s="1" t="str">
        <f ca="1">IFERROR(INDIRECT(ADDRESS(MATCH(A235,saturation_curves!A:A,0),MATCH(B235,saturation_curves!$1:$1,0),4,1,"saturation_curves")),"")</f>
        <v/>
      </c>
      <c r="F235" s="1" t="str">
        <f ca="1">IFERROR(INDIRECT(ADDRESS(MATCH(C235,saturation_curves!A:A,0),MATCH(D235,saturation_curves!$1:$1,0),4,1,"saturation_curves")),"")</f>
        <v/>
      </c>
      <c r="G235" s="1" t="str">
        <f ca="1">IFERROR(__xludf.DUMMYFUNCTION("LEFT(REGEXEXTRACT(B235,""(.*)KPI.*""),LEN(REGEXEXTRACT(B235,""(.*)KPI.*""))-1)"),"#N/A")</f>
        <v>#N/A</v>
      </c>
    </row>
    <row r="236" spans="1:7" ht="13" x14ac:dyDescent="0.15">
      <c r="A236" s="1" t="str">
        <f ca="1">IFERROR(__xludf.DUMMYFUNCTION("""COMPUTED_VALUE"""),"#N/A")</f>
        <v>#N/A</v>
      </c>
      <c r="C236" s="1" t="str">
        <f ca="1">IFERROR(__xludf.DUMMYFUNCTION("""COMPUTED_VALUE"""),"#N/A")</f>
        <v>#N/A</v>
      </c>
      <c r="E236" s="1" t="str">
        <f ca="1">IFERROR(INDIRECT(ADDRESS(MATCH(A236,saturation_curves!A:A,0),MATCH(B236,saturation_curves!$1:$1,0),4,1,"saturation_curves")),"")</f>
        <v/>
      </c>
      <c r="F236" s="1" t="str">
        <f ca="1">IFERROR(INDIRECT(ADDRESS(MATCH(C236,saturation_curves!A:A,0),MATCH(D236,saturation_curves!$1:$1,0),4,1,"saturation_curves")),"")</f>
        <v/>
      </c>
      <c r="G236" s="1" t="str">
        <f ca="1">IFERROR(__xludf.DUMMYFUNCTION("LEFT(REGEXEXTRACT(B236,""(.*)KPI.*""),LEN(REGEXEXTRACT(B236,""(.*)KPI.*""))-1)"),"#N/A")</f>
        <v>#N/A</v>
      </c>
    </row>
    <row r="237" spans="1:7" ht="13" x14ac:dyDescent="0.15">
      <c r="A237" s="1" t="str">
        <f ca="1">IFERROR(__xludf.DUMMYFUNCTION("""COMPUTED_VALUE"""),"#N/A")</f>
        <v>#N/A</v>
      </c>
      <c r="C237" s="1" t="str">
        <f ca="1">IFERROR(__xludf.DUMMYFUNCTION("""COMPUTED_VALUE"""),"#N/A")</f>
        <v>#N/A</v>
      </c>
      <c r="E237" s="1" t="str">
        <f ca="1">IFERROR(INDIRECT(ADDRESS(MATCH(A237,saturation_curves!A:A,0),MATCH(B237,saturation_curves!$1:$1,0),4,1,"saturation_curves")),"")</f>
        <v/>
      </c>
      <c r="F237" s="1" t="str">
        <f ca="1">IFERROR(INDIRECT(ADDRESS(MATCH(C237,saturation_curves!A:A,0),MATCH(D237,saturation_curves!$1:$1,0),4,1,"saturation_curves")),"")</f>
        <v/>
      </c>
      <c r="G237" s="1" t="str">
        <f ca="1">IFERROR(__xludf.DUMMYFUNCTION("LEFT(REGEXEXTRACT(B237,""(.*)KPI.*""),LEN(REGEXEXTRACT(B237,""(.*)KPI.*""))-1)"),"#N/A")</f>
        <v>#N/A</v>
      </c>
    </row>
    <row r="238" spans="1:7" ht="13" x14ac:dyDescent="0.15">
      <c r="A238" s="1" t="str">
        <f ca="1">IFERROR(__xludf.DUMMYFUNCTION("""COMPUTED_VALUE"""),"#N/A")</f>
        <v>#N/A</v>
      </c>
      <c r="C238" s="1" t="str">
        <f ca="1">IFERROR(__xludf.DUMMYFUNCTION("""COMPUTED_VALUE"""),"#N/A")</f>
        <v>#N/A</v>
      </c>
      <c r="E238" s="1" t="str">
        <f ca="1">IFERROR(INDIRECT(ADDRESS(MATCH(A238,saturation_curves!A:A,0),MATCH(B238,saturation_curves!$1:$1,0),4,1,"saturation_curves")),"")</f>
        <v/>
      </c>
      <c r="F238" s="1" t="str">
        <f ca="1">IFERROR(INDIRECT(ADDRESS(MATCH(C238,saturation_curves!A:A,0),MATCH(D238,saturation_curves!$1:$1,0),4,1,"saturation_curves")),"")</f>
        <v/>
      </c>
      <c r="G238" s="1" t="str">
        <f ca="1">IFERROR(__xludf.DUMMYFUNCTION("LEFT(REGEXEXTRACT(B238,""(.*)KPI.*""),LEN(REGEXEXTRACT(B238,""(.*)KPI.*""))-1)"),"#N/A")</f>
        <v>#N/A</v>
      </c>
    </row>
    <row r="239" spans="1:7" ht="13" x14ac:dyDescent="0.15">
      <c r="A239" s="1" t="str">
        <f ca="1">IFERROR(__xludf.DUMMYFUNCTION("""COMPUTED_VALUE"""),"#N/A")</f>
        <v>#N/A</v>
      </c>
      <c r="C239" s="1" t="str">
        <f ca="1">IFERROR(__xludf.DUMMYFUNCTION("""COMPUTED_VALUE"""),"#N/A")</f>
        <v>#N/A</v>
      </c>
      <c r="E239" s="1" t="str">
        <f ca="1">IFERROR(INDIRECT(ADDRESS(MATCH(A239,saturation_curves!A:A,0),MATCH(B239,saturation_curves!$1:$1,0),4,1,"saturation_curves")),"")</f>
        <v/>
      </c>
      <c r="F239" s="1" t="str">
        <f ca="1">IFERROR(INDIRECT(ADDRESS(MATCH(C239,saturation_curves!A:A,0),MATCH(D239,saturation_curves!$1:$1,0),4,1,"saturation_curves")),"")</f>
        <v/>
      </c>
      <c r="G239" s="1" t="str">
        <f ca="1">IFERROR(__xludf.DUMMYFUNCTION("LEFT(REGEXEXTRACT(B239,""(.*)KPI.*""),LEN(REGEXEXTRACT(B239,""(.*)KPI.*""))-1)"),"#N/A")</f>
        <v>#N/A</v>
      </c>
    </row>
    <row r="240" spans="1:7" ht="13" x14ac:dyDescent="0.15">
      <c r="A240" s="1" t="str">
        <f ca="1">IFERROR(__xludf.DUMMYFUNCTION("""COMPUTED_VALUE"""),"#N/A")</f>
        <v>#N/A</v>
      </c>
      <c r="C240" s="1" t="str">
        <f ca="1">IFERROR(__xludf.DUMMYFUNCTION("""COMPUTED_VALUE"""),"#N/A")</f>
        <v>#N/A</v>
      </c>
      <c r="E240" s="1" t="str">
        <f ca="1">IFERROR(INDIRECT(ADDRESS(MATCH(A240,saturation_curves!A:A,0),MATCH(B240,saturation_curves!$1:$1,0),4,1,"saturation_curves")),"")</f>
        <v/>
      </c>
      <c r="F240" s="1" t="str">
        <f ca="1">IFERROR(INDIRECT(ADDRESS(MATCH(C240,saturation_curves!A:A,0),MATCH(D240,saturation_curves!$1:$1,0),4,1,"saturation_curves")),"")</f>
        <v/>
      </c>
      <c r="G240" s="1" t="str">
        <f ca="1">IFERROR(__xludf.DUMMYFUNCTION("LEFT(REGEXEXTRACT(B240,""(.*)KPI.*""),LEN(REGEXEXTRACT(B240,""(.*)KPI.*""))-1)"),"#N/A")</f>
        <v>#N/A</v>
      </c>
    </row>
    <row r="241" spans="1:7" ht="13" x14ac:dyDescent="0.15">
      <c r="A241" s="1" t="str">
        <f ca="1">IFERROR(__xludf.DUMMYFUNCTION("""COMPUTED_VALUE"""),"#N/A")</f>
        <v>#N/A</v>
      </c>
      <c r="C241" s="1" t="str">
        <f ca="1">IFERROR(__xludf.DUMMYFUNCTION("""COMPUTED_VALUE"""),"#N/A")</f>
        <v>#N/A</v>
      </c>
      <c r="E241" s="1" t="str">
        <f ca="1">IFERROR(INDIRECT(ADDRESS(MATCH(A241,saturation_curves!A:A,0),MATCH(B241,saturation_curves!$1:$1,0),4,1,"saturation_curves")),"")</f>
        <v/>
      </c>
      <c r="F241" s="1" t="str">
        <f ca="1">IFERROR(INDIRECT(ADDRESS(MATCH(C241,saturation_curves!A:A,0),MATCH(D241,saturation_curves!$1:$1,0),4,1,"saturation_curves")),"")</f>
        <v/>
      </c>
      <c r="G241" s="1" t="str">
        <f ca="1">IFERROR(__xludf.DUMMYFUNCTION("LEFT(REGEXEXTRACT(B241,""(.*)KPI.*""),LEN(REGEXEXTRACT(B241,""(.*)KPI.*""))-1)"),"#N/A")</f>
        <v>#N/A</v>
      </c>
    </row>
    <row r="242" spans="1:7" ht="13" x14ac:dyDescent="0.15">
      <c r="A242" s="1" t="str">
        <f ca="1">IFERROR(__xludf.DUMMYFUNCTION("""COMPUTED_VALUE"""),"#N/A")</f>
        <v>#N/A</v>
      </c>
      <c r="C242" s="1" t="str">
        <f ca="1">IFERROR(__xludf.DUMMYFUNCTION("""COMPUTED_VALUE"""),"#N/A")</f>
        <v>#N/A</v>
      </c>
      <c r="E242" s="1" t="str">
        <f ca="1">IFERROR(INDIRECT(ADDRESS(MATCH(A242,saturation_curves!A:A,0),MATCH(B242,saturation_curves!$1:$1,0),4,1,"saturation_curves")),"")</f>
        <v/>
      </c>
      <c r="F242" s="1" t="str">
        <f ca="1">IFERROR(INDIRECT(ADDRESS(MATCH(C242,saturation_curves!A:A,0),MATCH(D242,saturation_curves!$1:$1,0),4,1,"saturation_curves")),"")</f>
        <v/>
      </c>
      <c r="G242" s="1" t="str">
        <f ca="1">IFERROR(__xludf.DUMMYFUNCTION("LEFT(REGEXEXTRACT(B242,""(.*)KPI.*""),LEN(REGEXEXTRACT(B242,""(.*)KPI.*""))-1)"),"#N/A")</f>
        <v>#N/A</v>
      </c>
    </row>
    <row r="243" spans="1:7" ht="13" x14ac:dyDescent="0.15">
      <c r="A243" s="1" t="str">
        <f ca="1">IFERROR(__xludf.DUMMYFUNCTION("""COMPUTED_VALUE"""),"#N/A")</f>
        <v>#N/A</v>
      </c>
      <c r="C243" s="1" t="str">
        <f ca="1">IFERROR(__xludf.DUMMYFUNCTION("""COMPUTED_VALUE"""),"#N/A")</f>
        <v>#N/A</v>
      </c>
      <c r="E243" s="1" t="str">
        <f ca="1">IFERROR(INDIRECT(ADDRESS(MATCH(A243,saturation_curves!A:A,0),MATCH(B243,saturation_curves!$1:$1,0),4,1,"saturation_curves")),"")</f>
        <v/>
      </c>
      <c r="F243" s="1" t="str">
        <f ca="1">IFERROR(INDIRECT(ADDRESS(MATCH(C243,saturation_curves!A:A,0),MATCH(D243,saturation_curves!$1:$1,0),4,1,"saturation_curves")),"")</f>
        <v/>
      </c>
      <c r="G243" s="1" t="str">
        <f ca="1">IFERROR(__xludf.DUMMYFUNCTION("LEFT(REGEXEXTRACT(B243,""(.*)KPI.*""),LEN(REGEXEXTRACT(B243,""(.*)KPI.*""))-1)"),"#N/A")</f>
        <v>#N/A</v>
      </c>
    </row>
    <row r="244" spans="1:7" ht="13" x14ac:dyDescent="0.15">
      <c r="A244" s="1" t="str">
        <f ca="1">IFERROR(__xludf.DUMMYFUNCTION("""COMPUTED_VALUE"""),"#N/A")</f>
        <v>#N/A</v>
      </c>
      <c r="C244" s="1" t="str">
        <f ca="1">IFERROR(__xludf.DUMMYFUNCTION("""COMPUTED_VALUE"""),"#N/A")</f>
        <v>#N/A</v>
      </c>
      <c r="E244" s="1" t="str">
        <f ca="1">IFERROR(INDIRECT(ADDRESS(MATCH(A244,saturation_curves!A:A,0),MATCH(B244,saturation_curves!$1:$1,0),4,1,"saturation_curves")),"")</f>
        <v/>
      </c>
      <c r="F244" s="1" t="str">
        <f ca="1">IFERROR(INDIRECT(ADDRESS(MATCH(C244,saturation_curves!A:A,0),MATCH(D244,saturation_curves!$1:$1,0),4,1,"saturation_curves")),"")</f>
        <v/>
      </c>
      <c r="G244" s="1" t="str">
        <f ca="1">IFERROR(__xludf.DUMMYFUNCTION("LEFT(REGEXEXTRACT(B244,""(.*)KPI.*""),LEN(REGEXEXTRACT(B244,""(.*)KPI.*""))-1)"),"#N/A")</f>
        <v>#N/A</v>
      </c>
    </row>
    <row r="245" spans="1:7" ht="13" x14ac:dyDescent="0.15">
      <c r="A245" s="1" t="str">
        <f ca="1">IFERROR(__xludf.DUMMYFUNCTION("""COMPUTED_VALUE"""),"#N/A")</f>
        <v>#N/A</v>
      </c>
      <c r="C245" s="1" t="str">
        <f ca="1">IFERROR(__xludf.DUMMYFUNCTION("""COMPUTED_VALUE"""),"#N/A")</f>
        <v>#N/A</v>
      </c>
      <c r="E245" s="1" t="str">
        <f ca="1">IFERROR(INDIRECT(ADDRESS(MATCH(A245,saturation_curves!A:A,0),MATCH(B245,saturation_curves!$1:$1,0),4,1,"saturation_curves")),"")</f>
        <v/>
      </c>
      <c r="F245" s="1" t="str">
        <f ca="1">IFERROR(INDIRECT(ADDRESS(MATCH(C245,saturation_curves!A:A,0),MATCH(D245,saturation_curves!$1:$1,0),4,1,"saturation_curves")),"")</f>
        <v/>
      </c>
      <c r="G245" s="1" t="str">
        <f ca="1">IFERROR(__xludf.DUMMYFUNCTION("LEFT(REGEXEXTRACT(B245,""(.*)KPI.*""),LEN(REGEXEXTRACT(B245,""(.*)KPI.*""))-1)"),"#N/A")</f>
        <v>#N/A</v>
      </c>
    </row>
    <row r="246" spans="1:7" ht="13" x14ac:dyDescent="0.15">
      <c r="A246" s="1" t="str">
        <f ca="1">IFERROR(__xludf.DUMMYFUNCTION("""COMPUTED_VALUE"""),"#N/A")</f>
        <v>#N/A</v>
      </c>
      <c r="C246" s="1" t="str">
        <f ca="1">IFERROR(__xludf.DUMMYFUNCTION("""COMPUTED_VALUE"""),"#N/A")</f>
        <v>#N/A</v>
      </c>
      <c r="E246" s="1" t="str">
        <f ca="1">IFERROR(INDIRECT(ADDRESS(MATCH(A246,saturation_curves!A:A,0),MATCH(B246,saturation_curves!$1:$1,0),4,1,"saturation_curves")),"")</f>
        <v/>
      </c>
      <c r="F246" s="1" t="str">
        <f ca="1">IFERROR(INDIRECT(ADDRESS(MATCH(C246,saturation_curves!A:A,0),MATCH(D246,saturation_curves!$1:$1,0),4,1,"saturation_curves")),"")</f>
        <v/>
      </c>
      <c r="G246" s="1" t="str">
        <f ca="1">IFERROR(__xludf.DUMMYFUNCTION("LEFT(REGEXEXTRACT(B246,""(.*)KPI.*""),LEN(REGEXEXTRACT(B246,""(.*)KPI.*""))-1)"),"#N/A")</f>
        <v>#N/A</v>
      </c>
    </row>
    <row r="247" spans="1:7" ht="13" x14ac:dyDescent="0.15">
      <c r="A247" s="1" t="str">
        <f ca="1">IFERROR(__xludf.DUMMYFUNCTION("""COMPUTED_VALUE"""),"#N/A")</f>
        <v>#N/A</v>
      </c>
      <c r="C247" s="1" t="str">
        <f ca="1">IFERROR(__xludf.DUMMYFUNCTION("""COMPUTED_VALUE"""),"#N/A")</f>
        <v>#N/A</v>
      </c>
      <c r="E247" s="1" t="str">
        <f ca="1">IFERROR(INDIRECT(ADDRESS(MATCH(A247,saturation_curves!A:A,0),MATCH(B247,saturation_curves!$1:$1,0),4,1,"saturation_curves")),"")</f>
        <v/>
      </c>
      <c r="F247" s="1" t="str">
        <f ca="1">IFERROR(INDIRECT(ADDRESS(MATCH(C247,saturation_curves!A:A,0),MATCH(D247,saturation_curves!$1:$1,0),4,1,"saturation_curves")),"")</f>
        <v/>
      </c>
      <c r="G247" s="1" t="str">
        <f ca="1">IFERROR(__xludf.DUMMYFUNCTION("LEFT(REGEXEXTRACT(B247,""(.*)KPI.*""),LEN(REGEXEXTRACT(B247,""(.*)KPI.*""))-1)"),"#N/A")</f>
        <v>#N/A</v>
      </c>
    </row>
    <row r="248" spans="1:7" ht="13" x14ac:dyDescent="0.15">
      <c r="A248" s="1" t="str">
        <f ca="1">IFERROR(__xludf.DUMMYFUNCTION("""COMPUTED_VALUE"""),"#N/A")</f>
        <v>#N/A</v>
      </c>
      <c r="C248" s="1" t="str">
        <f ca="1">IFERROR(__xludf.DUMMYFUNCTION("""COMPUTED_VALUE"""),"#N/A")</f>
        <v>#N/A</v>
      </c>
      <c r="E248" s="1" t="str">
        <f ca="1">IFERROR(INDIRECT(ADDRESS(MATCH(A248,saturation_curves!A:A,0),MATCH(B248,saturation_curves!$1:$1,0),4,1,"saturation_curves")),"")</f>
        <v/>
      </c>
      <c r="F248" s="1" t="str">
        <f ca="1">IFERROR(INDIRECT(ADDRESS(MATCH(C248,saturation_curves!A:A,0),MATCH(D248,saturation_curves!$1:$1,0),4,1,"saturation_curves")),"")</f>
        <v/>
      </c>
      <c r="G248" s="1" t="str">
        <f ca="1">IFERROR(__xludf.DUMMYFUNCTION("LEFT(REGEXEXTRACT(B248,""(.*)KPI.*""),LEN(REGEXEXTRACT(B248,""(.*)KPI.*""))-1)"),"#N/A")</f>
        <v>#N/A</v>
      </c>
    </row>
    <row r="249" spans="1:7" ht="13" x14ac:dyDescent="0.15">
      <c r="A249" s="1" t="str">
        <f ca="1">IFERROR(__xludf.DUMMYFUNCTION("""COMPUTED_VALUE"""),"#N/A")</f>
        <v>#N/A</v>
      </c>
      <c r="C249" s="1" t="str">
        <f ca="1">IFERROR(__xludf.DUMMYFUNCTION("""COMPUTED_VALUE"""),"#N/A")</f>
        <v>#N/A</v>
      </c>
      <c r="E249" s="1" t="str">
        <f ca="1">IFERROR(INDIRECT(ADDRESS(MATCH(A249,saturation_curves!A:A,0),MATCH(B249,saturation_curves!$1:$1,0),4,1,"saturation_curves")),"")</f>
        <v/>
      </c>
      <c r="F249" s="1" t="str">
        <f ca="1">IFERROR(INDIRECT(ADDRESS(MATCH(C249,saturation_curves!A:A,0),MATCH(D249,saturation_curves!$1:$1,0),4,1,"saturation_curves")),"")</f>
        <v/>
      </c>
      <c r="G249" s="1" t="str">
        <f ca="1">IFERROR(__xludf.DUMMYFUNCTION("LEFT(REGEXEXTRACT(B249,""(.*)KPI.*""),LEN(REGEXEXTRACT(B249,""(.*)KPI.*""))-1)"),"#N/A")</f>
        <v>#N/A</v>
      </c>
    </row>
    <row r="250" spans="1:7" ht="13" x14ac:dyDescent="0.15">
      <c r="A250" s="1" t="str">
        <f ca="1">IFERROR(__xludf.DUMMYFUNCTION("""COMPUTED_VALUE"""),"#N/A")</f>
        <v>#N/A</v>
      </c>
      <c r="C250" s="1" t="str">
        <f ca="1">IFERROR(__xludf.DUMMYFUNCTION("""COMPUTED_VALUE"""),"#N/A")</f>
        <v>#N/A</v>
      </c>
      <c r="E250" s="1" t="str">
        <f ca="1">IFERROR(INDIRECT(ADDRESS(MATCH(A250,saturation_curves!A:A,0),MATCH(B250,saturation_curves!$1:$1,0),4,1,"saturation_curves")),"")</f>
        <v/>
      </c>
      <c r="F250" s="1" t="str">
        <f ca="1">IFERROR(INDIRECT(ADDRESS(MATCH(C250,saturation_curves!A:A,0),MATCH(D250,saturation_curves!$1:$1,0),4,1,"saturation_curves")),"")</f>
        <v/>
      </c>
      <c r="G250" s="1" t="str">
        <f ca="1">IFERROR(__xludf.DUMMYFUNCTION("LEFT(REGEXEXTRACT(B250,""(.*)KPI.*""),LEN(REGEXEXTRACT(B250,""(.*)KPI.*""))-1)"),"#N/A")</f>
        <v>#N/A</v>
      </c>
    </row>
    <row r="251" spans="1:7" ht="13" x14ac:dyDescent="0.15">
      <c r="A251" s="1" t="str">
        <f ca="1">IFERROR(__xludf.DUMMYFUNCTION("""COMPUTED_VALUE"""),"#N/A")</f>
        <v>#N/A</v>
      </c>
      <c r="C251" s="1" t="str">
        <f ca="1">IFERROR(__xludf.DUMMYFUNCTION("""COMPUTED_VALUE"""),"#N/A")</f>
        <v>#N/A</v>
      </c>
      <c r="E251" s="1" t="str">
        <f ca="1">IFERROR(INDIRECT(ADDRESS(MATCH(A251,saturation_curves!A:A,0),MATCH(B251,saturation_curves!$1:$1,0),4,1,"saturation_curves")),"")</f>
        <v/>
      </c>
      <c r="F251" s="1" t="str">
        <f ca="1">IFERROR(INDIRECT(ADDRESS(MATCH(C251,saturation_curves!A:A,0),MATCH(D251,saturation_curves!$1:$1,0),4,1,"saturation_curves")),"")</f>
        <v/>
      </c>
      <c r="G251" s="1" t="str">
        <f ca="1">IFERROR(__xludf.DUMMYFUNCTION("LEFT(REGEXEXTRACT(B251,""(.*)KPI.*""),LEN(REGEXEXTRACT(B251,""(.*)KPI.*""))-1)"),"#N/A")</f>
        <v>#N/A</v>
      </c>
    </row>
    <row r="252" spans="1:7" ht="13" x14ac:dyDescent="0.15">
      <c r="A252" s="1" t="str">
        <f ca="1">IFERROR(__xludf.DUMMYFUNCTION("""COMPUTED_VALUE"""),"#N/A")</f>
        <v>#N/A</v>
      </c>
      <c r="C252" s="1" t="str">
        <f ca="1">IFERROR(__xludf.DUMMYFUNCTION("""COMPUTED_VALUE"""),"#N/A")</f>
        <v>#N/A</v>
      </c>
      <c r="E252" s="1" t="str">
        <f ca="1">IFERROR(INDIRECT(ADDRESS(MATCH(A252,saturation_curves!A:A,0),MATCH(B252,saturation_curves!$1:$1,0),4,1,"saturation_curves")),"")</f>
        <v/>
      </c>
      <c r="F252" s="1" t="str">
        <f ca="1">IFERROR(INDIRECT(ADDRESS(MATCH(C252,saturation_curves!A:A,0),MATCH(D252,saturation_curves!$1:$1,0),4,1,"saturation_curves")),"")</f>
        <v/>
      </c>
      <c r="G252" s="1" t="str">
        <f ca="1">IFERROR(__xludf.DUMMYFUNCTION("LEFT(REGEXEXTRACT(B252,""(.*)KPI.*""),LEN(REGEXEXTRACT(B252,""(.*)KPI.*""))-1)"),"#N/A")</f>
        <v>#N/A</v>
      </c>
    </row>
    <row r="253" spans="1:7" ht="13" x14ac:dyDescent="0.15">
      <c r="A253" s="1" t="str">
        <f ca="1">IFERROR(__xludf.DUMMYFUNCTION("""COMPUTED_VALUE"""),"#N/A")</f>
        <v>#N/A</v>
      </c>
      <c r="C253" s="1" t="str">
        <f ca="1">IFERROR(__xludf.DUMMYFUNCTION("""COMPUTED_VALUE"""),"#N/A")</f>
        <v>#N/A</v>
      </c>
      <c r="E253" s="1" t="str">
        <f ca="1">IFERROR(INDIRECT(ADDRESS(MATCH(A253,saturation_curves!A:A,0),MATCH(B253,saturation_curves!$1:$1,0),4,1,"saturation_curves")),"")</f>
        <v/>
      </c>
      <c r="F253" s="1" t="str">
        <f ca="1">IFERROR(INDIRECT(ADDRESS(MATCH(C253,saturation_curves!A:A,0),MATCH(D253,saturation_curves!$1:$1,0),4,1,"saturation_curves")),"")</f>
        <v/>
      </c>
      <c r="G253" s="1" t="str">
        <f ca="1">IFERROR(__xludf.DUMMYFUNCTION("LEFT(REGEXEXTRACT(B253,""(.*)KPI.*""),LEN(REGEXEXTRACT(B253,""(.*)KPI.*""))-1)"),"#N/A")</f>
        <v>#N/A</v>
      </c>
    </row>
    <row r="254" spans="1:7" ht="13" x14ac:dyDescent="0.15">
      <c r="A254" s="1" t="str">
        <f ca="1">IFERROR(__xludf.DUMMYFUNCTION("""COMPUTED_VALUE"""),"#N/A")</f>
        <v>#N/A</v>
      </c>
      <c r="C254" s="1" t="str">
        <f ca="1">IFERROR(__xludf.DUMMYFUNCTION("""COMPUTED_VALUE"""),"#N/A")</f>
        <v>#N/A</v>
      </c>
      <c r="E254" s="1" t="str">
        <f ca="1">IFERROR(INDIRECT(ADDRESS(MATCH(A254,saturation_curves!A:A,0),MATCH(B254,saturation_curves!$1:$1,0),4,1,"saturation_curves")),"")</f>
        <v/>
      </c>
      <c r="F254" s="1" t="str">
        <f ca="1">IFERROR(INDIRECT(ADDRESS(MATCH(C254,saturation_curves!A:A,0),MATCH(D254,saturation_curves!$1:$1,0),4,1,"saturation_curves")),"")</f>
        <v/>
      </c>
      <c r="G254" s="1" t="str">
        <f ca="1">IFERROR(__xludf.DUMMYFUNCTION("LEFT(REGEXEXTRACT(B254,""(.*)KPI.*""),LEN(REGEXEXTRACT(B254,""(.*)KPI.*""))-1)"),"#N/A")</f>
        <v>#N/A</v>
      </c>
    </row>
    <row r="255" spans="1:7" ht="13" x14ac:dyDescent="0.15">
      <c r="A255" s="1" t="str">
        <f ca="1">IFERROR(__xludf.DUMMYFUNCTION("""COMPUTED_VALUE"""),"#N/A")</f>
        <v>#N/A</v>
      </c>
      <c r="C255" s="1" t="str">
        <f ca="1">IFERROR(__xludf.DUMMYFUNCTION("""COMPUTED_VALUE"""),"#N/A")</f>
        <v>#N/A</v>
      </c>
      <c r="E255" s="1" t="str">
        <f ca="1">IFERROR(INDIRECT(ADDRESS(MATCH(A255,saturation_curves!A:A,0),MATCH(B255,saturation_curves!$1:$1,0),4,1,"saturation_curves")),"")</f>
        <v/>
      </c>
      <c r="F255" s="1" t="str">
        <f ca="1">IFERROR(INDIRECT(ADDRESS(MATCH(C255,saturation_curves!A:A,0),MATCH(D255,saturation_curves!$1:$1,0),4,1,"saturation_curves")),"")</f>
        <v/>
      </c>
      <c r="G255" s="1" t="str">
        <f ca="1">IFERROR(__xludf.DUMMYFUNCTION("LEFT(REGEXEXTRACT(B255,""(.*)KPI.*""),LEN(REGEXEXTRACT(B255,""(.*)KPI.*""))-1)"),"#N/A")</f>
        <v>#N/A</v>
      </c>
    </row>
    <row r="256" spans="1:7" ht="13" x14ac:dyDescent="0.15">
      <c r="A256" s="1" t="str">
        <f ca="1">IFERROR(__xludf.DUMMYFUNCTION("""COMPUTED_VALUE"""),"#N/A")</f>
        <v>#N/A</v>
      </c>
      <c r="C256" s="1" t="str">
        <f ca="1">IFERROR(__xludf.DUMMYFUNCTION("""COMPUTED_VALUE"""),"#N/A")</f>
        <v>#N/A</v>
      </c>
      <c r="E256" s="1" t="str">
        <f ca="1">IFERROR(INDIRECT(ADDRESS(MATCH(A256,saturation_curves!A:A,0),MATCH(B256,saturation_curves!$1:$1,0),4,1,"saturation_curves")),"")</f>
        <v/>
      </c>
      <c r="F256" s="1" t="str">
        <f ca="1">IFERROR(INDIRECT(ADDRESS(MATCH(C256,saturation_curves!A:A,0),MATCH(D256,saturation_curves!$1:$1,0),4,1,"saturation_curves")),"")</f>
        <v/>
      </c>
      <c r="G256" s="1" t="str">
        <f ca="1">IFERROR(__xludf.DUMMYFUNCTION("LEFT(REGEXEXTRACT(B256,""(.*)KPI.*""),LEN(REGEXEXTRACT(B256,""(.*)KPI.*""))-1)"),"#N/A")</f>
        <v>#N/A</v>
      </c>
    </row>
    <row r="257" spans="1:7" ht="13" x14ac:dyDescent="0.15">
      <c r="A257" s="1" t="str">
        <f ca="1">IFERROR(__xludf.DUMMYFUNCTION("""COMPUTED_VALUE"""),"#N/A")</f>
        <v>#N/A</v>
      </c>
      <c r="C257" s="1" t="str">
        <f ca="1">IFERROR(__xludf.DUMMYFUNCTION("""COMPUTED_VALUE"""),"#N/A")</f>
        <v>#N/A</v>
      </c>
      <c r="E257" s="1" t="str">
        <f ca="1">IFERROR(INDIRECT(ADDRESS(MATCH(A257,saturation_curves!A:A,0),MATCH(B257,saturation_curves!$1:$1,0),4,1,"saturation_curves")),"")</f>
        <v/>
      </c>
      <c r="F257" s="1" t="str">
        <f ca="1">IFERROR(INDIRECT(ADDRESS(MATCH(C257,saturation_curves!A:A,0),MATCH(D257,saturation_curves!$1:$1,0),4,1,"saturation_curves")),"")</f>
        <v/>
      </c>
      <c r="G257" s="1" t="str">
        <f ca="1">IFERROR(__xludf.DUMMYFUNCTION("LEFT(REGEXEXTRACT(B257,""(.*)KPI.*""),LEN(REGEXEXTRACT(B257,""(.*)KPI.*""))-1)"),"#N/A")</f>
        <v>#N/A</v>
      </c>
    </row>
    <row r="258" spans="1:7" ht="13" x14ac:dyDescent="0.15">
      <c r="A258" s="1" t="str">
        <f ca="1">IFERROR(__xludf.DUMMYFUNCTION("""COMPUTED_VALUE"""),"#N/A")</f>
        <v>#N/A</v>
      </c>
      <c r="C258" s="1" t="str">
        <f ca="1">IFERROR(__xludf.DUMMYFUNCTION("""COMPUTED_VALUE"""),"#N/A")</f>
        <v>#N/A</v>
      </c>
      <c r="E258" s="1" t="str">
        <f ca="1">IFERROR(INDIRECT(ADDRESS(MATCH(A258,saturation_curves!A:A,0),MATCH(B258,saturation_curves!$1:$1,0),4,1,"saturation_curves")),"")</f>
        <v/>
      </c>
      <c r="F258" s="1" t="str">
        <f ca="1">IFERROR(INDIRECT(ADDRESS(MATCH(C258,saturation_curves!A:A,0),MATCH(D258,saturation_curves!$1:$1,0),4,1,"saturation_curves")),"")</f>
        <v/>
      </c>
      <c r="G258" s="1" t="str">
        <f ca="1">IFERROR(__xludf.DUMMYFUNCTION("LEFT(REGEXEXTRACT(B258,""(.*)KPI.*""),LEN(REGEXEXTRACT(B258,""(.*)KPI.*""))-1)"),"#N/A")</f>
        <v>#N/A</v>
      </c>
    </row>
    <row r="259" spans="1:7" ht="13" x14ac:dyDescent="0.15">
      <c r="A259" s="1" t="str">
        <f ca="1">IFERROR(__xludf.DUMMYFUNCTION("""COMPUTED_VALUE"""),"#N/A")</f>
        <v>#N/A</v>
      </c>
      <c r="C259" s="1" t="str">
        <f ca="1">IFERROR(__xludf.DUMMYFUNCTION("""COMPUTED_VALUE"""),"#N/A")</f>
        <v>#N/A</v>
      </c>
      <c r="E259" s="1" t="str">
        <f ca="1">IFERROR(INDIRECT(ADDRESS(MATCH(A259,saturation_curves!A:A,0),MATCH(B259,saturation_curves!$1:$1,0),4,1,"saturation_curves")),"")</f>
        <v/>
      </c>
      <c r="F259" s="1" t="str">
        <f ca="1">IFERROR(INDIRECT(ADDRESS(MATCH(C259,saturation_curves!A:A,0),MATCH(D259,saturation_curves!$1:$1,0),4,1,"saturation_curves")),"")</f>
        <v/>
      </c>
      <c r="G259" s="1" t="str">
        <f ca="1">IFERROR(__xludf.DUMMYFUNCTION("LEFT(REGEXEXTRACT(B259,""(.*)KPI.*""),LEN(REGEXEXTRACT(B259,""(.*)KPI.*""))-1)"),"#N/A")</f>
        <v>#N/A</v>
      </c>
    </row>
    <row r="260" spans="1:7" ht="13" x14ac:dyDescent="0.15">
      <c r="A260" s="1" t="str">
        <f ca="1">IFERROR(__xludf.DUMMYFUNCTION("""COMPUTED_VALUE"""),"#N/A")</f>
        <v>#N/A</v>
      </c>
      <c r="C260" s="1" t="str">
        <f ca="1">IFERROR(__xludf.DUMMYFUNCTION("""COMPUTED_VALUE"""),"#N/A")</f>
        <v>#N/A</v>
      </c>
      <c r="E260" s="1" t="str">
        <f ca="1">IFERROR(INDIRECT(ADDRESS(MATCH(A260,saturation_curves!A:A,0),MATCH(B260,saturation_curves!$1:$1,0),4,1,"saturation_curves")),"")</f>
        <v/>
      </c>
      <c r="F260" s="1" t="str">
        <f ca="1">IFERROR(INDIRECT(ADDRESS(MATCH(C260,saturation_curves!A:A,0),MATCH(D260,saturation_curves!$1:$1,0),4,1,"saturation_curves")),"")</f>
        <v/>
      </c>
      <c r="G260" s="1" t="str">
        <f ca="1">IFERROR(__xludf.DUMMYFUNCTION("LEFT(REGEXEXTRACT(B260,""(.*)KPI.*""),LEN(REGEXEXTRACT(B260,""(.*)KPI.*""))-1)"),"#N/A")</f>
        <v>#N/A</v>
      </c>
    </row>
    <row r="261" spans="1:7" ht="13" x14ac:dyDescent="0.15">
      <c r="A261" s="1" t="str">
        <f ca="1">IFERROR(__xludf.DUMMYFUNCTION("""COMPUTED_VALUE"""),"#N/A")</f>
        <v>#N/A</v>
      </c>
      <c r="C261" s="1" t="str">
        <f ca="1">IFERROR(__xludf.DUMMYFUNCTION("""COMPUTED_VALUE"""),"#N/A")</f>
        <v>#N/A</v>
      </c>
      <c r="E261" s="1" t="str">
        <f ca="1">IFERROR(INDIRECT(ADDRESS(MATCH(A261,saturation_curves!A:A,0),MATCH(B261,saturation_curves!$1:$1,0),4,1,"saturation_curves")),"")</f>
        <v/>
      </c>
      <c r="F261" s="1" t="str">
        <f ca="1">IFERROR(INDIRECT(ADDRESS(MATCH(C261,saturation_curves!A:A,0),MATCH(D261,saturation_curves!$1:$1,0),4,1,"saturation_curves")),"")</f>
        <v/>
      </c>
      <c r="G261" s="1" t="str">
        <f ca="1">IFERROR(__xludf.DUMMYFUNCTION("LEFT(REGEXEXTRACT(B261,""(.*)KPI.*""),LEN(REGEXEXTRACT(B261,""(.*)KPI.*""))-1)"),"#N/A")</f>
        <v>#N/A</v>
      </c>
    </row>
    <row r="262" spans="1:7" ht="13" x14ac:dyDescent="0.15">
      <c r="A262" s="1" t="str">
        <f ca="1">IFERROR(__xludf.DUMMYFUNCTION("""COMPUTED_VALUE"""),"#N/A")</f>
        <v>#N/A</v>
      </c>
      <c r="C262" s="1" t="str">
        <f ca="1">IFERROR(__xludf.DUMMYFUNCTION("""COMPUTED_VALUE"""),"#N/A")</f>
        <v>#N/A</v>
      </c>
      <c r="E262" s="1" t="str">
        <f ca="1">IFERROR(INDIRECT(ADDRESS(MATCH(A262,saturation_curves!A:A,0),MATCH(B262,saturation_curves!$1:$1,0),4,1,"saturation_curves")),"")</f>
        <v/>
      </c>
      <c r="F262" s="1" t="str">
        <f ca="1">IFERROR(INDIRECT(ADDRESS(MATCH(C262,saturation_curves!A:A,0),MATCH(D262,saturation_curves!$1:$1,0),4,1,"saturation_curves")),"")</f>
        <v/>
      </c>
      <c r="G262" s="1" t="str">
        <f ca="1">IFERROR(__xludf.DUMMYFUNCTION("LEFT(REGEXEXTRACT(B262,""(.*)KPI.*""),LEN(REGEXEXTRACT(B262,""(.*)KPI.*""))-1)"),"#N/A")</f>
        <v>#N/A</v>
      </c>
    </row>
    <row r="263" spans="1:7" ht="13" x14ac:dyDescent="0.15">
      <c r="A263" s="1" t="str">
        <f ca="1">IFERROR(__xludf.DUMMYFUNCTION("""COMPUTED_VALUE"""),"#N/A")</f>
        <v>#N/A</v>
      </c>
      <c r="C263" s="1" t="str">
        <f ca="1">IFERROR(__xludf.DUMMYFUNCTION("""COMPUTED_VALUE"""),"#N/A")</f>
        <v>#N/A</v>
      </c>
      <c r="E263" s="1" t="str">
        <f ca="1">IFERROR(INDIRECT(ADDRESS(MATCH(A263,saturation_curves!A:A,0),MATCH(B263,saturation_curves!$1:$1,0),4,1,"saturation_curves")),"")</f>
        <v/>
      </c>
      <c r="F263" s="1" t="str">
        <f ca="1">IFERROR(INDIRECT(ADDRESS(MATCH(C263,saturation_curves!A:A,0),MATCH(D263,saturation_curves!$1:$1,0),4,1,"saturation_curves")),"")</f>
        <v/>
      </c>
      <c r="G263" s="1" t="str">
        <f ca="1">IFERROR(__xludf.DUMMYFUNCTION("LEFT(REGEXEXTRACT(B263,""(.*)KPI.*""),LEN(REGEXEXTRACT(B263,""(.*)KPI.*""))-1)"),"#N/A")</f>
        <v>#N/A</v>
      </c>
    </row>
    <row r="264" spans="1:7" ht="13" x14ac:dyDescent="0.15">
      <c r="A264" s="1" t="str">
        <f ca="1">IFERROR(__xludf.DUMMYFUNCTION("""COMPUTED_VALUE"""),"#N/A")</f>
        <v>#N/A</v>
      </c>
      <c r="C264" s="1" t="str">
        <f ca="1">IFERROR(__xludf.DUMMYFUNCTION("""COMPUTED_VALUE"""),"#N/A")</f>
        <v>#N/A</v>
      </c>
      <c r="E264" s="1" t="str">
        <f ca="1">IFERROR(INDIRECT(ADDRESS(MATCH(A264,saturation_curves!A:A,0),MATCH(B264,saturation_curves!$1:$1,0),4,1,"saturation_curves")),"")</f>
        <v/>
      </c>
      <c r="F264" s="1" t="str">
        <f ca="1">IFERROR(INDIRECT(ADDRESS(MATCH(C264,saturation_curves!A:A,0),MATCH(D264,saturation_curves!$1:$1,0),4,1,"saturation_curves")),"")</f>
        <v/>
      </c>
      <c r="G264" s="1" t="str">
        <f ca="1">IFERROR(__xludf.DUMMYFUNCTION("LEFT(REGEXEXTRACT(B264,""(.*)KPI.*""),LEN(REGEXEXTRACT(B264,""(.*)KPI.*""))-1)"),"#N/A")</f>
        <v>#N/A</v>
      </c>
    </row>
    <row r="265" spans="1:7" ht="13" x14ac:dyDescent="0.15">
      <c r="A265" s="1" t="str">
        <f ca="1">IFERROR(__xludf.DUMMYFUNCTION("""COMPUTED_VALUE"""),"#N/A")</f>
        <v>#N/A</v>
      </c>
      <c r="C265" s="1" t="str">
        <f ca="1">IFERROR(__xludf.DUMMYFUNCTION("""COMPUTED_VALUE"""),"#N/A")</f>
        <v>#N/A</v>
      </c>
      <c r="E265" s="1" t="str">
        <f ca="1">IFERROR(INDIRECT(ADDRESS(MATCH(A265,saturation_curves!A:A,0),MATCH(B265,saturation_curves!$1:$1,0),4,1,"saturation_curves")),"")</f>
        <v/>
      </c>
      <c r="F265" s="1" t="str">
        <f ca="1">IFERROR(INDIRECT(ADDRESS(MATCH(C265,saturation_curves!A:A,0),MATCH(D265,saturation_curves!$1:$1,0),4,1,"saturation_curves")),"")</f>
        <v/>
      </c>
      <c r="G265" s="1" t="str">
        <f ca="1">IFERROR(__xludf.DUMMYFUNCTION("LEFT(REGEXEXTRACT(B265,""(.*)KPI.*""),LEN(REGEXEXTRACT(B265,""(.*)KPI.*""))-1)"),"#N/A")</f>
        <v>#N/A</v>
      </c>
    </row>
    <row r="266" spans="1:7" ht="13" x14ac:dyDescent="0.15">
      <c r="A266" s="1" t="str">
        <f ca="1">IFERROR(__xludf.DUMMYFUNCTION("""COMPUTED_VALUE"""),"#N/A")</f>
        <v>#N/A</v>
      </c>
      <c r="C266" s="1" t="str">
        <f ca="1">IFERROR(__xludf.DUMMYFUNCTION("""COMPUTED_VALUE"""),"#N/A")</f>
        <v>#N/A</v>
      </c>
      <c r="E266" s="1" t="str">
        <f ca="1">IFERROR(INDIRECT(ADDRESS(MATCH(A266,saturation_curves!A:A,0),MATCH(B266,saturation_curves!$1:$1,0),4,1,"saturation_curves")),"")</f>
        <v/>
      </c>
      <c r="F266" s="1" t="str">
        <f ca="1">IFERROR(INDIRECT(ADDRESS(MATCH(C266,saturation_curves!A:A,0),MATCH(D266,saturation_curves!$1:$1,0),4,1,"saturation_curves")),"")</f>
        <v/>
      </c>
      <c r="G266" s="1" t="str">
        <f ca="1">IFERROR(__xludf.DUMMYFUNCTION("LEFT(REGEXEXTRACT(B266,""(.*)KPI.*""),LEN(REGEXEXTRACT(B266,""(.*)KPI.*""))-1)"),"#N/A")</f>
        <v>#N/A</v>
      </c>
    </row>
    <row r="267" spans="1:7" ht="13" x14ac:dyDescent="0.15">
      <c r="A267" s="1" t="str">
        <f ca="1">IFERROR(__xludf.DUMMYFUNCTION("""COMPUTED_VALUE"""),"#N/A")</f>
        <v>#N/A</v>
      </c>
      <c r="C267" s="1" t="str">
        <f ca="1">IFERROR(__xludf.DUMMYFUNCTION("""COMPUTED_VALUE"""),"#N/A")</f>
        <v>#N/A</v>
      </c>
      <c r="E267" s="1" t="str">
        <f ca="1">IFERROR(INDIRECT(ADDRESS(MATCH(A267,saturation_curves!A:A,0),MATCH(B267,saturation_curves!$1:$1,0),4,1,"saturation_curves")),"")</f>
        <v/>
      </c>
      <c r="F267" s="1" t="str">
        <f ca="1">IFERROR(INDIRECT(ADDRESS(MATCH(C267,saturation_curves!A:A,0),MATCH(D267,saturation_curves!$1:$1,0),4,1,"saturation_curves")),"")</f>
        <v/>
      </c>
      <c r="G267" s="1" t="str">
        <f ca="1">IFERROR(__xludf.DUMMYFUNCTION("LEFT(REGEXEXTRACT(B267,""(.*)KPI.*""),LEN(REGEXEXTRACT(B267,""(.*)KPI.*""))-1)"),"#N/A")</f>
        <v>#N/A</v>
      </c>
    </row>
    <row r="268" spans="1:7" ht="13" x14ac:dyDescent="0.15">
      <c r="A268" s="1" t="str">
        <f ca="1">IFERROR(__xludf.DUMMYFUNCTION("""COMPUTED_VALUE"""),"#N/A")</f>
        <v>#N/A</v>
      </c>
      <c r="C268" s="1" t="str">
        <f ca="1">IFERROR(__xludf.DUMMYFUNCTION("""COMPUTED_VALUE"""),"#N/A")</f>
        <v>#N/A</v>
      </c>
      <c r="E268" s="1" t="str">
        <f ca="1">IFERROR(INDIRECT(ADDRESS(MATCH(A268,saturation_curves!A:A,0),MATCH(B268,saturation_curves!$1:$1,0),4,1,"saturation_curves")),"")</f>
        <v/>
      </c>
      <c r="F268" s="1" t="str">
        <f ca="1">IFERROR(INDIRECT(ADDRESS(MATCH(C268,saturation_curves!A:A,0),MATCH(D268,saturation_curves!$1:$1,0),4,1,"saturation_curves")),"")</f>
        <v/>
      </c>
      <c r="G268" s="1" t="str">
        <f ca="1">IFERROR(__xludf.DUMMYFUNCTION("LEFT(REGEXEXTRACT(B268,""(.*)KPI.*""),LEN(REGEXEXTRACT(B268,""(.*)KPI.*""))-1)"),"#N/A")</f>
        <v>#N/A</v>
      </c>
    </row>
    <row r="269" spans="1:7" ht="13" x14ac:dyDescent="0.15">
      <c r="A269" s="1" t="str">
        <f ca="1">IFERROR(__xludf.DUMMYFUNCTION("""COMPUTED_VALUE"""),"#N/A")</f>
        <v>#N/A</v>
      </c>
      <c r="C269" s="1" t="str">
        <f ca="1">IFERROR(__xludf.DUMMYFUNCTION("""COMPUTED_VALUE"""),"#N/A")</f>
        <v>#N/A</v>
      </c>
      <c r="E269" s="1" t="str">
        <f ca="1">IFERROR(INDIRECT(ADDRESS(MATCH(A269,saturation_curves!A:A,0),MATCH(B269,saturation_curves!$1:$1,0),4,1,"saturation_curves")),"")</f>
        <v/>
      </c>
      <c r="F269" s="1" t="str">
        <f ca="1">IFERROR(INDIRECT(ADDRESS(MATCH(C269,saturation_curves!A:A,0),MATCH(D269,saturation_curves!$1:$1,0),4,1,"saturation_curves")),"")</f>
        <v/>
      </c>
      <c r="G269" s="1" t="str">
        <f ca="1">IFERROR(__xludf.DUMMYFUNCTION("LEFT(REGEXEXTRACT(B269,""(.*)KPI.*""),LEN(REGEXEXTRACT(B269,""(.*)KPI.*""))-1)"),"#N/A")</f>
        <v>#N/A</v>
      </c>
    </row>
    <row r="270" spans="1:7" ht="13" x14ac:dyDescent="0.15">
      <c r="A270" s="1" t="str">
        <f ca="1">IFERROR(__xludf.DUMMYFUNCTION("""COMPUTED_VALUE"""),"#N/A")</f>
        <v>#N/A</v>
      </c>
      <c r="C270" s="1" t="str">
        <f ca="1">IFERROR(__xludf.DUMMYFUNCTION("""COMPUTED_VALUE"""),"#N/A")</f>
        <v>#N/A</v>
      </c>
      <c r="E270" s="1" t="str">
        <f ca="1">IFERROR(INDIRECT(ADDRESS(MATCH(A270,saturation_curves!A:A,0),MATCH(B270,saturation_curves!$1:$1,0),4,1,"saturation_curves")),"")</f>
        <v/>
      </c>
      <c r="F270" s="1" t="str">
        <f ca="1">IFERROR(INDIRECT(ADDRESS(MATCH(C270,saturation_curves!A:A,0),MATCH(D270,saturation_curves!$1:$1,0),4,1,"saturation_curves")),"")</f>
        <v/>
      </c>
      <c r="G270" s="1" t="str">
        <f ca="1">IFERROR(__xludf.DUMMYFUNCTION("LEFT(REGEXEXTRACT(B270,""(.*)KPI.*""),LEN(REGEXEXTRACT(B270,""(.*)KPI.*""))-1)"),"#N/A")</f>
        <v>#N/A</v>
      </c>
    </row>
    <row r="271" spans="1:7" ht="13" x14ac:dyDescent="0.15">
      <c r="A271" s="1" t="str">
        <f ca="1">IFERROR(__xludf.DUMMYFUNCTION("""COMPUTED_VALUE"""),"#N/A")</f>
        <v>#N/A</v>
      </c>
      <c r="C271" s="1" t="str">
        <f ca="1">IFERROR(__xludf.DUMMYFUNCTION("""COMPUTED_VALUE"""),"#N/A")</f>
        <v>#N/A</v>
      </c>
      <c r="E271" s="1" t="str">
        <f ca="1">IFERROR(INDIRECT(ADDRESS(MATCH(A271,saturation_curves!A:A,0),MATCH(B271,saturation_curves!$1:$1,0),4,1,"saturation_curves")),"")</f>
        <v/>
      </c>
      <c r="F271" s="1" t="str">
        <f ca="1">IFERROR(INDIRECT(ADDRESS(MATCH(C271,saturation_curves!A:A,0),MATCH(D271,saturation_curves!$1:$1,0),4,1,"saturation_curves")),"")</f>
        <v/>
      </c>
      <c r="G271" s="1" t="str">
        <f ca="1">IFERROR(__xludf.DUMMYFUNCTION("LEFT(REGEXEXTRACT(B271,""(.*)KPI.*""),LEN(REGEXEXTRACT(B271,""(.*)KPI.*""))-1)"),"#N/A")</f>
        <v>#N/A</v>
      </c>
    </row>
    <row r="272" spans="1:7" ht="13" x14ac:dyDescent="0.15">
      <c r="A272" s="1" t="str">
        <f ca="1">IFERROR(__xludf.DUMMYFUNCTION("""COMPUTED_VALUE"""),"#N/A")</f>
        <v>#N/A</v>
      </c>
      <c r="C272" s="1" t="str">
        <f ca="1">IFERROR(__xludf.DUMMYFUNCTION("""COMPUTED_VALUE"""),"#N/A")</f>
        <v>#N/A</v>
      </c>
      <c r="E272" s="1" t="str">
        <f ca="1">IFERROR(INDIRECT(ADDRESS(MATCH(A272,saturation_curves!A:A,0),MATCH(B272,saturation_curves!$1:$1,0),4,1,"saturation_curves")),"")</f>
        <v/>
      </c>
      <c r="F272" s="1" t="str">
        <f ca="1">IFERROR(INDIRECT(ADDRESS(MATCH(C272,saturation_curves!A:A,0),MATCH(D272,saturation_curves!$1:$1,0),4,1,"saturation_curves")),"")</f>
        <v/>
      </c>
      <c r="G272" s="1" t="str">
        <f ca="1">IFERROR(__xludf.DUMMYFUNCTION("LEFT(REGEXEXTRACT(B272,""(.*)KPI.*""),LEN(REGEXEXTRACT(B272,""(.*)KPI.*""))-1)"),"#N/A")</f>
        <v>#N/A</v>
      </c>
    </row>
    <row r="273" spans="1:7" ht="13" x14ac:dyDescent="0.15">
      <c r="A273" s="1" t="str">
        <f ca="1">IFERROR(__xludf.DUMMYFUNCTION("""COMPUTED_VALUE"""),"#N/A")</f>
        <v>#N/A</v>
      </c>
      <c r="C273" s="1" t="str">
        <f ca="1">IFERROR(__xludf.DUMMYFUNCTION("""COMPUTED_VALUE"""),"#N/A")</f>
        <v>#N/A</v>
      </c>
      <c r="E273" s="1" t="str">
        <f ca="1">IFERROR(INDIRECT(ADDRESS(MATCH(A273,saturation_curves!A:A,0),MATCH(B273,saturation_curves!$1:$1,0),4,1,"saturation_curves")),"")</f>
        <v/>
      </c>
      <c r="F273" s="1" t="str">
        <f ca="1">IFERROR(INDIRECT(ADDRESS(MATCH(C273,saturation_curves!A:A,0),MATCH(D273,saturation_curves!$1:$1,0),4,1,"saturation_curves")),"")</f>
        <v/>
      </c>
      <c r="G273" s="1" t="str">
        <f ca="1">IFERROR(__xludf.DUMMYFUNCTION("LEFT(REGEXEXTRACT(B273,""(.*)KPI.*""),LEN(REGEXEXTRACT(B273,""(.*)KPI.*""))-1)"),"#N/A")</f>
        <v>#N/A</v>
      </c>
    </row>
    <row r="274" spans="1:7" ht="13" x14ac:dyDescent="0.15">
      <c r="A274" s="1" t="str">
        <f ca="1">IFERROR(__xludf.DUMMYFUNCTION("""COMPUTED_VALUE"""),"#N/A")</f>
        <v>#N/A</v>
      </c>
      <c r="C274" s="1" t="str">
        <f ca="1">IFERROR(__xludf.DUMMYFUNCTION("""COMPUTED_VALUE"""),"#N/A")</f>
        <v>#N/A</v>
      </c>
      <c r="E274" s="1" t="str">
        <f ca="1">IFERROR(INDIRECT(ADDRESS(MATCH(A274,saturation_curves!A:A,0),MATCH(B274,saturation_curves!$1:$1,0),4,1,"saturation_curves")),"")</f>
        <v/>
      </c>
      <c r="F274" s="1" t="str">
        <f ca="1">IFERROR(INDIRECT(ADDRESS(MATCH(C274,saturation_curves!A:A,0),MATCH(D274,saturation_curves!$1:$1,0),4,1,"saturation_curves")),"")</f>
        <v/>
      </c>
      <c r="G274" s="1" t="str">
        <f ca="1">IFERROR(__xludf.DUMMYFUNCTION("LEFT(REGEXEXTRACT(B274,""(.*)KPI.*""),LEN(REGEXEXTRACT(B274,""(.*)KPI.*""))-1)"),"#N/A")</f>
        <v>#N/A</v>
      </c>
    </row>
    <row r="275" spans="1:7" ht="13" x14ac:dyDescent="0.15">
      <c r="A275" s="1" t="str">
        <f ca="1">IFERROR(__xludf.DUMMYFUNCTION("""COMPUTED_VALUE"""),"#N/A")</f>
        <v>#N/A</v>
      </c>
      <c r="C275" s="1" t="str">
        <f ca="1">IFERROR(__xludf.DUMMYFUNCTION("""COMPUTED_VALUE"""),"#N/A")</f>
        <v>#N/A</v>
      </c>
      <c r="E275" s="1" t="str">
        <f ca="1">IFERROR(INDIRECT(ADDRESS(MATCH(A275,saturation_curves!A:A,0),MATCH(B275,saturation_curves!$1:$1,0),4,1,"saturation_curves")),"")</f>
        <v/>
      </c>
      <c r="F275" s="1" t="str">
        <f ca="1">IFERROR(INDIRECT(ADDRESS(MATCH(C275,saturation_curves!A:A,0),MATCH(D275,saturation_curves!$1:$1,0),4,1,"saturation_curves")),"")</f>
        <v/>
      </c>
      <c r="G275" s="1" t="str">
        <f ca="1">IFERROR(__xludf.DUMMYFUNCTION("LEFT(REGEXEXTRACT(B275,""(.*)KPI.*""),LEN(REGEXEXTRACT(B275,""(.*)KPI.*""))-1)"),"#N/A")</f>
        <v>#N/A</v>
      </c>
    </row>
    <row r="276" spans="1:7" ht="13" x14ac:dyDescent="0.15">
      <c r="A276" s="1" t="str">
        <f ca="1">IFERROR(__xludf.DUMMYFUNCTION("""COMPUTED_VALUE"""),"#N/A")</f>
        <v>#N/A</v>
      </c>
      <c r="C276" s="1" t="str">
        <f ca="1">IFERROR(__xludf.DUMMYFUNCTION("""COMPUTED_VALUE"""),"#N/A")</f>
        <v>#N/A</v>
      </c>
      <c r="E276" s="1" t="str">
        <f ca="1">IFERROR(INDIRECT(ADDRESS(MATCH(A276,saturation_curves!A:A,0),MATCH(B276,saturation_curves!$1:$1,0),4,1,"saturation_curves")),"")</f>
        <v/>
      </c>
      <c r="F276" s="1" t="str">
        <f ca="1">IFERROR(INDIRECT(ADDRESS(MATCH(C276,saturation_curves!A:A,0),MATCH(D276,saturation_curves!$1:$1,0),4,1,"saturation_curves")),"")</f>
        <v/>
      </c>
      <c r="G276" s="1" t="str">
        <f ca="1">IFERROR(__xludf.DUMMYFUNCTION("LEFT(REGEXEXTRACT(B276,""(.*)KPI.*""),LEN(REGEXEXTRACT(B276,""(.*)KPI.*""))-1)"),"#N/A")</f>
        <v>#N/A</v>
      </c>
    </row>
    <row r="277" spans="1:7" ht="13" x14ac:dyDescent="0.15">
      <c r="A277" s="1" t="str">
        <f ca="1">IFERROR(__xludf.DUMMYFUNCTION("""COMPUTED_VALUE"""),"#N/A")</f>
        <v>#N/A</v>
      </c>
      <c r="C277" s="1" t="str">
        <f ca="1">IFERROR(__xludf.DUMMYFUNCTION("""COMPUTED_VALUE"""),"#N/A")</f>
        <v>#N/A</v>
      </c>
      <c r="E277" s="1" t="str">
        <f ca="1">IFERROR(INDIRECT(ADDRESS(MATCH(A277,saturation_curves!A:A,0),MATCH(B277,saturation_curves!$1:$1,0),4,1,"saturation_curves")),"")</f>
        <v/>
      </c>
      <c r="F277" s="1" t="str">
        <f ca="1">IFERROR(INDIRECT(ADDRESS(MATCH(C277,saturation_curves!A:A,0),MATCH(D277,saturation_curves!$1:$1,0),4,1,"saturation_curves")),"")</f>
        <v/>
      </c>
      <c r="G277" s="1" t="str">
        <f ca="1">IFERROR(__xludf.DUMMYFUNCTION("LEFT(REGEXEXTRACT(B277,""(.*)KPI.*""),LEN(REGEXEXTRACT(B277,""(.*)KPI.*""))-1)"),"#N/A")</f>
        <v>#N/A</v>
      </c>
    </row>
    <row r="278" spans="1:7" ht="13" x14ac:dyDescent="0.15">
      <c r="A278" s="1" t="str">
        <f ca="1">IFERROR(__xludf.DUMMYFUNCTION("""COMPUTED_VALUE"""),"#N/A")</f>
        <v>#N/A</v>
      </c>
      <c r="C278" s="1" t="str">
        <f ca="1">IFERROR(__xludf.DUMMYFUNCTION("""COMPUTED_VALUE"""),"#N/A")</f>
        <v>#N/A</v>
      </c>
      <c r="E278" s="1" t="str">
        <f ca="1">IFERROR(INDIRECT(ADDRESS(MATCH(A278,saturation_curves!A:A,0),MATCH(B278,saturation_curves!$1:$1,0),4,1,"saturation_curves")),"")</f>
        <v/>
      </c>
      <c r="F278" s="1" t="str">
        <f ca="1">IFERROR(INDIRECT(ADDRESS(MATCH(C278,saturation_curves!A:A,0),MATCH(D278,saturation_curves!$1:$1,0),4,1,"saturation_curves")),"")</f>
        <v/>
      </c>
      <c r="G278" s="1" t="str">
        <f ca="1">IFERROR(__xludf.DUMMYFUNCTION("LEFT(REGEXEXTRACT(B278,""(.*)KPI.*""),LEN(REGEXEXTRACT(B278,""(.*)KPI.*""))-1)"),"#N/A")</f>
        <v>#N/A</v>
      </c>
    </row>
    <row r="279" spans="1:7" ht="13" x14ac:dyDescent="0.15">
      <c r="A279" s="1" t="str">
        <f ca="1">IFERROR(__xludf.DUMMYFUNCTION("""COMPUTED_VALUE"""),"#N/A")</f>
        <v>#N/A</v>
      </c>
      <c r="C279" s="1" t="str">
        <f ca="1">IFERROR(__xludf.DUMMYFUNCTION("""COMPUTED_VALUE"""),"#N/A")</f>
        <v>#N/A</v>
      </c>
      <c r="E279" s="1" t="str">
        <f ca="1">IFERROR(INDIRECT(ADDRESS(MATCH(A279,saturation_curves!A:A,0),MATCH(B279,saturation_curves!$1:$1,0),4,1,"saturation_curves")),"")</f>
        <v/>
      </c>
      <c r="F279" s="1" t="str">
        <f ca="1">IFERROR(INDIRECT(ADDRESS(MATCH(C279,saturation_curves!A:A,0),MATCH(D279,saturation_curves!$1:$1,0),4,1,"saturation_curves")),"")</f>
        <v/>
      </c>
      <c r="G279" s="1" t="str">
        <f ca="1">IFERROR(__xludf.DUMMYFUNCTION("LEFT(REGEXEXTRACT(B279,""(.*)KPI.*""),LEN(REGEXEXTRACT(B279,""(.*)KPI.*""))-1)"),"#N/A")</f>
        <v>#N/A</v>
      </c>
    </row>
    <row r="280" spans="1:7" ht="13" x14ac:dyDescent="0.15">
      <c r="A280" s="1" t="str">
        <f ca="1">IFERROR(__xludf.DUMMYFUNCTION("""COMPUTED_VALUE"""),"#N/A")</f>
        <v>#N/A</v>
      </c>
      <c r="C280" s="1" t="str">
        <f ca="1">IFERROR(__xludf.DUMMYFUNCTION("""COMPUTED_VALUE"""),"#N/A")</f>
        <v>#N/A</v>
      </c>
      <c r="E280" s="1" t="str">
        <f ca="1">IFERROR(INDIRECT(ADDRESS(MATCH(A280,saturation_curves!A:A,0),MATCH(B280,saturation_curves!$1:$1,0),4,1,"saturation_curves")),"")</f>
        <v/>
      </c>
      <c r="F280" s="1" t="str">
        <f ca="1">IFERROR(INDIRECT(ADDRESS(MATCH(C280,saturation_curves!A:A,0),MATCH(D280,saturation_curves!$1:$1,0),4,1,"saturation_curves")),"")</f>
        <v/>
      </c>
      <c r="G280" s="1" t="str">
        <f ca="1">IFERROR(__xludf.DUMMYFUNCTION("LEFT(REGEXEXTRACT(B280,""(.*)KPI.*""),LEN(REGEXEXTRACT(B280,""(.*)KPI.*""))-1)"),"#N/A")</f>
        <v>#N/A</v>
      </c>
    </row>
    <row r="281" spans="1:7" ht="13" x14ac:dyDescent="0.15">
      <c r="A281" s="1" t="str">
        <f ca="1">IFERROR(__xludf.DUMMYFUNCTION("""COMPUTED_VALUE"""),"#N/A")</f>
        <v>#N/A</v>
      </c>
      <c r="C281" s="1" t="str">
        <f ca="1">IFERROR(__xludf.DUMMYFUNCTION("""COMPUTED_VALUE"""),"#N/A")</f>
        <v>#N/A</v>
      </c>
      <c r="E281" s="1" t="str">
        <f ca="1">IFERROR(INDIRECT(ADDRESS(MATCH(A281,saturation_curves!A:A,0),MATCH(B281,saturation_curves!$1:$1,0),4,1,"saturation_curves")),"")</f>
        <v/>
      </c>
      <c r="F281" s="1" t="str">
        <f ca="1">IFERROR(INDIRECT(ADDRESS(MATCH(C281,saturation_curves!A:A,0),MATCH(D281,saturation_curves!$1:$1,0),4,1,"saturation_curves")),"")</f>
        <v/>
      </c>
      <c r="G281" s="1" t="str">
        <f ca="1">IFERROR(__xludf.DUMMYFUNCTION("LEFT(REGEXEXTRACT(B281,""(.*)KPI.*""),LEN(REGEXEXTRACT(B281,""(.*)KPI.*""))-1)"),"#N/A")</f>
        <v>#N/A</v>
      </c>
    </row>
    <row r="282" spans="1:7" ht="13" x14ac:dyDescent="0.15">
      <c r="A282" s="1" t="str">
        <f ca="1">IFERROR(__xludf.DUMMYFUNCTION("""COMPUTED_VALUE"""),"#N/A")</f>
        <v>#N/A</v>
      </c>
      <c r="C282" s="1" t="str">
        <f ca="1">IFERROR(__xludf.DUMMYFUNCTION("""COMPUTED_VALUE"""),"#N/A")</f>
        <v>#N/A</v>
      </c>
      <c r="E282" s="1" t="str">
        <f ca="1">IFERROR(INDIRECT(ADDRESS(MATCH(A282,saturation_curves!A:A,0),MATCH(B282,saturation_curves!$1:$1,0),4,1,"saturation_curves")),"")</f>
        <v/>
      </c>
      <c r="F282" s="1" t="str">
        <f ca="1">IFERROR(INDIRECT(ADDRESS(MATCH(C282,saturation_curves!A:A,0),MATCH(D282,saturation_curves!$1:$1,0),4,1,"saturation_curves")),"")</f>
        <v/>
      </c>
      <c r="G282" s="1" t="str">
        <f ca="1">IFERROR(__xludf.DUMMYFUNCTION("LEFT(REGEXEXTRACT(B282,""(.*)KPI.*""),LEN(REGEXEXTRACT(B282,""(.*)KPI.*""))-1)"),"#N/A")</f>
        <v>#N/A</v>
      </c>
    </row>
    <row r="283" spans="1:7" ht="13" x14ac:dyDescent="0.15">
      <c r="A283" s="1" t="str">
        <f ca="1">IFERROR(__xludf.DUMMYFUNCTION("""COMPUTED_VALUE"""),"#N/A")</f>
        <v>#N/A</v>
      </c>
      <c r="C283" s="1" t="str">
        <f ca="1">IFERROR(__xludf.DUMMYFUNCTION("""COMPUTED_VALUE"""),"#N/A")</f>
        <v>#N/A</v>
      </c>
      <c r="E283" s="1" t="str">
        <f ca="1">IFERROR(INDIRECT(ADDRESS(MATCH(A283,saturation_curves!A:A,0),MATCH(B283,saturation_curves!$1:$1,0),4,1,"saturation_curves")),"")</f>
        <v/>
      </c>
      <c r="F283" s="1" t="str">
        <f ca="1">IFERROR(INDIRECT(ADDRESS(MATCH(C283,saturation_curves!A:A,0),MATCH(D283,saturation_curves!$1:$1,0),4,1,"saturation_curves")),"")</f>
        <v/>
      </c>
      <c r="G283" s="1" t="str">
        <f ca="1">IFERROR(__xludf.DUMMYFUNCTION("LEFT(REGEXEXTRACT(B283,""(.*)KPI.*""),LEN(REGEXEXTRACT(B283,""(.*)KPI.*""))-1)"),"#N/A")</f>
        <v>#N/A</v>
      </c>
    </row>
    <row r="284" spans="1:7" ht="13" x14ac:dyDescent="0.15">
      <c r="A284" s="1" t="str">
        <f ca="1">IFERROR(__xludf.DUMMYFUNCTION("""COMPUTED_VALUE"""),"#N/A")</f>
        <v>#N/A</v>
      </c>
      <c r="C284" s="1" t="str">
        <f ca="1">IFERROR(__xludf.DUMMYFUNCTION("""COMPUTED_VALUE"""),"#N/A")</f>
        <v>#N/A</v>
      </c>
      <c r="E284" s="1" t="str">
        <f ca="1">IFERROR(INDIRECT(ADDRESS(MATCH(A284,saturation_curves!A:A,0),MATCH(B284,saturation_curves!$1:$1,0),4,1,"saturation_curves")),"")</f>
        <v/>
      </c>
      <c r="F284" s="1" t="str">
        <f ca="1">IFERROR(INDIRECT(ADDRESS(MATCH(C284,saturation_curves!A:A,0),MATCH(D284,saturation_curves!$1:$1,0),4,1,"saturation_curves")),"")</f>
        <v/>
      </c>
      <c r="G284" s="1" t="str">
        <f ca="1">IFERROR(__xludf.DUMMYFUNCTION("LEFT(REGEXEXTRACT(B284,""(.*)KPI.*""),LEN(REGEXEXTRACT(B284,""(.*)KPI.*""))-1)"),"#N/A")</f>
        <v>#N/A</v>
      </c>
    </row>
    <row r="285" spans="1:7" ht="13" x14ac:dyDescent="0.15">
      <c r="A285" s="1" t="str">
        <f ca="1">IFERROR(__xludf.DUMMYFUNCTION("""COMPUTED_VALUE"""),"#N/A")</f>
        <v>#N/A</v>
      </c>
      <c r="C285" s="1" t="str">
        <f ca="1">IFERROR(__xludf.DUMMYFUNCTION("""COMPUTED_VALUE"""),"#N/A")</f>
        <v>#N/A</v>
      </c>
      <c r="E285" s="1" t="str">
        <f ca="1">IFERROR(INDIRECT(ADDRESS(MATCH(A285,saturation_curves!A:A,0),MATCH(B285,saturation_curves!$1:$1,0),4,1,"saturation_curves")),"")</f>
        <v/>
      </c>
      <c r="F285" s="1" t="str">
        <f ca="1">IFERROR(INDIRECT(ADDRESS(MATCH(C285,saturation_curves!A:A,0),MATCH(D285,saturation_curves!$1:$1,0),4,1,"saturation_curves")),"")</f>
        <v/>
      </c>
      <c r="G285" s="1" t="str">
        <f ca="1">IFERROR(__xludf.DUMMYFUNCTION("LEFT(REGEXEXTRACT(B285,""(.*)KPI.*""),LEN(REGEXEXTRACT(B285,""(.*)KPI.*""))-1)"),"#N/A")</f>
        <v>#N/A</v>
      </c>
    </row>
    <row r="286" spans="1:7" ht="13" x14ac:dyDescent="0.15">
      <c r="A286" s="1" t="str">
        <f ca="1">IFERROR(__xludf.DUMMYFUNCTION("""COMPUTED_VALUE"""),"#N/A")</f>
        <v>#N/A</v>
      </c>
      <c r="C286" s="1" t="str">
        <f ca="1">IFERROR(__xludf.DUMMYFUNCTION("""COMPUTED_VALUE"""),"#N/A")</f>
        <v>#N/A</v>
      </c>
      <c r="E286" s="1" t="str">
        <f ca="1">IFERROR(INDIRECT(ADDRESS(MATCH(A286,saturation_curves!A:A,0),MATCH(B286,saturation_curves!$1:$1,0),4,1,"saturation_curves")),"")</f>
        <v/>
      </c>
      <c r="F286" s="1" t="str">
        <f ca="1">IFERROR(INDIRECT(ADDRESS(MATCH(C286,saturation_curves!A:A,0),MATCH(D286,saturation_curves!$1:$1,0),4,1,"saturation_curves")),"")</f>
        <v/>
      </c>
      <c r="G286" s="1" t="str">
        <f ca="1">IFERROR(__xludf.DUMMYFUNCTION("LEFT(REGEXEXTRACT(B286,""(.*)KPI.*""),LEN(REGEXEXTRACT(B286,""(.*)KPI.*""))-1)"),"#N/A")</f>
        <v>#N/A</v>
      </c>
    </row>
    <row r="287" spans="1:7" ht="13" x14ac:dyDescent="0.15">
      <c r="A287" s="1" t="str">
        <f ca="1">IFERROR(__xludf.DUMMYFUNCTION("""COMPUTED_VALUE"""),"#N/A")</f>
        <v>#N/A</v>
      </c>
      <c r="C287" s="1" t="str">
        <f ca="1">IFERROR(__xludf.DUMMYFUNCTION("""COMPUTED_VALUE"""),"#N/A")</f>
        <v>#N/A</v>
      </c>
      <c r="E287" s="1" t="str">
        <f ca="1">IFERROR(INDIRECT(ADDRESS(MATCH(A287,saturation_curves!A:A,0),MATCH(B287,saturation_curves!$1:$1,0),4,1,"saturation_curves")),"")</f>
        <v/>
      </c>
      <c r="F287" s="1" t="str">
        <f ca="1">IFERROR(INDIRECT(ADDRESS(MATCH(C287,saturation_curves!A:A,0),MATCH(D287,saturation_curves!$1:$1,0),4,1,"saturation_curves")),"")</f>
        <v/>
      </c>
      <c r="G287" s="1" t="str">
        <f ca="1">IFERROR(__xludf.DUMMYFUNCTION("LEFT(REGEXEXTRACT(B287,""(.*)KPI.*""),LEN(REGEXEXTRACT(B287,""(.*)KPI.*""))-1)"),"#N/A")</f>
        <v>#N/A</v>
      </c>
    </row>
    <row r="288" spans="1:7" ht="13" x14ac:dyDescent="0.15">
      <c r="A288" s="1" t="str">
        <f ca="1">IFERROR(__xludf.DUMMYFUNCTION("""COMPUTED_VALUE"""),"#N/A")</f>
        <v>#N/A</v>
      </c>
      <c r="C288" s="1" t="str">
        <f ca="1">IFERROR(__xludf.DUMMYFUNCTION("""COMPUTED_VALUE"""),"#N/A")</f>
        <v>#N/A</v>
      </c>
      <c r="E288" s="1" t="str">
        <f ca="1">IFERROR(INDIRECT(ADDRESS(MATCH(A288,saturation_curves!A:A,0),MATCH(B288,saturation_curves!$1:$1,0),4,1,"saturation_curves")),"")</f>
        <v/>
      </c>
      <c r="F288" s="1" t="str">
        <f ca="1">IFERROR(INDIRECT(ADDRESS(MATCH(C288,saturation_curves!A:A,0),MATCH(D288,saturation_curves!$1:$1,0),4,1,"saturation_curves")),"")</f>
        <v/>
      </c>
      <c r="G288" s="1" t="str">
        <f ca="1">IFERROR(__xludf.DUMMYFUNCTION("LEFT(REGEXEXTRACT(B288,""(.*)KPI.*""),LEN(REGEXEXTRACT(B288,""(.*)KPI.*""))-1)"),"#N/A")</f>
        <v>#N/A</v>
      </c>
    </row>
    <row r="289" spans="1:7" ht="13" x14ac:dyDescent="0.15">
      <c r="A289" s="1" t="str">
        <f ca="1">IFERROR(__xludf.DUMMYFUNCTION("""COMPUTED_VALUE"""),"#N/A")</f>
        <v>#N/A</v>
      </c>
      <c r="C289" s="1" t="str">
        <f ca="1">IFERROR(__xludf.DUMMYFUNCTION("""COMPUTED_VALUE"""),"#N/A")</f>
        <v>#N/A</v>
      </c>
      <c r="E289" s="1" t="str">
        <f ca="1">IFERROR(INDIRECT(ADDRESS(MATCH(A289,saturation_curves!A:A,0),MATCH(B289,saturation_curves!$1:$1,0),4,1,"saturation_curves")),"")</f>
        <v/>
      </c>
      <c r="F289" s="1" t="str">
        <f ca="1">IFERROR(INDIRECT(ADDRESS(MATCH(C289,saturation_curves!A:A,0),MATCH(D289,saturation_curves!$1:$1,0),4,1,"saturation_curves")),"")</f>
        <v/>
      </c>
      <c r="G289" s="1" t="str">
        <f ca="1">IFERROR(__xludf.DUMMYFUNCTION("LEFT(REGEXEXTRACT(B289,""(.*)KPI.*""),LEN(REGEXEXTRACT(B289,""(.*)KPI.*""))-1)"),"#N/A")</f>
        <v>#N/A</v>
      </c>
    </row>
    <row r="290" spans="1:7" ht="13" x14ac:dyDescent="0.15">
      <c r="A290" s="1" t="str">
        <f ca="1">IFERROR(__xludf.DUMMYFUNCTION("""COMPUTED_VALUE"""),"#N/A")</f>
        <v>#N/A</v>
      </c>
      <c r="C290" s="1" t="str">
        <f ca="1">IFERROR(__xludf.DUMMYFUNCTION("""COMPUTED_VALUE"""),"#N/A")</f>
        <v>#N/A</v>
      </c>
      <c r="E290" s="1" t="str">
        <f ca="1">IFERROR(INDIRECT(ADDRESS(MATCH(A290,saturation_curves!A:A,0),MATCH(B290,saturation_curves!$1:$1,0),4,1,"saturation_curves")),"")</f>
        <v/>
      </c>
      <c r="F290" s="1" t="str">
        <f ca="1">IFERROR(INDIRECT(ADDRESS(MATCH(C290,saturation_curves!A:A,0),MATCH(D290,saturation_curves!$1:$1,0),4,1,"saturation_curves")),"")</f>
        <v/>
      </c>
      <c r="G290" s="1" t="str">
        <f ca="1">IFERROR(__xludf.DUMMYFUNCTION("LEFT(REGEXEXTRACT(B290,""(.*)KPI.*""),LEN(REGEXEXTRACT(B290,""(.*)KPI.*""))-1)"),"#N/A")</f>
        <v>#N/A</v>
      </c>
    </row>
    <row r="291" spans="1:7" ht="13" x14ac:dyDescent="0.15">
      <c r="A291" s="1" t="str">
        <f ca="1">IFERROR(__xludf.DUMMYFUNCTION("""COMPUTED_VALUE"""),"#N/A")</f>
        <v>#N/A</v>
      </c>
      <c r="C291" s="1" t="str">
        <f ca="1">IFERROR(__xludf.DUMMYFUNCTION("""COMPUTED_VALUE"""),"#N/A")</f>
        <v>#N/A</v>
      </c>
      <c r="E291" s="1" t="str">
        <f ca="1">IFERROR(INDIRECT(ADDRESS(MATCH(A291,saturation_curves!A:A,0),MATCH(B291,saturation_curves!$1:$1,0),4,1,"saturation_curves")),"")</f>
        <v/>
      </c>
      <c r="F291" s="1" t="str">
        <f ca="1">IFERROR(INDIRECT(ADDRESS(MATCH(C291,saturation_curves!A:A,0),MATCH(D291,saturation_curves!$1:$1,0),4,1,"saturation_curves")),"")</f>
        <v/>
      </c>
      <c r="G291" s="1" t="str">
        <f ca="1">IFERROR(__xludf.DUMMYFUNCTION("LEFT(REGEXEXTRACT(B291,""(.*)KPI.*""),LEN(REGEXEXTRACT(B291,""(.*)KPI.*""))-1)"),"#N/A")</f>
        <v>#N/A</v>
      </c>
    </row>
    <row r="292" spans="1:7" ht="13" x14ac:dyDescent="0.15">
      <c r="A292" s="1" t="str">
        <f ca="1">IFERROR(__xludf.DUMMYFUNCTION("""COMPUTED_VALUE"""),"#N/A")</f>
        <v>#N/A</v>
      </c>
      <c r="C292" s="1" t="str">
        <f ca="1">IFERROR(__xludf.DUMMYFUNCTION("""COMPUTED_VALUE"""),"#N/A")</f>
        <v>#N/A</v>
      </c>
      <c r="E292" s="1" t="str">
        <f ca="1">IFERROR(INDIRECT(ADDRESS(MATCH(A292,saturation_curves!A:A,0),MATCH(B292,saturation_curves!$1:$1,0),4,1,"saturation_curves")),"")</f>
        <v/>
      </c>
      <c r="F292" s="1" t="str">
        <f ca="1">IFERROR(INDIRECT(ADDRESS(MATCH(C292,saturation_curves!A:A,0),MATCH(D292,saturation_curves!$1:$1,0),4,1,"saturation_curves")),"")</f>
        <v/>
      </c>
      <c r="G292" s="1" t="str">
        <f ca="1">IFERROR(__xludf.DUMMYFUNCTION("LEFT(REGEXEXTRACT(B292,""(.*)KPI.*""),LEN(REGEXEXTRACT(B292,""(.*)KPI.*""))-1)"),"#N/A")</f>
        <v>#N/A</v>
      </c>
    </row>
    <row r="293" spans="1:7" ht="13" x14ac:dyDescent="0.15">
      <c r="A293" s="1" t="str">
        <f ca="1">IFERROR(__xludf.DUMMYFUNCTION("""COMPUTED_VALUE"""),"#N/A")</f>
        <v>#N/A</v>
      </c>
      <c r="C293" s="1" t="str">
        <f ca="1">IFERROR(__xludf.DUMMYFUNCTION("""COMPUTED_VALUE"""),"#N/A")</f>
        <v>#N/A</v>
      </c>
      <c r="E293" s="1" t="str">
        <f ca="1">IFERROR(INDIRECT(ADDRESS(MATCH(A293,saturation_curves!A:A,0),MATCH(B293,saturation_curves!$1:$1,0),4,1,"saturation_curves")),"")</f>
        <v/>
      </c>
      <c r="F293" s="1" t="str">
        <f ca="1">IFERROR(INDIRECT(ADDRESS(MATCH(C293,saturation_curves!A:A,0),MATCH(D293,saturation_curves!$1:$1,0),4,1,"saturation_curves")),"")</f>
        <v/>
      </c>
      <c r="G293" s="1" t="str">
        <f ca="1">IFERROR(__xludf.DUMMYFUNCTION("LEFT(REGEXEXTRACT(B293,""(.*)KPI.*""),LEN(REGEXEXTRACT(B293,""(.*)KPI.*""))-1)"),"#N/A")</f>
        <v>#N/A</v>
      </c>
    </row>
    <row r="294" spans="1:7" ht="13" x14ac:dyDescent="0.15">
      <c r="A294" s="1" t="str">
        <f ca="1">IFERROR(__xludf.DUMMYFUNCTION("""COMPUTED_VALUE"""),"#N/A")</f>
        <v>#N/A</v>
      </c>
      <c r="C294" s="1" t="str">
        <f ca="1">IFERROR(__xludf.DUMMYFUNCTION("""COMPUTED_VALUE"""),"#N/A")</f>
        <v>#N/A</v>
      </c>
      <c r="E294" s="1" t="str">
        <f ca="1">IFERROR(INDIRECT(ADDRESS(MATCH(A294,saturation_curves!A:A,0),MATCH(B294,saturation_curves!$1:$1,0),4,1,"saturation_curves")),"")</f>
        <v/>
      </c>
      <c r="F294" s="1" t="str">
        <f ca="1">IFERROR(INDIRECT(ADDRESS(MATCH(C294,saturation_curves!A:A,0),MATCH(D294,saturation_curves!$1:$1,0),4,1,"saturation_curves")),"")</f>
        <v/>
      </c>
      <c r="G294" s="1" t="str">
        <f ca="1">IFERROR(__xludf.DUMMYFUNCTION("LEFT(REGEXEXTRACT(B294,""(.*)KPI.*""),LEN(REGEXEXTRACT(B294,""(.*)KPI.*""))-1)"),"#N/A")</f>
        <v>#N/A</v>
      </c>
    </row>
    <row r="295" spans="1:7" ht="13" x14ac:dyDescent="0.15">
      <c r="A295" s="1" t="str">
        <f ca="1">IFERROR(__xludf.DUMMYFUNCTION("""COMPUTED_VALUE"""),"#N/A")</f>
        <v>#N/A</v>
      </c>
      <c r="C295" s="1" t="str">
        <f ca="1">IFERROR(__xludf.DUMMYFUNCTION("""COMPUTED_VALUE"""),"#N/A")</f>
        <v>#N/A</v>
      </c>
      <c r="E295" s="1" t="str">
        <f ca="1">IFERROR(INDIRECT(ADDRESS(MATCH(A295,saturation_curves!A:A,0),MATCH(B295,saturation_curves!$1:$1,0),4,1,"saturation_curves")),"")</f>
        <v/>
      </c>
      <c r="F295" s="1" t="str">
        <f ca="1">IFERROR(INDIRECT(ADDRESS(MATCH(C295,saturation_curves!A:A,0),MATCH(D295,saturation_curves!$1:$1,0),4,1,"saturation_curves")),"")</f>
        <v/>
      </c>
      <c r="G295" s="1" t="str">
        <f ca="1">IFERROR(__xludf.DUMMYFUNCTION("LEFT(REGEXEXTRACT(B295,""(.*)KPI.*""),LEN(REGEXEXTRACT(B295,""(.*)KPI.*""))-1)"),"#N/A")</f>
        <v>#N/A</v>
      </c>
    </row>
    <row r="296" spans="1:7" ht="13" x14ac:dyDescent="0.15">
      <c r="A296" s="1" t="str">
        <f ca="1">IFERROR(__xludf.DUMMYFUNCTION("""COMPUTED_VALUE"""),"#N/A")</f>
        <v>#N/A</v>
      </c>
      <c r="C296" s="1" t="str">
        <f ca="1">IFERROR(__xludf.DUMMYFUNCTION("""COMPUTED_VALUE"""),"#N/A")</f>
        <v>#N/A</v>
      </c>
      <c r="E296" s="1" t="str">
        <f ca="1">IFERROR(INDIRECT(ADDRESS(MATCH(A296,saturation_curves!A:A,0),MATCH(B296,saturation_curves!$1:$1,0),4,1,"saturation_curves")),"")</f>
        <v/>
      </c>
      <c r="F296" s="1" t="str">
        <f ca="1">IFERROR(INDIRECT(ADDRESS(MATCH(C296,saturation_curves!A:A,0),MATCH(D296,saturation_curves!$1:$1,0),4,1,"saturation_curves")),"")</f>
        <v/>
      </c>
      <c r="G296" s="1" t="str">
        <f ca="1">IFERROR(__xludf.DUMMYFUNCTION("LEFT(REGEXEXTRACT(B296,""(.*)KPI.*""),LEN(REGEXEXTRACT(B296,""(.*)KPI.*""))-1)"),"#N/A")</f>
        <v>#N/A</v>
      </c>
    </row>
    <row r="297" spans="1:7" ht="13" x14ac:dyDescent="0.15">
      <c r="A297" s="1" t="str">
        <f ca="1">IFERROR(__xludf.DUMMYFUNCTION("""COMPUTED_VALUE"""),"#N/A")</f>
        <v>#N/A</v>
      </c>
      <c r="C297" s="1" t="str">
        <f ca="1">IFERROR(__xludf.DUMMYFUNCTION("""COMPUTED_VALUE"""),"#N/A")</f>
        <v>#N/A</v>
      </c>
      <c r="E297" s="1" t="str">
        <f ca="1">IFERROR(INDIRECT(ADDRESS(MATCH(A297,saturation_curves!A:A,0),MATCH(B297,saturation_curves!$1:$1,0),4,1,"saturation_curves")),"")</f>
        <v/>
      </c>
      <c r="F297" s="1" t="str">
        <f ca="1">IFERROR(INDIRECT(ADDRESS(MATCH(C297,saturation_curves!A:A,0),MATCH(D297,saturation_curves!$1:$1,0),4,1,"saturation_curves")),"")</f>
        <v/>
      </c>
      <c r="G297" s="1" t="str">
        <f ca="1">IFERROR(__xludf.DUMMYFUNCTION("LEFT(REGEXEXTRACT(B297,""(.*)KPI.*""),LEN(REGEXEXTRACT(B297,""(.*)KPI.*""))-1)"),"#N/A")</f>
        <v>#N/A</v>
      </c>
    </row>
    <row r="298" spans="1:7" ht="13" x14ac:dyDescent="0.15">
      <c r="A298" s="1" t="str">
        <f ca="1">IFERROR(__xludf.DUMMYFUNCTION("""COMPUTED_VALUE"""),"#N/A")</f>
        <v>#N/A</v>
      </c>
      <c r="C298" s="1" t="str">
        <f ca="1">IFERROR(__xludf.DUMMYFUNCTION("""COMPUTED_VALUE"""),"#N/A")</f>
        <v>#N/A</v>
      </c>
      <c r="E298" s="1" t="str">
        <f ca="1">IFERROR(INDIRECT(ADDRESS(MATCH(A298,saturation_curves!A:A,0),MATCH(B298,saturation_curves!$1:$1,0),4,1,"saturation_curves")),"")</f>
        <v/>
      </c>
      <c r="F298" s="1" t="str">
        <f ca="1">IFERROR(INDIRECT(ADDRESS(MATCH(C298,saturation_curves!A:A,0),MATCH(D298,saturation_curves!$1:$1,0),4,1,"saturation_curves")),"")</f>
        <v/>
      </c>
      <c r="G298" s="1" t="str">
        <f ca="1">IFERROR(__xludf.DUMMYFUNCTION("LEFT(REGEXEXTRACT(B298,""(.*)KPI.*""),LEN(REGEXEXTRACT(B298,""(.*)KPI.*""))-1)"),"#N/A")</f>
        <v>#N/A</v>
      </c>
    </row>
    <row r="299" spans="1:7" ht="13" x14ac:dyDescent="0.15">
      <c r="A299" s="1" t="str">
        <f ca="1">IFERROR(__xludf.DUMMYFUNCTION("""COMPUTED_VALUE"""),"#N/A")</f>
        <v>#N/A</v>
      </c>
      <c r="C299" s="1" t="str">
        <f ca="1">IFERROR(__xludf.DUMMYFUNCTION("""COMPUTED_VALUE"""),"#N/A")</f>
        <v>#N/A</v>
      </c>
      <c r="E299" s="1" t="str">
        <f ca="1">IFERROR(INDIRECT(ADDRESS(MATCH(A299,saturation_curves!A:A,0),MATCH(B299,saturation_curves!$1:$1,0),4,1,"saturation_curves")),"")</f>
        <v/>
      </c>
      <c r="F299" s="1" t="str">
        <f ca="1">IFERROR(INDIRECT(ADDRESS(MATCH(C299,saturation_curves!A:A,0),MATCH(D299,saturation_curves!$1:$1,0),4,1,"saturation_curves")),"")</f>
        <v/>
      </c>
      <c r="G299" s="1" t="str">
        <f ca="1">IFERROR(__xludf.DUMMYFUNCTION("LEFT(REGEXEXTRACT(B299,""(.*)KPI.*""),LEN(REGEXEXTRACT(B299,""(.*)KPI.*""))-1)"),"#N/A")</f>
        <v>#N/A</v>
      </c>
    </row>
    <row r="300" spans="1:7" ht="13" x14ac:dyDescent="0.15">
      <c r="A300" s="1" t="str">
        <f ca="1">IFERROR(__xludf.DUMMYFUNCTION("""COMPUTED_VALUE"""),"#N/A")</f>
        <v>#N/A</v>
      </c>
      <c r="C300" s="1" t="str">
        <f ca="1">IFERROR(__xludf.DUMMYFUNCTION("""COMPUTED_VALUE"""),"#N/A")</f>
        <v>#N/A</v>
      </c>
      <c r="E300" s="1" t="str">
        <f ca="1">IFERROR(INDIRECT(ADDRESS(MATCH(A300,saturation_curves!A:A,0),MATCH(B300,saturation_curves!$1:$1,0),4,1,"saturation_curves")),"")</f>
        <v/>
      </c>
      <c r="F300" s="1" t="str">
        <f ca="1">IFERROR(INDIRECT(ADDRESS(MATCH(C300,saturation_curves!A:A,0),MATCH(D300,saturation_curves!$1:$1,0),4,1,"saturation_curves")),"")</f>
        <v/>
      </c>
      <c r="G300" s="1" t="str">
        <f ca="1">IFERROR(__xludf.DUMMYFUNCTION("LEFT(REGEXEXTRACT(B300,""(.*)KPI.*""),LEN(REGEXEXTRACT(B300,""(.*)KPI.*""))-1)"),"#N/A")</f>
        <v>#N/A</v>
      </c>
    </row>
    <row r="301" spans="1:7" ht="13" x14ac:dyDescent="0.15">
      <c r="A301" s="1" t="str">
        <f ca="1">IFERROR(__xludf.DUMMYFUNCTION("""COMPUTED_VALUE"""),"#N/A")</f>
        <v>#N/A</v>
      </c>
      <c r="C301" s="1" t="str">
        <f ca="1">IFERROR(__xludf.DUMMYFUNCTION("""COMPUTED_VALUE"""),"#N/A")</f>
        <v>#N/A</v>
      </c>
      <c r="E301" s="1" t="str">
        <f ca="1">IFERROR(INDIRECT(ADDRESS(MATCH(A301,saturation_curves!A:A,0),MATCH(B301,saturation_curves!$1:$1,0),4,1,"saturation_curves")),"")</f>
        <v/>
      </c>
      <c r="F301" s="1" t="str">
        <f ca="1">IFERROR(INDIRECT(ADDRESS(MATCH(C301,saturation_curves!A:A,0),MATCH(D301,saturation_curves!$1:$1,0),4,1,"saturation_curves")),"")</f>
        <v/>
      </c>
      <c r="G301" s="1" t="str">
        <f ca="1">IFERROR(__xludf.DUMMYFUNCTION("LEFT(REGEXEXTRACT(B301,""(.*)KPI.*""),LEN(REGEXEXTRACT(B301,""(.*)KPI.*""))-1)"),"#N/A")</f>
        <v>#N/A</v>
      </c>
    </row>
    <row r="302" spans="1:7" ht="13" x14ac:dyDescent="0.15">
      <c r="A302" s="1" t="str">
        <f ca="1">IFERROR(__xludf.DUMMYFUNCTION("""COMPUTED_VALUE"""),"#N/A")</f>
        <v>#N/A</v>
      </c>
      <c r="C302" s="1" t="str">
        <f ca="1">IFERROR(__xludf.DUMMYFUNCTION("""COMPUTED_VALUE"""),"#N/A")</f>
        <v>#N/A</v>
      </c>
      <c r="E302" s="1" t="str">
        <f ca="1">IFERROR(INDIRECT(ADDRESS(MATCH(A302,saturation_curves!A:A,0),MATCH(B302,saturation_curves!$1:$1,0),4,1,"saturation_curves")),"")</f>
        <v/>
      </c>
      <c r="F302" s="1" t="str">
        <f ca="1">IFERROR(INDIRECT(ADDRESS(MATCH(C302,saturation_curves!A:A,0),MATCH(D302,saturation_curves!$1:$1,0),4,1,"saturation_curves")),"")</f>
        <v/>
      </c>
      <c r="G302" s="1" t="str">
        <f ca="1">IFERROR(__xludf.DUMMYFUNCTION("LEFT(REGEXEXTRACT(B302,""(.*)KPI.*""),LEN(REGEXEXTRACT(B302,""(.*)KPI.*""))-1)"),"#N/A")</f>
        <v>#N/A</v>
      </c>
    </row>
    <row r="303" spans="1:7" ht="13" x14ac:dyDescent="0.15">
      <c r="A303" s="1" t="str">
        <f ca="1">IFERROR(__xludf.DUMMYFUNCTION("""COMPUTED_VALUE"""),"#N/A")</f>
        <v>#N/A</v>
      </c>
      <c r="C303" s="1" t="str">
        <f ca="1">IFERROR(__xludf.DUMMYFUNCTION("""COMPUTED_VALUE"""),"#N/A")</f>
        <v>#N/A</v>
      </c>
      <c r="E303" s="1" t="str">
        <f ca="1">IFERROR(INDIRECT(ADDRESS(MATCH(A303,saturation_curves!A:A,0),MATCH(B303,saturation_curves!$1:$1,0),4,1,"saturation_curves")),"")</f>
        <v/>
      </c>
      <c r="F303" s="1" t="str">
        <f ca="1">IFERROR(INDIRECT(ADDRESS(MATCH(C303,saturation_curves!A:A,0),MATCH(D303,saturation_curves!$1:$1,0),4,1,"saturation_curves")),"")</f>
        <v/>
      </c>
      <c r="G303" s="1" t="str">
        <f ca="1">IFERROR(__xludf.DUMMYFUNCTION("LEFT(REGEXEXTRACT(B303,""(.*)KPI.*""),LEN(REGEXEXTRACT(B303,""(.*)KPI.*""))-1)"),"#N/A")</f>
        <v>#N/A</v>
      </c>
    </row>
    <row r="304" spans="1:7" ht="13" x14ac:dyDescent="0.15">
      <c r="A304" s="1" t="str">
        <f ca="1">IFERROR(__xludf.DUMMYFUNCTION("""COMPUTED_VALUE"""),"#N/A")</f>
        <v>#N/A</v>
      </c>
      <c r="C304" s="1" t="str">
        <f ca="1">IFERROR(__xludf.DUMMYFUNCTION("""COMPUTED_VALUE"""),"#N/A")</f>
        <v>#N/A</v>
      </c>
      <c r="E304" s="1" t="str">
        <f ca="1">IFERROR(INDIRECT(ADDRESS(MATCH(A304,saturation_curves!A:A,0),MATCH(B304,saturation_curves!$1:$1,0),4,1,"saturation_curves")),"")</f>
        <v/>
      </c>
      <c r="F304" s="1" t="str">
        <f ca="1">IFERROR(INDIRECT(ADDRESS(MATCH(C304,saturation_curves!A:A,0),MATCH(D304,saturation_curves!$1:$1,0),4,1,"saturation_curves")),"")</f>
        <v/>
      </c>
      <c r="G304" s="1" t="str">
        <f ca="1">IFERROR(__xludf.DUMMYFUNCTION("LEFT(REGEXEXTRACT(B304,""(.*)KPI.*""),LEN(REGEXEXTRACT(B304,""(.*)KPI.*""))-1)"),"#N/A")</f>
        <v>#N/A</v>
      </c>
    </row>
    <row r="305" spans="1:7" ht="13" x14ac:dyDescent="0.15">
      <c r="A305" s="1" t="str">
        <f ca="1">IFERROR(__xludf.DUMMYFUNCTION("""COMPUTED_VALUE"""),"#N/A")</f>
        <v>#N/A</v>
      </c>
      <c r="C305" s="1" t="str">
        <f ca="1">IFERROR(__xludf.DUMMYFUNCTION("""COMPUTED_VALUE"""),"#N/A")</f>
        <v>#N/A</v>
      </c>
      <c r="E305" s="1" t="str">
        <f ca="1">IFERROR(INDIRECT(ADDRESS(MATCH(A305,saturation_curves!A:A,0),MATCH(B305,saturation_curves!$1:$1,0),4,1,"saturation_curves")),"")</f>
        <v/>
      </c>
      <c r="F305" s="1" t="str">
        <f ca="1">IFERROR(INDIRECT(ADDRESS(MATCH(C305,saturation_curves!A:A,0),MATCH(D305,saturation_curves!$1:$1,0),4,1,"saturation_curves")),"")</f>
        <v/>
      </c>
      <c r="G305" s="1" t="str">
        <f ca="1">IFERROR(__xludf.DUMMYFUNCTION("LEFT(REGEXEXTRACT(B305,""(.*)KPI.*""),LEN(REGEXEXTRACT(B305,""(.*)KPI.*""))-1)"),"#N/A")</f>
        <v>#N/A</v>
      </c>
    </row>
    <row r="306" spans="1:7" ht="13" x14ac:dyDescent="0.15">
      <c r="A306" s="1" t="str">
        <f ca="1">IFERROR(__xludf.DUMMYFUNCTION("""COMPUTED_VALUE"""),"#N/A")</f>
        <v>#N/A</v>
      </c>
      <c r="C306" s="1" t="str">
        <f ca="1">IFERROR(__xludf.DUMMYFUNCTION("""COMPUTED_VALUE"""),"#N/A")</f>
        <v>#N/A</v>
      </c>
      <c r="E306" s="1" t="str">
        <f ca="1">IFERROR(INDIRECT(ADDRESS(MATCH(A306,saturation_curves!A:A,0),MATCH(B306,saturation_curves!$1:$1,0),4,1,"saturation_curves")),"")</f>
        <v/>
      </c>
      <c r="F306" s="1" t="str">
        <f ca="1">IFERROR(INDIRECT(ADDRESS(MATCH(C306,saturation_curves!A:A,0),MATCH(D306,saturation_curves!$1:$1,0),4,1,"saturation_curves")),"")</f>
        <v/>
      </c>
      <c r="G306" s="1" t="str">
        <f ca="1">IFERROR(__xludf.DUMMYFUNCTION("LEFT(REGEXEXTRACT(B306,""(.*)KPI.*""),LEN(REGEXEXTRACT(B306,""(.*)KPI.*""))-1)"),"#N/A")</f>
        <v>#N/A</v>
      </c>
    </row>
    <row r="307" spans="1:7" ht="13" x14ac:dyDescent="0.15">
      <c r="A307" s="1" t="str">
        <f ca="1">IFERROR(__xludf.DUMMYFUNCTION("""COMPUTED_VALUE"""),"#N/A")</f>
        <v>#N/A</v>
      </c>
      <c r="C307" s="1" t="str">
        <f ca="1">IFERROR(__xludf.DUMMYFUNCTION("""COMPUTED_VALUE"""),"#N/A")</f>
        <v>#N/A</v>
      </c>
      <c r="E307" s="1" t="str">
        <f ca="1">IFERROR(INDIRECT(ADDRESS(MATCH(A307,saturation_curves!A:A,0),MATCH(B307,saturation_curves!$1:$1,0),4,1,"saturation_curves")),"")</f>
        <v/>
      </c>
      <c r="F307" s="1" t="str">
        <f ca="1">IFERROR(INDIRECT(ADDRESS(MATCH(C307,saturation_curves!A:A,0),MATCH(D307,saturation_curves!$1:$1,0),4,1,"saturation_curves")),"")</f>
        <v/>
      </c>
      <c r="G307" s="1" t="str">
        <f ca="1">IFERROR(__xludf.DUMMYFUNCTION("LEFT(REGEXEXTRACT(B307,""(.*)KPI.*""),LEN(REGEXEXTRACT(B307,""(.*)KPI.*""))-1)"),"#N/A")</f>
        <v>#N/A</v>
      </c>
    </row>
    <row r="308" spans="1:7" ht="13" x14ac:dyDescent="0.15">
      <c r="A308" s="1" t="str">
        <f ca="1">IFERROR(__xludf.DUMMYFUNCTION("""COMPUTED_VALUE"""),"#N/A")</f>
        <v>#N/A</v>
      </c>
      <c r="C308" s="1" t="str">
        <f ca="1">IFERROR(__xludf.DUMMYFUNCTION("""COMPUTED_VALUE"""),"#N/A")</f>
        <v>#N/A</v>
      </c>
      <c r="E308" s="1" t="str">
        <f ca="1">IFERROR(INDIRECT(ADDRESS(MATCH(A308,saturation_curves!A:A,0),MATCH(B308,saturation_curves!$1:$1,0),4,1,"saturation_curves")),"")</f>
        <v/>
      </c>
      <c r="F308" s="1" t="str">
        <f ca="1">IFERROR(INDIRECT(ADDRESS(MATCH(C308,saturation_curves!A:A,0),MATCH(D308,saturation_curves!$1:$1,0),4,1,"saturation_curves")),"")</f>
        <v/>
      </c>
      <c r="G308" s="1" t="str">
        <f ca="1">IFERROR(__xludf.DUMMYFUNCTION("LEFT(REGEXEXTRACT(B308,""(.*)KPI.*""),LEN(REGEXEXTRACT(B308,""(.*)KPI.*""))-1)"),"#N/A")</f>
        <v>#N/A</v>
      </c>
    </row>
    <row r="309" spans="1:7" ht="13" x14ac:dyDescent="0.15">
      <c r="A309" s="1" t="str">
        <f ca="1">IFERROR(__xludf.DUMMYFUNCTION("""COMPUTED_VALUE"""),"#N/A")</f>
        <v>#N/A</v>
      </c>
      <c r="C309" s="1" t="str">
        <f ca="1">IFERROR(__xludf.DUMMYFUNCTION("""COMPUTED_VALUE"""),"#N/A")</f>
        <v>#N/A</v>
      </c>
      <c r="E309" s="1" t="str">
        <f ca="1">IFERROR(INDIRECT(ADDRESS(MATCH(A309,saturation_curves!A:A,0),MATCH(B309,saturation_curves!$1:$1,0),4,1,"saturation_curves")),"")</f>
        <v/>
      </c>
      <c r="F309" s="1" t="str">
        <f ca="1">IFERROR(INDIRECT(ADDRESS(MATCH(C309,saturation_curves!A:A,0),MATCH(D309,saturation_curves!$1:$1,0),4,1,"saturation_curves")),"")</f>
        <v/>
      </c>
      <c r="G309" s="1" t="str">
        <f ca="1">IFERROR(__xludf.DUMMYFUNCTION("LEFT(REGEXEXTRACT(B309,""(.*)KPI.*""),LEN(REGEXEXTRACT(B309,""(.*)KPI.*""))-1)"),"#N/A")</f>
        <v>#N/A</v>
      </c>
    </row>
    <row r="310" spans="1:7" ht="13" x14ac:dyDescent="0.15">
      <c r="A310" s="1" t="str">
        <f ca="1">IFERROR(__xludf.DUMMYFUNCTION("""COMPUTED_VALUE"""),"#N/A")</f>
        <v>#N/A</v>
      </c>
      <c r="C310" s="1" t="str">
        <f ca="1">IFERROR(__xludf.DUMMYFUNCTION("""COMPUTED_VALUE"""),"#N/A")</f>
        <v>#N/A</v>
      </c>
      <c r="E310" s="1" t="str">
        <f ca="1">IFERROR(INDIRECT(ADDRESS(MATCH(A310,saturation_curves!A:A,0),MATCH(B310,saturation_curves!$1:$1,0),4,1,"saturation_curves")),"")</f>
        <v/>
      </c>
      <c r="F310" s="1" t="str">
        <f ca="1">IFERROR(INDIRECT(ADDRESS(MATCH(C310,saturation_curves!A:A,0),MATCH(D310,saturation_curves!$1:$1,0),4,1,"saturation_curves")),"")</f>
        <v/>
      </c>
      <c r="G310" s="1" t="str">
        <f ca="1">IFERROR(__xludf.DUMMYFUNCTION("LEFT(REGEXEXTRACT(B310,""(.*)KPI.*""),LEN(REGEXEXTRACT(B310,""(.*)KPI.*""))-1)"),"#N/A")</f>
        <v>#N/A</v>
      </c>
    </row>
    <row r="311" spans="1:7" ht="13" x14ac:dyDescent="0.15">
      <c r="A311" s="1" t="str">
        <f ca="1">IFERROR(__xludf.DUMMYFUNCTION("""COMPUTED_VALUE"""),"#N/A")</f>
        <v>#N/A</v>
      </c>
      <c r="C311" s="1" t="str">
        <f ca="1">IFERROR(__xludf.DUMMYFUNCTION("""COMPUTED_VALUE"""),"#N/A")</f>
        <v>#N/A</v>
      </c>
      <c r="E311" s="1" t="str">
        <f ca="1">IFERROR(INDIRECT(ADDRESS(MATCH(A311,saturation_curves!A:A,0),MATCH(B311,saturation_curves!$1:$1,0),4,1,"saturation_curves")),"")</f>
        <v/>
      </c>
      <c r="F311" s="1" t="str">
        <f ca="1">IFERROR(INDIRECT(ADDRESS(MATCH(C311,saturation_curves!A:A,0),MATCH(D311,saturation_curves!$1:$1,0),4,1,"saturation_curves")),"")</f>
        <v/>
      </c>
      <c r="G311" s="1" t="str">
        <f ca="1">IFERROR(__xludf.DUMMYFUNCTION("LEFT(REGEXEXTRACT(B311,""(.*)KPI.*""),LEN(REGEXEXTRACT(B311,""(.*)KPI.*""))-1)"),"#N/A")</f>
        <v>#N/A</v>
      </c>
    </row>
    <row r="312" spans="1:7" ht="13" x14ac:dyDescent="0.15">
      <c r="A312" s="1" t="str">
        <f ca="1">IFERROR(__xludf.DUMMYFUNCTION("""COMPUTED_VALUE"""),"#N/A")</f>
        <v>#N/A</v>
      </c>
      <c r="C312" s="1" t="str">
        <f ca="1">IFERROR(__xludf.DUMMYFUNCTION("""COMPUTED_VALUE"""),"#N/A")</f>
        <v>#N/A</v>
      </c>
      <c r="E312" s="1" t="str">
        <f ca="1">IFERROR(INDIRECT(ADDRESS(MATCH(A312,saturation_curves!A:A,0),MATCH(B312,saturation_curves!$1:$1,0),4,1,"saturation_curves")),"")</f>
        <v/>
      </c>
      <c r="F312" s="1" t="str">
        <f ca="1">IFERROR(INDIRECT(ADDRESS(MATCH(C312,saturation_curves!A:A,0),MATCH(D312,saturation_curves!$1:$1,0),4,1,"saturation_curves")),"")</f>
        <v/>
      </c>
      <c r="G312" s="1" t="str">
        <f ca="1">IFERROR(__xludf.DUMMYFUNCTION("LEFT(REGEXEXTRACT(B312,""(.*)KPI.*""),LEN(REGEXEXTRACT(B312,""(.*)KPI.*""))-1)"),"#N/A")</f>
        <v>#N/A</v>
      </c>
    </row>
    <row r="313" spans="1:7" ht="13" x14ac:dyDescent="0.15">
      <c r="A313" s="1" t="str">
        <f ca="1">IFERROR(__xludf.DUMMYFUNCTION("""COMPUTED_VALUE"""),"#N/A")</f>
        <v>#N/A</v>
      </c>
      <c r="C313" s="1" t="str">
        <f ca="1">IFERROR(__xludf.DUMMYFUNCTION("""COMPUTED_VALUE"""),"#N/A")</f>
        <v>#N/A</v>
      </c>
      <c r="E313" s="1" t="str">
        <f ca="1">IFERROR(INDIRECT(ADDRESS(MATCH(A313,saturation_curves!A:A,0),MATCH(B313,saturation_curves!$1:$1,0),4,1,"saturation_curves")),"")</f>
        <v/>
      </c>
      <c r="F313" s="1" t="str">
        <f ca="1">IFERROR(INDIRECT(ADDRESS(MATCH(C313,saturation_curves!A:A,0),MATCH(D313,saturation_curves!$1:$1,0),4,1,"saturation_curves")),"")</f>
        <v/>
      </c>
      <c r="G313" s="1" t="str">
        <f ca="1">IFERROR(__xludf.DUMMYFUNCTION("LEFT(REGEXEXTRACT(B313,""(.*)KPI.*""),LEN(REGEXEXTRACT(B313,""(.*)KPI.*""))-1)"),"#N/A")</f>
        <v>#N/A</v>
      </c>
    </row>
    <row r="314" spans="1:7" ht="13" x14ac:dyDescent="0.15">
      <c r="A314" s="1" t="str">
        <f ca="1">IFERROR(__xludf.DUMMYFUNCTION("""COMPUTED_VALUE"""),"#N/A")</f>
        <v>#N/A</v>
      </c>
      <c r="C314" s="1" t="str">
        <f ca="1">IFERROR(__xludf.DUMMYFUNCTION("""COMPUTED_VALUE"""),"#N/A")</f>
        <v>#N/A</v>
      </c>
      <c r="E314" s="1" t="str">
        <f ca="1">IFERROR(INDIRECT(ADDRESS(MATCH(A314,saturation_curves!A:A,0),MATCH(B314,saturation_curves!$1:$1,0),4,1,"saturation_curves")),"")</f>
        <v/>
      </c>
      <c r="F314" s="1" t="str">
        <f ca="1">IFERROR(INDIRECT(ADDRESS(MATCH(C314,saturation_curves!A:A,0),MATCH(D314,saturation_curves!$1:$1,0),4,1,"saturation_curves")),"")</f>
        <v/>
      </c>
      <c r="G314" s="1" t="str">
        <f ca="1">IFERROR(__xludf.DUMMYFUNCTION("LEFT(REGEXEXTRACT(B314,""(.*)KPI.*""),LEN(REGEXEXTRACT(B314,""(.*)KPI.*""))-1)"),"#N/A")</f>
        <v>#N/A</v>
      </c>
    </row>
    <row r="315" spans="1:7" ht="13" x14ac:dyDescent="0.15">
      <c r="A315" s="1" t="str">
        <f ca="1">IFERROR(__xludf.DUMMYFUNCTION("""COMPUTED_VALUE"""),"#N/A")</f>
        <v>#N/A</v>
      </c>
      <c r="C315" s="1" t="str">
        <f ca="1">IFERROR(__xludf.DUMMYFUNCTION("""COMPUTED_VALUE"""),"#N/A")</f>
        <v>#N/A</v>
      </c>
      <c r="E315" s="1" t="str">
        <f ca="1">IFERROR(INDIRECT(ADDRESS(MATCH(A315,saturation_curves!A:A,0),MATCH(B315,saturation_curves!$1:$1,0),4,1,"saturation_curves")),"")</f>
        <v/>
      </c>
      <c r="F315" s="1" t="str">
        <f ca="1">IFERROR(INDIRECT(ADDRESS(MATCH(C315,saturation_curves!A:A,0),MATCH(D315,saturation_curves!$1:$1,0),4,1,"saturation_curves")),"")</f>
        <v/>
      </c>
      <c r="G315" s="1" t="str">
        <f ca="1">IFERROR(__xludf.DUMMYFUNCTION("LEFT(REGEXEXTRACT(B315,""(.*)KPI.*""),LEN(REGEXEXTRACT(B315,""(.*)KPI.*""))-1)"),"#N/A")</f>
        <v>#N/A</v>
      </c>
    </row>
    <row r="316" spans="1:7" ht="13" x14ac:dyDescent="0.15">
      <c r="A316" s="1" t="str">
        <f ca="1">IFERROR(__xludf.DUMMYFUNCTION("""COMPUTED_VALUE"""),"#N/A")</f>
        <v>#N/A</v>
      </c>
      <c r="C316" s="1" t="str">
        <f ca="1">IFERROR(__xludf.DUMMYFUNCTION("""COMPUTED_VALUE"""),"#N/A")</f>
        <v>#N/A</v>
      </c>
      <c r="E316" s="1" t="str">
        <f ca="1">IFERROR(INDIRECT(ADDRESS(MATCH(A316,saturation_curves!A:A,0),MATCH(B316,saturation_curves!$1:$1,0),4,1,"saturation_curves")),"")</f>
        <v/>
      </c>
      <c r="F316" s="1" t="str">
        <f ca="1">IFERROR(INDIRECT(ADDRESS(MATCH(C316,saturation_curves!A:A,0),MATCH(D316,saturation_curves!$1:$1,0),4,1,"saturation_curves")),"")</f>
        <v/>
      </c>
      <c r="G316" s="1" t="str">
        <f ca="1">IFERROR(__xludf.DUMMYFUNCTION("LEFT(REGEXEXTRACT(B316,""(.*)KPI.*""),LEN(REGEXEXTRACT(B316,""(.*)KPI.*""))-1)"),"#N/A")</f>
        <v>#N/A</v>
      </c>
    </row>
    <row r="317" spans="1:7" ht="13" x14ac:dyDescent="0.15">
      <c r="A317" s="1" t="str">
        <f ca="1">IFERROR(__xludf.DUMMYFUNCTION("""COMPUTED_VALUE"""),"#N/A")</f>
        <v>#N/A</v>
      </c>
      <c r="C317" s="1" t="str">
        <f ca="1">IFERROR(__xludf.DUMMYFUNCTION("""COMPUTED_VALUE"""),"#N/A")</f>
        <v>#N/A</v>
      </c>
      <c r="E317" s="1" t="str">
        <f ca="1">IFERROR(INDIRECT(ADDRESS(MATCH(A317,saturation_curves!A:A,0),MATCH(B317,saturation_curves!$1:$1,0),4,1,"saturation_curves")),"")</f>
        <v/>
      </c>
      <c r="F317" s="1" t="str">
        <f ca="1">IFERROR(INDIRECT(ADDRESS(MATCH(C317,saturation_curves!A:A,0),MATCH(D317,saturation_curves!$1:$1,0),4,1,"saturation_curves")),"")</f>
        <v/>
      </c>
      <c r="G317" s="1" t="str">
        <f ca="1">IFERROR(__xludf.DUMMYFUNCTION("LEFT(REGEXEXTRACT(B317,""(.*)KPI.*""),LEN(REGEXEXTRACT(B317,""(.*)KPI.*""))-1)"),"#N/A")</f>
        <v>#N/A</v>
      </c>
    </row>
    <row r="318" spans="1:7" ht="13" x14ac:dyDescent="0.15">
      <c r="A318" s="1" t="str">
        <f ca="1">IFERROR(__xludf.DUMMYFUNCTION("""COMPUTED_VALUE"""),"#N/A")</f>
        <v>#N/A</v>
      </c>
      <c r="C318" s="1" t="str">
        <f ca="1">IFERROR(__xludf.DUMMYFUNCTION("""COMPUTED_VALUE"""),"#N/A")</f>
        <v>#N/A</v>
      </c>
      <c r="E318" s="1" t="str">
        <f ca="1">IFERROR(INDIRECT(ADDRESS(MATCH(A318,saturation_curves!A:A,0),MATCH(B318,saturation_curves!$1:$1,0),4,1,"saturation_curves")),"")</f>
        <v/>
      </c>
      <c r="F318" s="1" t="str">
        <f ca="1">IFERROR(INDIRECT(ADDRESS(MATCH(C318,saturation_curves!A:A,0),MATCH(D318,saturation_curves!$1:$1,0),4,1,"saturation_curves")),"")</f>
        <v/>
      </c>
      <c r="G318" s="1" t="str">
        <f ca="1">IFERROR(__xludf.DUMMYFUNCTION("LEFT(REGEXEXTRACT(B318,""(.*)KPI.*""),LEN(REGEXEXTRACT(B318,""(.*)KPI.*""))-1)"),"#N/A")</f>
        <v>#N/A</v>
      </c>
    </row>
    <row r="319" spans="1:7" ht="13" x14ac:dyDescent="0.15">
      <c r="A319" s="1" t="str">
        <f ca="1">IFERROR(__xludf.DUMMYFUNCTION("""COMPUTED_VALUE"""),"#N/A")</f>
        <v>#N/A</v>
      </c>
      <c r="C319" s="1" t="str">
        <f ca="1">IFERROR(__xludf.DUMMYFUNCTION("""COMPUTED_VALUE"""),"#N/A")</f>
        <v>#N/A</v>
      </c>
      <c r="E319" s="1" t="str">
        <f ca="1">IFERROR(INDIRECT(ADDRESS(MATCH(A319,saturation_curves!A:A,0),MATCH(B319,saturation_curves!$1:$1,0),4,1,"saturation_curves")),"")</f>
        <v/>
      </c>
      <c r="F319" s="1" t="str">
        <f ca="1">IFERROR(INDIRECT(ADDRESS(MATCH(C319,saturation_curves!A:A,0),MATCH(D319,saturation_curves!$1:$1,0),4,1,"saturation_curves")),"")</f>
        <v/>
      </c>
      <c r="G319" s="1" t="str">
        <f ca="1">IFERROR(__xludf.DUMMYFUNCTION("LEFT(REGEXEXTRACT(B319,""(.*)KPI.*""),LEN(REGEXEXTRACT(B319,""(.*)KPI.*""))-1)"),"#N/A")</f>
        <v>#N/A</v>
      </c>
    </row>
    <row r="320" spans="1:7" ht="13" x14ac:dyDescent="0.15">
      <c r="A320" s="1" t="str">
        <f ca="1">IFERROR(__xludf.DUMMYFUNCTION("""COMPUTED_VALUE"""),"#N/A")</f>
        <v>#N/A</v>
      </c>
      <c r="C320" s="1" t="str">
        <f ca="1">IFERROR(__xludf.DUMMYFUNCTION("""COMPUTED_VALUE"""),"#N/A")</f>
        <v>#N/A</v>
      </c>
      <c r="E320" s="1" t="str">
        <f ca="1">IFERROR(INDIRECT(ADDRESS(MATCH(A320,saturation_curves!A:A,0),MATCH(B320,saturation_curves!$1:$1,0),4,1,"saturation_curves")),"")</f>
        <v/>
      </c>
      <c r="F320" s="1" t="str">
        <f ca="1">IFERROR(INDIRECT(ADDRESS(MATCH(C320,saturation_curves!A:A,0),MATCH(D320,saturation_curves!$1:$1,0),4,1,"saturation_curves")),"")</f>
        <v/>
      </c>
      <c r="G320" s="1" t="str">
        <f ca="1">IFERROR(__xludf.DUMMYFUNCTION("LEFT(REGEXEXTRACT(B320,""(.*)KPI.*""),LEN(REGEXEXTRACT(B320,""(.*)KPI.*""))-1)"),"#N/A")</f>
        <v>#N/A</v>
      </c>
    </row>
    <row r="321" spans="1:7" ht="13" x14ac:dyDescent="0.15">
      <c r="A321" s="1" t="str">
        <f ca="1">IFERROR(__xludf.DUMMYFUNCTION("""COMPUTED_VALUE"""),"#N/A")</f>
        <v>#N/A</v>
      </c>
      <c r="C321" s="1" t="str">
        <f ca="1">IFERROR(__xludf.DUMMYFUNCTION("""COMPUTED_VALUE"""),"#N/A")</f>
        <v>#N/A</v>
      </c>
      <c r="E321" s="1" t="str">
        <f ca="1">IFERROR(INDIRECT(ADDRESS(MATCH(A321,saturation_curves!A:A,0),MATCH(B321,saturation_curves!$1:$1,0),4,1,"saturation_curves")),"")</f>
        <v/>
      </c>
      <c r="F321" s="1" t="str">
        <f ca="1">IFERROR(INDIRECT(ADDRESS(MATCH(C321,saturation_curves!A:A,0),MATCH(D321,saturation_curves!$1:$1,0),4,1,"saturation_curves")),"")</f>
        <v/>
      </c>
      <c r="G321" s="1" t="str">
        <f ca="1">IFERROR(__xludf.DUMMYFUNCTION("LEFT(REGEXEXTRACT(B321,""(.*)KPI.*""),LEN(REGEXEXTRACT(B321,""(.*)KPI.*""))-1)"),"#N/A")</f>
        <v>#N/A</v>
      </c>
    </row>
    <row r="322" spans="1:7" ht="13" x14ac:dyDescent="0.15">
      <c r="A322" s="1" t="str">
        <f ca="1">IFERROR(__xludf.DUMMYFUNCTION("""COMPUTED_VALUE"""),"#N/A")</f>
        <v>#N/A</v>
      </c>
      <c r="C322" s="1" t="str">
        <f ca="1">IFERROR(__xludf.DUMMYFUNCTION("""COMPUTED_VALUE"""),"#N/A")</f>
        <v>#N/A</v>
      </c>
      <c r="E322" s="1" t="str">
        <f ca="1">IFERROR(INDIRECT(ADDRESS(MATCH(A322,saturation_curves!A:A,0),MATCH(B322,saturation_curves!$1:$1,0),4,1,"saturation_curves")),"")</f>
        <v/>
      </c>
      <c r="F322" s="1" t="str">
        <f ca="1">IFERROR(INDIRECT(ADDRESS(MATCH(C322,saturation_curves!A:A,0),MATCH(D322,saturation_curves!$1:$1,0),4,1,"saturation_curves")),"")</f>
        <v/>
      </c>
      <c r="G322" s="1" t="str">
        <f ca="1">IFERROR(__xludf.DUMMYFUNCTION("LEFT(REGEXEXTRACT(B322,""(.*)KPI.*""),LEN(REGEXEXTRACT(B322,""(.*)KPI.*""))-1)"),"#N/A")</f>
        <v>#N/A</v>
      </c>
    </row>
    <row r="323" spans="1:7" ht="13" x14ac:dyDescent="0.15">
      <c r="A323" s="1" t="str">
        <f ca="1">IFERROR(__xludf.DUMMYFUNCTION("""COMPUTED_VALUE"""),"#N/A")</f>
        <v>#N/A</v>
      </c>
      <c r="C323" s="1" t="str">
        <f ca="1">IFERROR(__xludf.DUMMYFUNCTION("""COMPUTED_VALUE"""),"#N/A")</f>
        <v>#N/A</v>
      </c>
      <c r="E323" s="1" t="str">
        <f ca="1">IFERROR(INDIRECT(ADDRESS(MATCH(A323,saturation_curves!A:A,0),MATCH(B323,saturation_curves!$1:$1,0),4,1,"saturation_curves")),"")</f>
        <v/>
      </c>
      <c r="F323" s="1" t="str">
        <f ca="1">IFERROR(INDIRECT(ADDRESS(MATCH(C323,saturation_curves!A:A,0),MATCH(D323,saturation_curves!$1:$1,0),4,1,"saturation_curves")),"")</f>
        <v/>
      </c>
      <c r="G323" s="1" t="str">
        <f ca="1">IFERROR(__xludf.DUMMYFUNCTION("LEFT(REGEXEXTRACT(B323,""(.*)KPI.*""),LEN(REGEXEXTRACT(B323,""(.*)KPI.*""))-1)"),"#N/A")</f>
        <v>#N/A</v>
      </c>
    </row>
    <row r="324" spans="1:7" ht="13" x14ac:dyDescent="0.15">
      <c r="A324" s="1" t="str">
        <f ca="1">IFERROR(__xludf.DUMMYFUNCTION("""COMPUTED_VALUE"""),"#N/A")</f>
        <v>#N/A</v>
      </c>
      <c r="C324" s="1" t="str">
        <f ca="1">IFERROR(__xludf.DUMMYFUNCTION("""COMPUTED_VALUE"""),"#N/A")</f>
        <v>#N/A</v>
      </c>
      <c r="E324" s="1" t="str">
        <f ca="1">IFERROR(INDIRECT(ADDRESS(MATCH(A324,saturation_curves!A:A,0),MATCH(B324,saturation_curves!$1:$1,0),4,1,"saturation_curves")),"")</f>
        <v/>
      </c>
      <c r="F324" s="1" t="str">
        <f ca="1">IFERROR(INDIRECT(ADDRESS(MATCH(C324,saturation_curves!A:A,0),MATCH(D324,saturation_curves!$1:$1,0),4,1,"saturation_curves")),"")</f>
        <v/>
      </c>
      <c r="G324" s="1" t="str">
        <f ca="1">IFERROR(__xludf.DUMMYFUNCTION("LEFT(REGEXEXTRACT(B324,""(.*)KPI.*""),LEN(REGEXEXTRACT(B324,""(.*)KPI.*""))-1)"),"#N/A")</f>
        <v>#N/A</v>
      </c>
    </row>
    <row r="325" spans="1:7" ht="13" x14ac:dyDescent="0.15">
      <c r="A325" s="1" t="str">
        <f ca="1">IFERROR(__xludf.DUMMYFUNCTION("""COMPUTED_VALUE"""),"#N/A")</f>
        <v>#N/A</v>
      </c>
      <c r="C325" s="1" t="str">
        <f ca="1">IFERROR(__xludf.DUMMYFUNCTION("""COMPUTED_VALUE"""),"#N/A")</f>
        <v>#N/A</v>
      </c>
      <c r="E325" s="1" t="str">
        <f ca="1">IFERROR(INDIRECT(ADDRESS(MATCH(A325,saturation_curves!A:A,0),MATCH(B325,saturation_curves!$1:$1,0),4,1,"saturation_curves")),"")</f>
        <v/>
      </c>
      <c r="F325" s="1" t="str">
        <f ca="1">IFERROR(INDIRECT(ADDRESS(MATCH(C325,saturation_curves!A:A,0),MATCH(D325,saturation_curves!$1:$1,0),4,1,"saturation_curves")),"")</f>
        <v/>
      </c>
      <c r="G325" s="1" t="str">
        <f ca="1">IFERROR(__xludf.DUMMYFUNCTION("LEFT(REGEXEXTRACT(B325,""(.*)KPI.*""),LEN(REGEXEXTRACT(B325,""(.*)KPI.*""))-1)"),"#N/A")</f>
        <v>#N/A</v>
      </c>
    </row>
    <row r="326" spans="1:7" ht="13" x14ac:dyDescent="0.15">
      <c r="A326" s="1" t="str">
        <f ca="1">IFERROR(__xludf.DUMMYFUNCTION("""COMPUTED_VALUE"""),"#N/A")</f>
        <v>#N/A</v>
      </c>
      <c r="C326" s="1" t="str">
        <f ca="1">IFERROR(__xludf.DUMMYFUNCTION("""COMPUTED_VALUE"""),"#N/A")</f>
        <v>#N/A</v>
      </c>
      <c r="E326" s="1" t="str">
        <f ca="1">IFERROR(INDIRECT(ADDRESS(MATCH(A326,saturation_curves!A:A,0),MATCH(B326,saturation_curves!$1:$1,0),4,1,"saturation_curves")),"")</f>
        <v/>
      </c>
      <c r="F326" s="1" t="str">
        <f ca="1">IFERROR(INDIRECT(ADDRESS(MATCH(C326,saturation_curves!A:A,0),MATCH(D326,saturation_curves!$1:$1,0),4,1,"saturation_curves")),"")</f>
        <v/>
      </c>
      <c r="G326" s="1" t="str">
        <f ca="1">IFERROR(__xludf.DUMMYFUNCTION("LEFT(REGEXEXTRACT(B326,""(.*)KPI.*""),LEN(REGEXEXTRACT(B326,""(.*)KPI.*""))-1)"),"#N/A")</f>
        <v>#N/A</v>
      </c>
    </row>
    <row r="327" spans="1:7" ht="13" x14ac:dyDescent="0.15">
      <c r="A327" s="1" t="str">
        <f ca="1">IFERROR(__xludf.DUMMYFUNCTION("""COMPUTED_VALUE"""),"#N/A")</f>
        <v>#N/A</v>
      </c>
      <c r="C327" s="1" t="str">
        <f ca="1">IFERROR(__xludf.DUMMYFUNCTION("""COMPUTED_VALUE"""),"#N/A")</f>
        <v>#N/A</v>
      </c>
      <c r="E327" s="1" t="str">
        <f ca="1">IFERROR(INDIRECT(ADDRESS(MATCH(A327,saturation_curves!A:A,0),MATCH(B327,saturation_curves!$1:$1,0),4,1,"saturation_curves")),"")</f>
        <v/>
      </c>
      <c r="F327" s="1" t="str">
        <f ca="1">IFERROR(INDIRECT(ADDRESS(MATCH(C327,saturation_curves!A:A,0),MATCH(D327,saturation_curves!$1:$1,0),4,1,"saturation_curves")),"")</f>
        <v/>
      </c>
      <c r="G327" s="1" t="str">
        <f ca="1">IFERROR(__xludf.DUMMYFUNCTION("LEFT(REGEXEXTRACT(B327,""(.*)KPI.*""),LEN(REGEXEXTRACT(B327,""(.*)KPI.*""))-1)"),"#N/A")</f>
        <v>#N/A</v>
      </c>
    </row>
    <row r="328" spans="1:7" ht="13" x14ac:dyDescent="0.15">
      <c r="A328" s="1" t="str">
        <f ca="1">IFERROR(__xludf.DUMMYFUNCTION("""COMPUTED_VALUE"""),"#N/A")</f>
        <v>#N/A</v>
      </c>
      <c r="C328" s="1" t="str">
        <f ca="1">IFERROR(__xludf.DUMMYFUNCTION("""COMPUTED_VALUE"""),"#N/A")</f>
        <v>#N/A</v>
      </c>
      <c r="E328" s="1" t="str">
        <f ca="1">IFERROR(INDIRECT(ADDRESS(MATCH(A328,saturation_curves!A:A,0),MATCH(B328,saturation_curves!$1:$1,0),4,1,"saturation_curves")),"")</f>
        <v/>
      </c>
      <c r="F328" s="1" t="str">
        <f ca="1">IFERROR(INDIRECT(ADDRESS(MATCH(C328,saturation_curves!A:A,0),MATCH(D328,saturation_curves!$1:$1,0),4,1,"saturation_curves")),"")</f>
        <v/>
      </c>
      <c r="G328" s="1" t="str">
        <f ca="1">IFERROR(__xludf.DUMMYFUNCTION("LEFT(REGEXEXTRACT(B328,""(.*)KPI.*""),LEN(REGEXEXTRACT(B328,""(.*)KPI.*""))-1)"),"#N/A")</f>
        <v>#N/A</v>
      </c>
    </row>
    <row r="329" spans="1:7" ht="13" x14ac:dyDescent="0.15">
      <c r="A329" s="1" t="str">
        <f ca="1">IFERROR(__xludf.DUMMYFUNCTION("""COMPUTED_VALUE"""),"#N/A")</f>
        <v>#N/A</v>
      </c>
      <c r="C329" s="1" t="str">
        <f ca="1">IFERROR(__xludf.DUMMYFUNCTION("""COMPUTED_VALUE"""),"#N/A")</f>
        <v>#N/A</v>
      </c>
      <c r="E329" s="1" t="str">
        <f ca="1">IFERROR(INDIRECT(ADDRESS(MATCH(A329,saturation_curves!A:A,0),MATCH(B329,saturation_curves!$1:$1,0),4,1,"saturation_curves")),"")</f>
        <v/>
      </c>
      <c r="F329" s="1" t="str">
        <f ca="1">IFERROR(INDIRECT(ADDRESS(MATCH(C329,saturation_curves!A:A,0),MATCH(D329,saturation_curves!$1:$1,0),4,1,"saturation_curves")),"")</f>
        <v/>
      </c>
      <c r="G329" s="1" t="str">
        <f ca="1">IFERROR(__xludf.DUMMYFUNCTION("LEFT(REGEXEXTRACT(B329,""(.*)KPI.*""),LEN(REGEXEXTRACT(B329,""(.*)KPI.*""))-1)"),"#N/A")</f>
        <v>#N/A</v>
      </c>
    </row>
    <row r="330" spans="1:7" ht="13" x14ac:dyDescent="0.15">
      <c r="A330" s="1" t="str">
        <f ca="1">IFERROR(__xludf.DUMMYFUNCTION("""COMPUTED_VALUE"""),"#N/A")</f>
        <v>#N/A</v>
      </c>
      <c r="C330" s="1" t="str">
        <f ca="1">IFERROR(__xludf.DUMMYFUNCTION("""COMPUTED_VALUE"""),"#N/A")</f>
        <v>#N/A</v>
      </c>
      <c r="E330" s="1" t="str">
        <f ca="1">IFERROR(INDIRECT(ADDRESS(MATCH(A330,saturation_curves!A:A,0),MATCH(B330,saturation_curves!$1:$1,0),4,1,"saturation_curves")),"")</f>
        <v/>
      </c>
      <c r="F330" s="1" t="str">
        <f ca="1">IFERROR(INDIRECT(ADDRESS(MATCH(C330,saturation_curves!A:A,0),MATCH(D330,saturation_curves!$1:$1,0),4,1,"saturation_curves")),"")</f>
        <v/>
      </c>
      <c r="G330" s="1" t="str">
        <f ca="1">IFERROR(__xludf.DUMMYFUNCTION("LEFT(REGEXEXTRACT(B330,""(.*)KPI.*""),LEN(REGEXEXTRACT(B330,""(.*)KPI.*""))-1)"),"#N/A")</f>
        <v>#N/A</v>
      </c>
    </row>
    <row r="331" spans="1:7" ht="13" x14ac:dyDescent="0.15">
      <c r="A331" s="1" t="str">
        <f ca="1">IFERROR(__xludf.DUMMYFUNCTION("""COMPUTED_VALUE"""),"#N/A")</f>
        <v>#N/A</v>
      </c>
      <c r="C331" s="1" t="str">
        <f ca="1">IFERROR(__xludf.DUMMYFUNCTION("""COMPUTED_VALUE"""),"#N/A")</f>
        <v>#N/A</v>
      </c>
      <c r="E331" s="1" t="str">
        <f ca="1">IFERROR(INDIRECT(ADDRESS(MATCH(A331,saturation_curves!A:A,0),MATCH(B331,saturation_curves!$1:$1,0),4,1,"saturation_curves")),"")</f>
        <v/>
      </c>
      <c r="F331" s="1" t="str">
        <f ca="1">IFERROR(INDIRECT(ADDRESS(MATCH(C331,saturation_curves!A:A,0),MATCH(D331,saturation_curves!$1:$1,0),4,1,"saturation_curves")),"")</f>
        <v/>
      </c>
      <c r="G331" s="1" t="str">
        <f ca="1">IFERROR(__xludf.DUMMYFUNCTION("LEFT(REGEXEXTRACT(B331,""(.*)KPI.*""),LEN(REGEXEXTRACT(B331,""(.*)KPI.*""))-1)"),"#N/A")</f>
        <v>#N/A</v>
      </c>
    </row>
    <row r="332" spans="1:7" ht="13" x14ac:dyDescent="0.15">
      <c r="A332" s="1" t="str">
        <f ca="1">IFERROR(__xludf.DUMMYFUNCTION("""COMPUTED_VALUE"""),"#N/A")</f>
        <v>#N/A</v>
      </c>
      <c r="C332" s="1" t="str">
        <f ca="1">IFERROR(__xludf.DUMMYFUNCTION("""COMPUTED_VALUE"""),"#N/A")</f>
        <v>#N/A</v>
      </c>
      <c r="E332" s="1" t="str">
        <f ca="1">IFERROR(INDIRECT(ADDRESS(MATCH(A332,saturation_curves!A:A,0),MATCH(B332,saturation_curves!$1:$1,0),4,1,"saturation_curves")),"")</f>
        <v/>
      </c>
      <c r="F332" s="1" t="str">
        <f ca="1">IFERROR(INDIRECT(ADDRESS(MATCH(C332,saturation_curves!A:A,0),MATCH(D332,saturation_curves!$1:$1,0),4,1,"saturation_curves")),"")</f>
        <v/>
      </c>
      <c r="G332" s="1" t="str">
        <f ca="1">IFERROR(__xludf.DUMMYFUNCTION("LEFT(REGEXEXTRACT(B332,""(.*)KPI.*""),LEN(REGEXEXTRACT(B332,""(.*)KPI.*""))-1)"),"#N/A")</f>
        <v>#N/A</v>
      </c>
    </row>
    <row r="333" spans="1:7" ht="13" x14ac:dyDescent="0.15">
      <c r="A333" s="1" t="str">
        <f ca="1">IFERROR(__xludf.DUMMYFUNCTION("""COMPUTED_VALUE"""),"#N/A")</f>
        <v>#N/A</v>
      </c>
      <c r="C333" s="1" t="str">
        <f ca="1">IFERROR(__xludf.DUMMYFUNCTION("""COMPUTED_VALUE"""),"#N/A")</f>
        <v>#N/A</v>
      </c>
      <c r="E333" s="1" t="str">
        <f ca="1">IFERROR(INDIRECT(ADDRESS(MATCH(A333,saturation_curves!A:A,0),MATCH(B333,saturation_curves!$1:$1,0),4,1,"saturation_curves")),"")</f>
        <v/>
      </c>
      <c r="F333" s="1" t="str">
        <f ca="1">IFERROR(INDIRECT(ADDRESS(MATCH(C333,saturation_curves!A:A,0),MATCH(D333,saturation_curves!$1:$1,0),4,1,"saturation_curves")),"")</f>
        <v/>
      </c>
      <c r="G333" s="1" t="str">
        <f ca="1">IFERROR(__xludf.DUMMYFUNCTION("LEFT(REGEXEXTRACT(B333,""(.*)KPI.*""),LEN(REGEXEXTRACT(B333,""(.*)KPI.*""))-1)"),"#N/A")</f>
        <v>#N/A</v>
      </c>
    </row>
    <row r="334" spans="1:7" ht="13" x14ac:dyDescent="0.15">
      <c r="A334" s="1" t="str">
        <f ca="1">IFERROR(__xludf.DUMMYFUNCTION("""COMPUTED_VALUE"""),"#N/A")</f>
        <v>#N/A</v>
      </c>
      <c r="C334" s="1" t="str">
        <f ca="1">IFERROR(__xludf.DUMMYFUNCTION("""COMPUTED_VALUE"""),"#N/A")</f>
        <v>#N/A</v>
      </c>
      <c r="E334" s="1" t="str">
        <f ca="1">IFERROR(INDIRECT(ADDRESS(MATCH(A334,saturation_curves!A:A,0),MATCH(B334,saturation_curves!$1:$1,0),4,1,"saturation_curves")),"")</f>
        <v/>
      </c>
      <c r="F334" s="1" t="str">
        <f ca="1">IFERROR(INDIRECT(ADDRESS(MATCH(C334,saturation_curves!A:A,0),MATCH(D334,saturation_curves!$1:$1,0),4,1,"saturation_curves")),"")</f>
        <v/>
      </c>
      <c r="G334" s="1" t="str">
        <f ca="1">IFERROR(__xludf.DUMMYFUNCTION("LEFT(REGEXEXTRACT(B334,""(.*)KPI.*""),LEN(REGEXEXTRACT(B334,""(.*)KPI.*""))-1)"),"#N/A")</f>
        <v>#N/A</v>
      </c>
    </row>
    <row r="335" spans="1:7" ht="13" x14ac:dyDescent="0.15">
      <c r="A335" s="1" t="str">
        <f ca="1">IFERROR(__xludf.DUMMYFUNCTION("""COMPUTED_VALUE"""),"#N/A")</f>
        <v>#N/A</v>
      </c>
      <c r="C335" s="1" t="str">
        <f ca="1">IFERROR(__xludf.DUMMYFUNCTION("""COMPUTED_VALUE"""),"#N/A")</f>
        <v>#N/A</v>
      </c>
      <c r="E335" s="1" t="str">
        <f ca="1">IFERROR(INDIRECT(ADDRESS(MATCH(A335,saturation_curves!A:A,0),MATCH(B335,saturation_curves!$1:$1,0),4,1,"saturation_curves")),"")</f>
        <v/>
      </c>
      <c r="F335" s="1" t="str">
        <f ca="1">IFERROR(INDIRECT(ADDRESS(MATCH(C335,saturation_curves!A:A,0),MATCH(D335,saturation_curves!$1:$1,0),4,1,"saturation_curves")),"")</f>
        <v/>
      </c>
      <c r="G335" s="1" t="str">
        <f ca="1">IFERROR(__xludf.DUMMYFUNCTION("LEFT(REGEXEXTRACT(B335,""(.*)KPI.*""),LEN(REGEXEXTRACT(B335,""(.*)KPI.*""))-1)"),"#N/A")</f>
        <v>#N/A</v>
      </c>
    </row>
    <row r="336" spans="1:7" ht="13" x14ac:dyDescent="0.15">
      <c r="A336" s="1" t="str">
        <f ca="1">IFERROR(__xludf.DUMMYFUNCTION("""COMPUTED_VALUE"""),"#N/A")</f>
        <v>#N/A</v>
      </c>
      <c r="C336" s="1" t="str">
        <f ca="1">IFERROR(__xludf.DUMMYFUNCTION("""COMPUTED_VALUE"""),"#N/A")</f>
        <v>#N/A</v>
      </c>
      <c r="E336" s="1" t="str">
        <f ca="1">IFERROR(INDIRECT(ADDRESS(MATCH(A336,saturation_curves!A:A,0),MATCH(B336,saturation_curves!$1:$1,0),4,1,"saturation_curves")),"")</f>
        <v/>
      </c>
      <c r="F336" s="1" t="str">
        <f ca="1">IFERROR(INDIRECT(ADDRESS(MATCH(C336,saturation_curves!A:A,0),MATCH(D336,saturation_curves!$1:$1,0),4,1,"saturation_curves")),"")</f>
        <v/>
      </c>
      <c r="G336" s="1" t="str">
        <f ca="1">IFERROR(__xludf.DUMMYFUNCTION("LEFT(REGEXEXTRACT(B336,""(.*)KPI.*""),LEN(REGEXEXTRACT(B336,""(.*)KPI.*""))-1)"),"#N/A")</f>
        <v>#N/A</v>
      </c>
    </row>
    <row r="337" spans="1:7" ht="13" x14ac:dyDescent="0.15">
      <c r="A337" s="1" t="str">
        <f ca="1">IFERROR(__xludf.DUMMYFUNCTION("""COMPUTED_VALUE"""),"#N/A")</f>
        <v>#N/A</v>
      </c>
      <c r="C337" s="1" t="str">
        <f ca="1">IFERROR(__xludf.DUMMYFUNCTION("""COMPUTED_VALUE"""),"#N/A")</f>
        <v>#N/A</v>
      </c>
      <c r="E337" s="1" t="str">
        <f ca="1">IFERROR(INDIRECT(ADDRESS(MATCH(A337,saturation_curves!A:A,0),MATCH(B337,saturation_curves!$1:$1,0),4,1,"saturation_curves")),"")</f>
        <v/>
      </c>
      <c r="F337" s="1" t="str">
        <f ca="1">IFERROR(INDIRECT(ADDRESS(MATCH(C337,saturation_curves!A:A,0),MATCH(D337,saturation_curves!$1:$1,0),4,1,"saturation_curves")),"")</f>
        <v/>
      </c>
      <c r="G337" s="1" t="str">
        <f ca="1">IFERROR(__xludf.DUMMYFUNCTION("LEFT(REGEXEXTRACT(B337,""(.*)KPI.*""),LEN(REGEXEXTRACT(B337,""(.*)KPI.*""))-1)"),"#N/A")</f>
        <v>#N/A</v>
      </c>
    </row>
    <row r="338" spans="1:7" ht="13" x14ac:dyDescent="0.15">
      <c r="A338" s="1" t="str">
        <f ca="1">IFERROR(__xludf.DUMMYFUNCTION("""COMPUTED_VALUE"""),"#N/A")</f>
        <v>#N/A</v>
      </c>
      <c r="C338" s="1" t="str">
        <f ca="1">IFERROR(__xludf.DUMMYFUNCTION("""COMPUTED_VALUE"""),"#N/A")</f>
        <v>#N/A</v>
      </c>
      <c r="E338" s="1" t="str">
        <f ca="1">IFERROR(INDIRECT(ADDRESS(MATCH(A338,saturation_curves!A:A,0),MATCH(B338,saturation_curves!$1:$1,0),4,1,"saturation_curves")),"")</f>
        <v/>
      </c>
      <c r="F338" s="1" t="str">
        <f ca="1">IFERROR(INDIRECT(ADDRESS(MATCH(C338,saturation_curves!A:A,0),MATCH(D338,saturation_curves!$1:$1,0),4,1,"saturation_curves")),"")</f>
        <v/>
      </c>
      <c r="G338" s="1" t="str">
        <f ca="1">IFERROR(__xludf.DUMMYFUNCTION("LEFT(REGEXEXTRACT(B338,""(.*)KPI.*""),LEN(REGEXEXTRACT(B338,""(.*)KPI.*""))-1)"),"#N/A")</f>
        <v>#N/A</v>
      </c>
    </row>
    <row r="339" spans="1:7" ht="13" x14ac:dyDescent="0.15">
      <c r="A339" s="1" t="str">
        <f ca="1">IFERROR(__xludf.DUMMYFUNCTION("""COMPUTED_VALUE"""),"#N/A")</f>
        <v>#N/A</v>
      </c>
      <c r="C339" s="1" t="str">
        <f ca="1">IFERROR(__xludf.DUMMYFUNCTION("""COMPUTED_VALUE"""),"#N/A")</f>
        <v>#N/A</v>
      </c>
      <c r="E339" s="1" t="str">
        <f ca="1">IFERROR(INDIRECT(ADDRESS(MATCH(A339,saturation_curves!A:A,0),MATCH(B339,saturation_curves!$1:$1,0),4,1,"saturation_curves")),"")</f>
        <v/>
      </c>
      <c r="F339" s="1" t="str">
        <f ca="1">IFERROR(INDIRECT(ADDRESS(MATCH(C339,saturation_curves!A:A,0),MATCH(D339,saturation_curves!$1:$1,0),4,1,"saturation_curves")),"")</f>
        <v/>
      </c>
      <c r="G339" s="1" t="str">
        <f ca="1">IFERROR(__xludf.DUMMYFUNCTION("LEFT(REGEXEXTRACT(B339,""(.*)KPI.*""),LEN(REGEXEXTRACT(B339,""(.*)KPI.*""))-1)"),"#N/A")</f>
        <v>#N/A</v>
      </c>
    </row>
    <row r="340" spans="1:7" ht="13" x14ac:dyDescent="0.15">
      <c r="A340" s="1" t="str">
        <f ca="1">IFERROR(__xludf.DUMMYFUNCTION("""COMPUTED_VALUE"""),"#N/A")</f>
        <v>#N/A</v>
      </c>
      <c r="C340" s="1" t="str">
        <f ca="1">IFERROR(__xludf.DUMMYFUNCTION("""COMPUTED_VALUE"""),"#N/A")</f>
        <v>#N/A</v>
      </c>
      <c r="E340" s="1" t="str">
        <f ca="1">IFERROR(INDIRECT(ADDRESS(MATCH(A340,saturation_curves!A:A,0),MATCH(B340,saturation_curves!$1:$1,0),4,1,"saturation_curves")),"")</f>
        <v/>
      </c>
      <c r="F340" s="1" t="str">
        <f ca="1">IFERROR(INDIRECT(ADDRESS(MATCH(C340,saturation_curves!A:A,0),MATCH(D340,saturation_curves!$1:$1,0),4,1,"saturation_curves")),"")</f>
        <v/>
      </c>
      <c r="G340" s="1" t="str">
        <f ca="1">IFERROR(__xludf.DUMMYFUNCTION("LEFT(REGEXEXTRACT(B340,""(.*)KPI.*""),LEN(REGEXEXTRACT(B340,""(.*)KPI.*""))-1)"),"#N/A")</f>
        <v>#N/A</v>
      </c>
    </row>
    <row r="341" spans="1:7" ht="13" x14ac:dyDescent="0.15">
      <c r="A341" s="1" t="str">
        <f ca="1">IFERROR(__xludf.DUMMYFUNCTION("""COMPUTED_VALUE"""),"#N/A")</f>
        <v>#N/A</v>
      </c>
      <c r="C341" s="1" t="str">
        <f ca="1">IFERROR(__xludf.DUMMYFUNCTION("""COMPUTED_VALUE"""),"#N/A")</f>
        <v>#N/A</v>
      </c>
      <c r="E341" s="1" t="str">
        <f ca="1">IFERROR(INDIRECT(ADDRESS(MATCH(A341,saturation_curves!A:A,0),MATCH(B341,saturation_curves!$1:$1,0),4,1,"saturation_curves")),"")</f>
        <v/>
      </c>
      <c r="F341" s="1" t="str">
        <f ca="1">IFERROR(INDIRECT(ADDRESS(MATCH(C341,saturation_curves!A:A,0),MATCH(D341,saturation_curves!$1:$1,0),4,1,"saturation_curves")),"")</f>
        <v/>
      </c>
      <c r="G341" s="1" t="str">
        <f ca="1">IFERROR(__xludf.DUMMYFUNCTION("LEFT(REGEXEXTRACT(B341,""(.*)KPI.*""),LEN(REGEXEXTRACT(B341,""(.*)KPI.*""))-1)"),"#N/A")</f>
        <v>#N/A</v>
      </c>
    </row>
    <row r="342" spans="1:7" ht="13" x14ac:dyDescent="0.15">
      <c r="A342" s="1" t="str">
        <f ca="1">IFERROR(__xludf.DUMMYFUNCTION("""COMPUTED_VALUE"""),"#N/A")</f>
        <v>#N/A</v>
      </c>
      <c r="C342" s="1" t="str">
        <f ca="1">IFERROR(__xludf.DUMMYFUNCTION("""COMPUTED_VALUE"""),"#N/A")</f>
        <v>#N/A</v>
      </c>
      <c r="E342" s="1" t="str">
        <f ca="1">IFERROR(INDIRECT(ADDRESS(MATCH(A342,saturation_curves!A:A,0),MATCH(B342,saturation_curves!$1:$1,0),4,1,"saturation_curves")),"")</f>
        <v/>
      </c>
      <c r="F342" s="1" t="str">
        <f ca="1">IFERROR(INDIRECT(ADDRESS(MATCH(C342,saturation_curves!A:A,0),MATCH(D342,saturation_curves!$1:$1,0),4,1,"saturation_curves")),"")</f>
        <v/>
      </c>
      <c r="G342" s="1" t="str">
        <f ca="1">IFERROR(__xludf.DUMMYFUNCTION("LEFT(REGEXEXTRACT(B342,""(.*)KPI.*""),LEN(REGEXEXTRACT(B342,""(.*)KPI.*""))-1)"),"#N/A")</f>
        <v>#N/A</v>
      </c>
    </row>
    <row r="343" spans="1:7" ht="13" x14ac:dyDescent="0.15">
      <c r="A343" s="1" t="str">
        <f ca="1">IFERROR(__xludf.DUMMYFUNCTION("""COMPUTED_VALUE"""),"#N/A")</f>
        <v>#N/A</v>
      </c>
      <c r="C343" s="1" t="str">
        <f ca="1">IFERROR(__xludf.DUMMYFUNCTION("""COMPUTED_VALUE"""),"#N/A")</f>
        <v>#N/A</v>
      </c>
      <c r="E343" s="1" t="str">
        <f ca="1">IFERROR(INDIRECT(ADDRESS(MATCH(A343,saturation_curves!A:A,0),MATCH(B343,saturation_curves!$1:$1,0),4,1,"saturation_curves")),"")</f>
        <v/>
      </c>
      <c r="F343" s="1" t="str">
        <f ca="1">IFERROR(INDIRECT(ADDRESS(MATCH(C343,saturation_curves!A:A,0),MATCH(D343,saturation_curves!$1:$1,0),4,1,"saturation_curves")),"")</f>
        <v/>
      </c>
      <c r="G343" s="1" t="str">
        <f ca="1">IFERROR(__xludf.DUMMYFUNCTION("LEFT(REGEXEXTRACT(B343,""(.*)KPI.*""),LEN(REGEXEXTRACT(B343,""(.*)KPI.*""))-1)"),"#N/A")</f>
        <v>#N/A</v>
      </c>
    </row>
    <row r="344" spans="1:7" ht="13" x14ac:dyDescent="0.15">
      <c r="A344" s="1" t="str">
        <f ca="1">IFERROR(__xludf.DUMMYFUNCTION("""COMPUTED_VALUE"""),"#N/A")</f>
        <v>#N/A</v>
      </c>
      <c r="C344" s="1" t="str">
        <f ca="1">IFERROR(__xludf.DUMMYFUNCTION("""COMPUTED_VALUE"""),"#N/A")</f>
        <v>#N/A</v>
      </c>
      <c r="E344" s="1" t="str">
        <f ca="1">IFERROR(INDIRECT(ADDRESS(MATCH(A344,saturation_curves!A:A,0),MATCH(B344,saturation_curves!$1:$1,0),4,1,"saturation_curves")),"")</f>
        <v/>
      </c>
      <c r="F344" s="1" t="str">
        <f ca="1">IFERROR(INDIRECT(ADDRESS(MATCH(C344,saturation_curves!A:A,0),MATCH(D344,saturation_curves!$1:$1,0),4,1,"saturation_curves")),"")</f>
        <v/>
      </c>
      <c r="G344" s="1" t="str">
        <f ca="1">IFERROR(__xludf.DUMMYFUNCTION("LEFT(REGEXEXTRACT(B344,""(.*)KPI.*""),LEN(REGEXEXTRACT(B344,""(.*)KPI.*""))-1)"),"#N/A")</f>
        <v>#N/A</v>
      </c>
    </row>
    <row r="345" spans="1:7" ht="13" x14ac:dyDescent="0.15">
      <c r="A345" s="1" t="str">
        <f ca="1">IFERROR(__xludf.DUMMYFUNCTION("""COMPUTED_VALUE"""),"#N/A")</f>
        <v>#N/A</v>
      </c>
      <c r="C345" s="1" t="str">
        <f ca="1">IFERROR(__xludf.DUMMYFUNCTION("""COMPUTED_VALUE"""),"#N/A")</f>
        <v>#N/A</v>
      </c>
      <c r="E345" s="1" t="str">
        <f ca="1">IFERROR(INDIRECT(ADDRESS(MATCH(A345,saturation_curves!A:A,0),MATCH(B345,saturation_curves!$1:$1,0),4,1,"saturation_curves")),"")</f>
        <v/>
      </c>
      <c r="F345" s="1" t="str">
        <f ca="1">IFERROR(INDIRECT(ADDRESS(MATCH(C345,saturation_curves!A:A,0),MATCH(D345,saturation_curves!$1:$1,0),4,1,"saturation_curves")),"")</f>
        <v/>
      </c>
      <c r="G345" s="1" t="str">
        <f ca="1">IFERROR(__xludf.DUMMYFUNCTION("LEFT(REGEXEXTRACT(B345,""(.*)KPI.*""),LEN(REGEXEXTRACT(B345,""(.*)KPI.*""))-1)"),"#N/A")</f>
        <v>#N/A</v>
      </c>
    </row>
    <row r="346" spans="1:7" ht="13" x14ac:dyDescent="0.15">
      <c r="A346" s="1" t="str">
        <f ca="1">IFERROR(__xludf.DUMMYFUNCTION("""COMPUTED_VALUE"""),"#N/A")</f>
        <v>#N/A</v>
      </c>
      <c r="C346" s="1" t="str">
        <f ca="1">IFERROR(__xludf.DUMMYFUNCTION("""COMPUTED_VALUE"""),"#N/A")</f>
        <v>#N/A</v>
      </c>
      <c r="E346" s="1" t="str">
        <f ca="1">IFERROR(INDIRECT(ADDRESS(MATCH(A346,saturation_curves!A:A,0),MATCH(B346,saturation_curves!$1:$1,0),4,1,"saturation_curves")),"")</f>
        <v/>
      </c>
      <c r="F346" s="1" t="str">
        <f ca="1">IFERROR(INDIRECT(ADDRESS(MATCH(C346,saturation_curves!A:A,0),MATCH(D346,saturation_curves!$1:$1,0),4,1,"saturation_curves")),"")</f>
        <v/>
      </c>
      <c r="G346" s="1" t="str">
        <f ca="1">IFERROR(__xludf.DUMMYFUNCTION("LEFT(REGEXEXTRACT(B346,""(.*)KPI.*""),LEN(REGEXEXTRACT(B346,""(.*)KPI.*""))-1)"),"#N/A")</f>
        <v>#N/A</v>
      </c>
    </row>
    <row r="347" spans="1:7" ht="13" x14ac:dyDescent="0.15">
      <c r="A347" s="1" t="str">
        <f ca="1">IFERROR(__xludf.DUMMYFUNCTION("""COMPUTED_VALUE"""),"#N/A")</f>
        <v>#N/A</v>
      </c>
      <c r="C347" s="1" t="str">
        <f ca="1">IFERROR(__xludf.DUMMYFUNCTION("""COMPUTED_VALUE"""),"#N/A")</f>
        <v>#N/A</v>
      </c>
      <c r="E347" s="1" t="str">
        <f ca="1">IFERROR(INDIRECT(ADDRESS(MATCH(A347,saturation_curves!A:A,0),MATCH(B347,saturation_curves!$1:$1,0),4,1,"saturation_curves")),"")</f>
        <v/>
      </c>
      <c r="F347" s="1" t="str">
        <f ca="1">IFERROR(INDIRECT(ADDRESS(MATCH(C347,saturation_curves!A:A,0),MATCH(D347,saturation_curves!$1:$1,0),4,1,"saturation_curves")),"")</f>
        <v/>
      </c>
      <c r="G347" s="1" t="str">
        <f ca="1">IFERROR(__xludf.DUMMYFUNCTION("LEFT(REGEXEXTRACT(B347,""(.*)KPI.*""),LEN(REGEXEXTRACT(B347,""(.*)KPI.*""))-1)"),"#N/A")</f>
        <v>#N/A</v>
      </c>
    </row>
    <row r="348" spans="1:7" ht="13" x14ac:dyDescent="0.15">
      <c r="A348" s="1" t="str">
        <f ca="1">IFERROR(__xludf.DUMMYFUNCTION("""COMPUTED_VALUE"""),"#N/A")</f>
        <v>#N/A</v>
      </c>
      <c r="C348" s="1" t="str">
        <f ca="1">IFERROR(__xludf.DUMMYFUNCTION("""COMPUTED_VALUE"""),"#N/A")</f>
        <v>#N/A</v>
      </c>
      <c r="E348" s="1" t="str">
        <f ca="1">IFERROR(INDIRECT(ADDRESS(MATCH(A348,saturation_curves!A:A,0),MATCH(B348,saturation_curves!$1:$1,0),4,1,"saturation_curves")),"")</f>
        <v/>
      </c>
      <c r="F348" s="1" t="str">
        <f ca="1">IFERROR(INDIRECT(ADDRESS(MATCH(C348,saturation_curves!A:A,0),MATCH(D348,saturation_curves!$1:$1,0),4,1,"saturation_curves")),"")</f>
        <v/>
      </c>
      <c r="G348" s="1" t="str">
        <f ca="1">IFERROR(__xludf.DUMMYFUNCTION("LEFT(REGEXEXTRACT(B348,""(.*)KPI.*""),LEN(REGEXEXTRACT(B348,""(.*)KPI.*""))-1)"),"#N/A")</f>
        <v>#N/A</v>
      </c>
    </row>
    <row r="349" spans="1:7" ht="13" x14ac:dyDescent="0.15">
      <c r="A349" s="1" t="str">
        <f ca="1">IFERROR(__xludf.DUMMYFUNCTION("""COMPUTED_VALUE"""),"#N/A")</f>
        <v>#N/A</v>
      </c>
      <c r="C349" s="1" t="str">
        <f ca="1">IFERROR(__xludf.DUMMYFUNCTION("""COMPUTED_VALUE"""),"#N/A")</f>
        <v>#N/A</v>
      </c>
      <c r="E349" s="1" t="str">
        <f ca="1">IFERROR(INDIRECT(ADDRESS(MATCH(A349,saturation_curves!A:A,0),MATCH(B349,saturation_curves!$1:$1,0),4,1,"saturation_curves")),"")</f>
        <v/>
      </c>
      <c r="F349" s="1" t="str">
        <f ca="1">IFERROR(INDIRECT(ADDRESS(MATCH(C349,saturation_curves!A:A,0),MATCH(D349,saturation_curves!$1:$1,0),4,1,"saturation_curves")),"")</f>
        <v/>
      </c>
      <c r="G349" s="1" t="str">
        <f ca="1">IFERROR(__xludf.DUMMYFUNCTION("LEFT(REGEXEXTRACT(B349,""(.*)KPI.*""),LEN(REGEXEXTRACT(B349,""(.*)KPI.*""))-1)"),"#N/A")</f>
        <v>#N/A</v>
      </c>
    </row>
    <row r="350" spans="1:7" ht="13" x14ac:dyDescent="0.15">
      <c r="A350" s="1" t="str">
        <f ca="1">IFERROR(__xludf.DUMMYFUNCTION("""COMPUTED_VALUE"""),"#N/A")</f>
        <v>#N/A</v>
      </c>
      <c r="C350" s="1" t="str">
        <f ca="1">IFERROR(__xludf.DUMMYFUNCTION("""COMPUTED_VALUE"""),"#N/A")</f>
        <v>#N/A</v>
      </c>
      <c r="E350" s="1" t="str">
        <f ca="1">IFERROR(INDIRECT(ADDRESS(MATCH(A350,saturation_curves!A:A,0),MATCH(B350,saturation_curves!$1:$1,0),4,1,"saturation_curves")),"")</f>
        <v/>
      </c>
      <c r="F350" s="1" t="str">
        <f ca="1">IFERROR(INDIRECT(ADDRESS(MATCH(C350,saturation_curves!A:A,0),MATCH(D350,saturation_curves!$1:$1,0),4,1,"saturation_curves")),"")</f>
        <v/>
      </c>
      <c r="G350" s="1" t="str">
        <f ca="1">IFERROR(__xludf.DUMMYFUNCTION("LEFT(REGEXEXTRACT(B350,""(.*)KPI.*""),LEN(REGEXEXTRACT(B350,""(.*)KPI.*""))-1)"),"#N/A")</f>
        <v>#N/A</v>
      </c>
    </row>
    <row r="351" spans="1:7" ht="13" x14ac:dyDescent="0.15">
      <c r="A351" s="1" t="str">
        <f ca="1">IFERROR(__xludf.DUMMYFUNCTION("""COMPUTED_VALUE"""),"#N/A")</f>
        <v>#N/A</v>
      </c>
      <c r="C351" s="1" t="str">
        <f ca="1">IFERROR(__xludf.DUMMYFUNCTION("""COMPUTED_VALUE"""),"#N/A")</f>
        <v>#N/A</v>
      </c>
      <c r="E351" s="1" t="str">
        <f ca="1">IFERROR(INDIRECT(ADDRESS(MATCH(A351,saturation_curves!A:A,0),MATCH(B351,saturation_curves!$1:$1,0),4,1,"saturation_curves")),"")</f>
        <v/>
      </c>
      <c r="F351" s="1" t="str">
        <f ca="1">IFERROR(INDIRECT(ADDRESS(MATCH(C351,saturation_curves!A:A,0),MATCH(D351,saturation_curves!$1:$1,0),4,1,"saturation_curves")),"")</f>
        <v/>
      </c>
      <c r="G351" s="1" t="str">
        <f ca="1">IFERROR(__xludf.DUMMYFUNCTION("LEFT(REGEXEXTRACT(B351,""(.*)KPI.*""),LEN(REGEXEXTRACT(B351,""(.*)KPI.*""))-1)"),"#N/A")</f>
        <v>#N/A</v>
      </c>
    </row>
    <row r="352" spans="1:7" ht="13" x14ac:dyDescent="0.15">
      <c r="A352" s="1" t="str">
        <f ca="1">IFERROR(__xludf.DUMMYFUNCTION("""COMPUTED_VALUE"""),"#N/A")</f>
        <v>#N/A</v>
      </c>
      <c r="C352" s="1" t="str">
        <f ca="1">IFERROR(__xludf.DUMMYFUNCTION("""COMPUTED_VALUE"""),"#N/A")</f>
        <v>#N/A</v>
      </c>
      <c r="E352" s="1" t="str">
        <f ca="1">IFERROR(INDIRECT(ADDRESS(MATCH(A352,saturation_curves!A:A,0),MATCH(B352,saturation_curves!$1:$1,0),4,1,"saturation_curves")),"")</f>
        <v/>
      </c>
      <c r="F352" s="1" t="str">
        <f ca="1">IFERROR(INDIRECT(ADDRESS(MATCH(C352,saturation_curves!A:A,0),MATCH(D352,saturation_curves!$1:$1,0),4,1,"saturation_curves")),"")</f>
        <v/>
      </c>
      <c r="G352" s="1" t="str">
        <f ca="1">IFERROR(__xludf.DUMMYFUNCTION("LEFT(REGEXEXTRACT(B352,""(.*)KPI.*""),LEN(REGEXEXTRACT(B352,""(.*)KPI.*""))-1)"),"#N/A")</f>
        <v>#N/A</v>
      </c>
    </row>
    <row r="353" spans="1:7" ht="13" x14ac:dyDescent="0.15">
      <c r="A353" s="1" t="str">
        <f ca="1">IFERROR(__xludf.DUMMYFUNCTION("""COMPUTED_VALUE"""),"#N/A")</f>
        <v>#N/A</v>
      </c>
      <c r="C353" s="1" t="str">
        <f ca="1">IFERROR(__xludf.DUMMYFUNCTION("""COMPUTED_VALUE"""),"#N/A")</f>
        <v>#N/A</v>
      </c>
      <c r="E353" s="1" t="str">
        <f ca="1">IFERROR(INDIRECT(ADDRESS(MATCH(A353,saturation_curves!A:A,0),MATCH(B353,saturation_curves!$1:$1,0),4,1,"saturation_curves")),"")</f>
        <v/>
      </c>
      <c r="F353" s="1" t="str">
        <f ca="1">IFERROR(INDIRECT(ADDRESS(MATCH(C353,saturation_curves!A:A,0),MATCH(D353,saturation_curves!$1:$1,0),4,1,"saturation_curves")),"")</f>
        <v/>
      </c>
      <c r="G353" s="1" t="str">
        <f ca="1">IFERROR(__xludf.DUMMYFUNCTION("LEFT(REGEXEXTRACT(B353,""(.*)KPI.*""),LEN(REGEXEXTRACT(B353,""(.*)KPI.*""))-1)"),"#N/A")</f>
        <v>#N/A</v>
      </c>
    </row>
    <row r="354" spans="1:7" ht="13" x14ac:dyDescent="0.15">
      <c r="A354" s="1" t="str">
        <f ca="1">IFERROR(__xludf.DUMMYFUNCTION("""COMPUTED_VALUE"""),"#N/A")</f>
        <v>#N/A</v>
      </c>
      <c r="C354" s="1" t="str">
        <f ca="1">IFERROR(__xludf.DUMMYFUNCTION("""COMPUTED_VALUE"""),"#N/A")</f>
        <v>#N/A</v>
      </c>
      <c r="E354" s="1" t="str">
        <f ca="1">IFERROR(INDIRECT(ADDRESS(MATCH(A354,saturation_curves!A:A,0),MATCH(B354,saturation_curves!$1:$1,0),4,1,"saturation_curves")),"")</f>
        <v/>
      </c>
      <c r="F354" s="1" t="str">
        <f ca="1">IFERROR(INDIRECT(ADDRESS(MATCH(C354,saturation_curves!A:A,0),MATCH(D354,saturation_curves!$1:$1,0),4,1,"saturation_curves")),"")</f>
        <v/>
      </c>
      <c r="G354" s="1" t="str">
        <f ca="1">IFERROR(__xludf.DUMMYFUNCTION("LEFT(REGEXEXTRACT(B354,""(.*)KPI.*""),LEN(REGEXEXTRACT(B354,""(.*)KPI.*""))-1)"),"#N/A")</f>
        <v>#N/A</v>
      </c>
    </row>
    <row r="355" spans="1:7" ht="13" x14ac:dyDescent="0.15">
      <c r="A355" s="1" t="str">
        <f ca="1">IFERROR(__xludf.DUMMYFUNCTION("""COMPUTED_VALUE"""),"#N/A")</f>
        <v>#N/A</v>
      </c>
      <c r="C355" s="1" t="str">
        <f ca="1">IFERROR(__xludf.DUMMYFUNCTION("""COMPUTED_VALUE"""),"#N/A")</f>
        <v>#N/A</v>
      </c>
      <c r="E355" s="1" t="str">
        <f ca="1">IFERROR(INDIRECT(ADDRESS(MATCH(A355,saturation_curves!A:A,0),MATCH(B355,saturation_curves!$1:$1,0),4,1,"saturation_curves")),"")</f>
        <v/>
      </c>
      <c r="F355" s="1" t="str">
        <f ca="1">IFERROR(INDIRECT(ADDRESS(MATCH(C355,saturation_curves!A:A,0),MATCH(D355,saturation_curves!$1:$1,0),4,1,"saturation_curves")),"")</f>
        <v/>
      </c>
      <c r="G355" s="1" t="str">
        <f ca="1">IFERROR(__xludf.DUMMYFUNCTION("LEFT(REGEXEXTRACT(B355,""(.*)KPI.*""),LEN(REGEXEXTRACT(B355,""(.*)KPI.*""))-1)"),"#N/A")</f>
        <v>#N/A</v>
      </c>
    </row>
    <row r="356" spans="1:7" ht="13" x14ac:dyDescent="0.15">
      <c r="A356" s="1" t="str">
        <f ca="1">IFERROR(__xludf.DUMMYFUNCTION("""COMPUTED_VALUE"""),"#N/A")</f>
        <v>#N/A</v>
      </c>
      <c r="C356" s="1" t="str">
        <f ca="1">IFERROR(__xludf.DUMMYFUNCTION("""COMPUTED_VALUE"""),"#N/A")</f>
        <v>#N/A</v>
      </c>
      <c r="E356" s="1" t="str">
        <f ca="1">IFERROR(INDIRECT(ADDRESS(MATCH(A356,saturation_curves!A:A,0),MATCH(B356,saturation_curves!$1:$1,0),4,1,"saturation_curves")),"")</f>
        <v/>
      </c>
      <c r="F356" s="1" t="str">
        <f ca="1">IFERROR(INDIRECT(ADDRESS(MATCH(C356,saturation_curves!A:A,0),MATCH(D356,saturation_curves!$1:$1,0),4,1,"saturation_curves")),"")</f>
        <v/>
      </c>
      <c r="G356" s="1" t="str">
        <f ca="1">IFERROR(__xludf.DUMMYFUNCTION("LEFT(REGEXEXTRACT(B356,""(.*)KPI.*""),LEN(REGEXEXTRACT(B356,""(.*)KPI.*""))-1)"),"#N/A")</f>
        <v>#N/A</v>
      </c>
    </row>
    <row r="357" spans="1:7" ht="13" x14ac:dyDescent="0.15">
      <c r="A357" s="1" t="str">
        <f ca="1">IFERROR(__xludf.DUMMYFUNCTION("""COMPUTED_VALUE"""),"#N/A")</f>
        <v>#N/A</v>
      </c>
      <c r="C357" s="1" t="str">
        <f ca="1">IFERROR(__xludf.DUMMYFUNCTION("""COMPUTED_VALUE"""),"#N/A")</f>
        <v>#N/A</v>
      </c>
      <c r="E357" s="1" t="str">
        <f ca="1">IFERROR(INDIRECT(ADDRESS(MATCH(A357,saturation_curves!A:A,0),MATCH(B357,saturation_curves!$1:$1,0),4,1,"saturation_curves")),"")</f>
        <v/>
      </c>
      <c r="F357" s="1" t="str">
        <f ca="1">IFERROR(INDIRECT(ADDRESS(MATCH(C357,saturation_curves!A:A,0),MATCH(D357,saturation_curves!$1:$1,0),4,1,"saturation_curves")),"")</f>
        <v/>
      </c>
      <c r="G357" s="1" t="str">
        <f ca="1">IFERROR(__xludf.DUMMYFUNCTION("LEFT(REGEXEXTRACT(B357,""(.*)KPI.*""),LEN(REGEXEXTRACT(B357,""(.*)KPI.*""))-1)"),"#N/A")</f>
        <v>#N/A</v>
      </c>
    </row>
    <row r="358" spans="1:7" ht="13" x14ac:dyDescent="0.15">
      <c r="A358" s="1" t="str">
        <f ca="1">IFERROR(__xludf.DUMMYFUNCTION("""COMPUTED_VALUE"""),"#N/A")</f>
        <v>#N/A</v>
      </c>
      <c r="C358" s="1" t="str">
        <f ca="1">IFERROR(__xludf.DUMMYFUNCTION("""COMPUTED_VALUE"""),"#N/A")</f>
        <v>#N/A</v>
      </c>
      <c r="E358" s="1" t="str">
        <f ca="1">IFERROR(INDIRECT(ADDRESS(MATCH(A358,saturation_curves!A:A,0),MATCH(B358,saturation_curves!$1:$1,0),4,1,"saturation_curves")),"")</f>
        <v/>
      </c>
      <c r="F358" s="1" t="str">
        <f ca="1">IFERROR(INDIRECT(ADDRESS(MATCH(C358,saturation_curves!A:A,0),MATCH(D358,saturation_curves!$1:$1,0),4,1,"saturation_curves")),"")</f>
        <v/>
      </c>
      <c r="G358" s="1" t="str">
        <f ca="1">IFERROR(__xludf.DUMMYFUNCTION("LEFT(REGEXEXTRACT(B358,""(.*)KPI.*""),LEN(REGEXEXTRACT(B358,""(.*)KPI.*""))-1)"),"#N/A")</f>
        <v>#N/A</v>
      </c>
    </row>
    <row r="359" spans="1:7" ht="13" x14ac:dyDescent="0.15">
      <c r="A359" s="1" t="str">
        <f ca="1">IFERROR(__xludf.DUMMYFUNCTION("""COMPUTED_VALUE"""),"#N/A")</f>
        <v>#N/A</v>
      </c>
      <c r="C359" s="1" t="str">
        <f ca="1">IFERROR(__xludf.DUMMYFUNCTION("""COMPUTED_VALUE"""),"#N/A")</f>
        <v>#N/A</v>
      </c>
      <c r="E359" s="1" t="str">
        <f ca="1">IFERROR(INDIRECT(ADDRESS(MATCH(A359,saturation_curves!A:A,0),MATCH(B359,saturation_curves!$1:$1,0),4,1,"saturation_curves")),"")</f>
        <v/>
      </c>
      <c r="F359" s="1" t="str">
        <f ca="1">IFERROR(INDIRECT(ADDRESS(MATCH(C359,saturation_curves!A:A,0),MATCH(D359,saturation_curves!$1:$1,0),4,1,"saturation_curves")),"")</f>
        <v/>
      </c>
      <c r="G359" s="1" t="str">
        <f ca="1">IFERROR(__xludf.DUMMYFUNCTION("LEFT(REGEXEXTRACT(B359,""(.*)KPI.*""),LEN(REGEXEXTRACT(B359,""(.*)KPI.*""))-1)"),"#N/A")</f>
        <v>#N/A</v>
      </c>
    </row>
    <row r="360" spans="1:7" ht="13" x14ac:dyDescent="0.15">
      <c r="A360" s="1" t="str">
        <f ca="1">IFERROR(__xludf.DUMMYFUNCTION("""COMPUTED_VALUE"""),"#N/A")</f>
        <v>#N/A</v>
      </c>
      <c r="C360" s="1" t="str">
        <f ca="1">IFERROR(__xludf.DUMMYFUNCTION("""COMPUTED_VALUE"""),"#N/A")</f>
        <v>#N/A</v>
      </c>
      <c r="E360" s="1" t="str">
        <f ca="1">IFERROR(INDIRECT(ADDRESS(MATCH(A360,saturation_curves!A:A,0),MATCH(B360,saturation_curves!$1:$1,0),4,1,"saturation_curves")),"")</f>
        <v/>
      </c>
      <c r="F360" s="1" t="str">
        <f ca="1">IFERROR(INDIRECT(ADDRESS(MATCH(C360,saturation_curves!A:A,0),MATCH(D360,saturation_curves!$1:$1,0),4,1,"saturation_curves")),"")</f>
        <v/>
      </c>
      <c r="G360" s="1" t="str">
        <f ca="1">IFERROR(__xludf.DUMMYFUNCTION("LEFT(REGEXEXTRACT(B360,""(.*)KPI.*""),LEN(REGEXEXTRACT(B360,""(.*)KPI.*""))-1)"),"#N/A")</f>
        <v>#N/A</v>
      </c>
    </row>
    <row r="361" spans="1:7" ht="13" x14ac:dyDescent="0.15">
      <c r="A361" s="1" t="str">
        <f ca="1">IFERROR(__xludf.DUMMYFUNCTION("""COMPUTED_VALUE"""),"#N/A")</f>
        <v>#N/A</v>
      </c>
      <c r="C361" s="1" t="str">
        <f ca="1">IFERROR(__xludf.DUMMYFUNCTION("""COMPUTED_VALUE"""),"#N/A")</f>
        <v>#N/A</v>
      </c>
      <c r="E361" s="1" t="str">
        <f ca="1">IFERROR(INDIRECT(ADDRESS(MATCH(A361,saturation_curves!A:A,0),MATCH(B361,saturation_curves!$1:$1,0),4,1,"saturation_curves")),"")</f>
        <v/>
      </c>
      <c r="F361" s="1" t="str">
        <f ca="1">IFERROR(INDIRECT(ADDRESS(MATCH(C361,saturation_curves!A:A,0),MATCH(D361,saturation_curves!$1:$1,0),4,1,"saturation_curves")),"")</f>
        <v/>
      </c>
      <c r="G361" s="1" t="str">
        <f ca="1">IFERROR(__xludf.DUMMYFUNCTION("LEFT(REGEXEXTRACT(B361,""(.*)KPI.*""),LEN(REGEXEXTRACT(B361,""(.*)KPI.*""))-1)"),"#N/A")</f>
        <v>#N/A</v>
      </c>
    </row>
    <row r="362" spans="1:7" ht="13" x14ac:dyDescent="0.15">
      <c r="A362" s="1" t="str">
        <f ca="1">IFERROR(__xludf.DUMMYFUNCTION("""COMPUTED_VALUE"""),"#N/A")</f>
        <v>#N/A</v>
      </c>
      <c r="C362" s="1" t="str">
        <f ca="1">IFERROR(__xludf.DUMMYFUNCTION("""COMPUTED_VALUE"""),"#N/A")</f>
        <v>#N/A</v>
      </c>
      <c r="E362" s="1" t="str">
        <f ca="1">IFERROR(INDIRECT(ADDRESS(MATCH(A362,saturation_curves!A:A,0),MATCH(B362,saturation_curves!$1:$1,0),4,1,"saturation_curves")),"")</f>
        <v/>
      </c>
      <c r="F362" s="1" t="str">
        <f ca="1">IFERROR(INDIRECT(ADDRESS(MATCH(C362,saturation_curves!A:A,0),MATCH(D362,saturation_curves!$1:$1,0),4,1,"saturation_curves")),"")</f>
        <v/>
      </c>
      <c r="G362" s="1" t="str">
        <f ca="1">IFERROR(__xludf.DUMMYFUNCTION("LEFT(REGEXEXTRACT(B362,""(.*)KPI.*""),LEN(REGEXEXTRACT(B362,""(.*)KPI.*""))-1)"),"#N/A")</f>
        <v>#N/A</v>
      </c>
    </row>
    <row r="363" spans="1:7" ht="13" x14ac:dyDescent="0.15">
      <c r="A363" s="1" t="str">
        <f ca="1">IFERROR(__xludf.DUMMYFUNCTION("""COMPUTED_VALUE"""),"#N/A")</f>
        <v>#N/A</v>
      </c>
      <c r="C363" s="1" t="str">
        <f ca="1">IFERROR(__xludf.DUMMYFUNCTION("""COMPUTED_VALUE"""),"#N/A")</f>
        <v>#N/A</v>
      </c>
      <c r="E363" s="1" t="str">
        <f ca="1">IFERROR(INDIRECT(ADDRESS(MATCH(A363,saturation_curves!A:A,0),MATCH(B363,saturation_curves!$1:$1,0),4,1,"saturation_curves")),"")</f>
        <v/>
      </c>
      <c r="F363" s="1" t="str">
        <f ca="1">IFERROR(INDIRECT(ADDRESS(MATCH(C363,saturation_curves!A:A,0),MATCH(D363,saturation_curves!$1:$1,0),4,1,"saturation_curves")),"")</f>
        <v/>
      </c>
      <c r="G363" s="1" t="str">
        <f ca="1">IFERROR(__xludf.DUMMYFUNCTION("LEFT(REGEXEXTRACT(B363,""(.*)KPI.*""),LEN(REGEXEXTRACT(B363,""(.*)KPI.*""))-1)"),"#N/A")</f>
        <v>#N/A</v>
      </c>
    </row>
    <row r="364" spans="1:7" ht="13" x14ac:dyDescent="0.15">
      <c r="A364" s="1" t="str">
        <f ca="1">IFERROR(__xludf.DUMMYFUNCTION("""COMPUTED_VALUE"""),"#N/A")</f>
        <v>#N/A</v>
      </c>
      <c r="C364" s="1" t="str">
        <f ca="1">IFERROR(__xludf.DUMMYFUNCTION("""COMPUTED_VALUE"""),"#N/A")</f>
        <v>#N/A</v>
      </c>
      <c r="E364" s="1" t="str">
        <f ca="1">IFERROR(INDIRECT(ADDRESS(MATCH(A364,saturation_curves!A:A,0),MATCH(B364,saturation_curves!$1:$1,0),4,1,"saturation_curves")),"")</f>
        <v/>
      </c>
      <c r="F364" s="1" t="str">
        <f ca="1">IFERROR(INDIRECT(ADDRESS(MATCH(C364,saturation_curves!A:A,0),MATCH(D364,saturation_curves!$1:$1,0),4,1,"saturation_curves")),"")</f>
        <v/>
      </c>
      <c r="G364" s="1" t="str">
        <f ca="1">IFERROR(__xludf.DUMMYFUNCTION("LEFT(REGEXEXTRACT(B364,""(.*)KPI.*""),LEN(REGEXEXTRACT(B364,""(.*)KPI.*""))-1)"),"#N/A")</f>
        <v>#N/A</v>
      </c>
    </row>
    <row r="365" spans="1:7" ht="13" x14ac:dyDescent="0.15">
      <c r="A365" s="1" t="str">
        <f ca="1">IFERROR(__xludf.DUMMYFUNCTION("""COMPUTED_VALUE"""),"#N/A")</f>
        <v>#N/A</v>
      </c>
      <c r="C365" s="1" t="str">
        <f ca="1">IFERROR(__xludf.DUMMYFUNCTION("""COMPUTED_VALUE"""),"#N/A")</f>
        <v>#N/A</v>
      </c>
      <c r="E365" s="1" t="str">
        <f ca="1">IFERROR(INDIRECT(ADDRESS(MATCH(A365,saturation_curves!A:A,0),MATCH(B365,saturation_curves!$1:$1,0),4,1,"saturation_curves")),"")</f>
        <v/>
      </c>
      <c r="F365" s="1" t="str">
        <f ca="1">IFERROR(INDIRECT(ADDRESS(MATCH(C365,saturation_curves!A:A,0),MATCH(D365,saturation_curves!$1:$1,0),4,1,"saturation_curves")),"")</f>
        <v/>
      </c>
      <c r="G365" s="1" t="str">
        <f ca="1">IFERROR(__xludf.DUMMYFUNCTION("LEFT(REGEXEXTRACT(B365,""(.*)KPI.*""),LEN(REGEXEXTRACT(B365,""(.*)KPI.*""))-1)"),"#N/A")</f>
        <v>#N/A</v>
      </c>
    </row>
    <row r="366" spans="1:7" ht="13" x14ac:dyDescent="0.15">
      <c r="A366" s="1" t="str">
        <f ca="1">IFERROR(__xludf.DUMMYFUNCTION("""COMPUTED_VALUE"""),"#N/A")</f>
        <v>#N/A</v>
      </c>
      <c r="C366" s="1" t="str">
        <f ca="1">IFERROR(__xludf.DUMMYFUNCTION("""COMPUTED_VALUE"""),"#N/A")</f>
        <v>#N/A</v>
      </c>
      <c r="E366" s="1" t="str">
        <f ca="1">IFERROR(INDIRECT(ADDRESS(MATCH(A366,saturation_curves!A:A,0),MATCH(B366,saturation_curves!$1:$1,0),4,1,"saturation_curves")),"")</f>
        <v/>
      </c>
      <c r="F366" s="1" t="str">
        <f ca="1">IFERROR(INDIRECT(ADDRESS(MATCH(C366,saturation_curves!A:A,0),MATCH(D366,saturation_curves!$1:$1,0),4,1,"saturation_curves")),"")</f>
        <v/>
      </c>
      <c r="G366" s="1" t="str">
        <f ca="1">IFERROR(__xludf.DUMMYFUNCTION("LEFT(REGEXEXTRACT(B366,""(.*)KPI.*""),LEN(REGEXEXTRACT(B366,""(.*)KPI.*""))-1)"),"#N/A")</f>
        <v>#N/A</v>
      </c>
    </row>
    <row r="367" spans="1:7" ht="13" x14ac:dyDescent="0.15">
      <c r="A367" s="1" t="str">
        <f ca="1">IFERROR(__xludf.DUMMYFUNCTION("""COMPUTED_VALUE"""),"#N/A")</f>
        <v>#N/A</v>
      </c>
      <c r="C367" s="1" t="str">
        <f ca="1">IFERROR(__xludf.DUMMYFUNCTION("""COMPUTED_VALUE"""),"#N/A")</f>
        <v>#N/A</v>
      </c>
      <c r="E367" s="1" t="str">
        <f ca="1">IFERROR(INDIRECT(ADDRESS(MATCH(A367,saturation_curves!A:A,0),MATCH(B367,saturation_curves!$1:$1,0),4,1,"saturation_curves")),"")</f>
        <v/>
      </c>
      <c r="F367" s="1" t="str">
        <f ca="1">IFERROR(INDIRECT(ADDRESS(MATCH(C367,saturation_curves!A:A,0),MATCH(D367,saturation_curves!$1:$1,0),4,1,"saturation_curves")),"")</f>
        <v/>
      </c>
      <c r="G367" s="1" t="str">
        <f ca="1">IFERROR(__xludf.DUMMYFUNCTION("LEFT(REGEXEXTRACT(B367,""(.*)KPI.*""),LEN(REGEXEXTRACT(B367,""(.*)KPI.*""))-1)"),"#N/A")</f>
        <v>#N/A</v>
      </c>
    </row>
    <row r="368" spans="1:7" ht="13" x14ac:dyDescent="0.15">
      <c r="A368" s="1" t="str">
        <f ca="1">IFERROR(__xludf.DUMMYFUNCTION("""COMPUTED_VALUE"""),"#N/A")</f>
        <v>#N/A</v>
      </c>
      <c r="C368" s="1" t="str">
        <f ca="1">IFERROR(__xludf.DUMMYFUNCTION("""COMPUTED_VALUE"""),"#N/A")</f>
        <v>#N/A</v>
      </c>
      <c r="E368" s="1" t="str">
        <f ca="1">IFERROR(INDIRECT(ADDRESS(MATCH(A368,saturation_curves!A:A,0),MATCH(B368,saturation_curves!$1:$1,0),4,1,"saturation_curves")),"")</f>
        <v/>
      </c>
      <c r="F368" s="1" t="str">
        <f ca="1">IFERROR(INDIRECT(ADDRESS(MATCH(C368,saturation_curves!A:A,0),MATCH(D368,saturation_curves!$1:$1,0),4,1,"saturation_curves")),"")</f>
        <v/>
      </c>
      <c r="G368" s="1" t="str">
        <f ca="1">IFERROR(__xludf.DUMMYFUNCTION("LEFT(REGEXEXTRACT(B368,""(.*)KPI.*""),LEN(REGEXEXTRACT(B368,""(.*)KPI.*""))-1)"),"#N/A")</f>
        <v>#N/A</v>
      </c>
    </row>
    <row r="369" spans="1:7" ht="13" x14ac:dyDescent="0.15">
      <c r="A369" s="1" t="str">
        <f ca="1">IFERROR(__xludf.DUMMYFUNCTION("""COMPUTED_VALUE"""),"#N/A")</f>
        <v>#N/A</v>
      </c>
      <c r="C369" s="1" t="str">
        <f ca="1">IFERROR(__xludf.DUMMYFUNCTION("""COMPUTED_VALUE"""),"#N/A")</f>
        <v>#N/A</v>
      </c>
      <c r="E369" s="1" t="str">
        <f ca="1">IFERROR(INDIRECT(ADDRESS(MATCH(A369,saturation_curves!A:A,0),MATCH(B369,saturation_curves!$1:$1,0),4,1,"saturation_curves")),"")</f>
        <v/>
      </c>
      <c r="F369" s="1" t="str">
        <f ca="1">IFERROR(INDIRECT(ADDRESS(MATCH(C369,saturation_curves!A:A,0),MATCH(D369,saturation_curves!$1:$1,0),4,1,"saturation_curves")),"")</f>
        <v/>
      </c>
      <c r="G369" s="1" t="str">
        <f ca="1">IFERROR(__xludf.DUMMYFUNCTION("LEFT(REGEXEXTRACT(B369,""(.*)KPI.*""),LEN(REGEXEXTRACT(B369,""(.*)KPI.*""))-1)"),"#N/A")</f>
        <v>#N/A</v>
      </c>
    </row>
    <row r="370" spans="1:7" ht="13" x14ac:dyDescent="0.15">
      <c r="A370" s="1" t="str">
        <f ca="1">IFERROR(__xludf.DUMMYFUNCTION("""COMPUTED_VALUE"""),"#N/A")</f>
        <v>#N/A</v>
      </c>
      <c r="C370" s="1" t="str">
        <f ca="1">IFERROR(__xludf.DUMMYFUNCTION("""COMPUTED_VALUE"""),"#N/A")</f>
        <v>#N/A</v>
      </c>
      <c r="E370" s="1" t="str">
        <f ca="1">IFERROR(INDIRECT(ADDRESS(MATCH(A370,saturation_curves!A:A,0),MATCH(B370,saturation_curves!$1:$1,0),4,1,"saturation_curves")),"")</f>
        <v/>
      </c>
      <c r="F370" s="1" t="str">
        <f ca="1">IFERROR(INDIRECT(ADDRESS(MATCH(C370,saturation_curves!A:A,0),MATCH(D370,saturation_curves!$1:$1,0),4,1,"saturation_curves")),"")</f>
        <v/>
      </c>
      <c r="G370" s="1" t="str">
        <f ca="1">IFERROR(__xludf.DUMMYFUNCTION("LEFT(REGEXEXTRACT(B370,""(.*)KPI.*""),LEN(REGEXEXTRACT(B370,""(.*)KPI.*""))-1)"),"#N/A")</f>
        <v>#N/A</v>
      </c>
    </row>
    <row r="371" spans="1:7" ht="13" x14ac:dyDescent="0.15">
      <c r="A371" s="1" t="str">
        <f ca="1">IFERROR(__xludf.DUMMYFUNCTION("""COMPUTED_VALUE"""),"#N/A")</f>
        <v>#N/A</v>
      </c>
      <c r="C371" s="1" t="str">
        <f ca="1">IFERROR(__xludf.DUMMYFUNCTION("""COMPUTED_VALUE"""),"#N/A")</f>
        <v>#N/A</v>
      </c>
      <c r="E371" s="1" t="str">
        <f ca="1">IFERROR(INDIRECT(ADDRESS(MATCH(A371,saturation_curves!A:A,0),MATCH(B371,saturation_curves!$1:$1,0),4,1,"saturation_curves")),"")</f>
        <v/>
      </c>
      <c r="F371" s="1" t="str">
        <f ca="1">IFERROR(INDIRECT(ADDRESS(MATCH(C371,saturation_curves!A:A,0),MATCH(D371,saturation_curves!$1:$1,0),4,1,"saturation_curves")),"")</f>
        <v/>
      </c>
      <c r="G371" s="1" t="str">
        <f ca="1">IFERROR(__xludf.DUMMYFUNCTION("LEFT(REGEXEXTRACT(B371,""(.*)KPI.*""),LEN(REGEXEXTRACT(B371,""(.*)KPI.*""))-1)"),"#N/A")</f>
        <v>#N/A</v>
      </c>
    </row>
    <row r="372" spans="1:7" ht="13" x14ac:dyDescent="0.15">
      <c r="A372" s="1" t="str">
        <f ca="1">IFERROR(__xludf.DUMMYFUNCTION("""COMPUTED_VALUE"""),"#N/A")</f>
        <v>#N/A</v>
      </c>
      <c r="C372" s="1" t="str">
        <f ca="1">IFERROR(__xludf.DUMMYFUNCTION("""COMPUTED_VALUE"""),"#N/A")</f>
        <v>#N/A</v>
      </c>
      <c r="E372" s="1" t="str">
        <f ca="1">IFERROR(INDIRECT(ADDRESS(MATCH(A372,saturation_curves!A:A,0),MATCH(B372,saturation_curves!$1:$1,0),4,1,"saturation_curves")),"")</f>
        <v/>
      </c>
      <c r="F372" s="1" t="str">
        <f ca="1">IFERROR(INDIRECT(ADDRESS(MATCH(C372,saturation_curves!A:A,0),MATCH(D372,saturation_curves!$1:$1,0),4,1,"saturation_curves")),"")</f>
        <v/>
      </c>
      <c r="G372" s="1" t="str">
        <f ca="1">IFERROR(__xludf.DUMMYFUNCTION("LEFT(REGEXEXTRACT(B372,""(.*)KPI.*""),LEN(REGEXEXTRACT(B372,""(.*)KPI.*""))-1)"),"#N/A")</f>
        <v>#N/A</v>
      </c>
    </row>
    <row r="373" spans="1:7" ht="13" x14ac:dyDescent="0.15">
      <c r="A373" s="1" t="str">
        <f ca="1">IFERROR(__xludf.DUMMYFUNCTION("""COMPUTED_VALUE"""),"#N/A")</f>
        <v>#N/A</v>
      </c>
      <c r="C373" s="1" t="str">
        <f ca="1">IFERROR(__xludf.DUMMYFUNCTION("""COMPUTED_VALUE"""),"#N/A")</f>
        <v>#N/A</v>
      </c>
      <c r="E373" s="1" t="str">
        <f ca="1">IFERROR(INDIRECT(ADDRESS(MATCH(A373,saturation_curves!A:A,0),MATCH(B373,saturation_curves!$1:$1,0),4,1,"saturation_curves")),"")</f>
        <v/>
      </c>
      <c r="F373" s="1" t="str">
        <f ca="1">IFERROR(INDIRECT(ADDRESS(MATCH(C373,saturation_curves!A:A,0),MATCH(D373,saturation_curves!$1:$1,0),4,1,"saturation_curves")),"")</f>
        <v/>
      </c>
      <c r="G373" s="1" t="str">
        <f ca="1">IFERROR(__xludf.DUMMYFUNCTION("LEFT(REGEXEXTRACT(B373,""(.*)KPI.*""),LEN(REGEXEXTRACT(B373,""(.*)KPI.*""))-1)"),"#N/A")</f>
        <v>#N/A</v>
      </c>
    </row>
    <row r="374" spans="1:7" ht="13" x14ac:dyDescent="0.15">
      <c r="A374" s="1" t="str">
        <f ca="1">IFERROR(__xludf.DUMMYFUNCTION("""COMPUTED_VALUE"""),"#N/A")</f>
        <v>#N/A</v>
      </c>
      <c r="C374" s="1" t="str">
        <f ca="1">IFERROR(__xludf.DUMMYFUNCTION("""COMPUTED_VALUE"""),"#N/A")</f>
        <v>#N/A</v>
      </c>
      <c r="E374" s="1" t="str">
        <f ca="1">IFERROR(INDIRECT(ADDRESS(MATCH(A374,saturation_curves!A:A,0),MATCH(B374,saturation_curves!$1:$1,0),4,1,"saturation_curves")),"")</f>
        <v/>
      </c>
      <c r="F374" s="1" t="str">
        <f ca="1">IFERROR(INDIRECT(ADDRESS(MATCH(C374,saturation_curves!A:A,0),MATCH(D374,saturation_curves!$1:$1,0),4,1,"saturation_curves")),"")</f>
        <v/>
      </c>
      <c r="G374" s="1" t="str">
        <f ca="1">IFERROR(__xludf.DUMMYFUNCTION("LEFT(REGEXEXTRACT(B374,""(.*)KPI.*""),LEN(REGEXEXTRACT(B374,""(.*)KPI.*""))-1)"),"#N/A")</f>
        <v>#N/A</v>
      </c>
    </row>
    <row r="375" spans="1:7" ht="13" x14ac:dyDescent="0.15">
      <c r="A375" s="1" t="str">
        <f ca="1">IFERROR(__xludf.DUMMYFUNCTION("""COMPUTED_VALUE"""),"#N/A")</f>
        <v>#N/A</v>
      </c>
      <c r="C375" s="1" t="str">
        <f ca="1">IFERROR(__xludf.DUMMYFUNCTION("""COMPUTED_VALUE"""),"#N/A")</f>
        <v>#N/A</v>
      </c>
      <c r="E375" s="1" t="str">
        <f ca="1">IFERROR(INDIRECT(ADDRESS(MATCH(A375,saturation_curves!A:A,0),MATCH(B375,saturation_curves!$1:$1,0),4,1,"saturation_curves")),"")</f>
        <v/>
      </c>
      <c r="F375" s="1" t="str">
        <f ca="1">IFERROR(INDIRECT(ADDRESS(MATCH(C375,saturation_curves!A:A,0),MATCH(D375,saturation_curves!$1:$1,0),4,1,"saturation_curves")),"")</f>
        <v/>
      </c>
      <c r="G375" s="1" t="str">
        <f ca="1">IFERROR(__xludf.DUMMYFUNCTION("LEFT(REGEXEXTRACT(B375,""(.*)KPI.*""),LEN(REGEXEXTRACT(B375,""(.*)KPI.*""))-1)"),"#N/A")</f>
        <v>#N/A</v>
      </c>
    </row>
    <row r="376" spans="1:7" ht="13" x14ac:dyDescent="0.15">
      <c r="A376" s="1" t="str">
        <f ca="1">IFERROR(__xludf.DUMMYFUNCTION("""COMPUTED_VALUE"""),"#N/A")</f>
        <v>#N/A</v>
      </c>
      <c r="C376" s="1" t="str">
        <f ca="1">IFERROR(__xludf.DUMMYFUNCTION("""COMPUTED_VALUE"""),"#N/A")</f>
        <v>#N/A</v>
      </c>
      <c r="E376" s="1" t="str">
        <f ca="1">IFERROR(INDIRECT(ADDRESS(MATCH(A376,saturation_curves!A:A,0),MATCH(B376,saturation_curves!$1:$1,0),4,1,"saturation_curves")),"")</f>
        <v/>
      </c>
      <c r="F376" s="1" t="str">
        <f ca="1">IFERROR(INDIRECT(ADDRESS(MATCH(C376,saturation_curves!A:A,0),MATCH(D376,saturation_curves!$1:$1,0),4,1,"saturation_curves")),"")</f>
        <v/>
      </c>
      <c r="G376" s="1" t="str">
        <f ca="1">IFERROR(__xludf.DUMMYFUNCTION("LEFT(REGEXEXTRACT(B376,""(.*)KPI.*""),LEN(REGEXEXTRACT(B376,""(.*)KPI.*""))-1)"),"#N/A")</f>
        <v>#N/A</v>
      </c>
    </row>
    <row r="377" spans="1:7" ht="13" x14ac:dyDescent="0.15">
      <c r="A377" s="1" t="str">
        <f ca="1">IFERROR(__xludf.DUMMYFUNCTION("""COMPUTED_VALUE"""),"#N/A")</f>
        <v>#N/A</v>
      </c>
      <c r="C377" s="1" t="str">
        <f ca="1">IFERROR(__xludf.DUMMYFUNCTION("""COMPUTED_VALUE"""),"#N/A")</f>
        <v>#N/A</v>
      </c>
      <c r="E377" s="1" t="str">
        <f ca="1">IFERROR(INDIRECT(ADDRESS(MATCH(A377,saturation_curves!A:A,0),MATCH(B377,saturation_curves!$1:$1,0),4,1,"saturation_curves")),"")</f>
        <v/>
      </c>
      <c r="F377" s="1" t="str">
        <f ca="1">IFERROR(INDIRECT(ADDRESS(MATCH(C377,saturation_curves!A:A,0),MATCH(D377,saturation_curves!$1:$1,0),4,1,"saturation_curves")),"")</f>
        <v/>
      </c>
      <c r="G377" s="1" t="str">
        <f ca="1">IFERROR(__xludf.DUMMYFUNCTION("LEFT(REGEXEXTRACT(B377,""(.*)KPI.*""),LEN(REGEXEXTRACT(B377,""(.*)KPI.*""))-1)"),"#N/A")</f>
        <v>#N/A</v>
      </c>
    </row>
    <row r="378" spans="1:7" ht="13" x14ac:dyDescent="0.15">
      <c r="A378" s="1" t="str">
        <f ca="1">IFERROR(__xludf.DUMMYFUNCTION("""COMPUTED_VALUE"""),"#N/A")</f>
        <v>#N/A</v>
      </c>
      <c r="C378" s="1" t="str">
        <f ca="1">IFERROR(__xludf.DUMMYFUNCTION("""COMPUTED_VALUE"""),"#N/A")</f>
        <v>#N/A</v>
      </c>
      <c r="E378" s="1" t="str">
        <f ca="1">IFERROR(INDIRECT(ADDRESS(MATCH(A378,saturation_curves!A:A,0),MATCH(B378,saturation_curves!$1:$1,0),4,1,"saturation_curves")),"")</f>
        <v/>
      </c>
      <c r="F378" s="1" t="str">
        <f ca="1">IFERROR(INDIRECT(ADDRESS(MATCH(C378,saturation_curves!A:A,0),MATCH(D378,saturation_curves!$1:$1,0),4,1,"saturation_curves")),"")</f>
        <v/>
      </c>
      <c r="G378" s="1" t="str">
        <f ca="1">IFERROR(__xludf.DUMMYFUNCTION("LEFT(REGEXEXTRACT(B378,""(.*)KPI.*""),LEN(REGEXEXTRACT(B378,""(.*)KPI.*""))-1)"),"#N/A")</f>
        <v>#N/A</v>
      </c>
    </row>
    <row r="379" spans="1:7" ht="13" x14ac:dyDescent="0.15">
      <c r="A379" s="1" t="str">
        <f ca="1">IFERROR(__xludf.DUMMYFUNCTION("""COMPUTED_VALUE"""),"#N/A")</f>
        <v>#N/A</v>
      </c>
      <c r="C379" s="1" t="str">
        <f ca="1">IFERROR(__xludf.DUMMYFUNCTION("""COMPUTED_VALUE"""),"#N/A")</f>
        <v>#N/A</v>
      </c>
      <c r="E379" s="1" t="str">
        <f ca="1">IFERROR(INDIRECT(ADDRESS(MATCH(A379,saturation_curves!A:A,0),MATCH(B379,saturation_curves!$1:$1,0),4,1,"saturation_curves")),"")</f>
        <v/>
      </c>
      <c r="F379" s="1" t="str">
        <f ca="1">IFERROR(INDIRECT(ADDRESS(MATCH(C379,saturation_curves!A:A,0),MATCH(D379,saturation_curves!$1:$1,0),4,1,"saturation_curves")),"")</f>
        <v/>
      </c>
      <c r="G379" s="1" t="str">
        <f ca="1">IFERROR(__xludf.DUMMYFUNCTION("LEFT(REGEXEXTRACT(B379,""(.*)KPI.*""),LEN(REGEXEXTRACT(B379,""(.*)KPI.*""))-1)"),"#N/A")</f>
        <v>#N/A</v>
      </c>
    </row>
    <row r="380" spans="1:7" ht="13" x14ac:dyDescent="0.15">
      <c r="A380" s="1" t="str">
        <f ca="1">IFERROR(__xludf.DUMMYFUNCTION("""COMPUTED_VALUE"""),"#N/A")</f>
        <v>#N/A</v>
      </c>
      <c r="C380" s="1" t="str">
        <f ca="1">IFERROR(__xludf.DUMMYFUNCTION("""COMPUTED_VALUE"""),"#N/A")</f>
        <v>#N/A</v>
      </c>
      <c r="E380" s="1" t="str">
        <f ca="1">IFERROR(INDIRECT(ADDRESS(MATCH(A380,saturation_curves!A:A,0),MATCH(B380,saturation_curves!$1:$1,0),4,1,"saturation_curves")),"")</f>
        <v/>
      </c>
      <c r="F380" s="1" t="str">
        <f ca="1">IFERROR(INDIRECT(ADDRESS(MATCH(C380,saturation_curves!A:A,0),MATCH(D380,saturation_curves!$1:$1,0),4,1,"saturation_curves")),"")</f>
        <v/>
      </c>
      <c r="G380" s="1" t="str">
        <f ca="1">IFERROR(__xludf.DUMMYFUNCTION("LEFT(REGEXEXTRACT(B380,""(.*)KPI.*""),LEN(REGEXEXTRACT(B380,""(.*)KPI.*""))-1)"),"#N/A")</f>
        <v>#N/A</v>
      </c>
    </row>
    <row r="381" spans="1:7" ht="13" x14ac:dyDescent="0.15">
      <c r="A381" s="1" t="str">
        <f ca="1">IFERROR(__xludf.DUMMYFUNCTION("""COMPUTED_VALUE"""),"#N/A")</f>
        <v>#N/A</v>
      </c>
      <c r="C381" s="1" t="str">
        <f ca="1">IFERROR(__xludf.DUMMYFUNCTION("""COMPUTED_VALUE"""),"#N/A")</f>
        <v>#N/A</v>
      </c>
      <c r="E381" s="1" t="str">
        <f ca="1">IFERROR(INDIRECT(ADDRESS(MATCH(A381,saturation_curves!A:A,0),MATCH(B381,saturation_curves!$1:$1,0),4,1,"saturation_curves")),"")</f>
        <v/>
      </c>
      <c r="F381" s="1" t="str">
        <f ca="1">IFERROR(INDIRECT(ADDRESS(MATCH(C381,saturation_curves!A:A,0),MATCH(D381,saturation_curves!$1:$1,0),4,1,"saturation_curves")),"")</f>
        <v/>
      </c>
      <c r="G381" s="1" t="str">
        <f ca="1">IFERROR(__xludf.DUMMYFUNCTION("LEFT(REGEXEXTRACT(B381,""(.*)KPI.*""),LEN(REGEXEXTRACT(B381,""(.*)KPI.*""))-1)"),"#N/A")</f>
        <v>#N/A</v>
      </c>
    </row>
    <row r="382" spans="1:7" ht="13" x14ac:dyDescent="0.15">
      <c r="A382" s="1" t="str">
        <f ca="1">IFERROR(__xludf.DUMMYFUNCTION("""COMPUTED_VALUE"""),"#N/A")</f>
        <v>#N/A</v>
      </c>
      <c r="C382" s="1" t="str">
        <f ca="1">IFERROR(__xludf.DUMMYFUNCTION("""COMPUTED_VALUE"""),"#N/A")</f>
        <v>#N/A</v>
      </c>
      <c r="E382" s="1" t="str">
        <f ca="1">IFERROR(INDIRECT(ADDRESS(MATCH(A382,saturation_curves!A:A,0),MATCH(B382,saturation_curves!$1:$1,0),4,1,"saturation_curves")),"")</f>
        <v/>
      </c>
      <c r="F382" s="1" t="str">
        <f ca="1">IFERROR(INDIRECT(ADDRESS(MATCH(C382,saturation_curves!A:A,0),MATCH(D382,saturation_curves!$1:$1,0),4,1,"saturation_curves")),"")</f>
        <v/>
      </c>
      <c r="G382" s="1" t="str">
        <f ca="1">IFERROR(__xludf.DUMMYFUNCTION("LEFT(REGEXEXTRACT(B382,""(.*)KPI.*""),LEN(REGEXEXTRACT(B382,""(.*)KPI.*""))-1)"),"#N/A")</f>
        <v>#N/A</v>
      </c>
    </row>
    <row r="383" spans="1:7" ht="13" x14ac:dyDescent="0.15">
      <c r="A383" s="1" t="str">
        <f ca="1">IFERROR(__xludf.DUMMYFUNCTION("""COMPUTED_VALUE"""),"#N/A")</f>
        <v>#N/A</v>
      </c>
      <c r="C383" s="1" t="str">
        <f ca="1">IFERROR(__xludf.DUMMYFUNCTION("""COMPUTED_VALUE"""),"#N/A")</f>
        <v>#N/A</v>
      </c>
      <c r="E383" s="1" t="str">
        <f ca="1">IFERROR(INDIRECT(ADDRESS(MATCH(A383,saturation_curves!A:A,0),MATCH(B383,saturation_curves!$1:$1,0),4,1,"saturation_curves")),"")</f>
        <v/>
      </c>
      <c r="F383" s="1" t="str">
        <f ca="1">IFERROR(INDIRECT(ADDRESS(MATCH(C383,saturation_curves!A:A,0),MATCH(D383,saturation_curves!$1:$1,0),4,1,"saturation_curves")),"")</f>
        <v/>
      </c>
      <c r="G383" s="1" t="str">
        <f ca="1">IFERROR(__xludf.DUMMYFUNCTION("LEFT(REGEXEXTRACT(B383,""(.*)KPI.*""),LEN(REGEXEXTRACT(B383,""(.*)KPI.*""))-1)"),"#N/A")</f>
        <v>#N/A</v>
      </c>
    </row>
    <row r="384" spans="1:7" ht="13" x14ac:dyDescent="0.15">
      <c r="A384" s="1" t="str">
        <f ca="1">IFERROR(__xludf.DUMMYFUNCTION("""COMPUTED_VALUE"""),"#N/A")</f>
        <v>#N/A</v>
      </c>
      <c r="C384" s="1" t="str">
        <f ca="1">IFERROR(__xludf.DUMMYFUNCTION("""COMPUTED_VALUE"""),"#N/A")</f>
        <v>#N/A</v>
      </c>
      <c r="E384" s="1" t="str">
        <f ca="1">IFERROR(INDIRECT(ADDRESS(MATCH(A384,saturation_curves!A:A,0),MATCH(B384,saturation_curves!$1:$1,0),4,1,"saturation_curves")),"")</f>
        <v/>
      </c>
      <c r="F384" s="1" t="str">
        <f ca="1">IFERROR(INDIRECT(ADDRESS(MATCH(C384,saturation_curves!A:A,0),MATCH(D384,saturation_curves!$1:$1,0),4,1,"saturation_curves")),"")</f>
        <v/>
      </c>
      <c r="G384" s="1" t="str">
        <f ca="1">IFERROR(__xludf.DUMMYFUNCTION("LEFT(REGEXEXTRACT(B384,""(.*)KPI.*""),LEN(REGEXEXTRACT(B384,""(.*)KPI.*""))-1)"),"#N/A")</f>
        <v>#N/A</v>
      </c>
    </row>
    <row r="385" spans="1:7" ht="13" x14ac:dyDescent="0.15">
      <c r="A385" s="1" t="str">
        <f ca="1">IFERROR(__xludf.DUMMYFUNCTION("""COMPUTED_VALUE"""),"#N/A")</f>
        <v>#N/A</v>
      </c>
      <c r="C385" s="1" t="str">
        <f ca="1">IFERROR(__xludf.DUMMYFUNCTION("""COMPUTED_VALUE"""),"#N/A")</f>
        <v>#N/A</v>
      </c>
      <c r="E385" s="1" t="str">
        <f ca="1">IFERROR(INDIRECT(ADDRESS(MATCH(A385,saturation_curves!A:A,0),MATCH(B385,saturation_curves!$1:$1,0),4,1,"saturation_curves")),"")</f>
        <v/>
      </c>
      <c r="F385" s="1" t="str">
        <f ca="1">IFERROR(INDIRECT(ADDRESS(MATCH(C385,saturation_curves!A:A,0),MATCH(D385,saturation_curves!$1:$1,0),4,1,"saturation_curves")),"")</f>
        <v/>
      </c>
      <c r="G385" s="1" t="str">
        <f ca="1">IFERROR(__xludf.DUMMYFUNCTION("LEFT(REGEXEXTRACT(B385,""(.*)KPI.*""),LEN(REGEXEXTRACT(B385,""(.*)KPI.*""))-1)"),"#N/A")</f>
        <v>#N/A</v>
      </c>
    </row>
    <row r="386" spans="1:7" ht="13" x14ac:dyDescent="0.15">
      <c r="A386" s="1" t="str">
        <f ca="1">IFERROR(__xludf.DUMMYFUNCTION("""COMPUTED_VALUE"""),"#N/A")</f>
        <v>#N/A</v>
      </c>
      <c r="C386" s="1" t="str">
        <f ca="1">IFERROR(__xludf.DUMMYFUNCTION("""COMPUTED_VALUE"""),"#N/A")</f>
        <v>#N/A</v>
      </c>
      <c r="E386" s="1" t="str">
        <f ca="1">IFERROR(INDIRECT(ADDRESS(MATCH(A386,saturation_curves!A:A,0),MATCH(B386,saturation_curves!$1:$1,0),4,1,"saturation_curves")),"")</f>
        <v/>
      </c>
      <c r="F386" s="1" t="str">
        <f ca="1">IFERROR(INDIRECT(ADDRESS(MATCH(C386,saturation_curves!A:A,0),MATCH(D386,saturation_curves!$1:$1,0),4,1,"saturation_curves")),"")</f>
        <v/>
      </c>
      <c r="G386" s="1" t="str">
        <f ca="1">IFERROR(__xludf.DUMMYFUNCTION("LEFT(REGEXEXTRACT(B386,""(.*)KPI.*""),LEN(REGEXEXTRACT(B386,""(.*)KPI.*""))-1)"),"#N/A")</f>
        <v>#N/A</v>
      </c>
    </row>
    <row r="387" spans="1:7" ht="13" x14ac:dyDescent="0.15">
      <c r="A387" s="1" t="str">
        <f ca="1">IFERROR(__xludf.DUMMYFUNCTION("""COMPUTED_VALUE"""),"#N/A")</f>
        <v>#N/A</v>
      </c>
      <c r="C387" s="1" t="str">
        <f ca="1">IFERROR(__xludf.DUMMYFUNCTION("""COMPUTED_VALUE"""),"#N/A")</f>
        <v>#N/A</v>
      </c>
      <c r="E387" s="1" t="str">
        <f ca="1">IFERROR(INDIRECT(ADDRESS(MATCH(A387,saturation_curves!A:A,0),MATCH(B387,saturation_curves!$1:$1,0),4,1,"saturation_curves")),"")</f>
        <v/>
      </c>
      <c r="F387" s="1" t="str">
        <f ca="1">IFERROR(INDIRECT(ADDRESS(MATCH(C387,saturation_curves!A:A,0),MATCH(D387,saturation_curves!$1:$1,0),4,1,"saturation_curves")),"")</f>
        <v/>
      </c>
      <c r="G387" s="1" t="str">
        <f ca="1">IFERROR(__xludf.DUMMYFUNCTION("LEFT(REGEXEXTRACT(B387,""(.*)KPI.*""),LEN(REGEXEXTRACT(B387,""(.*)KPI.*""))-1)"),"#N/A")</f>
        <v>#N/A</v>
      </c>
    </row>
    <row r="388" spans="1:7" ht="13" x14ac:dyDescent="0.15">
      <c r="A388" s="1" t="str">
        <f ca="1">IFERROR(__xludf.DUMMYFUNCTION("""COMPUTED_VALUE"""),"#N/A")</f>
        <v>#N/A</v>
      </c>
      <c r="C388" s="1" t="str">
        <f ca="1">IFERROR(__xludf.DUMMYFUNCTION("""COMPUTED_VALUE"""),"#N/A")</f>
        <v>#N/A</v>
      </c>
      <c r="E388" s="1" t="str">
        <f ca="1">IFERROR(INDIRECT(ADDRESS(MATCH(A388,saturation_curves!A:A,0),MATCH(B388,saturation_curves!$1:$1,0),4,1,"saturation_curves")),"")</f>
        <v/>
      </c>
      <c r="F388" s="1" t="str">
        <f ca="1">IFERROR(INDIRECT(ADDRESS(MATCH(C388,saturation_curves!A:A,0),MATCH(D388,saturation_curves!$1:$1,0),4,1,"saturation_curves")),"")</f>
        <v/>
      </c>
      <c r="G388" s="1" t="str">
        <f ca="1">IFERROR(__xludf.DUMMYFUNCTION("LEFT(REGEXEXTRACT(B388,""(.*)KPI.*""),LEN(REGEXEXTRACT(B388,""(.*)KPI.*""))-1)"),"#N/A")</f>
        <v>#N/A</v>
      </c>
    </row>
    <row r="389" spans="1:7" ht="13" x14ac:dyDescent="0.15">
      <c r="A389" s="1" t="str">
        <f ca="1">IFERROR(__xludf.DUMMYFUNCTION("""COMPUTED_VALUE"""),"#N/A")</f>
        <v>#N/A</v>
      </c>
      <c r="C389" s="1" t="str">
        <f ca="1">IFERROR(__xludf.DUMMYFUNCTION("""COMPUTED_VALUE"""),"#N/A")</f>
        <v>#N/A</v>
      </c>
      <c r="E389" s="1" t="str">
        <f ca="1">IFERROR(INDIRECT(ADDRESS(MATCH(A389,saturation_curves!A:A,0),MATCH(B389,saturation_curves!$1:$1,0),4,1,"saturation_curves")),"")</f>
        <v/>
      </c>
      <c r="F389" s="1" t="str">
        <f ca="1">IFERROR(INDIRECT(ADDRESS(MATCH(C389,saturation_curves!A:A,0),MATCH(D389,saturation_curves!$1:$1,0),4,1,"saturation_curves")),"")</f>
        <v/>
      </c>
      <c r="G389" s="1" t="str">
        <f ca="1">IFERROR(__xludf.DUMMYFUNCTION("LEFT(REGEXEXTRACT(B389,""(.*)KPI.*""),LEN(REGEXEXTRACT(B389,""(.*)KPI.*""))-1)"),"#N/A")</f>
        <v>#N/A</v>
      </c>
    </row>
    <row r="390" spans="1:7" ht="13" x14ac:dyDescent="0.15">
      <c r="A390" s="1" t="str">
        <f ca="1">IFERROR(__xludf.DUMMYFUNCTION("""COMPUTED_VALUE"""),"#N/A")</f>
        <v>#N/A</v>
      </c>
      <c r="C390" s="1" t="str">
        <f ca="1">IFERROR(__xludf.DUMMYFUNCTION("""COMPUTED_VALUE"""),"#N/A")</f>
        <v>#N/A</v>
      </c>
      <c r="E390" s="1" t="str">
        <f ca="1">IFERROR(INDIRECT(ADDRESS(MATCH(A390,saturation_curves!A:A,0),MATCH(B390,saturation_curves!$1:$1,0),4,1,"saturation_curves")),"")</f>
        <v/>
      </c>
      <c r="F390" s="1" t="str">
        <f ca="1">IFERROR(INDIRECT(ADDRESS(MATCH(C390,saturation_curves!A:A,0),MATCH(D390,saturation_curves!$1:$1,0),4,1,"saturation_curves")),"")</f>
        <v/>
      </c>
      <c r="G390" s="1" t="str">
        <f ca="1">IFERROR(__xludf.DUMMYFUNCTION("LEFT(REGEXEXTRACT(B390,""(.*)KPI.*""),LEN(REGEXEXTRACT(B390,""(.*)KPI.*""))-1)"),"#N/A")</f>
        <v>#N/A</v>
      </c>
    </row>
    <row r="391" spans="1:7" ht="13" x14ac:dyDescent="0.15">
      <c r="A391" s="1" t="str">
        <f ca="1">IFERROR(__xludf.DUMMYFUNCTION("""COMPUTED_VALUE"""),"#N/A")</f>
        <v>#N/A</v>
      </c>
      <c r="C391" s="1" t="str">
        <f ca="1">IFERROR(__xludf.DUMMYFUNCTION("""COMPUTED_VALUE"""),"#N/A")</f>
        <v>#N/A</v>
      </c>
      <c r="E391" s="1" t="str">
        <f ca="1">IFERROR(INDIRECT(ADDRESS(MATCH(A391,saturation_curves!A:A,0),MATCH(B391,saturation_curves!$1:$1,0),4,1,"saturation_curves")),"")</f>
        <v/>
      </c>
      <c r="F391" s="1" t="str">
        <f ca="1">IFERROR(INDIRECT(ADDRESS(MATCH(C391,saturation_curves!A:A,0),MATCH(D391,saturation_curves!$1:$1,0),4,1,"saturation_curves")),"")</f>
        <v/>
      </c>
      <c r="G391" s="1" t="str">
        <f ca="1">IFERROR(__xludf.DUMMYFUNCTION("LEFT(REGEXEXTRACT(B391,""(.*)KPI.*""),LEN(REGEXEXTRACT(B391,""(.*)KPI.*""))-1)"),"#N/A")</f>
        <v>#N/A</v>
      </c>
    </row>
    <row r="392" spans="1:7" ht="13" x14ac:dyDescent="0.15">
      <c r="A392" s="1" t="str">
        <f ca="1">IFERROR(__xludf.DUMMYFUNCTION("""COMPUTED_VALUE"""),"#N/A")</f>
        <v>#N/A</v>
      </c>
      <c r="C392" s="1" t="str">
        <f ca="1">IFERROR(__xludf.DUMMYFUNCTION("""COMPUTED_VALUE"""),"#N/A")</f>
        <v>#N/A</v>
      </c>
      <c r="E392" s="1" t="str">
        <f ca="1">IFERROR(INDIRECT(ADDRESS(MATCH(A392,saturation_curves!A:A,0),MATCH(B392,saturation_curves!$1:$1,0),4,1,"saturation_curves")),"")</f>
        <v/>
      </c>
      <c r="F392" s="1" t="str">
        <f ca="1">IFERROR(INDIRECT(ADDRESS(MATCH(C392,saturation_curves!A:A,0),MATCH(D392,saturation_curves!$1:$1,0),4,1,"saturation_curves")),"")</f>
        <v/>
      </c>
      <c r="G392" s="1" t="str">
        <f ca="1">IFERROR(__xludf.DUMMYFUNCTION("LEFT(REGEXEXTRACT(B392,""(.*)KPI.*""),LEN(REGEXEXTRACT(B392,""(.*)KPI.*""))-1)"),"#N/A")</f>
        <v>#N/A</v>
      </c>
    </row>
    <row r="393" spans="1:7" ht="13" x14ac:dyDescent="0.15">
      <c r="A393" s="1" t="str">
        <f ca="1">IFERROR(__xludf.DUMMYFUNCTION("""COMPUTED_VALUE"""),"#N/A")</f>
        <v>#N/A</v>
      </c>
      <c r="C393" s="1" t="str">
        <f ca="1">IFERROR(__xludf.DUMMYFUNCTION("""COMPUTED_VALUE"""),"#N/A")</f>
        <v>#N/A</v>
      </c>
      <c r="E393" s="1" t="str">
        <f ca="1">IFERROR(INDIRECT(ADDRESS(MATCH(A393,saturation_curves!A:A,0),MATCH(B393,saturation_curves!$1:$1,0),4,1,"saturation_curves")),"")</f>
        <v/>
      </c>
      <c r="F393" s="1" t="str">
        <f ca="1">IFERROR(INDIRECT(ADDRESS(MATCH(C393,saturation_curves!A:A,0),MATCH(D393,saturation_curves!$1:$1,0),4,1,"saturation_curves")),"")</f>
        <v/>
      </c>
      <c r="G393" s="1" t="str">
        <f ca="1">IFERROR(__xludf.DUMMYFUNCTION("LEFT(REGEXEXTRACT(B393,""(.*)KPI.*""),LEN(REGEXEXTRACT(B393,""(.*)KPI.*""))-1)"),"#N/A")</f>
        <v>#N/A</v>
      </c>
    </row>
    <row r="394" spans="1:7" ht="13" x14ac:dyDescent="0.15">
      <c r="A394" s="1" t="str">
        <f ca="1">IFERROR(__xludf.DUMMYFUNCTION("""COMPUTED_VALUE"""),"#N/A")</f>
        <v>#N/A</v>
      </c>
      <c r="C394" s="1" t="str">
        <f ca="1">IFERROR(__xludf.DUMMYFUNCTION("""COMPUTED_VALUE"""),"#N/A")</f>
        <v>#N/A</v>
      </c>
      <c r="E394" s="1" t="str">
        <f ca="1">IFERROR(INDIRECT(ADDRESS(MATCH(A394,saturation_curves!A:A,0),MATCH(B394,saturation_curves!$1:$1,0),4,1,"saturation_curves")),"")</f>
        <v/>
      </c>
      <c r="F394" s="1" t="str">
        <f ca="1">IFERROR(INDIRECT(ADDRESS(MATCH(C394,saturation_curves!A:A,0),MATCH(D394,saturation_curves!$1:$1,0),4,1,"saturation_curves")),"")</f>
        <v/>
      </c>
      <c r="G394" s="1" t="str">
        <f ca="1">IFERROR(__xludf.DUMMYFUNCTION("LEFT(REGEXEXTRACT(B394,""(.*)KPI.*""),LEN(REGEXEXTRACT(B394,""(.*)KPI.*""))-1)"),"#N/A")</f>
        <v>#N/A</v>
      </c>
    </row>
    <row r="395" spans="1:7" ht="13" x14ac:dyDescent="0.15">
      <c r="A395" s="1" t="str">
        <f ca="1">IFERROR(__xludf.DUMMYFUNCTION("""COMPUTED_VALUE"""),"#N/A")</f>
        <v>#N/A</v>
      </c>
      <c r="C395" s="1" t="str">
        <f ca="1">IFERROR(__xludf.DUMMYFUNCTION("""COMPUTED_VALUE"""),"#N/A")</f>
        <v>#N/A</v>
      </c>
      <c r="E395" s="1" t="str">
        <f ca="1">IFERROR(INDIRECT(ADDRESS(MATCH(A395,saturation_curves!A:A,0),MATCH(B395,saturation_curves!$1:$1,0),4,1,"saturation_curves")),"")</f>
        <v/>
      </c>
      <c r="F395" s="1" t="str">
        <f ca="1">IFERROR(INDIRECT(ADDRESS(MATCH(C395,saturation_curves!A:A,0),MATCH(D395,saturation_curves!$1:$1,0),4,1,"saturation_curves")),"")</f>
        <v/>
      </c>
      <c r="G395" s="1" t="str">
        <f ca="1">IFERROR(__xludf.DUMMYFUNCTION("LEFT(REGEXEXTRACT(B395,""(.*)KPI.*""),LEN(REGEXEXTRACT(B395,""(.*)KPI.*""))-1)"),"#N/A")</f>
        <v>#N/A</v>
      </c>
    </row>
    <row r="396" spans="1:7" ht="13" x14ac:dyDescent="0.15">
      <c r="A396" s="1" t="str">
        <f ca="1">IFERROR(__xludf.DUMMYFUNCTION("""COMPUTED_VALUE"""),"#N/A")</f>
        <v>#N/A</v>
      </c>
      <c r="C396" s="1" t="str">
        <f ca="1">IFERROR(__xludf.DUMMYFUNCTION("""COMPUTED_VALUE"""),"#N/A")</f>
        <v>#N/A</v>
      </c>
      <c r="E396" s="1" t="str">
        <f ca="1">IFERROR(INDIRECT(ADDRESS(MATCH(A396,saturation_curves!A:A,0),MATCH(B396,saturation_curves!$1:$1,0),4,1,"saturation_curves")),"")</f>
        <v/>
      </c>
      <c r="F396" s="1" t="str">
        <f ca="1">IFERROR(INDIRECT(ADDRESS(MATCH(C396,saturation_curves!A:A,0),MATCH(D396,saturation_curves!$1:$1,0),4,1,"saturation_curves")),"")</f>
        <v/>
      </c>
      <c r="G396" s="1" t="str">
        <f ca="1">IFERROR(__xludf.DUMMYFUNCTION("LEFT(REGEXEXTRACT(B396,""(.*)KPI.*""),LEN(REGEXEXTRACT(B396,""(.*)KPI.*""))-1)"),"#N/A")</f>
        <v>#N/A</v>
      </c>
    </row>
    <row r="397" spans="1:7" ht="13" x14ac:dyDescent="0.15">
      <c r="A397" s="1" t="str">
        <f ca="1">IFERROR(__xludf.DUMMYFUNCTION("""COMPUTED_VALUE"""),"#N/A")</f>
        <v>#N/A</v>
      </c>
      <c r="C397" s="1" t="str">
        <f ca="1">IFERROR(__xludf.DUMMYFUNCTION("""COMPUTED_VALUE"""),"#N/A")</f>
        <v>#N/A</v>
      </c>
      <c r="E397" s="1" t="str">
        <f ca="1">IFERROR(INDIRECT(ADDRESS(MATCH(A397,saturation_curves!A:A,0),MATCH(B397,saturation_curves!$1:$1,0),4,1,"saturation_curves")),"")</f>
        <v/>
      </c>
      <c r="F397" s="1" t="str">
        <f ca="1">IFERROR(INDIRECT(ADDRESS(MATCH(C397,saturation_curves!A:A,0),MATCH(D397,saturation_curves!$1:$1,0),4,1,"saturation_curves")),"")</f>
        <v/>
      </c>
      <c r="G397" s="1" t="str">
        <f ca="1">IFERROR(__xludf.DUMMYFUNCTION("LEFT(REGEXEXTRACT(B397,""(.*)KPI.*""),LEN(REGEXEXTRACT(B397,""(.*)KPI.*""))-1)"),"#N/A")</f>
        <v>#N/A</v>
      </c>
    </row>
    <row r="398" spans="1:7" ht="13" x14ac:dyDescent="0.15">
      <c r="A398" s="1" t="str">
        <f ca="1">IFERROR(__xludf.DUMMYFUNCTION("""COMPUTED_VALUE"""),"#N/A")</f>
        <v>#N/A</v>
      </c>
      <c r="C398" s="1" t="str">
        <f ca="1">IFERROR(__xludf.DUMMYFUNCTION("""COMPUTED_VALUE"""),"#N/A")</f>
        <v>#N/A</v>
      </c>
      <c r="E398" s="1" t="str">
        <f ca="1">IFERROR(INDIRECT(ADDRESS(MATCH(A398,saturation_curves!A:A,0),MATCH(B398,saturation_curves!$1:$1,0),4,1,"saturation_curves")),"")</f>
        <v/>
      </c>
      <c r="F398" s="1" t="str">
        <f ca="1">IFERROR(INDIRECT(ADDRESS(MATCH(C398,saturation_curves!A:A,0),MATCH(D398,saturation_curves!$1:$1,0),4,1,"saturation_curves")),"")</f>
        <v/>
      </c>
      <c r="G398" s="1" t="str">
        <f ca="1">IFERROR(__xludf.DUMMYFUNCTION("LEFT(REGEXEXTRACT(B398,""(.*)KPI.*""),LEN(REGEXEXTRACT(B398,""(.*)KPI.*""))-1)"),"#N/A")</f>
        <v>#N/A</v>
      </c>
    </row>
    <row r="399" spans="1:7" ht="13" x14ac:dyDescent="0.15">
      <c r="A399" s="1" t="str">
        <f ca="1">IFERROR(__xludf.DUMMYFUNCTION("""COMPUTED_VALUE"""),"#N/A")</f>
        <v>#N/A</v>
      </c>
      <c r="C399" s="1" t="str">
        <f ca="1">IFERROR(__xludf.DUMMYFUNCTION("""COMPUTED_VALUE"""),"#N/A")</f>
        <v>#N/A</v>
      </c>
      <c r="E399" s="1" t="str">
        <f ca="1">IFERROR(INDIRECT(ADDRESS(MATCH(A399,saturation_curves!A:A,0),MATCH(B399,saturation_curves!$1:$1,0),4,1,"saturation_curves")),"")</f>
        <v/>
      </c>
      <c r="F399" s="1" t="str">
        <f ca="1">IFERROR(INDIRECT(ADDRESS(MATCH(C399,saturation_curves!A:A,0),MATCH(D399,saturation_curves!$1:$1,0),4,1,"saturation_curves")),"")</f>
        <v/>
      </c>
      <c r="G399" s="1" t="str">
        <f ca="1">IFERROR(__xludf.DUMMYFUNCTION("LEFT(REGEXEXTRACT(B399,""(.*)KPI.*""),LEN(REGEXEXTRACT(B399,""(.*)KPI.*""))-1)"),"#N/A")</f>
        <v>#N/A</v>
      </c>
    </row>
    <row r="400" spans="1:7" ht="13" x14ac:dyDescent="0.15">
      <c r="A400" s="1" t="str">
        <f ca="1">IFERROR(__xludf.DUMMYFUNCTION("""COMPUTED_VALUE"""),"#N/A")</f>
        <v>#N/A</v>
      </c>
      <c r="C400" s="1" t="str">
        <f ca="1">IFERROR(__xludf.DUMMYFUNCTION("""COMPUTED_VALUE"""),"#N/A")</f>
        <v>#N/A</v>
      </c>
      <c r="E400" s="1" t="str">
        <f ca="1">IFERROR(INDIRECT(ADDRESS(MATCH(A400,saturation_curves!A:A,0),MATCH(B400,saturation_curves!$1:$1,0),4,1,"saturation_curves")),"")</f>
        <v/>
      </c>
      <c r="F400" s="1" t="str">
        <f ca="1">IFERROR(INDIRECT(ADDRESS(MATCH(C400,saturation_curves!A:A,0),MATCH(D400,saturation_curves!$1:$1,0),4,1,"saturation_curves")),"")</f>
        <v/>
      </c>
      <c r="G400" s="1" t="str">
        <f ca="1">IFERROR(__xludf.DUMMYFUNCTION("LEFT(REGEXEXTRACT(B400,""(.*)KPI.*""),LEN(REGEXEXTRACT(B400,""(.*)KPI.*""))-1)"),"#N/A")</f>
        <v>#N/A</v>
      </c>
    </row>
    <row r="401" spans="1:7" ht="13" x14ac:dyDescent="0.15">
      <c r="A401" s="1" t="str">
        <f ca="1">IFERROR(__xludf.DUMMYFUNCTION("""COMPUTED_VALUE"""),"#N/A")</f>
        <v>#N/A</v>
      </c>
      <c r="C401" s="1" t="str">
        <f ca="1">IFERROR(__xludf.DUMMYFUNCTION("""COMPUTED_VALUE"""),"#N/A")</f>
        <v>#N/A</v>
      </c>
      <c r="E401" s="1" t="str">
        <f ca="1">IFERROR(INDIRECT(ADDRESS(MATCH(A401,saturation_curves!A:A,0),MATCH(B401,saturation_curves!$1:$1,0),4,1,"saturation_curves")),"")</f>
        <v/>
      </c>
      <c r="F401" s="1" t="str">
        <f ca="1">IFERROR(INDIRECT(ADDRESS(MATCH(C401,saturation_curves!A:A,0),MATCH(D401,saturation_curves!$1:$1,0),4,1,"saturation_curves")),"")</f>
        <v/>
      </c>
      <c r="G401" s="1" t="str">
        <f ca="1">IFERROR(__xludf.DUMMYFUNCTION("LEFT(REGEXEXTRACT(B401,""(.*)KPI.*""),LEN(REGEXEXTRACT(B401,""(.*)KPI.*""))-1)"),"#N/A")</f>
        <v>#N/A</v>
      </c>
    </row>
    <row r="402" spans="1:7" ht="13" x14ac:dyDescent="0.15">
      <c r="A402" s="1" t="str">
        <f ca="1">IFERROR(__xludf.DUMMYFUNCTION("""COMPUTED_VALUE"""),"#N/A")</f>
        <v>#N/A</v>
      </c>
      <c r="C402" s="1" t="str">
        <f ca="1">IFERROR(__xludf.DUMMYFUNCTION("""COMPUTED_VALUE"""),"#N/A")</f>
        <v>#N/A</v>
      </c>
      <c r="E402" s="1" t="str">
        <f ca="1">IFERROR(INDIRECT(ADDRESS(MATCH(A402,saturation_curves!A:A,0),MATCH(B402,saturation_curves!$1:$1,0),4,1,"saturation_curves")),"")</f>
        <v/>
      </c>
      <c r="F402" s="1" t="str">
        <f ca="1">IFERROR(INDIRECT(ADDRESS(MATCH(C402,saturation_curves!A:A,0),MATCH(D402,saturation_curves!$1:$1,0),4,1,"saturation_curves")),"")</f>
        <v/>
      </c>
      <c r="G402" s="1" t="str">
        <f ca="1">IFERROR(__xludf.DUMMYFUNCTION("LEFT(REGEXEXTRACT(B402,""(.*)KPI.*""),LEN(REGEXEXTRACT(B402,""(.*)KPI.*""))-1)"),"#N/A")</f>
        <v>#N/A</v>
      </c>
    </row>
    <row r="403" spans="1:7" ht="13" x14ac:dyDescent="0.15">
      <c r="A403" s="1" t="str">
        <f ca="1">IFERROR(__xludf.DUMMYFUNCTION("""COMPUTED_VALUE"""),"#N/A")</f>
        <v>#N/A</v>
      </c>
      <c r="C403" s="1" t="str">
        <f ca="1">IFERROR(__xludf.DUMMYFUNCTION("""COMPUTED_VALUE"""),"#N/A")</f>
        <v>#N/A</v>
      </c>
      <c r="E403" s="1" t="str">
        <f ca="1">IFERROR(INDIRECT(ADDRESS(MATCH(A403,saturation_curves!A:A,0),MATCH(B403,saturation_curves!$1:$1,0),4,1,"saturation_curves")),"")</f>
        <v/>
      </c>
      <c r="F403" s="1" t="str">
        <f ca="1">IFERROR(INDIRECT(ADDRESS(MATCH(C403,saturation_curves!A:A,0),MATCH(D403,saturation_curves!$1:$1,0),4,1,"saturation_curves")),"")</f>
        <v/>
      </c>
      <c r="G403" s="1" t="str">
        <f ca="1">IFERROR(__xludf.DUMMYFUNCTION("LEFT(REGEXEXTRACT(B403,""(.*)KPI.*""),LEN(REGEXEXTRACT(B403,""(.*)KPI.*""))-1)"),"#N/A")</f>
        <v>#N/A</v>
      </c>
    </row>
    <row r="404" spans="1:7" ht="13" x14ac:dyDescent="0.15">
      <c r="A404" s="1" t="str">
        <f ca="1">IFERROR(__xludf.DUMMYFUNCTION("""COMPUTED_VALUE"""),"#N/A")</f>
        <v>#N/A</v>
      </c>
      <c r="C404" s="1" t="str">
        <f ca="1">IFERROR(__xludf.DUMMYFUNCTION("""COMPUTED_VALUE"""),"#N/A")</f>
        <v>#N/A</v>
      </c>
      <c r="E404" s="1" t="str">
        <f ca="1">IFERROR(INDIRECT(ADDRESS(MATCH(A404,saturation_curves!A:A,0),MATCH(B404,saturation_curves!$1:$1,0),4,1,"saturation_curves")),"")</f>
        <v/>
      </c>
      <c r="F404" s="1" t="str">
        <f ca="1">IFERROR(INDIRECT(ADDRESS(MATCH(C404,saturation_curves!A:A,0),MATCH(D404,saturation_curves!$1:$1,0),4,1,"saturation_curves")),"")</f>
        <v/>
      </c>
      <c r="G404" s="1" t="str">
        <f ca="1">IFERROR(__xludf.DUMMYFUNCTION("LEFT(REGEXEXTRACT(B404,""(.*)KPI.*""),LEN(REGEXEXTRACT(B404,""(.*)KPI.*""))-1)"),"#N/A")</f>
        <v>#N/A</v>
      </c>
    </row>
    <row r="405" spans="1:7" ht="13" x14ac:dyDescent="0.15">
      <c r="A405" s="1" t="str">
        <f ca="1">IFERROR(__xludf.DUMMYFUNCTION("""COMPUTED_VALUE"""),"#N/A")</f>
        <v>#N/A</v>
      </c>
      <c r="C405" s="1" t="str">
        <f ca="1">IFERROR(__xludf.DUMMYFUNCTION("""COMPUTED_VALUE"""),"#N/A")</f>
        <v>#N/A</v>
      </c>
      <c r="E405" s="1" t="str">
        <f ca="1">IFERROR(INDIRECT(ADDRESS(MATCH(A405,saturation_curves!A:A,0),MATCH(B405,saturation_curves!$1:$1,0),4,1,"saturation_curves")),"")</f>
        <v/>
      </c>
      <c r="F405" s="1" t="str">
        <f ca="1">IFERROR(INDIRECT(ADDRESS(MATCH(C405,saturation_curves!A:A,0),MATCH(D405,saturation_curves!$1:$1,0),4,1,"saturation_curves")),"")</f>
        <v/>
      </c>
      <c r="G405" s="1" t="str">
        <f ca="1">IFERROR(__xludf.DUMMYFUNCTION("LEFT(REGEXEXTRACT(B405,""(.*)KPI.*""),LEN(REGEXEXTRACT(B405,""(.*)KPI.*""))-1)"),"#N/A")</f>
        <v>#N/A</v>
      </c>
    </row>
    <row r="406" spans="1:7" ht="13" x14ac:dyDescent="0.15">
      <c r="A406" s="1" t="str">
        <f ca="1">IFERROR(__xludf.DUMMYFUNCTION("""COMPUTED_VALUE"""),"#N/A")</f>
        <v>#N/A</v>
      </c>
      <c r="C406" s="1" t="str">
        <f ca="1">IFERROR(__xludf.DUMMYFUNCTION("""COMPUTED_VALUE"""),"#N/A")</f>
        <v>#N/A</v>
      </c>
      <c r="E406" s="1" t="str">
        <f ca="1">IFERROR(INDIRECT(ADDRESS(MATCH(A406,saturation_curves!A:A,0),MATCH(B406,saturation_curves!$1:$1,0),4,1,"saturation_curves")),"")</f>
        <v/>
      </c>
      <c r="F406" s="1" t="str">
        <f ca="1">IFERROR(INDIRECT(ADDRESS(MATCH(C406,saturation_curves!A:A,0),MATCH(D406,saturation_curves!$1:$1,0),4,1,"saturation_curves")),"")</f>
        <v/>
      </c>
      <c r="G406" s="1" t="str">
        <f ca="1">IFERROR(__xludf.DUMMYFUNCTION("LEFT(REGEXEXTRACT(B406,""(.*)KPI.*""),LEN(REGEXEXTRACT(B406,""(.*)KPI.*""))-1)"),"#N/A")</f>
        <v>#N/A</v>
      </c>
    </row>
    <row r="407" spans="1:7" ht="13" x14ac:dyDescent="0.15">
      <c r="A407" s="1" t="str">
        <f ca="1">IFERROR(__xludf.DUMMYFUNCTION("""COMPUTED_VALUE"""),"#N/A")</f>
        <v>#N/A</v>
      </c>
      <c r="C407" s="1" t="str">
        <f ca="1">IFERROR(__xludf.DUMMYFUNCTION("""COMPUTED_VALUE"""),"#N/A")</f>
        <v>#N/A</v>
      </c>
      <c r="E407" s="1" t="str">
        <f ca="1">IFERROR(INDIRECT(ADDRESS(MATCH(A407,saturation_curves!A:A,0),MATCH(B407,saturation_curves!$1:$1,0),4,1,"saturation_curves")),"")</f>
        <v/>
      </c>
      <c r="F407" s="1" t="str">
        <f ca="1">IFERROR(INDIRECT(ADDRESS(MATCH(C407,saturation_curves!A:A,0),MATCH(D407,saturation_curves!$1:$1,0),4,1,"saturation_curves")),"")</f>
        <v/>
      </c>
      <c r="G407" s="1" t="str">
        <f ca="1">IFERROR(__xludf.DUMMYFUNCTION("LEFT(REGEXEXTRACT(B407,""(.*)KPI.*""),LEN(REGEXEXTRACT(B407,""(.*)KPI.*""))-1)"),"#N/A")</f>
        <v>#N/A</v>
      </c>
    </row>
    <row r="408" spans="1:7" ht="13" x14ac:dyDescent="0.15">
      <c r="A408" s="1" t="str">
        <f ca="1">IFERROR(__xludf.DUMMYFUNCTION("""COMPUTED_VALUE"""),"#N/A")</f>
        <v>#N/A</v>
      </c>
      <c r="C408" s="1" t="str">
        <f ca="1">IFERROR(__xludf.DUMMYFUNCTION("""COMPUTED_VALUE"""),"#N/A")</f>
        <v>#N/A</v>
      </c>
      <c r="E408" s="1" t="str">
        <f ca="1">IFERROR(INDIRECT(ADDRESS(MATCH(A408,saturation_curves!A:A,0),MATCH(B408,saturation_curves!$1:$1,0),4,1,"saturation_curves")),"")</f>
        <v/>
      </c>
      <c r="F408" s="1" t="str">
        <f ca="1">IFERROR(INDIRECT(ADDRESS(MATCH(C408,saturation_curves!A:A,0),MATCH(D408,saturation_curves!$1:$1,0),4,1,"saturation_curves")),"")</f>
        <v/>
      </c>
      <c r="G408" s="1" t="str">
        <f ca="1">IFERROR(__xludf.DUMMYFUNCTION("LEFT(REGEXEXTRACT(B408,""(.*)KPI.*""),LEN(REGEXEXTRACT(B408,""(.*)KPI.*""))-1)"),"#N/A")</f>
        <v>#N/A</v>
      </c>
    </row>
    <row r="409" spans="1:7" ht="13" x14ac:dyDescent="0.15">
      <c r="A409" s="1" t="str">
        <f ca="1">IFERROR(__xludf.DUMMYFUNCTION("""COMPUTED_VALUE"""),"#N/A")</f>
        <v>#N/A</v>
      </c>
      <c r="C409" s="1" t="str">
        <f ca="1">IFERROR(__xludf.DUMMYFUNCTION("""COMPUTED_VALUE"""),"#N/A")</f>
        <v>#N/A</v>
      </c>
      <c r="E409" s="1" t="str">
        <f ca="1">IFERROR(INDIRECT(ADDRESS(MATCH(A409,saturation_curves!A:A,0),MATCH(B409,saturation_curves!$1:$1,0),4,1,"saturation_curves")),"")</f>
        <v/>
      </c>
      <c r="F409" s="1" t="str">
        <f ca="1">IFERROR(INDIRECT(ADDRESS(MATCH(C409,saturation_curves!A:A,0),MATCH(D409,saturation_curves!$1:$1,0),4,1,"saturation_curves")),"")</f>
        <v/>
      </c>
      <c r="G409" s="1" t="str">
        <f ca="1">IFERROR(__xludf.DUMMYFUNCTION("LEFT(REGEXEXTRACT(B409,""(.*)KPI.*""),LEN(REGEXEXTRACT(B409,""(.*)KPI.*""))-1)"),"#N/A")</f>
        <v>#N/A</v>
      </c>
    </row>
    <row r="410" spans="1:7" ht="13" x14ac:dyDescent="0.15">
      <c r="A410" s="1" t="str">
        <f ca="1">IFERROR(__xludf.DUMMYFUNCTION("""COMPUTED_VALUE"""),"#N/A")</f>
        <v>#N/A</v>
      </c>
      <c r="C410" s="1" t="str">
        <f ca="1">IFERROR(__xludf.DUMMYFUNCTION("""COMPUTED_VALUE"""),"#N/A")</f>
        <v>#N/A</v>
      </c>
      <c r="E410" s="1" t="str">
        <f ca="1">IFERROR(INDIRECT(ADDRESS(MATCH(A410,saturation_curves!A:A,0),MATCH(B410,saturation_curves!$1:$1,0),4,1,"saturation_curves")),"")</f>
        <v/>
      </c>
      <c r="F410" s="1" t="str">
        <f ca="1">IFERROR(INDIRECT(ADDRESS(MATCH(C410,saturation_curves!A:A,0),MATCH(D410,saturation_curves!$1:$1,0),4,1,"saturation_curves")),"")</f>
        <v/>
      </c>
      <c r="G410" s="1" t="str">
        <f ca="1">IFERROR(__xludf.DUMMYFUNCTION("LEFT(REGEXEXTRACT(B410,""(.*)KPI.*""),LEN(REGEXEXTRACT(B410,""(.*)KPI.*""))-1)"),"#N/A")</f>
        <v>#N/A</v>
      </c>
    </row>
    <row r="411" spans="1:7" ht="13" x14ac:dyDescent="0.15">
      <c r="A411" s="1" t="str">
        <f ca="1">IFERROR(__xludf.DUMMYFUNCTION("""COMPUTED_VALUE"""),"#N/A")</f>
        <v>#N/A</v>
      </c>
      <c r="C411" s="1" t="str">
        <f ca="1">IFERROR(__xludf.DUMMYFUNCTION("""COMPUTED_VALUE"""),"#N/A")</f>
        <v>#N/A</v>
      </c>
      <c r="E411" s="1" t="str">
        <f ca="1">IFERROR(INDIRECT(ADDRESS(MATCH(A411,saturation_curves!A:A,0),MATCH(B411,saturation_curves!$1:$1,0),4,1,"saturation_curves")),"")</f>
        <v/>
      </c>
      <c r="F411" s="1" t="str">
        <f ca="1">IFERROR(INDIRECT(ADDRESS(MATCH(C411,saturation_curves!A:A,0),MATCH(D411,saturation_curves!$1:$1,0),4,1,"saturation_curves")),"")</f>
        <v/>
      </c>
      <c r="G411" s="1" t="str">
        <f ca="1">IFERROR(__xludf.DUMMYFUNCTION("LEFT(REGEXEXTRACT(B411,""(.*)KPI.*""),LEN(REGEXEXTRACT(B411,""(.*)KPI.*""))-1)"),"#N/A")</f>
        <v>#N/A</v>
      </c>
    </row>
    <row r="412" spans="1:7" ht="13" x14ac:dyDescent="0.15">
      <c r="A412" s="1" t="str">
        <f ca="1">IFERROR(__xludf.DUMMYFUNCTION("""COMPUTED_VALUE"""),"#N/A")</f>
        <v>#N/A</v>
      </c>
      <c r="C412" s="1" t="str">
        <f ca="1">IFERROR(__xludf.DUMMYFUNCTION("""COMPUTED_VALUE"""),"#N/A")</f>
        <v>#N/A</v>
      </c>
      <c r="E412" s="1" t="str">
        <f ca="1">IFERROR(INDIRECT(ADDRESS(MATCH(A412,saturation_curves!A:A,0),MATCH(B412,saturation_curves!$1:$1,0),4,1,"saturation_curves")),"")</f>
        <v/>
      </c>
      <c r="F412" s="1" t="str">
        <f ca="1">IFERROR(INDIRECT(ADDRESS(MATCH(C412,saturation_curves!A:A,0),MATCH(D412,saturation_curves!$1:$1,0),4,1,"saturation_curves")),"")</f>
        <v/>
      </c>
      <c r="G412" s="1" t="str">
        <f ca="1">IFERROR(__xludf.DUMMYFUNCTION("LEFT(REGEXEXTRACT(B412,""(.*)KPI.*""),LEN(REGEXEXTRACT(B412,""(.*)KPI.*""))-1)"),"#N/A")</f>
        <v>#N/A</v>
      </c>
    </row>
    <row r="413" spans="1:7" ht="13" x14ac:dyDescent="0.15">
      <c r="A413" s="1" t="str">
        <f ca="1">IFERROR(__xludf.DUMMYFUNCTION("""COMPUTED_VALUE"""),"#N/A")</f>
        <v>#N/A</v>
      </c>
      <c r="C413" s="1" t="str">
        <f ca="1">IFERROR(__xludf.DUMMYFUNCTION("""COMPUTED_VALUE"""),"#N/A")</f>
        <v>#N/A</v>
      </c>
      <c r="E413" s="1" t="str">
        <f ca="1">IFERROR(INDIRECT(ADDRESS(MATCH(A413,saturation_curves!A:A,0),MATCH(B413,saturation_curves!$1:$1,0),4,1,"saturation_curves")),"")</f>
        <v/>
      </c>
      <c r="F413" s="1" t="str">
        <f ca="1">IFERROR(INDIRECT(ADDRESS(MATCH(C413,saturation_curves!A:A,0),MATCH(D413,saturation_curves!$1:$1,0),4,1,"saturation_curves")),"")</f>
        <v/>
      </c>
      <c r="G413" s="1" t="str">
        <f ca="1">IFERROR(__xludf.DUMMYFUNCTION("LEFT(REGEXEXTRACT(B413,""(.*)KPI.*""),LEN(REGEXEXTRACT(B413,""(.*)KPI.*""))-1)"),"#N/A")</f>
        <v>#N/A</v>
      </c>
    </row>
    <row r="414" spans="1:7" ht="13" x14ac:dyDescent="0.15">
      <c r="A414" s="1" t="str">
        <f ca="1">IFERROR(__xludf.DUMMYFUNCTION("""COMPUTED_VALUE"""),"#N/A")</f>
        <v>#N/A</v>
      </c>
      <c r="C414" s="1" t="str">
        <f ca="1">IFERROR(__xludf.DUMMYFUNCTION("""COMPUTED_VALUE"""),"#N/A")</f>
        <v>#N/A</v>
      </c>
      <c r="E414" s="1" t="str">
        <f ca="1">IFERROR(INDIRECT(ADDRESS(MATCH(A414,saturation_curves!A:A,0),MATCH(B414,saturation_curves!$1:$1,0),4,1,"saturation_curves")),"")</f>
        <v/>
      </c>
      <c r="F414" s="1" t="str">
        <f ca="1">IFERROR(INDIRECT(ADDRESS(MATCH(C414,saturation_curves!A:A,0),MATCH(D414,saturation_curves!$1:$1,0),4,1,"saturation_curves")),"")</f>
        <v/>
      </c>
      <c r="G414" s="1" t="str">
        <f ca="1">IFERROR(__xludf.DUMMYFUNCTION("LEFT(REGEXEXTRACT(B414,""(.*)KPI.*""),LEN(REGEXEXTRACT(B414,""(.*)KPI.*""))-1)"),"#N/A")</f>
        <v>#N/A</v>
      </c>
    </row>
    <row r="415" spans="1:7" ht="13" x14ac:dyDescent="0.15">
      <c r="A415" s="1" t="str">
        <f ca="1">IFERROR(__xludf.DUMMYFUNCTION("""COMPUTED_VALUE"""),"#N/A")</f>
        <v>#N/A</v>
      </c>
      <c r="C415" s="1" t="str">
        <f ca="1">IFERROR(__xludf.DUMMYFUNCTION("""COMPUTED_VALUE"""),"#N/A")</f>
        <v>#N/A</v>
      </c>
      <c r="E415" s="1" t="str">
        <f ca="1">IFERROR(INDIRECT(ADDRESS(MATCH(A415,saturation_curves!A:A,0),MATCH(B415,saturation_curves!$1:$1,0),4,1,"saturation_curves")),"")</f>
        <v/>
      </c>
      <c r="F415" s="1" t="str">
        <f ca="1">IFERROR(INDIRECT(ADDRESS(MATCH(C415,saturation_curves!A:A,0),MATCH(D415,saturation_curves!$1:$1,0),4,1,"saturation_curves")),"")</f>
        <v/>
      </c>
      <c r="G415" s="1" t="str">
        <f ca="1">IFERROR(__xludf.DUMMYFUNCTION("LEFT(REGEXEXTRACT(B415,""(.*)KPI.*""),LEN(REGEXEXTRACT(B415,""(.*)KPI.*""))-1)"),"#N/A")</f>
        <v>#N/A</v>
      </c>
    </row>
    <row r="416" spans="1:7" ht="13" x14ac:dyDescent="0.15">
      <c r="A416" s="1" t="str">
        <f ca="1">IFERROR(__xludf.DUMMYFUNCTION("""COMPUTED_VALUE"""),"#N/A")</f>
        <v>#N/A</v>
      </c>
      <c r="C416" s="1" t="str">
        <f ca="1">IFERROR(__xludf.DUMMYFUNCTION("""COMPUTED_VALUE"""),"#N/A")</f>
        <v>#N/A</v>
      </c>
      <c r="E416" s="1" t="str">
        <f ca="1">IFERROR(INDIRECT(ADDRESS(MATCH(A416,saturation_curves!A:A,0),MATCH(B416,saturation_curves!$1:$1,0),4,1,"saturation_curves")),"")</f>
        <v/>
      </c>
      <c r="F416" s="1" t="str">
        <f ca="1">IFERROR(INDIRECT(ADDRESS(MATCH(C416,saturation_curves!A:A,0),MATCH(D416,saturation_curves!$1:$1,0),4,1,"saturation_curves")),"")</f>
        <v/>
      </c>
      <c r="G416" s="1" t="str">
        <f ca="1">IFERROR(__xludf.DUMMYFUNCTION("LEFT(REGEXEXTRACT(B416,""(.*)KPI.*""),LEN(REGEXEXTRACT(B416,""(.*)KPI.*""))-1)"),"#N/A")</f>
        <v>#N/A</v>
      </c>
    </row>
    <row r="417" spans="1:7" ht="13" x14ac:dyDescent="0.15">
      <c r="A417" s="1" t="str">
        <f ca="1">IFERROR(__xludf.DUMMYFUNCTION("""COMPUTED_VALUE"""),"#N/A")</f>
        <v>#N/A</v>
      </c>
      <c r="C417" s="1" t="str">
        <f ca="1">IFERROR(__xludf.DUMMYFUNCTION("""COMPUTED_VALUE"""),"#N/A")</f>
        <v>#N/A</v>
      </c>
      <c r="E417" s="1" t="str">
        <f ca="1">IFERROR(INDIRECT(ADDRESS(MATCH(A417,saturation_curves!A:A,0),MATCH(B417,saturation_curves!$1:$1,0),4,1,"saturation_curves")),"")</f>
        <v/>
      </c>
      <c r="F417" s="1" t="str">
        <f ca="1">IFERROR(INDIRECT(ADDRESS(MATCH(C417,saturation_curves!A:A,0),MATCH(D417,saturation_curves!$1:$1,0),4,1,"saturation_curves")),"")</f>
        <v/>
      </c>
      <c r="G417" s="1" t="str">
        <f ca="1">IFERROR(__xludf.DUMMYFUNCTION("LEFT(REGEXEXTRACT(B417,""(.*)KPI.*""),LEN(REGEXEXTRACT(B417,""(.*)KPI.*""))-1)"),"#N/A")</f>
        <v>#N/A</v>
      </c>
    </row>
    <row r="418" spans="1:7" ht="13" x14ac:dyDescent="0.15">
      <c r="A418" s="1" t="str">
        <f ca="1">IFERROR(__xludf.DUMMYFUNCTION("""COMPUTED_VALUE"""),"#N/A")</f>
        <v>#N/A</v>
      </c>
      <c r="C418" s="1" t="str">
        <f ca="1">IFERROR(__xludf.DUMMYFUNCTION("""COMPUTED_VALUE"""),"#N/A")</f>
        <v>#N/A</v>
      </c>
      <c r="E418" s="1" t="str">
        <f ca="1">IFERROR(INDIRECT(ADDRESS(MATCH(A418,saturation_curves!A:A,0),MATCH(B418,saturation_curves!$1:$1,0),4,1,"saturation_curves")),"")</f>
        <v/>
      </c>
      <c r="F418" s="1" t="str">
        <f ca="1">IFERROR(INDIRECT(ADDRESS(MATCH(C418,saturation_curves!A:A,0),MATCH(D418,saturation_curves!$1:$1,0),4,1,"saturation_curves")),"")</f>
        <v/>
      </c>
      <c r="G418" s="1" t="str">
        <f ca="1">IFERROR(__xludf.DUMMYFUNCTION("LEFT(REGEXEXTRACT(B418,""(.*)KPI.*""),LEN(REGEXEXTRACT(B418,""(.*)KPI.*""))-1)"),"#N/A")</f>
        <v>#N/A</v>
      </c>
    </row>
    <row r="419" spans="1:7" ht="13" x14ac:dyDescent="0.15">
      <c r="A419" s="1" t="str">
        <f ca="1">IFERROR(__xludf.DUMMYFUNCTION("""COMPUTED_VALUE"""),"#N/A")</f>
        <v>#N/A</v>
      </c>
      <c r="C419" s="1" t="str">
        <f ca="1">IFERROR(__xludf.DUMMYFUNCTION("""COMPUTED_VALUE"""),"#N/A")</f>
        <v>#N/A</v>
      </c>
      <c r="E419" s="1" t="str">
        <f ca="1">IFERROR(INDIRECT(ADDRESS(MATCH(A419,saturation_curves!A:A,0),MATCH(B419,saturation_curves!$1:$1,0),4,1,"saturation_curves")),"")</f>
        <v/>
      </c>
      <c r="F419" s="1" t="str">
        <f ca="1">IFERROR(INDIRECT(ADDRESS(MATCH(C419,saturation_curves!A:A,0),MATCH(D419,saturation_curves!$1:$1,0),4,1,"saturation_curves")),"")</f>
        <v/>
      </c>
      <c r="G419" s="1" t="str">
        <f ca="1">IFERROR(__xludf.DUMMYFUNCTION("LEFT(REGEXEXTRACT(B419,""(.*)KPI.*""),LEN(REGEXEXTRACT(B419,""(.*)KPI.*""))-1)"),"#N/A")</f>
        <v>#N/A</v>
      </c>
    </row>
    <row r="420" spans="1:7" ht="13" x14ac:dyDescent="0.15">
      <c r="A420" s="1" t="str">
        <f ca="1">IFERROR(__xludf.DUMMYFUNCTION("""COMPUTED_VALUE"""),"#N/A")</f>
        <v>#N/A</v>
      </c>
      <c r="C420" s="1" t="str">
        <f ca="1">IFERROR(__xludf.DUMMYFUNCTION("""COMPUTED_VALUE"""),"#N/A")</f>
        <v>#N/A</v>
      </c>
      <c r="E420" s="1" t="str">
        <f ca="1">IFERROR(INDIRECT(ADDRESS(MATCH(A420,saturation_curves!A:A,0),MATCH(B420,saturation_curves!$1:$1,0),4,1,"saturation_curves")),"")</f>
        <v/>
      </c>
      <c r="F420" s="1" t="str">
        <f ca="1">IFERROR(INDIRECT(ADDRESS(MATCH(C420,saturation_curves!A:A,0),MATCH(D420,saturation_curves!$1:$1,0),4,1,"saturation_curves")),"")</f>
        <v/>
      </c>
      <c r="G420" s="1" t="str">
        <f ca="1">IFERROR(__xludf.DUMMYFUNCTION("LEFT(REGEXEXTRACT(B420,""(.*)KPI.*""),LEN(REGEXEXTRACT(B420,""(.*)KPI.*""))-1)"),"#N/A")</f>
        <v>#N/A</v>
      </c>
    </row>
    <row r="421" spans="1:7" ht="13" x14ac:dyDescent="0.15">
      <c r="A421" s="1" t="str">
        <f ca="1">IFERROR(__xludf.DUMMYFUNCTION("""COMPUTED_VALUE"""),"#N/A")</f>
        <v>#N/A</v>
      </c>
      <c r="C421" s="1" t="str">
        <f ca="1">IFERROR(__xludf.DUMMYFUNCTION("""COMPUTED_VALUE"""),"#N/A")</f>
        <v>#N/A</v>
      </c>
      <c r="E421" s="1" t="str">
        <f ca="1">IFERROR(INDIRECT(ADDRESS(MATCH(A421,saturation_curves!A:A,0),MATCH(B421,saturation_curves!$1:$1,0),4,1,"saturation_curves")),"")</f>
        <v/>
      </c>
      <c r="F421" s="1" t="str">
        <f ca="1">IFERROR(INDIRECT(ADDRESS(MATCH(C421,saturation_curves!A:A,0),MATCH(D421,saturation_curves!$1:$1,0),4,1,"saturation_curves")),"")</f>
        <v/>
      </c>
      <c r="G421" s="1" t="str">
        <f ca="1">IFERROR(__xludf.DUMMYFUNCTION("LEFT(REGEXEXTRACT(B421,""(.*)KPI.*""),LEN(REGEXEXTRACT(B421,""(.*)KPI.*""))-1)"),"#N/A")</f>
        <v>#N/A</v>
      </c>
    </row>
    <row r="422" spans="1:7" ht="13" x14ac:dyDescent="0.15">
      <c r="A422" s="1" t="str">
        <f ca="1">IFERROR(__xludf.DUMMYFUNCTION("""COMPUTED_VALUE"""),"#N/A")</f>
        <v>#N/A</v>
      </c>
      <c r="C422" s="1" t="str">
        <f ca="1">IFERROR(__xludf.DUMMYFUNCTION("""COMPUTED_VALUE"""),"#N/A")</f>
        <v>#N/A</v>
      </c>
      <c r="E422" s="1" t="str">
        <f ca="1">IFERROR(INDIRECT(ADDRESS(MATCH(A422,saturation_curves!A:A,0),MATCH(B422,saturation_curves!$1:$1,0),4,1,"saturation_curves")),"")</f>
        <v/>
      </c>
      <c r="F422" s="1" t="str">
        <f ca="1">IFERROR(INDIRECT(ADDRESS(MATCH(C422,saturation_curves!A:A,0),MATCH(D422,saturation_curves!$1:$1,0),4,1,"saturation_curves")),"")</f>
        <v/>
      </c>
      <c r="G422" s="1" t="str">
        <f ca="1">IFERROR(__xludf.DUMMYFUNCTION("LEFT(REGEXEXTRACT(B422,""(.*)KPI.*""),LEN(REGEXEXTRACT(B422,""(.*)KPI.*""))-1)"),"#N/A")</f>
        <v>#N/A</v>
      </c>
    </row>
    <row r="423" spans="1:7" ht="13" x14ac:dyDescent="0.15">
      <c r="A423" s="1" t="str">
        <f ca="1">IFERROR(__xludf.DUMMYFUNCTION("""COMPUTED_VALUE"""),"#N/A")</f>
        <v>#N/A</v>
      </c>
      <c r="C423" s="1" t="str">
        <f ca="1">IFERROR(__xludf.DUMMYFUNCTION("""COMPUTED_VALUE"""),"#N/A")</f>
        <v>#N/A</v>
      </c>
      <c r="E423" s="1" t="str">
        <f ca="1">IFERROR(INDIRECT(ADDRESS(MATCH(A423,saturation_curves!A:A,0),MATCH(B423,saturation_curves!$1:$1,0),4,1,"saturation_curves")),"")</f>
        <v/>
      </c>
      <c r="F423" s="1" t="str">
        <f ca="1">IFERROR(INDIRECT(ADDRESS(MATCH(C423,saturation_curves!A:A,0),MATCH(D423,saturation_curves!$1:$1,0),4,1,"saturation_curves")),"")</f>
        <v/>
      </c>
      <c r="G423" s="1" t="str">
        <f ca="1">IFERROR(__xludf.DUMMYFUNCTION("LEFT(REGEXEXTRACT(B423,""(.*)KPI.*""),LEN(REGEXEXTRACT(B423,""(.*)KPI.*""))-1)"),"#N/A")</f>
        <v>#N/A</v>
      </c>
    </row>
    <row r="424" spans="1:7" ht="13" x14ac:dyDescent="0.15">
      <c r="A424" s="1" t="str">
        <f ca="1">IFERROR(__xludf.DUMMYFUNCTION("""COMPUTED_VALUE"""),"#N/A")</f>
        <v>#N/A</v>
      </c>
      <c r="C424" s="1" t="str">
        <f ca="1">IFERROR(__xludf.DUMMYFUNCTION("""COMPUTED_VALUE"""),"#N/A")</f>
        <v>#N/A</v>
      </c>
      <c r="E424" s="1" t="str">
        <f ca="1">IFERROR(INDIRECT(ADDRESS(MATCH(A424,saturation_curves!A:A,0),MATCH(B424,saturation_curves!$1:$1,0),4,1,"saturation_curves")),"")</f>
        <v/>
      </c>
      <c r="F424" s="1" t="str">
        <f ca="1">IFERROR(INDIRECT(ADDRESS(MATCH(C424,saturation_curves!A:A,0),MATCH(D424,saturation_curves!$1:$1,0),4,1,"saturation_curves")),"")</f>
        <v/>
      </c>
      <c r="G424" s="1" t="str">
        <f ca="1">IFERROR(__xludf.DUMMYFUNCTION("LEFT(REGEXEXTRACT(B424,""(.*)KPI.*""),LEN(REGEXEXTRACT(B424,""(.*)KPI.*""))-1)"),"#N/A")</f>
        <v>#N/A</v>
      </c>
    </row>
    <row r="425" spans="1:7" ht="13" x14ac:dyDescent="0.15">
      <c r="A425" s="1" t="str">
        <f ca="1">IFERROR(__xludf.DUMMYFUNCTION("""COMPUTED_VALUE"""),"#N/A")</f>
        <v>#N/A</v>
      </c>
      <c r="C425" s="1" t="str">
        <f ca="1">IFERROR(__xludf.DUMMYFUNCTION("""COMPUTED_VALUE"""),"#N/A")</f>
        <v>#N/A</v>
      </c>
      <c r="E425" s="1" t="str">
        <f ca="1">IFERROR(INDIRECT(ADDRESS(MATCH(A425,saturation_curves!A:A,0),MATCH(B425,saturation_curves!$1:$1,0),4,1,"saturation_curves")),"")</f>
        <v/>
      </c>
      <c r="F425" s="1" t="str">
        <f ca="1">IFERROR(INDIRECT(ADDRESS(MATCH(C425,saturation_curves!A:A,0),MATCH(D425,saturation_curves!$1:$1,0),4,1,"saturation_curves")),"")</f>
        <v/>
      </c>
      <c r="G425" s="1" t="str">
        <f ca="1">IFERROR(__xludf.DUMMYFUNCTION("LEFT(REGEXEXTRACT(B425,""(.*)KPI.*""),LEN(REGEXEXTRACT(B425,""(.*)KPI.*""))-1)"),"#N/A")</f>
        <v>#N/A</v>
      </c>
    </row>
    <row r="426" spans="1:7" ht="13" x14ac:dyDescent="0.15">
      <c r="A426" s="1" t="str">
        <f ca="1">IFERROR(__xludf.DUMMYFUNCTION("""COMPUTED_VALUE"""),"#N/A")</f>
        <v>#N/A</v>
      </c>
      <c r="C426" s="1" t="str">
        <f ca="1">IFERROR(__xludf.DUMMYFUNCTION("""COMPUTED_VALUE"""),"#N/A")</f>
        <v>#N/A</v>
      </c>
      <c r="E426" s="1" t="str">
        <f ca="1">IFERROR(INDIRECT(ADDRESS(MATCH(A426,saturation_curves!A:A,0),MATCH(B426,saturation_curves!$1:$1,0),4,1,"saturation_curves")),"")</f>
        <v/>
      </c>
      <c r="F426" s="1" t="str">
        <f ca="1">IFERROR(INDIRECT(ADDRESS(MATCH(C426,saturation_curves!A:A,0),MATCH(D426,saturation_curves!$1:$1,0),4,1,"saturation_curves")),"")</f>
        <v/>
      </c>
      <c r="G426" s="1" t="str">
        <f ca="1">IFERROR(__xludf.DUMMYFUNCTION("LEFT(REGEXEXTRACT(B426,""(.*)KPI.*""),LEN(REGEXEXTRACT(B426,""(.*)KPI.*""))-1)"),"#N/A")</f>
        <v>#N/A</v>
      </c>
    </row>
    <row r="427" spans="1:7" ht="13" x14ac:dyDescent="0.15">
      <c r="A427" s="1" t="str">
        <f ca="1">IFERROR(__xludf.DUMMYFUNCTION("""COMPUTED_VALUE"""),"#N/A")</f>
        <v>#N/A</v>
      </c>
      <c r="C427" s="1" t="str">
        <f ca="1">IFERROR(__xludf.DUMMYFUNCTION("""COMPUTED_VALUE"""),"#N/A")</f>
        <v>#N/A</v>
      </c>
      <c r="E427" s="1" t="str">
        <f ca="1">IFERROR(INDIRECT(ADDRESS(MATCH(A427,saturation_curves!A:A,0),MATCH(B427,saturation_curves!$1:$1,0),4,1,"saturation_curves")),"")</f>
        <v/>
      </c>
      <c r="F427" s="1" t="str">
        <f ca="1">IFERROR(INDIRECT(ADDRESS(MATCH(C427,saturation_curves!A:A,0),MATCH(D427,saturation_curves!$1:$1,0),4,1,"saturation_curves")),"")</f>
        <v/>
      </c>
      <c r="G427" s="1" t="str">
        <f ca="1">IFERROR(__xludf.DUMMYFUNCTION("LEFT(REGEXEXTRACT(B427,""(.*)KPI.*""),LEN(REGEXEXTRACT(B427,""(.*)KPI.*""))-1)"),"#N/A")</f>
        <v>#N/A</v>
      </c>
    </row>
    <row r="428" spans="1:7" ht="13" x14ac:dyDescent="0.15">
      <c r="A428" s="1" t="str">
        <f ca="1">IFERROR(__xludf.DUMMYFUNCTION("""COMPUTED_VALUE"""),"#N/A")</f>
        <v>#N/A</v>
      </c>
      <c r="C428" s="1" t="str">
        <f ca="1">IFERROR(__xludf.DUMMYFUNCTION("""COMPUTED_VALUE"""),"#N/A")</f>
        <v>#N/A</v>
      </c>
      <c r="E428" s="1" t="str">
        <f ca="1">IFERROR(INDIRECT(ADDRESS(MATCH(A428,saturation_curves!A:A,0),MATCH(B428,saturation_curves!$1:$1,0),4,1,"saturation_curves")),"")</f>
        <v/>
      </c>
      <c r="F428" s="1" t="str">
        <f ca="1">IFERROR(INDIRECT(ADDRESS(MATCH(C428,saturation_curves!A:A,0),MATCH(D428,saturation_curves!$1:$1,0),4,1,"saturation_curves")),"")</f>
        <v/>
      </c>
      <c r="G428" s="1" t="str">
        <f ca="1">IFERROR(__xludf.DUMMYFUNCTION("LEFT(REGEXEXTRACT(B428,""(.*)KPI.*""),LEN(REGEXEXTRACT(B428,""(.*)KPI.*""))-1)"),"#N/A")</f>
        <v>#N/A</v>
      </c>
    </row>
    <row r="429" spans="1:7" ht="13" x14ac:dyDescent="0.15">
      <c r="A429" s="1" t="str">
        <f ca="1">IFERROR(__xludf.DUMMYFUNCTION("""COMPUTED_VALUE"""),"#N/A")</f>
        <v>#N/A</v>
      </c>
      <c r="C429" s="1" t="str">
        <f ca="1">IFERROR(__xludf.DUMMYFUNCTION("""COMPUTED_VALUE"""),"#N/A")</f>
        <v>#N/A</v>
      </c>
      <c r="E429" s="1" t="str">
        <f ca="1">IFERROR(INDIRECT(ADDRESS(MATCH(A429,saturation_curves!A:A,0),MATCH(B429,saturation_curves!$1:$1,0),4,1,"saturation_curves")),"")</f>
        <v/>
      </c>
      <c r="F429" s="1" t="str">
        <f ca="1">IFERROR(INDIRECT(ADDRESS(MATCH(C429,saturation_curves!A:A,0),MATCH(D429,saturation_curves!$1:$1,0),4,1,"saturation_curves")),"")</f>
        <v/>
      </c>
      <c r="G429" s="1" t="str">
        <f ca="1">IFERROR(__xludf.DUMMYFUNCTION("LEFT(REGEXEXTRACT(B429,""(.*)KPI.*""),LEN(REGEXEXTRACT(B429,""(.*)KPI.*""))-1)"),"#N/A")</f>
        <v>#N/A</v>
      </c>
    </row>
    <row r="430" spans="1:7" ht="13" x14ac:dyDescent="0.15">
      <c r="A430" s="1" t="str">
        <f ca="1">IFERROR(__xludf.DUMMYFUNCTION("""COMPUTED_VALUE"""),"#N/A")</f>
        <v>#N/A</v>
      </c>
      <c r="C430" s="1" t="str">
        <f ca="1">IFERROR(__xludf.DUMMYFUNCTION("""COMPUTED_VALUE"""),"#N/A")</f>
        <v>#N/A</v>
      </c>
      <c r="E430" s="1" t="str">
        <f ca="1">IFERROR(INDIRECT(ADDRESS(MATCH(A430,saturation_curves!A:A,0),MATCH(B430,saturation_curves!$1:$1,0),4,1,"saturation_curves")),"")</f>
        <v/>
      </c>
      <c r="F430" s="1" t="str">
        <f ca="1">IFERROR(INDIRECT(ADDRESS(MATCH(C430,saturation_curves!A:A,0),MATCH(D430,saturation_curves!$1:$1,0),4,1,"saturation_curves")),"")</f>
        <v/>
      </c>
      <c r="G430" s="1" t="str">
        <f ca="1">IFERROR(__xludf.DUMMYFUNCTION("LEFT(REGEXEXTRACT(B430,""(.*)KPI.*""),LEN(REGEXEXTRACT(B430,""(.*)KPI.*""))-1)"),"#N/A")</f>
        <v>#N/A</v>
      </c>
    </row>
    <row r="431" spans="1:7" ht="13" x14ac:dyDescent="0.15">
      <c r="A431" s="1" t="str">
        <f ca="1">IFERROR(__xludf.DUMMYFUNCTION("""COMPUTED_VALUE"""),"#N/A")</f>
        <v>#N/A</v>
      </c>
      <c r="C431" s="1" t="str">
        <f ca="1">IFERROR(__xludf.DUMMYFUNCTION("""COMPUTED_VALUE"""),"#N/A")</f>
        <v>#N/A</v>
      </c>
      <c r="E431" s="1" t="str">
        <f ca="1">IFERROR(INDIRECT(ADDRESS(MATCH(A431,saturation_curves!A:A,0),MATCH(B431,saturation_curves!$1:$1,0),4,1,"saturation_curves")),"")</f>
        <v/>
      </c>
      <c r="F431" s="1" t="str">
        <f ca="1">IFERROR(INDIRECT(ADDRESS(MATCH(C431,saturation_curves!A:A,0),MATCH(D431,saturation_curves!$1:$1,0),4,1,"saturation_curves")),"")</f>
        <v/>
      </c>
      <c r="G431" s="1" t="str">
        <f ca="1">IFERROR(__xludf.DUMMYFUNCTION("LEFT(REGEXEXTRACT(B431,""(.*)KPI.*""),LEN(REGEXEXTRACT(B431,""(.*)KPI.*""))-1)"),"#N/A")</f>
        <v>#N/A</v>
      </c>
    </row>
    <row r="432" spans="1:7" ht="13" x14ac:dyDescent="0.15">
      <c r="A432" s="1" t="str">
        <f ca="1">IFERROR(__xludf.DUMMYFUNCTION("""COMPUTED_VALUE"""),"#N/A")</f>
        <v>#N/A</v>
      </c>
      <c r="C432" s="1" t="str">
        <f ca="1">IFERROR(__xludf.DUMMYFUNCTION("""COMPUTED_VALUE"""),"#N/A")</f>
        <v>#N/A</v>
      </c>
      <c r="E432" s="1" t="str">
        <f ca="1">IFERROR(INDIRECT(ADDRESS(MATCH(A432,saturation_curves!A:A,0),MATCH(B432,saturation_curves!$1:$1,0),4,1,"saturation_curves")),"")</f>
        <v/>
      </c>
      <c r="F432" s="1" t="str">
        <f ca="1">IFERROR(INDIRECT(ADDRESS(MATCH(C432,saturation_curves!A:A,0),MATCH(D432,saturation_curves!$1:$1,0),4,1,"saturation_curves")),"")</f>
        <v/>
      </c>
      <c r="G432" s="1" t="str">
        <f ca="1">IFERROR(__xludf.DUMMYFUNCTION("LEFT(REGEXEXTRACT(B432,""(.*)KPI.*""),LEN(REGEXEXTRACT(B432,""(.*)KPI.*""))-1)"),"#N/A")</f>
        <v>#N/A</v>
      </c>
    </row>
    <row r="433" spans="1:7" ht="13" x14ac:dyDescent="0.15">
      <c r="A433" s="1" t="str">
        <f ca="1">IFERROR(__xludf.DUMMYFUNCTION("""COMPUTED_VALUE"""),"#N/A")</f>
        <v>#N/A</v>
      </c>
      <c r="C433" s="1" t="str">
        <f ca="1">IFERROR(__xludf.DUMMYFUNCTION("""COMPUTED_VALUE"""),"#N/A")</f>
        <v>#N/A</v>
      </c>
      <c r="E433" s="1" t="str">
        <f ca="1">IFERROR(INDIRECT(ADDRESS(MATCH(A433,saturation_curves!A:A,0),MATCH(B433,saturation_curves!$1:$1,0),4,1,"saturation_curves")),"")</f>
        <v/>
      </c>
      <c r="F433" s="1" t="str">
        <f ca="1">IFERROR(INDIRECT(ADDRESS(MATCH(C433,saturation_curves!A:A,0),MATCH(D433,saturation_curves!$1:$1,0),4,1,"saturation_curves")),"")</f>
        <v/>
      </c>
      <c r="G433" s="1" t="str">
        <f ca="1">IFERROR(__xludf.DUMMYFUNCTION("LEFT(REGEXEXTRACT(B433,""(.*)KPI.*""),LEN(REGEXEXTRACT(B433,""(.*)KPI.*""))-1)"),"#N/A")</f>
        <v>#N/A</v>
      </c>
    </row>
    <row r="434" spans="1:7" ht="13" x14ac:dyDescent="0.15">
      <c r="A434" s="1" t="str">
        <f ca="1">IFERROR(__xludf.DUMMYFUNCTION("""COMPUTED_VALUE"""),"#N/A")</f>
        <v>#N/A</v>
      </c>
      <c r="C434" s="1" t="str">
        <f ca="1">IFERROR(__xludf.DUMMYFUNCTION("""COMPUTED_VALUE"""),"#N/A")</f>
        <v>#N/A</v>
      </c>
      <c r="E434" s="1" t="str">
        <f ca="1">IFERROR(INDIRECT(ADDRESS(MATCH(A434,saturation_curves!A:A,0),MATCH(B434,saturation_curves!$1:$1,0),4,1,"saturation_curves")),"")</f>
        <v/>
      </c>
      <c r="F434" s="1" t="str">
        <f ca="1">IFERROR(INDIRECT(ADDRESS(MATCH(C434,saturation_curves!A:A,0),MATCH(D434,saturation_curves!$1:$1,0),4,1,"saturation_curves")),"")</f>
        <v/>
      </c>
      <c r="G434" s="1" t="str">
        <f ca="1">IFERROR(__xludf.DUMMYFUNCTION("LEFT(REGEXEXTRACT(B434,""(.*)KPI.*""),LEN(REGEXEXTRACT(B434,""(.*)KPI.*""))-1)"),"#N/A")</f>
        <v>#N/A</v>
      </c>
    </row>
    <row r="435" spans="1:7" ht="13" x14ac:dyDescent="0.15">
      <c r="A435" s="1" t="str">
        <f ca="1">IFERROR(__xludf.DUMMYFUNCTION("""COMPUTED_VALUE"""),"#N/A")</f>
        <v>#N/A</v>
      </c>
      <c r="C435" s="1" t="str">
        <f ca="1">IFERROR(__xludf.DUMMYFUNCTION("""COMPUTED_VALUE"""),"#N/A")</f>
        <v>#N/A</v>
      </c>
      <c r="E435" s="1" t="str">
        <f ca="1">IFERROR(INDIRECT(ADDRESS(MATCH(A435,saturation_curves!A:A,0),MATCH(B435,saturation_curves!$1:$1,0),4,1,"saturation_curves")),"")</f>
        <v/>
      </c>
      <c r="F435" s="1" t="str">
        <f ca="1">IFERROR(INDIRECT(ADDRESS(MATCH(C435,saturation_curves!A:A,0),MATCH(D435,saturation_curves!$1:$1,0),4,1,"saturation_curves")),"")</f>
        <v/>
      </c>
      <c r="G435" s="1" t="str">
        <f ca="1">IFERROR(__xludf.DUMMYFUNCTION("LEFT(REGEXEXTRACT(B435,""(.*)KPI.*""),LEN(REGEXEXTRACT(B435,""(.*)KPI.*""))-1)"),"#N/A")</f>
        <v>#N/A</v>
      </c>
    </row>
    <row r="436" spans="1:7" ht="13" x14ac:dyDescent="0.15">
      <c r="A436" s="1" t="str">
        <f ca="1">IFERROR(__xludf.DUMMYFUNCTION("""COMPUTED_VALUE"""),"#N/A")</f>
        <v>#N/A</v>
      </c>
      <c r="C436" s="1" t="str">
        <f ca="1">IFERROR(__xludf.DUMMYFUNCTION("""COMPUTED_VALUE"""),"#N/A")</f>
        <v>#N/A</v>
      </c>
      <c r="E436" s="1" t="str">
        <f ca="1">IFERROR(INDIRECT(ADDRESS(MATCH(A436,saturation_curves!A:A,0),MATCH(B436,saturation_curves!$1:$1,0),4,1,"saturation_curves")),"")</f>
        <v/>
      </c>
      <c r="F436" s="1" t="str">
        <f ca="1">IFERROR(INDIRECT(ADDRESS(MATCH(C436,saturation_curves!A:A,0),MATCH(D436,saturation_curves!$1:$1,0),4,1,"saturation_curves")),"")</f>
        <v/>
      </c>
      <c r="G436" s="1" t="str">
        <f ca="1">IFERROR(__xludf.DUMMYFUNCTION("LEFT(REGEXEXTRACT(B436,""(.*)KPI.*""),LEN(REGEXEXTRACT(B436,""(.*)KPI.*""))-1)"),"#N/A")</f>
        <v>#N/A</v>
      </c>
    </row>
    <row r="437" spans="1:7" ht="13" x14ac:dyDescent="0.15">
      <c r="A437" s="1" t="str">
        <f ca="1">IFERROR(__xludf.DUMMYFUNCTION("""COMPUTED_VALUE"""),"#N/A")</f>
        <v>#N/A</v>
      </c>
      <c r="C437" s="1" t="str">
        <f ca="1">IFERROR(__xludf.DUMMYFUNCTION("""COMPUTED_VALUE"""),"#N/A")</f>
        <v>#N/A</v>
      </c>
      <c r="E437" s="1" t="str">
        <f ca="1">IFERROR(INDIRECT(ADDRESS(MATCH(A437,saturation_curves!A:A,0),MATCH(B437,saturation_curves!$1:$1,0),4,1,"saturation_curves")),"")</f>
        <v/>
      </c>
      <c r="F437" s="1" t="str">
        <f ca="1">IFERROR(INDIRECT(ADDRESS(MATCH(C437,saturation_curves!A:A,0),MATCH(D437,saturation_curves!$1:$1,0),4,1,"saturation_curves")),"")</f>
        <v/>
      </c>
      <c r="G437" s="1" t="str">
        <f ca="1">IFERROR(__xludf.DUMMYFUNCTION("LEFT(REGEXEXTRACT(B437,""(.*)KPI.*""),LEN(REGEXEXTRACT(B437,""(.*)KPI.*""))-1)"),"#N/A")</f>
        <v>#N/A</v>
      </c>
    </row>
    <row r="438" spans="1:7" ht="13" x14ac:dyDescent="0.15">
      <c r="A438" s="1" t="str">
        <f ca="1">IFERROR(__xludf.DUMMYFUNCTION("""COMPUTED_VALUE"""),"#N/A")</f>
        <v>#N/A</v>
      </c>
      <c r="C438" s="1" t="str">
        <f ca="1">IFERROR(__xludf.DUMMYFUNCTION("""COMPUTED_VALUE"""),"#N/A")</f>
        <v>#N/A</v>
      </c>
      <c r="E438" s="1" t="str">
        <f ca="1">IFERROR(INDIRECT(ADDRESS(MATCH(A438,saturation_curves!A:A,0),MATCH(B438,saturation_curves!$1:$1,0),4,1,"saturation_curves")),"")</f>
        <v/>
      </c>
      <c r="F438" s="1" t="str">
        <f ca="1">IFERROR(INDIRECT(ADDRESS(MATCH(C438,saturation_curves!A:A,0),MATCH(D438,saturation_curves!$1:$1,0),4,1,"saturation_curves")),"")</f>
        <v/>
      </c>
      <c r="G438" s="1" t="str">
        <f ca="1">IFERROR(__xludf.DUMMYFUNCTION("LEFT(REGEXEXTRACT(B438,""(.*)KPI.*""),LEN(REGEXEXTRACT(B438,""(.*)KPI.*""))-1)"),"#N/A")</f>
        <v>#N/A</v>
      </c>
    </row>
    <row r="439" spans="1:7" ht="13" x14ac:dyDescent="0.15">
      <c r="A439" s="1" t="str">
        <f ca="1">IFERROR(__xludf.DUMMYFUNCTION("""COMPUTED_VALUE"""),"#N/A")</f>
        <v>#N/A</v>
      </c>
      <c r="C439" s="1" t="str">
        <f ca="1">IFERROR(__xludf.DUMMYFUNCTION("""COMPUTED_VALUE"""),"#N/A")</f>
        <v>#N/A</v>
      </c>
      <c r="E439" s="1" t="str">
        <f ca="1">IFERROR(INDIRECT(ADDRESS(MATCH(A439,saturation_curves!A:A,0),MATCH(B439,saturation_curves!$1:$1,0),4,1,"saturation_curves")),"")</f>
        <v/>
      </c>
      <c r="F439" s="1" t="str">
        <f ca="1">IFERROR(INDIRECT(ADDRESS(MATCH(C439,saturation_curves!A:A,0),MATCH(D439,saturation_curves!$1:$1,0),4,1,"saturation_curves")),"")</f>
        <v/>
      </c>
      <c r="G439" s="1" t="str">
        <f ca="1">IFERROR(__xludf.DUMMYFUNCTION("LEFT(REGEXEXTRACT(B439,""(.*)KPI.*""),LEN(REGEXEXTRACT(B439,""(.*)KPI.*""))-1)"),"#N/A")</f>
        <v>#N/A</v>
      </c>
    </row>
    <row r="440" spans="1:7" ht="13" x14ac:dyDescent="0.15">
      <c r="A440" s="1" t="str">
        <f ca="1">IFERROR(__xludf.DUMMYFUNCTION("""COMPUTED_VALUE"""),"#N/A")</f>
        <v>#N/A</v>
      </c>
      <c r="C440" s="1" t="str">
        <f ca="1">IFERROR(__xludf.DUMMYFUNCTION("""COMPUTED_VALUE"""),"#N/A")</f>
        <v>#N/A</v>
      </c>
      <c r="E440" s="1" t="str">
        <f ca="1">IFERROR(INDIRECT(ADDRESS(MATCH(A440,saturation_curves!A:A,0),MATCH(B440,saturation_curves!$1:$1,0),4,1,"saturation_curves")),"")</f>
        <v/>
      </c>
      <c r="F440" s="1" t="str">
        <f ca="1">IFERROR(INDIRECT(ADDRESS(MATCH(C440,saturation_curves!A:A,0),MATCH(D440,saturation_curves!$1:$1,0),4,1,"saturation_curves")),"")</f>
        <v/>
      </c>
      <c r="G440" s="1" t="str">
        <f ca="1">IFERROR(__xludf.DUMMYFUNCTION("LEFT(REGEXEXTRACT(B440,""(.*)KPI.*""),LEN(REGEXEXTRACT(B440,""(.*)KPI.*""))-1)"),"#N/A")</f>
        <v>#N/A</v>
      </c>
    </row>
    <row r="441" spans="1:7" ht="13" x14ac:dyDescent="0.15">
      <c r="A441" s="1" t="str">
        <f ca="1">IFERROR(__xludf.DUMMYFUNCTION("""COMPUTED_VALUE"""),"#N/A")</f>
        <v>#N/A</v>
      </c>
      <c r="C441" s="1" t="str">
        <f ca="1">IFERROR(__xludf.DUMMYFUNCTION("""COMPUTED_VALUE"""),"#N/A")</f>
        <v>#N/A</v>
      </c>
      <c r="E441" s="1" t="str">
        <f ca="1">IFERROR(INDIRECT(ADDRESS(MATCH(A441,saturation_curves!A:A,0),MATCH(B441,saturation_curves!$1:$1,0),4,1,"saturation_curves")),"")</f>
        <v/>
      </c>
      <c r="F441" s="1" t="str">
        <f ca="1">IFERROR(INDIRECT(ADDRESS(MATCH(C441,saturation_curves!A:A,0),MATCH(D441,saturation_curves!$1:$1,0),4,1,"saturation_curves")),"")</f>
        <v/>
      </c>
      <c r="G441" s="1" t="str">
        <f ca="1">IFERROR(__xludf.DUMMYFUNCTION("LEFT(REGEXEXTRACT(B441,""(.*)KPI.*""),LEN(REGEXEXTRACT(B441,""(.*)KPI.*""))-1)"),"#N/A")</f>
        <v>#N/A</v>
      </c>
    </row>
    <row r="442" spans="1:7" ht="13" x14ac:dyDescent="0.15">
      <c r="A442" s="1" t="str">
        <f ca="1">IFERROR(__xludf.DUMMYFUNCTION("""COMPUTED_VALUE"""),"#N/A")</f>
        <v>#N/A</v>
      </c>
      <c r="C442" s="1" t="str">
        <f ca="1">IFERROR(__xludf.DUMMYFUNCTION("""COMPUTED_VALUE"""),"#N/A")</f>
        <v>#N/A</v>
      </c>
      <c r="E442" s="1" t="str">
        <f ca="1">IFERROR(INDIRECT(ADDRESS(MATCH(A442,saturation_curves!A:A,0),MATCH(B442,saturation_curves!$1:$1,0),4,1,"saturation_curves")),"")</f>
        <v/>
      </c>
      <c r="F442" s="1" t="str">
        <f ca="1">IFERROR(INDIRECT(ADDRESS(MATCH(C442,saturation_curves!A:A,0),MATCH(D442,saturation_curves!$1:$1,0),4,1,"saturation_curves")),"")</f>
        <v/>
      </c>
      <c r="G442" s="1" t="str">
        <f ca="1">IFERROR(__xludf.DUMMYFUNCTION("LEFT(REGEXEXTRACT(B442,""(.*)KPI.*""),LEN(REGEXEXTRACT(B442,""(.*)KPI.*""))-1)"),"#N/A")</f>
        <v>#N/A</v>
      </c>
    </row>
    <row r="443" spans="1:7" ht="13" x14ac:dyDescent="0.15">
      <c r="A443" s="1" t="str">
        <f ca="1">IFERROR(__xludf.DUMMYFUNCTION("""COMPUTED_VALUE"""),"#N/A")</f>
        <v>#N/A</v>
      </c>
      <c r="C443" s="1" t="str">
        <f ca="1">IFERROR(__xludf.DUMMYFUNCTION("""COMPUTED_VALUE"""),"#N/A")</f>
        <v>#N/A</v>
      </c>
      <c r="E443" s="1" t="str">
        <f ca="1">IFERROR(INDIRECT(ADDRESS(MATCH(A443,saturation_curves!A:A,0),MATCH(B443,saturation_curves!$1:$1,0),4,1,"saturation_curves")),"")</f>
        <v/>
      </c>
      <c r="F443" s="1" t="str">
        <f ca="1">IFERROR(INDIRECT(ADDRESS(MATCH(C443,saturation_curves!A:A,0),MATCH(D443,saturation_curves!$1:$1,0),4,1,"saturation_curves")),"")</f>
        <v/>
      </c>
      <c r="G443" s="1" t="str">
        <f ca="1">IFERROR(__xludf.DUMMYFUNCTION("LEFT(REGEXEXTRACT(B443,""(.*)KPI.*""),LEN(REGEXEXTRACT(B443,""(.*)KPI.*""))-1)"),"#N/A")</f>
        <v>#N/A</v>
      </c>
    </row>
    <row r="444" spans="1:7" ht="13" x14ac:dyDescent="0.15">
      <c r="A444" s="1" t="str">
        <f ca="1">IFERROR(__xludf.DUMMYFUNCTION("""COMPUTED_VALUE"""),"#N/A")</f>
        <v>#N/A</v>
      </c>
      <c r="C444" s="1" t="str">
        <f ca="1">IFERROR(__xludf.DUMMYFUNCTION("""COMPUTED_VALUE"""),"#N/A")</f>
        <v>#N/A</v>
      </c>
      <c r="E444" s="1" t="str">
        <f ca="1">IFERROR(INDIRECT(ADDRESS(MATCH(A444,saturation_curves!A:A,0),MATCH(B444,saturation_curves!$1:$1,0),4,1,"saturation_curves")),"")</f>
        <v/>
      </c>
      <c r="F444" s="1" t="str">
        <f ca="1">IFERROR(INDIRECT(ADDRESS(MATCH(C444,saturation_curves!A:A,0),MATCH(D444,saturation_curves!$1:$1,0),4,1,"saturation_curves")),"")</f>
        <v/>
      </c>
      <c r="G444" s="1" t="str">
        <f ca="1">IFERROR(__xludf.DUMMYFUNCTION("LEFT(REGEXEXTRACT(B444,""(.*)KPI.*""),LEN(REGEXEXTRACT(B444,""(.*)KPI.*""))-1)"),"#N/A")</f>
        <v>#N/A</v>
      </c>
    </row>
    <row r="445" spans="1:7" ht="13" x14ac:dyDescent="0.15">
      <c r="A445" s="1" t="str">
        <f ca="1">IFERROR(__xludf.DUMMYFUNCTION("""COMPUTED_VALUE"""),"#N/A")</f>
        <v>#N/A</v>
      </c>
      <c r="C445" s="1" t="str">
        <f ca="1">IFERROR(__xludf.DUMMYFUNCTION("""COMPUTED_VALUE"""),"#N/A")</f>
        <v>#N/A</v>
      </c>
      <c r="E445" s="1" t="str">
        <f ca="1">IFERROR(INDIRECT(ADDRESS(MATCH(A445,saturation_curves!A:A,0),MATCH(B445,saturation_curves!$1:$1,0),4,1,"saturation_curves")),"")</f>
        <v/>
      </c>
      <c r="F445" s="1" t="str">
        <f ca="1">IFERROR(INDIRECT(ADDRESS(MATCH(C445,saturation_curves!A:A,0),MATCH(D445,saturation_curves!$1:$1,0),4,1,"saturation_curves")),"")</f>
        <v/>
      </c>
      <c r="G445" s="1" t="str">
        <f ca="1">IFERROR(__xludf.DUMMYFUNCTION("LEFT(REGEXEXTRACT(B445,""(.*)KPI.*""),LEN(REGEXEXTRACT(B445,""(.*)KPI.*""))-1)"),"#N/A")</f>
        <v>#N/A</v>
      </c>
    </row>
    <row r="446" spans="1:7" ht="13" x14ac:dyDescent="0.15">
      <c r="A446" s="1" t="str">
        <f ca="1">IFERROR(__xludf.DUMMYFUNCTION("""COMPUTED_VALUE"""),"#N/A")</f>
        <v>#N/A</v>
      </c>
      <c r="C446" s="1" t="str">
        <f ca="1">IFERROR(__xludf.DUMMYFUNCTION("""COMPUTED_VALUE"""),"#N/A")</f>
        <v>#N/A</v>
      </c>
      <c r="E446" s="1" t="str">
        <f ca="1">IFERROR(INDIRECT(ADDRESS(MATCH(A446,saturation_curves!A:A,0),MATCH(B446,saturation_curves!$1:$1,0),4,1,"saturation_curves")),"")</f>
        <v/>
      </c>
      <c r="F446" s="1" t="str">
        <f ca="1">IFERROR(INDIRECT(ADDRESS(MATCH(C446,saturation_curves!A:A,0),MATCH(D446,saturation_curves!$1:$1,0),4,1,"saturation_curves")),"")</f>
        <v/>
      </c>
      <c r="G446" s="1" t="str">
        <f ca="1">IFERROR(__xludf.DUMMYFUNCTION("LEFT(REGEXEXTRACT(B446,""(.*)KPI.*""),LEN(REGEXEXTRACT(B446,""(.*)KPI.*""))-1)"),"#N/A")</f>
        <v>#N/A</v>
      </c>
    </row>
    <row r="447" spans="1:7" ht="13" x14ac:dyDescent="0.15">
      <c r="A447" s="1" t="str">
        <f ca="1">IFERROR(__xludf.DUMMYFUNCTION("""COMPUTED_VALUE"""),"#N/A")</f>
        <v>#N/A</v>
      </c>
      <c r="C447" s="1" t="str">
        <f ca="1">IFERROR(__xludf.DUMMYFUNCTION("""COMPUTED_VALUE"""),"#N/A")</f>
        <v>#N/A</v>
      </c>
      <c r="E447" s="1" t="str">
        <f ca="1">IFERROR(INDIRECT(ADDRESS(MATCH(A447,saturation_curves!A:A,0),MATCH(B447,saturation_curves!$1:$1,0),4,1,"saturation_curves")),"")</f>
        <v/>
      </c>
      <c r="F447" s="1" t="str">
        <f ca="1">IFERROR(INDIRECT(ADDRESS(MATCH(C447,saturation_curves!A:A,0),MATCH(D447,saturation_curves!$1:$1,0),4,1,"saturation_curves")),"")</f>
        <v/>
      </c>
      <c r="G447" s="1" t="str">
        <f ca="1">IFERROR(__xludf.DUMMYFUNCTION("LEFT(REGEXEXTRACT(B447,""(.*)KPI.*""),LEN(REGEXEXTRACT(B447,""(.*)KPI.*""))-1)"),"#N/A")</f>
        <v>#N/A</v>
      </c>
    </row>
    <row r="448" spans="1:7" ht="13" x14ac:dyDescent="0.15">
      <c r="A448" s="1" t="str">
        <f ca="1">IFERROR(__xludf.DUMMYFUNCTION("""COMPUTED_VALUE"""),"#N/A")</f>
        <v>#N/A</v>
      </c>
      <c r="C448" s="1" t="str">
        <f ca="1">IFERROR(__xludf.DUMMYFUNCTION("""COMPUTED_VALUE"""),"#N/A")</f>
        <v>#N/A</v>
      </c>
      <c r="E448" s="1" t="str">
        <f ca="1">IFERROR(INDIRECT(ADDRESS(MATCH(A448,saturation_curves!A:A,0),MATCH(B448,saturation_curves!$1:$1,0),4,1,"saturation_curves")),"")</f>
        <v/>
      </c>
      <c r="F448" s="1" t="str">
        <f ca="1">IFERROR(INDIRECT(ADDRESS(MATCH(C448,saturation_curves!A:A,0),MATCH(D448,saturation_curves!$1:$1,0),4,1,"saturation_curves")),"")</f>
        <v/>
      </c>
      <c r="G448" s="1" t="str">
        <f ca="1">IFERROR(__xludf.DUMMYFUNCTION("LEFT(REGEXEXTRACT(B448,""(.*)KPI.*""),LEN(REGEXEXTRACT(B448,""(.*)KPI.*""))-1)"),"#N/A")</f>
        <v>#N/A</v>
      </c>
    </row>
    <row r="449" spans="1:7" ht="13" x14ac:dyDescent="0.15">
      <c r="A449" s="1" t="str">
        <f ca="1">IFERROR(__xludf.DUMMYFUNCTION("""COMPUTED_VALUE"""),"#N/A")</f>
        <v>#N/A</v>
      </c>
      <c r="C449" s="1" t="str">
        <f ca="1">IFERROR(__xludf.DUMMYFUNCTION("""COMPUTED_VALUE"""),"#N/A")</f>
        <v>#N/A</v>
      </c>
      <c r="E449" s="1" t="str">
        <f ca="1">IFERROR(INDIRECT(ADDRESS(MATCH(A449,saturation_curves!A:A,0),MATCH(B449,saturation_curves!$1:$1,0),4,1,"saturation_curves")),"")</f>
        <v/>
      </c>
      <c r="F449" s="1" t="str">
        <f ca="1">IFERROR(INDIRECT(ADDRESS(MATCH(C449,saturation_curves!A:A,0),MATCH(D449,saturation_curves!$1:$1,0),4,1,"saturation_curves")),"")</f>
        <v/>
      </c>
      <c r="G449" s="1" t="str">
        <f ca="1">IFERROR(__xludf.DUMMYFUNCTION("LEFT(REGEXEXTRACT(B449,""(.*)KPI.*""),LEN(REGEXEXTRACT(B449,""(.*)KPI.*""))-1)"),"#N/A")</f>
        <v>#N/A</v>
      </c>
    </row>
    <row r="450" spans="1:7" ht="13" x14ac:dyDescent="0.15">
      <c r="A450" s="1" t="str">
        <f ca="1">IFERROR(__xludf.DUMMYFUNCTION("""COMPUTED_VALUE"""),"#N/A")</f>
        <v>#N/A</v>
      </c>
      <c r="C450" s="1" t="str">
        <f ca="1">IFERROR(__xludf.DUMMYFUNCTION("""COMPUTED_VALUE"""),"#N/A")</f>
        <v>#N/A</v>
      </c>
      <c r="E450" s="1" t="str">
        <f ca="1">IFERROR(INDIRECT(ADDRESS(MATCH(A450,saturation_curves!A:A,0),MATCH(B450,saturation_curves!$1:$1,0),4,1,"saturation_curves")),"")</f>
        <v/>
      </c>
      <c r="F450" s="1" t="str">
        <f ca="1">IFERROR(INDIRECT(ADDRESS(MATCH(C450,saturation_curves!A:A,0),MATCH(D450,saturation_curves!$1:$1,0),4,1,"saturation_curves")),"")</f>
        <v/>
      </c>
      <c r="G450" s="1" t="str">
        <f ca="1">IFERROR(__xludf.DUMMYFUNCTION("LEFT(REGEXEXTRACT(B450,""(.*)KPI.*""),LEN(REGEXEXTRACT(B450,""(.*)KPI.*""))-1)"),"#N/A")</f>
        <v>#N/A</v>
      </c>
    </row>
    <row r="451" spans="1:7" ht="13" x14ac:dyDescent="0.15">
      <c r="A451" s="1" t="str">
        <f ca="1">IFERROR(__xludf.DUMMYFUNCTION("""COMPUTED_VALUE"""),"#N/A")</f>
        <v>#N/A</v>
      </c>
      <c r="C451" s="1" t="str">
        <f ca="1">IFERROR(__xludf.DUMMYFUNCTION("""COMPUTED_VALUE"""),"#N/A")</f>
        <v>#N/A</v>
      </c>
      <c r="E451" s="1" t="str">
        <f ca="1">IFERROR(INDIRECT(ADDRESS(MATCH(A451,saturation_curves!A:A,0),MATCH(B451,saturation_curves!$1:$1,0),4,1,"saturation_curves")),"")</f>
        <v/>
      </c>
      <c r="F451" s="1" t="str">
        <f ca="1">IFERROR(INDIRECT(ADDRESS(MATCH(C451,saturation_curves!A:A,0),MATCH(D451,saturation_curves!$1:$1,0),4,1,"saturation_curves")),"")</f>
        <v/>
      </c>
      <c r="G451" s="1" t="str">
        <f ca="1">IFERROR(__xludf.DUMMYFUNCTION("LEFT(REGEXEXTRACT(B451,""(.*)KPI.*""),LEN(REGEXEXTRACT(B451,""(.*)KPI.*""))-1)"),"#N/A")</f>
        <v>#N/A</v>
      </c>
    </row>
    <row r="452" spans="1:7" ht="13" x14ac:dyDescent="0.15">
      <c r="A452" s="1" t="str">
        <f ca="1">IFERROR(__xludf.DUMMYFUNCTION("""COMPUTED_VALUE"""),"#N/A")</f>
        <v>#N/A</v>
      </c>
      <c r="C452" s="1" t="str">
        <f ca="1">IFERROR(__xludf.DUMMYFUNCTION("""COMPUTED_VALUE"""),"#N/A")</f>
        <v>#N/A</v>
      </c>
      <c r="E452" s="1" t="str">
        <f ca="1">IFERROR(INDIRECT(ADDRESS(MATCH(A452,saturation_curves!A:A,0),MATCH(B452,saturation_curves!$1:$1,0),4,1,"saturation_curves")),"")</f>
        <v/>
      </c>
      <c r="F452" s="1" t="str">
        <f ca="1">IFERROR(INDIRECT(ADDRESS(MATCH(C452,saturation_curves!A:A,0),MATCH(D452,saturation_curves!$1:$1,0),4,1,"saturation_curves")),"")</f>
        <v/>
      </c>
      <c r="G452" s="1" t="str">
        <f ca="1">IFERROR(__xludf.DUMMYFUNCTION("LEFT(REGEXEXTRACT(B452,""(.*)KPI.*""),LEN(REGEXEXTRACT(B452,""(.*)KPI.*""))-1)"),"#N/A")</f>
        <v>#N/A</v>
      </c>
    </row>
    <row r="453" spans="1:7" ht="13" x14ac:dyDescent="0.15">
      <c r="A453" s="1" t="str">
        <f ca="1">IFERROR(__xludf.DUMMYFUNCTION("""COMPUTED_VALUE"""),"#N/A")</f>
        <v>#N/A</v>
      </c>
      <c r="C453" s="1" t="str">
        <f ca="1">IFERROR(__xludf.DUMMYFUNCTION("""COMPUTED_VALUE"""),"#N/A")</f>
        <v>#N/A</v>
      </c>
      <c r="E453" s="1" t="str">
        <f ca="1">IFERROR(INDIRECT(ADDRESS(MATCH(A453,saturation_curves!A:A,0),MATCH(B453,saturation_curves!$1:$1,0),4,1,"saturation_curves")),"")</f>
        <v/>
      </c>
      <c r="F453" s="1" t="str">
        <f ca="1">IFERROR(INDIRECT(ADDRESS(MATCH(C453,saturation_curves!A:A,0),MATCH(D453,saturation_curves!$1:$1,0),4,1,"saturation_curves")),"")</f>
        <v/>
      </c>
      <c r="G453" s="1" t="str">
        <f ca="1">IFERROR(__xludf.DUMMYFUNCTION("LEFT(REGEXEXTRACT(B453,""(.*)KPI.*""),LEN(REGEXEXTRACT(B453,""(.*)KPI.*""))-1)"),"#N/A")</f>
        <v>#N/A</v>
      </c>
    </row>
    <row r="454" spans="1:7" ht="13" x14ac:dyDescent="0.15">
      <c r="A454" s="1" t="str">
        <f ca="1">IFERROR(__xludf.DUMMYFUNCTION("""COMPUTED_VALUE"""),"#N/A")</f>
        <v>#N/A</v>
      </c>
      <c r="C454" s="1" t="str">
        <f ca="1">IFERROR(__xludf.DUMMYFUNCTION("""COMPUTED_VALUE"""),"#N/A")</f>
        <v>#N/A</v>
      </c>
      <c r="E454" s="1" t="str">
        <f ca="1">IFERROR(INDIRECT(ADDRESS(MATCH(A454,saturation_curves!A:A,0),MATCH(B454,saturation_curves!$1:$1,0),4,1,"saturation_curves")),"")</f>
        <v/>
      </c>
      <c r="F454" s="1" t="str">
        <f ca="1">IFERROR(INDIRECT(ADDRESS(MATCH(C454,saturation_curves!A:A,0),MATCH(D454,saturation_curves!$1:$1,0),4,1,"saturation_curves")),"")</f>
        <v/>
      </c>
      <c r="G454" s="1" t="str">
        <f ca="1">IFERROR(__xludf.DUMMYFUNCTION("LEFT(REGEXEXTRACT(B454,""(.*)KPI.*""),LEN(REGEXEXTRACT(B454,""(.*)KPI.*""))-1)"),"#N/A")</f>
        <v>#N/A</v>
      </c>
    </row>
    <row r="455" spans="1:7" ht="13" x14ac:dyDescent="0.15">
      <c r="A455" s="1" t="str">
        <f ca="1">IFERROR(__xludf.DUMMYFUNCTION("""COMPUTED_VALUE"""),"#N/A")</f>
        <v>#N/A</v>
      </c>
      <c r="C455" s="1" t="str">
        <f ca="1">IFERROR(__xludf.DUMMYFUNCTION("""COMPUTED_VALUE"""),"#N/A")</f>
        <v>#N/A</v>
      </c>
      <c r="E455" s="1" t="str">
        <f ca="1">IFERROR(INDIRECT(ADDRESS(MATCH(A455,saturation_curves!A:A,0),MATCH(B455,saturation_curves!$1:$1,0),4,1,"saturation_curves")),"")</f>
        <v/>
      </c>
      <c r="F455" s="1" t="str">
        <f ca="1">IFERROR(INDIRECT(ADDRESS(MATCH(C455,saturation_curves!A:A,0),MATCH(D455,saturation_curves!$1:$1,0),4,1,"saturation_curves")),"")</f>
        <v/>
      </c>
      <c r="G455" s="1" t="str">
        <f ca="1">IFERROR(__xludf.DUMMYFUNCTION("LEFT(REGEXEXTRACT(B455,""(.*)KPI.*""),LEN(REGEXEXTRACT(B455,""(.*)KPI.*""))-1)"),"#N/A")</f>
        <v>#N/A</v>
      </c>
    </row>
    <row r="456" spans="1:7" ht="13" x14ac:dyDescent="0.15">
      <c r="A456" s="1" t="str">
        <f ca="1">IFERROR(__xludf.DUMMYFUNCTION("""COMPUTED_VALUE"""),"#N/A")</f>
        <v>#N/A</v>
      </c>
      <c r="C456" s="1" t="str">
        <f ca="1">IFERROR(__xludf.DUMMYFUNCTION("""COMPUTED_VALUE"""),"#N/A")</f>
        <v>#N/A</v>
      </c>
      <c r="E456" s="1" t="str">
        <f ca="1">IFERROR(INDIRECT(ADDRESS(MATCH(A456,saturation_curves!A:A,0),MATCH(B456,saturation_curves!$1:$1,0),4,1,"saturation_curves")),"")</f>
        <v/>
      </c>
      <c r="F456" s="1" t="str">
        <f ca="1">IFERROR(INDIRECT(ADDRESS(MATCH(C456,saturation_curves!A:A,0),MATCH(D456,saturation_curves!$1:$1,0),4,1,"saturation_curves")),"")</f>
        <v/>
      </c>
      <c r="G456" s="1" t="str">
        <f ca="1">IFERROR(__xludf.DUMMYFUNCTION("LEFT(REGEXEXTRACT(B456,""(.*)KPI.*""),LEN(REGEXEXTRACT(B456,""(.*)KPI.*""))-1)"),"#N/A")</f>
        <v>#N/A</v>
      </c>
    </row>
    <row r="457" spans="1:7" ht="13" x14ac:dyDescent="0.15">
      <c r="A457" s="1" t="str">
        <f ca="1">IFERROR(__xludf.DUMMYFUNCTION("""COMPUTED_VALUE"""),"#N/A")</f>
        <v>#N/A</v>
      </c>
      <c r="C457" s="1" t="str">
        <f ca="1">IFERROR(__xludf.DUMMYFUNCTION("""COMPUTED_VALUE"""),"#N/A")</f>
        <v>#N/A</v>
      </c>
      <c r="E457" s="1" t="str">
        <f ca="1">IFERROR(INDIRECT(ADDRESS(MATCH(A457,saturation_curves!A:A,0),MATCH(B457,saturation_curves!$1:$1,0),4,1,"saturation_curves")),"")</f>
        <v/>
      </c>
      <c r="F457" s="1" t="str">
        <f ca="1">IFERROR(INDIRECT(ADDRESS(MATCH(C457,saturation_curves!A:A,0),MATCH(D457,saturation_curves!$1:$1,0),4,1,"saturation_curves")),"")</f>
        <v/>
      </c>
      <c r="G457" s="1" t="str">
        <f ca="1">IFERROR(__xludf.DUMMYFUNCTION("LEFT(REGEXEXTRACT(B457,""(.*)KPI.*""),LEN(REGEXEXTRACT(B457,""(.*)KPI.*""))-1)"),"#N/A")</f>
        <v>#N/A</v>
      </c>
    </row>
    <row r="458" spans="1:7" ht="13" x14ac:dyDescent="0.15">
      <c r="A458" s="1" t="str">
        <f ca="1">IFERROR(__xludf.DUMMYFUNCTION("""COMPUTED_VALUE"""),"#N/A")</f>
        <v>#N/A</v>
      </c>
      <c r="C458" s="1" t="str">
        <f ca="1">IFERROR(__xludf.DUMMYFUNCTION("""COMPUTED_VALUE"""),"#N/A")</f>
        <v>#N/A</v>
      </c>
      <c r="E458" s="1" t="str">
        <f ca="1">IFERROR(INDIRECT(ADDRESS(MATCH(A458,saturation_curves!A:A,0),MATCH(B458,saturation_curves!$1:$1,0),4,1,"saturation_curves")),"")</f>
        <v/>
      </c>
      <c r="F458" s="1" t="str">
        <f ca="1">IFERROR(INDIRECT(ADDRESS(MATCH(C458,saturation_curves!A:A,0),MATCH(D458,saturation_curves!$1:$1,0),4,1,"saturation_curves")),"")</f>
        <v/>
      </c>
      <c r="G458" s="1" t="str">
        <f ca="1">IFERROR(__xludf.DUMMYFUNCTION("LEFT(REGEXEXTRACT(B458,""(.*)KPI.*""),LEN(REGEXEXTRACT(B458,""(.*)KPI.*""))-1)"),"#N/A")</f>
        <v>#N/A</v>
      </c>
    </row>
    <row r="459" spans="1:7" ht="13" x14ac:dyDescent="0.15">
      <c r="A459" s="1" t="str">
        <f ca="1">IFERROR(__xludf.DUMMYFUNCTION("""COMPUTED_VALUE"""),"#N/A")</f>
        <v>#N/A</v>
      </c>
      <c r="C459" s="1" t="str">
        <f ca="1">IFERROR(__xludf.DUMMYFUNCTION("""COMPUTED_VALUE"""),"#N/A")</f>
        <v>#N/A</v>
      </c>
      <c r="E459" s="1" t="str">
        <f ca="1">IFERROR(INDIRECT(ADDRESS(MATCH(A459,saturation_curves!A:A,0),MATCH(B459,saturation_curves!$1:$1,0),4,1,"saturation_curves")),"")</f>
        <v/>
      </c>
      <c r="F459" s="1" t="str">
        <f ca="1">IFERROR(INDIRECT(ADDRESS(MATCH(C459,saturation_curves!A:A,0),MATCH(D459,saturation_curves!$1:$1,0),4,1,"saturation_curves")),"")</f>
        <v/>
      </c>
      <c r="G459" s="1" t="str">
        <f ca="1">IFERROR(__xludf.DUMMYFUNCTION("LEFT(REGEXEXTRACT(B459,""(.*)KPI.*""),LEN(REGEXEXTRACT(B459,""(.*)KPI.*""))-1)"),"#N/A")</f>
        <v>#N/A</v>
      </c>
    </row>
    <row r="460" spans="1:7" ht="13" x14ac:dyDescent="0.15">
      <c r="A460" s="1" t="str">
        <f ca="1">IFERROR(__xludf.DUMMYFUNCTION("""COMPUTED_VALUE"""),"#N/A")</f>
        <v>#N/A</v>
      </c>
      <c r="C460" s="1" t="str">
        <f ca="1">IFERROR(__xludf.DUMMYFUNCTION("""COMPUTED_VALUE"""),"#N/A")</f>
        <v>#N/A</v>
      </c>
      <c r="E460" s="1" t="str">
        <f ca="1">IFERROR(INDIRECT(ADDRESS(MATCH(A460,saturation_curves!A:A,0),MATCH(B460,saturation_curves!$1:$1,0),4,1,"saturation_curves")),"")</f>
        <v/>
      </c>
      <c r="F460" s="1" t="str">
        <f ca="1">IFERROR(INDIRECT(ADDRESS(MATCH(C460,saturation_curves!A:A,0),MATCH(D460,saturation_curves!$1:$1,0),4,1,"saturation_curves")),"")</f>
        <v/>
      </c>
      <c r="G460" s="1" t="str">
        <f ca="1">IFERROR(__xludf.DUMMYFUNCTION("LEFT(REGEXEXTRACT(B460,""(.*)KPI.*""),LEN(REGEXEXTRACT(B460,""(.*)KPI.*""))-1)"),"#N/A")</f>
        <v>#N/A</v>
      </c>
    </row>
    <row r="461" spans="1:7" ht="13" x14ac:dyDescent="0.15">
      <c r="A461" s="1" t="str">
        <f ca="1">IFERROR(__xludf.DUMMYFUNCTION("""COMPUTED_VALUE"""),"#N/A")</f>
        <v>#N/A</v>
      </c>
      <c r="C461" s="1" t="str">
        <f ca="1">IFERROR(__xludf.DUMMYFUNCTION("""COMPUTED_VALUE"""),"#N/A")</f>
        <v>#N/A</v>
      </c>
      <c r="E461" s="1" t="str">
        <f ca="1">IFERROR(INDIRECT(ADDRESS(MATCH(A461,saturation_curves!A:A,0),MATCH(B461,saturation_curves!$1:$1,0),4,1,"saturation_curves")),"")</f>
        <v/>
      </c>
      <c r="F461" s="1" t="str">
        <f ca="1">IFERROR(INDIRECT(ADDRESS(MATCH(C461,saturation_curves!A:A,0),MATCH(D461,saturation_curves!$1:$1,0),4,1,"saturation_curves")),"")</f>
        <v/>
      </c>
      <c r="G461" s="1" t="str">
        <f ca="1">IFERROR(__xludf.DUMMYFUNCTION("LEFT(REGEXEXTRACT(B461,""(.*)KPI.*""),LEN(REGEXEXTRACT(B461,""(.*)KPI.*""))-1)"),"#N/A")</f>
        <v>#N/A</v>
      </c>
    </row>
    <row r="462" spans="1:7" ht="13" x14ac:dyDescent="0.15">
      <c r="A462" s="1" t="str">
        <f ca="1">IFERROR(__xludf.DUMMYFUNCTION("""COMPUTED_VALUE"""),"#N/A")</f>
        <v>#N/A</v>
      </c>
      <c r="C462" s="1" t="str">
        <f ca="1">IFERROR(__xludf.DUMMYFUNCTION("""COMPUTED_VALUE"""),"#N/A")</f>
        <v>#N/A</v>
      </c>
      <c r="E462" s="1" t="str">
        <f ca="1">IFERROR(INDIRECT(ADDRESS(MATCH(A462,saturation_curves!A:A,0),MATCH(B462,saturation_curves!$1:$1,0),4,1,"saturation_curves")),"")</f>
        <v/>
      </c>
      <c r="F462" s="1" t="str">
        <f ca="1">IFERROR(INDIRECT(ADDRESS(MATCH(C462,saturation_curves!A:A,0),MATCH(D462,saturation_curves!$1:$1,0),4,1,"saturation_curves")),"")</f>
        <v/>
      </c>
      <c r="G462" s="1" t="str">
        <f ca="1">IFERROR(__xludf.DUMMYFUNCTION("LEFT(REGEXEXTRACT(B462,""(.*)KPI.*""),LEN(REGEXEXTRACT(B462,""(.*)KPI.*""))-1)"),"#N/A")</f>
        <v>#N/A</v>
      </c>
    </row>
    <row r="463" spans="1:7" ht="13" x14ac:dyDescent="0.15">
      <c r="A463" s="1" t="str">
        <f ca="1">IFERROR(__xludf.DUMMYFUNCTION("""COMPUTED_VALUE"""),"#N/A")</f>
        <v>#N/A</v>
      </c>
      <c r="C463" s="1" t="str">
        <f ca="1">IFERROR(__xludf.DUMMYFUNCTION("""COMPUTED_VALUE"""),"#N/A")</f>
        <v>#N/A</v>
      </c>
      <c r="E463" s="1" t="str">
        <f ca="1">IFERROR(INDIRECT(ADDRESS(MATCH(A463,saturation_curves!A:A,0),MATCH(B463,saturation_curves!$1:$1,0),4,1,"saturation_curves")),"")</f>
        <v/>
      </c>
      <c r="F463" s="1" t="str">
        <f ca="1">IFERROR(INDIRECT(ADDRESS(MATCH(C463,saturation_curves!A:A,0),MATCH(D463,saturation_curves!$1:$1,0),4,1,"saturation_curves")),"")</f>
        <v/>
      </c>
      <c r="G463" s="1" t="str">
        <f ca="1">IFERROR(__xludf.DUMMYFUNCTION("LEFT(REGEXEXTRACT(B463,""(.*)KPI.*""),LEN(REGEXEXTRACT(B463,""(.*)KPI.*""))-1)"),"#N/A")</f>
        <v>#N/A</v>
      </c>
    </row>
    <row r="464" spans="1:7" ht="13" x14ac:dyDescent="0.15">
      <c r="A464" s="1" t="str">
        <f ca="1">IFERROR(__xludf.DUMMYFUNCTION("""COMPUTED_VALUE"""),"#N/A")</f>
        <v>#N/A</v>
      </c>
      <c r="C464" s="1" t="str">
        <f ca="1">IFERROR(__xludf.DUMMYFUNCTION("""COMPUTED_VALUE"""),"#N/A")</f>
        <v>#N/A</v>
      </c>
      <c r="E464" s="1" t="str">
        <f ca="1">IFERROR(INDIRECT(ADDRESS(MATCH(A464,saturation_curves!A:A,0),MATCH(B464,saturation_curves!$1:$1,0),4,1,"saturation_curves")),"")</f>
        <v/>
      </c>
      <c r="F464" s="1" t="str">
        <f ca="1">IFERROR(INDIRECT(ADDRESS(MATCH(C464,saturation_curves!A:A,0),MATCH(D464,saturation_curves!$1:$1,0),4,1,"saturation_curves")),"")</f>
        <v/>
      </c>
      <c r="G464" s="1" t="str">
        <f ca="1">IFERROR(__xludf.DUMMYFUNCTION("LEFT(REGEXEXTRACT(B464,""(.*)KPI.*""),LEN(REGEXEXTRACT(B464,""(.*)KPI.*""))-1)"),"#N/A")</f>
        <v>#N/A</v>
      </c>
    </row>
    <row r="465" spans="1:7" ht="13" x14ac:dyDescent="0.15">
      <c r="A465" s="1" t="str">
        <f ca="1">IFERROR(__xludf.DUMMYFUNCTION("""COMPUTED_VALUE"""),"#N/A")</f>
        <v>#N/A</v>
      </c>
      <c r="C465" s="1" t="str">
        <f ca="1">IFERROR(__xludf.DUMMYFUNCTION("""COMPUTED_VALUE"""),"#N/A")</f>
        <v>#N/A</v>
      </c>
      <c r="E465" s="1" t="str">
        <f ca="1">IFERROR(INDIRECT(ADDRESS(MATCH(A465,saturation_curves!A:A,0),MATCH(B465,saturation_curves!$1:$1,0),4,1,"saturation_curves")),"")</f>
        <v/>
      </c>
      <c r="F465" s="1" t="str">
        <f ca="1">IFERROR(INDIRECT(ADDRESS(MATCH(C465,saturation_curves!A:A,0),MATCH(D465,saturation_curves!$1:$1,0),4,1,"saturation_curves")),"")</f>
        <v/>
      </c>
      <c r="G465" s="1" t="str">
        <f ca="1">IFERROR(__xludf.DUMMYFUNCTION("LEFT(REGEXEXTRACT(B465,""(.*)KPI.*""),LEN(REGEXEXTRACT(B465,""(.*)KPI.*""))-1)"),"#N/A")</f>
        <v>#N/A</v>
      </c>
    </row>
    <row r="466" spans="1:7" ht="13" x14ac:dyDescent="0.15">
      <c r="A466" s="1" t="str">
        <f ca="1">IFERROR(__xludf.DUMMYFUNCTION("""COMPUTED_VALUE"""),"#N/A")</f>
        <v>#N/A</v>
      </c>
      <c r="C466" s="1" t="str">
        <f ca="1">IFERROR(__xludf.DUMMYFUNCTION("""COMPUTED_VALUE"""),"#N/A")</f>
        <v>#N/A</v>
      </c>
      <c r="E466" s="1" t="str">
        <f ca="1">IFERROR(INDIRECT(ADDRESS(MATCH(A466,saturation_curves!A:A,0),MATCH(B466,saturation_curves!$1:$1,0),4,1,"saturation_curves")),"")</f>
        <v/>
      </c>
      <c r="F466" s="1" t="str">
        <f ca="1">IFERROR(INDIRECT(ADDRESS(MATCH(C466,saturation_curves!A:A,0),MATCH(D466,saturation_curves!$1:$1,0),4,1,"saturation_curves")),"")</f>
        <v/>
      </c>
      <c r="G466" s="1" t="str">
        <f ca="1">IFERROR(__xludf.DUMMYFUNCTION("LEFT(REGEXEXTRACT(B466,""(.*)KPI.*""),LEN(REGEXEXTRACT(B466,""(.*)KPI.*""))-1)"),"#N/A")</f>
        <v>#N/A</v>
      </c>
    </row>
    <row r="467" spans="1:7" ht="13" x14ac:dyDescent="0.15">
      <c r="A467" s="1" t="str">
        <f ca="1">IFERROR(__xludf.DUMMYFUNCTION("""COMPUTED_VALUE"""),"#N/A")</f>
        <v>#N/A</v>
      </c>
      <c r="C467" s="1" t="str">
        <f ca="1">IFERROR(__xludf.DUMMYFUNCTION("""COMPUTED_VALUE"""),"#N/A")</f>
        <v>#N/A</v>
      </c>
      <c r="E467" s="1" t="str">
        <f ca="1">IFERROR(INDIRECT(ADDRESS(MATCH(A467,saturation_curves!A:A,0),MATCH(B467,saturation_curves!$1:$1,0),4,1,"saturation_curves")),"")</f>
        <v/>
      </c>
      <c r="F467" s="1" t="str">
        <f ca="1">IFERROR(INDIRECT(ADDRESS(MATCH(C467,saturation_curves!A:A,0),MATCH(D467,saturation_curves!$1:$1,0),4,1,"saturation_curves")),"")</f>
        <v/>
      </c>
      <c r="G467" s="1" t="str">
        <f ca="1">IFERROR(__xludf.DUMMYFUNCTION("LEFT(REGEXEXTRACT(B467,""(.*)KPI.*""),LEN(REGEXEXTRACT(B467,""(.*)KPI.*""))-1)"),"#N/A")</f>
        <v>#N/A</v>
      </c>
    </row>
    <row r="468" spans="1:7" ht="13" x14ac:dyDescent="0.15">
      <c r="A468" s="1" t="str">
        <f ca="1">IFERROR(__xludf.DUMMYFUNCTION("""COMPUTED_VALUE"""),"#N/A")</f>
        <v>#N/A</v>
      </c>
      <c r="C468" s="1" t="str">
        <f ca="1">IFERROR(__xludf.DUMMYFUNCTION("""COMPUTED_VALUE"""),"#N/A")</f>
        <v>#N/A</v>
      </c>
      <c r="E468" s="1" t="str">
        <f ca="1">IFERROR(INDIRECT(ADDRESS(MATCH(A468,saturation_curves!A:A,0),MATCH(B468,saturation_curves!$1:$1,0),4,1,"saturation_curves")),"")</f>
        <v/>
      </c>
      <c r="F468" s="1" t="str">
        <f ca="1">IFERROR(INDIRECT(ADDRESS(MATCH(C468,saturation_curves!A:A,0),MATCH(D468,saturation_curves!$1:$1,0),4,1,"saturation_curves")),"")</f>
        <v/>
      </c>
      <c r="G468" s="1" t="str">
        <f ca="1">IFERROR(__xludf.DUMMYFUNCTION("LEFT(REGEXEXTRACT(B468,""(.*)KPI.*""),LEN(REGEXEXTRACT(B468,""(.*)KPI.*""))-1)"),"#N/A")</f>
        <v>#N/A</v>
      </c>
    </row>
    <row r="469" spans="1:7" ht="13" x14ac:dyDescent="0.15">
      <c r="A469" s="1" t="str">
        <f ca="1">IFERROR(__xludf.DUMMYFUNCTION("""COMPUTED_VALUE"""),"#N/A")</f>
        <v>#N/A</v>
      </c>
      <c r="C469" s="1" t="str">
        <f ca="1">IFERROR(__xludf.DUMMYFUNCTION("""COMPUTED_VALUE"""),"#N/A")</f>
        <v>#N/A</v>
      </c>
      <c r="E469" s="1" t="str">
        <f ca="1">IFERROR(INDIRECT(ADDRESS(MATCH(A469,saturation_curves!A:A,0),MATCH(B469,saturation_curves!$1:$1,0),4,1,"saturation_curves")),"")</f>
        <v/>
      </c>
      <c r="F469" s="1" t="str">
        <f ca="1">IFERROR(INDIRECT(ADDRESS(MATCH(C469,saturation_curves!A:A,0),MATCH(D469,saturation_curves!$1:$1,0),4,1,"saturation_curves")),"")</f>
        <v/>
      </c>
      <c r="G469" s="1" t="str">
        <f ca="1">IFERROR(__xludf.DUMMYFUNCTION("LEFT(REGEXEXTRACT(B469,""(.*)KPI.*""),LEN(REGEXEXTRACT(B469,""(.*)KPI.*""))-1)"),"#N/A")</f>
        <v>#N/A</v>
      </c>
    </row>
    <row r="470" spans="1:7" ht="13" x14ac:dyDescent="0.15">
      <c r="A470" s="1" t="str">
        <f ca="1">IFERROR(__xludf.DUMMYFUNCTION("""COMPUTED_VALUE"""),"#N/A")</f>
        <v>#N/A</v>
      </c>
      <c r="C470" s="1" t="str">
        <f ca="1">IFERROR(__xludf.DUMMYFUNCTION("""COMPUTED_VALUE"""),"#N/A")</f>
        <v>#N/A</v>
      </c>
      <c r="E470" s="1" t="str">
        <f ca="1">IFERROR(INDIRECT(ADDRESS(MATCH(A470,saturation_curves!A:A,0),MATCH(B470,saturation_curves!$1:$1,0),4,1,"saturation_curves")),"")</f>
        <v/>
      </c>
      <c r="F470" s="1" t="str">
        <f ca="1">IFERROR(INDIRECT(ADDRESS(MATCH(C470,saturation_curves!A:A,0),MATCH(D470,saturation_curves!$1:$1,0),4,1,"saturation_curves")),"")</f>
        <v/>
      </c>
      <c r="G470" s="1" t="str">
        <f ca="1">IFERROR(__xludf.DUMMYFUNCTION("LEFT(REGEXEXTRACT(B470,""(.*)KPI.*""),LEN(REGEXEXTRACT(B470,""(.*)KPI.*""))-1)"),"#N/A")</f>
        <v>#N/A</v>
      </c>
    </row>
    <row r="471" spans="1:7" ht="13" x14ac:dyDescent="0.15">
      <c r="A471" s="1" t="str">
        <f ca="1">IFERROR(__xludf.DUMMYFUNCTION("""COMPUTED_VALUE"""),"#N/A")</f>
        <v>#N/A</v>
      </c>
      <c r="C471" s="1" t="str">
        <f ca="1">IFERROR(__xludf.DUMMYFUNCTION("""COMPUTED_VALUE"""),"#N/A")</f>
        <v>#N/A</v>
      </c>
      <c r="E471" s="1" t="str">
        <f ca="1">IFERROR(INDIRECT(ADDRESS(MATCH(A471,saturation_curves!A:A,0),MATCH(B471,saturation_curves!$1:$1,0),4,1,"saturation_curves")),"")</f>
        <v/>
      </c>
      <c r="F471" s="1" t="str">
        <f ca="1">IFERROR(INDIRECT(ADDRESS(MATCH(C471,saturation_curves!A:A,0),MATCH(D471,saturation_curves!$1:$1,0),4,1,"saturation_curves")),"")</f>
        <v/>
      </c>
      <c r="G471" s="1" t="str">
        <f ca="1">IFERROR(__xludf.DUMMYFUNCTION("LEFT(REGEXEXTRACT(B471,""(.*)KPI.*""),LEN(REGEXEXTRACT(B471,""(.*)KPI.*""))-1)"),"#N/A")</f>
        <v>#N/A</v>
      </c>
    </row>
    <row r="472" spans="1:7" ht="13" x14ac:dyDescent="0.15">
      <c r="A472" s="1" t="str">
        <f ca="1">IFERROR(__xludf.DUMMYFUNCTION("""COMPUTED_VALUE"""),"#N/A")</f>
        <v>#N/A</v>
      </c>
      <c r="C472" s="1" t="str">
        <f ca="1">IFERROR(__xludf.DUMMYFUNCTION("""COMPUTED_VALUE"""),"#N/A")</f>
        <v>#N/A</v>
      </c>
      <c r="E472" s="1" t="str">
        <f ca="1">IFERROR(INDIRECT(ADDRESS(MATCH(A472,saturation_curves!A:A,0),MATCH(B472,saturation_curves!$1:$1,0),4,1,"saturation_curves")),"")</f>
        <v/>
      </c>
      <c r="F472" s="1" t="str">
        <f ca="1">IFERROR(INDIRECT(ADDRESS(MATCH(C472,saturation_curves!A:A,0),MATCH(D472,saturation_curves!$1:$1,0),4,1,"saturation_curves")),"")</f>
        <v/>
      </c>
      <c r="G472" s="1" t="str">
        <f ca="1">IFERROR(__xludf.DUMMYFUNCTION("LEFT(REGEXEXTRACT(B472,""(.*)KPI.*""),LEN(REGEXEXTRACT(B472,""(.*)KPI.*""))-1)"),"#N/A")</f>
        <v>#N/A</v>
      </c>
    </row>
    <row r="473" spans="1:7" ht="13" x14ac:dyDescent="0.15">
      <c r="A473" s="1" t="str">
        <f ca="1">IFERROR(__xludf.DUMMYFUNCTION("""COMPUTED_VALUE"""),"#N/A")</f>
        <v>#N/A</v>
      </c>
      <c r="C473" s="1" t="str">
        <f ca="1">IFERROR(__xludf.DUMMYFUNCTION("""COMPUTED_VALUE"""),"#N/A")</f>
        <v>#N/A</v>
      </c>
      <c r="E473" s="1" t="str">
        <f ca="1">IFERROR(INDIRECT(ADDRESS(MATCH(A473,saturation_curves!A:A,0),MATCH(B473,saturation_curves!$1:$1,0),4,1,"saturation_curves")),"")</f>
        <v/>
      </c>
      <c r="F473" s="1" t="str">
        <f ca="1">IFERROR(INDIRECT(ADDRESS(MATCH(C473,saturation_curves!A:A,0),MATCH(D473,saturation_curves!$1:$1,0),4,1,"saturation_curves")),"")</f>
        <v/>
      </c>
      <c r="G473" s="1" t="str">
        <f ca="1">IFERROR(__xludf.DUMMYFUNCTION("LEFT(REGEXEXTRACT(B473,""(.*)KPI.*""),LEN(REGEXEXTRACT(B473,""(.*)KPI.*""))-1)"),"#N/A")</f>
        <v>#N/A</v>
      </c>
    </row>
    <row r="474" spans="1:7" ht="13" x14ac:dyDescent="0.15">
      <c r="A474" s="1" t="str">
        <f ca="1">IFERROR(__xludf.DUMMYFUNCTION("""COMPUTED_VALUE"""),"#N/A")</f>
        <v>#N/A</v>
      </c>
      <c r="C474" s="1" t="str">
        <f ca="1">IFERROR(__xludf.DUMMYFUNCTION("""COMPUTED_VALUE"""),"#N/A")</f>
        <v>#N/A</v>
      </c>
      <c r="E474" s="1" t="str">
        <f ca="1">IFERROR(INDIRECT(ADDRESS(MATCH(A474,saturation_curves!A:A,0),MATCH(B474,saturation_curves!$1:$1,0),4,1,"saturation_curves")),"")</f>
        <v/>
      </c>
      <c r="F474" s="1" t="str">
        <f ca="1">IFERROR(INDIRECT(ADDRESS(MATCH(C474,saturation_curves!A:A,0),MATCH(D474,saturation_curves!$1:$1,0),4,1,"saturation_curves")),"")</f>
        <v/>
      </c>
      <c r="G474" s="1" t="str">
        <f ca="1">IFERROR(__xludf.DUMMYFUNCTION("LEFT(REGEXEXTRACT(B474,""(.*)KPI.*""),LEN(REGEXEXTRACT(B474,""(.*)KPI.*""))-1)"),"#N/A")</f>
        <v>#N/A</v>
      </c>
    </row>
    <row r="475" spans="1:7" ht="13" x14ac:dyDescent="0.15">
      <c r="A475" s="1" t="str">
        <f ca="1">IFERROR(__xludf.DUMMYFUNCTION("""COMPUTED_VALUE"""),"#N/A")</f>
        <v>#N/A</v>
      </c>
      <c r="C475" s="1" t="str">
        <f ca="1">IFERROR(__xludf.DUMMYFUNCTION("""COMPUTED_VALUE"""),"#N/A")</f>
        <v>#N/A</v>
      </c>
      <c r="E475" s="1" t="str">
        <f ca="1">IFERROR(INDIRECT(ADDRESS(MATCH(A475,saturation_curves!A:A,0),MATCH(B475,saturation_curves!$1:$1,0),4,1,"saturation_curves")),"")</f>
        <v/>
      </c>
      <c r="F475" s="1" t="str">
        <f ca="1">IFERROR(INDIRECT(ADDRESS(MATCH(C475,saturation_curves!A:A,0),MATCH(D475,saturation_curves!$1:$1,0),4,1,"saturation_curves")),"")</f>
        <v/>
      </c>
      <c r="G475" s="1" t="str">
        <f ca="1">IFERROR(__xludf.DUMMYFUNCTION("LEFT(REGEXEXTRACT(B475,""(.*)KPI.*""),LEN(REGEXEXTRACT(B475,""(.*)KPI.*""))-1)"),"#N/A")</f>
        <v>#N/A</v>
      </c>
    </row>
    <row r="476" spans="1:7" ht="13" x14ac:dyDescent="0.15">
      <c r="A476" s="1" t="str">
        <f ca="1">IFERROR(__xludf.DUMMYFUNCTION("""COMPUTED_VALUE"""),"#N/A")</f>
        <v>#N/A</v>
      </c>
      <c r="C476" s="1" t="str">
        <f ca="1">IFERROR(__xludf.DUMMYFUNCTION("""COMPUTED_VALUE"""),"#N/A")</f>
        <v>#N/A</v>
      </c>
      <c r="E476" s="1" t="str">
        <f ca="1">IFERROR(INDIRECT(ADDRESS(MATCH(A476,saturation_curves!A:A,0),MATCH(B476,saturation_curves!$1:$1,0),4,1,"saturation_curves")),"")</f>
        <v/>
      </c>
      <c r="F476" s="1" t="str">
        <f ca="1">IFERROR(INDIRECT(ADDRESS(MATCH(C476,saturation_curves!A:A,0),MATCH(D476,saturation_curves!$1:$1,0),4,1,"saturation_curves")),"")</f>
        <v/>
      </c>
      <c r="G476" s="1" t="str">
        <f ca="1">IFERROR(__xludf.DUMMYFUNCTION("LEFT(REGEXEXTRACT(B476,""(.*)KPI.*""),LEN(REGEXEXTRACT(B476,""(.*)KPI.*""))-1)"),"#N/A")</f>
        <v>#N/A</v>
      </c>
    </row>
    <row r="477" spans="1:7" ht="13" x14ac:dyDescent="0.15">
      <c r="A477" s="1" t="str">
        <f ca="1">IFERROR(__xludf.DUMMYFUNCTION("""COMPUTED_VALUE"""),"#N/A")</f>
        <v>#N/A</v>
      </c>
      <c r="C477" s="1" t="str">
        <f ca="1">IFERROR(__xludf.DUMMYFUNCTION("""COMPUTED_VALUE"""),"#N/A")</f>
        <v>#N/A</v>
      </c>
      <c r="E477" s="1" t="str">
        <f ca="1">IFERROR(INDIRECT(ADDRESS(MATCH(A477,saturation_curves!A:A,0),MATCH(B477,saturation_curves!$1:$1,0),4,1,"saturation_curves")),"")</f>
        <v/>
      </c>
      <c r="F477" s="1" t="str">
        <f ca="1">IFERROR(INDIRECT(ADDRESS(MATCH(C477,saturation_curves!A:A,0),MATCH(D477,saturation_curves!$1:$1,0),4,1,"saturation_curves")),"")</f>
        <v/>
      </c>
      <c r="G477" s="1" t="str">
        <f ca="1">IFERROR(__xludf.DUMMYFUNCTION("LEFT(REGEXEXTRACT(B477,""(.*)KPI.*""),LEN(REGEXEXTRACT(B477,""(.*)KPI.*""))-1)"),"#N/A")</f>
        <v>#N/A</v>
      </c>
    </row>
    <row r="478" spans="1:7" ht="13" x14ac:dyDescent="0.15">
      <c r="A478" s="1" t="str">
        <f ca="1">IFERROR(__xludf.DUMMYFUNCTION("""COMPUTED_VALUE"""),"#N/A")</f>
        <v>#N/A</v>
      </c>
      <c r="C478" s="1" t="str">
        <f ca="1">IFERROR(__xludf.DUMMYFUNCTION("""COMPUTED_VALUE"""),"#N/A")</f>
        <v>#N/A</v>
      </c>
      <c r="E478" s="1" t="str">
        <f ca="1">IFERROR(INDIRECT(ADDRESS(MATCH(A478,saturation_curves!A:A,0),MATCH(B478,saturation_curves!$1:$1,0),4,1,"saturation_curves")),"")</f>
        <v/>
      </c>
      <c r="F478" s="1" t="str">
        <f ca="1">IFERROR(INDIRECT(ADDRESS(MATCH(C478,saturation_curves!A:A,0),MATCH(D478,saturation_curves!$1:$1,0),4,1,"saturation_curves")),"")</f>
        <v/>
      </c>
      <c r="G478" s="1" t="str">
        <f ca="1">IFERROR(__xludf.DUMMYFUNCTION("LEFT(REGEXEXTRACT(B478,""(.*)KPI.*""),LEN(REGEXEXTRACT(B478,""(.*)KPI.*""))-1)"),"#N/A")</f>
        <v>#N/A</v>
      </c>
    </row>
    <row r="479" spans="1:7" ht="13" x14ac:dyDescent="0.15">
      <c r="A479" s="1" t="str">
        <f ca="1">IFERROR(__xludf.DUMMYFUNCTION("""COMPUTED_VALUE"""),"#N/A")</f>
        <v>#N/A</v>
      </c>
      <c r="C479" s="1" t="str">
        <f ca="1">IFERROR(__xludf.DUMMYFUNCTION("""COMPUTED_VALUE"""),"#N/A")</f>
        <v>#N/A</v>
      </c>
      <c r="E479" s="1" t="str">
        <f ca="1">IFERROR(INDIRECT(ADDRESS(MATCH(A479,saturation_curves!A:A,0),MATCH(B479,saturation_curves!$1:$1,0),4,1,"saturation_curves")),"")</f>
        <v/>
      </c>
      <c r="F479" s="1" t="str">
        <f ca="1">IFERROR(INDIRECT(ADDRESS(MATCH(C479,saturation_curves!A:A,0),MATCH(D479,saturation_curves!$1:$1,0),4,1,"saturation_curves")),"")</f>
        <v/>
      </c>
      <c r="G479" s="1" t="str">
        <f ca="1">IFERROR(__xludf.DUMMYFUNCTION("LEFT(REGEXEXTRACT(B479,""(.*)KPI.*""),LEN(REGEXEXTRACT(B479,""(.*)KPI.*""))-1)"),"#N/A")</f>
        <v>#N/A</v>
      </c>
    </row>
    <row r="480" spans="1:7" ht="13" x14ac:dyDescent="0.15">
      <c r="A480" s="1" t="str">
        <f ca="1">IFERROR(__xludf.DUMMYFUNCTION("""COMPUTED_VALUE"""),"#N/A")</f>
        <v>#N/A</v>
      </c>
      <c r="C480" s="1" t="str">
        <f ca="1">IFERROR(__xludf.DUMMYFUNCTION("""COMPUTED_VALUE"""),"#N/A")</f>
        <v>#N/A</v>
      </c>
      <c r="E480" s="1" t="str">
        <f ca="1">IFERROR(INDIRECT(ADDRESS(MATCH(A480,saturation_curves!A:A,0),MATCH(B480,saturation_curves!$1:$1,0),4,1,"saturation_curves")),"")</f>
        <v/>
      </c>
      <c r="F480" s="1" t="str">
        <f ca="1">IFERROR(INDIRECT(ADDRESS(MATCH(C480,saturation_curves!A:A,0),MATCH(D480,saturation_curves!$1:$1,0),4,1,"saturation_curves")),"")</f>
        <v/>
      </c>
      <c r="G480" s="1" t="str">
        <f ca="1">IFERROR(__xludf.DUMMYFUNCTION("LEFT(REGEXEXTRACT(B480,""(.*)KPI.*""),LEN(REGEXEXTRACT(B480,""(.*)KPI.*""))-1)"),"#N/A")</f>
        <v>#N/A</v>
      </c>
    </row>
    <row r="481" spans="1:7" ht="13" x14ac:dyDescent="0.15">
      <c r="A481" s="1" t="str">
        <f ca="1">IFERROR(__xludf.DUMMYFUNCTION("""COMPUTED_VALUE"""),"#N/A")</f>
        <v>#N/A</v>
      </c>
      <c r="C481" s="1" t="str">
        <f ca="1">IFERROR(__xludf.DUMMYFUNCTION("""COMPUTED_VALUE"""),"#N/A")</f>
        <v>#N/A</v>
      </c>
      <c r="E481" s="1" t="str">
        <f ca="1">IFERROR(INDIRECT(ADDRESS(MATCH(A481,saturation_curves!A:A,0),MATCH(B481,saturation_curves!$1:$1,0),4,1,"saturation_curves")),"")</f>
        <v/>
      </c>
      <c r="F481" s="1" t="str">
        <f ca="1">IFERROR(INDIRECT(ADDRESS(MATCH(C481,saturation_curves!A:A,0),MATCH(D481,saturation_curves!$1:$1,0),4,1,"saturation_curves")),"")</f>
        <v/>
      </c>
      <c r="G481" s="1" t="str">
        <f ca="1">IFERROR(__xludf.DUMMYFUNCTION("LEFT(REGEXEXTRACT(B481,""(.*)KPI.*""),LEN(REGEXEXTRACT(B481,""(.*)KPI.*""))-1)"),"#N/A")</f>
        <v>#N/A</v>
      </c>
    </row>
    <row r="482" spans="1:7" ht="13" x14ac:dyDescent="0.15">
      <c r="A482" s="1" t="str">
        <f ca="1">IFERROR(__xludf.DUMMYFUNCTION("""COMPUTED_VALUE"""),"#N/A")</f>
        <v>#N/A</v>
      </c>
      <c r="C482" s="1" t="str">
        <f ca="1">IFERROR(__xludf.DUMMYFUNCTION("""COMPUTED_VALUE"""),"#N/A")</f>
        <v>#N/A</v>
      </c>
      <c r="E482" s="1" t="str">
        <f ca="1">IFERROR(INDIRECT(ADDRESS(MATCH(A482,saturation_curves!A:A,0),MATCH(B482,saturation_curves!$1:$1,0),4,1,"saturation_curves")),"")</f>
        <v/>
      </c>
      <c r="F482" s="1" t="str">
        <f ca="1">IFERROR(INDIRECT(ADDRESS(MATCH(C482,saturation_curves!A:A,0),MATCH(D482,saturation_curves!$1:$1,0),4,1,"saturation_curves")),"")</f>
        <v/>
      </c>
      <c r="G482" s="1" t="str">
        <f ca="1">IFERROR(__xludf.DUMMYFUNCTION("LEFT(REGEXEXTRACT(B482,""(.*)KPI.*""),LEN(REGEXEXTRACT(B482,""(.*)KPI.*""))-1)"),"#N/A")</f>
        <v>#N/A</v>
      </c>
    </row>
    <row r="483" spans="1:7" ht="13" x14ac:dyDescent="0.15">
      <c r="A483" s="1" t="str">
        <f ca="1">IFERROR(__xludf.DUMMYFUNCTION("""COMPUTED_VALUE"""),"#N/A")</f>
        <v>#N/A</v>
      </c>
      <c r="C483" s="1" t="str">
        <f ca="1">IFERROR(__xludf.DUMMYFUNCTION("""COMPUTED_VALUE"""),"#N/A")</f>
        <v>#N/A</v>
      </c>
      <c r="E483" s="1" t="str">
        <f ca="1">IFERROR(INDIRECT(ADDRESS(MATCH(A483,saturation_curves!A:A,0),MATCH(B483,saturation_curves!$1:$1,0),4,1,"saturation_curves")),"")</f>
        <v/>
      </c>
      <c r="F483" s="1" t="str">
        <f ca="1">IFERROR(INDIRECT(ADDRESS(MATCH(C483,saturation_curves!A:A,0),MATCH(D483,saturation_curves!$1:$1,0),4,1,"saturation_curves")),"")</f>
        <v/>
      </c>
      <c r="G483" s="1" t="str">
        <f ca="1">IFERROR(__xludf.DUMMYFUNCTION("LEFT(REGEXEXTRACT(B483,""(.*)KPI.*""),LEN(REGEXEXTRACT(B483,""(.*)KPI.*""))-1)"),"#N/A")</f>
        <v>#N/A</v>
      </c>
    </row>
    <row r="484" spans="1:7" ht="13" x14ac:dyDescent="0.15">
      <c r="A484" s="1" t="str">
        <f ca="1">IFERROR(__xludf.DUMMYFUNCTION("""COMPUTED_VALUE"""),"#N/A")</f>
        <v>#N/A</v>
      </c>
      <c r="C484" s="1" t="str">
        <f ca="1">IFERROR(__xludf.DUMMYFUNCTION("""COMPUTED_VALUE"""),"#N/A")</f>
        <v>#N/A</v>
      </c>
      <c r="E484" s="1" t="str">
        <f ca="1">IFERROR(INDIRECT(ADDRESS(MATCH(A484,saturation_curves!A:A,0),MATCH(B484,saturation_curves!$1:$1,0),4,1,"saturation_curves")),"")</f>
        <v/>
      </c>
      <c r="F484" s="1" t="str">
        <f ca="1">IFERROR(INDIRECT(ADDRESS(MATCH(C484,saturation_curves!A:A,0),MATCH(D484,saturation_curves!$1:$1,0),4,1,"saturation_curves")),"")</f>
        <v/>
      </c>
      <c r="G484" s="1" t="str">
        <f ca="1">IFERROR(__xludf.DUMMYFUNCTION("LEFT(REGEXEXTRACT(B484,""(.*)KPI.*""),LEN(REGEXEXTRACT(B484,""(.*)KPI.*""))-1)"),"#N/A")</f>
        <v>#N/A</v>
      </c>
    </row>
    <row r="485" spans="1:7" ht="13" x14ac:dyDescent="0.15">
      <c r="A485" s="1" t="str">
        <f ca="1">IFERROR(__xludf.DUMMYFUNCTION("""COMPUTED_VALUE"""),"#N/A")</f>
        <v>#N/A</v>
      </c>
      <c r="C485" s="1" t="str">
        <f ca="1">IFERROR(__xludf.DUMMYFUNCTION("""COMPUTED_VALUE"""),"#N/A")</f>
        <v>#N/A</v>
      </c>
      <c r="E485" s="1" t="str">
        <f ca="1">IFERROR(INDIRECT(ADDRESS(MATCH(A485,saturation_curves!A:A,0),MATCH(B485,saturation_curves!$1:$1,0),4,1,"saturation_curves")),"")</f>
        <v/>
      </c>
      <c r="F485" s="1" t="str">
        <f ca="1">IFERROR(INDIRECT(ADDRESS(MATCH(C485,saturation_curves!A:A,0),MATCH(D485,saturation_curves!$1:$1,0),4,1,"saturation_curves")),"")</f>
        <v/>
      </c>
      <c r="G485" s="1" t="str">
        <f ca="1">IFERROR(__xludf.DUMMYFUNCTION("LEFT(REGEXEXTRACT(B485,""(.*)KPI.*""),LEN(REGEXEXTRACT(B485,""(.*)KPI.*""))-1)"),"#N/A")</f>
        <v>#N/A</v>
      </c>
    </row>
    <row r="486" spans="1:7" ht="13" x14ac:dyDescent="0.15">
      <c r="A486" s="1" t="str">
        <f ca="1">IFERROR(__xludf.DUMMYFUNCTION("""COMPUTED_VALUE"""),"#N/A")</f>
        <v>#N/A</v>
      </c>
      <c r="C486" s="1" t="str">
        <f ca="1">IFERROR(__xludf.DUMMYFUNCTION("""COMPUTED_VALUE"""),"#N/A")</f>
        <v>#N/A</v>
      </c>
      <c r="E486" s="1" t="str">
        <f ca="1">IFERROR(INDIRECT(ADDRESS(MATCH(A486,saturation_curves!A:A,0),MATCH(B486,saturation_curves!$1:$1,0),4,1,"saturation_curves")),"")</f>
        <v/>
      </c>
      <c r="F486" s="1" t="str">
        <f ca="1">IFERROR(INDIRECT(ADDRESS(MATCH(C486,saturation_curves!A:A,0),MATCH(D486,saturation_curves!$1:$1,0),4,1,"saturation_curves")),"")</f>
        <v/>
      </c>
      <c r="G486" s="1" t="str">
        <f ca="1">IFERROR(__xludf.DUMMYFUNCTION("LEFT(REGEXEXTRACT(B486,""(.*)KPI.*""),LEN(REGEXEXTRACT(B486,""(.*)KPI.*""))-1)"),"#N/A")</f>
        <v>#N/A</v>
      </c>
    </row>
    <row r="487" spans="1:7" ht="13" x14ac:dyDescent="0.15">
      <c r="A487" s="1" t="str">
        <f ca="1">IFERROR(__xludf.DUMMYFUNCTION("""COMPUTED_VALUE"""),"#N/A")</f>
        <v>#N/A</v>
      </c>
      <c r="C487" s="1" t="str">
        <f ca="1">IFERROR(__xludf.DUMMYFUNCTION("""COMPUTED_VALUE"""),"#N/A")</f>
        <v>#N/A</v>
      </c>
      <c r="E487" s="1" t="str">
        <f ca="1">IFERROR(INDIRECT(ADDRESS(MATCH(A487,saturation_curves!A:A,0),MATCH(B487,saturation_curves!$1:$1,0),4,1,"saturation_curves")),"")</f>
        <v/>
      </c>
      <c r="F487" s="1" t="str">
        <f ca="1">IFERROR(INDIRECT(ADDRESS(MATCH(C487,saturation_curves!A:A,0),MATCH(D487,saturation_curves!$1:$1,0),4,1,"saturation_curves")),"")</f>
        <v/>
      </c>
      <c r="G487" s="1" t="str">
        <f ca="1">IFERROR(__xludf.DUMMYFUNCTION("LEFT(REGEXEXTRACT(B487,""(.*)KPI.*""),LEN(REGEXEXTRACT(B487,""(.*)KPI.*""))-1)"),"#N/A")</f>
        <v>#N/A</v>
      </c>
    </row>
    <row r="488" spans="1:7" ht="13" x14ac:dyDescent="0.15">
      <c r="A488" s="1" t="str">
        <f ca="1">IFERROR(__xludf.DUMMYFUNCTION("""COMPUTED_VALUE"""),"#N/A")</f>
        <v>#N/A</v>
      </c>
      <c r="C488" s="1" t="str">
        <f ca="1">IFERROR(__xludf.DUMMYFUNCTION("""COMPUTED_VALUE"""),"#N/A")</f>
        <v>#N/A</v>
      </c>
      <c r="E488" s="1" t="str">
        <f ca="1">IFERROR(INDIRECT(ADDRESS(MATCH(A488,saturation_curves!A:A,0),MATCH(B488,saturation_curves!$1:$1,0),4,1,"saturation_curves")),"")</f>
        <v/>
      </c>
      <c r="F488" s="1" t="str">
        <f ca="1">IFERROR(INDIRECT(ADDRESS(MATCH(C488,saturation_curves!A:A,0),MATCH(D488,saturation_curves!$1:$1,0),4,1,"saturation_curves")),"")</f>
        <v/>
      </c>
      <c r="G488" s="1" t="str">
        <f ca="1">IFERROR(__xludf.DUMMYFUNCTION("LEFT(REGEXEXTRACT(B488,""(.*)KPI.*""),LEN(REGEXEXTRACT(B488,""(.*)KPI.*""))-1)"),"#N/A")</f>
        <v>#N/A</v>
      </c>
    </row>
    <row r="489" spans="1:7" ht="13" x14ac:dyDescent="0.15">
      <c r="A489" s="1" t="str">
        <f ca="1">IFERROR(__xludf.DUMMYFUNCTION("""COMPUTED_VALUE"""),"#N/A")</f>
        <v>#N/A</v>
      </c>
      <c r="C489" s="1" t="str">
        <f ca="1">IFERROR(__xludf.DUMMYFUNCTION("""COMPUTED_VALUE"""),"#N/A")</f>
        <v>#N/A</v>
      </c>
      <c r="E489" s="1" t="str">
        <f ca="1">IFERROR(INDIRECT(ADDRESS(MATCH(A489,saturation_curves!A:A,0),MATCH(B489,saturation_curves!$1:$1,0),4,1,"saturation_curves")),"")</f>
        <v/>
      </c>
      <c r="F489" s="1" t="str">
        <f ca="1">IFERROR(INDIRECT(ADDRESS(MATCH(C489,saturation_curves!A:A,0),MATCH(D489,saturation_curves!$1:$1,0),4,1,"saturation_curves")),"")</f>
        <v/>
      </c>
      <c r="G489" s="1" t="str">
        <f ca="1">IFERROR(__xludf.DUMMYFUNCTION("LEFT(REGEXEXTRACT(B489,""(.*)KPI.*""),LEN(REGEXEXTRACT(B489,""(.*)KPI.*""))-1)"),"#N/A")</f>
        <v>#N/A</v>
      </c>
    </row>
    <row r="490" spans="1:7" ht="13" x14ac:dyDescent="0.15">
      <c r="A490" s="1" t="str">
        <f ca="1">IFERROR(__xludf.DUMMYFUNCTION("""COMPUTED_VALUE"""),"#N/A")</f>
        <v>#N/A</v>
      </c>
      <c r="C490" s="1" t="str">
        <f ca="1">IFERROR(__xludf.DUMMYFUNCTION("""COMPUTED_VALUE"""),"#N/A")</f>
        <v>#N/A</v>
      </c>
      <c r="E490" s="1" t="str">
        <f ca="1">IFERROR(INDIRECT(ADDRESS(MATCH(A490,saturation_curves!A:A,0),MATCH(B490,saturation_curves!$1:$1,0),4,1,"saturation_curves")),"")</f>
        <v/>
      </c>
      <c r="F490" s="1" t="str">
        <f ca="1">IFERROR(INDIRECT(ADDRESS(MATCH(C490,saturation_curves!A:A,0),MATCH(D490,saturation_curves!$1:$1,0),4,1,"saturation_curves")),"")</f>
        <v/>
      </c>
      <c r="G490" s="1" t="str">
        <f ca="1">IFERROR(__xludf.DUMMYFUNCTION("LEFT(REGEXEXTRACT(B490,""(.*)KPI.*""),LEN(REGEXEXTRACT(B490,""(.*)KPI.*""))-1)"),"#N/A")</f>
        <v>#N/A</v>
      </c>
    </row>
    <row r="491" spans="1:7" ht="13" x14ac:dyDescent="0.15">
      <c r="A491" s="1" t="str">
        <f ca="1">IFERROR(__xludf.DUMMYFUNCTION("""COMPUTED_VALUE"""),"#N/A")</f>
        <v>#N/A</v>
      </c>
      <c r="C491" s="1" t="str">
        <f ca="1">IFERROR(__xludf.DUMMYFUNCTION("""COMPUTED_VALUE"""),"#N/A")</f>
        <v>#N/A</v>
      </c>
      <c r="E491" s="1" t="str">
        <f ca="1">IFERROR(INDIRECT(ADDRESS(MATCH(A491,saturation_curves!A:A,0),MATCH(B491,saturation_curves!$1:$1,0),4,1,"saturation_curves")),"")</f>
        <v/>
      </c>
      <c r="F491" s="1" t="str">
        <f ca="1">IFERROR(INDIRECT(ADDRESS(MATCH(C491,saturation_curves!A:A,0),MATCH(D491,saturation_curves!$1:$1,0),4,1,"saturation_curves")),"")</f>
        <v/>
      </c>
      <c r="G491" s="1" t="str">
        <f ca="1">IFERROR(__xludf.DUMMYFUNCTION("LEFT(REGEXEXTRACT(B491,""(.*)KPI.*""),LEN(REGEXEXTRACT(B491,""(.*)KPI.*""))-1)"),"#N/A")</f>
        <v>#N/A</v>
      </c>
    </row>
    <row r="492" spans="1:7" ht="13" x14ac:dyDescent="0.15">
      <c r="A492" s="1" t="str">
        <f ca="1">IFERROR(__xludf.DUMMYFUNCTION("""COMPUTED_VALUE"""),"#N/A")</f>
        <v>#N/A</v>
      </c>
      <c r="C492" s="1" t="str">
        <f ca="1">IFERROR(__xludf.DUMMYFUNCTION("""COMPUTED_VALUE"""),"#N/A")</f>
        <v>#N/A</v>
      </c>
      <c r="E492" s="1" t="str">
        <f ca="1">IFERROR(INDIRECT(ADDRESS(MATCH(A492,saturation_curves!A:A,0),MATCH(B492,saturation_curves!$1:$1,0),4,1,"saturation_curves")),"")</f>
        <v/>
      </c>
      <c r="F492" s="1" t="str">
        <f ca="1">IFERROR(INDIRECT(ADDRESS(MATCH(C492,saturation_curves!A:A,0),MATCH(D492,saturation_curves!$1:$1,0),4,1,"saturation_curves")),"")</f>
        <v/>
      </c>
      <c r="G492" s="1" t="str">
        <f ca="1">IFERROR(__xludf.DUMMYFUNCTION("LEFT(REGEXEXTRACT(B492,""(.*)KPI.*""),LEN(REGEXEXTRACT(B492,""(.*)KPI.*""))-1)"),"#N/A")</f>
        <v>#N/A</v>
      </c>
    </row>
    <row r="493" spans="1:7" ht="13" x14ac:dyDescent="0.15">
      <c r="A493" s="1" t="str">
        <f ca="1">IFERROR(__xludf.DUMMYFUNCTION("""COMPUTED_VALUE"""),"#N/A")</f>
        <v>#N/A</v>
      </c>
      <c r="C493" s="1" t="str">
        <f ca="1">IFERROR(__xludf.DUMMYFUNCTION("""COMPUTED_VALUE"""),"#N/A")</f>
        <v>#N/A</v>
      </c>
      <c r="E493" s="1" t="str">
        <f ca="1">IFERROR(INDIRECT(ADDRESS(MATCH(A493,saturation_curves!A:A,0),MATCH(B493,saturation_curves!$1:$1,0),4,1,"saturation_curves")),"")</f>
        <v/>
      </c>
      <c r="F493" s="1" t="str">
        <f ca="1">IFERROR(INDIRECT(ADDRESS(MATCH(C493,saturation_curves!A:A,0),MATCH(D493,saturation_curves!$1:$1,0),4,1,"saturation_curves")),"")</f>
        <v/>
      </c>
      <c r="G493" s="1" t="str">
        <f ca="1">IFERROR(__xludf.DUMMYFUNCTION("LEFT(REGEXEXTRACT(B493,""(.*)KPI.*""),LEN(REGEXEXTRACT(B493,""(.*)KPI.*""))-1)"),"#N/A")</f>
        <v>#N/A</v>
      </c>
    </row>
    <row r="494" spans="1:7" ht="13" x14ac:dyDescent="0.15">
      <c r="A494" s="1" t="str">
        <f ca="1">IFERROR(__xludf.DUMMYFUNCTION("""COMPUTED_VALUE"""),"#N/A")</f>
        <v>#N/A</v>
      </c>
      <c r="C494" s="1" t="str">
        <f ca="1">IFERROR(__xludf.DUMMYFUNCTION("""COMPUTED_VALUE"""),"#N/A")</f>
        <v>#N/A</v>
      </c>
      <c r="E494" s="1" t="str">
        <f ca="1">IFERROR(INDIRECT(ADDRESS(MATCH(A494,saturation_curves!A:A,0),MATCH(B494,saturation_curves!$1:$1,0),4,1,"saturation_curves")),"")</f>
        <v/>
      </c>
      <c r="F494" s="1" t="str">
        <f ca="1">IFERROR(INDIRECT(ADDRESS(MATCH(C494,saturation_curves!A:A,0),MATCH(D494,saturation_curves!$1:$1,0),4,1,"saturation_curves")),"")</f>
        <v/>
      </c>
      <c r="G494" s="1" t="str">
        <f ca="1">IFERROR(__xludf.DUMMYFUNCTION("LEFT(REGEXEXTRACT(B494,""(.*)KPI.*""),LEN(REGEXEXTRACT(B494,""(.*)KPI.*""))-1)"),"#N/A")</f>
        <v>#N/A</v>
      </c>
    </row>
    <row r="495" spans="1:7" ht="13" x14ac:dyDescent="0.15">
      <c r="A495" s="1" t="str">
        <f ca="1">IFERROR(__xludf.DUMMYFUNCTION("""COMPUTED_VALUE"""),"#N/A")</f>
        <v>#N/A</v>
      </c>
      <c r="C495" s="1" t="str">
        <f ca="1">IFERROR(__xludf.DUMMYFUNCTION("""COMPUTED_VALUE"""),"#N/A")</f>
        <v>#N/A</v>
      </c>
      <c r="E495" s="1" t="str">
        <f ca="1">IFERROR(INDIRECT(ADDRESS(MATCH(A495,saturation_curves!A:A,0),MATCH(B495,saturation_curves!$1:$1,0),4,1,"saturation_curves")),"")</f>
        <v/>
      </c>
      <c r="F495" s="1" t="str">
        <f ca="1">IFERROR(INDIRECT(ADDRESS(MATCH(C495,saturation_curves!A:A,0),MATCH(D495,saturation_curves!$1:$1,0),4,1,"saturation_curves")),"")</f>
        <v/>
      </c>
      <c r="G495" s="1" t="str">
        <f ca="1">IFERROR(__xludf.DUMMYFUNCTION("LEFT(REGEXEXTRACT(B495,""(.*)KPI.*""),LEN(REGEXEXTRACT(B495,""(.*)KPI.*""))-1)"),"#N/A")</f>
        <v>#N/A</v>
      </c>
    </row>
    <row r="496" spans="1:7" ht="13" x14ac:dyDescent="0.15">
      <c r="A496" s="1" t="str">
        <f ca="1">IFERROR(__xludf.DUMMYFUNCTION("""COMPUTED_VALUE"""),"#N/A")</f>
        <v>#N/A</v>
      </c>
      <c r="C496" s="1" t="str">
        <f ca="1">IFERROR(__xludf.DUMMYFUNCTION("""COMPUTED_VALUE"""),"#N/A")</f>
        <v>#N/A</v>
      </c>
      <c r="E496" s="1" t="str">
        <f ca="1">IFERROR(INDIRECT(ADDRESS(MATCH(A496,saturation_curves!A:A,0),MATCH(B496,saturation_curves!$1:$1,0),4,1,"saturation_curves")),"")</f>
        <v/>
      </c>
      <c r="F496" s="1" t="str">
        <f ca="1">IFERROR(INDIRECT(ADDRESS(MATCH(C496,saturation_curves!A:A,0),MATCH(D496,saturation_curves!$1:$1,0),4,1,"saturation_curves")),"")</f>
        <v/>
      </c>
      <c r="G496" s="1" t="str">
        <f ca="1">IFERROR(__xludf.DUMMYFUNCTION("LEFT(REGEXEXTRACT(B496,""(.*)KPI.*""),LEN(REGEXEXTRACT(B496,""(.*)KPI.*""))-1)"),"#N/A")</f>
        <v>#N/A</v>
      </c>
    </row>
    <row r="497" spans="1:7" ht="13" x14ac:dyDescent="0.15">
      <c r="A497" s="1" t="str">
        <f ca="1">IFERROR(__xludf.DUMMYFUNCTION("""COMPUTED_VALUE"""),"#N/A")</f>
        <v>#N/A</v>
      </c>
      <c r="C497" s="1" t="str">
        <f ca="1">IFERROR(__xludf.DUMMYFUNCTION("""COMPUTED_VALUE"""),"#N/A")</f>
        <v>#N/A</v>
      </c>
      <c r="E497" s="1" t="str">
        <f ca="1">IFERROR(INDIRECT(ADDRESS(MATCH(A497,saturation_curves!A:A,0),MATCH(B497,saturation_curves!$1:$1,0),4,1,"saturation_curves")),"")</f>
        <v/>
      </c>
      <c r="F497" s="1" t="str">
        <f ca="1">IFERROR(INDIRECT(ADDRESS(MATCH(C497,saturation_curves!A:A,0),MATCH(D497,saturation_curves!$1:$1,0),4,1,"saturation_curves")),"")</f>
        <v/>
      </c>
      <c r="G497" s="1" t="str">
        <f ca="1">IFERROR(__xludf.DUMMYFUNCTION("LEFT(REGEXEXTRACT(B497,""(.*)KPI.*""),LEN(REGEXEXTRACT(B497,""(.*)KPI.*""))-1)"),"#N/A")</f>
        <v>#N/A</v>
      </c>
    </row>
    <row r="498" spans="1:7" ht="13" x14ac:dyDescent="0.15">
      <c r="A498" s="1" t="str">
        <f ca="1">IFERROR(__xludf.DUMMYFUNCTION("""COMPUTED_VALUE"""),"#N/A")</f>
        <v>#N/A</v>
      </c>
      <c r="C498" s="1" t="str">
        <f ca="1">IFERROR(__xludf.DUMMYFUNCTION("""COMPUTED_VALUE"""),"#N/A")</f>
        <v>#N/A</v>
      </c>
      <c r="E498" s="1" t="str">
        <f ca="1">IFERROR(INDIRECT(ADDRESS(MATCH(A498,saturation_curves!A:A,0),MATCH(B498,saturation_curves!$1:$1,0),4,1,"saturation_curves")),"")</f>
        <v/>
      </c>
      <c r="F498" s="1" t="str">
        <f ca="1">IFERROR(INDIRECT(ADDRESS(MATCH(C498,saturation_curves!A:A,0),MATCH(D498,saturation_curves!$1:$1,0),4,1,"saturation_curves")),"")</f>
        <v/>
      </c>
      <c r="G498" s="1" t="str">
        <f ca="1">IFERROR(__xludf.DUMMYFUNCTION("LEFT(REGEXEXTRACT(B498,""(.*)KPI.*""),LEN(REGEXEXTRACT(B498,""(.*)KPI.*""))-1)"),"#N/A")</f>
        <v>#N/A</v>
      </c>
    </row>
    <row r="499" spans="1:7" ht="13" x14ac:dyDescent="0.15">
      <c r="A499" s="1" t="str">
        <f ca="1">IFERROR(__xludf.DUMMYFUNCTION("""COMPUTED_VALUE"""),"#N/A")</f>
        <v>#N/A</v>
      </c>
      <c r="C499" s="1" t="str">
        <f ca="1">IFERROR(__xludf.DUMMYFUNCTION("""COMPUTED_VALUE"""),"#N/A")</f>
        <v>#N/A</v>
      </c>
      <c r="E499" s="1" t="str">
        <f ca="1">IFERROR(INDIRECT(ADDRESS(MATCH(A499,saturation_curves!A:A,0),MATCH(B499,saturation_curves!$1:$1,0),4,1,"saturation_curves")),"")</f>
        <v/>
      </c>
      <c r="F499" s="1" t="str">
        <f ca="1">IFERROR(INDIRECT(ADDRESS(MATCH(C499,saturation_curves!A:A,0),MATCH(D499,saturation_curves!$1:$1,0),4,1,"saturation_curves")),"")</f>
        <v/>
      </c>
      <c r="G499" s="1" t="str">
        <f ca="1">IFERROR(__xludf.DUMMYFUNCTION("LEFT(REGEXEXTRACT(B499,""(.*)KPI.*""),LEN(REGEXEXTRACT(B499,""(.*)KPI.*""))-1)"),"#N/A")</f>
        <v>#N/A</v>
      </c>
    </row>
    <row r="500" spans="1:7" ht="13" x14ac:dyDescent="0.15">
      <c r="A500" s="1" t="str">
        <f ca="1">IFERROR(__xludf.DUMMYFUNCTION("""COMPUTED_VALUE"""),"#N/A")</f>
        <v>#N/A</v>
      </c>
      <c r="C500" s="1" t="str">
        <f ca="1">IFERROR(__xludf.DUMMYFUNCTION("""COMPUTED_VALUE"""),"#N/A")</f>
        <v>#N/A</v>
      </c>
      <c r="E500" s="1" t="str">
        <f ca="1">IFERROR(INDIRECT(ADDRESS(MATCH(A500,saturation_curves!A:A,0),MATCH(B500,saturation_curves!$1:$1,0),4,1,"saturation_curves")),"")</f>
        <v/>
      </c>
      <c r="F500" s="1" t="str">
        <f ca="1">IFERROR(INDIRECT(ADDRESS(MATCH(C500,saturation_curves!A:A,0),MATCH(D500,saturation_curves!$1:$1,0),4,1,"saturation_curves")),"")</f>
        <v/>
      </c>
      <c r="G500" s="1" t="str">
        <f ca="1">IFERROR(__xludf.DUMMYFUNCTION("LEFT(REGEXEXTRACT(B500,""(.*)KPI.*""),LEN(REGEXEXTRACT(B500,""(.*)KPI.*""))-1)"),"#N/A")</f>
        <v>#N/A</v>
      </c>
    </row>
    <row r="501" spans="1:7" ht="13" x14ac:dyDescent="0.15">
      <c r="A501" s="1" t="str">
        <f ca="1">IFERROR(__xludf.DUMMYFUNCTION("""COMPUTED_VALUE"""),"#N/A")</f>
        <v>#N/A</v>
      </c>
      <c r="C501" s="1" t="str">
        <f ca="1">IFERROR(__xludf.DUMMYFUNCTION("""COMPUTED_VALUE"""),"#N/A")</f>
        <v>#N/A</v>
      </c>
      <c r="E501" s="1" t="str">
        <f ca="1">IFERROR(INDIRECT(ADDRESS(MATCH(A501,saturation_curves!A:A,0),MATCH(B501,saturation_curves!$1:$1,0),4,1,"saturation_curves")),"")</f>
        <v/>
      </c>
      <c r="F501" s="1" t="str">
        <f ca="1">IFERROR(INDIRECT(ADDRESS(MATCH(C501,saturation_curves!A:A,0),MATCH(D501,saturation_curves!$1:$1,0),4,1,"saturation_curves")),"")</f>
        <v/>
      </c>
      <c r="G501" s="1" t="str">
        <f ca="1">IFERROR(__xludf.DUMMYFUNCTION("LEFT(REGEXEXTRACT(B501,""(.*)KPI.*""),LEN(REGEXEXTRACT(B501,""(.*)KPI.*""))-1)"),"#N/A")</f>
        <v>#N/A</v>
      </c>
    </row>
    <row r="502" spans="1:7" ht="13" x14ac:dyDescent="0.15">
      <c r="E502" s="1" t="str">
        <f ca="1">IFERROR(INDIRECT(ADDRESS(MATCH(A502,saturation_curves!A:A,0),MATCH(B502,saturation_curves!$1:$1,0),4,1,"saturation_curves")),"")</f>
        <v/>
      </c>
      <c r="F502" s="1" t="str">
        <f ca="1">IFERROR(INDIRECT(ADDRESS(MATCH(C502,saturation_curves!A:A,0),MATCH(D502,saturation_curves!$1:$1,0),4,1,"saturation_curves")),"")</f>
        <v/>
      </c>
      <c r="G502" s="1" t="str">
        <f ca="1">IFERROR(__xludf.DUMMYFUNCTION("LEFT(REGEXEXTRACT(B502,""(.*)KPI.*""),LEN(REGEXEXTRACT(B502,""(.*)KPI.*""))-1)"),"#N/A")</f>
        <v>#N/A</v>
      </c>
    </row>
    <row r="503" spans="1:7" ht="13" x14ac:dyDescent="0.15">
      <c r="E503" s="1" t="str">
        <f ca="1">IFERROR(INDIRECT(ADDRESS(MATCH(A503,saturation_curves!A:A,0),MATCH(B503,saturation_curves!$1:$1,0),4,1,"saturation_curves")),"")</f>
        <v/>
      </c>
      <c r="F503" s="1" t="str">
        <f ca="1">IFERROR(INDIRECT(ADDRESS(MATCH(C503,saturation_curves!A:A,0),MATCH(D503,saturation_curves!$1:$1,0),4,1,"saturation_curves")),"")</f>
        <v/>
      </c>
      <c r="G503" s="1" t="str">
        <f ca="1">IFERROR(__xludf.DUMMYFUNCTION("LEFT(REGEXEXTRACT(B503,""(.*)KPI.*""),LEN(REGEXEXTRACT(B503,""(.*)KPI.*""))-1)"),"#N/A")</f>
        <v>#N/A</v>
      </c>
    </row>
    <row r="504" spans="1:7" ht="13" x14ac:dyDescent="0.15">
      <c r="E504" s="1" t="str">
        <f ca="1">IFERROR(INDIRECT(ADDRESS(MATCH(A504,saturation_curves!A:A,0),MATCH(B504,saturation_curves!$1:$1,0),4,1,"saturation_curves")),"")</f>
        <v/>
      </c>
      <c r="F504" s="1" t="str">
        <f ca="1">IFERROR(INDIRECT(ADDRESS(MATCH(C504,saturation_curves!A:A,0),MATCH(D504,saturation_curves!$1:$1,0),4,1,"saturation_curves")),"")</f>
        <v/>
      </c>
      <c r="G504" s="1" t="str">
        <f ca="1">IFERROR(__xludf.DUMMYFUNCTION("LEFT(REGEXEXTRACT(B504,""(.*)KPI.*""),LEN(REGEXEXTRACT(B504,""(.*)KPI.*""))-1)"),"#N/A")</f>
        <v>#N/A</v>
      </c>
    </row>
    <row r="505" spans="1:7" ht="13" x14ac:dyDescent="0.15">
      <c r="E505" s="1" t="str">
        <f ca="1">IFERROR(INDIRECT(ADDRESS(MATCH(A505,saturation_curves!A:A,0),MATCH(B505,saturation_curves!$1:$1,0),4,1,"saturation_curves")),"")</f>
        <v/>
      </c>
      <c r="F505" s="1" t="str">
        <f ca="1">IFERROR(INDIRECT(ADDRESS(MATCH(C505,saturation_curves!A:A,0),MATCH(D505,saturation_curves!$1:$1,0),4,1,"saturation_curves")),"")</f>
        <v/>
      </c>
      <c r="G505" s="1" t="str">
        <f ca="1">IFERROR(__xludf.DUMMYFUNCTION("LEFT(REGEXEXTRACT(B505,""(.*)KPI.*""),LEN(REGEXEXTRACT(B505,""(.*)KPI.*""))-1)"),"#N/A")</f>
        <v>#N/A</v>
      </c>
    </row>
    <row r="506" spans="1:7" ht="13" x14ac:dyDescent="0.15">
      <c r="E506" s="1" t="str">
        <f ca="1">IFERROR(INDIRECT(ADDRESS(MATCH(A506,saturation_curves!A:A,0),MATCH(B506,saturation_curves!$1:$1,0),4,1,"saturation_curves")),"")</f>
        <v/>
      </c>
      <c r="F506" s="1" t="str">
        <f ca="1">IFERROR(INDIRECT(ADDRESS(MATCH(C506,saturation_curves!A:A,0),MATCH(D506,saturation_curves!$1:$1,0),4,1,"saturation_curves")),"")</f>
        <v/>
      </c>
      <c r="G506" s="1" t="str">
        <f ca="1">IFERROR(__xludf.DUMMYFUNCTION("LEFT(REGEXEXTRACT(B506,""(.*)KPI.*""),LEN(REGEXEXTRACT(B506,""(.*)KPI.*""))-1)"),"#N/A")</f>
        <v>#N/A</v>
      </c>
    </row>
    <row r="507" spans="1:7" ht="13" x14ac:dyDescent="0.15">
      <c r="E507" s="1" t="str">
        <f ca="1">IFERROR(INDIRECT(ADDRESS(MATCH(A507,saturation_curves!A:A,0),MATCH(B507,saturation_curves!$1:$1,0),4,1,"saturation_curves")),"")</f>
        <v/>
      </c>
      <c r="F507" s="1" t="str">
        <f ca="1">IFERROR(INDIRECT(ADDRESS(MATCH(C507,saturation_curves!A:A,0),MATCH(D507,saturation_curves!$1:$1,0),4,1,"saturation_curves")),"")</f>
        <v/>
      </c>
      <c r="G507" s="1" t="str">
        <f ca="1">IFERROR(__xludf.DUMMYFUNCTION("LEFT(REGEXEXTRACT(B507,""(.*)KPI.*""),LEN(REGEXEXTRACT(B507,""(.*)KPI.*""))-1)"),"#N/A")</f>
        <v>#N/A</v>
      </c>
    </row>
    <row r="508" spans="1:7" ht="13" x14ac:dyDescent="0.15">
      <c r="E508" s="1" t="str">
        <f ca="1">IFERROR(INDIRECT(ADDRESS(MATCH(A508,saturation_curves!A:A,0),MATCH(B508,saturation_curves!$1:$1,0),4,1,"saturation_curves")),"")</f>
        <v/>
      </c>
      <c r="F508" s="1" t="str">
        <f ca="1">IFERROR(INDIRECT(ADDRESS(MATCH(C508,saturation_curves!A:A,0),MATCH(D508,saturation_curves!$1:$1,0),4,1,"saturation_curves")),"")</f>
        <v/>
      </c>
      <c r="G508" s="1" t="str">
        <f ca="1">IFERROR(__xludf.DUMMYFUNCTION("LEFT(REGEXEXTRACT(B508,""(.*)KPI.*""),LEN(REGEXEXTRACT(B508,""(.*)KPI.*""))-1)"),"#N/A")</f>
        <v>#N/A</v>
      </c>
    </row>
    <row r="509" spans="1:7" ht="13" x14ac:dyDescent="0.15">
      <c r="E509" s="1" t="str">
        <f ca="1">IFERROR(INDIRECT(ADDRESS(MATCH(A509,saturation_curves!A:A,0),MATCH(B509,saturation_curves!$1:$1,0),4,1,"saturation_curves")),"")</f>
        <v/>
      </c>
      <c r="F509" s="1" t="str">
        <f ca="1">IFERROR(INDIRECT(ADDRESS(MATCH(C509,saturation_curves!A:A,0),MATCH(D509,saturation_curves!$1:$1,0),4,1,"saturation_curves")),"")</f>
        <v/>
      </c>
      <c r="G509" s="1" t="str">
        <f ca="1">IFERROR(__xludf.DUMMYFUNCTION("LEFT(REGEXEXTRACT(B509,""(.*)KPI.*""),LEN(REGEXEXTRACT(B509,""(.*)KPI.*""))-1)"),"#N/A")</f>
        <v>#N/A</v>
      </c>
    </row>
    <row r="510" spans="1:7" ht="13" x14ac:dyDescent="0.15">
      <c r="E510" s="1" t="str">
        <f ca="1">IFERROR(INDIRECT(ADDRESS(MATCH(A510,saturation_curves!A:A,0),MATCH(B510,saturation_curves!$1:$1,0),4,1,"saturation_curves")),"")</f>
        <v/>
      </c>
      <c r="F510" s="1" t="str">
        <f ca="1">IFERROR(INDIRECT(ADDRESS(MATCH(C510,saturation_curves!A:A,0),MATCH(D510,saturation_curves!$1:$1,0),4,1,"saturation_curves")),"")</f>
        <v/>
      </c>
      <c r="G510" s="1" t="str">
        <f ca="1">IFERROR(__xludf.DUMMYFUNCTION("LEFT(REGEXEXTRACT(B510,""(.*)KPI.*""),LEN(REGEXEXTRACT(B510,""(.*)KPI.*""))-1)"),"#N/A")</f>
        <v>#N/A</v>
      </c>
    </row>
    <row r="511" spans="1:7" ht="13" x14ac:dyDescent="0.15">
      <c r="E511" s="1" t="str">
        <f ca="1">IFERROR(INDIRECT(ADDRESS(MATCH(A511,saturation_curves!A:A,0),MATCH(B511,saturation_curves!$1:$1,0),4,1,"saturation_curves")),"")</f>
        <v/>
      </c>
      <c r="F511" s="1" t="str">
        <f ca="1">IFERROR(INDIRECT(ADDRESS(MATCH(C511,saturation_curves!A:A,0),MATCH(D511,saturation_curves!$1:$1,0),4,1,"saturation_curves")),"")</f>
        <v/>
      </c>
      <c r="G511" s="1" t="str">
        <f ca="1">IFERROR(__xludf.DUMMYFUNCTION("LEFT(REGEXEXTRACT(B511,""(.*)KPI.*""),LEN(REGEXEXTRACT(B511,""(.*)KPI.*""))-1)"),"#N/A")</f>
        <v>#N/A</v>
      </c>
    </row>
    <row r="512" spans="1:7" ht="13" x14ac:dyDescent="0.15">
      <c r="E512" s="1" t="str">
        <f ca="1">IFERROR(INDIRECT(ADDRESS(MATCH(A512,saturation_curves!A:A,0),MATCH(B512,saturation_curves!$1:$1,0),4,1,"saturation_curves")),"")</f>
        <v/>
      </c>
      <c r="F512" s="1" t="str">
        <f ca="1">IFERROR(INDIRECT(ADDRESS(MATCH(C512,saturation_curves!A:A,0),MATCH(D512,saturation_curves!$1:$1,0),4,1,"saturation_curves")),"")</f>
        <v/>
      </c>
      <c r="G512" s="1" t="str">
        <f ca="1">IFERROR(__xludf.DUMMYFUNCTION("LEFT(REGEXEXTRACT(B512,""(.*)KPI.*""),LEN(REGEXEXTRACT(B512,""(.*)KPI.*""))-1)"),"#N/A")</f>
        <v>#N/A</v>
      </c>
    </row>
    <row r="513" spans="5:7" ht="13" x14ac:dyDescent="0.15">
      <c r="E513" s="1" t="str">
        <f ca="1">IFERROR(INDIRECT(ADDRESS(MATCH(A513,saturation_curves!A:A,0),MATCH(B513,saturation_curves!$1:$1,0),4,1,"saturation_curves")),"")</f>
        <v/>
      </c>
      <c r="F513" s="1" t="str">
        <f ca="1">IFERROR(INDIRECT(ADDRESS(MATCH(C513,saturation_curves!A:A,0),MATCH(D513,saturation_curves!$1:$1,0),4,1,"saturation_curves")),"")</f>
        <v/>
      </c>
      <c r="G513" s="1" t="str">
        <f ca="1">IFERROR(__xludf.DUMMYFUNCTION("LEFT(REGEXEXTRACT(B513,""(.*)KPI.*""),LEN(REGEXEXTRACT(B513,""(.*)KPI.*""))-1)"),"#N/A")</f>
        <v>#N/A</v>
      </c>
    </row>
    <row r="514" spans="5:7" ht="13" x14ac:dyDescent="0.15">
      <c r="E514" s="1" t="str">
        <f ca="1">IFERROR(INDIRECT(ADDRESS(MATCH(A514,saturation_curves!A:A,0),MATCH(B514,saturation_curves!$1:$1,0),4,1,"saturation_curves")),"")</f>
        <v/>
      </c>
      <c r="F514" s="1" t="str">
        <f ca="1">IFERROR(INDIRECT(ADDRESS(MATCH(C514,saturation_curves!A:A,0),MATCH(D514,saturation_curves!$1:$1,0),4,1,"saturation_curves")),"")</f>
        <v/>
      </c>
      <c r="G514" s="1" t="str">
        <f ca="1">IFERROR(__xludf.DUMMYFUNCTION("LEFT(REGEXEXTRACT(B514,""(.*)KPI.*""),LEN(REGEXEXTRACT(B514,""(.*)KPI.*""))-1)"),"#N/A")</f>
        <v>#N/A</v>
      </c>
    </row>
    <row r="515" spans="5:7" ht="13" x14ac:dyDescent="0.15">
      <c r="E515" s="1" t="str">
        <f ca="1">IFERROR(INDIRECT(ADDRESS(MATCH(A515,saturation_curves!A:A,0),MATCH(B515,saturation_curves!$1:$1,0),4,1,"saturation_curves")),"")</f>
        <v/>
      </c>
      <c r="F515" s="1" t="str">
        <f ca="1">IFERROR(INDIRECT(ADDRESS(MATCH(C515,saturation_curves!A:A,0),MATCH(D515,saturation_curves!$1:$1,0),4,1,"saturation_curves")),"")</f>
        <v/>
      </c>
      <c r="G515" s="1" t="str">
        <f ca="1">IFERROR(__xludf.DUMMYFUNCTION("LEFT(REGEXEXTRACT(B515,""(.*)KPI.*""),LEN(REGEXEXTRACT(B515,""(.*)KPI.*""))-1)"),"#N/A")</f>
        <v>#N/A</v>
      </c>
    </row>
    <row r="516" spans="5:7" ht="13" x14ac:dyDescent="0.15">
      <c r="E516" s="1" t="str">
        <f ca="1">IFERROR(INDIRECT(ADDRESS(MATCH(A516,saturation_curves!A:A,0),MATCH(B516,saturation_curves!$1:$1,0),4,1,"saturation_curves")),"")</f>
        <v/>
      </c>
      <c r="F516" s="1" t="str">
        <f ca="1">IFERROR(INDIRECT(ADDRESS(MATCH(C516,saturation_curves!A:A,0),MATCH(D516,saturation_curves!$1:$1,0),4,1,"saturation_curves")),"")</f>
        <v/>
      </c>
      <c r="G516" s="1" t="str">
        <f ca="1">IFERROR(__xludf.DUMMYFUNCTION("LEFT(REGEXEXTRACT(B516,""(.*)KPI.*""),LEN(REGEXEXTRACT(B516,""(.*)KPI.*""))-1)"),"#N/A")</f>
        <v>#N/A</v>
      </c>
    </row>
    <row r="517" spans="5:7" ht="13" x14ac:dyDescent="0.15">
      <c r="E517" s="1" t="str">
        <f ca="1">IFERROR(INDIRECT(ADDRESS(MATCH(A517,saturation_curves!A:A,0),MATCH(B517,saturation_curves!$1:$1,0),4,1,"saturation_curves")),"")</f>
        <v/>
      </c>
      <c r="F517" s="1" t="str">
        <f ca="1">IFERROR(INDIRECT(ADDRESS(MATCH(C517,saturation_curves!A:A,0),MATCH(D517,saturation_curves!$1:$1,0),4,1,"saturation_curves")),"")</f>
        <v/>
      </c>
      <c r="G517" s="1" t="str">
        <f ca="1">IFERROR(__xludf.DUMMYFUNCTION("LEFT(REGEXEXTRACT(B517,""(.*)KPI.*""),LEN(REGEXEXTRACT(B517,""(.*)KPI.*""))-1)"),"#N/A")</f>
        <v>#N/A</v>
      </c>
    </row>
    <row r="518" spans="5:7" ht="13" x14ac:dyDescent="0.15">
      <c r="E518" s="1" t="str">
        <f ca="1">IFERROR(INDIRECT(ADDRESS(MATCH(A518,saturation_curves!A:A,0),MATCH(B518,saturation_curves!$1:$1,0),4,1,"saturation_curves")),"")</f>
        <v/>
      </c>
      <c r="F518" s="1" t="str">
        <f ca="1">IFERROR(INDIRECT(ADDRESS(MATCH(C518,saturation_curves!A:A,0),MATCH(D518,saturation_curves!$1:$1,0),4,1,"saturation_curves")),"")</f>
        <v/>
      </c>
      <c r="G518" s="1" t="str">
        <f ca="1">IFERROR(__xludf.DUMMYFUNCTION("LEFT(REGEXEXTRACT(B518,""(.*)KPI.*""),LEN(REGEXEXTRACT(B518,""(.*)KPI.*""))-1)"),"#N/A")</f>
        <v>#N/A</v>
      </c>
    </row>
    <row r="519" spans="5:7" ht="13" x14ac:dyDescent="0.15">
      <c r="E519" s="1" t="str">
        <f ca="1">IFERROR(INDIRECT(ADDRESS(MATCH(A519,saturation_curves!A:A,0),MATCH(B519,saturation_curves!$1:$1,0),4,1,"saturation_curves")),"")</f>
        <v/>
      </c>
      <c r="F519" s="1" t="str">
        <f ca="1">IFERROR(INDIRECT(ADDRESS(MATCH(C519,saturation_curves!A:A,0),MATCH(D519,saturation_curves!$1:$1,0),4,1,"saturation_curves")),"")</f>
        <v/>
      </c>
      <c r="G519" s="1" t="str">
        <f ca="1">IFERROR(__xludf.DUMMYFUNCTION("LEFT(REGEXEXTRACT(B519,""(.*)KPI.*""),LEN(REGEXEXTRACT(B519,""(.*)KPI.*""))-1)"),"#N/A")</f>
        <v>#N/A</v>
      </c>
    </row>
    <row r="520" spans="5:7" ht="13" x14ac:dyDescent="0.15">
      <c r="E520" s="1" t="str">
        <f ca="1">IFERROR(INDIRECT(ADDRESS(MATCH(A520,saturation_curves!A:A,0),MATCH(B520,saturation_curves!$1:$1,0),4,1,"saturation_curves")),"")</f>
        <v/>
      </c>
      <c r="F520" s="1" t="str">
        <f ca="1">IFERROR(INDIRECT(ADDRESS(MATCH(C520,saturation_curves!A:A,0),MATCH(D520,saturation_curves!$1:$1,0),4,1,"saturation_curves")),"")</f>
        <v/>
      </c>
      <c r="G520" s="1" t="str">
        <f ca="1">IFERROR(__xludf.DUMMYFUNCTION("LEFT(REGEXEXTRACT(B520,""(.*)KPI.*""),LEN(REGEXEXTRACT(B520,""(.*)KPI.*""))-1)"),"#N/A")</f>
        <v>#N/A</v>
      </c>
    </row>
    <row r="521" spans="5:7" ht="13" x14ac:dyDescent="0.15">
      <c r="E521" s="1" t="str">
        <f ca="1">IFERROR(INDIRECT(ADDRESS(MATCH(A521,saturation_curves!A:A,0),MATCH(B521,saturation_curves!$1:$1,0),4,1,"saturation_curves")),"")</f>
        <v/>
      </c>
      <c r="F521" s="1" t="str">
        <f ca="1">IFERROR(INDIRECT(ADDRESS(MATCH(C521,saturation_curves!A:A,0),MATCH(D521,saturation_curves!$1:$1,0),4,1,"saturation_curves")),"")</f>
        <v/>
      </c>
      <c r="G521" s="1" t="str">
        <f ca="1">IFERROR(__xludf.DUMMYFUNCTION("LEFT(REGEXEXTRACT(B521,""(.*)KPI.*""),LEN(REGEXEXTRACT(B521,""(.*)KPI.*""))-1)"),"#N/A")</f>
        <v>#N/A</v>
      </c>
    </row>
    <row r="522" spans="5:7" ht="13" x14ac:dyDescent="0.15">
      <c r="E522" s="1" t="str">
        <f ca="1">IFERROR(INDIRECT(ADDRESS(MATCH(A522,saturation_curves!A:A,0),MATCH(B522,saturation_curves!$1:$1,0),4,1,"saturation_curves")),"")</f>
        <v/>
      </c>
      <c r="F522" s="1" t="str">
        <f ca="1">IFERROR(INDIRECT(ADDRESS(MATCH(C522,saturation_curves!A:A,0),MATCH(D522,saturation_curves!$1:$1,0),4,1,"saturation_curves")),"")</f>
        <v/>
      </c>
      <c r="G522" s="1" t="str">
        <f ca="1">IFERROR(__xludf.DUMMYFUNCTION("LEFT(REGEXEXTRACT(B522,""(.*)KPI.*""),LEN(REGEXEXTRACT(B522,""(.*)KPI.*""))-1)"),"#N/A")</f>
        <v>#N/A</v>
      </c>
    </row>
    <row r="523" spans="5:7" ht="13" x14ac:dyDescent="0.15">
      <c r="E523" s="1" t="str">
        <f ca="1">IFERROR(INDIRECT(ADDRESS(MATCH(A523,saturation_curves!A:A,0),MATCH(B523,saturation_curves!$1:$1,0),4,1,"saturation_curves")),"")</f>
        <v/>
      </c>
      <c r="F523" s="1" t="str">
        <f ca="1">IFERROR(INDIRECT(ADDRESS(MATCH(C523,saturation_curves!A:A,0),MATCH(D523,saturation_curves!$1:$1,0),4,1,"saturation_curves")),"")</f>
        <v/>
      </c>
      <c r="G523" s="1" t="str">
        <f ca="1">IFERROR(__xludf.DUMMYFUNCTION("LEFT(REGEXEXTRACT(B523,""(.*)KPI.*""),LEN(REGEXEXTRACT(B523,""(.*)KPI.*""))-1)"),"#N/A")</f>
        <v>#N/A</v>
      </c>
    </row>
    <row r="524" spans="5:7" ht="13" x14ac:dyDescent="0.15">
      <c r="E524" s="1" t="str">
        <f ca="1">IFERROR(INDIRECT(ADDRESS(MATCH(A524,saturation_curves!A:A,0),MATCH(B524,saturation_curves!$1:$1,0),4,1,"saturation_curves")),"")</f>
        <v/>
      </c>
      <c r="F524" s="1" t="str">
        <f ca="1">IFERROR(INDIRECT(ADDRESS(MATCH(C524,saturation_curves!A:A,0),MATCH(D524,saturation_curves!$1:$1,0),4,1,"saturation_curves")),"")</f>
        <v/>
      </c>
      <c r="G524" s="1" t="str">
        <f ca="1">IFERROR(__xludf.DUMMYFUNCTION("LEFT(REGEXEXTRACT(B524,""(.*)KPI.*""),LEN(REGEXEXTRACT(B524,""(.*)KPI.*""))-1)"),"#N/A")</f>
        <v>#N/A</v>
      </c>
    </row>
    <row r="525" spans="5:7" ht="13" x14ac:dyDescent="0.15">
      <c r="E525" s="1" t="str">
        <f ca="1">IFERROR(INDIRECT(ADDRESS(MATCH(A525,saturation_curves!A:A,0),MATCH(B525,saturation_curves!$1:$1,0),4,1,"saturation_curves")),"")</f>
        <v/>
      </c>
      <c r="F525" s="1" t="str">
        <f ca="1">IFERROR(INDIRECT(ADDRESS(MATCH(C525,saturation_curves!A:A,0),MATCH(D525,saturation_curves!$1:$1,0),4,1,"saturation_curves")),"")</f>
        <v/>
      </c>
      <c r="G525" s="1" t="str">
        <f ca="1">IFERROR(__xludf.DUMMYFUNCTION("LEFT(REGEXEXTRACT(B525,""(.*)KPI.*""),LEN(REGEXEXTRACT(B525,""(.*)KPI.*""))-1)"),"#N/A")</f>
        <v>#N/A</v>
      </c>
    </row>
    <row r="526" spans="5:7" ht="13" x14ac:dyDescent="0.15">
      <c r="E526" s="1" t="str">
        <f ca="1">IFERROR(INDIRECT(ADDRESS(MATCH(A526,saturation_curves!A:A,0),MATCH(B526,saturation_curves!$1:$1,0),4,1,"saturation_curves")),"")</f>
        <v/>
      </c>
      <c r="F526" s="1" t="str">
        <f ca="1">IFERROR(INDIRECT(ADDRESS(MATCH(C526,saturation_curves!A:A,0),MATCH(D526,saturation_curves!$1:$1,0),4,1,"saturation_curves")),"")</f>
        <v/>
      </c>
      <c r="G526" s="1" t="str">
        <f ca="1">IFERROR(__xludf.DUMMYFUNCTION("LEFT(REGEXEXTRACT(B526,""(.*)KPI.*""),LEN(REGEXEXTRACT(B526,""(.*)KPI.*""))-1)"),"#N/A")</f>
        <v>#N/A</v>
      </c>
    </row>
    <row r="527" spans="5:7" ht="13" x14ac:dyDescent="0.15">
      <c r="E527" s="1" t="str">
        <f ca="1">IFERROR(INDIRECT(ADDRESS(MATCH(A527,saturation_curves!A:A,0),MATCH(B527,saturation_curves!$1:$1,0),4,1,"saturation_curves")),"")</f>
        <v/>
      </c>
      <c r="F527" s="1" t="str">
        <f ca="1">IFERROR(INDIRECT(ADDRESS(MATCH(C527,saturation_curves!A:A,0),MATCH(D527,saturation_curves!$1:$1,0),4,1,"saturation_curves")),"")</f>
        <v/>
      </c>
      <c r="G527" s="1" t="str">
        <f ca="1">IFERROR(__xludf.DUMMYFUNCTION("LEFT(REGEXEXTRACT(B527,""(.*)KPI.*""),LEN(REGEXEXTRACT(B527,""(.*)KPI.*""))-1)"),"#N/A")</f>
        <v>#N/A</v>
      </c>
    </row>
    <row r="528" spans="5:7" ht="13" x14ac:dyDescent="0.15">
      <c r="E528" s="1" t="str">
        <f ca="1">IFERROR(INDIRECT(ADDRESS(MATCH(A528,saturation_curves!A:A,0),MATCH(B528,saturation_curves!$1:$1,0),4,1,"saturation_curves")),"")</f>
        <v/>
      </c>
      <c r="F528" s="1" t="str">
        <f ca="1">IFERROR(INDIRECT(ADDRESS(MATCH(C528,saturation_curves!A:A,0),MATCH(D528,saturation_curves!$1:$1,0),4,1,"saturation_curves")),"")</f>
        <v/>
      </c>
      <c r="G528" s="1" t="str">
        <f ca="1">IFERROR(__xludf.DUMMYFUNCTION("LEFT(REGEXEXTRACT(B528,""(.*)KPI.*""),LEN(REGEXEXTRACT(B528,""(.*)KPI.*""))-1)"),"#N/A")</f>
        <v>#N/A</v>
      </c>
    </row>
    <row r="529" spans="5:7" ht="13" x14ac:dyDescent="0.15">
      <c r="E529" s="1" t="str">
        <f ca="1">IFERROR(INDIRECT(ADDRESS(MATCH(A529,saturation_curves!A:A,0),MATCH(B529,saturation_curves!$1:$1,0),4,1,"saturation_curves")),"")</f>
        <v/>
      </c>
      <c r="F529" s="1" t="str">
        <f ca="1">IFERROR(INDIRECT(ADDRESS(MATCH(C529,saturation_curves!A:A,0),MATCH(D529,saturation_curves!$1:$1,0),4,1,"saturation_curves")),"")</f>
        <v/>
      </c>
      <c r="G529" s="1" t="str">
        <f ca="1">IFERROR(__xludf.DUMMYFUNCTION("LEFT(REGEXEXTRACT(B529,""(.*)KPI.*""),LEN(REGEXEXTRACT(B529,""(.*)KPI.*""))-1)"),"#N/A")</f>
        <v>#N/A</v>
      </c>
    </row>
    <row r="530" spans="5:7" ht="13" x14ac:dyDescent="0.15">
      <c r="E530" s="1" t="str">
        <f ca="1">IFERROR(INDIRECT(ADDRESS(MATCH(A530,saturation_curves!A:A,0),MATCH(B530,saturation_curves!$1:$1,0),4,1,"saturation_curves")),"")</f>
        <v/>
      </c>
      <c r="F530" s="1" t="str">
        <f ca="1">IFERROR(INDIRECT(ADDRESS(MATCH(C530,saturation_curves!A:A,0),MATCH(D530,saturation_curves!$1:$1,0),4,1,"saturation_curves")),"")</f>
        <v/>
      </c>
      <c r="G530" s="1" t="str">
        <f ca="1">IFERROR(__xludf.DUMMYFUNCTION("LEFT(REGEXEXTRACT(B530,""(.*)KPI.*""),LEN(REGEXEXTRACT(B530,""(.*)KPI.*""))-1)"),"#N/A")</f>
        <v>#N/A</v>
      </c>
    </row>
    <row r="531" spans="5:7" ht="13" x14ac:dyDescent="0.15">
      <c r="E531" s="1" t="str">
        <f ca="1">IFERROR(INDIRECT(ADDRESS(MATCH(A531,saturation_curves!A:A,0),MATCH(B531,saturation_curves!$1:$1,0),4,1,"saturation_curves")),"")</f>
        <v/>
      </c>
      <c r="F531" s="1" t="str">
        <f ca="1">IFERROR(INDIRECT(ADDRESS(MATCH(C531,saturation_curves!A:A,0),MATCH(D531,saturation_curves!$1:$1,0),4,1,"saturation_curves")),"")</f>
        <v/>
      </c>
      <c r="G531" s="1" t="str">
        <f ca="1">IFERROR(__xludf.DUMMYFUNCTION("LEFT(REGEXEXTRACT(B531,""(.*)KPI.*""),LEN(REGEXEXTRACT(B531,""(.*)KPI.*""))-1)"),"#N/A")</f>
        <v>#N/A</v>
      </c>
    </row>
    <row r="532" spans="5:7" ht="13" x14ac:dyDescent="0.15">
      <c r="E532" s="1" t="str">
        <f ca="1">IFERROR(INDIRECT(ADDRESS(MATCH(A532,saturation_curves!A:A,0),MATCH(B532,saturation_curves!$1:$1,0),4,1,"saturation_curves")),"")</f>
        <v/>
      </c>
      <c r="F532" s="1" t="str">
        <f ca="1">IFERROR(INDIRECT(ADDRESS(MATCH(C532,saturation_curves!A:A,0),MATCH(D532,saturation_curves!$1:$1,0),4,1,"saturation_curves")),"")</f>
        <v/>
      </c>
      <c r="G532" s="1" t="str">
        <f ca="1">IFERROR(__xludf.DUMMYFUNCTION("LEFT(REGEXEXTRACT(B532,""(.*)KPI.*""),LEN(REGEXEXTRACT(B532,""(.*)KPI.*""))-1)"),"#N/A")</f>
        <v>#N/A</v>
      </c>
    </row>
    <row r="533" spans="5:7" ht="13" x14ac:dyDescent="0.15">
      <c r="E533" s="1" t="str">
        <f ca="1">IFERROR(INDIRECT(ADDRESS(MATCH(A533,saturation_curves!A:A,0),MATCH(B533,saturation_curves!$1:$1,0),4,1,"saturation_curves")),"")</f>
        <v/>
      </c>
      <c r="F533" s="1" t="str">
        <f ca="1">IFERROR(INDIRECT(ADDRESS(MATCH(C533,saturation_curves!A:A,0),MATCH(D533,saturation_curves!$1:$1,0),4,1,"saturation_curves")),"")</f>
        <v/>
      </c>
      <c r="G533" s="1" t="str">
        <f ca="1">IFERROR(__xludf.DUMMYFUNCTION("LEFT(REGEXEXTRACT(B533,""(.*)KPI.*""),LEN(REGEXEXTRACT(B533,""(.*)KPI.*""))-1)"),"#N/A")</f>
        <v>#N/A</v>
      </c>
    </row>
    <row r="534" spans="5:7" ht="13" x14ac:dyDescent="0.15">
      <c r="E534" s="1" t="str">
        <f ca="1">IFERROR(INDIRECT(ADDRESS(MATCH(A534,saturation_curves!A:A,0),MATCH(B534,saturation_curves!$1:$1,0),4,1,"saturation_curves")),"")</f>
        <v/>
      </c>
      <c r="F534" s="1" t="str">
        <f ca="1">IFERROR(INDIRECT(ADDRESS(MATCH(C534,saturation_curves!A:A,0),MATCH(D534,saturation_curves!$1:$1,0),4,1,"saturation_curves")),"")</f>
        <v/>
      </c>
      <c r="G534" s="1" t="str">
        <f ca="1">IFERROR(__xludf.DUMMYFUNCTION("LEFT(REGEXEXTRACT(B534,""(.*)KPI.*""),LEN(REGEXEXTRACT(B534,""(.*)KPI.*""))-1)"),"#N/A")</f>
        <v>#N/A</v>
      </c>
    </row>
    <row r="535" spans="5:7" ht="13" x14ac:dyDescent="0.15">
      <c r="E535" s="1" t="str">
        <f ca="1">IFERROR(INDIRECT(ADDRESS(MATCH(A535,saturation_curves!A:A,0),MATCH(B535,saturation_curves!$1:$1,0),4,1,"saturation_curves")),"")</f>
        <v/>
      </c>
      <c r="F535" s="1" t="str">
        <f ca="1">IFERROR(INDIRECT(ADDRESS(MATCH(C535,saturation_curves!A:A,0),MATCH(D535,saturation_curves!$1:$1,0),4,1,"saturation_curves")),"")</f>
        <v/>
      </c>
      <c r="G535" s="1" t="str">
        <f ca="1">IFERROR(__xludf.DUMMYFUNCTION("LEFT(REGEXEXTRACT(B535,""(.*)KPI.*""),LEN(REGEXEXTRACT(B535,""(.*)KPI.*""))-1)"),"#N/A")</f>
        <v>#N/A</v>
      </c>
    </row>
    <row r="536" spans="5:7" ht="13" x14ac:dyDescent="0.15">
      <c r="E536" s="1" t="str">
        <f ca="1">IFERROR(INDIRECT(ADDRESS(MATCH(A536,saturation_curves!A:A,0),MATCH(B536,saturation_curves!$1:$1,0),4,1,"saturation_curves")),"")</f>
        <v/>
      </c>
      <c r="F536" s="1" t="str">
        <f ca="1">IFERROR(INDIRECT(ADDRESS(MATCH(C536,saturation_curves!A:A,0),MATCH(D536,saturation_curves!$1:$1,0),4,1,"saturation_curves")),"")</f>
        <v/>
      </c>
      <c r="G536" s="1" t="str">
        <f ca="1">IFERROR(__xludf.DUMMYFUNCTION("LEFT(REGEXEXTRACT(B536,""(.*)KPI.*""),LEN(REGEXEXTRACT(B536,""(.*)KPI.*""))-1)"),"#N/A")</f>
        <v>#N/A</v>
      </c>
    </row>
    <row r="537" spans="5:7" ht="13" x14ac:dyDescent="0.15">
      <c r="E537" s="1" t="str">
        <f ca="1">IFERROR(INDIRECT(ADDRESS(MATCH(A537,saturation_curves!A:A,0),MATCH(B537,saturation_curves!$1:$1,0),4,1,"saturation_curves")),"")</f>
        <v/>
      </c>
      <c r="F537" s="1" t="str">
        <f ca="1">IFERROR(INDIRECT(ADDRESS(MATCH(C537,saturation_curves!A:A,0),MATCH(D537,saturation_curves!$1:$1,0),4,1,"saturation_curves")),"")</f>
        <v/>
      </c>
      <c r="G537" s="1" t="str">
        <f ca="1">IFERROR(__xludf.DUMMYFUNCTION("LEFT(REGEXEXTRACT(B537,""(.*)KPI.*""),LEN(REGEXEXTRACT(B537,""(.*)KPI.*""))-1)"),"#N/A")</f>
        <v>#N/A</v>
      </c>
    </row>
    <row r="538" spans="5:7" ht="13" x14ac:dyDescent="0.15">
      <c r="E538" s="1" t="str">
        <f ca="1">IFERROR(INDIRECT(ADDRESS(MATCH(A538,saturation_curves!A:A,0),MATCH(B538,saturation_curves!$1:$1,0),4,1,"saturation_curves")),"")</f>
        <v/>
      </c>
      <c r="F538" s="1" t="str">
        <f ca="1">IFERROR(INDIRECT(ADDRESS(MATCH(C538,saturation_curves!A:A,0),MATCH(D538,saturation_curves!$1:$1,0),4,1,"saturation_curves")),"")</f>
        <v/>
      </c>
      <c r="G538" s="1" t="str">
        <f ca="1">IFERROR(__xludf.DUMMYFUNCTION("LEFT(REGEXEXTRACT(B538,""(.*)KPI.*""),LEN(REGEXEXTRACT(B538,""(.*)KPI.*""))-1)"),"#N/A")</f>
        <v>#N/A</v>
      </c>
    </row>
    <row r="539" spans="5:7" ht="13" x14ac:dyDescent="0.15">
      <c r="E539" s="1" t="str">
        <f ca="1">IFERROR(INDIRECT(ADDRESS(MATCH(A539,saturation_curves!A:A,0),MATCH(B539,saturation_curves!$1:$1,0),4,1,"saturation_curves")),"")</f>
        <v/>
      </c>
      <c r="F539" s="1" t="str">
        <f ca="1">IFERROR(INDIRECT(ADDRESS(MATCH(C539,saturation_curves!A:A,0),MATCH(D539,saturation_curves!$1:$1,0),4,1,"saturation_curves")),"")</f>
        <v/>
      </c>
      <c r="G539" s="1" t="str">
        <f ca="1">IFERROR(__xludf.DUMMYFUNCTION("LEFT(REGEXEXTRACT(B539,""(.*)KPI.*""),LEN(REGEXEXTRACT(B539,""(.*)KPI.*""))-1)"),"#N/A")</f>
        <v>#N/A</v>
      </c>
    </row>
    <row r="540" spans="5:7" ht="13" x14ac:dyDescent="0.15">
      <c r="E540" s="1" t="str">
        <f ca="1">IFERROR(INDIRECT(ADDRESS(MATCH(A540,saturation_curves!A:A,0),MATCH(B540,saturation_curves!$1:$1,0),4,1,"saturation_curves")),"")</f>
        <v/>
      </c>
      <c r="F540" s="1" t="str">
        <f ca="1">IFERROR(INDIRECT(ADDRESS(MATCH(C540,saturation_curves!A:A,0),MATCH(D540,saturation_curves!$1:$1,0),4,1,"saturation_curves")),"")</f>
        <v/>
      </c>
      <c r="G540" s="1" t="str">
        <f ca="1">IFERROR(__xludf.DUMMYFUNCTION("LEFT(REGEXEXTRACT(B540,""(.*)KPI.*""),LEN(REGEXEXTRACT(B540,""(.*)KPI.*""))-1)"),"#N/A")</f>
        <v>#N/A</v>
      </c>
    </row>
    <row r="541" spans="5:7" ht="13" x14ac:dyDescent="0.15">
      <c r="E541" s="1" t="str">
        <f ca="1">IFERROR(INDIRECT(ADDRESS(MATCH(A541,saturation_curves!A:A,0),MATCH(B541,saturation_curves!$1:$1,0),4,1,"saturation_curves")),"")</f>
        <v/>
      </c>
      <c r="F541" s="1" t="str">
        <f ca="1">IFERROR(INDIRECT(ADDRESS(MATCH(C541,saturation_curves!A:A,0),MATCH(D541,saturation_curves!$1:$1,0),4,1,"saturation_curves")),"")</f>
        <v/>
      </c>
      <c r="G541" s="1" t="str">
        <f ca="1">IFERROR(__xludf.DUMMYFUNCTION("LEFT(REGEXEXTRACT(B541,""(.*)KPI.*""),LEN(REGEXEXTRACT(B541,""(.*)KPI.*""))-1)"),"#N/A")</f>
        <v>#N/A</v>
      </c>
    </row>
    <row r="542" spans="5:7" ht="13" x14ac:dyDescent="0.15">
      <c r="E542" s="1" t="str">
        <f ca="1">IFERROR(INDIRECT(ADDRESS(MATCH(A542,saturation_curves!A:A,0),MATCH(B542,saturation_curves!$1:$1,0),4,1,"saturation_curves")),"")</f>
        <v/>
      </c>
      <c r="F542" s="1" t="str">
        <f ca="1">IFERROR(INDIRECT(ADDRESS(MATCH(C542,saturation_curves!A:A,0),MATCH(D542,saturation_curves!$1:$1,0),4,1,"saturation_curves")),"")</f>
        <v/>
      </c>
      <c r="G542" s="1" t="str">
        <f ca="1">IFERROR(__xludf.DUMMYFUNCTION("LEFT(REGEXEXTRACT(B542,""(.*)KPI.*""),LEN(REGEXEXTRACT(B542,""(.*)KPI.*""))-1)"),"#N/A")</f>
        <v>#N/A</v>
      </c>
    </row>
    <row r="543" spans="5:7" ht="13" x14ac:dyDescent="0.15">
      <c r="E543" s="1" t="str">
        <f ca="1">IFERROR(INDIRECT(ADDRESS(MATCH(A543,saturation_curves!A:A,0),MATCH(B543,saturation_curves!$1:$1,0),4,1,"saturation_curves")),"")</f>
        <v/>
      </c>
      <c r="F543" s="1" t="str">
        <f ca="1">IFERROR(INDIRECT(ADDRESS(MATCH(C543,saturation_curves!A:A,0),MATCH(D543,saturation_curves!$1:$1,0),4,1,"saturation_curves")),"")</f>
        <v/>
      </c>
      <c r="G543" s="1" t="str">
        <f ca="1">IFERROR(__xludf.DUMMYFUNCTION("LEFT(REGEXEXTRACT(B543,""(.*)KPI.*""),LEN(REGEXEXTRACT(B543,""(.*)KPI.*""))-1)"),"#N/A")</f>
        <v>#N/A</v>
      </c>
    </row>
    <row r="544" spans="5:7" ht="13" x14ac:dyDescent="0.15">
      <c r="E544" s="1" t="str">
        <f ca="1">IFERROR(INDIRECT(ADDRESS(MATCH(A544,saturation_curves!A:A,0),MATCH(B544,saturation_curves!$1:$1,0),4,1,"saturation_curves")),"")</f>
        <v/>
      </c>
      <c r="F544" s="1" t="str">
        <f ca="1">IFERROR(INDIRECT(ADDRESS(MATCH(C544,saturation_curves!A:A,0),MATCH(D544,saturation_curves!$1:$1,0),4,1,"saturation_curves")),"")</f>
        <v/>
      </c>
      <c r="G544" s="1" t="str">
        <f ca="1">IFERROR(__xludf.DUMMYFUNCTION("LEFT(REGEXEXTRACT(B544,""(.*)KPI.*""),LEN(REGEXEXTRACT(B544,""(.*)KPI.*""))-1)"),"#N/A")</f>
        <v>#N/A</v>
      </c>
    </row>
    <row r="545" spans="5:7" ht="13" x14ac:dyDescent="0.15">
      <c r="E545" s="1" t="str">
        <f ca="1">IFERROR(INDIRECT(ADDRESS(MATCH(A545,saturation_curves!A:A,0),MATCH(B545,saturation_curves!$1:$1,0),4,1,"saturation_curves")),"")</f>
        <v/>
      </c>
      <c r="F545" s="1" t="str">
        <f ca="1">IFERROR(INDIRECT(ADDRESS(MATCH(C545,saturation_curves!A:A,0),MATCH(D545,saturation_curves!$1:$1,0),4,1,"saturation_curves")),"")</f>
        <v/>
      </c>
      <c r="G545" s="1" t="str">
        <f ca="1">IFERROR(__xludf.DUMMYFUNCTION("LEFT(REGEXEXTRACT(B545,""(.*)KPI.*""),LEN(REGEXEXTRACT(B545,""(.*)KPI.*""))-1)"),"#N/A")</f>
        <v>#N/A</v>
      </c>
    </row>
    <row r="546" spans="5:7" ht="13" x14ac:dyDescent="0.15">
      <c r="E546" s="1" t="str">
        <f ca="1">IFERROR(INDIRECT(ADDRESS(MATCH(A546,saturation_curves!A:A,0),MATCH(B546,saturation_curves!$1:$1,0),4,1,"saturation_curves")),"")</f>
        <v/>
      </c>
      <c r="F546" s="1" t="str">
        <f ca="1">IFERROR(INDIRECT(ADDRESS(MATCH(C546,saturation_curves!A:A,0),MATCH(D546,saturation_curves!$1:$1,0),4,1,"saturation_curves")),"")</f>
        <v/>
      </c>
      <c r="G546" s="1" t="str">
        <f ca="1">IFERROR(__xludf.DUMMYFUNCTION("LEFT(REGEXEXTRACT(B546,""(.*)KPI.*""),LEN(REGEXEXTRACT(B546,""(.*)KPI.*""))-1)"),"#N/A")</f>
        <v>#N/A</v>
      </c>
    </row>
    <row r="547" spans="5:7" ht="13" x14ac:dyDescent="0.15">
      <c r="E547" s="1" t="str">
        <f ca="1">IFERROR(INDIRECT(ADDRESS(MATCH(A547,saturation_curves!A:A,0),MATCH(B547,saturation_curves!$1:$1,0),4,1,"saturation_curves")),"")</f>
        <v/>
      </c>
      <c r="F547" s="1" t="str">
        <f ca="1">IFERROR(INDIRECT(ADDRESS(MATCH(C547,saturation_curves!A:A,0),MATCH(D547,saturation_curves!$1:$1,0),4,1,"saturation_curves")),"")</f>
        <v/>
      </c>
      <c r="G547" s="1" t="str">
        <f ca="1">IFERROR(__xludf.DUMMYFUNCTION("LEFT(REGEXEXTRACT(B547,""(.*)KPI.*""),LEN(REGEXEXTRACT(B547,""(.*)KPI.*""))-1)"),"#N/A")</f>
        <v>#N/A</v>
      </c>
    </row>
    <row r="548" spans="5:7" ht="13" x14ac:dyDescent="0.15">
      <c r="E548" s="1" t="str">
        <f ca="1">IFERROR(INDIRECT(ADDRESS(MATCH(A548,saturation_curves!A:A,0),MATCH(B548,saturation_curves!$1:$1,0),4,1,"saturation_curves")),"")</f>
        <v/>
      </c>
      <c r="F548" s="1" t="str">
        <f ca="1">IFERROR(INDIRECT(ADDRESS(MATCH(C548,saturation_curves!A:A,0),MATCH(D548,saturation_curves!$1:$1,0),4,1,"saturation_curves")),"")</f>
        <v/>
      </c>
      <c r="G548" s="1" t="str">
        <f ca="1">IFERROR(__xludf.DUMMYFUNCTION("LEFT(REGEXEXTRACT(B548,""(.*)KPI.*""),LEN(REGEXEXTRACT(B548,""(.*)KPI.*""))-1)"),"#N/A")</f>
        <v>#N/A</v>
      </c>
    </row>
    <row r="549" spans="5:7" ht="13" x14ac:dyDescent="0.15">
      <c r="E549" s="1" t="str">
        <f ca="1">IFERROR(INDIRECT(ADDRESS(MATCH(A549,saturation_curves!A:A,0),MATCH(B549,saturation_curves!$1:$1,0),4,1,"saturation_curves")),"")</f>
        <v/>
      </c>
      <c r="F549" s="1" t="str">
        <f ca="1">IFERROR(INDIRECT(ADDRESS(MATCH(C549,saturation_curves!A:A,0),MATCH(D549,saturation_curves!$1:$1,0),4,1,"saturation_curves")),"")</f>
        <v/>
      </c>
      <c r="G549" s="1" t="str">
        <f ca="1">IFERROR(__xludf.DUMMYFUNCTION("LEFT(REGEXEXTRACT(B549,""(.*)KPI.*""),LEN(REGEXEXTRACT(B549,""(.*)KPI.*""))-1)"),"#N/A")</f>
        <v>#N/A</v>
      </c>
    </row>
    <row r="550" spans="5:7" ht="13" x14ac:dyDescent="0.15">
      <c r="E550" s="1" t="str">
        <f ca="1">IFERROR(INDIRECT(ADDRESS(MATCH(A550,saturation_curves!A:A,0),MATCH(B550,saturation_curves!$1:$1,0),4,1,"saturation_curves")),"")</f>
        <v/>
      </c>
      <c r="F550" s="1" t="str">
        <f ca="1">IFERROR(INDIRECT(ADDRESS(MATCH(C550,saturation_curves!A:A,0),MATCH(D550,saturation_curves!$1:$1,0),4,1,"saturation_curves")),"")</f>
        <v/>
      </c>
      <c r="G550" s="1" t="str">
        <f ca="1">IFERROR(__xludf.DUMMYFUNCTION("LEFT(REGEXEXTRACT(B550,""(.*)KPI.*""),LEN(REGEXEXTRACT(B550,""(.*)KPI.*""))-1)"),"#N/A")</f>
        <v>#N/A</v>
      </c>
    </row>
    <row r="551" spans="5:7" ht="13" x14ac:dyDescent="0.15">
      <c r="E551" s="1" t="str">
        <f ca="1">IFERROR(INDIRECT(ADDRESS(MATCH(A551,saturation_curves!A:A,0),MATCH(B551,saturation_curves!$1:$1,0),4,1,"saturation_curves")),"")</f>
        <v/>
      </c>
      <c r="F551" s="1" t="str">
        <f ca="1">IFERROR(INDIRECT(ADDRESS(MATCH(C551,saturation_curves!A:A,0),MATCH(D551,saturation_curves!$1:$1,0),4,1,"saturation_curves")),"")</f>
        <v/>
      </c>
      <c r="G551" s="1" t="str">
        <f ca="1">IFERROR(__xludf.DUMMYFUNCTION("LEFT(REGEXEXTRACT(B551,""(.*)KPI.*""),LEN(REGEXEXTRACT(B551,""(.*)KPI.*""))-1)"),"#N/A")</f>
        <v>#N/A</v>
      </c>
    </row>
    <row r="552" spans="5:7" ht="13" x14ac:dyDescent="0.15">
      <c r="E552" s="1" t="str">
        <f ca="1">IFERROR(INDIRECT(ADDRESS(MATCH(A552,saturation_curves!A:A,0),MATCH(B552,saturation_curves!$1:$1,0),4,1,"saturation_curves")),"")</f>
        <v/>
      </c>
      <c r="F552" s="1" t="str">
        <f ca="1">IFERROR(INDIRECT(ADDRESS(MATCH(C552,saturation_curves!A:A,0),MATCH(D552,saturation_curves!$1:$1,0),4,1,"saturation_curves")),"")</f>
        <v/>
      </c>
      <c r="G552" s="1" t="str">
        <f ca="1">IFERROR(__xludf.DUMMYFUNCTION("LEFT(REGEXEXTRACT(B552,""(.*)KPI.*""),LEN(REGEXEXTRACT(B552,""(.*)KPI.*""))-1)"),"#N/A")</f>
        <v>#N/A</v>
      </c>
    </row>
    <row r="553" spans="5:7" ht="13" x14ac:dyDescent="0.15">
      <c r="E553" s="1" t="str">
        <f ca="1">IFERROR(INDIRECT(ADDRESS(MATCH(A553,saturation_curves!A:A,0),MATCH(B553,saturation_curves!$1:$1,0),4,1,"saturation_curves")),"")</f>
        <v/>
      </c>
      <c r="F553" s="1" t="str">
        <f ca="1">IFERROR(INDIRECT(ADDRESS(MATCH(C553,saturation_curves!A:A,0),MATCH(D553,saturation_curves!$1:$1,0),4,1,"saturation_curves")),"")</f>
        <v/>
      </c>
      <c r="G553" s="1" t="str">
        <f ca="1">IFERROR(__xludf.DUMMYFUNCTION("LEFT(REGEXEXTRACT(B553,""(.*)KPI.*""),LEN(REGEXEXTRACT(B553,""(.*)KPI.*""))-1)"),"#N/A")</f>
        <v>#N/A</v>
      </c>
    </row>
    <row r="554" spans="5:7" ht="13" x14ac:dyDescent="0.15">
      <c r="E554" s="1" t="str">
        <f ca="1">IFERROR(INDIRECT(ADDRESS(MATCH(A554,saturation_curves!A:A,0),MATCH(B554,saturation_curves!$1:$1,0),4,1,"saturation_curves")),"")</f>
        <v/>
      </c>
      <c r="F554" s="1" t="str">
        <f ca="1">IFERROR(INDIRECT(ADDRESS(MATCH(C554,saturation_curves!A:A,0),MATCH(D554,saturation_curves!$1:$1,0),4,1,"saturation_curves")),"")</f>
        <v/>
      </c>
      <c r="G554" s="1" t="str">
        <f ca="1">IFERROR(__xludf.DUMMYFUNCTION("LEFT(REGEXEXTRACT(B554,""(.*)KPI.*""),LEN(REGEXEXTRACT(B554,""(.*)KPI.*""))-1)"),"#N/A")</f>
        <v>#N/A</v>
      </c>
    </row>
    <row r="555" spans="5:7" ht="13" x14ac:dyDescent="0.15">
      <c r="E555" s="1" t="str">
        <f ca="1">IFERROR(INDIRECT(ADDRESS(MATCH(A555,saturation_curves!A:A,0),MATCH(B555,saturation_curves!$1:$1,0),4,1,"saturation_curves")),"")</f>
        <v/>
      </c>
      <c r="F555" s="1" t="str">
        <f ca="1">IFERROR(INDIRECT(ADDRESS(MATCH(C555,saturation_curves!A:A,0),MATCH(D555,saturation_curves!$1:$1,0),4,1,"saturation_curves")),"")</f>
        <v/>
      </c>
      <c r="G555" s="1" t="str">
        <f ca="1">IFERROR(__xludf.DUMMYFUNCTION("LEFT(REGEXEXTRACT(B555,""(.*)KPI.*""),LEN(REGEXEXTRACT(B555,""(.*)KPI.*""))-1)"),"#N/A")</f>
        <v>#N/A</v>
      </c>
    </row>
    <row r="556" spans="5:7" ht="13" x14ac:dyDescent="0.15">
      <c r="E556" s="1" t="str">
        <f ca="1">IFERROR(INDIRECT(ADDRESS(MATCH(A556,saturation_curves!A:A,0),MATCH(B556,saturation_curves!$1:$1,0),4,1,"saturation_curves")),"")</f>
        <v/>
      </c>
      <c r="F556" s="1" t="str">
        <f ca="1">IFERROR(INDIRECT(ADDRESS(MATCH(C556,saturation_curves!A:A,0),MATCH(D556,saturation_curves!$1:$1,0),4,1,"saturation_curves")),"")</f>
        <v/>
      </c>
      <c r="G556" s="1" t="str">
        <f ca="1">IFERROR(__xludf.DUMMYFUNCTION("LEFT(REGEXEXTRACT(B556,""(.*)KPI.*""),LEN(REGEXEXTRACT(B556,""(.*)KPI.*""))-1)"),"#N/A")</f>
        <v>#N/A</v>
      </c>
    </row>
    <row r="557" spans="5:7" ht="13" x14ac:dyDescent="0.15">
      <c r="E557" s="1" t="str">
        <f ca="1">IFERROR(INDIRECT(ADDRESS(MATCH(A557,saturation_curves!A:A,0),MATCH(B557,saturation_curves!$1:$1,0),4,1,"saturation_curves")),"")</f>
        <v/>
      </c>
      <c r="F557" s="1" t="str">
        <f ca="1">IFERROR(INDIRECT(ADDRESS(MATCH(C557,saturation_curves!A:A,0),MATCH(D557,saturation_curves!$1:$1,0),4,1,"saturation_curves")),"")</f>
        <v/>
      </c>
      <c r="G557" s="1" t="str">
        <f ca="1">IFERROR(__xludf.DUMMYFUNCTION("LEFT(REGEXEXTRACT(B557,""(.*)KPI.*""),LEN(REGEXEXTRACT(B557,""(.*)KPI.*""))-1)"),"#N/A")</f>
        <v>#N/A</v>
      </c>
    </row>
    <row r="558" spans="5:7" ht="13" x14ac:dyDescent="0.15">
      <c r="E558" s="1" t="str">
        <f ca="1">IFERROR(INDIRECT(ADDRESS(MATCH(A558,saturation_curves!A:A,0),MATCH(B558,saturation_curves!$1:$1,0),4,1,"saturation_curves")),"")</f>
        <v/>
      </c>
      <c r="F558" s="1" t="str">
        <f ca="1">IFERROR(INDIRECT(ADDRESS(MATCH(C558,saturation_curves!A:A,0),MATCH(D558,saturation_curves!$1:$1,0),4,1,"saturation_curves")),"")</f>
        <v/>
      </c>
      <c r="G558" s="1" t="str">
        <f ca="1">IFERROR(__xludf.DUMMYFUNCTION("LEFT(REGEXEXTRACT(B558,""(.*)KPI.*""),LEN(REGEXEXTRACT(B558,""(.*)KPI.*""))-1)"),"#N/A")</f>
        <v>#N/A</v>
      </c>
    </row>
    <row r="559" spans="5:7" ht="13" x14ac:dyDescent="0.15">
      <c r="E559" s="1" t="str">
        <f ca="1">IFERROR(INDIRECT(ADDRESS(MATCH(A559,saturation_curves!A:A,0),MATCH(B559,saturation_curves!$1:$1,0),4,1,"saturation_curves")),"")</f>
        <v/>
      </c>
      <c r="F559" s="1" t="str">
        <f ca="1">IFERROR(INDIRECT(ADDRESS(MATCH(C559,saturation_curves!A:A,0),MATCH(D559,saturation_curves!$1:$1,0),4,1,"saturation_curves")),"")</f>
        <v/>
      </c>
      <c r="G559" s="1" t="str">
        <f ca="1">IFERROR(__xludf.DUMMYFUNCTION("LEFT(REGEXEXTRACT(B559,""(.*)KPI.*""),LEN(REGEXEXTRACT(B559,""(.*)KPI.*""))-1)"),"#N/A")</f>
        <v>#N/A</v>
      </c>
    </row>
    <row r="560" spans="5:7" ht="13" x14ac:dyDescent="0.15">
      <c r="E560" s="1" t="str">
        <f ca="1">IFERROR(INDIRECT(ADDRESS(MATCH(A560,saturation_curves!A:A,0),MATCH(B560,saturation_curves!$1:$1,0),4,1,"saturation_curves")),"")</f>
        <v/>
      </c>
      <c r="F560" s="1" t="str">
        <f ca="1">IFERROR(INDIRECT(ADDRESS(MATCH(C560,saturation_curves!A:A,0),MATCH(D560,saturation_curves!$1:$1,0),4,1,"saturation_curves")),"")</f>
        <v/>
      </c>
      <c r="G560" s="1" t="str">
        <f ca="1">IFERROR(__xludf.DUMMYFUNCTION("LEFT(REGEXEXTRACT(B560,""(.*)KPI.*""),LEN(REGEXEXTRACT(B560,""(.*)KPI.*""))-1)"),"#N/A")</f>
        <v>#N/A</v>
      </c>
    </row>
    <row r="561" spans="5:7" ht="13" x14ac:dyDescent="0.15">
      <c r="E561" s="1" t="str">
        <f ca="1">IFERROR(INDIRECT(ADDRESS(MATCH(A561,saturation_curves!A:A,0),MATCH(B561,saturation_curves!$1:$1,0),4,1,"saturation_curves")),"")</f>
        <v/>
      </c>
      <c r="F561" s="1" t="str">
        <f ca="1">IFERROR(INDIRECT(ADDRESS(MATCH(C561,saturation_curves!A:A,0),MATCH(D561,saturation_curves!$1:$1,0),4,1,"saturation_curves")),"")</f>
        <v/>
      </c>
      <c r="G561" s="1" t="str">
        <f ca="1">IFERROR(__xludf.DUMMYFUNCTION("LEFT(REGEXEXTRACT(B561,""(.*)KPI.*""),LEN(REGEXEXTRACT(B561,""(.*)KPI.*""))-1)"),"#N/A")</f>
        <v>#N/A</v>
      </c>
    </row>
    <row r="562" spans="5:7" ht="13" x14ac:dyDescent="0.15">
      <c r="E562" s="1" t="str">
        <f ca="1">IFERROR(INDIRECT(ADDRESS(MATCH(A562,saturation_curves!A:A,0),MATCH(B562,saturation_curves!$1:$1,0),4,1,"saturation_curves")),"")</f>
        <v/>
      </c>
      <c r="F562" s="1" t="str">
        <f ca="1">IFERROR(INDIRECT(ADDRESS(MATCH(C562,saturation_curves!A:A,0),MATCH(D562,saturation_curves!$1:$1,0),4,1,"saturation_curves")),"")</f>
        <v/>
      </c>
      <c r="G562" s="1" t="str">
        <f ca="1">IFERROR(__xludf.DUMMYFUNCTION("LEFT(REGEXEXTRACT(B562,""(.*)KPI.*""),LEN(REGEXEXTRACT(B562,""(.*)KPI.*""))-1)"),"#N/A")</f>
        <v>#N/A</v>
      </c>
    </row>
    <row r="563" spans="5:7" ht="13" x14ac:dyDescent="0.15">
      <c r="E563" s="1" t="str">
        <f ca="1">IFERROR(INDIRECT(ADDRESS(MATCH(A563,saturation_curves!A:A,0),MATCH(B563,saturation_curves!$1:$1,0),4,1,"saturation_curves")),"")</f>
        <v/>
      </c>
      <c r="F563" s="1" t="str">
        <f ca="1">IFERROR(INDIRECT(ADDRESS(MATCH(C563,saturation_curves!A:A,0),MATCH(D563,saturation_curves!$1:$1,0),4,1,"saturation_curves")),"")</f>
        <v/>
      </c>
      <c r="G563" s="1" t="str">
        <f ca="1">IFERROR(__xludf.DUMMYFUNCTION("LEFT(REGEXEXTRACT(B563,""(.*)KPI.*""),LEN(REGEXEXTRACT(B563,""(.*)KPI.*""))-1)"),"#N/A")</f>
        <v>#N/A</v>
      </c>
    </row>
    <row r="564" spans="5:7" ht="13" x14ac:dyDescent="0.15">
      <c r="E564" s="1" t="str">
        <f ca="1">IFERROR(INDIRECT(ADDRESS(MATCH(A564,saturation_curves!A:A,0),MATCH(B564,saturation_curves!$1:$1,0),4,1,"saturation_curves")),"")</f>
        <v/>
      </c>
      <c r="F564" s="1" t="str">
        <f ca="1">IFERROR(INDIRECT(ADDRESS(MATCH(C564,saturation_curves!A:A,0),MATCH(D564,saturation_curves!$1:$1,0),4,1,"saturation_curves")),"")</f>
        <v/>
      </c>
      <c r="G564" s="1" t="str">
        <f ca="1">IFERROR(__xludf.DUMMYFUNCTION("LEFT(REGEXEXTRACT(B564,""(.*)KPI.*""),LEN(REGEXEXTRACT(B564,""(.*)KPI.*""))-1)"),"#N/A")</f>
        <v>#N/A</v>
      </c>
    </row>
    <row r="565" spans="5:7" ht="13" x14ac:dyDescent="0.15">
      <c r="E565" s="1" t="str">
        <f ca="1">IFERROR(INDIRECT(ADDRESS(MATCH(A565,saturation_curves!A:A,0),MATCH(B565,saturation_curves!$1:$1,0),4,1,"saturation_curves")),"")</f>
        <v/>
      </c>
      <c r="F565" s="1" t="str">
        <f ca="1">IFERROR(INDIRECT(ADDRESS(MATCH(C565,saturation_curves!A:A,0),MATCH(D565,saturation_curves!$1:$1,0),4,1,"saturation_curves")),"")</f>
        <v/>
      </c>
      <c r="G565" s="1" t="str">
        <f ca="1">IFERROR(__xludf.DUMMYFUNCTION("LEFT(REGEXEXTRACT(B565,""(.*)KPI.*""),LEN(REGEXEXTRACT(B565,""(.*)KPI.*""))-1)"),"#N/A")</f>
        <v>#N/A</v>
      </c>
    </row>
    <row r="566" spans="5:7" ht="13" x14ac:dyDescent="0.15">
      <c r="E566" s="1" t="str">
        <f ca="1">IFERROR(INDIRECT(ADDRESS(MATCH(A566,saturation_curves!A:A,0),MATCH(B566,saturation_curves!$1:$1,0),4,1,"saturation_curves")),"")</f>
        <v/>
      </c>
      <c r="F566" s="1" t="str">
        <f ca="1">IFERROR(INDIRECT(ADDRESS(MATCH(C566,saturation_curves!A:A,0),MATCH(D566,saturation_curves!$1:$1,0),4,1,"saturation_curves")),"")</f>
        <v/>
      </c>
      <c r="G566" s="1" t="str">
        <f ca="1">IFERROR(__xludf.DUMMYFUNCTION("LEFT(REGEXEXTRACT(B566,""(.*)KPI.*""),LEN(REGEXEXTRACT(B566,""(.*)KPI.*""))-1)"),"#N/A")</f>
        <v>#N/A</v>
      </c>
    </row>
    <row r="567" spans="5:7" ht="13" x14ac:dyDescent="0.15">
      <c r="E567" s="1" t="str">
        <f ca="1">IFERROR(INDIRECT(ADDRESS(MATCH(A567,saturation_curves!A:A,0),MATCH(B567,saturation_curves!$1:$1,0),4,1,"saturation_curves")),"")</f>
        <v/>
      </c>
      <c r="F567" s="1" t="str">
        <f ca="1">IFERROR(INDIRECT(ADDRESS(MATCH(C567,saturation_curves!A:A,0),MATCH(D567,saturation_curves!$1:$1,0),4,1,"saturation_curves")),"")</f>
        <v/>
      </c>
      <c r="G567" s="1" t="str">
        <f ca="1">IFERROR(__xludf.DUMMYFUNCTION("LEFT(REGEXEXTRACT(B567,""(.*)KPI.*""),LEN(REGEXEXTRACT(B567,""(.*)KPI.*""))-1)"),"#N/A")</f>
        <v>#N/A</v>
      </c>
    </row>
    <row r="568" spans="5:7" ht="13" x14ac:dyDescent="0.15">
      <c r="E568" s="1" t="str">
        <f ca="1">IFERROR(INDIRECT(ADDRESS(MATCH(A568,saturation_curves!A:A,0),MATCH(B568,saturation_curves!$1:$1,0),4,1,"saturation_curves")),"")</f>
        <v/>
      </c>
      <c r="F568" s="1" t="str">
        <f ca="1">IFERROR(INDIRECT(ADDRESS(MATCH(C568,saturation_curves!A:A,0),MATCH(D568,saturation_curves!$1:$1,0),4,1,"saturation_curves")),"")</f>
        <v/>
      </c>
      <c r="G568" s="1" t="str">
        <f ca="1">IFERROR(__xludf.DUMMYFUNCTION("LEFT(REGEXEXTRACT(B568,""(.*)KPI.*""),LEN(REGEXEXTRACT(B568,""(.*)KPI.*""))-1)"),"#N/A")</f>
        <v>#N/A</v>
      </c>
    </row>
    <row r="569" spans="5:7" ht="13" x14ac:dyDescent="0.15">
      <c r="E569" s="1" t="str">
        <f ca="1">IFERROR(INDIRECT(ADDRESS(MATCH(A569,saturation_curves!A:A,0),MATCH(B569,saturation_curves!$1:$1,0),4,1,"saturation_curves")),"")</f>
        <v/>
      </c>
      <c r="F569" s="1" t="str">
        <f ca="1">IFERROR(INDIRECT(ADDRESS(MATCH(C569,saturation_curves!A:A,0),MATCH(D569,saturation_curves!$1:$1,0),4,1,"saturation_curves")),"")</f>
        <v/>
      </c>
      <c r="G569" s="1" t="str">
        <f ca="1">IFERROR(__xludf.DUMMYFUNCTION("LEFT(REGEXEXTRACT(B569,""(.*)KPI.*""),LEN(REGEXEXTRACT(B569,""(.*)KPI.*""))-1)"),"#N/A")</f>
        <v>#N/A</v>
      </c>
    </row>
    <row r="570" spans="5:7" ht="13" x14ac:dyDescent="0.15">
      <c r="E570" s="1" t="str">
        <f ca="1">IFERROR(INDIRECT(ADDRESS(MATCH(A570,saturation_curves!A:A,0),MATCH(B570,saturation_curves!$1:$1,0),4,1,"saturation_curves")),"")</f>
        <v/>
      </c>
      <c r="F570" s="1" t="str">
        <f ca="1">IFERROR(INDIRECT(ADDRESS(MATCH(C570,saturation_curves!A:A,0),MATCH(D570,saturation_curves!$1:$1,0),4,1,"saturation_curves")),"")</f>
        <v/>
      </c>
      <c r="G570" s="1" t="str">
        <f ca="1">IFERROR(__xludf.DUMMYFUNCTION("LEFT(REGEXEXTRACT(B570,""(.*)KPI.*""),LEN(REGEXEXTRACT(B570,""(.*)KPI.*""))-1)"),"#N/A")</f>
        <v>#N/A</v>
      </c>
    </row>
    <row r="571" spans="5:7" ht="13" x14ac:dyDescent="0.15">
      <c r="E571" s="1" t="str">
        <f ca="1">IFERROR(INDIRECT(ADDRESS(MATCH(A571,saturation_curves!A:A,0),MATCH(B571,saturation_curves!$1:$1,0),4,1,"saturation_curves")),"")</f>
        <v/>
      </c>
      <c r="F571" s="1" t="str">
        <f ca="1">IFERROR(INDIRECT(ADDRESS(MATCH(C571,saturation_curves!A:A,0),MATCH(D571,saturation_curves!$1:$1,0),4,1,"saturation_curves")),"")</f>
        <v/>
      </c>
      <c r="G571" s="1" t="str">
        <f ca="1">IFERROR(__xludf.DUMMYFUNCTION("LEFT(REGEXEXTRACT(B571,""(.*)KPI.*""),LEN(REGEXEXTRACT(B571,""(.*)KPI.*""))-1)"),"#N/A")</f>
        <v>#N/A</v>
      </c>
    </row>
    <row r="572" spans="5:7" ht="13" x14ac:dyDescent="0.15">
      <c r="E572" s="1" t="str">
        <f ca="1">IFERROR(INDIRECT(ADDRESS(MATCH(A572,saturation_curves!A:A,0),MATCH(B572,saturation_curves!$1:$1,0),4,1,"saturation_curves")),"")</f>
        <v/>
      </c>
      <c r="F572" s="1" t="str">
        <f ca="1">IFERROR(INDIRECT(ADDRESS(MATCH(C572,saturation_curves!A:A,0),MATCH(D572,saturation_curves!$1:$1,0),4,1,"saturation_curves")),"")</f>
        <v/>
      </c>
      <c r="G572" s="1" t="str">
        <f ca="1">IFERROR(__xludf.DUMMYFUNCTION("LEFT(REGEXEXTRACT(B572,""(.*)KPI.*""),LEN(REGEXEXTRACT(B572,""(.*)KPI.*""))-1)"),"#N/A")</f>
        <v>#N/A</v>
      </c>
    </row>
    <row r="573" spans="5:7" ht="13" x14ac:dyDescent="0.15">
      <c r="E573" s="1" t="str">
        <f ca="1">IFERROR(INDIRECT(ADDRESS(MATCH(A573,saturation_curves!A:A,0),MATCH(B573,saturation_curves!$1:$1,0),4,1,"saturation_curves")),"")</f>
        <v/>
      </c>
      <c r="F573" s="1" t="str">
        <f ca="1">IFERROR(INDIRECT(ADDRESS(MATCH(C573,saturation_curves!A:A,0),MATCH(D573,saturation_curves!$1:$1,0),4,1,"saturation_curves")),"")</f>
        <v/>
      </c>
      <c r="G573" s="1" t="str">
        <f ca="1">IFERROR(__xludf.DUMMYFUNCTION("LEFT(REGEXEXTRACT(B573,""(.*)KPI.*""),LEN(REGEXEXTRACT(B573,""(.*)KPI.*""))-1)"),"#N/A")</f>
        <v>#N/A</v>
      </c>
    </row>
    <row r="574" spans="5:7" ht="13" x14ac:dyDescent="0.15">
      <c r="E574" s="1" t="str">
        <f ca="1">IFERROR(INDIRECT(ADDRESS(MATCH(A574,saturation_curves!A:A,0),MATCH(B574,saturation_curves!$1:$1,0),4,1,"saturation_curves")),"")</f>
        <v/>
      </c>
      <c r="F574" s="1" t="str">
        <f ca="1">IFERROR(INDIRECT(ADDRESS(MATCH(C574,saturation_curves!A:A,0),MATCH(D574,saturation_curves!$1:$1,0),4,1,"saturation_curves")),"")</f>
        <v/>
      </c>
      <c r="G574" s="1" t="str">
        <f ca="1">IFERROR(__xludf.DUMMYFUNCTION("LEFT(REGEXEXTRACT(B574,""(.*)KPI.*""),LEN(REGEXEXTRACT(B574,""(.*)KPI.*""))-1)"),"#N/A")</f>
        <v>#N/A</v>
      </c>
    </row>
    <row r="575" spans="5:7" ht="13" x14ac:dyDescent="0.15">
      <c r="E575" s="1" t="str">
        <f ca="1">IFERROR(INDIRECT(ADDRESS(MATCH(A575,saturation_curves!A:A,0),MATCH(B575,saturation_curves!$1:$1,0),4,1,"saturation_curves")),"")</f>
        <v/>
      </c>
      <c r="F575" s="1" t="str">
        <f ca="1">IFERROR(INDIRECT(ADDRESS(MATCH(C575,saturation_curves!A:A,0),MATCH(D575,saturation_curves!$1:$1,0),4,1,"saturation_curves")),"")</f>
        <v/>
      </c>
      <c r="G575" s="1" t="str">
        <f ca="1">IFERROR(__xludf.DUMMYFUNCTION("LEFT(REGEXEXTRACT(B575,""(.*)KPI.*""),LEN(REGEXEXTRACT(B575,""(.*)KPI.*""))-1)"),"#N/A")</f>
        <v>#N/A</v>
      </c>
    </row>
    <row r="576" spans="5:7" ht="13" x14ac:dyDescent="0.15">
      <c r="E576" s="1" t="str">
        <f ca="1">IFERROR(INDIRECT(ADDRESS(MATCH(A576,saturation_curves!A:A,0),MATCH(B576,saturation_curves!$1:$1,0),4,1,"saturation_curves")),"")</f>
        <v/>
      </c>
      <c r="F576" s="1" t="str">
        <f ca="1">IFERROR(INDIRECT(ADDRESS(MATCH(C576,saturation_curves!A:A,0),MATCH(D576,saturation_curves!$1:$1,0),4,1,"saturation_curves")),"")</f>
        <v/>
      </c>
      <c r="G576" s="1" t="str">
        <f ca="1">IFERROR(__xludf.DUMMYFUNCTION("LEFT(REGEXEXTRACT(B576,""(.*)KPI.*""),LEN(REGEXEXTRACT(B576,""(.*)KPI.*""))-1)"),"#N/A")</f>
        <v>#N/A</v>
      </c>
    </row>
    <row r="577" spans="5:7" ht="13" x14ac:dyDescent="0.15">
      <c r="E577" s="1" t="str">
        <f ca="1">IFERROR(INDIRECT(ADDRESS(MATCH(A577,saturation_curves!A:A,0),MATCH(B577,saturation_curves!$1:$1,0),4,1,"saturation_curves")),"")</f>
        <v/>
      </c>
      <c r="F577" s="1" t="str">
        <f ca="1">IFERROR(INDIRECT(ADDRESS(MATCH(C577,saturation_curves!A:A,0),MATCH(D577,saturation_curves!$1:$1,0),4,1,"saturation_curves")),"")</f>
        <v/>
      </c>
      <c r="G577" s="1" t="str">
        <f ca="1">IFERROR(__xludf.DUMMYFUNCTION("LEFT(REGEXEXTRACT(B577,""(.*)KPI.*""),LEN(REGEXEXTRACT(B577,""(.*)KPI.*""))-1)"),"#N/A")</f>
        <v>#N/A</v>
      </c>
    </row>
    <row r="578" spans="5:7" ht="13" x14ac:dyDescent="0.15">
      <c r="E578" s="1" t="str">
        <f ca="1">IFERROR(INDIRECT(ADDRESS(MATCH(A578,saturation_curves!A:A,0),MATCH(B578,saturation_curves!$1:$1,0),4,1,"saturation_curves")),"")</f>
        <v/>
      </c>
      <c r="F578" s="1" t="str">
        <f ca="1">IFERROR(INDIRECT(ADDRESS(MATCH(C578,saturation_curves!A:A,0),MATCH(D578,saturation_curves!$1:$1,0),4,1,"saturation_curves")),"")</f>
        <v/>
      </c>
      <c r="G578" s="1" t="str">
        <f ca="1">IFERROR(__xludf.DUMMYFUNCTION("LEFT(REGEXEXTRACT(B578,""(.*)KPI.*""),LEN(REGEXEXTRACT(B578,""(.*)KPI.*""))-1)"),"#N/A")</f>
        <v>#N/A</v>
      </c>
    </row>
    <row r="579" spans="5:7" ht="13" x14ac:dyDescent="0.15">
      <c r="E579" s="1" t="str">
        <f ca="1">IFERROR(INDIRECT(ADDRESS(MATCH(A579,saturation_curves!A:A,0),MATCH(B579,saturation_curves!$1:$1,0),4,1,"saturation_curves")),"")</f>
        <v/>
      </c>
      <c r="F579" s="1" t="str">
        <f ca="1">IFERROR(INDIRECT(ADDRESS(MATCH(C579,saturation_curves!A:A,0),MATCH(D579,saturation_curves!$1:$1,0),4,1,"saturation_curves")),"")</f>
        <v/>
      </c>
      <c r="G579" s="1" t="str">
        <f ca="1">IFERROR(__xludf.DUMMYFUNCTION("LEFT(REGEXEXTRACT(B579,""(.*)KPI.*""),LEN(REGEXEXTRACT(B579,""(.*)KPI.*""))-1)"),"#N/A")</f>
        <v>#N/A</v>
      </c>
    </row>
    <row r="580" spans="5:7" ht="13" x14ac:dyDescent="0.15">
      <c r="E580" s="1" t="str">
        <f ca="1">IFERROR(INDIRECT(ADDRESS(MATCH(A580,saturation_curves!A:A,0),MATCH(B580,saturation_curves!$1:$1,0),4,1,"saturation_curves")),"")</f>
        <v/>
      </c>
      <c r="F580" s="1" t="str">
        <f ca="1">IFERROR(INDIRECT(ADDRESS(MATCH(C580,saturation_curves!A:A,0),MATCH(D580,saturation_curves!$1:$1,0),4,1,"saturation_curves")),"")</f>
        <v/>
      </c>
      <c r="G580" s="1" t="str">
        <f ca="1">IFERROR(__xludf.DUMMYFUNCTION("LEFT(REGEXEXTRACT(B580,""(.*)KPI.*""),LEN(REGEXEXTRACT(B580,""(.*)KPI.*""))-1)"),"#N/A")</f>
        <v>#N/A</v>
      </c>
    </row>
    <row r="581" spans="5:7" ht="13" x14ac:dyDescent="0.15">
      <c r="E581" s="1" t="str">
        <f ca="1">IFERROR(INDIRECT(ADDRESS(MATCH(A581,saturation_curves!A:A,0),MATCH(B581,saturation_curves!$1:$1,0),4,1,"saturation_curves")),"")</f>
        <v/>
      </c>
      <c r="F581" s="1" t="str">
        <f ca="1">IFERROR(INDIRECT(ADDRESS(MATCH(C581,saturation_curves!A:A,0),MATCH(D581,saturation_curves!$1:$1,0),4,1,"saturation_curves")),"")</f>
        <v/>
      </c>
      <c r="G581" s="1" t="str">
        <f ca="1">IFERROR(__xludf.DUMMYFUNCTION("LEFT(REGEXEXTRACT(B581,""(.*)KPI.*""),LEN(REGEXEXTRACT(B581,""(.*)KPI.*""))-1)"),"#N/A")</f>
        <v>#N/A</v>
      </c>
    </row>
    <row r="582" spans="5:7" ht="13" x14ac:dyDescent="0.15">
      <c r="E582" s="1" t="str">
        <f ca="1">IFERROR(INDIRECT(ADDRESS(MATCH(A582,saturation_curves!A:A,0),MATCH(B582,saturation_curves!$1:$1,0),4,1,"saturation_curves")),"")</f>
        <v/>
      </c>
      <c r="F582" s="1" t="str">
        <f ca="1">IFERROR(INDIRECT(ADDRESS(MATCH(C582,saturation_curves!A:A,0),MATCH(D582,saturation_curves!$1:$1,0),4,1,"saturation_curves")),"")</f>
        <v/>
      </c>
      <c r="G582" s="1" t="str">
        <f ca="1">IFERROR(__xludf.DUMMYFUNCTION("LEFT(REGEXEXTRACT(B582,""(.*)KPI.*""),LEN(REGEXEXTRACT(B582,""(.*)KPI.*""))-1)"),"#N/A")</f>
        <v>#N/A</v>
      </c>
    </row>
    <row r="583" spans="5:7" ht="13" x14ac:dyDescent="0.15">
      <c r="E583" s="1" t="str">
        <f ca="1">IFERROR(INDIRECT(ADDRESS(MATCH(A583,saturation_curves!A:A,0),MATCH(B583,saturation_curves!$1:$1,0),4,1,"saturation_curves")),"")</f>
        <v/>
      </c>
      <c r="F583" s="1" t="str">
        <f ca="1">IFERROR(INDIRECT(ADDRESS(MATCH(C583,saturation_curves!A:A,0),MATCH(D583,saturation_curves!$1:$1,0),4,1,"saturation_curves")),"")</f>
        <v/>
      </c>
      <c r="G583" s="1" t="str">
        <f ca="1">IFERROR(__xludf.DUMMYFUNCTION("LEFT(REGEXEXTRACT(B583,""(.*)KPI.*""),LEN(REGEXEXTRACT(B583,""(.*)KPI.*""))-1)"),"#N/A")</f>
        <v>#N/A</v>
      </c>
    </row>
    <row r="584" spans="5:7" ht="13" x14ac:dyDescent="0.15">
      <c r="E584" s="1" t="str">
        <f ca="1">IFERROR(INDIRECT(ADDRESS(MATCH(A584,saturation_curves!A:A,0),MATCH(B584,saturation_curves!$1:$1,0),4,1,"saturation_curves")),"")</f>
        <v/>
      </c>
      <c r="F584" s="1" t="str">
        <f ca="1">IFERROR(INDIRECT(ADDRESS(MATCH(C584,saturation_curves!A:A,0),MATCH(D584,saturation_curves!$1:$1,0),4,1,"saturation_curves")),"")</f>
        <v/>
      </c>
      <c r="G584" s="1" t="str">
        <f ca="1">IFERROR(__xludf.DUMMYFUNCTION("LEFT(REGEXEXTRACT(B584,""(.*)KPI.*""),LEN(REGEXEXTRACT(B584,""(.*)KPI.*""))-1)"),"#N/A")</f>
        <v>#N/A</v>
      </c>
    </row>
    <row r="585" spans="5:7" ht="13" x14ac:dyDescent="0.15">
      <c r="E585" s="1" t="str">
        <f ca="1">IFERROR(INDIRECT(ADDRESS(MATCH(A585,saturation_curves!A:A,0),MATCH(B585,saturation_curves!$1:$1,0),4,1,"saturation_curves")),"")</f>
        <v/>
      </c>
      <c r="F585" s="1" t="str">
        <f ca="1">IFERROR(INDIRECT(ADDRESS(MATCH(C585,saturation_curves!A:A,0),MATCH(D585,saturation_curves!$1:$1,0),4,1,"saturation_curves")),"")</f>
        <v/>
      </c>
      <c r="G585" s="1" t="str">
        <f ca="1">IFERROR(__xludf.DUMMYFUNCTION("LEFT(REGEXEXTRACT(B585,""(.*)KPI.*""),LEN(REGEXEXTRACT(B585,""(.*)KPI.*""))-1)"),"#N/A")</f>
        <v>#N/A</v>
      </c>
    </row>
    <row r="586" spans="5:7" ht="13" x14ac:dyDescent="0.15">
      <c r="E586" s="1" t="str">
        <f ca="1">IFERROR(INDIRECT(ADDRESS(MATCH(A586,saturation_curves!A:A,0),MATCH(B586,saturation_curves!$1:$1,0),4,1,"saturation_curves")),"")</f>
        <v/>
      </c>
      <c r="F586" s="1" t="str">
        <f ca="1">IFERROR(INDIRECT(ADDRESS(MATCH(C586,saturation_curves!A:A,0),MATCH(D586,saturation_curves!$1:$1,0),4,1,"saturation_curves")),"")</f>
        <v/>
      </c>
      <c r="G586" s="1" t="str">
        <f ca="1">IFERROR(__xludf.DUMMYFUNCTION("LEFT(REGEXEXTRACT(B586,""(.*)KPI.*""),LEN(REGEXEXTRACT(B586,""(.*)KPI.*""))-1)"),"#N/A")</f>
        <v>#N/A</v>
      </c>
    </row>
    <row r="587" spans="5:7" ht="13" x14ac:dyDescent="0.15">
      <c r="E587" s="1" t="str">
        <f ca="1">IFERROR(INDIRECT(ADDRESS(MATCH(A587,saturation_curves!A:A,0),MATCH(B587,saturation_curves!$1:$1,0),4,1,"saturation_curves")),"")</f>
        <v/>
      </c>
      <c r="F587" s="1" t="str">
        <f ca="1">IFERROR(INDIRECT(ADDRESS(MATCH(C587,saturation_curves!A:A,0),MATCH(D587,saturation_curves!$1:$1,0),4,1,"saturation_curves")),"")</f>
        <v/>
      </c>
      <c r="G587" s="1" t="str">
        <f ca="1">IFERROR(__xludf.DUMMYFUNCTION("LEFT(REGEXEXTRACT(B587,""(.*)KPI.*""),LEN(REGEXEXTRACT(B587,""(.*)KPI.*""))-1)"),"#N/A")</f>
        <v>#N/A</v>
      </c>
    </row>
    <row r="588" spans="5:7" ht="13" x14ac:dyDescent="0.15">
      <c r="E588" s="1" t="str">
        <f ca="1">IFERROR(INDIRECT(ADDRESS(MATCH(A588,saturation_curves!A:A,0),MATCH(B588,saturation_curves!$1:$1,0),4,1,"saturation_curves")),"")</f>
        <v/>
      </c>
      <c r="F588" s="1" t="str">
        <f ca="1">IFERROR(INDIRECT(ADDRESS(MATCH(C588,saturation_curves!A:A,0),MATCH(D588,saturation_curves!$1:$1,0),4,1,"saturation_curves")),"")</f>
        <v/>
      </c>
      <c r="G588" s="1" t="str">
        <f ca="1">IFERROR(__xludf.DUMMYFUNCTION("LEFT(REGEXEXTRACT(B588,""(.*)KPI.*""),LEN(REGEXEXTRACT(B588,""(.*)KPI.*""))-1)"),"#N/A")</f>
        <v>#N/A</v>
      </c>
    </row>
    <row r="589" spans="5:7" ht="13" x14ac:dyDescent="0.15">
      <c r="E589" s="1" t="str">
        <f ca="1">IFERROR(INDIRECT(ADDRESS(MATCH(A589,saturation_curves!A:A,0),MATCH(B589,saturation_curves!$1:$1,0),4,1,"saturation_curves")),"")</f>
        <v/>
      </c>
      <c r="F589" s="1" t="str">
        <f ca="1">IFERROR(INDIRECT(ADDRESS(MATCH(C589,saturation_curves!A:A,0),MATCH(D589,saturation_curves!$1:$1,0),4,1,"saturation_curves")),"")</f>
        <v/>
      </c>
      <c r="G589" s="1" t="str">
        <f ca="1">IFERROR(__xludf.DUMMYFUNCTION("LEFT(REGEXEXTRACT(B589,""(.*)KPI.*""),LEN(REGEXEXTRACT(B589,""(.*)KPI.*""))-1)"),"#N/A")</f>
        <v>#N/A</v>
      </c>
    </row>
    <row r="590" spans="5:7" ht="13" x14ac:dyDescent="0.15">
      <c r="E590" s="1" t="str">
        <f ca="1">IFERROR(INDIRECT(ADDRESS(MATCH(A590,saturation_curves!A:A,0),MATCH(B590,saturation_curves!$1:$1,0),4,1,"saturation_curves")),"")</f>
        <v/>
      </c>
      <c r="F590" s="1" t="str">
        <f ca="1">IFERROR(INDIRECT(ADDRESS(MATCH(C590,saturation_curves!A:A,0),MATCH(D590,saturation_curves!$1:$1,0),4,1,"saturation_curves")),"")</f>
        <v/>
      </c>
      <c r="G590" s="1" t="str">
        <f ca="1">IFERROR(__xludf.DUMMYFUNCTION("LEFT(REGEXEXTRACT(B590,""(.*)KPI.*""),LEN(REGEXEXTRACT(B590,""(.*)KPI.*""))-1)"),"#N/A")</f>
        <v>#N/A</v>
      </c>
    </row>
    <row r="591" spans="5:7" ht="13" x14ac:dyDescent="0.15">
      <c r="E591" s="1" t="str">
        <f ca="1">IFERROR(INDIRECT(ADDRESS(MATCH(A591,saturation_curves!A:A,0),MATCH(B591,saturation_curves!$1:$1,0),4,1,"saturation_curves")),"")</f>
        <v/>
      </c>
      <c r="F591" s="1" t="str">
        <f ca="1">IFERROR(INDIRECT(ADDRESS(MATCH(C591,saturation_curves!A:A,0),MATCH(D591,saturation_curves!$1:$1,0),4,1,"saturation_curves")),"")</f>
        <v/>
      </c>
      <c r="G591" s="1" t="str">
        <f ca="1">IFERROR(__xludf.DUMMYFUNCTION("LEFT(REGEXEXTRACT(B591,""(.*)KPI.*""),LEN(REGEXEXTRACT(B591,""(.*)KPI.*""))-1)"),"#N/A")</f>
        <v>#N/A</v>
      </c>
    </row>
    <row r="592" spans="5:7" ht="13" x14ac:dyDescent="0.15">
      <c r="E592" s="1" t="str">
        <f ca="1">IFERROR(INDIRECT(ADDRESS(MATCH(A592,saturation_curves!A:A,0),MATCH(B592,saturation_curves!$1:$1,0),4,1,"saturation_curves")),"")</f>
        <v/>
      </c>
      <c r="F592" s="1" t="str">
        <f ca="1">IFERROR(INDIRECT(ADDRESS(MATCH(C592,saturation_curves!A:A,0),MATCH(D592,saturation_curves!$1:$1,0),4,1,"saturation_curves")),"")</f>
        <v/>
      </c>
      <c r="G592" s="1" t="str">
        <f ca="1">IFERROR(__xludf.DUMMYFUNCTION("LEFT(REGEXEXTRACT(B592,""(.*)KPI.*""),LEN(REGEXEXTRACT(B592,""(.*)KPI.*""))-1)"),"#N/A")</f>
        <v>#N/A</v>
      </c>
    </row>
    <row r="593" spans="5:7" ht="13" x14ac:dyDescent="0.15">
      <c r="E593" s="1" t="str">
        <f ca="1">IFERROR(INDIRECT(ADDRESS(MATCH(A593,saturation_curves!A:A,0),MATCH(B593,saturation_curves!$1:$1,0),4,1,"saturation_curves")),"")</f>
        <v/>
      </c>
      <c r="F593" s="1" t="str">
        <f ca="1">IFERROR(INDIRECT(ADDRESS(MATCH(C593,saturation_curves!A:A,0),MATCH(D593,saturation_curves!$1:$1,0),4,1,"saturation_curves")),"")</f>
        <v/>
      </c>
      <c r="G593" s="1" t="str">
        <f ca="1">IFERROR(__xludf.DUMMYFUNCTION("LEFT(REGEXEXTRACT(B593,""(.*)KPI.*""),LEN(REGEXEXTRACT(B593,""(.*)KPI.*""))-1)"),"#N/A")</f>
        <v>#N/A</v>
      </c>
    </row>
    <row r="594" spans="5:7" ht="13" x14ac:dyDescent="0.15">
      <c r="E594" s="1" t="str">
        <f ca="1">IFERROR(INDIRECT(ADDRESS(MATCH(A594,saturation_curves!A:A,0),MATCH(B594,saturation_curves!$1:$1,0),4,1,"saturation_curves")),"")</f>
        <v/>
      </c>
      <c r="F594" s="1" t="str">
        <f ca="1">IFERROR(INDIRECT(ADDRESS(MATCH(C594,saturation_curves!A:A,0),MATCH(D594,saturation_curves!$1:$1,0),4,1,"saturation_curves")),"")</f>
        <v/>
      </c>
      <c r="G594" s="1" t="str">
        <f ca="1">IFERROR(__xludf.DUMMYFUNCTION("LEFT(REGEXEXTRACT(B594,""(.*)KPI.*""),LEN(REGEXEXTRACT(B594,""(.*)KPI.*""))-1)"),"#N/A")</f>
        <v>#N/A</v>
      </c>
    </row>
    <row r="595" spans="5:7" ht="13" x14ac:dyDescent="0.15">
      <c r="E595" s="1" t="str">
        <f ca="1">IFERROR(INDIRECT(ADDRESS(MATCH(A595,saturation_curves!A:A,0),MATCH(B595,saturation_curves!$1:$1,0),4,1,"saturation_curves")),"")</f>
        <v/>
      </c>
      <c r="F595" s="1" t="str">
        <f ca="1">IFERROR(INDIRECT(ADDRESS(MATCH(C595,saturation_curves!A:A,0),MATCH(D595,saturation_curves!$1:$1,0),4,1,"saturation_curves")),"")</f>
        <v/>
      </c>
      <c r="G595" s="1" t="str">
        <f ca="1">IFERROR(__xludf.DUMMYFUNCTION("LEFT(REGEXEXTRACT(B595,""(.*)KPI.*""),LEN(REGEXEXTRACT(B595,""(.*)KPI.*""))-1)"),"#N/A")</f>
        <v>#N/A</v>
      </c>
    </row>
    <row r="596" spans="5:7" ht="13" x14ac:dyDescent="0.15">
      <c r="E596" s="1" t="str">
        <f ca="1">IFERROR(INDIRECT(ADDRESS(MATCH(A596,saturation_curves!A:A,0),MATCH(B596,saturation_curves!$1:$1,0),4,1,"saturation_curves")),"")</f>
        <v/>
      </c>
      <c r="F596" s="1" t="str">
        <f ca="1">IFERROR(INDIRECT(ADDRESS(MATCH(C596,saturation_curves!A:A,0),MATCH(D596,saturation_curves!$1:$1,0),4,1,"saturation_curves")),"")</f>
        <v/>
      </c>
      <c r="G596" s="1" t="str">
        <f ca="1">IFERROR(__xludf.DUMMYFUNCTION("LEFT(REGEXEXTRACT(B596,""(.*)KPI.*""),LEN(REGEXEXTRACT(B596,""(.*)KPI.*""))-1)"),"#N/A")</f>
        <v>#N/A</v>
      </c>
    </row>
    <row r="597" spans="5:7" ht="13" x14ac:dyDescent="0.15">
      <c r="E597" s="1" t="str">
        <f ca="1">IFERROR(INDIRECT(ADDRESS(MATCH(A597,saturation_curves!A:A,0),MATCH(B597,saturation_curves!$1:$1,0),4,1,"saturation_curves")),"")</f>
        <v/>
      </c>
      <c r="F597" s="1" t="str">
        <f ca="1">IFERROR(INDIRECT(ADDRESS(MATCH(C597,saturation_curves!A:A,0),MATCH(D597,saturation_curves!$1:$1,0),4,1,"saturation_curves")),"")</f>
        <v/>
      </c>
      <c r="G597" s="1" t="str">
        <f ca="1">IFERROR(__xludf.DUMMYFUNCTION("LEFT(REGEXEXTRACT(B597,""(.*)KPI.*""),LEN(REGEXEXTRACT(B597,""(.*)KPI.*""))-1)"),"#N/A")</f>
        <v>#N/A</v>
      </c>
    </row>
    <row r="598" spans="5:7" ht="13" x14ac:dyDescent="0.15">
      <c r="E598" s="1" t="str">
        <f ca="1">IFERROR(INDIRECT(ADDRESS(MATCH(A598,saturation_curves!A:A,0),MATCH(B598,saturation_curves!$1:$1,0),4,1,"saturation_curves")),"")</f>
        <v/>
      </c>
      <c r="F598" s="1" t="str">
        <f ca="1">IFERROR(INDIRECT(ADDRESS(MATCH(C598,saturation_curves!A:A,0),MATCH(D598,saturation_curves!$1:$1,0),4,1,"saturation_curves")),"")</f>
        <v/>
      </c>
      <c r="G598" s="1" t="str">
        <f ca="1">IFERROR(__xludf.DUMMYFUNCTION("LEFT(REGEXEXTRACT(B598,""(.*)KPI.*""),LEN(REGEXEXTRACT(B598,""(.*)KPI.*""))-1)"),"#N/A")</f>
        <v>#N/A</v>
      </c>
    </row>
    <row r="599" spans="5:7" ht="13" x14ac:dyDescent="0.15">
      <c r="E599" s="1" t="str">
        <f ca="1">IFERROR(INDIRECT(ADDRESS(MATCH(A599,saturation_curves!A:A,0),MATCH(B599,saturation_curves!$1:$1,0),4,1,"saturation_curves")),"")</f>
        <v/>
      </c>
      <c r="F599" s="1" t="str">
        <f ca="1">IFERROR(INDIRECT(ADDRESS(MATCH(C599,saturation_curves!A:A,0),MATCH(D599,saturation_curves!$1:$1,0),4,1,"saturation_curves")),"")</f>
        <v/>
      </c>
      <c r="G599" s="1" t="str">
        <f ca="1">IFERROR(__xludf.DUMMYFUNCTION("LEFT(REGEXEXTRACT(B599,""(.*)KPI.*""),LEN(REGEXEXTRACT(B599,""(.*)KPI.*""))-1)"),"#N/A")</f>
        <v>#N/A</v>
      </c>
    </row>
    <row r="600" spans="5:7" ht="13" x14ac:dyDescent="0.15">
      <c r="E600" s="1" t="str">
        <f ca="1">IFERROR(INDIRECT(ADDRESS(MATCH(A600,saturation_curves!A:A,0),MATCH(B600,saturation_curves!$1:$1,0),4,1,"saturation_curves")),"")</f>
        <v/>
      </c>
      <c r="F600" s="1" t="str">
        <f ca="1">IFERROR(INDIRECT(ADDRESS(MATCH(C600,saturation_curves!A:A,0),MATCH(D600,saturation_curves!$1:$1,0),4,1,"saturation_curves")),"")</f>
        <v/>
      </c>
      <c r="G600" s="1" t="str">
        <f ca="1">IFERROR(__xludf.DUMMYFUNCTION("LEFT(REGEXEXTRACT(B600,""(.*)KPI.*""),LEN(REGEXEXTRACT(B600,""(.*)KPI.*""))-1)"),"#N/A")</f>
        <v>#N/A</v>
      </c>
    </row>
    <row r="601" spans="5:7" ht="13" x14ac:dyDescent="0.15">
      <c r="E601" s="1" t="str">
        <f ca="1">IFERROR(INDIRECT(ADDRESS(MATCH(A601,saturation_curves!A:A,0),MATCH(B601,saturation_curves!$1:$1,0),4,1,"saturation_curves")),"")</f>
        <v/>
      </c>
      <c r="F601" s="1" t="str">
        <f ca="1">IFERROR(INDIRECT(ADDRESS(MATCH(C601,saturation_curves!A:A,0),MATCH(D601,saturation_curves!$1:$1,0),4,1,"saturation_curves")),"")</f>
        <v/>
      </c>
      <c r="G601" s="1" t="str">
        <f ca="1">IFERROR(__xludf.DUMMYFUNCTION("LEFT(REGEXEXTRACT(B601,""(.*)KPI.*""),LEN(REGEXEXTRACT(B601,""(.*)KPI.*""))-1)"),"#N/A")</f>
        <v>#N/A</v>
      </c>
    </row>
    <row r="602" spans="5:7" ht="13" x14ac:dyDescent="0.15">
      <c r="E602" s="1" t="str">
        <f ca="1">IFERROR(INDIRECT(ADDRESS(MATCH(A602,saturation_curves!A:A,0),MATCH(B602,saturation_curves!$1:$1,0),4,1,"saturation_curves")),"")</f>
        <v/>
      </c>
      <c r="F602" s="1" t="str">
        <f ca="1">IFERROR(INDIRECT(ADDRESS(MATCH(C602,saturation_curves!A:A,0),MATCH(D602,saturation_curves!$1:$1,0),4,1,"saturation_curves")),"")</f>
        <v/>
      </c>
      <c r="G602" s="1" t="str">
        <f ca="1">IFERROR(__xludf.DUMMYFUNCTION("LEFT(REGEXEXTRACT(B602,""(.*)KPI.*""),LEN(REGEXEXTRACT(B602,""(.*)KPI.*""))-1)"),"#N/A")</f>
        <v>#N/A</v>
      </c>
    </row>
    <row r="603" spans="5:7" ht="13" x14ac:dyDescent="0.15">
      <c r="E603" s="1" t="str">
        <f ca="1">IFERROR(INDIRECT(ADDRESS(MATCH(A603,saturation_curves!A:A,0),MATCH(B603,saturation_curves!$1:$1,0),4,1,"saturation_curves")),"")</f>
        <v/>
      </c>
      <c r="F603" s="1" t="str">
        <f ca="1">IFERROR(INDIRECT(ADDRESS(MATCH(C603,saturation_curves!A:A,0),MATCH(D603,saturation_curves!$1:$1,0),4,1,"saturation_curves")),"")</f>
        <v/>
      </c>
      <c r="G603" s="1" t="str">
        <f ca="1">IFERROR(__xludf.DUMMYFUNCTION("LEFT(REGEXEXTRACT(B603,""(.*)KPI.*""),LEN(REGEXEXTRACT(B603,""(.*)KPI.*""))-1)"),"#N/A")</f>
        <v>#N/A</v>
      </c>
    </row>
    <row r="604" spans="5:7" ht="13" x14ac:dyDescent="0.15">
      <c r="E604" s="1" t="str">
        <f ca="1">IFERROR(INDIRECT(ADDRESS(MATCH(A604,saturation_curves!A:A,0),MATCH(B604,saturation_curves!$1:$1,0),4,1,"saturation_curves")),"")</f>
        <v/>
      </c>
      <c r="F604" s="1" t="str">
        <f ca="1">IFERROR(INDIRECT(ADDRESS(MATCH(C604,saturation_curves!A:A,0),MATCH(D604,saturation_curves!$1:$1,0),4,1,"saturation_curves")),"")</f>
        <v/>
      </c>
      <c r="G604" s="1" t="str">
        <f ca="1">IFERROR(__xludf.DUMMYFUNCTION("LEFT(REGEXEXTRACT(B604,""(.*)KPI.*""),LEN(REGEXEXTRACT(B604,""(.*)KPI.*""))-1)"),"#N/A")</f>
        <v>#N/A</v>
      </c>
    </row>
    <row r="605" spans="5:7" ht="13" x14ac:dyDescent="0.15">
      <c r="E605" s="1" t="str">
        <f ca="1">IFERROR(INDIRECT(ADDRESS(MATCH(A605,saturation_curves!A:A,0),MATCH(B605,saturation_curves!$1:$1,0),4,1,"saturation_curves")),"")</f>
        <v/>
      </c>
      <c r="F605" s="1" t="str">
        <f ca="1">IFERROR(INDIRECT(ADDRESS(MATCH(C605,saturation_curves!A:A,0),MATCH(D605,saturation_curves!$1:$1,0),4,1,"saturation_curves")),"")</f>
        <v/>
      </c>
      <c r="G605" s="1" t="str">
        <f ca="1">IFERROR(__xludf.DUMMYFUNCTION("LEFT(REGEXEXTRACT(B605,""(.*)KPI.*""),LEN(REGEXEXTRACT(B605,""(.*)KPI.*""))-1)"),"#N/A")</f>
        <v>#N/A</v>
      </c>
    </row>
    <row r="606" spans="5:7" ht="13" x14ac:dyDescent="0.15">
      <c r="E606" s="1" t="str">
        <f ca="1">IFERROR(INDIRECT(ADDRESS(MATCH(A606,saturation_curves!A:A,0),MATCH(B606,saturation_curves!$1:$1,0),4,1,"saturation_curves")),"")</f>
        <v/>
      </c>
      <c r="F606" s="1" t="str">
        <f ca="1">IFERROR(INDIRECT(ADDRESS(MATCH(C606,saturation_curves!A:A,0),MATCH(D606,saturation_curves!$1:$1,0),4,1,"saturation_curves")),"")</f>
        <v/>
      </c>
      <c r="G606" s="1" t="str">
        <f ca="1">IFERROR(__xludf.DUMMYFUNCTION("LEFT(REGEXEXTRACT(B606,""(.*)KPI.*""),LEN(REGEXEXTRACT(B606,""(.*)KPI.*""))-1)"),"#N/A")</f>
        <v>#N/A</v>
      </c>
    </row>
    <row r="607" spans="5:7" ht="13" x14ac:dyDescent="0.15">
      <c r="E607" s="1" t="str">
        <f ca="1">IFERROR(INDIRECT(ADDRESS(MATCH(A607,saturation_curves!A:A,0),MATCH(B607,saturation_curves!$1:$1,0),4,1,"saturation_curves")),"")</f>
        <v/>
      </c>
      <c r="F607" s="1" t="str">
        <f ca="1">IFERROR(INDIRECT(ADDRESS(MATCH(C607,saturation_curves!A:A,0),MATCH(D607,saturation_curves!$1:$1,0),4,1,"saturation_curves")),"")</f>
        <v/>
      </c>
      <c r="G607" s="1" t="str">
        <f ca="1">IFERROR(__xludf.DUMMYFUNCTION("LEFT(REGEXEXTRACT(B607,""(.*)KPI.*""),LEN(REGEXEXTRACT(B607,""(.*)KPI.*""))-1)"),"#N/A")</f>
        <v>#N/A</v>
      </c>
    </row>
    <row r="608" spans="5:7" ht="13" x14ac:dyDescent="0.15">
      <c r="E608" s="1" t="str">
        <f ca="1">IFERROR(INDIRECT(ADDRESS(MATCH(A608,saturation_curves!A:A,0),MATCH(B608,saturation_curves!$1:$1,0),4,1,"saturation_curves")),"")</f>
        <v/>
      </c>
      <c r="F608" s="1" t="str">
        <f ca="1">IFERROR(INDIRECT(ADDRESS(MATCH(C608,saturation_curves!A:A,0),MATCH(D608,saturation_curves!$1:$1,0),4,1,"saturation_curves")),"")</f>
        <v/>
      </c>
      <c r="G608" s="1" t="str">
        <f ca="1">IFERROR(__xludf.DUMMYFUNCTION("LEFT(REGEXEXTRACT(B608,""(.*)KPI.*""),LEN(REGEXEXTRACT(B608,""(.*)KPI.*""))-1)"),"#N/A")</f>
        <v>#N/A</v>
      </c>
    </row>
    <row r="609" spans="5:7" ht="13" x14ac:dyDescent="0.15">
      <c r="E609" s="1" t="str">
        <f ca="1">IFERROR(INDIRECT(ADDRESS(MATCH(A609,saturation_curves!A:A,0),MATCH(B609,saturation_curves!$1:$1,0),4,1,"saturation_curves")),"")</f>
        <v/>
      </c>
      <c r="F609" s="1" t="str">
        <f ca="1">IFERROR(INDIRECT(ADDRESS(MATCH(C609,saturation_curves!A:A,0),MATCH(D609,saturation_curves!$1:$1,0),4,1,"saturation_curves")),"")</f>
        <v/>
      </c>
      <c r="G609" s="1" t="str">
        <f ca="1">IFERROR(__xludf.DUMMYFUNCTION("LEFT(REGEXEXTRACT(B609,""(.*)KPI.*""),LEN(REGEXEXTRACT(B609,""(.*)KPI.*""))-1)"),"#N/A")</f>
        <v>#N/A</v>
      </c>
    </row>
    <row r="610" spans="5:7" ht="13" x14ac:dyDescent="0.15">
      <c r="E610" s="1" t="str">
        <f ca="1">IFERROR(INDIRECT(ADDRESS(MATCH(A610,saturation_curves!A:A,0),MATCH(B610,saturation_curves!$1:$1,0),4,1,"saturation_curves")),"")</f>
        <v/>
      </c>
      <c r="F610" s="1" t="str">
        <f ca="1">IFERROR(INDIRECT(ADDRESS(MATCH(C610,saturation_curves!A:A,0),MATCH(D610,saturation_curves!$1:$1,0),4,1,"saturation_curves")),"")</f>
        <v/>
      </c>
      <c r="G610" s="1" t="str">
        <f ca="1">IFERROR(__xludf.DUMMYFUNCTION("LEFT(REGEXEXTRACT(B610,""(.*)KPI.*""),LEN(REGEXEXTRACT(B610,""(.*)KPI.*""))-1)"),"#N/A")</f>
        <v>#N/A</v>
      </c>
    </row>
    <row r="611" spans="5:7" ht="13" x14ac:dyDescent="0.15">
      <c r="E611" s="1" t="str">
        <f ca="1">IFERROR(INDIRECT(ADDRESS(MATCH(A611,saturation_curves!A:A,0),MATCH(B611,saturation_curves!$1:$1,0),4,1,"saturation_curves")),"")</f>
        <v/>
      </c>
      <c r="F611" s="1" t="str">
        <f ca="1">IFERROR(INDIRECT(ADDRESS(MATCH(C611,saturation_curves!A:A,0),MATCH(D611,saturation_curves!$1:$1,0),4,1,"saturation_curves")),"")</f>
        <v/>
      </c>
      <c r="G611" s="1" t="str">
        <f ca="1">IFERROR(__xludf.DUMMYFUNCTION("LEFT(REGEXEXTRACT(B611,""(.*)KPI.*""),LEN(REGEXEXTRACT(B611,""(.*)KPI.*""))-1)"),"#N/A")</f>
        <v>#N/A</v>
      </c>
    </row>
    <row r="612" spans="5:7" ht="13" x14ac:dyDescent="0.15">
      <c r="E612" s="1" t="str">
        <f ca="1">IFERROR(INDIRECT(ADDRESS(MATCH(A612,saturation_curves!A:A,0),MATCH(B612,saturation_curves!$1:$1,0),4,1,"saturation_curves")),"")</f>
        <v/>
      </c>
      <c r="F612" s="1" t="str">
        <f ca="1">IFERROR(INDIRECT(ADDRESS(MATCH(C612,saturation_curves!A:A,0),MATCH(D612,saturation_curves!$1:$1,0),4,1,"saturation_curves")),"")</f>
        <v/>
      </c>
      <c r="G612" s="1" t="str">
        <f ca="1">IFERROR(__xludf.DUMMYFUNCTION("LEFT(REGEXEXTRACT(B612,""(.*)KPI.*""),LEN(REGEXEXTRACT(B612,""(.*)KPI.*""))-1)"),"#N/A")</f>
        <v>#N/A</v>
      </c>
    </row>
    <row r="613" spans="5:7" ht="13" x14ac:dyDescent="0.15">
      <c r="E613" s="1" t="str">
        <f ca="1">IFERROR(INDIRECT(ADDRESS(MATCH(A613,saturation_curves!A:A,0),MATCH(B613,saturation_curves!$1:$1,0),4,1,"saturation_curves")),"")</f>
        <v/>
      </c>
      <c r="F613" s="1" t="str">
        <f ca="1">IFERROR(INDIRECT(ADDRESS(MATCH(C613,saturation_curves!A:A,0),MATCH(D613,saturation_curves!$1:$1,0),4,1,"saturation_curves")),"")</f>
        <v/>
      </c>
      <c r="G613" s="1" t="str">
        <f ca="1">IFERROR(__xludf.DUMMYFUNCTION("LEFT(REGEXEXTRACT(B613,""(.*)KPI.*""),LEN(REGEXEXTRACT(B613,""(.*)KPI.*""))-1)"),"#N/A")</f>
        <v>#N/A</v>
      </c>
    </row>
    <row r="614" spans="5:7" ht="13" x14ac:dyDescent="0.15">
      <c r="E614" s="1" t="str">
        <f ca="1">IFERROR(INDIRECT(ADDRESS(MATCH(A614,saturation_curves!A:A,0),MATCH(B614,saturation_curves!$1:$1,0),4,1,"saturation_curves")),"")</f>
        <v/>
      </c>
      <c r="F614" s="1" t="str">
        <f ca="1">IFERROR(INDIRECT(ADDRESS(MATCH(C614,saturation_curves!A:A,0),MATCH(D614,saturation_curves!$1:$1,0),4,1,"saturation_curves")),"")</f>
        <v/>
      </c>
      <c r="G614" s="1" t="str">
        <f ca="1">IFERROR(__xludf.DUMMYFUNCTION("LEFT(REGEXEXTRACT(B614,""(.*)KPI.*""),LEN(REGEXEXTRACT(B614,""(.*)KPI.*""))-1)"),"#N/A")</f>
        <v>#N/A</v>
      </c>
    </row>
    <row r="615" spans="5:7" ht="13" x14ac:dyDescent="0.15">
      <c r="E615" s="1" t="str">
        <f ca="1">IFERROR(INDIRECT(ADDRESS(MATCH(A615,saturation_curves!A:A,0),MATCH(B615,saturation_curves!$1:$1,0),4,1,"saturation_curves")),"")</f>
        <v/>
      </c>
      <c r="F615" s="1" t="str">
        <f ca="1">IFERROR(INDIRECT(ADDRESS(MATCH(C615,saturation_curves!A:A,0),MATCH(D615,saturation_curves!$1:$1,0),4,1,"saturation_curves")),"")</f>
        <v/>
      </c>
      <c r="G615" s="1" t="str">
        <f ca="1">IFERROR(__xludf.DUMMYFUNCTION("LEFT(REGEXEXTRACT(B615,""(.*)KPI.*""),LEN(REGEXEXTRACT(B615,""(.*)KPI.*""))-1)"),"#N/A")</f>
        <v>#N/A</v>
      </c>
    </row>
    <row r="616" spans="5:7" ht="13" x14ac:dyDescent="0.15">
      <c r="E616" s="1" t="str">
        <f ca="1">IFERROR(INDIRECT(ADDRESS(MATCH(A616,saturation_curves!A:A,0),MATCH(B616,saturation_curves!$1:$1,0),4,1,"saturation_curves")),"")</f>
        <v/>
      </c>
      <c r="F616" s="1" t="str">
        <f ca="1">IFERROR(INDIRECT(ADDRESS(MATCH(C616,saturation_curves!A:A,0),MATCH(D616,saturation_curves!$1:$1,0),4,1,"saturation_curves")),"")</f>
        <v/>
      </c>
      <c r="G616" s="1" t="str">
        <f ca="1">IFERROR(__xludf.DUMMYFUNCTION("LEFT(REGEXEXTRACT(B616,""(.*)KPI.*""),LEN(REGEXEXTRACT(B616,""(.*)KPI.*""))-1)"),"#N/A")</f>
        <v>#N/A</v>
      </c>
    </row>
    <row r="617" spans="5:7" ht="13" x14ac:dyDescent="0.15">
      <c r="E617" s="1" t="str">
        <f ca="1">IFERROR(INDIRECT(ADDRESS(MATCH(A617,saturation_curves!A:A,0),MATCH(B617,saturation_curves!$1:$1,0),4,1,"saturation_curves")),"")</f>
        <v/>
      </c>
      <c r="F617" s="1" t="str">
        <f ca="1">IFERROR(INDIRECT(ADDRESS(MATCH(C617,saturation_curves!A:A,0),MATCH(D617,saturation_curves!$1:$1,0),4,1,"saturation_curves")),"")</f>
        <v/>
      </c>
      <c r="G617" s="1" t="str">
        <f ca="1">IFERROR(__xludf.DUMMYFUNCTION("LEFT(REGEXEXTRACT(B617,""(.*)KPI.*""),LEN(REGEXEXTRACT(B617,""(.*)KPI.*""))-1)"),"#N/A")</f>
        <v>#N/A</v>
      </c>
    </row>
    <row r="618" spans="5:7" ht="13" x14ac:dyDescent="0.15">
      <c r="E618" s="1" t="str">
        <f ca="1">IFERROR(INDIRECT(ADDRESS(MATCH(A618,saturation_curves!A:A,0),MATCH(B618,saturation_curves!$1:$1,0),4,1,"saturation_curves")),"")</f>
        <v/>
      </c>
      <c r="F618" s="1" t="str">
        <f ca="1">IFERROR(INDIRECT(ADDRESS(MATCH(C618,saturation_curves!A:A,0),MATCH(D618,saturation_curves!$1:$1,0),4,1,"saturation_curves")),"")</f>
        <v/>
      </c>
      <c r="G618" s="1" t="str">
        <f ca="1">IFERROR(__xludf.DUMMYFUNCTION("LEFT(REGEXEXTRACT(B618,""(.*)KPI.*""),LEN(REGEXEXTRACT(B618,""(.*)KPI.*""))-1)"),"#N/A")</f>
        <v>#N/A</v>
      </c>
    </row>
    <row r="619" spans="5:7" ht="13" x14ac:dyDescent="0.15">
      <c r="E619" s="1" t="str">
        <f ca="1">IFERROR(INDIRECT(ADDRESS(MATCH(A619,saturation_curves!A:A,0),MATCH(B619,saturation_curves!$1:$1,0),4,1,"saturation_curves")),"")</f>
        <v/>
      </c>
      <c r="F619" s="1" t="str">
        <f ca="1">IFERROR(INDIRECT(ADDRESS(MATCH(C619,saturation_curves!A:A,0),MATCH(D619,saturation_curves!$1:$1,0),4,1,"saturation_curves")),"")</f>
        <v/>
      </c>
      <c r="G619" s="1" t="str">
        <f ca="1">IFERROR(__xludf.DUMMYFUNCTION("LEFT(REGEXEXTRACT(B619,""(.*)KPI.*""),LEN(REGEXEXTRACT(B619,""(.*)KPI.*""))-1)"),"#N/A")</f>
        <v>#N/A</v>
      </c>
    </row>
    <row r="620" spans="5:7" ht="13" x14ac:dyDescent="0.15">
      <c r="E620" s="1" t="str">
        <f ca="1">IFERROR(INDIRECT(ADDRESS(MATCH(A620,saturation_curves!A:A,0),MATCH(B620,saturation_curves!$1:$1,0),4,1,"saturation_curves")),"")</f>
        <v/>
      </c>
      <c r="F620" s="1" t="str">
        <f ca="1">IFERROR(INDIRECT(ADDRESS(MATCH(C620,saturation_curves!A:A,0),MATCH(D620,saturation_curves!$1:$1,0),4,1,"saturation_curves")),"")</f>
        <v/>
      </c>
      <c r="G620" s="1" t="str">
        <f ca="1">IFERROR(__xludf.DUMMYFUNCTION("LEFT(REGEXEXTRACT(B620,""(.*)KPI.*""),LEN(REGEXEXTRACT(B620,""(.*)KPI.*""))-1)"),"#N/A")</f>
        <v>#N/A</v>
      </c>
    </row>
    <row r="621" spans="5:7" ht="13" x14ac:dyDescent="0.15">
      <c r="E621" s="1" t="str">
        <f ca="1">IFERROR(INDIRECT(ADDRESS(MATCH(A621,saturation_curves!A:A,0),MATCH(B621,saturation_curves!$1:$1,0),4,1,"saturation_curves")),"")</f>
        <v/>
      </c>
      <c r="F621" s="1" t="str">
        <f ca="1">IFERROR(INDIRECT(ADDRESS(MATCH(C621,saturation_curves!A:A,0),MATCH(D621,saturation_curves!$1:$1,0),4,1,"saturation_curves")),"")</f>
        <v/>
      </c>
      <c r="G621" s="1" t="str">
        <f ca="1">IFERROR(__xludf.DUMMYFUNCTION("LEFT(REGEXEXTRACT(B621,""(.*)KPI.*""),LEN(REGEXEXTRACT(B621,""(.*)KPI.*""))-1)"),"#N/A")</f>
        <v>#N/A</v>
      </c>
    </row>
    <row r="622" spans="5:7" ht="13" x14ac:dyDescent="0.15">
      <c r="E622" s="1" t="str">
        <f ca="1">IFERROR(INDIRECT(ADDRESS(MATCH(A622,saturation_curves!A:A,0),MATCH(B622,saturation_curves!$1:$1,0),4,1,"saturation_curves")),"")</f>
        <v/>
      </c>
      <c r="F622" s="1" t="str">
        <f ca="1">IFERROR(INDIRECT(ADDRESS(MATCH(C622,saturation_curves!A:A,0),MATCH(D622,saturation_curves!$1:$1,0),4,1,"saturation_curves")),"")</f>
        <v/>
      </c>
      <c r="G622" s="1" t="str">
        <f ca="1">IFERROR(__xludf.DUMMYFUNCTION("LEFT(REGEXEXTRACT(B622,""(.*)KPI.*""),LEN(REGEXEXTRACT(B622,""(.*)KPI.*""))-1)"),"#N/A")</f>
        <v>#N/A</v>
      </c>
    </row>
    <row r="623" spans="5:7" ht="13" x14ac:dyDescent="0.15">
      <c r="E623" s="1" t="str">
        <f ca="1">IFERROR(INDIRECT(ADDRESS(MATCH(A623,saturation_curves!A:A,0),MATCH(B623,saturation_curves!$1:$1,0),4,1,"saturation_curves")),"")</f>
        <v/>
      </c>
      <c r="F623" s="1" t="str">
        <f ca="1">IFERROR(INDIRECT(ADDRESS(MATCH(C623,saturation_curves!A:A,0),MATCH(D623,saturation_curves!$1:$1,0),4,1,"saturation_curves")),"")</f>
        <v/>
      </c>
      <c r="G623" s="1" t="str">
        <f ca="1">IFERROR(__xludf.DUMMYFUNCTION("LEFT(REGEXEXTRACT(B623,""(.*)KPI.*""),LEN(REGEXEXTRACT(B623,""(.*)KPI.*""))-1)"),"#N/A")</f>
        <v>#N/A</v>
      </c>
    </row>
    <row r="624" spans="5:7" ht="13" x14ac:dyDescent="0.15">
      <c r="E624" s="1" t="str">
        <f ca="1">IFERROR(INDIRECT(ADDRESS(MATCH(A624,saturation_curves!A:A,0),MATCH(B624,saturation_curves!$1:$1,0),4,1,"saturation_curves")),"")</f>
        <v/>
      </c>
      <c r="F624" s="1" t="str">
        <f ca="1">IFERROR(INDIRECT(ADDRESS(MATCH(C624,saturation_curves!A:A,0),MATCH(D624,saturation_curves!$1:$1,0),4,1,"saturation_curves")),"")</f>
        <v/>
      </c>
      <c r="G624" s="1" t="str">
        <f ca="1">IFERROR(__xludf.DUMMYFUNCTION("LEFT(REGEXEXTRACT(B624,""(.*)KPI.*""),LEN(REGEXEXTRACT(B624,""(.*)KPI.*""))-1)"),"#N/A")</f>
        <v>#N/A</v>
      </c>
    </row>
    <row r="625" spans="5:7" ht="13" x14ac:dyDescent="0.15">
      <c r="E625" s="1" t="str">
        <f ca="1">IFERROR(INDIRECT(ADDRESS(MATCH(A625,saturation_curves!A:A,0),MATCH(B625,saturation_curves!$1:$1,0),4,1,"saturation_curves")),"")</f>
        <v/>
      </c>
      <c r="F625" s="1" t="str">
        <f ca="1">IFERROR(INDIRECT(ADDRESS(MATCH(C625,saturation_curves!A:A,0),MATCH(D625,saturation_curves!$1:$1,0),4,1,"saturation_curves")),"")</f>
        <v/>
      </c>
      <c r="G625" s="1" t="str">
        <f ca="1">IFERROR(__xludf.DUMMYFUNCTION("LEFT(REGEXEXTRACT(B625,""(.*)KPI.*""),LEN(REGEXEXTRACT(B625,""(.*)KPI.*""))-1)"),"#N/A")</f>
        <v>#N/A</v>
      </c>
    </row>
    <row r="626" spans="5:7" ht="13" x14ac:dyDescent="0.15">
      <c r="E626" s="1" t="str">
        <f ca="1">IFERROR(INDIRECT(ADDRESS(MATCH(A626,saturation_curves!A:A,0),MATCH(B626,saturation_curves!$1:$1,0),4,1,"saturation_curves")),"")</f>
        <v/>
      </c>
      <c r="F626" s="1" t="str">
        <f ca="1">IFERROR(INDIRECT(ADDRESS(MATCH(C626,saturation_curves!A:A,0),MATCH(D626,saturation_curves!$1:$1,0),4,1,"saturation_curves")),"")</f>
        <v/>
      </c>
      <c r="G626" s="1" t="str">
        <f ca="1">IFERROR(__xludf.DUMMYFUNCTION("LEFT(REGEXEXTRACT(B626,""(.*)KPI.*""),LEN(REGEXEXTRACT(B626,""(.*)KPI.*""))-1)"),"#N/A")</f>
        <v>#N/A</v>
      </c>
    </row>
    <row r="627" spans="5:7" ht="13" x14ac:dyDescent="0.15">
      <c r="E627" s="1" t="str">
        <f ca="1">IFERROR(INDIRECT(ADDRESS(MATCH(A627,saturation_curves!A:A,0),MATCH(B627,saturation_curves!$1:$1,0),4,1,"saturation_curves")),"")</f>
        <v/>
      </c>
      <c r="F627" s="1" t="str">
        <f ca="1">IFERROR(INDIRECT(ADDRESS(MATCH(C627,saturation_curves!A:A,0),MATCH(D627,saturation_curves!$1:$1,0),4,1,"saturation_curves")),"")</f>
        <v/>
      </c>
      <c r="G627" s="1" t="str">
        <f ca="1">IFERROR(__xludf.DUMMYFUNCTION("LEFT(REGEXEXTRACT(B627,""(.*)KPI.*""),LEN(REGEXEXTRACT(B627,""(.*)KPI.*""))-1)"),"#N/A")</f>
        <v>#N/A</v>
      </c>
    </row>
    <row r="628" spans="5:7" ht="13" x14ac:dyDescent="0.15">
      <c r="E628" s="1" t="str">
        <f ca="1">IFERROR(INDIRECT(ADDRESS(MATCH(A628,saturation_curves!A:A,0),MATCH(B628,saturation_curves!$1:$1,0),4,1,"saturation_curves")),"")</f>
        <v/>
      </c>
      <c r="F628" s="1" t="str">
        <f ca="1">IFERROR(INDIRECT(ADDRESS(MATCH(C628,saturation_curves!A:A,0),MATCH(D628,saturation_curves!$1:$1,0),4,1,"saturation_curves")),"")</f>
        <v/>
      </c>
      <c r="G628" s="1" t="str">
        <f ca="1">IFERROR(__xludf.DUMMYFUNCTION("LEFT(REGEXEXTRACT(B628,""(.*)KPI.*""),LEN(REGEXEXTRACT(B628,""(.*)KPI.*""))-1)"),"#N/A")</f>
        <v>#N/A</v>
      </c>
    </row>
    <row r="629" spans="5:7" ht="13" x14ac:dyDescent="0.15">
      <c r="E629" s="1" t="str">
        <f ca="1">IFERROR(INDIRECT(ADDRESS(MATCH(A629,saturation_curves!A:A,0),MATCH(B629,saturation_curves!$1:$1,0),4,1,"saturation_curves")),"")</f>
        <v/>
      </c>
      <c r="F629" s="1" t="str">
        <f ca="1">IFERROR(INDIRECT(ADDRESS(MATCH(C629,saturation_curves!A:A,0),MATCH(D629,saturation_curves!$1:$1,0),4,1,"saturation_curves")),"")</f>
        <v/>
      </c>
      <c r="G629" s="1" t="str">
        <f ca="1">IFERROR(__xludf.DUMMYFUNCTION("LEFT(REGEXEXTRACT(B629,""(.*)KPI.*""),LEN(REGEXEXTRACT(B629,""(.*)KPI.*""))-1)"),"#N/A")</f>
        <v>#N/A</v>
      </c>
    </row>
    <row r="630" spans="5:7" ht="13" x14ac:dyDescent="0.15">
      <c r="E630" s="1" t="str">
        <f ca="1">IFERROR(INDIRECT(ADDRESS(MATCH(A630,saturation_curves!A:A,0),MATCH(B630,saturation_curves!$1:$1,0),4,1,"saturation_curves")),"")</f>
        <v/>
      </c>
      <c r="F630" s="1" t="str">
        <f ca="1">IFERROR(INDIRECT(ADDRESS(MATCH(C630,saturation_curves!A:A,0),MATCH(D630,saturation_curves!$1:$1,0),4,1,"saturation_curves")),"")</f>
        <v/>
      </c>
      <c r="G630" s="1" t="str">
        <f ca="1">IFERROR(__xludf.DUMMYFUNCTION("LEFT(REGEXEXTRACT(B630,""(.*)KPI.*""),LEN(REGEXEXTRACT(B630,""(.*)KPI.*""))-1)"),"#N/A")</f>
        <v>#N/A</v>
      </c>
    </row>
    <row r="631" spans="5:7" ht="13" x14ac:dyDescent="0.15">
      <c r="E631" s="1" t="str">
        <f ca="1">IFERROR(INDIRECT(ADDRESS(MATCH(A631,saturation_curves!A:A,0),MATCH(B631,saturation_curves!$1:$1,0),4,1,"saturation_curves")),"")</f>
        <v/>
      </c>
      <c r="F631" s="1" t="str">
        <f ca="1">IFERROR(INDIRECT(ADDRESS(MATCH(C631,saturation_curves!A:A,0),MATCH(D631,saturation_curves!$1:$1,0),4,1,"saturation_curves")),"")</f>
        <v/>
      </c>
      <c r="G631" s="1" t="str">
        <f ca="1">IFERROR(__xludf.DUMMYFUNCTION("LEFT(REGEXEXTRACT(B631,""(.*)KPI.*""),LEN(REGEXEXTRACT(B631,""(.*)KPI.*""))-1)"),"#N/A")</f>
        <v>#N/A</v>
      </c>
    </row>
    <row r="632" spans="5:7" ht="13" x14ac:dyDescent="0.15">
      <c r="E632" s="1" t="str">
        <f ca="1">IFERROR(INDIRECT(ADDRESS(MATCH(A632,saturation_curves!A:A,0),MATCH(B632,saturation_curves!$1:$1,0),4,1,"saturation_curves")),"")</f>
        <v/>
      </c>
      <c r="F632" s="1" t="str">
        <f ca="1">IFERROR(INDIRECT(ADDRESS(MATCH(C632,saturation_curves!A:A,0),MATCH(D632,saturation_curves!$1:$1,0),4,1,"saturation_curves")),"")</f>
        <v/>
      </c>
      <c r="G632" s="1" t="str">
        <f ca="1">IFERROR(__xludf.DUMMYFUNCTION("LEFT(REGEXEXTRACT(B632,""(.*)KPI.*""),LEN(REGEXEXTRACT(B632,""(.*)KPI.*""))-1)"),"#N/A")</f>
        <v>#N/A</v>
      </c>
    </row>
    <row r="633" spans="5:7" ht="13" x14ac:dyDescent="0.15">
      <c r="E633" s="1" t="str">
        <f ca="1">IFERROR(INDIRECT(ADDRESS(MATCH(A633,saturation_curves!A:A,0),MATCH(B633,saturation_curves!$1:$1,0),4,1,"saturation_curves")),"")</f>
        <v/>
      </c>
      <c r="F633" s="1" t="str">
        <f ca="1">IFERROR(INDIRECT(ADDRESS(MATCH(C633,saturation_curves!A:A,0),MATCH(D633,saturation_curves!$1:$1,0),4,1,"saturation_curves")),"")</f>
        <v/>
      </c>
      <c r="G633" s="1" t="str">
        <f ca="1">IFERROR(__xludf.DUMMYFUNCTION("LEFT(REGEXEXTRACT(B633,""(.*)KPI.*""),LEN(REGEXEXTRACT(B633,""(.*)KPI.*""))-1)"),"#N/A")</f>
        <v>#N/A</v>
      </c>
    </row>
    <row r="634" spans="5:7" ht="13" x14ac:dyDescent="0.15">
      <c r="E634" s="1" t="str">
        <f ca="1">IFERROR(INDIRECT(ADDRESS(MATCH(A634,saturation_curves!A:A,0),MATCH(B634,saturation_curves!$1:$1,0),4,1,"saturation_curves")),"")</f>
        <v/>
      </c>
      <c r="F634" s="1" t="str">
        <f ca="1">IFERROR(INDIRECT(ADDRESS(MATCH(C634,saturation_curves!A:A,0),MATCH(D634,saturation_curves!$1:$1,0),4,1,"saturation_curves")),"")</f>
        <v/>
      </c>
      <c r="G634" s="1" t="str">
        <f ca="1">IFERROR(__xludf.DUMMYFUNCTION("LEFT(REGEXEXTRACT(B634,""(.*)KPI.*""),LEN(REGEXEXTRACT(B634,""(.*)KPI.*""))-1)"),"#N/A")</f>
        <v>#N/A</v>
      </c>
    </row>
    <row r="635" spans="5:7" ht="13" x14ac:dyDescent="0.15">
      <c r="E635" s="1" t="str">
        <f ca="1">IFERROR(INDIRECT(ADDRESS(MATCH(A635,saturation_curves!A:A,0),MATCH(B635,saturation_curves!$1:$1,0),4,1,"saturation_curves")),"")</f>
        <v/>
      </c>
      <c r="F635" s="1" t="str">
        <f ca="1">IFERROR(INDIRECT(ADDRESS(MATCH(C635,saturation_curves!A:A,0),MATCH(D635,saturation_curves!$1:$1,0),4,1,"saturation_curves")),"")</f>
        <v/>
      </c>
      <c r="G635" s="1" t="str">
        <f ca="1">IFERROR(__xludf.DUMMYFUNCTION("LEFT(REGEXEXTRACT(B635,""(.*)KPI.*""),LEN(REGEXEXTRACT(B635,""(.*)KPI.*""))-1)"),"#N/A")</f>
        <v>#N/A</v>
      </c>
    </row>
    <row r="636" spans="5:7" ht="13" x14ac:dyDescent="0.15">
      <c r="E636" s="1" t="str">
        <f ca="1">IFERROR(INDIRECT(ADDRESS(MATCH(A636,saturation_curves!A:A,0),MATCH(B636,saturation_curves!$1:$1,0),4,1,"saturation_curves")),"")</f>
        <v/>
      </c>
      <c r="F636" s="1" t="str">
        <f ca="1">IFERROR(INDIRECT(ADDRESS(MATCH(C636,saturation_curves!A:A,0),MATCH(D636,saturation_curves!$1:$1,0),4,1,"saturation_curves")),"")</f>
        <v/>
      </c>
      <c r="G636" s="1" t="str">
        <f ca="1">IFERROR(__xludf.DUMMYFUNCTION("LEFT(REGEXEXTRACT(B636,""(.*)KPI.*""),LEN(REGEXEXTRACT(B636,""(.*)KPI.*""))-1)"),"#N/A")</f>
        <v>#N/A</v>
      </c>
    </row>
    <row r="637" spans="5:7" ht="13" x14ac:dyDescent="0.15">
      <c r="E637" s="1" t="str">
        <f ca="1">IFERROR(INDIRECT(ADDRESS(MATCH(A637,saturation_curves!A:A,0),MATCH(B637,saturation_curves!$1:$1,0),4,1,"saturation_curves")),"")</f>
        <v/>
      </c>
      <c r="F637" s="1" t="str">
        <f ca="1">IFERROR(INDIRECT(ADDRESS(MATCH(C637,saturation_curves!A:A,0),MATCH(D637,saturation_curves!$1:$1,0),4,1,"saturation_curves")),"")</f>
        <v/>
      </c>
      <c r="G637" s="1" t="str">
        <f ca="1">IFERROR(__xludf.DUMMYFUNCTION("LEFT(REGEXEXTRACT(B637,""(.*)KPI.*""),LEN(REGEXEXTRACT(B637,""(.*)KPI.*""))-1)"),"#N/A")</f>
        <v>#N/A</v>
      </c>
    </row>
    <row r="638" spans="5:7" ht="13" x14ac:dyDescent="0.15">
      <c r="E638" s="1" t="str">
        <f ca="1">IFERROR(INDIRECT(ADDRESS(MATCH(A638,saturation_curves!A:A,0),MATCH(B638,saturation_curves!$1:$1,0),4,1,"saturation_curves")),"")</f>
        <v/>
      </c>
      <c r="F638" s="1" t="str">
        <f ca="1">IFERROR(INDIRECT(ADDRESS(MATCH(C638,saturation_curves!A:A,0),MATCH(D638,saturation_curves!$1:$1,0),4,1,"saturation_curves")),"")</f>
        <v/>
      </c>
      <c r="G638" s="1" t="str">
        <f ca="1">IFERROR(__xludf.DUMMYFUNCTION("LEFT(REGEXEXTRACT(B638,""(.*)KPI.*""),LEN(REGEXEXTRACT(B638,""(.*)KPI.*""))-1)"),"#N/A")</f>
        <v>#N/A</v>
      </c>
    </row>
    <row r="639" spans="5:7" ht="13" x14ac:dyDescent="0.15">
      <c r="E639" s="1" t="str">
        <f ca="1">IFERROR(INDIRECT(ADDRESS(MATCH(A639,saturation_curves!A:A,0),MATCH(B639,saturation_curves!$1:$1,0),4,1,"saturation_curves")),"")</f>
        <v/>
      </c>
      <c r="F639" s="1" t="str">
        <f ca="1">IFERROR(INDIRECT(ADDRESS(MATCH(C639,saturation_curves!A:A,0),MATCH(D639,saturation_curves!$1:$1,0),4,1,"saturation_curves")),"")</f>
        <v/>
      </c>
      <c r="G639" s="1" t="str">
        <f ca="1">IFERROR(__xludf.DUMMYFUNCTION("LEFT(REGEXEXTRACT(B639,""(.*)KPI.*""),LEN(REGEXEXTRACT(B639,""(.*)KPI.*""))-1)"),"#N/A")</f>
        <v>#N/A</v>
      </c>
    </row>
    <row r="640" spans="5:7" ht="13" x14ac:dyDescent="0.15">
      <c r="E640" s="1" t="str">
        <f ca="1">IFERROR(INDIRECT(ADDRESS(MATCH(A640,saturation_curves!A:A,0),MATCH(B640,saturation_curves!$1:$1,0),4,1,"saturation_curves")),"")</f>
        <v/>
      </c>
      <c r="F640" s="1" t="str">
        <f ca="1">IFERROR(INDIRECT(ADDRESS(MATCH(C640,saturation_curves!A:A,0),MATCH(D640,saturation_curves!$1:$1,0),4,1,"saturation_curves")),"")</f>
        <v/>
      </c>
      <c r="G640" s="1" t="str">
        <f ca="1">IFERROR(__xludf.DUMMYFUNCTION("LEFT(REGEXEXTRACT(B640,""(.*)KPI.*""),LEN(REGEXEXTRACT(B640,""(.*)KPI.*""))-1)"),"#N/A")</f>
        <v>#N/A</v>
      </c>
    </row>
    <row r="641" spans="5:7" ht="13" x14ac:dyDescent="0.15">
      <c r="E641" s="1" t="str">
        <f ca="1">IFERROR(INDIRECT(ADDRESS(MATCH(A641,saturation_curves!A:A,0),MATCH(B641,saturation_curves!$1:$1,0),4,1,"saturation_curves")),"")</f>
        <v/>
      </c>
      <c r="F641" s="1" t="str">
        <f ca="1">IFERROR(INDIRECT(ADDRESS(MATCH(C641,saturation_curves!A:A,0),MATCH(D641,saturation_curves!$1:$1,0),4,1,"saturation_curves")),"")</f>
        <v/>
      </c>
      <c r="G641" s="1" t="str">
        <f ca="1">IFERROR(__xludf.DUMMYFUNCTION("LEFT(REGEXEXTRACT(B641,""(.*)KPI.*""),LEN(REGEXEXTRACT(B641,""(.*)KPI.*""))-1)"),"#N/A")</f>
        <v>#N/A</v>
      </c>
    </row>
    <row r="642" spans="5:7" ht="13" x14ac:dyDescent="0.15">
      <c r="E642" s="1" t="str">
        <f ca="1">IFERROR(INDIRECT(ADDRESS(MATCH(A642,saturation_curves!A:A,0),MATCH(B642,saturation_curves!$1:$1,0),4,1,"saturation_curves")),"")</f>
        <v/>
      </c>
      <c r="F642" s="1" t="str">
        <f ca="1">IFERROR(INDIRECT(ADDRESS(MATCH(C642,saturation_curves!A:A,0),MATCH(D642,saturation_curves!$1:$1,0),4,1,"saturation_curves")),"")</f>
        <v/>
      </c>
      <c r="G642" s="1" t="str">
        <f ca="1">IFERROR(__xludf.DUMMYFUNCTION("LEFT(REGEXEXTRACT(B642,""(.*)KPI.*""),LEN(REGEXEXTRACT(B642,""(.*)KPI.*""))-1)"),"#N/A")</f>
        <v>#N/A</v>
      </c>
    </row>
    <row r="643" spans="5:7" ht="13" x14ac:dyDescent="0.15">
      <c r="E643" s="1" t="str">
        <f ca="1">IFERROR(INDIRECT(ADDRESS(MATCH(A643,saturation_curves!A:A,0),MATCH(B643,saturation_curves!$1:$1,0),4,1,"saturation_curves")),"")</f>
        <v/>
      </c>
      <c r="F643" s="1" t="str">
        <f ca="1">IFERROR(INDIRECT(ADDRESS(MATCH(C643,saturation_curves!A:A,0),MATCH(D643,saturation_curves!$1:$1,0),4,1,"saturation_curves")),"")</f>
        <v/>
      </c>
      <c r="G643" s="1" t="str">
        <f ca="1">IFERROR(__xludf.DUMMYFUNCTION("LEFT(REGEXEXTRACT(B643,""(.*)KPI.*""),LEN(REGEXEXTRACT(B643,""(.*)KPI.*""))-1)"),"#N/A")</f>
        <v>#N/A</v>
      </c>
    </row>
    <row r="644" spans="5:7" ht="13" x14ac:dyDescent="0.15">
      <c r="E644" s="1" t="str">
        <f ca="1">IFERROR(INDIRECT(ADDRESS(MATCH(A644,saturation_curves!A:A,0),MATCH(B644,saturation_curves!$1:$1,0),4,1,"saturation_curves")),"")</f>
        <v/>
      </c>
      <c r="F644" s="1" t="str">
        <f ca="1">IFERROR(INDIRECT(ADDRESS(MATCH(C644,saturation_curves!A:A,0),MATCH(D644,saturation_curves!$1:$1,0),4,1,"saturation_curves")),"")</f>
        <v/>
      </c>
      <c r="G644" s="1" t="str">
        <f ca="1">IFERROR(__xludf.DUMMYFUNCTION("LEFT(REGEXEXTRACT(B644,""(.*)KPI.*""),LEN(REGEXEXTRACT(B644,""(.*)KPI.*""))-1)"),"#N/A")</f>
        <v>#N/A</v>
      </c>
    </row>
    <row r="645" spans="5:7" ht="13" x14ac:dyDescent="0.15">
      <c r="E645" s="1" t="str">
        <f ca="1">IFERROR(INDIRECT(ADDRESS(MATCH(A645,saturation_curves!A:A,0),MATCH(B645,saturation_curves!$1:$1,0),4,1,"saturation_curves")),"")</f>
        <v/>
      </c>
      <c r="F645" s="1" t="str">
        <f ca="1">IFERROR(INDIRECT(ADDRESS(MATCH(C645,saturation_curves!A:A,0),MATCH(D645,saturation_curves!$1:$1,0),4,1,"saturation_curves")),"")</f>
        <v/>
      </c>
      <c r="G645" s="1" t="str">
        <f ca="1">IFERROR(__xludf.DUMMYFUNCTION("LEFT(REGEXEXTRACT(B645,""(.*)KPI.*""),LEN(REGEXEXTRACT(B645,""(.*)KPI.*""))-1)"),"#N/A")</f>
        <v>#N/A</v>
      </c>
    </row>
    <row r="646" spans="5:7" ht="13" x14ac:dyDescent="0.15">
      <c r="E646" s="1" t="str">
        <f ca="1">IFERROR(INDIRECT(ADDRESS(MATCH(A646,saturation_curves!A:A,0),MATCH(B646,saturation_curves!$1:$1,0),4,1,"saturation_curves")),"")</f>
        <v/>
      </c>
      <c r="F646" s="1" t="str">
        <f ca="1">IFERROR(INDIRECT(ADDRESS(MATCH(C646,saturation_curves!A:A,0),MATCH(D646,saturation_curves!$1:$1,0),4,1,"saturation_curves")),"")</f>
        <v/>
      </c>
      <c r="G646" s="1" t="str">
        <f ca="1">IFERROR(__xludf.DUMMYFUNCTION("LEFT(REGEXEXTRACT(B646,""(.*)KPI.*""),LEN(REGEXEXTRACT(B646,""(.*)KPI.*""))-1)"),"#N/A")</f>
        <v>#N/A</v>
      </c>
    </row>
    <row r="647" spans="5:7" ht="13" x14ac:dyDescent="0.15">
      <c r="E647" s="1" t="str">
        <f ca="1">IFERROR(INDIRECT(ADDRESS(MATCH(A647,saturation_curves!A:A,0),MATCH(B647,saturation_curves!$1:$1,0),4,1,"saturation_curves")),"")</f>
        <v/>
      </c>
      <c r="F647" s="1" t="str">
        <f ca="1">IFERROR(INDIRECT(ADDRESS(MATCH(C647,saturation_curves!A:A,0),MATCH(D647,saturation_curves!$1:$1,0),4,1,"saturation_curves")),"")</f>
        <v/>
      </c>
      <c r="G647" s="1" t="str">
        <f ca="1">IFERROR(__xludf.DUMMYFUNCTION("LEFT(REGEXEXTRACT(B647,""(.*)KPI.*""),LEN(REGEXEXTRACT(B647,""(.*)KPI.*""))-1)"),"#N/A")</f>
        <v>#N/A</v>
      </c>
    </row>
    <row r="648" spans="5:7" ht="13" x14ac:dyDescent="0.15">
      <c r="E648" s="1" t="str">
        <f ca="1">IFERROR(INDIRECT(ADDRESS(MATCH(A648,saturation_curves!A:A,0),MATCH(B648,saturation_curves!$1:$1,0),4,1,"saturation_curves")),"")</f>
        <v/>
      </c>
      <c r="F648" s="1" t="str">
        <f ca="1">IFERROR(INDIRECT(ADDRESS(MATCH(C648,saturation_curves!A:A,0),MATCH(D648,saturation_curves!$1:$1,0),4,1,"saturation_curves")),"")</f>
        <v/>
      </c>
      <c r="G648" s="1" t="str">
        <f ca="1">IFERROR(__xludf.DUMMYFUNCTION("LEFT(REGEXEXTRACT(B648,""(.*)KPI.*""),LEN(REGEXEXTRACT(B648,""(.*)KPI.*""))-1)"),"#N/A")</f>
        <v>#N/A</v>
      </c>
    </row>
    <row r="649" spans="5:7" ht="13" x14ac:dyDescent="0.15">
      <c r="E649" s="1" t="str">
        <f ca="1">IFERROR(INDIRECT(ADDRESS(MATCH(A649,saturation_curves!A:A,0),MATCH(B649,saturation_curves!$1:$1,0),4,1,"saturation_curves")),"")</f>
        <v/>
      </c>
      <c r="F649" s="1" t="str">
        <f ca="1">IFERROR(INDIRECT(ADDRESS(MATCH(C649,saturation_curves!A:A,0),MATCH(D649,saturation_curves!$1:$1,0),4,1,"saturation_curves")),"")</f>
        <v/>
      </c>
      <c r="G649" s="1" t="str">
        <f ca="1">IFERROR(__xludf.DUMMYFUNCTION("LEFT(REGEXEXTRACT(B649,""(.*)KPI.*""),LEN(REGEXEXTRACT(B649,""(.*)KPI.*""))-1)"),"#N/A")</f>
        <v>#N/A</v>
      </c>
    </row>
    <row r="650" spans="5:7" ht="13" x14ac:dyDescent="0.15">
      <c r="E650" s="1" t="str">
        <f ca="1">IFERROR(INDIRECT(ADDRESS(MATCH(A650,saturation_curves!A:A,0),MATCH(B650,saturation_curves!$1:$1,0),4,1,"saturation_curves")),"")</f>
        <v/>
      </c>
      <c r="F650" s="1" t="str">
        <f ca="1">IFERROR(INDIRECT(ADDRESS(MATCH(C650,saturation_curves!A:A,0),MATCH(D650,saturation_curves!$1:$1,0),4,1,"saturation_curves")),"")</f>
        <v/>
      </c>
      <c r="G650" s="1" t="str">
        <f ca="1">IFERROR(__xludf.DUMMYFUNCTION("LEFT(REGEXEXTRACT(B650,""(.*)KPI.*""),LEN(REGEXEXTRACT(B650,""(.*)KPI.*""))-1)"),"#N/A")</f>
        <v>#N/A</v>
      </c>
    </row>
    <row r="651" spans="5:7" ht="13" x14ac:dyDescent="0.15">
      <c r="E651" s="1" t="str">
        <f ca="1">IFERROR(INDIRECT(ADDRESS(MATCH(A651,saturation_curves!A:A,0),MATCH(B651,saturation_curves!$1:$1,0),4,1,"saturation_curves")),"")</f>
        <v/>
      </c>
      <c r="F651" s="1" t="str">
        <f ca="1">IFERROR(INDIRECT(ADDRESS(MATCH(C651,saturation_curves!A:A,0),MATCH(D651,saturation_curves!$1:$1,0),4,1,"saturation_curves")),"")</f>
        <v/>
      </c>
      <c r="G651" s="1" t="str">
        <f ca="1">IFERROR(__xludf.DUMMYFUNCTION("LEFT(REGEXEXTRACT(B651,""(.*)KPI.*""),LEN(REGEXEXTRACT(B651,""(.*)KPI.*""))-1)"),"#N/A")</f>
        <v>#N/A</v>
      </c>
    </row>
    <row r="652" spans="5:7" ht="13" x14ac:dyDescent="0.15">
      <c r="E652" s="1" t="str">
        <f ca="1">IFERROR(INDIRECT(ADDRESS(MATCH(A652,saturation_curves!A:A,0),MATCH(B652,saturation_curves!$1:$1,0),4,1,"saturation_curves")),"")</f>
        <v/>
      </c>
      <c r="F652" s="1" t="str">
        <f ca="1">IFERROR(INDIRECT(ADDRESS(MATCH(C652,saturation_curves!A:A,0),MATCH(D652,saturation_curves!$1:$1,0),4,1,"saturation_curves")),"")</f>
        <v/>
      </c>
      <c r="G652" s="1" t="str">
        <f ca="1">IFERROR(__xludf.DUMMYFUNCTION("LEFT(REGEXEXTRACT(B652,""(.*)KPI.*""),LEN(REGEXEXTRACT(B652,""(.*)KPI.*""))-1)"),"#N/A")</f>
        <v>#N/A</v>
      </c>
    </row>
    <row r="653" spans="5:7" ht="13" x14ac:dyDescent="0.15">
      <c r="E653" s="1" t="str">
        <f ca="1">IFERROR(INDIRECT(ADDRESS(MATCH(A653,saturation_curves!A:A,0),MATCH(B653,saturation_curves!$1:$1,0),4,1,"saturation_curves")),"")</f>
        <v/>
      </c>
      <c r="F653" s="1" t="str">
        <f ca="1">IFERROR(INDIRECT(ADDRESS(MATCH(C653,saturation_curves!A:A,0),MATCH(D653,saturation_curves!$1:$1,0),4,1,"saturation_curves")),"")</f>
        <v/>
      </c>
      <c r="G653" s="1" t="str">
        <f ca="1">IFERROR(__xludf.DUMMYFUNCTION("LEFT(REGEXEXTRACT(B653,""(.*)KPI.*""),LEN(REGEXEXTRACT(B653,""(.*)KPI.*""))-1)"),"#N/A")</f>
        <v>#N/A</v>
      </c>
    </row>
    <row r="654" spans="5:7" ht="13" x14ac:dyDescent="0.15">
      <c r="E654" s="1" t="str">
        <f ca="1">IFERROR(INDIRECT(ADDRESS(MATCH(A654,saturation_curves!A:A,0),MATCH(B654,saturation_curves!$1:$1,0),4,1,"saturation_curves")),"")</f>
        <v/>
      </c>
      <c r="F654" s="1" t="str">
        <f ca="1">IFERROR(INDIRECT(ADDRESS(MATCH(C654,saturation_curves!A:A,0),MATCH(D654,saturation_curves!$1:$1,0),4,1,"saturation_curves")),"")</f>
        <v/>
      </c>
      <c r="G654" s="1" t="str">
        <f ca="1">IFERROR(__xludf.DUMMYFUNCTION("LEFT(REGEXEXTRACT(B654,""(.*)KPI.*""),LEN(REGEXEXTRACT(B654,""(.*)KPI.*""))-1)"),"#N/A")</f>
        <v>#N/A</v>
      </c>
    </row>
    <row r="655" spans="5:7" ht="13" x14ac:dyDescent="0.15">
      <c r="E655" s="1" t="str">
        <f ca="1">IFERROR(INDIRECT(ADDRESS(MATCH(A655,saturation_curves!A:A,0),MATCH(B655,saturation_curves!$1:$1,0),4,1,"saturation_curves")),"")</f>
        <v/>
      </c>
      <c r="F655" s="1" t="str">
        <f ca="1">IFERROR(INDIRECT(ADDRESS(MATCH(C655,saturation_curves!A:A,0),MATCH(D655,saturation_curves!$1:$1,0),4,1,"saturation_curves")),"")</f>
        <v/>
      </c>
      <c r="G655" s="1" t="str">
        <f ca="1">IFERROR(__xludf.DUMMYFUNCTION("LEFT(REGEXEXTRACT(B655,""(.*)KPI.*""),LEN(REGEXEXTRACT(B655,""(.*)KPI.*""))-1)"),"#N/A")</f>
        <v>#N/A</v>
      </c>
    </row>
    <row r="656" spans="5:7" ht="13" x14ac:dyDescent="0.15">
      <c r="E656" s="1" t="str">
        <f ca="1">IFERROR(INDIRECT(ADDRESS(MATCH(A656,saturation_curves!A:A,0),MATCH(B656,saturation_curves!$1:$1,0),4,1,"saturation_curves")),"")</f>
        <v/>
      </c>
      <c r="F656" s="1" t="str">
        <f ca="1">IFERROR(INDIRECT(ADDRESS(MATCH(C656,saturation_curves!A:A,0),MATCH(D656,saturation_curves!$1:$1,0),4,1,"saturation_curves")),"")</f>
        <v/>
      </c>
      <c r="G656" s="1" t="str">
        <f ca="1">IFERROR(__xludf.DUMMYFUNCTION("LEFT(REGEXEXTRACT(B656,""(.*)KPI.*""),LEN(REGEXEXTRACT(B656,""(.*)KPI.*""))-1)"),"#N/A")</f>
        <v>#N/A</v>
      </c>
    </row>
    <row r="657" spans="5:7" ht="13" x14ac:dyDescent="0.15">
      <c r="E657" s="1" t="str">
        <f ca="1">IFERROR(INDIRECT(ADDRESS(MATCH(A657,saturation_curves!A:A,0),MATCH(B657,saturation_curves!$1:$1,0),4,1,"saturation_curves")),"")</f>
        <v/>
      </c>
      <c r="F657" s="1" t="str">
        <f ca="1">IFERROR(INDIRECT(ADDRESS(MATCH(C657,saturation_curves!A:A,0),MATCH(D657,saturation_curves!$1:$1,0),4,1,"saturation_curves")),"")</f>
        <v/>
      </c>
      <c r="G657" s="1" t="str">
        <f ca="1">IFERROR(__xludf.DUMMYFUNCTION("LEFT(REGEXEXTRACT(B657,""(.*)KPI.*""),LEN(REGEXEXTRACT(B657,""(.*)KPI.*""))-1)"),"#N/A")</f>
        <v>#N/A</v>
      </c>
    </row>
    <row r="658" spans="5:7" ht="13" x14ac:dyDescent="0.15">
      <c r="E658" s="1" t="str">
        <f ca="1">IFERROR(INDIRECT(ADDRESS(MATCH(A658,saturation_curves!A:A,0),MATCH(B658,saturation_curves!$1:$1,0),4,1,"saturation_curves")),"")</f>
        <v/>
      </c>
      <c r="F658" s="1" t="str">
        <f ca="1">IFERROR(INDIRECT(ADDRESS(MATCH(C658,saturation_curves!A:A,0),MATCH(D658,saturation_curves!$1:$1,0),4,1,"saturation_curves")),"")</f>
        <v/>
      </c>
      <c r="G658" s="1" t="str">
        <f ca="1">IFERROR(__xludf.DUMMYFUNCTION("LEFT(REGEXEXTRACT(B658,""(.*)KPI.*""),LEN(REGEXEXTRACT(B658,""(.*)KPI.*""))-1)"),"#N/A")</f>
        <v>#N/A</v>
      </c>
    </row>
    <row r="659" spans="5:7" ht="13" x14ac:dyDescent="0.15">
      <c r="E659" s="1" t="str">
        <f ca="1">IFERROR(INDIRECT(ADDRESS(MATCH(A659,saturation_curves!A:A,0),MATCH(B659,saturation_curves!$1:$1,0),4,1,"saturation_curves")),"")</f>
        <v/>
      </c>
      <c r="F659" s="1" t="str">
        <f ca="1">IFERROR(INDIRECT(ADDRESS(MATCH(C659,saturation_curves!A:A,0),MATCH(D659,saturation_curves!$1:$1,0),4,1,"saturation_curves")),"")</f>
        <v/>
      </c>
      <c r="G659" s="1" t="str">
        <f ca="1">IFERROR(__xludf.DUMMYFUNCTION("LEFT(REGEXEXTRACT(B659,""(.*)KPI.*""),LEN(REGEXEXTRACT(B659,""(.*)KPI.*""))-1)"),"#N/A")</f>
        <v>#N/A</v>
      </c>
    </row>
    <row r="660" spans="5:7" ht="13" x14ac:dyDescent="0.15">
      <c r="E660" s="1" t="str">
        <f ca="1">IFERROR(INDIRECT(ADDRESS(MATCH(A660,saturation_curves!A:A,0),MATCH(B660,saturation_curves!$1:$1,0),4,1,"saturation_curves")),"")</f>
        <v/>
      </c>
      <c r="F660" s="1" t="str">
        <f ca="1">IFERROR(INDIRECT(ADDRESS(MATCH(C660,saturation_curves!A:A,0),MATCH(D660,saturation_curves!$1:$1,0),4,1,"saturation_curves")),"")</f>
        <v/>
      </c>
      <c r="G660" s="1" t="str">
        <f ca="1">IFERROR(__xludf.DUMMYFUNCTION("LEFT(REGEXEXTRACT(B660,""(.*)KPI.*""),LEN(REGEXEXTRACT(B660,""(.*)KPI.*""))-1)"),"#N/A")</f>
        <v>#N/A</v>
      </c>
    </row>
    <row r="661" spans="5:7" ht="13" x14ac:dyDescent="0.15">
      <c r="E661" s="1" t="str">
        <f ca="1">IFERROR(INDIRECT(ADDRESS(MATCH(A661,saturation_curves!A:A,0),MATCH(B661,saturation_curves!$1:$1,0),4,1,"saturation_curves")),"")</f>
        <v/>
      </c>
      <c r="F661" s="1" t="str">
        <f ca="1">IFERROR(INDIRECT(ADDRESS(MATCH(C661,saturation_curves!A:A,0),MATCH(D661,saturation_curves!$1:$1,0),4,1,"saturation_curves")),"")</f>
        <v/>
      </c>
      <c r="G661" s="1" t="str">
        <f ca="1">IFERROR(__xludf.DUMMYFUNCTION("LEFT(REGEXEXTRACT(B661,""(.*)KPI.*""),LEN(REGEXEXTRACT(B661,""(.*)KPI.*""))-1)"),"#N/A")</f>
        <v>#N/A</v>
      </c>
    </row>
    <row r="662" spans="5:7" ht="13" x14ac:dyDescent="0.15">
      <c r="E662" s="1" t="str">
        <f ca="1">IFERROR(INDIRECT(ADDRESS(MATCH(A662,saturation_curves!A:A,0),MATCH(B662,saturation_curves!$1:$1,0),4,1,"saturation_curves")),"")</f>
        <v/>
      </c>
      <c r="F662" s="1" t="str">
        <f ca="1">IFERROR(INDIRECT(ADDRESS(MATCH(C662,saturation_curves!A:A,0),MATCH(D662,saturation_curves!$1:$1,0),4,1,"saturation_curves")),"")</f>
        <v/>
      </c>
      <c r="G662" s="1" t="str">
        <f ca="1">IFERROR(__xludf.DUMMYFUNCTION("LEFT(REGEXEXTRACT(B662,""(.*)KPI.*""),LEN(REGEXEXTRACT(B662,""(.*)KPI.*""))-1)"),"#N/A")</f>
        <v>#N/A</v>
      </c>
    </row>
    <row r="663" spans="5:7" ht="13" x14ac:dyDescent="0.15">
      <c r="E663" s="1" t="str">
        <f ca="1">IFERROR(INDIRECT(ADDRESS(MATCH(A663,saturation_curves!A:A,0),MATCH(B663,saturation_curves!$1:$1,0),4,1,"saturation_curves")),"")</f>
        <v/>
      </c>
      <c r="F663" s="1" t="str">
        <f ca="1">IFERROR(INDIRECT(ADDRESS(MATCH(C663,saturation_curves!A:A,0),MATCH(D663,saturation_curves!$1:$1,0),4,1,"saturation_curves")),"")</f>
        <v/>
      </c>
      <c r="G663" s="1" t="str">
        <f ca="1">IFERROR(__xludf.DUMMYFUNCTION("LEFT(REGEXEXTRACT(B663,""(.*)KPI.*""),LEN(REGEXEXTRACT(B663,""(.*)KPI.*""))-1)"),"#N/A")</f>
        <v>#N/A</v>
      </c>
    </row>
    <row r="664" spans="5:7" ht="13" x14ac:dyDescent="0.15">
      <c r="E664" s="1" t="str">
        <f ca="1">IFERROR(INDIRECT(ADDRESS(MATCH(A664,saturation_curves!A:A,0),MATCH(B664,saturation_curves!$1:$1,0),4,1,"saturation_curves")),"")</f>
        <v/>
      </c>
      <c r="F664" s="1" t="str">
        <f ca="1">IFERROR(INDIRECT(ADDRESS(MATCH(C664,saturation_curves!A:A,0),MATCH(D664,saturation_curves!$1:$1,0),4,1,"saturation_curves")),"")</f>
        <v/>
      </c>
      <c r="G664" s="1" t="str">
        <f ca="1">IFERROR(__xludf.DUMMYFUNCTION("LEFT(REGEXEXTRACT(B664,""(.*)KPI.*""),LEN(REGEXEXTRACT(B664,""(.*)KPI.*""))-1)"),"#N/A")</f>
        <v>#N/A</v>
      </c>
    </row>
    <row r="665" spans="5:7" ht="13" x14ac:dyDescent="0.15">
      <c r="E665" s="1" t="str">
        <f ca="1">IFERROR(INDIRECT(ADDRESS(MATCH(A665,saturation_curves!A:A,0),MATCH(B665,saturation_curves!$1:$1,0),4,1,"saturation_curves")),"")</f>
        <v/>
      </c>
      <c r="F665" s="1" t="str">
        <f ca="1">IFERROR(INDIRECT(ADDRESS(MATCH(C665,saturation_curves!A:A,0),MATCH(D665,saturation_curves!$1:$1,0),4,1,"saturation_curves")),"")</f>
        <v/>
      </c>
      <c r="G665" s="1" t="str">
        <f ca="1">IFERROR(__xludf.DUMMYFUNCTION("LEFT(REGEXEXTRACT(B665,""(.*)KPI.*""),LEN(REGEXEXTRACT(B665,""(.*)KPI.*""))-1)"),"#N/A")</f>
        <v>#N/A</v>
      </c>
    </row>
    <row r="666" spans="5:7" ht="13" x14ac:dyDescent="0.15">
      <c r="E666" s="1" t="str">
        <f ca="1">IFERROR(INDIRECT(ADDRESS(MATCH(A666,saturation_curves!A:A,0),MATCH(B666,saturation_curves!$1:$1,0),4,1,"saturation_curves")),"")</f>
        <v/>
      </c>
      <c r="F666" s="1" t="str">
        <f ca="1">IFERROR(INDIRECT(ADDRESS(MATCH(C666,saturation_curves!A:A,0),MATCH(D666,saturation_curves!$1:$1,0),4,1,"saturation_curves")),"")</f>
        <v/>
      </c>
      <c r="G666" s="1" t="str">
        <f ca="1">IFERROR(__xludf.DUMMYFUNCTION("LEFT(REGEXEXTRACT(B666,""(.*)KPI.*""),LEN(REGEXEXTRACT(B666,""(.*)KPI.*""))-1)"),"#N/A")</f>
        <v>#N/A</v>
      </c>
    </row>
    <row r="667" spans="5:7" ht="13" x14ac:dyDescent="0.15">
      <c r="E667" s="1" t="str">
        <f ca="1">IFERROR(INDIRECT(ADDRESS(MATCH(A667,saturation_curves!A:A,0),MATCH(B667,saturation_curves!$1:$1,0),4,1,"saturation_curves")),"")</f>
        <v/>
      </c>
      <c r="F667" s="1" t="str">
        <f ca="1">IFERROR(INDIRECT(ADDRESS(MATCH(C667,saturation_curves!A:A,0),MATCH(D667,saturation_curves!$1:$1,0),4,1,"saturation_curves")),"")</f>
        <v/>
      </c>
      <c r="G667" s="1" t="str">
        <f ca="1">IFERROR(__xludf.DUMMYFUNCTION("LEFT(REGEXEXTRACT(B667,""(.*)KPI.*""),LEN(REGEXEXTRACT(B667,""(.*)KPI.*""))-1)"),"#N/A")</f>
        <v>#N/A</v>
      </c>
    </row>
    <row r="668" spans="5:7" ht="13" x14ac:dyDescent="0.15">
      <c r="E668" s="1" t="str">
        <f ca="1">IFERROR(INDIRECT(ADDRESS(MATCH(A668,saturation_curves!A:A,0),MATCH(B668,saturation_curves!$1:$1,0),4,1,"saturation_curves")),"")</f>
        <v/>
      </c>
      <c r="F668" s="1" t="str">
        <f ca="1">IFERROR(INDIRECT(ADDRESS(MATCH(C668,saturation_curves!A:A,0),MATCH(D668,saturation_curves!$1:$1,0),4,1,"saturation_curves")),"")</f>
        <v/>
      </c>
      <c r="G668" s="1" t="str">
        <f ca="1">IFERROR(__xludf.DUMMYFUNCTION("LEFT(REGEXEXTRACT(B668,""(.*)KPI.*""),LEN(REGEXEXTRACT(B668,""(.*)KPI.*""))-1)"),"#N/A")</f>
        <v>#N/A</v>
      </c>
    </row>
    <row r="669" spans="5:7" ht="13" x14ac:dyDescent="0.15">
      <c r="E669" s="1" t="str">
        <f ca="1">IFERROR(INDIRECT(ADDRESS(MATCH(A669,saturation_curves!A:A,0),MATCH(B669,saturation_curves!$1:$1,0),4,1,"saturation_curves")),"")</f>
        <v/>
      </c>
      <c r="F669" s="1" t="str">
        <f ca="1">IFERROR(INDIRECT(ADDRESS(MATCH(C669,saturation_curves!A:A,0),MATCH(D669,saturation_curves!$1:$1,0),4,1,"saturation_curves")),"")</f>
        <v/>
      </c>
      <c r="G669" s="1" t="str">
        <f ca="1">IFERROR(__xludf.DUMMYFUNCTION("LEFT(REGEXEXTRACT(B669,""(.*)KPI.*""),LEN(REGEXEXTRACT(B669,""(.*)KPI.*""))-1)"),"#N/A")</f>
        <v>#N/A</v>
      </c>
    </row>
    <row r="670" spans="5:7" ht="13" x14ac:dyDescent="0.15">
      <c r="E670" s="1" t="str">
        <f ca="1">IFERROR(INDIRECT(ADDRESS(MATCH(A670,saturation_curves!A:A,0),MATCH(B670,saturation_curves!$1:$1,0),4,1,"saturation_curves")),"")</f>
        <v/>
      </c>
      <c r="F670" s="1" t="str">
        <f ca="1">IFERROR(INDIRECT(ADDRESS(MATCH(C670,saturation_curves!A:A,0),MATCH(D670,saturation_curves!$1:$1,0),4,1,"saturation_curves")),"")</f>
        <v/>
      </c>
      <c r="G670" s="1" t="str">
        <f ca="1">IFERROR(__xludf.DUMMYFUNCTION("LEFT(REGEXEXTRACT(B670,""(.*)KPI.*""),LEN(REGEXEXTRACT(B670,""(.*)KPI.*""))-1)"),"#N/A")</f>
        <v>#N/A</v>
      </c>
    </row>
    <row r="671" spans="5:7" ht="13" x14ac:dyDescent="0.15">
      <c r="E671" s="1" t="str">
        <f ca="1">IFERROR(INDIRECT(ADDRESS(MATCH(A671,saturation_curves!A:A,0),MATCH(B671,saturation_curves!$1:$1,0),4,1,"saturation_curves")),"")</f>
        <v/>
      </c>
      <c r="F671" s="1" t="str">
        <f ca="1">IFERROR(INDIRECT(ADDRESS(MATCH(C671,saturation_curves!A:A,0),MATCH(D671,saturation_curves!$1:$1,0),4,1,"saturation_curves")),"")</f>
        <v/>
      </c>
      <c r="G671" s="1" t="str">
        <f ca="1">IFERROR(__xludf.DUMMYFUNCTION("LEFT(REGEXEXTRACT(B671,""(.*)KPI.*""),LEN(REGEXEXTRACT(B671,""(.*)KPI.*""))-1)"),"#N/A")</f>
        <v>#N/A</v>
      </c>
    </row>
    <row r="672" spans="5:7" ht="13" x14ac:dyDescent="0.15">
      <c r="E672" s="1" t="str">
        <f ca="1">IFERROR(INDIRECT(ADDRESS(MATCH(A672,saturation_curves!A:A,0),MATCH(B672,saturation_curves!$1:$1,0),4,1,"saturation_curves")),"")</f>
        <v/>
      </c>
      <c r="F672" s="1" t="str">
        <f ca="1">IFERROR(INDIRECT(ADDRESS(MATCH(C672,saturation_curves!A:A,0),MATCH(D672,saturation_curves!$1:$1,0),4,1,"saturation_curves")),"")</f>
        <v/>
      </c>
      <c r="G672" s="1" t="str">
        <f ca="1">IFERROR(__xludf.DUMMYFUNCTION("LEFT(REGEXEXTRACT(B672,""(.*)KPI.*""),LEN(REGEXEXTRACT(B672,""(.*)KPI.*""))-1)"),"#N/A")</f>
        <v>#N/A</v>
      </c>
    </row>
    <row r="673" spans="5:7" ht="13" x14ac:dyDescent="0.15">
      <c r="E673" s="1" t="str">
        <f ca="1">IFERROR(INDIRECT(ADDRESS(MATCH(A673,saturation_curves!A:A,0),MATCH(B673,saturation_curves!$1:$1,0),4,1,"saturation_curves")),"")</f>
        <v/>
      </c>
      <c r="F673" s="1" t="str">
        <f ca="1">IFERROR(INDIRECT(ADDRESS(MATCH(C673,saturation_curves!A:A,0),MATCH(D673,saturation_curves!$1:$1,0),4,1,"saturation_curves")),"")</f>
        <v/>
      </c>
      <c r="G673" s="1" t="str">
        <f ca="1">IFERROR(__xludf.DUMMYFUNCTION("LEFT(REGEXEXTRACT(B673,""(.*)KPI.*""),LEN(REGEXEXTRACT(B673,""(.*)KPI.*""))-1)"),"#N/A")</f>
        <v>#N/A</v>
      </c>
    </row>
    <row r="674" spans="5:7" ht="13" x14ac:dyDescent="0.15">
      <c r="E674" s="1" t="str">
        <f ca="1">IFERROR(INDIRECT(ADDRESS(MATCH(A674,saturation_curves!A:A,0),MATCH(B674,saturation_curves!$1:$1,0),4,1,"saturation_curves")),"")</f>
        <v/>
      </c>
      <c r="F674" s="1" t="str">
        <f ca="1">IFERROR(INDIRECT(ADDRESS(MATCH(C674,saturation_curves!A:A,0),MATCH(D674,saturation_curves!$1:$1,0),4,1,"saturation_curves")),"")</f>
        <v/>
      </c>
      <c r="G674" s="1" t="str">
        <f ca="1">IFERROR(__xludf.DUMMYFUNCTION("LEFT(REGEXEXTRACT(B674,""(.*)KPI.*""),LEN(REGEXEXTRACT(B674,""(.*)KPI.*""))-1)"),"#N/A")</f>
        <v>#N/A</v>
      </c>
    </row>
    <row r="675" spans="5:7" ht="13" x14ac:dyDescent="0.15">
      <c r="E675" s="1" t="str">
        <f ca="1">IFERROR(INDIRECT(ADDRESS(MATCH(A675,saturation_curves!A:A,0),MATCH(B675,saturation_curves!$1:$1,0),4,1,"saturation_curves")),"")</f>
        <v/>
      </c>
      <c r="F675" s="1" t="str">
        <f ca="1">IFERROR(INDIRECT(ADDRESS(MATCH(C675,saturation_curves!A:A,0),MATCH(D675,saturation_curves!$1:$1,0),4,1,"saturation_curves")),"")</f>
        <v/>
      </c>
      <c r="G675" s="1" t="str">
        <f ca="1">IFERROR(__xludf.DUMMYFUNCTION("LEFT(REGEXEXTRACT(B675,""(.*)KPI.*""),LEN(REGEXEXTRACT(B675,""(.*)KPI.*""))-1)"),"#N/A")</f>
        <v>#N/A</v>
      </c>
    </row>
    <row r="676" spans="5:7" ht="13" x14ac:dyDescent="0.15">
      <c r="E676" s="1" t="str">
        <f ca="1">IFERROR(INDIRECT(ADDRESS(MATCH(A676,saturation_curves!A:A,0),MATCH(B676,saturation_curves!$1:$1,0),4,1,"saturation_curves")),"")</f>
        <v/>
      </c>
      <c r="F676" s="1" t="str">
        <f ca="1">IFERROR(INDIRECT(ADDRESS(MATCH(C676,saturation_curves!A:A,0),MATCH(D676,saturation_curves!$1:$1,0),4,1,"saturation_curves")),"")</f>
        <v/>
      </c>
      <c r="G676" s="1" t="str">
        <f ca="1">IFERROR(__xludf.DUMMYFUNCTION("LEFT(REGEXEXTRACT(B676,""(.*)KPI.*""),LEN(REGEXEXTRACT(B676,""(.*)KPI.*""))-1)"),"#N/A")</f>
        <v>#N/A</v>
      </c>
    </row>
    <row r="677" spans="5:7" ht="13" x14ac:dyDescent="0.15">
      <c r="E677" s="1" t="str">
        <f ca="1">IFERROR(INDIRECT(ADDRESS(MATCH(A677,saturation_curves!A:A,0),MATCH(B677,saturation_curves!$1:$1,0),4,1,"saturation_curves")),"")</f>
        <v/>
      </c>
      <c r="F677" s="1" t="str">
        <f ca="1">IFERROR(INDIRECT(ADDRESS(MATCH(C677,saturation_curves!A:A,0),MATCH(D677,saturation_curves!$1:$1,0),4,1,"saturation_curves")),"")</f>
        <v/>
      </c>
      <c r="G677" s="1" t="str">
        <f ca="1">IFERROR(__xludf.DUMMYFUNCTION("LEFT(REGEXEXTRACT(B677,""(.*)KPI.*""),LEN(REGEXEXTRACT(B677,""(.*)KPI.*""))-1)"),"#N/A")</f>
        <v>#N/A</v>
      </c>
    </row>
    <row r="678" spans="5:7" ht="13" x14ac:dyDescent="0.15">
      <c r="E678" s="1" t="str">
        <f ca="1">IFERROR(INDIRECT(ADDRESS(MATCH(A678,saturation_curves!A:A,0),MATCH(B678,saturation_curves!$1:$1,0),4,1,"saturation_curves")),"")</f>
        <v/>
      </c>
      <c r="F678" s="1" t="str">
        <f ca="1">IFERROR(INDIRECT(ADDRESS(MATCH(C678,saturation_curves!A:A,0),MATCH(D678,saturation_curves!$1:$1,0),4,1,"saturation_curves")),"")</f>
        <v/>
      </c>
      <c r="G678" s="1" t="str">
        <f ca="1">IFERROR(__xludf.DUMMYFUNCTION("LEFT(REGEXEXTRACT(B678,""(.*)KPI.*""),LEN(REGEXEXTRACT(B678,""(.*)KPI.*""))-1)"),"#N/A")</f>
        <v>#N/A</v>
      </c>
    </row>
    <row r="679" spans="5:7" ht="13" x14ac:dyDescent="0.15">
      <c r="E679" s="1" t="str">
        <f ca="1">IFERROR(INDIRECT(ADDRESS(MATCH(A679,saturation_curves!A:A,0),MATCH(B679,saturation_curves!$1:$1,0),4,1,"saturation_curves")),"")</f>
        <v/>
      </c>
      <c r="F679" s="1" t="str">
        <f ca="1">IFERROR(INDIRECT(ADDRESS(MATCH(C679,saturation_curves!A:A,0),MATCH(D679,saturation_curves!$1:$1,0),4,1,"saturation_curves")),"")</f>
        <v/>
      </c>
      <c r="G679" s="1" t="str">
        <f ca="1">IFERROR(__xludf.DUMMYFUNCTION("LEFT(REGEXEXTRACT(B679,""(.*)KPI.*""),LEN(REGEXEXTRACT(B679,""(.*)KPI.*""))-1)"),"#N/A")</f>
        <v>#N/A</v>
      </c>
    </row>
    <row r="680" spans="5:7" ht="13" x14ac:dyDescent="0.15">
      <c r="E680" s="1" t="str">
        <f ca="1">IFERROR(INDIRECT(ADDRESS(MATCH(A680,saturation_curves!A:A,0),MATCH(B680,saturation_curves!$1:$1,0),4,1,"saturation_curves")),"")</f>
        <v/>
      </c>
      <c r="F680" s="1" t="str">
        <f ca="1">IFERROR(INDIRECT(ADDRESS(MATCH(C680,saturation_curves!A:A,0),MATCH(D680,saturation_curves!$1:$1,0),4,1,"saturation_curves")),"")</f>
        <v/>
      </c>
      <c r="G680" s="1" t="str">
        <f ca="1">IFERROR(__xludf.DUMMYFUNCTION("LEFT(REGEXEXTRACT(B680,""(.*)KPI.*""),LEN(REGEXEXTRACT(B680,""(.*)KPI.*""))-1)"),"#N/A")</f>
        <v>#N/A</v>
      </c>
    </row>
    <row r="681" spans="5:7" ht="13" x14ac:dyDescent="0.15">
      <c r="E681" s="1" t="str">
        <f ca="1">IFERROR(INDIRECT(ADDRESS(MATCH(A681,saturation_curves!A:A,0),MATCH(B681,saturation_curves!$1:$1,0),4,1,"saturation_curves")),"")</f>
        <v/>
      </c>
      <c r="F681" s="1" t="str">
        <f ca="1">IFERROR(INDIRECT(ADDRESS(MATCH(C681,saturation_curves!A:A,0),MATCH(D681,saturation_curves!$1:$1,0),4,1,"saturation_curves")),"")</f>
        <v/>
      </c>
      <c r="G681" s="1" t="str">
        <f ca="1">IFERROR(__xludf.DUMMYFUNCTION("LEFT(REGEXEXTRACT(B681,""(.*)KPI.*""),LEN(REGEXEXTRACT(B681,""(.*)KPI.*""))-1)"),"#N/A")</f>
        <v>#N/A</v>
      </c>
    </row>
    <row r="682" spans="5:7" ht="13" x14ac:dyDescent="0.15">
      <c r="E682" s="1" t="str">
        <f ca="1">IFERROR(INDIRECT(ADDRESS(MATCH(A682,saturation_curves!A:A,0),MATCH(B682,saturation_curves!$1:$1,0),4,1,"saturation_curves")),"")</f>
        <v/>
      </c>
      <c r="F682" s="1" t="str">
        <f ca="1">IFERROR(INDIRECT(ADDRESS(MATCH(C682,saturation_curves!A:A,0),MATCH(D682,saturation_curves!$1:$1,0),4,1,"saturation_curves")),"")</f>
        <v/>
      </c>
      <c r="G682" s="1" t="str">
        <f ca="1">IFERROR(__xludf.DUMMYFUNCTION("LEFT(REGEXEXTRACT(B682,""(.*)KPI.*""),LEN(REGEXEXTRACT(B682,""(.*)KPI.*""))-1)"),"#N/A")</f>
        <v>#N/A</v>
      </c>
    </row>
    <row r="683" spans="5:7" ht="13" x14ac:dyDescent="0.15">
      <c r="E683" s="1" t="str">
        <f ca="1">IFERROR(INDIRECT(ADDRESS(MATCH(A683,saturation_curves!A:A,0),MATCH(B683,saturation_curves!$1:$1,0),4,1,"saturation_curves")),"")</f>
        <v/>
      </c>
      <c r="F683" s="1" t="str">
        <f ca="1">IFERROR(INDIRECT(ADDRESS(MATCH(C683,saturation_curves!A:A,0),MATCH(D683,saturation_curves!$1:$1,0),4,1,"saturation_curves")),"")</f>
        <v/>
      </c>
      <c r="G683" s="1" t="str">
        <f ca="1">IFERROR(__xludf.DUMMYFUNCTION("LEFT(REGEXEXTRACT(B683,""(.*)KPI.*""),LEN(REGEXEXTRACT(B683,""(.*)KPI.*""))-1)"),"#N/A")</f>
        <v>#N/A</v>
      </c>
    </row>
    <row r="684" spans="5:7" ht="13" x14ac:dyDescent="0.15">
      <c r="E684" s="1" t="str">
        <f ca="1">IFERROR(INDIRECT(ADDRESS(MATCH(A684,saturation_curves!A:A,0),MATCH(B684,saturation_curves!$1:$1,0),4,1,"saturation_curves")),"")</f>
        <v/>
      </c>
      <c r="F684" s="1" t="str">
        <f ca="1">IFERROR(INDIRECT(ADDRESS(MATCH(C684,saturation_curves!A:A,0),MATCH(D684,saturation_curves!$1:$1,0),4,1,"saturation_curves")),"")</f>
        <v/>
      </c>
      <c r="G684" s="1" t="str">
        <f ca="1">IFERROR(__xludf.DUMMYFUNCTION("LEFT(REGEXEXTRACT(B684,""(.*)KPI.*""),LEN(REGEXEXTRACT(B684,""(.*)KPI.*""))-1)"),"#N/A")</f>
        <v>#N/A</v>
      </c>
    </row>
    <row r="685" spans="5:7" ht="13" x14ac:dyDescent="0.15">
      <c r="E685" s="1" t="str">
        <f ca="1">IFERROR(INDIRECT(ADDRESS(MATCH(A685,saturation_curves!A:A,0),MATCH(B685,saturation_curves!$1:$1,0),4,1,"saturation_curves")),"")</f>
        <v/>
      </c>
      <c r="F685" s="1" t="str">
        <f ca="1">IFERROR(INDIRECT(ADDRESS(MATCH(C685,saturation_curves!A:A,0),MATCH(D685,saturation_curves!$1:$1,0),4,1,"saturation_curves")),"")</f>
        <v/>
      </c>
      <c r="G685" s="1" t="str">
        <f ca="1">IFERROR(__xludf.DUMMYFUNCTION("LEFT(REGEXEXTRACT(B685,""(.*)KPI.*""),LEN(REGEXEXTRACT(B685,""(.*)KPI.*""))-1)"),"#N/A")</f>
        <v>#N/A</v>
      </c>
    </row>
    <row r="686" spans="5:7" ht="13" x14ac:dyDescent="0.15">
      <c r="E686" s="1" t="str">
        <f ca="1">IFERROR(INDIRECT(ADDRESS(MATCH(A686,saturation_curves!A:A,0),MATCH(B686,saturation_curves!$1:$1,0),4,1,"saturation_curves")),"")</f>
        <v/>
      </c>
      <c r="F686" s="1" t="str">
        <f ca="1">IFERROR(INDIRECT(ADDRESS(MATCH(C686,saturation_curves!A:A,0),MATCH(D686,saturation_curves!$1:$1,0),4,1,"saturation_curves")),"")</f>
        <v/>
      </c>
      <c r="G686" s="1" t="str">
        <f ca="1">IFERROR(__xludf.DUMMYFUNCTION("LEFT(REGEXEXTRACT(B686,""(.*)KPI.*""),LEN(REGEXEXTRACT(B686,""(.*)KPI.*""))-1)"),"#N/A")</f>
        <v>#N/A</v>
      </c>
    </row>
    <row r="687" spans="5:7" ht="13" x14ac:dyDescent="0.15">
      <c r="E687" s="1" t="str">
        <f ca="1">IFERROR(INDIRECT(ADDRESS(MATCH(A687,saturation_curves!A:A,0),MATCH(B687,saturation_curves!$1:$1,0),4,1,"saturation_curves")),"")</f>
        <v/>
      </c>
      <c r="F687" s="1" t="str">
        <f ca="1">IFERROR(INDIRECT(ADDRESS(MATCH(C687,saturation_curves!A:A,0),MATCH(D687,saturation_curves!$1:$1,0),4,1,"saturation_curves")),"")</f>
        <v/>
      </c>
      <c r="G687" s="1" t="str">
        <f ca="1">IFERROR(__xludf.DUMMYFUNCTION("LEFT(REGEXEXTRACT(B687,""(.*)KPI.*""),LEN(REGEXEXTRACT(B687,""(.*)KPI.*""))-1)"),"#N/A")</f>
        <v>#N/A</v>
      </c>
    </row>
    <row r="688" spans="5:7" ht="13" x14ac:dyDescent="0.15">
      <c r="E688" s="1" t="str">
        <f ca="1">IFERROR(INDIRECT(ADDRESS(MATCH(A688,saturation_curves!A:A,0),MATCH(B688,saturation_curves!$1:$1,0),4,1,"saturation_curves")),"")</f>
        <v/>
      </c>
      <c r="F688" s="1" t="str">
        <f ca="1">IFERROR(INDIRECT(ADDRESS(MATCH(C688,saturation_curves!A:A,0),MATCH(D688,saturation_curves!$1:$1,0),4,1,"saturation_curves")),"")</f>
        <v/>
      </c>
      <c r="G688" s="1" t="str">
        <f ca="1">IFERROR(__xludf.DUMMYFUNCTION("LEFT(REGEXEXTRACT(B688,""(.*)KPI.*""),LEN(REGEXEXTRACT(B688,""(.*)KPI.*""))-1)"),"#N/A")</f>
        <v>#N/A</v>
      </c>
    </row>
    <row r="689" spans="5:7" ht="13" x14ac:dyDescent="0.15">
      <c r="E689" s="1" t="str">
        <f ca="1">IFERROR(INDIRECT(ADDRESS(MATCH(A689,saturation_curves!A:A,0),MATCH(B689,saturation_curves!$1:$1,0),4,1,"saturation_curves")),"")</f>
        <v/>
      </c>
      <c r="F689" s="1" t="str">
        <f ca="1">IFERROR(INDIRECT(ADDRESS(MATCH(C689,saturation_curves!A:A,0),MATCH(D689,saturation_curves!$1:$1,0),4,1,"saturation_curves")),"")</f>
        <v/>
      </c>
      <c r="G689" s="1" t="str">
        <f ca="1">IFERROR(__xludf.DUMMYFUNCTION("LEFT(REGEXEXTRACT(B689,""(.*)KPI.*""),LEN(REGEXEXTRACT(B689,""(.*)KPI.*""))-1)"),"#N/A")</f>
        <v>#N/A</v>
      </c>
    </row>
    <row r="690" spans="5:7" ht="13" x14ac:dyDescent="0.15">
      <c r="E690" s="1" t="str">
        <f ca="1">IFERROR(INDIRECT(ADDRESS(MATCH(A690,saturation_curves!A:A,0),MATCH(B690,saturation_curves!$1:$1,0),4,1,"saturation_curves")),"")</f>
        <v/>
      </c>
      <c r="F690" s="1" t="str">
        <f ca="1">IFERROR(INDIRECT(ADDRESS(MATCH(C690,saturation_curves!A:A,0),MATCH(D690,saturation_curves!$1:$1,0),4,1,"saturation_curves")),"")</f>
        <v/>
      </c>
      <c r="G690" s="1" t="str">
        <f ca="1">IFERROR(__xludf.DUMMYFUNCTION("LEFT(REGEXEXTRACT(B690,""(.*)KPI.*""),LEN(REGEXEXTRACT(B690,""(.*)KPI.*""))-1)"),"#N/A")</f>
        <v>#N/A</v>
      </c>
    </row>
    <row r="691" spans="5:7" ht="13" x14ac:dyDescent="0.15">
      <c r="E691" s="1" t="str">
        <f ca="1">IFERROR(INDIRECT(ADDRESS(MATCH(A691,saturation_curves!A:A,0),MATCH(B691,saturation_curves!$1:$1,0),4,1,"saturation_curves")),"")</f>
        <v/>
      </c>
      <c r="F691" s="1" t="str">
        <f ca="1">IFERROR(INDIRECT(ADDRESS(MATCH(C691,saturation_curves!A:A,0),MATCH(D691,saturation_curves!$1:$1,0),4,1,"saturation_curves")),"")</f>
        <v/>
      </c>
      <c r="G691" s="1" t="str">
        <f ca="1">IFERROR(__xludf.DUMMYFUNCTION("LEFT(REGEXEXTRACT(B691,""(.*)KPI.*""),LEN(REGEXEXTRACT(B691,""(.*)KPI.*""))-1)"),"#N/A")</f>
        <v>#N/A</v>
      </c>
    </row>
    <row r="692" spans="5:7" ht="13" x14ac:dyDescent="0.15">
      <c r="E692" s="1" t="str">
        <f ca="1">IFERROR(INDIRECT(ADDRESS(MATCH(A692,saturation_curves!A:A,0),MATCH(B692,saturation_curves!$1:$1,0),4,1,"saturation_curves")),"")</f>
        <v/>
      </c>
      <c r="F692" s="1" t="str">
        <f ca="1">IFERROR(INDIRECT(ADDRESS(MATCH(C692,saturation_curves!A:A,0),MATCH(D692,saturation_curves!$1:$1,0),4,1,"saturation_curves")),"")</f>
        <v/>
      </c>
      <c r="G692" s="1" t="str">
        <f ca="1">IFERROR(__xludf.DUMMYFUNCTION("LEFT(REGEXEXTRACT(B692,""(.*)KPI.*""),LEN(REGEXEXTRACT(B692,""(.*)KPI.*""))-1)"),"#N/A")</f>
        <v>#N/A</v>
      </c>
    </row>
    <row r="693" spans="5:7" ht="13" x14ac:dyDescent="0.15">
      <c r="E693" s="1" t="str">
        <f ca="1">IFERROR(INDIRECT(ADDRESS(MATCH(A693,saturation_curves!A:A,0),MATCH(B693,saturation_curves!$1:$1,0),4,1,"saturation_curves")),"")</f>
        <v/>
      </c>
      <c r="F693" s="1" t="str">
        <f ca="1">IFERROR(INDIRECT(ADDRESS(MATCH(C693,saturation_curves!A:A,0),MATCH(D693,saturation_curves!$1:$1,0),4,1,"saturation_curves")),"")</f>
        <v/>
      </c>
      <c r="G693" s="1" t="str">
        <f ca="1">IFERROR(__xludf.DUMMYFUNCTION("LEFT(REGEXEXTRACT(B693,""(.*)KPI.*""),LEN(REGEXEXTRACT(B693,""(.*)KPI.*""))-1)"),"#N/A")</f>
        <v>#N/A</v>
      </c>
    </row>
    <row r="694" spans="5:7" ht="13" x14ac:dyDescent="0.15">
      <c r="E694" s="1" t="str">
        <f ca="1">IFERROR(INDIRECT(ADDRESS(MATCH(A694,saturation_curves!A:A,0),MATCH(B694,saturation_curves!$1:$1,0),4,1,"saturation_curves")),"")</f>
        <v/>
      </c>
      <c r="F694" s="1" t="str">
        <f ca="1">IFERROR(INDIRECT(ADDRESS(MATCH(C694,saturation_curves!A:A,0),MATCH(D694,saturation_curves!$1:$1,0),4,1,"saturation_curves")),"")</f>
        <v/>
      </c>
      <c r="G694" s="1" t="str">
        <f ca="1">IFERROR(__xludf.DUMMYFUNCTION("LEFT(REGEXEXTRACT(B694,""(.*)KPI.*""),LEN(REGEXEXTRACT(B694,""(.*)KPI.*""))-1)"),"#N/A")</f>
        <v>#N/A</v>
      </c>
    </row>
    <row r="695" spans="5:7" ht="13" x14ac:dyDescent="0.15">
      <c r="E695" s="1" t="str">
        <f ca="1">IFERROR(INDIRECT(ADDRESS(MATCH(A695,saturation_curves!A:A,0),MATCH(B695,saturation_curves!$1:$1,0),4,1,"saturation_curves")),"")</f>
        <v/>
      </c>
      <c r="F695" s="1" t="str">
        <f ca="1">IFERROR(INDIRECT(ADDRESS(MATCH(C695,saturation_curves!A:A,0),MATCH(D695,saturation_curves!$1:$1,0),4,1,"saturation_curves")),"")</f>
        <v/>
      </c>
      <c r="G695" s="1" t="str">
        <f ca="1">IFERROR(__xludf.DUMMYFUNCTION("LEFT(REGEXEXTRACT(B695,""(.*)KPI.*""),LEN(REGEXEXTRACT(B695,""(.*)KPI.*""))-1)"),"#N/A")</f>
        <v>#N/A</v>
      </c>
    </row>
    <row r="696" spans="5:7" ht="13" x14ac:dyDescent="0.15">
      <c r="E696" s="1" t="str">
        <f ca="1">IFERROR(INDIRECT(ADDRESS(MATCH(A696,saturation_curves!A:A,0),MATCH(B696,saturation_curves!$1:$1,0),4,1,"saturation_curves")),"")</f>
        <v/>
      </c>
      <c r="F696" s="1" t="str">
        <f ca="1">IFERROR(INDIRECT(ADDRESS(MATCH(C696,saturation_curves!A:A,0),MATCH(D696,saturation_curves!$1:$1,0),4,1,"saturation_curves")),"")</f>
        <v/>
      </c>
      <c r="G696" s="1" t="str">
        <f ca="1">IFERROR(__xludf.DUMMYFUNCTION("LEFT(REGEXEXTRACT(B696,""(.*)KPI.*""),LEN(REGEXEXTRACT(B696,""(.*)KPI.*""))-1)"),"#N/A")</f>
        <v>#N/A</v>
      </c>
    </row>
    <row r="697" spans="5:7" ht="13" x14ac:dyDescent="0.15">
      <c r="E697" s="1" t="str">
        <f ca="1">IFERROR(INDIRECT(ADDRESS(MATCH(A697,saturation_curves!A:A,0),MATCH(B697,saturation_curves!$1:$1,0),4,1,"saturation_curves")),"")</f>
        <v/>
      </c>
      <c r="F697" s="1" t="str">
        <f ca="1">IFERROR(INDIRECT(ADDRESS(MATCH(C697,saturation_curves!A:A,0),MATCH(D697,saturation_curves!$1:$1,0),4,1,"saturation_curves")),"")</f>
        <v/>
      </c>
      <c r="G697" s="1" t="str">
        <f ca="1">IFERROR(__xludf.DUMMYFUNCTION("LEFT(REGEXEXTRACT(B697,""(.*)KPI.*""),LEN(REGEXEXTRACT(B697,""(.*)KPI.*""))-1)"),"#N/A")</f>
        <v>#N/A</v>
      </c>
    </row>
    <row r="698" spans="5:7" ht="13" x14ac:dyDescent="0.15">
      <c r="E698" s="1" t="str">
        <f ca="1">IFERROR(INDIRECT(ADDRESS(MATCH(A698,saturation_curves!A:A,0),MATCH(B698,saturation_curves!$1:$1,0),4,1,"saturation_curves")),"")</f>
        <v/>
      </c>
      <c r="F698" s="1" t="str">
        <f ca="1">IFERROR(INDIRECT(ADDRESS(MATCH(C698,saturation_curves!A:A,0),MATCH(D698,saturation_curves!$1:$1,0),4,1,"saturation_curves")),"")</f>
        <v/>
      </c>
      <c r="G698" s="1" t="str">
        <f ca="1">IFERROR(__xludf.DUMMYFUNCTION("LEFT(REGEXEXTRACT(B698,""(.*)KPI.*""),LEN(REGEXEXTRACT(B698,""(.*)KPI.*""))-1)"),"#N/A")</f>
        <v>#N/A</v>
      </c>
    </row>
    <row r="699" spans="5:7" ht="13" x14ac:dyDescent="0.15">
      <c r="E699" s="1" t="str">
        <f ca="1">IFERROR(INDIRECT(ADDRESS(MATCH(A699,saturation_curves!A:A,0),MATCH(B699,saturation_curves!$1:$1,0),4,1,"saturation_curves")),"")</f>
        <v/>
      </c>
      <c r="F699" s="1" t="str">
        <f ca="1">IFERROR(INDIRECT(ADDRESS(MATCH(C699,saturation_curves!A:A,0),MATCH(D699,saturation_curves!$1:$1,0),4,1,"saturation_curves")),"")</f>
        <v/>
      </c>
      <c r="G699" s="1" t="str">
        <f ca="1">IFERROR(__xludf.DUMMYFUNCTION("LEFT(REGEXEXTRACT(B699,""(.*)KPI.*""),LEN(REGEXEXTRACT(B699,""(.*)KPI.*""))-1)"),"#N/A")</f>
        <v>#N/A</v>
      </c>
    </row>
    <row r="700" spans="5:7" ht="13" x14ac:dyDescent="0.15">
      <c r="E700" s="1" t="str">
        <f ca="1">IFERROR(INDIRECT(ADDRESS(MATCH(A700,saturation_curves!A:A,0),MATCH(B700,saturation_curves!$1:$1,0),4,1,"saturation_curves")),"")</f>
        <v/>
      </c>
      <c r="F700" s="1" t="str">
        <f ca="1">IFERROR(INDIRECT(ADDRESS(MATCH(C700,saturation_curves!A:A,0),MATCH(D700,saturation_curves!$1:$1,0),4,1,"saturation_curves")),"")</f>
        <v/>
      </c>
      <c r="G700" s="1" t="str">
        <f ca="1">IFERROR(__xludf.DUMMYFUNCTION("LEFT(REGEXEXTRACT(B700,""(.*)KPI.*""),LEN(REGEXEXTRACT(B700,""(.*)KPI.*""))-1)"),"#N/A")</f>
        <v>#N/A</v>
      </c>
    </row>
    <row r="701" spans="5:7" ht="13" x14ac:dyDescent="0.15">
      <c r="E701" s="1" t="str">
        <f ca="1">IFERROR(INDIRECT(ADDRESS(MATCH(A701,saturation_curves!A:A,0),MATCH(B701,saturation_curves!$1:$1,0),4,1,"saturation_curves")),"")</f>
        <v/>
      </c>
      <c r="F701" s="1" t="str">
        <f ca="1">IFERROR(INDIRECT(ADDRESS(MATCH(C701,saturation_curves!A:A,0),MATCH(D701,saturation_curves!$1:$1,0),4,1,"saturation_curves")),"")</f>
        <v/>
      </c>
      <c r="G701" s="1" t="str">
        <f ca="1">IFERROR(__xludf.DUMMYFUNCTION("LEFT(REGEXEXTRACT(B701,""(.*)KPI.*""),LEN(REGEXEXTRACT(B701,""(.*)KPI.*""))-1)"),"#N/A")</f>
        <v>#N/A</v>
      </c>
    </row>
    <row r="702" spans="5:7" ht="13" x14ac:dyDescent="0.15">
      <c r="E702" s="1" t="str">
        <f ca="1">IFERROR(INDIRECT(ADDRESS(MATCH(A702,saturation_curves!A:A,0),MATCH(B702,saturation_curves!$1:$1,0),4,1,"saturation_curves")),"")</f>
        <v/>
      </c>
      <c r="F702" s="1" t="str">
        <f ca="1">IFERROR(INDIRECT(ADDRESS(MATCH(C702,saturation_curves!A:A,0),MATCH(D702,saturation_curves!$1:$1,0),4,1,"saturation_curves")),"")</f>
        <v/>
      </c>
      <c r="G702" s="1" t="str">
        <f ca="1">IFERROR(__xludf.DUMMYFUNCTION("LEFT(REGEXEXTRACT(B702,""(.*)KPI.*""),LEN(REGEXEXTRACT(B702,""(.*)KPI.*""))-1)"),"#N/A")</f>
        <v>#N/A</v>
      </c>
    </row>
    <row r="703" spans="5:7" ht="13" x14ac:dyDescent="0.15">
      <c r="E703" s="1" t="str">
        <f ca="1">IFERROR(INDIRECT(ADDRESS(MATCH(A703,saturation_curves!A:A,0),MATCH(B703,saturation_curves!$1:$1,0),4,1,"saturation_curves")),"")</f>
        <v/>
      </c>
      <c r="F703" s="1" t="str">
        <f ca="1">IFERROR(INDIRECT(ADDRESS(MATCH(C703,saturation_curves!A:A,0),MATCH(D703,saturation_curves!$1:$1,0),4,1,"saturation_curves")),"")</f>
        <v/>
      </c>
      <c r="G703" s="1" t="str">
        <f ca="1">IFERROR(__xludf.DUMMYFUNCTION("LEFT(REGEXEXTRACT(B703,""(.*)KPI.*""),LEN(REGEXEXTRACT(B703,""(.*)KPI.*""))-1)"),"#N/A")</f>
        <v>#N/A</v>
      </c>
    </row>
    <row r="704" spans="5:7" ht="13" x14ac:dyDescent="0.15">
      <c r="E704" s="1" t="str">
        <f ca="1">IFERROR(INDIRECT(ADDRESS(MATCH(A704,saturation_curves!A:A,0),MATCH(B704,saturation_curves!$1:$1,0),4,1,"saturation_curves")),"")</f>
        <v/>
      </c>
      <c r="F704" s="1" t="str">
        <f ca="1">IFERROR(INDIRECT(ADDRESS(MATCH(C704,saturation_curves!A:A,0),MATCH(D704,saturation_curves!$1:$1,0),4,1,"saturation_curves")),"")</f>
        <v/>
      </c>
      <c r="G704" s="1" t="str">
        <f ca="1">IFERROR(__xludf.DUMMYFUNCTION("LEFT(REGEXEXTRACT(B704,""(.*)KPI.*""),LEN(REGEXEXTRACT(B704,""(.*)KPI.*""))-1)"),"#N/A")</f>
        <v>#N/A</v>
      </c>
    </row>
    <row r="705" spans="5:7" ht="13" x14ac:dyDescent="0.15">
      <c r="E705" s="1" t="str">
        <f ca="1">IFERROR(INDIRECT(ADDRESS(MATCH(A705,saturation_curves!A:A,0),MATCH(B705,saturation_curves!$1:$1,0),4,1,"saturation_curves")),"")</f>
        <v/>
      </c>
      <c r="F705" s="1" t="str">
        <f ca="1">IFERROR(INDIRECT(ADDRESS(MATCH(C705,saturation_curves!A:A,0),MATCH(D705,saturation_curves!$1:$1,0),4,1,"saturation_curves")),"")</f>
        <v/>
      </c>
      <c r="G705" s="1" t="str">
        <f ca="1">IFERROR(__xludf.DUMMYFUNCTION("LEFT(REGEXEXTRACT(B705,""(.*)KPI.*""),LEN(REGEXEXTRACT(B705,""(.*)KPI.*""))-1)"),"#N/A")</f>
        <v>#N/A</v>
      </c>
    </row>
    <row r="706" spans="5:7" ht="13" x14ac:dyDescent="0.15">
      <c r="E706" s="1" t="str">
        <f ca="1">IFERROR(INDIRECT(ADDRESS(MATCH(A706,saturation_curves!A:A,0),MATCH(B706,saturation_curves!$1:$1,0),4,1,"saturation_curves")),"")</f>
        <v/>
      </c>
      <c r="F706" s="1" t="str">
        <f ca="1">IFERROR(INDIRECT(ADDRESS(MATCH(C706,saturation_curves!A:A,0),MATCH(D706,saturation_curves!$1:$1,0),4,1,"saturation_curves")),"")</f>
        <v/>
      </c>
      <c r="G706" s="1" t="str">
        <f ca="1">IFERROR(__xludf.DUMMYFUNCTION("LEFT(REGEXEXTRACT(B706,""(.*)KPI.*""),LEN(REGEXEXTRACT(B706,""(.*)KPI.*""))-1)"),"#N/A")</f>
        <v>#N/A</v>
      </c>
    </row>
    <row r="707" spans="5:7" ht="13" x14ac:dyDescent="0.15">
      <c r="E707" s="1" t="str">
        <f ca="1">IFERROR(INDIRECT(ADDRESS(MATCH(A707,saturation_curves!A:A,0),MATCH(B707,saturation_curves!$1:$1,0),4,1,"saturation_curves")),"")</f>
        <v/>
      </c>
      <c r="F707" s="1" t="str">
        <f ca="1">IFERROR(INDIRECT(ADDRESS(MATCH(C707,saturation_curves!A:A,0),MATCH(D707,saturation_curves!$1:$1,0),4,1,"saturation_curves")),"")</f>
        <v/>
      </c>
      <c r="G707" s="1" t="str">
        <f ca="1">IFERROR(__xludf.DUMMYFUNCTION("LEFT(REGEXEXTRACT(B707,""(.*)KPI.*""),LEN(REGEXEXTRACT(B707,""(.*)KPI.*""))-1)"),"#N/A")</f>
        <v>#N/A</v>
      </c>
    </row>
    <row r="708" spans="5:7" ht="13" x14ac:dyDescent="0.15">
      <c r="E708" s="1" t="str">
        <f ca="1">IFERROR(INDIRECT(ADDRESS(MATCH(A708,saturation_curves!A:A,0),MATCH(B708,saturation_curves!$1:$1,0),4,1,"saturation_curves")),"")</f>
        <v/>
      </c>
      <c r="F708" s="1" t="str">
        <f ca="1">IFERROR(INDIRECT(ADDRESS(MATCH(C708,saturation_curves!A:A,0),MATCH(D708,saturation_curves!$1:$1,0),4,1,"saturation_curves")),"")</f>
        <v/>
      </c>
      <c r="G708" s="1" t="str">
        <f ca="1">IFERROR(__xludf.DUMMYFUNCTION("LEFT(REGEXEXTRACT(B708,""(.*)KPI.*""),LEN(REGEXEXTRACT(B708,""(.*)KPI.*""))-1)"),"#N/A")</f>
        <v>#N/A</v>
      </c>
    </row>
    <row r="709" spans="5:7" ht="13" x14ac:dyDescent="0.15">
      <c r="E709" s="1" t="str">
        <f ca="1">IFERROR(INDIRECT(ADDRESS(MATCH(A709,saturation_curves!A:A,0),MATCH(B709,saturation_curves!$1:$1,0),4,1,"saturation_curves")),"")</f>
        <v/>
      </c>
      <c r="F709" s="1" t="str">
        <f ca="1">IFERROR(INDIRECT(ADDRESS(MATCH(C709,saturation_curves!A:A,0),MATCH(D709,saturation_curves!$1:$1,0),4,1,"saturation_curves")),"")</f>
        <v/>
      </c>
      <c r="G709" s="1" t="str">
        <f ca="1">IFERROR(__xludf.DUMMYFUNCTION("LEFT(REGEXEXTRACT(B709,""(.*)KPI.*""),LEN(REGEXEXTRACT(B709,""(.*)KPI.*""))-1)"),"#N/A")</f>
        <v>#N/A</v>
      </c>
    </row>
    <row r="710" spans="5:7" ht="13" x14ac:dyDescent="0.15">
      <c r="E710" s="1" t="str">
        <f ca="1">IFERROR(INDIRECT(ADDRESS(MATCH(A710,saturation_curves!A:A,0),MATCH(B710,saturation_curves!$1:$1,0),4,1,"saturation_curves")),"")</f>
        <v/>
      </c>
      <c r="F710" s="1" t="str">
        <f ca="1">IFERROR(INDIRECT(ADDRESS(MATCH(C710,saturation_curves!A:A,0),MATCH(D710,saturation_curves!$1:$1,0),4,1,"saturation_curves")),"")</f>
        <v/>
      </c>
      <c r="G710" s="1" t="str">
        <f ca="1">IFERROR(__xludf.DUMMYFUNCTION("LEFT(REGEXEXTRACT(B710,""(.*)KPI.*""),LEN(REGEXEXTRACT(B710,""(.*)KPI.*""))-1)"),"#N/A")</f>
        <v>#N/A</v>
      </c>
    </row>
    <row r="711" spans="5:7" ht="13" x14ac:dyDescent="0.15">
      <c r="E711" s="1" t="str">
        <f ca="1">IFERROR(INDIRECT(ADDRESS(MATCH(A711,saturation_curves!A:A,0),MATCH(B711,saturation_curves!$1:$1,0),4,1,"saturation_curves")),"")</f>
        <v/>
      </c>
      <c r="F711" s="1" t="str">
        <f ca="1">IFERROR(INDIRECT(ADDRESS(MATCH(C711,saturation_curves!A:A,0),MATCH(D711,saturation_curves!$1:$1,0),4,1,"saturation_curves")),"")</f>
        <v/>
      </c>
      <c r="G711" s="1" t="str">
        <f ca="1">IFERROR(__xludf.DUMMYFUNCTION("LEFT(REGEXEXTRACT(B711,""(.*)KPI.*""),LEN(REGEXEXTRACT(B711,""(.*)KPI.*""))-1)"),"#N/A")</f>
        <v>#N/A</v>
      </c>
    </row>
    <row r="712" spans="5:7" ht="13" x14ac:dyDescent="0.15">
      <c r="E712" s="1" t="str">
        <f ca="1">IFERROR(INDIRECT(ADDRESS(MATCH(A712,saturation_curves!A:A,0),MATCH(B712,saturation_curves!$1:$1,0),4,1,"saturation_curves")),"")</f>
        <v/>
      </c>
      <c r="F712" s="1" t="str">
        <f ca="1">IFERROR(INDIRECT(ADDRESS(MATCH(C712,saturation_curves!A:A,0),MATCH(D712,saturation_curves!$1:$1,0),4,1,"saturation_curves")),"")</f>
        <v/>
      </c>
      <c r="G712" s="1" t="str">
        <f ca="1">IFERROR(__xludf.DUMMYFUNCTION("LEFT(REGEXEXTRACT(B712,""(.*)KPI.*""),LEN(REGEXEXTRACT(B712,""(.*)KPI.*""))-1)"),"#N/A")</f>
        <v>#N/A</v>
      </c>
    </row>
    <row r="713" spans="5:7" ht="13" x14ac:dyDescent="0.15">
      <c r="E713" s="1" t="str">
        <f ca="1">IFERROR(INDIRECT(ADDRESS(MATCH(A713,saturation_curves!A:A,0),MATCH(B713,saturation_curves!$1:$1,0),4,1,"saturation_curves")),"")</f>
        <v/>
      </c>
      <c r="F713" s="1" t="str">
        <f ca="1">IFERROR(INDIRECT(ADDRESS(MATCH(C713,saturation_curves!A:A,0),MATCH(D713,saturation_curves!$1:$1,0),4,1,"saturation_curves")),"")</f>
        <v/>
      </c>
      <c r="G713" s="1" t="str">
        <f ca="1">IFERROR(__xludf.DUMMYFUNCTION("LEFT(REGEXEXTRACT(B713,""(.*)KPI.*""),LEN(REGEXEXTRACT(B713,""(.*)KPI.*""))-1)"),"#N/A")</f>
        <v>#N/A</v>
      </c>
    </row>
    <row r="714" spans="5:7" ht="13" x14ac:dyDescent="0.15">
      <c r="E714" s="1" t="str">
        <f ca="1">IFERROR(INDIRECT(ADDRESS(MATCH(A714,saturation_curves!A:A,0),MATCH(B714,saturation_curves!$1:$1,0),4,1,"saturation_curves")),"")</f>
        <v/>
      </c>
      <c r="F714" s="1" t="str">
        <f ca="1">IFERROR(INDIRECT(ADDRESS(MATCH(C714,saturation_curves!A:A,0),MATCH(D714,saturation_curves!$1:$1,0),4,1,"saturation_curves")),"")</f>
        <v/>
      </c>
      <c r="G714" s="1" t="str">
        <f ca="1">IFERROR(__xludf.DUMMYFUNCTION("LEFT(REGEXEXTRACT(B714,""(.*)KPI.*""),LEN(REGEXEXTRACT(B714,""(.*)KPI.*""))-1)"),"#N/A")</f>
        <v>#N/A</v>
      </c>
    </row>
    <row r="715" spans="5:7" ht="13" x14ac:dyDescent="0.15">
      <c r="E715" s="1" t="str">
        <f ca="1">IFERROR(INDIRECT(ADDRESS(MATCH(A715,saturation_curves!A:A,0),MATCH(B715,saturation_curves!$1:$1,0),4,1,"saturation_curves")),"")</f>
        <v/>
      </c>
      <c r="F715" s="1" t="str">
        <f ca="1">IFERROR(INDIRECT(ADDRESS(MATCH(C715,saturation_curves!A:A,0),MATCH(D715,saturation_curves!$1:$1,0),4,1,"saturation_curves")),"")</f>
        <v/>
      </c>
      <c r="G715" s="1" t="str">
        <f ca="1">IFERROR(__xludf.DUMMYFUNCTION("LEFT(REGEXEXTRACT(B715,""(.*)KPI.*""),LEN(REGEXEXTRACT(B715,""(.*)KPI.*""))-1)"),"#N/A")</f>
        <v>#N/A</v>
      </c>
    </row>
    <row r="716" spans="5:7" ht="13" x14ac:dyDescent="0.15">
      <c r="E716" s="1" t="str">
        <f ca="1">IFERROR(INDIRECT(ADDRESS(MATCH(A716,saturation_curves!A:A,0),MATCH(B716,saturation_curves!$1:$1,0),4,1,"saturation_curves")),"")</f>
        <v/>
      </c>
      <c r="F716" s="1" t="str">
        <f ca="1">IFERROR(INDIRECT(ADDRESS(MATCH(C716,saturation_curves!A:A,0),MATCH(D716,saturation_curves!$1:$1,0),4,1,"saturation_curves")),"")</f>
        <v/>
      </c>
      <c r="G716" s="1" t="str">
        <f ca="1">IFERROR(__xludf.DUMMYFUNCTION("LEFT(REGEXEXTRACT(B716,""(.*)KPI.*""),LEN(REGEXEXTRACT(B716,""(.*)KPI.*""))-1)"),"#N/A")</f>
        <v>#N/A</v>
      </c>
    </row>
    <row r="717" spans="5:7" ht="13" x14ac:dyDescent="0.15">
      <c r="E717" s="1" t="str">
        <f ca="1">IFERROR(INDIRECT(ADDRESS(MATCH(A717,saturation_curves!A:A,0),MATCH(B717,saturation_curves!$1:$1,0),4,1,"saturation_curves")),"")</f>
        <v/>
      </c>
      <c r="F717" s="1" t="str">
        <f ca="1">IFERROR(INDIRECT(ADDRESS(MATCH(C717,saturation_curves!A:A,0),MATCH(D717,saturation_curves!$1:$1,0),4,1,"saturation_curves")),"")</f>
        <v/>
      </c>
      <c r="G717" s="1" t="str">
        <f ca="1">IFERROR(__xludf.DUMMYFUNCTION("LEFT(REGEXEXTRACT(B717,""(.*)KPI.*""),LEN(REGEXEXTRACT(B717,""(.*)KPI.*""))-1)"),"#N/A")</f>
        <v>#N/A</v>
      </c>
    </row>
    <row r="718" spans="5:7" ht="13" x14ac:dyDescent="0.15">
      <c r="E718" s="1" t="str">
        <f ca="1">IFERROR(INDIRECT(ADDRESS(MATCH(A718,saturation_curves!A:A,0),MATCH(B718,saturation_curves!$1:$1,0),4,1,"saturation_curves")),"")</f>
        <v/>
      </c>
      <c r="F718" s="1" t="str">
        <f ca="1">IFERROR(INDIRECT(ADDRESS(MATCH(C718,saturation_curves!A:A,0),MATCH(D718,saturation_curves!$1:$1,0),4,1,"saturation_curves")),"")</f>
        <v/>
      </c>
      <c r="G718" s="1" t="str">
        <f ca="1">IFERROR(__xludf.DUMMYFUNCTION("LEFT(REGEXEXTRACT(B718,""(.*)KPI.*""),LEN(REGEXEXTRACT(B718,""(.*)KPI.*""))-1)"),"#N/A")</f>
        <v>#N/A</v>
      </c>
    </row>
    <row r="719" spans="5:7" ht="13" x14ac:dyDescent="0.15">
      <c r="E719" s="1" t="str">
        <f ca="1">IFERROR(INDIRECT(ADDRESS(MATCH(A719,saturation_curves!A:A,0),MATCH(B719,saturation_curves!$1:$1,0),4,1,"saturation_curves")),"")</f>
        <v/>
      </c>
      <c r="F719" s="1" t="str">
        <f ca="1">IFERROR(INDIRECT(ADDRESS(MATCH(C719,saturation_curves!A:A,0),MATCH(D719,saturation_curves!$1:$1,0),4,1,"saturation_curves")),"")</f>
        <v/>
      </c>
      <c r="G719" s="1" t="str">
        <f ca="1">IFERROR(__xludf.DUMMYFUNCTION("LEFT(REGEXEXTRACT(B719,""(.*)KPI.*""),LEN(REGEXEXTRACT(B719,""(.*)KPI.*""))-1)"),"#N/A")</f>
        <v>#N/A</v>
      </c>
    </row>
    <row r="720" spans="5:7" ht="13" x14ac:dyDescent="0.15">
      <c r="E720" s="1" t="str">
        <f ca="1">IFERROR(INDIRECT(ADDRESS(MATCH(A720,saturation_curves!A:A,0),MATCH(B720,saturation_curves!$1:$1,0),4,1,"saturation_curves")),"")</f>
        <v/>
      </c>
      <c r="F720" s="1" t="str">
        <f ca="1">IFERROR(INDIRECT(ADDRESS(MATCH(C720,saturation_curves!A:A,0),MATCH(D720,saturation_curves!$1:$1,0),4,1,"saturation_curves")),"")</f>
        <v/>
      </c>
      <c r="G720" s="1" t="str">
        <f ca="1">IFERROR(__xludf.DUMMYFUNCTION("LEFT(REGEXEXTRACT(B720,""(.*)KPI.*""),LEN(REGEXEXTRACT(B720,""(.*)KPI.*""))-1)"),"#N/A")</f>
        <v>#N/A</v>
      </c>
    </row>
    <row r="721" spans="5:7" ht="13" x14ac:dyDescent="0.15">
      <c r="E721" s="1" t="str">
        <f ca="1">IFERROR(INDIRECT(ADDRESS(MATCH(A721,saturation_curves!A:A,0),MATCH(B721,saturation_curves!$1:$1,0),4,1,"saturation_curves")),"")</f>
        <v/>
      </c>
      <c r="F721" s="1" t="str">
        <f ca="1">IFERROR(INDIRECT(ADDRESS(MATCH(C721,saturation_curves!A:A,0),MATCH(D721,saturation_curves!$1:$1,0),4,1,"saturation_curves")),"")</f>
        <v/>
      </c>
      <c r="G721" s="1" t="str">
        <f ca="1">IFERROR(__xludf.DUMMYFUNCTION("LEFT(REGEXEXTRACT(B721,""(.*)KPI.*""),LEN(REGEXEXTRACT(B721,""(.*)KPI.*""))-1)"),"#N/A")</f>
        <v>#N/A</v>
      </c>
    </row>
    <row r="722" spans="5:7" ht="13" x14ac:dyDescent="0.15">
      <c r="E722" s="1" t="str">
        <f ca="1">IFERROR(INDIRECT(ADDRESS(MATCH(A722,saturation_curves!A:A,0),MATCH(B722,saturation_curves!$1:$1,0),4,1,"saturation_curves")),"")</f>
        <v/>
      </c>
      <c r="F722" s="1" t="str">
        <f ca="1">IFERROR(INDIRECT(ADDRESS(MATCH(C722,saturation_curves!A:A,0),MATCH(D722,saturation_curves!$1:$1,0),4,1,"saturation_curves")),"")</f>
        <v/>
      </c>
      <c r="G722" s="1" t="str">
        <f ca="1">IFERROR(__xludf.DUMMYFUNCTION("LEFT(REGEXEXTRACT(B722,""(.*)KPI.*""),LEN(REGEXEXTRACT(B722,""(.*)KPI.*""))-1)"),"#N/A")</f>
        <v>#N/A</v>
      </c>
    </row>
    <row r="723" spans="5:7" ht="13" x14ac:dyDescent="0.15">
      <c r="E723" s="1" t="str">
        <f ca="1">IFERROR(INDIRECT(ADDRESS(MATCH(A723,saturation_curves!A:A,0),MATCH(B723,saturation_curves!$1:$1,0),4,1,"saturation_curves")),"")</f>
        <v/>
      </c>
      <c r="F723" s="1" t="str">
        <f ca="1">IFERROR(INDIRECT(ADDRESS(MATCH(C723,saturation_curves!A:A,0),MATCH(D723,saturation_curves!$1:$1,0),4,1,"saturation_curves")),"")</f>
        <v/>
      </c>
      <c r="G723" s="1" t="str">
        <f ca="1">IFERROR(__xludf.DUMMYFUNCTION("LEFT(REGEXEXTRACT(B723,""(.*)KPI.*""),LEN(REGEXEXTRACT(B723,""(.*)KPI.*""))-1)"),"#N/A")</f>
        <v>#N/A</v>
      </c>
    </row>
    <row r="724" spans="5:7" ht="13" x14ac:dyDescent="0.15">
      <c r="E724" s="1" t="str">
        <f ca="1">IFERROR(INDIRECT(ADDRESS(MATCH(A724,saturation_curves!A:A,0),MATCH(B724,saturation_curves!$1:$1,0),4,1,"saturation_curves")),"")</f>
        <v/>
      </c>
      <c r="F724" s="1" t="str">
        <f ca="1">IFERROR(INDIRECT(ADDRESS(MATCH(C724,saturation_curves!A:A,0),MATCH(D724,saturation_curves!$1:$1,0),4,1,"saturation_curves")),"")</f>
        <v/>
      </c>
      <c r="G724" s="1" t="str">
        <f ca="1">IFERROR(__xludf.DUMMYFUNCTION("LEFT(REGEXEXTRACT(B724,""(.*)KPI.*""),LEN(REGEXEXTRACT(B724,""(.*)KPI.*""))-1)"),"#N/A")</f>
        <v>#N/A</v>
      </c>
    </row>
    <row r="725" spans="5:7" ht="13" x14ac:dyDescent="0.15">
      <c r="E725" s="1" t="str">
        <f ca="1">IFERROR(INDIRECT(ADDRESS(MATCH(A725,saturation_curves!A:A,0),MATCH(B725,saturation_curves!$1:$1,0),4,1,"saturation_curves")),"")</f>
        <v/>
      </c>
      <c r="F725" s="1" t="str">
        <f ca="1">IFERROR(INDIRECT(ADDRESS(MATCH(C725,saturation_curves!A:A,0),MATCH(D725,saturation_curves!$1:$1,0),4,1,"saturation_curves")),"")</f>
        <v/>
      </c>
      <c r="G725" s="1" t="str">
        <f ca="1">IFERROR(__xludf.DUMMYFUNCTION("LEFT(REGEXEXTRACT(B725,""(.*)KPI.*""),LEN(REGEXEXTRACT(B725,""(.*)KPI.*""))-1)"),"#N/A")</f>
        <v>#N/A</v>
      </c>
    </row>
    <row r="726" spans="5:7" ht="13" x14ac:dyDescent="0.15">
      <c r="E726" s="1" t="str">
        <f ca="1">IFERROR(INDIRECT(ADDRESS(MATCH(A726,saturation_curves!A:A,0),MATCH(B726,saturation_curves!$1:$1,0),4,1,"saturation_curves")),"")</f>
        <v/>
      </c>
      <c r="F726" s="1" t="str">
        <f ca="1">IFERROR(INDIRECT(ADDRESS(MATCH(C726,saturation_curves!A:A,0),MATCH(D726,saturation_curves!$1:$1,0),4,1,"saturation_curves")),"")</f>
        <v/>
      </c>
      <c r="G726" s="1" t="str">
        <f ca="1">IFERROR(__xludf.DUMMYFUNCTION("LEFT(REGEXEXTRACT(B726,""(.*)KPI.*""),LEN(REGEXEXTRACT(B726,""(.*)KPI.*""))-1)"),"#N/A")</f>
        <v>#N/A</v>
      </c>
    </row>
    <row r="727" spans="5:7" ht="13" x14ac:dyDescent="0.15">
      <c r="E727" s="1" t="str">
        <f ca="1">IFERROR(INDIRECT(ADDRESS(MATCH(A727,saturation_curves!A:A,0),MATCH(B727,saturation_curves!$1:$1,0),4,1,"saturation_curves")),"")</f>
        <v/>
      </c>
      <c r="F727" s="1" t="str">
        <f ca="1">IFERROR(INDIRECT(ADDRESS(MATCH(C727,saturation_curves!A:A,0),MATCH(D727,saturation_curves!$1:$1,0),4,1,"saturation_curves")),"")</f>
        <v/>
      </c>
      <c r="G727" s="1" t="str">
        <f ca="1">IFERROR(__xludf.DUMMYFUNCTION("LEFT(REGEXEXTRACT(B727,""(.*)KPI.*""),LEN(REGEXEXTRACT(B727,""(.*)KPI.*""))-1)"),"#N/A")</f>
        <v>#N/A</v>
      </c>
    </row>
    <row r="728" spans="5:7" ht="13" x14ac:dyDescent="0.15">
      <c r="E728" s="1" t="str">
        <f ca="1">IFERROR(INDIRECT(ADDRESS(MATCH(A728,saturation_curves!A:A,0),MATCH(B728,saturation_curves!$1:$1,0),4,1,"saturation_curves")),"")</f>
        <v/>
      </c>
      <c r="F728" s="1" t="str">
        <f ca="1">IFERROR(INDIRECT(ADDRESS(MATCH(C728,saturation_curves!A:A,0),MATCH(D728,saturation_curves!$1:$1,0),4,1,"saturation_curves")),"")</f>
        <v/>
      </c>
      <c r="G728" s="1" t="str">
        <f ca="1">IFERROR(__xludf.DUMMYFUNCTION("LEFT(REGEXEXTRACT(B728,""(.*)KPI.*""),LEN(REGEXEXTRACT(B728,""(.*)KPI.*""))-1)"),"#N/A")</f>
        <v>#N/A</v>
      </c>
    </row>
    <row r="729" spans="5:7" ht="13" x14ac:dyDescent="0.15">
      <c r="E729" s="1" t="str">
        <f ca="1">IFERROR(INDIRECT(ADDRESS(MATCH(A729,saturation_curves!A:A,0),MATCH(B729,saturation_curves!$1:$1,0),4,1,"saturation_curves")),"")</f>
        <v/>
      </c>
      <c r="F729" s="1" t="str">
        <f ca="1">IFERROR(INDIRECT(ADDRESS(MATCH(C729,saturation_curves!A:A,0),MATCH(D729,saturation_curves!$1:$1,0),4,1,"saturation_curves")),"")</f>
        <v/>
      </c>
      <c r="G729" s="1" t="str">
        <f ca="1">IFERROR(__xludf.DUMMYFUNCTION("LEFT(REGEXEXTRACT(B729,""(.*)KPI.*""),LEN(REGEXEXTRACT(B729,""(.*)KPI.*""))-1)"),"#N/A")</f>
        <v>#N/A</v>
      </c>
    </row>
    <row r="730" spans="5:7" ht="13" x14ac:dyDescent="0.15">
      <c r="E730" s="1" t="str">
        <f ca="1">IFERROR(INDIRECT(ADDRESS(MATCH(A730,saturation_curves!A:A,0),MATCH(B730,saturation_curves!$1:$1,0),4,1,"saturation_curves")),"")</f>
        <v/>
      </c>
      <c r="F730" s="1" t="str">
        <f ca="1">IFERROR(INDIRECT(ADDRESS(MATCH(C730,saturation_curves!A:A,0),MATCH(D730,saturation_curves!$1:$1,0),4,1,"saturation_curves")),"")</f>
        <v/>
      </c>
      <c r="G730" s="1" t="str">
        <f ca="1">IFERROR(__xludf.DUMMYFUNCTION("LEFT(REGEXEXTRACT(B730,""(.*)KPI.*""),LEN(REGEXEXTRACT(B730,""(.*)KPI.*""))-1)"),"#N/A")</f>
        <v>#N/A</v>
      </c>
    </row>
    <row r="731" spans="5:7" ht="13" x14ac:dyDescent="0.15">
      <c r="E731" s="1" t="str">
        <f ca="1">IFERROR(INDIRECT(ADDRESS(MATCH(A731,saturation_curves!A:A,0),MATCH(B731,saturation_curves!$1:$1,0),4,1,"saturation_curves")),"")</f>
        <v/>
      </c>
      <c r="F731" s="1" t="str">
        <f ca="1">IFERROR(INDIRECT(ADDRESS(MATCH(C731,saturation_curves!A:A,0),MATCH(D731,saturation_curves!$1:$1,0),4,1,"saturation_curves")),"")</f>
        <v/>
      </c>
      <c r="G731" s="1" t="str">
        <f ca="1">IFERROR(__xludf.DUMMYFUNCTION("LEFT(REGEXEXTRACT(B731,""(.*)KPI.*""),LEN(REGEXEXTRACT(B731,""(.*)KPI.*""))-1)"),"#N/A")</f>
        <v>#N/A</v>
      </c>
    </row>
    <row r="732" spans="5:7" ht="13" x14ac:dyDescent="0.15">
      <c r="E732" s="1" t="str">
        <f ca="1">IFERROR(INDIRECT(ADDRESS(MATCH(A732,saturation_curves!A:A,0),MATCH(B732,saturation_curves!$1:$1,0),4,1,"saturation_curves")),"")</f>
        <v/>
      </c>
      <c r="F732" s="1" t="str">
        <f ca="1">IFERROR(INDIRECT(ADDRESS(MATCH(C732,saturation_curves!A:A,0),MATCH(D732,saturation_curves!$1:$1,0),4,1,"saturation_curves")),"")</f>
        <v/>
      </c>
      <c r="G732" s="1" t="str">
        <f ca="1">IFERROR(__xludf.DUMMYFUNCTION("LEFT(REGEXEXTRACT(B732,""(.*)KPI.*""),LEN(REGEXEXTRACT(B732,""(.*)KPI.*""))-1)"),"#N/A")</f>
        <v>#N/A</v>
      </c>
    </row>
    <row r="733" spans="5:7" ht="13" x14ac:dyDescent="0.15">
      <c r="E733" s="1" t="str">
        <f ca="1">IFERROR(INDIRECT(ADDRESS(MATCH(A733,saturation_curves!A:A,0),MATCH(B733,saturation_curves!$1:$1,0),4,1,"saturation_curves")),"")</f>
        <v/>
      </c>
      <c r="F733" s="1" t="str">
        <f ca="1">IFERROR(INDIRECT(ADDRESS(MATCH(C733,saturation_curves!A:A,0),MATCH(D733,saturation_curves!$1:$1,0),4,1,"saturation_curves")),"")</f>
        <v/>
      </c>
      <c r="G733" s="1" t="str">
        <f ca="1">IFERROR(__xludf.DUMMYFUNCTION("LEFT(REGEXEXTRACT(B733,""(.*)KPI.*""),LEN(REGEXEXTRACT(B733,""(.*)KPI.*""))-1)"),"#N/A")</f>
        <v>#N/A</v>
      </c>
    </row>
    <row r="734" spans="5:7" ht="13" x14ac:dyDescent="0.15">
      <c r="E734" s="1" t="str">
        <f ca="1">IFERROR(INDIRECT(ADDRESS(MATCH(A734,saturation_curves!A:A,0),MATCH(B734,saturation_curves!$1:$1,0),4,1,"saturation_curves")),"")</f>
        <v/>
      </c>
      <c r="F734" s="1" t="str">
        <f ca="1">IFERROR(INDIRECT(ADDRESS(MATCH(C734,saturation_curves!A:A,0),MATCH(D734,saturation_curves!$1:$1,0),4,1,"saturation_curves")),"")</f>
        <v/>
      </c>
      <c r="G734" s="1" t="str">
        <f ca="1">IFERROR(__xludf.DUMMYFUNCTION("LEFT(REGEXEXTRACT(B734,""(.*)KPI.*""),LEN(REGEXEXTRACT(B734,""(.*)KPI.*""))-1)"),"#N/A")</f>
        <v>#N/A</v>
      </c>
    </row>
    <row r="735" spans="5:7" ht="13" x14ac:dyDescent="0.15">
      <c r="E735" s="1" t="str">
        <f ca="1">IFERROR(INDIRECT(ADDRESS(MATCH(A735,saturation_curves!A:A,0),MATCH(B735,saturation_curves!$1:$1,0),4,1,"saturation_curves")),"")</f>
        <v/>
      </c>
      <c r="F735" s="1" t="str">
        <f ca="1">IFERROR(INDIRECT(ADDRESS(MATCH(C735,saturation_curves!A:A,0),MATCH(D735,saturation_curves!$1:$1,0),4,1,"saturation_curves")),"")</f>
        <v/>
      </c>
      <c r="G735" s="1" t="str">
        <f ca="1">IFERROR(__xludf.DUMMYFUNCTION("LEFT(REGEXEXTRACT(B735,""(.*)KPI.*""),LEN(REGEXEXTRACT(B735,""(.*)KPI.*""))-1)"),"#N/A")</f>
        <v>#N/A</v>
      </c>
    </row>
    <row r="736" spans="5:7" ht="13" x14ac:dyDescent="0.15">
      <c r="E736" s="1" t="str">
        <f ca="1">IFERROR(INDIRECT(ADDRESS(MATCH(A736,saturation_curves!A:A,0),MATCH(B736,saturation_curves!$1:$1,0),4,1,"saturation_curves")),"")</f>
        <v/>
      </c>
      <c r="F736" s="1" t="str">
        <f ca="1">IFERROR(INDIRECT(ADDRESS(MATCH(C736,saturation_curves!A:A,0),MATCH(D736,saturation_curves!$1:$1,0),4,1,"saturation_curves")),"")</f>
        <v/>
      </c>
      <c r="G736" s="1" t="str">
        <f ca="1">IFERROR(__xludf.DUMMYFUNCTION("LEFT(REGEXEXTRACT(B736,""(.*)KPI.*""),LEN(REGEXEXTRACT(B736,""(.*)KPI.*""))-1)"),"#N/A")</f>
        <v>#N/A</v>
      </c>
    </row>
    <row r="737" spans="5:7" ht="13" x14ac:dyDescent="0.15">
      <c r="E737" s="1" t="str">
        <f ca="1">IFERROR(INDIRECT(ADDRESS(MATCH(A737,saturation_curves!A:A,0),MATCH(B737,saturation_curves!$1:$1,0),4,1,"saturation_curves")),"")</f>
        <v/>
      </c>
      <c r="F737" s="1" t="str">
        <f ca="1">IFERROR(INDIRECT(ADDRESS(MATCH(C737,saturation_curves!A:A,0),MATCH(D737,saturation_curves!$1:$1,0),4,1,"saturation_curves")),"")</f>
        <v/>
      </c>
      <c r="G737" s="1" t="str">
        <f ca="1">IFERROR(__xludf.DUMMYFUNCTION("LEFT(REGEXEXTRACT(B737,""(.*)KPI.*""),LEN(REGEXEXTRACT(B737,""(.*)KPI.*""))-1)"),"#N/A")</f>
        <v>#N/A</v>
      </c>
    </row>
    <row r="738" spans="5:7" ht="13" x14ac:dyDescent="0.15">
      <c r="E738" s="1" t="str">
        <f ca="1">IFERROR(INDIRECT(ADDRESS(MATCH(A738,saturation_curves!A:A,0),MATCH(B738,saturation_curves!$1:$1,0),4,1,"saturation_curves")),"")</f>
        <v/>
      </c>
      <c r="F738" s="1" t="str">
        <f ca="1">IFERROR(INDIRECT(ADDRESS(MATCH(C738,saturation_curves!A:A,0),MATCH(D738,saturation_curves!$1:$1,0),4,1,"saturation_curves")),"")</f>
        <v/>
      </c>
      <c r="G738" s="1" t="str">
        <f ca="1">IFERROR(__xludf.DUMMYFUNCTION("LEFT(REGEXEXTRACT(B738,""(.*)KPI.*""),LEN(REGEXEXTRACT(B738,""(.*)KPI.*""))-1)"),"#N/A")</f>
        <v>#N/A</v>
      </c>
    </row>
    <row r="739" spans="5:7" ht="13" x14ac:dyDescent="0.15">
      <c r="E739" s="1" t="str">
        <f ca="1">IFERROR(INDIRECT(ADDRESS(MATCH(A739,saturation_curves!A:A,0),MATCH(B739,saturation_curves!$1:$1,0),4,1,"saturation_curves")),"")</f>
        <v/>
      </c>
      <c r="F739" s="1" t="str">
        <f ca="1">IFERROR(INDIRECT(ADDRESS(MATCH(C739,saturation_curves!A:A,0),MATCH(D739,saturation_curves!$1:$1,0),4,1,"saturation_curves")),"")</f>
        <v/>
      </c>
      <c r="G739" s="1" t="str">
        <f ca="1">IFERROR(__xludf.DUMMYFUNCTION("LEFT(REGEXEXTRACT(B739,""(.*)KPI.*""),LEN(REGEXEXTRACT(B739,""(.*)KPI.*""))-1)"),"#N/A")</f>
        <v>#N/A</v>
      </c>
    </row>
    <row r="740" spans="5:7" ht="13" x14ac:dyDescent="0.15">
      <c r="E740" s="1" t="str">
        <f ca="1">IFERROR(INDIRECT(ADDRESS(MATCH(A740,saturation_curves!A:A,0),MATCH(B740,saturation_curves!$1:$1,0),4,1,"saturation_curves")),"")</f>
        <v/>
      </c>
      <c r="F740" s="1" t="str">
        <f ca="1">IFERROR(INDIRECT(ADDRESS(MATCH(C740,saturation_curves!A:A,0),MATCH(D740,saturation_curves!$1:$1,0),4,1,"saturation_curves")),"")</f>
        <v/>
      </c>
      <c r="G740" s="1" t="str">
        <f ca="1">IFERROR(__xludf.DUMMYFUNCTION("LEFT(REGEXEXTRACT(B740,""(.*)KPI.*""),LEN(REGEXEXTRACT(B740,""(.*)KPI.*""))-1)"),"#N/A")</f>
        <v>#N/A</v>
      </c>
    </row>
    <row r="741" spans="5:7" ht="13" x14ac:dyDescent="0.15">
      <c r="E741" s="1" t="str">
        <f ca="1">IFERROR(INDIRECT(ADDRESS(MATCH(A741,saturation_curves!A:A,0),MATCH(B741,saturation_curves!$1:$1,0),4,1,"saturation_curves")),"")</f>
        <v/>
      </c>
      <c r="F741" s="1" t="str">
        <f ca="1">IFERROR(INDIRECT(ADDRESS(MATCH(C741,saturation_curves!A:A,0),MATCH(D741,saturation_curves!$1:$1,0),4,1,"saturation_curves")),"")</f>
        <v/>
      </c>
      <c r="G741" s="1" t="str">
        <f ca="1">IFERROR(__xludf.DUMMYFUNCTION("LEFT(REGEXEXTRACT(B741,""(.*)KPI.*""),LEN(REGEXEXTRACT(B741,""(.*)KPI.*""))-1)"),"#N/A")</f>
        <v>#N/A</v>
      </c>
    </row>
    <row r="742" spans="5:7" ht="13" x14ac:dyDescent="0.15">
      <c r="E742" s="1" t="str">
        <f ca="1">IFERROR(INDIRECT(ADDRESS(MATCH(A742,saturation_curves!A:A,0),MATCH(B742,saturation_curves!$1:$1,0),4,1,"saturation_curves")),"")</f>
        <v/>
      </c>
      <c r="F742" s="1" t="str">
        <f ca="1">IFERROR(INDIRECT(ADDRESS(MATCH(C742,saturation_curves!A:A,0),MATCH(D742,saturation_curves!$1:$1,0),4,1,"saturation_curves")),"")</f>
        <v/>
      </c>
      <c r="G742" s="1" t="str">
        <f ca="1">IFERROR(__xludf.DUMMYFUNCTION("LEFT(REGEXEXTRACT(B742,""(.*)KPI.*""),LEN(REGEXEXTRACT(B742,""(.*)KPI.*""))-1)"),"#N/A")</f>
        <v>#N/A</v>
      </c>
    </row>
    <row r="743" spans="5:7" ht="13" x14ac:dyDescent="0.15">
      <c r="E743" s="1" t="str">
        <f ca="1">IFERROR(INDIRECT(ADDRESS(MATCH(A743,saturation_curves!A:A,0),MATCH(B743,saturation_curves!$1:$1,0),4,1,"saturation_curves")),"")</f>
        <v/>
      </c>
      <c r="F743" s="1" t="str">
        <f ca="1">IFERROR(INDIRECT(ADDRESS(MATCH(C743,saturation_curves!A:A,0),MATCH(D743,saturation_curves!$1:$1,0),4,1,"saturation_curves")),"")</f>
        <v/>
      </c>
      <c r="G743" s="1" t="str">
        <f ca="1">IFERROR(__xludf.DUMMYFUNCTION("LEFT(REGEXEXTRACT(B743,""(.*)KPI.*""),LEN(REGEXEXTRACT(B743,""(.*)KPI.*""))-1)"),"#N/A")</f>
        <v>#N/A</v>
      </c>
    </row>
    <row r="744" spans="5:7" ht="13" x14ac:dyDescent="0.15">
      <c r="E744" s="1" t="str">
        <f ca="1">IFERROR(INDIRECT(ADDRESS(MATCH(A744,saturation_curves!A:A,0),MATCH(B744,saturation_curves!$1:$1,0),4,1,"saturation_curves")),"")</f>
        <v/>
      </c>
      <c r="F744" s="1" t="str">
        <f ca="1">IFERROR(INDIRECT(ADDRESS(MATCH(C744,saturation_curves!A:A,0),MATCH(D744,saturation_curves!$1:$1,0),4,1,"saturation_curves")),"")</f>
        <v/>
      </c>
      <c r="G744" s="1" t="str">
        <f ca="1">IFERROR(__xludf.DUMMYFUNCTION("LEFT(REGEXEXTRACT(B744,""(.*)KPI.*""),LEN(REGEXEXTRACT(B744,""(.*)KPI.*""))-1)"),"#N/A")</f>
        <v>#N/A</v>
      </c>
    </row>
    <row r="745" spans="5:7" ht="13" x14ac:dyDescent="0.15">
      <c r="E745" s="1" t="str">
        <f ca="1">IFERROR(INDIRECT(ADDRESS(MATCH(A745,saturation_curves!A:A,0),MATCH(B745,saturation_curves!$1:$1,0),4,1,"saturation_curves")),"")</f>
        <v/>
      </c>
      <c r="F745" s="1" t="str">
        <f ca="1">IFERROR(INDIRECT(ADDRESS(MATCH(C745,saturation_curves!A:A,0),MATCH(D745,saturation_curves!$1:$1,0),4,1,"saturation_curves")),"")</f>
        <v/>
      </c>
      <c r="G745" s="1" t="str">
        <f ca="1">IFERROR(__xludf.DUMMYFUNCTION("LEFT(REGEXEXTRACT(B745,""(.*)KPI.*""),LEN(REGEXEXTRACT(B745,""(.*)KPI.*""))-1)"),"#N/A")</f>
        <v>#N/A</v>
      </c>
    </row>
    <row r="746" spans="5:7" ht="13" x14ac:dyDescent="0.15">
      <c r="E746" s="1" t="str">
        <f ca="1">IFERROR(INDIRECT(ADDRESS(MATCH(A746,saturation_curves!A:A,0),MATCH(B746,saturation_curves!$1:$1,0),4,1,"saturation_curves")),"")</f>
        <v/>
      </c>
      <c r="F746" s="1" t="str">
        <f ca="1">IFERROR(INDIRECT(ADDRESS(MATCH(C746,saturation_curves!A:A,0),MATCH(D746,saturation_curves!$1:$1,0),4,1,"saturation_curves")),"")</f>
        <v/>
      </c>
      <c r="G746" s="1" t="str">
        <f ca="1">IFERROR(__xludf.DUMMYFUNCTION("LEFT(REGEXEXTRACT(B746,""(.*)KPI.*""),LEN(REGEXEXTRACT(B746,""(.*)KPI.*""))-1)"),"#N/A")</f>
        <v>#N/A</v>
      </c>
    </row>
    <row r="747" spans="5:7" ht="13" x14ac:dyDescent="0.15">
      <c r="E747" s="1" t="str">
        <f ca="1">IFERROR(INDIRECT(ADDRESS(MATCH(A747,saturation_curves!A:A,0),MATCH(B747,saturation_curves!$1:$1,0),4,1,"saturation_curves")),"")</f>
        <v/>
      </c>
      <c r="F747" s="1" t="str">
        <f ca="1">IFERROR(INDIRECT(ADDRESS(MATCH(C747,saturation_curves!A:A,0),MATCH(D747,saturation_curves!$1:$1,0),4,1,"saturation_curves")),"")</f>
        <v/>
      </c>
      <c r="G747" s="1" t="str">
        <f ca="1">IFERROR(__xludf.DUMMYFUNCTION("LEFT(REGEXEXTRACT(B747,""(.*)KPI.*""),LEN(REGEXEXTRACT(B747,""(.*)KPI.*""))-1)"),"#N/A")</f>
        <v>#N/A</v>
      </c>
    </row>
    <row r="748" spans="5:7" ht="13" x14ac:dyDescent="0.15">
      <c r="E748" s="1" t="str">
        <f ca="1">IFERROR(INDIRECT(ADDRESS(MATCH(A748,saturation_curves!A:A,0),MATCH(B748,saturation_curves!$1:$1,0),4,1,"saturation_curves")),"")</f>
        <v/>
      </c>
      <c r="F748" s="1" t="str">
        <f ca="1">IFERROR(INDIRECT(ADDRESS(MATCH(C748,saturation_curves!A:A,0),MATCH(D748,saturation_curves!$1:$1,0),4,1,"saturation_curves")),"")</f>
        <v/>
      </c>
      <c r="G748" s="1" t="str">
        <f ca="1">IFERROR(__xludf.DUMMYFUNCTION("LEFT(REGEXEXTRACT(B748,""(.*)KPI.*""),LEN(REGEXEXTRACT(B748,""(.*)KPI.*""))-1)"),"#N/A")</f>
        <v>#N/A</v>
      </c>
    </row>
    <row r="749" spans="5:7" ht="13" x14ac:dyDescent="0.15">
      <c r="E749" s="1" t="str">
        <f ca="1">IFERROR(INDIRECT(ADDRESS(MATCH(A749,saturation_curves!A:A,0),MATCH(B749,saturation_curves!$1:$1,0),4,1,"saturation_curves")),"")</f>
        <v/>
      </c>
      <c r="F749" s="1" t="str">
        <f ca="1">IFERROR(INDIRECT(ADDRESS(MATCH(C749,saturation_curves!A:A,0),MATCH(D749,saturation_curves!$1:$1,0),4,1,"saturation_curves")),"")</f>
        <v/>
      </c>
      <c r="G749" s="1" t="str">
        <f ca="1">IFERROR(__xludf.DUMMYFUNCTION("LEFT(REGEXEXTRACT(B749,""(.*)KPI.*""),LEN(REGEXEXTRACT(B749,""(.*)KPI.*""))-1)"),"#N/A")</f>
        <v>#N/A</v>
      </c>
    </row>
    <row r="750" spans="5:7" ht="13" x14ac:dyDescent="0.15">
      <c r="E750" s="1" t="str">
        <f ca="1">IFERROR(INDIRECT(ADDRESS(MATCH(A750,saturation_curves!A:A,0),MATCH(B750,saturation_curves!$1:$1,0),4,1,"saturation_curves")),"")</f>
        <v/>
      </c>
      <c r="F750" s="1" t="str">
        <f ca="1">IFERROR(INDIRECT(ADDRESS(MATCH(C750,saturation_curves!A:A,0),MATCH(D750,saturation_curves!$1:$1,0),4,1,"saturation_curves")),"")</f>
        <v/>
      </c>
      <c r="G750" s="1" t="str">
        <f ca="1">IFERROR(__xludf.DUMMYFUNCTION("LEFT(REGEXEXTRACT(B750,""(.*)KPI.*""),LEN(REGEXEXTRACT(B750,""(.*)KPI.*""))-1)"),"#N/A")</f>
        <v>#N/A</v>
      </c>
    </row>
    <row r="751" spans="5:7" ht="13" x14ac:dyDescent="0.15">
      <c r="E751" s="1" t="str">
        <f ca="1">IFERROR(INDIRECT(ADDRESS(MATCH(A751,saturation_curves!A:A,0),MATCH(B751,saturation_curves!$1:$1,0),4,1,"saturation_curves")),"")</f>
        <v/>
      </c>
      <c r="F751" s="1" t="str">
        <f ca="1">IFERROR(INDIRECT(ADDRESS(MATCH(C751,saturation_curves!A:A,0),MATCH(D751,saturation_curves!$1:$1,0),4,1,"saturation_curves")),"")</f>
        <v/>
      </c>
      <c r="G751" s="1" t="str">
        <f ca="1">IFERROR(__xludf.DUMMYFUNCTION("LEFT(REGEXEXTRACT(B751,""(.*)KPI.*""),LEN(REGEXEXTRACT(B751,""(.*)KPI.*""))-1)"),"#N/A")</f>
        <v>#N/A</v>
      </c>
    </row>
    <row r="752" spans="5:7" ht="13" x14ac:dyDescent="0.15">
      <c r="E752" s="1" t="str">
        <f ca="1">IFERROR(INDIRECT(ADDRESS(MATCH(A752,saturation_curves!A:A,0),MATCH(B752,saturation_curves!$1:$1,0),4,1,"saturation_curves")),"")</f>
        <v/>
      </c>
      <c r="F752" s="1" t="str">
        <f ca="1">IFERROR(INDIRECT(ADDRESS(MATCH(C752,saturation_curves!A:A,0),MATCH(D752,saturation_curves!$1:$1,0),4,1,"saturation_curves")),"")</f>
        <v/>
      </c>
      <c r="G752" s="1" t="str">
        <f ca="1">IFERROR(__xludf.DUMMYFUNCTION("LEFT(REGEXEXTRACT(B752,""(.*)KPI.*""),LEN(REGEXEXTRACT(B752,""(.*)KPI.*""))-1)"),"#N/A")</f>
        <v>#N/A</v>
      </c>
    </row>
    <row r="753" spans="5:7" ht="13" x14ac:dyDescent="0.15">
      <c r="E753" s="1" t="str">
        <f ca="1">IFERROR(INDIRECT(ADDRESS(MATCH(A753,saturation_curves!A:A,0),MATCH(B753,saturation_curves!$1:$1,0),4,1,"saturation_curves")),"")</f>
        <v/>
      </c>
      <c r="F753" s="1" t="str">
        <f ca="1">IFERROR(INDIRECT(ADDRESS(MATCH(C753,saturation_curves!A:A,0),MATCH(D753,saturation_curves!$1:$1,0),4,1,"saturation_curves")),"")</f>
        <v/>
      </c>
      <c r="G753" s="1" t="str">
        <f ca="1">IFERROR(__xludf.DUMMYFUNCTION("LEFT(REGEXEXTRACT(B753,""(.*)KPI.*""),LEN(REGEXEXTRACT(B753,""(.*)KPI.*""))-1)"),"#N/A")</f>
        <v>#N/A</v>
      </c>
    </row>
    <row r="754" spans="5:7" ht="13" x14ac:dyDescent="0.15">
      <c r="E754" s="1" t="str">
        <f ca="1">IFERROR(INDIRECT(ADDRESS(MATCH(A754,saturation_curves!A:A,0),MATCH(B754,saturation_curves!$1:$1,0),4,1,"saturation_curves")),"")</f>
        <v/>
      </c>
      <c r="F754" s="1" t="str">
        <f ca="1">IFERROR(INDIRECT(ADDRESS(MATCH(C754,saturation_curves!A:A,0),MATCH(D754,saturation_curves!$1:$1,0),4,1,"saturation_curves")),"")</f>
        <v/>
      </c>
      <c r="G754" s="1" t="str">
        <f ca="1">IFERROR(__xludf.DUMMYFUNCTION("LEFT(REGEXEXTRACT(B754,""(.*)KPI.*""),LEN(REGEXEXTRACT(B754,""(.*)KPI.*""))-1)"),"#N/A")</f>
        <v>#N/A</v>
      </c>
    </row>
    <row r="755" spans="5:7" ht="13" x14ac:dyDescent="0.15">
      <c r="E755" s="1" t="str">
        <f ca="1">IFERROR(INDIRECT(ADDRESS(MATCH(A755,saturation_curves!A:A,0),MATCH(B755,saturation_curves!$1:$1,0),4,1,"saturation_curves")),"")</f>
        <v/>
      </c>
      <c r="F755" s="1" t="str">
        <f ca="1">IFERROR(INDIRECT(ADDRESS(MATCH(C755,saturation_curves!A:A,0),MATCH(D755,saturation_curves!$1:$1,0),4,1,"saturation_curves")),"")</f>
        <v/>
      </c>
      <c r="G755" s="1" t="str">
        <f ca="1">IFERROR(__xludf.DUMMYFUNCTION("LEFT(REGEXEXTRACT(B755,""(.*)KPI.*""),LEN(REGEXEXTRACT(B755,""(.*)KPI.*""))-1)"),"#N/A")</f>
        <v>#N/A</v>
      </c>
    </row>
    <row r="756" spans="5:7" ht="13" x14ac:dyDescent="0.15">
      <c r="E756" s="1" t="str">
        <f ca="1">IFERROR(INDIRECT(ADDRESS(MATCH(A756,saturation_curves!A:A,0),MATCH(B756,saturation_curves!$1:$1,0),4,1,"saturation_curves")),"")</f>
        <v/>
      </c>
      <c r="F756" s="1" t="str">
        <f ca="1">IFERROR(INDIRECT(ADDRESS(MATCH(C756,saturation_curves!A:A,0),MATCH(D756,saturation_curves!$1:$1,0),4,1,"saturation_curves")),"")</f>
        <v/>
      </c>
      <c r="G756" s="1" t="str">
        <f ca="1">IFERROR(__xludf.DUMMYFUNCTION("LEFT(REGEXEXTRACT(B756,""(.*)KPI.*""),LEN(REGEXEXTRACT(B756,""(.*)KPI.*""))-1)"),"#N/A")</f>
        <v>#N/A</v>
      </c>
    </row>
    <row r="757" spans="5:7" ht="13" x14ac:dyDescent="0.15">
      <c r="E757" s="1" t="str">
        <f ca="1">IFERROR(INDIRECT(ADDRESS(MATCH(A757,saturation_curves!A:A,0),MATCH(B757,saturation_curves!$1:$1,0),4,1,"saturation_curves")),"")</f>
        <v/>
      </c>
      <c r="F757" s="1" t="str">
        <f ca="1">IFERROR(INDIRECT(ADDRESS(MATCH(C757,saturation_curves!A:A,0),MATCH(D757,saturation_curves!$1:$1,0),4,1,"saturation_curves")),"")</f>
        <v/>
      </c>
      <c r="G757" s="1" t="str">
        <f ca="1">IFERROR(__xludf.DUMMYFUNCTION("LEFT(REGEXEXTRACT(B757,""(.*)KPI.*""),LEN(REGEXEXTRACT(B757,""(.*)KPI.*""))-1)"),"#N/A")</f>
        <v>#N/A</v>
      </c>
    </row>
    <row r="758" spans="5:7" ht="13" x14ac:dyDescent="0.15">
      <c r="E758" s="1" t="str">
        <f ca="1">IFERROR(INDIRECT(ADDRESS(MATCH(A758,saturation_curves!A:A,0),MATCH(B758,saturation_curves!$1:$1,0),4,1,"saturation_curves")),"")</f>
        <v/>
      </c>
      <c r="F758" s="1" t="str">
        <f ca="1">IFERROR(INDIRECT(ADDRESS(MATCH(C758,saturation_curves!A:A,0),MATCH(D758,saturation_curves!$1:$1,0),4,1,"saturation_curves")),"")</f>
        <v/>
      </c>
      <c r="G758" s="1" t="str">
        <f ca="1">IFERROR(__xludf.DUMMYFUNCTION("LEFT(REGEXEXTRACT(B758,""(.*)KPI.*""),LEN(REGEXEXTRACT(B758,""(.*)KPI.*""))-1)"),"#N/A")</f>
        <v>#N/A</v>
      </c>
    </row>
    <row r="759" spans="5:7" ht="13" x14ac:dyDescent="0.15">
      <c r="E759" s="1" t="str">
        <f ca="1">IFERROR(INDIRECT(ADDRESS(MATCH(A759,saturation_curves!A:A,0),MATCH(B759,saturation_curves!$1:$1,0),4,1,"saturation_curves")),"")</f>
        <v/>
      </c>
      <c r="F759" s="1" t="str">
        <f ca="1">IFERROR(INDIRECT(ADDRESS(MATCH(C759,saturation_curves!A:A,0),MATCH(D759,saturation_curves!$1:$1,0),4,1,"saturation_curves")),"")</f>
        <v/>
      </c>
      <c r="G759" s="1" t="str">
        <f ca="1">IFERROR(__xludf.DUMMYFUNCTION("LEFT(REGEXEXTRACT(B759,""(.*)KPI.*""),LEN(REGEXEXTRACT(B759,""(.*)KPI.*""))-1)"),"#N/A")</f>
        <v>#N/A</v>
      </c>
    </row>
    <row r="760" spans="5:7" ht="13" x14ac:dyDescent="0.15">
      <c r="E760" s="1" t="str">
        <f ca="1">IFERROR(INDIRECT(ADDRESS(MATCH(A760,saturation_curves!A:A,0),MATCH(B760,saturation_curves!$1:$1,0),4,1,"saturation_curves")),"")</f>
        <v/>
      </c>
      <c r="F760" s="1" t="str">
        <f ca="1">IFERROR(INDIRECT(ADDRESS(MATCH(C760,saturation_curves!A:A,0),MATCH(D760,saturation_curves!$1:$1,0),4,1,"saturation_curves")),"")</f>
        <v/>
      </c>
      <c r="G760" s="1" t="str">
        <f ca="1">IFERROR(__xludf.DUMMYFUNCTION("LEFT(REGEXEXTRACT(B760,""(.*)KPI.*""),LEN(REGEXEXTRACT(B760,""(.*)KPI.*""))-1)"),"#N/A")</f>
        <v>#N/A</v>
      </c>
    </row>
    <row r="761" spans="5:7" ht="13" x14ac:dyDescent="0.15">
      <c r="E761" s="1" t="str">
        <f ca="1">IFERROR(INDIRECT(ADDRESS(MATCH(A761,saturation_curves!A:A,0),MATCH(B761,saturation_curves!$1:$1,0),4,1,"saturation_curves")),"")</f>
        <v/>
      </c>
      <c r="F761" s="1" t="str">
        <f ca="1">IFERROR(INDIRECT(ADDRESS(MATCH(C761,saturation_curves!A:A,0),MATCH(D761,saturation_curves!$1:$1,0),4,1,"saturation_curves")),"")</f>
        <v/>
      </c>
      <c r="G761" s="1" t="str">
        <f ca="1">IFERROR(__xludf.DUMMYFUNCTION("LEFT(REGEXEXTRACT(B761,""(.*)KPI.*""),LEN(REGEXEXTRACT(B761,""(.*)KPI.*""))-1)"),"#N/A")</f>
        <v>#N/A</v>
      </c>
    </row>
    <row r="762" spans="5:7" ht="13" x14ac:dyDescent="0.15">
      <c r="E762" s="1" t="str">
        <f ca="1">IFERROR(INDIRECT(ADDRESS(MATCH(A762,saturation_curves!A:A,0),MATCH(B762,saturation_curves!$1:$1,0),4,1,"saturation_curves")),"")</f>
        <v/>
      </c>
      <c r="F762" s="1" t="str">
        <f ca="1">IFERROR(INDIRECT(ADDRESS(MATCH(C762,saturation_curves!A:A,0),MATCH(D762,saturation_curves!$1:$1,0),4,1,"saturation_curves")),"")</f>
        <v/>
      </c>
      <c r="G762" s="1" t="str">
        <f ca="1">IFERROR(__xludf.DUMMYFUNCTION("LEFT(REGEXEXTRACT(B762,""(.*)KPI.*""),LEN(REGEXEXTRACT(B762,""(.*)KPI.*""))-1)"),"#N/A")</f>
        <v>#N/A</v>
      </c>
    </row>
    <row r="763" spans="5:7" ht="13" x14ac:dyDescent="0.15">
      <c r="E763" s="1" t="str">
        <f ca="1">IFERROR(INDIRECT(ADDRESS(MATCH(A763,saturation_curves!A:A,0),MATCH(B763,saturation_curves!$1:$1,0),4,1,"saturation_curves")),"")</f>
        <v/>
      </c>
      <c r="F763" s="1" t="str">
        <f ca="1">IFERROR(INDIRECT(ADDRESS(MATCH(C763,saturation_curves!A:A,0),MATCH(D763,saturation_curves!$1:$1,0),4,1,"saturation_curves")),"")</f>
        <v/>
      </c>
      <c r="G763" s="1" t="str">
        <f ca="1">IFERROR(__xludf.DUMMYFUNCTION("LEFT(REGEXEXTRACT(B763,""(.*)KPI.*""),LEN(REGEXEXTRACT(B763,""(.*)KPI.*""))-1)"),"#N/A")</f>
        <v>#N/A</v>
      </c>
    </row>
    <row r="764" spans="5:7" ht="13" x14ac:dyDescent="0.15">
      <c r="E764" s="1" t="str">
        <f ca="1">IFERROR(INDIRECT(ADDRESS(MATCH(A764,saturation_curves!A:A,0),MATCH(B764,saturation_curves!$1:$1,0),4,1,"saturation_curves")),"")</f>
        <v/>
      </c>
      <c r="F764" s="1" t="str">
        <f ca="1">IFERROR(INDIRECT(ADDRESS(MATCH(C764,saturation_curves!A:A,0),MATCH(D764,saturation_curves!$1:$1,0),4,1,"saturation_curves")),"")</f>
        <v/>
      </c>
      <c r="G764" s="1" t="str">
        <f ca="1">IFERROR(__xludf.DUMMYFUNCTION("LEFT(REGEXEXTRACT(B764,""(.*)KPI.*""),LEN(REGEXEXTRACT(B764,""(.*)KPI.*""))-1)"),"#N/A")</f>
        <v>#N/A</v>
      </c>
    </row>
    <row r="765" spans="5:7" ht="13" x14ac:dyDescent="0.15">
      <c r="E765" s="1" t="str">
        <f ca="1">IFERROR(INDIRECT(ADDRESS(MATCH(A765,saturation_curves!A:A,0),MATCH(B765,saturation_curves!$1:$1,0),4,1,"saturation_curves")),"")</f>
        <v/>
      </c>
      <c r="F765" s="1" t="str">
        <f ca="1">IFERROR(INDIRECT(ADDRESS(MATCH(C765,saturation_curves!A:A,0),MATCH(D765,saturation_curves!$1:$1,0),4,1,"saturation_curves")),"")</f>
        <v/>
      </c>
      <c r="G765" s="1" t="str">
        <f ca="1">IFERROR(__xludf.DUMMYFUNCTION("LEFT(REGEXEXTRACT(B765,""(.*)KPI.*""),LEN(REGEXEXTRACT(B765,""(.*)KPI.*""))-1)"),"#N/A")</f>
        <v>#N/A</v>
      </c>
    </row>
    <row r="766" spans="5:7" ht="13" x14ac:dyDescent="0.15">
      <c r="E766" s="1" t="str">
        <f ca="1">IFERROR(INDIRECT(ADDRESS(MATCH(A766,saturation_curves!A:A,0),MATCH(B766,saturation_curves!$1:$1,0),4,1,"saturation_curves")),"")</f>
        <v/>
      </c>
      <c r="F766" s="1" t="str">
        <f ca="1">IFERROR(INDIRECT(ADDRESS(MATCH(C766,saturation_curves!A:A,0),MATCH(D766,saturation_curves!$1:$1,0),4,1,"saturation_curves")),"")</f>
        <v/>
      </c>
      <c r="G766" s="1" t="str">
        <f ca="1">IFERROR(__xludf.DUMMYFUNCTION("LEFT(REGEXEXTRACT(B766,""(.*)KPI.*""),LEN(REGEXEXTRACT(B766,""(.*)KPI.*""))-1)"),"#N/A")</f>
        <v>#N/A</v>
      </c>
    </row>
    <row r="767" spans="5:7" ht="13" x14ac:dyDescent="0.15">
      <c r="E767" s="1" t="str">
        <f ca="1">IFERROR(INDIRECT(ADDRESS(MATCH(A767,saturation_curves!A:A,0),MATCH(B767,saturation_curves!$1:$1,0),4,1,"saturation_curves")),"")</f>
        <v/>
      </c>
      <c r="F767" s="1" t="str">
        <f ca="1">IFERROR(INDIRECT(ADDRESS(MATCH(C767,saturation_curves!A:A,0),MATCH(D767,saturation_curves!$1:$1,0),4,1,"saturation_curves")),"")</f>
        <v/>
      </c>
      <c r="G767" s="1" t="str">
        <f ca="1">IFERROR(__xludf.DUMMYFUNCTION("LEFT(REGEXEXTRACT(B767,""(.*)KPI.*""),LEN(REGEXEXTRACT(B767,""(.*)KPI.*""))-1)"),"#N/A")</f>
        <v>#N/A</v>
      </c>
    </row>
    <row r="768" spans="5:7" ht="13" x14ac:dyDescent="0.15">
      <c r="E768" s="1" t="str">
        <f ca="1">IFERROR(INDIRECT(ADDRESS(MATCH(A768,saturation_curves!A:A,0),MATCH(B768,saturation_curves!$1:$1,0),4,1,"saturation_curves")),"")</f>
        <v/>
      </c>
      <c r="F768" s="1" t="str">
        <f ca="1">IFERROR(INDIRECT(ADDRESS(MATCH(C768,saturation_curves!A:A,0),MATCH(D768,saturation_curves!$1:$1,0),4,1,"saturation_curves")),"")</f>
        <v/>
      </c>
      <c r="G768" s="1" t="str">
        <f ca="1">IFERROR(__xludf.DUMMYFUNCTION("LEFT(REGEXEXTRACT(B768,""(.*)KPI.*""),LEN(REGEXEXTRACT(B768,""(.*)KPI.*""))-1)"),"#N/A")</f>
        <v>#N/A</v>
      </c>
    </row>
    <row r="769" spans="5:7" ht="13" x14ac:dyDescent="0.15">
      <c r="E769" s="1" t="str">
        <f ca="1">IFERROR(INDIRECT(ADDRESS(MATCH(A769,saturation_curves!A:A,0),MATCH(B769,saturation_curves!$1:$1,0),4,1,"saturation_curves")),"")</f>
        <v/>
      </c>
      <c r="F769" s="1" t="str">
        <f ca="1">IFERROR(INDIRECT(ADDRESS(MATCH(C769,saturation_curves!A:A,0),MATCH(D769,saturation_curves!$1:$1,0),4,1,"saturation_curves")),"")</f>
        <v/>
      </c>
      <c r="G769" s="1" t="str">
        <f ca="1">IFERROR(__xludf.DUMMYFUNCTION("LEFT(REGEXEXTRACT(B769,""(.*)KPI.*""),LEN(REGEXEXTRACT(B769,""(.*)KPI.*""))-1)"),"#N/A")</f>
        <v>#N/A</v>
      </c>
    </row>
    <row r="770" spans="5:7" ht="13" x14ac:dyDescent="0.15">
      <c r="E770" s="1" t="str">
        <f ca="1">IFERROR(INDIRECT(ADDRESS(MATCH(A770,saturation_curves!A:A,0),MATCH(B770,saturation_curves!$1:$1,0),4,1,"saturation_curves")),"")</f>
        <v/>
      </c>
      <c r="F770" s="1" t="str">
        <f ca="1">IFERROR(INDIRECT(ADDRESS(MATCH(C770,saturation_curves!A:A,0),MATCH(D770,saturation_curves!$1:$1,0),4,1,"saturation_curves")),"")</f>
        <v/>
      </c>
      <c r="G770" s="1" t="str">
        <f ca="1">IFERROR(__xludf.DUMMYFUNCTION("LEFT(REGEXEXTRACT(B770,""(.*)KPI.*""),LEN(REGEXEXTRACT(B770,""(.*)KPI.*""))-1)"),"#N/A")</f>
        <v>#N/A</v>
      </c>
    </row>
    <row r="771" spans="5:7" ht="13" x14ac:dyDescent="0.15">
      <c r="E771" s="1" t="str">
        <f ca="1">IFERROR(INDIRECT(ADDRESS(MATCH(A771,saturation_curves!A:A,0),MATCH(B771,saturation_curves!$1:$1,0),4,1,"saturation_curves")),"")</f>
        <v/>
      </c>
      <c r="F771" s="1" t="str">
        <f ca="1">IFERROR(INDIRECT(ADDRESS(MATCH(C771,saturation_curves!A:A,0),MATCH(D771,saturation_curves!$1:$1,0),4,1,"saturation_curves")),"")</f>
        <v/>
      </c>
      <c r="G771" s="1" t="str">
        <f ca="1">IFERROR(__xludf.DUMMYFUNCTION("LEFT(REGEXEXTRACT(B771,""(.*)KPI.*""),LEN(REGEXEXTRACT(B771,""(.*)KPI.*""))-1)"),"#N/A")</f>
        <v>#N/A</v>
      </c>
    </row>
    <row r="772" spans="5:7" ht="13" x14ac:dyDescent="0.15">
      <c r="E772" s="1" t="str">
        <f ca="1">IFERROR(INDIRECT(ADDRESS(MATCH(A772,saturation_curves!A:A,0),MATCH(B772,saturation_curves!$1:$1,0),4,1,"saturation_curves")),"")</f>
        <v/>
      </c>
      <c r="F772" s="1" t="str">
        <f ca="1">IFERROR(INDIRECT(ADDRESS(MATCH(C772,saturation_curves!A:A,0),MATCH(D772,saturation_curves!$1:$1,0),4,1,"saturation_curves")),"")</f>
        <v/>
      </c>
      <c r="G772" s="1" t="str">
        <f ca="1">IFERROR(__xludf.DUMMYFUNCTION("LEFT(REGEXEXTRACT(B772,""(.*)KPI.*""),LEN(REGEXEXTRACT(B772,""(.*)KPI.*""))-1)"),"#N/A")</f>
        <v>#N/A</v>
      </c>
    </row>
    <row r="773" spans="5:7" ht="13" x14ac:dyDescent="0.15">
      <c r="E773" s="1" t="str">
        <f ca="1">IFERROR(INDIRECT(ADDRESS(MATCH(A773,saturation_curves!A:A,0),MATCH(B773,saturation_curves!$1:$1,0),4,1,"saturation_curves")),"")</f>
        <v/>
      </c>
      <c r="F773" s="1" t="str">
        <f ca="1">IFERROR(INDIRECT(ADDRESS(MATCH(C773,saturation_curves!A:A,0),MATCH(D773,saturation_curves!$1:$1,0),4,1,"saturation_curves")),"")</f>
        <v/>
      </c>
      <c r="G773" s="1" t="str">
        <f ca="1">IFERROR(__xludf.DUMMYFUNCTION("LEFT(REGEXEXTRACT(B773,""(.*)KPI.*""),LEN(REGEXEXTRACT(B773,""(.*)KPI.*""))-1)"),"#N/A")</f>
        <v>#N/A</v>
      </c>
    </row>
    <row r="774" spans="5:7" ht="13" x14ac:dyDescent="0.15">
      <c r="E774" s="1" t="str">
        <f ca="1">IFERROR(INDIRECT(ADDRESS(MATCH(A774,saturation_curves!A:A,0),MATCH(B774,saturation_curves!$1:$1,0),4,1,"saturation_curves")),"")</f>
        <v/>
      </c>
      <c r="F774" s="1" t="str">
        <f ca="1">IFERROR(INDIRECT(ADDRESS(MATCH(C774,saturation_curves!A:A,0),MATCH(D774,saturation_curves!$1:$1,0),4,1,"saturation_curves")),"")</f>
        <v/>
      </c>
      <c r="G774" s="1" t="str">
        <f ca="1">IFERROR(__xludf.DUMMYFUNCTION("LEFT(REGEXEXTRACT(B774,""(.*)KPI.*""),LEN(REGEXEXTRACT(B774,""(.*)KPI.*""))-1)"),"#N/A")</f>
        <v>#N/A</v>
      </c>
    </row>
    <row r="775" spans="5:7" ht="13" x14ac:dyDescent="0.15">
      <c r="E775" s="1" t="str">
        <f ca="1">IFERROR(INDIRECT(ADDRESS(MATCH(A775,saturation_curves!A:A,0),MATCH(B775,saturation_curves!$1:$1,0),4,1,"saturation_curves")),"")</f>
        <v/>
      </c>
      <c r="F775" s="1" t="str">
        <f ca="1">IFERROR(INDIRECT(ADDRESS(MATCH(C775,saturation_curves!A:A,0),MATCH(D775,saturation_curves!$1:$1,0),4,1,"saturation_curves")),"")</f>
        <v/>
      </c>
      <c r="G775" s="1" t="str">
        <f ca="1">IFERROR(__xludf.DUMMYFUNCTION("LEFT(REGEXEXTRACT(B775,""(.*)KPI.*""),LEN(REGEXEXTRACT(B775,""(.*)KPI.*""))-1)"),"#N/A")</f>
        <v>#N/A</v>
      </c>
    </row>
    <row r="776" spans="5:7" ht="13" x14ac:dyDescent="0.15">
      <c r="E776" s="1" t="str">
        <f ca="1">IFERROR(INDIRECT(ADDRESS(MATCH(A776,saturation_curves!A:A,0),MATCH(B776,saturation_curves!$1:$1,0),4,1,"saturation_curves")),"")</f>
        <v/>
      </c>
      <c r="F776" s="1" t="str">
        <f ca="1">IFERROR(INDIRECT(ADDRESS(MATCH(C776,saturation_curves!A:A,0),MATCH(D776,saturation_curves!$1:$1,0),4,1,"saturation_curves")),"")</f>
        <v/>
      </c>
      <c r="G776" s="1" t="str">
        <f ca="1">IFERROR(__xludf.DUMMYFUNCTION("LEFT(REGEXEXTRACT(B776,""(.*)KPI.*""),LEN(REGEXEXTRACT(B776,""(.*)KPI.*""))-1)"),"#N/A")</f>
        <v>#N/A</v>
      </c>
    </row>
    <row r="777" spans="5:7" ht="13" x14ac:dyDescent="0.15">
      <c r="E777" s="1" t="str">
        <f ca="1">IFERROR(INDIRECT(ADDRESS(MATCH(A777,saturation_curves!A:A,0),MATCH(B777,saturation_curves!$1:$1,0),4,1,"saturation_curves")),"")</f>
        <v/>
      </c>
      <c r="F777" s="1" t="str">
        <f ca="1">IFERROR(INDIRECT(ADDRESS(MATCH(C777,saturation_curves!A:A,0),MATCH(D777,saturation_curves!$1:$1,0),4,1,"saturation_curves")),"")</f>
        <v/>
      </c>
      <c r="G777" s="1" t="str">
        <f ca="1">IFERROR(__xludf.DUMMYFUNCTION("LEFT(REGEXEXTRACT(B777,""(.*)KPI.*""),LEN(REGEXEXTRACT(B777,""(.*)KPI.*""))-1)"),"#N/A")</f>
        <v>#N/A</v>
      </c>
    </row>
    <row r="778" spans="5:7" ht="13" x14ac:dyDescent="0.15">
      <c r="E778" s="1" t="str">
        <f ca="1">IFERROR(INDIRECT(ADDRESS(MATCH(A778,saturation_curves!A:A,0),MATCH(B778,saturation_curves!$1:$1,0),4,1,"saturation_curves")),"")</f>
        <v/>
      </c>
      <c r="F778" s="1" t="str">
        <f ca="1">IFERROR(INDIRECT(ADDRESS(MATCH(C778,saturation_curves!A:A,0),MATCH(D778,saturation_curves!$1:$1,0),4,1,"saturation_curves")),"")</f>
        <v/>
      </c>
      <c r="G778" s="1" t="str">
        <f ca="1">IFERROR(__xludf.DUMMYFUNCTION("LEFT(REGEXEXTRACT(B778,""(.*)KPI.*""),LEN(REGEXEXTRACT(B778,""(.*)KPI.*""))-1)"),"#N/A")</f>
        <v>#N/A</v>
      </c>
    </row>
    <row r="779" spans="5:7" ht="13" x14ac:dyDescent="0.15">
      <c r="E779" s="1" t="str">
        <f ca="1">IFERROR(INDIRECT(ADDRESS(MATCH(A779,saturation_curves!A:A,0),MATCH(B779,saturation_curves!$1:$1,0),4,1,"saturation_curves")),"")</f>
        <v/>
      </c>
      <c r="F779" s="1" t="str">
        <f ca="1">IFERROR(INDIRECT(ADDRESS(MATCH(C779,saturation_curves!A:A,0),MATCH(D779,saturation_curves!$1:$1,0),4,1,"saturation_curves")),"")</f>
        <v/>
      </c>
      <c r="G779" s="1" t="str">
        <f ca="1">IFERROR(__xludf.DUMMYFUNCTION("LEFT(REGEXEXTRACT(B779,""(.*)KPI.*""),LEN(REGEXEXTRACT(B779,""(.*)KPI.*""))-1)"),"#N/A")</f>
        <v>#N/A</v>
      </c>
    </row>
    <row r="780" spans="5:7" ht="13" x14ac:dyDescent="0.15">
      <c r="E780" s="1" t="str">
        <f ca="1">IFERROR(INDIRECT(ADDRESS(MATCH(A780,saturation_curves!A:A,0),MATCH(B780,saturation_curves!$1:$1,0),4,1,"saturation_curves")),"")</f>
        <v/>
      </c>
      <c r="F780" s="1" t="str">
        <f ca="1">IFERROR(INDIRECT(ADDRESS(MATCH(C780,saturation_curves!A:A,0),MATCH(D780,saturation_curves!$1:$1,0),4,1,"saturation_curves")),"")</f>
        <v/>
      </c>
      <c r="G780" s="1" t="str">
        <f ca="1">IFERROR(__xludf.DUMMYFUNCTION("LEFT(REGEXEXTRACT(B780,""(.*)KPI.*""),LEN(REGEXEXTRACT(B780,""(.*)KPI.*""))-1)"),"#N/A")</f>
        <v>#N/A</v>
      </c>
    </row>
    <row r="781" spans="5:7" ht="13" x14ac:dyDescent="0.15">
      <c r="E781" s="1" t="str">
        <f ca="1">IFERROR(INDIRECT(ADDRESS(MATCH(A781,saturation_curves!A:A,0),MATCH(B781,saturation_curves!$1:$1,0),4,1,"saturation_curves")),"")</f>
        <v/>
      </c>
      <c r="F781" s="1" t="str">
        <f ca="1">IFERROR(INDIRECT(ADDRESS(MATCH(C781,saturation_curves!A:A,0),MATCH(D781,saturation_curves!$1:$1,0),4,1,"saturation_curves")),"")</f>
        <v/>
      </c>
      <c r="G781" s="1" t="str">
        <f ca="1">IFERROR(__xludf.DUMMYFUNCTION("LEFT(REGEXEXTRACT(B781,""(.*)KPI.*""),LEN(REGEXEXTRACT(B781,""(.*)KPI.*""))-1)"),"#N/A")</f>
        <v>#N/A</v>
      </c>
    </row>
    <row r="782" spans="5:7" ht="13" x14ac:dyDescent="0.15">
      <c r="E782" s="1" t="str">
        <f ca="1">IFERROR(INDIRECT(ADDRESS(MATCH(A782,saturation_curves!A:A,0),MATCH(B782,saturation_curves!$1:$1,0),4,1,"saturation_curves")),"")</f>
        <v/>
      </c>
      <c r="F782" s="1" t="str">
        <f ca="1">IFERROR(INDIRECT(ADDRESS(MATCH(C782,saturation_curves!A:A,0),MATCH(D782,saturation_curves!$1:$1,0),4,1,"saturation_curves")),"")</f>
        <v/>
      </c>
      <c r="G782" s="1" t="str">
        <f ca="1">IFERROR(__xludf.DUMMYFUNCTION("LEFT(REGEXEXTRACT(B782,""(.*)KPI.*""),LEN(REGEXEXTRACT(B782,""(.*)KPI.*""))-1)"),"#N/A")</f>
        <v>#N/A</v>
      </c>
    </row>
    <row r="783" spans="5:7" ht="13" x14ac:dyDescent="0.15">
      <c r="E783" s="1" t="str">
        <f ca="1">IFERROR(INDIRECT(ADDRESS(MATCH(A783,saturation_curves!A:A,0),MATCH(B783,saturation_curves!$1:$1,0),4,1,"saturation_curves")),"")</f>
        <v/>
      </c>
      <c r="F783" s="1" t="str">
        <f ca="1">IFERROR(INDIRECT(ADDRESS(MATCH(C783,saturation_curves!A:A,0),MATCH(D783,saturation_curves!$1:$1,0),4,1,"saturation_curves")),"")</f>
        <v/>
      </c>
      <c r="G783" s="1" t="str">
        <f ca="1">IFERROR(__xludf.DUMMYFUNCTION("LEFT(REGEXEXTRACT(B783,""(.*)KPI.*""),LEN(REGEXEXTRACT(B783,""(.*)KPI.*""))-1)"),"#N/A")</f>
        <v>#N/A</v>
      </c>
    </row>
    <row r="784" spans="5:7" ht="13" x14ac:dyDescent="0.15">
      <c r="E784" s="1" t="str">
        <f ca="1">IFERROR(INDIRECT(ADDRESS(MATCH(A784,saturation_curves!A:A,0),MATCH(B784,saturation_curves!$1:$1,0),4,1,"saturation_curves")),"")</f>
        <v/>
      </c>
      <c r="F784" s="1" t="str">
        <f ca="1">IFERROR(INDIRECT(ADDRESS(MATCH(C784,saturation_curves!A:A,0),MATCH(D784,saturation_curves!$1:$1,0),4,1,"saturation_curves")),"")</f>
        <v/>
      </c>
      <c r="G784" s="1" t="str">
        <f ca="1">IFERROR(__xludf.DUMMYFUNCTION("LEFT(REGEXEXTRACT(B784,""(.*)KPI.*""),LEN(REGEXEXTRACT(B784,""(.*)KPI.*""))-1)"),"#N/A")</f>
        <v>#N/A</v>
      </c>
    </row>
    <row r="785" spans="5:7" ht="13" x14ac:dyDescent="0.15">
      <c r="E785" s="1" t="str">
        <f ca="1">IFERROR(INDIRECT(ADDRESS(MATCH(A785,saturation_curves!A:A,0),MATCH(B785,saturation_curves!$1:$1,0),4,1,"saturation_curves")),"")</f>
        <v/>
      </c>
      <c r="F785" s="1" t="str">
        <f ca="1">IFERROR(INDIRECT(ADDRESS(MATCH(C785,saturation_curves!A:A,0),MATCH(D785,saturation_curves!$1:$1,0),4,1,"saturation_curves")),"")</f>
        <v/>
      </c>
      <c r="G785" s="1" t="str">
        <f ca="1">IFERROR(__xludf.DUMMYFUNCTION("LEFT(REGEXEXTRACT(B785,""(.*)KPI.*""),LEN(REGEXEXTRACT(B785,""(.*)KPI.*""))-1)"),"#N/A")</f>
        <v>#N/A</v>
      </c>
    </row>
    <row r="786" spans="5:7" ht="13" x14ac:dyDescent="0.15">
      <c r="E786" s="1" t="str">
        <f ca="1">IFERROR(INDIRECT(ADDRESS(MATCH(A786,saturation_curves!A:A,0),MATCH(B786,saturation_curves!$1:$1,0),4,1,"saturation_curves")),"")</f>
        <v/>
      </c>
      <c r="F786" s="1" t="str">
        <f ca="1">IFERROR(INDIRECT(ADDRESS(MATCH(C786,saturation_curves!A:A,0),MATCH(D786,saturation_curves!$1:$1,0),4,1,"saturation_curves")),"")</f>
        <v/>
      </c>
      <c r="G786" s="1" t="str">
        <f ca="1">IFERROR(__xludf.DUMMYFUNCTION("LEFT(REGEXEXTRACT(B786,""(.*)KPI.*""),LEN(REGEXEXTRACT(B786,""(.*)KPI.*""))-1)"),"#N/A")</f>
        <v>#N/A</v>
      </c>
    </row>
    <row r="787" spans="5:7" ht="13" x14ac:dyDescent="0.15">
      <c r="E787" s="1" t="str">
        <f ca="1">IFERROR(INDIRECT(ADDRESS(MATCH(A787,saturation_curves!A:A,0),MATCH(B787,saturation_curves!$1:$1,0),4,1,"saturation_curves")),"")</f>
        <v/>
      </c>
      <c r="F787" s="1" t="str">
        <f ca="1">IFERROR(INDIRECT(ADDRESS(MATCH(C787,saturation_curves!A:A,0),MATCH(D787,saturation_curves!$1:$1,0),4,1,"saturation_curves")),"")</f>
        <v/>
      </c>
      <c r="G787" s="1" t="str">
        <f ca="1">IFERROR(__xludf.DUMMYFUNCTION("LEFT(REGEXEXTRACT(B787,""(.*)KPI.*""),LEN(REGEXEXTRACT(B787,""(.*)KPI.*""))-1)"),"#N/A")</f>
        <v>#N/A</v>
      </c>
    </row>
    <row r="788" spans="5:7" ht="13" x14ac:dyDescent="0.15">
      <c r="E788" s="1" t="str">
        <f ca="1">IFERROR(INDIRECT(ADDRESS(MATCH(A788,saturation_curves!A:A,0),MATCH(B788,saturation_curves!$1:$1,0),4,1,"saturation_curves")),"")</f>
        <v/>
      </c>
      <c r="F788" s="1" t="str">
        <f ca="1">IFERROR(INDIRECT(ADDRESS(MATCH(C788,saturation_curves!A:A,0),MATCH(D788,saturation_curves!$1:$1,0),4,1,"saturation_curves")),"")</f>
        <v/>
      </c>
      <c r="G788" s="1" t="str">
        <f ca="1">IFERROR(__xludf.DUMMYFUNCTION("LEFT(REGEXEXTRACT(B788,""(.*)KPI.*""),LEN(REGEXEXTRACT(B788,""(.*)KPI.*""))-1)"),"#N/A")</f>
        <v>#N/A</v>
      </c>
    </row>
    <row r="789" spans="5:7" ht="13" x14ac:dyDescent="0.15">
      <c r="E789" s="1" t="str">
        <f ca="1">IFERROR(INDIRECT(ADDRESS(MATCH(A789,saturation_curves!A:A,0),MATCH(B789,saturation_curves!$1:$1,0),4,1,"saturation_curves")),"")</f>
        <v/>
      </c>
      <c r="F789" s="1" t="str">
        <f ca="1">IFERROR(INDIRECT(ADDRESS(MATCH(C789,saturation_curves!A:A,0),MATCH(D789,saturation_curves!$1:$1,0),4,1,"saturation_curves")),"")</f>
        <v/>
      </c>
      <c r="G789" s="1" t="str">
        <f ca="1">IFERROR(__xludf.DUMMYFUNCTION("LEFT(REGEXEXTRACT(B789,""(.*)KPI.*""),LEN(REGEXEXTRACT(B789,""(.*)KPI.*""))-1)"),"#N/A")</f>
        <v>#N/A</v>
      </c>
    </row>
    <row r="790" spans="5:7" ht="13" x14ac:dyDescent="0.15">
      <c r="E790" s="1" t="str">
        <f ca="1">IFERROR(INDIRECT(ADDRESS(MATCH(A790,saturation_curves!A:A,0),MATCH(B790,saturation_curves!$1:$1,0),4,1,"saturation_curves")),"")</f>
        <v/>
      </c>
      <c r="F790" s="1" t="str">
        <f ca="1">IFERROR(INDIRECT(ADDRESS(MATCH(C790,saturation_curves!A:A,0),MATCH(D790,saturation_curves!$1:$1,0),4,1,"saturation_curves")),"")</f>
        <v/>
      </c>
      <c r="G790" s="1" t="str">
        <f ca="1">IFERROR(__xludf.DUMMYFUNCTION("LEFT(REGEXEXTRACT(B790,""(.*)KPI.*""),LEN(REGEXEXTRACT(B790,""(.*)KPI.*""))-1)"),"#N/A")</f>
        <v>#N/A</v>
      </c>
    </row>
    <row r="791" spans="5:7" ht="13" x14ac:dyDescent="0.15">
      <c r="E791" s="1" t="str">
        <f ca="1">IFERROR(INDIRECT(ADDRESS(MATCH(A791,saturation_curves!A:A,0),MATCH(B791,saturation_curves!$1:$1,0),4,1,"saturation_curves")),"")</f>
        <v/>
      </c>
      <c r="F791" s="1" t="str">
        <f ca="1">IFERROR(INDIRECT(ADDRESS(MATCH(C791,saturation_curves!A:A,0),MATCH(D791,saturation_curves!$1:$1,0),4,1,"saturation_curves")),"")</f>
        <v/>
      </c>
      <c r="G791" s="1" t="str">
        <f ca="1">IFERROR(__xludf.DUMMYFUNCTION("LEFT(REGEXEXTRACT(B791,""(.*)KPI.*""),LEN(REGEXEXTRACT(B791,""(.*)KPI.*""))-1)"),"#N/A")</f>
        <v>#N/A</v>
      </c>
    </row>
    <row r="792" spans="5:7" ht="13" x14ac:dyDescent="0.15">
      <c r="E792" s="1" t="str">
        <f ca="1">IFERROR(INDIRECT(ADDRESS(MATCH(A792,saturation_curves!A:A,0),MATCH(B792,saturation_curves!$1:$1,0),4,1,"saturation_curves")),"")</f>
        <v/>
      </c>
      <c r="F792" s="1" t="str">
        <f ca="1">IFERROR(INDIRECT(ADDRESS(MATCH(C792,saturation_curves!A:A,0),MATCH(D792,saturation_curves!$1:$1,0),4,1,"saturation_curves")),"")</f>
        <v/>
      </c>
      <c r="G792" s="1" t="str">
        <f ca="1">IFERROR(__xludf.DUMMYFUNCTION("LEFT(REGEXEXTRACT(B792,""(.*)KPI.*""),LEN(REGEXEXTRACT(B792,""(.*)KPI.*""))-1)"),"#N/A")</f>
        <v>#N/A</v>
      </c>
    </row>
    <row r="793" spans="5:7" ht="13" x14ac:dyDescent="0.15">
      <c r="E793" s="1" t="str">
        <f ca="1">IFERROR(INDIRECT(ADDRESS(MATCH(A793,saturation_curves!A:A,0),MATCH(B793,saturation_curves!$1:$1,0),4,1,"saturation_curves")),"")</f>
        <v/>
      </c>
      <c r="F793" s="1" t="str">
        <f ca="1">IFERROR(INDIRECT(ADDRESS(MATCH(C793,saturation_curves!A:A,0),MATCH(D793,saturation_curves!$1:$1,0),4,1,"saturation_curves")),"")</f>
        <v/>
      </c>
      <c r="G793" s="1" t="str">
        <f ca="1">IFERROR(__xludf.DUMMYFUNCTION("LEFT(REGEXEXTRACT(B793,""(.*)KPI.*""),LEN(REGEXEXTRACT(B793,""(.*)KPI.*""))-1)"),"#N/A")</f>
        <v>#N/A</v>
      </c>
    </row>
    <row r="794" spans="5:7" ht="13" x14ac:dyDescent="0.15">
      <c r="E794" s="1" t="str">
        <f ca="1">IFERROR(INDIRECT(ADDRESS(MATCH(A794,saturation_curves!A:A,0),MATCH(B794,saturation_curves!$1:$1,0),4,1,"saturation_curves")),"")</f>
        <v/>
      </c>
      <c r="F794" s="1" t="str">
        <f ca="1">IFERROR(INDIRECT(ADDRESS(MATCH(C794,saturation_curves!A:A,0),MATCH(D794,saturation_curves!$1:$1,0),4,1,"saturation_curves")),"")</f>
        <v/>
      </c>
      <c r="G794" s="1" t="str">
        <f ca="1">IFERROR(__xludf.DUMMYFUNCTION("LEFT(REGEXEXTRACT(B794,""(.*)KPI.*""),LEN(REGEXEXTRACT(B794,""(.*)KPI.*""))-1)"),"#N/A")</f>
        <v>#N/A</v>
      </c>
    </row>
    <row r="795" spans="5:7" ht="13" x14ac:dyDescent="0.15">
      <c r="E795" s="1" t="str">
        <f ca="1">IFERROR(INDIRECT(ADDRESS(MATCH(A795,saturation_curves!A:A,0),MATCH(B795,saturation_curves!$1:$1,0),4,1,"saturation_curves")),"")</f>
        <v/>
      </c>
      <c r="F795" s="1" t="str">
        <f ca="1">IFERROR(INDIRECT(ADDRESS(MATCH(C795,saturation_curves!A:A,0),MATCH(D795,saturation_curves!$1:$1,0),4,1,"saturation_curves")),"")</f>
        <v/>
      </c>
      <c r="G795" s="1" t="str">
        <f ca="1">IFERROR(__xludf.DUMMYFUNCTION("LEFT(REGEXEXTRACT(B795,""(.*)KPI.*""),LEN(REGEXEXTRACT(B795,""(.*)KPI.*""))-1)"),"#N/A")</f>
        <v>#N/A</v>
      </c>
    </row>
    <row r="796" spans="5:7" ht="13" x14ac:dyDescent="0.15">
      <c r="E796" s="1" t="str">
        <f ca="1">IFERROR(INDIRECT(ADDRESS(MATCH(A796,saturation_curves!A:A,0),MATCH(B796,saturation_curves!$1:$1,0),4,1,"saturation_curves")),"")</f>
        <v/>
      </c>
      <c r="F796" s="1" t="str">
        <f ca="1">IFERROR(INDIRECT(ADDRESS(MATCH(C796,saturation_curves!A:A,0),MATCH(D796,saturation_curves!$1:$1,0),4,1,"saturation_curves")),"")</f>
        <v/>
      </c>
      <c r="G796" s="1" t="str">
        <f ca="1">IFERROR(__xludf.DUMMYFUNCTION("LEFT(REGEXEXTRACT(B796,""(.*)KPI.*""),LEN(REGEXEXTRACT(B796,""(.*)KPI.*""))-1)"),"#N/A")</f>
        <v>#N/A</v>
      </c>
    </row>
    <row r="797" spans="5:7" ht="13" x14ac:dyDescent="0.15">
      <c r="E797" s="1" t="str">
        <f ca="1">IFERROR(INDIRECT(ADDRESS(MATCH(A797,saturation_curves!A:A,0),MATCH(B797,saturation_curves!$1:$1,0),4,1,"saturation_curves")),"")</f>
        <v/>
      </c>
      <c r="F797" s="1" t="str">
        <f ca="1">IFERROR(INDIRECT(ADDRESS(MATCH(C797,saturation_curves!A:A,0),MATCH(D797,saturation_curves!$1:$1,0),4,1,"saturation_curves")),"")</f>
        <v/>
      </c>
      <c r="G797" s="1" t="str">
        <f ca="1">IFERROR(__xludf.DUMMYFUNCTION("LEFT(REGEXEXTRACT(B797,""(.*)KPI.*""),LEN(REGEXEXTRACT(B797,""(.*)KPI.*""))-1)"),"#N/A")</f>
        <v>#N/A</v>
      </c>
    </row>
    <row r="798" spans="5:7" ht="13" x14ac:dyDescent="0.15">
      <c r="E798" s="1" t="str">
        <f ca="1">IFERROR(INDIRECT(ADDRESS(MATCH(A798,saturation_curves!A:A,0),MATCH(B798,saturation_curves!$1:$1,0),4,1,"saturation_curves")),"")</f>
        <v/>
      </c>
      <c r="F798" s="1" t="str">
        <f ca="1">IFERROR(INDIRECT(ADDRESS(MATCH(C798,saturation_curves!A:A,0),MATCH(D798,saturation_curves!$1:$1,0),4,1,"saturation_curves")),"")</f>
        <v/>
      </c>
      <c r="G798" s="1" t="str">
        <f ca="1">IFERROR(__xludf.DUMMYFUNCTION("LEFT(REGEXEXTRACT(B798,""(.*)KPI.*""),LEN(REGEXEXTRACT(B798,""(.*)KPI.*""))-1)"),"#N/A")</f>
        <v>#N/A</v>
      </c>
    </row>
    <row r="799" spans="5:7" ht="13" x14ac:dyDescent="0.15">
      <c r="E799" s="1" t="str">
        <f ca="1">IFERROR(INDIRECT(ADDRESS(MATCH(A799,saturation_curves!A:A,0),MATCH(B799,saturation_curves!$1:$1,0),4,1,"saturation_curves")),"")</f>
        <v/>
      </c>
      <c r="F799" s="1" t="str">
        <f ca="1">IFERROR(INDIRECT(ADDRESS(MATCH(C799,saturation_curves!A:A,0),MATCH(D799,saturation_curves!$1:$1,0),4,1,"saturation_curves")),"")</f>
        <v/>
      </c>
      <c r="G799" s="1" t="str">
        <f ca="1">IFERROR(__xludf.DUMMYFUNCTION("LEFT(REGEXEXTRACT(B799,""(.*)KPI.*""),LEN(REGEXEXTRACT(B799,""(.*)KPI.*""))-1)"),"#N/A")</f>
        <v>#N/A</v>
      </c>
    </row>
    <row r="800" spans="5:7" ht="13" x14ac:dyDescent="0.15">
      <c r="E800" s="1" t="str">
        <f ca="1">IFERROR(INDIRECT(ADDRESS(MATCH(A800,saturation_curves!A:A,0),MATCH(B800,saturation_curves!$1:$1,0),4,1,"saturation_curves")),"")</f>
        <v/>
      </c>
      <c r="F800" s="1" t="str">
        <f ca="1">IFERROR(INDIRECT(ADDRESS(MATCH(C800,saturation_curves!A:A,0),MATCH(D800,saturation_curves!$1:$1,0),4,1,"saturation_curves")),"")</f>
        <v/>
      </c>
      <c r="G800" s="1" t="str">
        <f ca="1">IFERROR(__xludf.DUMMYFUNCTION("LEFT(REGEXEXTRACT(B800,""(.*)KPI.*""),LEN(REGEXEXTRACT(B800,""(.*)KPI.*""))-1)"),"#N/A")</f>
        <v>#N/A</v>
      </c>
    </row>
    <row r="801" spans="5:7" ht="13" x14ac:dyDescent="0.15">
      <c r="E801" s="1" t="str">
        <f ca="1">IFERROR(INDIRECT(ADDRESS(MATCH(A801,saturation_curves!A:A,0),MATCH(B801,saturation_curves!$1:$1,0),4,1,"saturation_curves")),"")</f>
        <v/>
      </c>
      <c r="F801" s="1" t="str">
        <f ca="1">IFERROR(INDIRECT(ADDRESS(MATCH(C801,saturation_curves!A:A,0),MATCH(D801,saturation_curves!$1:$1,0),4,1,"saturation_curves")),"")</f>
        <v/>
      </c>
      <c r="G801" s="1" t="str">
        <f ca="1">IFERROR(__xludf.DUMMYFUNCTION("LEFT(REGEXEXTRACT(B801,""(.*)KPI.*""),LEN(REGEXEXTRACT(B801,""(.*)KPI.*""))-1)"),"#N/A")</f>
        <v>#N/A</v>
      </c>
    </row>
    <row r="802" spans="5:7" ht="13" x14ac:dyDescent="0.15">
      <c r="E802" s="1" t="str">
        <f ca="1">IFERROR(INDIRECT(ADDRESS(MATCH(A802,saturation_curves!A:A,0),MATCH(B802,saturation_curves!$1:$1,0),4,1,"saturation_curves")),"")</f>
        <v/>
      </c>
      <c r="F802" s="1" t="str">
        <f ca="1">IFERROR(INDIRECT(ADDRESS(MATCH(C802,saturation_curves!A:A,0),MATCH(D802,saturation_curves!$1:$1,0),4,1,"saturation_curves")),"")</f>
        <v/>
      </c>
      <c r="G802" s="1" t="str">
        <f ca="1">IFERROR(__xludf.DUMMYFUNCTION("LEFT(REGEXEXTRACT(B802,""(.*)KPI.*""),LEN(REGEXEXTRACT(B802,""(.*)KPI.*""))-1)"),"#N/A")</f>
        <v>#N/A</v>
      </c>
    </row>
    <row r="803" spans="5:7" ht="13" x14ac:dyDescent="0.15">
      <c r="E803" s="1" t="str">
        <f ca="1">IFERROR(INDIRECT(ADDRESS(MATCH(A803,saturation_curves!A:A,0),MATCH(B803,saturation_curves!$1:$1,0),4,1,"saturation_curves")),"")</f>
        <v/>
      </c>
      <c r="F803" s="1" t="str">
        <f ca="1">IFERROR(INDIRECT(ADDRESS(MATCH(C803,saturation_curves!A:A,0),MATCH(D803,saturation_curves!$1:$1,0),4,1,"saturation_curves")),"")</f>
        <v/>
      </c>
      <c r="G803" s="1" t="str">
        <f ca="1">IFERROR(__xludf.DUMMYFUNCTION("LEFT(REGEXEXTRACT(B803,""(.*)KPI.*""),LEN(REGEXEXTRACT(B803,""(.*)KPI.*""))-1)"),"#N/A")</f>
        <v>#N/A</v>
      </c>
    </row>
    <row r="804" spans="5:7" ht="13" x14ac:dyDescent="0.15">
      <c r="E804" s="1" t="str">
        <f ca="1">IFERROR(INDIRECT(ADDRESS(MATCH(A804,saturation_curves!A:A,0),MATCH(B804,saturation_curves!$1:$1,0),4,1,"saturation_curves")),"")</f>
        <v/>
      </c>
      <c r="F804" s="1" t="str">
        <f ca="1">IFERROR(INDIRECT(ADDRESS(MATCH(C804,saturation_curves!A:A,0),MATCH(D804,saturation_curves!$1:$1,0),4,1,"saturation_curves")),"")</f>
        <v/>
      </c>
      <c r="G804" s="1" t="str">
        <f ca="1">IFERROR(__xludf.DUMMYFUNCTION("LEFT(REGEXEXTRACT(B804,""(.*)KPI.*""),LEN(REGEXEXTRACT(B804,""(.*)KPI.*""))-1)"),"#N/A")</f>
        <v>#N/A</v>
      </c>
    </row>
    <row r="805" spans="5:7" ht="13" x14ac:dyDescent="0.15">
      <c r="E805" s="1" t="str">
        <f ca="1">IFERROR(INDIRECT(ADDRESS(MATCH(A805,saturation_curves!A:A,0),MATCH(B805,saturation_curves!$1:$1,0),4,1,"saturation_curves")),"")</f>
        <v/>
      </c>
      <c r="F805" s="1" t="str">
        <f ca="1">IFERROR(INDIRECT(ADDRESS(MATCH(C805,saturation_curves!A:A,0),MATCH(D805,saturation_curves!$1:$1,0),4,1,"saturation_curves")),"")</f>
        <v/>
      </c>
      <c r="G805" s="1" t="str">
        <f ca="1">IFERROR(__xludf.DUMMYFUNCTION("LEFT(REGEXEXTRACT(B805,""(.*)KPI.*""),LEN(REGEXEXTRACT(B805,""(.*)KPI.*""))-1)"),"#N/A")</f>
        <v>#N/A</v>
      </c>
    </row>
    <row r="806" spans="5:7" ht="13" x14ac:dyDescent="0.15">
      <c r="E806" s="1" t="str">
        <f ca="1">IFERROR(INDIRECT(ADDRESS(MATCH(A806,saturation_curves!A:A,0),MATCH(B806,saturation_curves!$1:$1,0),4,1,"saturation_curves")),"")</f>
        <v/>
      </c>
      <c r="F806" s="1" t="str">
        <f ca="1">IFERROR(INDIRECT(ADDRESS(MATCH(C806,saturation_curves!A:A,0),MATCH(D806,saturation_curves!$1:$1,0),4,1,"saturation_curves")),"")</f>
        <v/>
      </c>
      <c r="G806" s="1" t="str">
        <f ca="1">IFERROR(__xludf.DUMMYFUNCTION("LEFT(REGEXEXTRACT(B806,""(.*)KPI.*""),LEN(REGEXEXTRACT(B806,""(.*)KPI.*""))-1)"),"#N/A")</f>
        <v>#N/A</v>
      </c>
    </row>
    <row r="807" spans="5:7" ht="13" x14ac:dyDescent="0.15">
      <c r="E807" s="1" t="str">
        <f ca="1">IFERROR(INDIRECT(ADDRESS(MATCH(A807,saturation_curves!A:A,0),MATCH(B807,saturation_curves!$1:$1,0),4,1,"saturation_curves")),"")</f>
        <v/>
      </c>
      <c r="F807" s="1" t="str">
        <f ca="1">IFERROR(INDIRECT(ADDRESS(MATCH(C807,saturation_curves!A:A,0),MATCH(D807,saturation_curves!$1:$1,0),4,1,"saturation_curves")),"")</f>
        <v/>
      </c>
      <c r="G807" s="1" t="str">
        <f ca="1">IFERROR(__xludf.DUMMYFUNCTION("LEFT(REGEXEXTRACT(B807,""(.*)KPI.*""),LEN(REGEXEXTRACT(B807,""(.*)KPI.*""))-1)"),"#N/A")</f>
        <v>#N/A</v>
      </c>
    </row>
    <row r="808" spans="5:7" ht="13" x14ac:dyDescent="0.15">
      <c r="E808" s="1" t="str">
        <f ca="1">IFERROR(INDIRECT(ADDRESS(MATCH(A808,saturation_curves!A:A,0),MATCH(B808,saturation_curves!$1:$1,0),4,1,"saturation_curves")),"")</f>
        <v/>
      </c>
      <c r="F808" s="1" t="str">
        <f ca="1">IFERROR(INDIRECT(ADDRESS(MATCH(C808,saturation_curves!A:A,0),MATCH(D808,saturation_curves!$1:$1,0),4,1,"saturation_curves")),"")</f>
        <v/>
      </c>
      <c r="G808" s="1" t="str">
        <f ca="1">IFERROR(__xludf.DUMMYFUNCTION("LEFT(REGEXEXTRACT(B808,""(.*)KPI.*""),LEN(REGEXEXTRACT(B808,""(.*)KPI.*""))-1)"),"#N/A")</f>
        <v>#N/A</v>
      </c>
    </row>
    <row r="809" spans="5:7" ht="13" x14ac:dyDescent="0.15">
      <c r="E809" s="1" t="str">
        <f ca="1">IFERROR(INDIRECT(ADDRESS(MATCH(A809,saturation_curves!A:A,0),MATCH(B809,saturation_curves!$1:$1,0),4,1,"saturation_curves")),"")</f>
        <v/>
      </c>
      <c r="F809" s="1" t="str">
        <f ca="1">IFERROR(INDIRECT(ADDRESS(MATCH(C809,saturation_curves!A:A,0),MATCH(D809,saturation_curves!$1:$1,0),4,1,"saturation_curves")),"")</f>
        <v/>
      </c>
      <c r="G809" s="1" t="str">
        <f ca="1">IFERROR(__xludf.DUMMYFUNCTION("LEFT(REGEXEXTRACT(B809,""(.*)KPI.*""),LEN(REGEXEXTRACT(B809,""(.*)KPI.*""))-1)"),"#N/A")</f>
        <v>#N/A</v>
      </c>
    </row>
    <row r="810" spans="5:7" ht="13" x14ac:dyDescent="0.15">
      <c r="E810" s="1" t="str">
        <f ca="1">IFERROR(INDIRECT(ADDRESS(MATCH(A810,saturation_curves!A:A,0),MATCH(B810,saturation_curves!$1:$1,0),4,1,"saturation_curves")),"")</f>
        <v/>
      </c>
      <c r="F810" s="1" t="str">
        <f ca="1">IFERROR(INDIRECT(ADDRESS(MATCH(C810,saturation_curves!A:A,0),MATCH(D810,saturation_curves!$1:$1,0),4,1,"saturation_curves")),"")</f>
        <v/>
      </c>
      <c r="G810" s="1" t="str">
        <f ca="1">IFERROR(__xludf.DUMMYFUNCTION("LEFT(REGEXEXTRACT(B810,""(.*)KPI.*""),LEN(REGEXEXTRACT(B810,""(.*)KPI.*""))-1)"),"#N/A")</f>
        <v>#N/A</v>
      </c>
    </row>
    <row r="811" spans="5:7" ht="13" x14ac:dyDescent="0.15">
      <c r="E811" s="1" t="str">
        <f ca="1">IFERROR(INDIRECT(ADDRESS(MATCH(A811,saturation_curves!A:A,0),MATCH(B811,saturation_curves!$1:$1,0),4,1,"saturation_curves")),"")</f>
        <v/>
      </c>
      <c r="F811" s="1" t="str">
        <f ca="1">IFERROR(INDIRECT(ADDRESS(MATCH(C811,saturation_curves!A:A,0),MATCH(D811,saturation_curves!$1:$1,0),4,1,"saturation_curves")),"")</f>
        <v/>
      </c>
      <c r="G811" s="1" t="str">
        <f ca="1">IFERROR(__xludf.DUMMYFUNCTION("LEFT(REGEXEXTRACT(B811,""(.*)KPI.*""),LEN(REGEXEXTRACT(B811,""(.*)KPI.*""))-1)"),"#N/A")</f>
        <v>#N/A</v>
      </c>
    </row>
    <row r="812" spans="5:7" ht="13" x14ac:dyDescent="0.15">
      <c r="E812" s="1" t="str">
        <f ca="1">IFERROR(INDIRECT(ADDRESS(MATCH(A812,saturation_curves!A:A,0),MATCH(B812,saturation_curves!$1:$1,0),4,1,"saturation_curves")),"")</f>
        <v/>
      </c>
      <c r="F812" s="1" t="str">
        <f ca="1">IFERROR(INDIRECT(ADDRESS(MATCH(C812,saturation_curves!A:A,0),MATCH(D812,saturation_curves!$1:$1,0),4,1,"saturation_curves")),"")</f>
        <v/>
      </c>
      <c r="G812" s="1" t="str">
        <f ca="1">IFERROR(__xludf.DUMMYFUNCTION("LEFT(REGEXEXTRACT(B812,""(.*)KPI.*""),LEN(REGEXEXTRACT(B812,""(.*)KPI.*""))-1)"),"#N/A")</f>
        <v>#N/A</v>
      </c>
    </row>
    <row r="813" spans="5:7" ht="13" x14ac:dyDescent="0.15">
      <c r="E813" s="1" t="str">
        <f ca="1">IFERROR(INDIRECT(ADDRESS(MATCH(A813,saturation_curves!A:A,0),MATCH(B813,saturation_curves!$1:$1,0),4,1,"saturation_curves")),"")</f>
        <v/>
      </c>
      <c r="F813" s="1" t="str">
        <f ca="1">IFERROR(INDIRECT(ADDRESS(MATCH(C813,saturation_curves!A:A,0),MATCH(D813,saturation_curves!$1:$1,0),4,1,"saturation_curves")),"")</f>
        <v/>
      </c>
      <c r="G813" s="1" t="str">
        <f ca="1">IFERROR(__xludf.DUMMYFUNCTION("LEFT(REGEXEXTRACT(B813,""(.*)KPI.*""),LEN(REGEXEXTRACT(B813,""(.*)KPI.*""))-1)"),"#N/A")</f>
        <v>#N/A</v>
      </c>
    </row>
    <row r="814" spans="5:7" ht="13" x14ac:dyDescent="0.15">
      <c r="E814" s="1" t="str">
        <f ca="1">IFERROR(INDIRECT(ADDRESS(MATCH(A814,saturation_curves!A:A,0),MATCH(B814,saturation_curves!$1:$1,0),4,1,"saturation_curves")),"")</f>
        <v/>
      </c>
      <c r="F814" s="1" t="str">
        <f ca="1">IFERROR(INDIRECT(ADDRESS(MATCH(C814,saturation_curves!A:A,0),MATCH(D814,saturation_curves!$1:$1,0),4,1,"saturation_curves")),"")</f>
        <v/>
      </c>
      <c r="G814" s="1" t="str">
        <f ca="1">IFERROR(__xludf.DUMMYFUNCTION("LEFT(REGEXEXTRACT(B814,""(.*)KPI.*""),LEN(REGEXEXTRACT(B814,""(.*)KPI.*""))-1)"),"#N/A")</f>
        <v>#N/A</v>
      </c>
    </row>
    <row r="815" spans="5:7" ht="13" x14ac:dyDescent="0.15">
      <c r="E815" s="1" t="str">
        <f ca="1">IFERROR(INDIRECT(ADDRESS(MATCH(A815,saturation_curves!A:A,0),MATCH(B815,saturation_curves!$1:$1,0),4,1,"saturation_curves")),"")</f>
        <v/>
      </c>
      <c r="F815" s="1" t="str">
        <f ca="1">IFERROR(INDIRECT(ADDRESS(MATCH(C815,saturation_curves!A:A,0),MATCH(D815,saturation_curves!$1:$1,0),4,1,"saturation_curves")),"")</f>
        <v/>
      </c>
      <c r="G815" s="1" t="str">
        <f ca="1">IFERROR(__xludf.DUMMYFUNCTION("LEFT(REGEXEXTRACT(B815,""(.*)KPI.*""),LEN(REGEXEXTRACT(B815,""(.*)KPI.*""))-1)"),"#N/A")</f>
        <v>#N/A</v>
      </c>
    </row>
    <row r="816" spans="5:7" ht="13" x14ac:dyDescent="0.15">
      <c r="E816" s="1" t="str">
        <f ca="1">IFERROR(INDIRECT(ADDRESS(MATCH(A816,saturation_curves!A:A,0),MATCH(B816,saturation_curves!$1:$1,0),4,1,"saturation_curves")),"")</f>
        <v/>
      </c>
      <c r="F816" s="1" t="str">
        <f ca="1">IFERROR(INDIRECT(ADDRESS(MATCH(C816,saturation_curves!A:A,0),MATCH(D816,saturation_curves!$1:$1,0),4,1,"saturation_curves")),"")</f>
        <v/>
      </c>
      <c r="G816" s="1" t="str">
        <f ca="1">IFERROR(__xludf.DUMMYFUNCTION("LEFT(REGEXEXTRACT(B816,""(.*)KPI.*""),LEN(REGEXEXTRACT(B816,""(.*)KPI.*""))-1)"),"#N/A")</f>
        <v>#N/A</v>
      </c>
    </row>
    <row r="817" spans="5:7" ht="13" x14ac:dyDescent="0.15">
      <c r="E817" s="1" t="str">
        <f ca="1">IFERROR(INDIRECT(ADDRESS(MATCH(A817,saturation_curves!A:A,0),MATCH(B817,saturation_curves!$1:$1,0),4,1,"saturation_curves")),"")</f>
        <v/>
      </c>
      <c r="F817" s="1" t="str">
        <f ca="1">IFERROR(INDIRECT(ADDRESS(MATCH(C817,saturation_curves!A:A,0),MATCH(D817,saturation_curves!$1:$1,0),4,1,"saturation_curves")),"")</f>
        <v/>
      </c>
      <c r="G817" s="1" t="str">
        <f ca="1">IFERROR(__xludf.DUMMYFUNCTION("LEFT(REGEXEXTRACT(B817,""(.*)KPI.*""),LEN(REGEXEXTRACT(B817,""(.*)KPI.*""))-1)"),"#N/A")</f>
        <v>#N/A</v>
      </c>
    </row>
    <row r="818" spans="5:7" ht="13" x14ac:dyDescent="0.15">
      <c r="E818" s="1" t="str">
        <f ca="1">IFERROR(INDIRECT(ADDRESS(MATCH(A818,saturation_curves!A:A,0),MATCH(B818,saturation_curves!$1:$1,0),4,1,"saturation_curves")),"")</f>
        <v/>
      </c>
      <c r="F818" s="1" t="str">
        <f ca="1">IFERROR(INDIRECT(ADDRESS(MATCH(C818,saturation_curves!A:A,0),MATCH(D818,saturation_curves!$1:$1,0),4,1,"saturation_curves")),"")</f>
        <v/>
      </c>
      <c r="G818" s="1" t="str">
        <f ca="1">IFERROR(__xludf.DUMMYFUNCTION("LEFT(REGEXEXTRACT(B818,""(.*)KPI.*""),LEN(REGEXEXTRACT(B818,""(.*)KPI.*""))-1)"),"#N/A")</f>
        <v>#N/A</v>
      </c>
    </row>
    <row r="819" spans="5:7" ht="13" x14ac:dyDescent="0.15">
      <c r="E819" s="1" t="str">
        <f ca="1">IFERROR(INDIRECT(ADDRESS(MATCH(A819,saturation_curves!A:A,0),MATCH(B819,saturation_curves!$1:$1,0),4,1,"saturation_curves")),"")</f>
        <v/>
      </c>
      <c r="F819" s="1" t="str">
        <f ca="1">IFERROR(INDIRECT(ADDRESS(MATCH(C819,saturation_curves!A:A,0),MATCH(D819,saturation_curves!$1:$1,0),4,1,"saturation_curves")),"")</f>
        <v/>
      </c>
      <c r="G819" s="1" t="str">
        <f ca="1">IFERROR(__xludf.DUMMYFUNCTION("LEFT(REGEXEXTRACT(B819,""(.*)KPI.*""),LEN(REGEXEXTRACT(B819,""(.*)KPI.*""))-1)"),"#N/A")</f>
        <v>#N/A</v>
      </c>
    </row>
    <row r="820" spans="5:7" ht="13" x14ac:dyDescent="0.15">
      <c r="E820" s="1" t="str">
        <f ca="1">IFERROR(INDIRECT(ADDRESS(MATCH(A820,saturation_curves!A:A,0),MATCH(B820,saturation_curves!$1:$1,0),4,1,"saturation_curves")),"")</f>
        <v/>
      </c>
      <c r="F820" s="1" t="str">
        <f ca="1">IFERROR(INDIRECT(ADDRESS(MATCH(C820,saturation_curves!A:A,0),MATCH(D820,saturation_curves!$1:$1,0),4,1,"saturation_curves")),"")</f>
        <v/>
      </c>
      <c r="G820" s="1" t="str">
        <f ca="1">IFERROR(__xludf.DUMMYFUNCTION("LEFT(REGEXEXTRACT(B820,""(.*)KPI.*""),LEN(REGEXEXTRACT(B820,""(.*)KPI.*""))-1)"),"#N/A")</f>
        <v>#N/A</v>
      </c>
    </row>
    <row r="821" spans="5:7" ht="13" x14ac:dyDescent="0.15">
      <c r="E821" s="1" t="str">
        <f ca="1">IFERROR(INDIRECT(ADDRESS(MATCH(A821,saturation_curves!A:A,0),MATCH(B821,saturation_curves!$1:$1,0),4,1,"saturation_curves")),"")</f>
        <v/>
      </c>
      <c r="F821" s="1" t="str">
        <f ca="1">IFERROR(INDIRECT(ADDRESS(MATCH(C821,saturation_curves!A:A,0),MATCH(D821,saturation_curves!$1:$1,0),4,1,"saturation_curves")),"")</f>
        <v/>
      </c>
      <c r="G821" s="1" t="str">
        <f ca="1">IFERROR(__xludf.DUMMYFUNCTION("LEFT(REGEXEXTRACT(B821,""(.*)KPI.*""),LEN(REGEXEXTRACT(B821,""(.*)KPI.*""))-1)"),"#N/A")</f>
        <v>#N/A</v>
      </c>
    </row>
    <row r="822" spans="5:7" ht="13" x14ac:dyDescent="0.15">
      <c r="E822" s="1" t="str">
        <f ca="1">IFERROR(INDIRECT(ADDRESS(MATCH(A822,saturation_curves!A:A,0),MATCH(B822,saturation_curves!$1:$1,0),4,1,"saturation_curves")),"")</f>
        <v/>
      </c>
      <c r="F822" s="1" t="str">
        <f ca="1">IFERROR(INDIRECT(ADDRESS(MATCH(C822,saturation_curves!A:A,0),MATCH(D822,saturation_curves!$1:$1,0),4,1,"saturation_curves")),"")</f>
        <v/>
      </c>
      <c r="G822" s="1" t="str">
        <f ca="1">IFERROR(__xludf.DUMMYFUNCTION("LEFT(REGEXEXTRACT(B822,""(.*)KPI.*""),LEN(REGEXEXTRACT(B822,""(.*)KPI.*""))-1)"),"#N/A")</f>
        <v>#N/A</v>
      </c>
    </row>
    <row r="823" spans="5:7" ht="13" x14ac:dyDescent="0.15">
      <c r="E823" s="1" t="str">
        <f ca="1">IFERROR(INDIRECT(ADDRESS(MATCH(A823,saturation_curves!A:A,0),MATCH(B823,saturation_curves!$1:$1,0),4,1,"saturation_curves")),"")</f>
        <v/>
      </c>
      <c r="F823" s="1" t="str">
        <f ca="1">IFERROR(INDIRECT(ADDRESS(MATCH(C823,saturation_curves!A:A,0),MATCH(D823,saturation_curves!$1:$1,0),4,1,"saturation_curves")),"")</f>
        <v/>
      </c>
      <c r="G823" s="1" t="str">
        <f ca="1">IFERROR(__xludf.DUMMYFUNCTION("LEFT(REGEXEXTRACT(B823,""(.*)KPI.*""),LEN(REGEXEXTRACT(B823,""(.*)KPI.*""))-1)"),"#N/A")</f>
        <v>#N/A</v>
      </c>
    </row>
    <row r="824" spans="5:7" ht="13" x14ac:dyDescent="0.15">
      <c r="E824" s="1" t="str">
        <f ca="1">IFERROR(INDIRECT(ADDRESS(MATCH(A824,saturation_curves!A:A,0),MATCH(B824,saturation_curves!$1:$1,0),4,1,"saturation_curves")),"")</f>
        <v/>
      </c>
      <c r="F824" s="1" t="str">
        <f ca="1">IFERROR(INDIRECT(ADDRESS(MATCH(C824,saturation_curves!A:A,0),MATCH(D824,saturation_curves!$1:$1,0),4,1,"saturation_curves")),"")</f>
        <v/>
      </c>
      <c r="G824" s="1" t="str">
        <f ca="1">IFERROR(__xludf.DUMMYFUNCTION("LEFT(REGEXEXTRACT(B824,""(.*)KPI.*""),LEN(REGEXEXTRACT(B824,""(.*)KPI.*""))-1)"),"#N/A")</f>
        <v>#N/A</v>
      </c>
    </row>
    <row r="825" spans="5:7" ht="13" x14ac:dyDescent="0.15">
      <c r="E825" s="1" t="str">
        <f ca="1">IFERROR(INDIRECT(ADDRESS(MATCH(A825,saturation_curves!A:A,0),MATCH(B825,saturation_curves!$1:$1,0),4,1,"saturation_curves")),"")</f>
        <v/>
      </c>
      <c r="F825" s="1" t="str">
        <f ca="1">IFERROR(INDIRECT(ADDRESS(MATCH(C825,saturation_curves!A:A,0),MATCH(D825,saturation_curves!$1:$1,0),4,1,"saturation_curves")),"")</f>
        <v/>
      </c>
      <c r="G825" s="1" t="str">
        <f ca="1">IFERROR(__xludf.DUMMYFUNCTION("LEFT(REGEXEXTRACT(B825,""(.*)KPI.*""),LEN(REGEXEXTRACT(B825,""(.*)KPI.*""))-1)"),"#N/A")</f>
        <v>#N/A</v>
      </c>
    </row>
    <row r="826" spans="5:7" ht="13" x14ac:dyDescent="0.15">
      <c r="E826" s="1" t="str">
        <f ca="1">IFERROR(INDIRECT(ADDRESS(MATCH(A826,saturation_curves!A:A,0),MATCH(B826,saturation_curves!$1:$1,0),4,1,"saturation_curves")),"")</f>
        <v/>
      </c>
      <c r="F826" s="1" t="str">
        <f ca="1">IFERROR(INDIRECT(ADDRESS(MATCH(C826,saturation_curves!A:A,0),MATCH(D826,saturation_curves!$1:$1,0),4,1,"saturation_curves")),"")</f>
        <v/>
      </c>
      <c r="G826" s="1" t="str">
        <f ca="1">IFERROR(__xludf.DUMMYFUNCTION("LEFT(REGEXEXTRACT(B826,""(.*)KPI.*""),LEN(REGEXEXTRACT(B826,""(.*)KPI.*""))-1)"),"#N/A")</f>
        <v>#N/A</v>
      </c>
    </row>
    <row r="827" spans="5:7" ht="13" x14ac:dyDescent="0.15">
      <c r="E827" s="1" t="str">
        <f ca="1">IFERROR(INDIRECT(ADDRESS(MATCH(A827,saturation_curves!A:A,0),MATCH(B827,saturation_curves!$1:$1,0),4,1,"saturation_curves")),"")</f>
        <v/>
      </c>
      <c r="F827" s="1" t="str">
        <f ca="1">IFERROR(INDIRECT(ADDRESS(MATCH(C827,saturation_curves!A:A,0),MATCH(D827,saturation_curves!$1:$1,0),4,1,"saturation_curves")),"")</f>
        <v/>
      </c>
      <c r="G827" s="1" t="str">
        <f ca="1">IFERROR(__xludf.DUMMYFUNCTION("LEFT(REGEXEXTRACT(B827,""(.*)KPI.*""),LEN(REGEXEXTRACT(B827,""(.*)KPI.*""))-1)"),"#N/A")</f>
        <v>#N/A</v>
      </c>
    </row>
    <row r="828" spans="5:7" ht="13" x14ac:dyDescent="0.15">
      <c r="E828" s="1" t="str">
        <f ca="1">IFERROR(INDIRECT(ADDRESS(MATCH(A828,saturation_curves!A:A,0),MATCH(B828,saturation_curves!$1:$1,0),4,1,"saturation_curves")),"")</f>
        <v/>
      </c>
      <c r="F828" s="1" t="str">
        <f ca="1">IFERROR(INDIRECT(ADDRESS(MATCH(C828,saturation_curves!A:A,0),MATCH(D828,saturation_curves!$1:$1,0),4,1,"saturation_curves")),"")</f>
        <v/>
      </c>
      <c r="G828" s="1" t="str">
        <f ca="1">IFERROR(__xludf.DUMMYFUNCTION("LEFT(REGEXEXTRACT(B828,""(.*)KPI.*""),LEN(REGEXEXTRACT(B828,""(.*)KPI.*""))-1)"),"#N/A")</f>
        <v>#N/A</v>
      </c>
    </row>
    <row r="829" spans="5:7" ht="13" x14ac:dyDescent="0.15">
      <c r="E829" s="1" t="str">
        <f ca="1">IFERROR(INDIRECT(ADDRESS(MATCH(A829,saturation_curves!A:A,0),MATCH(B829,saturation_curves!$1:$1,0),4,1,"saturation_curves")),"")</f>
        <v/>
      </c>
      <c r="F829" s="1" t="str">
        <f ca="1">IFERROR(INDIRECT(ADDRESS(MATCH(C829,saturation_curves!A:A,0),MATCH(D829,saturation_curves!$1:$1,0),4,1,"saturation_curves")),"")</f>
        <v/>
      </c>
      <c r="G829" s="1" t="str">
        <f ca="1">IFERROR(__xludf.DUMMYFUNCTION("LEFT(REGEXEXTRACT(B829,""(.*)KPI.*""),LEN(REGEXEXTRACT(B829,""(.*)KPI.*""))-1)"),"#N/A")</f>
        <v>#N/A</v>
      </c>
    </row>
    <row r="830" spans="5:7" ht="13" x14ac:dyDescent="0.15">
      <c r="E830" s="1" t="str">
        <f ca="1">IFERROR(INDIRECT(ADDRESS(MATCH(A830,saturation_curves!A:A,0),MATCH(B830,saturation_curves!$1:$1,0),4,1,"saturation_curves")),"")</f>
        <v/>
      </c>
      <c r="F830" s="1" t="str">
        <f ca="1">IFERROR(INDIRECT(ADDRESS(MATCH(C830,saturation_curves!A:A,0),MATCH(D830,saturation_curves!$1:$1,0),4,1,"saturation_curves")),"")</f>
        <v/>
      </c>
      <c r="G830" s="1" t="str">
        <f ca="1">IFERROR(__xludf.DUMMYFUNCTION("LEFT(REGEXEXTRACT(B830,""(.*)KPI.*""),LEN(REGEXEXTRACT(B830,""(.*)KPI.*""))-1)"),"#N/A")</f>
        <v>#N/A</v>
      </c>
    </row>
    <row r="831" spans="5:7" ht="13" x14ac:dyDescent="0.15">
      <c r="E831" s="1" t="str">
        <f ca="1">IFERROR(INDIRECT(ADDRESS(MATCH(A831,saturation_curves!A:A,0),MATCH(B831,saturation_curves!$1:$1,0),4,1,"saturation_curves")),"")</f>
        <v/>
      </c>
      <c r="F831" s="1" t="str">
        <f ca="1">IFERROR(INDIRECT(ADDRESS(MATCH(C831,saturation_curves!A:A,0),MATCH(D831,saturation_curves!$1:$1,0),4,1,"saturation_curves")),"")</f>
        <v/>
      </c>
      <c r="G831" s="1" t="str">
        <f ca="1">IFERROR(__xludf.DUMMYFUNCTION("LEFT(REGEXEXTRACT(B831,""(.*)KPI.*""),LEN(REGEXEXTRACT(B831,""(.*)KPI.*""))-1)"),"#N/A")</f>
        <v>#N/A</v>
      </c>
    </row>
    <row r="832" spans="5:7" ht="13" x14ac:dyDescent="0.15">
      <c r="E832" s="1" t="str">
        <f ca="1">IFERROR(INDIRECT(ADDRESS(MATCH(A832,saturation_curves!A:A,0),MATCH(B832,saturation_curves!$1:$1,0),4,1,"saturation_curves")),"")</f>
        <v/>
      </c>
      <c r="F832" s="1" t="str">
        <f ca="1">IFERROR(INDIRECT(ADDRESS(MATCH(C832,saturation_curves!A:A,0),MATCH(D832,saturation_curves!$1:$1,0),4,1,"saturation_curves")),"")</f>
        <v/>
      </c>
      <c r="G832" s="1" t="str">
        <f ca="1">IFERROR(__xludf.DUMMYFUNCTION("LEFT(REGEXEXTRACT(B832,""(.*)KPI.*""),LEN(REGEXEXTRACT(B832,""(.*)KPI.*""))-1)"),"#N/A")</f>
        <v>#N/A</v>
      </c>
    </row>
    <row r="833" spans="5:7" ht="13" x14ac:dyDescent="0.15">
      <c r="E833" s="1" t="str">
        <f ca="1">IFERROR(INDIRECT(ADDRESS(MATCH(A833,saturation_curves!A:A,0),MATCH(B833,saturation_curves!$1:$1,0),4,1,"saturation_curves")),"")</f>
        <v/>
      </c>
      <c r="F833" s="1" t="str">
        <f ca="1">IFERROR(INDIRECT(ADDRESS(MATCH(C833,saturation_curves!A:A,0),MATCH(D833,saturation_curves!$1:$1,0),4,1,"saturation_curves")),"")</f>
        <v/>
      </c>
      <c r="G833" s="1" t="str">
        <f ca="1">IFERROR(__xludf.DUMMYFUNCTION("LEFT(REGEXEXTRACT(B833,""(.*)KPI.*""),LEN(REGEXEXTRACT(B833,""(.*)KPI.*""))-1)"),"#N/A")</f>
        <v>#N/A</v>
      </c>
    </row>
    <row r="834" spans="5:7" ht="13" x14ac:dyDescent="0.15">
      <c r="E834" s="1" t="str">
        <f ca="1">IFERROR(INDIRECT(ADDRESS(MATCH(A834,saturation_curves!A:A,0),MATCH(B834,saturation_curves!$1:$1,0),4,1,"saturation_curves")),"")</f>
        <v/>
      </c>
      <c r="F834" s="1" t="str">
        <f ca="1">IFERROR(INDIRECT(ADDRESS(MATCH(C834,saturation_curves!A:A,0),MATCH(D834,saturation_curves!$1:$1,0),4,1,"saturation_curves")),"")</f>
        <v/>
      </c>
      <c r="G834" s="1" t="str">
        <f ca="1">IFERROR(__xludf.DUMMYFUNCTION("LEFT(REGEXEXTRACT(B834,""(.*)KPI.*""),LEN(REGEXEXTRACT(B834,""(.*)KPI.*""))-1)"),"#N/A")</f>
        <v>#N/A</v>
      </c>
    </row>
    <row r="835" spans="5:7" ht="13" x14ac:dyDescent="0.15">
      <c r="E835" s="1" t="str">
        <f ca="1">IFERROR(INDIRECT(ADDRESS(MATCH(A835,saturation_curves!A:A,0),MATCH(B835,saturation_curves!$1:$1,0),4,1,"saturation_curves")),"")</f>
        <v/>
      </c>
      <c r="F835" s="1" t="str">
        <f ca="1">IFERROR(INDIRECT(ADDRESS(MATCH(C835,saturation_curves!A:A,0),MATCH(D835,saturation_curves!$1:$1,0),4,1,"saturation_curves")),"")</f>
        <v/>
      </c>
      <c r="G835" s="1" t="str">
        <f ca="1">IFERROR(__xludf.DUMMYFUNCTION("LEFT(REGEXEXTRACT(B835,""(.*)KPI.*""),LEN(REGEXEXTRACT(B835,""(.*)KPI.*""))-1)"),"#N/A")</f>
        <v>#N/A</v>
      </c>
    </row>
    <row r="836" spans="5:7" ht="13" x14ac:dyDescent="0.15">
      <c r="E836" s="1" t="str">
        <f ca="1">IFERROR(INDIRECT(ADDRESS(MATCH(A836,saturation_curves!A:A,0),MATCH(B836,saturation_curves!$1:$1,0),4,1,"saturation_curves")),"")</f>
        <v/>
      </c>
      <c r="F836" s="1" t="str">
        <f ca="1">IFERROR(INDIRECT(ADDRESS(MATCH(C836,saturation_curves!A:A,0),MATCH(D836,saturation_curves!$1:$1,0),4,1,"saturation_curves")),"")</f>
        <v/>
      </c>
      <c r="G836" s="1" t="str">
        <f ca="1">IFERROR(__xludf.DUMMYFUNCTION("LEFT(REGEXEXTRACT(B836,""(.*)KPI.*""),LEN(REGEXEXTRACT(B836,""(.*)KPI.*""))-1)"),"#N/A")</f>
        <v>#N/A</v>
      </c>
    </row>
    <row r="837" spans="5:7" ht="13" x14ac:dyDescent="0.15">
      <c r="E837" s="1" t="str">
        <f ca="1">IFERROR(INDIRECT(ADDRESS(MATCH(A837,saturation_curves!A:A,0),MATCH(B837,saturation_curves!$1:$1,0),4,1,"saturation_curves")),"")</f>
        <v/>
      </c>
      <c r="F837" s="1" t="str">
        <f ca="1">IFERROR(INDIRECT(ADDRESS(MATCH(C837,saturation_curves!A:A,0),MATCH(D837,saturation_curves!$1:$1,0),4,1,"saturation_curves")),"")</f>
        <v/>
      </c>
      <c r="G837" s="1" t="str">
        <f ca="1">IFERROR(__xludf.DUMMYFUNCTION("LEFT(REGEXEXTRACT(B837,""(.*)KPI.*""),LEN(REGEXEXTRACT(B837,""(.*)KPI.*""))-1)"),"#N/A")</f>
        <v>#N/A</v>
      </c>
    </row>
    <row r="838" spans="5:7" ht="13" x14ac:dyDescent="0.15">
      <c r="E838" s="1" t="str">
        <f ca="1">IFERROR(INDIRECT(ADDRESS(MATCH(A838,saturation_curves!A:A,0),MATCH(B838,saturation_curves!$1:$1,0),4,1,"saturation_curves")),"")</f>
        <v/>
      </c>
      <c r="F838" s="1" t="str">
        <f ca="1">IFERROR(INDIRECT(ADDRESS(MATCH(C838,saturation_curves!A:A,0),MATCH(D838,saturation_curves!$1:$1,0),4,1,"saturation_curves")),"")</f>
        <v/>
      </c>
      <c r="G838" s="1" t="str">
        <f ca="1">IFERROR(__xludf.DUMMYFUNCTION("LEFT(REGEXEXTRACT(B838,""(.*)KPI.*""),LEN(REGEXEXTRACT(B838,""(.*)KPI.*""))-1)"),"#N/A")</f>
        <v>#N/A</v>
      </c>
    </row>
    <row r="839" spans="5:7" ht="13" x14ac:dyDescent="0.15">
      <c r="E839" s="1" t="str">
        <f ca="1">IFERROR(INDIRECT(ADDRESS(MATCH(A839,saturation_curves!A:A,0),MATCH(B839,saturation_curves!$1:$1,0),4,1,"saturation_curves")),"")</f>
        <v/>
      </c>
      <c r="F839" s="1" t="str">
        <f ca="1">IFERROR(INDIRECT(ADDRESS(MATCH(C839,saturation_curves!A:A,0),MATCH(D839,saturation_curves!$1:$1,0),4,1,"saturation_curves")),"")</f>
        <v/>
      </c>
      <c r="G839" s="1" t="str">
        <f ca="1">IFERROR(__xludf.DUMMYFUNCTION("LEFT(REGEXEXTRACT(B839,""(.*)KPI.*""),LEN(REGEXEXTRACT(B839,""(.*)KPI.*""))-1)"),"#N/A")</f>
        <v>#N/A</v>
      </c>
    </row>
    <row r="840" spans="5:7" ht="13" x14ac:dyDescent="0.15">
      <c r="E840" s="1" t="str">
        <f ca="1">IFERROR(INDIRECT(ADDRESS(MATCH(A840,saturation_curves!A:A,0),MATCH(B840,saturation_curves!$1:$1,0),4,1,"saturation_curves")),"")</f>
        <v/>
      </c>
      <c r="F840" s="1" t="str">
        <f ca="1">IFERROR(INDIRECT(ADDRESS(MATCH(C840,saturation_curves!A:A,0),MATCH(D840,saturation_curves!$1:$1,0),4,1,"saturation_curves")),"")</f>
        <v/>
      </c>
      <c r="G840" s="1" t="str">
        <f ca="1">IFERROR(__xludf.DUMMYFUNCTION("LEFT(REGEXEXTRACT(B840,""(.*)KPI.*""),LEN(REGEXEXTRACT(B840,""(.*)KPI.*""))-1)"),"#N/A")</f>
        <v>#N/A</v>
      </c>
    </row>
    <row r="841" spans="5:7" ht="13" x14ac:dyDescent="0.15">
      <c r="E841" s="1" t="str">
        <f ca="1">IFERROR(INDIRECT(ADDRESS(MATCH(A841,saturation_curves!A:A,0),MATCH(B841,saturation_curves!$1:$1,0),4,1,"saturation_curves")),"")</f>
        <v/>
      </c>
      <c r="F841" s="1" t="str">
        <f ca="1">IFERROR(INDIRECT(ADDRESS(MATCH(C841,saturation_curves!A:A,0),MATCH(D841,saturation_curves!$1:$1,0),4,1,"saturation_curves")),"")</f>
        <v/>
      </c>
      <c r="G841" s="1" t="str">
        <f ca="1">IFERROR(__xludf.DUMMYFUNCTION("LEFT(REGEXEXTRACT(B841,""(.*)KPI.*""),LEN(REGEXEXTRACT(B841,""(.*)KPI.*""))-1)"),"#N/A")</f>
        <v>#N/A</v>
      </c>
    </row>
    <row r="842" spans="5:7" ht="13" x14ac:dyDescent="0.15">
      <c r="E842" s="1" t="str">
        <f ca="1">IFERROR(INDIRECT(ADDRESS(MATCH(A842,saturation_curves!A:A,0),MATCH(B842,saturation_curves!$1:$1,0),4,1,"saturation_curves")),"")</f>
        <v/>
      </c>
      <c r="F842" s="1" t="str">
        <f ca="1">IFERROR(INDIRECT(ADDRESS(MATCH(C842,saturation_curves!A:A,0),MATCH(D842,saturation_curves!$1:$1,0),4,1,"saturation_curves")),"")</f>
        <v/>
      </c>
      <c r="G842" s="1" t="str">
        <f ca="1">IFERROR(__xludf.DUMMYFUNCTION("LEFT(REGEXEXTRACT(B842,""(.*)KPI.*""),LEN(REGEXEXTRACT(B842,""(.*)KPI.*""))-1)"),"#N/A")</f>
        <v>#N/A</v>
      </c>
    </row>
    <row r="843" spans="5:7" ht="13" x14ac:dyDescent="0.15">
      <c r="E843" s="1" t="str">
        <f ca="1">IFERROR(INDIRECT(ADDRESS(MATCH(A843,saturation_curves!A:A,0),MATCH(B843,saturation_curves!$1:$1,0),4,1,"saturation_curves")),"")</f>
        <v/>
      </c>
      <c r="F843" s="1" t="str">
        <f ca="1">IFERROR(INDIRECT(ADDRESS(MATCH(C843,saturation_curves!A:A,0),MATCH(D843,saturation_curves!$1:$1,0),4,1,"saturation_curves")),"")</f>
        <v/>
      </c>
      <c r="G843" s="1" t="str">
        <f ca="1">IFERROR(__xludf.DUMMYFUNCTION("LEFT(REGEXEXTRACT(B843,""(.*)KPI.*""),LEN(REGEXEXTRACT(B843,""(.*)KPI.*""))-1)"),"#N/A")</f>
        <v>#N/A</v>
      </c>
    </row>
    <row r="844" spans="5:7" ht="13" x14ac:dyDescent="0.15">
      <c r="E844" s="1" t="str">
        <f ca="1">IFERROR(INDIRECT(ADDRESS(MATCH(A844,saturation_curves!A:A,0),MATCH(B844,saturation_curves!$1:$1,0),4,1,"saturation_curves")),"")</f>
        <v/>
      </c>
      <c r="F844" s="1" t="str">
        <f ca="1">IFERROR(INDIRECT(ADDRESS(MATCH(C844,saturation_curves!A:A,0),MATCH(D844,saturation_curves!$1:$1,0),4,1,"saturation_curves")),"")</f>
        <v/>
      </c>
      <c r="G844" s="1" t="str">
        <f ca="1">IFERROR(__xludf.DUMMYFUNCTION("LEFT(REGEXEXTRACT(B844,""(.*)KPI.*""),LEN(REGEXEXTRACT(B844,""(.*)KPI.*""))-1)"),"#N/A")</f>
        <v>#N/A</v>
      </c>
    </row>
    <row r="845" spans="5:7" ht="13" x14ac:dyDescent="0.15">
      <c r="E845" s="1" t="str">
        <f ca="1">IFERROR(INDIRECT(ADDRESS(MATCH(A845,saturation_curves!A:A,0),MATCH(B845,saturation_curves!$1:$1,0),4,1,"saturation_curves")),"")</f>
        <v/>
      </c>
      <c r="F845" s="1" t="str">
        <f ca="1">IFERROR(INDIRECT(ADDRESS(MATCH(C845,saturation_curves!A:A,0),MATCH(D845,saturation_curves!$1:$1,0),4,1,"saturation_curves")),"")</f>
        <v/>
      </c>
      <c r="G845" s="1" t="str">
        <f ca="1">IFERROR(__xludf.DUMMYFUNCTION("LEFT(REGEXEXTRACT(B845,""(.*)KPI.*""),LEN(REGEXEXTRACT(B845,""(.*)KPI.*""))-1)"),"#N/A")</f>
        <v>#N/A</v>
      </c>
    </row>
    <row r="846" spans="5:7" ht="13" x14ac:dyDescent="0.15">
      <c r="E846" s="1" t="str">
        <f ca="1">IFERROR(INDIRECT(ADDRESS(MATCH(A846,saturation_curves!A:A,0),MATCH(B846,saturation_curves!$1:$1,0),4,1,"saturation_curves")),"")</f>
        <v/>
      </c>
      <c r="F846" s="1" t="str">
        <f ca="1">IFERROR(INDIRECT(ADDRESS(MATCH(C846,saturation_curves!A:A,0),MATCH(D846,saturation_curves!$1:$1,0),4,1,"saturation_curves")),"")</f>
        <v/>
      </c>
      <c r="G846" s="1" t="str">
        <f ca="1">IFERROR(__xludf.DUMMYFUNCTION("LEFT(REGEXEXTRACT(B846,""(.*)KPI.*""),LEN(REGEXEXTRACT(B846,""(.*)KPI.*""))-1)"),"#N/A")</f>
        <v>#N/A</v>
      </c>
    </row>
    <row r="847" spans="5:7" ht="13" x14ac:dyDescent="0.15">
      <c r="E847" s="1" t="str">
        <f ca="1">IFERROR(INDIRECT(ADDRESS(MATCH(A847,saturation_curves!A:A,0),MATCH(B847,saturation_curves!$1:$1,0),4,1,"saturation_curves")),"")</f>
        <v/>
      </c>
      <c r="F847" s="1" t="str">
        <f ca="1">IFERROR(INDIRECT(ADDRESS(MATCH(C847,saturation_curves!A:A,0),MATCH(D847,saturation_curves!$1:$1,0),4,1,"saturation_curves")),"")</f>
        <v/>
      </c>
      <c r="G847" s="1" t="str">
        <f ca="1">IFERROR(__xludf.DUMMYFUNCTION("LEFT(REGEXEXTRACT(B847,""(.*)KPI.*""),LEN(REGEXEXTRACT(B847,""(.*)KPI.*""))-1)"),"#N/A")</f>
        <v>#N/A</v>
      </c>
    </row>
    <row r="848" spans="5:7" ht="13" x14ac:dyDescent="0.15">
      <c r="E848" s="1" t="str">
        <f ca="1">IFERROR(INDIRECT(ADDRESS(MATCH(A848,saturation_curves!A:A,0),MATCH(B848,saturation_curves!$1:$1,0),4,1,"saturation_curves")),"")</f>
        <v/>
      </c>
      <c r="F848" s="1" t="str">
        <f ca="1">IFERROR(INDIRECT(ADDRESS(MATCH(C848,saturation_curves!A:A,0),MATCH(D848,saturation_curves!$1:$1,0),4,1,"saturation_curves")),"")</f>
        <v/>
      </c>
      <c r="G848" s="1" t="str">
        <f ca="1">IFERROR(__xludf.DUMMYFUNCTION("LEFT(REGEXEXTRACT(B848,""(.*)KPI.*""),LEN(REGEXEXTRACT(B848,""(.*)KPI.*""))-1)"),"#N/A")</f>
        <v>#N/A</v>
      </c>
    </row>
    <row r="849" spans="5:7" ht="13" x14ac:dyDescent="0.15">
      <c r="E849" s="1" t="str">
        <f ca="1">IFERROR(INDIRECT(ADDRESS(MATCH(A849,saturation_curves!A:A,0),MATCH(B849,saturation_curves!$1:$1,0),4,1,"saturation_curves")),"")</f>
        <v/>
      </c>
      <c r="F849" s="1" t="str">
        <f ca="1">IFERROR(INDIRECT(ADDRESS(MATCH(C849,saturation_curves!A:A,0),MATCH(D849,saturation_curves!$1:$1,0),4,1,"saturation_curves")),"")</f>
        <v/>
      </c>
      <c r="G849" s="1" t="str">
        <f ca="1">IFERROR(__xludf.DUMMYFUNCTION("LEFT(REGEXEXTRACT(B849,""(.*)KPI.*""),LEN(REGEXEXTRACT(B849,""(.*)KPI.*""))-1)"),"#N/A")</f>
        <v>#N/A</v>
      </c>
    </row>
    <row r="850" spans="5:7" ht="13" x14ac:dyDescent="0.15">
      <c r="E850" s="1" t="str">
        <f ca="1">IFERROR(INDIRECT(ADDRESS(MATCH(A850,saturation_curves!A:A,0),MATCH(B850,saturation_curves!$1:$1,0),4,1,"saturation_curves")),"")</f>
        <v/>
      </c>
      <c r="F850" s="1" t="str">
        <f ca="1">IFERROR(INDIRECT(ADDRESS(MATCH(C850,saturation_curves!A:A,0),MATCH(D850,saturation_curves!$1:$1,0),4,1,"saturation_curves")),"")</f>
        <v/>
      </c>
      <c r="G850" s="1" t="str">
        <f ca="1">IFERROR(__xludf.DUMMYFUNCTION("LEFT(REGEXEXTRACT(B850,""(.*)KPI.*""),LEN(REGEXEXTRACT(B850,""(.*)KPI.*""))-1)"),"#N/A")</f>
        <v>#N/A</v>
      </c>
    </row>
    <row r="851" spans="5:7" ht="13" x14ac:dyDescent="0.15">
      <c r="E851" s="1" t="str">
        <f ca="1">IFERROR(INDIRECT(ADDRESS(MATCH(A851,saturation_curves!A:A,0),MATCH(B851,saturation_curves!$1:$1,0),4,1,"saturation_curves")),"")</f>
        <v/>
      </c>
      <c r="F851" s="1" t="str">
        <f ca="1">IFERROR(INDIRECT(ADDRESS(MATCH(C851,saturation_curves!A:A,0),MATCH(D851,saturation_curves!$1:$1,0),4,1,"saturation_curves")),"")</f>
        <v/>
      </c>
      <c r="G851" s="1" t="str">
        <f ca="1">IFERROR(__xludf.DUMMYFUNCTION("LEFT(REGEXEXTRACT(B851,""(.*)KPI.*""),LEN(REGEXEXTRACT(B851,""(.*)KPI.*""))-1)"),"#N/A")</f>
        <v>#N/A</v>
      </c>
    </row>
    <row r="852" spans="5:7" ht="13" x14ac:dyDescent="0.15">
      <c r="E852" s="1" t="str">
        <f ca="1">IFERROR(INDIRECT(ADDRESS(MATCH(A852,saturation_curves!A:A,0),MATCH(B852,saturation_curves!$1:$1,0),4,1,"saturation_curves")),"")</f>
        <v/>
      </c>
      <c r="F852" s="1" t="str">
        <f ca="1">IFERROR(INDIRECT(ADDRESS(MATCH(C852,saturation_curves!A:A,0),MATCH(D852,saturation_curves!$1:$1,0),4,1,"saturation_curves")),"")</f>
        <v/>
      </c>
      <c r="G852" s="1" t="str">
        <f ca="1">IFERROR(__xludf.DUMMYFUNCTION("LEFT(REGEXEXTRACT(B852,""(.*)KPI.*""),LEN(REGEXEXTRACT(B852,""(.*)KPI.*""))-1)"),"#N/A")</f>
        <v>#N/A</v>
      </c>
    </row>
    <row r="853" spans="5:7" ht="13" x14ac:dyDescent="0.15">
      <c r="E853" s="1" t="str">
        <f ca="1">IFERROR(INDIRECT(ADDRESS(MATCH(A853,saturation_curves!A:A,0),MATCH(B853,saturation_curves!$1:$1,0),4,1,"saturation_curves")),"")</f>
        <v/>
      </c>
      <c r="F853" s="1" t="str">
        <f ca="1">IFERROR(INDIRECT(ADDRESS(MATCH(C853,saturation_curves!A:A,0),MATCH(D853,saturation_curves!$1:$1,0),4,1,"saturation_curves")),"")</f>
        <v/>
      </c>
      <c r="G853" s="1" t="str">
        <f ca="1">IFERROR(__xludf.DUMMYFUNCTION("LEFT(REGEXEXTRACT(B853,""(.*)KPI.*""),LEN(REGEXEXTRACT(B853,""(.*)KPI.*""))-1)"),"#N/A")</f>
        <v>#N/A</v>
      </c>
    </row>
    <row r="854" spans="5:7" ht="13" x14ac:dyDescent="0.15">
      <c r="E854" s="1" t="str">
        <f ca="1">IFERROR(INDIRECT(ADDRESS(MATCH(A854,saturation_curves!A:A,0),MATCH(B854,saturation_curves!$1:$1,0),4,1,"saturation_curves")),"")</f>
        <v/>
      </c>
      <c r="F854" s="1" t="str">
        <f ca="1">IFERROR(INDIRECT(ADDRESS(MATCH(C854,saturation_curves!A:A,0),MATCH(D854,saturation_curves!$1:$1,0),4,1,"saturation_curves")),"")</f>
        <v/>
      </c>
      <c r="G854" s="1" t="str">
        <f ca="1">IFERROR(__xludf.DUMMYFUNCTION("LEFT(REGEXEXTRACT(B854,""(.*)KPI.*""),LEN(REGEXEXTRACT(B854,""(.*)KPI.*""))-1)"),"#N/A")</f>
        <v>#N/A</v>
      </c>
    </row>
    <row r="855" spans="5:7" ht="13" x14ac:dyDescent="0.15">
      <c r="E855" s="1" t="str">
        <f ca="1">IFERROR(INDIRECT(ADDRESS(MATCH(A855,saturation_curves!A:A,0),MATCH(B855,saturation_curves!$1:$1,0),4,1,"saturation_curves")),"")</f>
        <v/>
      </c>
      <c r="F855" s="1" t="str">
        <f ca="1">IFERROR(INDIRECT(ADDRESS(MATCH(C855,saturation_curves!A:A,0),MATCH(D855,saturation_curves!$1:$1,0),4,1,"saturation_curves")),"")</f>
        <v/>
      </c>
      <c r="G855" s="1" t="str">
        <f ca="1">IFERROR(__xludf.DUMMYFUNCTION("LEFT(REGEXEXTRACT(B855,""(.*)KPI.*""),LEN(REGEXEXTRACT(B855,""(.*)KPI.*""))-1)"),"#N/A")</f>
        <v>#N/A</v>
      </c>
    </row>
    <row r="856" spans="5:7" ht="13" x14ac:dyDescent="0.15">
      <c r="E856" s="1" t="str">
        <f ca="1">IFERROR(INDIRECT(ADDRESS(MATCH(A856,saturation_curves!A:A,0),MATCH(B856,saturation_curves!$1:$1,0),4,1,"saturation_curves")),"")</f>
        <v/>
      </c>
      <c r="F856" s="1" t="str">
        <f ca="1">IFERROR(INDIRECT(ADDRESS(MATCH(C856,saturation_curves!A:A,0),MATCH(D856,saturation_curves!$1:$1,0),4,1,"saturation_curves")),"")</f>
        <v/>
      </c>
      <c r="G856" s="1" t="str">
        <f ca="1">IFERROR(__xludf.DUMMYFUNCTION("LEFT(REGEXEXTRACT(B856,""(.*)KPI.*""),LEN(REGEXEXTRACT(B856,""(.*)KPI.*""))-1)"),"#N/A")</f>
        <v>#N/A</v>
      </c>
    </row>
    <row r="857" spans="5:7" ht="13" x14ac:dyDescent="0.15">
      <c r="E857" s="1" t="str">
        <f ca="1">IFERROR(INDIRECT(ADDRESS(MATCH(A857,saturation_curves!A:A,0),MATCH(B857,saturation_curves!$1:$1,0),4,1,"saturation_curves")),"")</f>
        <v/>
      </c>
      <c r="F857" s="1" t="str">
        <f ca="1">IFERROR(INDIRECT(ADDRESS(MATCH(C857,saturation_curves!A:A,0),MATCH(D857,saturation_curves!$1:$1,0),4,1,"saturation_curves")),"")</f>
        <v/>
      </c>
      <c r="G857" s="1" t="str">
        <f ca="1">IFERROR(__xludf.DUMMYFUNCTION("LEFT(REGEXEXTRACT(B857,""(.*)KPI.*""),LEN(REGEXEXTRACT(B857,""(.*)KPI.*""))-1)"),"#N/A")</f>
        <v>#N/A</v>
      </c>
    </row>
    <row r="858" spans="5:7" ht="13" x14ac:dyDescent="0.15">
      <c r="E858" s="1" t="str">
        <f ca="1">IFERROR(INDIRECT(ADDRESS(MATCH(A858,saturation_curves!A:A,0),MATCH(B858,saturation_curves!$1:$1,0),4,1,"saturation_curves")),"")</f>
        <v/>
      </c>
      <c r="F858" s="1" t="str">
        <f ca="1">IFERROR(INDIRECT(ADDRESS(MATCH(C858,saturation_curves!A:A,0),MATCH(D858,saturation_curves!$1:$1,0),4,1,"saturation_curves")),"")</f>
        <v/>
      </c>
      <c r="G858" s="1" t="str">
        <f ca="1">IFERROR(__xludf.DUMMYFUNCTION("LEFT(REGEXEXTRACT(B858,""(.*)KPI.*""),LEN(REGEXEXTRACT(B858,""(.*)KPI.*""))-1)"),"#N/A")</f>
        <v>#N/A</v>
      </c>
    </row>
    <row r="859" spans="5:7" ht="13" x14ac:dyDescent="0.15">
      <c r="E859" s="1" t="str">
        <f ca="1">IFERROR(INDIRECT(ADDRESS(MATCH(A859,saturation_curves!A:A,0),MATCH(B859,saturation_curves!$1:$1,0),4,1,"saturation_curves")),"")</f>
        <v/>
      </c>
      <c r="F859" s="1" t="str">
        <f ca="1">IFERROR(INDIRECT(ADDRESS(MATCH(C859,saturation_curves!A:A,0),MATCH(D859,saturation_curves!$1:$1,0),4,1,"saturation_curves")),"")</f>
        <v/>
      </c>
      <c r="G859" s="1" t="str">
        <f ca="1">IFERROR(__xludf.DUMMYFUNCTION("LEFT(REGEXEXTRACT(B859,""(.*)KPI.*""),LEN(REGEXEXTRACT(B859,""(.*)KPI.*""))-1)"),"#N/A")</f>
        <v>#N/A</v>
      </c>
    </row>
    <row r="860" spans="5:7" ht="13" x14ac:dyDescent="0.15">
      <c r="E860" s="1" t="str">
        <f ca="1">IFERROR(INDIRECT(ADDRESS(MATCH(A860,saturation_curves!A:A,0),MATCH(B860,saturation_curves!$1:$1,0),4,1,"saturation_curves")),"")</f>
        <v/>
      </c>
      <c r="F860" s="1" t="str">
        <f ca="1">IFERROR(INDIRECT(ADDRESS(MATCH(C860,saturation_curves!A:A,0),MATCH(D860,saturation_curves!$1:$1,0),4,1,"saturation_curves")),"")</f>
        <v/>
      </c>
      <c r="G860" s="1" t="str">
        <f ca="1">IFERROR(__xludf.DUMMYFUNCTION("LEFT(REGEXEXTRACT(B860,""(.*)KPI.*""),LEN(REGEXEXTRACT(B860,""(.*)KPI.*""))-1)"),"#N/A")</f>
        <v>#N/A</v>
      </c>
    </row>
    <row r="861" spans="5:7" ht="13" x14ac:dyDescent="0.15">
      <c r="E861" s="1" t="str">
        <f ca="1">IFERROR(INDIRECT(ADDRESS(MATCH(A861,saturation_curves!A:A,0),MATCH(B861,saturation_curves!$1:$1,0),4,1,"saturation_curves")),"")</f>
        <v/>
      </c>
      <c r="F861" s="1" t="str">
        <f ca="1">IFERROR(INDIRECT(ADDRESS(MATCH(C861,saturation_curves!A:A,0),MATCH(D861,saturation_curves!$1:$1,0),4,1,"saturation_curves")),"")</f>
        <v/>
      </c>
      <c r="G861" s="1" t="str">
        <f ca="1">IFERROR(__xludf.DUMMYFUNCTION("LEFT(REGEXEXTRACT(B861,""(.*)KPI.*""),LEN(REGEXEXTRACT(B861,""(.*)KPI.*""))-1)"),"#N/A")</f>
        <v>#N/A</v>
      </c>
    </row>
    <row r="862" spans="5:7" ht="13" x14ac:dyDescent="0.15">
      <c r="E862" s="1" t="str">
        <f ca="1">IFERROR(INDIRECT(ADDRESS(MATCH(A862,saturation_curves!A:A,0),MATCH(B862,saturation_curves!$1:$1,0),4,1,"saturation_curves")),"")</f>
        <v/>
      </c>
      <c r="F862" s="1" t="str">
        <f ca="1">IFERROR(INDIRECT(ADDRESS(MATCH(C862,saturation_curves!A:A,0),MATCH(D862,saturation_curves!$1:$1,0),4,1,"saturation_curves")),"")</f>
        <v/>
      </c>
      <c r="G862" s="1" t="str">
        <f ca="1">IFERROR(__xludf.DUMMYFUNCTION("LEFT(REGEXEXTRACT(B862,""(.*)KPI.*""),LEN(REGEXEXTRACT(B862,""(.*)KPI.*""))-1)"),"#N/A")</f>
        <v>#N/A</v>
      </c>
    </row>
    <row r="863" spans="5:7" ht="13" x14ac:dyDescent="0.15">
      <c r="E863" s="1" t="str">
        <f ca="1">IFERROR(INDIRECT(ADDRESS(MATCH(A863,saturation_curves!A:A,0),MATCH(B863,saturation_curves!$1:$1,0),4,1,"saturation_curves")),"")</f>
        <v/>
      </c>
      <c r="F863" s="1" t="str">
        <f ca="1">IFERROR(INDIRECT(ADDRESS(MATCH(C863,saturation_curves!A:A,0),MATCH(D863,saturation_curves!$1:$1,0),4,1,"saturation_curves")),"")</f>
        <v/>
      </c>
      <c r="G863" s="1" t="str">
        <f ca="1">IFERROR(__xludf.DUMMYFUNCTION("LEFT(REGEXEXTRACT(B863,""(.*)KPI.*""),LEN(REGEXEXTRACT(B863,""(.*)KPI.*""))-1)"),"#N/A")</f>
        <v>#N/A</v>
      </c>
    </row>
    <row r="864" spans="5:7" ht="13" x14ac:dyDescent="0.15">
      <c r="E864" s="1" t="str">
        <f ca="1">IFERROR(INDIRECT(ADDRESS(MATCH(A864,saturation_curves!A:A,0),MATCH(B864,saturation_curves!$1:$1,0),4,1,"saturation_curves")),"")</f>
        <v/>
      </c>
      <c r="F864" s="1" t="str">
        <f ca="1">IFERROR(INDIRECT(ADDRESS(MATCH(C864,saturation_curves!A:A,0),MATCH(D864,saturation_curves!$1:$1,0),4,1,"saturation_curves")),"")</f>
        <v/>
      </c>
      <c r="G864" s="1" t="str">
        <f ca="1">IFERROR(__xludf.DUMMYFUNCTION("LEFT(REGEXEXTRACT(B864,""(.*)KPI.*""),LEN(REGEXEXTRACT(B864,""(.*)KPI.*""))-1)"),"#N/A")</f>
        <v>#N/A</v>
      </c>
    </row>
    <row r="865" spans="5:7" ht="13" x14ac:dyDescent="0.15">
      <c r="E865" s="1" t="str">
        <f ca="1">IFERROR(INDIRECT(ADDRESS(MATCH(A865,saturation_curves!A:A,0),MATCH(B865,saturation_curves!$1:$1,0),4,1,"saturation_curves")),"")</f>
        <v/>
      </c>
      <c r="F865" s="1" t="str">
        <f ca="1">IFERROR(INDIRECT(ADDRESS(MATCH(C865,saturation_curves!A:A,0),MATCH(D865,saturation_curves!$1:$1,0),4,1,"saturation_curves")),"")</f>
        <v/>
      </c>
      <c r="G865" s="1" t="str">
        <f ca="1">IFERROR(__xludf.DUMMYFUNCTION("LEFT(REGEXEXTRACT(B865,""(.*)KPI.*""),LEN(REGEXEXTRACT(B865,""(.*)KPI.*""))-1)"),"#N/A")</f>
        <v>#N/A</v>
      </c>
    </row>
    <row r="866" spans="5:7" ht="13" x14ac:dyDescent="0.15">
      <c r="E866" s="1" t="str">
        <f ca="1">IFERROR(INDIRECT(ADDRESS(MATCH(A866,saturation_curves!A:A,0),MATCH(B866,saturation_curves!$1:$1,0),4,1,"saturation_curves")),"")</f>
        <v/>
      </c>
      <c r="F866" s="1" t="str">
        <f ca="1">IFERROR(INDIRECT(ADDRESS(MATCH(C866,saturation_curves!A:A,0),MATCH(D866,saturation_curves!$1:$1,0),4,1,"saturation_curves")),"")</f>
        <v/>
      </c>
      <c r="G866" s="1" t="str">
        <f ca="1">IFERROR(__xludf.DUMMYFUNCTION("LEFT(REGEXEXTRACT(B866,""(.*)KPI.*""),LEN(REGEXEXTRACT(B866,""(.*)KPI.*""))-1)"),"#N/A")</f>
        <v>#N/A</v>
      </c>
    </row>
    <row r="867" spans="5:7" ht="13" x14ac:dyDescent="0.15">
      <c r="E867" s="1" t="str">
        <f ca="1">IFERROR(INDIRECT(ADDRESS(MATCH(A867,saturation_curves!A:A,0),MATCH(B867,saturation_curves!$1:$1,0),4,1,"saturation_curves")),"")</f>
        <v/>
      </c>
      <c r="F867" s="1" t="str">
        <f ca="1">IFERROR(INDIRECT(ADDRESS(MATCH(C867,saturation_curves!A:A,0),MATCH(D867,saturation_curves!$1:$1,0),4,1,"saturation_curves")),"")</f>
        <v/>
      </c>
      <c r="G867" s="1" t="str">
        <f ca="1">IFERROR(__xludf.DUMMYFUNCTION("LEFT(REGEXEXTRACT(B867,""(.*)KPI.*""),LEN(REGEXEXTRACT(B867,""(.*)KPI.*""))-1)"),"#N/A")</f>
        <v>#N/A</v>
      </c>
    </row>
    <row r="868" spans="5:7" ht="13" x14ac:dyDescent="0.15">
      <c r="E868" s="1" t="str">
        <f ca="1">IFERROR(INDIRECT(ADDRESS(MATCH(A868,saturation_curves!A:A,0),MATCH(B868,saturation_curves!$1:$1,0),4,1,"saturation_curves")),"")</f>
        <v/>
      </c>
      <c r="F868" s="1" t="str">
        <f ca="1">IFERROR(INDIRECT(ADDRESS(MATCH(C868,saturation_curves!A:A,0),MATCH(D868,saturation_curves!$1:$1,0),4,1,"saturation_curves")),"")</f>
        <v/>
      </c>
      <c r="G868" s="1" t="str">
        <f ca="1">IFERROR(__xludf.DUMMYFUNCTION("LEFT(REGEXEXTRACT(B868,""(.*)KPI.*""),LEN(REGEXEXTRACT(B868,""(.*)KPI.*""))-1)"),"#N/A")</f>
        <v>#N/A</v>
      </c>
    </row>
    <row r="869" spans="5:7" ht="13" x14ac:dyDescent="0.15">
      <c r="E869" s="1" t="str">
        <f ca="1">IFERROR(INDIRECT(ADDRESS(MATCH(A869,saturation_curves!A:A,0),MATCH(B869,saturation_curves!$1:$1,0),4,1,"saturation_curves")),"")</f>
        <v/>
      </c>
      <c r="F869" s="1" t="str">
        <f ca="1">IFERROR(INDIRECT(ADDRESS(MATCH(C869,saturation_curves!A:A,0),MATCH(D869,saturation_curves!$1:$1,0),4,1,"saturation_curves")),"")</f>
        <v/>
      </c>
      <c r="G869" s="1" t="str">
        <f ca="1">IFERROR(__xludf.DUMMYFUNCTION("LEFT(REGEXEXTRACT(B869,""(.*)KPI.*""),LEN(REGEXEXTRACT(B869,""(.*)KPI.*""))-1)"),"#N/A")</f>
        <v>#N/A</v>
      </c>
    </row>
    <row r="870" spans="5:7" ht="13" x14ac:dyDescent="0.15">
      <c r="E870" s="1" t="str">
        <f ca="1">IFERROR(INDIRECT(ADDRESS(MATCH(A870,saturation_curves!A:A,0),MATCH(B870,saturation_curves!$1:$1,0),4,1,"saturation_curves")),"")</f>
        <v/>
      </c>
      <c r="F870" s="1" t="str">
        <f ca="1">IFERROR(INDIRECT(ADDRESS(MATCH(C870,saturation_curves!A:A,0),MATCH(D870,saturation_curves!$1:$1,0),4,1,"saturation_curves")),"")</f>
        <v/>
      </c>
      <c r="G870" s="1" t="str">
        <f ca="1">IFERROR(__xludf.DUMMYFUNCTION("LEFT(REGEXEXTRACT(B870,""(.*)KPI.*""),LEN(REGEXEXTRACT(B870,""(.*)KPI.*""))-1)"),"#N/A")</f>
        <v>#N/A</v>
      </c>
    </row>
    <row r="871" spans="5:7" ht="13" x14ac:dyDescent="0.15">
      <c r="E871" s="1" t="str">
        <f ca="1">IFERROR(INDIRECT(ADDRESS(MATCH(A871,saturation_curves!A:A,0),MATCH(B871,saturation_curves!$1:$1,0),4,1,"saturation_curves")),"")</f>
        <v/>
      </c>
      <c r="F871" s="1" t="str">
        <f ca="1">IFERROR(INDIRECT(ADDRESS(MATCH(C871,saturation_curves!A:A,0),MATCH(D871,saturation_curves!$1:$1,0),4,1,"saturation_curves")),"")</f>
        <v/>
      </c>
      <c r="G871" s="1" t="str">
        <f ca="1">IFERROR(__xludf.DUMMYFUNCTION("LEFT(REGEXEXTRACT(B871,""(.*)KPI.*""),LEN(REGEXEXTRACT(B871,""(.*)KPI.*""))-1)"),"#N/A")</f>
        <v>#N/A</v>
      </c>
    </row>
    <row r="872" spans="5:7" ht="13" x14ac:dyDescent="0.15">
      <c r="E872" s="1" t="str">
        <f ca="1">IFERROR(INDIRECT(ADDRESS(MATCH(A872,saturation_curves!A:A,0),MATCH(B872,saturation_curves!$1:$1,0),4,1,"saturation_curves")),"")</f>
        <v/>
      </c>
      <c r="F872" s="1" t="str">
        <f ca="1">IFERROR(INDIRECT(ADDRESS(MATCH(C872,saturation_curves!A:A,0),MATCH(D872,saturation_curves!$1:$1,0),4,1,"saturation_curves")),"")</f>
        <v/>
      </c>
      <c r="G872" s="1" t="str">
        <f ca="1">IFERROR(__xludf.DUMMYFUNCTION("LEFT(REGEXEXTRACT(B872,""(.*)KPI.*""),LEN(REGEXEXTRACT(B872,""(.*)KPI.*""))-1)"),"#N/A")</f>
        <v>#N/A</v>
      </c>
    </row>
    <row r="873" spans="5:7" ht="13" x14ac:dyDescent="0.15">
      <c r="E873" s="1" t="str">
        <f ca="1">IFERROR(INDIRECT(ADDRESS(MATCH(A873,saturation_curves!A:A,0),MATCH(B873,saturation_curves!$1:$1,0),4,1,"saturation_curves")),"")</f>
        <v/>
      </c>
      <c r="F873" s="1" t="str">
        <f ca="1">IFERROR(INDIRECT(ADDRESS(MATCH(C873,saturation_curves!A:A,0),MATCH(D873,saturation_curves!$1:$1,0),4,1,"saturation_curves")),"")</f>
        <v/>
      </c>
      <c r="G873" s="1" t="str">
        <f ca="1">IFERROR(__xludf.DUMMYFUNCTION("LEFT(REGEXEXTRACT(B873,""(.*)KPI.*""),LEN(REGEXEXTRACT(B873,""(.*)KPI.*""))-1)"),"#N/A")</f>
        <v>#N/A</v>
      </c>
    </row>
    <row r="874" spans="5:7" ht="13" x14ac:dyDescent="0.15">
      <c r="E874" s="1" t="str">
        <f ca="1">IFERROR(INDIRECT(ADDRESS(MATCH(A874,saturation_curves!A:A,0),MATCH(B874,saturation_curves!$1:$1,0),4,1,"saturation_curves")),"")</f>
        <v/>
      </c>
      <c r="F874" s="1" t="str">
        <f ca="1">IFERROR(INDIRECT(ADDRESS(MATCH(C874,saturation_curves!A:A,0),MATCH(D874,saturation_curves!$1:$1,0),4,1,"saturation_curves")),"")</f>
        <v/>
      </c>
      <c r="G874" s="1" t="str">
        <f ca="1">IFERROR(__xludf.DUMMYFUNCTION("LEFT(REGEXEXTRACT(B874,""(.*)KPI.*""),LEN(REGEXEXTRACT(B874,""(.*)KPI.*""))-1)"),"#N/A")</f>
        <v>#N/A</v>
      </c>
    </row>
    <row r="875" spans="5:7" ht="13" x14ac:dyDescent="0.15">
      <c r="E875" s="1" t="str">
        <f ca="1">IFERROR(INDIRECT(ADDRESS(MATCH(A875,saturation_curves!A:A,0),MATCH(B875,saturation_curves!$1:$1,0),4,1,"saturation_curves")),"")</f>
        <v/>
      </c>
      <c r="F875" s="1" t="str">
        <f ca="1">IFERROR(INDIRECT(ADDRESS(MATCH(C875,saturation_curves!A:A,0),MATCH(D875,saturation_curves!$1:$1,0),4,1,"saturation_curves")),"")</f>
        <v/>
      </c>
      <c r="G875" s="1" t="str">
        <f ca="1">IFERROR(__xludf.DUMMYFUNCTION("LEFT(REGEXEXTRACT(B875,""(.*)KPI.*""),LEN(REGEXEXTRACT(B875,""(.*)KPI.*""))-1)"),"#N/A")</f>
        <v>#N/A</v>
      </c>
    </row>
    <row r="876" spans="5:7" ht="13" x14ac:dyDescent="0.15">
      <c r="E876" s="1" t="str">
        <f ca="1">IFERROR(INDIRECT(ADDRESS(MATCH(A876,saturation_curves!A:A,0),MATCH(B876,saturation_curves!$1:$1,0),4,1,"saturation_curves")),"")</f>
        <v/>
      </c>
      <c r="F876" s="1" t="str">
        <f ca="1">IFERROR(INDIRECT(ADDRESS(MATCH(C876,saturation_curves!A:A,0),MATCH(D876,saturation_curves!$1:$1,0),4,1,"saturation_curves")),"")</f>
        <v/>
      </c>
      <c r="G876" s="1" t="str">
        <f ca="1">IFERROR(__xludf.DUMMYFUNCTION("LEFT(REGEXEXTRACT(B876,""(.*)KPI.*""),LEN(REGEXEXTRACT(B876,""(.*)KPI.*""))-1)"),"#N/A")</f>
        <v>#N/A</v>
      </c>
    </row>
    <row r="877" spans="5:7" ht="13" x14ac:dyDescent="0.15">
      <c r="E877" s="1" t="str">
        <f ca="1">IFERROR(INDIRECT(ADDRESS(MATCH(A877,saturation_curves!A:A,0),MATCH(B877,saturation_curves!$1:$1,0),4,1,"saturation_curves")),"")</f>
        <v/>
      </c>
      <c r="F877" s="1" t="str">
        <f ca="1">IFERROR(INDIRECT(ADDRESS(MATCH(C877,saturation_curves!A:A,0),MATCH(D877,saturation_curves!$1:$1,0),4,1,"saturation_curves")),"")</f>
        <v/>
      </c>
      <c r="G877" s="1" t="str">
        <f ca="1">IFERROR(__xludf.DUMMYFUNCTION("LEFT(REGEXEXTRACT(B877,""(.*)KPI.*""),LEN(REGEXEXTRACT(B877,""(.*)KPI.*""))-1)"),"#N/A")</f>
        <v>#N/A</v>
      </c>
    </row>
    <row r="878" spans="5:7" ht="13" x14ac:dyDescent="0.15">
      <c r="E878" s="1" t="str">
        <f ca="1">IFERROR(INDIRECT(ADDRESS(MATCH(A878,saturation_curves!A:A,0),MATCH(B878,saturation_curves!$1:$1,0),4,1,"saturation_curves")),"")</f>
        <v/>
      </c>
      <c r="F878" s="1" t="str">
        <f ca="1">IFERROR(INDIRECT(ADDRESS(MATCH(C878,saturation_curves!A:A,0),MATCH(D878,saturation_curves!$1:$1,0),4,1,"saturation_curves")),"")</f>
        <v/>
      </c>
      <c r="G878" s="1" t="str">
        <f ca="1">IFERROR(__xludf.DUMMYFUNCTION("LEFT(REGEXEXTRACT(B878,""(.*)KPI.*""),LEN(REGEXEXTRACT(B878,""(.*)KPI.*""))-1)"),"#N/A")</f>
        <v>#N/A</v>
      </c>
    </row>
    <row r="879" spans="5:7" ht="13" x14ac:dyDescent="0.15">
      <c r="E879" s="1" t="str">
        <f ca="1">IFERROR(INDIRECT(ADDRESS(MATCH(A879,saturation_curves!A:A,0),MATCH(B879,saturation_curves!$1:$1,0),4,1,"saturation_curves")),"")</f>
        <v/>
      </c>
      <c r="F879" s="1" t="str">
        <f ca="1">IFERROR(INDIRECT(ADDRESS(MATCH(C879,saturation_curves!A:A,0),MATCH(D879,saturation_curves!$1:$1,0),4,1,"saturation_curves")),"")</f>
        <v/>
      </c>
      <c r="G879" s="1" t="str">
        <f ca="1">IFERROR(__xludf.DUMMYFUNCTION("LEFT(REGEXEXTRACT(B879,""(.*)KPI.*""),LEN(REGEXEXTRACT(B879,""(.*)KPI.*""))-1)"),"#N/A")</f>
        <v>#N/A</v>
      </c>
    </row>
    <row r="880" spans="5:7" ht="13" x14ac:dyDescent="0.15">
      <c r="E880" s="1" t="str">
        <f ca="1">IFERROR(INDIRECT(ADDRESS(MATCH(A880,saturation_curves!A:A,0),MATCH(B880,saturation_curves!$1:$1,0),4,1,"saturation_curves")),"")</f>
        <v/>
      </c>
      <c r="F880" s="1" t="str">
        <f ca="1">IFERROR(INDIRECT(ADDRESS(MATCH(C880,saturation_curves!A:A,0),MATCH(D880,saturation_curves!$1:$1,0),4,1,"saturation_curves")),"")</f>
        <v/>
      </c>
      <c r="G880" s="1" t="str">
        <f ca="1">IFERROR(__xludf.DUMMYFUNCTION("LEFT(REGEXEXTRACT(B880,""(.*)KPI.*""),LEN(REGEXEXTRACT(B880,""(.*)KPI.*""))-1)"),"#N/A")</f>
        <v>#N/A</v>
      </c>
    </row>
    <row r="881" spans="5:7" ht="13" x14ac:dyDescent="0.15">
      <c r="E881" s="1" t="str">
        <f ca="1">IFERROR(INDIRECT(ADDRESS(MATCH(A881,saturation_curves!A:A,0),MATCH(B881,saturation_curves!$1:$1,0),4,1,"saturation_curves")),"")</f>
        <v/>
      </c>
      <c r="F881" s="1" t="str">
        <f ca="1">IFERROR(INDIRECT(ADDRESS(MATCH(C881,saturation_curves!A:A,0),MATCH(D881,saturation_curves!$1:$1,0),4,1,"saturation_curves")),"")</f>
        <v/>
      </c>
      <c r="G881" s="1" t="str">
        <f ca="1">IFERROR(__xludf.DUMMYFUNCTION("LEFT(REGEXEXTRACT(B881,""(.*)KPI.*""),LEN(REGEXEXTRACT(B881,""(.*)KPI.*""))-1)"),"#N/A")</f>
        <v>#N/A</v>
      </c>
    </row>
    <row r="882" spans="5:7" ht="13" x14ac:dyDescent="0.15">
      <c r="E882" s="1" t="str">
        <f ca="1">IFERROR(INDIRECT(ADDRESS(MATCH(A882,saturation_curves!A:A,0),MATCH(B882,saturation_curves!$1:$1,0),4,1,"saturation_curves")),"")</f>
        <v/>
      </c>
      <c r="F882" s="1" t="str">
        <f ca="1">IFERROR(INDIRECT(ADDRESS(MATCH(C882,saturation_curves!A:A,0),MATCH(D882,saturation_curves!$1:$1,0),4,1,"saturation_curves")),"")</f>
        <v/>
      </c>
      <c r="G882" s="1" t="str">
        <f ca="1">IFERROR(__xludf.DUMMYFUNCTION("LEFT(REGEXEXTRACT(B882,""(.*)KPI.*""),LEN(REGEXEXTRACT(B882,""(.*)KPI.*""))-1)"),"#N/A")</f>
        <v>#N/A</v>
      </c>
    </row>
    <row r="883" spans="5:7" ht="13" x14ac:dyDescent="0.15">
      <c r="E883" s="1" t="str">
        <f ca="1">IFERROR(INDIRECT(ADDRESS(MATCH(A883,saturation_curves!A:A,0),MATCH(B883,saturation_curves!$1:$1,0),4,1,"saturation_curves")),"")</f>
        <v/>
      </c>
      <c r="F883" s="1" t="str">
        <f ca="1">IFERROR(INDIRECT(ADDRESS(MATCH(C883,saturation_curves!A:A,0),MATCH(D883,saturation_curves!$1:$1,0),4,1,"saturation_curves")),"")</f>
        <v/>
      </c>
      <c r="G883" s="1" t="str">
        <f ca="1">IFERROR(__xludf.DUMMYFUNCTION("LEFT(REGEXEXTRACT(B883,""(.*)KPI.*""),LEN(REGEXEXTRACT(B883,""(.*)KPI.*""))-1)"),"#N/A")</f>
        <v>#N/A</v>
      </c>
    </row>
    <row r="884" spans="5:7" ht="13" x14ac:dyDescent="0.15">
      <c r="E884" s="1" t="str">
        <f ca="1">IFERROR(INDIRECT(ADDRESS(MATCH(A884,saturation_curves!A:A,0),MATCH(B884,saturation_curves!$1:$1,0),4,1,"saturation_curves")),"")</f>
        <v/>
      </c>
      <c r="F884" s="1" t="str">
        <f ca="1">IFERROR(INDIRECT(ADDRESS(MATCH(C884,saturation_curves!A:A,0),MATCH(D884,saturation_curves!$1:$1,0),4,1,"saturation_curves")),"")</f>
        <v/>
      </c>
      <c r="G884" s="1" t="str">
        <f ca="1">IFERROR(__xludf.DUMMYFUNCTION("LEFT(REGEXEXTRACT(B884,""(.*)KPI.*""),LEN(REGEXEXTRACT(B884,""(.*)KPI.*""))-1)"),"#N/A")</f>
        <v>#N/A</v>
      </c>
    </row>
    <row r="885" spans="5:7" ht="13" x14ac:dyDescent="0.15">
      <c r="E885" s="1" t="str">
        <f ca="1">IFERROR(INDIRECT(ADDRESS(MATCH(A885,saturation_curves!A:A,0),MATCH(B885,saturation_curves!$1:$1,0),4,1,"saturation_curves")),"")</f>
        <v/>
      </c>
      <c r="F885" s="1" t="str">
        <f ca="1">IFERROR(INDIRECT(ADDRESS(MATCH(C885,saturation_curves!A:A,0),MATCH(D885,saturation_curves!$1:$1,0),4,1,"saturation_curves")),"")</f>
        <v/>
      </c>
      <c r="G885" s="1" t="str">
        <f ca="1">IFERROR(__xludf.DUMMYFUNCTION("LEFT(REGEXEXTRACT(B885,""(.*)KPI.*""),LEN(REGEXEXTRACT(B885,""(.*)KPI.*""))-1)"),"#N/A")</f>
        <v>#N/A</v>
      </c>
    </row>
    <row r="886" spans="5:7" ht="13" x14ac:dyDescent="0.15">
      <c r="E886" s="1" t="str">
        <f ca="1">IFERROR(INDIRECT(ADDRESS(MATCH(A886,saturation_curves!A:A,0),MATCH(B886,saturation_curves!$1:$1,0),4,1,"saturation_curves")),"")</f>
        <v/>
      </c>
      <c r="F886" s="1" t="str">
        <f ca="1">IFERROR(INDIRECT(ADDRESS(MATCH(C886,saturation_curves!A:A,0),MATCH(D886,saturation_curves!$1:$1,0),4,1,"saturation_curves")),"")</f>
        <v/>
      </c>
      <c r="G886" s="1" t="str">
        <f ca="1">IFERROR(__xludf.DUMMYFUNCTION("LEFT(REGEXEXTRACT(B886,""(.*)KPI.*""),LEN(REGEXEXTRACT(B886,""(.*)KPI.*""))-1)"),"#N/A")</f>
        <v>#N/A</v>
      </c>
    </row>
    <row r="887" spans="5:7" ht="13" x14ac:dyDescent="0.15">
      <c r="E887" s="1" t="str">
        <f ca="1">IFERROR(INDIRECT(ADDRESS(MATCH(A887,saturation_curves!A:A,0),MATCH(B887,saturation_curves!$1:$1,0),4,1,"saturation_curves")),"")</f>
        <v/>
      </c>
      <c r="F887" s="1" t="str">
        <f ca="1">IFERROR(INDIRECT(ADDRESS(MATCH(C887,saturation_curves!A:A,0),MATCH(D887,saturation_curves!$1:$1,0),4,1,"saturation_curves")),"")</f>
        <v/>
      </c>
      <c r="G887" s="1" t="str">
        <f ca="1">IFERROR(__xludf.DUMMYFUNCTION("LEFT(REGEXEXTRACT(B887,""(.*)KPI.*""),LEN(REGEXEXTRACT(B887,""(.*)KPI.*""))-1)"),"#N/A")</f>
        <v>#N/A</v>
      </c>
    </row>
    <row r="888" spans="5:7" ht="13" x14ac:dyDescent="0.15">
      <c r="E888" s="1" t="str">
        <f ca="1">IFERROR(INDIRECT(ADDRESS(MATCH(A888,saturation_curves!A:A,0),MATCH(B888,saturation_curves!$1:$1,0),4,1,"saturation_curves")),"")</f>
        <v/>
      </c>
      <c r="F888" s="1" t="str">
        <f ca="1">IFERROR(INDIRECT(ADDRESS(MATCH(C888,saturation_curves!A:A,0),MATCH(D888,saturation_curves!$1:$1,0),4,1,"saturation_curves")),"")</f>
        <v/>
      </c>
      <c r="G888" s="1" t="str">
        <f ca="1">IFERROR(__xludf.DUMMYFUNCTION("LEFT(REGEXEXTRACT(B888,""(.*)KPI.*""),LEN(REGEXEXTRACT(B888,""(.*)KPI.*""))-1)"),"#N/A")</f>
        <v>#N/A</v>
      </c>
    </row>
    <row r="889" spans="5:7" ht="13" x14ac:dyDescent="0.15">
      <c r="E889" s="1" t="str">
        <f ca="1">IFERROR(INDIRECT(ADDRESS(MATCH(A889,saturation_curves!A:A,0),MATCH(B889,saturation_curves!$1:$1,0),4,1,"saturation_curves")),"")</f>
        <v/>
      </c>
      <c r="F889" s="1" t="str">
        <f ca="1">IFERROR(INDIRECT(ADDRESS(MATCH(C889,saturation_curves!A:A,0),MATCH(D889,saturation_curves!$1:$1,0),4,1,"saturation_curves")),"")</f>
        <v/>
      </c>
      <c r="G889" s="1" t="str">
        <f ca="1">IFERROR(__xludf.DUMMYFUNCTION("LEFT(REGEXEXTRACT(B889,""(.*)KPI.*""),LEN(REGEXEXTRACT(B889,""(.*)KPI.*""))-1)"),"#N/A")</f>
        <v>#N/A</v>
      </c>
    </row>
    <row r="890" spans="5:7" ht="13" x14ac:dyDescent="0.15">
      <c r="E890" s="1" t="str">
        <f ca="1">IFERROR(INDIRECT(ADDRESS(MATCH(A890,saturation_curves!A:A,0),MATCH(B890,saturation_curves!$1:$1,0),4,1,"saturation_curves")),"")</f>
        <v/>
      </c>
      <c r="F890" s="1" t="str">
        <f ca="1">IFERROR(INDIRECT(ADDRESS(MATCH(C890,saturation_curves!A:A,0),MATCH(D890,saturation_curves!$1:$1,0),4,1,"saturation_curves")),"")</f>
        <v/>
      </c>
      <c r="G890" s="1" t="str">
        <f ca="1">IFERROR(__xludf.DUMMYFUNCTION("LEFT(REGEXEXTRACT(B890,""(.*)KPI.*""),LEN(REGEXEXTRACT(B890,""(.*)KPI.*""))-1)"),"#N/A")</f>
        <v>#N/A</v>
      </c>
    </row>
    <row r="891" spans="5:7" ht="13" x14ac:dyDescent="0.15">
      <c r="E891" s="1" t="str">
        <f ca="1">IFERROR(INDIRECT(ADDRESS(MATCH(A891,saturation_curves!A:A,0),MATCH(B891,saturation_curves!$1:$1,0),4,1,"saturation_curves")),"")</f>
        <v/>
      </c>
      <c r="F891" s="1" t="str">
        <f ca="1">IFERROR(INDIRECT(ADDRESS(MATCH(C891,saturation_curves!A:A,0),MATCH(D891,saturation_curves!$1:$1,0),4,1,"saturation_curves")),"")</f>
        <v/>
      </c>
      <c r="G891" s="1" t="str">
        <f ca="1">IFERROR(__xludf.DUMMYFUNCTION("LEFT(REGEXEXTRACT(B891,""(.*)KPI.*""),LEN(REGEXEXTRACT(B891,""(.*)KPI.*""))-1)"),"#N/A")</f>
        <v>#N/A</v>
      </c>
    </row>
    <row r="892" spans="5:7" ht="13" x14ac:dyDescent="0.15">
      <c r="E892" s="1" t="str">
        <f ca="1">IFERROR(INDIRECT(ADDRESS(MATCH(A892,saturation_curves!A:A,0),MATCH(B892,saturation_curves!$1:$1,0),4,1,"saturation_curves")),"")</f>
        <v/>
      </c>
      <c r="F892" s="1" t="str">
        <f ca="1">IFERROR(INDIRECT(ADDRESS(MATCH(C892,saturation_curves!A:A,0),MATCH(D892,saturation_curves!$1:$1,0),4,1,"saturation_curves")),"")</f>
        <v/>
      </c>
      <c r="G892" s="1" t="str">
        <f ca="1">IFERROR(__xludf.DUMMYFUNCTION("LEFT(REGEXEXTRACT(B892,""(.*)KPI.*""),LEN(REGEXEXTRACT(B892,""(.*)KPI.*""))-1)"),"#N/A")</f>
        <v>#N/A</v>
      </c>
    </row>
    <row r="893" spans="5:7" ht="13" x14ac:dyDescent="0.15">
      <c r="E893" s="1" t="str">
        <f ca="1">IFERROR(INDIRECT(ADDRESS(MATCH(A893,saturation_curves!A:A,0),MATCH(B893,saturation_curves!$1:$1,0),4,1,"saturation_curves")),"")</f>
        <v/>
      </c>
      <c r="F893" s="1" t="str">
        <f ca="1">IFERROR(INDIRECT(ADDRESS(MATCH(C893,saturation_curves!A:A,0),MATCH(D893,saturation_curves!$1:$1,0),4,1,"saturation_curves")),"")</f>
        <v/>
      </c>
      <c r="G893" s="1" t="str">
        <f ca="1">IFERROR(__xludf.DUMMYFUNCTION("LEFT(REGEXEXTRACT(B893,""(.*)KPI.*""),LEN(REGEXEXTRACT(B893,""(.*)KPI.*""))-1)"),"#N/A")</f>
        <v>#N/A</v>
      </c>
    </row>
    <row r="894" spans="5:7" ht="13" x14ac:dyDescent="0.15">
      <c r="E894" s="1" t="str">
        <f ca="1">IFERROR(INDIRECT(ADDRESS(MATCH(A894,saturation_curves!A:A,0),MATCH(B894,saturation_curves!$1:$1,0),4,1,"saturation_curves")),"")</f>
        <v/>
      </c>
      <c r="F894" s="1" t="str">
        <f ca="1">IFERROR(INDIRECT(ADDRESS(MATCH(C894,saturation_curves!A:A,0),MATCH(D894,saturation_curves!$1:$1,0),4,1,"saturation_curves")),"")</f>
        <v/>
      </c>
      <c r="G894" s="1" t="str">
        <f ca="1">IFERROR(__xludf.DUMMYFUNCTION("LEFT(REGEXEXTRACT(B894,""(.*)KPI.*""),LEN(REGEXEXTRACT(B894,""(.*)KPI.*""))-1)"),"#N/A")</f>
        <v>#N/A</v>
      </c>
    </row>
    <row r="895" spans="5:7" ht="13" x14ac:dyDescent="0.15">
      <c r="E895" s="1" t="str">
        <f ca="1">IFERROR(INDIRECT(ADDRESS(MATCH(A895,saturation_curves!A:A,0),MATCH(B895,saturation_curves!$1:$1,0),4,1,"saturation_curves")),"")</f>
        <v/>
      </c>
      <c r="F895" s="1" t="str">
        <f ca="1">IFERROR(INDIRECT(ADDRESS(MATCH(C895,saturation_curves!A:A,0),MATCH(D895,saturation_curves!$1:$1,0),4,1,"saturation_curves")),"")</f>
        <v/>
      </c>
      <c r="G895" s="1" t="str">
        <f ca="1">IFERROR(__xludf.DUMMYFUNCTION("LEFT(REGEXEXTRACT(B895,""(.*)KPI.*""),LEN(REGEXEXTRACT(B895,""(.*)KPI.*""))-1)"),"#N/A")</f>
        <v>#N/A</v>
      </c>
    </row>
    <row r="896" spans="5:7" ht="13" x14ac:dyDescent="0.15">
      <c r="E896" s="1" t="str">
        <f ca="1">IFERROR(INDIRECT(ADDRESS(MATCH(A896,saturation_curves!A:A,0),MATCH(B896,saturation_curves!$1:$1,0),4,1,"saturation_curves")),"")</f>
        <v/>
      </c>
      <c r="F896" s="1" t="str">
        <f ca="1">IFERROR(INDIRECT(ADDRESS(MATCH(C896,saturation_curves!A:A,0),MATCH(D896,saturation_curves!$1:$1,0),4,1,"saturation_curves")),"")</f>
        <v/>
      </c>
      <c r="G896" s="1" t="str">
        <f ca="1">IFERROR(__xludf.DUMMYFUNCTION("LEFT(REGEXEXTRACT(B896,""(.*)KPI.*""),LEN(REGEXEXTRACT(B896,""(.*)KPI.*""))-1)"),"#N/A")</f>
        <v>#N/A</v>
      </c>
    </row>
    <row r="897" spans="5:7" ht="13" x14ac:dyDescent="0.15">
      <c r="E897" s="1" t="str">
        <f ca="1">IFERROR(INDIRECT(ADDRESS(MATCH(A897,saturation_curves!A:A,0),MATCH(B897,saturation_curves!$1:$1,0),4,1,"saturation_curves")),"")</f>
        <v/>
      </c>
      <c r="F897" s="1" t="str">
        <f ca="1">IFERROR(INDIRECT(ADDRESS(MATCH(C897,saturation_curves!A:A,0),MATCH(D897,saturation_curves!$1:$1,0),4,1,"saturation_curves")),"")</f>
        <v/>
      </c>
      <c r="G897" s="1" t="str">
        <f ca="1">IFERROR(__xludf.DUMMYFUNCTION("LEFT(REGEXEXTRACT(B897,""(.*)KPI.*""),LEN(REGEXEXTRACT(B897,""(.*)KPI.*""))-1)"),"#N/A")</f>
        <v>#N/A</v>
      </c>
    </row>
    <row r="898" spans="5:7" ht="13" x14ac:dyDescent="0.15">
      <c r="E898" s="1" t="str">
        <f ca="1">IFERROR(INDIRECT(ADDRESS(MATCH(A898,saturation_curves!A:A,0),MATCH(B898,saturation_curves!$1:$1,0),4,1,"saturation_curves")),"")</f>
        <v/>
      </c>
      <c r="F898" s="1" t="str">
        <f ca="1">IFERROR(INDIRECT(ADDRESS(MATCH(C898,saturation_curves!A:A,0),MATCH(D898,saturation_curves!$1:$1,0),4,1,"saturation_curves")),"")</f>
        <v/>
      </c>
      <c r="G898" s="1" t="str">
        <f ca="1">IFERROR(__xludf.DUMMYFUNCTION("LEFT(REGEXEXTRACT(B898,""(.*)KPI.*""),LEN(REGEXEXTRACT(B898,""(.*)KPI.*""))-1)"),"#N/A")</f>
        <v>#N/A</v>
      </c>
    </row>
    <row r="899" spans="5:7" ht="13" x14ac:dyDescent="0.15">
      <c r="E899" s="1" t="str">
        <f ca="1">IFERROR(INDIRECT(ADDRESS(MATCH(A899,saturation_curves!A:A,0),MATCH(B899,saturation_curves!$1:$1,0),4,1,"saturation_curves")),"")</f>
        <v/>
      </c>
      <c r="F899" s="1" t="str">
        <f ca="1">IFERROR(INDIRECT(ADDRESS(MATCH(C899,saturation_curves!A:A,0),MATCH(D899,saturation_curves!$1:$1,0),4,1,"saturation_curves")),"")</f>
        <v/>
      </c>
      <c r="G899" s="1" t="str">
        <f ca="1">IFERROR(__xludf.DUMMYFUNCTION("LEFT(REGEXEXTRACT(B899,""(.*)KPI.*""),LEN(REGEXEXTRACT(B899,""(.*)KPI.*""))-1)"),"#N/A")</f>
        <v>#N/A</v>
      </c>
    </row>
    <row r="900" spans="5:7" ht="13" x14ac:dyDescent="0.15">
      <c r="E900" s="1" t="str">
        <f ca="1">IFERROR(INDIRECT(ADDRESS(MATCH(A900,saturation_curves!A:A,0),MATCH(B900,saturation_curves!$1:$1,0),4,1,"saturation_curves")),"")</f>
        <v/>
      </c>
      <c r="F900" s="1" t="str">
        <f ca="1">IFERROR(INDIRECT(ADDRESS(MATCH(C900,saturation_curves!A:A,0),MATCH(D900,saturation_curves!$1:$1,0),4,1,"saturation_curves")),"")</f>
        <v/>
      </c>
      <c r="G900" s="1" t="str">
        <f ca="1">IFERROR(__xludf.DUMMYFUNCTION("LEFT(REGEXEXTRACT(B900,""(.*)KPI.*""),LEN(REGEXEXTRACT(B900,""(.*)KPI.*""))-1)"),"#N/A")</f>
        <v>#N/A</v>
      </c>
    </row>
    <row r="901" spans="5:7" ht="13" x14ac:dyDescent="0.15">
      <c r="E901" s="1" t="str">
        <f ca="1">IFERROR(INDIRECT(ADDRESS(MATCH(A901,saturation_curves!A:A,0),MATCH(B901,saturation_curves!$1:$1,0),4,1,"saturation_curves")),"")</f>
        <v/>
      </c>
      <c r="F901" s="1" t="str">
        <f ca="1">IFERROR(INDIRECT(ADDRESS(MATCH(C901,saturation_curves!A:A,0),MATCH(D901,saturation_curves!$1:$1,0),4,1,"saturation_curves")),"")</f>
        <v/>
      </c>
      <c r="G901" s="1" t="str">
        <f ca="1">IFERROR(__xludf.DUMMYFUNCTION("LEFT(REGEXEXTRACT(B901,""(.*)KPI.*""),LEN(REGEXEXTRACT(B901,""(.*)KPI.*""))-1)"),"#N/A")</f>
        <v>#N/A</v>
      </c>
    </row>
    <row r="902" spans="5:7" ht="13" x14ac:dyDescent="0.15">
      <c r="E902" s="1" t="str">
        <f ca="1">IFERROR(INDIRECT(ADDRESS(MATCH(A902,saturation_curves!A:A,0),MATCH(B902,saturation_curves!$1:$1,0),4,1,"saturation_curves")),"")</f>
        <v/>
      </c>
      <c r="F902" s="1" t="str">
        <f ca="1">IFERROR(INDIRECT(ADDRESS(MATCH(C902,saturation_curves!A:A,0),MATCH(D902,saturation_curves!$1:$1,0),4,1,"saturation_curves")),"")</f>
        <v/>
      </c>
      <c r="G902" s="1" t="str">
        <f ca="1">IFERROR(__xludf.DUMMYFUNCTION("LEFT(REGEXEXTRACT(B902,""(.*)KPI.*""),LEN(REGEXEXTRACT(B902,""(.*)KPI.*""))-1)"),"#N/A")</f>
        <v>#N/A</v>
      </c>
    </row>
    <row r="903" spans="5:7" ht="13" x14ac:dyDescent="0.15">
      <c r="E903" s="1" t="str">
        <f ca="1">IFERROR(INDIRECT(ADDRESS(MATCH(A903,saturation_curves!A:A,0),MATCH(B903,saturation_curves!$1:$1,0),4,1,"saturation_curves")),"")</f>
        <v/>
      </c>
      <c r="F903" s="1" t="str">
        <f ca="1">IFERROR(INDIRECT(ADDRESS(MATCH(C903,saturation_curves!A:A,0),MATCH(D903,saturation_curves!$1:$1,0),4,1,"saturation_curves")),"")</f>
        <v/>
      </c>
      <c r="G903" s="1" t="str">
        <f ca="1">IFERROR(__xludf.DUMMYFUNCTION("LEFT(REGEXEXTRACT(B903,""(.*)KPI.*""),LEN(REGEXEXTRACT(B903,""(.*)KPI.*""))-1)"),"#N/A")</f>
        <v>#N/A</v>
      </c>
    </row>
    <row r="904" spans="5:7" ht="13" x14ac:dyDescent="0.15">
      <c r="E904" s="1" t="str">
        <f ca="1">IFERROR(INDIRECT(ADDRESS(MATCH(A904,saturation_curves!A:A,0),MATCH(B904,saturation_curves!$1:$1,0),4,1,"saturation_curves")),"")</f>
        <v/>
      </c>
      <c r="F904" s="1" t="str">
        <f ca="1">IFERROR(INDIRECT(ADDRESS(MATCH(C904,saturation_curves!A:A,0),MATCH(D904,saturation_curves!$1:$1,0),4,1,"saturation_curves")),"")</f>
        <v/>
      </c>
      <c r="G904" s="1" t="str">
        <f ca="1">IFERROR(__xludf.DUMMYFUNCTION("LEFT(REGEXEXTRACT(B904,""(.*)KPI.*""),LEN(REGEXEXTRACT(B904,""(.*)KPI.*""))-1)"),"#N/A")</f>
        <v>#N/A</v>
      </c>
    </row>
    <row r="905" spans="5:7" ht="13" x14ac:dyDescent="0.15">
      <c r="E905" s="1" t="str">
        <f ca="1">IFERROR(INDIRECT(ADDRESS(MATCH(A905,saturation_curves!A:A,0),MATCH(B905,saturation_curves!$1:$1,0),4,1,"saturation_curves")),"")</f>
        <v/>
      </c>
      <c r="F905" s="1" t="str">
        <f ca="1">IFERROR(INDIRECT(ADDRESS(MATCH(C905,saturation_curves!A:A,0),MATCH(D905,saturation_curves!$1:$1,0),4,1,"saturation_curves")),"")</f>
        <v/>
      </c>
      <c r="G905" s="1" t="str">
        <f ca="1">IFERROR(__xludf.DUMMYFUNCTION("LEFT(REGEXEXTRACT(B905,""(.*)KPI.*""),LEN(REGEXEXTRACT(B905,""(.*)KPI.*""))-1)"),"#N/A")</f>
        <v>#N/A</v>
      </c>
    </row>
    <row r="906" spans="5:7" ht="13" x14ac:dyDescent="0.15">
      <c r="E906" s="1" t="str">
        <f ca="1">IFERROR(INDIRECT(ADDRESS(MATCH(A906,saturation_curves!A:A,0),MATCH(B906,saturation_curves!$1:$1,0),4,1,"saturation_curves")),"")</f>
        <v/>
      </c>
      <c r="F906" s="1" t="str">
        <f ca="1">IFERROR(INDIRECT(ADDRESS(MATCH(C906,saturation_curves!A:A,0),MATCH(D906,saturation_curves!$1:$1,0),4,1,"saturation_curves")),"")</f>
        <v/>
      </c>
      <c r="G906" s="1" t="str">
        <f ca="1">IFERROR(__xludf.DUMMYFUNCTION("LEFT(REGEXEXTRACT(B906,""(.*)KPI.*""),LEN(REGEXEXTRACT(B906,""(.*)KPI.*""))-1)"),"#N/A")</f>
        <v>#N/A</v>
      </c>
    </row>
    <row r="907" spans="5:7" ht="13" x14ac:dyDescent="0.15">
      <c r="E907" s="1" t="str">
        <f ca="1">IFERROR(INDIRECT(ADDRESS(MATCH(A907,saturation_curves!A:A,0),MATCH(B907,saturation_curves!$1:$1,0),4,1,"saturation_curves")),"")</f>
        <v/>
      </c>
      <c r="F907" s="1" t="str">
        <f ca="1">IFERROR(INDIRECT(ADDRESS(MATCH(C907,saturation_curves!A:A,0),MATCH(D907,saturation_curves!$1:$1,0),4,1,"saturation_curves")),"")</f>
        <v/>
      </c>
      <c r="G907" s="1" t="str">
        <f ca="1">IFERROR(__xludf.DUMMYFUNCTION("LEFT(REGEXEXTRACT(B907,""(.*)KPI.*""),LEN(REGEXEXTRACT(B907,""(.*)KPI.*""))-1)"),"#N/A")</f>
        <v>#N/A</v>
      </c>
    </row>
    <row r="908" spans="5:7" ht="13" x14ac:dyDescent="0.15">
      <c r="E908" s="1" t="str">
        <f ca="1">IFERROR(INDIRECT(ADDRESS(MATCH(A908,saturation_curves!A:A,0),MATCH(B908,saturation_curves!$1:$1,0),4,1,"saturation_curves")),"")</f>
        <v/>
      </c>
      <c r="F908" s="1" t="str">
        <f ca="1">IFERROR(INDIRECT(ADDRESS(MATCH(C908,saturation_curves!A:A,0),MATCH(D908,saturation_curves!$1:$1,0),4,1,"saturation_curves")),"")</f>
        <v/>
      </c>
      <c r="G908" s="1" t="str">
        <f ca="1">IFERROR(__xludf.DUMMYFUNCTION("LEFT(REGEXEXTRACT(B908,""(.*)KPI.*""),LEN(REGEXEXTRACT(B908,""(.*)KPI.*""))-1)"),"#N/A")</f>
        <v>#N/A</v>
      </c>
    </row>
    <row r="909" spans="5:7" ht="13" x14ac:dyDescent="0.15">
      <c r="E909" s="1" t="str">
        <f ca="1">IFERROR(INDIRECT(ADDRESS(MATCH(A909,saturation_curves!A:A,0),MATCH(B909,saturation_curves!$1:$1,0),4,1,"saturation_curves")),"")</f>
        <v/>
      </c>
      <c r="F909" s="1" t="str">
        <f ca="1">IFERROR(INDIRECT(ADDRESS(MATCH(C909,saturation_curves!A:A,0),MATCH(D909,saturation_curves!$1:$1,0),4,1,"saturation_curves")),"")</f>
        <v/>
      </c>
      <c r="G909" s="1" t="str">
        <f ca="1">IFERROR(__xludf.DUMMYFUNCTION("LEFT(REGEXEXTRACT(B909,""(.*)KPI.*""),LEN(REGEXEXTRACT(B909,""(.*)KPI.*""))-1)"),"#N/A")</f>
        <v>#N/A</v>
      </c>
    </row>
    <row r="910" spans="5:7" ht="13" x14ac:dyDescent="0.15">
      <c r="E910" s="1" t="str">
        <f ca="1">IFERROR(INDIRECT(ADDRESS(MATCH(A910,saturation_curves!A:A,0),MATCH(B910,saturation_curves!$1:$1,0),4,1,"saturation_curves")),"")</f>
        <v/>
      </c>
      <c r="F910" s="1" t="str">
        <f ca="1">IFERROR(INDIRECT(ADDRESS(MATCH(C910,saturation_curves!A:A,0),MATCH(D910,saturation_curves!$1:$1,0),4,1,"saturation_curves")),"")</f>
        <v/>
      </c>
      <c r="G910" s="1" t="str">
        <f ca="1">IFERROR(__xludf.DUMMYFUNCTION("LEFT(REGEXEXTRACT(B910,""(.*)KPI.*""),LEN(REGEXEXTRACT(B910,""(.*)KPI.*""))-1)"),"#N/A")</f>
        <v>#N/A</v>
      </c>
    </row>
    <row r="911" spans="5:7" ht="13" x14ac:dyDescent="0.15">
      <c r="E911" s="1" t="str">
        <f ca="1">IFERROR(INDIRECT(ADDRESS(MATCH(A911,saturation_curves!A:A,0),MATCH(B911,saturation_curves!$1:$1,0),4,1,"saturation_curves")),"")</f>
        <v/>
      </c>
      <c r="F911" s="1" t="str">
        <f ca="1">IFERROR(INDIRECT(ADDRESS(MATCH(C911,saturation_curves!A:A,0),MATCH(D911,saturation_curves!$1:$1,0),4,1,"saturation_curves")),"")</f>
        <v/>
      </c>
      <c r="G911" s="1" t="str">
        <f ca="1">IFERROR(__xludf.DUMMYFUNCTION("LEFT(REGEXEXTRACT(B911,""(.*)KPI.*""),LEN(REGEXEXTRACT(B911,""(.*)KPI.*""))-1)"),"#N/A")</f>
        <v>#N/A</v>
      </c>
    </row>
    <row r="912" spans="5:7" ht="13" x14ac:dyDescent="0.15">
      <c r="E912" s="1" t="str">
        <f ca="1">IFERROR(INDIRECT(ADDRESS(MATCH(A912,saturation_curves!A:A,0),MATCH(B912,saturation_curves!$1:$1,0),4,1,"saturation_curves")),"")</f>
        <v/>
      </c>
      <c r="F912" s="1" t="str">
        <f ca="1">IFERROR(INDIRECT(ADDRESS(MATCH(C912,saturation_curves!A:A,0),MATCH(D912,saturation_curves!$1:$1,0),4,1,"saturation_curves")),"")</f>
        <v/>
      </c>
      <c r="G912" s="1" t="str">
        <f ca="1">IFERROR(__xludf.DUMMYFUNCTION("LEFT(REGEXEXTRACT(B912,""(.*)KPI.*""),LEN(REGEXEXTRACT(B912,""(.*)KPI.*""))-1)"),"#N/A")</f>
        <v>#N/A</v>
      </c>
    </row>
    <row r="913" spans="5:7" ht="13" x14ac:dyDescent="0.15">
      <c r="E913" s="1" t="str">
        <f ca="1">IFERROR(INDIRECT(ADDRESS(MATCH(A913,saturation_curves!A:A,0),MATCH(B913,saturation_curves!$1:$1,0),4,1,"saturation_curves")),"")</f>
        <v/>
      </c>
      <c r="F913" s="1" t="str">
        <f ca="1">IFERROR(INDIRECT(ADDRESS(MATCH(C913,saturation_curves!A:A,0),MATCH(D913,saturation_curves!$1:$1,0),4,1,"saturation_curves")),"")</f>
        <v/>
      </c>
      <c r="G913" s="1" t="str">
        <f ca="1">IFERROR(__xludf.DUMMYFUNCTION("LEFT(REGEXEXTRACT(B913,""(.*)KPI.*""),LEN(REGEXEXTRACT(B913,""(.*)KPI.*""))-1)"),"#N/A")</f>
        <v>#N/A</v>
      </c>
    </row>
    <row r="914" spans="5:7" ht="13" x14ac:dyDescent="0.15">
      <c r="E914" s="1" t="str">
        <f ca="1">IFERROR(INDIRECT(ADDRESS(MATCH(A914,saturation_curves!A:A,0),MATCH(B914,saturation_curves!$1:$1,0),4,1,"saturation_curves")),"")</f>
        <v/>
      </c>
      <c r="F914" s="1" t="str">
        <f ca="1">IFERROR(INDIRECT(ADDRESS(MATCH(C914,saturation_curves!A:A,0),MATCH(D914,saturation_curves!$1:$1,0),4,1,"saturation_curves")),"")</f>
        <v/>
      </c>
      <c r="G914" s="1" t="str">
        <f ca="1">IFERROR(__xludf.DUMMYFUNCTION("LEFT(REGEXEXTRACT(B914,""(.*)KPI.*""),LEN(REGEXEXTRACT(B914,""(.*)KPI.*""))-1)"),"#N/A")</f>
        <v>#N/A</v>
      </c>
    </row>
    <row r="915" spans="5:7" ht="13" x14ac:dyDescent="0.15">
      <c r="E915" s="1" t="str">
        <f ca="1">IFERROR(INDIRECT(ADDRESS(MATCH(A915,saturation_curves!A:A,0),MATCH(B915,saturation_curves!$1:$1,0),4,1,"saturation_curves")),"")</f>
        <v/>
      </c>
      <c r="F915" s="1" t="str">
        <f ca="1">IFERROR(INDIRECT(ADDRESS(MATCH(C915,saturation_curves!A:A,0),MATCH(D915,saturation_curves!$1:$1,0),4,1,"saturation_curves")),"")</f>
        <v/>
      </c>
      <c r="G915" s="1" t="str">
        <f ca="1">IFERROR(__xludf.DUMMYFUNCTION("LEFT(REGEXEXTRACT(B915,""(.*)KPI.*""),LEN(REGEXEXTRACT(B915,""(.*)KPI.*""))-1)"),"#N/A")</f>
        <v>#N/A</v>
      </c>
    </row>
    <row r="916" spans="5:7" ht="13" x14ac:dyDescent="0.15">
      <c r="E916" s="1" t="str">
        <f ca="1">IFERROR(INDIRECT(ADDRESS(MATCH(A916,saturation_curves!A:A,0),MATCH(B916,saturation_curves!$1:$1,0),4,1,"saturation_curves")),"")</f>
        <v/>
      </c>
      <c r="F916" s="1" t="str">
        <f ca="1">IFERROR(INDIRECT(ADDRESS(MATCH(C916,saturation_curves!A:A,0),MATCH(D916,saturation_curves!$1:$1,0),4,1,"saturation_curves")),"")</f>
        <v/>
      </c>
      <c r="G916" s="1" t="str">
        <f ca="1">IFERROR(__xludf.DUMMYFUNCTION("LEFT(REGEXEXTRACT(B916,""(.*)KPI.*""),LEN(REGEXEXTRACT(B916,""(.*)KPI.*""))-1)"),"#N/A")</f>
        <v>#N/A</v>
      </c>
    </row>
    <row r="917" spans="5:7" ht="13" x14ac:dyDescent="0.15">
      <c r="E917" s="1" t="str">
        <f ca="1">IFERROR(INDIRECT(ADDRESS(MATCH(A917,saturation_curves!A:A,0),MATCH(B917,saturation_curves!$1:$1,0),4,1,"saturation_curves")),"")</f>
        <v/>
      </c>
      <c r="F917" s="1" t="str">
        <f ca="1">IFERROR(INDIRECT(ADDRESS(MATCH(C917,saturation_curves!A:A,0),MATCH(D917,saturation_curves!$1:$1,0),4,1,"saturation_curves")),"")</f>
        <v/>
      </c>
      <c r="G917" s="1" t="str">
        <f ca="1">IFERROR(__xludf.DUMMYFUNCTION("LEFT(REGEXEXTRACT(B917,""(.*)KPI.*""),LEN(REGEXEXTRACT(B917,""(.*)KPI.*""))-1)"),"#N/A")</f>
        <v>#N/A</v>
      </c>
    </row>
    <row r="918" spans="5:7" ht="13" x14ac:dyDescent="0.15">
      <c r="E918" s="1" t="str">
        <f ca="1">IFERROR(INDIRECT(ADDRESS(MATCH(A918,saturation_curves!A:A,0),MATCH(B918,saturation_curves!$1:$1,0),4,1,"saturation_curves")),"")</f>
        <v/>
      </c>
      <c r="F918" s="1" t="str">
        <f ca="1">IFERROR(INDIRECT(ADDRESS(MATCH(C918,saturation_curves!A:A,0),MATCH(D918,saturation_curves!$1:$1,0),4,1,"saturation_curves")),"")</f>
        <v/>
      </c>
      <c r="G918" s="1" t="str">
        <f ca="1">IFERROR(__xludf.DUMMYFUNCTION("LEFT(REGEXEXTRACT(B918,""(.*)KPI.*""),LEN(REGEXEXTRACT(B918,""(.*)KPI.*""))-1)"),"#N/A")</f>
        <v>#N/A</v>
      </c>
    </row>
    <row r="919" spans="5:7" ht="13" x14ac:dyDescent="0.15">
      <c r="E919" s="1" t="str">
        <f ca="1">IFERROR(INDIRECT(ADDRESS(MATCH(A919,saturation_curves!A:A,0),MATCH(B919,saturation_curves!$1:$1,0),4,1,"saturation_curves")),"")</f>
        <v/>
      </c>
      <c r="F919" s="1" t="str">
        <f ca="1">IFERROR(INDIRECT(ADDRESS(MATCH(C919,saturation_curves!A:A,0),MATCH(D919,saturation_curves!$1:$1,0),4,1,"saturation_curves")),"")</f>
        <v/>
      </c>
      <c r="G919" s="1" t="str">
        <f ca="1">IFERROR(__xludf.DUMMYFUNCTION("LEFT(REGEXEXTRACT(B919,""(.*)KPI.*""),LEN(REGEXEXTRACT(B919,""(.*)KPI.*""))-1)"),"#N/A")</f>
        <v>#N/A</v>
      </c>
    </row>
    <row r="920" spans="5:7" ht="13" x14ac:dyDescent="0.15">
      <c r="E920" s="1" t="str">
        <f ca="1">IFERROR(INDIRECT(ADDRESS(MATCH(A920,saturation_curves!A:A,0),MATCH(B920,saturation_curves!$1:$1,0),4,1,"saturation_curves")),"")</f>
        <v/>
      </c>
      <c r="F920" s="1" t="str">
        <f ca="1">IFERROR(INDIRECT(ADDRESS(MATCH(C920,saturation_curves!A:A,0),MATCH(D920,saturation_curves!$1:$1,0),4,1,"saturation_curves")),"")</f>
        <v/>
      </c>
      <c r="G920" s="1" t="str">
        <f ca="1">IFERROR(__xludf.DUMMYFUNCTION("LEFT(REGEXEXTRACT(B920,""(.*)KPI.*""),LEN(REGEXEXTRACT(B920,""(.*)KPI.*""))-1)"),"#N/A")</f>
        <v>#N/A</v>
      </c>
    </row>
    <row r="921" spans="5:7" ht="13" x14ac:dyDescent="0.15">
      <c r="E921" s="1" t="str">
        <f ca="1">IFERROR(INDIRECT(ADDRESS(MATCH(A921,saturation_curves!A:A,0),MATCH(B921,saturation_curves!$1:$1,0),4,1,"saturation_curves")),"")</f>
        <v/>
      </c>
      <c r="F921" s="1" t="str">
        <f ca="1">IFERROR(INDIRECT(ADDRESS(MATCH(C921,saturation_curves!A:A,0),MATCH(D921,saturation_curves!$1:$1,0),4,1,"saturation_curves")),"")</f>
        <v/>
      </c>
      <c r="G921" s="1" t="str">
        <f ca="1">IFERROR(__xludf.DUMMYFUNCTION("LEFT(REGEXEXTRACT(B921,""(.*)KPI.*""),LEN(REGEXEXTRACT(B921,""(.*)KPI.*""))-1)"),"#N/A")</f>
        <v>#N/A</v>
      </c>
    </row>
    <row r="922" spans="5:7" ht="13" x14ac:dyDescent="0.15">
      <c r="E922" s="1" t="str">
        <f ca="1">IFERROR(INDIRECT(ADDRESS(MATCH(A922,saturation_curves!A:A,0),MATCH(B922,saturation_curves!$1:$1,0),4,1,"saturation_curves")),"")</f>
        <v/>
      </c>
      <c r="F922" s="1" t="str">
        <f ca="1">IFERROR(INDIRECT(ADDRESS(MATCH(C922,saturation_curves!A:A,0),MATCH(D922,saturation_curves!$1:$1,0),4,1,"saturation_curves")),"")</f>
        <v/>
      </c>
      <c r="G922" s="1" t="str">
        <f ca="1">IFERROR(__xludf.DUMMYFUNCTION("LEFT(REGEXEXTRACT(B922,""(.*)KPI.*""),LEN(REGEXEXTRACT(B922,""(.*)KPI.*""))-1)"),"#N/A")</f>
        <v>#N/A</v>
      </c>
    </row>
    <row r="923" spans="5:7" ht="13" x14ac:dyDescent="0.15">
      <c r="E923" s="1" t="str">
        <f ca="1">IFERROR(INDIRECT(ADDRESS(MATCH(A923,saturation_curves!A:A,0),MATCH(B923,saturation_curves!$1:$1,0),4,1,"saturation_curves")),"")</f>
        <v/>
      </c>
      <c r="F923" s="1" t="str">
        <f ca="1">IFERROR(INDIRECT(ADDRESS(MATCH(C923,saturation_curves!A:A,0),MATCH(D923,saturation_curves!$1:$1,0),4,1,"saturation_curves")),"")</f>
        <v/>
      </c>
      <c r="G923" s="1" t="str">
        <f ca="1">IFERROR(__xludf.DUMMYFUNCTION("LEFT(REGEXEXTRACT(B923,""(.*)KPI.*""),LEN(REGEXEXTRACT(B923,""(.*)KPI.*""))-1)"),"#N/A")</f>
        <v>#N/A</v>
      </c>
    </row>
    <row r="924" spans="5:7" ht="13" x14ac:dyDescent="0.15">
      <c r="E924" s="1" t="str">
        <f ca="1">IFERROR(INDIRECT(ADDRESS(MATCH(A924,saturation_curves!A:A,0),MATCH(B924,saturation_curves!$1:$1,0),4,1,"saturation_curves")),"")</f>
        <v/>
      </c>
      <c r="F924" s="1" t="str">
        <f ca="1">IFERROR(INDIRECT(ADDRESS(MATCH(C924,saturation_curves!A:A,0),MATCH(D924,saturation_curves!$1:$1,0),4,1,"saturation_curves")),"")</f>
        <v/>
      </c>
      <c r="G924" s="1" t="str">
        <f ca="1">IFERROR(__xludf.DUMMYFUNCTION("LEFT(REGEXEXTRACT(B924,""(.*)KPI.*""),LEN(REGEXEXTRACT(B924,""(.*)KPI.*""))-1)"),"#N/A")</f>
        <v>#N/A</v>
      </c>
    </row>
    <row r="925" spans="5:7" ht="13" x14ac:dyDescent="0.15">
      <c r="E925" s="1" t="str">
        <f ca="1">IFERROR(INDIRECT(ADDRESS(MATCH(A925,saturation_curves!A:A,0),MATCH(B925,saturation_curves!$1:$1,0),4,1,"saturation_curves")),"")</f>
        <v/>
      </c>
      <c r="F925" s="1" t="str">
        <f ca="1">IFERROR(INDIRECT(ADDRESS(MATCH(C925,saturation_curves!A:A,0),MATCH(D925,saturation_curves!$1:$1,0),4,1,"saturation_curves")),"")</f>
        <v/>
      </c>
      <c r="G925" s="1" t="str">
        <f ca="1">IFERROR(__xludf.DUMMYFUNCTION("LEFT(REGEXEXTRACT(B925,""(.*)KPI.*""),LEN(REGEXEXTRACT(B925,""(.*)KPI.*""))-1)"),"#N/A")</f>
        <v>#N/A</v>
      </c>
    </row>
    <row r="926" spans="5:7" ht="13" x14ac:dyDescent="0.15">
      <c r="E926" s="1" t="str">
        <f ca="1">IFERROR(INDIRECT(ADDRESS(MATCH(A926,saturation_curves!A:A,0),MATCH(B926,saturation_curves!$1:$1,0),4,1,"saturation_curves")),"")</f>
        <v/>
      </c>
      <c r="F926" s="1" t="str">
        <f ca="1">IFERROR(INDIRECT(ADDRESS(MATCH(C926,saturation_curves!A:A,0),MATCH(D926,saturation_curves!$1:$1,0),4,1,"saturation_curves")),"")</f>
        <v/>
      </c>
      <c r="G926" s="1" t="str">
        <f ca="1">IFERROR(__xludf.DUMMYFUNCTION("LEFT(REGEXEXTRACT(B926,""(.*)KPI.*""),LEN(REGEXEXTRACT(B926,""(.*)KPI.*""))-1)"),"#N/A")</f>
        <v>#N/A</v>
      </c>
    </row>
    <row r="927" spans="5:7" ht="13" x14ac:dyDescent="0.15">
      <c r="E927" s="1" t="str">
        <f ca="1">IFERROR(INDIRECT(ADDRESS(MATCH(A927,saturation_curves!A:A,0),MATCH(B927,saturation_curves!$1:$1,0),4,1,"saturation_curves")),"")</f>
        <v/>
      </c>
      <c r="F927" s="1" t="str">
        <f ca="1">IFERROR(INDIRECT(ADDRESS(MATCH(C927,saturation_curves!A:A,0),MATCH(D927,saturation_curves!$1:$1,0),4,1,"saturation_curves")),"")</f>
        <v/>
      </c>
      <c r="G927" s="1" t="str">
        <f ca="1">IFERROR(__xludf.DUMMYFUNCTION("LEFT(REGEXEXTRACT(B927,""(.*)KPI.*""),LEN(REGEXEXTRACT(B927,""(.*)KPI.*""))-1)"),"#N/A")</f>
        <v>#N/A</v>
      </c>
    </row>
    <row r="928" spans="5:7" ht="13" x14ac:dyDescent="0.15">
      <c r="E928" s="1" t="str">
        <f ca="1">IFERROR(INDIRECT(ADDRESS(MATCH(A928,saturation_curves!A:A,0),MATCH(B928,saturation_curves!$1:$1,0),4,1,"saturation_curves")),"")</f>
        <v/>
      </c>
      <c r="F928" s="1" t="str">
        <f ca="1">IFERROR(INDIRECT(ADDRESS(MATCH(C928,saturation_curves!A:A,0),MATCH(D928,saturation_curves!$1:$1,0),4,1,"saturation_curves")),"")</f>
        <v/>
      </c>
      <c r="G928" s="1" t="str">
        <f ca="1">IFERROR(__xludf.DUMMYFUNCTION("LEFT(REGEXEXTRACT(B928,""(.*)KPI.*""),LEN(REGEXEXTRACT(B928,""(.*)KPI.*""))-1)"),"#N/A")</f>
        <v>#N/A</v>
      </c>
    </row>
    <row r="929" spans="5:7" ht="13" x14ac:dyDescent="0.15">
      <c r="E929" s="1" t="str">
        <f ca="1">IFERROR(INDIRECT(ADDRESS(MATCH(A929,saturation_curves!A:A,0),MATCH(B929,saturation_curves!$1:$1,0),4,1,"saturation_curves")),"")</f>
        <v/>
      </c>
      <c r="F929" s="1" t="str">
        <f ca="1">IFERROR(INDIRECT(ADDRESS(MATCH(C929,saturation_curves!A:A,0),MATCH(D929,saturation_curves!$1:$1,0),4,1,"saturation_curves")),"")</f>
        <v/>
      </c>
      <c r="G929" s="1" t="str">
        <f ca="1">IFERROR(__xludf.DUMMYFUNCTION("LEFT(REGEXEXTRACT(B929,""(.*)KPI.*""),LEN(REGEXEXTRACT(B929,""(.*)KPI.*""))-1)"),"#N/A")</f>
        <v>#N/A</v>
      </c>
    </row>
    <row r="930" spans="5:7" ht="13" x14ac:dyDescent="0.15">
      <c r="E930" s="1" t="str">
        <f ca="1">IFERROR(INDIRECT(ADDRESS(MATCH(A930,saturation_curves!A:A,0),MATCH(B930,saturation_curves!$1:$1,0),4,1,"saturation_curves")),"")</f>
        <v/>
      </c>
      <c r="F930" s="1" t="str">
        <f ca="1">IFERROR(INDIRECT(ADDRESS(MATCH(C930,saturation_curves!A:A,0),MATCH(D930,saturation_curves!$1:$1,0),4,1,"saturation_curves")),"")</f>
        <v/>
      </c>
      <c r="G930" s="1" t="str">
        <f ca="1">IFERROR(__xludf.DUMMYFUNCTION("LEFT(REGEXEXTRACT(B930,""(.*)KPI.*""),LEN(REGEXEXTRACT(B930,""(.*)KPI.*""))-1)"),"#N/A")</f>
        <v>#N/A</v>
      </c>
    </row>
    <row r="931" spans="5:7" ht="13" x14ac:dyDescent="0.15">
      <c r="E931" s="1" t="str">
        <f ca="1">IFERROR(INDIRECT(ADDRESS(MATCH(A931,saturation_curves!A:A,0),MATCH(B931,saturation_curves!$1:$1,0),4,1,"saturation_curves")),"")</f>
        <v/>
      </c>
      <c r="F931" s="1" t="str">
        <f ca="1">IFERROR(INDIRECT(ADDRESS(MATCH(C931,saturation_curves!A:A,0),MATCH(D931,saturation_curves!$1:$1,0),4,1,"saturation_curves")),"")</f>
        <v/>
      </c>
      <c r="G931" s="1" t="str">
        <f ca="1">IFERROR(__xludf.DUMMYFUNCTION("LEFT(REGEXEXTRACT(B931,""(.*)KPI.*""),LEN(REGEXEXTRACT(B931,""(.*)KPI.*""))-1)"),"#N/A")</f>
        <v>#N/A</v>
      </c>
    </row>
    <row r="932" spans="5:7" ht="13" x14ac:dyDescent="0.15">
      <c r="E932" s="1" t="str">
        <f ca="1">IFERROR(INDIRECT(ADDRESS(MATCH(A932,saturation_curves!A:A,0),MATCH(B932,saturation_curves!$1:$1,0),4,1,"saturation_curves")),"")</f>
        <v/>
      </c>
      <c r="F932" s="1" t="str">
        <f ca="1">IFERROR(INDIRECT(ADDRESS(MATCH(C932,saturation_curves!A:A,0),MATCH(D932,saturation_curves!$1:$1,0),4,1,"saturation_curves")),"")</f>
        <v/>
      </c>
      <c r="G932" s="1" t="str">
        <f ca="1">IFERROR(__xludf.DUMMYFUNCTION("LEFT(REGEXEXTRACT(B932,""(.*)KPI.*""),LEN(REGEXEXTRACT(B932,""(.*)KPI.*""))-1)"),"#N/A")</f>
        <v>#N/A</v>
      </c>
    </row>
    <row r="933" spans="5:7" ht="13" x14ac:dyDescent="0.15">
      <c r="E933" s="1" t="str">
        <f ca="1">IFERROR(INDIRECT(ADDRESS(MATCH(A933,saturation_curves!A:A,0),MATCH(B933,saturation_curves!$1:$1,0),4,1,"saturation_curves")),"")</f>
        <v/>
      </c>
      <c r="F933" s="1" t="str">
        <f ca="1">IFERROR(INDIRECT(ADDRESS(MATCH(C933,saturation_curves!A:A,0),MATCH(D933,saturation_curves!$1:$1,0),4,1,"saturation_curves")),"")</f>
        <v/>
      </c>
      <c r="G933" s="1" t="str">
        <f ca="1">IFERROR(__xludf.DUMMYFUNCTION("LEFT(REGEXEXTRACT(B933,""(.*)KPI.*""),LEN(REGEXEXTRACT(B933,""(.*)KPI.*""))-1)"),"#N/A")</f>
        <v>#N/A</v>
      </c>
    </row>
    <row r="934" spans="5:7" ht="13" x14ac:dyDescent="0.15">
      <c r="E934" s="1" t="str">
        <f ca="1">IFERROR(INDIRECT(ADDRESS(MATCH(A934,saturation_curves!A:A,0),MATCH(B934,saturation_curves!$1:$1,0),4,1,"saturation_curves")),"")</f>
        <v/>
      </c>
      <c r="F934" s="1" t="str">
        <f ca="1">IFERROR(INDIRECT(ADDRESS(MATCH(C934,saturation_curves!A:A,0),MATCH(D934,saturation_curves!$1:$1,0),4,1,"saturation_curves")),"")</f>
        <v/>
      </c>
      <c r="G934" s="1" t="str">
        <f ca="1">IFERROR(__xludf.DUMMYFUNCTION("LEFT(REGEXEXTRACT(B934,""(.*)KPI.*""),LEN(REGEXEXTRACT(B934,""(.*)KPI.*""))-1)"),"#N/A")</f>
        <v>#N/A</v>
      </c>
    </row>
    <row r="935" spans="5:7" ht="13" x14ac:dyDescent="0.15">
      <c r="E935" s="1" t="str">
        <f ca="1">IFERROR(INDIRECT(ADDRESS(MATCH(A935,saturation_curves!A:A,0),MATCH(B935,saturation_curves!$1:$1,0),4,1,"saturation_curves")),"")</f>
        <v/>
      </c>
      <c r="F935" s="1" t="str">
        <f ca="1">IFERROR(INDIRECT(ADDRESS(MATCH(C935,saturation_curves!A:A,0),MATCH(D935,saturation_curves!$1:$1,0),4,1,"saturation_curves")),"")</f>
        <v/>
      </c>
      <c r="G935" s="1" t="str">
        <f ca="1">IFERROR(__xludf.DUMMYFUNCTION("LEFT(REGEXEXTRACT(B935,""(.*)KPI.*""),LEN(REGEXEXTRACT(B935,""(.*)KPI.*""))-1)"),"#N/A")</f>
        <v>#N/A</v>
      </c>
    </row>
    <row r="936" spans="5:7" ht="13" x14ac:dyDescent="0.15">
      <c r="E936" s="1" t="str">
        <f ca="1">IFERROR(INDIRECT(ADDRESS(MATCH(A936,saturation_curves!A:A,0),MATCH(B936,saturation_curves!$1:$1,0),4,1,"saturation_curves")),"")</f>
        <v/>
      </c>
      <c r="F936" s="1" t="str">
        <f ca="1">IFERROR(INDIRECT(ADDRESS(MATCH(C936,saturation_curves!A:A,0),MATCH(D936,saturation_curves!$1:$1,0),4,1,"saturation_curves")),"")</f>
        <v/>
      </c>
      <c r="G936" s="1" t="str">
        <f ca="1">IFERROR(__xludf.DUMMYFUNCTION("LEFT(REGEXEXTRACT(B936,""(.*)KPI.*""),LEN(REGEXEXTRACT(B936,""(.*)KPI.*""))-1)"),"#N/A")</f>
        <v>#N/A</v>
      </c>
    </row>
    <row r="937" spans="5:7" ht="13" x14ac:dyDescent="0.15">
      <c r="E937" s="1" t="str">
        <f ca="1">IFERROR(INDIRECT(ADDRESS(MATCH(A937,saturation_curves!A:A,0),MATCH(B937,saturation_curves!$1:$1,0),4,1,"saturation_curves")),"")</f>
        <v/>
      </c>
      <c r="F937" s="1" t="str">
        <f ca="1">IFERROR(INDIRECT(ADDRESS(MATCH(C937,saturation_curves!A:A,0),MATCH(D937,saturation_curves!$1:$1,0),4,1,"saturation_curves")),"")</f>
        <v/>
      </c>
      <c r="G937" s="1" t="str">
        <f ca="1">IFERROR(__xludf.DUMMYFUNCTION("LEFT(REGEXEXTRACT(B937,""(.*)KPI.*""),LEN(REGEXEXTRACT(B937,""(.*)KPI.*""))-1)"),"#N/A")</f>
        <v>#N/A</v>
      </c>
    </row>
    <row r="938" spans="5:7" ht="13" x14ac:dyDescent="0.15">
      <c r="E938" s="1" t="str">
        <f ca="1">IFERROR(INDIRECT(ADDRESS(MATCH(A938,saturation_curves!A:A,0),MATCH(B938,saturation_curves!$1:$1,0),4,1,"saturation_curves")),"")</f>
        <v/>
      </c>
      <c r="F938" s="1" t="str">
        <f ca="1">IFERROR(INDIRECT(ADDRESS(MATCH(C938,saturation_curves!A:A,0),MATCH(D938,saturation_curves!$1:$1,0),4,1,"saturation_curves")),"")</f>
        <v/>
      </c>
      <c r="G938" s="1" t="str">
        <f ca="1">IFERROR(__xludf.DUMMYFUNCTION("LEFT(REGEXEXTRACT(B938,""(.*)KPI.*""),LEN(REGEXEXTRACT(B938,""(.*)KPI.*""))-1)"),"#N/A")</f>
        <v>#N/A</v>
      </c>
    </row>
    <row r="939" spans="5:7" ht="13" x14ac:dyDescent="0.15">
      <c r="E939" s="1" t="str">
        <f ca="1">IFERROR(INDIRECT(ADDRESS(MATCH(A939,saturation_curves!A:A,0),MATCH(B939,saturation_curves!$1:$1,0),4,1,"saturation_curves")),"")</f>
        <v/>
      </c>
      <c r="F939" s="1" t="str">
        <f ca="1">IFERROR(INDIRECT(ADDRESS(MATCH(C939,saturation_curves!A:A,0),MATCH(D939,saturation_curves!$1:$1,0),4,1,"saturation_curves")),"")</f>
        <v/>
      </c>
      <c r="G939" s="1" t="str">
        <f ca="1">IFERROR(__xludf.DUMMYFUNCTION("LEFT(REGEXEXTRACT(B939,""(.*)KPI.*""),LEN(REGEXEXTRACT(B939,""(.*)KPI.*""))-1)"),"#N/A")</f>
        <v>#N/A</v>
      </c>
    </row>
    <row r="940" spans="5:7" ht="13" x14ac:dyDescent="0.15">
      <c r="E940" s="1" t="str">
        <f ca="1">IFERROR(INDIRECT(ADDRESS(MATCH(A940,saturation_curves!A:A,0),MATCH(B940,saturation_curves!$1:$1,0),4,1,"saturation_curves")),"")</f>
        <v/>
      </c>
      <c r="F940" s="1" t="str">
        <f ca="1">IFERROR(INDIRECT(ADDRESS(MATCH(C940,saturation_curves!A:A,0),MATCH(D940,saturation_curves!$1:$1,0),4,1,"saturation_curves")),"")</f>
        <v/>
      </c>
      <c r="G940" s="1" t="str">
        <f ca="1">IFERROR(__xludf.DUMMYFUNCTION("LEFT(REGEXEXTRACT(B940,""(.*)KPI.*""),LEN(REGEXEXTRACT(B940,""(.*)KPI.*""))-1)"),"#N/A")</f>
        <v>#N/A</v>
      </c>
    </row>
    <row r="941" spans="5:7" ht="13" x14ac:dyDescent="0.15">
      <c r="E941" s="1" t="str">
        <f ca="1">IFERROR(INDIRECT(ADDRESS(MATCH(A941,saturation_curves!A:A,0),MATCH(B941,saturation_curves!$1:$1,0),4,1,"saturation_curves")),"")</f>
        <v/>
      </c>
      <c r="F941" s="1" t="str">
        <f ca="1">IFERROR(INDIRECT(ADDRESS(MATCH(C941,saturation_curves!A:A,0),MATCH(D941,saturation_curves!$1:$1,0),4,1,"saturation_curves")),"")</f>
        <v/>
      </c>
      <c r="G941" s="1" t="str">
        <f ca="1">IFERROR(__xludf.DUMMYFUNCTION("LEFT(REGEXEXTRACT(B941,""(.*)KPI.*""),LEN(REGEXEXTRACT(B941,""(.*)KPI.*""))-1)"),"#N/A")</f>
        <v>#N/A</v>
      </c>
    </row>
    <row r="942" spans="5:7" ht="13" x14ac:dyDescent="0.15">
      <c r="E942" s="1" t="str">
        <f ca="1">IFERROR(INDIRECT(ADDRESS(MATCH(A942,saturation_curves!A:A,0),MATCH(B942,saturation_curves!$1:$1,0),4,1,"saturation_curves")),"")</f>
        <v/>
      </c>
      <c r="F942" s="1" t="str">
        <f ca="1">IFERROR(INDIRECT(ADDRESS(MATCH(C942,saturation_curves!A:A,0),MATCH(D942,saturation_curves!$1:$1,0),4,1,"saturation_curves")),"")</f>
        <v/>
      </c>
      <c r="G942" s="1" t="str">
        <f ca="1">IFERROR(__xludf.DUMMYFUNCTION("LEFT(REGEXEXTRACT(B942,""(.*)KPI.*""),LEN(REGEXEXTRACT(B942,""(.*)KPI.*""))-1)"),"#N/A")</f>
        <v>#N/A</v>
      </c>
    </row>
    <row r="943" spans="5:7" ht="13" x14ac:dyDescent="0.15">
      <c r="E943" s="1" t="str">
        <f ca="1">IFERROR(INDIRECT(ADDRESS(MATCH(A943,saturation_curves!A:A,0),MATCH(B943,saturation_curves!$1:$1,0),4,1,"saturation_curves")),"")</f>
        <v/>
      </c>
      <c r="F943" s="1" t="str">
        <f ca="1">IFERROR(INDIRECT(ADDRESS(MATCH(C943,saturation_curves!A:A,0),MATCH(D943,saturation_curves!$1:$1,0),4,1,"saturation_curves")),"")</f>
        <v/>
      </c>
      <c r="G943" s="1" t="str">
        <f ca="1">IFERROR(__xludf.DUMMYFUNCTION("LEFT(REGEXEXTRACT(B943,""(.*)KPI.*""),LEN(REGEXEXTRACT(B943,""(.*)KPI.*""))-1)"),"#N/A")</f>
        <v>#N/A</v>
      </c>
    </row>
    <row r="944" spans="5:7" ht="13" x14ac:dyDescent="0.15">
      <c r="E944" s="1" t="str">
        <f ca="1">IFERROR(INDIRECT(ADDRESS(MATCH(A944,saturation_curves!A:A,0),MATCH(B944,saturation_curves!$1:$1,0),4,1,"saturation_curves")),"")</f>
        <v/>
      </c>
      <c r="F944" s="1" t="str">
        <f ca="1">IFERROR(INDIRECT(ADDRESS(MATCH(C944,saturation_curves!A:A,0),MATCH(D944,saturation_curves!$1:$1,0),4,1,"saturation_curves")),"")</f>
        <v/>
      </c>
      <c r="G944" s="1" t="str">
        <f ca="1">IFERROR(__xludf.DUMMYFUNCTION("LEFT(REGEXEXTRACT(B944,""(.*)KPI.*""),LEN(REGEXEXTRACT(B944,""(.*)KPI.*""))-1)"),"#N/A")</f>
        <v>#N/A</v>
      </c>
    </row>
    <row r="945" spans="5:7" ht="13" x14ac:dyDescent="0.15">
      <c r="E945" s="1" t="str">
        <f ca="1">IFERROR(INDIRECT(ADDRESS(MATCH(A945,saturation_curves!A:A,0),MATCH(B945,saturation_curves!$1:$1,0),4,1,"saturation_curves")),"")</f>
        <v/>
      </c>
      <c r="F945" s="1" t="str">
        <f ca="1">IFERROR(INDIRECT(ADDRESS(MATCH(C945,saturation_curves!A:A,0),MATCH(D945,saturation_curves!$1:$1,0),4,1,"saturation_curves")),"")</f>
        <v/>
      </c>
      <c r="G945" s="1" t="str">
        <f ca="1">IFERROR(__xludf.DUMMYFUNCTION("LEFT(REGEXEXTRACT(B945,""(.*)KPI.*""),LEN(REGEXEXTRACT(B945,""(.*)KPI.*""))-1)"),"#N/A")</f>
        <v>#N/A</v>
      </c>
    </row>
    <row r="946" spans="5:7" ht="13" x14ac:dyDescent="0.15">
      <c r="E946" s="1" t="str">
        <f ca="1">IFERROR(INDIRECT(ADDRESS(MATCH(A946,saturation_curves!A:A,0),MATCH(B946,saturation_curves!$1:$1,0),4,1,"saturation_curves")),"")</f>
        <v/>
      </c>
      <c r="F946" s="1" t="str">
        <f ca="1">IFERROR(INDIRECT(ADDRESS(MATCH(C946,saturation_curves!A:A,0),MATCH(D946,saturation_curves!$1:$1,0),4,1,"saturation_curves")),"")</f>
        <v/>
      </c>
      <c r="G946" s="1" t="str">
        <f ca="1">IFERROR(__xludf.DUMMYFUNCTION("LEFT(REGEXEXTRACT(B946,""(.*)KPI.*""),LEN(REGEXEXTRACT(B946,""(.*)KPI.*""))-1)"),"#N/A")</f>
        <v>#N/A</v>
      </c>
    </row>
    <row r="947" spans="5:7" ht="13" x14ac:dyDescent="0.15">
      <c r="E947" s="1" t="str">
        <f ca="1">IFERROR(INDIRECT(ADDRESS(MATCH(A947,saturation_curves!A:A,0),MATCH(B947,saturation_curves!$1:$1,0),4,1,"saturation_curves")),"")</f>
        <v/>
      </c>
      <c r="F947" s="1" t="str">
        <f ca="1">IFERROR(INDIRECT(ADDRESS(MATCH(C947,saturation_curves!A:A,0),MATCH(D947,saturation_curves!$1:$1,0),4,1,"saturation_curves")),"")</f>
        <v/>
      </c>
      <c r="G947" s="1" t="str">
        <f ca="1">IFERROR(__xludf.DUMMYFUNCTION("LEFT(REGEXEXTRACT(B947,""(.*)KPI.*""),LEN(REGEXEXTRACT(B947,""(.*)KPI.*""))-1)"),"#N/A")</f>
        <v>#N/A</v>
      </c>
    </row>
    <row r="948" spans="5:7" ht="13" x14ac:dyDescent="0.15">
      <c r="E948" s="1" t="str">
        <f ca="1">IFERROR(INDIRECT(ADDRESS(MATCH(A948,saturation_curves!A:A,0),MATCH(B948,saturation_curves!$1:$1,0),4,1,"saturation_curves")),"")</f>
        <v/>
      </c>
      <c r="F948" s="1" t="str">
        <f ca="1">IFERROR(INDIRECT(ADDRESS(MATCH(C948,saturation_curves!A:A,0),MATCH(D948,saturation_curves!$1:$1,0),4,1,"saturation_curves")),"")</f>
        <v/>
      </c>
      <c r="G948" s="1" t="str">
        <f ca="1">IFERROR(__xludf.DUMMYFUNCTION("LEFT(REGEXEXTRACT(B948,""(.*)KPI.*""),LEN(REGEXEXTRACT(B948,""(.*)KPI.*""))-1)"),"#N/A")</f>
        <v>#N/A</v>
      </c>
    </row>
    <row r="949" spans="5:7" ht="13" x14ac:dyDescent="0.15">
      <c r="E949" s="1" t="str">
        <f ca="1">IFERROR(INDIRECT(ADDRESS(MATCH(A949,saturation_curves!A:A,0),MATCH(B949,saturation_curves!$1:$1,0),4,1,"saturation_curves")),"")</f>
        <v/>
      </c>
      <c r="F949" s="1" t="str">
        <f ca="1">IFERROR(INDIRECT(ADDRESS(MATCH(C949,saturation_curves!A:A,0),MATCH(D949,saturation_curves!$1:$1,0),4,1,"saturation_curves")),"")</f>
        <v/>
      </c>
      <c r="G949" s="1" t="str">
        <f ca="1">IFERROR(__xludf.DUMMYFUNCTION("LEFT(REGEXEXTRACT(B949,""(.*)KPI.*""),LEN(REGEXEXTRACT(B949,""(.*)KPI.*""))-1)"),"#N/A")</f>
        <v>#N/A</v>
      </c>
    </row>
    <row r="950" spans="5:7" ht="13" x14ac:dyDescent="0.15">
      <c r="E950" s="1" t="str">
        <f ca="1">IFERROR(INDIRECT(ADDRESS(MATCH(A950,saturation_curves!A:A,0),MATCH(B950,saturation_curves!$1:$1,0),4,1,"saturation_curves")),"")</f>
        <v/>
      </c>
      <c r="F950" s="1" t="str">
        <f ca="1">IFERROR(INDIRECT(ADDRESS(MATCH(C950,saturation_curves!A:A,0),MATCH(D950,saturation_curves!$1:$1,0),4,1,"saturation_curves")),"")</f>
        <v/>
      </c>
      <c r="G950" s="1" t="str">
        <f ca="1">IFERROR(__xludf.DUMMYFUNCTION("LEFT(REGEXEXTRACT(B950,""(.*)KPI.*""),LEN(REGEXEXTRACT(B950,""(.*)KPI.*""))-1)"),"#N/A")</f>
        <v>#N/A</v>
      </c>
    </row>
    <row r="951" spans="5:7" ht="13" x14ac:dyDescent="0.15">
      <c r="E951" s="1" t="str">
        <f ca="1">IFERROR(INDIRECT(ADDRESS(MATCH(A951,saturation_curves!A:A,0),MATCH(B951,saturation_curves!$1:$1,0),4,1,"saturation_curves")),"")</f>
        <v/>
      </c>
      <c r="F951" s="1" t="str">
        <f ca="1">IFERROR(INDIRECT(ADDRESS(MATCH(C951,saturation_curves!A:A,0),MATCH(D951,saturation_curves!$1:$1,0),4,1,"saturation_curves")),"")</f>
        <v/>
      </c>
      <c r="G951" s="1" t="str">
        <f ca="1">IFERROR(__xludf.DUMMYFUNCTION("LEFT(REGEXEXTRACT(B951,""(.*)KPI.*""),LEN(REGEXEXTRACT(B951,""(.*)KPI.*""))-1)"),"#N/A")</f>
        <v>#N/A</v>
      </c>
    </row>
    <row r="952" spans="5:7" ht="13" x14ac:dyDescent="0.15">
      <c r="E952" s="1" t="str">
        <f ca="1">IFERROR(INDIRECT(ADDRESS(MATCH(A952,saturation_curves!A:A,0),MATCH(B952,saturation_curves!$1:$1,0),4,1,"saturation_curves")),"")</f>
        <v/>
      </c>
      <c r="F952" s="1" t="str">
        <f ca="1">IFERROR(INDIRECT(ADDRESS(MATCH(C952,saturation_curves!A:A,0),MATCH(D952,saturation_curves!$1:$1,0),4,1,"saturation_curves")),"")</f>
        <v/>
      </c>
      <c r="G952" s="1" t="str">
        <f ca="1">IFERROR(__xludf.DUMMYFUNCTION("LEFT(REGEXEXTRACT(B952,""(.*)KPI.*""),LEN(REGEXEXTRACT(B952,""(.*)KPI.*""))-1)"),"#N/A")</f>
        <v>#N/A</v>
      </c>
    </row>
    <row r="953" spans="5:7" ht="13" x14ac:dyDescent="0.15">
      <c r="E953" s="1" t="str">
        <f ca="1">IFERROR(INDIRECT(ADDRESS(MATCH(A953,saturation_curves!A:A,0),MATCH(B953,saturation_curves!$1:$1,0),4,1,"saturation_curves")),"")</f>
        <v/>
      </c>
      <c r="F953" s="1" t="str">
        <f ca="1">IFERROR(INDIRECT(ADDRESS(MATCH(C953,saturation_curves!A:A,0),MATCH(D953,saturation_curves!$1:$1,0),4,1,"saturation_curves")),"")</f>
        <v/>
      </c>
      <c r="G953" s="1" t="str">
        <f ca="1">IFERROR(__xludf.DUMMYFUNCTION("LEFT(REGEXEXTRACT(B953,""(.*)KPI.*""),LEN(REGEXEXTRACT(B953,""(.*)KPI.*""))-1)"),"#N/A")</f>
        <v>#N/A</v>
      </c>
    </row>
    <row r="954" spans="5:7" ht="13" x14ac:dyDescent="0.15">
      <c r="E954" s="1" t="str">
        <f ca="1">IFERROR(INDIRECT(ADDRESS(MATCH(A954,saturation_curves!A:A,0),MATCH(B954,saturation_curves!$1:$1,0),4,1,"saturation_curves")),"")</f>
        <v/>
      </c>
      <c r="F954" s="1" t="str">
        <f ca="1">IFERROR(INDIRECT(ADDRESS(MATCH(C954,saturation_curves!A:A,0),MATCH(D954,saturation_curves!$1:$1,0),4,1,"saturation_curves")),"")</f>
        <v/>
      </c>
      <c r="G954" s="1" t="str">
        <f ca="1">IFERROR(__xludf.DUMMYFUNCTION("LEFT(REGEXEXTRACT(B954,""(.*)KPI.*""),LEN(REGEXEXTRACT(B954,""(.*)KPI.*""))-1)"),"#N/A")</f>
        <v>#N/A</v>
      </c>
    </row>
    <row r="955" spans="5:7" ht="13" x14ac:dyDescent="0.15">
      <c r="E955" s="1" t="str">
        <f ca="1">IFERROR(INDIRECT(ADDRESS(MATCH(A955,saturation_curves!A:A,0),MATCH(B955,saturation_curves!$1:$1,0),4,1,"saturation_curves")),"")</f>
        <v/>
      </c>
      <c r="F955" s="1" t="str">
        <f ca="1">IFERROR(INDIRECT(ADDRESS(MATCH(C955,saturation_curves!A:A,0),MATCH(D955,saturation_curves!$1:$1,0),4,1,"saturation_curves")),"")</f>
        <v/>
      </c>
      <c r="G955" s="1" t="str">
        <f ca="1">IFERROR(__xludf.DUMMYFUNCTION("LEFT(REGEXEXTRACT(B955,""(.*)KPI.*""),LEN(REGEXEXTRACT(B955,""(.*)KPI.*""))-1)"),"#N/A")</f>
        <v>#N/A</v>
      </c>
    </row>
    <row r="956" spans="5:7" ht="13" x14ac:dyDescent="0.15">
      <c r="E956" s="1" t="str">
        <f ca="1">IFERROR(INDIRECT(ADDRESS(MATCH(A956,saturation_curves!A:A,0),MATCH(B956,saturation_curves!$1:$1,0),4,1,"saturation_curves")),"")</f>
        <v/>
      </c>
      <c r="F956" s="1" t="str">
        <f ca="1">IFERROR(INDIRECT(ADDRESS(MATCH(C956,saturation_curves!A:A,0),MATCH(D956,saturation_curves!$1:$1,0),4,1,"saturation_curves")),"")</f>
        <v/>
      </c>
      <c r="G956" s="1" t="str">
        <f ca="1">IFERROR(__xludf.DUMMYFUNCTION("LEFT(REGEXEXTRACT(B956,""(.*)KPI.*""),LEN(REGEXEXTRACT(B956,""(.*)KPI.*""))-1)"),"#N/A")</f>
        <v>#N/A</v>
      </c>
    </row>
    <row r="957" spans="5:7" ht="13" x14ac:dyDescent="0.15">
      <c r="E957" s="1" t="str">
        <f ca="1">IFERROR(INDIRECT(ADDRESS(MATCH(A957,saturation_curves!A:A,0),MATCH(B957,saturation_curves!$1:$1,0),4,1,"saturation_curves")),"")</f>
        <v/>
      </c>
      <c r="F957" s="1" t="str">
        <f ca="1">IFERROR(INDIRECT(ADDRESS(MATCH(C957,saturation_curves!A:A,0),MATCH(D957,saturation_curves!$1:$1,0),4,1,"saturation_curves")),"")</f>
        <v/>
      </c>
      <c r="G957" s="1" t="str">
        <f ca="1">IFERROR(__xludf.DUMMYFUNCTION("LEFT(REGEXEXTRACT(B957,""(.*)KPI.*""),LEN(REGEXEXTRACT(B957,""(.*)KPI.*""))-1)"),"#N/A")</f>
        <v>#N/A</v>
      </c>
    </row>
    <row r="958" spans="5:7" ht="13" x14ac:dyDescent="0.15">
      <c r="E958" s="1" t="str">
        <f ca="1">IFERROR(INDIRECT(ADDRESS(MATCH(A958,saturation_curves!A:A,0),MATCH(B958,saturation_curves!$1:$1,0),4,1,"saturation_curves")),"")</f>
        <v/>
      </c>
      <c r="F958" s="1" t="str">
        <f ca="1">IFERROR(INDIRECT(ADDRESS(MATCH(C958,saturation_curves!A:A,0),MATCH(D958,saturation_curves!$1:$1,0),4,1,"saturation_curves")),"")</f>
        <v/>
      </c>
      <c r="G958" s="1" t="str">
        <f ca="1">IFERROR(__xludf.DUMMYFUNCTION("LEFT(REGEXEXTRACT(B958,""(.*)KPI.*""),LEN(REGEXEXTRACT(B958,""(.*)KPI.*""))-1)"),"#N/A")</f>
        <v>#N/A</v>
      </c>
    </row>
    <row r="959" spans="5:7" ht="13" x14ac:dyDescent="0.15">
      <c r="E959" s="1" t="str">
        <f ca="1">IFERROR(INDIRECT(ADDRESS(MATCH(A959,saturation_curves!A:A,0),MATCH(B959,saturation_curves!$1:$1,0),4,1,"saturation_curves")),"")</f>
        <v/>
      </c>
      <c r="F959" s="1" t="str">
        <f ca="1">IFERROR(INDIRECT(ADDRESS(MATCH(C959,saturation_curves!A:A,0),MATCH(D959,saturation_curves!$1:$1,0),4,1,"saturation_curves")),"")</f>
        <v/>
      </c>
      <c r="G959" s="1" t="str">
        <f ca="1">IFERROR(__xludf.DUMMYFUNCTION("LEFT(REGEXEXTRACT(B959,""(.*)KPI.*""),LEN(REGEXEXTRACT(B959,""(.*)KPI.*""))-1)"),"#N/A")</f>
        <v>#N/A</v>
      </c>
    </row>
    <row r="960" spans="5:7" ht="13" x14ac:dyDescent="0.15">
      <c r="E960" s="1" t="str">
        <f ca="1">IFERROR(INDIRECT(ADDRESS(MATCH(A960,saturation_curves!A:A,0),MATCH(B960,saturation_curves!$1:$1,0),4,1,"saturation_curves")),"")</f>
        <v/>
      </c>
      <c r="F960" s="1" t="str">
        <f ca="1">IFERROR(INDIRECT(ADDRESS(MATCH(C960,saturation_curves!A:A,0),MATCH(D960,saturation_curves!$1:$1,0),4,1,"saturation_curves")),"")</f>
        <v/>
      </c>
      <c r="G960" s="1" t="str">
        <f ca="1">IFERROR(__xludf.DUMMYFUNCTION("LEFT(REGEXEXTRACT(B960,""(.*)KPI.*""),LEN(REGEXEXTRACT(B960,""(.*)KPI.*""))-1)"),"#N/A")</f>
        <v>#N/A</v>
      </c>
    </row>
    <row r="961" spans="5:7" ht="13" x14ac:dyDescent="0.15">
      <c r="E961" s="1" t="str">
        <f ca="1">IFERROR(INDIRECT(ADDRESS(MATCH(A961,saturation_curves!A:A,0),MATCH(B961,saturation_curves!$1:$1,0),4,1,"saturation_curves")),"")</f>
        <v/>
      </c>
      <c r="F961" s="1" t="str">
        <f ca="1">IFERROR(INDIRECT(ADDRESS(MATCH(C961,saturation_curves!A:A,0),MATCH(D961,saturation_curves!$1:$1,0),4,1,"saturation_curves")),"")</f>
        <v/>
      </c>
      <c r="G961" s="1" t="str">
        <f ca="1">IFERROR(__xludf.DUMMYFUNCTION("LEFT(REGEXEXTRACT(B961,""(.*)KPI.*""),LEN(REGEXEXTRACT(B961,""(.*)KPI.*""))-1)"),"#N/A")</f>
        <v>#N/A</v>
      </c>
    </row>
    <row r="962" spans="5:7" ht="13" x14ac:dyDescent="0.15">
      <c r="E962" s="1" t="str">
        <f ca="1">IFERROR(INDIRECT(ADDRESS(MATCH(A962,saturation_curves!A:A,0),MATCH(B962,saturation_curves!$1:$1,0),4,1,"saturation_curves")),"")</f>
        <v/>
      </c>
      <c r="F962" s="1" t="str">
        <f ca="1">IFERROR(INDIRECT(ADDRESS(MATCH(C962,saturation_curves!A:A,0),MATCH(D962,saturation_curves!$1:$1,0),4,1,"saturation_curves")),"")</f>
        <v/>
      </c>
      <c r="G962" s="1" t="str">
        <f ca="1">IFERROR(__xludf.DUMMYFUNCTION("LEFT(REGEXEXTRACT(B962,""(.*)KPI.*""),LEN(REGEXEXTRACT(B962,""(.*)KPI.*""))-1)"),"#N/A")</f>
        <v>#N/A</v>
      </c>
    </row>
    <row r="963" spans="5:7" ht="13" x14ac:dyDescent="0.15">
      <c r="E963" s="1" t="str">
        <f ca="1">IFERROR(INDIRECT(ADDRESS(MATCH(A963,saturation_curves!A:A,0),MATCH(B963,saturation_curves!$1:$1,0),4,1,"saturation_curves")),"")</f>
        <v/>
      </c>
      <c r="F963" s="1" t="str">
        <f ca="1">IFERROR(INDIRECT(ADDRESS(MATCH(C963,saturation_curves!A:A,0),MATCH(D963,saturation_curves!$1:$1,0),4,1,"saturation_curves")),"")</f>
        <v/>
      </c>
      <c r="G963" s="1" t="str">
        <f ca="1">IFERROR(__xludf.DUMMYFUNCTION("LEFT(REGEXEXTRACT(B963,""(.*)KPI.*""),LEN(REGEXEXTRACT(B963,""(.*)KPI.*""))-1)"),"#N/A")</f>
        <v>#N/A</v>
      </c>
    </row>
    <row r="964" spans="5:7" ht="13" x14ac:dyDescent="0.15">
      <c r="E964" s="1" t="str">
        <f ca="1">IFERROR(INDIRECT(ADDRESS(MATCH(A964,saturation_curves!A:A,0),MATCH(B964,saturation_curves!$1:$1,0),4,1,"saturation_curves")),"")</f>
        <v/>
      </c>
      <c r="F964" s="1" t="str">
        <f ca="1">IFERROR(INDIRECT(ADDRESS(MATCH(C964,saturation_curves!A:A,0),MATCH(D964,saturation_curves!$1:$1,0),4,1,"saturation_curves")),"")</f>
        <v/>
      </c>
      <c r="G964" s="1" t="str">
        <f ca="1">IFERROR(__xludf.DUMMYFUNCTION("LEFT(REGEXEXTRACT(B964,""(.*)KPI.*""),LEN(REGEXEXTRACT(B964,""(.*)KPI.*""))-1)"),"#N/A")</f>
        <v>#N/A</v>
      </c>
    </row>
    <row r="965" spans="5:7" ht="13" x14ac:dyDescent="0.15">
      <c r="E965" s="1" t="str">
        <f ca="1">IFERROR(INDIRECT(ADDRESS(MATCH(A965,saturation_curves!A:A,0),MATCH(B965,saturation_curves!$1:$1,0),4,1,"saturation_curves")),"")</f>
        <v/>
      </c>
      <c r="F965" s="1" t="str">
        <f ca="1">IFERROR(INDIRECT(ADDRESS(MATCH(C965,saturation_curves!A:A,0),MATCH(D965,saturation_curves!$1:$1,0),4,1,"saturation_curves")),"")</f>
        <v/>
      </c>
      <c r="G965" s="1" t="str">
        <f ca="1">IFERROR(__xludf.DUMMYFUNCTION("LEFT(REGEXEXTRACT(B965,""(.*)KPI.*""),LEN(REGEXEXTRACT(B965,""(.*)KPI.*""))-1)"),"#N/A")</f>
        <v>#N/A</v>
      </c>
    </row>
    <row r="966" spans="5:7" ht="13" x14ac:dyDescent="0.15">
      <c r="E966" s="1" t="str">
        <f ca="1">IFERROR(INDIRECT(ADDRESS(MATCH(A966,saturation_curves!A:A,0),MATCH(B966,saturation_curves!$1:$1,0),4,1,"saturation_curves")),"")</f>
        <v/>
      </c>
      <c r="F966" s="1" t="str">
        <f ca="1">IFERROR(INDIRECT(ADDRESS(MATCH(C966,saturation_curves!A:A,0),MATCH(D966,saturation_curves!$1:$1,0),4,1,"saturation_curves")),"")</f>
        <v/>
      </c>
      <c r="G966" s="1" t="str">
        <f ca="1">IFERROR(__xludf.DUMMYFUNCTION("LEFT(REGEXEXTRACT(B966,""(.*)KPI.*""),LEN(REGEXEXTRACT(B966,""(.*)KPI.*""))-1)"),"#N/A")</f>
        <v>#N/A</v>
      </c>
    </row>
    <row r="967" spans="5:7" ht="13" x14ac:dyDescent="0.15">
      <c r="E967" s="1" t="str">
        <f ca="1">IFERROR(INDIRECT(ADDRESS(MATCH(A967,saturation_curves!A:A,0),MATCH(B967,saturation_curves!$1:$1,0),4,1,"saturation_curves")),"")</f>
        <v/>
      </c>
      <c r="F967" s="1" t="str">
        <f ca="1">IFERROR(INDIRECT(ADDRESS(MATCH(C967,saturation_curves!A:A,0),MATCH(D967,saturation_curves!$1:$1,0),4,1,"saturation_curves")),"")</f>
        <v/>
      </c>
      <c r="G967" s="1" t="str">
        <f ca="1">IFERROR(__xludf.DUMMYFUNCTION("LEFT(REGEXEXTRACT(B967,""(.*)KPI.*""),LEN(REGEXEXTRACT(B967,""(.*)KPI.*""))-1)"),"#N/A")</f>
        <v>#N/A</v>
      </c>
    </row>
    <row r="968" spans="5:7" ht="13" x14ac:dyDescent="0.15">
      <c r="E968" s="1" t="str">
        <f ca="1">IFERROR(INDIRECT(ADDRESS(MATCH(A968,saturation_curves!A:A,0),MATCH(B968,saturation_curves!$1:$1,0),4,1,"saturation_curves")),"")</f>
        <v/>
      </c>
      <c r="F968" s="1" t="str">
        <f ca="1">IFERROR(INDIRECT(ADDRESS(MATCH(C968,saturation_curves!A:A,0),MATCH(D968,saturation_curves!$1:$1,0),4,1,"saturation_curves")),"")</f>
        <v/>
      </c>
      <c r="G968" s="1" t="str">
        <f ca="1">IFERROR(__xludf.DUMMYFUNCTION("LEFT(REGEXEXTRACT(B968,""(.*)KPI.*""),LEN(REGEXEXTRACT(B968,""(.*)KPI.*""))-1)"),"#N/A")</f>
        <v>#N/A</v>
      </c>
    </row>
    <row r="969" spans="5:7" ht="13" x14ac:dyDescent="0.15">
      <c r="E969" s="1" t="str">
        <f ca="1">IFERROR(INDIRECT(ADDRESS(MATCH(A969,saturation_curves!A:A,0),MATCH(B969,saturation_curves!$1:$1,0),4,1,"saturation_curves")),"")</f>
        <v/>
      </c>
      <c r="F969" s="1" t="str">
        <f ca="1">IFERROR(INDIRECT(ADDRESS(MATCH(C969,saturation_curves!A:A,0),MATCH(D969,saturation_curves!$1:$1,0),4,1,"saturation_curves")),"")</f>
        <v/>
      </c>
      <c r="G969" s="1" t="str">
        <f ca="1">IFERROR(__xludf.DUMMYFUNCTION("LEFT(REGEXEXTRACT(B969,""(.*)KPI.*""),LEN(REGEXEXTRACT(B969,""(.*)KPI.*""))-1)"),"#N/A")</f>
        <v>#N/A</v>
      </c>
    </row>
    <row r="970" spans="5:7" ht="13" x14ac:dyDescent="0.15">
      <c r="E970" s="1" t="str">
        <f ca="1">IFERROR(INDIRECT(ADDRESS(MATCH(A970,saturation_curves!A:A,0),MATCH(B970,saturation_curves!$1:$1,0),4,1,"saturation_curves")),"")</f>
        <v/>
      </c>
      <c r="F970" s="1" t="str">
        <f ca="1">IFERROR(INDIRECT(ADDRESS(MATCH(C970,saturation_curves!A:A,0),MATCH(D970,saturation_curves!$1:$1,0),4,1,"saturation_curves")),"")</f>
        <v/>
      </c>
      <c r="G970" s="1" t="str">
        <f ca="1">IFERROR(__xludf.DUMMYFUNCTION("LEFT(REGEXEXTRACT(B970,""(.*)KPI.*""),LEN(REGEXEXTRACT(B970,""(.*)KPI.*""))-1)"),"#N/A")</f>
        <v>#N/A</v>
      </c>
    </row>
    <row r="971" spans="5:7" ht="13" x14ac:dyDescent="0.15">
      <c r="E971" s="1" t="str">
        <f ca="1">IFERROR(INDIRECT(ADDRESS(MATCH(A971,saturation_curves!A:A,0),MATCH(B971,saturation_curves!$1:$1,0),4,1,"saturation_curves")),"")</f>
        <v/>
      </c>
      <c r="F971" s="1" t="str">
        <f ca="1">IFERROR(INDIRECT(ADDRESS(MATCH(C971,saturation_curves!A:A,0),MATCH(D971,saturation_curves!$1:$1,0),4,1,"saturation_curves")),"")</f>
        <v/>
      </c>
      <c r="G971" s="1" t="str">
        <f ca="1">IFERROR(__xludf.DUMMYFUNCTION("LEFT(REGEXEXTRACT(B971,""(.*)KPI.*""),LEN(REGEXEXTRACT(B971,""(.*)KPI.*""))-1)"),"#N/A")</f>
        <v>#N/A</v>
      </c>
    </row>
    <row r="972" spans="5:7" ht="13" x14ac:dyDescent="0.15">
      <c r="E972" s="1" t="str">
        <f ca="1">IFERROR(INDIRECT(ADDRESS(MATCH(A972,saturation_curves!A:A,0),MATCH(B972,saturation_curves!$1:$1,0),4,1,"saturation_curves")),"")</f>
        <v/>
      </c>
      <c r="F972" s="1" t="str">
        <f ca="1">IFERROR(INDIRECT(ADDRESS(MATCH(C972,saturation_curves!A:A,0),MATCH(D972,saturation_curves!$1:$1,0),4,1,"saturation_curves")),"")</f>
        <v/>
      </c>
      <c r="G972" s="1" t="str">
        <f ca="1">IFERROR(__xludf.DUMMYFUNCTION("LEFT(REGEXEXTRACT(B972,""(.*)KPI.*""),LEN(REGEXEXTRACT(B972,""(.*)KPI.*""))-1)"),"#N/A")</f>
        <v>#N/A</v>
      </c>
    </row>
    <row r="973" spans="5:7" ht="13" x14ac:dyDescent="0.15">
      <c r="E973" s="1" t="str">
        <f ca="1">IFERROR(INDIRECT(ADDRESS(MATCH(A973,saturation_curves!A:A,0),MATCH(B973,saturation_curves!$1:$1,0),4,1,"saturation_curves")),"")</f>
        <v/>
      </c>
      <c r="F973" s="1" t="str">
        <f ca="1">IFERROR(INDIRECT(ADDRESS(MATCH(C973,saturation_curves!A:A,0),MATCH(D973,saturation_curves!$1:$1,0),4,1,"saturation_curves")),"")</f>
        <v/>
      </c>
      <c r="G973" s="1" t="str">
        <f ca="1">IFERROR(__xludf.DUMMYFUNCTION("LEFT(REGEXEXTRACT(B973,""(.*)KPI.*""),LEN(REGEXEXTRACT(B973,""(.*)KPI.*""))-1)"),"#N/A")</f>
        <v>#N/A</v>
      </c>
    </row>
    <row r="974" spans="5:7" ht="13" x14ac:dyDescent="0.15">
      <c r="E974" s="1" t="str">
        <f ca="1">IFERROR(INDIRECT(ADDRESS(MATCH(A974,saturation_curves!A:A,0),MATCH(B974,saturation_curves!$1:$1,0),4,1,"saturation_curves")),"")</f>
        <v/>
      </c>
      <c r="F974" s="1" t="str">
        <f ca="1">IFERROR(INDIRECT(ADDRESS(MATCH(C974,saturation_curves!A:A,0),MATCH(D974,saturation_curves!$1:$1,0),4,1,"saturation_curves")),"")</f>
        <v/>
      </c>
      <c r="G974" s="1" t="str">
        <f ca="1">IFERROR(__xludf.DUMMYFUNCTION("LEFT(REGEXEXTRACT(B974,""(.*)KPI.*""),LEN(REGEXEXTRACT(B974,""(.*)KPI.*""))-1)"),"#N/A")</f>
        <v>#N/A</v>
      </c>
    </row>
    <row r="975" spans="5:7" ht="13" x14ac:dyDescent="0.15">
      <c r="E975" s="1" t="str">
        <f ca="1">IFERROR(INDIRECT(ADDRESS(MATCH(A975,saturation_curves!A:A,0),MATCH(B975,saturation_curves!$1:$1,0),4,1,"saturation_curves")),"")</f>
        <v/>
      </c>
      <c r="F975" s="1" t="str">
        <f ca="1">IFERROR(INDIRECT(ADDRESS(MATCH(C975,saturation_curves!A:A,0),MATCH(D975,saturation_curves!$1:$1,0),4,1,"saturation_curves")),"")</f>
        <v/>
      </c>
      <c r="G975" s="1" t="str">
        <f ca="1">IFERROR(__xludf.DUMMYFUNCTION("LEFT(REGEXEXTRACT(B975,""(.*)KPI.*""),LEN(REGEXEXTRACT(B975,""(.*)KPI.*""))-1)"),"#N/A")</f>
        <v>#N/A</v>
      </c>
    </row>
    <row r="976" spans="5:7" ht="13" x14ac:dyDescent="0.15">
      <c r="E976" s="1" t="str">
        <f ca="1">IFERROR(INDIRECT(ADDRESS(MATCH(A976,saturation_curves!A:A,0),MATCH(B976,saturation_curves!$1:$1,0),4,1,"saturation_curves")),"")</f>
        <v/>
      </c>
      <c r="F976" s="1" t="str">
        <f ca="1">IFERROR(INDIRECT(ADDRESS(MATCH(C976,saturation_curves!A:A,0),MATCH(D976,saturation_curves!$1:$1,0),4,1,"saturation_curves")),"")</f>
        <v/>
      </c>
      <c r="G976" s="1" t="str">
        <f ca="1">IFERROR(__xludf.DUMMYFUNCTION("LEFT(REGEXEXTRACT(B976,""(.*)KPI.*""),LEN(REGEXEXTRACT(B976,""(.*)KPI.*""))-1)"),"#N/A")</f>
        <v>#N/A</v>
      </c>
    </row>
    <row r="977" spans="5:7" ht="13" x14ac:dyDescent="0.15">
      <c r="E977" s="1" t="str">
        <f ca="1">IFERROR(INDIRECT(ADDRESS(MATCH(A977,saturation_curves!A:A,0),MATCH(B977,saturation_curves!$1:$1,0),4,1,"saturation_curves")),"")</f>
        <v/>
      </c>
      <c r="F977" s="1" t="str">
        <f ca="1">IFERROR(INDIRECT(ADDRESS(MATCH(C977,saturation_curves!A:A,0),MATCH(D977,saturation_curves!$1:$1,0),4,1,"saturation_curves")),"")</f>
        <v/>
      </c>
      <c r="G977" s="1" t="str">
        <f ca="1">IFERROR(__xludf.DUMMYFUNCTION("LEFT(REGEXEXTRACT(B977,""(.*)KPI.*""),LEN(REGEXEXTRACT(B977,""(.*)KPI.*""))-1)"),"#N/A")</f>
        <v>#N/A</v>
      </c>
    </row>
    <row r="978" spans="5:7" ht="13" x14ac:dyDescent="0.15">
      <c r="E978" s="1" t="str">
        <f ca="1">IFERROR(INDIRECT(ADDRESS(MATCH(A978,saturation_curves!A:A,0),MATCH(B978,saturation_curves!$1:$1,0),4,1,"saturation_curves")),"")</f>
        <v/>
      </c>
      <c r="F978" s="1" t="str">
        <f ca="1">IFERROR(INDIRECT(ADDRESS(MATCH(C978,saturation_curves!A:A,0),MATCH(D978,saturation_curves!$1:$1,0),4,1,"saturation_curves")),"")</f>
        <v/>
      </c>
      <c r="G978" s="1" t="str">
        <f ca="1">IFERROR(__xludf.DUMMYFUNCTION("LEFT(REGEXEXTRACT(B978,""(.*)KPI.*""),LEN(REGEXEXTRACT(B978,""(.*)KPI.*""))-1)"),"#N/A")</f>
        <v>#N/A</v>
      </c>
    </row>
    <row r="979" spans="5:7" ht="13" x14ac:dyDescent="0.15">
      <c r="E979" s="1" t="str">
        <f ca="1">IFERROR(INDIRECT(ADDRESS(MATCH(A979,saturation_curves!A:A,0),MATCH(B979,saturation_curves!$1:$1,0),4,1,"saturation_curves")),"")</f>
        <v/>
      </c>
      <c r="F979" s="1" t="str">
        <f ca="1">IFERROR(INDIRECT(ADDRESS(MATCH(C979,saturation_curves!A:A,0),MATCH(D979,saturation_curves!$1:$1,0),4,1,"saturation_curves")),"")</f>
        <v/>
      </c>
      <c r="G979" s="1" t="str">
        <f ca="1">IFERROR(__xludf.DUMMYFUNCTION("LEFT(REGEXEXTRACT(B979,""(.*)KPI.*""),LEN(REGEXEXTRACT(B979,""(.*)KPI.*""))-1)"),"#N/A")</f>
        <v>#N/A</v>
      </c>
    </row>
    <row r="980" spans="5:7" ht="13" x14ac:dyDescent="0.15">
      <c r="E980" s="1" t="str">
        <f ca="1">IFERROR(INDIRECT(ADDRESS(MATCH(A980,saturation_curves!A:A,0),MATCH(B980,saturation_curves!$1:$1,0),4,1,"saturation_curves")),"")</f>
        <v/>
      </c>
      <c r="F980" s="1" t="str">
        <f ca="1">IFERROR(INDIRECT(ADDRESS(MATCH(C980,saturation_curves!A:A,0),MATCH(D980,saturation_curves!$1:$1,0),4,1,"saturation_curves")),"")</f>
        <v/>
      </c>
      <c r="G980" s="1" t="str">
        <f ca="1">IFERROR(__xludf.DUMMYFUNCTION("LEFT(REGEXEXTRACT(B980,""(.*)KPI.*""),LEN(REGEXEXTRACT(B980,""(.*)KPI.*""))-1)"),"#N/A")</f>
        <v>#N/A</v>
      </c>
    </row>
    <row r="981" spans="5:7" ht="13" x14ac:dyDescent="0.15">
      <c r="E981" s="1" t="str">
        <f ca="1">IFERROR(INDIRECT(ADDRESS(MATCH(A981,saturation_curves!A:A,0),MATCH(B981,saturation_curves!$1:$1,0),4,1,"saturation_curves")),"")</f>
        <v/>
      </c>
      <c r="F981" s="1" t="str">
        <f ca="1">IFERROR(INDIRECT(ADDRESS(MATCH(C981,saturation_curves!A:A,0),MATCH(D981,saturation_curves!$1:$1,0),4,1,"saturation_curves")),"")</f>
        <v/>
      </c>
      <c r="G981" s="1" t="str">
        <f ca="1">IFERROR(__xludf.DUMMYFUNCTION("LEFT(REGEXEXTRACT(B981,""(.*)KPI.*""),LEN(REGEXEXTRACT(B981,""(.*)KPI.*""))-1)"),"#N/A")</f>
        <v>#N/A</v>
      </c>
    </row>
    <row r="982" spans="5:7" ht="13" x14ac:dyDescent="0.15">
      <c r="E982" s="1" t="str">
        <f ca="1">IFERROR(INDIRECT(ADDRESS(MATCH(A982,saturation_curves!A:A,0),MATCH(B982,saturation_curves!$1:$1,0),4,1,"saturation_curves")),"")</f>
        <v/>
      </c>
      <c r="F982" s="1" t="str">
        <f ca="1">IFERROR(INDIRECT(ADDRESS(MATCH(C982,saturation_curves!A:A,0),MATCH(D982,saturation_curves!$1:$1,0),4,1,"saturation_curves")),"")</f>
        <v/>
      </c>
      <c r="G982" s="1" t="str">
        <f ca="1">IFERROR(__xludf.DUMMYFUNCTION("LEFT(REGEXEXTRACT(B982,""(.*)KPI.*""),LEN(REGEXEXTRACT(B982,""(.*)KPI.*""))-1)"),"#N/A")</f>
        <v>#N/A</v>
      </c>
    </row>
    <row r="983" spans="5:7" ht="13" x14ac:dyDescent="0.15">
      <c r="E983" s="1" t="str">
        <f ca="1">IFERROR(INDIRECT(ADDRESS(MATCH(A983,saturation_curves!A:A,0),MATCH(B983,saturation_curves!$1:$1,0),4,1,"saturation_curves")),"")</f>
        <v/>
      </c>
      <c r="F983" s="1" t="str">
        <f ca="1">IFERROR(INDIRECT(ADDRESS(MATCH(C983,saturation_curves!A:A,0),MATCH(D983,saturation_curves!$1:$1,0),4,1,"saturation_curves")),"")</f>
        <v/>
      </c>
      <c r="G983" s="1" t="str">
        <f ca="1">IFERROR(__xludf.DUMMYFUNCTION("LEFT(REGEXEXTRACT(B983,""(.*)KPI.*""),LEN(REGEXEXTRACT(B983,""(.*)KPI.*""))-1)"),"#N/A")</f>
        <v>#N/A</v>
      </c>
    </row>
    <row r="984" spans="5:7" ht="13" x14ac:dyDescent="0.15">
      <c r="E984" s="1" t="str">
        <f ca="1">IFERROR(INDIRECT(ADDRESS(MATCH(A984,saturation_curves!A:A,0),MATCH(B984,saturation_curves!$1:$1,0),4,1,"saturation_curves")),"")</f>
        <v/>
      </c>
      <c r="F984" s="1" t="str">
        <f ca="1">IFERROR(INDIRECT(ADDRESS(MATCH(C984,saturation_curves!A:A,0),MATCH(D984,saturation_curves!$1:$1,0),4,1,"saturation_curves")),"")</f>
        <v/>
      </c>
      <c r="G984" s="1" t="str">
        <f ca="1">IFERROR(__xludf.DUMMYFUNCTION("LEFT(REGEXEXTRACT(B984,""(.*)KPI.*""),LEN(REGEXEXTRACT(B984,""(.*)KPI.*""))-1)"),"#N/A")</f>
        <v>#N/A</v>
      </c>
    </row>
    <row r="985" spans="5:7" ht="13" x14ac:dyDescent="0.15">
      <c r="E985" s="1" t="str">
        <f ca="1">IFERROR(INDIRECT(ADDRESS(MATCH(A985,saturation_curves!A:A,0),MATCH(B985,saturation_curves!$1:$1,0),4,1,"saturation_curves")),"")</f>
        <v/>
      </c>
      <c r="F985" s="1" t="str">
        <f ca="1">IFERROR(INDIRECT(ADDRESS(MATCH(C985,saturation_curves!A:A,0),MATCH(D985,saturation_curves!$1:$1,0),4,1,"saturation_curves")),"")</f>
        <v/>
      </c>
      <c r="G985" s="1" t="str">
        <f ca="1">IFERROR(__xludf.DUMMYFUNCTION("LEFT(REGEXEXTRACT(B985,""(.*)KPI.*""),LEN(REGEXEXTRACT(B985,""(.*)KPI.*""))-1)"),"#N/A")</f>
        <v>#N/A</v>
      </c>
    </row>
    <row r="986" spans="5:7" ht="13" x14ac:dyDescent="0.15">
      <c r="E986" s="1" t="str">
        <f ca="1">IFERROR(INDIRECT(ADDRESS(MATCH(A986,saturation_curves!A:A,0),MATCH(B986,saturation_curves!$1:$1,0),4,1,"saturation_curves")),"")</f>
        <v/>
      </c>
      <c r="F986" s="1" t="str">
        <f ca="1">IFERROR(INDIRECT(ADDRESS(MATCH(C986,saturation_curves!A:A,0),MATCH(D986,saturation_curves!$1:$1,0),4,1,"saturation_curves")),"")</f>
        <v/>
      </c>
      <c r="G986" s="1" t="str">
        <f ca="1">IFERROR(__xludf.DUMMYFUNCTION("LEFT(REGEXEXTRACT(B986,""(.*)KPI.*""),LEN(REGEXEXTRACT(B986,""(.*)KPI.*""))-1)"),"#N/A")</f>
        <v>#N/A</v>
      </c>
    </row>
    <row r="987" spans="5:7" ht="13" x14ac:dyDescent="0.15">
      <c r="E987" s="1" t="str">
        <f ca="1">IFERROR(INDIRECT(ADDRESS(MATCH(A987,saturation_curves!A:A,0),MATCH(B987,saturation_curves!$1:$1,0),4,1,"saturation_curves")),"")</f>
        <v/>
      </c>
      <c r="F987" s="1" t="str">
        <f ca="1">IFERROR(INDIRECT(ADDRESS(MATCH(C987,saturation_curves!A:A,0),MATCH(D987,saturation_curves!$1:$1,0),4,1,"saturation_curves")),"")</f>
        <v/>
      </c>
      <c r="G987" s="1" t="str">
        <f ca="1">IFERROR(__xludf.DUMMYFUNCTION("LEFT(REGEXEXTRACT(B987,""(.*)KPI.*""),LEN(REGEXEXTRACT(B987,""(.*)KPI.*""))-1)"),"#N/A")</f>
        <v>#N/A</v>
      </c>
    </row>
    <row r="988" spans="5:7" ht="13" x14ac:dyDescent="0.15">
      <c r="E988" s="1" t="str">
        <f ca="1">IFERROR(INDIRECT(ADDRESS(MATCH(A988,saturation_curves!A:A,0),MATCH(B988,saturation_curves!$1:$1,0),4,1,"saturation_curves")),"")</f>
        <v/>
      </c>
      <c r="F988" s="1" t="str">
        <f ca="1">IFERROR(INDIRECT(ADDRESS(MATCH(C988,saturation_curves!A:A,0),MATCH(D988,saturation_curves!$1:$1,0),4,1,"saturation_curves")),"")</f>
        <v/>
      </c>
      <c r="G988" s="1" t="str">
        <f ca="1">IFERROR(__xludf.DUMMYFUNCTION("LEFT(REGEXEXTRACT(B988,""(.*)KPI.*""),LEN(REGEXEXTRACT(B988,""(.*)KPI.*""))-1)"),"#N/A")</f>
        <v>#N/A</v>
      </c>
    </row>
    <row r="989" spans="5:7" ht="13" x14ac:dyDescent="0.15">
      <c r="E989" s="1" t="str">
        <f ca="1">IFERROR(INDIRECT(ADDRESS(MATCH(A989,saturation_curves!A:A,0),MATCH(B989,saturation_curves!$1:$1,0),4,1,"saturation_curves")),"")</f>
        <v/>
      </c>
      <c r="F989" s="1" t="str">
        <f ca="1">IFERROR(INDIRECT(ADDRESS(MATCH(C989,saturation_curves!A:A,0),MATCH(D989,saturation_curves!$1:$1,0),4,1,"saturation_curves")),"")</f>
        <v/>
      </c>
      <c r="G989" s="1" t="str">
        <f ca="1">IFERROR(__xludf.DUMMYFUNCTION("LEFT(REGEXEXTRACT(B989,""(.*)KPI.*""),LEN(REGEXEXTRACT(B989,""(.*)KPI.*""))-1)"),"#N/A")</f>
        <v>#N/A</v>
      </c>
    </row>
    <row r="990" spans="5:7" ht="13" x14ac:dyDescent="0.15">
      <c r="E990" s="1" t="str">
        <f ca="1">IFERROR(INDIRECT(ADDRESS(MATCH(A990,saturation_curves!A:A,0),MATCH(B990,saturation_curves!$1:$1,0),4,1,"saturation_curves")),"")</f>
        <v/>
      </c>
      <c r="F990" s="1" t="str">
        <f ca="1">IFERROR(INDIRECT(ADDRESS(MATCH(C990,saturation_curves!A:A,0),MATCH(D990,saturation_curves!$1:$1,0),4,1,"saturation_curves")),"")</f>
        <v/>
      </c>
      <c r="G990" s="1" t="str">
        <f ca="1">IFERROR(__xludf.DUMMYFUNCTION("LEFT(REGEXEXTRACT(B990,""(.*)KPI.*""),LEN(REGEXEXTRACT(B990,""(.*)KPI.*""))-1)"),"#N/A")</f>
        <v>#N/A</v>
      </c>
    </row>
    <row r="991" spans="5:7" ht="13" x14ac:dyDescent="0.15">
      <c r="E991" s="1" t="str">
        <f ca="1">IFERROR(INDIRECT(ADDRESS(MATCH(A991,saturation_curves!A:A,0),MATCH(B991,saturation_curves!$1:$1,0),4,1,"saturation_curves")),"")</f>
        <v/>
      </c>
      <c r="F991" s="1" t="str">
        <f ca="1">IFERROR(INDIRECT(ADDRESS(MATCH(C991,saturation_curves!A:A,0),MATCH(D991,saturation_curves!$1:$1,0),4,1,"saturation_curves")),"")</f>
        <v/>
      </c>
      <c r="G991" s="1" t="str">
        <f ca="1">IFERROR(__xludf.DUMMYFUNCTION("LEFT(REGEXEXTRACT(B991,""(.*)KPI.*""),LEN(REGEXEXTRACT(B991,""(.*)KPI.*""))-1)"),"#N/A")</f>
        <v>#N/A</v>
      </c>
    </row>
    <row r="992" spans="5:7" ht="13" x14ac:dyDescent="0.15">
      <c r="E992" s="1" t="str">
        <f ca="1">IFERROR(INDIRECT(ADDRESS(MATCH(A992,saturation_curves!A:A,0),MATCH(B992,saturation_curves!$1:$1,0),4,1,"saturation_curves")),"")</f>
        <v/>
      </c>
      <c r="F992" s="1" t="str">
        <f ca="1">IFERROR(INDIRECT(ADDRESS(MATCH(C992,saturation_curves!A:A,0),MATCH(D992,saturation_curves!$1:$1,0),4,1,"saturation_curves")),"")</f>
        <v/>
      </c>
      <c r="G992" s="1" t="str">
        <f ca="1">IFERROR(__xludf.DUMMYFUNCTION("LEFT(REGEXEXTRACT(B992,""(.*)KPI.*""),LEN(REGEXEXTRACT(B992,""(.*)KPI.*""))-1)"),"#N/A")</f>
        <v>#N/A</v>
      </c>
    </row>
    <row r="993" spans="5:7" ht="13" x14ac:dyDescent="0.15">
      <c r="E993" s="1" t="str">
        <f ca="1">IFERROR(INDIRECT(ADDRESS(MATCH(A993,saturation_curves!A:A,0),MATCH(B993,saturation_curves!$1:$1,0),4,1,"saturation_curves")),"")</f>
        <v/>
      </c>
      <c r="F993" s="1" t="str">
        <f ca="1">IFERROR(INDIRECT(ADDRESS(MATCH(C993,saturation_curves!A:A,0),MATCH(D993,saturation_curves!$1:$1,0),4,1,"saturation_curves")),"")</f>
        <v/>
      </c>
      <c r="G993" s="1" t="str">
        <f ca="1">IFERROR(__xludf.DUMMYFUNCTION("LEFT(REGEXEXTRACT(B993,""(.*)KPI.*""),LEN(REGEXEXTRACT(B993,""(.*)KPI.*""))-1)"),"#N/A")</f>
        <v>#N/A</v>
      </c>
    </row>
    <row r="994" spans="5:7" ht="13" x14ac:dyDescent="0.15">
      <c r="E994" s="1" t="str">
        <f ca="1">IFERROR(INDIRECT(ADDRESS(MATCH(A994,saturation_curves!A:A,0),MATCH(B994,saturation_curves!$1:$1,0),4,1,"saturation_curves")),"")</f>
        <v/>
      </c>
      <c r="F994" s="1" t="str">
        <f ca="1">IFERROR(INDIRECT(ADDRESS(MATCH(C994,saturation_curves!A:A,0),MATCH(D994,saturation_curves!$1:$1,0),4,1,"saturation_curves")),"")</f>
        <v/>
      </c>
      <c r="G994" s="1" t="str">
        <f ca="1">IFERROR(__xludf.DUMMYFUNCTION("LEFT(REGEXEXTRACT(B994,""(.*)KPI.*""),LEN(REGEXEXTRACT(B994,""(.*)KPI.*""))-1)"),"#N/A")</f>
        <v>#N/A</v>
      </c>
    </row>
    <row r="995" spans="5:7" ht="13" x14ac:dyDescent="0.15">
      <c r="E995" s="1" t="str">
        <f ca="1">IFERROR(INDIRECT(ADDRESS(MATCH(A995,saturation_curves!A:A,0),MATCH(B995,saturation_curves!$1:$1,0),4,1,"saturation_curves")),"")</f>
        <v/>
      </c>
      <c r="F995" s="1" t="str">
        <f ca="1">IFERROR(INDIRECT(ADDRESS(MATCH(C995,saturation_curves!A:A,0),MATCH(D995,saturation_curves!$1:$1,0),4,1,"saturation_curves")),"")</f>
        <v/>
      </c>
      <c r="G995" s="1" t="str">
        <f ca="1">IFERROR(__xludf.DUMMYFUNCTION("LEFT(REGEXEXTRACT(B995,""(.*)KPI.*""),LEN(REGEXEXTRACT(B995,""(.*)KPI.*""))-1)"),"#N/A")</f>
        <v>#N/A</v>
      </c>
    </row>
    <row r="996" spans="5:7" ht="13" x14ac:dyDescent="0.15">
      <c r="E996" s="1" t="str">
        <f ca="1">IFERROR(INDIRECT(ADDRESS(MATCH(A996,saturation_curves!A:A,0),MATCH(B996,saturation_curves!$1:$1,0),4,1,"saturation_curves")),"")</f>
        <v/>
      </c>
      <c r="F996" s="1" t="str">
        <f ca="1">IFERROR(INDIRECT(ADDRESS(MATCH(C996,saturation_curves!A:A,0),MATCH(D996,saturation_curves!$1:$1,0),4,1,"saturation_curves")),"")</f>
        <v/>
      </c>
      <c r="G996" s="1" t="str">
        <f ca="1">IFERROR(__xludf.DUMMYFUNCTION("LEFT(REGEXEXTRACT(B996,""(.*)KPI.*""),LEN(REGEXEXTRACT(B996,""(.*)KPI.*""))-1)"),"#N/A")</f>
        <v>#N/A</v>
      </c>
    </row>
    <row r="997" spans="5:7" ht="13" x14ac:dyDescent="0.15">
      <c r="E997" s="1" t="str">
        <f ca="1">IFERROR(INDIRECT(ADDRESS(MATCH(A997,saturation_curves!A:A,0),MATCH(B997,saturation_curves!$1:$1,0),4,1,"saturation_curves")),"")</f>
        <v/>
      </c>
      <c r="F997" s="1" t="str">
        <f ca="1">IFERROR(INDIRECT(ADDRESS(MATCH(C997,saturation_curves!A:A,0),MATCH(D997,saturation_curves!$1:$1,0),4,1,"saturation_curves")),"")</f>
        <v/>
      </c>
      <c r="G997" s="1" t="str">
        <f ca="1">IFERROR(__xludf.DUMMYFUNCTION("LEFT(REGEXEXTRACT(B997,""(.*)KPI.*""),LEN(REGEXEXTRACT(B997,""(.*)KPI.*""))-1)"),"#N/A")</f>
        <v>#N/A</v>
      </c>
    </row>
    <row r="998" spans="5:7" ht="13" x14ac:dyDescent="0.15">
      <c r="E998" s="1" t="str">
        <f ca="1">IFERROR(INDIRECT(ADDRESS(MATCH(A998,saturation_curves!A:A,0),MATCH(B998,saturation_curves!$1:$1,0),4,1,"saturation_curves")),"")</f>
        <v/>
      </c>
      <c r="F998" s="1" t="str">
        <f ca="1">IFERROR(INDIRECT(ADDRESS(MATCH(C998,saturation_curves!A:A,0),MATCH(D998,saturation_curves!$1:$1,0),4,1,"saturation_curves")),"")</f>
        <v/>
      </c>
      <c r="G998" s="1" t="str">
        <f ca="1">IFERROR(__xludf.DUMMYFUNCTION("LEFT(REGEXEXTRACT(B998,""(.*)KPI.*""),LEN(REGEXEXTRACT(B998,""(.*)KPI.*""))-1)"),"#N/A")</f>
        <v>#N/A</v>
      </c>
    </row>
    <row r="999" spans="5:7" ht="13" x14ac:dyDescent="0.15">
      <c r="E999" s="1" t="str">
        <f ca="1">IFERROR(INDIRECT(ADDRESS(MATCH(A999,saturation_curves!A:A,0),MATCH(B999,saturation_curves!$1:$1,0),4,1,"saturation_curves")),"")</f>
        <v/>
      </c>
      <c r="F999" s="1" t="str">
        <f ca="1">IFERROR(INDIRECT(ADDRESS(MATCH(C999,saturation_curves!A:A,0),MATCH(D999,saturation_curves!$1:$1,0),4,1,"saturation_curves")),"")</f>
        <v/>
      </c>
      <c r="G999" s="1" t="str">
        <f ca="1">IFERROR(__xludf.DUMMYFUNCTION("LEFT(REGEXEXTRACT(B999,""(.*)KPI.*""),LEN(REGEXEXTRACT(B999,""(.*)KPI.*""))-1)"),"#N/A")</f>
        <v>#N/A</v>
      </c>
    </row>
    <row r="1000" spans="5:7" ht="13" x14ac:dyDescent="0.15">
      <c r="E1000" s="1" t="str">
        <f ca="1">IFERROR(INDIRECT(ADDRESS(MATCH(A1000,saturation_curves!A:A,0),MATCH(B1000,saturation_curves!$1:$1,0),4,1,"saturation_curves")),"")</f>
        <v/>
      </c>
      <c r="F1000" s="1" t="str">
        <f ca="1">IFERROR(INDIRECT(ADDRESS(MATCH(C1000,saturation_curves!A:A,0),MATCH(D1000,saturation_curves!$1:$1,0),4,1,"saturation_curves")),"")</f>
        <v/>
      </c>
      <c r="G1000" s="1" t="str">
        <f ca="1">IFERROR(__xludf.DUMMYFUNCTION("LEFT(REGEXEXTRACT(B1000,""(.*)KPI.*""),LEN(REGEXEXTRACT(B1000,""(.*)KPI.*""))-1)"),"#N/A")</f>
        <v>#N/A</v>
      </c>
    </row>
    <row r="1001" spans="5:7" ht="13" x14ac:dyDescent="0.15">
      <c r="E1001" s="1" t="str">
        <f ca="1">IFERROR(INDIRECT(ADDRESS(MATCH(A1001,saturation_curves!A:A,0),MATCH(B1001,saturation_curves!$1:$1,0),4,1,"saturation_curves")),"")</f>
        <v/>
      </c>
      <c r="F1001" s="1" t="str">
        <f ca="1">IFERROR(INDIRECT(ADDRESS(MATCH(C1001,saturation_curves!A:A,0),MATCH(D1001,saturation_curves!$1:$1,0),4,1,"saturation_curves")),"")</f>
        <v/>
      </c>
      <c r="G1001" s="1" t="str">
        <f ca="1">IFERROR(__xludf.DUMMYFUNCTION("LEFT(REGEXEXTRACT(B1001,""(.*)KPI.*""),LEN(REGEXEXTRACT(B1001,""(.*)KPI.*""))-1)"),"#N/A")</f>
        <v>#N/A</v>
      </c>
    </row>
    <row r="1002" spans="5:7" ht="13" x14ac:dyDescent="0.15">
      <c r="E1002" s="1" t="str">
        <f ca="1">IFERROR(INDIRECT(ADDRESS(MATCH(A1002,saturation_curves!A:A,0),MATCH(B1002,saturation_curves!$1:$1,0),4,1,"saturation_curves")),"")</f>
        <v/>
      </c>
      <c r="F1002" s="1" t="str">
        <f ca="1">IFERROR(INDIRECT(ADDRESS(MATCH(C1002,saturation_curves!A:A,0),MATCH(D1002,saturation_curves!$1:$1,0),4,1,"saturation_curves")),"")</f>
        <v/>
      </c>
      <c r="G1002" s="1" t="str">
        <f ca="1">IFERROR(__xludf.DUMMYFUNCTION("LEFT(REGEXEXTRACT(B1002,""(.*)KPI.*""),LEN(REGEXEXTRACT(B1002,""(.*)KPI.*""))-1)"),"#N/A")</f>
        <v>#N/A</v>
      </c>
    </row>
    <row r="1003" spans="5:7" ht="13" x14ac:dyDescent="0.15">
      <c r="E1003" s="1" t="str">
        <f ca="1">IFERROR(INDIRECT(ADDRESS(MATCH(A1003,saturation_curves!A:A,0),MATCH(B1003,saturation_curves!$1:$1,0),4,1,"saturation_curves")),"")</f>
        <v/>
      </c>
      <c r="F1003" s="1" t="str">
        <f ca="1">IFERROR(INDIRECT(ADDRESS(MATCH(C1003,saturation_curves!A:A,0),MATCH(D1003,saturation_curves!$1:$1,0),4,1,"saturation_curves")),"")</f>
        <v/>
      </c>
      <c r="G1003" s="1" t="str">
        <f ca="1">IFERROR(__xludf.DUMMYFUNCTION("LEFT(REGEXEXTRACT(B1003,""(.*)KPI.*""),LEN(REGEXEXTRACT(B1003,""(.*)KPI.*""))-1)"),"#N/A")</f>
        <v>#N/A</v>
      </c>
    </row>
    <row r="1004" spans="5:7" ht="13" x14ac:dyDescent="0.15">
      <c r="E1004" s="1" t="str">
        <f ca="1">IFERROR(INDIRECT(ADDRESS(MATCH(A1004,saturation_curves!A:A,0),MATCH(B1004,saturation_curves!$1:$1,0),4,1,"saturation_curves")),"")</f>
        <v/>
      </c>
      <c r="F1004" s="1" t="str">
        <f ca="1">IFERROR(INDIRECT(ADDRESS(MATCH(C1004,saturation_curves!A:A,0),MATCH(D1004,saturation_curves!$1:$1,0),4,1,"saturation_curves")),"")</f>
        <v/>
      </c>
      <c r="G1004" s="1" t="str">
        <f ca="1">IFERROR(__xludf.DUMMYFUNCTION("LEFT(REGEXEXTRACT(B1004,""(.*)KPI.*""),LEN(REGEXEXTRACT(B1004,""(.*)KPI.*""))-1)"),"#N/A")</f>
        <v>#N/A</v>
      </c>
    </row>
    <row r="1005" spans="5:7" ht="13" x14ac:dyDescent="0.15">
      <c r="E1005" s="1" t="str">
        <f ca="1">IFERROR(INDIRECT(ADDRESS(MATCH(A1005,saturation_curves!A:A,0),MATCH(B1005,saturation_curves!$1:$1,0),4,1,"saturation_curves")),"")</f>
        <v/>
      </c>
      <c r="F1005" s="1" t="str">
        <f ca="1">IFERROR(INDIRECT(ADDRESS(MATCH(C1005,saturation_curves!A:A,0),MATCH(D1005,saturation_curves!$1:$1,0),4,1,"saturation_curves")),"")</f>
        <v/>
      </c>
      <c r="G1005" s="1" t="str">
        <f ca="1">IFERROR(__xludf.DUMMYFUNCTION("LEFT(REGEXEXTRACT(B1005,""(.*)KPI.*""),LEN(REGEXEXTRACT(B1005,""(.*)KPI.*""))-1)"),"#N/A")</f>
        <v>#N/A</v>
      </c>
    </row>
    <row r="1006" spans="5:7" ht="13" x14ac:dyDescent="0.15">
      <c r="E1006" s="1" t="str">
        <f ca="1">IFERROR(INDIRECT(ADDRESS(MATCH(A1006,saturation_curves!A:A,0),MATCH(B1006,saturation_curves!$1:$1,0),4,1,"saturation_curves")),"")</f>
        <v/>
      </c>
      <c r="F1006" s="1" t="str">
        <f ca="1">IFERROR(INDIRECT(ADDRESS(MATCH(C1006,saturation_curves!A:A,0),MATCH(D1006,saturation_curves!$1:$1,0),4,1,"saturation_curves")),"")</f>
        <v/>
      </c>
      <c r="G1006" s="1" t="str">
        <f ca="1">IFERROR(__xludf.DUMMYFUNCTION("LEFT(REGEXEXTRACT(B1006,""(.*)KPI.*""),LEN(REGEXEXTRACT(B1006,""(.*)KPI.*""))-1)"),"#N/A")</f>
        <v>#N/A</v>
      </c>
    </row>
    <row r="1007" spans="5:7" ht="13" x14ac:dyDescent="0.15">
      <c r="E1007" s="1" t="str">
        <f ca="1">IFERROR(INDIRECT(ADDRESS(MATCH(A1007,saturation_curves!A:A,0),MATCH(B1007,saturation_curves!$1:$1,0),4,1,"saturation_curves")),"")</f>
        <v/>
      </c>
      <c r="F1007" s="1" t="str">
        <f ca="1">IFERROR(INDIRECT(ADDRESS(MATCH(C1007,saturation_curves!A:A,0),MATCH(D1007,saturation_curves!$1:$1,0),4,1,"saturation_curves")),"")</f>
        <v/>
      </c>
      <c r="G1007" s="1" t="str">
        <f ca="1">IFERROR(__xludf.DUMMYFUNCTION("LEFT(REGEXEXTRACT(B1007,""(.*)KPI.*""),LEN(REGEXEXTRACT(B1007,""(.*)KPI.*""))-1)"),"#N/A")</f>
        <v>#N/A</v>
      </c>
    </row>
    <row r="1008" spans="5:7" ht="13" x14ac:dyDescent="0.15">
      <c r="E1008" s="1" t="str">
        <f ca="1">IFERROR(INDIRECT(ADDRESS(MATCH(A1008,saturation_curves!A:A,0),MATCH(B1008,saturation_curves!$1:$1,0),4,1,"saturation_curves")),"")</f>
        <v/>
      </c>
      <c r="F1008" s="1" t="str">
        <f ca="1">IFERROR(INDIRECT(ADDRESS(MATCH(C1008,saturation_curves!A:A,0),MATCH(D1008,saturation_curves!$1:$1,0),4,1,"saturation_curves")),"")</f>
        <v/>
      </c>
      <c r="G1008" s="1" t="str">
        <f ca="1">IFERROR(__xludf.DUMMYFUNCTION("LEFT(REGEXEXTRACT(B1008,""(.*)KPI.*""),LEN(REGEXEXTRACT(B1008,""(.*)KPI.*""))-1)"),"#N/A")</f>
        <v>#N/A</v>
      </c>
    </row>
    <row r="1009" spans="5:7" ht="13" x14ac:dyDescent="0.15">
      <c r="E1009" s="1" t="str">
        <f ca="1">IFERROR(INDIRECT(ADDRESS(MATCH(A1009,saturation_curves!A:A,0),MATCH(B1009,saturation_curves!$1:$1,0),4,1,"saturation_curves")),"")</f>
        <v/>
      </c>
      <c r="F1009" s="1" t="str">
        <f ca="1">IFERROR(INDIRECT(ADDRESS(MATCH(C1009,saturation_curves!A:A,0),MATCH(D1009,saturation_curves!$1:$1,0),4,1,"saturation_curves")),"")</f>
        <v/>
      </c>
      <c r="G1009" s="1" t="str">
        <f ca="1">IFERROR(__xludf.DUMMYFUNCTION("LEFT(REGEXEXTRACT(B1009,""(.*)KPI.*""),LEN(REGEXEXTRACT(B1009,""(.*)KPI.*""))-1)"),"#N/A")</f>
        <v>#N/A</v>
      </c>
    </row>
    <row r="1010" spans="5:7" ht="13" x14ac:dyDescent="0.15">
      <c r="E1010" s="1" t="str">
        <f ca="1">IFERROR(INDIRECT(ADDRESS(MATCH(A1010,saturation_curves!A:A,0),MATCH(B1010,saturation_curves!$1:$1,0),4,1,"saturation_curves")),"")</f>
        <v/>
      </c>
      <c r="F1010" s="1" t="str">
        <f ca="1">IFERROR(INDIRECT(ADDRESS(MATCH(C1010,saturation_curves!A:A,0),MATCH(D1010,saturation_curves!$1:$1,0),4,1,"saturation_curves")),"")</f>
        <v/>
      </c>
      <c r="G1010" s="1" t="str">
        <f ca="1">IFERROR(__xludf.DUMMYFUNCTION("LEFT(REGEXEXTRACT(B1010,""(.*)KPI.*""),LEN(REGEXEXTRACT(B1010,""(.*)KPI.*""))-1)"),"#N/A")</f>
        <v>#N/A</v>
      </c>
    </row>
    <row r="1011" spans="5:7" ht="13" x14ac:dyDescent="0.15">
      <c r="E1011" s="1" t="str">
        <f ca="1">IFERROR(INDIRECT(ADDRESS(MATCH(A1011,saturation_curves!A:A,0),MATCH(B1011,saturation_curves!$1:$1,0),4,1,"saturation_curves")),"")</f>
        <v/>
      </c>
      <c r="F1011" s="1" t="str">
        <f ca="1">IFERROR(INDIRECT(ADDRESS(MATCH(C1011,saturation_curves!A:A,0),MATCH(D1011,saturation_curves!$1:$1,0),4,1,"saturation_curves")),"")</f>
        <v/>
      </c>
      <c r="G1011" s="1" t="str">
        <f ca="1">IFERROR(__xludf.DUMMYFUNCTION("LEFT(REGEXEXTRACT(B1011,""(.*)KPI.*""),LEN(REGEXEXTRACT(B1011,""(.*)KPI.*""))-1)"),"#N/A")</f>
        <v>#N/A</v>
      </c>
    </row>
    <row r="1012" spans="5:7" ht="13" x14ac:dyDescent="0.15">
      <c r="E1012" s="1" t="str">
        <f ca="1">IFERROR(INDIRECT(ADDRESS(MATCH(A1012,saturation_curves!A:A,0),MATCH(B1012,saturation_curves!$1:$1,0),4,1,"saturation_curves")),"")</f>
        <v/>
      </c>
      <c r="F1012" s="1" t="str">
        <f ca="1">IFERROR(INDIRECT(ADDRESS(MATCH(C1012,saturation_curves!A:A,0),MATCH(D1012,saturation_curves!$1:$1,0),4,1,"saturation_curves")),"")</f>
        <v/>
      </c>
      <c r="G1012" s="1" t="str">
        <f ca="1">IFERROR(__xludf.DUMMYFUNCTION("LEFT(REGEXEXTRACT(B1012,""(.*)KPI.*""),LEN(REGEXEXTRACT(B1012,""(.*)KPI.*""))-1)"),"#N/A")</f>
        <v>#N/A</v>
      </c>
    </row>
    <row r="1013" spans="5:7" ht="13" x14ac:dyDescent="0.15">
      <c r="E1013" s="1" t="str">
        <f ca="1">IFERROR(INDIRECT(ADDRESS(MATCH(A1013,saturation_curves!A:A,0),MATCH(B1013,saturation_curves!$1:$1,0),4,1,"saturation_curves")),"")</f>
        <v/>
      </c>
      <c r="F1013" s="1" t="str">
        <f ca="1">IFERROR(INDIRECT(ADDRESS(MATCH(C1013,saturation_curves!A:A,0),MATCH(D1013,saturation_curves!$1:$1,0),4,1,"saturation_curves")),"")</f>
        <v/>
      </c>
      <c r="G1013" s="1" t="str">
        <f ca="1">IFERROR(__xludf.DUMMYFUNCTION("LEFT(REGEXEXTRACT(B1013,""(.*)KPI.*""),LEN(REGEXEXTRACT(B1013,""(.*)KPI.*""))-1)"),"#N/A")</f>
        <v>#N/A</v>
      </c>
    </row>
    <row r="1014" spans="5:7" ht="13" x14ac:dyDescent="0.15">
      <c r="E1014" s="1" t="str">
        <f ca="1">IFERROR(INDIRECT(ADDRESS(MATCH(A1014,saturation_curves!A:A,0),MATCH(B1014,saturation_curves!$1:$1,0),4,1,"saturation_curves")),"")</f>
        <v/>
      </c>
      <c r="F1014" s="1" t="str">
        <f ca="1">IFERROR(INDIRECT(ADDRESS(MATCH(C1014,saturation_curves!A:A,0),MATCH(D1014,saturation_curves!$1:$1,0),4,1,"saturation_curves")),"")</f>
        <v/>
      </c>
      <c r="G1014" s="1" t="str">
        <f ca="1">IFERROR(__xludf.DUMMYFUNCTION("LEFT(REGEXEXTRACT(B1014,""(.*)KPI.*""),LEN(REGEXEXTRACT(B1014,""(.*)KPI.*""))-1)"),"#N/A")</f>
        <v>#N/A</v>
      </c>
    </row>
    <row r="1015" spans="5:7" ht="13" x14ac:dyDescent="0.15">
      <c r="E1015" s="1" t="str">
        <f ca="1">IFERROR(INDIRECT(ADDRESS(MATCH(A1015,saturation_curves!A:A,0),MATCH(B1015,saturation_curves!$1:$1,0),4,1,"saturation_curves")),"")</f>
        <v/>
      </c>
      <c r="F1015" s="1" t="str">
        <f ca="1">IFERROR(INDIRECT(ADDRESS(MATCH(C1015,saturation_curves!A:A,0),MATCH(D1015,saturation_curves!$1:$1,0),4,1,"saturation_curves")),"")</f>
        <v/>
      </c>
      <c r="G1015" s="1" t="str">
        <f ca="1">IFERROR(__xludf.DUMMYFUNCTION("LEFT(REGEXEXTRACT(B1015,""(.*)KPI.*""),LEN(REGEXEXTRACT(B1015,""(.*)KPI.*""))-1)"),"#N/A")</f>
        <v>#N/A</v>
      </c>
    </row>
    <row r="1016" spans="5:7" ht="13" x14ac:dyDescent="0.15">
      <c r="E1016" s="1" t="str">
        <f ca="1">IFERROR(INDIRECT(ADDRESS(MATCH(A1016,saturation_curves!A:A,0),MATCH(B1016,saturation_curves!$1:$1,0),4,1,"saturation_curves")),"")</f>
        <v/>
      </c>
      <c r="F1016" s="1" t="str">
        <f ca="1">IFERROR(INDIRECT(ADDRESS(MATCH(C1016,saturation_curves!A:A,0),MATCH(D1016,saturation_curves!$1:$1,0),4,1,"saturation_curves")),"")</f>
        <v/>
      </c>
      <c r="G1016" s="1" t="str">
        <f ca="1">IFERROR(__xludf.DUMMYFUNCTION("LEFT(REGEXEXTRACT(B1016,""(.*)KPI.*""),LEN(REGEXEXTRACT(B1016,""(.*)KPI.*""))-1)"),"#N/A")</f>
        <v>#N/A</v>
      </c>
    </row>
    <row r="1017" spans="5:7" ht="13" x14ac:dyDescent="0.15">
      <c r="E1017" s="1" t="str">
        <f ca="1">IFERROR(INDIRECT(ADDRESS(MATCH(A1017,saturation_curves!A:A,0),MATCH(B1017,saturation_curves!$1:$1,0),4,1,"saturation_curves")),"")</f>
        <v/>
      </c>
      <c r="F1017" s="1" t="str">
        <f ca="1">IFERROR(INDIRECT(ADDRESS(MATCH(C1017,saturation_curves!A:A,0),MATCH(D1017,saturation_curves!$1:$1,0),4,1,"saturation_curves")),"")</f>
        <v/>
      </c>
      <c r="G1017" s="1" t="str">
        <f ca="1">IFERROR(__xludf.DUMMYFUNCTION("LEFT(REGEXEXTRACT(B1017,""(.*)KPI.*""),LEN(REGEXEXTRACT(B1017,""(.*)KPI.*""))-1)"),"#N/A")</f>
        <v>#N/A</v>
      </c>
    </row>
    <row r="1018" spans="5:7" ht="13" x14ac:dyDescent="0.15">
      <c r="E1018" s="1" t="str">
        <f ca="1">IFERROR(INDIRECT(ADDRESS(MATCH(A1018,saturation_curves!A:A,0),MATCH(B1018,saturation_curves!$1:$1,0),4,1,"saturation_curves")),"")</f>
        <v/>
      </c>
      <c r="F1018" s="1" t="str">
        <f ca="1">IFERROR(INDIRECT(ADDRESS(MATCH(C1018,saturation_curves!A:A,0),MATCH(D1018,saturation_curves!$1:$1,0),4,1,"saturation_curves")),"")</f>
        <v/>
      </c>
      <c r="G1018" s="1" t="str">
        <f ca="1">IFERROR(__xludf.DUMMYFUNCTION("LEFT(REGEXEXTRACT(B1018,""(.*)KPI.*""),LEN(REGEXEXTRACT(B1018,""(.*)KPI.*""))-1)"),"#N/A")</f>
        <v>#N/A</v>
      </c>
    </row>
    <row r="1019" spans="5:7" ht="13" x14ac:dyDescent="0.15">
      <c r="E1019" s="1" t="str">
        <f ca="1">IFERROR(INDIRECT(ADDRESS(MATCH(A1019,saturation_curves!A:A,0),MATCH(B1019,saturation_curves!$1:$1,0),4,1,"saturation_curves")),"")</f>
        <v/>
      </c>
      <c r="F1019" s="1" t="str">
        <f ca="1">IFERROR(INDIRECT(ADDRESS(MATCH(C1019,saturation_curves!A:A,0),MATCH(D1019,saturation_curves!$1:$1,0),4,1,"saturation_curves")),"")</f>
        <v/>
      </c>
      <c r="G1019" s="1" t="str">
        <f ca="1">IFERROR(__xludf.DUMMYFUNCTION("LEFT(REGEXEXTRACT(B1019,""(.*)KPI.*""),LEN(REGEXEXTRACT(B1019,""(.*)KPI.*""))-1)"),"#N/A")</f>
        <v>#N/A</v>
      </c>
    </row>
    <row r="1020" spans="5:7" ht="13" x14ac:dyDescent="0.15">
      <c r="E1020" s="1" t="str">
        <f ca="1">IFERROR(INDIRECT(ADDRESS(MATCH(A1020,saturation_curves!A:A,0),MATCH(B1020,saturation_curves!$1:$1,0),4,1,"saturation_curves")),"")</f>
        <v/>
      </c>
      <c r="F1020" s="1" t="str">
        <f ca="1">IFERROR(INDIRECT(ADDRESS(MATCH(C1020,saturation_curves!A:A,0),MATCH(D1020,saturation_curves!$1:$1,0),4,1,"saturation_curves")),"")</f>
        <v/>
      </c>
      <c r="G1020" s="1" t="str">
        <f ca="1">IFERROR(__xludf.DUMMYFUNCTION("LEFT(REGEXEXTRACT(B1020,""(.*)KPI.*""),LEN(REGEXEXTRACT(B1020,""(.*)KPI.*""))-1)"),"#N/A")</f>
        <v>#N/A</v>
      </c>
    </row>
    <row r="1021" spans="5:7" ht="13" x14ac:dyDescent="0.15">
      <c r="E1021" s="1" t="str">
        <f ca="1">IFERROR(INDIRECT(ADDRESS(MATCH(A1021,saturation_curves!A:A,0),MATCH(B1021,saturation_curves!$1:$1,0),4,1,"saturation_curves")),"")</f>
        <v/>
      </c>
      <c r="F1021" s="1" t="str">
        <f ca="1">IFERROR(INDIRECT(ADDRESS(MATCH(C1021,saturation_curves!A:A,0),MATCH(D1021,saturation_curves!$1:$1,0),4,1,"saturation_curves")),"")</f>
        <v/>
      </c>
      <c r="G1021" s="1" t="str">
        <f ca="1">IFERROR(__xludf.DUMMYFUNCTION("LEFT(REGEXEXTRACT(B1021,""(.*)KPI.*""),LEN(REGEXEXTRACT(B1021,""(.*)KPI.*""))-1)"),"#N/A")</f>
        <v>#N/A</v>
      </c>
    </row>
    <row r="1022" spans="5:7" ht="13" x14ac:dyDescent="0.15">
      <c r="E1022" s="1" t="str">
        <f ca="1">IFERROR(INDIRECT(ADDRESS(MATCH(A1022,saturation_curves!A:A,0),MATCH(B1022,saturation_curves!$1:$1,0),4,1,"saturation_curves")),"")</f>
        <v/>
      </c>
      <c r="F1022" s="1" t="str">
        <f ca="1">IFERROR(INDIRECT(ADDRESS(MATCH(C1022,saturation_curves!A:A,0),MATCH(D1022,saturation_curves!$1:$1,0),4,1,"saturation_curves")),"")</f>
        <v/>
      </c>
      <c r="G1022" s="1" t="str">
        <f ca="1">IFERROR(__xludf.DUMMYFUNCTION("LEFT(REGEXEXTRACT(B1022,""(.*)KPI.*""),LEN(REGEXEXTRACT(B1022,""(.*)KPI.*""))-1)"),"#N/A")</f>
        <v>#N/A</v>
      </c>
    </row>
    <row r="1023" spans="5:7" ht="13" x14ac:dyDescent="0.15">
      <c r="E1023" s="1" t="str">
        <f ca="1">IFERROR(INDIRECT(ADDRESS(MATCH(A1023,saturation_curves!A:A,0),MATCH(B1023,saturation_curves!$1:$1,0),4,1,"saturation_curves")),"")</f>
        <v/>
      </c>
      <c r="F1023" s="1" t="str">
        <f ca="1">IFERROR(INDIRECT(ADDRESS(MATCH(C1023,saturation_curves!A:A,0),MATCH(D1023,saturation_curves!$1:$1,0),4,1,"saturation_curves")),"")</f>
        <v/>
      </c>
      <c r="G1023" s="1" t="str">
        <f ca="1">IFERROR(__xludf.DUMMYFUNCTION("LEFT(REGEXEXTRACT(B1023,""(.*)KPI.*""),LEN(REGEXEXTRACT(B1023,""(.*)KPI.*""))-1)"),"#N/A")</f>
        <v>#N/A</v>
      </c>
    </row>
    <row r="1024" spans="5:7" ht="13" x14ac:dyDescent="0.15">
      <c r="E1024" s="1" t="str">
        <f ca="1">IFERROR(INDIRECT(ADDRESS(MATCH(A1024,saturation_curves!A:A,0),MATCH(B1024,saturation_curves!$1:$1,0),4,1,"saturation_curves")),"")</f>
        <v/>
      </c>
      <c r="F1024" s="1" t="str">
        <f ca="1">IFERROR(INDIRECT(ADDRESS(MATCH(C1024,saturation_curves!A:A,0),MATCH(D1024,saturation_curves!$1:$1,0),4,1,"saturation_curves")),"")</f>
        <v/>
      </c>
      <c r="G1024" s="1" t="str">
        <f ca="1">IFERROR(__xludf.DUMMYFUNCTION("LEFT(REGEXEXTRACT(B1024,""(.*)KPI.*""),LEN(REGEXEXTRACT(B1024,""(.*)KPI.*""))-1)"),"#N/A")</f>
        <v>#N/A</v>
      </c>
    </row>
    <row r="1025" spans="5:7" ht="13" x14ac:dyDescent="0.15">
      <c r="E1025" s="1" t="str">
        <f ca="1">IFERROR(INDIRECT(ADDRESS(MATCH(A1025,saturation_curves!A:A,0),MATCH(B1025,saturation_curves!$1:$1,0),4,1,"saturation_curves")),"")</f>
        <v/>
      </c>
      <c r="F1025" s="1" t="str">
        <f ca="1">IFERROR(INDIRECT(ADDRESS(MATCH(C1025,saturation_curves!A:A,0),MATCH(D1025,saturation_curves!$1:$1,0),4,1,"saturation_curves")),"")</f>
        <v/>
      </c>
      <c r="G1025" s="1" t="str">
        <f ca="1">IFERROR(__xludf.DUMMYFUNCTION("LEFT(REGEXEXTRACT(B1025,""(.*)KPI.*""),LEN(REGEXEXTRACT(B1025,""(.*)KPI.*""))-1)"),"#N/A")</f>
        <v>#N/A</v>
      </c>
    </row>
    <row r="1026" spans="5:7" ht="13" x14ac:dyDescent="0.15">
      <c r="E1026" s="1" t="str">
        <f ca="1">IFERROR(INDIRECT(ADDRESS(MATCH(A1026,saturation_curves!A:A,0),MATCH(B1026,saturation_curves!$1:$1,0),4,1,"saturation_curves")),"")</f>
        <v/>
      </c>
      <c r="F1026" s="1" t="str">
        <f ca="1">IFERROR(INDIRECT(ADDRESS(MATCH(C1026,saturation_curves!A:A,0),MATCH(D1026,saturation_curves!$1:$1,0),4,1,"saturation_curves")),"")</f>
        <v/>
      </c>
      <c r="G1026" s="1" t="str">
        <f ca="1">IFERROR(__xludf.DUMMYFUNCTION("LEFT(REGEXEXTRACT(B1026,""(.*)KPI.*""),LEN(REGEXEXTRACT(B1026,""(.*)KPI.*""))-1)"),"#N/A")</f>
        <v>#N/A</v>
      </c>
    </row>
    <row r="1027" spans="5:7" ht="13" x14ac:dyDescent="0.15">
      <c r="E1027" s="1" t="str">
        <f ca="1">IFERROR(INDIRECT(ADDRESS(MATCH(A1027,saturation_curves!A:A,0),MATCH(B1027,saturation_curves!$1:$1,0),4,1,"saturation_curves")),"")</f>
        <v/>
      </c>
      <c r="F1027" s="1" t="str">
        <f ca="1">IFERROR(INDIRECT(ADDRESS(MATCH(C1027,saturation_curves!A:A,0),MATCH(D1027,saturation_curves!$1:$1,0),4,1,"saturation_curves")),"")</f>
        <v/>
      </c>
      <c r="G1027" s="1" t="str">
        <f ca="1">IFERROR(__xludf.DUMMYFUNCTION("LEFT(REGEXEXTRACT(B1027,""(.*)KPI.*""),LEN(REGEXEXTRACT(B1027,""(.*)KPI.*""))-1)"),"#N/A")</f>
        <v>#N/A</v>
      </c>
    </row>
    <row r="1028" spans="5:7" ht="13" x14ac:dyDescent="0.15">
      <c r="E1028" s="1" t="str">
        <f ca="1">IFERROR(INDIRECT(ADDRESS(MATCH(A1028,saturation_curves!A:A,0),MATCH(B1028,saturation_curves!$1:$1,0),4,1,"saturation_curves")),"")</f>
        <v/>
      </c>
      <c r="F1028" s="1" t="str">
        <f ca="1">IFERROR(INDIRECT(ADDRESS(MATCH(C1028,saturation_curves!A:A,0),MATCH(D1028,saturation_curves!$1:$1,0),4,1,"saturation_curves")),"")</f>
        <v/>
      </c>
      <c r="G1028" s="1" t="str">
        <f ca="1">IFERROR(__xludf.DUMMYFUNCTION("LEFT(REGEXEXTRACT(B1028,""(.*)KPI.*""),LEN(REGEXEXTRACT(B1028,""(.*)KPI.*""))-1)"),"#N/A")</f>
        <v>#N/A</v>
      </c>
    </row>
    <row r="1029" spans="5:7" ht="13" x14ac:dyDescent="0.15">
      <c r="E1029" s="1" t="str">
        <f ca="1">IFERROR(INDIRECT(ADDRESS(MATCH(A1029,saturation_curves!A:A,0),MATCH(B1029,saturation_curves!$1:$1,0),4,1,"saturation_curves")),"")</f>
        <v/>
      </c>
      <c r="F1029" s="1" t="str">
        <f ca="1">IFERROR(INDIRECT(ADDRESS(MATCH(C1029,saturation_curves!A:A,0),MATCH(D1029,saturation_curves!$1:$1,0),4,1,"saturation_curves")),"")</f>
        <v/>
      </c>
      <c r="G1029" s="1" t="str">
        <f ca="1">IFERROR(__xludf.DUMMYFUNCTION("LEFT(REGEXEXTRACT(B1029,""(.*)KPI.*""),LEN(REGEXEXTRACT(B1029,""(.*)KPI.*""))-1)"),"#N/A")</f>
        <v>#N/A</v>
      </c>
    </row>
    <row r="1030" spans="5:7" ht="13" x14ac:dyDescent="0.15">
      <c r="E1030" s="1" t="str">
        <f ca="1">IFERROR(INDIRECT(ADDRESS(MATCH(A1030,saturation_curves!A:A,0),MATCH(B1030,saturation_curves!$1:$1,0),4,1,"saturation_curves")),"")</f>
        <v/>
      </c>
      <c r="F1030" s="1" t="str">
        <f ca="1">IFERROR(INDIRECT(ADDRESS(MATCH(C1030,saturation_curves!A:A,0),MATCH(D1030,saturation_curves!$1:$1,0),4,1,"saturation_curves")),"")</f>
        <v/>
      </c>
      <c r="G1030" s="1" t="str">
        <f ca="1">IFERROR(__xludf.DUMMYFUNCTION("LEFT(REGEXEXTRACT(B1030,""(.*)KPI.*""),LEN(REGEXEXTRACT(B1030,""(.*)KPI.*""))-1)"),"#N/A")</f>
        <v>#N/A</v>
      </c>
    </row>
    <row r="1031" spans="5:7" ht="13" x14ac:dyDescent="0.15">
      <c r="E1031" s="1" t="str">
        <f ca="1">IFERROR(INDIRECT(ADDRESS(MATCH(A1031,saturation_curves!A:A,0),MATCH(B1031,saturation_curves!$1:$1,0),4,1,"saturation_curves")),"")</f>
        <v/>
      </c>
      <c r="F1031" s="1" t="str">
        <f ca="1">IFERROR(INDIRECT(ADDRESS(MATCH(C1031,saturation_curves!A:A,0),MATCH(D1031,saturation_curves!$1:$1,0),4,1,"saturation_curves")),"")</f>
        <v/>
      </c>
      <c r="G1031" s="1" t="str">
        <f ca="1">IFERROR(__xludf.DUMMYFUNCTION("LEFT(REGEXEXTRACT(B1031,""(.*)KPI.*""),LEN(REGEXEXTRACT(B1031,""(.*)KPI.*""))-1)"),"#N/A")</f>
        <v>#N/A</v>
      </c>
    </row>
    <row r="1032" spans="5:7" ht="13" x14ac:dyDescent="0.15">
      <c r="E1032" s="1" t="str">
        <f ca="1">IFERROR(INDIRECT(ADDRESS(MATCH(A1032,saturation_curves!A:A,0),MATCH(B1032,saturation_curves!$1:$1,0),4,1,"saturation_curves")),"")</f>
        <v/>
      </c>
      <c r="F1032" s="1" t="str">
        <f ca="1">IFERROR(INDIRECT(ADDRESS(MATCH(C1032,saturation_curves!A:A,0),MATCH(D1032,saturation_curves!$1:$1,0),4,1,"saturation_curves")),"")</f>
        <v/>
      </c>
      <c r="G1032" s="1" t="str">
        <f ca="1">IFERROR(__xludf.DUMMYFUNCTION("LEFT(REGEXEXTRACT(B1032,""(.*)KPI.*""),LEN(REGEXEXTRACT(B1032,""(.*)KPI.*""))-1)"),"#N/A")</f>
        <v>#N/A</v>
      </c>
    </row>
    <row r="1033" spans="5:7" ht="13" x14ac:dyDescent="0.15">
      <c r="E1033" s="1" t="str">
        <f ca="1">IFERROR(INDIRECT(ADDRESS(MATCH(A1033,saturation_curves!A:A,0),MATCH(B1033,saturation_curves!$1:$1,0),4,1,"saturation_curves")),"")</f>
        <v/>
      </c>
      <c r="F1033" s="1" t="str">
        <f ca="1">IFERROR(INDIRECT(ADDRESS(MATCH(C1033,saturation_curves!A:A,0),MATCH(D1033,saturation_curves!$1:$1,0),4,1,"saturation_curves")),"")</f>
        <v/>
      </c>
      <c r="G1033" s="1" t="str">
        <f ca="1">IFERROR(__xludf.DUMMYFUNCTION("LEFT(REGEXEXTRACT(B1033,""(.*)KPI.*""),LEN(REGEXEXTRACT(B1033,""(.*)KPI.*""))-1)"),"#N/A")</f>
        <v>#N/A</v>
      </c>
    </row>
    <row r="1034" spans="5:7" ht="13" x14ac:dyDescent="0.15">
      <c r="E1034" s="1" t="str">
        <f ca="1">IFERROR(INDIRECT(ADDRESS(MATCH(A1034,saturation_curves!A:A,0),MATCH(B1034,saturation_curves!$1:$1,0),4,1,"saturation_curves")),"")</f>
        <v/>
      </c>
      <c r="F1034" s="1" t="str">
        <f ca="1">IFERROR(INDIRECT(ADDRESS(MATCH(C1034,saturation_curves!A:A,0),MATCH(D1034,saturation_curves!$1:$1,0),4,1,"saturation_curves")),"")</f>
        <v/>
      </c>
      <c r="G1034" s="1" t="str">
        <f ca="1">IFERROR(__xludf.DUMMYFUNCTION("LEFT(REGEXEXTRACT(B1034,""(.*)KPI.*""),LEN(REGEXEXTRACT(B1034,""(.*)KPI.*""))-1)"),"#N/A")</f>
        <v>#N/A</v>
      </c>
    </row>
    <row r="1035" spans="5:7" ht="13" x14ac:dyDescent="0.15">
      <c r="E1035" s="1" t="str">
        <f ca="1">IFERROR(INDIRECT(ADDRESS(MATCH(A1035,saturation_curves!A:A,0),MATCH(B1035,saturation_curves!$1:$1,0),4,1,"saturation_curves")),"")</f>
        <v/>
      </c>
      <c r="F1035" s="1" t="str">
        <f ca="1">IFERROR(INDIRECT(ADDRESS(MATCH(C1035,saturation_curves!A:A,0),MATCH(D1035,saturation_curves!$1:$1,0),4,1,"saturation_curves")),"")</f>
        <v/>
      </c>
      <c r="G1035" s="1" t="str">
        <f ca="1">IFERROR(__xludf.DUMMYFUNCTION("LEFT(REGEXEXTRACT(B1035,""(.*)KPI.*""),LEN(REGEXEXTRACT(B1035,""(.*)KPI.*""))-1)"),"#N/A")</f>
        <v>#N/A</v>
      </c>
    </row>
    <row r="1036" spans="5:7" ht="13" x14ac:dyDescent="0.15">
      <c r="E1036" s="1" t="str">
        <f ca="1">IFERROR(INDIRECT(ADDRESS(MATCH(A1036,saturation_curves!A:A,0),MATCH(B1036,saturation_curves!$1:$1,0),4,1,"saturation_curves")),"")</f>
        <v/>
      </c>
      <c r="F1036" s="1" t="str">
        <f ca="1">IFERROR(INDIRECT(ADDRESS(MATCH(C1036,saturation_curves!A:A,0),MATCH(D1036,saturation_curves!$1:$1,0),4,1,"saturation_curves")),"")</f>
        <v/>
      </c>
      <c r="G1036" s="1" t="str">
        <f ca="1">IFERROR(__xludf.DUMMYFUNCTION("LEFT(REGEXEXTRACT(B1036,""(.*)KPI.*""),LEN(REGEXEXTRACT(B1036,""(.*)KPI.*""))-1)"),"#N/A")</f>
        <v>#N/A</v>
      </c>
    </row>
    <row r="1037" spans="5:7" ht="13" x14ac:dyDescent="0.15">
      <c r="E1037" s="1" t="str">
        <f ca="1">IFERROR(INDIRECT(ADDRESS(MATCH(A1037,saturation_curves!A:A,0),MATCH(B1037,saturation_curves!$1:$1,0),4,1,"saturation_curves")),"")</f>
        <v/>
      </c>
      <c r="F1037" s="1" t="str">
        <f ca="1">IFERROR(INDIRECT(ADDRESS(MATCH(C1037,saturation_curves!A:A,0),MATCH(D1037,saturation_curves!$1:$1,0),4,1,"saturation_curves")),"")</f>
        <v/>
      </c>
      <c r="G1037" s="1" t="str">
        <f ca="1">IFERROR(__xludf.DUMMYFUNCTION("LEFT(REGEXEXTRACT(B1037,""(.*)KPI.*""),LEN(REGEXEXTRACT(B1037,""(.*)KPI.*""))-1)"),"#N/A")</f>
        <v>#N/A</v>
      </c>
    </row>
    <row r="1038" spans="5:7" ht="13" x14ac:dyDescent="0.15">
      <c r="E1038" s="1" t="str">
        <f ca="1">IFERROR(INDIRECT(ADDRESS(MATCH(A1038,saturation_curves!A:A,0),MATCH(B1038,saturation_curves!$1:$1,0),4,1,"saturation_curves")),"")</f>
        <v/>
      </c>
      <c r="F1038" s="1" t="str">
        <f ca="1">IFERROR(INDIRECT(ADDRESS(MATCH(C1038,saturation_curves!A:A,0),MATCH(D1038,saturation_curves!$1:$1,0),4,1,"saturation_curves")),"")</f>
        <v/>
      </c>
      <c r="G1038" s="1" t="str">
        <f ca="1">IFERROR(__xludf.DUMMYFUNCTION("LEFT(REGEXEXTRACT(B1038,""(.*)KPI.*""),LEN(REGEXEXTRACT(B1038,""(.*)KPI.*""))-1)"),"#N/A")</f>
        <v>#N/A</v>
      </c>
    </row>
    <row r="1039" spans="5:7" ht="13" x14ac:dyDescent="0.15">
      <c r="E1039" s="1" t="str">
        <f ca="1">IFERROR(INDIRECT(ADDRESS(MATCH(A1039,saturation_curves!A:A,0),MATCH(B1039,saturation_curves!$1:$1,0),4,1,"saturation_curves")),"")</f>
        <v/>
      </c>
      <c r="F1039" s="1" t="str">
        <f ca="1">IFERROR(INDIRECT(ADDRESS(MATCH(C1039,saturation_curves!A:A,0),MATCH(D1039,saturation_curves!$1:$1,0),4,1,"saturation_curves")),"")</f>
        <v/>
      </c>
      <c r="G1039" s="1" t="str">
        <f ca="1">IFERROR(__xludf.DUMMYFUNCTION("LEFT(REGEXEXTRACT(B1039,""(.*)KPI.*""),LEN(REGEXEXTRACT(B1039,""(.*)KPI.*""))-1)"),"#N/A")</f>
        <v>#N/A</v>
      </c>
    </row>
    <row r="1040" spans="5:7" ht="13" x14ac:dyDescent="0.15">
      <c r="E1040" s="1" t="str">
        <f ca="1">IFERROR(INDIRECT(ADDRESS(MATCH(A1040,saturation_curves!A:A,0),MATCH(B1040,saturation_curves!$1:$1,0),4,1,"saturation_curves")),"")</f>
        <v/>
      </c>
      <c r="F1040" s="1" t="str">
        <f ca="1">IFERROR(INDIRECT(ADDRESS(MATCH(C1040,saturation_curves!A:A,0),MATCH(D1040,saturation_curves!$1:$1,0),4,1,"saturation_curves")),"")</f>
        <v/>
      </c>
      <c r="G1040" s="1" t="str">
        <f ca="1">IFERROR(__xludf.DUMMYFUNCTION("LEFT(REGEXEXTRACT(B1040,""(.*)KPI.*""),LEN(REGEXEXTRACT(B1040,""(.*)KPI.*""))-1)"),"#N/A")</f>
        <v>#N/A</v>
      </c>
    </row>
    <row r="1041" spans="5:7" ht="13" x14ac:dyDescent="0.15">
      <c r="E1041" s="1" t="str">
        <f ca="1">IFERROR(INDIRECT(ADDRESS(MATCH(A1041,saturation_curves!A:A,0),MATCH(B1041,saturation_curves!$1:$1,0),4,1,"saturation_curves")),"")</f>
        <v/>
      </c>
      <c r="F1041" s="1" t="str">
        <f ca="1">IFERROR(INDIRECT(ADDRESS(MATCH(C1041,saturation_curves!A:A,0),MATCH(D1041,saturation_curves!$1:$1,0),4,1,"saturation_curves")),"")</f>
        <v/>
      </c>
      <c r="G1041" s="1" t="str">
        <f ca="1">IFERROR(__xludf.DUMMYFUNCTION("LEFT(REGEXEXTRACT(B1041,""(.*)KPI.*""),LEN(REGEXEXTRACT(B1041,""(.*)KPI.*""))-1)"),"#N/A")</f>
        <v>#N/A</v>
      </c>
    </row>
    <row r="1042" spans="5:7" ht="13" x14ac:dyDescent="0.15">
      <c r="E1042" s="1" t="str">
        <f ca="1">IFERROR(INDIRECT(ADDRESS(MATCH(A1042,saturation_curves!A:A,0),MATCH(B1042,saturation_curves!$1:$1,0),4,1,"saturation_curves")),"")</f>
        <v/>
      </c>
      <c r="F1042" s="1" t="str">
        <f ca="1">IFERROR(INDIRECT(ADDRESS(MATCH(C1042,saturation_curves!A:A,0),MATCH(D1042,saturation_curves!$1:$1,0),4,1,"saturation_curves")),"")</f>
        <v/>
      </c>
      <c r="G1042" s="1" t="str">
        <f ca="1">IFERROR(__xludf.DUMMYFUNCTION("LEFT(REGEXEXTRACT(B1042,""(.*)KPI.*""),LEN(REGEXEXTRACT(B1042,""(.*)KPI.*""))-1)"),"#N/A")</f>
        <v>#N/A</v>
      </c>
    </row>
    <row r="1043" spans="5:7" ht="13" x14ac:dyDescent="0.15">
      <c r="E1043" s="1" t="str">
        <f ca="1">IFERROR(INDIRECT(ADDRESS(MATCH(A1043,saturation_curves!A:A,0),MATCH(B1043,saturation_curves!$1:$1,0),4,1,"saturation_curves")),"")</f>
        <v/>
      </c>
      <c r="F1043" s="1" t="str">
        <f ca="1">IFERROR(INDIRECT(ADDRESS(MATCH(C1043,saturation_curves!A:A,0),MATCH(D1043,saturation_curves!$1:$1,0),4,1,"saturation_curves")),"")</f>
        <v/>
      </c>
      <c r="G1043" s="1" t="str">
        <f ca="1">IFERROR(__xludf.DUMMYFUNCTION("LEFT(REGEXEXTRACT(B1043,""(.*)KPI.*""),LEN(REGEXEXTRACT(B1043,""(.*)KPI.*""))-1)"),"#N/A")</f>
        <v>#N/A</v>
      </c>
    </row>
    <row r="1044" spans="5:7" ht="13" x14ac:dyDescent="0.15">
      <c r="E1044" s="1" t="str">
        <f ca="1">IFERROR(INDIRECT(ADDRESS(MATCH(A1044,saturation_curves!A:A,0),MATCH(B1044,saturation_curves!$1:$1,0),4,1,"saturation_curves")),"")</f>
        <v/>
      </c>
      <c r="F1044" s="1" t="str">
        <f ca="1">IFERROR(INDIRECT(ADDRESS(MATCH(C1044,saturation_curves!A:A,0),MATCH(D1044,saturation_curves!$1:$1,0),4,1,"saturation_curves")),"")</f>
        <v/>
      </c>
      <c r="G1044" s="1" t="str">
        <f ca="1">IFERROR(__xludf.DUMMYFUNCTION("LEFT(REGEXEXTRACT(B1044,""(.*)KPI.*""),LEN(REGEXEXTRACT(B1044,""(.*)KPI.*""))-1)"),"#N/A")</f>
        <v>#N/A</v>
      </c>
    </row>
    <row r="1045" spans="5:7" ht="13" x14ac:dyDescent="0.15">
      <c r="E1045" s="1" t="str">
        <f ca="1">IFERROR(INDIRECT(ADDRESS(MATCH(A1045,saturation_curves!A:A,0),MATCH(B1045,saturation_curves!$1:$1,0),4,1,"saturation_curves")),"")</f>
        <v/>
      </c>
      <c r="F1045" s="1" t="str">
        <f ca="1">IFERROR(INDIRECT(ADDRESS(MATCH(C1045,saturation_curves!A:A,0),MATCH(D1045,saturation_curves!$1:$1,0),4,1,"saturation_curves")),"")</f>
        <v/>
      </c>
      <c r="G1045" s="1" t="str">
        <f ca="1">IFERROR(__xludf.DUMMYFUNCTION("LEFT(REGEXEXTRACT(B1045,""(.*)KPI.*""),LEN(REGEXEXTRACT(B1045,""(.*)KPI.*""))-1)"),"#N/A")</f>
        <v>#N/A</v>
      </c>
    </row>
    <row r="1046" spans="5:7" ht="13" x14ac:dyDescent="0.15">
      <c r="E1046" s="1" t="str">
        <f ca="1">IFERROR(INDIRECT(ADDRESS(MATCH(A1046,saturation_curves!A:A,0),MATCH(B1046,saturation_curves!$1:$1,0),4,1,"saturation_curves")),"")</f>
        <v/>
      </c>
      <c r="F1046" s="1" t="str">
        <f ca="1">IFERROR(INDIRECT(ADDRESS(MATCH(C1046,saturation_curves!A:A,0),MATCH(D1046,saturation_curves!$1:$1,0),4,1,"saturation_curves")),"")</f>
        <v/>
      </c>
      <c r="G1046" s="1" t="str">
        <f ca="1">IFERROR(__xludf.DUMMYFUNCTION("LEFT(REGEXEXTRACT(B1046,""(.*)KPI.*""),LEN(REGEXEXTRACT(B1046,""(.*)KPI.*""))-1)"),"#N/A")</f>
        <v>#N/A</v>
      </c>
    </row>
    <row r="1047" spans="5:7" ht="13" x14ac:dyDescent="0.15">
      <c r="E1047" s="1" t="str">
        <f ca="1">IFERROR(INDIRECT(ADDRESS(MATCH(A1047,saturation_curves!A:A,0),MATCH(B1047,saturation_curves!$1:$1,0),4,1,"saturation_curves")),"")</f>
        <v/>
      </c>
      <c r="F1047" s="1" t="str">
        <f ca="1">IFERROR(INDIRECT(ADDRESS(MATCH(C1047,saturation_curves!A:A,0),MATCH(D1047,saturation_curves!$1:$1,0),4,1,"saturation_curves")),"")</f>
        <v/>
      </c>
      <c r="G1047" s="1" t="str">
        <f ca="1">IFERROR(__xludf.DUMMYFUNCTION("LEFT(REGEXEXTRACT(B1047,""(.*)KPI.*""),LEN(REGEXEXTRACT(B1047,""(.*)KPI.*""))-1)"),"#N/A")</f>
        <v>#N/A</v>
      </c>
    </row>
    <row r="1048" spans="5:7" ht="13" x14ac:dyDescent="0.15">
      <c r="E1048" s="1" t="str">
        <f ca="1">IFERROR(INDIRECT(ADDRESS(MATCH(A1048,saturation_curves!A:A,0),MATCH(B1048,saturation_curves!$1:$1,0),4,1,"saturation_curves")),"")</f>
        <v/>
      </c>
      <c r="F1048" s="1" t="str">
        <f ca="1">IFERROR(INDIRECT(ADDRESS(MATCH(C1048,saturation_curves!A:A,0),MATCH(D1048,saturation_curves!$1:$1,0),4,1,"saturation_curves")),"")</f>
        <v/>
      </c>
      <c r="G1048" s="1" t="str">
        <f ca="1">IFERROR(__xludf.DUMMYFUNCTION("LEFT(REGEXEXTRACT(B1048,""(.*)KPI.*""),LEN(REGEXEXTRACT(B1048,""(.*)KPI.*""))-1)"),"#N/A")</f>
        <v>#N/A</v>
      </c>
    </row>
    <row r="1049" spans="5:7" ht="13" x14ac:dyDescent="0.15">
      <c r="E1049" s="1" t="str">
        <f ca="1">IFERROR(INDIRECT(ADDRESS(MATCH(A1049,saturation_curves!A:A,0),MATCH(B1049,saturation_curves!$1:$1,0),4,1,"saturation_curves")),"")</f>
        <v/>
      </c>
      <c r="F1049" s="1" t="str">
        <f ca="1">IFERROR(INDIRECT(ADDRESS(MATCH(C1049,saturation_curves!A:A,0),MATCH(D1049,saturation_curves!$1:$1,0),4,1,"saturation_curves")),"")</f>
        <v/>
      </c>
      <c r="G1049" s="1" t="str">
        <f ca="1">IFERROR(__xludf.DUMMYFUNCTION("LEFT(REGEXEXTRACT(B1049,""(.*)KPI.*""),LEN(REGEXEXTRACT(B1049,""(.*)KPI.*""))-1)"),"#N/A")</f>
        <v>#N/A</v>
      </c>
    </row>
    <row r="1050" spans="5:7" ht="13" x14ac:dyDescent="0.15">
      <c r="E1050" s="1" t="str">
        <f ca="1">IFERROR(INDIRECT(ADDRESS(MATCH(A1050,saturation_curves!A:A,0),MATCH(B1050,saturation_curves!$1:$1,0),4,1,"saturation_curves")),"")</f>
        <v/>
      </c>
      <c r="F1050" s="1" t="str">
        <f ca="1">IFERROR(INDIRECT(ADDRESS(MATCH(C1050,saturation_curves!A:A,0),MATCH(D1050,saturation_curves!$1:$1,0),4,1,"saturation_curves")),"")</f>
        <v/>
      </c>
      <c r="G1050" s="1" t="str">
        <f ca="1">IFERROR(__xludf.DUMMYFUNCTION("LEFT(REGEXEXTRACT(B1050,""(.*)KPI.*""),LEN(REGEXEXTRACT(B1050,""(.*)KPI.*""))-1)"),"#N/A")</f>
        <v>#N/A</v>
      </c>
    </row>
    <row r="1051" spans="5:7" ht="13" x14ac:dyDescent="0.15">
      <c r="E1051" s="1" t="str">
        <f ca="1">IFERROR(INDIRECT(ADDRESS(MATCH(A1051,saturation_curves!A:A,0),MATCH(B1051,saturation_curves!$1:$1,0),4,1,"saturation_curves")),"")</f>
        <v/>
      </c>
      <c r="F1051" s="1" t="str">
        <f ca="1">IFERROR(INDIRECT(ADDRESS(MATCH(C1051,saturation_curves!A:A,0),MATCH(D1051,saturation_curves!$1:$1,0),4,1,"saturation_curves")),"")</f>
        <v/>
      </c>
      <c r="G1051" s="1" t="str">
        <f ca="1">IFERROR(__xludf.DUMMYFUNCTION("LEFT(REGEXEXTRACT(B1051,""(.*)KPI.*""),LEN(REGEXEXTRACT(B1051,""(.*)KPI.*""))-1)"),"#N/A")</f>
        <v>#N/A</v>
      </c>
    </row>
    <row r="1052" spans="5:7" ht="13" x14ac:dyDescent="0.15">
      <c r="E1052" s="1" t="str">
        <f ca="1">IFERROR(INDIRECT(ADDRESS(MATCH(A1052,saturation_curves!A:A,0),MATCH(B1052,saturation_curves!$1:$1,0),4,1,"saturation_curves")),"")</f>
        <v/>
      </c>
      <c r="F1052" s="1" t="str">
        <f ca="1">IFERROR(INDIRECT(ADDRESS(MATCH(C1052,saturation_curves!A:A,0),MATCH(D1052,saturation_curves!$1:$1,0),4,1,"saturation_curves")),"")</f>
        <v/>
      </c>
      <c r="G1052" s="1" t="str">
        <f ca="1">IFERROR(__xludf.DUMMYFUNCTION("LEFT(REGEXEXTRACT(B1052,""(.*)KPI.*""),LEN(REGEXEXTRACT(B1052,""(.*)KPI.*""))-1)"),"#N/A")</f>
        <v>#N/A</v>
      </c>
    </row>
    <row r="1053" spans="5:7" ht="13" x14ac:dyDescent="0.15">
      <c r="E1053" s="1" t="str">
        <f ca="1">IFERROR(INDIRECT(ADDRESS(MATCH(A1053,saturation_curves!A:A,0),MATCH(B1053,saturation_curves!$1:$1,0),4,1,"saturation_curves")),"")</f>
        <v/>
      </c>
      <c r="F1053" s="1" t="str">
        <f ca="1">IFERROR(INDIRECT(ADDRESS(MATCH(C1053,saturation_curves!A:A,0),MATCH(D1053,saturation_curves!$1:$1,0),4,1,"saturation_curves")),"")</f>
        <v/>
      </c>
      <c r="G1053" s="1" t="str">
        <f ca="1">IFERROR(__xludf.DUMMYFUNCTION("LEFT(REGEXEXTRACT(B1053,""(.*)KPI.*""),LEN(REGEXEXTRACT(B1053,""(.*)KPI.*""))-1)"),"#N/A")</f>
        <v>#N/A</v>
      </c>
    </row>
    <row r="1054" spans="5:7" ht="13" x14ac:dyDescent="0.15">
      <c r="E1054" s="1" t="str">
        <f ca="1">IFERROR(INDIRECT(ADDRESS(MATCH(A1054,saturation_curves!A:A,0),MATCH(B1054,saturation_curves!$1:$1,0),4,1,"saturation_curves")),"")</f>
        <v/>
      </c>
      <c r="F1054" s="1" t="str">
        <f ca="1">IFERROR(INDIRECT(ADDRESS(MATCH(C1054,saturation_curves!A:A,0),MATCH(D1054,saturation_curves!$1:$1,0),4,1,"saturation_curves")),"")</f>
        <v/>
      </c>
      <c r="G1054" s="1" t="str">
        <f ca="1">IFERROR(__xludf.DUMMYFUNCTION("LEFT(REGEXEXTRACT(B1054,""(.*)KPI.*""),LEN(REGEXEXTRACT(B1054,""(.*)KPI.*""))-1)"),"#N/A")</f>
        <v>#N/A</v>
      </c>
    </row>
    <row r="1055" spans="5:7" ht="13" x14ac:dyDescent="0.15">
      <c r="E1055" s="1" t="str">
        <f ca="1">IFERROR(INDIRECT(ADDRESS(MATCH(A1055,saturation_curves!A:A,0),MATCH(B1055,saturation_curves!$1:$1,0),4,1,"saturation_curves")),"")</f>
        <v/>
      </c>
      <c r="F1055" s="1" t="str">
        <f ca="1">IFERROR(INDIRECT(ADDRESS(MATCH(C1055,saturation_curves!A:A,0),MATCH(D1055,saturation_curves!$1:$1,0),4,1,"saturation_curves")),"")</f>
        <v/>
      </c>
      <c r="G1055" s="1" t="str">
        <f ca="1">IFERROR(__xludf.DUMMYFUNCTION("LEFT(REGEXEXTRACT(B1055,""(.*)KPI.*""),LEN(REGEXEXTRACT(B1055,""(.*)KPI.*""))-1)"),"#N/A")</f>
        <v>#N/A</v>
      </c>
    </row>
    <row r="1056" spans="5:7" ht="13" x14ac:dyDescent="0.15">
      <c r="E1056" s="1" t="str">
        <f ca="1">IFERROR(INDIRECT(ADDRESS(MATCH(A1056,saturation_curves!A:A,0),MATCH(B1056,saturation_curves!$1:$1,0),4,1,"saturation_curves")),"")</f>
        <v/>
      </c>
      <c r="F1056" s="1" t="str">
        <f ca="1">IFERROR(INDIRECT(ADDRESS(MATCH(C1056,saturation_curves!A:A,0),MATCH(D1056,saturation_curves!$1:$1,0),4,1,"saturation_curves")),"")</f>
        <v/>
      </c>
      <c r="G1056" s="1" t="str">
        <f ca="1">IFERROR(__xludf.DUMMYFUNCTION("LEFT(REGEXEXTRACT(B1056,""(.*)KPI.*""),LEN(REGEXEXTRACT(B1056,""(.*)KPI.*""))-1)"),"#N/A")</f>
        <v>#N/A</v>
      </c>
    </row>
    <row r="1057" spans="5:7" ht="13" x14ac:dyDescent="0.15">
      <c r="E1057" s="1" t="str">
        <f ca="1">IFERROR(INDIRECT(ADDRESS(MATCH(A1057,saturation_curves!A:A,0),MATCH(B1057,saturation_curves!$1:$1,0),4,1,"saturation_curves")),"")</f>
        <v/>
      </c>
      <c r="F1057" s="1" t="str">
        <f ca="1">IFERROR(INDIRECT(ADDRESS(MATCH(C1057,saturation_curves!A:A,0),MATCH(D1057,saturation_curves!$1:$1,0),4,1,"saturation_curves")),"")</f>
        <v/>
      </c>
      <c r="G1057" s="1" t="str">
        <f ca="1">IFERROR(__xludf.DUMMYFUNCTION("LEFT(REGEXEXTRACT(B1057,""(.*)KPI.*""),LEN(REGEXEXTRACT(B1057,""(.*)KPI.*""))-1)"),"#N/A")</f>
        <v>#N/A</v>
      </c>
    </row>
    <row r="1058" spans="5:7" ht="13" x14ac:dyDescent="0.15">
      <c r="E1058" s="1" t="str">
        <f ca="1">IFERROR(INDIRECT(ADDRESS(MATCH(A1058,saturation_curves!A:A,0),MATCH(B1058,saturation_curves!$1:$1,0),4,1,"saturation_curves")),"")</f>
        <v/>
      </c>
      <c r="F1058" s="1" t="str">
        <f ca="1">IFERROR(INDIRECT(ADDRESS(MATCH(C1058,saturation_curves!A:A,0),MATCH(D1058,saturation_curves!$1:$1,0),4,1,"saturation_curves")),"")</f>
        <v/>
      </c>
      <c r="G1058" s="1" t="str">
        <f ca="1">IFERROR(__xludf.DUMMYFUNCTION("LEFT(REGEXEXTRACT(B1058,""(.*)KPI.*""),LEN(REGEXEXTRACT(B1058,""(.*)KPI.*""))-1)"),"#N/A")</f>
        <v>#N/A</v>
      </c>
    </row>
    <row r="1059" spans="5:7" ht="13" x14ac:dyDescent="0.15">
      <c r="E1059" s="1" t="str">
        <f ca="1">IFERROR(INDIRECT(ADDRESS(MATCH(A1059,saturation_curves!A:A,0),MATCH(B1059,saturation_curves!$1:$1,0),4,1,"saturation_curves")),"")</f>
        <v/>
      </c>
      <c r="F1059" s="1" t="str">
        <f ca="1">IFERROR(INDIRECT(ADDRESS(MATCH(C1059,saturation_curves!A:A,0),MATCH(D1059,saturation_curves!$1:$1,0),4,1,"saturation_curves")),"")</f>
        <v/>
      </c>
      <c r="G1059" s="1" t="str">
        <f ca="1">IFERROR(__xludf.DUMMYFUNCTION("LEFT(REGEXEXTRACT(B1059,""(.*)KPI.*""),LEN(REGEXEXTRACT(B1059,""(.*)KPI.*""))-1)"),"#N/A")</f>
        <v>#N/A</v>
      </c>
    </row>
    <row r="1060" spans="5:7" ht="13" x14ac:dyDescent="0.15">
      <c r="E1060" s="1" t="str">
        <f ca="1">IFERROR(INDIRECT(ADDRESS(MATCH(A1060,saturation_curves!A:A,0),MATCH(B1060,saturation_curves!$1:$1,0),4,1,"saturation_curves")),"")</f>
        <v/>
      </c>
      <c r="F1060" s="1" t="str">
        <f ca="1">IFERROR(INDIRECT(ADDRESS(MATCH(C1060,saturation_curves!A:A,0),MATCH(D1060,saturation_curves!$1:$1,0),4,1,"saturation_curves")),"")</f>
        <v/>
      </c>
      <c r="G1060" s="1" t="str">
        <f ca="1">IFERROR(__xludf.DUMMYFUNCTION("LEFT(REGEXEXTRACT(B1060,""(.*)KPI.*""),LEN(REGEXEXTRACT(B1060,""(.*)KPI.*""))-1)"),"#N/A")</f>
        <v>#N/A</v>
      </c>
    </row>
    <row r="1061" spans="5:7" ht="13" x14ac:dyDescent="0.15">
      <c r="E1061" s="1" t="str">
        <f ca="1">IFERROR(INDIRECT(ADDRESS(MATCH(A1061,saturation_curves!A:A,0),MATCH(B1061,saturation_curves!$1:$1,0),4,1,"saturation_curves")),"")</f>
        <v/>
      </c>
      <c r="F1061" s="1" t="str">
        <f ca="1">IFERROR(INDIRECT(ADDRESS(MATCH(C1061,saturation_curves!A:A,0),MATCH(D1061,saturation_curves!$1:$1,0),4,1,"saturation_curves")),"")</f>
        <v/>
      </c>
      <c r="G1061" s="1" t="str">
        <f ca="1">IFERROR(__xludf.DUMMYFUNCTION("LEFT(REGEXEXTRACT(B1061,""(.*)KPI.*""),LEN(REGEXEXTRACT(B1061,""(.*)KPI.*""))-1)"),"#N/A")</f>
        <v>#N/A</v>
      </c>
    </row>
    <row r="1062" spans="5:7" ht="13" x14ac:dyDescent="0.15">
      <c r="E1062" s="1" t="str">
        <f ca="1">IFERROR(INDIRECT(ADDRESS(MATCH(A1062,saturation_curves!A:A,0),MATCH(B1062,saturation_curves!$1:$1,0),4,1,"saturation_curves")),"")</f>
        <v/>
      </c>
      <c r="F1062" s="1" t="str">
        <f ca="1">IFERROR(INDIRECT(ADDRESS(MATCH(C1062,saturation_curves!A:A,0),MATCH(D1062,saturation_curves!$1:$1,0),4,1,"saturation_curves")),"")</f>
        <v/>
      </c>
      <c r="G1062" s="1" t="str">
        <f ca="1">IFERROR(__xludf.DUMMYFUNCTION("LEFT(REGEXEXTRACT(B1062,""(.*)KPI.*""),LEN(REGEXEXTRACT(B1062,""(.*)KPI.*""))-1)"),"#N/A")</f>
        <v>#N/A</v>
      </c>
    </row>
    <row r="1063" spans="5:7" ht="13" x14ac:dyDescent="0.15">
      <c r="E1063" s="1" t="str">
        <f ca="1">IFERROR(INDIRECT(ADDRESS(MATCH(A1063,saturation_curves!A:A,0),MATCH(B1063,saturation_curves!$1:$1,0),4,1,"saturation_curves")),"")</f>
        <v/>
      </c>
      <c r="F1063" s="1" t="str">
        <f ca="1">IFERROR(INDIRECT(ADDRESS(MATCH(C1063,saturation_curves!A:A,0),MATCH(D1063,saturation_curves!$1:$1,0),4,1,"saturation_curves")),"")</f>
        <v/>
      </c>
      <c r="G1063" s="1" t="str">
        <f ca="1">IFERROR(__xludf.DUMMYFUNCTION("LEFT(REGEXEXTRACT(B1063,""(.*)KPI.*""),LEN(REGEXEXTRACT(B1063,""(.*)KPI.*""))-1)"),"#N/A")</f>
        <v>#N/A</v>
      </c>
    </row>
    <row r="1064" spans="5:7" ht="13" x14ac:dyDescent="0.15">
      <c r="E1064" s="1" t="str">
        <f ca="1">IFERROR(INDIRECT(ADDRESS(MATCH(A1064,saturation_curves!A:A,0),MATCH(B1064,saturation_curves!$1:$1,0),4,1,"saturation_curves")),"")</f>
        <v/>
      </c>
      <c r="F1064" s="1" t="str">
        <f ca="1">IFERROR(INDIRECT(ADDRESS(MATCH(C1064,saturation_curves!A:A,0),MATCH(D1064,saturation_curves!$1:$1,0),4,1,"saturation_curves")),"")</f>
        <v/>
      </c>
      <c r="G1064" s="1" t="str">
        <f ca="1">IFERROR(__xludf.DUMMYFUNCTION("LEFT(REGEXEXTRACT(B1064,""(.*)KPI.*""),LEN(REGEXEXTRACT(B1064,""(.*)KPI.*""))-1)"),"#N/A")</f>
        <v>#N/A</v>
      </c>
    </row>
    <row r="1065" spans="5:7" ht="13" x14ac:dyDescent="0.15">
      <c r="E1065" s="1" t="str">
        <f ca="1">IFERROR(INDIRECT(ADDRESS(MATCH(A1065,saturation_curves!A:A,0),MATCH(B1065,saturation_curves!$1:$1,0),4,1,"saturation_curves")),"")</f>
        <v/>
      </c>
      <c r="F1065" s="1" t="str">
        <f ca="1">IFERROR(INDIRECT(ADDRESS(MATCH(C1065,saturation_curves!A:A,0),MATCH(D1065,saturation_curves!$1:$1,0),4,1,"saturation_curves")),"")</f>
        <v/>
      </c>
      <c r="G1065" s="1" t="str">
        <f ca="1">IFERROR(__xludf.DUMMYFUNCTION("LEFT(REGEXEXTRACT(B1065,""(.*)KPI.*""),LEN(REGEXEXTRACT(B1065,""(.*)KPI.*""))-1)"),"#N/A")</f>
        <v>#N/A</v>
      </c>
    </row>
    <row r="1066" spans="5:7" ht="13" x14ac:dyDescent="0.15">
      <c r="E1066" s="1" t="str">
        <f ca="1">IFERROR(INDIRECT(ADDRESS(MATCH(A1066,saturation_curves!A:A,0),MATCH(B1066,saturation_curves!$1:$1,0),4,1,"saturation_curves")),"")</f>
        <v/>
      </c>
      <c r="F1066" s="1" t="str">
        <f ca="1">IFERROR(INDIRECT(ADDRESS(MATCH(C1066,saturation_curves!A:A,0),MATCH(D1066,saturation_curves!$1:$1,0),4,1,"saturation_curves")),"")</f>
        <v/>
      </c>
      <c r="G1066" s="1" t="str">
        <f ca="1">IFERROR(__xludf.DUMMYFUNCTION("LEFT(REGEXEXTRACT(B1066,""(.*)KPI.*""),LEN(REGEXEXTRACT(B1066,""(.*)KPI.*""))-1)"),"#N/A")</f>
        <v>#N/A</v>
      </c>
    </row>
    <row r="1067" spans="5:7" ht="13" x14ac:dyDescent="0.15">
      <c r="E1067" s="1" t="str">
        <f ca="1">IFERROR(INDIRECT(ADDRESS(MATCH(A1067,saturation_curves!A:A,0),MATCH(B1067,saturation_curves!$1:$1,0),4,1,"saturation_curves")),"")</f>
        <v/>
      </c>
      <c r="F1067" s="1" t="str">
        <f ca="1">IFERROR(INDIRECT(ADDRESS(MATCH(C1067,saturation_curves!A:A,0),MATCH(D1067,saturation_curves!$1:$1,0),4,1,"saturation_curves")),"")</f>
        <v/>
      </c>
      <c r="G1067" s="1" t="str">
        <f ca="1">IFERROR(__xludf.DUMMYFUNCTION("LEFT(REGEXEXTRACT(B1067,""(.*)KPI.*""),LEN(REGEXEXTRACT(B1067,""(.*)KPI.*""))-1)"),"#N/A")</f>
        <v>#N/A</v>
      </c>
    </row>
    <row r="1068" spans="5:7" ht="13" x14ac:dyDescent="0.15">
      <c r="E1068" s="1" t="str">
        <f ca="1">IFERROR(INDIRECT(ADDRESS(MATCH(A1068,saturation_curves!A:A,0),MATCH(B1068,saturation_curves!$1:$1,0),4,1,"saturation_curves")),"")</f>
        <v/>
      </c>
      <c r="F1068" s="1" t="str">
        <f ca="1">IFERROR(INDIRECT(ADDRESS(MATCH(C1068,saturation_curves!A:A,0),MATCH(D1068,saturation_curves!$1:$1,0),4,1,"saturation_curves")),"")</f>
        <v/>
      </c>
      <c r="G1068" s="1" t="str">
        <f ca="1">IFERROR(__xludf.DUMMYFUNCTION("LEFT(REGEXEXTRACT(B1068,""(.*)KPI.*""),LEN(REGEXEXTRACT(B1068,""(.*)KPI.*""))-1)"),"#N/A")</f>
        <v>#N/A</v>
      </c>
    </row>
    <row r="1069" spans="5:7" ht="13" x14ac:dyDescent="0.15">
      <c r="E1069" s="1" t="str">
        <f ca="1">IFERROR(INDIRECT(ADDRESS(MATCH(A1069,saturation_curves!A:A,0),MATCH(B1069,saturation_curves!$1:$1,0),4,1,"saturation_curves")),"")</f>
        <v/>
      </c>
      <c r="F1069" s="1" t="str">
        <f ca="1">IFERROR(INDIRECT(ADDRESS(MATCH(C1069,saturation_curves!A:A,0),MATCH(D1069,saturation_curves!$1:$1,0),4,1,"saturation_curves")),"")</f>
        <v/>
      </c>
      <c r="G1069" s="1" t="str">
        <f ca="1">IFERROR(__xludf.DUMMYFUNCTION("LEFT(REGEXEXTRACT(B1069,""(.*)KPI.*""),LEN(REGEXEXTRACT(B1069,""(.*)KPI.*""))-1)"),"#N/A")</f>
        <v>#N/A</v>
      </c>
    </row>
    <row r="1070" spans="5:7" ht="13" x14ac:dyDescent="0.15">
      <c r="E1070" s="1" t="str">
        <f ca="1">IFERROR(INDIRECT(ADDRESS(MATCH(A1070,saturation_curves!A:A,0),MATCH(B1070,saturation_curves!$1:$1,0),4,1,"saturation_curves")),"")</f>
        <v/>
      </c>
      <c r="F1070" s="1" t="str">
        <f ca="1">IFERROR(INDIRECT(ADDRESS(MATCH(C1070,saturation_curves!A:A,0),MATCH(D1070,saturation_curves!$1:$1,0),4,1,"saturation_curves")),"")</f>
        <v/>
      </c>
      <c r="G1070" s="1" t="str">
        <f ca="1">IFERROR(__xludf.DUMMYFUNCTION("LEFT(REGEXEXTRACT(B1070,""(.*)KPI.*""),LEN(REGEXEXTRACT(B1070,""(.*)KPI.*""))-1)"),"#N/A")</f>
        <v>#N/A</v>
      </c>
    </row>
    <row r="1071" spans="5:7" ht="13" x14ac:dyDescent="0.15">
      <c r="E1071" s="1" t="str">
        <f ca="1">IFERROR(INDIRECT(ADDRESS(MATCH(A1071,saturation_curves!A:A,0),MATCH(B1071,saturation_curves!$1:$1,0),4,1,"saturation_curves")),"")</f>
        <v/>
      </c>
      <c r="F1071" s="1" t="str">
        <f ca="1">IFERROR(INDIRECT(ADDRESS(MATCH(C1071,saturation_curves!A:A,0),MATCH(D1071,saturation_curves!$1:$1,0),4,1,"saturation_curves")),"")</f>
        <v/>
      </c>
      <c r="G1071" s="1" t="str">
        <f ca="1">IFERROR(__xludf.DUMMYFUNCTION("LEFT(REGEXEXTRACT(B1071,""(.*)KPI.*""),LEN(REGEXEXTRACT(B1071,""(.*)KPI.*""))-1)"),"#N/A")</f>
        <v>#N/A</v>
      </c>
    </row>
    <row r="1072" spans="5:7" ht="13" x14ac:dyDescent="0.15">
      <c r="E1072" s="1" t="str">
        <f ca="1">IFERROR(INDIRECT(ADDRESS(MATCH(A1072,saturation_curves!A:A,0),MATCH(B1072,saturation_curves!$1:$1,0),4,1,"saturation_curves")),"")</f>
        <v/>
      </c>
      <c r="F1072" s="1" t="str">
        <f ca="1">IFERROR(INDIRECT(ADDRESS(MATCH(C1072,saturation_curves!A:A,0),MATCH(D1072,saturation_curves!$1:$1,0),4,1,"saturation_curves")),"")</f>
        <v/>
      </c>
      <c r="G1072" s="1" t="str">
        <f ca="1">IFERROR(__xludf.DUMMYFUNCTION("LEFT(REGEXEXTRACT(B1072,""(.*)KPI.*""),LEN(REGEXEXTRACT(B1072,""(.*)KPI.*""))-1)"),"#N/A")</f>
        <v>#N/A</v>
      </c>
    </row>
    <row r="1073" spans="5:7" ht="13" x14ac:dyDescent="0.15">
      <c r="E1073" s="1" t="str">
        <f ca="1">IFERROR(INDIRECT(ADDRESS(MATCH(A1073,saturation_curves!A:A,0),MATCH(B1073,saturation_curves!$1:$1,0),4,1,"saturation_curves")),"")</f>
        <v/>
      </c>
      <c r="F1073" s="1" t="str">
        <f ca="1">IFERROR(INDIRECT(ADDRESS(MATCH(C1073,saturation_curves!A:A,0),MATCH(D1073,saturation_curves!$1:$1,0),4,1,"saturation_curves")),"")</f>
        <v/>
      </c>
      <c r="G1073" s="1" t="str">
        <f ca="1">IFERROR(__xludf.DUMMYFUNCTION("LEFT(REGEXEXTRACT(B1073,""(.*)KPI.*""),LEN(REGEXEXTRACT(B1073,""(.*)KPI.*""))-1)"),"#N/A")</f>
        <v>#N/A</v>
      </c>
    </row>
    <row r="1074" spans="5:7" ht="13" x14ac:dyDescent="0.15">
      <c r="E1074" s="1" t="str">
        <f ca="1">IFERROR(INDIRECT(ADDRESS(MATCH(A1074,saturation_curves!A:A,0),MATCH(B1074,saturation_curves!$1:$1,0),4,1,"saturation_curves")),"")</f>
        <v/>
      </c>
      <c r="F1074" s="1" t="str">
        <f ca="1">IFERROR(INDIRECT(ADDRESS(MATCH(C1074,saturation_curves!A:A,0),MATCH(D1074,saturation_curves!$1:$1,0),4,1,"saturation_curves")),"")</f>
        <v/>
      </c>
      <c r="G1074" s="1" t="str">
        <f ca="1">IFERROR(__xludf.DUMMYFUNCTION("LEFT(REGEXEXTRACT(B1074,""(.*)KPI.*""),LEN(REGEXEXTRACT(B1074,""(.*)KPI.*""))-1)"),"#N/A")</f>
        <v>#N/A</v>
      </c>
    </row>
    <row r="1075" spans="5:7" ht="13" x14ac:dyDescent="0.15">
      <c r="E1075" s="1" t="str">
        <f ca="1">IFERROR(INDIRECT(ADDRESS(MATCH(A1075,saturation_curves!A:A,0),MATCH(B1075,saturation_curves!$1:$1,0),4,1,"saturation_curves")),"")</f>
        <v/>
      </c>
      <c r="F1075" s="1" t="str">
        <f ca="1">IFERROR(INDIRECT(ADDRESS(MATCH(C1075,saturation_curves!A:A,0),MATCH(D1075,saturation_curves!$1:$1,0),4,1,"saturation_curves")),"")</f>
        <v/>
      </c>
      <c r="G1075" s="1" t="str">
        <f ca="1">IFERROR(__xludf.DUMMYFUNCTION("LEFT(REGEXEXTRACT(B1075,""(.*)KPI.*""),LEN(REGEXEXTRACT(B1075,""(.*)KPI.*""))-1)"),"#N/A")</f>
        <v>#N/A</v>
      </c>
    </row>
    <row r="1076" spans="5:7" ht="13" x14ac:dyDescent="0.15">
      <c r="E1076" s="1" t="str">
        <f ca="1">IFERROR(INDIRECT(ADDRESS(MATCH(A1076,saturation_curves!A:A,0),MATCH(B1076,saturation_curves!$1:$1,0),4,1,"saturation_curves")),"")</f>
        <v/>
      </c>
      <c r="F1076" s="1" t="str">
        <f ca="1">IFERROR(INDIRECT(ADDRESS(MATCH(C1076,saturation_curves!A:A,0),MATCH(D1076,saturation_curves!$1:$1,0),4,1,"saturation_curves")),"")</f>
        <v/>
      </c>
      <c r="G1076" s="1" t="str">
        <f ca="1">IFERROR(__xludf.DUMMYFUNCTION("LEFT(REGEXEXTRACT(B1076,""(.*)KPI.*""),LEN(REGEXEXTRACT(B1076,""(.*)KPI.*""))-1)"),"#N/A")</f>
        <v>#N/A</v>
      </c>
    </row>
    <row r="1077" spans="5:7" ht="13" x14ac:dyDescent="0.15">
      <c r="E1077" s="1" t="str">
        <f ca="1">IFERROR(INDIRECT(ADDRESS(MATCH(A1077,saturation_curves!A:A,0),MATCH(B1077,saturation_curves!$1:$1,0),4,1,"saturation_curves")),"")</f>
        <v/>
      </c>
      <c r="F1077" s="1" t="str">
        <f ca="1">IFERROR(INDIRECT(ADDRESS(MATCH(C1077,saturation_curves!A:A,0),MATCH(D1077,saturation_curves!$1:$1,0),4,1,"saturation_curves")),"")</f>
        <v/>
      </c>
      <c r="G1077" s="1" t="str">
        <f ca="1">IFERROR(__xludf.DUMMYFUNCTION("LEFT(REGEXEXTRACT(B1077,""(.*)KPI.*""),LEN(REGEXEXTRACT(B1077,""(.*)KPI.*""))-1)"),"#N/A")</f>
        <v>#N/A</v>
      </c>
    </row>
    <row r="1078" spans="5:7" ht="13" x14ac:dyDescent="0.15">
      <c r="E1078" s="1" t="str">
        <f ca="1">IFERROR(INDIRECT(ADDRESS(MATCH(A1078,saturation_curves!A:A,0),MATCH(B1078,saturation_curves!$1:$1,0),4,1,"saturation_curves")),"")</f>
        <v/>
      </c>
      <c r="F1078" s="1" t="str">
        <f ca="1">IFERROR(INDIRECT(ADDRESS(MATCH(C1078,saturation_curves!A:A,0),MATCH(D1078,saturation_curves!$1:$1,0),4,1,"saturation_curves")),"")</f>
        <v/>
      </c>
      <c r="G1078" s="1" t="str">
        <f ca="1">IFERROR(__xludf.DUMMYFUNCTION("LEFT(REGEXEXTRACT(B1078,""(.*)KPI.*""),LEN(REGEXEXTRACT(B1078,""(.*)KPI.*""))-1)"),"#N/A")</f>
        <v>#N/A</v>
      </c>
    </row>
    <row r="1079" spans="5:7" ht="13" x14ac:dyDescent="0.15">
      <c r="E1079" s="1" t="str">
        <f ca="1">IFERROR(INDIRECT(ADDRESS(MATCH(A1079,saturation_curves!A:A,0),MATCH(B1079,saturation_curves!$1:$1,0),4,1,"saturation_curves")),"")</f>
        <v/>
      </c>
      <c r="F1079" s="1" t="str">
        <f ca="1">IFERROR(INDIRECT(ADDRESS(MATCH(C1079,saturation_curves!A:A,0),MATCH(D1079,saturation_curves!$1:$1,0),4,1,"saturation_curves")),"")</f>
        <v/>
      </c>
      <c r="G1079" s="1" t="str">
        <f ca="1">IFERROR(__xludf.DUMMYFUNCTION("LEFT(REGEXEXTRACT(B1079,""(.*)KPI.*""),LEN(REGEXEXTRACT(B1079,""(.*)KPI.*""))-1)"),"#N/A")</f>
        <v>#N/A</v>
      </c>
    </row>
    <row r="1080" spans="5:7" ht="13" x14ac:dyDescent="0.15">
      <c r="E1080" s="1" t="str">
        <f ca="1">IFERROR(INDIRECT(ADDRESS(MATCH(A1080,saturation_curves!A:A,0),MATCH(B1080,saturation_curves!$1:$1,0),4,1,"saturation_curves")),"")</f>
        <v/>
      </c>
      <c r="F1080" s="1" t="str">
        <f ca="1">IFERROR(INDIRECT(ADDRESS(MATCH(C1080,saturation_curves!A:A,0),MATCH(D1080,saturation_curves!$1:$1,0),4,1,"saturation_curves")),"")</f>
        <v/>
      </c>
      <c r="G1080" s="1" t="str">
        <f ca="1">IFERROR(__xludf.DUMMYFUNCTION("LEFT(REGEXEXTRACT(B1080,""(.*)KPI.*""),LEN(REGEXEXTRACT(B1080,""(.*)KPI.*""))-1)"),"#N/A")</f>
        <v>#N/A</v>
      </c>
    </row>
    <row r="1081" spans="5:7" ht="13" x14ac:dyDescent="0.15">
      <c r="E1081" s="1" t="str">
        <f ca="1">IFERROR(INDIRECT(ADDRESS(MATCH(A1081,saturation_curves!A:A,0),MATCH(B1081,saturation_curves!$1:$1,0),4,1,"saturation_curves")),"")</f>
        <v/>
      </c>
      <c r="F1081" s="1" t="str">
        <f ca="1">IFERROR(INDIRECT(ADDRESS(MATCH(C1081,saturation_curves!A:A,0),MATCH(D1081,saturation_curves!$1:$1,0),4,1,"saturation_curves")),"")</f>
        <v/>
      </c>
      <c r="G1081" s="1" t="str">
        <f ca="1">IFERROR(__xludf.DUMMYFUNCTION("LEFT(REGEXEXTRACT(B1081,""(.*)KPI.*""),LEN(REGEXEXTRACT(B1081,""(.*)KPI.*""))-1)"),"#N/A")</f>
        <v>#N/A</v>
      </c>
    </row>
    <row r="1082" spans="5:7" ht="13" x14ac:dyDescent="0.15">
      <c r="E1082" s="1" t="str">
        <f ca="1">IFERROR(INDIRECT(ADDRESS(MATCH(A1082,saturation_curves!A:A,0),MATCH(B1082,saturation_curves!$1:$1,0),4,1,"saturation_curves")),"")</f>
        <v/>
      </c>
      <c r="F1082" s="1" t="str">
        <f ca="1">IFERROR(INDIRECT(ADDRESS(MATCH(C1082,saturation_curves!A:A,0),MATCH(D1082,saturation_curves!$1:$1,0),4,1,"saturation_curves")),"")</f>
        <v/>
      </c>
      <c r="G1082" s="1" t="str">
        <f ca="1">IFERROR(__xludf.DUMMYFUNCTION("LEFT(REGEXEXTRACT(B1082,""(.*)KPI.*""),LEN(REGEXEXTRACT(B1082,""(.*)KPI.*""))-1)"),"#N/A")</f>
        <v>#N/A</v>
      </c>
    </row>
    <row r="1083" spans="5:7" ht="13" x14ac:dyDescent="0.15">
      <c r="E1083" s="1" t="str">
        <f ca="1">IFERROR(INDIRECT(ADDRESS(MATCH(A1083,saturation_curves!A:A,0),MATCH(B1083,saturation_curves!$1:$1,0),4,1,"saturation_curves")),"")</f>
        <v/>
      </c>
      <c r="F1083" s="1" t="str">
        <f ca="1">IFERROR(INDIRECT(ADDRESS(MATCH(C1083,saturation_curves!A:A,0),MATCH(D1083,saturation_curves!$1:$1,0),4,1,"saturation_curves")),"")</f>
        <v/>
      </c>
      <c r="G1083" s="1" t="str">
        <f ca="1">IFERROR(__xludf.DUMMYFUNCTION("LEFT(REGEXEXTRACT(B1083,""(.*)KPI.*""),LEN(REGEXEXTRACT(B1083,""(.*)KPI.*""))-1)"),"#N/A")</f>
        <v>#N/A</v>
      </c>
    </row>
    <row r="1084" spans="5:7" ht="13" x14ac:dyDescent="0.15">
      <c r="E1084" s="1" t="str">
        <f ca="1">IFERROR(INDIRECT(ADDRESS(MATCH(A1084,saturation_curves!A:A,0),MATCH(B1084,saturation_curves!$1:$1,0),4,1,"saturation_curves")),"")</f>
        <v/>
      </c>
      <c r="F1084" s="1" t="str">
        <f ca="1">IFERROR(INDIRECT(ADDRESS(MATCH(C1084,saturation_curves!A:A,0),MATCH(D1084,saturation_curves!$1:$1,0),4,1,"saturation_curves")),"")</f>
        <v/>
      </c>
      <c r="G1084" s="1" t="str">
        <f ca="1">IFERROR(__xludf.DUMMYFUNCTION("LEFT(REGEXEXTRACT(B1084,""(.*)KPI.*""),LEN(REGEXEXTRACT(B1084,""(.*)KPI.*""))-1)"),"#N/A")</f>
        <v>#N/A</v>
      </c>
    </row>
    <row r="1085" spans="5:7" ht="13" x14ac:dyDescent="0.15">
      <c r="E1085" s="1" t="str">
        <f ca="1">IFERROR(INDIRECT(ADDRESS(MATCH(A1085,saturation_curves!A:A,0),MATCH(B1085,saturation_curves!$1:$1,0),4,1,"saturation_curves")),"")</f>
        <v/>
      </c>
      <c r="F1085" s="1" t="str">
        <f ca="1">IFERROR(INDIRECT(ADDRESS(MATCH(C1085,saturation_curves!A:A,0),MATCH(D1085,saturation_curves!$1:$1,0),4,1,"saturation_curves")),"")</f>
        <v/>
      </c>
      <c r="G1085" s="1" t="str">
        <f ca="1">IFERROR(__xludf.DUMMYFUNCTION("LEFT(REGEXEXTRACT(B1085,""(.*)KPI.*""),LEN(REGEXEXTRACT(B1085,""(.*)KPI.*""))-1)"),"#N/A")</f>
        <v>#N/A</v>
      </c>
    </row>
    <row r="1086" spans="5:7" ht="13" x14ac:dyDescent="0.15">
      <c r="E1086" s="1" t="str">
        <f ca="1">IFERROR(INDIRECT(ADDRESS(MATCH(A1086,saturation_curves!A:A,0),MATCH(B1086,saturation_curves!$1:$1,0),4,1,"saturation_curves")),"")</f>
        <v/>
      </c>
      <c r="F1086" s="1" t="str">
        <f ca="1">IFERROR(INDIRECT(ADDRESS(MATCH(C1086,saturation_curves!A:A,0),MATCH(D1086,saturation_curves!$1:$1,0),4,1,"saturation_curves")),"")</f>
        <v/>
      </c>
      <c r="G1086" s="1" t="str">
        <f ca="1">IFERROR(__xludf.DUMMYFUNCTION("LEFT(REGEXEXTRACT(B1086,""(.*)KPI.*""),LEN(REGEXEXTRACT(B1086,""(.*)KPI.*""))-1)"),"#N/A")</f>
        <v>#N/A</v>
      </c>
    </row>
    <row r="1087" spans="5:7" ht="13" x14ac:dyDescent="0.15">
      <c r="E1087" s="1" t="str">
        <f ca="1">IFERROR(INDIRECT(ADDRESS(MATCH(A1087,saturation_curves!A:A,0),MATCH(B1087,saturation_curves!$1:$1,0),4,1,"saturation_curves")),"")</f>
        <v/>
      </c>
      <c r="F1087" s="1" t="str">
        <f ca="1">IFERROR(INDIRECT(ADDRESS(MATCH(C1087,saturation_curves!A:A,0),MATCH(D1087,saturation_curves!$1:$1,0),4,1,"saturation_curves")),"")</f>
        <v/>
      </c>
      <c r="G1087" s="1" t="str">
        <f ca="1">IFERROR(__xludf.DUMMYFUNCTION("LEFT(REGEXEXTRACT(B1087,""(.*)KPI.*""),LEN(REGEXEXTRACT(B1087,""(.*)KPI.*""))-1)"),"#N/A")</f>
        <v>#N/A</v>
      </c>
    </row>
    <row r="1088" spans="5:7" ht="13" x14ac:dyDescent="0.15">
      <c r="E1088" s="1" t="str">
        <f ca="1">IFERROR(INDIRECT(ADDRESS(MATCH(A1088,saturation_curves!A:A,0),MATCH(B1088,saturation_curves!$1:$1,0),4,1,"saturation_curves")),"")</f>
        <v/>
      </c>
      <c r="F1088" s="1" t="str">
        <f ca="1">IFERROR(INDIRECT(ADDRESS(MATCH(C1088,saturation_curves!A:A,0),MATCH(D1088,saturation_curves!$1:$1,0),4,1,"saturation_curves")),"")</f>
        <v/>
      </c>
      <c r="G1088" s="1" t="str">
        <f ca="1">IFERROR(__xludf.DUMMYFUNCTION("LEFT(REGEXEXTRACT(B1088,""(.*)KPI.*""),LEN(REGEXEXTRACT(B1088,""(.*)KPI.*""))-1)"),"#N/A")</f>
        <v>#N/A</v>
      </c>
    </row>
    <row r="1089" spans="5:7" ht="13" x14ac:dyDescent="0.15">
      <c r="E1089" s="1" t="str">
        <f ca="1">IFERROR(INDIRECT(ADDRESS(MATCH(A1089,saturation_curves!A:A,0),MATCH(B1089,saturation_curves!$1:$1,0),4,1,"saturation_curves")),"")</f>
        <v/>
      </c>
      <c r="F1089" s="1" t="str">
        <f ca="1">IFERROR(INDIRECT(ADDRESS(MATCH(C1089,saturation_curves!A:A,0),MATCH(D1089,saturation_curves!$1:$1,0),4,1,"saturation_curves")),"")</f>
        <v/>
      </c>
      <c r="G1089" s="1" t="str">
        <f ca="1">IFERROR(__xludf.DUMMYFUNCTION("LEFT(REGEXEXTRACT(B1089,""(.*)KPI.*""),LEN(REGEXEXTRACT(B1089,""(.*)KPI.*""))-1)"),"#N/A")</f>
        <v>#N/A</v>
      </c>
    </row>
    <row r="1090" spans="5:7" ht="13" x14ac:dyDescent="0.15">
      <c r="E1090" s="1" t="str">
        <f ca="1">IFERROR(INDIRECT(ADDRESS(MATCH(A1090,saturation_curves!A:A,0),MATCH(B1090,saturation_curves!$1:$1,0),4,1,"saturation_curves")),"")</f>
        <v/>
      </c>
      <c r="F1090" s="1" t="str">
        <f ca="1">IFERROR(INDIRECT(ADDRESS(MATCH(C1090,saturation_curves!A:A,0),MATCH(D1090,saturation_curves!$1:$1,0),4,1,"saturation_curves")),"")</f>
        <v/>
      </c>
      <c r="G1090" s="1" t="str">
        <f ca="1">IFERROR(__xludf.DUMMYFUNCTION("LEFT(REGEXEXTRACT(B1090,""(.*)KPI.*""),LEN(REGEXEXTRACT(B1090,""(.*)KPI.*""))-1)"),"#N/A")</f>
        <v>#N/A</v>
      </c>
    </row>
    <row r="1091" spans="5:7" ht="13" x14ac:dyDescent="0.15">
      <c r="E1091" s="1" t="str">
        <f ca="1">IFERROR(INDIRECT(ADDRESS(MATCH(A1091,saturation_curves!A:A,0),MATCH(B1091,saturation_curves!$1:$1,0),4,1,"saturation_curves")),"")</f>
        <v/>
      </c>
      <c r="F1091" s="1" t="str">
        <f ca="1">IFERROR(INDIRECT(ADDRESS(MATCH(C1091,saturation_curves!A:A,0),MATCH(D1091,saturation_curves!$1:$1,0),4,1,"saturation_curves")),"")</f>
        <v/>
      </c>
      <c r="G1091" s="1" t="str">
        <f ca="1">IFERROR(__xludf.DUMMYFUNCTION("LEFT(REGEXEXTRACT(B1091,""(.*)KPI.*""),LEN(REGEXEXTRACT(B1091,""(.*)KPI.*""))-1)"),"#N/A")</f>
        <v>#N/A</v>
      </c>
    </row>
    <row r="1092" spans="5:7" ht="13" x14ac:dyDescent="0.15">
      <c r="E1092" s="1" t="str">
        <f ca="1">IFERROR(INDIRECT(ADDRESS(MATCH(A1092,saturation_curves!A:A,0),MATCH(B1092,saturation_curves!$1:$1,0),4,1,"saturation_curves")),"")</f>
        <v/>
      </c>
      <c r="F1092" s="1" t="str">
        <f ca="1">IFERROR(INDIRECT(ADDRESS(MATCH(C1092,saturation_curves!A:A,0),MATCH(D1092,saturation_curves!$1:$1,0),4,1,"saturation_curves")),"")</f>
        <v/>
      </c>
      <c r="G1092" s="1" t="str">
        <f ca="1">IFERROR(__xludf.DUMMYFUNCTION("LEFT(REGEXEXTRACT(B1092,""(.*)KPI.*""),LEN(REGEXEXTRACT(B1092,""(.*)KPI.*""))-1)"),"#N/A")</f>
        <v>#N/A</v>
      </c>
    </row>
    <row r="1093" spans="5:7" ht="13" x14ac:dyDescent="0.15">
      <c r="E1093" s="1" t="str">
        <f ca="1">IFERROR(INDIRECT(ADDRESS(MATCH(A1093,saturation_curves!A:A,0),MATCH(B1093,saturation_curves!$1:$1,0),4,1,"saturation_curves")),"")</f>
        <v/>
      </c>
      <c r="F1093" s="1" t="str">
        <f ca="1">IFERROR(INDIRECT(ADDRESS(MATCH(C1093,saturation_curves!A:A,0),MATCH(D1093,saturation_curves!$1:$1,0),4,1,"saturation_curves")),"")</f>
        <v/>
      </c>
      <c r="G1093" s="1" t="str">
        <f ca="1">IFERROR(__xludf.DUMMYFUNCTION("LEFT(REGEXEXTRACT(B1093,""(.*)KPI.*""),LEN(REGEXEXTRACT(B1093,""(.*)KPI.*""))-1)"),"#N/A")</f>
        <v>#N/A</v>
      </c>
    </row>
    <row r="1094" spans="5:7" ht="13" x14ac:dyDescent="0.15">
      <c r="E1094" s="1" t="str">
        <f ca="1">IFERROR(INDIRECT(ADDRESS(MATCH(A1094,saturation_curves!A:A,0),MATCH(B1094,saturation_curves!$1:$1,0),4,1,"saturation_curves")),"")</f>
        <v/>
      </c>
      <c r="F1094" s="1" t="str">
        <f ca="1">IFERROR(INDIRECT(ADDRESS(MATCH(C1094,saturation_curves!A:A,0),MATCH(D1094,saturation_curves!$1:$1,0),4,1,"saturation_curves")),"")</f>
        <v/>
      </c>
      <c r="G1094" s="1" t="str">
        <f ca="1">IFERROR(__xludf.DUMMYFUNCTION("LEFT(REGEXEXTRACT(B1094,""(.*)KPI.*""),LEN(REGEXEXTRACT(B1094,""(.*)KPI.*""))-1)"),"#N/A")</f>
        <v>#N/A</v>
      </c>
    </row>
    <row r="1095" spans="5:7" ht="13" x14ac:dyDescent="0.15">
      <c r="E1095" s="1" t="str">
        <f ca="1">IFERROR(INDIRECT(ADDRESS(MATCH(A1095,saturation_curves!A:A,0),MATCH(B1095,saturation_curves!$1:$1,0),4,1,"saturation_curves")),"")</f>
        <v/>
      </c>
      <c r="F1095" s="1" t="str">
        <f ca="1">IFERROR(INDIRECT(ADDRESS(MATCH(C1095,saturation_curves!A:A,0),MATCH(D1095,saturation_curves!$1:$1,0),4,1,"saturation_curves")),"")</f>
        <v/>
      </c>
      <c r="G1095" s="1" t="str">
        <f ca="1">IFERROR(__xludf.DUMMYFUNCTION("LEFT(REGEXEXTRACT(B1095,""(.*)KPI.*""),LEN(REGEXEXTRACT(B1095,""(.*)KPI.*""))-1)"),"#N/A")</f>
        <v>#N/A</v>
      </c>
    </row>
    <row r="1096" spans="5:7" ht="13" x14ac:dyDescent="0.15">
      <c r="E1096" s="1" t="str">
        <f ca="1">IFERROR(INDIRECT(ADDRESS(MATCH(A1096,saturation_curves!A:A,0),MATCH(B1096,saturation_curves!$1:$1,0),4,1,"saturation_curves")),"")</f>
        <v/>
      </c>
      <c r="F1096" s="1" t="str">
        <f ca="1">IFERROR(INDIRECT(ADDRESS(MATCH(C1096,saturation_curves!A:A,0),MATCH(D1096,saturation_curves!$1:$1,0),4,1,"saturation_curves")),"")</f>
        <v/>
      </c>
      <c r="G1096" s="1" t="str">
        <f ca="1">IFERROR(__xludf.DUMMYFUNCTION("LEFT(REGEXEXTRACT(B1096,""(.*)KPI.*""),LEN(REGEXEXTRACT(B1096,""(.*)KPI.*""))-1)"),"#N/A")</f>
        <v>#N/A</v>
      </c>
    </row>
    <row r="1097" spans="5:7" ht="13" x14ac:dyDescent="0.15">
      <c r="E1097" s="1" t="str">
        <f ca="1">IFERROR(INDIRECT(ADDRESS(MATCH(A1097,saturation_curves!A:A,0),MATCH(B1097,saturation_curves!$1:$1,0),4,1,"saturation_curves")),"")</f>
        <v/>
      </c>
      <c r="F1097" s="1" t="str">
        <f ca="1">IFERROR(INDIRECT(ADDRESS(MATCH(C1097,saturation_curves!A:A,0),MATCH(D1097,saturation_curves!$1:$1,0),4,1,"saturation_curves")),"")</f>
        <v/>
      </c>
      <c r="G1097" s="1" t="str">
        <f ca="1">IFERROR(__xludf.DUMMYFUNCTION("LEFT(REGEXEXTRACT(B1097,""(.*)KPI.*""),LEN(REGEXEXTRACT(B1097,""(.*)KPI.*""))-1)"),"#N/A")</f>
        <v>#N/A</v>
      </c>
    </row>
    <row r="1098" spans="5:7" ht="13" x14ac:dyDescent="0.15">
      <c r="E1098" s="1" t="str">
        <f ca="1">IFERROR(INDIRECT(ADDRESS(MATCH(A1098,saturation_curves!A:A,0),MATCH(B1098,saturation_curves!$1:$1,0),4,1,"saturation_curves")),"")</f>
        <v/>
      </c>
      <c r="F1098" s="1" t="str">
        <f ca="1">IFERROR(INDIRECT(ADDRESS(MATCH(C1098,saturation_curves!A:A,0),MATCH(D1098,saturation_curves!$1:$1,0),4,1,"saturation_curves")),"")</f>
        <v/>
      </c>
      <c r="G1098" s="1" t="str">
        <f ca="1">IFERROR(__xludf.DUMMYFUNCTION("LEFT(REGEXEXTRACT(B1098,""(.*)KPI.*""),LEN(REGEXEXTRACT(B1098,""(.*)KPI.*""))-1)"),"#N/A")</f>
        <v>#N/A</v>
      </c>
    </row>
    <row r="1099" spans="5:7" ht="13" x14ac:dyDescent="0.15">
      <c r="E1099" s="1" t="str">
        <f ca="1">IFERROR(INDIRECT(ADDRESS(MATCH(A1099,saturation_curves!A:A,0),MATCH(B1099,saturation_curves!$1:$1,0),4,1,"saturation_curves")),"")</f>
        <v/>
      </c>
      <c r="F1099" s="1" t="str">
        <f ca="1">IFERROR(INDIRECT(ADDRESS(MATCH(C1099,saturation_curves!A:A,0),MATCH(D1099,saturation_curves!$1:$1,0),4,1,"saturation_curves")),"")</f>
        <v/>
      </c>
      <c r="G1099" s="1" t="str">
        <f ca="1">IFERROR(__xludf.DUMMYFUNCTION("LEFT(REGEXEXTRACT(B1099,""(.*)KPI.*""),LEN(REGEXEXTRACT(B1099,""(.*)KPI.*""))-1)"),"#N/A")</f>
        <v>#N/A</v>
      </c>
    </row>
    <row r="1100" spans="5:7" ht="13" x14ac:dyDescent="0.15">
      <c r="E1100" s="1" t="str">
        <f ca="1">IFERROR(INDIRECT(ADDRESS(MATCH(A1100,saturation_curves!A:A,0),MATCH(B1100,saturation_curves!$1:$1,0),4,1,"saturation_curves")),"")</f>
        <v/>
      </c>
      <c r="F1100" s="1" t="str">
        <f ca="1">IFERROR(INDIRECT(ADDRESS(MATCH(C1100,saturation_curves!A:A,0),MATCH(D1100,saturation_curves!$1:$1,0),4,1,"saturation_curves")),"")</f>
        <v/>
      </c>
      <c r="G1100" s="1" t="str">
        <f ca="1">IFERROR(__xludf.DUMMYFUNCTION("LEFT(REGEXEXTRACT(B1100,""(.*)KPI.*""),LEN(REGEXEXTRACT(B1100,""(.*)KPI.*""))-1)"),"#N/A")</f>
        <v>#N/A</v>
      </c>
    </row>
    <row r="1101" spans="5:7" ht="13" x14ac:dyDescent="0.15">
      <c r="E1101" s="1" t="str">
        <f ca="1">IFERROR(INDIRECT(ADDRESS(MATCH(A1101,saturation_curves!A:A,0),MATCH(B1101,saturation_curves!$1:$1,0),4,1,"saturation_curves")),"")</f>
        <v/>
      </c>
      <c r="F1101" s="1" t="str">
        <f ca="1">IFERROR(INDIRECT(ADDRESS(MATCH(C1101,saturation_curves!A:A,0),MATCH(D1101,saturation_curves!$1:$1,0),4,1,"saturation_curves")),"")</f>
        <v/>
      </c>
      <c r="G1101" s="1" t="str">
        <f ca="1">IFERROR(__xludf.DUMMYFUNCTION("LEFT(REGEXEXTRACT(B1101,""(.*)KPI.*""),LEN(REGEXEXTRACT(B1101,""(.*)KPI.*""))-1)"),"#N/A")</f>
        <v>#N/A</v>
      </c>
    </row>
    <row r="1102" spans="5:7" ht="13" x14ac:dyDescent="0.15">
      <c r="E1102" s="1" t="str">
        <f ca="1">IFERROR(INDIRECT(ADDRESS(MATCH(A1102,saturation_curves!A:A,0),MATCH(B1102,saturation_curves!$1:$1,0),4,1,"saturation_curves")),"")</f>
        <v/>
      </c>
      <c r="F1102" s="1" t="str">
        <f ca="1">IFERROR(INDIRECT(ADDRESS(MATCH(C1102,saturation_curves!A:A,0),MATCH(D1102,saturation_curves!$1:$1,0),4,1,"saturation_curves")),"")</f>
        <v/>
      </c>
      <c r="G1102" s="1" t="str">
        <f ca="1">IFERROR(__xludf.DUMMYFUNCTION("LEFT(REGEXEXTRACT(B1102,""(.*)KPI.*""),LEN(REGEXEXTRACT(B1102,""(.*)KPI.*""))-1)"),"#N/A")</f>
        <v>#N/A</v>
      </c>
    </row>
    <row r="1103" spans="5:7" ht="13" x14ac:dyDescent="0.15">
      <c r="E1103" s="1" t="str">
        <f ca="1">IFERROR(INDIRECT(ADDRESS(MATCH(A1103,saturation_curves!A:A,0),MATCH(B1103,saturation_curves!$1:$1,0),4,1,"saturation_curves")),"")</f>
        <v/>
      </c>
      <c r="F1103" s="1" t="str">
        <f ca="1">IFERROR(INDIRECT(ADDRESS(MATCH(C1103,saturation_curves!A:A,0),MATCH(D1103,saturation_curves!$1:$1,0),4,1,"saturation_curves")),"")</f>
        <v/>
      </c>
      <c r="G1103" s="1" t="str">
        <f ca="1">IFERROR(__xludf.DUMMYFUNCTION("LEFT(REGEXEXTRACT(B1103,""(.*)KPI.*""),LEN(REGEXEXTRACT(B1103,""(.*)KPI.*""))-1)"),"#N/A")</f>
        <v>#N/A</v>
      </c>
    </row>
    <row r="1104" spans="5:7" ht="13" x14ac:dyDescent="0.15">
      <c r="E1104" s="1" t="str">
        <f ca="1">IFERROR(INDIRECT(ADDRESS(MATCH(A1104,saturation_curves!A:A,0),MATCH(B1104,saturation_curves!$1:$1,0),4,1,"saturation_curves")),"")</f>
        <v/>
      </c>
      <c r="F1104" s="1" t="str">
        <f ca="1">IFERROR(INDIRECT(ADDRESS(MATCH(C1104,saturation_curves!A:A,0),MATCH(D1104,saturation_curves!$1:$1,0),4,1,"saturation_curves")),"")</f>
        <v/>
      </c>
      <c r="G1104" s="1" t="str">
        <f ca="1">IFERROR(__xludf.DUMMYFUNCTION("LEFT(REGEXEXTRACT(B1104,""(.*)KPI.*""),LEN(REGEXEXTRACT(B1104,""(.*)KPI.*""))-1)"),"#N/A")</f>
        <v>#N/A</v>
      </c>
    </row>
    <row r="1105" spans="5:7" ht="13" x14ac:dyDescent="0.15">
      <c r="E1105" s="1" t="str">
        <f ca="1">IFERROR(INDIRECT(ADDRESS(MATCH(A1105,saturation_curves!A:A,0),MATCH(B1105,saturation_curves!$1:$1,0),4,1,"saturation_curves")),"")</f>
        <v/>
      </c>
      <c r="F1105" s="1" t="str">
        <f ca="1">IFERROR(INDIRECT(ADDRESS(MATCH(C1105,saturation_curves!A:A,0),MATCH(D1105,saturation_curves!$1:$1,0),4,1,"saturation_curves")),"")</f>
        <v/>
      </c>
      <c r="G1105" s="1" t="str">
        <f ca="1">IFERROR(__xludf.DUMMYFUNCTION("LEFT(REGEXEXTRACT(B1105,""(.*)KPI.*""),LEN(REGEXEXTRACT(B1105,""(.*)KPI.*""))-1)"),"#N/A")</f>
        <v>#N/A</v>
      </c>
    </row>
    <row r="1106" spans="5:7" ht="13" x14ac:dyDescent="0.15">
      <c r="E1106" s="1" t="str">
        <f ca="1">IFERROR(INDIRECT(ADDRESS(MATCH(A1106,saturation_curves!A:A,0),MATCH(B1106,saturation_curves!$1:$1,0),4,1,"saturation_curves")),"")</f>
        <v/>
      </c>
      <c r="F1106" s="1" t="str">
        <f ca="1">IFERROR(INDIRECT(ADDRESS(MATCH(C1106,saturation_curves!A:A,0),MATCH(D1106,saturation_curves!$1:$1,0),4,1,"saturation_curves")),"")</f>
        <v/>
      </c>
      <c r="G1106" s="1" t="str">
        <f ca="1">IFERROR(__xludf.DUMMYFUNCTION("LEFT(REGEXEXTRACT(B1106,""(.*)KPI.*""),LEN(REGEXEXTRACT(B1106,""(.*)KPI.*""))-1)"),"#N/A")</f>
        <v>#N/A</v>
      </c>
    </row>
    <row r="1107" spans="5:7" ht="13" x14ac:dyDescent="0.15">
      <c r="E1107" s="1" t="str">
        <f ca="1">IFERROR(INDIRECT(ADDRESS(MATCH(A1107,saturation_curves!A:A,0),MATCH(B1107,saturation_curves!$1:$1,0),4,1,"saturation_curves")),"")</f>
        <v/>
      </c>
      <c r="F1107" s="1" t="str">
        <f ca="1">IFERROR(INDIRECT(ADDRESS(MATCH(C1107,saturation_curves!A:A,0),MATCH(D1107,saturation_curves!$1:$1,0),4,1,"saturation_curves")),"")</f>
        <v/>
      </c>
      <c r="G1107" s="1" t="str">
        <f ca="1">IFERROR(__xludf.DUMMYFUNCTION("LEFT(REGEXEXTRACT(B1107,""(.*)KPI.*""),LEN(REGEXEXTRACT(B1107,""(.*)KPI.*""))-1)"),"#N/A")</f>
        <v>#N/A</v>
      </c>
    </row>
    <row r="1108" spans="5:7" ht="13" x14ac:dyDescent="0.15">
      <c r="E1108" s="1" t="str">
        <f ca="1">IFERROR(INDIRECT(ADDRESS(MATCH(A1108,saturation_curves!A:A,0),MATCH(B1108,saturation_curves!$1:$1,0),4,1,"saturation_curves")),"")</f>
        <v/>
      </c>
      <c r="F1108" s="1" t="str">
        <f ca="1">IFERROR(INDIRECT(ADDRESS(MATCH(C1108,saturation_curves!A:A,0),MATCH(D1108,saturation_curves!$1:$1,0),4,1,"saturation_curves")),"")</f>
        <v/>
      </c>
      <c r="G1108" s="1" t="str">
        <f ca="1">IFERROR(__xludf.DUMMYFUNCTION("LEFT(REGEXEXTRACT(B1108,""(.*)KPI.*""),LEN(REGEXEXTRACT(B1108,""(.*)KPI.*""))-1)"),"#N/A")</f>
        <v>#N/A</v>
      </c>
    </row>
    <row r="1109" spans="5:7" ht="13" x14ac:dyDescent="0.15">
      <c r="E1109" s="1" t="str">
        <f ca="1">IFERROR(INDIRECT(ADDRESS(MATCH(A1109,saturation_curves!A:A,0),MATCH(B1109,saturation_curves!$1:$1,0),4,1,"saturation_curves")),"")</f>
        <v/>
      </c>
      <c r="F1109" s="1" t="str">
        <f ca="1">IFERROR(INDIRECT(ADDRESS(MATCH(C1109,saturation_curves!A:A,0),MATCH(D1109,saturation_curves!$1:$1,0),4,1,"saturation_curves")),"")</f>
        <v/>
      </c>
      <c r="G1109" s="1" t="str">
        <f ca="1">IFERROR(__xludf.DUMMYFUNCTION("LEFT(REGEXEXTRACT(B1109,""(.*)KPI.*""),LEN(REGEXEXTRACT(B1109,""(.*)KPI.*""))-1)"),"#N/A")</f>
        <v>#N/A</v>
      </c>
    </row>
    <row r="1110" spans="5:7" ht="13" x14ac:dyDescent="0.15">
      <c r="E1110" s="1" t="str">
        <f ca="1">IFERROR(INDIRECT(ADDRESS(MATCH(A1110,saturation_curves!A:A,0),MATCH(B1110,saturation_curves!$1:$1,0),4,1,"saturation_curves")),"")</f>
        <v/>
      </c>
      <c r="F1110" s="1" t="str">
        <f ca="1">IFERROR(INDIRECT(ADDRESS(MATCH(C1110,saturation_curves!A:A,0),MATCH(D1110,saturation_curves!$1:$1,0),4,1,"saturation_curves")),"")</f>
        <v/>
      </c>
      <c r="G1110" s="1" t="str">
        <f ca="1">IFERROR(__xludf.DUMMYFUNCTION("LEFT(REGEXEXTRACT(B1110,""(.*)KPI.*""),LEN(REGEXEXTRACT(B1110,""(.*)KPI.*""))-1)"),"#N/A")</f>
        <v>#N/A</v>
      </c>
    </row>
    <row r="1111" spans="5:7" ht="13" x14ac:dyDescent="0.15">
      <c r="E1111" s="1" t="str">
        <f ca="1">IFERROR(INDIRECT(ADDRESS(MATCH(A1111,saturation_curves!A:A,0),MATCH(B1111,saturation_curves!$1:$1,0),4,1,"saturation_curves")),"")</f>
        <v/>
      </c>
      <c r="F1111" s="1" t="str">
        <f ca="1">IFERROR(INDIRECT(ADDRESS(MATCH(C1111,saturation_curves!A:A,0),MATCH(D1111,saturation_curves!$1:$1,0),4,1,"saturation_curves")),"")</f>
        <v/>
      </c>
      <c r="G1111" s="1" t="str">
        <f ca="1">IFERROR(__xludf.DUMMYFUNCTION("LEFT(REGEXEXTRACT(B1111,""(.*)KPI.*""),LEN(REGEXEXTRACT(B1111,""(.*)KPI.*""))-1)"),"#N/A")</f>
        <v>#N/A</v>
      </c>
    </row>
    <row r="1112" spans="5:7" ht="13" x14ac:dyDescent="0.15">
      <c r="E1112" s="1" t="str">
        <f ca="1">IFERROR(INDIRECT(ADDRESS(MATCH(A1112,saturation_curves!A:A,0),MATCH(B1112,saturation_curves!$1:$1,0),4,1,"saturation_curves")),"")</f>
        <v/>
      </c>
      <c r="F1112" s="1" t="str">
        <f ca="1">IFERROR(INDIRECT(ADDRESS(MATCH(C1112,saturation_curves!A:A,0),MATCH(D1112,saturation_curves!$1:$1,0),4,1,"saturation_curves")),"")</f>
        <v/>
      </c>
      <c r="G1112" s="1" t="str">
        <f ca="1">IFERROR(__xludf.DUMMYFUNCTION("LEFT(REGEXEXTRACT(B1112,""(.*)KPI.*""),LEN(REGEXEXTRACT(B1112,""(.*)KPI.*""))-1)"),"#N/A")</f>
        <v>#N/A</v>
      </c>
    </row>
    <row r="1113" spans="5:7" ht="13" x14ac:dyDescent="0.15">
      <c r="E1113" s="1" t="str">
        <f ca="1">IFERROR(INDIRECT(ADDRESS(MATCH(A1113,saturation_curves!A:A,0),MATCH(B1113,saturation_curves!$1:$1,0),4,1,"saturation_curves")),"")</f>
        <v/>
      </c>
      <c r="F1113" s="1" t="str">
        <f ca="1">IFERROR(INDIRECT(ADDRESS(MATCH(C1113,saturation_curves!A:A,0),MATCH(D1113,saturation_curves!$1:$1,0),4,1,"saturation_curves")),"")</f>
        <v/>
      </c>
      <c r="G1113" s="1" t="str">
        <f ca="1">IFERROR(__xludf.DUMMYFUNCTION("LEFT(REGEXEXTRACT(B1113,""(.*)KPI.*""),LEN(REGEXEXTRACT(B1113,""(.*)KPI.*""))-1)"),"#N/A")</f>
        <v>#N/A</v>
      </c>
    </row>
    <row r="1114" spans="5:7" ht="13" x14ac:dyDescent="0.15">
      <c r="E1114" s="1" t="str">
        <f ca="1">IFERROR(INDIRECT(ADDRESS(MATCH(A1114,saturation_curves!A:A,0),MATCH(B1114,saturation_curves!$1:$1,0),4,1,"saturation_curves")),"")</f>
        <v/>
      </c>
      <c r="F1114" s="1" t="str">
        <f ca="1">IFERROR(INDIRECT(ADDRESS(MATCH(C1114,saturation_curves!A:A,0),MATCH(D1114,saturation_curves!$1:$1,0),4,1,"saturation_curves")),"")</f>
        <v/>
      </c>
      <c r="G1114" s="1" t="str">
        <f ca="1">IFERROR(__xludf.DUMMYFUNCTION("LEFT(REGEXEXTRACT(B1114,""(.*)KPI.*""),LEN(REGEXEXTRACT(B1114,""(.*)KPI.*""))-1)"),"#N/A")</f>
        <v>#N/A</v>
      </c>
    </row>
    <row r="1115" spans="5:7" ht="13" x14ac:dyDescent="0.15">
      <c r="E1115" s="1" t="str">
        <f ca="1">IFERROR(INDIRECT(ADDRESS(MATCH(A1115,saturation_curves!A:A,0),MATCH(B1115,saturation_curves!$1:$1,0),4,1,"saturation_curves")),"")</f>
        <v/>
      </c>
      <c r="F1115" s="1" t="str">
        <f ca="1">IFERROR(INDIRECT(ADDRESS(MATCH(C1115,saturation_curves!A:A,0),MATCH(D1115,saturation_curves!$1:$1,0),4,1,"saturation_curves")),"")</f>
        <v/>
      </c>
      <c r="G1115" s="1" t="str">
        <f ca="1">IFERROR(__xludf.DUMMYFUNCTION("LEFT(REGEXEXTRACT(B1115,""(.*)KPI.*""),LEN(REGEXEXTRACT(B1115,""(.*)KPI.*""))-1)"),"#N/A")</f>
        <v>#N/A</v>
      </c>
    </row>
    <row r="1116" spans="5:7" ht="13" x14ac:dyDescent="0.15">
      <c r="E1116" s="1" t="str">
        <f ca="1">IFERROR(INDIRECT(ADDRESS(MATCH(A1116,saturation_curves!A:A,0),MATCH(B1116,saturation_curves!$1:$1,0),4,1,"saturation_curves")),"")</f>
        <v/>
      </c>
      <c r="F1116" s="1" t="str">
        <f ca="1">IFERROR(INDIRECT(ADDRESS(MATCH(C1116,saturation_curves!A:A,0),MATCH(D1116,saturation_curves!$1:$1,0),4,1,"saturation_curves")),"")</f>
        <v/>
      </c>
      <c r="G1116" s="1" t="str">
        <f ca="1">IFERROR(__xludf.DUMMYFUNCTION("LEFT(REGEXEXTRACT(B1116,""(.*)KPI.*""),LEN(REGEXEXTRACT(B1116,""(.*)KPI.*""))-1)"),"#N/A")</f>
        <v>#N/A</v>
      </c>
    </row>
    <row r="1117" spans="5:7" ht="13" x14ac:dyDescent="0.15">
      <c r="E1117" s="1" t="str">
        <f ca="1">IFERROR(INDIRECT(ADDRESS(MATCH(A1117,saturation_curves!A:A,0),MATCH(B1117,saturation_curves!$1:$1,0),4,1,"saturation_curves")),"")</f>
        <v/>
      </c>
      <c r="F1117" s="1" t="str">
        <f ca="1">IFERROR(INDIRECT(ADDRESS(MATCH(C1117,saturation_curves!A:A,0),MATCH(D1117,saturation_curves!$1:$1,0),4,1,"saturation_curves")),"")</f>
        <v/>
      </c>
      <c r="G1117" s="1" t="str">
        <f ca="1">IFERROR(__xludf.DUMMYFUNCTION("LEFT(REGEXEXTRACT(B1117,""(.*)KPI.*""),LEN(REGEXEXTRACT(B1117,""(.*)KPI.*""))-1)"),"#N/A")</f>
        <v>#N/A</v>
      </c>
    </row>
    <row r="1118" spans="5:7" ht="13" x14ac:dyDescent="0.15">
      <c r="E1118" s="1" t="str">
        <f ca="1">IFERROR(INDIRECT(ADDRESS(MATCH(A1118,saturation_curves!A:A,0),MATCH(B1118,saturation_curves!$1:$1,0),4,1,"saturation_curves")),"")</f>
        <v/>
      </c>
      <c r="F1118" s="1" t="str">
        <f ca="1">IFERROR(INDIRECT(ADDRESS(MATCH(C1118,saturation_curves!A:A,0),MATCH(D1118,saturation_curves!$1:$1,0),4,1,"saturation_curves")),"")</f>
        <v/>
      </c>
      <c r="G1118" s="1" t="str">
        <f ca="1">IFERROR(__xludf.DUMMYFUNCTION("LEFT(REGEXEXTRACT(B1118,""(.*)KPI.*""),LEN(REGEXEXTRACT(B1118,""(.*)KPI.*""))-1)"),"#N/A")</f>
        <v>#N/A</v>
      </c>
    </row>
    <row r="1119" spans="5:7" ht="13" x14ac:dyDescent="0.15">
      <c r="E1119" s="1" t="str">
        <f ca="1">IFERROR(INDIRECT(ADDRESS(MATCH(A1119,saturation_curves!A:A,0),MATCH(B1119,saturation_curves!$1:$1,0),4,1,"saturation_curves")),"")</f>
        <v/>
      </c>
      <c r="F1119" s="1" t="str">
        <f ca="1">IFERROR(INDIRECT(ADDRESS(MATCH(C1119,saturation_curves!A:A,0),MATCH(D1119,saturation_curves!$1:$1,0),4,1,"saturation_curves")),"")</f>
        <v/>
      </c>
      <c r="G1119" s="1" t="str">
        <f ca="1">IFERROR(__xludf.DUMMYFUNCTION("LEFT(REGEXEXTRACT(B1119,""(.*)KPI.*""),LEN(REGEXEXTRACT(B1119,""(.*)KPI.*""))-1)"),"#N/A")</f>
        <v>#N/A</v>
      </c>
    </row>
    <row r="1120" spans="5:7" ht="13" x14ac:dyDescent="0.15">
      <c r="E1120" s="1" t="str">
        <f ca="1">IFERROR(INDIRECT(ADDRESS(MATCH(A1120,saturation_curves!A:A,0),MATCH(B1120,saturation_curves!$1:$1,0),4,1,"saturation_curves")),"")</f>
        <v/>
      </c>
      <c r="F1120" s="1" t="str">
        <f ca="1">IFERROR(INDIRECT(ADDRESS(MATCH(C1120,saturation_curves!A:A,0),MATCH(D1120,saturation_curves!$1:$1,0),4,1,"saturation_curves")),"")</f>
        <v/>
      </c>
      <c r="G1120" s="1" t="str">
        <f ca="1">IFERROR(__xludf.DUMMYFUNCTION("LEFT(REGEXEXTRACT(B1120,""(.*)KPI.*""),LEN(REGEXEXTRACT(B1120,""(.*)KPI.*""))-1)"),"#N/A")</f>
        <v>#N/A</v>
      </c>
    </row>
    <row r="1121" spans="5:7" ht="13" x14ac:dyDescent="0.15">
      <c r="E1121" s="1" t="str">
        <f ca="1">IFERROR(INDIRECT(ADDRESS(MATCH(A1121,saturation_curves!A:A,0),MATCH(B1121,saturation_curves!$1:$1,0),4,1,"saturation_curves")),"")</f>
        <v/>
      </c>
      <c r="F1121" s="1" t="str">
        <f ca="1">IFERROR(INDIRECT(ADDRESS(MATCH(C1121,saturation_curves!A:A,0),MATCH(D1121,saturation_curves!$1:$1,0),4,1,"saturation_curves")),"")</f>
        <v/>
      </c>
      <c r="G1121" s="1" t="str">
        <f ca="1">IFERROR(__xludf.DUMMYFUNCTION("LEFT(REGEXEXTRACT(B1121,""(.*)KPI.*""),LEN(REGEXEXTRACT(B1121,""(.*)KPI.*""))-1)"),"#N/A")</f>
        <v>#N/A</v>
      </c>
    </row>
    <row r="1122" spans="5:7" ht="13" x14ac:dyDescent="0.15">
      <c r="E1122" s="1" t="str">
        <f ca="1">IFERROR(INDIRECT(ADDRESS(MATCH(A1122,saturation_curves!A:A,0),MATCH(B1122,saturation_curves!$1:$1,0),4,1,"saturation_curves")),"")</f>
        <v/>
      </c>
      <c r="F1122" s="1" t="str">
        <f ca="1">IFERROR(INDIRECT(ADDRESS(MATCH(C1122,saturation_curves!A:A,0),MATCH(D1122,saturation_curves!$1:$1,0),4,1,"saturation_curves")),"")</f>
        <v/>
      </c>
      <c r="G1122" s="1" t="str">
        <f ca="1">IFERROR(__xludf.DUMMYFUNCTION("LEFT(REGEXEXTRACT(B1122,""(.*)KPI.*""),LEN(REGEXEXTRACT(B1122,""(.*)KPI.*""))-1)"),"#N/A")</f>
        <v>#N/A</v>
      </c>
    </row>
    <row r="1123" spans="5:7" ht="13" x14ac:dyDescent="0.15">
      <c r="E1123" s="1" t="str">
        <f ca="1">IFERROR(INDIRECT(ADDRESS(MATCH(A1123,saturation_curves!A:A,0),MATCH(B1123,saturation_curves!$1:$1,0),4,1,"saturation_curves")),"")</f>
        <v/>
      </c>
      <c r="F1123" s="1" t="str">
        <f ca="1">IFERROR(INDIRECT(ADDRESS(MATCH(C1123,saturation_curves!A:A,0),MATCH(D1123,saturation_curves!$1:$1,0),4,1,"saturation_curves")),"")</f>
        <v/>
      </c>
      <c r="G1123" s="1" t="str">
        <f ca="1">IFERROR(__xludf.DUMMYFUNCTION("LEFT(REGEXEXTRACT(B1123,""(.*)KPI.*""),LEN(REGEXEXTRACT(B1123,""(.*)KPI.*""))-1)"),"#N/A")</f>
        <v>#N/A</v>
      </c>
    </row>
    <row r="1124" spans="5:7" ht="13" x14ac:dyDescent="0.15">
      <c r="E1124" s="1" t="str">
        <f ca="1">IFERROR(INDIRECT(ADDRESS(MATCH(A1124,saturation_curves!A:A,0),MATCH(B1124,saturation_curves!$1:$1,0),4,1,"saturation_curves")),"")</f>
        <v/>
      </c>
      <c r="F1124" s="1" t="str">
        <f ca="1">IFERROR(INDIRECT(ADDRESS(MATCH(C1124,saturation_curves!A:A,0),MATCH(D1124,saturation_curves!$1:$1,0),4,1,"saturation_curves")),"")</f>
        <v/>
      </c>
      <c r="G1124" s="1" t="str">
        <f ca="1">IFERROR(__xludf.DUMMYFUNCTION("LEFT(REGEXEXTRACT(B1124,""(.*)KPI.*""),LEN(REGEXEXTRACT(B1124,""(.*)KPI.*""))-1)"),"#N/A")</f>
        <v>#N/A</v>
      </c>
    </row>
    <row r="1125" spans="5:7" ht="13" x14ac:dyDescent="0.15">
      <c r="E1125" s="1" t="str">
        <f ca="1">IFERROR(INDIRECT(ADDRESS(MATCH(A1125,saturation_curves!A:A,0),MATCH(B1125,saturation_curves!$1:$1,0),4,1,"saturation_curves")),"")</f>
        <v/>
      </c>
      <c r="F1125" s="1" t="str">
        <f ca="1">IFERROR(INDIRECT(ADDRESS(MATCH(C1125,saturation_curves!A:A,0),MATCH(D1125,saturation_curves!$1:$1,0),4,1,"saturation_curves")),"")</f>
        <v/>
      </c>
      <c r="G1125" s="1" t="str">
        <f ca="1">IFERROR(__xludf.DUMMYFUNCTION("LEFT(REGEXEXTRACT(B1125,""(.*)KPI.*""),LEN(REGEXEXTRACT(B1125,""(.*)KPI.*""))-1)"),"#N/A")</f>
        <v>#N/A</v>
      </c>
    </row>
    <row r="1126" spans="5:7" ht="13" x14ac:dyDescent="0.15">
      <c r="E1126" s="1" t="str">
        <f ca="1">IFERROR(INDIRECT(ADDRESS(MATCH(A1126,saturation_curves!A:A,0),MATCH(B1126,saturation_curves!$1:$1,0),4,1,"saturation_curves")),"")</f>
        <v/>
      </c>
      <c r="F1126" s="1" t="str">
        <f ca="1">IFERROR(INDIRECT(ADDRESS(MATCH(C1126,saturation_curves!A:A,0),MATCH(D1126,saturation_curves!$1:$1,0),4,1,"saturation_curves")),"")</f>
        <v/>
      </c>
      <c r="G1126" s="1" t="str">
        <f ca="1">IFERROR(__xludf.DUMMYFUNCTION("LEFT(REGEXEXTRACT(B1126,""(.*)KPI.*""),LEN(REGEXEXTRACT(B1126,""(.*)KPI.*""))-1)"),"#N/A")</f>
        <v>#N/A</v>
      </c>
    </row>
    <row r="1127" spans="5:7" ht="13" x14ac:dyDescent="0.15">
      <c r="E1127" s="1" t="str">
        <f ca="1">IFERROR(INDIRECT(ADDRESS(MATCH(A1127,saturation_curves!A:A,0),MATCH(B1127,saturation_curves!$1:$1,0),4,1,"saturation_curves")),"")</f>
        <v/>
      </c>
      <c r="F1127" s="1" t="str">
        <f ca="1">IFERROR(INDIRECT(ADDRESS(MATCH(C1127,saturation_curves!A:A,0),MATCH(D1127,saturation_curves!$1:$1,0),4,1,"saturation_curves")),"")</f>
        <v/>
      </c>
      <c r="G1127" s="1" t="str">
        <f ca="1">IFERROR(__xludf.DUMMYFUNCTION("LEFT(REGEXEXTRACT(B1127,""(.*)KPI.*""),LEN(REGEXEXTRACT(B1127,""(.*)KPI.*""))-1)"),"#N/A")</f>
        <v>#N/A</v>
      </c>
    </row>
    <row r="1128" spans="5:7" ht="13" x14ac:dyDescent="0.15">
      <c r="E1128" s="1" t="str">
        <f ca="1">IFERROR(INDIRECT(ADDRESS(MATCH(A1128,saturation_curves!A:A,0),MATCH(B1128,saturation_curves!$1:$1,0),4,1,"saturation_curves")),"")</f>
        <v/>
      </c>
      <c r="F1128" s="1" t="str">
        <f ca="1">IFERROR(INDIRECT(ADDRESS(MATCH(C1128,saturation_curves!A:A,0),MATCH(D1128,saturation_curves!$1:$1,0),4,1,"saturation_curves")),"")</f>
        <v/>
      </c>
      <c r="G1128" s="1" t="str">
        <f ca="1">IFERROR(__xludf.DUMMYFUNCTION("LEFT(REGEXEXTRACT(B1128,""(.*)KPI.*""),LEN(REGEXEXTRACT(B1128,""(.*)KPI.*""))-1)"),"#N/A")</f>
        <v>#N/A</v>
      </c>
    </row>
    <row r="1129" spans="5:7" ht="13" x14ac:dyDescent="0.15">
      <c r="E1129" s="1" t="str">
        <f ca="1">IFERROR(INDIRECT(ADDRESS(MATCH(A1129,saturation_curves!A:A,0),MATCH(B1129,saturation_curves!$1:$1,0),4,1,"saturation_curves")),"")</f>
        <v/>
      </c>
      <c r="F1129" s="1" t="str">
        <f ca="1">IFERROR(INDIRECT(ADDRESS(MATCH(C1129,saturation_curves!A:A,0),MATCH(D1129,saturation_curves!$1:$1,0),4,1,"saturation_curves")),"")</f>
        <v/>
      </c>
      <c r="G1129" s="1" t="str">
        <f ca="1">IFERROR(__xludf.DUMMYFUNCTION("LEFT(REGEXEXTRACT(B1129,""(.*)KPI.*""),LEN(REGEXEXTRACT(B1129,""(.*)KPI.*""))-1)"),"#N/A")</f>
        <v>#N/A</v>
      </c>
    </row>
    <row r="1130" spans="5:7" ht="13" x14ac:dyDescent="0.15">
      <c r="E1130" s="1" t="str">
        <f ca="1">IFERROR(INDIRECT(ADDRESS(MATCH(A1130,saturation_curves!A:A,0),MATCH(B1130,saturation_curves!$1:$1,0),4,1,"saturation_curves")),"")</f>
        <v/>
      </c>
      <c r="F1130" s="1" t="str">
        <f ca="1">IFERROR(INDIRECT(ADDRESS(MATCH(C1130,saturation_curves!A:A,0),MATCH(D1130,saturation_curves!$1:$1,0),4,1,"saturation_curves")),"")</f>
        <v/>
      </c>
      <c r="G1130" s="1" t="str">
        <f ca="1">IFERROR(__xludf.DUMMYFUNCTION("LEFT(REGEXEXTRACT(B1130,""(.*)KPI.*""),LEN(REGEXEXTRACT(B1130,""(.*)KPI.*""))-1)"),"#N/A")</f>
        <v>#N/A</v>
      </c>
    </row>
    <row r="1131" spans="5:7" ht="13" x14ac:dyDescent="0.15">
      <c r="E1131" s="1" t="str">
        <f ca="1">IFERROR(INDIRECT(ADDRESS(MATCH(A1131,saturation_curves!A:A,0),MATCH(B1131,saturation_curves!$1:$1,0),4,1,"saturation_curves")),"")</f>
        <v/>
      </c>
      <c r="F1131" s="1" t="str">
        <f ca="1">IFERROR(INDIRECT(ADDRESS(MATCH(C1131,saturation_curves!A:A,0),MATCH(D1131,saturation_curves!$1:$1,0),4,1,"saturation_curves")),"")</f>
        <v/>
      </c>
      <c r="G1131" s="1" t="str">
        <f ca="1">IFERROR(__xludf.DUMMYFUNCTION("LEFT(REGEXEXTRACT(B1131,""(.*)KPI.*""),LEN(REGEXEXTRACT(B1131,""(.*)KPI.*""))-1)"),"#N/A")</f>
        <v>#N/A</v>
      </c>
    </row>
    <row r="1132" spans="5:7" ht="13" x14ac:dyDescent="0.15">
      <c r="E1132" s="1" t="str">
        <f ca="1">IFERROR(INDIRECT(ADDRESS(MATCH(A1132,saturation_curves!A:A,0),MATCH(B1132,saturation_curves!$1:$1,0),4,1,"saturation_curves")),"")</f>
        <v/>
      </c>
      <c r="F1132" s="1" t="str">
        <f ca="1">IFERROR(INDIRECT(ADDRESS(MATCH(C1132,saturation_curves!A:A,0),MATCH(D1132,saturation_curves!$1:$1,0),4,1,"saturation_curves")),"")</f>
        <v/>
      </c>
      <c r="G1132" s="1" t="str">
        <f ca="1">IFERROR(__xludf.DUMMYFUNCTION("LEFT(REGEXEXTRACT(B1132,""(.*)KPI.*""),LEN(REGEXEXTRACT(B1132,""(.*)KPI.*""))-1)"),"#N/A")</f>
        <v>#N/A</v>
      </c>
    </row>
    <row r="1133" spans="5:7" ht="13" x14ac:dyDescent="0.15">
      <c r="E1133" s="1" t="str">
        <f ca="1">IFERROR(INDIRECT(ADDRESS(MATCH(A1133,saturation_curves!A:A,0),MATCH(B1133,saturation_curves!$1:$1,0),4,1,"saturation_curves")),"")</f>
        <v/>
      </c>
      <c r="F1133" s="1" t="str">
        <f ca="1">IFERROR(INDIRECT(ADDRESS(MATCH(C1133,saturation_curves!A:A,0),MATCH(D1133,saturation_curves!$1:$1,0),4,1,"saturation_curves")),"")</f>
        <v/>
      </c>
      <c r="G1133" s="1" t="str">
        <f ca="1">IFERROR(__xludf.DUMMYFUNCTION("LEFT(REGEXEXTRACT(B1133,""(.*)KPI.*""),LEN(REGEXEXTRACT(B1133,""(.*)KPI.*""))-1)"),"#N/A")</f>
        <v>#N/A</v>
      </c>
    </row>
    <row r="1134" spans="5:7" ht="13" x14ac:dyDescent="0.15">
      <c r="E1134" s="1" t="str">
        <f ca="1">IFERROR(INDIRECT(ADDRESS(MATCH(A1134,saturation_curves!A:A,0),MATCH(B1134,saturation_curves!$1:$1,0),4,1,"saturation_curves")),"")</f>
        <v/>
      </c>
      <c r="F1134" s="1" t="str">
        <f ca="1">IFERROR(INDIRECT(ADDRESS(MATCH(C1134,saturation_curves!A:A,0),MATCH(D1134,saturation_curves!$1:$1,0),4,1,"saturation_curves")),"")</f>
        <v/>
      </c>
      <c r="G1134" s="1" t="str">
        <f ca="1">IFERROR(__xludf.DUMMYFUNCTION("LEFT(REGEXEXTRACT(B1134,""(.*)KPI.*""),LEN(REGEXEXTRACT(B1134,""(.*)KPI.*""))-1)"),"#N/A")</f>
        <v>#N/A</v>
      </c>
    </row>
    <row r="1135" spans="5:7" ht="13" x14ac:dyDescent="0.15">
      <c r="E1135" s="1" t="str">
        <f ca="1">IFERROR(INDIRECT(ADDRESS(MATCH(A1135,saturation_curves!A:A,0),MATCH(B1135,saturation_curves!$1:$1,0),4,1,"saturation_curves")),"")</f>
        <v/>
      </c>
      <c r="F1135" s="1" t="str">
        <f ca="1">IFERROR(INDIRECT(ADDRESS(MATCH(C1135,saturation_curves!A:A,0),MATCH(D1135,saturation_curves!$1:$1,0),4,1,"saturation_curves")),"")</f>
        <v/>
      </c>
      <c r="G1135" s="1" t="str">
        <f ca="1">IFERROR(__xludf.DUMMYFUNCTION("LEFT(REGEXEXTRACT(B1135,""(.*)KPI.*""),LEN(REGEXEXTRACT(B1135,""(.*)KPI.*""))-1)"),"#N/A")</f>
        <v>#N/A</v>
      </c>
    </row>
    <row r="1136" spans="5:7" ht="13" x14ac:dyDescent="0.15">
      <c r="E1136" s="1" t="str">
        <f ca="1">IFERROR(INDIRECT(ADDRESS(MATCH(A1136,saturation_curves!A:A,0),MATCH(B1136,saturation_curves!$1:$1,0),4,1,"saturation_curves")),"")</f>
        <v/>
      </c>
      <c r="F1136" s="1" t="str">
        <f ca="1">IFERROR(INDIRECT(ADDRESS(MATCH(C1136,saturation_curves!A:A,0),MATCH(D1136,saturation_curves!$1:$1,0),4,1,"saturation_curves")),"")</f>
        <v/>
      </c>
      <c r="G1136" s="1" t="str">
        <f ca="1">IFERROR(__xludf.DUMMYFUNCTION("LEFT(REGEXEXTRACT(B1136,""(.*)KPI.*""),LEN(REGEXEXTRACT(B1136,""(.*)KPI.*""))-1)"),"#N/A")</f>
        <v>#N/A</v>
      </c>
    </row>
    <row r="1137" spans="5:7" ht="13" x14ac:dyDescent="0.15">
      <c r="E1137" s="1" t="str">
        <f ca="1">IFERROR(INDIRECT(ADDRESS(MATCH(A1137,saturation_curves!A:A,0),MATCH(B1137,saturation_curves!$1:$1,0),4,1,"saturation_curves")),"")</f>
        <v/>
      </c>
      <c r="F1137" s="1" t="str">
        <f ca="1">IFERROR(INDIRECT(ADDRESS(MATCH(C1137,saturation_curves!A:A,0),MATCH(D1137,saturation_curves!$1:$1,0),4,1,"saturation_curves")),"")</f>
        <v/>
      </c>
      <c r="G1137" s="1" t="str">
        <f ca="1">IFERROR(__xludf.DUMMYFUNCTION("LEFT(REGEXEXTRACT(B1137,""(.*)KPI.*""),LEN(REGEXEXTRACT(B1137,""(.*)KPI.*""))-1)"),"#N/A")</f>
        <v>#N/A</v>
      </c>
    </row>
    <row r="1138" spans="5:7" ht="13" x14ac:dyDescent="0.15">
      <c r="E1138" s="1" t="str">
        <f ca="1">IFERROR(INDIRECT(ADDRESS(MATCH(A1138,saturation_curves!A:A,0),MATCH(B1138,saturation_curves!$1:$1,0),4,1,"saturation_curves")),"")</f>
        <v/>
      </c>
      <c r="F1138" s="1" t="str">
        <f ca="1">IFERROR(INDIRECT(ADDRESS(MATCH(C1138,saturation_curves!A:A,0),MATCH(D1138,saturation_curves!$1:$1,0),4,1,"saturation_curves")),"")</f>
        <v/>
      </c>
      <c r="G1138" s="1" t="str">
        <f ca="1">IFERROR(__xludf.DUMMYFUNCTION("LEFT(REGEXEXTRACT(B1138,""(.*)KPI.*""),LEN(REGEXEXTRACT(B1138,""(.*)KPI.*""))-1)"),"#N/A")</f>
        <v>#N/A</v>
      </c>
    </row>
    <row r="1139" spans="5:7" ht="13" x14ac:dyDescent="0.15">
      <c r="E1139" s="1" t="str">
        <f ca="1">IFERROR(INDIRECT(ADDRESS(MATCH(A1139,saturation_curves!A:A,0),MATCH(B1139,saturation_curves!$1:$1,0),4,1,"saturation_curves")),"")</f>
        <v/>
      </c>
      <c r="F1139" s="1" t="str">
        <f ca="1">IFERROR(INDIRECT(ADDRESS(MATCH(C1139,saturation_curves!A:A,0),MATCH(D1139,saturation_curves!$1:$1,0),4,1,"saturation_curves")),"")</f>
        <v/>
      </c>
      <c r="G1139" s="1" t="str">
        <f ca="1">IFERROR(__xludf.DUMMYFUNCTION("LEFT(REGEXEXTRACT(B1139,""(.*)KPI.*""),LEN(REGEXEXTRACT(B1139,""(.*)KPI.*""))-1)"),"#N/A")</f>
        <v>#N/A</v>
      </c>
    </row>
    <row r="1140" spans="5:7" ht="13" x14ac:dyDescent="0.15">
      <c r="E1140" s="1" t="str">
        <f ca="1">IFERROR(INDIRECT(ADDRESS(MATCH(A1140,saturation_curves!A:A,0),MATCH(B1140,saturation_curves!$1:$1,0),4,1,"saturation_curves")),"")</f>
        <v/>
      </c>
      <c r="F1140" s="1" t="str">
        <f ca="1">IFERROR(INDIRECT(ADDRESS(MATCH(C1140,saturation_curves!A:A,0),MATCH(D1140,saturation_curves!$1:$1,0),4,1,"saturation_curves")),"")</f>
        <v/>
      </c>
      <c r="G1140" s="1" t="str">
        <f ca="1">IFERROR(__xludf.DUMMYFUNCTION("LEFT(REGEXEXTRACT(B1140,""(.*)KPI.*""),LEN(REGEXEXTRACT(B1140,""(.*)KPI.*""))-1)"),"#N/A")</f>
        <v>#N/A</v>
      </c>
    </row>
    <row r="1141" spans="5:7" ht="13" x14ac:dyDescent="0.15">
      <c r="E1141" s="1" t="str">
        <f ca="1">IFERROR(INDIRECT(ADDRESS(MATCH(A1141,saturation_curves!A:A,0),MATCH(B1141,saturation_curves!$1:$1,0),4,1,"saturation_curves")),"")</f>
        <v/>
      </c>
      <c r="F1141" s="1" t="str">
        <f ca="1">IFERROR(INDIRECT(ADDRESS(MATCH(C1141,saturation_curves!A:A,0),MATCH(D1141,saturation_curves!$1:$1,0),4,1,"saturation_curves")),"")</f>
        <v/>
      </c>
      <c r="G1141" s="1" t="str">
        <f ca="1">IFERROR(__xludf.DUMMYFUNCTION("LEFT(REGEXEXTRACT(B1141,""(.*)KPI.*""),LEN(REGEXEXTRACT(B1141,""(.*)KPI.*""))-1)"),"#N/A")</f>
        <v>#N/A</v>
      </c>
    </row>
    <row r="1142" spans="5:7" ht="13" x14ac:dyDescent="0.15">
      <c r="E1142" s="1" t="str">
        <f ca="1">IFERROR(INDIRECT(ADDRESS(MATCH(A1142,saturation_curves!A:A,0),MATCH(B1142,saturation_curves!$1:$1,0),4,1,"saturation_curves")),"")</f>
        <v/>
      </c>
      <c r="F1142" s="1" t="str">
        <f ca="1">IFERROR(INDIRECT(ADDRESS(MATCH(C1142,saturation_curves!A:A,0),MATCH(D1142,saturation_curves!$1:$1,0),4,1,"saturation_curves")),"")</f>
        <v/>
      </c>
      <c r="G1142" s="1" t="str">
        <f ca="1">IFERROR(__xludf.DUMMYFUNCTION("LEFT(REGEXEXTRACT(B1142,""(.*)KPI.*""),LEN(REGEXEXTRACT(B1142,""(.*)KPI.*""))-1)"),"#N/A")</f>
        <v>#N/A</v>
      </c>
    </row>
    <row r="1143" spans="5:7" ht="13" x14ac:dyDescent="0.15">
      <c r="E1143" s="1" t="str">
        <f ca="1">IFERROR(INDIRECT(ADDRESS(MATCH(A1143,saturation_curves!A:A,0),MATCH(B1143,saturation_curves!$1:$1,0),4,1,"saturation_curves")),"")</f>
        <v/>
      </c>
      <c r="F1143" s="1" t="str">
        <f ca="1">IFERROR(INDIRECT(ADDRESS(MATCH(C1143,saturation_curves!A:A,0),MATCH(D1143,saturation_curves!$1:$1,0),4,1,"saturation_curves")),"")</f>
        <v/>
      </c>
      <c r="G1143" s="1" t="str">
        <f ca="1">IFERROR(__xludf.DUMMYFUNCTION("LEFT(REGEXEXTRACT(B1143,""(.*)KPI.*""),LEN(REGEXEXTRACT(B1143,""(.*)KPI.*""))-1)"),"#N/A")</f>
        <v>#N/A</v>
      </c>
    </row>
    <row r="1144" spans="5:7" ht="13" x14ac:dyDescent="0.15">
      <c r="E1144" s="1" t="str">
        <f ca="1">IFERROR(INDIRECT(ADDRESS(MATCH(A1144,saturation_curves!A:A,0),MATCH(B1144,saturation_curves!$1:$1,0),4,1,"saturation_curves")),"")</f>
        <v/>
      </c>
      <c r="F1144" s="1" t="str">
        <f ca="1">IFERROR(INDIRECT(ADDRESS(MATCH(C1144,saturation_curves!A:A,0),MATCH(D1144,saturation_curves!$1:$1,0),4,1,"saturation_curves")),"")</f>
        <v/>
      </c>
      <c r="G1144" s="1" t="str">
        <f ca="1">IFERROR(__xludf.DUMMYFUNCTION("LEFT(REGEXEXTRACT(B1144,""(.*)KPI.*""),LEN(REGEXEXTRACT(B1144,""(.*)KPI.*""))-1)"),"#N/A")</f>
        <v>#N/A</v>
      </c>
    </row>
    <row r="1145" spans="5:7" ht="13" x14ac:dyDescent="0.15">
      <c r="E1145" s="1" t="str">
        <f ca="1">IFERROR(INDIRECT(ADDRESS(MATCH(A1145,saturation_curves!A:A,0),MATCH(B1145,saturation_curves!$1:$1,0),4,1,"saturation_curves")),"")</f>
        <v/>
      </c>
      <c r="F1145" s="1" t="str">
        <f ca="1">IFERROR(INDIRECT(ADDRESS(MATCH(C1145,saturation_curves!A:A,0),MATCH(D1145,saturation_curves!$1:$1,0),4,1,"saturation_curves")),"")</f>
        <v/>
      </c>
      <c r="G1145" s="1" t="str">
        <f ca="1">IFERROR(__xludf.DUMMYFUNCTION("LEFT(REGEXEXTRACT(B1145,""(.*)KPI.*""),LEN(REGEXEXTRACT(B1145,""(.*)KPI.*""))-1)"),"#N/A")</f>
        <v>#N/A</v>
      </c>
    </row>
    <row r="1146" spans="5:7" ht="13" x14ac:dyDescent="0.15">
      <c r="E1146" s="1" t="str">
        <f ca="1">IFERROR(INDIRECT(ADDRESS(MATCH(A1146,saturation_curves!A:A,0),MATCH(B1146,saturation_curves!$1:$1,0),4,1,"saturation_curves")),"")</f>
        <v/>
      </c>
      <c r="F1146" s="1" t="str">
        <f ca="1">IFERROR(INDIRECT(ADDRESS(MATCH(C1146,saturation_curves!A:A,0),MATCH(D1146,saturation_curves!$1:$1,0),4,1,"saturation_curves")),"")</f>
        <v/>
      </c>
      <c r="G1146" s="1" t="str">
        <f ca="1">IFERROR(__xludf.DUMMYFUNCTION("LEFT(REGEXEXTRACT(B1146,""(.*)KPI.*""),LEN(REGEXEXTRACT(B1146,""(.*)KPI.*""))-1)"),"#N/A")</f>
        <v>#N/A</v>
      </c>
    </row>
    <row r="1147" spans="5:7" ht="13" x14ac:dyDescent="0.15">
      <c r="E1147" s="1" t="str">
        <f ca="1">IFERROR(INDIRECT(ADDRESS(MATCH(A1147,saturation_curves!A:A,0),MATCH(B1147,saturation_curves!$1:$1,0),4,1,"saturation_curves")),"")</f>
        <v/>
      </c>
      <c r="F1147" s="1" t="str">
        <f ca="1">IFERROR(INDIRECT(ADDRESS(MATCH(C1147,saturation_curves!A:A,0),MATCH(D1147,saturation_curves!$1:$1,0),4,1,"saturation_curves")),"")</f>
        <v/>
      </c>
      <c r="G1147" s="1" t="str">
        <f ca="1">IFERROR(__xludf.DUMMYFUNCTION("LEFT(REGEXEXTRACT(B1147,""(.*)KPI.*""),LEN(REGEXEXTRACT(B1147,""(.*)KPI.*""))-1)"),"#N/A")</f>
        <v>#N/A</v>
      </c>
    </row>
    <row r="1148" spans="5:7" ht="13" x14ac:dyDescent="0.15">
      <c r="E1148" s="1" t="str">
        <f ca="1">IFERROR(INDIRECT(ADDRESS(MATCH(A1148,saturation_curves!A:A,0),MATCH(B1148,saturation_curves!$1:$1,0),4,1,"saturation_curves")),"")</f>
        <v/>
      </c>
      <c r="F1148" s="1" t="str">
        <f ca="1">IFERROR(INDIRECT(ADDRESS(MATCH(C1148,saturation_curves!A:A,0),MATCH(D1148,saturation_curves!$1:$1,0),4,1,"saturation_curves")),"")</f>
        <v/>
      </c>
      <c r="G1148" s="1" t="str">
        <f ca="1">IFERROR(__xludf.DUMMYFUNCTION("LEFT(REGEXEXTRACT(B1148,""(.*)KPI.*""),LEN(REGEXEXTRACT(B1148,""(.*)KPI.*""))-1)"),"#N/A")</f>
        <v>#N/A</v>
      </c>
    </row>
    <row r="1149" spans="5:7" ht="13" x14ac:dyDescent="0.15">
      <c r="E1149" s="1" t="str">
        <f ca="1">IFERROR(INDIRECT(ADDRESS(MATCH(A1149,saturation_curves!A:A,0),MATCH(B1149,saturation_curves!$1:$1,0),4,1,"saturation_curves")),"")</f>
        <v/>
      </c>
      <c r="F1149" s="1" t="str">
        <f ca="1">IFERROR(INDIRECT(ADDRESS(MATCH(C1149,saturation_curves!A:A,0),MATCH(D1149,saturation_curves!$1:$1,0),4,1,"saturation_curves")),"")</f>
        <v/>
      </c>
      <c r="G1149" s="1" t="str">
        <f ca="1">IFERROR(__xludf.DUMMYFUNCTION("LEFT(REGEXEXTRACT(B1149,""(.*)KPI.*""),LEN(REGEXEXTRACT(B1149,""(.*)KPI.*""))-1)"),"#N/A")</f>
        <v>#N/A</v>
      </c>
    </row>
    <row r="1150" spans="5:7" ht="13" x14ac:dyDescent="0.15">
      <c r="E1150" s="1" t="str">
        <f ca="1">IFERROR(INDIRECT(ADDRESS(MATCH(A1150,saturation_curves!A:A,0),MATCH(B1150,saturation_curves!$1:$1,0),4,1,"saturation_curves")),"")</f>
        <v/>
      </c>
      <c r="F1150" s="1" t="str">
        <f ca="1">IFERROR(INDIRECT(ADDRESS(MATCH(C1150,saturation_curves!A:A,0),MATCH(D1150,saturation_curves!$1:$1,0),4,1,"saturation_curves")),"")</f>
        <v/>
      </c>
      <c r="G1150" s="1" t="str">
        <f ca="1">IFERROR(__xludf.DUMMYFUNCTION("LEFT(REGEXEXTRACT(B1150,""(.*)KPI.*""),LEN(REGEXEXTRACT(B1150,""(.*)KPI.*""))-1)"),"#N/A")</f>
        <v>#N/A</v>
      </c>
    </row>
    <row r="1151" spans="5:7" ht="13" x14ac:dyDescent="0.15">
      <c r="E1151" s="1" t="str">
        <f ca="1">IFERROR(INDIRECT(ADDRESS(MATCH(A1151,saturation_curves!A:A,0),MATCH(B1151,saturation_curves!$1:$1,0),4,1,"saturation_curves")),"")</f>
        <v/>
      </c>
      <c r="F1151" s="1" t="str">
        <f ca="1">IFERROR(INDIRECT(ADDRESS(MATCH(C1151,saturation_curves!A:A,0),MATCH(D1151,saturation_curves!$1:$1,0),4,1,"saturation_curves")),"")</f>
        <v/>
      </c>
      <c r="G1151" s="1" t="str">
        <f ca="1">IFERROR(__xludf.DUMMYFUNCTION("LEFT(REGEXEXTRACT(B1151,""(.*)KPI.*""),LEN(REGEXEXTRACT(B1151,""(.*)KPI.*""))-1)"),"#N/A")</f>
        <v>#N/A</v>
      </c>
    </row>
    <row r="1152" spans="5:7" ht="13" x14ac:dyDescent="0.15">
      <c r="E1152" s="1" t="str">
        <f ca="1">IFERROR(INDIRECT(ADDRESS(MATCH(A1152,saturation_curves!A:A,0),MATCH(B1152,saturation_curves!$1:$1,0),4,1,"saturation_curves")),"")</f>
        <v/>
      </c>
      <c r="F1152" s="1" t="str">
        <f ca="1">IFERROR(INDIRECT(ADDRESS(MATCH(C1152,saturation_curves!A:A,0),MATCH(D1152,saturation_curves!$1:$1,0),4,1,"saturation_curves")),"")</f>
        <v/>
      </c>
      <c r="G1152" s="1" t="str">
        <f ca="1">IFERROR(__xludf.DUMMYFUNCTION("LEFT(REGEXEXTRACT(B1152,""(.*)KPI.*""),LEN(REGEXEXTRACT(B1152,""(.*)KPI.*""))-1)"),"#N/A")</f>
        <v>#N/A</v>
      </c>
    </row>
    <row r="1153" spans="5:7" ht="13" x14ac:dyDescent="0.15">
      <c r="E1153" s="1" t="str">
        <f ca="1">IFERROR(INDIRECT(ADDRESS(MATCH(A1153,saturation_curves!A:A,0),MATCH(B1153,saturation_curves!$1:$1,0),4,1,"saturation_curves")),"")</f>
        <v/>
      </c>
      <c r="F1153" s="1" t="str">
        <f ca="1">IFERROR(INDIRECT(ADDRESS(MATCH(C1153,saturation_curves!A:A,0),MATCH(D1153,saturation_curves!$1:$1,0),4,1,"saturation_curves")),"")</f>
        <v/>
      </c>
      <c r="G1153" s="1" t="str">
        <f ca="1">IFERROR(__xludf.DUMMYFUNCTION("LEFT(REGEXEXTRACT(B1153,""(.*)KPI.*""),LEN(REGEXEXTRACT(B1153,""(.*)KPI.*""))-1)"),"#N/A")</f>
        <v>#N/A</v>
      </c>
    </row>
    <row r="1154" spans="5:7" ht="13" x14ac:dyDescent="0.15">
      <c r="E1154" s="1" t="str">
        <f ca="1">IFERROR(INDIRECT(ADDRESS(MATCH(A1154,saturation_curves!A:A,0),MATCH(B1154,saturation_curves!$1:$1,0),4,1,"saturation_curves")),"")</f>
        <v/>
      </c>
      <c r="F1154" s="1" t="str">
        <f ca="1">IFERROR(INDIRECT(ADDRESS(MATCH(C1154,saturation_curves!A:A,0),MATCH(D1154,saturation_curves!$1:$1,0),4,1,"saturation_curves")),"")</f>
        <v/>
      </c>
      <c r="G1154" s="1" t="str">
        <f ca="1">IFERROR(__xludf.DUMMYFUNCTION("LEFT(REGEXEXTRACT(B1154,""(.*)KPI.*""),LEN(REGEXEXTRACT(B1154,""(.*)KPI.*""))-1)"),"#N/A")</f>
        <v>#N/A</v>
      </c>
    </row>
    <row r="1155" spans="5:7" ht="13" x14ac:dyDescent="0.15">
      <c r="E1155" s="1" t="str">
        <f ca="1">IFERROR(INDIRECT(ADDRESS(MATCH(A1155,saturation_curves!A:A,0),MATCH(B1155,saturation_curves!$1:$1,0),4,1,"saturation_curves")),"")</f>
        <v/>
      </c>
      <c r="F1155" s="1" t="str">
        <f ca="1">IFERROR(INDIRECT(ADDRESS(MATCH(C1155,saturation_curves!A:A,0),MATCH(D1155,saturation_curves!$1:$1,0),4,1,"saturation_curves")),"")</f>
        <v/>
      </c>
      <c r="G1155" s="1" t="str">
        <f ca="1">IFERROR(__xludf.DUMMYFUNCTION("LEFT(REGEXEXTRACT(B1155,""(.*)KPI.*""),LEN(REGEXEXTRACT(B1155,""(.*)KPI.*""))-1)"),"#N/A")</f>
        <v>#N/A</v>
      </c>
    </row>
    <row r="1156" spans="5:7" ht="13" x14ac:dyDescent="0.15">
      <c r="E1156" s="1" t="str">
        <f ca="1">IFERROR(INDIRECT(ADDRESS(MATCH(A1156,saturation_curves!A:A,0),MATCH(B1156,saturation_curves!$1:$1,0),4,1,"saturation_curves")),"")</f>
        <v/>
      </c>
      <c r="F1156" s="1" t="str">
        <f ca="1">IFERROR(INDIRECT(ADDRESS(MATCH(C1156,saturation_curves!A:A,0),MATCH(D1156,saturation_curves!$1:$1,0),4,1,"saturation_curves")),"")</f>
        <v/>
      </c>
      <c r="G1156" s="1" t="str">
        <f ca="1">IFERROR(__xludf.DUMMYFUNCTION("LEFT(REGEXEXTRACT(B1156,""(.*)KPI.*""),LEN(REGEXEXTRACT(B1156,""(.*)KPI.*""))-1)"),"#N/A")</f>
        <v>#N/A</v>
      </c>
    </row>
    <row r="1157" spans="5:7" ht="13" x14ac:dyDescent="0.15">
      <c r="E1157" s="1" t="str">
        <f ca="1">IFERROR(INDIRECT(ADDRESS(MATCH(A1157,saturation_curves!A:A,0),MATCH(B1157,saturation_curves!$1:$1,0),4,1,"saturation_curves")),"")</f>
        <v/>
      </c>
      <c r="F1157" s="1" t="str">
        <f ca="1">IFERROR(INDIRECT(ADDRESS(MATCH(C1157,saturation_curves!A:A,0),MATCH(D1157,saturation_curves!$1:$1,0),4,1,"saturation_curves")),"")</f>
        <v/>
      </c>
      <c r="G1157" s="1" t="str">
        <f ca="1">IFERROR(__xludf.DUMMYFUNCTION("LEFT(REGEXEXTRACT(B1157,""(.*)KPI.*""),LEN(REGEXEXTRACT(B1157,""(.*)KPI.*""))-1)"),"#N/A")</f>
        <v>#N/A</v>
      </c>
    </row>
    <row r="1158" spans="5:7" ht="13" x14ac:dyDescent="0.15">
      <c r="E1158" s="1" t="str">
        <f ca="1">IFERROR(INDIRECT(ADDRESS(MATCH(A1158,saturation_curves!A:A,0),MATCH(B1158,saturation_curves!$1:$1,0),4,1,"saturation_curves")),"")</f>
        <v/>
      </c>
      <c r="F1158" s="1" t="str">
        <f ca="1">IFERROR(INDIRECT(ADDRESS(MATCH(C1158,saturation_curves!A:A,0),MATCH(D1158,saturation_curves!$1:$1,0),4,1,"saturation_curves")),"")</f>
        <v/>
      </c>
      <c r="G1158" s="1" t="str">
        <f ca="1">IFERROR(__xludf.DUMMYFUNCTION("LEFT(REGEXEXTRACT(B1158,""(.*)KPI.*""),LEN(REGEXEXTRACT(B1158,""(.*)KPI.*""))-1)"),"#N/A")</f>
        <v>#N/A</v>
      </c>
    </row>
    <row r="1159" spans="5:7" ht="13" x14ac:dyDescent="0.15">
      <c r="E1159" s="1" t="str">
        <f ca="1">IFERROR(INDIRECT(ADDRESS(MATCH(A1159,saturation_curves!A:A,0),MATCH(B1159,saturation_curves!$1:$1,0),4,1,"saturation_curves")),"")</f>
        <v/>
      </c>
      <c r="F1159" s="1" t="str">
        <f ca="1">IFERROR(INDIRECT(ADDRESS(MATCH(C1159,saturation_curves!A:A,0),MATCH(D1159,saturation_curves!$1:$1,0),4,1,"saturation_curves")),"")</f>
        <v/>
      </c>
      <c r="G1159" s="1" t="str">
        <f ca="1">IFERROR(__xludf.DUMMYFUNCTION("LEFT(REGEXEXTRACT(B1159,""(.*)KPI.*""),LEN(REGEXEXTRACT(B1159,""(.*)KPI.*""))-1)"),"#N/A")</f>
        <v>#N/A</v>
      </c>
    </row>
    <row r="1160" spans="5:7" ht="13" x14ac:dyDescent="0.15">
      <c r="E1160" s="1" t="str">
        <f ca="1">IFERROR(INDIRECT(ADDRESS(MATCH(A1160,saturation_curves!A:A,0),MATCH(B1160,saturation_curves!$1:$1,0),4,1,"saturation_curves")),"")</f>
        <v/>
      </c>
      <c r="F1160" s="1" t="str">
        <f ca="1">IFERROR(INDIRECT(ADDRESS(MATCH(C1160,saturation_curves!A:A,0),MATCH(D1160,saturation_curves!$1:$1,0),4,1,"saturation_curves")),"")</f>
        <v/>
      </c>
      <c r="G1160" s="1" t="str">
        <f ca="1">IFERROR(__xludf.DUMMYFUNCTION("LEFT(REGEXEXTRACT(B1160,""(.*)KPI.*""),LEN(REGEXEXTRACT(B1160,""(.*)KPI.*""))-1)"),"#N/A")</f>
        <v>#N/A</v>
      </c>
    </row>
    <row r="1161" spans="5:7" ht="13" x14ac:dyDescent="0.15">
      <c r="E1161" s="1" t="str">
        <f ca="1">IFERROR(INDIRECT(ADDRESS(MATCH(A1161,saturation_curves!A:A,0),MATCH(B1161,saturation_curves!$1:$1,0),4,1,"saturation_curves")),"")</f>
        <v/>
      </c>
      <c r="F1161" s="1" t="str">
        <f ca="1">IFERROR(INDIRECT(ADDRESS(MATCH(C1161,saturation_curves!A:A,0),MATCH(D1161,saturation_curves!$1:$1,0),4,1,"saturation_curves")),"")</f>
        <v/>
      </c>
      <c r="G1161" s="1" t="str">
        <f ca="1">IFERROR(__xludf.DUMMYFUNCTION("LEFT(REGEXEXTRACT(B1161,""(.*)KPI.*""),LEN(REGEXEXTRACT(B1161,""(.*)KPI.*""))-1)"),"#N/A")</f>
        <v>#N/A</v>
      </c>
    </row>
    <row r="1162" spans="5:7" ht="13" x14ac:dyDescent="0.15">
      <c r="E1162" s="1" t="str">
        <f ca="1">IFERROR(INDIRECT(ADDRESS(MATCH(A1162,saturation_curves!A:A,0),MATCH(B1162,saturation_curves!$1:$1,0),4,1,"saturation_curves")),"")</f>
        <v/>
      </c>
      <c r="F1162" s="1" t="str">
        <f ca="1">IFERROR(INDIRECT(ADDRESS(MATCH(C1162,saturation_curves!A:A,0),MATCH(D1162,saturation_curves!$1:$1,0),4,1,"saturation_curves")),"")</f>
        <v/>
      </c>
      <c r="G1162" s="1" t="str">
        <f ca="1">IFERROR(__xludf.DUMMYFUNCTION("LEFT(REGEXEXTRACT(B1162,""(.*)KPI.*""),LEN(REGEXEXTRACT(B1162,""(.*)KPI.*""))-1)"),"#N/A")</f>
        <v>#N/A</v>
      </c>
    </row>
    <row r="1163" spans="5:7" ht="13" x14ac:dyDescent="0.15">
      <c r="E1163" s="1" t="str">
        <f ca="1">IFERROR(INDIRECT(ADDRESS(MATCH(A1163,saturation_curves!A:A,0),MATCH(B1163,saturation_curves!$1:$1,0),4,1,"saturation_curves")),"")</f>
        <v/>
      </c>
      <c r="F1163" s="1" t="str">
        <f ca="1">IFERROR(INDIRECT(ADDRESS(MATCH(C1163,saturation_curves!A:A,0),MATCH(D1163,saturation_curves!$1:$1,0),4,1,"saturation_curves")),"")</f>
        <v/>
      </c>
      <c r="G1163" s="1" t="str">
        <f ca="1">IFERROR(__xludf.DUMMYFUNCTION("LEFT(REGEXEXTRACT(B1163,""(.*)KPI.*""),LEN(REGEXEXTRACT(B1163,""(.*)KPI.*""))-1)"),"#N/A")</f>
        <v>#N/A</v>
      </c>
    </row>
    <row r="1164" spans="5:7" ht="13" x14ac:dyDescent="0.15">
      <c r="E1164" s="1" t="str">
        <f ca="1">IFERROR(INDIRECT(ADDRESS(MATCH(A1164,saturation_curves!A:A,0),MATCH(B1164,saturation_curves!$1:$1,0),4,1,"saturation_curves")),"")</f>
        <v/>
      </c>
      <c r="F1164" s="1" t="str">
        <f ca="1">IFERROR(INDIRECT(ADDRESS(MATCH(C1164,saturation_curves!A:A,0),MATCH(D1164,saturation_curves!$1:$1,0),4,1,"saturation_curves")),"")</f>
        <v/>
      </c>
      <c r="G1164" s="1" t="str">
        <f ca="1">IFERROR(__xludf.DUMMYFUNCTION("LEFT(REGEXEXTRACT(B1164,""(.*)KPI.*""),LEN(REGEXEXTRACT(B1164,""(.*)KPI.*""))-1)"),"#N/A")</f>
        <v>#N/A</v>
      </c>
    </row>
    <row r="1165" spans="5:7" ht="13" x14ac:dyDescent="0.15">
      <c r="E1165" s="1" t="str">
        <f ca="1">IFERROR(INDIRECT(ADDRESS(MATCH(A1165,saturation_curves!A:A,0),MATCH(B1165,saturation_curves!$1:$1,0),4,1,"saturation_curves")),"")</f>
        <v/>
      </c>
      <c r="F1165" s="1" t="str">
        <f ca="1">IFERROR(INDIRECT(ADDRESS(MATCH(C1165,saturation_curves!A:A,0),MATCH(D1165,saturation_curves!$1:$1,0),4,1,"saturation_curves")),"")</f>
        <v/>
      </c>
      <c r="G1165" s="1" t="str">
        <f ca="1">IFERROR(__xludf.DUMMYFUNCTION("LEFT(REGEXEXTRACT(B1165,""(.*)KPI.*""),LEN(REGEXEXTRACT(B1165,""(.*)KPI.*""))-1)"),"#N/A")</f>
        <v>#N/A</v>
      </c>
    </row>
    <row r="1166" spans="5:7" ht="13" x14ac:dyDescent="0.15">
      <c r="E1166" s="1" t="str">
        <f ca="1">IFERROR(INDIRECT(ADDRESS(MATCH(A1166,saturation_curves!A:A,0),MATCH(B1166,saturation_curves!$1:$1,0),4,1,"saturation_curves")),"")</f>
        <v/>
      </c>
      <c r="F1166" s="1" t="str">
        <f ca="1">IFERROR(INDIRECT(ADDRESS(MATCH(C1166,saturation_curves!A:A,0),MATCH(D1166,saturation_curves!$1:$1,0),4,1,"saturation_curves")),"")</f>
        <v/>
      </c>
      <c r="G1166" s="1" t="str">
        <f ca="1">IFERROR(__xludf.DUMMYFUNCTION("LEFT(REGEXEXTRACT(B1166,""(.*)KPI.*""),LEN(REGEXEXTRACT(B1166,""(.*)KPI.*""))-1)"),"#N/A")</f>
        <v>#N/A</v>
      </c>
    </row>
    <row r="1167" spans="5:7" ht="13" x14ac:dyDescent="0.15">
      <c r="E1167" s="1" t="str">
        <f ca="1">IFERROR(INDIRECT(ADDRESS(MATCH(A1167,saturation_curves!A:A,0),MATCH(B1167,saturation_curves!$1:$1,0),4,1,"saturation_curves")),"")</f>
        <v/>
      </c>
      <c r="F1167" s="1" t="str">
        <f ca="1">IFERROR(INDIRECT(ADDRESS(MATCH(C1167,saturation_curves!A:A,0),MATCH(D1167,saturation_curves!$1:$1,0),4,1,"saturation_curves")),"")</f>
        <v/>
      </c>
      <c r="G1167" s="1" t="str">
        <f ca="1">IFERROR(__xludf.DUMMYFUNCTION("LEFT(REGEXEXTRACT(B1167,""(.*)KPI.*""),LEN(REGEXEXTRACT(B1167,""(.*)KPI.*""))-1)"),"#N/A")</f>
        <v>#N/A</v>
      </c>
    </row>
    <row r="1168" spans="5:7" ht="13" x14ac:dyDescent="0.15">
      <c r="E1168" s="1" t="str">
        <f ca="1">IFERROR(INDIRECT(ADDRESS(MATCH(A1168,saturation_curves!A:A,0),MATCH(B1168,saturation_curves!$1:$1,0),4,1,"saturation_curves")),"")</f>
        <v/>
      </c>
      <c r="F1168" s="1" t="str">
        <f ca="1">IFERROR(INDIRECT(ADDRESS(MATCH(C1168,saturation_curves!A:A,0),MATCH(D1168,saturation_curves!$1:$1,0),4,1,"saturation_curves")),"")</f>
        <v/>
      </c>
      <c r="G1168" s="1" t="str">
        <f ca="1">IFERROR(__xludf.DUMMYFUNCTION("LEFT(REGEXEXTRACT(B1168,""(.*)KPI.*""),LEN(REGEXEXTRACT(B1168,""(.*)KPI.*""))-1)"),"#N/A")</f>
        <v>#N/A</v>
      </c>
    </row>
    <row r="1169" spans="5:7" ht="13" x14ac:dyDescent="0.15">
      <c r="E1169" s="1" t="str">
        <f ca="1">IFERROR(INDIRECT(ADDRESS(MATCH(A1169,saturation_curves!A:A,0),MATCH(B1169,saturation_curves!$1:$1,0),4,1,"saturation_curves")),"")</f>
        <v/>
      </c>
      <c r="F1169" s="1" t="str">
        <f ca="1">IFERROR(INDIRECT(ADDRESS(MATCH(C1169,saturation_curves!A:A,0),MATCH(D1169,saturation_curves!$1:$1,0),4,1,"saturation_curves")),"")</f>
        <v/>
      </c>
      <c r="G1169" s="1" t="str">
        <f ca="1">IFERROR(__xludf.DUMMYFUNCTION("LEFT(REGEXEXTRACT(B1169,""(.*)KPI.*""),LEN(REGEXEXTRACT(B1169,""(.*)KPI.*""))-1)"),"#N/A")</f>
        <v>#N/A</v>
      </c>
    </row>
    <row r="1170" spans="5:7" ht="13" x14ac:dyDescent="0.15">
      <c r="E1170" s="1" t="str">
        <f ca="1">IFERROR(INDIRECT(ADDRESS(MATCH(A1170,saturation_curves!A:A,0),MATCH(B1170,saturation_curves!$1:$1,0),4,1,"saturation_curves")),"")</f>
        <v/>
      </c>
      <c r="F1170" s="1" t="str">
        <f ca="1">IFERROR(INDIRECT(ADDRESS(MATCH(C1170,saturation_curves!A:A,0),MATCH(D1170,saturation_curves!$1:$1,0),4,1,"saturation_curves")),"")</f>
        <v/>
      </c>
      <c r="G1170" s="1" t="str">
        <f ca="1">IFERROR(__xludf.DUMMYFUNCTION("LEFT(REGEXEXTRACT(B1170,""(.*)KPI.*""),LEN(REGEXEXTRACT(B1170,""(.*)KPI.*""))-1)"),"#N/A")</f>
        <v>#N/A</v>
      </c>
    </row>
    <row r="1171" spans="5:7" ht="13" x14ac:dyDescent="0.15">
      <c r="E1171" s="1" t="str">
        <f ca="1">IFERROR(INDIRECT(ADDRESS(MATCH(A1171,saturation_curves!A:A,0),MATCH(B1171,saturation_curves!$1:$1,0),4,1,"saturation_curves")),"")</f>
        <v/>
      </c>
      <c r="F1171" s="1" t="str">
        <f ca="1">IFERROR(INDIRECT(ADDRESS(MATCH(C1171,saturation_curves!A:A,0),MATCH(D1171,saturation_curves!$1:$1,0),4,1,"saturation_curves")),"")</f>
        <v/>
      </c>
      <c r="G1171" s="1" t="str">
        <f ca="1">IFERROR(__xludf.DUMMYFUNCTION("LEFT(REGEXEXTRACT(B1171,""(.*)KPI.*""),LEN(REGEXEXTRACT(B1171,""(.*)KPI.*""))-1)"),"#N/A")</f>
        <v>#N/A</v>
      </c>
    </row>
    <row r="1172" spans="5:7" ht="13" x14ac:dyDescent="0.15">
      <c r="E1172" s="1" t="str">
        <f ca="1">IFERROR(INDIRECT(ADDRESS(MATCH(A1172,saturation_curves!A:A,0),MATCH(B1172,saturation_curves!$1:$1,0),4,1,"saturation_curves")),"")</f>
        <v/>
      </c>
      <c r="F1172" s="1" t="str">
        <f ca="1">IFERROR(INDIRECT(ADDRESS(MATCH(C1172,saturation_curves!A:A,0),MATCH(D1172,saturation_curves!$1:$1,0),4,1,"saturation_curves")),"")</f>
        <v/>
      </c>
      <c r="G1172" s="1" t="str">
        <f ca="1">IFERROR(__xludf.DUMMYFUNCTION("LEFT(REGEXEXTRACT(B1172,""(.*)KPI.*""),LEN(REGEXEXTRACT(B1172,""(.*)KPI.*""))-1)"),"#N/A")</f>
        <v>#N/A</v>
      </c>
    </row>
    <row r="1173" spans="5:7" ht="13" x14ac:dyDescent="0.15">
      <c r="E1173" s="1" t="str">
        <f ca="1">IFERROR(INDIRECT(ADDRESS(MATCH(A1173,saturation_curves!A:A,0),MATCH(B1173,saturation_curves!$1:$1,0),4,1,"saturation_curves")),"")</f>
        <v/>
      </c>
      <c r="F1173" s="1" t="str">
        <f ca="1">IFERROR(INDIRECT(ADDRESS(MATCH(C1173,saturation_curves!A:A,0),MATCH(D1173,saturation_curves!$1:$1,0),4,1,"saturation_curves")),"")</f>
        <v/>
      </c>
      <c r="G1173" s="1" t="str">
        <f ca="1">IFERROR(__xludf.DUMMYFUNCTION("LEFT(REGEXEXTRACT(B1173,""(.*)KPI.*""),LEN(REGEXEXTRACT(B1173,""(.*)KPI.*""))-1)"),"#N/A")</f>
        <v>#N/A</v>
      </c>
    </row>
    <row r="1174" spans="5:7" ht="13" x14ac:dyDescent="0.15">
      <c r="E1174" s="1" t="str">
        <f ca="1">IFERROR(INDIRECT(ADDRESS(MATCH(A1174,saturation_curves!A:A,0),MATCH(B1174,saturation_curves!$1:$1,0),4,1,"saturation_curves")),"")</f>
        <v/>
      </c>
      <c r="F1174" s="1" t="str">
        <f ca="1">IFERROR(INDIRECT(ADDRESS(MATCH(C1174,saturation_curves!A:A,0),MATCH(D1174,saturation_curves!$1:$1,0),4,1,"saturation_curves")),"")</f>
        <v/>
      </c>
      <c r="G1174" s="1" t="str">
        <f ca="1">IFERROR(__xludf.DUMMYFUNCTION("LEFT(REGEXEXTRACT(B1174,""(.*)KPI.*""),LEN(REGEXEXTRACT(B1174,""(.*)KPI.*""))-1)"),"#N/A")</f>
        <v>#N/A</v>
      </c>
    </row>
    <row r="1175" spans="5:7" ht="13" x14ac:dyDescent="0.15">
      <c r="E1175" s="1" t="str">
        <f ca="1">IFERROR(INDIRECT(ADDRESS(MATCH(A1175,saturation_curves!A:A,0),MATCH(B1175,saturation_curves!$1:$1,0),4,1,"saturation_curves")),"")</f>
        <v/>
      </c>
      <c r="F1175" s="1" t="str">
        <f ca="1">IFERROR(INDIRECT(ADDRESS(MATCH(C1175,saturation_curves!A:A,0),MATCH(D1175,saturation_curves!$1:$1,0),4,1,"saturation_curves")),"")</f>
        <v/>
      </c>
      <c r="G1175" s="1" t="str">
        <f ca="1">IFERROR(__xludf.DUMMYFUNCTION("LEFT(REGEXEXTRACT(B1175,""(.*)KPI.*""),LEN(REGEXEXTRACT(B1175,""(.*)KPI.*""))-1)"),"#N/A")</f>
        <v>#N/A</v>
      </c>
    </row>
    <row r="1176" spans="5:7" ht="13" x14ac:dyDescent="0.15">
      <c r="E1176" s="1" t="str">
        <f ca="1">IFERROR(INDIRECT(ADDRESS(MATCH(A1176,saturation_curves!A:A,0),MATCH(B1176,saturation_curves!$1:$1,0),4,1,"saturation_curves")),"")</f>
        <v/>
      </c>
      <c r="F1176" s="1" t="str">
        <f ca="1">IFERROR(INDIRECT(ADDRESS(MATCH(C1176,saturation_curves!A:A,0),MATCH(D1176,saturation_curves!$1:$1,0),4,1,"saturation_curves")),"")</f>
        <v/>
      </c>
      <c r="G1176" s="1" t="str">
        <f ca="1">IFERROR(__xludf.DUMMYFUNCTION("LEFT(REGEXEXTRACT(B1176,""(.*)KPI.*""),LEN(REGEXEXTRACT(B1176,""(.*)KPI.*""))-1)"),"#N/A")</f>
        <v>#N/A</v>
      </c>
    </row>
    <row r="1177" spans="5:7" ht="13" x14ac:dyDescent="0.15">
      <c r="E1177" s="1" t="str">
        <f ca="1">IFERROR(INDIRECT(ADDRESS(MATCH(A1177,saturation_curves!A:A,0),MATCH(B1177,saturation_curves!$1:$1,0),4,1,"saturation_curves")),"")</f>
        <v/>
      </c>
      <c r="F1177" s="1" t="str">
        <f ca="1">IFERROR(INDIRECT(ADDRESS(MATCH(C1177,saturation_curves!A:A,0),MATCH(D1177,saturation_curves!$1:$1,0),4,1,"saturation_curves")),"")</f>
        <v/>
      </c>
      <c r="G1177" s="1" t="str">
        <f ca="1">IFERROR(__xludf.DUMMYFUNCTION("LEFT(REGEXEXTRACT(B1177,""(.*)KPI.*""),LEN(REGEXEXTRACT(B1177,""(.*)KPI.*""))-1)"),"#N/A")</f>
        <v>#N/A</v>
      </c>
    </row>
    <row r="1178" spans="5:7" ht="13" x14ac:dyDescent="0.15">
      <c r="E1178" s="1" t="str">
        <f ca="1">IFERROR(INDIRECT(ADDRESS(MATCH(A1178,saturation_curves!A:A,0),MATCH(B1178,saturation_curves!$1:$1,0),4,1,"saturation_curves")),"")</f>
        <v/>
      </c>
      <c r="F1178" s="1" t="str">
        <f ca="1">IFERROR(INDIRECT(ADDRESS(MATCH(C1178,saturation_curves!A:A,0),MATCH(D1178,saturation_curves!$1:$1,0),4,1,"saturation_curves")),"")</f>
        <v/>
      </c>
      <c r="G1178" s="1" t="str">
        <f ca="1">IFERROR(__xludf.DUMMYFUNCTION("LEFT(REGEXEXTRACT(B1178,""(.*)KPI.*""),LEN(REGEXEXTRACT(B1178,""(.*)KPI.*""))-1)"),"#N/A")</f>
        <v>#N/A</v>
      </c>
    </row>
    <row r="1179" spans="5:7" ht="13" x14ac:dyDescent="0.15">
      <c r="E1179" s="1" t="str">
        <f ca="1">IFERROR(INDIRECT(ADDRESS(MATCH(A1179,saturation_curves!A:A,0),MATCH(B1179,saturation_curves!$1:$1,0),4,1,"saturation_curves")),"")</f>
        <v/>
      </c>
      <c r="F1179" s="1" t="str">
        <f ca="1">IFERROR(INDIRECT(ADDRESS(MATCH(C1179,saturation_curves!A:A,0),MATCH(D1179,saturation_curves!$1:$1,0),4,1,"saturation_curves")),"")</f>
        <v/>
      </c>
      <c r="G1179" s="1" t="str">
        <f ca="1">IFERROR(__xludf.DUMMYFUNCTION("LEFT(REGEXEXTRACT(B1179,""(.*)KPI.*""),LEN(REGEXEXTRACT(B1179,""(.*)KPI.*""))-1)"),"#N/A")</f>
        <v>#N/A</v>
      </c>
    </row>
    <row r="1180" spans="5:7" ht="13" x14ac:dyDescent="0.15">
      <c r="E1180" s="1" t="str">
        <f ca="1">IFERROR(INDIRECT(ADDRESS(MATCH(A1180,saturation_curves!A:A,0),MATCH(B1180,saturation_curves!$1:$1,0),4,1,"saturation_curves")),"")</f>
        <v/>
      </c>
      <c r="F1180" s="1" t="str">
        <f ca="1">IFERROR(INDIRECT(ADDRESS(MATCH(C1180,saturation_curves!A:A,0),MATCH(D1180,saturation_curves!$1:$1,0),4,1,"saturation_curves")),"")</f>
        <v/>
      </c>
      <c r="G1180" s="1" t="str">
        <f ca="1">IFERROR(__xludf.DUMMYFUNCTION("LEFT(REGEXEXTRACT(B1180,""(.*)KPI.*""),LEN(REGEXEXTRACT(B1180,""(.*)KPI.*""))-1)"),"#N/A")</f>
        <v>#N/A</v>
      </c>
    </row>
    <row r="1181" spans="5:7" ht="13" x14ac:dyDescent="0.15">
      <c r="E1181" s="1" t="str">
        <f ca="1">IFERROR(INDIRECT(ADDRESS(MATCH(A1181,saturation_curves!A:A,0),MATCH(B1181,saturation_curves!$1:$1,0),4,1,"saturation_curves")),"")</f>
        <v/>
      </c>
      <c r="F1181" s="1" t="str">
        <f ca="1">IFERROR(INDIRECT(ADDRESS(MATCH(C1181,saturation_curves!A:A,0),MATCH(D1181,saturation_curves!$1:$1,0),4,1,"saturation_curves")),"")</f>
        <v/>
      </c>
      <c r="G1181" s="1" t="str">
        <f ca="1">IFERROR(__xludf.DUMMYFUNCTION("LEFT(REGEXEXTRACT(B1181,""(.*)KPI.*""),LEN(REGEXEXTRACT(B1181,""(.*)KPI.*""))-1)"),"#N/A")</f>
        <v>#N/A</v>
      </c>
    </row>
    <row r="1182" spans="5:7" ht="13" x14ac:dyDescent="0.15">
      <c r="E1182" s="1" t="str">
        <f ca="1">IFERROR(INDIRECT(ADDRESS(MATCH(A1182,saturation_curves!A:A,0),MATCH(B1182,saturation_curves!$1:$1,0),4,1,"saturation_curves")),"")</f>
        <v/>
      </c>
      <c r="F1182" s="1" t="str">
        <f ca="1">IFERROR(INDIRECT(ADDRESS(MATCH(C1182,saturation_curves!A:A,0),MATCH(D1182,saturation_curves!$1:$1,0),4,1,"saturation_curves")),"")</f>
        <v/>
      </c>
      <c r="G1182" s="1" t="str">
        <f ca="1">IFERROR(__xludf.DUMMYFUNCTION("LEFT(REGEXEXTRACT(B1182,""(.*)KPI.*""),LEN(REGEXEXTRACT(B1182,""(.*)KPI.*""))-1)"),"#N/A")</f>
        <v>#N/A</v>
      </c>
    </row>
    <row r="1183" spans="5:7" ht="13" x14ac:dyDescent="0.15">
      <c r="E1183" s="1" t="str">
        <f ca="1">IFERROR(INDIRECT(ADDRESS(MATCH(A1183,saturation_curves!A:A,0),MATCH(B1183,saturation_curves!$1:$1,0),4,1,"saturation_curves")),"")</f>
        <v/>
      </c>
      <c r="F1183" s="1" t="str">
        <f ca="1">IFERROR(INDIRECT(ADDRESS(MATCH(C1183,saturation_curves!A:A,0),MATCH(D1183,saturation_curves!$1:$1,0),4,1,"saturation_curves")),"")</f>
        <v/>
      </c>
      <c r="G1183" s="1" t="str">
        <f ca="1">IFERROR(__xludf.DUMMYFUNCTION("LEFT(REGEXEXTRACT(B1183,""(.*)KPI.*""),LEN(REGEXEXTRACT(B1183,""(.*)KPI.*""))-1)"),"#N/A")</f>
        <v>#N/A</v>
      </c>
    </row>
    <row r="1184" spans="5:7" ht="13" x14ac:dyDescent="0.15">
      <c r="E1184" s="1" t="str">
        <f ca="1">IFERROR(INDIRECT(ADDRESS(MATCH(A1184,saturation_curves!A:A,0),MATCH(B1184,saturation_curves!$1:$1,0),4,1,"saturation_curves")),"")</f>
        <v/>
      </c>
      <c r="F1184" s="1" t="str">
        <f ca="1">IFERROR(INDIRECT(ADDRESS(MATCH(C1184,saturation_curves!A:A,0),MATCH(D1184,saturation_curves!$1:$1,0),4,1,"saturation_curves")),"")</f>
        <v/>
      </c>
      <c r="G1184" s="1" t="str">
        <f ca="1">IFERROR(__xludf.DUMMYFUNCTION("LEFT(REGEXEXTRACT(B1184,""(.*)KPI.*""),LEN(REGEXEXTRACT(B1184,""(.*)KPI.*""))-1)"),"#N/A")</f>
        <v>#N/A</v>
      </c>
    </row>
    <row r="1185" spans="5:7" ht="13" x14ac:dyDescent="0.15">
      <c r="E1185" s="1" t="str">
        <f ca="1">IFERROR(INDIRECT(ADDRESS(MATCH(A1185,saturation_curves!A:A,0),MATCH(B1185,saturation_curves!$1:$1,0),4,1,"saturation_curves")),"")</f>
        <v/>
      </c>
      <c r="F1185" s="1" t="str">
        <f ca="1">IFERROR(INDIRECT(ADDRESS(MATCH(C1185,saturation_curves!A:A,0),MATCH(D1185,saturation_curves!$1:$1,0),4,1,"saturation_curves")),"")</f>
        <v/>
      </c>
      <c r="G1185" s="1" t="str">
        <f ca="1">IFERROR(__xludf.DUMMYFUNCTION("LEFT(REGEXEXTRACT(B1185,""(.*)KPI.*""),LEN(REGEXEXTRACT(B1185,""(.*)KPI.*""))-1)"),"#N/A")</f>
        <v>#N/A</v>
      </c>
    </row>
    <row r="1186" spans="5:7" ht="13" x14ac:dyDescent="0.15">
      <c r="E1186" s="1" t="str">
        <f ca="1">IFERROR(INDIRECT(ADDRESS(MATCH(A1186,saturation_curves!A:A,0),MATCH(B1186,saturation_curves!$1:$1,0),4,1,"saturation_curves")),"")</f>
        <v/>
      </c>
      <c r="F1186" s="1" t="str">
        <f ca="1">IFERROR(INDIRECT(ADDRESS(MATCH(C1186,saturation_curves!A:A,0),MATCH(D1186,saturation_curves!$1:$1,0),4,1,"saturation_curves")),"")</f>
        <v/>
      </c>
      <c r="G1186" s="1" t="str">
        <f ca="1">IFERROR(__xludf.DUMMYFUNCTION("LEFT(REGEXEXTRACT(B1186,""(.*)KPI.*""),LEN(REGEXEXTRACT(B1186,""(.*)KPI.*""))-1)"),"#N/A")</f>
        <v>#N/A</v>
      </c>
    </row>
    <row r="1187" spans="5:7" ht="13" x14ac:dyDescent="0.15">
      <c r="E1187" s="1" t="str">
        <f ca="1">IFERROR(INDIRECT(ADDRESS(MATCH(A1187,saturation_curves!A:A,0),MATCH(B1187,saturation_curves!$1:$1,0),4,1,"saturation_curves")),"")</f>
        <v/>
      </c>
      <c r="F1187" s="1" t="str">
        <f ca="1">IFERROR(INDIRECT(ADDRESS(MATCH(C1187,saturation_curves!A:A,0),MATCH(D1187,saturation_curves!$1:$1,0),4,1,"saturation_curves")),"")</f>
        <v/>
      </c>
      <c r="G1187" s="1" t="str">
        <f ca="1">IFERROR(__xludf.DUMMYFUNCTION("LEFT(REGEXEXTRACT(B1187,""(.*)KPI.*""),LEN(REGEXEXTRACT(B1187,""(.*)KPI.*""))-1)"),"#N/A")</f>
        <v>#N/A</v>
      </c>
    </row>
    <row r="1188" spans="5:7" ht="13" x14ac:dyDescent="0.15">
      <c r="E1188" s="1" t="str">
        <f ca="1">IFERROR(INDIRECT(ADDRESS(MATCH(A1188,saturation_curves!A:A,0),MATCH(B1188,saturation_curves!$1:$1,0),4,1,"saturation_curves")),"")</f>
        <v/>
      </c>
      <c r="F1188" s="1" t="str">
        <f ca="1">IFERROR(INDIRECT(ADDRESS(MATCH(C1188,saturation_curves!A:A,0),MATCH(D1188,saturation_curves!$1:$1,0),4,1,"saturation_curves")),"")</f>
        <v/>
      </c>
      <c r="G1188" s="1" t="str">
        <f ca="1">IFERROR(__xludf.DUMMYFUNCTION("LEFT(REGEXEXTRACT(B1188,""(.*)KPI.*""),LEN(REGEXEXTRACT(B1188,""(.*)KPI.*""))-1)"),"#N/A")</f>
        <v>#N/A</v>
      </c>
    </row>
    <row r="1189" spans="5:7" ht="13" x14ac:dyDescent="0.15">
      <c r="E1189" s="1" t="str">
        <f ca="1">IFERROR(INDIRECT(ADDRESS(MATCH(A1189,saturation_curves!A:A,0),MATCH(B1189,saturation_curves!$1:$1,0),4,1,"saturation_curves")),"")</f>
        <v/>
      </c>
      <c r="F1189" s="1" t="str">
        <f ca="1">IFERROR(INDIRECT(ADDRESS(MATCH(C1189,saturation_curves!A:A,0),MATCH(D1189,saturation_curves!$1:$1,0),4,1,"saturation_curves")),"")</f>
        <v/>
      </c>
      <c r="G1189" s="1" t="str">
        <f ca="1">IFERROR(__xludf.DUMMYFUNCTION("LEFT(REGEXEXTRACT(B1189,""(.*)KPI.*""),LEN(REGEXEXTRACT(B1189,""(.*)KPI.*""))-1)"),"#N/A")</f>
        <v>#N/A</v>
      </c>
    </row>
    <row r="1190" spans="5:7" ht="13" x14ac:dyDescent="0.15">
      <c r="E1190" s="1" t="str">
        <f ca="1">IFERROR(INDIRECT(ADDRESS(MATCH(A1190,saturation_curves!A:A,0),MATCH(B1190,saturation_curves!$1:$1,0),4,1,"saturation_curves")),"")</f>
        <v/>
      </c>
      <c r="F1190" s="1" t="str">
        <f ca="1">IFERROR(INDIRECT(ADDRESS(MATCH(C1190,saturation_curves!A:A,0),MATCH(D1190,saturation_curves!$1:$1,0),4,1,"saturation_curves")),"")</f>
        <v/>
      </c>
      <c r="G1190" s="1" t="str">
        <f ca="1">IFERROR(__xludf.DUMMYFUNCTION("LEFT(REGEXEXTRACT(B1190,""(.*)KPI.*""),LEN(REGEXEXTRACT(B1190,""(.*)KPI.*""))-1)"),"#N/A")</f>
        <v>#N/A</v>
      </c>
    </row>
    <row r="1191" spans="5:7" ht="13" x14ac:dyDescent="0.15">
      <c r="E1191" s="1" t="str">
        <f ca="1">IFERROR(INDIRECT(ADDRESS(MATCH(A1191,saturation_curves!A:A,0),MATCH(B1191,saturation_curves!$1:$1,0),4,1,"saturation_curves")),"")</f>
        <v/>
      </c>
      <c r="F1191" s="1" t="str">
        <f ca="1">IFERROR(INDIRECT(ADDRESS(MATCH(C1191,saturation_curves!A:A,0),MATCH(D1191,saturation_curves!$1:$1,0),4,1,"saturation_curves")),"")</f>
        <v/>
      </c>
      <c r="G1191" s="1" t="str">
        <f ca="1">IFERROR(__xludf.DUMMYFUNCTION("LEFT(REGEXEXTRACT(B1191,""(.*)KPI.*""),LEN(REGEXEXTRACT(B1191,""(.*)KPI.*""))-1)"),"#N/A")</f>
        <v>#N/A</v>
      </c>
    </row>
    <row r="1192" spans="5:7" ht="13" x14ac:dyDescent="0.15">
      <c r="E1192" s="1" t="str">
        <f ca="1">IFERROR(INDIRECT(ADDRESS(MATCH(A1192,saturation_curves!A:A,0),MATCH(B1192,saturation_curves!$1:$1,0),4,1,"saturation_curves")),"")</f>
        <v/>
      </c>
      <c r="F1192" s="1" t="str">
        <f ca="1">IFERROR(INDIRECT(ADDRESS(MATCH(C1192,saturation_curves!A:A,0),MATCH(D1192,saturation_curves!$1:$1,0),4,1,"saturation_curves")),"")</f>
        <v/>
      </c>
      <c r="G1192" s="1" t="str">
        <f ca="1">IFERROR(__xludf.DUMMYFUNCTION("LEFT(REGEXEXTRACT(B1192,""(.*)KPI.*""),LEN(REGEXEXTRACT(B1192,""(.*)KPI.*""))-1)"),"#N/A")</f>
        <v>#N/A</v>
      </c>
    </row>
    <row r="1193" spans="5:7" ht="13" x14ac:dyDescent="0.15">
      <c r="E1193" s="1" t="str">
        <f ca="1">IFERROR(INDIRECT(ADDRESS(MATCH(A1193,saturation_curves!A:A,0),MATCH(B1193,saturation_curves!$1:$1,0),4,1,"saturation_curves")),"")</f>
        <v/>
      </c>
      <c r="F1193" s="1" t="str">
        <f ca="1">IFERROR(INDIRECT(ADDRESS(MATCH(C1193,saturation_curves!A:A,0),MATCH(D1193,saturation_curves!$1:$1,0),4,1,"saturation_curves")),"")</f>
        <v/>
      </c>
      <c r="G1193" s="1" t="str">
        <f ca="1">IFERROR(__xludf.DUMMYFUNCTION("LEFT(REGEXEXTRACT(B1193,""(.*)KPI.*""),LEN(REGEXEXTRACT(B1193,""(.*)KPI.*""))-1)"),"#N/A")</f>
        <v>#N/A</v>
      </c>
    </row>
    <row r="1194" spans="5:7" ht="13" x14ac:dyDescent="0.15">
      <c r="E1194" s="1" t="str">
        <f ca="1">IFERROR(INDIRECT(ADDRESS(MATCH(A1194,saturation_curves!A:A,0),MATCH(B1194,saturation_curves!$1:$1,0),4,1,"saturation_curves")),"")</f>
        <v/>
      </c>
      <c r="F1194" s="1" t="str">
        <f ca="1">IFERROR(INDIRECT(ADDRESS(MATCH(C1194,saturation_curves!A:A,0),MATCH(D1194,saturation_curves!$1:$1,0),4,1,"saturation_curves")),"")</f>
        <v/>
      </c>
      <c r="G1194" s="1" t="str">
        <f ca="1">IFERROR(__xludf.DUMMYFUNCTION("LEFT(REGEXEXTRACT(B1194,""(.*)KPI.*""),LEN(REGEXEXTRACT(B1194,""(.*)KPI.*""))-1)"),"#N/A")</f>
        <v>#N/A</v>
      </c>
    </row>
    <row r="1195" spans="5:7" ht="13" x14ac:dyDescent="0.15">
      <c r="E1195" s="1" t="str">
        <f ca="1">IFERROR(INDIRECT(ADDRESS(MATCH(A1195,saturation_curves!A:A,0),MATCH(B1195,saturation_curves!$1:$1,0),4,1,"saturation_curves")),"")</f>
        <v/>
      </c>
      <c r="F1195" s="1" t="str">
        <f ca="1">IFERROR(INDIRECT(ADDRESS(MATCH(C1195,saturation_curves!A:A,0),MATCH(D1195,saturation_curves!$1:$1,0),4,1,"saturation_curves")),"")</f>
        <v/>
      </c>
      <c r="G1195" s="1" t="str">
        <f ca="1">IFERROR(__xludf.DUMMYFUNCTION("LEFT(REGEXEXTRACT(B1195,""(.*)KPI.*""),LEN(REGEXEXTRACT(B1195,""(.*)KPI.*""))-1)"),"#N/A")</f>
        <v>#N/A</v>
      </c>
    </row>
    <row r="1196" spans="5:7" ht="13" x14ac:dyDescent="0.15">
      <c r="E1196" s="1" t="str">
        <f ca="1">IFERROR(INDIRECT(ADDRESS(MATCH(A1196,saturation_curves!A:A,0),MATCH(B1196,saturation_curves!$1:$1,0),4,1,"saturation_curves")),"")</f>
        <v/>
      </c>
      <c r="F1196" s="1" t="str">
        <f ca="1">IFERROR(INDIRECT(ADDRESS(MATCH(C1196,saturation_curves!A:A,0),MATCH(D1196,saturation_curves!$1:$1,0),4,1,"saturation_curves")),"")</f>
        <v/>
      </c>
      <c r="G1196" s="1" t="str">
        <f ca="1">IFERROR(__xludf.DUMMYFUNCTION("LEFT(REGEXEXTRACT(B1196,""(.*)KPI.*""),LEN(REGEXEXTRACT(B1196,""(.*)KPI.*""))-1)"),"#N/A")</f>
        <v>#N/A</v>
      </c>
    </row>
    <row r="1197" spans="5:7" ht="13" x14ac:dyDescent="0.15">
      <c r="E1197" s="1" t="str">
        <f ca="1">IFERROR(INDIRECT(ADDRESS(MATCH(A1197,saturation_curves!A:A,0),MATCH(B1197,saturation_curves!$1:$1,0),4,1,"saturation_curves")),"")</f>
        <v/>
      </c>
      <c r="F1197" s="1" t="str">
        <f ca="1">IFERROR(INDIRECT(ADDRESS(MATCH(C1197,saturation_curves!A:A,0),MATCH(D1197,saturation_curves!$1:$1,0),4,1,"saturation_curves")),"")</f>
        <v/>
      </c>
      <c r="G1197" s="1" t="str">
        <f ca="1">IFERROR(__xludf.DUMMYFUNCTION("LEFT(REGEXEXTRACT(B1197,""(.*)KPI.*""),LEN(REGEXEXTRACT(B1197,""(.*)KPI.*""))-1)"),"#N/A")</f>
        <v>#N/A</v>
      </c>
    </row>
    <row r="1198" spans="5:7" ht="13" x14ac:dyDescent="0.15">
      <c r="E1198" s="1" t="str">
        <f ca="1">IFERROR(INDIRECT(ADDRESS(MATCH(A1198,saturation_curves!A:A,0),MATCH(B1198,saturation_curves!$1:$1,0),4,1,"saturation_curves")),"")</f>
        <v/>
      </c>
      <c r="F1198" s="1" t="str">
        <f ca="1">IFERROR(INDIRECT(ADDRESS(MATCH(C1198,saturation_curves!A:A,0),MATCH(D1198,saturation_curves!$1:$1,0),4,1,"saturation_curves")),"")</f>
        <v/>
      </c>
      <c r="G1198" s="1" t="str">
        <f ca="1">IFERROR(__xludf.DUMMYFUNCTION("LEFT(REGEXEXTRACT(B1198,""(.*)KPI.*""),LEN(REGEXEXTRACT(B1198,""(.*)KPI.*""))-1)"),"#N/A")</f>
        <v>#N/A</v>
      </c>
    </row>
    <row r="1199" spans="5:7" ht="13" x14ac:dyDescent="0.15">
      <c r="E1199" s="1" t="str">
        <f ca="1">IFERROR(INDIRECT(ADDRESS(MATCH(A1199,saturation_curves!A:A,0),MATCH(B1199,saturation_curves!$1:$1,0),4,1,"saturation_curves")),"")</f>
        <v/>
      </c>
      <c r="F1199" s="1" t="str">
        <f ca="1">IFERROR(INDIRECT(ADDRESS(MATCH(C1199,saturation_curves!A:A,0),MATCH(D1199,saturation_curves!$1:$1,0),4,1,"saturation_curves")),"")</f>
        <v/>
      </c>
      <c r="G1199" s="1" t="str">
        <f ca="1">IFERROR(__xludf.DUMMYFUNCTION("LEFT(REGEXEXTRACT(B1199,""(.*)KPI.*""),LEN(REGEXEXTRACT(B1199,""(.*)KPI.*""))-1)"),"#N/A")</f>
        <v>#N/A</v>
      </c>
    </row>
    <row r="1200" spans="5:7" ht="13" x14ac:dyDescent="0.15">
      <c r="E1200" s="1" t="str">
        <f ca="1">IFERROR(INDIRECT(ADDRESS(MATCH(A1200,saturation_curves!A:A,0),MATCH(B1200,saturation_curves!$1:$1,0),4,1,"saturation_curves")),"")</f>
        <v/>
      </c>
      <c r="F1200" s="1" t="str">
        <f ca="1">IFERROR(INDIRECT(ADDRESS(MATCH(C1200,saturation_curves!A:A,0),MATCH(D1200,saturation_curves!$1:$1,0),4,1,"saturation_curves")),"")</f>
        <v/>
      </c>
      <c r="G1200" s="1" t="str">
        <f ca="1">IFERROR(__xludf.DUMMYFUNCTION("LEFT(REGEXEXTRACT(B1200,""(.*)KPI.*""),LEN(REGEXEXTRACT(B1200,""(.*)KPI.*""))-1)"),"#N/A")</f>
        <v>#N/A</v>
      </c>
    </row>
    <row r="1201" spans="5:7" ht="13" x14ac:dyDescent="0.15">
      <c r="E1201" s="1" t="str">
        <f ca="1">IFERROR(INDIRECT(ADDRESS(MATCH(A1201,saturation_curves!A:A,0),MATCH(B1201,saturation_curves!$1:$1,0),4,1,"saturation_curves")),"")</f>
        <v/>
      </c>
      <c r="F1201" s="1" t="str">
        <f ca="1">IFERROR(INDIRECT(ADDRESS(MATCH(C1201,saturation_curves!A:A,0),MATCH(D1201,saturation_curves!$1:$1,0),4,1,"saturation_curves")),"")</f>
        <v/>
      </c>
      <c r="G1201" s="1" t="str">
        <f ca="1">IFERROR(__xludf.DUMMYFUNCTION("LEFT(REGEXEXTRACT(B1201,""(.*)KPI.*""),LEN(REGEXEXTRACT(B1201,""(.*)KPI.*""))-1)"),"#N/A")</f>
        <v>#N/A</v>
      </c>
    </row>
    <row r="1202" spans="5:7" ht="13" x14ac:dyDescent="0.15">
      <c r="E1202" s="1" t="str">
        <f ca="1">IFERROR(INDIRECT(ADDRESS(MATCH(A1202,saturation_curves!A:A,0),MATCH(B1202,saturation_curves!$1:$1,0),4,1,"saturation_curves")),"")</f>
        <v/>
      </c>
      <c r="F1202" s="1" t="str">
        <f ca="1">IFERROR(INDIRECT(ADDRESS(MATCH(C1202,saturation_curves!A:A,0),MATCH(D1202,saturation_curves!$1:$1,0),4,1,"saturation_curves")),"")</f>
        <v/>
      </c>
      <c r="G1202" s="1" t="str">
        <f ca="1">IFERROR(__xludf.DUMMYFUNCTION("LEFT(REGEXEXTRACT(B1202,""(.*)KPI.*""),LEN(REGEXEXTRACT(B1202,""(.*)KPI.*""))-1)"),"#N/A")</f>
        <v>#N/A</v>
      </c>
    </row>
    <row r="1203" spans="5:7" ht="13" x14ac:dyDescent="0.15">
      <c r="E1203" s="1" t="str">
        <f ca="1">IFERROR(INDIRECT(ADDRESS(MATCH(A1203,saturation_curves!A:A,0),MATCH(B1203,saturation_curves!$1:$1,0),4,1,"saturation_curves")),"")</f>
        <v/>
      </c>
      <c r="F1203" s="1" t="str">
        <f ca="1">IFERROR(INDIRECT(ADDRESS(MATCH(C1203,saturation_curves!A:A,0),MATCH(D1203,saturation_curves!$1:$1,0),4,1,"saturation_curves")),"")</f>
        <v/>
      </c>
      <c r="G1203" s="1" t="str">
        <f ca="1">IFERROR(__xludf.DUMMYFUNCTION("LEFT(REGEXEXTRACT(B1203,""(.*)KPI.*""),LEN(REGEXEXTRACT(B1203,""(.*)KPI.*""))-1)"),"#N/A")</f>
        <v>#N/A</v>
      </c>
    </row>
    <row r="1204" spans="5:7" ht="13" x14ac:dyDescent="0.15">
      <c r="E1204" s="1" t="str">
        <f ca="1">IFERROR(INDIRECT(ADDRESS(MATCH(A1204,saturation_curves!A:A,0),MATCH(B1204,saturation_curves!$1:$1,0),4,1,"saturation_curves")),"")</f>
        <v/>
      </c>
      <c r="F1204" s="1" t="str">
        <f ca="1">IFERROR(INDIRECT(ADDRESS(MATCH(C1204,saturation_curves!A:A,0),MATCH(D1204,saturation_curves!$1:$1,0),4,1,"saturation_curves")),"")</f>
        <v/>
      </c>
      <c r="G1204" s="1" t="str">
        <f ca="1">IFERROR(__xludf.DUMMYFUNCTION("LEFT(REGEXEXTRACT(B1204,""(.*)KPI.*""),LEN(REGEXEXTRACT(B1204,""(.*)KPI.*""))-1)"),"#N/A")</f>
        <v>#N/A</v>
      </c>
    </row>
    <row r="1205" spans="5:7" ht="13" x14ac:dyDescent="0.15">
      <c r="E1205" s="1" t="str">
        <f ca="1">IFERROR(INDIRECT(ADDRESS(MATCH(A1205,saturation_curves!A:A,0),MATCH(B1205,saturation_curves!$1:$1,0),4,1,"saturation_curves")),"")</f>
        <v/>
      </c>
      <c r="F1205" s="1" t="str">
        <f ca="1">IFERROR(INDIRECT(ADDRESS(MATCH(C1205,saturation_curves!A:A,0),MATCH(D1205,saturation_curves!$1:$1,0),4,1,"saturation_curves")),"")</f>
        <v/>
      </c>
      <c r="G1205" s="1" t="str">
        <f ca="1">IFERROR(__xludf.DUMMYFUNCTION("LEFT(REGEXEXTRACT(B1205,""(.*)KPI.*""),LEN(REGEXEXTRACT(B1205,""(.*)KPI.*""))-1)"),"#N/A")</f>
        <v>#N/A</v>
      </c>
    </row>
    <row r="1206" spans="5:7" ht="13" x14ac:dyDescent="0.15">
      <c r="E1206" s="1" t="str">
        <f ca="1">IFERROR(INDIRECT(ADDRESS(MATCH(A1206,saturation_curves!A:A,0),MATCH(B1206,saturation_curves!$1:$1,0),4,1,"saturation_curves")),"")</f>
        <v/>
      </c>
      <c r="F1206" s="1" t="str">
        <f ca="1">IFERROR(INDIRECT(ADDRESS(MATCH(C1206,saturation_curves!A:A,0),MATCH(D1206,saturation_curves!$1:$1,0),4,1,"saturation_curves")),"")</f>
        <v/>
      </c>
      <c r="G1206" s="1" t="str">
        <f ca="1">IFERROR(__xludf.DUMMYFUNCTION("LEFT(REGEXEXTRACT(B1206,""(.*)KPI.*""),LEN(REGEXEXTRACT(B1206,""(.*)KPI.*""))-1)"),"#N/A")</f>
        <v>#N/A</v>
      </c>
    </row>
    <row r="1207" spans="5:7" ht="13" x14ac:dyDescent="0.15">
      <c r="E1207" s="1" t="str">
        <f ca="1">IFERROR(INDIRECT(ADDRESS(MATCH(A1207,saturation_curves!A:A,0),MATCH(B1207,saturation_curves!$1:$1,0),4,1,"saturation_curves")),"")</f>
        <v/>
      </c>
      <c r="F1207" s="1" t="str">
        <f ca="1">IFERROR(INDIRECT(ADDRESS(MATCH(C1207,saturation_curves!A:A,0),MATCH(D1207,saturation_curves!$1:$1,0),4,1,"saturation_curves")),"")</f>
        <v/>
      </c>
      <c r="G1207" s="1" t="str">
        <f ca="1">IFERROR(__xludf.DUMMYFUNCTION("LEFT(REGEXEXTRACT(B1207,""(.*)KPI.*""),LEN(REGEXEXTRACT(B1207,""(.*)KPI.*""))-1)"),"#N/A")</f>
        <v>#N/A</v>
      </c>
    </row>
    <row r="1208" spans="5:7" ht="13" x14ac:dyDescent="0.15">
      <c r="E1208" s="1" t="str">
        <f ca="1">IFERROR(INDIRECT(ADDRESS(MATCH(A1208,saturation_curves!A:A,0),MATCH(B1208,saturation_curves!$1:$1,0),4,1,"saturation_curves")),"")</f>
        <v/>
      </c>
      <c r="F1208" s="1" t="str">
        <f ca="1">IFERROR(INDIRECT(ADDRESS(MATCH(C1208,saturation_curves!A:A,0),MATCH(D1208,saturation_curves!$1:$1,0),4,1,"saturation_curves")),"")</f>
        <v/>
      </c>
      <c r="G1208" s="1" t="str">
        <f ca="1">IFERROR(__xludf.DUMMYFUNCTION("LEFT(REGEXEXTRACT(B1208,""(.*)KPI.*""),LEN(REGEXEXTRACT(B1208,""(.*)KPI.*""))-1)"),"#N/A")</f>
        <v>#N/A</v>
      </c>
    </row>
    <row r="1209" spans="5:7" ht="13" x14ac:dyDescent="0.15">
      <c r="E1209" s="1" t="str">
        <f ca="1">IFERROR(INDIRECT(ADDRESS(MATCH(A1209,saturation_curves!A:A,0),MATCH(B1209,saturation_curves!$1:$1,0),4,1,"saturation_curves")),"")</f>
        <v/>
      </c>
      <c r="F1209" s="1" t="str">
        <f ca="1">IFERROR(INDIRECT(ADDRESS(MATCH(C1209,saturation_curves!A:A,0),MATCH(D1209,saturation_curves!$1:$1,0),4,1,"saturation_curves")),"")</f>
        <v/>
      </c>
      <c r="G1209" s="1" t="str">
        <f ca="1">IFERROR(__xludf.DUMMYFUNCTION("LEFT(REGEXEXTRACT(B1209,""(.*)KPI.*""),LEN(REGEXEXTRACT(B1209,""(.*)KPI.*""))-1)"),"#N/A")</f>
        <v>#N/A</v>
      </c>
    </row>
    <row r="1210" spans="5:7" ht="13" x14ac:dyDescent="0.15">
      <c r="E1210" s="1" t="str">
        <f ca="1">IFERROR(INDIRECT(ADDRESS(MATCH(A1210,saturation_curves!A:A,0),MATCH(B1210,saturation_curves!$1:$1,0),4,1,"saturation_curves")),"")</f>
        <v/>
      </c>
      <c r="F1210" s="1" t="str">
        <f ca="1">IFERROR(INDIRECT(ADDRESS(MATCH(C1210,saturation_curves!A:A,0),MATCH(D1210,saturation_curves!$1:$1,0),4,1,"saturation_curves")),"")</f>
        <v/>
      </c>
      <c r="G1210" s="1" t="str">
        <f ca="1">IFERROR(__xludf.DUMMYFUNCTION("LEFT(REGEXEXTRACT(B1210,""(.*)KPI.*""),LEN(REGEXEXTRACT(B1210,""(.*)KPI.*""))-1)"),"#N/A")</f>
        <v>#N/A</v>
      </c>
    </row>
    <row r="1211" spans="5:7" ht="13" x14ac:dyDescent="0.15">
      <c r="E1211" s="1" t="str">
        <f ca="1">IFERROR(INDIRECT(ADDRESS(MATCH(A1211,saturation_curves!A:A,0),MATCH(B1211,saturation_curves!$1:$1,0),4,1,"saturation_curves")),"")</f>
        <v/>
      </c>
      <c r="F1211" s="1" t="str">
        <f ca="1">IFERROR(INDIRECT(ADDRESS(MATCH(C1211,saturation_curves!A:A,0),MATCH(D1211,saturation_curves!$1:$1,0),4,1,"saturation_curves")),"")</f>
        <v/>
      </c>
      <c r="G1211" s="1" t="str">
        <f ca="1">IFERROR(__xludf.DUMMYFUNCTION("LEFT(REGEXEXTRACT(B1211,""(.*)KPI.*""),LEN(REGEXEXTRACT(B1211,""(.*)KPI.*""))-1)"),"#N/A")</f>
        <v>#N/A</v>
      </c>
    </row>
    <row r="1212" spans="5:7" ht="13" x14ac:dyDescent="0.15">
      <c r="E1212" s="1" t="str">
        <f ca="1">IFERROR(INDIRECT(ADDRESS(MATCH(A1212,saturation_curves!A:A,0),MATCH(B1212,saturation_curves!$1:$1,0),4,1,"saturation_curves")),"")</f>
        <v/>
      </c>
      <c r="F1212" s="1" t="str">
        <f ca="1">IFERROR(INDIRECT(ADDRESS(MATCH(C1212,saturation_curves!A:A,0),MATCH(D1212,saturation_curves!$1:$1,0),4,1,"saturation_curves")),"")</f>
        <v/>
      </c>
      <c r="G1212" s="1" t="str">
        <f ca="1">IFERROR(__xludf.DUMMYFUNCTION("LEFT(REGEXEXTRACT(B1212,""(.*)KPI.*""),LEN(REGEXEXTRACT(B1212,""(.*)KPI.*""))-1)"),"#N/A")</f>
        <v>#N/A</v>
      </c>
    </row>
    <row r="1213" spans="5:7" ht="13" x14ac:dyDescent="0.15">
      <c r="E1213" s="1" t="str">
        <f ca="1">IFERROR(INDIRECT(ADDRESS(MATCH(A1213,saturation_curves!A:A,0),MATCH(B1213,saturation_curves!$1:$1,0),4,1,"saturation_curves")),"")</f>
        <v/>
      </c>
      <c r="F1213" s="1" t="str">
        <f ca="1">IFERROR(INDIRECT(ADDRESS(MATCH(C1213,saturation_curves!A:A,0),MATCH(D1213,saturation_curves!$1:$1,0),4,1,"saturation_curves")),"")</f>
        <v/>
      </c>
      <c r="G1213" s="1" t="str">
        <f ca="1">IFERROR(__xludf.DUMMYFUNCTION("LEFT(REGEXEXTRACT(B1213,""(.*)KPI.*""),LEN(REGEXEXTRACT(B1213,""(.*)KPI.*""))-1)"),"#N/A")</f>
        <v>#N/A</v>
      </c>
    </row>
    <row r="1214" spans="5:7" ht="13" x14ac:dyDescent="0.15">
      <c r="E1214" s="1" t="str">
        <f ca="1">IFERROR(INDIRECT(ADDRESS(MATCH(A1214,saturation_curves!A:A,0),MATCH(B1214,saturation_curves!$1:$1,0),4,1,"saturation_curves")),"")</f>
        <v/>
      </c>
      <c r="F1214" s="1" t="str">
        <f ca="1">IFERROR(INDIRECT(ADDRESS(MATCH(C1214,saturation_curves!A:A,0),MATCH(D1214,saturation_curves!$1:$1,0),4,1,"saturation_curves")),"")</f>
        <v/>
      </c>
      <c r="G1214" s="1" t="str">
        <f ca="1">IFERROR(__xludf.DUMMYFUNCTION("LEFT(REGEXEXTRACT(B1214,""(.*)KPI.*""),LEN(REGEXEXTRACT(B1214,""(.*)KPI.*""))-1)"),"#N/A")</f>
        <v>#N/A</v>
      </c>
    </row>
    <row r="1215" spans="5:7" ht="13" x14ac:dyDescent="0.15">
      <c r="E1215" s="1" t="str">
        <f ca="1">IFERROR(INDIRECT(ADDRESS(MATCH(A1215,saturation_curves!A:A,0),MATCH(B1215,saturation_curves!$1:$1,0),4,1,"saturation_curves")),"")</f>
        <v/>
      </c>
      <c r="F1215" s="1" t="str">
        <f ca="1">IFERROR(INDIRECT(ADDRESS(MATCH(C1215,saturation_curves!A:A,0),MATCH(D1215,saturation_curves!$1:$1,0),4,1,"saturation_curves")),"")</f>
        <v/>
      </c>
      <c r="G1215" s="1" t="str">
        <f ca="1">IFERROR(__xludf.DUMMYFUNCTION("LEFT(REGEXEXTRACT(B1215,""(.*)KPI.*""),LEN(REGEXEXTRACT(B1215,""(.*)KPI.*""))-1)"),"#N/A")</f>
        <v>#N/A</v>
      </c>
    </row>
    <row r="1216" spans="5:7" ht="13" x14ac:dyDescent="0.15">
      <c r="E1216" s="1" t="str">
        <f ca="1">IFERROR(INDIRECT(ADDRESS(MATCH(A1216,saturation_curves!A:A,0),MATCH(B1216,saturation_curves!$1:$1,0),4,1,"saturation_curves")),"")</f>
        <v/>
      </c>
      <c r="F1216" s="1" t="str">
        <f ca="1">IFERROR(INDIRECT(ADDRESS(MATCH(C1216,saturation_curves!A:A,0),MATCH(D1216,saturation_curves!$1:$1,0),4,1,"saturation_curves")),"")</f>
        <v/>
      </c>
      <c r="G1216" s="1" t="str">
        <f ca="1">IFERROR(__xludf.DUMMYFUNCTION("LEFT(REGEXEXTRACT(B1216,""(.*)KPI.*""),LEN(REGEXEXTRACT(B1216,""(.*)KPI.*""))-1)"),"#N/A")</f>
        <v>#N/A</v>
      </c>
    </row>
    <row r="1217" spans="5:7" ht="13" x14ac:dyDescent="0.15">
      <c r="E1217" s="1" t="str">
        <f ca="1">IFERROR(INDIRECT(ADDRESS(MATCH(A1217,saturation_curves!A:A,0),MATCH(B1217,saturation_curves!$1:$1,0),4,1,"saturation_curves")),"")</f>
        <v/>
      </c>
      <c r="F1217" s="1" t="str">
        <f ca="1">IFERROR(INDIRECT(ADDRESS(MATCH(C1217,saturation_curves!A:A,0),MATCH(D1217,saturation_curves!$1:$1,0),4,1,"saturation_curves")),"")</f>
        <v/>
      </c>
      <c r="G1217" s="1" t="str">
        <f ca="1">IFERROR(__xludf.DUMMYFUNCTION("LEFT(REGEXEXTRACT(B1217,""(.*)KPI.*""),LEN(REGEXEXTRACT(B1217,""(.*)KPI.*""))-1)"),"#N/A")</f>
        <v>#N/A</v>
      </c>
    </row>
    <row r="1218" spans="5:7" ht="13" x14ac:dyDescent="0.15">
      <c r="E1218" s="1" t="str">
        <f ca="1">IFERROR(INDIRECT(ADDRESS(MATCH(A1218,saturation_curves!A:A,0),MATCH(B1218,saturation_curves!$1:$1,0),4,1,"saturation_curves")),"")</f>
        <v/>
      </c>
      <c r="F1218" s="1" t="str">
        <f ca="1">IFERROR(INDIRECT(ADDRESS(MATCH(C1218,saturation_curves!A:A,0),MATCH(D1218,saturation_curves!$1:$1,0),4,1,"saturation_curves")),"")</f>
        <v/>
      </c>
      <c r="G1218" s="1" t="str">
        <f ca="1">IFERROR(__xludf.DUMMYFUNCTION("LEFT(REGEXEXTRACT(B1218,""(.*)KPI.*""),LEN(REGEXEXTRACT(B1218,""(.*)KPI.*""))-1)"),"#N/A")</f>
        <v>#N/A</v>
      </c>
    </row>
    <row r="1219" spans="5:7" ht="13" x14ac:dyDescent="0.15">
      <c r="E1219" s="1" t="str">
        <f ca="1">IFERROR(INDIRECT(ADDRESS(MATCH(A1219,saturation_curves!A:A,0),MATCH(B1219,saturation_curves!$1:$1,0),4,1,"saturation_curves")),"")</f>
        <v/>
      </c>
      <c r="F1219" s="1" t="str">
        <f ca="1">IFERROR(INDIRECT(ADDRESS(MATCH(C1219,saturation_curves!A:A,0),MATCH(D1219,saturation_curves!$1:$1,0),4,1,"saturation_curves")),"")</f>
        <v/>
      </c>
      <c r="G1219" s="1" t="str">
        <f ca="1">IFERROR(__xludf.DUMMYFUNCTION("LEFT(REGEXEXTRACT(B1219,""(.*)KPI.*""),LEN(REGEXEXTRACT(B1219,""(.*)KPI.*""))-1)"),"#N/A")</f>
        <v>#N/A</v>
      </c>
    </row>
    <row r="1220" spans="5:7" ht="13" x14ac:dyDescent="0.15">
      <c r="E1220" s="1" t="str">
        <f ca="1">IFERROR(INDIRECT(ADDRESS(MATCH(A1220,saturation_curves!A:A,0),MATCH(B1220,saturation_curves!$1:$1,0),4,1,"saturation_curves")),"")</f>
        <v/>
      </c>
      <c r="F1220" s="1" t="str">
        <f ca="1">IFERROR(INDIRECT(ADDRESS(MATCH(C1220,saturation_curves!A:A,0),MATCH(D1220,saturation_curves!$1:$1,0),4,1,"saturation_curves")),"")</f>
        <v/>
      </c>
      <c r="G1220" s="1" t="str">
        <f ca="1">IFERROR(__xludf.DUMMYFUNCTION("LEFT(REGEXEXTRACT(B1220,""(.*)KPI.*""),LEN(REGEXEXTRACT(B1220,""(.*)KPI.*""))-1)"),"#N/A")</f>
        <v>#N/A</v>
      </c>
    </row>
    <row r="1221" spans="5:7" ht="13" x14ac:dyDescent="0.15">
      <c r="E1221" s="1" t="str">
        <f ca="1">IFERROR(INDIRECT(ADDRESS(MATCH(A1221,saturation_curves!A:A,0),MATCH(B1221,saturation_curves!$1:$1,0),4,1,"saturation_curves")),"")</f>
        <v/>
      </c>
      <c r="F1221" s="1" t="str">
        <f ca="1">IFERROR(INDIRECT(ADDRESS(MATCH(C1221,saturation_curves!A:A,0),MATCH(D1221,saturation_curves!$1:$1,0),4,1,"saturation_curves")),"")</f>
        <v/>
      </c>
      <c r="G1221" s="1" t="str">
        <f ca="1">IFERROR(__xludf.DUMMYFUNCTION("LEFT(REGEXEXTRACT(B1221,""(.*)KPI.*""),LEN(REGEXEXTRACT(B1221,""(.*)KPI.*""))-1)"),"#N/A")</f>
        <v>#N/A</v>
      </c>
    </row>
    <row r="1222" spans="5:7" ht="13" x14ac:dyDescent="0.15">
      <c r="E1222" s="1" t="str">
        <f ca="1">IFERROR(INDIRECT(ADDRESS(MATCH(A1222,saturation_curves!A:A,0),MATCH(B1222,saturation_curves!$1:$1,0),4,1,"saturation_curves")),"")</f>
        <v/>
      </c>
      <c r="F1222" s="1" t="str">
        <f ca="1">IFERROR(INDIRECT(ADDRESS(MATCH(C1222,saturation_curves!A:A,0),MATCH(D1222,saturation_curves!$1:$1,0),4,1,"saturation_curves")),"")</f>
        <v/>
      </c>
      <c r="G1222" s="1" t="str">
        <f ca="1">IFERROR(__xludf.DUMMYFUNCTION("LEFT(REGEXEXTRACT(B1222,""(.*)KPI.*""),LEN(REGEXEXTRACT(B1222,""(.*)KPI.*""))-1)"),"#N/A")</f>
        <v>#N/A</v>
      </c>
    </row>
    <row r="1223" spans="5:7" ht="13" x14ac:dyDescent="0.15">
      <c r="E1223" s="1" t="str">
        <f ca="1">IFERROR(INDIRECT(ADDRESS(MATCH(A1223,saturation_curves!A:A,0),MATCH(B1223,saturation_curves!$1:$1,0),4,1,"saturation_curves")),"")</f>
        <v/>
      </c>
      <c r="F1223" s="1" t="str">
        <f ca="1">IFERROR(INDIRECT(ADDRESS(MATCH(C1223,saturation_curves!A:A,0),MATCH(D1223,saturation_curves!$1:$1,0),4,1,"saturation_curves")),"")</f>
        <v/>
      </c>
      <c r="G1223" s="1" t="str">
        <f ca="1">IFERROR(__xludf.DUMMYFUNCTION("LEFT(REGEXEXTRACT(B1223,""(.*)KPI.*""),LEN(REGEXEXTRACT(B1223,""(.*)KPI.*""))-1)"),"#N/A")</f>
        <v>#N/A</v>
      </c>
    </row>
    <row r="1224" spans="5:7" ht="13" x14ac:dyDescent="0.15">
      <c r="E1224" s="1" t="str">
        <f ca="1">IFERROR(INDIRECT(ADDRESS(MATCH(A1224,saturation_curves!A:A,0),MATCH(B1224,saturation_curves!$1:$1,0),4,1,"saturation_curves")),"")</f>
        <v/>
      </c>
      <c r="F1224" s="1" t="str">
        <f ca="1">IFERROR(INDIRECT(ADDRESS(MATCH(C1224,saturation_curves!A:A,0),MATCH(D1224,saturation_curves!$1:$1,0),4,1,"saturation_curves")),"")</f>
        <v/>
      </c>
      <c r="G1224" s="1" t="str">
        <f ca="1">IFERROR(__xludf.DUMMYFUNCTION("LEFT(REGEXEXTRACT(B1224,""(.*)KPI.*""),LEN(REGEXEXTRACT(B1224,""(.*)KPI.*""))-1)"),"#N/A")</f>
        <v>#N/A</v>
      </c>
    </row>
    <row r="1225" spans="5:7" ht="13" x14ac:dyDescent="0.15">
      <c r="E1225" s="1" t="str">
        <f ca="1">IFERROR(INDIRECT(ADDRESS(MATCH(A1225,saturation_curves!A:A,0),MATCH(B1225,saturation_curves!$1:$1,0),4,1,"saturation_curves")),"")</f>
        <v/>
      </c>
      <c r="F1225" s="1" t="str">
        <f ca="1">IFERROR(INDIRECT(ADDRESS(MATCH(C1225,saturation_curves!A:A,0),MATCH(D1225,saturation_curves!$1:$1,0),4,1,"saturation_curves")),"")</f>
        <v/>
      </c>
      <c r="G1225" s="1" t="str">
        <f ca="1">IFERROR(__xludf.DUMMYFUNCTION("LEFT(REGEXEXTRACT(B1225,""(.*)KPI.*""),LEN(REGEXEXTRACT(B1225,""(.*)KPI.*""))-1)"),"#N/A")</f>
        <v>#N/A</v>
      </c>
    </row>
    <row r="1226" spans="5:7" ht="13" x14ac:dyDescent="0.15">
      <c r="E1226" s="1" t="str">
        <f ca="1">IFERROR(INDIRECT(ADDRESS(MATCH(A1226,saturation_curves!A:A,0),MATCH(B1226,saturation_curves!$1:$1,0),4,1,"saturation_curves")),"")</f>
        <v/>
      </c>
      <c r="F1226" s="1" t="str">
        <f ca="1">IFERROR(INDIRECT(ADDRESS(MATCH(C1226,saturation_curves!A:A,0),MATCH(D1226,saturation_curves!$1:$1,0),4,1,"saturation_curves")),"")</f>
        <v/>
      </c>
      <c r="G1226" s="1" t="str">
        <f ca="1">IFERROR(__xludf.DUMMYFUNCTION("LEFT(REGEXEXTRACT(B1226,""(.*)KPI.*""),LEN(REGEXEXTRACT(B1226,""(.*)KPI.*""))-1)"),"#N/A")</f>
        <v>#N/A</v>
      </c>
    </row>
    <row r="1227" spans="5:7" ht="13" x14ac:dyDescent="0.15">
      <c r="E1227" s="1" t="str">
        <f ca="1">IFERROR(INDIRECT(ADDRESS(MATCH(A1227,saturation_curves!A:A,0),MATCH(B1227,saturation_curves!$1:$1,0),4,1,"saturation_curves")),"")</f>
        <v/>
      </c>
      <c r="F1227" s="1" t="str">
        <f ca="1">IFERROR(INDIRECT(ADDRESS(MATCH(C1227,saturation_curves!A:A,0),MATCH(D1227,saturation_curves!$1:$1,0),4,1,"saturation_curves")),"")</f>
        <v/>
      </c>
      <c r="G1227" s="1" t="str">
        <f ca="1">IFERROR(__xludf.DUMMYFUNCTION("LEFT(REGEXEXTRACT(B1227,""(.*)KPI.*""),LEN(REGEXEXTRACT(B1227,""(.*)KPI.*""))-1)"),"#N/A")</f>
        <v>#N/A</v>
      </c>
    </row>
    <row r="1228" spans="5:7" ht="13" x14ac:dyDescent="0.15">
      <c r="E1228" s="1" t="str">
        <f ca="1">IFERROR(INDIRECT(ADDRESS(MATCH(A1228,saturation_curves!A:A,0),MATCH(B1228,saturation_curves!$1:$1,0),4,1,"saturation_curves")),"")</f>
        <v/>
      </c>
      <c r="F1228" s="1" t="str">
        <f ca="1">IFERROR(INDIRECT(ADDRESS(MATCH(C1228,saturation_curves!A:A,0),MATCH(D1228,saturation_curves!$1:$1,0),4,1,"saturation_curves")),"")</f>
        <v/>
      </c>
      <c r="G1228" s="1" t="str">
        <f ca="1">IFERROR(__xludf.DUMMYFUNCTION("LEFT(REGEXEXTRACT(B1228,""(.*)KPI.*""),LEN(REGEXEXTRACT(B1228,""(.*)KPI.*""))-1)"),"#N/A")</f>
        <v>#N/A</v>
      </c>
    </row>
    <row r="1229" spans="5:7" ht="13" x14ac:dyDescent="0.15">
      <c r="E1229" s="1" t="str">
        <f ca="1">IFERROR(INDIRECT(ADDRESS(MATCH(A1229,saturation_curves!A:A,0),MATCH(B1229,saturation_curves!$1:$1,0),4,1,"saturation_curves")),"")</f>
        <v/>
      </c>
      <c r="F1229" s="1" t="str">
        <f ca="1">IFERROR(INDIRECT(ADDRESS(MATCH(C1229,saturation_curves!A:A,0),MATCH(D1229,saturation_curves!$1:$1,0),4,1,"saturation_curves")),"")</f>
        <v/>
      </c>
      <c r="G1229" s="1" t="str">
        <f ca="1">IFERROR(__xludf.DUMMYFUNCTION("LEFT(REGEXEXTRACT(B1229,""(.*)KPI.*""),LEN(REGEXEXTRACT(B1229,""(.*)KPI.*""))-1)"),"#N/A")</f>
        <v>#N/A</v>
      </c>
    </row>
    <row r="1230" spans="5:7" ht="13" x14ac:dyDescent="0.15">
      <c r="E1230" s="1" t="str">
        <f ca="1">IFERROR(INDIRECT(ADDRESS(MATCH(A1230,saturation_curves!A:A,0),MATCH(B1230,saturation_curves!$1:$1,0),4,1,"saturation_curves")),"")</f>
        <v/>
      </c>
      <c r="F1230" s="1" t="str">
        <f ca="1">IFERROR(INDIRECT(ADDRESS(MATCH(C1230,saturation_curves!A:A,0),MATCH(D1230,saturation_curves!$1:$1,0),4,1,"saturation_curves")),"")</f>
        <v/>
      </c>
      <c r="G1230" s="1" t="str">
        <f ca="1">IFERROR(__xludf.DUMMYFUNCTION("LEFT(REGEXEXTRACT(B1230,""(.*)KPI.*""),LEN(REGEXEXTRACT(B1230,""(.*)KPI.*""))-1)"),"#N/A")</f>
        <v>#N/A</v>
      </c>
    </row>
    <row r="1231" spans="5:7" ht="13" x14ac:dyDescent="0.15">
      <c r="E1231" s="1" t="str">
        <f ca="1">IFERROR(INDIRECT(ADDRESS(MATCH(A1231,saturation_curves!A:A,0),MATCH(B1231,saturation_curves!$1:$1,0),4,1,"saturation_curves")),"")</f>
        <v/>
      </c>
      <c r="F1231" s="1" t="str">
        <f ca="1">IFERROR(INDIRECT(ADDRESS(MATCH(C1231,saturation_curves!A:A,0),MATCH(D1231,saturation_curves!$1:$1,0),4,1,"saturation_curves")),"")</f>
        <v/>
      </c>
      <c r="G1231" s="1" t="str">
        <f ca="1">IFERROR(__xludf.DUMMYFUNCTION("LEFT(REGEXEXTRACT(B1231,""(.*)KPI.*""),LEN(REGEXEXTRACT(B1231,""(.*)KPI.*""))-1)"),"#N/A")</f>
        <v>#N/A</v>
      </c>
    </row>
    <row r="1232" spans="5:7" ht="13" x14ac:dyDescent="0.15">
      <c r="E1232" s="1" t="str">
        <f ca="1">IFERROR(INDIRECT(ADDRESS(MATCH(A1232,saturation_curves!A:A,0),MATCH(B1232,saturation_curves!$1:$1,0),4,1,"saturation_curves")),"")</f>
        <v/>
      </c>
      <c r="F1232" s="1" t="str">
        <f ca="1">IFERROR(INDIRECT(ADDRESS(MATCH(C1232,saturation_curves!A:A,0),MATCH(D1232,saturation_curves!$1:$1,0),4,1,"saturation_curves")),"")</f>
        <v/>
      </c>
      <c r="G1232" s="1" t="str">
        <f ca="1">IFERROR(__xludf.DUMMYFUNCTION("LEFT(REGEXEXTRACT(B1232,""(.*)KPI.*""),LEN(REGEXEXTRACT(B1232,""(.*)KPI.*""))-1)"),"#N/A")</f>
        <v>#N/A</v>
      </c>
    </row>
    <row r="1233" spans="5:7" ht="13" x14ac:dyDescent="0.15">
      <c r="E1233" s="1" t="str">
        <f ca="1">IFERROR(INDIRECT(ADDRESS(MATCH(A1233,saturation_curves!A:A,0),MATCH(B1233,saturation_curves!$1:$1,0),4,1,"saturation_curves")),"")</f>
        <v/>
      </c>
      <c r="F1233" s="1" t="str">
        <f ca="1">IFERROR(INDIRECT(ADDRESS(MATCH(C1233,saturation_curves!A:A,0),MATCH(D1233,saturation_curves!$1:$1,0),4,1,"saturation_curves")),"")</f>
        <v/>
      </c>
      <c r="G1233" s="1" t="str">
        <f ca="1">IFERROR(__xludf.DUMMYFUNCTION("LEFT(REGEXEXTRACT(B1233,""(.*)KPI.*""),LEN(REGEXEXTRACT(B1233,""(.*)KPI.*""))-1)"),"#N/A")</f>
        <v>#N/A</v>
      </c>
    </row>
    <row r="1234" spans="5:7" ht="13" x14ac:dyDescent="0.15">
      <c r="E1234" s="1" t="str">
        <f ca="1">IFERROR(INDIRECT(ADDRESS(MATCH(A1234,saturation_curves!A:A,0),MATCH(B1234,saturation_curves!$1:$1,0),4,1,"saturation_curves")),"")</f>
        <v/>
      </c>
      <c r="F1234" s="1" t="str">
        <f ca="1">IFERROR(INDIRECT(ADDRESS(MATCH(C1234,saturation_curves!A:A,0),MATCH(D1234,saturation_curves!$1:$1,0),4,1,"saturation_curves")),"")</f>
        <v/>
      </c>
      <c r="G1234" s="1" t="str">
        <f ca="1">IFERROR(__xludf.DUMMYFUNCTION("LEFT(REGEXEXTRACT(B1234,""(.*)KPI.*""),LEN(REGEXEXTRACT(B1234,""(.*)KPI.*""))-1)"),"#N/A")</f>
        <v>#N/A</v>
      </c>
    </row>
    <row r="1235" spans="5:7" ht="13" x14ac:dyDescent="0.15">
      <c r="E1235" s="1" t="str">
        <f ca="1">IFERROR(INDIRECT(ADDRESS(MATCH(A1235,saturation_curves!A:A,0),MATCH(B1235,saturation_curves!$1:$1,0),4,1,"saturation_curves")),"")</f>
        <v/>
      </c>
      <c r="F1235" s="1" t="str">
        <f ca="1">IFERROR(INDIRECT(ADDRESS(MATCH(C1235,saturation_curves!A:A,0),MATCH(D1235,saturation_curves!$1:$1,0),4,1,"saturation_curves")),"")</f>
        <v/>
      </c>
      <c r="G1235" s="1" t="str">
        <f ca="1">IFERROR(__xludf.DUMMYFUNCTION("LEFT(REGEXEXTRACT(B1235,""(.*)KPI.*""),LEN(REGEXEXTRACT(B1235,""(.*)KPI.*""))-1)"),"#N/A")</f>
        <v>#N/A</v>
      </c>
    </row>
    <row r="1236" spans="5:7" ht="13" x14ac:dyDescent="0.15">
      <c r="E1236" s="1" t="str">
        <f ca="1">IFERROR(INDIRECT(ADDRESS(MATCH(A1236,saturation_curves!A:A,0),MATCH(B1236,saturation_curves!$1:$1,0),4,1,"saturation_curves")),"")</f>
        <v/>
      </c>
      <c r="F1236" s="1" t="str">
        <f ca="1">IFERROR(INDIRECT(ADDRESS(MATCH(C1236,saturation_curves!A:A,0),MATCH(D1236,saturation_curves!$1:$1,0),4,1,"saturation_curves")),"")</f>
        <v/>
      </c>
      <c r="G1236" s="1" t="str">
        <f ca="1">IFERROR(__xludf.DUMMYFUNCTION("LEFT(REGEXEXTRACT(B1236,""(.*)KPI.*""),LEN(REGEXEXTRACT(B1236,""(.*)KPI.*""))-1)"),"#N/A")</f>
        <v>#N/A</v>
      </c>
    </row>
    <row r="1237" spans="5:7" ht="13" x14ac:dyDescent="0.15">
      <c r="E1237" s="1" t="str">
        <f ca="1">IFERROR(INDIRECT(ADDRESS(MATCH(A1237,saturation_curves!A:A,0),MATCH(B1237,saturation_curves!$1:$1,0),4,1,"saturation_curves")),"")</f>
        <v/>
      </c>
      <c r="F1237" s="1" t="str">
        <f ca="1">IFERROR(INDIRECT(ADDRESS(MATCH(C1237,saturation_curves!A:A,0),MATCH(D1237,saturation_curves!$1:$1,0),4,1,"saturation_curves")),"")</f>
        <v/>
      </c>
      <c r="G1237" s="1" t="str">
        <f ca="1">IFERROR(__xludf.DUMMYFUNCTION("LEFT(REGEXEXTRACT(B1237,""(.*)KPI.*""),LEN(REGEXEXTRACT(B1237,""(.*)KPI.*""))-1)"),"#N/A")</f>
        <v>#N/A</v>
      </c>
    </row>
    <row r="1238" spans="5:7" ht="13" x14ac:dyDescent="0.15">
      <c r="E1238" s="1" t="str">
        <f ca="1">IFERROR(INDIRECT(ADDRESS(MATCH(A1238,saturation_curves!A:A,0),MATCH(B1238,saturation_curves!$1:$1,0),4,1,"saturation_curves")),"")</f>
        <v/>
      </c>
      <c r="F1238" s="1" t="str">
        <f ca="1">IFERROR(INDIRECT(ADDRESS(MATCH(C1238,saturation_curves!A:A,0),MATCH(D1238,saturation_curves!$1:$1,0),4,1,"saturation_curves")),"")</f>
        <v/>
      </c>
      <c r="G1238" s="1" t="str">
        <f ca="1">IFERROR(__xludf.DUMMYFUNCTION("LEFT(REGEXEXTRACT(B1238,""(.*)KPI.*""),LEN(REGEXEXTRACT(B1238,""(.*)KPI.*""))-1)"),"#N/A")</f>
        <v>#N/A</v>
      </c>
    </row>
    <row r="1239" spans="5:7" ht="13" x14ac:dyDescent="0.15">
      <c r="E1239" s="1" t="str">
        <f ca="1">IFERROR(INDIRECT(ADDRESS(MATCH(A1239,saturation_curves!A:A,0),MATCH(B1239,saturation_curves!$1:$1,0),4,1,"saturation_curves")),"")</f>
        <v/>
      </c>
      <c r="F1239" s="1" t="str">
        <f ca="1">IFERROR(INDIRECT(ADDRESS(MATCH(C1239,saturation_curves!A:A,0),MATCH(D1239,saturation_curves!$1:$1,0),4,1,"saturation_curves")),"")</f>
        <v/>
      </c>
      <c r="G1239" s="1" t="str">
        <f ca="1">IFERROR(__xludf.DUMMYFUNCTION("LEFT(REGEXEXTRACT(B1239,""(.*)KPI.*""),LEN(REGEXEXTRACT(B1239,""(.*)KPI.*""))-1)"),"#N/A")</f>
        <v>#N/A</v>
      </c>
    </row>
    <row r="1240" spans="5:7" ht="13" x14ac:dyDescent="0.15">
      <c r="E1240" s="1" t="str">
        <f ca="1">IFERROR(INDIRECT(ADDRESS(MATCH(A1240,saturation_curves!A:A,0),MATCH(B1240,saturation_curves!$1:$1,0),4,1,"saturation_curves")),"")</f>
        <v/>
      </c>
      <c r="F1240" s="1" t="str">
        <f ca="1">IFERROR(INDIRECT(ADDRESS(MATCH(C1240,saturation_curves!A:A,0),MATCH(D1240,saturation_curves!$1:$1,0),4,1,"saturation_curves")),"")</f>
        <v/>
      </c>
      <c r="G1240" s="1" t="str">
        <f ca="1">IFERROR(__xludf.DUMMYFUNCTION("LEFT(REGEXEXTRACT(B1240,""(.*)KPI.*""),LEN(REGEXEXTRACT(B1240,""(.*)KPI.*""))-1)"),"#N/A")</f>
        <v>#N/A</v>
      </c>
    </row>
    <row r="1241" spans="5:7" ht="13" x14ac:dyDescent="0.15">
      <c r="E1241" s="1" t="str">
        <f ca="1">IFERROR(INDIRECT(ADDRESS(MATCH(A1241,saturation_curves!A:A,0),MATCH(B1241,saturation_curves!$1:$1,0),4,1,"saturation_curves")),"")</f>
        <v/>
      </c>
      <c r="F1241" s="1" t="str">
        <f ca="1">IFERROR(INDIRECT(ADDRESS(MATCH(C1241,saturation_curves!A:A,0),MATCH(D1241,saturation_curves!$1:$1,0),4,1,"saturation_curves")),"")</f>
        <v/>
      </c>
      <c r="G1241" s="1" t="str">
        <f ca="1">IFERROR(__xludf.DUMMYFUNCTION("LEFT(REGEXEXTRACT(B1241,""(.*)KPI.*""),LEN(REGEXEXTRACT(B1241,""(.*)KPI.*""))-1)"),"#N/A")</f>
        <v>#N/A</v>
      </c>
    </row>
    <row r="1242" spans="5:7" ht="13" x14ac:dyDescent="0.15">
      <c r="E1242" s="1" t="str">
        <f ca="1">IFERROR(INDIRECT(ADDRESS(MATCH(A1242,saturation_curves!A:A,0),MATCH(B1242,saturation_curves!$1:$1,0),4,1,"saturation_curves")),"")</f>
        <v/>
      </c>
      <c r="F1242" s="1" t="str">
        <f ca="1">IFERROR(INDIRECT(ADDRESS(MATCH(C1242,saturation_curves!A:A,0),MATCH(D1242,saturation_curves!$1:$1,0),4,1,"saturation_curves")),"")</f>
        <v/>
      </c>
      <c r="G1242" s="1" t="str">
        <f ca="1">IFERROR(__xludf.DUMMYFUNCTION("LEFT(REGEXEXTRACT(B1242,""(.*)KPI.*""),LEN(REGEXEXTRACT(B1242,""(.*)KPI.*""))-1)"),"#N/A")</f>
        <v>#N/A</v>
      </c>
    </row>
    <row r="1243" spans="5:7" ht="13" x14ac:dyDescent="0.15">
      <c r="E1243" s="1" t="str">
        <f ca="1">IFERROR(INDIRECT(ADDRESS(MATCH(A1243,saturation_curves!A:A,0),MATCH(B1243,saturation_curves!$1:$1,0),4,1,"saturation_curves")),"")</f>
        <v/>
      </c>
      <c r="F1243" s="1" t="str">
        <f ca="1">IFERROR(INDIRECT(ADDRESS(MATCH(C1243,saturation_curves!A:A,0),MATCH(D1243,saturation_curves!$1:$1,0),4,1,"saturation_curves")),"")</f>
        <v/>
      </c>
      <c r="G1243" s="1" t="str">
        <f ca="1">IFERROR(__xludf.DUMMYFUNCTION("LEFT(REGEXEXTRACT(B1243,""(.*)KPI.*""),LEN(REGEXEXTRACT(B1243,""(.*)KPI.*""))-1)"),"#N/A")</f>
        <v>#N/A</v>
      </c>
    </row>
    <row r="1244" spans="5:7" ht="13" x14ac:dyDescent="0.15">
      <c r="E1244" s="1" t="str">
        <f ca="1">IFERROR(INDIRECT(ADDRESS(MATCH(A1244,saturation_curves!A:A,0),MATCH(B1244,saturation_curves!$1:$1,0),4,1,"saturation_curves")),"")</f>
        <v/>
      </c>
      <c r="F1244" s="1" t="str">
        <f ca="1">IFERROR(INDIRECT(ADDRESS(MATCH(C1244,saturation_curves!A:A,0),MATCH(D1244,saturation_curves!$1:$1,0),4,1,"saturation_curves")),"")</f>
        <v/>
      </c>
      <c r="G1244" s="1" t="str">
        <f ca="1">IFERROR(__xludf.DUMMYFUNCTION("LEFT(REGEXEXTRACT(B1244,""(.*)KPI.*""),LEN(REGEXEXTRACT(B1244,""(.*)KPI.*""))-1)"),"#N/A")</f>
        <v>#N/A</v>
      </c>
    </row>
    <row r="1245" spans="5:7" ht="13" x14ac:dyDescent="0.15">
      <c r="E1245" s="1" t="str">
        <f ca="1">IFERROR(INDIRECT(ADDRESS(MATCH(A1245,saturation_curves!A:A,0),MATCH(B1245,saturation_curves!$1:$1,0),4,1,"saturation_curves")),"")</f>
        <v/>
      </c>
      <c r="F1245" s="1" t="str">
        <f ca="1">IFERROR(INDIRECT(ADDRESS(MATCH(C1245,saturation_curves!A:A,0),MATCH(D1245,saturation_curves!$1:$1,0),4,1,"saturation_curves")),"")</f>
        <v/>
      </c>
      <c r="G1245" s="1" t="str">
        <f ca="1">IFERROR(__xludf.DUMMYFUNCTION("LEFT(REGEXEXTRACT(B1245,""(.*)KPI.*""),LEN(REGEXEXTRACT(B1245,""(.*)KPI.*""))-1)"),"#N/A")</f>
        <v>#N/A</v>
      </c>
    </row>
    <row r="1246" spans="5:7" ht="13" x14ac:dyDescent="0.15">
      <c r="E1246" s="1" t="str">
        <f ca="1">IFERROR(INDIRECT(ADDRESS(MATCH(A1246,saturation_curves!A:A,0),MATCH(B1246,saturation_curves!$1:$1,0),4,1,"saturation_curves")),"")</f>
        <v/>
      </c>
      <c r="F1246" s="1" t="str">
        <f ca="1">IFERROR(INDIRECT(ADDRESS(MATCH(C1246,saturation_curves!A:A,0),MATCH(D1246,saturation_curves!$1:$1,0),4,1,"saturation_curves")),"")</f>
        <v/>
      </c>
      <c r="G1246" s="1" t="str">
        <f ca="1">IFERROR(__xludf.DUMMYFUNCTION("LEFT(REGEXEXTRACT(B1246,""(.*)KPI.*""),LEN(REGEXEXTRACT(B1246,""(.*)KPI.*""))-1)"),"#N/A")</f>
        <v>#N/A</v>
      </c>
    </row>
    <row r="1247" spans="5:7" ht="13" x14ac:dyDescent="0.15">
      <c r="E1247" s="1" t="str">
        <f ca="1">IFERROR(INDIRECT(ADDRESS(MATCH(A1247,saturation_curves!A:A,0),MATCH(B1247,saturation_curves!$1:$1,0),4,1,"saturation_curves")),"")</f>
        <v/>
      </c>
      <c r="F1247" s="1" t="str">
        <f ca="1">IFERROR(INDIRECT(ADDRESS(MATCH(C1247,saturation_curves!A:A,0),MATCH(D1247,saturation_curves!$1:$1,0),4,1,"saturation_curves")),"")</f>
        <v/>
      </c>
      <c r="G1247" s="1" t="str">
        <f ca="1">IFERROR(__xludf.DUMMYFUNCTION("LEFT(REGEXEXTRACT(B1247,""(.*)KPI.*""),LEN(REGEXEXTRACT(B1247,""(.*)KPI.*""))-1)"),"#N/A")</f>
        <v>#N/A</v>
      </c>
    </row>
    <row r="1248" spans="5:7" ht="13" x14ac:dyDescent="0.15">
      <c r="E1248" s="1" t="str">
        <f ca="1">IFERROR(INDIRECT(ADDRESS(MATCH(A1248,saturation_curves!A:A,0),MATCH(B1248,saturation_curves!$1:$1,0),4,1,"saturation_curves")),"")</f>
        <v/>
      </c>
      <c r="F1248" s="1" t="str">
        <f ca="1">IFERROR(INDIRECT(ADDRESS(MATCH(C1248,saturation_curves!A:A,0),MATCH(D1248,saturation_curves!$1:$1,0),4,1,"saturation_curves")),"")</f>
        <v/>
      </c>
      <c r="G1248" s="1" t="str">
        <f ca="1">IFERROR(__xludf.DUMMYFUNCTION("LEFT(REGEXEXTRACT(B1248,""(.*)KPI.*""),LEN(REGEXEXTRACT(B1248,""(.*)KPI.*""))-1)"),"#N/A")</f>
        <v>#N/A</v>
      </c>
    </row>
    <row r="1249" spans="5:7" ht="13" x14ac:dyDescent="0.15">
      <c r="E1249" s="1" t="str">
        <f ca="1">IFERROR(INDIRECT(ADDRESS(MATCH(A1249,saturation_curves!A:A,0),MATCH(B1249,saturation_curves!$1:$1,0),4,1,"saturation_curves")),"")</f>
        <v/>
      </c>
      <c r="F1249" s="1" t="str">
        <f ca="1">IFERROR(INDIRECT(ADDRESS(MATCH(C1249,saturation_curves!A:A,0),MATCH(D1249,saturation_curves!$1:$1,0),4,1,"saturation_curves")),"")</f>
        <v/>
      </c>
      <c r="G1249" s="1" t="str">
        <f ca="1">IFERROR(__xludf.DUMMYFUNCTION("LEFT(REGEXEXTRACT(B1249,""(.*)KPI.*""),LEN(REGEXEXTRACT(B1249,""(.*)KPI.*""))-1)"),"#N/A")</f>
        <v>#N/A</v>
      </c>
    </row>
    <row r="1250" spans="5:7" ht="13" x14ac:dyDescent="0.15">
      <c r="E1250" s="1" t="str">
        <f ca="1">IFERROR(INDIRECT(ADDRESS(MATCH(A1250,saturation_curves!A:A,0),MATCH(B1250,saturation_curves!$1:$1,0),4,1,"saturation_curves")),"")</f>
        <v/>
      </c>
      <c r="F1250" s="1" t="str">
        <f ca="1">IFERROR(INDIRECT(ADDRESS(MATCH(C1250,saturation_curves!A:A,0),MATCH(D1250,saturation_curves!$1:$1,0),4,1,"saturation_curves")),"")</f>
        <v/>
      </c>
      <c r="G1250" s="1" t="str">
        <f ca="1">IFERROR(__xludf.DUMMYFUNCTION("LEFT(REGEXEXTRACT(B1250,""(.*)KPI.*""),LEN(REGEXEXTRACT(B1250,""(.*)KPI.*""))-1)"),"#N/A")</f>
        <v>#N/A</v>
      </c>
    </row>
    <row r="1251" spans="5:7" ht="13" x14ac:dyDescent="0.15">
      <c r="E1251" s="1" t="str">
        <f ca="1">IFERROR(INDIRECT(ADDRESS(MATCH(A1251,saturation_curves!A:A,0),MATCH(B1251,saturation_curves!$1:$1,0),4,1,"saturation_curves")),"")</f>
        <v/>
      </c>
      <c r="F1251" s="1" t="str">
        <f ca="1">IFERROR(INDIRECT(ADDRESS(MATCH(C1251,saturation_curves!A:A,0),MATCH(D1251,saturation_curves!$1:$1,0),4,1,"saturation_curves")),"")</f>
        <v/>
      </c>
      <c r="G1251" s="1" t="str">
        <f ca="1">IFERROR(__xludf.DUMMYFUNCTION("LEFT(REGEXEXTRACT(B1251,""(.*)KPI.*""),LEN(REGEXEXTRACT(B1251,""(.*)KPI.*""))-1)"),"#N/A")</f>
        <v>#N/A</v>
      </c>
    </row>
    <row r="1252" spans="5:7" ht="13" x14ac:dyDescent="0.15">
      <c r="E1252" s="1" t="str">
        <f ca="1">IFERROR(INDIRECT(ADDRESS(MATCH(A1252,saturation_curves!A:A,0),MATCH(B1252,saturation_curves!$1:$1,0),4,1,"saturation_curves")),"")</f>
        <v/>
      </c>
      <c r="F1252" s="1" t="str">
        <f ca="1">IFERROR(INDIRECT(ADDRESS(MATCH(C1252,saturation_curves!A:A,0),MATCH(D1252,saturation_curves!$1:$1,0),4,1,"saturation_curves")),"")</f>
        <v/>
      </c>
      <c r="G1252" s="1" t="str">
        <f ca="1">IFERROR(__xludf.DUMMYFUNCTION("LEFT(REGEXEXTRACT(B1252,""(.*)KPI.*""),LEN(REGEXEXTRACT(B1252,""(.*)KPI.*""))-1)"),"#N/A")</f>
        <v>#N/A</v>
      </c>
    </row>
    <row r="1253" spans="5:7" ht="13" x14ac:dyDescent="0.15">
      <c r="E1253" s="1" t="str">
        <f ca="1">IFERROR(INDIRECT(ADDRESS(MATCH(A1253,saturation_curves!A:A,0),MATCH(B1253,saturation_curves!$1:$1,0),4,1,"saturation_curves")),"")</f>
        <v/>
      </c>
      <c r="F1253" s="1" t="str">
        <f ca="1">IFERROR(INDIRECT(ADDRESS(MATCH(C1253,saturation_curves!A:A,0),MATCH(D1253,saturation_curves!$1:$1,0),4,1,"saturation_curves")),"")</f>
        <v/>
      </c>
      <c r="G1253" s="1" t="str">
        <f ca="1">IFERROR(__xludf.DUMMYFUNCTION("LEFT(REGEXEXTRACT(B1253,""(.*)KPI.*""),LEN(REGEXEXTRACT(B1253,""(.*)KPI.*""))-1)"),"#N/A")</f>
        <v>#N/A</v>
      </c>
    </row>
    <row r="1254" spans="5:7" ht="13" x14ac:dyDescent="0.15">
      <c r="E1254" s="1" t="str">
        <f ca="1">IFERROR(INDIRECT(ADDRESS(MATCH(A1254,saturation_curves!A:A,0),MATCH(B1254,saturation_curves!$1:$1,0),4,1,"saturation_curves")),"")</f>
        <v/>
      </c>
      <c r="F1254" s="1" t="str">
        <f ca="1">IFERROR(INDIRECT(ADDRESS(MATCH(C1254,saturation_curves!A:A,0),MATCH(D1254,saturation_curves!$1:$1,0),4,1,"saturation_curves")),"")</f>
        <v/>
      </c>
      <c r="G1254" s="1" t="str">
        <f ca="1">IFERROR(__xludf.DUMMYFUNCTION("LEFT(REGEXEXTRACT(B1254,""(.*)KPI.*""),LEN(REGEXEXTRACT(B1254,""(.*)KPI.*""))-1)"),"#N/A")</f>
        <v>#N/A</v>
      </c>
    </row>
    <row r="1255" spans="5:7" ht="13" x14ac:dyDescent="0.15">
      <c r="E1255" s="1" t="str">
        <f ca="1">IFERROR(INDIRECT(ADDRESS(MATCH(A1255,saturation_curves!A:A,0),MATCH(B1255,saturation_curves!$1:$1,0),4,1,"saturation_curves")),"")</f>
        <v/>
      </c>
      <c r="F1255" s="1" t="str">
        <f ca="1">IFERROR(INDIRECT(ADDRESS(MATCH(C1255,saturation_curves!A:A,0),MATCH(D1255,saturation_curves!$1:$1,0),4,1,"saturation_curves")),"")</f>
        <v/>
      </c>
      <c r="G1255" s="1" t="str">
        <f ca="1">IFERROR(__xludf.DUMMYFUNCTION("LEFT(REGEXEXTRACT(B1255,""(.*)KPI.*""),LEN(REGEXEXTRACT(B1255,""(.*)KPI.*""))-1)"),"#N/A")</f>
        <v>#N/A</v>
      </c>
    </row>
    <row r="1256" spans="5:7" ht="13" x14ac:dyDescent="0.15">
      <c r="E1256" s="1" t="str">
        <f ca="1">IFERROR(INDIRECT(ADDRESS(MATCH(A1256,saturation_curves!A:A,0),MATCH(B1256,saturation_curves!$1:$1,0),4,1,"saturation_curves")),"")</f>
        <v/>
      </c>
      <c r="F1256" s="1" t="str">
        <f ca="1">IFERROR(INDIRECT(ADDRESS(MATCH(C1256,saturation_curves!A:A,0),MATCH(D1256,saturation_curves!$1:$1,0),4,1,"saturation_curves")),"")</f>
        <v/>
      </c>
      <c r="G1256" s="1" t="str">
        <f ca="1">IFERROR(__xludf.DUMMYFUNCTION("LEFT(REGEXEXTRACT(B1256,""(.*)KPI.*""),LEN(REGEXEXTRACT(B1256,""(.*)KPI.*""))-1)"),"#N/A")</f>
        <v>#N/A</v>
      </c>
    </row>
    <row r="1257" spans="5:7" ht="13" x14ac:dyDescent="0.15">
      <c r="E1257" s="1" t="str">
        <f ca="1">IFERROR(INDIRECT(ADDRESS(MATCH(A1257,saturation_curves!A:A,0),MATCH(B1257,saturation_curves!$1:$1,0),4,1,"saturation_curves")),"")</f>
        <v/>
      </c>
      <c r="F1257" s="1" t="str">
        <f ca="1">IFERROR(INDIRECT(ADDRESS(MATCH(C1257,saturation_curves!A:A,0),MATCH(D1257,saturation_curves!$1:$1,0),4,1,"saturation_curves")),"")</f>
        <v/>
      </c>
      <c r="G1257" s="1" t="str">
        <f ca="1">IFERROR(__xludf.DUMMYFUNCTION("LEFT(REGEXEXTRACT(B1257,""(.*)KPI.*""),LEN(REGEXEXTRACT(B1257,""(.*)KPI.*""))-1)"),"#N/A")</f>
        <v>#N/A</v>
      </c>
    </row>
    <row r="1258" spans="5:7" ht="13" x14ac:dyDescent="0.15">
      <c r="E1258" s="1" t="str">
        <f ca="1">IFERROR(INDIRECT(ADDRESS(MATCH(A1258,saturation_curves!A:A,0),MATCH(B1258,saturation_curves!$1:$1,0),4,1,"saturation_curves")),"")</f>
        <v/>
      </c>
      <c r="F1258" s="1" t="str">
        <f ca="1">IFERROR(INDIRECT(ADDRESS(MATCH(C1258,saturation_curves!A:A,0),MATCH(D1258,saturation_curves!$1:$1,0),4,1,"saturation_curves")),"")</f>
        <v/>
      </c>
      <c r="G1258" s="1" t="str">
        <f ca="1">IFERROR(__xludf.DUMMYFUNCTION("LEFT(REGEXEXTRACT(B1258,""(.*)KPI.*""),LEN(REGEXEXTRACT(B1258,""(.*)KPI.*""))-1)"),"#N/A")</f>
        <v>#N/A</v>
      </c>
    </row>
    <row r="1259" spans="5:7" ht="13" x14ac:dyDescent="0.15">
      <c r="E1259" s="1" t="str">
        <f ca="1">IFERROR(INDIRECT(ADDRESS(MATCH(A1259,saturation_curves!A:A,0),MATCH(B1259,saturation_curves!$1:$1,0),4,1,"saturation_curves")),"")</f>
        <v/>
      </c>
      <c r="F1259" s="1" t="str">
        <f ca="1">IFERROR(INDIRECT(ADDRESS(MATCH(C1259,saturation_curves!A:A,0),MATCH(D1259,saturation_curves!$1:$1,0),4,1,"saturation_curves")),"")</f>
        <v/>
      </c>
      <c r="G1259" s="1" t="str">
        <f ca="1">IFERROR(__xludf.DUMMYFUNCTION("LEFT(REGEXEXTRACT(B1259,""(.*)KPI.*""),LEN(REGEXEXTRACT(B1259,""(.*)KPI.*""))-1)"),"#N/A")</f>
        <v>#N/A</v>
      </c>
    </row>
    <row r="1260" spans="5:7" ht="13" x14ac:dyDescent="0.15">
      <c r="E1260" s="1" t="str">
        <f ca="1">IFERROR(INDIRECT(ADDRESS(MATCH(A1260,saturation_curves!A:A,0),MATCH(B1260,saturation_curves!$1:$1,0),4,1,"saturation_curves")),"")</f>
        <v/>
      </c>
      <c r="F1260" s="1" t="str">
        <f ca="1">IFERROR(INDIRECT(ADDRESS(MATCH(C1260,saturation_curves!A:A,0),MATCH(D1260,saturation_curves!$1:$1,0),4,1,"saturation_curves")),"")</f>
        <v/>
      </c>
      <c r="G1260" s="1" t="str">
        <f ca="1">IFERROR(__xludf.DUMMYFUNCTION("LEFT(REGEXEXTRACT(B1260,""(.*)KPI.*""),LEN(REGEXEXTRACT(B1260,""(.*)KPI.*""))-1)"),"#N/A")</f>
        <v>#N/A</v>
      </c>
    </row>
    <row r="1261" spans="5:7" ht="13" x14ac:dyDescent="0.15">
      <c r="E1261" s="1" t="str">
        <f ca="1">IFERROR(INDIRECT(ADDRESS(MATCH(A1261,saturation_curves!A:A,0),MATCH(B1261,saturation_curves!$1:$1,0),4,1,"saturation_curves")),"")</f>
        <v/>
      </c>
      <c r="F1261" s="1" t="str">
        <f ca="1">IFERROR(INDIRECT(ADDRESS(MATCH(C1261,saturation_curves!A:A,0),MATCH(D1261,saturation_curves!$1:$1,0),4,1,"saturation_curves")),"")</f>
        <v/>
      </c>
      <c r="G1261" s="1" t="str">
        <f ca="1">IFERROR(__xludf.DUMMYFUNCTION("LEFT(REGEXEXTRACT(B1261,""(.*)KPI.*""),LEN(REGEXEXTRACT(B1261,""(.*)KPI.*""))-1)"),"#N/A")</f>
        <v>#N/A</v>
      </c>
    </row>
    <row r="1262" spans="5:7" ht="13" x14ac:dyDescent="0.15">
      <c r="E1262" s="1" t="str">
        <f ca="1">IFERROR(INDIRECT(ADDRESS(MATCH(A1262,saturation_curves!A:A,0),MATCH(B1262,saturation_curves!$1:$1,0),4,1,"saturation_curves")),"")</f>
        <v/>
      </c>
      <c r="F1262" s="1" t="str">
        <f ca="1">IFERROR(INDIRECT(ADDRESS(MATCH(C1262,saturation_curves!A:A,0),MATCH(D1262,saturation_curves!$1:$1,0),4,1,"saturation_curves")),"")</f>
        <v/>
      </c>
      <c r="G1262" s="1" t="str">
        <f ca="1">IFERROR(__xludf.DUMMYFUNCTION("LEFT(REGEXEXTRACT(B1262,""(.*)KPI.*""),LEN(REGEXEXTRACT(B1262,""(.*)KPI.*""))-1)"),"#N/A")</f>
        <v>#N/A</v>
      </c>
    </row>
    <row r="1263" spans="5:7" ht="13" x14ac:dyDescent="0.15">
      <c r="E1263" s="1" t="str">
        <f ca="1">IFERROR(INDIRECT(ADDRESS(MATCH(A1263,saturation_curves!A:A,0),MATCH(B1263,saturation_curves!$1:$1,0),4,1,"saturation_curves")),"")</f>
        <v/>
      </c>
      <c r="F1263" s="1" t="str">
        <f ca="1">IFERROR(INDIRECT(ADDRESS(MATCH(C1263,saturation_curves!A:A,0),MATCH(D1263,saturation_curves!$1:$1,0),4,1,"saturation_curves")),"")</f>
        <v/>
      </c>
      <c r="G1263" s="1" t="str">
        <f ca="1">IFERROR(__xludf.DUMMYFUNCTION("LEFT(REGEXEXTRACT(B1263,""(.*)KPI.*""),LEN(REGEXEXTRACT(B1263,""(.*)KPI.*""))-1)"),"#N/A")</f>
        <v>#N/A</v>
      </c>
    </row>
    <row r="1264" spans="5:7" ht="13" x14ac:dyDescent="0.15">
      <c r="E1264" s="1" t="str">
        <f ca="1">IFERROR(INDIRECT(ADDRESS(MATCH(A1264,saturation_curves!A:A,0),MATCH(B1264,saturation_curves!$1:$1,0),4,1,"saturation_curves")),"")</f>
        <v/>
      </c>
      <c r="F1264" s="1" t="str">
        <f ca="1">IFERROR(INDIRECT(ADDRESS(MATCH(C1264,saturation_curves!A:A,0),MATCH(D1264,saturation_curves!$1:$1,0),4,1,"saturation_curves")),"")</f>
        <v/>
      </c>
      <c r="G1264" s="1" t="str">
        <f ca="1">IFERROR(__xludf.DUMMYFUNCTION("LEFT(REGEXEXTRACT(B1264,""(.*)KPI.*""),LEN(REGEXEXTRACT(B1264,""(.*)KPI.*""))-1)"),"#N/A")</f>
        <v>#N/A</v>
      </c>
    </row>
    <row r="1265" spans="5:7" ht="13" x14ac:dyDescent="0.15">
      <c r="E1265" s="1" t="str">
        <f ca="1">IFERROR(INDIRECT(ADDRESS(MATCH(A1265,saturation_curves!A:A,0),MATCH(B1265,saturation_curves!$1:$1,0),4,1,"saturation_curves")),"")</f>
        <v/>
      </c>
      <c r="F1265" s="1" t="str">
        <f ca="1">IFERROR(INDIRECT(ADDRESS(MATCH(C1265,saturation_curves!A:A,0),MATCH(D1265,saturation_curves!$1:$1,0),4,1,"saturation_curves")),"")</f>
        <v/>
      </c>
      <c r="G1265" s="1" t="str">
        <f ca="1">IFERROR(__xludf.DUMMYFUNCTION("LEFT(REGEXEXTRACT(B1265,""(.*)KPI.*""),LEN(REGEXEXTRACT(B1265,""(.*)KPI.*""))-1)"),"#N/A")</f>
        <v>#N/A</v>
      </c>
    </row>
    <row r="1266" spans="5:7" ht="13" x14ac:dyDescent="0.15">
      <c r="E1266" s="1" t="str">
        <f ca="1">IFERROR(INDIRECT(ADDRESS(MATCH(A1266,saturation_curves!A:A,0),MATCH(B1266,saturation_curves!$1:$1,0),4,1,"saturation_curves")),"")</f>
        <v/>
      </c>
      <c r="F1266" s="1" t="str">
        <f ca="1">IFERROR(INDIRECT(ADDRESS(MATCH(C1266,saturation_curves!A:A,0),MATCH(D1266,saturation_curves!$1:$1,0),4,1,"saturation_curves")),"")</f>
        <v/>
      </c>
      <c r="G1266" s="1" t="str">
        <f ca="1">IFERROR(__xludf.DUMMYFUNCTION("LEFT(REGEXEXTRACT(B1266,""(.*)KPI.*""),LEN(REGEXEXTRACT(B1266,""(.*)KPI.*""))-1)"),"#N/A")</f>
        <v>#N/A</v>
      </c>
    </row>
    <row r="1267" spans="5:7" ht="13" x14ac:dyDescent="0.15">
      <c r="E1267" s="1" t="str">
        <f ca="1">IFERROR(INDIRECT(ADDRESS(MATCH(A1267,saturation_curves!A:A,0),MATCH(B1267,saturation_curves!$1:$1,0),4,1,"saturation_curves")),"")</f>
        <v/>
      </c>
      <c r="F1267" s="1" t="str">
        <f ca="1">IFERROR(INDIRECT(ADDRESS(MATCH(C1267,saturation_curves!A:A,0),MATCH(D1267,saturation_curves!$1:$1,0),4,1,"saturation_curves")),"")</f>
        <v/>
      </c>
      <c r="G1267" s="1" t="str">
        <f ca="1">IFERROR(__xludf.DUMMYFUNCTION("LEFT(REGEXEXTRACT(B1267,""(.*)KPI.*""),LEN(REGEXEXTRACT(B1267,""(.*)KPI.*""))-1)"),"#N/A")</f>
        <v>#N/A</v>
      </c>
    </row>
    <row r="1268" spans="5:7" ht="13" x14ac:dyDescent="0.15">
      <c r="E1268" s="1" t="str">
        <f ca="1">IFERROR(INDIRECT(ADDRESS(MATCH(A1268,saturation_curves!A:A,0),MATCH(B1268,saturation_curves!$1:$1,0),4,1,"saturation_curves")),"")</f>
        <v/>
      </c>
      <c r="F1268" s="1" t="str">
        <f ca="1">IFERROR(INDIRECT(ADDRESS(MATCH(C1268,saturation_curves!A:A,0),MATCH(D1268,saturation_curves!$1:$1,0),4,1,"saturation_curves")),"")</f>
        <v/>
      </c>
      <c r="G1268" s="1" t="str">
        <f ca="1">IFERROR(__xludf.DUMMYFUNCTION("LEFT(REGEXEXTRACT(B1268,""(.*)KPI.*""),LEN(REGEXEXTRACT(B1268,""(.*)KPI.*""))-1)"),"#N/A")</f>
        <v>#N/A</v>
      </c>
    </row>
    <row r="1269" spans="5:7" ht="13" x14ac:dyDescent="0.15">
      <c r="E1269" s="1" t="str">
        <f ca="1">IFERROR(INDIRECT(ADDRESS(MATCH(A1269,saturation_curves!A:A,0),MATCH(B1269,saturation_curves!$1:$1,0),4,1,"saturation_curves")),"")</f>
        <v/>
      </c>
      <c r="F1269" s="1" t="str">
        <f ca="1">IFERROR(INDIRECT(ADDRESS(MATCH(C1269,saturation_curves!A:A,0),MATCH(D1269,saturation_curves!$1:$1,0),4,1,"saturation_curves")),"")</f>
        <v/>
      </c>
      <c r="G1269" s="1" t="str">
        <f ca="1">IFERROR(__xludf.DUMMYFUNCTION("LEFT(REGEXEXTRACT(B1269,""(.*)KPI.*""),LEN(REGEXEXTRACT(B1269,""(.*)KPI.*""))-1)"),"#N/A")</f>
        <v>#N/A</v>
      </c>
    </row>
    <row r="1270" spans="5:7" ht="13" x14ac:dyDescent="0.15">
      <c r="E1270" s="1" t="str">
        <f ca="1">IFERROR(INDIRECT(ADDRESS(MATCH(A1270,saturation_curves!A:A,0),MATCH(B1270,saturation_curves!$1:$1,0),4,1,"saturation_curves")),"")</f>
        <v/>
      </c>
      <c r="F1270" s="1" t="str">
        <f ca="1">IFERROR(INDIRECT(ADDRESS(MATCH(C1270,saturation_curves!A:A,0),MATCH(D1270,saturation_curves!$1:$1,0),4,1,"saturation_curves")),"")</f>
        <v/>
      </c>
      <c r="G1270" s="1" t="str">
        <f ca="1">IFERROR(__xludf.DUMMYFUNCTION("LEFT(REGEXEXTRACT(B1270,""(.*)KPI.*""),LEN(REGEXEXTRACT(B1270,""(.*)KPI.*""))-1)"),"#N/A")</f>
        <v>#N/A</v>
      </c>
    </row>
    <row r="1271" spans="5:7" ht="13" x14ac:dyDescent="0.15">
      <c r="E1271" s="1" t="str">
        <f ca="1">IFERROR(INDIRECT(ADDRESS(MATCH(A1271,saturation_curves!A:A,0),MATCH(B1271,saturation_curves!$1:$1,0),4,1,"saturation_curves")),"")</f>
        <v/>
      </c>
      <c r="F1271" s="1" t="str">
        <f ca="1">IFERROR(INDIRECT(ADDRESS(MATCH(C1271,saturation_curves!A:A,0),MATCH(D1271,saturation_curves!$1:$1,0),4,1,"saturation_curves")),"")</f>
        <v/>
      </c>
      <c r="G1271" s="1" t="str">
        <f ca="1">IFERROR(__xludf.DUMMYFUNCTION("LEFT(REGEXEXTRACT(B1271,""(.*)KPI.*""),LEN(REGEXEXTRACT(B1271,""(.*)KPI.*""))-1)"),"#N/A")</f>
        <v>#N/A</v>
      </c>
    </row>
    <row r="1272" spans="5:7" ht="13" x14ac:dyDescent="0.15">
      <c r="E1272" s="1" t="str">
        <f ca="1">IFERROR(INDIRECT(ADDRESS(MATCH(A1272,saturation_curves!A:A,0),MATCH(B1272,saturation_curves!$1:$1,0),4,1,"saturation_curves")),"")</f>
        <v/>
      </c>
      <c r="F1272" s="1" t="str">
        <f ca="1">IFERROR(INDIRECT(ADDRESS(MATCH(C1272,saturation_curves!A:A,0),MATCH(D1272,saturation_curves!$1:$1,0),4,1,"saturation_curves")),"")</f>
        <v/>
      </c>
      <c r="G1272" s="1" t="str">
        <f ca="1">IFERROR(__xludf.DUMMYFUNCTION("LEFT(REGEXEXTRACT(B1272,""(.*)KPI.*""),LEN(REGEXEXTRACT(B1272,""(.*)KPI.*""))-1)"),"#N/A")</f>
        <v>#N/A</v>
      </c>
    </row>
    <row r="1273" spans="5:7" ht="13" x14ac:dyDescent="0.15">
      <c r="E1273" s="1" t="str">
        <f ca="1">IFERROR(INDIRECT(ADDRESS(MATCH(A1273,saturation_curves!A:A,0),MATCH(B1273,saturation_curves!$1:$1,0),4,1,"saturation_curves")),"")</f>
        <v/>
      </c>
      <c r="F1273" s="1" t="str">
        <f ca="1">IFERROR(INDIRECT(ADDRESS(MATCH(C1273,saturation_curves!A:A,0),MATCH(D1273,saturation_curves!$1:$1,0),4,1,"saturation_curves")),"")</f>
        <v/>
      </c>
      <c r="G1273" s="1" t="str">
        <f ca="1">IFERROR(__xludf.DUMMYFUNCTION("LEFT(REGEXEXTRACT(B1273,""(.*)KPI.*""),LEN(REGEXEXTRACT(B1273,""(.*)KPI.*""))-1)"),"#N/A")</f>
        <v>#N/A</v>
      </c>
    </row>
    <row r="1274" spans="5:7" ht="13" x14ac:dyDescent="0.15">
      <c r="E1274" s="1" t="str">
        <f ca="1">IFERROR(INDIRECT(ADDRESS(MATCH(A1274,saturation_curves!A:A,0),MATCH(B1274,saturation_curves!$1:$1,0),4,1,"saturation_curves")),"")</f>
        <v/>
      </c>
      <c r="F1274" s="1" t="str">
        <f ca="1">IFERROR(INDIRECT(ADDRESS(MATCH(C1274,saturation_curves!A:A,0),MATCH(D1274,saturation_curves!$1:$1,0),4,1,"saturation_curves")),"")</f>
        <v/>
      </c>
      <c r="G1274" s="1" t="str">
        <f ca="1">IFERROR(__xludf.DUMMYFUNCTION("LEFT(REGEXEXTRACT(B1274,""(.*)KPI.*""),LEN(REGEXEXTRACT(B1274,""(.*)KPI.*""))-1)"),"#N/A")</f>
        <v>#N/A</v>
      </c>
    </row>
    <row r="1275" spans="5:7" ht="13" x14ac:dyDescent="0.15">
      <c r="E1275" s="1" t="str">
        <f ca="1">IFERROR(INDIRECT(ADDRESS(MATCH(A1275,saturation_curves!A:A,0),MATCH(B1275,saturation_curves!$1:$1,0),4,1,"saturation_curves")),"")</f>
        <v/>
      </c>
      <c r="F1275" s="1" t="str">
        <f ca="1">IFERROR(INDIRECT(ADDRESS(MATCH(C1275,saturation_curves!A:A,0),MATCH(D1275,saturation_curves!$1:$1,0),4,1,"saturation_curves")),"")</f>
        <v/>
      </c>
      <c r="G1275" s="1" t="str">
        <f ca="1">IFERROR(__xludf.DUMMYFUNCTION("LEFT(REGEXEXTRACT(B1275,""(.*)KPI.*""),LEN(REGEXEXTRACT(B1275,""(.*)KPI.*""))-1)"),"#N/A")</f>
        <v>#N/A</v>
      </c>
    </row>
    <row r="1276" spans="5:7" ht="13" x14ac:dyDescent="0.15">
      <c r="E1276" s="1" t="str">
        <f ca="1">IFERROR(INDIRECT(ADDRESS(MATCH(A1276,saturation_curves!A:A,0),MATCH(B1276,saturation_curves!$1:$1,0),4,1,"saturation_curves")),"")</f>
        <v/>
      </c>
      <c r="F1276" s="1" t="str">
        <f ca="1">IFERROR(INDIRECT(ADDRESS(MATCH(C1276,saturation_curves!A:A,0),MATCH(D1276,saturation_curves!$1:$1,0),4,1,"saturation_curves")),"")</f>
        <v/>
      </c>
      <c r="G1276" s="1" t="str">
        <f ca="1">IFERROR(__xludf.DUMMYFUNCTION("LEFT(REGEXEXTRACT(B1276,""(.*)KPI.*""),LEN(REGEXEXTRACT(B1276,""(.*)KPI.*""))-1)"),"#N/A")</f>
        <v>#N/A</v>
      </c>
    </row>
    <row r="1277" spans="5:7" ht="13" x14ac:dyDescent="0.15">
      <c r="E1277" s="1" t="str">
        <f ca="1">IFERROR(INDIRECT(ADDRESS(MATCH(A1277,saturation_curves!A:A,0),MATCH(B1277,saturation_curves!$1:$1,0),4,1,"saturation_curves")),"")</f>
        <v/>
      </c>
      <c r="F1277" s="1" t="str">
        <f ca="1">IFERROR(INDIRECT(ADDRESS(MATCH(C1277,saturation_curves!A:A,0),MATCH(D1277,saturation_curves!$1:$1,0),4,1,"saturation_curves")),"")</f>
        <v/>
      </c>
      <c r="G1277" s="1" t="str">
        <f ca="1">IFERROR(__xludf.DUMMYFUNCTION("LEFT(REGEXEXTRACT(B1277,""(.*)KPI.*""),LEN(REGEXEXTRACT(B1277,""(.*)KPI.*""))-1)"),"#N/A")</f>
        <v>#N/A</v>
      </c>
    </row>
    <row r="1278" spans="5:7" ht="13" x14ac:dyDescent="0.15">
      <c r="E1278" s="1" t="str">
        <f ca="1">IFERROR(INDIRECT(ADDRESS(MATCH(A1278,saturation_curves!A:A,0),MATCH(B1278,saturation_curves!$1:$1,0),4,1,"saturation_curves")),"")</f>
        <v/>
      </c>
      <c r="F1278" s="1" t="str">
        <f ca="1">IFERROR(INDIRECT(ADDRESS(MATCH(C1278,saturation_curves!A:A,0),MATCH(D1278,saturation_curves!$1:$1,0),4,1,"saturation_curves")),"")</f>
        <v/>
      </c>
      <c r="G1278" s="1" t="str">
        <f ca="1">IFERROR(__xludf.DUMMYFUNCTION("LEFT(REGEXEXTRACT(B1278,""(.*)KPI.*""),LEN(REGEXEXTRACT(B1278,""(.*)KPI.*""))-1)"),"#N/A")</f>
        <v>#N/A</v>
      </c>
    </row>
    <row r="1279" spans="5:7" ht="13" x14ac:dyDescent="0.15">
      <c r="E1279" s="1" t="str">
        <f ca="1">IFERROR(INDIRECT(ADDRESS(MATCH(A1279,saturation_curves!A:A,0),MATCH(B1279,saturation_curves!$1:$1,0),4,1,"saturation_curves")),"")</f>
        <v/>
      </c>
      <c r="F1279" s="1" t="str">
        <f ca="1">IFERROR(INDIRECT(ADDRESS(MATCH(C1279,saturation_curves!A:A,0),MATCH(D1279,saturation_curves!$1:$1,0),4,1,"saturation_curves")),"")</f>
        <v/>
      </c>
      <c r="G1279" s="1" t="str">
        <f ca="1">IFERROR(__xludf.DUMMYFUNCTION("LEFT(REGEXEXTRACT(B1279,""(.*)KPI.*""),LEN(REGEXEXTRACT(B1279,""(.*)KPI.*""))-1)"),"#N/A")</f>
        <v>#N/A</v>
      </c>
    </row>
    <row r="1280" spans="5:7" ht="13" x14ac:dyDescent="0.15">
      <c r="E1280" s="1" t="str">
        <f ca="1">IFERROR(INDIRECT(ADDRESS(MATCH(A1280,saturation_curves!A:A,0),MATCH(B1280,saturation_curves!$1:$1,0),4,1,"saturation_curves")),"")</f>
        <v/>
      </c>
      <c r="F1280" s="1" t="str">
        <f ca="1">IFERROR(INDIRECT(ADDRESS(MATCH(C1280,saturation_curves!A:A,0),MATCH(D1280,saturation_curves!$1:$1,0),4,1,"saturation_curves")),"")</f>
        <v/>
      </c>
      <c r="G1280" s="1" t="str">
        <f ca="1">IFERROR(__xludf.DUMMYFUNCTION("LEFT(REGEXEXTRACT(B1280,""(.*)KPI.*""),LEN(REGEXEXTRACT(B1280,""(.*)KPI.*""))-1)"),"#N/A")</f>
        <v>#N/A</v>
      </c>
    </row>
    <row r="1281" spans="5:7" ht="13" x14ac:dyDescent="0.15">
      <c r="E1281" s="1" t="str">
        <f ca="1">IFERROR(INDIRECT(ADDRESS(MATCH(A1281,saturation_curves!A:A,0),MATCH(B1281,saturation_curves!$1:$1,0),4,1,"saturation_curves")),"")</f>
        <v/>
      </c>
      <c r="F1281" s="1" t="str">
        <f ca="1">IFERROR(INDIRECT(ADDRESS(MATCH(C1281,saturation_curves!A:A,0),MATCH(D1281,saturation_curves!$1:$1,0),4,1,"saturation_curves")),"")</f>
        <v/>
      </c>
      <c r="G1281" s="1" t="str">
        <f ca="1">IFERROR(__xludf.DUMMYFUNCTION("LEFT(REGEXEXTRACT(B1281,""(.*)KPI.*""),LEN(REGEXEXTRACT(B1281,""(.*)KPI.*""))-1)"),"#N/A")</f>
        <v>#N/A</v>
      </c>
    </row>
    <row r="1282" spans="5:7" ht="13" x14ac:dyDescent="0.15">
      <c r="E1282" s="1" t="str">
        <f ca="1">IFERROR(INDIRECT(ADDRESS(MATCH(A1282,saturation_curves!A:A,0),MATCH(B1282,saturation_curves!$1:$1,0),4,1,"saturation_curves")),"")</f>
        <v/>
      </c>
      <c r="F1282" s="1" t="str">
        <f ca="1">IFERROR(INDIRECT(ADDRESS(MATCH(C1282,saturation_curves!A:A,0),MATCH(D1282,saturation_curves!$1:$1,0),4,1,"saturation_curves")),"")</f>
        <v/>
      </c>
      <c r="G1282" s="1" t="str">
        <f ca="1">IFERROR(__xludf.DUMMYFUNCTION("LEFT(REGEXEXTRACT(B1282,""(.*)KPI.*""),LEN(REGEXEXTRACT(B1282,""(.*)KPI.*""))-1)"),"#N/A")</f>
        <v>#N/A</v>
      </c>
    </row>
    <row r="1283" spans="5:7" ht="13" x14ac:dyDescent="0.15">
      <c r="E1283" s="1" t="str">
        <f ca="1">IFERROR(INDIRECT(ADDRESS(MATCH(A1283,saturation_curves!A:A,0),MATCH(B1283,saturation_curves!$1:$1,0),4,1,"saturation_curves")),"")</f>
        <v/>
      </c>
      <c r="F1283" s="1" t="str">
        <f ca="1">IFERROR(INDIRECT(ADDRESS(MATCH(C1283,saturation_curves!A:A,0),MATCH(D1283,saturation_curves!$1:$1,0),4,1,"saturation_curves")),"")</f>
        <v/>
      </c>
      <c r="G1283" s="1" t="str">
        <f ca="1">IFERROR(__xludf.DUMMYFUNCTION("LEFT(REGEXEXTRACT(B1283,""(.*)KPI.*""),LEN(REGEXEXTRACT(B1283,""(.*)KPI.*""))-1)"),"#N/A")</f>
        <v>#N/A</v>
      </c>
    </row>
    <row r="1284" spans="5:7" ht="13" x14ac:dyDescent="0.15">
      <c r="E1284" s="1" t="str">
        <f ca="1">IFERROR(INDIRECT(ADDRESS(MATCH(A1284,saturation_curves!A:A,0),MATCH(B1284,saturation_curves!$1:$1,0),4,1,"saturation_curves")),"")</f>
        <v/>
      </c>
      <c r="F1284" s="1" t="str">
        <f ca="1">IFERROR(INDIRECT(ADDRESS(MATCH(C1284,saturation_curves!A:A,0),MATCH(D1284,saturation_curves!$1:$1,0),4,1,"saturation_curves")),"")</f>
        <v/>
      </c>
      <c r="G1284" s="1" t="str">
        <f ca="1">IFERROR(__xludf.DUMMYFUNCTION("LEFT(REGEXEXTRACT(B1284,""(.*)KPI.*""),LEN(REGEXEXTRACT(B1284,""(.*)KPI.*""))-1)"),"#N/A")</f>
        <v>#N/A</v>
      </c>
    </row>
    <row r="1285" spans="5:7" ht="13" x14ac:dyDescent="0.15">
      <c r="E1285" s="1" t="str">
        <f ca="1">IFERROR(INDIRECT(ADDRESS(MATCH(A1285,saturation_curves!A:A,0),MATCH(B1285,saturation_curves!$1:$1,0),4,1,"saturation_curves")),"")</f>
        <v/>
      </c>
      <c r="F1285" s="1" t="str">
        <f ca="1">IFERROR(INDIRECT(ADDRESS(MATCH(C1285,saturation_curves!A:A,0),MATCH(D1285,saturation_curves!$1:$1,0),4,1,"saturation_curves")),"")</f>
        <v/>
      </c>
      <c r="G1285" s="1" t="str">
        <f ca="1">IFERROR(__xludf.DUMMYFUNCTION("LEFT(REGEXEXTRACT(B1285,""(.*)KPI.*""),LEN(REGEXEXTRACT(B1285,""(.*)KPI.*""))-1)"),"#N/A")</f>
        <v>#N/A</v>
      </c>
    </row>
    <row r="1286" spans="5:7" ht="13" x14ac:dyDescent="0.15">
      <c r="E1286" s="1" t="str">
        <f ca="1">IFERROR(INDIRECT(ADDRESS(MATCH(A1286,saturation_curves!A:A,0),MATCH(B1286,saturation_curves!$1:$1,0),4,1,"saturation_curves")),"")</f>
        <v/>
      </c>
      <c r="F1286" s="1" t="str">
        <f ca="1">IFERROR(INDIRECT(ADDRESS(MATCH(C1286,saturation_curves!A:A,0),MATCH(D1286,saturation_curves!$1:$1,0),4,1,"saturation_curves")),"")</f>
        <v/>
      </c>
      <c r="G1286" s="1" t="str">
        <f ca="1">IFERROR(__xludf.DUMMYFUNCTION("LEFT(REGEXEXTRACT(B1286,""(.*)KPI.*""),LEN(REGEXEXTRACT(B1286,""(.*)KPI.*""))-1)"),"#N/A")</f>
        <v>#N/A</v>
      </c>
    </row>
    <row r="1287" spans="5:7" ht="13" x14ac:dyDescent="0.15">
      <c r="E1287" s="1" t="str">
        <f ca="1">IFERROR(INDIRECT(ADDRESS(MATCH(A1287,saturation_curves!A:A,0),MATCH(B1287,saturation_curves!$1:$1,0),4,1,"saturation_curves")),"")</f>
        <v/>
      </c>
      <c r="F1287" s="1" t="str">
        <f ca="1">IFERROR(INDIRECT(ADDRESS(MATCH(C1287,saturation_curves!A:A,0),MATCH(D1287,saturation_curves!$1:$1,0),4,1,"saturation_curves")),"")</f>
        <v/>
      </c>
      <c r="G1287" s="1" t="str">
        <f ca="1">IFERROR(__xludf.DUMMYFUNCTION("LEFT(REGEXEXTRACT(B1287,""(.*)KPI.*""),LEN(REGEXEXTRACT(B1287,""(.*)KPI.*""))-1)"),"#N/A")</f>
        <v>#N/A</v>
      </c>
    </row>
    <row r="1288" spans="5:7" ht="13" x14ac:dyDescent="0.15">
      <c r="E1288" s="1" t="str">
        <f ca="1">IFERROR(INDIRECT(ADDRESS(MATCH(A1288,saturation_curves!A:A,0),MATCH(B1288,saturation_curves!$1:$1,0),4,1,"saturation_curves")),"")</f>
        <v/>
      </c>
      <c r="F1288" s="1" t="str">
        <f ca="1">IFERROR(INDIRECT(ADDRESS(MATCH(C1288,saturation_curves!A:A,0),MATCH(D1288,saturation_curves!$1:$1,0),4,1,"saturation_curves")),"")</f>
        <v/>
      </c>
      <c r="G1288" s="1" t="str">
        <f ca="1">IFERROR(__xludf.DUMMYFUNCTION("LEFT(REGEXEXTRACT(B1288,""(.*)KPI.*""),LEN(REGEXEXTRACT(B1288,""(.*)KPI.*""))-1)"),"#N/A")</f>
        <v>#N/A</v>
      </c>
    </row>
    <row r="1289" spans="5:7" ht="13" x14ac:dyDescent="0.15">
      <c r="E1289" s="1" t="str">
        <f ca="1">IFERROR(INDIRECT(ADDRESS(MATCH(A1289,saturation_curves!A:A,0),MATCH(B1289,saturation_curves!$1:$1,0),4,1,"saturation_curves")),"")</f>
        <v/>
      </c>
      <c r="F1289" s="1" t="str">
        <f ca="1">IFERROR(INDIRECT(ADDRESS(MATCH(C1289,saturation_curves!A:A,0),MATCH(D1289,saturation_curves!$1:$1,0),4,1,"saturation_curves")),"")</f>
        <v/>
      </c>
      <c r="G1289" s="1" t="str">
        <f ca="1">IFERROR(__xludf.DUMMYFUNCTION("LEFT(REGEXEXTRACT(B1289,""(.*)KPI.*""),LEN(REGEXEXTRACT(B1289,""(.*)KPI.*""))-1)"),"#N/A")</f>
        <v>#N/A</v>
      </c>
    </row>
    <row r="1290" spans="5:7" ht="13" x14ac:dyDescent="0.15">
      <c r="E1290" s="1" t="str">
        <f ca="1">IFERROR(INDIRECT(ADDRESS(MATCH(A1290,saturation_curves!A:A,0),MATCH(B1290,saturation_curves!$1:$1,0),4,1,"saturation_curves")),"")</f>
        <v/>
      </c>
      <c r="F1290" s="1" t="str">
        <f ca="1">IFERROR(INDIRECT(ADDRESS(MATCH(C1290,saturation_curves!A:A,0),MATCH(D1290,saturation_curves!$1:$1,0),4,1,"saturation_curves")),"")</f>
        <v/>
      </c>
      <c r="G1290" s="1" t="str">
        <f ca="1">IFERROR(__xludf.DUMMYFUNCTION("LEFT(REGEXEXTRACT(B1290,""(.*)KPI.*""),LEN(REGEXEXTRACT(B1290,""(.*)KPI.*""))-1)"),"#N/A")</f>
        <v>#N/A</v>
      </c>
    </row>
    <row r="1291" spans="5:7" ht="13" x14ac:dyDescent="0.15">
      <c r="E1291" s="1" t="str">
        <f ca="1">IFERROR(INDIRECT(ADDRESS(MATCH(A1291,saturation_curves!A:A,0),MATCH(B1291,saturation_curves!$1:$1,0),4,1,"saturation_curves")),"")</f>
        <v/>
      </c>
      <c r="F1291" s="1" t="str">
        <f ca="1">IFERROR(INDIRECT(ADDRESS(MATCH(C1291,saturation_curves!A:A,0),MATCH(D1291,saturation_curves!$1:$1,0),4,1,"saturation_curves")),"")</f>
        <v/>
      </c>
      <c r="G1291" s="1" t="str">
        <f ca="1">IFERROR(__xludf.DUMMYFUNCTION("LEFT(REGEXEXTRACT(B1291,""(.*)KPI.*""),LEN(REGEXEXTRACT(B1291,""(.*)KPI.*""))-1)"),"#N/A")</f>
        <v>#N/A</v>
      </c>
    </row>
    <row r="1292" spans="5:7" ht="13" x14ac:dyDescent="0.15">
      <c r="E1292" s="1" t="str">
        <f ca="1">IFERROR(INDIRECT(ADDRESS(MATCH(A1292,saturation_curves!A:A,0),MATCH(B1292,saturation_curves!$1:$1,0),4,1,"saturation_curves")),"")</f>
        <v/>
      </c>
      <c r="F1292" s="1" t="str">
        <f ca="1">IFERROR(INDIRECT(ADDRESS(MATCH(C1292,saturation_curves!A:A,0),MATCH(D1292,saturation_curves!$1:$1,0),4,1,"saturation_curves")),"")</f>
        <v/>
      </c>
      <c r="G1292" s="1" t="str">
        <f ca="1">IFERROR(__xludf.DUMMYFUNCTION("LEFT(REGEXEXTRACT(B1292,""(.*)KPI.*""),LEN(REGEXEXTRACT(B1292,""(.*)KPI.*""))-1)"),"#N/A")</f>
        <v>#N/A</v>
      </c>
    </row>
    <row r="1293" spans="5:7" ht="13" x14ac:dyDescent="0.15">
      <c r="E1293" s="1" t="str">
        <f ca="1">IFERROR(INDIRECT(ADDRESS(MATCH(A1293,saturation_curves!A:A,0),MATCH(B1293,saturation_curves!$1:$1,0),4,1,"saturation_curves")),"")</f>
        <v/>
      </c>
      <c r="F1293" s="1" t="str">
        <f ca="1">IFERROR(INDIRECT(ADDRESS(MATCH(C1293,saturation_curves!A:A,0),MATCH(D1293,saturation_curves!$1:$1,0),4,1,"saturation_curves")),"")</f>
        <v/>
      </c>
      <c r="G1293" s="1" t="str">
        <f ca="1">IFERROR(__xludf.DUMMYFUNCTION("LEFT(REGEXEXTRACT(B1293,""(.*)KPI.*""),LEN(REGEXEXTRACT(B1293,""(.*)KPI.*""))-1)"),"#N/A")</f>
        <v>#N/A</v>
      </c>
    </row>
    <row r="1294" spans="5:7" ht="13" x14ac:dyDescent="0.15">
      <c r="E1294" s="1" t="str">
        <f ca="1">IFERROR(INDIRECT(ADDRESS(MATCH(A1294,saturation_curves!A:A,0),MATCH(B1294,saturation_curves!$1:$1,0),4,1,"saturation_curves")),"")</f>
        <v/>
      </c>
      <c r="F1294" s="1" t="str">
        <f ca="1">IFERROR(INDIRECT(ADDRESS(MATCH(C1294,saturation_curves!A:A,0),MATCH(D1294,saturation_curves!$1:$1,0),4,1,"saturation_curves")),"")</f>
        <v/>
      </c>
      <c r="G1294" s="1" t="str">
        <f ca="1">IFERROR(__xludf.DUMMYFUNCTION("LEFT(REGEXEXTRACT(B1294,""(.*)KPI.*""),LEN(REGEXEXTRACT(B1294,""(.*)KPI.*""))-1)"),"#N/A")</f>
        <v>#N/A</v>
      </c>
    </row>
    <row r="1295" spans="5:7" ht="13" x14ac:dyDescent="0.15">
      <c r="E1295" s="1" t="str">
        <f ca="1">IFERROR(INDIRECT(ADDRESS(MATCH(A1295,saturation_curves!A:A,0),MATCH(B1295,saturation_curves!$1:$1,0),4,1,"saturation_curves")),"")</f>
        <v/>
      </c>
      <c r="F1295" s="1" t="str">
        <f ca="1">IFERROR(INDIRECT(ADDRESS(MATCH(C1295,saturation_curves!A:A,0),MATCH(D1295,saturation_curves!$1:$1,0),4,1,"saturation_curves")),"")</f>
        <v/>
      </c>
      <c r="G1295" s="1" t="str">
        <f ca="1">IFERROR(__xludf.DUMMYFUNCTION("LEFT(REGEXEXTRACT(B1295,""(.*)KPI.*""),LEN(REGEXEXTRACT(B1295,""(.*)KPI.*""))-1)"),"#N/A")</f>
        <v>#N/A</v>
      </c>
    </row>
    <row r="1296" spans="5:7" ht="13" x14ac:dyDescent="0.15">
      <c r="E1296" s="1" t="str">
        <f ca="1">IFERROR(INDIRECT(ADDRESS(MATCH(A1296,saturation_curves!A:A,0),MATCH(B1296,saturation_curves!$1:$1,0),4,1,"saturation_curves")),"")</f>
        <v/>
      </c>
      <c r="F1296" s="1" t="str">
        <f ca="1">IFERROR(INDIRECT(ADDRESS(MATCH(C1296,saturation_curves!A:A,0),MATCH(D1296,saturation_curves!$1:$1,0),4,1,"saturation_curves")),"")</f>
        <v/>
      </c>
      <c r="G1296" s="1" t="str">
        <f ca="1">IFERROR(__xludf.DUMMYFUNCTION("LEFT(REGEXEXTRACT(B1296,""(.*)KPI.*""),LEN(REGEXEXTRACT(B1296,""(.*)KPI.*""))-1)"),"#N/A")</f>
        <v>#N/A</v>
      </c>
    </row>
    <row r="1297" spans="5:7" ht="13" x14ac:dyDescent="0.15">
      <c r="E1297" s="1" t="str">
        <f ca="1">IFERROR(INDIRECT(ADDRESS(MATCH(A1297,saturation_curves!A:A,0),MATCH(B1297,saturation_curves!$1:$1,0),4,1,"saturation_curves")),"")</f>
        <v/>
      </c>
      <c r="F1297" s="1" t="str">
        <f ca="1">IFERROR(INDIRECT(ADDRESS(MATCH(C1297,saturation_curves!A:A,0),MATCH(D1297,saturation_curves!$1:$1,0),4,1,"saturation_curves")),"")</f>
        <v/>
      </c>
      <c r="G1297" s="1" t="str">
        <f ca="1">IFERROR(__xludf.DUMMYFUNCTION("LEFT(REGEXEXTRACT(B1297,""(.*)KPI.*""),LEN(REGEXEXTRACT(B1297,""(.*)KPI.*""))-1)"),"#N/A")</f>
        <v>#N/A</v>
      </c>
    </row>
    <row r="1298" spans="5:7" ht="13" x14ac:dyDescent="0.15">
      <c r="E1298" s="1" t="str">
        <f ca="1">IFERROR(INDIRECT(ADDRESS(MATCH(A1298,saturation_curves!A:A,0),MATCH(B1298,saturation_curves!$1:$1,0),4,1,"saturation_curves")),"")</f>
        <v/>
      </c>
      <c r="F1298" s="1" t="str">
        <f ca="1">IFERROR(INDIRECT(ADDRESS(MATCH(C1298,saturation_curves!A:A,0),MATCH(D1298,saturation_curves!$1:$1,0),4,1,"saturation_curves")),"")</f>
        <v/>
      </c>
      <c r="G1298" s="1" t="str">
        <f ca="1">IFERROR(__xludf.DUMMYFUNCTION("LEFT(REGEXEXTRACT(B1298,""(.*)KPI.*""),LEN(REGEXEXTRACT(B1298,""(.*)KPI.*""))-1)"),"#N/A")</f>
        <v>#N/A</v>
      </c>
    </row>
    <row r="1299" spans="5:7" ht="13" x14ac:dyDescent="0.15">
      <c r="E1299" s="1" t="str">
        <f ca="1">IFERROR(INDIRECT(ADDRESS(MATCH(A1299,saturation_curves!A:A,0),MATCH(B1299,saturation_curves!$1:$1,0),4,1,"saturation_curves")),"")</f>
        <v/>
      </c>
      <c r="F1299" s="1" t="str">
        <f ca="1">IFERROR(INDIRECT(ADDRESS(MATCH(C1299,saturation_curves!A:A,0),MATCH(D1299,saturation_curves!$1:$1,0),4,1,"saturation_curves")),"")</f>
        <v/>
      </c>
      <c r="G1299" s="1" t="str">
        <f ca="1">IFERROR(__xludf.DUMMYFUNCTION("LEFT(REGEXEXTRACT(B1299,""(.*)KPI.*""),LEN(REGEXEXTRACT(B1299,""(.*)KPI.*""))-1)"),"#N/A")</f>
        <v>#N/A</v>
      </c>
    </row>
    <row r="1300" spans="5:7" ht="13" x14ac:dyDescent="0.15">
      <c r="E1300" s="1" t="str">
        <f ca="1">IFERROR(INDIRECT(ADDRESS(MATCH(A1300,saturation_curves!A:A,0),MATCH(B1300,saturation_curves!$1:$1,0),4,1,"saturation_curves")),"")</f>
        <v/>
      </c>
      <c r="F1300" s="1" t="str">
        <f ca="1">IFERROR(INDIRECT(ADDRESS(MATCH(C1300,saturation_curves!A:A,0),MATCH(D1300,saturation_curves!$1:$1,0),4,1,"saturation_curves")),"")</f>
        <v/>
      </c>
      <c r="G1300" s="1" t="str">
        <f ca="1">IFERROR(__xludf.DUMMYFUNCTION("LEFT(REGEXEXTRACT(B1300,""(.*)KPI.*""),LEN(REGEXEXTRACT(B1300,""(.*)KPI.*""))-1)"),"#N/A")</f>
        <v>#N/A</v>
      </c>
    </row>
    <row r="1301" spans="5:7" ht="13" x14ac:dyDescent="0.15">
      <c r="E1301" s="1" t="str">
        <f ca="1">IFERROR(INDIRECT(ADDRESS(MATCH(A1301,saturation_curves!A:A,0),MATCH(B1301,saturation_curves!$1:$1,0),4,1,"saturation_curves")),"")</f>
        <v/>
      </c>
      <c r="F1301" s="1" t="str">
        <f ca="1">IFERROR(INDIRECT(ADDRESS(MATCH(C1301,saturation_curves!A:A,0),MATCH(D1301,saturation_curves!$1:$1,0),4,1,"saturation_curves")),"")</f>
        <v/>
      </c>
      <c r="G1301" s="1" t="str">
        <f ca="1">IFERROR(__xludf.DUMMYFUNCTION("LEFT(REGEXEXTRACT(B1301,""(.*)KPI.*""),LEN(REGEXEXTRACT(B1301,""(.*)KPI.*""))-1)"),"#N/A")</f>
        <v>#N/A</v>
      </c>
    </row>
    <row r="1302" spans="5:7" ht="13" x14ac:dyDescent="0.15">
      <c r="E1302" s="1" t="str">
        <f ca="1">IFERROR(INDIRECT(ADDRESS(MATCH(A1302,saturation_curves!A:A,0),MATCH(B1302,saturation_curves!$1:$1,0),4,1,"saturation_curves")),"")</f>
        <v/>
      </c>
      <c r="F1302" s="1" t="str">
        <f ca="1">IFERROR(INDIRECT(ADDRESS(MATCH(C1302,saturation_curves!A:A,0),MATCH(D1302,saturation_curves!$1:$1,0),4,1,"saturation_curves")),"")</f>
        <v/>
      </c>
      <c r="G1302" s="1" t="str">
        <f ca="1">IFERROR(__xludf.DUMMYFUNCTION("LEFT(REGEXEXTRACT(B1302,""(.*)KPI.*""),LEN(REGEXEXTRACT(B1302,""(.*)KPI.*""))-1)"),"#N/A")</f>
        <v>#N/A</v>
      </c>
    </row>
    <row r="1303" spans="5:7" ht="13" x14ac:dyDescent="0.15">
      <c r="E1303" s="1" t="str">
        <f ca="1">IFERROR(INDIRECT(ADDRESS(MATCH(A1303,saturation_curves!A:A,0),MATCH(B1303,saturation_curves!$1:$1,0),4,1,"saturation_curves")),"")</f>
        <v/>
      </c>
      <c r="F1303" s="1" t="str">
        <f ca="1">IFERROR(INDIRECT(ADDRESS(MATCH(C1303,saturation_curves!A:A,0),MATCH(D1303,saturation_curves!$1:$1,0),4,1,"saturation_curves")),"")</f>
        <v/>
      </c>
      <c r="G1303" s="1" t="str">
        <f ca="1">IFERROR(__xludf.DUMMYFUNCTION("LEFT(REGEXEXTRACT(B1303,""(.*)KPI.*""),LEN(REGEXEXTRACT(B1303,""(.*)KPI.*""))-1)"),"#N/A")</f>
        <v>#N/A</v>
      </c>
    </row>
    <row r="1304" spans="5:7" ht="13" x14ac:dyDescent="0.15">
      <c r="E1304" s="1" t="str">
        <f ca="1">IFERROR(INDIRECT(ADDRESS(MATCH(A1304,saturation_curves!A:A,0),MATCH(B1304,saturation_curves!$1:$1,0),4,1,"saturation_curves")),"")</f>
        <v/>
      </c>
      <c r="F1304" s="1" t="str">
        <f ca="1">IFERROR(INDIRECT(ADDRESS(MATCH(C1304,saturation_curves!A:A,0),MATCH(D1304,saturation_curves!$1:$1,0),4,1,"saturation_curves")),"")</f>
        <v/>
      </c>
      <c r="G1304" s="1" t="str">
        <f ca="1">IFERROR(__xludf.DUMMYFUNCTION("LEFT(REGEXEXTRACT(B1304,""(.*)KPI.*""),LEN(REGEXEXTRACT(B1304,""(.*)KPI.*""))-1)"),"#N/A")</f>
        <v>#N/A</v>
      </c>
    </row>
    <row r="1305" spans="5:7" ht="13" x14ac:dyDescent="0.15">
      <c r="E1305" s="1" t="str">
        <f ca="1">IFERROR(INDIRECT(ADDRESS(MATCH(A1305,saturation_curves!A:A,0),MATCH(B1305,saturation_curves!$1:$1,0),4,1,"saturation_curves")),"")</f>
        <v/>
      </c>
      <c r="F1305" s="1" t="str">
        <f ca="1">IFERROR(INDIRECT(ADDRESS(MATCH(C1305,saturation_curves!A:A,0),MATCH(D1305,saturation_curves!$1:$1,0),4,1,"saturation_curves")),"")</f>
        <v/>
      </c>
      <c r="G1305" s="1" t="str">
        <f ca="1">IFERROR(__xludf.DUMMYFUNCTION("LEFT(REGEXEXTRACT(B1305,""(.*)KPI.*""),LEN(REGEXEXTRACT(B1305,""(.*)KPI.*""))-1)"),"#N/A")</f>
        <v>#N/A</v>
      </c>
    </row>
    <row r="1306" spans="5:7" ht="13" x14ac:dyDescent="0.15">
      <c r="E1306" s="1" t="str">
        <f ca="1">IFERROR(INDIRECT(ADDRESS(MATCH(A1306,saturation_curves!A:A,0),MATCH(B1306,saturation_curves!$1:$1,0),4,1,"saturation_curves")),"")</f>
        <v/>
      </c>
      <c r="F1306" s="1" t="str">
        <f ca="1">IFERROR(INDIRECT(ADDRESS(MATCH(C1306,saturation_curves!A:A,0),MATCH(D1306,saturation_curves!$1:$1,0),4,1,"saturation_curves")),"")</f>
        <v/>
      </c>
      <c r="G1306" s="1" t="str">
        <f ca="1">IFERROR(__xludf.DUMMYFUNCTION("LEFT(REGEXEXTRACT(B1306,""(.*)KPI.*""),LEN(REGEXEXTRACT(B1306,""(.*)KPI.*""))-1)"),"#N/A")</f>
        <v>#N/A</v>
      </c>
    </row>
    <row r="1307" spans="5:7" ht="13" x14ac:dyDescent="0.15">
      <c r="E1307" s="1" t="str">
        <f ca="1">IFERROR(INDIRECT(ADDRESS(MATCH(A1307,saturation_curves!A:A,0),MATCH(B1307,saturation_curves!$1:$1,0),4,1,"saturation_curves")),"")</f>
        <v/>
      </c>
      <c r="F1307" s="1" t="str">
        <f ca="1">IFERROR(INDIRECT(ADDRESS(MATCH(C1307,saturation_curves!A:A,0),MATCH(D1307,saturation_curves!$1:$1,0),4,1,"saturation_curves")),"")</f>
        <v/>
      </c>
      <c r="G1307" s="1" t="str">
        <f ca="1">IFERROR(__xludf.DUMMYFUNCTION("LEFT(REGEXEXTRACT(B1307,""(.*)KPI.*""),LEN(REGEXEXTRACT(B1307,""(.*)KPI.*""))-1)"),"#N/A")</f>
        <v>#N/A</v>
      </c>
    </row>
    <row r="1308" spans="5:7" ht="13" x14ac:dyDescent="0.15">
      <c r="E1308" s="1" t="str">
        <f ca="1">IFERROR(INDIRECT(ADDRESS(MATCH(A1308,saturation_curves!A:A,0),MATCH(B1308,saturation_curves!$1:$1,0),4,1,"saturation_curves")),"")</f>
        <v/>
      </c>
      <c r="F1308" s="1" t="str">
        <f ca="1">IFERROR(INDIRECT(ADDRESS(MATCH(C1308,saturation_curves!A:A,0),MATCH(D1308,saturation_curves!$1:$1,0),4,1,"saturation_curves")),"")</f>
        <v/>
      </c>
      <c r="G1308" s="1" t="str">
        <f ca="1">IFERROR(__xludf.DUMMYFUNCTION("LEFT(REGEXEXTRACT(B1308,""(.*)KPI.*""),LEN(REGEXEXTRACT(B1308,""(.*)KPI.*""))-1)"),"#N/A")</f>
        <v>#N/A</v>
      </c>
    </row>
    <row r="1309" spans="5:7" ht="13" x14ac:dyDescent="0.15">
      <c r="E1309" s="1" t="str">
        <f ca="1">IFERROR(INDIRECT(ADDRESS(MATCH(A1309,saturation_curves!A:A,0),MATCH(B1309,saturation_curves!$1:$1,0),4,1,"saturation_curves")),"")</f>
        <v/>
      </c>
      <c r="F1309" s="1" t="str">
        <f ca="1">IFERROR(INDIRECT(ADDRESS(MATCH(C1309,saturation_curves!A:A,0),MATCH(D1309,saturation_curves!$1:$1,0),4,1,"saturation_curves")),"")</f>
        <v/>
      </c>
      <c r="G1309" s="1" t="str">
        <f ca="1">IFERROR(__xludf.DUMMYFUNCTION("LEFT(REGEXEXTRACT(B1309,""(.*)KPI.*""),LEN(REGEXEXTRACT(B1309,""(.*)KPI.*""))-1)"),"#N/A")</f>
        <v>#N/A</v>
      </c>
    </row>
    <row r="1310" spans="5:7" ht="13" x14ac:dyDescent="0.15">
      <c r="E1310" s="1" t="str">
        <f ca="1">IFERROR(INDIRECT(ADDRESS(MATCH(A1310,saturation_curves!A:A,0),MATCH(B1310,saturation_curves!$1:$1,0),4,1,"saturation_curves")),"")</f>
        <v/>
      </c>
      <c r="F1310" s="1" t="str">
        <f ca="1">IFERROR(INDIRECT(ADDRESS(MATCH(C1310,saturation_curves!A:A,0),MATCH(D1310,saturation_curves!$1:$1,0),4,1,"saturation_curves")),"")</f>
        <v/>
      </c>
      <c r="G1310" s="1" t="str">
        <f ca="1">IFERROR(__xludf.DUMMYFUNCTION("LEFT(REGEXEXTRACT(B1310,""(.*)KPI.*""),LEN(REGEXEXTRACT(B1310,""(.*)KPI.*""))-1)"),"#N/A")</f>
        <v>#N/A</v>
      </c>
    </row>
    <row r="1311" spans="5:7" ht="13" x14ac:dyDescent="0.15">
      <c r="E1311" s="1" t="str">
        <f ca="1">IFERROR(INDIRECT(ADDRESS(MATCH(A1311,saturation_curves!A:A,0),MATCH(B1311,saturation_curves!$1:$1,0),4,1,"saturation_curves")),"")</f>
        <v/>
      </c>
      <c r="F1311" s="1" t="str">
        <f ca="1">IFERROR(INDIRECT(ADDRESS(MATCH(C1311,saturation_curves!A:A,0),MATCH(D1311,saturation_curves!$1:$1,0),4,1,"saturation_curves")),"")</f>
        <v/>
      </c>
      <c r="G1311" s="1" t="str">
        <f ca="1">IFERROR(__xludf.DUMMYFUNCTION("LEFT(REGEXEXTRACT(B1311,""(.*)KPI.*""),LEN(REGEXEXTRACT(B1311,""(.*)KPI.*""))-1)"),"#N/A")</f>
        <v>#N/A</v>
      </c>
    </row>
    <row r="1312" spans="5:7" ht="13" x14ac:dyDescent="0.15">
      <c r="E1312" s="1" t="str">
        <f ca="1">IFERROR(INDIRECT(ADDRESS(MATCH(A1312,saturation_curves!A:A,0),MATCH(B1312,saturation_curves!$1:$1,0),4,1,"saturation_curves")),"")</f>
        <v/>
      </c>
      <c r="F1312" s="1" t="str">
        <f ca="1">IFERROR(INDIRECT(ADDRESS(MATCH(C1312,saturation_curves!A:A,0),MATCH(D1312,saturation_curves!$1:$1,0),4,1,"saturation_curves")),"")</f>
        <v/>
      </c>
      <c r="G1312" s="1" t="str">
        <f ca="1">IFERROR(__xludf.DUMMYFUNCTION("LEFT(REGEXEXTRACT(B1312,""(.*)KPI.*""),LEN(REGEXEXTRACT(B1312,""(.*)KPI.*""))-1)"),"#N/A")</f>
        <v>#N/A</v>
      </c>
    </row>
    <row r="1313" spans="5:7" ht="13" x14ac:dyDescent="0.15">
      <c r="E1313" s="1" t="str">
        <f ca="1">IFERROR(INDIRECT(ADDRESS(MATCH(A1313,saturation_curves!A:A,0),MATCH(B1313,saturation_curves!$1:$1,0),4,1,"saturation_curves")),"")</f>
        <v/>
      </c>
      <c r="F1313" s="1" t="str">
        <f ca="1">IFERROR(INDIRECT(ADDRESS(MATCH(C1313,saturation_curves!A:A,0),MATCH(D1313,saturation_curves!$1:$1,0),4,1,"saturation_curves")),"")</f>
        <v/>
      </c>
      <c r="G1313" s="1" t="str">
        <f ca="1">IFERROR(__xludf.DUMMYFUNCTION("LEFT(REGEXEXTRACT(B1313,""(.*)KPI.*""),LEN(REGEXEXTRACT(B1313,""(.*)KPI.*""))-1)"),"#N/A")</f>
        <v>#N/A</v>
      </c>
    </row>
    <row r="1314" spans="5:7" ht="13" x14ac:dyDescent="0.15">
      <c r="E1314" s="1" t="str">
        <f ca="1">IFERROR(INDIRECT(ADDRESS(MATCH(A1314,saturation_curves!A:A,0),MATCH(B1314,saturation_curves!$1:$1,0),4,1,"saturation_curves")),"")</f>
        <v/>
      </c>
      <c r="F1314" s="1" t="str">
        <f ca="1">IFERROR(INDIRECT(ADDRESS(MATCH(C1314,saturation_curves!A:A,0),MATCH(D1314,saturation_curves!$1:$1,0),4,1,"saturation_curves")),"")</f>
        <v/>
      </c>
      <c r="G1314" s="1" t="str">
        <f ca="1">IFERROR(__xludf.DUMMYFUNCTION("LEFT(REGEXEXTRACT(B1314,""(.*)KPI.*""),LEN(REGEXEXTRACT(B1314,""(.*)KPI.*""))-1)"),"#N/A")</f>
        <v>#N/A</v>
      </c>
    </row>
    <row r="1315" spans="5:7" ht="13" x14ac:dyDescent="0.15">
      <c r="E1315" s="1" t="str">
        <f ca="1">IFERROR(INDIRECT(ADDRESS(MATCH(A1315,saturation_curves!A:A,0),MATCH(B1315,saturation_curves!$1:$1,0),4,1,"saturation_curves")),"")</f>
        <v/>
      </c>
      <c r="F1315" s="1" t="str">
        <f ca="1">IFERROR(INDIRECT(ADDRESS(MATCH(C1315,saturation_curves!A:A,0),MATCH(D1315,saturation_curves!$1:$1,0),4,1,"saturation_curves")),"")</f>
        <v/>
      </c>
      <c r="G1315" s="1" t="str">
        <f ca="1">IFERROR(__xludf.DUMMYFUNCTION("LEFT(REGEXEXTRACT(B1315,""(.*)KPI.*""),LEN(REGEXEXTRACT(B1315,""(.*)KPI.*""))-1)"),"#N/A")</f>
        <v>#N/A</v>
      </c>
    </row>
    <row r="1316" spans="5:7" ht="13" x14ac:dyDescent="0.15">
      <c r="E1316" s="1" t="str">
        <f ca="1">IFERROR(INDIRECT(ADDRESS(MATCH(A1316,saturation_curves!A:A,0),MATCH(B1316,saturation_curves!$1:$1,0),4,1,"saturation_curves")),"")</f>
        <v/>
      </c>
      <c r="F1316" s="1" t="str">
        <f ca="1">IFERROR(INDIRECT(ADDRESS(MATCH(C1316,saturation_curves!A:A,0),MATCH(D1316,saturation_curves!$1:$1,0),4,1,"saturation_curves")),"")</f>
        <v/>
      </c>
      <c r="G1316" s="1" t="str">
        <f ca="1">IFERROR(__xludf.DUMMYFUNCTION("LEFT(REGEXEXTRACT(B1316,""(.*)KPI.*""),LEN(REGEXEXTRACT(B1316,""(.*)KPI.*""))-1)"),"#N/A")</f>
        <v>#N/A</v>
      </c>
    </row>
    <row r="1317" spans="5:7" ht="13" x14ac:dyDescent="0.15">
      <c r="E1317" s="1" t="str">
        <f ca="1">IFERROR(INDIRECT(ADDRESS(MATCH(A1317,saturation_curves!A:A,0),MATCH(B1317,saturation_curves!$1:$1,0),4,1,"saturation_curves")),"")</f>
        <v/>
      </c>
      <c r="F1317" s="1" t="str">
        <f ca="1">IFERROR(INDIRECT(ADDRESS(MATCH(C1317,saturation_curves!A:A,0),MATCH(D1317,saturation_curves!$1:$1,0),4,1,"saturation_curves")),"")</f>
        <v/>
      </c>
      <c r="G1317" s="1" t="str">
        <f ca="1">IFERROR(__xludf.DUMMYFUNCTION("LEFT(REGEXEXTRACT(B1317,""(.*)KPI.*""),LEN(REGEXEXTRACT(B1317,""(.*)KPI.*""))-1)"),"#N/A")</f>
        <v>#N/A</v>
      </c>
    </row>
    <row r="1318" spans="5:7" ht="13" x14ac:dyDescent="0.15">
      <c r="E1318" s="1" t="str">
        <f ca="1">IFERROR(INDIRECT(ADDRESS(MATCH(A1318,saturation_curves!A:A,0),MATCH(B1318,saturation_curves!$1:$1,0),4,1,"saturation_curves")),"")</f>
        <v/>
      </c>
      <c r="F1318" s="1" t="str">
        <f ca="1">IFERROR(INDIRECT(ADDRESS(MATCH(C1318,saturation_curves!A:A,0),MATCH(D1318,saturation_curves!$1:$1,0),4,1,"saturation_curves")),"")</f>
        <v/>
      </c>
      <c r="G1318" s="1" t="str">
        <f ca="1">IFERROR(__xludf.DUMMYFUNCTION("LEFT(REGEXEXTRACT(B1318,""(.*)KPI.*""),LEN(REGEXEXTRACT(B1318,""(.*)KPI.*""))-1)"),"#N/A")</f>
        <v>#N/A</v>
      </c>
    </row>
    <row r="1319" spans="5:7" ht="13" x14ac:dyDescent="0.15">
      <c r="E1319" s="1" t="str">
        <f ca="1">IFERROR(INDIRECT(ADDRESS(MATCH(A1319,saturation_curves!A:A,0),MATCH(B1319,saturation_curves!$1:$1,0),4,1,"saturation_curves")),"")</f>
        <v/>
      </c>
      <c r="F1319" s="1" t="str">
        <f ca="1">IFERROR(INDIRECT(ADDRESS(MATCH(C1319,saturation_curves!A:A,0),MATCH(D1319,saturation_curves!$1:$1,0),4,1,"saturation_curves")),"")</f>
        <v/>
      </c>
      <c r="G1319" s="1" t="str">
        <f ca="1">IFERROR(__xludf.DUMMYFUNCTION("LEFT(REGEXEXTRACT(B1319,""(.*)KPI.*""),LEN(REGEXEXTRACT(B1319,""(.*)KPI.*""))-1)"),"#N/A")</f>
        <v>#N/A</v>
      </c>
    </row>
    <row r="1320" spans="5:7" ht="13" x14ac:dyDescent="0.15">
      <c r="E1320" s="1" t="str">
        <f ca="1">IFERROR(INDIRECT(ADDRESS(MATCH(A1320,saturation_curves!A:A,0),MATCH(B1320,saturation_curves!$1:$1,0),4,1,"saturation_curves")),"")</f>
        <v/>
      </c>
      <c r="F1320" s="1" t="str">
        <f ca="1">IFERROR(INDIRECT(ADDRESS(MATCH(C1320,saturation_curves!A:A,0),MATCH(D1320,saturation_curves!$1:$1,0),4,1,"saturation_curves")),"")</f>
        <v/>
      </c>
      <c r="G1320" s="1" t="str">
        <f ca="1">IFERROR(__xludf.DUMMYFUNCTION("LEFT(REGEXEXTRACT(B1320,""(.*)KPI.*""),LEN(REGEXEXTRACT(B1320,""(.*)KPI.*""))-1)"),"#N/A")</f>
        <v>#N/A</v>
      </c>
    </row>
    <row r="1321" spans="5:7" ht="13" x14ac:dyDescent="0.15">
      <c r="E1321" s="1" t="str">
        <f ca="1">IFERROR(INDIRECT(ADDRESS(MATCH(A1321,saturation_curves!A:A,0),MATCH(B1321,saturation_curves!$1:$1,0),4,1,"saturation_curves")),"")</f>
        <v/>
      </c>
      <c r="F1321" s="1" t="str">
        <f ca="1">IFERROR(INDIRECT(ADDRESS(MATCH(C1321,saturation_curves!A:A,0),MATCH(D1321,saturation_curves!$1:$1,0),4,1,"saturation_curves")),"")</f>
        <v/>
      </c>
      <c r="G1321" s="1" t="str">
        <f ca="1">IFERROR(__xludf.DUMMYFUNCTION("LEFT(REGEXEXTRACT(B1321,""(.*)KPI.*""),LEN(REGEXEXTRACT(B1321,""(.*)KPI.*""))-1)"),"#N/A")</f>
        <v>#N/A</v>
      </c>
    </row>
    <row r="1322" spans="5:7" ht="13" x14ac:dyDescent="0.15">
      <c r="E1322" s="1" t="str">
        <f ca="1">IFERROR(INDIRECT(ADDRESS(MATCH(A1322,saturation_curves!A:A,0),MATCH(B1322,saturation_curves!$1:$1,0),4,1,"saturation_curves")),"")</f>
        <v/>
      </c>
      <c r="F1322" s="1" t="str">
        <f ca="1">IFERROR(INDIRECT(ADDRESS(MATCH(C1322,saturation_curves!A:A,0),MATCH(D1322,saturation_curves!$1:$1,0),4,1,"saturation_curves")),"")</f>
        <v/>
      </c>
      <c r="G1322" s="1" t="str">
        <f ca="1">IFERROR(__xludf.DUMMYFUNCTION("LEFT(REGEXEXTRACT(B1322,""(.*)KPI.*""),LEN(REGEXEXTRACT(B1322,""(.*)KPI.*""))-1)"),"#N/A")</f>
        <v>#N/A</v>
      </c>
    </row>
    <row r="1323" spans="5:7" ht="13" x14ac:dyDescent="0.15">
      <c r="E1323" s="1" t="str">
        <f ca="1">IFERROR(INDIRECT(ADDRESS(MATCH(A1323,saturation_curves!A:A,0),MATCH(B1323,saturation_curves!$1:$1,0),4,1,"saturation_curves")),"")</f>
        <v/>
      </c>
      <c r="F1323" s="1" t="str">
        <f ca="1">IFERROR(INDIRECT(ADDRESS(MATCH(C1323,saturation_curves!A:A,0),MATCH(D1323,saturation_curves!$1:$1,0),4,1,"saturation_curves")),"")</f>
        <v/>
      </c>
      <c r="G1323" s="1" t="str">
        <f ca="1">IFERROR(__xludf.DUMMYFUNCTION("LEFT(REGEXEXTRACT(B1323,""(.*)KPI.*""),LEN(REGEXEXTRACT(B1323,""(.*)KPI.*""))-1)"),"#N/A")</f>
        <v>#N/A</v>
      </c>
    </row>
    <row r="1324" spans="5:7" ht="13" x14ac:dyDescent="0.15">
      <c r="E1324" s="1" t="str">
        <f ca="1">IFERROR(INDIRECT(ADDRESS(MATCH(A1324,saturation_curves!A:A,0),MATCH(B1324,saturation_curves!$1:$1,0),4,1,"saturation_curves")),"")</f>
        <v/>
      </c>
      <c r="F1324" s="1" t="str">
        <f ca="1">IFERROR(INDIRECT(ADDRESS(MATCH(C1324,saturation_curves!A:A,0),MATCH(D1324,saturation_curves!$1:$1,0),4,1,"saturation_curves")),"")</f>
        <v/>
      </c>
      <c r="G1324" s="1" t="str">
        <f ca="1">IFERROR(__xludf.DUMMYFUNCTION("LEFT(REGEXEXTRACT(B1324,""(.*)KPI.*""),LEN(REGEXEXTRACT(B1324,""(.*)KPI.*""))-1)"),"#N/A")</f>
        <v>#N/A</v>
      </c>
    </row>
    <row r="1325" spans="5:7" ht="13" x14ac:dyDescent="0.15">
      <c r="E1325" s="1" t="str">
        <f ca="1">IFERROR(INDIRECT(ADDRESS(MATCH(A1325,saturation_curves!A:A,0),MATCH(B1325,saturation_curves!$1:$1,0),4,1,"saturation_curves")),"")</f>
        <v/>
      </c>
      <c r="F1325" s="1" t="str">
        <f ca="1">IFERROR(INDIRECT(ADDRESS(MATCH(C1325,saturation_curves!A:A,0),MATCH(D1325,saturation_curves!$1:$1,0),4,1,"saturation_curves")),"")</f>
        <v/>
      </c>
      <c r="G1325" s="1" t="str">
        <f ca="1">IFERROR(__xludf.DUMMYFUNCTION("LEFT(REGEXEXTRACT(B1325,""(.*)KPI.*""),LEN(REGEXEXTRACT(B1325,""(.*)KPI.*""))-1)"),"#N/A")</f>
        <v>#N/A</v>
      </c>
    </row>
    <row r="1326" spans="5:7" ht="13" x14ac:dyDescent="0.15">
      <c r="E1326" s="1" t="str">
        <f ca="1">IFERROR(INDIRECT(ADDRESS(MATCH(A1326,saturation_curves!A:A,0),MATCH(B1326,saturation_curves!$1:$1,0),4,1,"saturation_curves")),"")</f>
        <v/>
      </c>
      <c r="F1326" s="1" t="str">
        <f ca="1">IFERROR(INDIRECT(ADDRESS(MATCH(C1326,saturation_curves!A:A,0),MATCH(D1326,saturation_curves!$1:$1,0),4,1,"saturation_curves")),"")</f>
        <v/>
      </c>
      <c r="G1326" s="1" t="str">
        <f ca="1">IFERROR(__xludf.DUMMYFUNCTION("LEFT(REGEXEXTRACT(B1326,""(.*)KPI.*""),LEN(REGEXEXTRACT(B1326,""(.*)KPI.*""))-1)"),"#N/A")</f>
        <v>#N/A</v>
      </c>
    </row>
    <row r="1327" spans="5:7" ht="13" x14ac:dyDescent="0.15">
      <c r="E1327" s="1" t="str">
        <f ca="1">IFERROR(INDIRECT(ADDRESS(MATCH(A1327,saturation_curves!A:A,0),MATCH(B1327,saturation_curves!$1:$1,0),4,1,"saturation_curves")),"")</f>
        <v/>
      </c>
      <c r="F1327" s="1" t="str">
        <f ca="1">IFERROR(INDIRECT(ADDRESS(MATCH(C1327,saturation_curves!A:A,0),MATCH(D1327,saturation_curves!$1:$1,0),4,1,"saturation_curves")),"")</f>
        <v/>
      </c>
      <c r="G1327" s="1" t="str">
        <f ca="1">IFERROR(__xludf.DUMMYFUNCTION("LEFT(REGEXEXTRACT(B1327,""(.*)KPI.*""),LEN(REGEXEXTRACT(B1327,""(.*)KPI.*""))-1)"),"#N/A")</f>
        <v>#N/A</v>
      </c>
    </row>
    <row r="1328" spans="5:7" ht="13" x14ac:dyDescent="0.15">
      <c r="E1328" s="1" t="str">
        <f ca="1">IFERROR(INDIRECT(ADDRESS(MATCH(A1328,saturation_curves!A:A,0),MATCH(B1328,saturation_curves!$1:$1,0),4,1,"saturation_curves")),"")</f>
        <v/>
      </c>
      <c r="F1328" s="1" t="str">
        <f ca="1">IFERROR(INDIRECT(ADDRESS(MATCH(C1328,saturation_curves!A:A,0),MATCH(D1328,saturation_curves!$1:$1,0),4,1,"saturation_curves")),"")</f>
        <v/>
      </c>
      <c r="G1328" s="1" t="str">
        <f ca="1">IFERROR(__xludf.DUMMYFUNCTION("LEFT(REGEXEXTRACT(B1328,""(.*)KPI.*""),LEN(REGEXEXTRACT(B1328,""(.*)KPI.*""))-1)"),"#N/A")</f>
        <v>#N/A</v>
      </c>
    </row>
    <row r="1329" spans="5:7" ht="13" x14ac:dyDescent="0.15">
      <c r="E1329" s="1" t="str">
        <f ca="1">IFERROR(INDIRECT(ADDRESS(MATCH(A1329,saturation_curves!A:A,0),MATCH(B1329,saturation_curves!$1:$1,0),4,1,"saturation_curves")),"")</f>
        <v/>
      </c>
      <c r="F1329" s="1" t="str">
        <f ca="1">IFERROR(INDIRECT(ADDRESS(MATCH(C1329,saturation_curves!A:A,0),MATCH(D1329,saturation_curves!$1:$1,0),4,1,"saturation_curves")),"")</f>
        <v/>
      </c>
      <c r="G1329" s="1" t="str">
        <f ca="1">IFERROR(__xludf.DUMMYFUNCTION("LEFT(REGEXEXTRACT(B1329,""(.*)KPI.*""),LEN(REGEXEXTRACT(B1329,""(.*)KPI.*""))-1)"),"#N/A")</f>
        <v>#N/A</v>
      </c>
    </row>
    <row r="1330" spans="5:7" ht="13" x14ac:dyDescent="0.15">
      <c r="E1330" s="1" t="str">
        <f ca="1">IFERROR(INDIRECT(ADDRESS(MATCH(A1330,saturation_curves!A:A,0),MATCH(B1330,saturation_curves!$1:$1,0),4,1,"saturation_curves")),"")</f>
        <v/>
      </c>
      <c r="F1330" s="1" t="str">
        <f ca="1">IFERROR(INDIRECT(ADDRESS(MATCH(C1330,saturation_curves!A:A,0),MATCH(D1330,saturation_curves!$1:$1,0),4,1,"saturation_curves")),"")</f>
        <v/>
      </c>
      <c r="G1330" s="1" t="str">
        <f ca="1">IFERROR(__xludf.DUMMYFUNCTION("LEFT(REGEXEXTRACT(B1330,""(.*)KPI.*""),LEN(REGEXEXTRACT(B1330,""(.*)KPI.*""))-1)"),"#N/A")</f>
        <v>#N/A</v>
      </c>
    </row>
    <row r="1331" spans="5:7" ht="13" x14ac:dyDescent="0.15">
      <c r="E1331" s="1" t="str">
        <f ca="1">IFERROR(INDIRECT(ADDRESS(MATCH(A1331,saturation_curves!A:A,0),MATCH(B1331,saturation_curves!$1:$1,0),4,1,"saturation_curves")),"")</f>
        <v/>
      </c>
      <c r="F1331" s="1" t="str">
        <f ca="1">IFERROR(INDIRECT(ADDRESS(MATCH(C1331,saturation_curves!A:A,0),MATCH(D1331,saturation_curves!$1:$1,0),4,1,"saturation_curves")),"")</f>
        <v/>
      </c>
      <c r="G1331" s="1" t="str">
        <f ca="1">IFERROR(__xludf.DUMMYFUNCTION("LEFT(REGEXEXTRACT(B1331,""(.*)KPI.*""),LEN(REGEXEXTRACT(B1331,""(.*)KPI.*""))-1)"),"#N/A")</f>
        <v>#N/A</v>
      </c>
    </row>
    <row r="1332" spans="5:7" ht="13" x14ac:dyDescent="0.15">
      <c r="E1332" s="1" t="str">
        <f ca="1">IFERROR(INDIRECT(ADDRESS(MATCH(A1332,saturation_curves!A:A,0),MATCH(B1332,saturation_curves!$1:$1,0),4,1,"saturation_curves")),"")</f>
        <v/>
      </c>
      <c r="F1332" s="1" t="str">
        <f ca="1">IFERROR(INDIRECT(ADDRESS(MATCH(C1332,saturation_curves!A:A,0),MATCH(D1332,saturation_curves!$1:$1,0),4,1,"saturation_curves")),"")</f>
        <v/>
      </c>
      <c r="G1332" s="1" t="str">
        <f ca="1">IFERROR(__xludf.DUMMYFUNCTION("LEFT(REGEXEXTRACT(B1332,""(.*)KPI.*""),LEN(REGEXEXTRACT(B1332,""(.*)KPI.*""))-1)"),"#N/A")</f>
        <v>#N/A</v>
      </c>
    </row>
    <row r="1333" spans="5:7" ht="13" x14ac:dyDescent="0.15">
      <c r="E1333" s="1" t="str">
        <f ca="1">IFERROR(INDIRECT(ADDRESS(MATCH(A1333,saturation_curves!A:A,0),MATCH(B1333,saturation_curves!$1:$1,0),4,1,"saturation_curves")),"")</f>
        <v/>
      </c>
      <c r="F1333" s="1" t="str">
        <f ca="1">IFERROR(INDIRECT(ADDRESS(MATCH(C1333,saturation_curves!A:A,0),MATCH(D1333,saturation_curves!$1:$1,0),4,1,"saturation_curves")),"")</f>
        <v/>
      </c>
      <c r="G1333" s="1" t="str">
        <f ca="1">IFERROR(__xludf.DUMMYFUNCTION("LEFT(REGEXEXTRACT(B1333,""(.*)KPI.*""),LEN(REGEXEXTRACT(B1333,""(.*)KPI.*""))-1)"),"#N/A")</f>
        <v>#N/A</v>
      </c>
    </row>
    <row r="1334" spans="5:7" ht="13" x14ac:dyDescent="0.15">
      <c r="E1334" s="1" t="str">
        <f ca="1">IFERROR(INDIRECT(ADDRESS(MATCH(A1334,saturation_curves!A:A,0),MATCH(B1334,saturation_curves!$1:$1,0),4,1,"saturation_curves")),"")</f>
        <v/>
      </c>
      <c r="F1334" s="1" t="str">
        <f ca="1">IFERROR(INDIRECT(ADDRESS(MATCH(C1334,saturation_curves!A:A,0),MATCH(D1334,saturation_curves!$1:$1,0),4,1,"saturation_curves")),"")</f>
        <v/>
      </c>
      <c r="G1334" s="1" t="str">
        <f ca="1">IFERROR(__xludf.DUMMYFUNCTION("LEFT(REGEXEXTRACT(B1334,""(.*)KPI.*""),LEN(REGEXEXTRACT(B1334,""(.*)KPI.*""))-1)"),"#N/A")</f>
        <v>#N/A</v>
      </c>
    </row>
    <row r="1335" spans="5:7" ht="13" x14ac:dyDescent="0.15">
      <c r="E1335" s="1" t="str">
        <f ca="1">IFERROR(INDIRECT(ADDRESS(MATCH(A1335,saturation_curves!A:A,0),MATCH(B1335,saturation_curves!$1:$1,0),4,1,"saturation_curves")),"")</f>
        <v/>
      </c>
      <c r="F1335" s="1" t="str">
        <f ca="1">IFERROR(INDIRECT(ADDRESS(MATCH(C1335,saturation_curves!A:A,0),MATCH(D1335,saturation_curves!$1:$1,0),4,1,"saturation_curves")),"")</f>
        <v/>
      </c>
      <c r="G1335" s="1" t="str">
        <f ca="1">IFERROR(__xludf.DUMMYFUNCTION("LEFT(REGEXEXTRACT(B1335,""(.*)KPI.*""),LEN(REGEXEXTRACT(B1335,""(.*)KPI.*""))-1)"),"#N/A")</f>
        <v>#N/A</v>
      </c>
    </row>
    <row r="1336" spans="5:7" ht="13" x14ac:dyDescent="0.15">
      <c r="E1336" s="1" t="str">
        <f ca="1">IFERROR(INDIRECT(ADDRESS(MATCH(A1336,saturation_curves!A:A,0),MATCH(B1336,saturation_curves!$1:$1,0),4,1,"saturation_curves")),"")</f>
        <v/>
      </c>
      <c r="F1336" s="1" t="str">
        <f ca="1">IFERROR(INDIRECT(ADDRESS(MATCH(C1336,saturation_curves!A:A,0),MATCH(D1336,saturation_curves!$1:$1,0),4,1,"saturation_curves")),"")</f>
        <v/>
      </c>
      <c r="G1336" s="1" t="str">
        <f ca="1">IFERROR(__xludf.DUMMYFUNCTION("LEFT(REGEXEXTRACT(B1336,""(.*)KPI.*""),LEN(REGEXEXTRACT(B1336,""(.*)KPI.*""))-1)"),"#N/A")</f>
        <v>#N/A</v>
      </c>
    </row>
    <row r="1337" spans="5:7" ht="13" x14ac:dyDescent="0.15">
      <c r="E1337" s="1" t="str">
        <f ca="1">IFERROR(INDIRECT(ADDRESS(MATCH(A1337,saturation_curves!A:A,0),MATCH(B1337,saturation_curves!$1:$1,0),4,1,"saturation_curves")),"")</f>
        <v/>
      </c>
      <c r="F1337" s="1" t="str">
        <f ca="1">IFERROR(INDIRECT(ADDRESS(MATCH(C1337,saturation_curves!A:A,0),MATCH(D1337,saturation_curves!$1:$1,0),4,1,"saturation_curves")),"")</f>
        <v/>
      </c>
      <c r="G1337" s="1" t="str">
        <f ca="1">IFERROR(__xludf.DUMMYFUNCTION("LEFT(REGEXEXTRACT(B1337,""(.*)KPI.*""),LEN(REGEXEXTRACT(B1337,""(.*)KPI.*""))-1)"),"#N/A")</f>
        <v>#N/A</v>
      </c>
    </row>
    <row r="1338" spans="5:7" ht="13" x14ac:dyDescent="0.15">
      <c r="E1338" s="1" t="str">
        <f ca="1">IFERROR(INDIRECT(ADDRESS(MATCH(A1338,saturation_curves!A:A,0),MATCH(B1338,saturation_curves!$1:$1,0),4,1,"saturation_curves")),"")</f>
        <v/>
      </c>
      <c r="F1338" s="1" t="str">
        <f ca="1">IFERROR(INDIRECT(ADDRESS(MATCH(C1338,saturation_curves!A:A,0),MATCH(D1338,saturation_curves!$1:$1,0),4,1,"saturation_curves")),"")</f>
        <v/>
      </c>
      <c r="G1338" s="1" t="str">
        <f ca="1">IFERROR(__xludf.DUMMYFUNCTION("LEFT(REGEXEXTRACT(B1338,""(.*)KPI.*""),LEN(REGEXEXTRACT(B1338,""(.*)KPI.*""))-1)"),"#N/A")</f>
        <v>#N/A</v>
      </c>
    </row>
    <row r="1339" spans="5:7" ht="13" x14ac:dyDescent="0.15">
      <c r="E1339" s="1" t="str">
        <f ca="1">IFERROR(INDIRECT(ADDRESS(MATCH(A1339,saturation_curves!A:A,0),MATCH(B1339,saturation_curves!$1:$1,0),4,1,"saturation_curves")),"")</f>
        <v/>
      </c>
      <c r="F1339" s="1" t="str">
        <f ca="1">IFERROR(INDIRECT(ADDRESS(MATCH(C1339,saturation_curves!A:A,0),MATCH(D1339,saturation_curves!$1:$1,0),4,1,"saturation_curves")),"")</f>
        <v/>
      </c>
      <c r="G1339" s="1" t="str">
        <f ca="1">IFERROR(__xludf.DUMMYFUNCTION("LEFT(REGEXEXTRACT(B1339,""(.*)KPI.*""),LEN(REGEXEXTRACT(B1339,""(.*)KPI.*""))-1)"),"#N/A")</f>
        <v>#N/A</v>
      </c>
    </row>
    <row r="1340" spans="5:7" ht="13" x14ac:dyDescent="0.15">
      <c r="E1340" s="1" t="str">
        <f ca="1">IFERROR(INDIRECT(ADDRESS(MATCH(A1340,saturation_curves!A:A,0),MATCH(B1340,saturation_curves!$1:$1,0),4,1,"saturation_curves")),"")</f>
        <v/>
      </c>
      <c r="F1340" s="1" t="str">
        <f ca="1">IFERROR(INDIRECT(ADDRESS(MATCH(C1340,saturation_curves!A:A,0),MATCH(D1340,saturation_curves!$1:$1,0),4,1,"saturation_curves")),"")</f>
        <v/>
      </c>
      <c r="G1340" s="1" t="str">
        <f ca="1">IFERROR(__xludf.DUMMYFUNCTION("LEFT(REGEXEXTRACT(B1340,""(.*)KPI.*""),LEN(REGEXEXTRACT(B1340,""(.*)KPI.*""))-1)"),"#N/A")</f>
        <v>#N/A</v>
      </c>
    </row>
    <row r="1341" spans="5:7" ht="13" x14ac:dyDescent="0.15">
      <c r="E1341" s="1" t="str">
        <f ca="1">IFERROR(INDIRECT(ADDRESS(MATCH(A1341,saturation_curves!A:A,0),MATCH(B1341,saturation_curves!$1:$1,0),4,1,"saturation_curves")),"")</f>
        <v/>
      </c>
      <c r="F1341" s="1" t="str">
        <f ca="1">IFERROR(INDIRECT(ADDRESS(MATCH(C1341,saturation_curves!A:A,0),MATCH(D1341,saturation_curves!$1:$1,0),4,1,"saturation_curves")),"")</f>
        <v/>
      </c>
      <c r="G1341" s="1" t="str">
        <f ca="1">IFERROR(__xludf.DUMMYFUNCTION("LEFT(REGEXEXTRACT(B1341,""(.*)KPI.*""),LEN(REGEXEXTRACT(B1341,""(.*)KPI.*""))-1)"),"#N/A")</f>
        <v>#N/A</v>
      </c>
    </row>
    <row r="1342" spans="5:7" ht="13" x14ac:dyDescent="0.15">
      <c r="E1342" s="1" t="str">
        <f ca="1">IFERROR(INDIRECT(ADDRESS(MATCH(A1342,saturation_curves!A:A,0),MATCH(B1342,saturation_curves!$1:$1,0),4,1,"saturation_curves")),"")</f>
        <v/>
      </c>
      <c r="F1342" s="1" t="str">
        <f ca="1">IFERROR(INDIRECT(ADDRESS(MATCH(C1342,saturation_curves!A:A,0),MATCH(D1342,saturation_curves!$1:$1,0),4,1,"saturation_curves")),"")</f>
        <v/>
      </c>
      <c r="G1342" s="1" t="str">
        <f ca="1">IFERROR(__xludf.DUMMYFUNCTION("LEFT(REGEXEXTRACT(B1342,""(.*)KPI.*""),LEN(REGEXEXTRACT(B1342,""(.*)KPI.*""))-1)"),"#N/A")</f>
        <v>#N/A</v>
      </c>
    </row>
    <row r="1343" spans="5:7" ht="13" x14ac:dyDescent="0.15">
      <c r="E1343" s="1" t="str">
        <f ca="1">IFERROR(INDIRECT(ADDRESS(MATCH(A1343,saturation_curves!A:A,0),MATCH(B1343,saturation_curves!$1:$1,0),4,1,"saturation_curves")),"")</f>
        <v/>
      </c>
      <c r="F1343" s="1" t="str">
        <f ca="1">IFERROR(INDIRECT(ADDRESS(MATCH(C1343,saturation_curves!A:A,0),MATCH(D1343,saturation_curves!$1:$1,0),4,1,"saturation_curves")),"")</f>
        <v/>
      </c>
      <c r="G1343" s="1" t="str">
        <f ca="1">IFERROR(__xludf.DUMMYFUNCTION("LEFT(REGEXEXTRACT(B1343,""(.*)KPI.*""),LEN(REGEXEXTRACT(B1343,""(.*)KPI.*""))-1)"),"#N/A")</f>
        <v>#N/A</v>
      </c>
    </row>
    <row r="1344" spans="5:7" ht="13" x14ac:dyDescent="0.15">
      <c r="E1344" s="1" t="str">
        <f ca="1">IFERROR(INDIRECT(ADDRESS(MATCH(A1344,saturation_curves!A:A,0),MATCH(B1344,saturation_curves!$1:$1,0),4,1,"saturation_curves")),"")</f>
        <v/>
      </c>
      <c r="F1344" s="1" t="str">
        <f ca="1">IFERROR(INDIRECT(ADDRESS(MATCH(C1344,saturation_curves!A:A,0),MATCH(D1344,saturation_curves!$1:$1,0),4,1,"saturation_curves")),"")</f>
        <v/>
      </c>
      <c r="G1344" s="1" t="str">
        <f ca="1">IFERROR(__xludf.DUMMYFUNCTION("LEFT(REGEXEXTRACT(B1344,""(.*)KPI.*""),LEN(REGEXEXTRACT(B1344,""(.*)KPI.*""))-1)"),"#N/A")</f>
        <v>#N/A</v>
      </c>
    </row>
    <row r="1345" spans="5:7" ht="13" x14ac:dyDescent="0.15">
      <c r="E1345" s="1" t="str">
        <f ca="1">IFERROR(INDIRECT(ADDRESS(MATCH(A1345,saturation_curves!A:A,0),MATCH(B1345,saturation_curves!$1:$1,0),4,1,"saturation_curves")),"")</f>
        <v/>
      </c>
      <c r="F1345" s="1" t="str">
        <f ca="1">IFERROR(INDIRECT(ADDRESS(MATCH(C1345,saturation_curves!A:A,0),MATCH(D1345,saturation_curves!$1:$1,0),4,1,"saturation_curves")),"")</f>
        <v/>
      </c>
      <c r="G1345" s="1" t="str">
        <f ca="1">IFERROR(__xludf.DUMMYFUNCTION("LEFT(REGEXEXTRACT(B1345,""(.*)KPI.*""),LEN(REGEXEXTRACT(B1345,""(.*)KPI.*""))-1)"),"#N/A")</f>
        <v>#N/A</v>
      </c>
    </row>
    <row r="1346" spans="5:7" ht="13" x14ac:dyDescent="0.15">
      <c r="E1346" s="1" t="str">
        <f ca="1">IFERROR(INDIRECT(ADDRESS(MATCH(A1346,saturation_curves!A:A,0),MATCH(B1346,saturation_curves!$1:$1,0),4,1,"saturation_curves")),"")</f>
        <v/>
      </c>
      <c r="F1346" s="1" t="str">
        <f ca="1">IFERROR(INDIRECT(ADDRESS(MATCH(C1346,saturation_curves!A:A,0),MATCH(D1346,saturation_curves!$1:$1,0),4,1,"saturation_curves")),"")</f>
        <v/>
      </c>
      <c r="G1346" s="1" t="str">
        <f ca="1">IFERROR(__xludf.DUMMYFUNCTION("LEFT(REGEXEXTRACT(B1346,""(.*)KPI.*""),LEN(REGEXEXTRACT(B1346,""(.*)KPI.*""))-1)"),"#N/A")</f>
        <v>#N/A</v>
      </c>
    </row>
    <row r="1347" spans="5:7" ht="13" x14ac:dyDescent="0.15">
      <c r="E1347" s="1" t="str">
        <f ca="1">IFERROR(INDIRECT(ADDRESS(MATCH(A1347,saturation_curves!A:A,0),MATCH(B1347,saturation_curves!$1:$1,0),4,1,"saturation_curves")),"")</f>
        <v/>
      </c>
      <c r="F1347" s="1" t="str">
        <f ca="1">IFERROR(INDIRECT(ADDRESS(MATCH(C1347,saturation_curves!A:A,0),MATCH(D1347,saturation_curves!$1:$1,0),4,1,"saturation_curves")),"")</f>
        <v/>
      </c>
      <c r="G1347" s="1" t="str">
        <f ca="1">IFERROR(__xludf.DUMMYFUNCTION("LEFT(REGEXEXTRACT(B1347,""(.*)KPI.*""),LEN(REGEXEXTRACT(B1347,""(.*)KPI.*""))-1)"),"#N/A")</f>
        <v>#N/A</v>
      </c>
    </row>
    <row r="1348" spans="5:7" ht="13" x14ac:dyDescent="0.15">
      <c r="E1348" s="1" t="str">
        <f ca="1">IFERROR(INDIRECT(ADDRESS(MATCH(A1348,saturation_curves!A:A,0),MATCH(B1348,saturation_curves!$1:$1,0),4,1,"saturation_curves")),"")</f>
        <v/>
      </c>
      <c r="F1348" s="1" t="str">
        <f ca="1">IFERROR(INDIRECT(ADDRESS(MATCH(C1348,saturation_curves!A:A,0),MATCH(D1348,saturation_curves!$1:$1,0),4,1,"saturation_curves")),"")</f>
        <v/>
      </c>
      <c r="G1348" s="1" t="str">
        <f ca="1">IFERROR(__xludf.DUMMYFUNCTION("LEFT(REGEXEXTRACT(B1348,""(.*)KPI.*""),LEN(REGEXEXTRACT(B1348,""(.*)KPI.*""))-1)"),"#N/A")</f>
        <v>#N/A</v>
      </c>
    </row>
    <row r="1349" spans="5:7" ht="13" x14ac:dyDescent="0.15">
      <c r="E1349" s="1" t="str">
        <f ca="1">IFERROR(INDIRECT(ADDRESS(MATCH(A1349,saturation_curves!A:A,0),MATCH(B1349,saturation_curves!$1:$1,0),4,1,"saturation_curves")),"")</f>
        <v/>
      </c>
      <c r="F1349" s="1" t="str">
        <f ca="1">IFERROR(INDIRECT(ADDRESS(MATCH(C1349,saturation_curves!A:A,0),MATCH(D1349,saturation_curves!$1:$1,0),4,1,"saturation_curves")),"")</f>
        <v/>
      </c>
      <c r="G1349" s="1" t="str">
        <f ca="1">IFERROR(__xludf.DUMMYFUNCTION("LEFT(REGEXEXTRACT(B1349,""(.*)KPI.*""),LEN(REGEXEXTRACT(B1349,""(.*)KPI.*""))-1)"),"#N/A")</f>
        <v>#N/A</v>
      </c>
    </row>
    <row r="1350" spans="5:7" ht="13" x14ac:dyDescent="0.15">
      <c r="E1350" s="1" t="str">
        <f ca="1">IFERROR(INDIRECT(ADDRESS(MATCH(A1350,saturation_curves!A:A,0),MATCH(B1350,saturation_curves!$1:$1,0),4,1,"saturation_curves")),"")</f>
        <v/>
      </c>
      <c r="F1350" s="1" t="str">
        <f ca="1">IFERROR(INDIRECT(ADDRESS(MATCH(C1350,saturation_curves!A:A,0),MATCH(D1350,saturation_curves!$1:$1,0),4,1,"saturation_curves")),"")</f>
        <v/>
      </c>
      <c r="G1350" s="1" t="str">
        <f ca="1">IFERROR(__xludf.DUMMYFUNCTION("LEFT(REGEXEXTRACT(B1350,""(.*)KPI.*""),LEN(REGEXEXTRACT(B1350,""(.*)KPI.*""))-1)"),"#N/A")</f>
        <v>#N/A</v>
      </c>
    </row>
    <row r="1351" spans="5:7" ht="13" x14ac:dyDescent="0.15">
      <c r="E1351" s="1" t="str">
        <f ca="1">IFERROR(INDIRECT(ADDRESS(MATCH(A1351,saturation_curves!A:A,0),MATCH(B1351,saturation_curves!$1:$1,0),4,1,"saturation_curves")),"")</f>
        <v/>
      </c>
      <c r="F1351" s="1" t="str">
        <f ca="1">IFERROR(INDIRECT(ADDRESS(MATCH(C1351,saturation_curves!A:A,0),MATCH(D1351,saturation_curves!$1:$1,0),4,1,"saturation_curves")),"")</f>
        <v/>
      </c>
      <c r="G1351" s="1" t="str">
        <f ca="1">IFERROR(__xludf.DUMMYFUNCTION("LEFT(REGEXEXTRACT(B1351,""(.*)KPI.*""),LEN(REGEXEXTRACT(B1351,""(.*)KPI.*""))-1)"),"#N/A")</f>
        <v>#N/A</v>
      </c>
    </row>
    <row r="1352" spans="5:7" ht="13" x14ac:dyDescent="0.15">
      <c r="E1352" s="1" t="str">
        <f ca="1">IFERROR(INDIRECT(ADDRESS(MATCH(A1352,saturation_curves!A:A,0),MATCH(B1352,saturation_curves!$1:$1,0),4,1,"saturation_curves")),"")</f>
        <v/>
      </c>
      <c r="F1352" s="1" t="str">
        <f ca="1">IFERROR(INDIRECT(ADDRESS(MATCH(C1352,saturation_curves!A:A,0),MATCH(D1352,saturation_curves!$1:$1,0),4,1,"saturation_curves")),"")</f>
        <v/>
      </c>
      <c r="G1352" s="1" t="str">
        <f ca="1">IFERROR(__xludf.DUMMYFUNCTION("LEFT(REGEXEXTRACT(B1352,""(.*)KPI.*""),LEN(REGEXEXTRACT(B1352,""(.*)KPI.*""))-1)"),"#N/A")</f>
        <v>#N/A</v>
      </c>
    </row>
    <row r="1353" spans="5:7" ht="13" x14ac:dyDescent="0.15">
      <c r="E1353" s="1" t="str">
        <f ca="1">IFERROR(INDIRECT(ADDRESS(MATCH(A1353,saturation_curves!A:A,0),MATCH(B1353,saturation_curves!$1:$1,0),4,1,"saturation_curves")),"")</f>
        <v/>
      </c>
      <c r="F1353" s="1" t="str">
        <f ca="1">IFERROR(INDIRECT(ADDRESS(MATCH(C1353,saturation_curves!A:A,0),MATCH(D1353,saturation_curves!$1:$1,0),4,1,"saturation_curves")),"")</f>
        <v/>
      </c>
      <c r="G1353" s="1" t="str">
        <f ca="1">IFERROR(__xludf.DUMMYFUNCTION("LEFT(REGEXEXTRACT(B1353,""(.*)KPI.*""),LEN(REGEXEXTRACT(B1353,""(.*)KPI.*""))-1)"),"#N/A")</f>
        <v>#N/A</v>
      </c>
    </row>
    <row r="1354" spans="5:7" ht="13" x14ac:dyDescent="0.15">
      <c r="E1354" s="1" t="str">
        <f ca="1">IFERROR(INDIRECT(ADDRESS(MATCH(A1354,saturation_curves!A:A,0),MATCH(B1354,saturation_curves!$1:$1,0),4,1,"saturation_curves")),"")</f>
        <v/>
      </c>
      <c r="F1354" s="1" t="str">
        <f ca="1">IFERROR(INDIRECT(ADDRESS(MATCH(C1354,saturation_curves!A:A,0),MATCH(D1354,saturation_curves!$1:$1,0),4,1,"saturation_curves")),"")</f>
        <v/>
      </c>
      <c r="G1354" s="1" t="str">
        <f ca="1">IFERROR(__xludf.DUMMYFUNCTION("LEFT(REGEXEXTRACT(B1354,""(.*)KPI.*""),LEN(REGEXEXTRACT(B1354,""(.*)KPI.*""))-1)"),"#N/A")</f>
        <v>#N/A</v>
      </c>
    </row>
    <row r="1355" spans="5:7" ht="13" x14ac:dyDescent="0.15">
      <c r="E1355" s="1" t="str">
        <f ca="1">IFERROR(INDIRECT(ADDRESS(MATCH(A1355,saturation_curves!A:A,0),MATCH(B1355,saturation_curves!$1:$1,0),4,1,"saturation_curves")),"")</f>
        <v/>
      </c>
      <c r="F1355" s="1" t="str">
        <f ca="1">IFERROR(INDIRECT(ADDRESS(MATCH(C1355,saturation_curves!A:A,0),MATCH(D1355,saturation_curves!$1:$1,0),4,1,"saturation_curves")),"")</f>
        <v/>
      </c>
      <c r="G1355" s="1" t="str">
        <f ca="1">IFERROR(__xludf.DUMMYFUNCTION("LEFT(REGEXEXTRACT(B1355,""(.*)KPI.*""),LEN(REGEXEXTRACT(B1355,""(.*)KPI.*""))-1)"),"#N/A")</f>
        <v>#N/A</v>
      </c>
    </row>
    <row r="1356" spans="5:7" ht="13" x14ac:dyDescent="0.15">
      <c r="E1356" s="1" t="str">
        <f ca="1">IFERROR(INDIRECT(ADDRESS(MATCH(A1356,saturation_curves!A:A,0),MATCH(B1356,saturation_curves!$1:$1,0),4,1,"saturation_curves")),"")</f>
        <v/>
      </c>
      <c r="F1356" s="1" t="str">
        <f ca="1">IFERROR(INDIRECT(ADDRESS(MATCH(C1356,saturation_curves!A:A,0),MATCH(D1356,saturation_curves!$1:$1,0),4,1,"saturation_curves")),"")</f>
        <v/>
      </c>
      <c r="G1356" s="1" t="str">
        <f ca="1">IFERROR(__xludf.DUMMYFUNCTION("LEFT(REGEXEXTRACT(B1356,""(.*)KPI.*""),LEN(REGEXEXTRACT(B1356,""(.*)KPI.*""))-1)"),"#N/A")</f>
        <v>#N/A</v>
      </c>
    </row>
    <row r="1357" spans="5:7" ht="13" x14ac:dyDescent="0.15">
      <c r="E1357" s="1" t="str">
        <f ca="1">IFERROR(INDIRECT(ADDRESS(MATCH(A1357,saturation_curves!A:A,0),MATCH(B1357,saturation_curves!$1:$1,0),4,1,"saturation_curves")),"")</f>
        <v/>
      </c>
      <c r="F1357" s="1" t="str">
        <f ca="1">IFERROR(INDIRECT(ADDRESS(MATCH(C1357,saturation_curves!A:A,0),MATCH(D1357,saturation_curves!$1:$1,0),4,1,"saturation_curves")),"")</f>
        <v/>
      </c>
      <c r="G1357" s="1" t="str">
        <f ca="1">IFERROR(__xludf.DUMMYFUNCTION("LEFT(REGEXEXTRACT(B1357,""(.*)KPI.*""),LEN(REGEXEXTRACT(B1357,""(.*)KPI.*""))-1)"),"#N/A")</f>
        <v>#N/A</v>
      </c>
    </row>
    <row r="1358" spans="5:7" ht="13" x14ac:dyDescent="0.15">
      <c r="E1358" s="1" t="str">
        <f ca="1">IFERROR(INDIRECT(ADDRESS(MATCH(A1358,saturation_curves!A:A,0),MATCH(B1358,saturation_curves!$1:$1,0),4,1,"saturation_curves")),"")</f>
        <v/>
      </c>
      <c r="F1358" s="1" t="str">
        <f ca="1">IFERROR(INDIRECT(ADDRESS(MATCH(C1358,saturation_curves!A:A,0),MATCH(D1358,saturation_curves!$1:$1,0),4,1,"saturation_curves")),"")</f>
        <v/>
      </c>
      <c r="G1358" s="1" t="str">
        <f ca="1">IFERROR(__xludf.DUMMYFUNCTION("LEFT(REGEXEXTRACT(B1358,""(.*)KPI.*""),LEN(REGEXEXTRACT(B1358,""(.*)KPI.*""))-1)"),"#N/A")</f>
        <v>#N/A</v>
      </c>
    </row>
    <row r="1359" spans="5:7" ht="13" x14ac:dyDescent="0.15">
      <c r="E1359" s="1" t="str">
        <f ca="1">IFERROR(INDIRECT(ADDRESS(MATCH(A1359,saturation_curves!A:A,0),MATCH(B1359,saturation_curves!$1:$1,0),4,1,"saturation_curves")),"")</f>
        <v/>
      </c>
      <c r="F1359" s="1" t="str">
        <f ca="1">IFERROR(INDIRECT(ADDRESS(MATCH(C1359,saturation_curves!A:A,0),MATCH(D1359,saturation_curves!$1:$1,0),4,1,"saturation_curves")),"")</f>
        <v/>
      </c>
      <c r="G1359" s="1" t="str">
        <f ca="1">IFERROR(__xludf.DUMMYFUNCTION("LEFT(REGEXEXTRACT(B1359,""(.*)KPI.*""),LEN(REGEXEXTRACT(B1359,""(.*)KPI.*""))-1)"),"#N/A")</f>
        <v>#N/A</v>
      </c>
    </row>
    <row r="1360" spans="5:7" ht="13" x14ac:dyDescent="0.15">
      <c r="E1360" s="1" t="str">
        <f ca="1">IFERROR(INDIRECT(ADDRESS(MATCH(A1360,saturation_curves!A:A,0),MATCH(B1360,saturation_curves!$1:$1,0),4,1,"saturation_curves")),"")</f>
        <v/>
      </c>
      <c r="F1360" s="1" t="str">
        <f ca="1">IFERROR(INDIRECT(ADDRESS(MATCH(C1360,saturation_curves!A:A,0),MATCH(D1360,saturation_curves!$1:$1,0),4,1,"saturation_curves")),"")</f>
        <v/>
      </c>
      <c r="G1360" s="1" t="str">
        <f ca="1">IFERROR(__xludf.DUMMYFUNCTION("LEFT(REGEXEXTRACT(B1360,""(.*)KPI.*""),LEN(REGEXEXTRACT(B1360,""(.*)KPI.*""))-1)"),"#N/A")</f>
        <v>#N/A</v>
      </c>
    </row>
    <row r="1361" spans="5:7" ht="13" x14ac:dyDescent="0.15">
      <c r="E1361" s="1" t="str">
        <f ca="1">IFERROR(INDIRECT(ADDRESS(MATCH(A1361,saturation_curves!A:A,0),MATCH(B1361,saturation_curves!$1:$1,0),4,1,"saturation_curves")),"")</f>
        <v/>
      </c>
      <c r="F1361" s="1" t="str">
        <f ca="1">IFERROR(INDIRECT(ADDRESS(MATCH(C1361,saturation_curves!A:A,0),MATCH(D1361,saturation_curves!$1:$1,0),4,1,"saturation_curves")),"")</f>
        <v/>
      </c>
      <c r="G1361" s="1" t="str">
        <f ca="1">IFERROR(__xludf.DUMMYFUNCTION("LEFT(REGEXEXTRACT(B1361,""(.*)KPI.*""),LEN(REGEXEXTRACT(B1361,""(.*)KPI.*""))-1)"),"#N/A")</f>
        <v>#N/A</v>
      </c>
    </row>
    <row r="1362" spans="5:7" ht="13" x14ac:dyDescent="0.15">
      <c r="E1362" s="1" t="str">
        <f ca="1">IFERROR(INDIRECT(ADDRESS(MATCH(A1362,saturation_curves!A:A,0),MATCH(B1362,saturation_curves!$1:$1,0),4,1,"saturation_curves")),"")</f>
        <v/>
      </c>
      <c r="F1362" s="1" t="str">
        <f ca="1">IFERROR(INDIRECT(ADDRESS(MATCH(C1362,saturation_curves!A:A,0),MATCH(D1362,saturation_curves!$1:$1,0),4,1,"saturation_curves")),"")</f>
        <v/>
      </c>
      <c r="G1362" s="1" t="str">
        <f ca="1">IFERROR(__xludf.DUMMYFUNCTION("LEFT(REGEXEXTRACT(B1362,""(.*)KPI.*""),LEN(REGEXEXTRACT(B1362,""(.*)KPI.*""))-1)"),"#N/A")</f>
        <v>#N/A</v>
      </c>
    </row>
    <row r="1363" spans="5:7" ht="13" x14ac:dyDescent="0.15">
      <c r="E1363" s="1" t="str">
        <f ca="1">IFERROR(INDIRECT(ADDRESS(MATCH(A1363,saturation_curves!A:A,0),MATCH(B1363,saturation_curves!$1:$1,0),4,1,"saturation_curves")),"")</f>
        <v/>
      </c>
      <c r="F1363" s="1" t="str">
        <f ca="1">IFERROR(INDIRECT(ADDRESS(MATCH(C1363,saturation_curves!A:A,0),MATCH(D1363,saturation_curves!$1:$1,0),4,1,"saturation_curves")),"")</f>
        <v/>
      </c>
      <c r="G1363" s="1" t="str">
        <f ca="1">IFERROR(__xludf.DUMMYFUNCTION("LEFT(REGEXEXTRACT(B1363,""(.*)KPI.*""),LEN(REGEXEXTRACT(B1363,""(.*)KPI.*""))-1)"),"#N/A")</f>
        <v>#N/A</v>
      </c>
    </row>
    <row r="1364" spans="5:7" ht="13" x14ac:dyDescent="0.15">
      <c r="E1364" s="1" t="str">
        <f ca="1">IFERROR(INDIRECT(ADDRESS(MATCH(A1364,saturation_curves!A:A,0),MATCH(B1364,saturation_curves!$1:$1,0),4,1,"saturation_curves")),"")</f>
        <v/>
      </c>
      <c r="F1364" s="1" t="str">
        <f ca="1">IFERROR(INDIRECT(ADDRESS(MATCH(C1364,saturation_curves!A:A,0),MATCH(D1364,saturation_curves!$1:$1,0),4,1,"saturation_curves")),"")</f>
        <v/>
      </c>
      <c r="G1364" s="1" t="str">
        <f ca="1">IFERROR(__xludf.DUMMYFUNCTION("LEFT(REGEXEXTRACT(B1364,""(.*)KPI.*""),LEN(REGEXEXTRACT(B1364,""(.*)KPI.*""))-1)"),"#N/A")</f>
        <v>#N/A</v>
      </c>
    </row>
    <row r="1365" spans="5:7" ht="13" x14ac:dyDescent="0.15">
      <c r="E1365" s="1" t="str">
        <f ca="1">IFERROR(INDIRECT(ADDRESS(MATCH(A1365,saturation_curves!A:A,0),MATCH(B1365,saturation_curves!$1:$1,0),4,1,"saturation_curves")),"")</f>
        <v/>
      </c>
      <c r="F1365" s="1" t="str">
        <f ca="1">IFERROR(INDIRECT(ADDRESS(MATCH(C1365,saturation_curves!A:A,0),MATCH(D1365,saturation_curves!$1:$1,0),4,1,"saturation_curves")),"")</f>
        <v/>
      </c>
      <c r="G1365" s="1" t="str">
        <f ca="1">IFERROR(__xludf.DUMMYFUNCTION("LEFT(REGEXEXTRACT(B1365,""(.*)KPI.*""),LEN(REGEXEXTRACT(B1365,""(.*)KPI.*""))-1)"),"#N/A")</f>
        <v>#N/A</v>
      </c>
    </row>
    <row r="1366" spans="5:7" ht="13" x14ac:dyDescent="0.15">
      <c r="E1366" s="1" t="str">
        <f ca="1">IFERROR(INDIRECT(ADDRESS(MATCH(A1366,saturation_curves!A:A,0),MATCH(B1366,saturation_curves!$1:$1,0),4,1,"saturation_curves")),"")</f>
        <v/>
      </c>
      <c r="F1366" s="1" t="str">
        <f ca="1">IFERROR(INDIRECT(ADDRESS(MATCH(C1366,saturation_curves!A:A,0),MATCH(D1366,saturation_curves!$1:$1,0),4,1,"saturation_curves")),"")</f>
        <v/>
      </c>
      <c r="G1366" s="1" t="str">
        <f ca="1">IFERROR(__xludf.DUMMYFUNCTION("LEFT(REGEXEXTRACT(B1366,""(.*)KPI.*""),LEN(REGEXEXTRACT(B1366,""(.*)KPI.*""))-1)"),"#N/A")</f>
        <v>#N/A</v>
      </c>
    </row>
    <row r="1367" spans="5:7" ht="13" x14ac:dyDescent="0.15">
      <c r="E1367" s="1" t="str">
        <f ca="1">IFERROR(INDIRECT(ADDRESS(MATCH(A1367,saturation_curves!A:A,0),MATCH(B1367,saturation_curves!$1:$1,0),4,1,"saturation_curves")),"")</f>
        <v/>
      </c>
      <c r="F1367" s="1" t="str">
        <f ca="1">IFERROR(INDIRECT(ADDRESS(MATCH(C1367,saturation_curves!A:A,0),MATCH(D1367,saturation_curves!$1:$1,0),4,1,"saturation_curves")),"")</f>
        <v/>
      </c>
      <c r="G1367" s="1" t="str">
        <f ca="1">IFERROR(__xludf.DUMMYFUNCTION("LEFT(REGEXEXTRACT(B1367,""(.*)KPI.*""),LEN(REGEXEXTRACT(B1367,""(.*)KPI.*""))-1)"),"#N/A")</f>
        <v>#N/A</v>
      </c>
    </row>
    <row r="1368" spans="5:7" ht="13" x14ac:dyDescent="0.15">
      <c r="E1368" s="1" t="str">
        <f ca="1">IFERROR(INDIRECT(ADDRESS(MATCH(A1368,saturation_curves!A:A,0),MATCH(B1368,saturation_curves!$1:$1,0),4,1,"saturation_curves")),"")</f>
        <v/>
      </c>
      <c r="F1368" s="1" t="str">
        <f ca="1">IFERROR(INDIRECT(ADDRESS(MATCH(C1368,saturation_curves!A:A,0),MATCH(D1368,saturation_curves!$1:$1,0),4,1,"saturation_curves")),"")</f>
        <v/>
      </c>
      <c r="G1368" s="1" t="str">
        <f ca="1">IFERROR(__xludf.DUMMYFUNCTION("LEFT(REGEXEXTRACT(B1368,""(.*)KPI.*""),LEN(REGEXEXTRACT(B1368,""(.*)KPI.*""))-1)"),"#N/A")</f>
        <v>#N/A</v>
      </c>
    </row>
    <row r="1369" spans="5:7" ht="13" x14ac:dyDescent="0.15">
      <c r="E1369" s="1" t="str">
        <f ca="1">IFERROR(INDIRECT(ADDRESS(MATCH(A1369,saturation_curves!A:A,0),MATCH(B1369,saturation_curves!$1:$1,0),4,1,"saturation_curves")),"")</f>
        <v/>
      </c>
      <c r="F1369" s="1" t="str">
        <f ca="1">IFERROR(INDIRECT(ADDRESS(MATCH(C1369,saturation_curves!A:A,0),MATCH(D1369,saturation_curves!$1:$1,0),4,1,"saturation_curves")),"")</f>
        <v/>
      </c>
      <c r="G1369" s="1" t="str">
        <f ca="1">IFERROR(__xludf.DUMMYFUNCTION("LEFT(REGEXEXTRACT(B1369,""(.*)KPI.*""),LEN(REGEXEXTRACT(B1369,""(.*)KPI.*""))-1)"),"#N/A")</f>
        <v>#N/A</v>
      </c>
    </row>
    <row r="1370" spans="5:7" ht="13" x14ac:dyDescent="0.15">
      <c r="E1370" s="1" t="str">
        <f ca="1">IFERROR(INDIRECT(ADDRESS(MATCH(A1370,saturation_curves!A:A,0),MATCH(B1370,saturation_curves!$1:$1,0),4,1,"saturation_curves")),"")</f>
        <v/>
      </c>
      <c r="F1370" s="1" t="str">
        <f ca="1">IFERROR(INDIRECT(ADDRESS(MATCH(C1370,saturation_curves!A:A,0),MATCH(D1370,saturation_curves!$1:$1,0),4,1,"saturation_curves")),"")</f>
        <v/>
      </c>
      <c r="G1370" s="1" t="str">
        <f ca="1">IFERROR(__xludf.DUMMYFUNCTION("LEFT(REGEXEXTRACT(B1370,""(.*)KPI.*""),LEN(REGEXEXTRACT(B1370,""(.*)KPI.*""))-1)"),"#N/A")</f>
        <v>#N/A</v>
      </c>
    </row>
    <row r="1371" spans="5:7" ht="13" x14ac:dyDescent="0.15">
      <c r="E1371" s="1" t="str">
        <f ca="1">IFERROR(INDIRECT(ADDRESS(MATCH(A1371,saturation_curves!A:A,0),MATCH(B1371,saturation_curves!$1:$1,0),4,1,"saturation_curves")),"")</f>
        <v/>
      </c>
      <c r="F1371" s="1" t="str">
        <f ca="1">IFERROR(INDIRECT(ADDRESS(MATCH(C1371,saturation_curves!A:A,0),MATCH(D1371,saturation_curves!$1:$1,0),4,1,"saturation_curves")),"")</f>
        <v/>
      </c>
      <c r="G1371" s="1" t="str">
        <f ca="1">IFERROR(__xludf.DUMMYFUNCTION("LEFT(REGEXEXTRACT(B1371,""(.*)KPI.*""),LEN(REGEXEXTRACT(B1371,""(.*)KPI.*""))-1)"),"#N/A")</f>
        <v>#N/A</v>
      </c>
    </row>
    <row r="1372" spans="5:7" ht="13" x14ac:dyDescent="0.15">
      <c r="E1372" s="1" t="str">
        <f ca="1">IFERROR(INDIRECT(ADDRESS(MATCH(A1372,saturation_curves!A:A,0),MATCH(B1372,saturation_curves!$1:$1,0),4,1,"saturation_curves")),"")</f>
        <v/>
      </c>
      <c r="F1372" s="1" t="str">
        <f ca="1">IFERROR(INDIRECT(ADDRESS(MATCH(C1372,saturation_curves!A:A,0),MATCH(D1372,saturation_curves!$1:$1,0),4,1,"saturation_curves")),"")</f>
        <v/>
      </c>
      <c r="G1372" s="1" t="str">
        <f ca="1">IFERROR(__xludf.DUMMYFUNCTION("LEFT(REGEXEXTRACT(B1372,""(.*)KPI.*""),LEN(REGEXEXTRACT(B1372,""(.*)KPI.*""))-1)"),"#N/A")</f>
        <v>#N/A</v>
      </c>
    </row>
    <row r="1373" spans="5:7" ht="13" x14ac:dyDescent="0.15">
      <c r="E1373" s="1" t="str">
        <f ca="1">IFERROR(INDIRECT(ADDRESS(MATCH(A1373,saturation_curves!A:A,0),MATCH(B1373,saturation_curves!$1:$1,0),4,1,"saturation_curves")),"")</f>
        <v/>
      </c>
      <c r="F1373" s="1" t="str">
        <f ca="1">IFERROR(INDIRECT(ADDRESS(MATCH(C1373,saturation_curves!A:A,0),MATCH(D1373,saturation_curves!$1:$1,0),4,1,"saturation_curves")),"")</f>
        <v/>
      </c>
      <c r="G1373" s="1" t="str">
        <f ca="1">IFERROR(__xludf.DUMMYFUNCTION("LEFT(REGEXEXTRACT(B1373,""(.*)KPI.*""),LEN(REGEXEXTRACT(B1373,""(.*)KPI.*""))-1)"),"#N/A")</f>
        <v>#N/A</v>
      </c>
    </row>
    <row r="1374" spans="5:7" ht="13" x14ac:dyDescent="0.15">
      <c r="E1374" s="1" t="str">
        <f ca="1">IFERROR(INDIRECT(ADDRESS(MATCH(A1374,saturation_curves!A:A,0),MATCH(B1374,saturation_curves!$1:$1,0),4,1,"saturation_curves")),"")</f>
        <v/>
      </c>
      <c r="F1374" s="1" t="str">
        <f ca="1">IFERROR(INDIRECT(ADDRESS(MATCH(C1374,saturation_curves!A:A,0),MATCH(D1374,saturation_curves!$1:$1,0),4,1,"saturation_curves")),"")</f>
        <v/>
      </c>
      <c r="G1374" s="1" t="str">
        <f ca="1">IFERROR(__xludf.DUMMYFUNCTION("LEFT(REGEXEXTRACT(B1374,""(.*)KPI.*""),LEN(REGEXEXTRACT(B1374,""(.*)KPI.*""))-1)"),"#N/A")</f>
        <v>#N/A</v>
      </c>
    </row>
    <row r="1375" spans="5:7" ht="13" x14ac:dyDescent="0.15">
      <c r="E1375" s="1" t="str">
        <f ca="1">IFERROR(INDIRECT(ADDRESS(MATCH(A1375,saturation_curves!A:A,0),MATCH(B1375,saturation_curves!$1:$1,0),4,1,"saturation_curves")),"")</f>
        <v/>
      </c>
      <c r="F1375" s="1" t="str">
        <f ca="1">IFERROR(INDIRECT(ADDRESS(MATCH(C1375,saturation_curves!A:A,0),MATCH(D1375,saturation_curves!$1:$1,0),4,1,"saturation_curves")),"")</f>
        <v/>
      </c>
      <c r="G1375" s="1" t="str">
        <f ca="1">IFERROR(__xludf.DUMMYFUNCTION("LEFT(REGEXEXTRACT(B1375,""(.*)KPI.*""),LEN(REGEXEXTRACT(B1375,""(.*)KPI.*""))-1)"),"#N/A")</f>
        <v>#N/A</v>
      </c>
    </row>
    <row r="1376" spans="5:7" ht="13" x14ac:dyDescent="0.15">
      <c r="E1376" s="1" t="str">
        <f ca="1">IFERROR(INDIRECT(ADDRESS(MATCH(A1376,saturation_curves!A:A,0),MATCH(B1376,saturation_curves!$1:$1,0),4,1,"saturation_curves")),"")</f>
        <v/>
      </c>
      <c r="F1376" s="1" t="str">
        <f ca="1">IFERROR(INDIRECT(ADDRESS(MATCH(C1376,saturation_curves!A:A,0),MATCH(D1376,saturation_curves!$1:$1,0),4,1,"saturation_curves")),"")</f>
        <v/>
      </c>
      <c r="G1376" s="1" t="str">
        <f ca="1">IFERROR(__xludf.DUMMYFUNCTION("LEFT(REGEXEXTRACT(B1376,""(.*)KPI.*""),LEN(REGEXEXTRACT(B1376,""(.*)KPI.*""))-1)"),"#N/A")</f>
        <v>#N/A</v>
      </c>
    </row>
    <row r="1377" spans="5:7" ht="13" x14ac:dyDescent="0.15">
      <c r="E1377" s="1" t="str">
        <f ca="1">IFERROR(INDIRECT(ADDRESS(MATCH(A1377,saturation_curves!A:A,0),MATCH(B1377,saturation_curves!$1:$1,0),4,1,"saturation_curves")),"")</f>
        <v/>
      </c>
      <c r="F1377" s="1" t="str">
        <f ca="1">IFERROR(INDIRECT(ADDRESS(MATCH(C1377,saturation_curves!A:A,0),MATCH(D1377,saturation_curves!$1:$1,0),4,1,"saturation_curves")),"")</f>
        <v/>
      </c>
      <c r="G1377" s="1" t="str">
        <f ca="1">IFERROR(__xludf.DUMMYFUNCTION("LEFT(REGEXEXTRACT(B1377,""(.*)KPI.*""),LEN(REGEXEXTRACT(B1377,""(.*)KPI.*""))-1)"),"#N/A")</f>
        <v>#N/A</v>
      </c>
    </row>
    <row r="1378" spans="5:7" ht="13" x14ac:dyDescent="0.15">
      <c r="E1378" s="1" t="str">
        <f ca="1">IFERROR(INDIRECT(ADDRESS(MATCH(A1378,saturation_curves!A:A,0),MATCH(B1378,saturation_curves!$1:$1,0),4,1,"saturation_curves")),"")</f>
        <v/>
      </c>
      <c r="F1378" s="1" t="str">
        <f ca="1">IFERROR(INDIRECT(ADDRESS(MATCH(C1378,saturation_curves!A:A,0),MATCH(D1378,saturation_curves!$1:$1,0),4,1,"saturation_curves")),"")</f>
        <v/>
      </c>
      <c r="G1378" s="1" t="str">
        <f ca="1">IFERROR(__xludf.DUMMYFUNCTION("LEFT(REGEXEXTRACT(B1378,""(.*)KPI.*""),LEN(REGEXEXTRACT(B1378,""(.*)KPI.*""))-1)"),"#N/A")</f>
        <v>#N/A</v>
      </c>
    </row>
    <row r="1379" spans="5:7" ht="13" x14ac:dyDescent="0.15">
      <c r="E1379" s="1" t="str">
        <f ca="1">IFERROR(INDIRECT(ADDRESS(MATCH(A1379,saturation_curves!A:A,0),MATCH(B1379,saturation_curves!$1:$1,0),4,1,"saturation_curves")),"")</f>
        <v/>
      </c>
      <c r="F1379" s="1" t="str">
        <f ca="1">IFERROR(INDIRECT(ADDRESS(MATCH(C1379,saturation_curves!A:A,0),MATCH(D1379,saturation_curves!$1:$1,0),4,1,"saturation_curves")),"")</f>
        <v/>
      </c>
      <c r="G1379" s="1" t="str">
        <f ca="1">IFERROR(__xludf.DUMMYFUNCTION("LEFT(REGEXEXTRACT(B1379,""(.*)KPI.*""),LEN(REGEXEXTRACT(B1379,""(.*)KPI.*""))-1)"),"#N/A")</f>
        <v>#N/A</v>
      </c>
    </row>
    <row r="1380" spans="5:7" ht="13" x14ac:dyDescent="0.15">
      <c r="E1380" s="1" t="str">
        <f ca="1">IFERROR(INDIRECT(ADDRESS(MATCH(A1380,saturation_curves!A:A,0),MATCH(B1380,saturation_curves!$1:$1,0),4,1,"saturation_curves")),"")</f>
        <v/>
      </c>
      <c r="F1380" s="1" t="str">
        <f ca="1">IFERROR(INDIRECT(ADDRESS(MATCH(C1380,saturation_curves!A:A,0),MATCH(D1380,saturation_curves!$1:$1,0),4,1,"saturation_curves")),"")</f>
        <v/>
      </c>
      <c r="G1380" s="1" t="str">
        <f ca="1">IFERROR(__xludf.DUMMYFUNCTION("LEFT(REGEXEXTRACT(B1380,""(.*)KPI.*""),LEN(REGEXEXTRACT(B1380,""(.*)KPI.*""))-1)"),"#N/A")</f>
        <v>#N/A</v>
      </c>
    </row>
    <row r="1381" spans="5:7" ht="13" x14ac:dyDescent="0.15">
      <c r="E1381" s="1" t="str">
        <f ca="1">IFERROR(INDIRECT(ADDRESS(MATCH(A1381,saturation_curves!A:A,0),MATCH(B1381,saturation_curves!$1:$1,0),4,1,"saturation_curves")),"")</f>
        <v/>
      </c>
      <c r="F1381" s="1" t="str">
        <f ca="1">IFERROR(INDIRECT(ADDRESS(MATCH(C1381,saturation_curves!A:A,0),MATCH(D1381,saturation_curves!$1:$1,0),4,1,"saturation_curves")),"")</f>
        <v/>
      </c>
      <c r="G1381" s="1" t="str">
        <f ca="1">IFERROR(__xludf.DUMMYFUNCTION("LEFT(REGEXEXTRACT(B1381,""(.*)KPI.*""),LEN(REGEXEXTRACT(B1381,""(.*)KPI.*""))-1)"),"#N/A")</f>
        <v>#N/A</v>
      </c>
    </row>
    <row r="1382" spans="5:7" ht="13" x14ac:dyDescent="0.15">
      <c r="E1382" s="1" t="str">
        <f ca="1">IFERROR(INDIRECT(ADDRESS(MATCH(A1382,saturation_curves!A:A,0),MATCH(B1382,saturation_curves!$1:$1,0),4,1,"saturation_curves")),"")</f>
        <v/>
      </c>
      <c r="F1382" s="1" t="str">
        <f ca="1">IFERROR(INDIRECT(ADDRESS(MATCH(C1382,saturation_curves!A:A,0),MATCH(D1382,saturation_curves!$1:$1,0),4,1,"saturation_curves")),"")</f>
        <v/>
      </c>
      <c r="G1382" s="1" t="str">
        <f ca="1">IFERROR(__xludf.DUMMYFUNCTION("LEFT(REGEXEXTRACT(B1382,""(.*)KPI.*""),LEN(REGEXEXTRACT(B1382,""(.*)KPI.*""))-1)"),"#N/A")</f>
        <v>#N/A</v>
      </c>
    </row>
    <row r="1383" spans="5:7" ht="13" x14ac:dyDescent="0.15">
      <c r="E1383" s="1" t="str">
        <f ca="1">IFERROR(INDIRECT(ADDRESS(MATCH(A1383,saturation_curves!A:A,0),MATCH(B1383,saturation_curves!$1:$1,0),4,1,"saturation_curves")),"")</f>
        <v/>
      </c>
      <c r="F1383" s="1" t="str">
        <f ca="1">IFERROR(INDIRECT(ADDRESS(MATCH(C1383,saturation_curves!A:A,0),MATCH(D1383,saturation_curves!$1:$1,0),4,1,"saturation_curves")),"")</f>
        <v/>
      </c>
      <c r="G1383" s="1" t="str">
        <f ca="1">IFERROR(__xludf.DUMMYFUNCTION("LEFT(REGEXEXTRACT(B1383,""(.*)KPI.*""),LEN(REGEXEXTRACT(B1383,""(.*)KPI.*""))-1)"),"#N/A")</f>
        <v>#N/A</v>
      </c>
    </row>
    <row r="1384" spans="5:7" ht="13" x14ac:dyDescent="0.15">
      <c r="E1384" s="1" t="str">
        <f ca="1">IFERROR(INDIRECT(ADDRESS(MATCH(A1384,saturation_curves!A:A,0),MATCH(B1384,saturation_curves!$1:$1,0),4,1,"saturation_curves")),"")</f>
        <v/>
      </c>
      <c r="F1384" s="1" t="str">
        <f ca="1">IFERROR(INDIRECT(ADDRESS(MATCH(C1384,saturation_curves!A:A,0),MATCH(D1384,saturation_curves!$1:$1,0),4,1,"saturation_curves")),"")</f>
        <v/>
      </c>
      <c r="G1384" s="1" t="str">
        <f ca="1">IFERROR(__xludf.DUMMYFUNCTION("LEFT(REGEXEXTRACT(B1384,""(.*)KPI.*""),LEN(REGEXEXTRACT(B1384,""(.*)KPI.*""))-1)"),"#N/A")</f>
        <v>#N/A</v>
      </c>
    </row>
    <row r="1385" spans="5:7" ht="13" x14ac:dyDescent="0.15">
      <c r="E1385" s="1" t="str">
        <f ca="1">IFERROR(INDIRECT(ADDRESS(MATCH(A1385,saturation_curves!A:A,0),MATCH(B1385,saturation_curves!$1:$1,0),4,1,"saturation_curves")),"")</f>
        <v/>
      </c>
      <c r="F1385" s="1" t="str">
        <f ca="1">IFERROR(INDIRECT(ADDRESS(MATCH(C1385,saturation_curves!A:A,0),MATCH(D1385,saturation_curves!$1:$1,0),4,1,"saturation_curves")),"")</f>
        <v/>
      </c>
      <c r="G1385" s="1" t="str">
        <f ca="1">IFERROR(__xludf.DUMMYFUNCTION("LEFT(REGEXEXTRACT(B1385,""(.*)KPI.*""),LEN(REGEXEXTRACT(B1385,""(.*)KPI.*""))-1)"),"#N/A")</f>
        <v>#N/A</v>
      </c>
    </row>
    <row r="1386" spans="5:7" ht="13" x14ac:dyDescent="0.15">
      <c r="E1386" s="1" t="str">
        <f ca="1">IFERROR(INDIRECT(ADDRESS(MATCH(A1386,saturation_curves!A:A,0),MATCH(B1386,saturation_curves!$1:$1,0),4,1,"saturation_curves")),"")</f>
        <v/>
      </c>
      <c r="F1386" s="1" t="str">
        <f ca="1">IFERROR(INDIRECT(ADDRESS(MATCH(C1386,saturation_curves!A:A,0),MATCH(D1386,saturation_curves!$1:$1,0),4,1,"saturation_curves")),"")</f>
        <v/>
      </c>
      <c r="G1386" s="1" t="str">
        <f ca="1">IFERROR(__xludf.DUMMYFUNCTION("LEFT(REGEXEXTRACT(B1386,""(.*)KPI.*""),LEN(REGEXEXTRACT(B1386,""(.*)KPI.*""))-1)"),"#N/A")</f>
        <v>#N/A</v>
      </c>
    </row>
    <row r="1387" spans="5:7" ht="13" x14ac:dyDescent="0.15">
      <c r="E1387" s="1" t="str">
        <f ca="1">IFERROR(INDIRECT(ADDRESS(MATCH(A1387,saturation_curves!A:A,0),MATCH(B1387,saturation_curves!$1:$1,0),4,1,"saturation_curves")),"")</f>
        <v/>
      </c>
      <c r="F1387" s="1" t="str">
        <f ca="1">IFERROR(INDIRECT(ADDRESS(MATCH(C1387,saturation_curves!A:A,0),MATCH(D1387,saturation_curves!$1:$1,0),4,1,"saturation_curves")),"")</f>
        <v/>
      </c>
      <c r="G1387" s="1" t="str">
        <f ca="1">IFERROR(__xludf.DUMMYFUNCTION("LEFT(REGEXEXTRACT(B1387,""(.*)KPI.*""),LEN(REGEXEXTRACT(B1387,""(.*)KPI.*""))-1)"),"#N/A")</f>
        <v>#N/A</v>
      </c>
    </row>
    <row r="1388" spans="5:7" ht="13" x14ac:dyDescent="0.15">
      <c r="E1388" s="1" t="str">
        <f ca="1">IFERROR(INDIRECT(ADDRESS(MATCH(A1388,saturation_curves!A:A,0),MATCH(B1388,saturation_curves!$1:$1,0),4,1,"saturation_curves")),"")</f>
        <v/>
      </c>
      <c r="F1388" s="1" t="str">
        <f ca="1">IFERROR(INDIRECT(ADDRESS(MATCH(C1388,saturation_curves!A:A,0),MATCH(D1388,saturation_curves!$1:$1,0),4,1,"saturation_curves")),"")</f>
        <v/>
      </c>
      <c r="G1388" s="1" t="str">
        <f ca="1">IFERROR(__xludf.DUMMYFUNCTION("LEFT(REGEXEXTRACT(B1388,""(.*)KPI.*""),LEN(REGEXEXTRACT(B1388,""(.*)KPI.*""))-1)"),"#N/A")</f>
        <v>#N/A</v>
      </c>
    </row>
    <row r="1389" spans="5:7" ht="13" x14ac:dyDescent="0.15">
      <c r="E1389" s="1" t="str">
        <f ca="1">IFERROR(INDIRECT(ADDRESS(MATCH(A1389,saturation_curves!A:A,0),MATCH(B1389,saturation_curves!$1:$1,0),4,1,"saturation_curves")),"")</f>
        <v/>
      </c>
      <c r="F1389" s="1" t="str">
        <f ca="1">IFERROR(INDIRECT(ADDRESS(MATCH(C1389,saturation_curves!A:A,0),MATCH(D1389,saturation_curves!$1:$1,0),4,1,"saturation_curves")),"")</f>
        <v/>
      </c>
      <c r="G1389" s="1" t="str">
        <f ca="1">IFERROR(__xludf.DUMMYFUNCTION("LEFT(REGEXEXTRACT(B1389,""(.*)KPI.*""),LEN(REGEXEXTRACT(B1389,""(.*)KPI.*""))-1)"),"#N/A")</f>
        <v>#N/A</v>
      </c>
    </row>
    <row r="1390" spans="5:7" ht="13" x14ac:dyDescent="0.15">
      <c r="E1390" s="1" t="str">
        <f ca="1">IFERROR(INDIRECT(ADDRESS(MATCH(A1390,saturation_curves!A:A,0),MATCH(B1390,saturation_curves!$1:$1,0),4,1,"saturation_curves")),"")</f>
        <v/>
      </c>
      <c r="F1390" s="1" t="str">
        <f ca="1">IFERROR(INDIRECT(ADDRESS(MATCH(C1390,saturation_curves!A:A,0),MATCH(D1390,saturation_curves!$1:$1,0),4,1,"saturation_curves")),"")</f>
        <v/>
      </c>
      <c r="G1390" s="1" t="str">
        <f ca="1">IFERROR(__xludf.DUMMYFUNCTION("LEFT(REGEXEXTRACT(B1390,""(.*)KPI.*""),LEN(REGEXEXTRACT(B1390,""(.*)KPI.*""))-1)"),"#N/A")</f>
        <v>#N/A</v>
      </c>
    </row>
    <row r="1391" spans="5:7" ht="13" x14ac:dyDescent="0.15">
      <c r="E1391" s="1" t="str">
        <f ca="1">IFERROR(INDIRECT(ADDRESS(MATCH(A1391,saturation_curves!A:A,0),MATCH(B1391,saturation_curves!$1:$1,0),4,1,"saturation_curves")),"")</f>
        <v/>
      </c>
      <c r="F1391" s="1" t="str">
        <f ca="1">IFERROR(INDIRECT(ADDRESS(MATCH(C1391,saturation_curves!A:A,0),MATCH(D1391,saturation_curves!$1:$1,0),4,1,"saturation_curves")),"")</f>
        <v/>
      </c>
      <c r="G1391" s="1" t="str">
        <f ca="1">IFERROR(__xludf.DUMMYFUNCTION("LEFT(REGEXEXTRACT(B1391,""(.*)KPI.*""),LEN(REGEXEXTRACT(B1391,""(.*)KPI.*""))-1)"),"#N/A")</f>
        <v>#N/A</v>
      </c>
    </row>
    <row r="1392" spans="5:7" ht="13" x14ac:dyDescent="0.15">
      <c r="E1392" s="1" t="str">
        <f ca="1">IFERROR(INDIRECT(ADDRESS(MATCH(A1392,saturation_curves!A:A,0),MATCH(B1392,saturation_curves!$1:$1,0),4,1,"saturation_curves")),"")</f>
        <v/>
      </c>
      <c r="F1392" s="1" t="str">
        <f ca="1">IFERROR(INDIRECT(ADDRESS(MATCH(C1392,saturation_curves!A:A,0),MATCH(D1392,saturation_curves!$1:$1,0),4,1,"saturation_curves")),"")</f>
        <v/>
      </c>
      <c r="G1392" s="1" t="str">
        <f ca="1">IFERROR(__xludf.DUMMYFUNCTION("LEFT(REGEXEXTRACT(B1392,""(.*)KPI.*""),LEN(REGEXEXTRACT(B1392,""(.*)KPI.*""))-1)"),"#N/A")</f>
        <v>#N/A</v>
      </c>
    </row>
    <row r="1393" spans="5:7" ht="13" x14ac:dyDescent="0.15">
      <c r="E1393" s="1" t="str">
        <f ca="1">IFERROR(INDIRECT(ADDRESS(MATCH(A1393,saturation_curves!A:A,0),MATCH(B1393,saturation_curves!$1:$1,0),4,1,"saturation_curves")),"")</f>
        <v/>
      </c>
      <c r="F1393" s="1" t="str">
        <f ca="1">IFERROR(INDIRECT(ADDRESS(MATCH(C1393,saturation_curves!A:A,0),MATCH(D1393,saturation_curves!$1:$1,0),4,1,"saturation_curves")),"")</f>
        <v/>
      </c>
      <c r="G1393" s="1" t="str">
        <f ca="1">IFERROR(__xludf.DUMMYFUNCTION("LEFT(REGEXEXTRACT(B1393,""(.*)KPI.*""),LEN(REGEXEXTRACT(B1393,""(.*)KPI.*""))-1)"),"#N/A")</f>
        <v>#N/A</v>
      </c>
    </row>
    <row r="1394" spans="5:7" ht="13" x14ac:dyDescent="0.15">
      <c r="E1394" s="1" t="str">
        <f ca="1">IFERROR(INDIRECT(ADDRESS(MATCH(A1394,saturation_curves!A:A,0),MATCH(B1394,saturation_curves!$1:$1,0),4,1,"saturation_curves")),"")</f>
        <v/>
      </c>
      <c r="F1394" s="1" t="str">
        <f ca="1">IFERROR(INDIRECT(ADDRESS(MATCH(C1394,saturation_curves!A:A,0),MATCH(D1394,saturation_curves!$1:$1,0),4,1,"saturation_curves")),"")</f>
        <v/>
      </c>
      <c r="G1394" s="1" t="str">
        <f ca="1">IFERROR(__xludf.DUMMYFUNCTION("LEFT(REGEXEXTRACT(B1394,""(.*)KPI.*""),LEN(REGEXEXTRACT(B1394,""(.*)KPI.*""))-1)"),"#N/A")</f>
        <v>#N/A</v>
      </c>
    </row>
    <row r="1395" spans="5:7" ht="13" x14ac:dyDescent="0.15">
      <c r="E1395" s="1" t="str">
        <f ca="1">IFERROR(INDIRECT(ADDRESS(MATCH(A1395,saturation_curves!A:A,0),MATCH(B1395,saturation_curves!$1:$1,0),4,1,"saturation_curves")),"")</f>
        <v/>
      </c>
      <c r="F1395" s="1" t="str">
        <f ca="1">IFERROR(INDIRECT(ADDRESS(MATCH(C1395,saturation_curves!A:A,0),MATCH(D1395,saturation_curves!$1:$1,0),4,1,"saturation_curves")),"")</f>
        <v/>
      </c>
      <c r="G1395" s="1" t="str">
        <f ca="1">IFERROR(__xludf.DUMMYFUNCTION("LEFT(REGEXEXTRACT(B1395,""(.*)KPI.*""),LEN(REGEXEXTRACT(B1395,""(.*)KPI.*""))-1)"),"#N/A")</f>
        <v>#N/A</v>
      </c>
    </row>
    <row r="1396" spans="5:7" ht="13" x14ac:dyDescent="0.15">
      <c r="E1396" s="1" t="str">
        <f ca="1">IFERROR(INDIRECT(ADDRESS(MATCH(A1396,saturation_curves!A:A,0),MATCH(B1396,saturation_curves!$1:$1,0),4,1,"saturation_curves")),"")</f>
        <v/>
      </c>
      <c r="F1396" s="1" t="str">
        <f ca="1">IFERROR(INDIRECT(ADDRESS(MATCH(C1396,saturation_curves!A:A,0),MATCH(D1396,saturation_curves!$1:$1,0),4,1,"saturation_curves")),"")</f>
        <v/>
      </c>
      <c r="G1396" s="1" t="str">
        <f ca="1">IFERROR(__xludf.DUMMYFUNCTION("LEFT(REGEXEXTRACT(B1396,""(.*)KPI.*""),LEN(REGEXEXTRACT(B1396,""(.*)KPI.*""))-1)"),"#N/A")</f>
        <v>#N/A</v>
      </c>
    </row>
    <row r="1397" spans="5:7" ht="13" x14ac:dyDescent="0.15">
      <c r="E1397" s="1" t="str">
        <f ca="1">IFERROR(INDIRECT(ADDRESS(MATCH(A1397,saturation_curves!A:A,0),MATCH(B1397,saturation_curves!$1:$1,0),4,1,"saturation_curves")),"")</f>
        <v/>
      </c>
      <c r="F1397" s="1" t="str">
        <f ca="1">IFERROR(INDIRECT(ADDRESS(MATCH(C1397,saturation_curves!A:A,0),MATCH(D1397,saturation_curves!$1:$1,0),4,1,"saturation_curves")),"")</f>
        <v/>
      </c>
      <c r="G1397" s="1" t="str">
        <f ca="1">IFERROR(__xludf.DUMMYFUNCTION("LEFT(REGEXEXTRACT(B1397,""(.*)KPI.*""),LEN(REGEXEXTRACT(B1397,""(.*)KPI.*""))-1)"),"#N/A")</f>
        <v>#N/A</v>
      </c>
    </row>
    <row r="1398" spans="5:7" ht="13" x14ac:dyDescent="0.15">
      <c r="E1398" s="1" t="str">
        <f ca="1">IFERROR(INDIRECT(ADDRESS(MATCH(A1398,saturation_curves!A:A,0),MATCH(B1398,saturation_curves!$1:$1,0),4,1,"saturation_curves")),"")</f>
        <v/>
      </c>
      <c r="F1398" s="1" t="str">
        <f ca="1">IFERROR(INDIRECT(ADDRESS(MATCH(C1398,saturation_curves!A:A,0),MATCH(D1398,saturation_curves!$1:$1,0),4,1,"saturation_curves")),"")</f>
        <v/>
      </c>
      <c r="G1398" s="1" t="str">
        <f ca="1">IFERROR(__xludf.DUMMYFUNCTION("LEFT(REGEXEXTRACT(B1398,""(.*)KPI.*""),LEN(REGEXEXTRACT(B1398,""(.*)KPI.*""))-1)"),"#N/A")</f>
        <v>#N/A</v>
      </c>
    </row>
    <row r="1399" spans="5:7" ht="13" x14ac:dyDescent="0.15">
      <c r="E1399" s="1" t="str">
        <f ca="1">IFERROR(INDIRECT(ADDRESS(MATCH(A1399,saturation_curves!A:A,0),MATCH(B1399,saturation_curves!$1:$1,0),4,1,"saturation_curves")),"")</f>
        <v/>
      </c>
      <c r="F1399" s="1" t="str">
        <f ca="1">IFERROR(INDIRECT(ADDRESS(MATCH(C1399,saturation_curves!A:A,0),MATCH(D1399,saturation_curves!$1:$1,0),4,1,"saturation_curves")),"")</f>
        <v/>
      </c>
      <c r="G1399" s="1" t="str">
        <f ca="1">IFERROR(__xludf.DUMMYFUNCTION("LEFT(REGEXEXTRACT(B1399,""(.*)KPI.*""),LEN(REGEXEXTRACT(B1399,""(.*)KPI.*""))-1)"),"#N/A")</f>
        <v>#N/A</v>
      </c>
    </row>
    <row r="1400" spans="5:7" ht="13" x14ac:dyDescent="0.15">
      <c r="E1400" s="1" t="str">
        <f ca="1">IFERROR(INDIRECT(ADDRESS(MATCH(A1400,saturation_curves!A:A,0),MATCH(B1400,saturation_curves!$1:$1,0),4,1,"saturation_curves")),"")</f>
        <v/>
      </c>
      <c r="F1400" s="1" t="str">
        <f ca="1">IFERROR(INDIRECT(ADDRESS(MATCH(C1400,saturation_curves!A:A,0),MATCH(D1400,saturation_curves!$1:$1,0),4,1,"saturation_curves")),"")</f>
        <v/>
      </c>
      <c r="G1400" s="1" t="str">
        <f ca="1">IFERROR(__xludf.DUMMYFUNCTION("LEFT(REGEXEXTRACT(B1400,""(.*)KPI.*""),LEN(REGEXEXTRACT(B1400,""(.*)KPI.*""))-1)"),"#N/A")</f>
        <v>#N/A</v>
      </c>
    </row>
    <row r="1401" spans="5:7" ht="13" x14ac:dyDescent="0.15">
      <c r="E1401" s="1" t="str">
        <f ca="1">IFERROR(INDIRECT(ADDRESS(MATCH(A1401,saturation_curves!A:A,0),MATCH(B1401,saturation_curves!$1:$1,0),4,1,"saturation_curves")),"")</f>
        <v/>
      </c>
      <c r="F1401" s="1" t="str">
        <f ca="1">IFERROR(INDIRECT(ADDRESS(MATCH(C1401,saturation_curves!A:A,0),MATCH(D1401,saturation_curves!$1:$1,0),4,1,"saturation_curves")),"")</f>
        <v/>
      </c>
      <c r="G1401" s="1" t="str">
        <f ca="1">IFERROR(__xludf.DUMMYFUNCTION("LEFT(REGEXEXTRACT(B1401,""(.*)KPI.*""),LEN(REGEXEXTRACT(B1401,""(.*)KPI.*""))-1)"),"#N/A")</f>
        <v>#N/A</v>
      </c>
    </row>
    <row r="1402" spans="5:7" ht="13" x14ac:dyDescent="0.15">
      <c r="E1402" s="1" t="str">
        <f ca="1">IFERROR(INDIRECT(ADDRESS(MATCH(A1402,saturation_curves!A:A,0),MATCH(B1402,saturation_curves!$1:$1,0),4,1,"saturation_curves")),"")</f>
        <v/>
      </c>
      <c r="F1402" s="1" t="str">
        <f ca="1">IFERROR(INDIRECT(ADDRESS(MATCH(C1402,saturation_curves!A:A,0),MATCH(D1402,saturation_curves!$1:$1,0),4,1,"saturation_curves")),"")</f>
        <v/>
      </c>
      <c r="G1402" s="1" t="str">
        <f ca="1">IFERROR(__xludf.DUMMYFUNCTION("LEFT(REGEXEXTRACT(B1402,""(.*)KPI.*""),LEN(REGEXEXTRACT(B1402,""(.*)KPI.*""))-1)"),"#N/A")</f>
        <v>#N/A</v>
      </c>
    </row>
    <row r="1403" spans="5:7" ht="13" x14ac:dyDescent="0.15">
      <c r="E1403" s="1" t="str">
        <f ca="1">IFERROR(INDIRECT(ADDRESS(MATCH(A1403,saturation_curves!A:A,0),MATCH(B1403,saturation_curves!$1:$1,0),4,1,"saturation_curves")),"")</f>
        <v/>
      </c>
      <c r="F1403" s="1" t="str">
        <f ca="1">IFERROR(INDIRECT(ADDRESS(MATCH(C1403,saturation_curves!A:A,0),MATCH(D1403,saturation_curves!$1:$1,0),4,1,"saturation_curves")),"")</f>
        <v/>
      </c>
      <c r="G1403" s="1" t="str">
        <f ca="1">IFERROR(__xludf.DUMMYFUNCTION("LEFT(REGEXEXTRACT(B1403,""(.*)KPI.*""),LEN(REGEXEXTRACT(B1403,""(.*)KPI.*""))-1)"),"#N/A")</f>
        <v>#N/A</v>
      </c>
    </row>
    <row r="1404" spans="5:7" ht="13" x14ac:dyDescent="0.15">
      <c r="E1404" s="1" t="str">
        <f ca="1">IFERROR(INDIRECT(ADDRESS(MATCH(A1404,saturation_curves!A:A,0),MATCH(B1404,saturation_curves!$1:$1,0),4,1,"saturation_curves")),"")</f>
        <v/>
      </c>
      <c r="F1404" s="1" t="str">
        <f ca="1">IFERROR(INDIRECT(ADDRESS(MATCH(C1404,saturation_curves!A:A,0),MATCH(D1404,saturation_curves!$1:$1,0),4,1,"saturation_curves")),"")</f>
        <v/>
      </c>
      <c r="G1404" s="1" t="str">
        <f ca="1">IFERROR(__xludf.DUMMYFUNCTION("LEFT(REGEXEXTRACT(B1404,""(.*)KPI.*""),LEN(REGEXEXTRACT(B1404,""(.*)KPI.*""))-1)"),"#N/A")</f>
        <v>#N/A</v>
      </c>
    </row>
    <row r="1405" spans="5:7" ht="13" x14ac:dyDescent="0.15">
      <c r="E1405" s="1" t="str">
        <f ca="1">IFERROR(INDIRECT(ADDRESS(MATCH(A1405,saturation_curves!A:A,0),MATCH(B1405,saturation_curves!$1:$1,0),4,1,"saturation_curves")),"")</f>
        <v/>
      </c>
      <c r="F1405" s="1" t="str">
        <f ca="1">IFERROR(INDIRECT(ADDRESS(MATCH(C1405,saturation_curves!A:A,0),MATCH(D1405,saturation_curves!$1:$1,0),4,1,"saturation_curves")),"")</f>
        <v/>
      </c>
      <c r="G1405" s="1" t="str">
        <f ca="1">IFERROR(__xludf.DUMMYFUNCTION("LEFT(REGEXEXTRACT(B1405,""(.*)KPI.*""),LEN(REGEXEXTRACT(B1405,""(.*)KPI.*""))-1)"),"#N/A")</f>
        <v>#N/A</v>
      </c>
    </row>
    <row r="1406" spans="5:7" ht="13" x14ac:dyDescent="0.15">
      <c r="E1406" s="1" t="str">
        <f ca="1">IFERROR(INDIRECT(ADDRESS(MATCH(A1406,saturation_curves!A:A,0),MATCH(B1406,saturation_curves!$1:$1,0),4,1,"saturation_curves")),"")</f>
        <v/>
      </c>
      <c r="F1406" s="1" t="str">
        <f ca="1">IFERROR(INDIRECT(ADDRESS(MATCH(C1406,saturation_curves!A:A,0),MATCH(D1406,saturation_curves!$1:$1,0),4,1,"saturation_curves")),"")</f>
        <v/>
      </c>
      <c r="G1406" s="1" t="str">
        <f ca="1">IFERROR(__xludf.DUMMYFUNCTION("LEFT(REGEXEXTRACT(B1406,""(.*)KPI.*""),LEN(REGEXEXTRACT(B1406,""(.*)KPI.*""))-1)"),"#N/A")</f>
        <v>#N/A</v>
      </c>
    </row>
    <row r="1407" spans="5:7" ht="13" x14ac:dyDescent="0.15">
      <c r="E1407" s="1" t="str">
        <f ca="1">IFERROR(INDIRECT(ADDRESS(MATCH(A1407,saturation_curves!A:A,0),MATCH(B1407,saturation_curves!$1:$1,0),4,1,"saturation_curves")),"")</f>
        <v/>
      </c>
      <c r="F1407" s="1" t="str">
        <f ca="1">IFERROR(INDIRECT(ADDRESS(MATCH(C1407,saturation_curves!A:A,0),MATCH(D1407,saturation_curves!$1:$1,0),4,1,"saturation_curves")),"")</f>
        <v/>
      </c>
      <c r="G1407" s="1" t="str">
        <f ca="1">IFERROR(__xludf.DUMMYFUNCTION("LEFT(REGEXEXTRACT(B1407,""(.*)KPI.*""),LEN(REGEXEXTRACT(B1407,""(.*)KPI.*""))-1)"),"#N/A")</f>
        <v>#N/A</v>
      </c>
    </row>
    <row r="1408" spans="5:7" ht="13" x14ac:dyDescent="0.15">
      <c r="E1408" s="1" t="str">
        <f ca="1">IFERROR(INDIRECT(ADDRESS(MATCH(A1408,saturation_curves!A:A,0),MATCH(B1408,saturation_curves!$1:$1,0),4,1,"saturation_curves")),"")</f>
        <v/>
      </c>
      <c r="F1408" s="1" t="str">
        <f ca="1">IFERROR(INDIRECT(ADDRESS(MATCH(C1408,saturation_curves!A:A,0),MATCH(D1408,saturation_curves!$1:$1,0),4,1,"saturation_curves")),"")</f>
        <v/>
      </c>
      <c r="G1408" s="1" t="str">
        <f ca="1">IFERROR(__xludf.DUMMYFUNCTION("LEFT(REGEXEXTRACT(B1408,""(.*)KPI.*""),LEN(REGEXEXTRACT(B1408,""(.*)KPI.*""))-1)"),"#N/A")</f>
        <v>#N/A</v>
      </c>
    </row>
    <row r="1409" spans="5:7" ht="13" x14ac:dyDescent="0.15">
      <c r="E1409" s="1" t="str">
        <f ca="1">IFERROR(INDIRECT(ADDRESS(MATCH(A1409,saturation_curves!A:A,0),MATCH(B1409,saturation_curves!$1:$1,0),4,1,"saturation_curves")),"")</f>
        <v/>
      </c>
      <c r="F1409" s="1" t="str">
        <f ca="1">IFERROR(INDIRECT(ADDRESS(MATCH(C1409,saturation_curves!A:A,0),MATCH(D1409,saturation_curves!$1:$1,0),4,1,"saturation_curves")),"")</f>
        <v/>
      </c>
      <c r="G1409" s="1" t="str">
        <f ca="1">IFERROR(__xludf.DUMMYFUNCTION("LEFT(REGEXEXTRACT(B1409,""(.*)KPI.*""),LEN(REGEXEXTRACT(B1409,""(.*)KPI.*""))-1)"),"#N/A")</f>
        <v>#N/A</v>
      </c>
    </row>
    <row r="1410" spans="5:7" ht="13" x14ac:dyDescent="0.15">
      <c r="E1410" s="1" t="str">
        <f ca="1">IFERROR(INDIRECT(ADDRESS(MATCH(A1410,saturation_curves!A:A,0),MATCH(B1410,saturation_curves!$1:$1,0),4,1,"saturation_curves")),"")</f>
        <v/>
      </c>
      <c r="F1410" s="1" t="str">
        <f ca="1">IFERROR(INDIRECT(ADDRESS(MATCH(C1410,saturation_curves!A:A,0),MATCH(D1410,saturation_curves!$1:$1,0),4,1,"saturation_curves")),"")</f>
        <v/>
      </c>
      <c r="G1410" s="1" t="str">
        <f ca="1">IFERROR(__xludf.DUMMYFUNCTION("LEFT(REGEXEXTRACT(B1410,""(.*)KPI.*""),LEN(REGEXEXTRACT(B1410,""(.*)KPI.*""))-1)"),"#N/A")</f>
        <v>#N/A</v>
      </c>
    </row>
    <row r="1411" spans="5:7" ht="13" x14ac:dyDescent="0.15">
      <c r="E1411" s="1" t="str">
        <f ca="1">IFERROR(INDIRECT(ADDRESS(MATCH(A1411,saturation_curves!A:A,0),MATCH(B1411,saturation_curves!$1:$1,0),4,1,"saturation_curves")),"")</f>
        <v/>
      </c>
      <c r="F1411" s="1" t="str">
        <f ca="1">IFERROR(INDIRECT(ADDRESS(MATCH(C1411,saturation_curves!A:A,0),MATCH(D1411,saturation_curves!$1:$1,0),4,1,"saturation_curves")),"")</f>
        <v/>
      </c>
      <c r="G1411" s="1" t="str">
        <f ca="1">IFERROR(__xludf.DUMMYFUNCTION("LEFT(REGEXEXTRACT(B1411,""(.*)KPI.*""),LEN(REGEXEXTRACT(B1411,""(.*)KPI.*""))-1)"),"#N/A")</f>
        <v>#N/A</v>
      </c>
    </row>
    <row r="1412" spans="5:7" ht="13" x14ac:dyDescent="0.15">
      <c r="E1412" s="1" t="str">
        <f ca="1">IFERROR(INDIRECT(ADDRESS(MATCH(A1412,saturation_curves!A:A,0),MATCH(B1412,saturation_curves!$1:$1,0),4,1,"saturation_curves")),"")</f>
        <v/>
      </c>
      <c r="F1412" s="1" t="str">
        <f ca="1">IFERROR(INDIRECT(ADDRESS(MATCH(C1412,saturation_curves!A:A,0),MATCH(D1412,saturation_curves!$1:$1,0),4,1,"saturation_curves")),"")</f>
        <v/>
      </c>
      <c r="G1412" s="1" t="str">
        <f ca="1">IFERROR(__xludf.DUMMYFUNCTION("LEFT(REGEXEXTRACT(B1412,""(.*)KPI.*""),LEN(REGEXEXTRACT(B1412,""(.*)KPI.*""))-1)"),"#N/A")</f>
        <v>#N/A</v>
      </c>
    </row>
    <row r="1413" spans="5:7" ht="13" x14ac:dyDescent="0.15">
      <c r="E1413" s="1" t="str">
        <f ca="1">IFERROR(INDIRECT(ADDRESS(MATCH(A1413,saturation_curves!A:A,0),MATCH(B1413,saturation_curves!$1:$1,0),4,1,"saturation_curves")),"")</f>
        <v/>
      </c>
      <c r="F1413" s="1" t="str">
        <f ca="1">IFERROR(INDIRECT(ADDRESS(MATCH(C1413,saturation_curves!A:A,0),MATCH(D1413,saturation_curves!$1:$1,0),4,1,"saturation_curves")),"")</f>
        <v/>
      </c>
      <c r="G1413" s="1" t="str">
        <f ca="1">IFERROR(__xludf.DUMMYFUNCTION("LEFT(REGEXEXTRACT(B1413,""(.*)KPI.*""),LEN(REGEXEXTRACT(B1413,""(.*)KPI.*""))-1)"),"#N/A")</f>
        <v>#N/A</v>
      </c>
    </row>
    <row r="1414" spans="5:7" ht="13" x14ac:dyDescent="0.15">
      <c r="E1414" s="1" t="str">
        <f ca="1">IFERROR(INDIRECT(ADDRESS(MATCH(A1414,saturation_curves!A:A,0),MATCH(B1414,saturation_curves!$1:$1,0),4,1,"saturation_curves")),"")</f>
        <v/>
      </c>
      <c r="F1414" s="1" t="str">
        <f ca="1">IFERROR(INDIRECT(ADDRESS(MATCH(C1414,saturation_curves!A:A,0),MATCH(D1414,saturation_curves!$1:$1,0),4,1,"saturation_curves")),"")</f>
        <v/>
      </c>
      <c r="G1414" s="1" t="str">
        <f ca="1">IFERROR(__xludf.DUMMYFUNCTION("LEFT(REGEXEXTRACT(B1414,""(.*)KPI.*""),LEN(REGEXEXTRACT(B1414,""(.*)KPI.*""))-1)"),"#N/A")</f>
        <v>#N/A</v>
      </c>
    </row>
    <row r="1415" spans="5:7" ht="13" x14ac:dyDescent="0.15">
      <c r="E1415" s="1" t="str">
        <f ca="1">IFERROR(INDIRECT(ADDRESS(MATCH(A1415,saturation_curves!A:A,0),MATCH(B1415,saturation_curves!$1:$1,0),4,1,"saturation_curves")),"")</f>
        <v/>
      </c>
      <c r="F1415" s="1" t="str">
        <f ca="1">IFERROR(INDIRECT(ADDRESS(MATCH(C1415,saturation_curves!A:A,0),MATCH(D1415,saturation_curves!$1:$1,0),4,1,"saturation_curves")),"")</f>
        <v/>
      </c>
      <c r="G1415" s="1" t="str">
        <f ca="1">IFERROR(__xludf.DUMMYFUNCTION("LEFT(REGEXEXTRACT(B1415,""(.*)KPI.*""),LEN(REGEXEXTRACT(B1415,""(.*)KPI.*""))-1)"),"#N/A")</f>
        <v>#N/A</v>
      </c>
    </row>
    <row r="1416" spans="5:7" ht="13" x14ac:dyDescent="0.15">
      <c r="E1416" s="1" t="str">
        <f ca="1">IFERROR(INDIRECT(ADDRESS(MATCH(A1416,saturation_curves!A:A,0),MATCH(B1416,saturation_curves!$1:$1,0),4,1,"saturation_curves")),"")</f>
        <v/>
      </c>
      <c r="F1416" s="1" t="str">
        <f ca="1">IFERROR(INDIRECT(ADDRESS(MATCH(C1416,saturation_curves!A:A,0),MATCH(D1416,saturation_curves!$1:$1,0),4,1,"saturation_curves")),"")</f>
        <v/>
      </c>
      <c r="G1416" s="1" t="str">
        <f ca="1">IFERROR(__xludf.DUMMYFUNCTION("LEFT(REGEXEXTRACT(B1416,""(.*)KPI.*""),LEN(REGEXEXTRACT(B1416,""(.*)KPI.*""))-1)"),"#N/A")</f>
        <v>#N/A</v>
      </c>
    </row>
    <row r="1417" spans="5:7" ht="13" x14ac:dyDescent="0.15">
      <c r="E1417" s="1" t="str">
        <f ca="1">IFERROR(INDIRECT(ADDRESS(MATCH(A1417,saturation_curves!A:A,0),MATCH(B1417,saturation_curves!$1:$1,0),4,1,"saturation_curves")),"")</f>
        <v/>
      </c>
      <c r="F1417" s="1" t="str">
        <f ca="1">IFERROR(INDIRECT(ADDRESS(MATCH(C1417,saturation_curves!A:A,0),MATCH(D1417,saturation_curves!$1:$1,0),4,1,"saturation_curves")),"")</f>
        <v/>
      </c>
      <c r="G1417" s="1" t="str">
        <f ca="1">IFERROR(__xludf.DUMMYFUNCTION("LEFT(REGEXEXTRACT(B1417,""(.*)KPI.*""),LEN(REGEXEXTRACT(B1417,""(.*)KPI.*""))-1)"),"#N/A")</f>
        <v>#N/A</v>
      </c>
    </row>
    <row r="1418" spans="5:7" ht="13" x14ac:dyDescent="0.15">
      <c r="E1418" s="1" t="str">
        <f ca="1">IFERROR(INDIRECT(ADDRESS(MATCH(A1418,saturation_curves!A:A,0),MATCH(B1418,saturation_curves!$1:$1,0),4,1,"saturation_curves")),"")</f>
        <v/>
      </c>
      <c r="F1418" s="1" t="str">
        <f ca="1">IFERROR(INDIRECT(ADDRESS(MATCH(C1418,saturation_curves!A:A,0),MATCH(D1418,saturation_curves!$1:$1,0),4,1,"saturation_curves")),"")</f>
        <v/>
      </c>
      <c r="G1418" s="1" t="str">
        <f ca="1">IFERROR(__xludf.DUMMYFUNCTION("LEFT(REGEXEXTRACT(B1418,""(.*)KPI.*""),LEN(REGEXEXTRACT(B1418,""(.*)KPI.*""))-1)"),"#N/A")</f>
        <v>#N/A</v>
      </c>
    </row>
    <row r="1419" spans="5:7" ht="13" x14ac:dyDescent="0.15">
      <c r="E1419" s="1" t="str">
        <f ca="1">IFERROR(INDIRECT(ADDRESS(MATCH(A1419,saturation_curves!A:A,0),MATCH(B1419,saturation_curves!$1:$1,0),4,1,"saturation_curves")),"")</f>
        <v/>
      </c>
      <c r="F1419" s="1" t="str">
        <f ca="1">IFERROR(INDIRECT(ADDRESS(MATCH(C1419,saturation_curves!A:A,0),MATCH(D1419,saturation_curves!$1:$1,0),4,1,"saturation_curves")),"")</f>
        <v/>
      </c>
      <c r="G1419" s="1" t="str">
        <f ca="1">IFERROR(__xludf.DUMMYFUNCTION("LEFT(REGEXEXTRACT(B1419,""(.*)KPI.*""),LEN(REGEXEXTRACT(B1419,""(.*)KPI.*""))-1)"),"#N/A")</f>
        <v>#N/A</v>
      </c>
    </row>
    <row r="1420" spans="5:7" ht="13" x14ac:dyDescent="0.15">
      <c r="E1420" s="1" t="str">
        <f ca="1">IFERROR(INDIRECT(ADDRESS(MATCH(A1420,saturation_curves!A:A,0),MATCH(B1420,saturation_curves!$1:$1,0),4,1,"saturation_curves")),"")</f>
        <v/>
      </c>
      <c r="F1420" s="1" t="str">
        <f ca="1">IFERROR(INDIRECT(ADDRESS(MATCH(C1420,saturation_curves!A:A,0),MATCH(D1420,saturation_curves!$1:$1,0),4,1,"saturation_curves")),"")</f>
        <v/>
      </c>
      <c r="G1420" s="1" t="str">
        <f ca="1">IFERROR(__xludf.DUMMYFUNCTION("LEFT(REGEXEXTRACT(B1420,""(.*)KPI.*""),LEN(REGEXEXTRACT(B1420,""(.*)KPI.*""))-1)"),"#N/A")</f>
        <v>#N/A</v>
      </c>
    </row>
    <row r="1421" spans="5:7" ht="13" x14ac:dyDescent="0.15">
      <c r="E1421" s="1" t="str">
        <f ca="1">IFERROR(INDIRECT(ADDRESS(MATCH(A1421,saturation_curves!A:A,0),MATCH(B1421,saturation_curves!$1:$1,0),4,1,"saturation_curves")),"")</f>
        <v/>
      </c>
      <c r="F1421" s="1" t="str">
        <f ca="1">IFERROR(INDIRECT(ADDRESS(MATCH(C1421,saturation_curves!A:A,0),MATCH(D1421,saturation_curves!$1:$1,0),4,1,"saturation_curves")),"")</f>
        <v/>
      </c>
      <c r="G1421" s="1" t="str">
        <f ca="1">IFERROR(__xludf.DUMMYFUNCTION("LEFT(REGEXEXTRACT(B1421,""(.*)KPI.*""),LEN(REGEXEXTRACT(B1421,""(.*)KPI.*""))-1)"),"#N/A")</f>
        <v>#N/A</v>
      </c>
    </row>
    <row r="1422" spans="5:7" ht="13" x14ac:dyDescent="0.15">
      <c r="E1422" s="1" t="str">
        <f ca="1">IFERROR(INDIRECT(ADDRESS(MATCH(A1422,saturation_curves!A:A,0),MATCH(B1422,saturation_curves!$1:$1,0),4,1,"saturation_curves")),"")</f>
        <v/>
      </c>
      <c r="F1422" s="1" t="str">
        <f ca="1">IFERROR(INDIRECT(ADDRESS(MATCH(C1422,saturation_curves!A:A,0),MATCH(D1422,saturation_curves!$1:$1,0),4,1,"saturation_curves")),"")</f>
        <v/>
      </c>
      <c r="G1422" s="1" t="str">
        <f ca="1">IFERROR(__xludf.DUMMYFUNCTION("LEFT(REGEXEXTRACT(B1422,""(.*)KPI.*""),LEN(REGEXEXTRACT(B1422,""(.*)KPI.*""))-1)"),"#N/A")</f>
        <v>#N/A</v>
      </c>
    </row>
    <row r="1423" spans="5:7" ht="13" x14ac:dyDescent="0.15">
      <c r="E1423" s="1" t="str">
        <f ca="1">IFERROR(INDIRECT(ADDRESS(MATCH(A1423,saturation_curves!A:A,0),MATCH(B1423,saturation_curves!$1:$1,0),4,1,"saturation_curves")),"")</f>
        <v/>
      </c>
      <c r="F1423" s="1" t="str">
        <f ca="1">IFERROR(INDIRECT(ADDRESS(MATCH(C1423,saturation_curves!A:A,0),MATCH(D1423,saturation_curves!$1:$1,0),4,1,"saturation_curves")),"")</f>
        <v/>
      </c>
      <c r="G1423" s="1" t="str">
        <f ca="1">IFERROR(__xludf.DUMMYFUNCTION("LEFT(REGEXEXTRACT(B1423,""(.*)KPI.*""),LEN(REGEXEXTRACT(B1423,""(.*)KPI.*""))-1)"),"#N/A")</f>
        <v>#N/A</v>
      </c>
    </row>
    <row r="1424" spans="5:7" ht="13" x14ac:dyDescent="0.15">
      <c r="E1424" s="1" t="str">
        <f ca="1">IFERROR(INDIRECT(ADDRESS(MATCH(A1424,saturation_curves!A:A,0),MATCH(B1424,saturation_curves!$1:$1,0),4,1,"saturation_curves")),"")</f>
        <v/>
      </c>
      <c r="F1424" s="1" t="str">
        <f ca="1">IFERROR(INDIRECT(ADDRESS(MATCH(C1424,saturation_curves!A:A,0),MATCH(D1424,saturation_curves!$1:$1,0),4,1,"saturation_curves")),"")</f>
        <v/>
      </c>
      <c r="G1424" s="1" t="str">
        <f ca="1">IFERROR(__xludf.DUMMYFUNCTION("LEFT(REGEXEXTRACT(B1424,""(.*)KPI.*""),LEN(REGEXEXTRACT(B1424,""(.*)KPI.*""))-1)"),"#N/A")</f>
        <v>#N/A</v>
      </c>
    </row>
    <row r="1425" spans="5:7" ht="13" x14ac:dyDescent="0.15">
      <c r="E1425" s="1" t="str">
        <f ca="1">IFERROR(INDIRECT(ADDRESS(MATCH(A1425,saturation_curves!A:A,0),MATCH(B1425,saturation_curves!$1:$1,0),4,1,"saturation_curves")),"")</f>
        <v/>
      </c>
      <c r="F1425" s="1" t="str">
        <f ca="1">IFERROR(INDIRECT(ADDRESS(MATCH(C1425,saturation_curves!A:A,0),MATCH(D1425,saturation_curves!$1:$1,0),4,1,"saturation_curves")),"")</f>
        <v/>
      </c>
      <c r="G1425" s="1" t="str">
        <f ca="1">IFERROR(__xludf.DUMMYFUNCTION("LEFT(REGEXEXTRACT(B1425,""(.*)KPI.*""),LEN(REGEXEXTRACT(B1425,""(.*)KPI.*""))-1)"),"#N/A")</f>
        <v>#N/A</v>
      </c>
    </row>
    <row r="1426" spans="5:7" ht="13" x14ac:dyDescent="0.15">
      <c r="E1426" s="1" t="str">
        <f ca="1">IFERROR(INDIRECT(ADDRESS(MATCH(A1426,saturation_curves!A:A,0),MATCH(B1426,saturation_curves!$1:$1,0),4,1,"saturation_curves")),"")</f>
        <v/>
      </c>
      <c r="F1426" s="1" t="str">
        <f ca="1">IFERROR(INDIRECT(ADDRESS(MATCH(C1426,saturation_curves!A:A,0),MATCH(D1426,saturation_curves!$1:$1,0),4,1,"saturation_curves")),"")</f>
        <v/>
      </c>
      <c r="G1426" s="1" t="str">
        <f ca="1">IFERROR(__xludf.DUMMYFUNCTION("LEFT(REGEXEXTRACT(B1426,""(.*)KPI.*""),LEN(REGEXEXTRACT(B1426,""(.*)KPI.*""))-1)"),"#N/A")</f>
        <v>#N/A</v>
      </c>
    </row>
    <row r="1427" spans="5:7" ht="13" x14ac:dyDescent="0.15">
      <c r="E1427" s="1" t="str">
        <f ca="1">IFERROR(INDIRECT(ADDRESS(MATCH(A1427,saturation_curves!A:A,0),MATCH(B1427,saturation_curves!$1:$1,0),4,1,"saturation_curves")),"")</f>
        <v/>
      </c>
      <c r="F1427" s="1" t="str">
        <f ca="1">IFERROR(INDIRECT(ADDRESS(MATCH(C1427,saturation_curves!A:A,0),MATCH(D1427,saturation_curves!$1:$1,0),4,1,"saturation_curves")),"")</f>
        <v/>
      </c>
      <c r="G1427" s="1" t="str">
        <f ca="1">IFERROR(__xludf.DUMMYFUNCTION("LEFT(REGEXEXTRACT(B1427,""(.*)KPI.*""),LEN(REGEXEXTRACT(B1427,""(.*)KPI.*""))-1)"),"#N/A")</f>
        <v>#N/A</v>
      </c>
    </row>
    <row r="1428" spans="5:7" ht="13" x14ac:dyDescent="0.15">
      <c r="E1428" s="1" t="str">
        <f ca="1">IFERROR(INDIRECT(ADDRESS(MATCH(A1428,saturation_curves!A:A,0),MATCH(B1428,saturation_curves!$1:$1,0),4,1,"saturation_curves")),"")</f>
        <v/>
      </c>
      <c r="F1428" s="1" t="str">
        <f ca="1">IFERROR(INDIRECT(ADDRESS(MATCH(C1428,saturation_curves!A:A,0),MATCH(D1428,saturation_curves!$1:$1,0),4,1,"saturation_curves")),"")</f>
        <v/>
      </c>
      <c r="G1428" s="1" t="str">
        <f ca="1">IFERROR(__xludf.DUMMYFUNCTION("LEFT(REGEXEXTRACT(B1428,""(.*)KPI.*""),LEN(REGEXEXTRACT(B1428,""(.*)KPI.*""))-1)"),"#N/A")</f>
        <v>#N/A</v>
      </c>
    </row>
    <row r="1429" spans="5:7" ht="13" x14ac:dyDescent="0.15">
      <c r="E1429" s="1" t="str">
        <f ca="1">IFERROR(INDIRECT(ADDRESS(MATCH(A1429,saturation_curves!A:A,0),MATCH(B1429,saturation_curves!$1:$1,0),4,1,"saturation_curves")),"")</f>
        <v/>
      </c>
      <c r="F1429" s="1" t="str">
        <f ca="1">IFERROR(INDIRECT(ADDRESS(MATCH(C1429,saturation_curves!A:A,0),MATCH(D1429,saturation_curves!$1:$1,0),4,1,"saturation_curves")),"")</f>
        <v/>
      </c>
      <c r="G1429" s="1" t="str">
        <f ca="1">IFERROR(__xludf.DUMMYFUNCTION("LEFT(REGEXEXTRACT(B1429,""(.*)KPI.*""),LEN(REGEXEXTRACT(B1429,""(.*)KPI.*""))-1)"),"#N/A")</f>
        <v>#N/A</v>
      </c>
    </row>
    <row r="1430" spans="5:7" ht="13" x14ac:dyDescent="0.15">
      <c r="E1430" s="1" t="str">
        <f ca="1">IFERROR(INDIRECT(ADDRESS(MATCH(A1430,saturation_curves!A:A,0),MATCH(B1430,saturation_curves!$1:$1,0),4,1,"saturation_curves")),"")</f>
        <v/>
      </c>
      <c r="F1430" s="1" t="str">
        <f ca="1">IFERROR(INDIRECT(ADDRESS(MATCH(C1430,saturation_curves!A:A,0),MATCH(D1430,saturation_curves!$1:$1,0),4,1,"saturation_curves")),"")</f>
        <v/>
      </c>
      <c r="G1430" s="1" t="str">
        <f ca="1">IFERROR(__xludf.DUMMYFUNCTION("LEFT(REGEXEXTRACT(B1430,""(.*)KPI.*""),LEN(REGEXEXTRACT(B1430,""(.*)KPI.*""))-1)"),"#N/A")</f>
        <v>#N/A</v>
      </c>
    </row>
    <row r="1431" spans="5:7" ht="13" x14ac:dyDescent="0.15">
      <c r="E1431" s="1" t="str">
        <f ca="1">IFERROR(INDIRECT(ADDRESS(MATCH(A1431,saturation_curves!A:A,0),MATCH(B1431,saturation_curves!$1:$1,0),4,1,"saturation_curves")),"")</f>
        <v/>
      </c>
      <c r="F1431" s="1" t="str">
        <f ca="1">IFERROR(INDIRECT(ADDRESS(MATCH(C1431,saturation_curves!A:A,0),MATCH(D1431,saturation_curves!$1:$1,0),4,1,"saturation_curves")),"")</f>
        <v/>
      </c>
      <c r="G1431" s="1" t="str">
        <f ca="1">IFERROR(__xludf.DUMMYFUNCTION("LEFT(REGEXEXTRACT(B1431,""(.*)KPI.*""),LEN(REGEXEXTRACT(B1431,""(.*)KPI.*""))-1)"),"#N/A")</f>
        <v>#N/A</v>
      </c>
    </row>
    <row r="1432" spans="5:7" ht="13" x14ac:dyDescent="0.15">
      <c r="E1432" s="1" t="str">
        <f ca="1">IFERROR(INDIRECT(ADDRESS(MATCH(A1432,saturation_curves!A:A,0),MATCH(B1432,saturation_curves!$1:$1,0),4,1,"saturation_curves")),"")</f>
        <v/>
      </c>
      <c r="F1432" s="1" t="str">
        <f ca="1">IFERROR(INDIRECT(ADDRESS(MATCH(C1432,saturation_curves!A:A,0),MATCH(D1432,saturation_curves!$1:$1,0),4,1,"saturation_curves")),"")</f>
        <v/>
      </c>
      <c r="G1432" s="1" t="str">
        <f ca="1">IFERROR(__xludf.DUMMYFUNCTION("LEFT(REGEXEXTRACT(B1432,""(.*)KPI.*""),LEN(REGEXEXTRACT(B1432,""(.*)KPI.*""))-1)"),"#N/A")</f>
        <v>#N/A</v>
      </c>
    </row>
    <row r="1433" spans="5:7" ht="13" x14ac:dyDescent="0.15">
      <c r="E1433" s="1" t="str">
        <f ca="1">IFERROR(INDIRECT(ADDRESS(MATCH(A1433,saturation_curves!A:A,0),MATCH(B1433,saturation_curves!$1:$1,0),4,1,"saturation_curves")),"")</f>
        <v/>
      </c>
      <c r="F1433" s="1" t="str">
        <f ca="1">IFERROR(INDIRECT(ADDRESS(MATCH(C1433,saturation_curves!A:A,0),MATCH(D1433,saturation_curves!$1:$1,0),4,1,"saturation_curves")),"")</f>
        <v/>
      </c>
      <c r="G1433" s="1" t="str">
        <f ca="1">IFERROR(__xludf.DUMMYFUNCTION("LEFT(REGEXEXTRACT(B1433,""(.*)KPI.*""),LEN(REGEXEXTRACT(B1433,""(.*)KPI.*""))-1)"),"#N/A")</f>
        <v>#N/A</v>
      </c>
    </row>
    <row r="1434" spans="5:7" ht="13" x14ac:dyDescent="0.15">
      <c r="E1434" s="1" t="str">
        <f ca="1">IFERROR(INDIRECT(ADDRESS(MATCH(A1434,saturation_curves!A:A,0),MATCH(B1434,saturation_curves!$1:$1,0),4,1,"saturation_curves")),"")</f>
        <v/>
      </c>
      <c r="F1434" s="1" t="str">
        <f ca="1">IFERROR(INDIRECT(ADDRESS(MATCH(C1434,saturation_curves!A:A,0),MATCH(D1434,saturation_curves!$1:$1,0),4,1,"saturation_curves")),"")</f>
        <v/>
      </c>
      <c r="G1434" s="1" t="str">
        <f ca="1">IFERROR(__xludf.DUMMYFUNCTION("LEFT(REGEXEXTRACT(B1434,""(.*)KPI.*""),LEN(REGEXEXTRACT(B1434,""(.*)KPI.*""))-1)"),"#N/A")</f>
        <v>#N/A</v>
      </c>
    </row>
    <row r="1435" spans="5:7" ht="13" x14ac:dyDescent="0.15">
      <c r="E1435" s="1" t="str">
        <f ca="1">IFERROR(INDIRECT(ADDRESS(MATCH(A1435,saturation_curves!A:A,0),MATCH(B1435,saturation_curves!$1:$1,0),4,1,"saturation_curves")),"")</f>
        <v/>
      </c>
      <c r="F1435" s="1" t="str">
        <f ca="1">IFERROR(INDIRECT(ADDRESS(MATCH(C1435,saturation_curves!A:A,0),MATCH(D1435,saturation_curves!$1:$1,0),4,1,"saturation_curves")),"")</f>
        <v/>
      </c>
      <c r="G1435" s="1" t="str">
        <f ca="1">IFERROR(__xludf.DUMMYFUNCTION("LEFT(REGEXEXTRACT(B1435,""(.*)KPI.*""),LEN(REGEXEXTRACT(B1435,""(.*)KPI.*""))-1)"),"#N/A")</f>
        <v>#N/A</v>
      </c>
    </row>
    <row r="1436" spans="5:7" ht="13" x14ac:dyDescent="0.15">
      <c r="E1436" s="1" t="str">
        <f ca="1">IFERROR(INDIRECT(ADDRESS(MATCH(A1436,saturation_curves!A:A,0),MATCH(B1436,saturation_curves!$1:$1,0),4,1,"saturation_curves")),"")</f>
        <v/>
      </c>
      <c r="F1436" s="1" t="str">
        <f ca="1">IFERROR(INDIRECT(ADDRESS(MATCH(C1436,saturation_curves!A:A,0),MATCH(D1436,saturation_curves!$1:$1,0),4,1,"saturation_curves")),"")</f>
        <v/>
      </c>
      <c r="G1436" s="1" t="str">
        <f ca="1">IFERROR(__xludf.DUMMYFUNCTION("LEFT(REGEXEXTRACT(B1436,""(.*)KPI.*""),LEN(REGEXEXTRACT(B1436,""(.*)KPI.*""))-1)"),"#N/A")</f>
        <v>#N/A</v>
      </c>
    </row>
    <row r="1437" spans="5:7" ht="13" x14ac:dyDescent="0.15">
      <c r="E1437" s="1" t="str">
        <f ca="1">IFERROR(INDIRECT(ADDRESS(MATCH(A1437,saturation_curves!A:A,0),MATCH(B1437,saturation_curves!$1:$1,0),4,1,"saturation_curves")),"")</f>
        <v/>
      </c>
      <c r="F1437" s="1" t="str">
        <f ca="1">IFERROR(INDIRECT(ADDRESS(MATCH(C1437,saturation_curves!A:A,0),MATCH(D1437,saturation_curves!$1:$1,0),4,1,"saturation_curves")),"")</f>
        <v/>
      </c>
      <c r="G1437" s="1" t="str">
        <f ca="1">IFERROR(__xludf.DUMMYFUNCTION("LEFT(REGEXEXTRACT(B1437,""(.*)KPI.*""),LEN(REGEXEXTRACT(B1437,""(.*)KPI.*""))-1)"),"#N/A")</f>
        <v>#N/A</v>
      </c>
    </row>
    <row r="1438" spans="5:7" ht="13" x14ac:dyDescent="0.15">
      <c r="E1438" s="1" t="str">
        <f ca="1">IFERROR(INDIRECT(ADDRESS(MATCH(A1438,saturation_curves!A:A,0),MATCH(B1438,saturation_curves!$1:$1,0),4,1,"saturation_curves")),"")</f>
        <v/>
      </c>
      <c r="F1438" s="1" t="str">
        <f ca="1">IFERROR(INDIRECT(ADDRESS(MATCH(C1438,saturation_curves!A:A,0),MATCH(D1438,saturation_curves!$1:$1,0),4,1,"saturation_curves")),"")</f>
        <v/>
      </c>
      <c r="G1438" s="1" t="str">
        <f ca="1">IFERROR(__xludf.DUMMYFUNCTION("LEFT(REGEXEXTRACT(B1438,""(.*)KPI.*""),LEN(REGEXEXTRACT(B1438,""(.*)KPI.*""))-1)"),"#N/A")</f>
        <v>#N/A</v>
      </c>
    </row>
    <row r="1439" spans="5:7" ht="13" x14ac:dyDescent="0.15">
      <c r="E1439" s="1" t="str">
        <f ca="1">IFERROR(INDIRECT(ADDRESS(MATCH(A1439,saturation_curves!A:A,0),MATCH(B1439,saturation_curves!$1:$1,0),4,1,"saturation_curves")),"")</f>
        <v/>
      </c>
      <c r="F1439" s="1" t="str">
        <f ca="1">IFERROR(INDIRECT(ADDRESS(MATCH(C1439,saturation_curves!A:A,0),MATCH(D1439,saturation_curves!$1:$1,0),4,1,"saturation_curves")),"")</f>
        <v/>
      </c>
      <c r="G1439" s="1" t="str">
        <f ca="1">IFERROR(__xludf.DUMMYFUNCTION("LEFT(REGEXEXTRACT(B1439,""(.*)KPI.*""),LEN(REGEXEXTRACT(B1439,""(.*)KPI.*""))-1)"),"#N/A")</f>
        <v>#N/A</v>
      </c>
    </row>
    <row r="1440" spans="5:7" ht="13" x14ac:dyDescent="0.15">
      <c r="E1440" s="1" t="str">
        <f ca="1">IFERROR(INDIRECT(ADDRESS(MATCH(A1440,saturation_curves!A:A,0),MATCH(B1440,saturation_curves!$1:$1,0),4,1,"saturation_curves")),"")</f>
        <v/>
      </c>
      <c r="F1440" s="1" t="str">
        <f ca="1">IFERROR(INDIRECT(ADDRESS(MATCH(C1440,saturation_curves!A:A,0),MATCH(D1440,saturation_curves!$1:$1,0),4,1,"saturation_curves")),"")</f>
        <v/>
      </c>
      <c r="G1440" s="1" t="str">
        <f ca="1">IFERROR(__xludf.DUMMYFUNCTION("LEFT(REGEXEXTRACT(B1440,""(.*)KPI.*""),LEN(REGEXEXTRACT(B1440,""(.*)KPI.*""))-1)"),"#N/A")</f>
        <v>#N/A</v>
      </c>
    </row>
    <row r="1441" spans="5:7" ht="13" x14ac:dyDescent="0.15">
      <c r="E1441" s="1" t="str">
        <f ca="1">IFERROR(INDIRECT(ADDRESS(MATCH(A1441,saturation_curves!A:A,0),MATCH(B1441,saturation_curves!$1:$1,0),4,1,"saturation_curves")),"")</f>
        <v/>
      </c>
      <c r="F1441" s="1" t="str">
        <f ca="1">IFERROR(INDIRECT(ADDRESS(MATCH(C1441,saturation_curves!A:A,0),MATCH(D1441,saturation_curves!$1:$1,0),4,1,"saturation_curves")),"")</f>
        <v/>
      </c>
      <c r="G1441" s="1" t="str">
        <f ca="1">IFERROR(__xludf.DUMMYFUNCTION("LEFT(REGEXEXTRACT(B1441,""(.*)KPI.*""),LEN(REGEXEXTRACT(B1441,""(.*)KPI.*""))-1)"),"#N/A")</f>
        <v>#N/A</v>
      </c>
    </row>
    <row r="1442" spans="5:7" ht="13" x14ac:dyDescent="0.15">
      <c r="E1442" s="1" t="str">
        <f ca="1">IFERROR(INDIRECT(ADDRESS(MATCH(A1442,saturation_curves!A:A,0),MATCH(B1442,saturation_curves!$1:$1,0),4,1,"saturation_curves")),"")</f>
        <v/>
      </c>
      <c r="F1442" s="1" t="str">
        <f ca="1">IFERROR(INDIRECT(ADDRESS(MATCH(C1442,saturation_curves!A:A,0),MATCH(D1442,saturation_curves!$1:$1,0),4,1,"saturation_curves")),"")</f>
        <v/>
      </c>
      <c r="G1442" s="1" t="str">
        <f ca="1">IFERROR(__xludf.DUMMYFUNCTION("LEFT(REGEXEXTRACT(B1442,""(.*)KPI.*""),LEN(REGEXEXTRACT(B1442,""(.*)KPI.*""))-1)"),"#N/A")</f>
        <v>#N/A</v>
      </c>
    </row>
    <row r="1443" spans="5:7" ht="13" x14ac:dyDescent="0.15">
      <c r="E1443" s="1" t="str">
        <f ca="1">IFERROR(INDIRECT(ADDRESS(MATCH(A1443,saturation_curves!A:A,0),MATCH(B1443,saturation_curves!$1:$1,0),4,1,"saturation_curves")),"")</f>
        <v/>
      </c>
      <c r="F1443" s="1" t="str">
        <f ca="1">IFERROR(INDIRECT(ADDRESS(MATCH(C1443,saturation_curves!A:A,0),MATCH(D1443,saturation_curves!$1:$1,0),4,1,"saturation_curves")),"")</f>
        <v/>
      </c>
      <c r="G1443" s="1" t="str">
        <f ca="1">IFERROR(__xludf.DUMMYFUNCTION("LEFT(REGEXEXTRACT(B1443,""(.*)KPI.*""),LEN(REGEXEXTRACT(B1443,""(.*)KPI.*""))-1)"),"#N/A")</f>
        <v>#N/A</v>
      </c>
    </row>
    <row r="1444" spans="5:7" ht="13" x14ac:dyDescent="0.15">
      <c r="E1444" s="1" t="str">
        <f ca="1">IFERROR(INDIRECT(ADDRESS(MATCH(A1444,saturation_curves!A:A,0),MATCH(B1444,saturation_curves!$1:$1,0),4,1,"saturation_curves")),"")</f>
        <v/>
      </c>
      <c r="F1444" s="1" t="str">
        <f ca="1">IFERROR(INDIRECT(ADDRESS(MATCH(C1444,saturation_curves!A:A,0),MATCH(D1444,saturation_curves!$1:$1,0),4,1,"saturation_curves")),"")</f>
        <v/>
      </c>
      <c r="G1444" s="1" t="str">
        <f ca="1">IFERROR(__xludf.DUMMYFUNCTION("LEFT(REGEXEXTRACT(B1444,""(.*)KPI.*""),LEN(REGEXEXTRACT(B1444,""(.*)KPI.*""))-1)"),"#N/A")</f>
        <v>#N/A</v>
      </c>
    </row>
    <row r="1445" spans="5:7" ht="13" x14ac:dyDescent="0.15">
      <c r="E1445" s="1" t="str">
        <f ca="1">IFERROR(INDIRECT(ADDRESS(MATCH(A1445,saturation_curves!A:A,0),MATCH(B1445,saturation_curves!$1:$1,0),4,1,"saturation_curves")),"")</f>
        <v/>
      </c>
      <c r="F1445" s="1" t="str">
        <f ca="1">IFERROR(INDIRECT(ADDRESS(MATCH(C1445,saturation_curves!A:A,0),MATCH(D1445,saturation_curves!$1:$1,0),4,1,"saturation_curves")),"")</f>
        <v/>
      </c>
      <c r="G1445" s="1" t="str">
        <f ca="1">IFERROR(__xludf.DUMMYFUNCTION("LEFT(REGEXEXTRACT(B1445,""(.*)KPI.*""),LEN(REGEXEXTRACT(B1445,""(.*)KPI.*""))-1)"),"#N/A")</f>
        <v>#N/A</v>
      </c>
    </row>
    <row r="1446" spans="5:7" ht="13" x14ac:dyDescent="0.15">
      <c r="E1446" s="1" t="str">
        <f ca="1">IFERROR(INDIRECT(ADDRESS(MATCH(A1446,saturation_curves!A:A,0),MATCH(B1446,saturation_curves!$1:$1,0),4,1,"saturation_curves")),"")</f>
        <v/>
      </c>
      <c r="F1446" s="1" t="str">
        <f ca="1">IFERROR(INDIRECT(ADDRESS(MATCH(C1446,saturation_curves!A:A,0),MATCH(D1446,saturation_curves!$1:$1,0),4,1,"saturation_curves")),"")</f>
        <v/>
      </c>
      <c r="G1446" s="1" t="str">
        <f ca="1">IFERROR(__xludf.DUMMYFUNCTION("LEFT(REGEXEXTRACT(B1446,""(.*)KPI.*""),LEN(REGEXEXTRACT(B1446,""(.*)KPI.*""))-1)"),"#N/A")</f>
        <v>#N/A</v>
      </c>
    </row>
    <row r="1447" spans="5:7" ht="13" x14ac:dyDescent="0.15">
      <c r="E1447" s="1" t="str">
        <f ca="1">IFERROR(INDIRECT(ADDRESS(MATCH(A1447,saturation_curves!A:A,0),MATCH(B1447,saturation_curves!$1:$1,0),4,1,"saturation_curves")),"")</f>
        <v/>
      </c>
      <c r="F1447" s="1" t="str">
        <f ca="1">IFERROR(INDIRECT(ADDRESS(MATCH(C1447,saturation_curves!A:A,0),MATCH(D1447,saturation_curves!$1:$1,0),4,1,"saturation_curves")),"")</f>
        <v/>
      </c>
      <c r="G1447" s="1" t="str">
        <f ca="1">IFERROR(__xludf.DUMMYFUNCTION("LEFT(REGEXEXTRACT(B1447,""(.*)KPI.*""),LEN(REGEXEXTRACT(B1447,""(.*)KPI.*""))-1)"),"#N/A")</f>
        <v>#N/A</v>
      </c>
    </row>
    <row r="1448" spans="5:7" ht="13" x14ac:dyDescent="0.15">
      <c r="E1448" s="1" t="str">
        <f ca="1">IFERROR(INDIRECT(ADDRESS(MATCH(A1448,saturation_curves!A:A,0),MATCH(B1448,saturation_curves!$1:$1,0),4,1,"saturation_curves")),"")</f>
        <v/>
      </c>
      <c r="F1448" s="1" t="str">
        <f ca="1">IFERROR(INDIRECT(ADDRESS(MATCH(C1448,saturation_curves!A:A,0),MATCH(D1448,saturation_curves!$1:$1,0),4,1,"saturation_curves")),"")</f>
        <v/>
      </c>
      <c r="G1448" s="1" t="str">
        <f ca="1">IFERROR(__xludf.DUMMYFUNCTION("LEFT(REGEXEXTRACT(B1448,""(.*)KPI.*""),LEN(REGEXEXTRACT(B1448,""(.*)KPI.*""))-1)"),"#N/A")</f>
        <v>#N/A</v>
      </c>
    </row>
    <row r="1449" spans="5:7" ht="13" x14ac:dyDescent="0.15">
      <c r="E1449" s="1" t="str">
        <f ca="1">IFERROR(INDIRECT(ADDRESS(MATCH(A1449,saturation_curves!A:A,0),MATCH(B1449,saturation_curves!$1:$1,0),4,1,"saturation_curves")),"")</f>
        <v/>
      </c>
      <c r="F1449" s="1" t="str">
        <f ca="1">IFERROR(INDIRECT(ADDRESS(MATCH(C1449,saturation_curves!A:A,0),MATCH(D1449,saturation_curves!$1:$1,0),4,1,"saturation_curves")),"")</f>
        <v/>
      </c>
      <c r="G1449" s="1" t="str">
        <f ca="1">IFERROR(__xludf.DUMMYFUNCTION("LEFT(REGEXEXTRACT(B1449,""(.*)KPI.*""),LEN(REGEXEXTRACT(B1449,""(.*)KPI.*""))-1)"),"#N/A")</f>
        <v>#N/A</v>
      </c>
    </row>
    <row r="1450" spans="5:7" ht="13" x14ac:dyDescent="0.15">
      <c r="E1450" s="1" t="str">
        <f ca="1">IFERROR(INDIRECT(ADDRESS(MATCH(A1450,saturation_curves!A:A,0),MATCH(B1450,saturation_curves!$1:$1,0),4,1,"saturation_curves")),"")</f>
        <v/>
      </c>
      <c r="F1450" s="1" t="str">
        <f ca="1">IFERROR(INDIRECT(ADDRESS(MATCH(C1450,saturation_curves!A:A,0),MATCH(D1450,saturation_curves!$1:$1,0),4,1,"saturation_curves")),"")</f>
        <v/>
      </c>
      <c r="G1450" s="1" t="str">
        <f ca="1">IFERROR(__xludf.DUMMYFUNCTION("LEFT(REGEXEXTRACT(B1450,""(.*)KPI.*""),LEN(REGEXEXTRACT(B1450,""(.*)KPI.*""))-1)"),"#N/A")</f>
        <v>#N/A</v>
      </c>
    </row>
    <row r="1451" spans="5:7" ht="13" x14ac:dyDescent="0.15">
      <c r="E1451" s="1" t="str">
        <f ca="1">IFERROR(INDIRECT(ADDRESS(MATCH(A1451,saturation_curves!A:A,0),MATCH(B1451,saturation_curves!$1:$1,0),4,1,"saturation_curves")),"")</f>
        <v/>
      </c>
      <c r="F1451" s="1" t="str">
        <f ca="1">IFERROR(INDIRECT(ADDRESS(MATCH(C1451,saturation_curves!A:A,0),MATCH(D1451,saturation_curves!$1:$1,0),4,1,"saturation_curves")),"")</f>
        <v/>
      </c>
      <c r="G1451" s="1" t="str">
        <f ca="1">IFERROR(__xludf.DUMMYFUNCTION("LEFT(REGEXEXTRACT(B1451,""(.*)KPI.*""),LEN(REGEXEXTRACT(B1451,""(.*)KPI.*""))-1)"),"#N/A")</f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31"/>
  <sheetViews>
    <sheetView workbookViewId="0"/>
  </sheetViews>
  <sheetFormatPr baseColWidth="10" defaultColWidth="12.6640625" defaultRowHeight="15.75" customHeight="1" x14ac:dyDescent="0.15"/>
  <cols>
    <col min="1" max="1" width="30.1640625" customWidth="1"/>
    <col min="2" max="2" width="21.6640625" customWidth="1"/>
    <col min="3" max="3" width="26.5" customWidth="1"/>
  </cols>
  <sheetData>
    <row r="1" spans="1:5" ht="15.75" customHeight="1" x14ac:dyDescent="0.15">
      <c r="A1" s="1" t="s">
        <v>0</v>
      </c>
      <c r="B1" s="1" t="s">
        <v>334</v>
      </c>
      <c r="C1" s="1" t="s">
        <v>335</v>
      </c>
      <c r="D1" s="1"/>
      <c r="E1" s="1"/>
    </row>
    <row r="2" spans="1:5" ht="15.75" customHeight="1" x14ac:dyDescent="0.15">
      <c r="A2" s="1" t="s">
        <v>2</v>
      </c>
      <c r="B2" s="1">
        <v>82450.4609375</v>
      </c>
      <c r="C2" s="1">
        <v>97662.71875</v>
      </c>
      <c r="D2" s="1"/>
      <c r="E2" s="1"/>
    </row>
    <row r="3" spans="1:5" ht="15.75" customHeight="1" x14ac:dyDescent="0.15">
      <c r="A3" s="1" t="s">
        <v>3</v>
      </c>
      <c r="B3" s="1">
        <v>72774.0625</v>
      </c>
      <c r="C3" s="1">
        <v>69065.5859375</v>
      </c>
      <c r="D3" s="1"/>
      <c r="E3" s="1"/>
    </row>
    <row r="4" spans="1:5" ht="15.75" customHeight="1" x14ac:dyDescent="0.15">
      <c r="A4" s="1" t="s">
        <v>4</v>
      </c>
      <c r="B4" s="1">
        <v>54037.0546875</v>
      </c>
      <c r="C4" s="1">
        <v>42671.32421875</v>
      </c>
      <c r="D4" s="1"/>
      <c r="E4" s="1"/>
    </row>
    <row r="5" spans="1:5" ht="15.75" customHeight="1" x14ac:dyDescent="0.15">
      <c r="A5" s="1" t="s">
        <v>5</v>
      </c>
      <c r="B5" s="1">
        <v>44550.984375</v>
      </c>
      <c r="C5" s="1">
        <v>35180.4765625</v>
      </c>
      <c r="D5" s="1"/>
      <c r="E5" s="1"/>
    </row>
    <row r="6" spans="1:5" ht="15.75" customHeight="1" x14ac:dyDescent="0.15">
      <c r="A6" s="1" t="s">
        <v>6</v>
      </c>
      <c r="B6" s="1">
        <v>42886.9453125</v>
      </c>
      <c r="C6" s="1">
        <v>50799.6640625</v>
      </c>
      <c r="D6" s="1"/>
      <c r="E6" s="1"/>
    </row>
    <row r="7" spans="1:5" ht="15.75" customHeight="1" x14ac:dyDescent="0.15">
      <c r="A7" s="1" t="s">
        <v>7</v>
      </c>
      <c r="B7" s="1">
        <v>40448.86328125</v>
      </c>
      <c r="C7" s="1">
        <v>31941.16796875</v>
      </c>
      <c r="D7" s="1"/>
      <c r="E7" s="1"/>
    </row>
    <row r="8" spans="1:5" ht="15.75" customHeight="1" x14ac:dyDescent="0.15">
      <c r="A8" s="1" t="s">
        <v>8</v>
      </c>
      <c r="B8" s="1">
        <v>31560.515625</v>
      </c>
      <c r="C8" s="1">
        <v>37383.484375</v>
      </c>
      <c r="D8" s="1"/>
      <c r="E8" s="1"/>
    </row>
    <row r="9" spans="1:5" ht="15.75" customHeight="1" x14ac:dyDescent="0.15">
      <c r="A9" s="1" t="s">
        <v>9</v>
      </c>
      <c r="B9" s="1">
        <v>26474.115234375</v>
      </c>
      <c r="C9" s="1">
        <v>31358.634765625</v>
      </c>
      <c r="D9" s="1"/>
      <c r="E9" s="1"/>
    </row>
    <row r="10" spans="1:5" ht="15.75" customHeight="1" x14ac:dyDescent="0.15">
      <c r="A10" s="1" t="s">
        <v>10</v>
      </c>
      <c r="B10" s="1">
        <v>24663.138671875</v>
      </c>
      <c r="C10" s="1">
        <v>29213.53125</v>
      </c>
      <c r="D10" s="1"/>
      <c r="E10" s="1"/>
    </row>
    <row r="11" spans="1:5" ht="15.75" customHeight="1" x14ac:dyDescent="0.15">
      <c r="A11" s="1" t="s">
        <v>11</v>
      </c>
      <c r="B11" s="1">
        <v>24924.45703125</v>
      </c>
      <c r="C11" s="1">
        <v>29523.06640625</v>
      </c>
      <c r="D11" s="1"/>
      <c r="E11" s="1"/>
    </row>
    <row r="12" spans="1:5" ht="15.75" customHeight="1" x14ac:dyDescent="0.15">
      <c r="A12" s="1" t="s">
        <v>12</v>
      </c>
      <c r="B12" s="1">
        <v>18469.2421875</v>
      </c>
      <c r="C12" s="1">
        <v>14584.56640625</v>
      </c>
      <c r="D12" s="1"/>
      <c r="E12" s="1"/>
    </row>
    <row r="13" spans="1:5" ht="15.75" customHeight="1" x14ac:dyDescent="0.15">
      <c r="A13" s="1" t="s">
        <v>13</v>
      </c>
      <c r="B13" s="1">
        <v>17163.80078125</v>
      </c>
      <c r="C13" s="1">
        <v>19123.28515625</v>
      </c>
      <c r="D13" s="1"/>
      <c r="E13" s="1"/>
    </row>
    <row r="14" spans="1:5" ht="15.75" customHeight="1" x14ac:dyDescent="0.15">
      <c r="A14" s="1" t="s">
        <v>14</v>
      </c>
      <c r="B14" s="1">
        <v>114377.84375</v>
      </c>
      <c r="C14" s="1">
        <v>90320.5</v>
      </c>
      <c r="D14" s="1"/>
      <c r="E14" s="1"/>
    </row>
    <row r="15" spans="1:5" ht="15.75" customHeight="1" x14ac:dyDescent="0.15">
      <c r="A15" s="1" t="s">
        <v>15</v>
      </c>
      <c r="B15" s="1">
        <v>66110.5625</v>
      </c>
      <c r="C15" s="1">
        <v>52205.38671875</v>
      </c>
      <c r="D15" s="1"/>
      <c r="E15" s="1"/>
    </row>
    <row r="16" spans="1:5" ht="15.75" customHeight="1" x14ac:dyDescent="0.15">
      <c r="A16" s="1" t="s">
        <v>16</v>
      </c>
      <c r="B16" s="1">
        <v>56380.94140625</v>
      </c>
      <c r="C16" s="1">
        <v>44522.21875</v>
      </c>
      <c r="D16" s="1"/>
      <c r="E16" s="1"/>
    </row>
    <row r="17" spans="1:5" ht="15.75" customHeight="1" x14ac:dyDescent="0.15">
      <c r="A17" s="1" t="s">
        <v>17</v>
      </c>
      <c r="B17" s="1">
        <v>39724.11328125</v>
      </c>
      <c r="C17" s="1">
        <v>31368.85546875</v>
      </c>
      <c r="D17" s="1"/>
      <c r="E17" s="1"/>
    </row>
    <row r="18" spans="1:5" ht="15.75" customHeight="1" x14ac:dyDescent="0.15">
      <c r="A18" s="1" t="s">
        <v>18</v>
      </c>
      <c r="B18" s="1">
        <v>19958.90625</v>
      </c>
      <c r="C18" s="1">
        <v>20967.564453125</v>
      </c>
      <c r="D18" s="1"/>
      <c r="E18" s="1"/>
    </row>
    <row r="19" spans="1:5" ht="15.75" customHeight="1" x14ac:dyDescent="0.15">
      <c r="A19" s="1" t="s">
        <v>19</v>
      </c>
      <c r="B19" s="1">
        <v>22318.099609375</v>
      </c>
      <c r="C19" s="1">
        <v>26435.828125</v>
      </c>
      <c r="D19" s="1"/>
      <c r="E19" s="1"/>
    </row>
    <row r="20" spans="1:5" ht="15.75" customHeight="1" x14ac:dyDescent="0.15">
      <c r="A20" s="1" t="s">
        <v>20</v>
      </c>
      <c r="B20" s="1">
        <v>13471.50390625</v>
      </c>
      <c r="C20" s="1">
        <v>10638.0126953125</v>
      </c>
      <c r="D20" s="1"/>
      <c r="E20" s="1"/>
    </row>
    <row r="21" spans="1:5" ht="15.75" customHeight="1" x14ac:dyDescent="0.15">
      <c r="A21" s="1" t="s">
        <v>21</v>
      </c>
      <c r="B21" s="1">
        <v>12589.4755859375</v>
      </c>
      <c r="C21" s="1">
        <v>9941.5048828125</v>
      </c>
      <c r="D21" s="1"/>
      <c r="E21" s="1"/>
    </row>
    <row r="22" spans="1:5" ht="15.75" customHeight="1" x14ac:dyDescent="0.15">
      <c r="A22" s="1" t="s">
        <v>22</v>
      </c>
      <c r="B22" s="1">
        <v>9468.09765625</v>
      </c>
      <c r="C22" s="1">
        <v>11214.978515625</v>
      </c>
      <c r="D22" s="1"/>
      <c r="E22" s="1"/>
    </row>
    <row r="23" spans="1:5" ht="15.75" customHeight="1" x14ac:dyDescent="0.15">
      <c r="A23" s="1" t="s">
        <v>23</v>
      </c>
      <c r="B23" s="1">
        <v>143359.671875</v>
      </c>
      <c r="C23" s="1">
        <v>169809.765625</v>
      </c>
      <c r="D23" s="1"/>
      <c r="E23" s="1"/>
    </row>
    <row r="24" spans="1:5" ht="15.75" customHeight="1" x14ac:dyDescent="0.15">
      <c r="A24" s="1" t="s">
        <v>24</v>
      </c>
      <c r="B24" s="1">
        <v>186027.09375</v>
      </c>
      <c r="C24" s="1">
        <v>220349.4375</v>
      </c>
      <c r="D24" s="1"/>
      <c r="E24" s="1"/>
    </row>
    <row r="25" spans="1:5" ht="15.75" customHeight="1" x14ac:dyDescent="0.15">
      <c r="A25" s="1" t="s">
        <v>25</v>
      </c>
      <c r="B25" s="1">
        <v>53061.6875</v>
      </c>
      <c r="C25" s="1">
        <v>41901.11328125</v>
      </c>
      <c r="D25" s="1"/>
      <c r="E25" s="1"/>
    </row>
    <row r="26" spans="1:5" ht="15.75" customHeight="1" x14ac:dyDescent="0.15">
      <c r="A26" s="1" t="s">
        <v>26</v>
      </c>
      <c r="B26" s="1">
        <v>16712.65625</v>
      </c>
      <c r="C26" s="1">
        <v>14330.880859375</v>
      </c>
      <c r="D26" s="1"/>
      <c r="E26" s="1"/>
    </row>
    <row r="27" spans="1:5" ht="15.75" customHeight="1" x14ac:dyDescent="0.15">
      <c r="A27" s="1" t="s">
        <v>27</v>
      </c>
      <c r="B27" s="1">
        <v>23519.64453125</v>
      </c>
      <c r="C27" s="1">
        <v>27859.0625</v>
      </c>
      <c r="D27" s="1"/>
      <c r="E27" s="1"/>
    </row>
    <row r="28" spans="1:5" ht="15.75" customHeight="1" x14ac:dyDescent="0.15">
      <c r="A28" s="1" t="s">
        <v>28</v>
      </c>
      <c r="B28" s="1">
        <v>22713.41796875</v>
      </c>
      <c r="C28" s="1">
        <v>26904.083984375</v>
      </c>
      <c r="D28" s="1"/>
      <c r="E28" s="1"/>
    </row>
    <row r="29" spans="1:5" ht="15.75" customHeight="1" x14ac:dyDescent="0.15">
      <c r="A29" s="1" t="s">
        <v>29</v>
      </c>
      <c r="B29" s="1">
        <v>20255.57421875</v>
      </c>
      <c r="C29" s="1">
        <v>15995.17578125</v>
      </c>
      <c r="D29" s="1"/>
      <c r="E29" s="1"/>
    </row>
    <row r="30" spans="1:5" ht="15.75" customHeight="1" x14ac:dyDescent="0.15">
      <c r="A30" s="1" t="s">
        <v>30</v>
      </c>
      <c r="B30" s="1">
        <v>13402.3125</v>
      </c>
      <c r="C30" s="1">
        <v>10583.375</v>
      </c>
      <c r="D30" s="1"/>
      <c r="E30" s="1"/>
    </row>
    <row r="31" spans="1:5" ht="15.75" customHeight="1" x14ac:dyDescent="0.15">
      <c r="A31" s="1"/>
      <c r="B31" s="1"/>
      <c r="C31" s="1"/>
      <c r="D31" s="1"/>
      <c r="E31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2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A1" s="1" t="s">
        <v>0</v>
      </c>
      <c r="B1" s="1" t="s">
        <v>336</v>
      </c>
      <c r="C1" s="1" t="s">
        <v>337</v>
      </c>
      <c r="D1" s="1"/>
    </row>
    <row r="2" spans="1:4" ht="15.75" customHeight="1" x14ac:dyDescent="0.15">
      <c r="A2" s="1" t="s">
        <v>338</v>
      </c>
      <c r="B2" s="1">
        <v>23206820</v>
      </c>
      <c r="C2" s="1">
        <v>23492424.878955342</v>
      </c>
      <c r="D2" s="2">
        <f>C2/B2-1</f>
        <v>1.23069373121929E-2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G51"/>
  <sheetViews>
    <sheetView workbookViewId="0"/>
  </sheetViews>
  <sheetFormatPr baseColWidth="10" defaultColWidth="12.6640625" defaultRowHeight="15.75" customHeight="1" x14ac:dyDescent="0.15"/>
  <sheetData>
    <row r="1" spans="1:59" ht="15.75" customHeight="1" x14ac:dyDescent="0.15">
      <c r="A1" s="1" t="s">
        <v>0</v>
      </c>
      <c r="B1" s="1" t="s">
        <v>270</v>
      </c>
      <c r="C1" s="1" t="s">
        <v>271</v>
      </c>
      <c r="D1" s="1" t="s">
        <v>272</v>
      </c>
      <c r="E1" s="1" t="s">
        <v>273</v>
      </c>
      <c r="F1" s="1" t="s">
        <v>274</v>
      </c>
      <c r="G1" s="1" t="s">
        <v>275</v>
      </c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  <c r="V1" s="1" t="s">
        <v>290</v>
      </c>
      <c r="W1" s="1" t="s">
        <v>291</v>
      </c>
      <c r="X1" s="1" t="s">
        <v>292</v>
      </c>
      <c r="Y1" s="1" t="s">
        <v>293</v>
      </c>
      <c r="Z1" s="1" t="s">
        <v>294</v>
      </c>
      <c r="AA1" s="1" t="s">
        <v>295</v>
      </c>
      <c r="AB1" s="1" t="s">
        <v>296</v>
      </c>
      <c r="AC1" s="1" t="s">
        <v>297</v>
      </c>
      <c r="AD1" s="1" t="s">
        <v>298</v>
      </c>
      <c r="AE1" s="1" t="s">
        <v>299</v>
      </c>
      <c r="AF1" s="1" t="s">
        <v>300</v>
      </c>
      <c r="AG1" s="1" t="s">
        <v>301</v>
      </c>
      <c r="AH1" s="1" t="s">
        <v>302</v>
      </c>
      <c r="AI1" s="1" t="s">
        <v>303</v>
      </c>
      <c r="AJ1" s="1" t="s">
        <v>304</v>
      </c>
      <c r="AK1" s="1" t="s">
        <v>305</v>
      </c>
      <c r="AL1" s="1" t="s">
        <v>306</v>
      </c>
      <c r="AM1" s="1" t="s">
        <v>307</v>
      </c>
      <c r="AN1" s="1" t="s">
        <v>308</v>
      </c>
      <c r="AO1" s="1" t="s">
        <v>309</v>
      </c>
      <c r="AP1" s="1" t="s">
        <v>310</v>
      </c>
      <c r="AQ1" s="1" t="s">
        <v>311</v>
      </c>
      <c r="AR1" s="1" t="s">
        <v>312</v>
      </c>
      <c r="AS1" s="1" t="s">
        <v>313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320</v>
      </c>
      <c r="BA1" s="1" t="s">
        <v>321</v>
      </c>
      <c r="BB1" s="1" t="s">
        <v>322</v>
      </c>
      <c r="BC1" s="1" t="s">
        <v>323</v>
      </c>
      <c r="BD1" s="1" t="s">
        <v>324</v>
      </c>
      <c r="BE1" s="1" t="s">
        <v>325</v>
      </c>
      <c r="BF1" s="1" t="s">
        <v>326</v>
      </c>
      <c r="BG1" s="1" t="s">
        <v>327</v>
      </c>
    </row>
    <row r="2" spans="1:59" ht="15.75" customHeight="1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</row>
    <row r="3" spans="1:59" ht="15.75" customHeight="1" x14ac:dyDescent="0.15">
      <c r="A3" s="1">
        <v>1</v>
      </c>
      <c r="B3" s="1">
        <v>2281.305419921875</v>
      </c>
      <c r="C3" s="1">
        <v>3480.489501953125</v>
      </c>
      <c r="D3" s="1">
        <v>9011.5087890625</v>
      </c>
      <c r="E3" s="1">
        <v>1317.30615234375</v>
      </c>
      <c r="F3" s="1">
        <v>4299.34521484375</v>
      </c>
      <c r="G3" s="1">
        <v>1508.5712890625</v>
      </c>
      <c r="H3" s="1">
        <v>6475.3662109375</v>
      </c>
      <c r="I3" s="1">
        <v>1553.0203857421875</v>
      </c>
      <c r="J3" s="1">
        <v>4017.585205078125</v>
      </c>
      <c r="K3" s="1">
        <v>1513.959228515625</v>
      </c>
      <c r="L3" s="1">
        <v>17346.439453125</v>
      </c>
      <c r="M3" s="1">
        <v>1385.755126953125</v>
      </c>
      <c r="N3" s="1">
        <v>11088.84375</v>
      </c>
      <c r="O3" s="1">
        <v>1693.89794921875</v>
      </c>
      <c r="P3" s="1">
        <v>5130.77392578125</v>
      </c>
      <c r="Q3" s="1">
        <v>785.26531982421875</v>
      </c>
      <c r="R3" s="1">
        <v>302.83306884765625</v>
      </c>
      <c r="S3" s="1">
        <v>1431.7958984375</v>
      </c>
      <c r="T3" s="1">
        <v>13432.21484375</v>
      </c>
      <c r="U3" s="1">
        <v>1534.4080810546875</v>
      </c>
      <c r="V3" s="1">
        <v>1484.6953125</v>
      </c>
      <c r="W3" s="1">
        <v>1185.3060302734375</v>
      </c>
      <c r="X3" s="1">
        <v>913.54931640625</v>
      </c>
      <c r="Y3" s="1">
        <v>1144.89794921875</v>
      </c>
      <c r="Z3" s="1">
        <v>646.5272216796875</v>
      </c>
      <c r="AA3" s="1">
        <v>4175.509765625</v>
      </c>
      <c r="AB3" s="1">
        <v>5060.185546875</v>
      </c>
      <c r="AC3" s="1">
        <v>3104.632568359375</v>
      </c>
      <c r="AD3" s="1">
        <v>10399.7666015625</v>
      </c>
      <c r="AE3" s="1">
        <v>3334.958740234375</v>
      </c>
      <c r="AF3" s="1">
        <v>6906.21142578125</v>
      </c>
      <c r="AG3" s="1">
        <v>2677.775390625</v>
      </c>
      <c r="AH3" s="1">
        <v>3509.740234375</v>
      </c>
      <c r="AI3" s="1">
        <v>1316.4490966796875</v>
      </c>
      <c r="AJ3" s="1">
        <v>539.30731201171875</v>
      </c>
      <c r="AK3" s="1">
        <v>1008.0611572265625</v>
      </c>
      <c r="AL3" s="1">
        <v>4873.37353515625</v>
      </c>
      <c r="AM3" s="1">
        <v>918.3673095703125</v>
      </c>
      <c r="AN3" s="1">
        <v>3066.655029296875</v>
      </c>
      <c r="AO3" s="1">
        <v>813.91839599609375</v>
      </c>
      <c r="AP3" s="1">
        <v>1670.951416015625</v>
      </c>
      <c r="AQ3" s="1">
        <v>654.244873046875</v>
      </c>
      <c r="AR3" s="1">
        <v>10158.1904296875</v>
      </c>
      <c r="AS3" s="1">
        <v>2142.857177734375</v>
      </c>
      <c r="AT3" s="1">
        <v>31779.30078125</v>
      </c>
      <c r="AU3" s="1">
        <v>4285.71435546875</v>
      </c>
      <c r="AV3" s="1">
        <v>8542.5556640625</v>
      </c>
      <c r="AW3" s="1">
        <v>3000</v>
      </c>
      <c r="AX3" s="1">
        <v>18117.486328125</v>
      </c>
      <c r="AY3" s="1">
        <v>9250.1630859375</v>
      </c>
      <c r="AZ3" s="1">
        <v>4648.29296875</v>
      </c>
      <c r="BA3" s="1">
        <v>3053.265380859375</v>
      </c>
      <c r="BB3" s="1">
        <v>9318.5654296875</v>
      </c>
      <c r="BC3" s="1">
        <v>2512.10205078125</v>
      </c>
      <c r="BD3" s="1">
        <v>6927.16162109375</v>
      </c>
      <c r="BE3" s="1">
        <v>2964.857177734375</v>
      </c>
      <c r="BF3" s="1">
        <v>6018.14306640625</v>
      </c>
      <c r="BG3" s="1">
        <v>2790.73486328125</v>
      </c>
    </row>
    <row r="4" spans="1:59" ht="15.75" customHeight="1" x14ac:dyDescent="0.15">
      <c r="A4" s="1">
        <v>2</v>
      </c>
      <c r="B4" s="1">
        <v>10679.0400390625</v>
      </c>
      <c r="C4" s="1">
        <v>6960.97900390625</v>
      </c>
      <c r="D4" s="1">
        <v>18563.19140625</v>
      </c>
      <c r="E4" s="1">
        <v>2634.6123046875</v>
      </c>
      <c r="F4" s="1">
        <v>8450.375</v>
      </c>
      <c r="G4" s="1">
        <v>3017.142578125</v>
      </c>
      <c r="H4" s="1">
        <v>10458.068359375</v>
      </c>
      <c r="I4" s="1">
        <v>3106.040771484375</v>
      </c>
      <c r="J4" s="1">
        <v>12998.8408203125</v>
      </c>
      <c r="K4" s="1">
        <v>3027.91845703125</v>
      </c>
      <c r="L4" s="1">
        <v>22046.228515625</v>
      </c>
      <c r="M4" s="1">
        <v>2771.51025390625</v>
      </c>
      <c r="N4" s="1">
        <v>21341.205078125</v>
      </c>
      <c r="O4" s="1">
        <v>3387.7958984375</v>
      </c>
      <c r="P4" s="1">
        <v>12204.794921875</v>
      </c>
      <c r="Q4" s="1">
        <v>1570.5306396484375</v>
      </c>
      <c r="R4" s="1">
        <v>2511.0498046875</v>
      </c>
      <c r="S4" s="1">
        <v>2863.591796875</v>
      </c>
      <c r="T4" s="1">
        <v>24347.921875</v>
      </c>
      <c r="U4" s="1">
        <v>3068.816162109375</v>
      </c>
      <c r="V4" s="1">
        <v>4251.1884765625</v>
      </c>
      <c r="W4" s="1">
        <v>2370.612060546875</v>
      </c>
      <c r="X4" s="1">
        <v>3246.952392578125</v>
      </c>
      <c r="Y4" s="1">
        <v>2289.7958984375</v>
      </c>
      <c r="Z4" s="1">
        <v>1999.5030517578125</v>
      </c>
      <c r="AA4" s="1">
        <v>8351.01953125</v>
      </c>
      <c r="AB4" s="1">
        <v>9199.4736328125</v>
      </c>
      <c r="AC4" s="1">
        <v>6209.26513671875</v>
      </c>
      <c r="AD4" s="1">
        <v>15110.9140625</v>
      </c>
      <c r="AE4" s="1">
        <v>6669.91748046875</v>
      </c>
      <c r="AF4" s="1">
        <v>14357.1435546875</v>
      </c>
      <c r="AG4" s="1">
        <v>5355.55078125</v>
      </c>
      <c r="AH4" s="1">
        <v>7695.86083984375</v>
      </c>
      <c r="AI4" s="1">
        <v>2632.898193359375</v>
      </c>
      <c r="AJ4" s="1">
        <v>2281.783935546875</v>
      </c>
      <c r="AK4" s="1">
        <v>2016.122314453125</v>
      </c>
      <c r="AL4" s="1">
        <v>6571.94287109375</v>
      </c>
      <c r="AM4" s="1">
        <v>1836.734619140625</v>
      </c>
      <c r="AN4" s="1">
        <v>5949.486328125</v>
      </c>
      <c r="AO4" s="1">
        <v>1627.8367919921875</v>
      </c>
      <c r="AP4" s="1">
        <v>4629.72119140625</v>
      </c>
      <c r="AQ4" s="1">
        <v>1308.48974609375</v>
      </c>
      <c r="AR4" s="1">
        <v>24163.564453125</v>
      </c>
      <c r="AS4" s="1">
        <v>4285.71435546875</v>
      </c>
      <c r="AT4" s="1">
        <v>77580.3359375</v>
      </c>
      <c r="AU4" s="1">
        <v>8571.4287109375</v>
      </c>
      <c r="AV4" s="1">
        <v>21412.451171875</v>
      </c>
      <c r="AW4" s="1">
        <v>6000</v>
      </c>
      <c r="AX4" s="1">
        <v>25243.642578125</v>
      </c>
      <c r="AY4" s="1">
        <v>18500.326171875</v>
      </c>
      <c r="AZ4" s="1">
        <v>8800.9541015625</v>
      </c>
      <c r="BA4" s="1">
        <v>6106.53076171875</v>
      </c>
      <c r="BB4" s="1">
        <v>16409.38671875</v>
      </c>
      <c r="BC4" s="1">
        <v>5024.2041015625</v>
      </c>
      <c r="BD4" s="1">
        <v>11585.552734375</v>
      </c>
      <c r="BE4" s="1">
        <v>5929.71435546875</v>
      </c>
      <c r="BF4" s="1">
        <v>7485.5654296875</v>
      </c>
      <c r="BG4" s="1">
        <v>5581.4697265625</v>
      </c>
    </row>
    <row r="5" spans="1:59" ht="15.75" customHeight="1" x14ac:dyDescent="0.15">
      <c r="A5" s="1">
        <v>3</v>
      </c>
      <c r="B5" s="1">
        <v>23595.001953125</v>
      </c>
      <c r="C5" s="1">
        <v>10441.46875</v>
      </c>
      <c r="D5" s="1">
        <v>27019.693359375</v>
      </c>
      <c r="E5" s="1">
        <v>3951.918701171875</v>
      </c>
      <c r="F5" s="1">
        <v>12155.142578125</v>
      </c>
      <c r="G5" s="1">
        <v>4525.7138671875</v>
      </c>
      <c r="H5" s="1">
        <v>13206.814453125</v>
      </c>
      <c r="I5" s="1">
        <v>4659.06103515625</v>
      </c>
      <c r="J5" s="1">
        <v>23583.2578125</v>
      </c>
      <c r="K5" s="1">
        <v>4541.8779296875</v>
      </c>
      <c r="L5" s="1">
        <v>24939.267578125</v>
      </c>
      <c r="M5" s="1">
        <v>4157.265625</v>
      </c>
      <c r="N5" s="1">
        <v>28691.677734375</v>
      </c>
      <c r="O5" s="1">
        <v>5081.6943359375</v>
      </c>
      <c r="P5" s="1">
        <v>18386.08984375</v>
      </c>
      <c r="Q5" s="1">
        <v>2355.796142578125</v>
      </c>
      <c r="R5" s="1">
        <v>7695.9912109375</v>
      </c>
      <c r="S5" s="1">
        <v>4295.3876953125</v>
      </c>
      <c r="T5" s="1">
        <v>31046.9453125</v>
      </c>
      <c r="U5" s="1">
        <v>4603.224609375</v>
      </c>
      <c r="V5" s="1">
        <v>7289.55029296875</v>
      </c>
      <c r="W5" s="1">
        <v>3555.918212890625</v>
      </c>
      <c r="X5" s="1">
        <v>6025.91259765625</v>
      </c>
      <c r="Y5" s="1">
        <v>3434.69384765625</v>
      </c>
      <c r="Z5" s="1">
        <v>3750.23193359375</v>
      </c>
      <c r="AA5" s="1">
        <v>12526.5302734375</v>
      </c>
      <c r="AB5" s="1">
        <v>12340.5498046875</v>
      </c>
      <c r="AC5" s="1">
        <v>9313.8984375</v>
      </c>
      <c r="AD5" s="1">
        <v>17666.546875</v>
      </c>
      <c r="AE5" s="1">
        <v>10004.876953125</v>
      </c>
      <c r="AF5" s="1">
        <v>20179.767578125</v>
      </c>
      <c r="AG5" s="1">
        <v>8033.32568359375</v>
      </c>
      <c r="AH5" s="1">
        <v>11077.4228515625</v>
      </c>
      <c r="AI5" s="1">
        <v>3949.34716796875</v>
      </c>
      <c r="AJ5" s="1">
        <v>4786.92626953125</v>
      </c>
      <c r="AK5" s="1">
        <v>3024.18359375</v>
      </c>
      <c r="AL5" s="1">
        <v>7666.04638671875</v>
      </c>
      <c r="AM5" s="1">
        <v>2755.10205078125</v>
      </c>
      <c r="AN5" s="1">
        <v>8038.0439453125</v>
      </c>
      <c r="AO5" s="1">
        <v>2441.755126953125</v>
      </c>
      <c r="AP5" s="1">
        <v>7022.70361328125</v>
      </c>
      <c r="AQ5" s="1">
        <v>1962.7347412109375</v>
      </c>
      <c r="AR5" s="1">
        <v>37499.37890625</v>
      </c>
      <c r="AS5" s="1">
        <v>6428.57177734375</v>
      </c>
      <c r="AT5" s="1">
        <v>120860.359375</v>
      </c>
      <c r="AU5" s="1">
        <v>12857.142578125</v>
      </c>
      <c r="AV5" s="1">
        <v>31666.65234375</v>
      </c>
      <c r="AW5" s="1">
        <v>9000</v>
      </c>
      <c r="AX5" s="1">
        <v>28289.345703125</v>
      </c>
      <c r="AY5" s="1">
        <v>27750.490234375</v>
      </c>
      <c r="AZ5" s="1">
        <v>11689.2646484375</v>
      </c>
      <c r="BA5" s="1">
        <v>9159.7958984375</v>
      </c>
      <c r="BB5" s="1">
        <v>20792.48046875</v>
      </c>
      <c r="BC5" s="1">
        <v>7536.306640625</v>
      </c>
      <c r="BD5" s="1">
        <v>14587.083984375</v>
      </c>
      <c r="BE5" s="1">
        <v>8894.572265625</v>
      </c>
      <c r="BF5" s="1">
        <v>8270.0439453125</v>
      </c>
      <c r="BG5" s="1">
        <v>8372.2041015625</v>
      </c>
    </row>
    <row r="6" spans="1:59" ht="15.75" customHeight="1" x14ac:dyDescent="0.15">
      <c r="A6" s="1">
        <v>4</v>
      </c>
      <c r="B6" s="1">
        <v>36817.68359375</v>
      </c>
      <c r="C6" s="1">
        <v>13921.9580078125</v>
      </c>
      <c r="D6" s="1">
        <v>34057.6015625</v>
      </c>
      <c r="E6" s="1">
        <v>5269.224609375</v>
      </c>
      <c r="F6" s="1">
        <v>15297.955078125</v>
      </c>
      <c r="G6" s="1">
        <v>6034.28515625</v>
      </c>
      <c r="H6" s="1">
        <v>15173.796875</v>
      </c>
      <c r="I6" s="1">
        <v>6212.08154296875</v>
      </c>
      <c r="J6" s="1">
        <v>33235.4140625</v>
      </c>
      <c r="K6" s="1">
        <v>6055.8369140625</v>
      </c>
      <c r="L6" s="1">
        <v>26957.06640625</v>
      </c>
      <c r="M6" s="1">
        <v>5543.0205078125</v>
      </c>
      <c r="N6" s="1">
        <v>33738.6875</v>
      </c>
      <c r="O6" s="1">
        <v>6775.591796875</v>
      </c>
      <c r="P6" s="1">
        <v>23153.193359375</v>
      </c>
      <c r="Q6" s="1">
        <v>3141.061279296875</v>
      </c>
      <c r="R6" s="1">
        <v>14296.8271484375</v>
      </c>
      <c r="S6" s="1">
        <v>5727.18359375</v>
      </c>
      <c r="T6" s="1">
        <v>35183.22265625</v>
      </c>
      <c r="U6" s="1">
        <v>6137.63232421875</v>
      </c>
      <c r="V6" s="1">
        <v>9993.6962890625</v>
      </c>
      <c r="W6" s="1">
        <v>4741.22412109375</v>
      </c>
      <c r="X6" s="1">
        <v>8463.8564453125</v>
      </c>
      <c r="Y6" s="1">
        <v>4579.591796875</v>
      </c>
      <c r="Z6" s="1">
        <v>5603.7890625</v>
      </c>
      <c r="AA6" s="1">
        <v>16702.0390625</v>
      </c>
      <c r="AB6" s="1">
        <v>14699.4306640625</v>
      </c>
      <c r="AC6" s="1">
        <v>12418.5302734375</v>
      </c>
      <c r="AD6" s="1">
        <v>19211.015625</v>
      </c>
      <c r="AE6" s="1">
        <v>13339.8349609375</v>
      </c>
      <c r="AF6" s="1">
        <v>24396.498046875</v>
      </c>
      <c r="AG6" s="1">
        <v>10711.1015625</v>
      </c>
      <c r="AH6" s="1">
        <v>13537.4541015625</v>
      </c>
      <c r="AI6" s="1">
        <v>5265.79638671875</v>
      </c>
      <c r="AJ6" s="1">
        <v>7332.0234375</v>
      </c>
      <c r="AK6" s="1">
        <v>4032.24462890625</v>
      </c>
      <c r="AL6" s="1">
        <v>8444.2919921875</v>
      </c>
      <c r="AM6" s="1">
        <v>3673.46923828125</v>
      </c>
      <c r="AN6" s="1">
        <v>9486.421875</v>
      </c>
      <c r="AO6" s="1">
        <v>3255.673583984375</v>
      </c>
      <c r="AP6" s="1">
        <v>8581.279296875</v>
      </c>
      <c r="AQ6" s="1">
        <v>2616.9794921875</v>
      </c>
      <c r="AR6" s="1">
        <v>49074.60546875</v>
      </c>
      <c r="AS6" s="1">
        <v>8571.4287109375</v>
      </c>
      <c r="AT6" s="1">
        <v>158159.90625</v>
      </c>
      <c r="AU6" s="1">
        <v>17142.857421875</v>
      </c>
      <c r="AV6" s="1">
        <v>38570.02734375</v>
      </c>
      <c r="AW6" s="1">
        <v>12000</v>
      </c>
      <c r="AX6" s="1">
        <v>29838.208984375</v>
      </c>
      <c r="AY6" s="1">
        <v>37000.65234375</v>
      </c>
      <c r="AZ6" s="1">
        <v>13625.8486328125</v>
      </c>
      <c r="BA6" s="1">
        <v>12213.0615234375</v>
      </c>
      <c r="BB6" s="1">
        <v>23519.609375</v>
      </c>
      <c r="BC6" s="1">
        <v>10048.408203125</v>
      </c>
      <c r="BD6" s="1">
        <v>16554.9453125</v>
      </c>
      <c r="BE6" s="1">
        <v>11859.4287109375</v>
      </c>
      <c r="BF6" s="1">
        <v>8762.443359375</v>
      </c>
      <c r="BG6" s="1">
        <v>11162.939453125</v>
      </c>
    </row>
    <row r="7" spans="1:59" ht="15.75" customHeight="1" x14ac:dyDescent="0.15">
      <c r="A7" s="1">
        <v>5</v>
      </c>
      <c r="B7" s="1">
        <v>47778.58203125</v>
      </c>
      <c r="C7" s="1">
        <v>17402.447265625</v>
      </c>
      <c r="D7" s="1">
        <v>39828.06640625</v>
      </c>
      <c r="E7" s="1">
        <v>6586.53076171875</v>
      </c>
      <c r="F7" s="1">
        <v>17918.822265625</v>
      </c>
      <c r="G7" s="1">
        <v>7542.85693359375</v>
      </c>
      <c r="H7" s="1">
        <v>16637.197265625</v>
      </c>
      <c r="I7" s="1">
        <v>7765.10205078125</v>
      </c>
      <c r="J7" s="1">
        <v>41086.328125</v>
      </c>
      <c r="K7" s="1">
        <v>7569.79638671875</v>
      </c>
      <c r="L7" s="1">
        <v>28467.390625</v>
      </c>
      <c r="M7" s="1">
        <v>6928.775390625</v>
      </c>
      <c r="N7" s="1">
        <v>37261.5859375</v>
      </c>
      <c r="O7" s="1">
        <v>8469.4892578125</v>
      </c>
      <c r="P7" s="1">
        <v>26734.611328125</v>
      </c>
      <c r="Q7" s="1">
        <v>3926.32666015625</v>
      </c>
      <c r="R7" s="1">
        <v>20062.91015625</v>
      </c>
      <c r="S7" s="1">
        <v>7158.9794921875</v>
      </c>
      <c r="T7" s="1">
        <v>37882.1171875</v>
      </c>
      <c r="U7" s="1">
        <v>7672.04052734375</v>
      </c>
      <c r="V7" s="1">
        <v>12187.375</v>
      </c>
      <c r="W7" s="1">
        <v>5926.5302734375</v>
      </c>
      <c r="X7" s="1">
        <v>10346.0986328125</v>
      </c>
      <c r="Y7" s="1">
        <v>5724.48974609375</v>
      </c>
      <c r="Z7" s="1">
        <v>7367.24365234375</v>
      </c>
      <c r="AA7" s="1">
        <v>20877.548828125</v>
      </c>
      <c r="AB7" s="1">
        <v>16503.611328125</v>
      </c>
      <c r="AC7" s="1">
        <v>15523.162109375</v>
      </c>
      <c r="AD7" s="1">
        <v>20227.20703125</v>
      </c>
      <c r="AE7" s="1">
        <v>16674.794921875</v>
      </c>
      <c r="AF7" s="1">
        <v>27443.197265625</v>
      </c>
      <c r="AG7" s="1">
        <v>13388.8759765625</v>
      </c>
      <c r="AH7" s="1">
        <v>15300.5478515625</v>
      </c>
      <c r="AI7" s="1">
        <v>6582.24462890625</v>
      </c>
      <c r="AJ7" s="1">
        <v>9510.8193359375</v>
      </c>
      <c r="AK7" s="1">
        <v>5040.3056640625</v>
      </c>
      <c r="AL7" s="1">
        <v>9031.294921875</v>
      </c>
      <c r="AM7" s="1">
        <v>4591.83642578125</v>
      </c>
      <c r="AN7" s="1">
        <v>10507.111328125</v>
      </c>
      <c r="AO7" s="1">
        <v>4069.592041015625</v>
      </c>
      <c r="AP7" s="1">
        <v>9568.6962890625</v>
      </c>
      <c r="AQ7" s="1">
        <v>3271.224365234375</v>
      </c>
      <c r="AR7" s="1">
        <v>58882.40625</v>
      </c>
      <c r="AS7" s="1">
        <v>10714.28515625</v>
      </c>
      <c r="AT7" s="1">
        <v>189382.78125</v>
      </c>
      <c r="AU7" s="1">
        <v>21428.5703125</v>
      </c>
      <c r="AV7" s="1">
        <v>43123.23828125</v>
      </c>
      <c r="AW7" s="1">
        <v>14999.9990234375</v>
      </c>
      <c r="AX7" s="1">
        <v>30735.345703125</v>
      </c>
      <c r="AY7" s="1">
        <v>46250.8125</v>
      </c>
      <c r="AZ7" s="1">
        <v>14952.953125</v>
      </c>
      <c r="BA7" s="1">
        <v>15266.3251953125</v>
      </c>
      <c r="BB7" s="1">
        <v>25302.154296875</v>
      </c>
      <c r="BC7" s="1">
        <v>12560.509765625</v>
      </c>
      <c r="BD7" s="1">
        <v>17898.658203125</v>
      </c>
      <c r="BE7" s="1">
        <v>14824.28515625</v>
      </c>
      <c r="BF7" s="1">
        <v>9101.5224609375</v>
      </c>
      <c r="BG7" s="1">
        <v>13953.6728515625</v>
      </c>
    </row>
    <row r="8" spans="1:59" ht="15.75" customHeight="1" x14ac:dyDescent="0.15">
      <c r="A8" s="1">
        <v>6</v>
      </c>
      <c r="B8" s="1">
        <v>56030.9921875</v>
      </c>
      <c r="C8" s="1">
        <v>20882.9375</v>
      </c>
      <c r="D8" s="1">
        <v>44573.51171875</v>
      </c>
      <c r="E8" s="1">
        <v>7903.83740234375</v>
      </c>
      <c r="F8" s="1">
        <v>20099.41796875</v>
      </c>
      <c r="G8" s="1">
        <v>9051.427734375</v>
      </c>
      <c r="H8" s="1">
        <v>17764.751953125</v>
      </c>
      <c r="I8" s="1">
        <v>9318.1220703125</v>
      </c>
      <c r="J8" s="1">
        <v>47191.86328125</v>
      </c>
      <c r="K8" s="1">
        <v>9083.755859375</v>
      </c>
      <c r="L8" s="1">
        <v>29653.314453125</v>
      </c>
      <c r="M8" s="1">
        <v>8314.53125</v>
      </c>
      <c r="N8" s="1">
        <v>39798.37109375</v>
      </c>
      <c r="O8" s="1">
        <v>10163.388671875</v>
      </c>
      <c r="P8" s="1">
        <v>29446.4453125</v>
      </c>
      <c r="Q8" s="1">
        <v>4711.59228515625</v>
      </c>
      <c r="R8" s="1">
        <v>24207.587890625</v>
      </c>
      <c r="S8" s="1">
        <v>8590.775390625</v>
      </c>
      <c r="T8" s="1">
        <v>39744.8671875</v>
      </c>
      <c r="U8" s="1">
        <v>9206.44921875</v>
      </c>
      <c r="V8" s="1">
        <v>13904.1064453125</v>
      </c>
      <c r="W8" s="1">
        <v>7111.83642578125</v>
      </c>
      <c r="X8" s="1">
        <v>11738.7626953125</v>
      </c>
      <c r="Y8" s="1">
        <v>6869.3876953125</v>
      </c>
      <c r="Z8" s="1">
        <v>8948.5029296875</v>
      </c>
      <c r="AA8" s="1">
        <v>25053.060546875</v>
      </c>
      <c r="AB8" s="1">
        <v>17917.994140625</v>
      </c>
      <c r="AC8" s="1">
        <v>18627.796875</v>
      </c>
      <c r="AD8" s="1">
        <v>20940.4375</v>
      </c>
      <c r="AE8" s="1">
        <v>20009.75390625</v>
      </c>
      <c r="AF8" s="1">
        <v>29689.84375</v>
      </c>
      <c r="AG8" s="1">
        <v>16066.6513671875</v>
      </c>
      <c r="AH8" s="1">
        <v>16583.54296875</v>
      </c>
      <c r="AI8" s="1">
        <v>7898.6943359375</v>
      </c>
      <c r="AJ8" s="1">
        <v>11236.4033203125</v>
      </c>
      <c r="AK8" s="1">
        <v>6048.3671875</v>
      </c>
      <c r="AL8" s="1">
        <v>9492.6552734375</v>
      </c>
      <c r="AM8" s="1">
        <v>5510.2041015625</v>
      </c>
      <c r="AN8" s="1">
        <v>11248.83984375</v>
      </c>
      <c r="AO8" s="1">
        <v>4883.51025390625</v>
      </c>
      <c r="AP8" s="1">
        <v>10213.10546875</v>
      </c>
      <c r="AQ8" s="1">
        <v>3925.469482421875</v>
      </c>
      <c r="AR8" s="1">
        <v>67174.84375</v>
      </c>
      <c r="AS8" s="1">
        <v>12857.1435546875</v>
      </c>
      <c r="AT8" s="1">
        <v>215316.859375</v>
      </c>
      <c r="AU8" s="1">
        <v>25714.28515625</v>
      </c>
      <c r="AV8" s="1">
        <v>46203.34765625</v>
      </c>
      <c r="AW8" s="1">
        <v>18000</v>
      </c>
      <c r="AX8" s="1">
        <v>31305.740234375</v>
      </c>
      <c r="AY8" s="1">
        <v>55500.98046875</v>
      </c>
      <c r="AZ8" s="1">
        <v>15894.662109375</v>
      </c>
      <c r="BA8" s="1">
        <v>18319.591796875</v>
      </c>
      <c r="BB8" s="1">
        <v>26528.662109375</v>
      </c>
      <c r="BC8" s="1">
        <v>15072.61328125</v>
      </c>
      <c r="BD8" s="1">
        <v>18854.681640625</v>
      </c>
      <c r="BE8" s="1">
        <v>17789.14453125</v>
      </c>
      <c r="BF8" s="1">
        <v>9350.041015625</v>
      </c>
      <c r="BG8" s="1">
        <v>16744.408203125</v>
      </c>
    </row>
    <row r="9" spans="1:59" ht="15.75" customHeight="1" x14ac:dyDescent="0.15">
      <c r="A9" s="1">
        <v>7</v>
      </c>
      <c r="B9" s="1">
        <v>62041.70703125</v>
      </c>
      <c r="C9" s="1">
        <v>24363.42578125</v>
      </c>
      <c r="D9" s="1">
        <v>48514.5</v>
      </c>
      <c r="E9" s="1">
        <v>9221.142578125</v>
      </c>
      <c r="F9" s="1">
        <v>21921.779296875</v>
      </c>
      <c r="G9" s="1">
        <v>10559.9990234375</v>
      </c>
      <c r="H9" s="1">
        <v>18659.91015625</v>
      </c>
      <c r="I9" s="1">
        <v>10871.142578125</v>
      </c>
      <c r="J9" s="1">
        <v>51888.41796875</v>
      </c>
      <c r="K9" s="1">
        <v>10597.7138671875</v>
      </c>
      <c r="L9" s="1">
        <v>30617.837890625</v>
      </c>
      <c r="M9" s="1">
        <v>9700.28515625</v>
      </c>
      <c r="N9" s="1">
        <v>41684.9609375</v>
      </c>
      <c r="O9" s="1">
        <v>11857.2841796875</v>
      </c>
      <c r="P9" s="1">
        <v>31538.47265625</v>
      </c>
      <c r="Q9" s="1">
        <v>5496.85693359375</v>
      </c>
      <c r="R9" s="1">
        <v>26971.92578125</v>
      </c>
      <c r="S9" s="1">
        <v>10022.5712890625</v>
      </c>
      <c r="T9" s="1">
        <v>41093.70703125</v>
      </c>
      <c r="U9" s="1">
        <v>10740.8564453125</v>
      </c>
      <c r="V9" s="1">
        <v>15236.6708984375</v>
      </c>
      <c r="W9" s="1">
        <v>8297.1416015625</v>
      </c>
      <c r="X9" s="1">
        <v>12765.2626953125</v>
      </c>
      <c r="Y9" s="1">
        <v>8014.28564453125</v>
      </c>
      <c r="Z9" s="1">
        <v>10321.845703125</v>
      </c>
      <c r="AA9" s="1">
        <v>29228.568359375</v>
      </c>
      <c r="AB9" s="1">
        <v>19053.865234375</v>
      </c>
      <c r="AC9" s="1">
        <v>21732.427734375</v>
      </c>
      <c r="AD9" s="1">
        <v>21466.5234375</v>
      </c>
      <c r="AE9" s="1">
        <v>23344.7109375</v>
      </c>
      <c r="AF9" s="1">
        <v>31389.93359375</v>
      </c>
      <c r="AG9" s="1">
        <v>18744.427734375</v>
      </c>
      <c r="AH9" s="1">
        <v>17539.9296875</v>
      </c>
      <c r="AI9" s="1">
        <v>9215.142578125</v>
      </c>
      <c r="AJ9" s="1">
        <v>12564.67578125</v>
      </c>
      <c r="AK9" s="1">
        <v>7056.42822265625</v>
      </c>
      <c r="AL9" s="1">
        <v>9866.7353515625</v>
      </c>
      <c r="AM9" s="1">
        <v>6428.57080078125</v>
      </c>
      <c r="AN9" s="1">
        <v>11805.27734375</v>
      </c>
      <c r="AO9" s="1">
        <v>5697.42822265625</v>
      </c>
      <c r="AP9" s="1">
        <v>10651.7451171875</v>
      </c>
      <c r="AQ9" s="1">
        <v>4579.7138671875</v>
      </c>
      <c r="AR9" s="1">
        <v>74222.484375</v>
      </c>
      <c r="AS9" s="1">
        <v>15000</v>
      </c>
      <c r="AT9" s="1">
        <v>236885.203125</v>
      </c>
      <c r="AU9" s="1">
        <v>29999.998046875</v>
      </c>
      <c r="AV9" s="1">
        <v>48363.6015625</v>
      </c>
      <c r="AW9" s="1">
        <v>20999.998046875</v>
      </c>
      <c r="AX9" s="1">
        <v>31694.125</v>
      </c>
      <c r="AY9" s="1">
        <v>64751.140625</v>
      </c>
      <c r="AZ9" s="1">
        <v>16586.578125</v>
      </c>
      <c r="BA9" s="1">
        <v>21372.85546875</v>
      </c>
      <c r="BB9" s="1">
        <v>27411.33984375</v>
      </c>
      <c r="BC9" s="1">
        <v>17584.712890625</v>
      </c>
      <c r="BD9" s="1">
        <v>19560.01171875</v>
      </c>
      <c r="BE9" s="1">
        <v>20754</v>
      </c>
      <c r="BF9" s="1">
        <v>9540.62890625</v>
      </c>
      <c r="BG9" s="1">
        <v>19535.140625</v>
      </c>
    </row>
    <row r="10" spans="1:59" ht="15.75" customHeight="1" x14ac:dyDescent="0.15">
      <c r="A10" s="1">
        <v>8</v>
      </c>
      <c r="B10" s="1">
        <v>66411.515625</v>
      </c>
      <c r="C10" s="1">
        <v>27843.916015625</v>
      </c>
      <c r="D10" s="1">
        <v>51826.85546875</v>
      </c>
      <c r="E10" s="1">
        <v>10538.44921875</v>
      </c>
      <c r="F10" s="1">
        <v>23456.109375</v>
      </c>
      <c r="G10" s="1">
        <v>12068.5703125</v>
      </c>
      <c r="H10" s="1">
        <v>19388.646484375</v>
      </c>
      <c r="I10" s="1">
        <v>12424.1630859375</v>
      </c>
      <c r="J10" s="1">
        <v>55519.203125</v>
      </c>
      <c r="K10" s="1">
        <v>12111.673828125</v>
      </c>
      <c r="L10" s="1">
        <v>31423.75390625</v>
      </c>
      <c r="M10" s="1">
        <v>11086.041015625</v>
      </c>
      <c r="N10" s="1">
        <v>43129.9765625</v>
      </c>
      <c r="O10" s="1">
        <v>13551.18359375</v>
      </c>
      <c r="P10" s="1">
        <v>33186.265625</v>
      </c>
      <c r="Q10" s="1">
        <v>6282.12255859375</v>
      </c>
      <c r="R10" s="1">
        <v>28793.48828125</v>
      </c>
      <c r="S10" s="1">
        <v>11454.3671875</v>
      </c>
      <c r="T10" s="1">
        <v>42109.62109375</v>
      </c>
      <c r="U10" s="1">
        <v>12275.2646484375</v>
      </c>
      <c r="V10" s="1">
        <v>16276.296875</v>
      </c>
      <c r="W10" s="1">
        <v>9482.4482421875</v>
      </c>
      <c r="X10" s="1">
        <v>13531.30078125</v>
      </c>
      <c r="Y10" s="1">
        <v>9159.18359375</v>
      </c>
      <c r="Z10" s="1">
        <v>11495.966796875</v>
      </c>
      <c r="AA10" s="1">
        <v>33404.078125</v>
      </c>
      <c r="AB10" s="1">
        <v>19985.94921875</v>
      </c>
      <c r="AC10" s="1">
        <v>24837.060546875</v>
      </c>
      <c r="AD10" s="1">
        <v>21869.97265625</v>
      </c>
      <c r="AE10" s="1">
        <v>26679.669921875</v>
      </c>
      <c r="AF10" s="1">
        <v>32709.595703125</v>
      </c>
      <c r="AG10" s="1">
        <v>21422.203125</v>
      </c>
      <c r="AH10" s="1">
        <v>18271.041015625</v>
      </c>
      <c r="AI10" s="1">
        <v>10531.5927734375</v>
      </c>
      <c r="AJ10" s="1">
        <v>13583.203125</v>
      </c>
      <c r="AK10" s="1">
        <v>8064.4892578125</v>
      </c>
      <c r="AL10" s="1">
        <v>10177.5869140625</v>
      </c>
      <c r="AM10" s="1">
        <v>7346.9384765625</v>
      </c>
      <c r="AN10" s="1">
        <v>12235.0029296875</v>
      </c>
      <c r="AO10" s="1">
        <v>6511.34716796875</v>
      </c>
      <c r="AP10" s="1">
        <v>10962.7587890625</v>
      </c>
      <c r="AQ10" s="1">
        <v>5233.958984375</v>
      </c>
      <c r="AR10" s="1">
        <v>80257.0390625</v>
      </c>
      <c r="AS10" s="1">
        <v>17142.857421875</v>
      </c>
      <c r="AT10" s="1">
        <v>254918.390625</v>
      </c>
      <c r="AU10" s="1">
        <v>34285.71484375</v>
      </c>
      <c r="AV10" s="1">
        <v>49933.703125</v>
      </c>
      <c r="AW10" s="1">
        <v>24000</v>
      </c>
      <c r="AX10" s="1">
        <v>31972.69921875</v>
      </c>
      <c r="AY10" s="1">
        <v>74001.3046875</v>
      </c>
      <c r="AZ10" s="1">
        <v>17111.115234375</v>
      </c>
      <c r="BA10" s="1">
        <v>24426.123046875</v>
      </c>
      <c r="BB10" s="1">
        <v>28070.974609375</v>
      </c>
      <c r="BC10" s="1">
        <v>20096.81640625</v>
      </c>
      <c r="BD10" s="1">
        <v>20096.736328125</v>
      </c>
      <c r="BE10" s="1">
        <v>23718.857421875</v>
      </c>
      <c r="BF10" s="1">
        <v>9691.9228515625</v>
      </c>
      <c r="BG10" s="1">
        <v>22325.87890625</v>
      </c>
    </row>
    <row r="11" spans="1:59" ht="15.75" customHeight="1" x14ac:dyDescent="0.15">
      <c r="A11" s="1">
        <v>9</v>
      </c>
      <c r="B11" s="1">
        <v>69627.4140625</v>
      </c>
      <c r="C11" s="1">
        <v>31324.408203125</v>
      </c>
      <c r="D11" s="1">
        <v>54644.875</v>
      </c>
      <c r="E11" s="1">
        <v>11855.755859375</v>
      </c>
      <c r="F11" s="1">
        <v>24759.076171875</v>
      </c>
      <c r="G11" s="1">
        <v>13577.142578125</v>
      </c>
      <c r="H11" s="1">
        <v>19994.51953125</v>
      </c>
      <c r="I11" s="1">
        <v>13977.1845703125</v>
      </c>
      <c r="J11" s="1">
        <v>58359.71875</v>
      </c>
      <c r="K11" s="1">
        <v>13625.6337890625</v>
      </c>
      <c r="L11" s="1">
        <v>32111.630859375</v>
      </c>
      <c r="M11" s="1">
        <v>12471.796875</v>
      </c>
      <c r="N11" s="1">
        <v>44265.734375</v>
      </c>
      <c r="O11" s="1">
        <v>15245.08203125</v>
      </c>
      <c r="P11" s="1">
        <v>34510.140625</v>
      </c>
      <c r="Q11" s="1">
        <v>7067.3876953125</v>
      </c>
      <c r="R11" s="1">
        <v>30012.455078125</v>
      </c>
      <c r="S11" s="1">
        <v>12886.1640625</v>
      </c>
      <c r="T11" s="1">
        <v>42899.71875</v>
      </c>
      <c r="U11" s="1">
        <v>13809.673828125</v>
      </c>
      <c r="V11" s="1">
        <v>17096.341796875</v>
      </c>
      <c r="W11" s="1">
        <v>10667.7548828125</v>
      </c>
      <c r="X11" s="1">
        <v>14113.4697265625</v>
      </c>
      <c r="Y11" s="1">
        <v>10304.08203125</v>
      </c>
      <c r="Z11" s="1">
        <v>12493.6572265625</v>
      </c>
      <c r="AA11" s="1">
        <v>37579.58984375</v>
      </c>
      <c r="AB11" s="1">
        <v>20765.2109375</v>
      </c>
      <c r="AC11" s="1">
        <v>27941.69140625</v>
      </c>
      <c r="AD11" s="1">
        <v>22189.140625</v>
      </c>
      <c r="AE11" s="1">
        <v>30014.6328125</v>
      </c>
      <c r="AF11" s="1">
        <v>33757.9453125</v>
      </c>
      <c r="AG11" s="1">
        <v>24099.978515625</v>
      </c>
      <c r="AH11" s="1">
        <v>18843.287109375</v>
      </c>
      <c r="AI11" s="1">
        <v>11848.041015625</v>
      </c>
      <c r="AJ11" s="1">
        <v>14370.2548828125</v>
      </c>
      <c r="AK11" s="1">
        <v>9072.5498046875</v>
      </c>
      <c r="AL11" s="1">
        <v>10441.087890625</v>
      </c>
      <c r="AM11" s="1">
        <v>8265.306640625</v>
      </c>
      <c r="AN11" s="1">
        <v>12575.3916015625</v>
      </c>
      <c r="AO11" s="1">
        <v>7325.265625</v>
      </c>
      <c r="AP11" s="1">
        <v>11191.3486328125</v>
      </c>
      <c r="AQ11" s="1">
        <v>5888.20458984375</v>
      </c>
      <c r="AR11" s="1">
        <v>85465.171875</v>
      </c>
      <c r="AS11" s="1">
        <v>19285.71484375</v>
      </c>
      <c r="AT11" s="1">
        <v>270102.90625</v>
      </c>
      <c r="AU11" s="1">
        <v>38571.4296875</v>
      </c>
      <c r="AV11" s="1">
        <v>51111.921875</v>
      </c>
      <c r="AW11" s="1">
        <v>27000</v>
      </c>
      <c r="AX11" s="1">
        <v>32180.818359375</v>
      </c>
      <c r="AY11" s="1">
        <v>83251.46875</v>
      </c>
      <c r="AZ11" s="1">
        <v>17519.720703125</v>
      </c>
      <c r="BA11" s="1">
        <v>27479.38671875</v>
      </c>
      <c r="BB11" s="1">
        <v>28579.634765625</v>
      </c>
      <c r="BC11" s="1">
        <v>22608.91796875</v>
      </c>
      <c r="BD11" s="1">
        <v>20515.998046875</v>
      </c>
      <c r="BE11" s="1">
        <v>26683.71484375</v>
      </c>
      <c r="BF11" s="1">
        <v>9815.3388671875</v>
      </c>
      <c r="BG11" s="1">
        <v>25116.61328125</v>
      </c>
    </row>
    <row r="12" spans="1:59" ht="15.75" customHeight="1" x14ac:dyDescent="0.15">
      <c r="A12" s="1">
        <v>10</v>
      </c>
      <c r="B12" s="1">
        <v>72036.3671875</v>
      </c>
      <c r="C12" s="1">
        <v>34804.89453125</v>
      </c>
      <c r="D12" s="1">
        <v>57070.00390625</v>
      </c>
      <c r="E12" s="1">
        <v>13173.0615234375</v>
      </c>
      <c r="F12" s="1">
        <v>25875.388671875</v>
      </c>
      <c r="G12" s="1">
        <v>15085.7138671875</v>
      </c>
      <c r="H12" s="1">
        <v>20507.23046875</v>
      </c>
      <c r="I12" s="1">
        <v>15530.2041015625</v>
      </c>
      <c r="J12" s="1">
        <v>60614.25</v>
      </c>
      <c r="K12" s="1">
        <v>15139.5927734375</v>
      </c>
      <c r="L12" s="1">
        <v>32708.92578125</v>
      </c>
      <c r="M12" s="1">
        <v>13857.55078125</v>
      </c>
      <c r="N12" s="1">
        <v>45178.5859375</v>
      </c>
      <c r="O12" s="1">
        <v>16938.978515625</v>
      </c>
      <c r="P12" s="1">
        <v>35592.94140625</v>
      </c>
      <c r="Q12" s="1">
        <v>7852.6533203125</v>
      </c>
      <c r="R12" s="1">
        <v>30849.17578125</v>
      </c>
      <c r="S12" s="1">
        <v>14317.958984375</v>
      </c>
      <c r="T12" s="1">
        <v>43530.53515625</v>
      </c>
      <c r="U12" s="1">
        <v>15344.0810546875</v>
      </c>
      <c r="V12" s="1">
        <v>17751.814453125</v>
      </c>
      <c r="W12" s="1">
        <v>11853.060546875</v>
      </c>
      <c r="X12" s="1">
        <v>14564.58203125</v>
      </c>
      <c r="Y12" s="1">
        <v>11448.9794921875</v>
      </c>
      <c r="Z12" s="1">
        <v>13341.0849609375</v>
      </c>
      <c r="AA12" s="1">
        <v>41755.09765625</v>
      </c>
      <c r="AB12" s="1">
        <v>21427.189453125</v>
      </c>
      <c r="AC12" s="1">
        <v>31046.32421875</v>
      </c>
      <c r="AD12" s="1">
        <v>22448.080078125</v>
      </c>
      <c r="AE12" s="1">
        <v>33349.58984375</v>
      </c>
      <c r="AF12" s="1">
        <v>34607.9453125</v>
      </c>
      <c r="AG12" s="1">
        <v>26777.751953125</v>
      </c>
      <c r="AH12" s="1">
        <v>19300.7734375</v>
      </c>
      <c r="AI12" s="1">
        <v>13164.4892578125</v>
      </c>
      <c r="AJ12" s="1">
        <v>14986.1337890625</v>
      </c>
      <c r="AK12" s="1">
        <v>10080.611328125</v>
      </c>
      <c r="AL12" s="1">
        <v>10668.1572265625</v>
      </c>
      <c r="AM12" s="1">
        <v>9183.6728515625</v>
      </c>
      <c r="AN12" s="1">
        <v>12850.9619140625</v>
      </c>
      <c r="AO12" s="1">
        <v>8139.18408203125</v>
      </c>
      <c r="AP12" s="1">
        <v>11364.5927734375</v>
      </c>
      <c r="AQ12" s="1">
        <v>6542.44873046875</v>
      </c>
      <c r="AR12" s="1">
        <v>89994.765625</v>
      </c>
      <c r="AS12" s="1">
        <v>21428.5703125</v>
      </c>
      <c r="AT12" s="1">
        <v>282987.40625</v>
      </c>
      <c r="AU12" s="1">
        <v>42857.140625</v>
      </c>
      <c r="AV12" s="1">
        <v>52020.890625</v>
      </c>
      <c r="AW12" s="1">
        <v>29999.998046875</v>
      </c>
      <c r="AX12" s="1">
        <v>32341.439453125</v>
      </c>
      <c r="AY12" s="1">
        <v>92501.625</v>
      </c>
      <c r="AZ12" s="1">
        <v>17845.53515625</v>
      </c>
      <c r="BA12" s="1">
        <v>30532.650390625</v>
      </c>
      <c r="BB12" s="1">
        <v>28982.310546875</v>
      </c>
      <c r="BC12" s="1">
        <v>25121.01953125</v>
      </c>
      <c r="BD12" s="1">
        <v>20850.869140625</v>
      </c>
      <c r="BE12" s="1">
        <v>29648.5703125</v>
      </c>
      <c r="BF12" s="1">
        <v>9918.248046875</v>
      </c>
      <c r="BG12" s="1">
        <v>27907.345703125</v>
      </c>
    </row>
    <row r="13" spans="1:59" ht="15.75" customHeight="1" x14ac:dyDescent="0.15">
      <c r="A13" s="1">
        <v>11</v>
      </c>
      <c r="B13" s="1">
        <v>73875.6484375</v>
      </c>
      <c r="C13" s="1">
        <v>38285.38671875</v>
      </c>
      <c r="D13" s="1">
        <v>59179.0078125</v>
      </c>
      <c r="E13" s="1">
        <v>14490.3681640625</v>
      </c>
      <c r="F13" s="1">
        <v>26840.08203125</v>
      </c>
      <c r="G13" s="1">
        <v>16594.283203125</v>
      </c>
      <c r="H13" s="1">
        <v>20947.630859375</v>
      </c>
      <c r="I13" s="1">
        <v>17083.224609375</v>
      </c>
      <c r="J13" s="1">
        <v>62430.41796875</v>
      </c>
      <c r="K13" s="1">
        <v>16653.552734375</v>
      </c>
      <c r="L13" s="1">
        <v>33234.890625</v>
      </c>
      <c r="M13" s="1">
        <v>15243.306640625</v>
      </c>
      <c r="N13" s="1">
        <v>45926.5390625</v>
      </c>
      <c r="O13" s="1">
        <v>18632.876953125</v>
      </c>
      <c r="P13" s="1">
        <v>36492.625</v>
      </c>
      <c r="Q13" s="1">
        <v>8637.9189453125</v>
      </c>
      <c r="R13" s="1">
        <v>31439.607421875</v>
      </c>
      <c r="S13" s="1">
        <v>15749.755859375</v>
      </c>
      <c r="T13" s="1">
        <v>44045.203125</v>
      </c>
      <c r="U13" s="1">
        <v>16878.490234375</v>
      </c>
      <c r="V13" s="1">
        <v>18282.96875</v>
      </c>
      <c r="W13" s="1">
        <v>13038.3662109375</v>
      </c>
      <c r="X13" s="1">
        <v>14920.7255859375</v>
      </c>
      <c r="Y13" s="1">
        <v>12593.8779296875</v>
      </c>
      <c r="Z13" s="1">
        <v>14062.9833984375</v>
      </c>
      <c r="AA13" s="1">
        <v>45930.609375</v>
      </c>
      <c r="AB13" s="1">
        <v>21997.248046875</v>
      </c>
      <c r="AC13" s="1">
        <v>34150.95703125</v>
      </c>
      <c r="AD13" s="1">
        <v>22662.5703125</v>
      </c>
      <c r="AE13" s="1">
        <v>36684.546875</v>
      </c>
      <c r="AF13" s="1">
        <v>35309.515625</v>
      </c>
      <c r="AG13" s="1">
        <v>29455.529296875</v>
      </c>
      <c r="AH13" s="1">
        <v>19673.419921875</v>
      </c>
      <c r="AI13" s="1">
        <v>14480.939453125</v>
      </c>
      <c r="AJ13" s="1">
        <v>15474.9326171875</v>
      </c>
      <c r="AK13" s="1">
        <v>11088.6728515625</v>
      </c>
      <c r="AL13" s="1">
        <v>10866.544921875</v>
      </c>
      <c r="AM13" s="1">
        <v>10102.041015625</v>
      </c>
      <c r="AN13" s="1">
        <v>13078.2763671875</v>
      </c>
      <c r="AO13" s="1">
        <v>8953.1025390625</v>
      </c>
      <c r="AP13" s="1">
        <v>11499.3486328125</v>
      </c>
      <c r="AQ13" s="1">
        <v>7196.69384765625</v>
      </c>
      <c r="AR13" s="1">
        <v>93962.7890625</v>
      </c>
      <c r="AS13" s="1">
        <v>23571.4296875</v>
      </c>
      <c r="AT13" s="1">
        <v>294005.28125</v>
      </c>
      <c r="AU13" s="1">
        <v>47142.85546875</v>
      </c>
      <c r="AV13" s="1">
        <v>52738.98046875</v>
      </c>
      <c r="AW13" s="1">
        <v>33000</v>
      </c>
      <c r="AX13" s="1">
        <v>32468.751953125</v>
      </c>
      <c r="AY13" s="1">
        <v>101751.796875</v>
      </c>
      <c r="AZ13" s="1">
        <v>18110.609375</v>
      </c>
      <c r="BA13" s="1">
        <v>33585.91796875</v>
      </c>
      <c r="BB13" s="1">
        <v>29308.193359375</v>
      </c>
      <c r="BC13" s="1">
        <v>27633.12109375</v>
      </c>
      <c r="BD13" s="1">
        <v>21123.46484375</v>
      </c>
      <c r="BE13" s="1">
        <v>32613.4296875</v>
      </c>
      <c r="BF13" s="1">
        <v>10005.623046875</v>
      </c>
      <c r="BG13" s="1">
        <v>30698.08203125</v>
      </c>
    </row>
    <row r="14" spans="1:59" ht="15.75" customHeight="1" x14ac:dyDescent="0.15">
      <c r="A14" s="1">
        <v>12</v>
      </c>
      <c r="B14" s="1">
        <v>75306.3671875</v>
      </c>
      <c r="C14" s="1">
        <v>41765.875</v>
      </c>
      <c r="D14" s="1">
        <v>61030.46875</v>
      </c>
      <c r="E14" s="1">
        <v>15807.6748046875</v>
      </c>
      <c r="F14" s="1">
        <v>27680.619140625</v>
      </c>
      <c r="G14" s="1">
        <v>18102.85546875</v>
      </c>
      <c r="H14" s="1">
        <v>21330.75390625</v>
      </c>
      <c r="I14" s="1">
        <v>18636.244140625</v>
      </c>
      <c r="J14" s="1">
        <v>63914.42578125</v>
      </c>
      <c r="K14" s="1">
        <v>18167.51171875</v>
      </c>
      <c r="L14" s="1">
        <v>33703.46484375</v>
      </c>
      <c r="M14" s="1">
        <v>16629.0625</v>
      </c>
      <c r="N14" s="1">
        <v>46549.64453125</v>
      </c>
      <c r="O14" s="1">
        <v>20326.77734375</v>
      </c>
      <c r="P14" s="1">
        <v>37250.53125</v>
      </c>
      <c r="Q14" s="1">
        <v>9423.1845703125</v>
      </c>
      <c r="R14" s="1">
        <v>31867.48046875</v>
      </c>
      <c r="S14" s="1">
        <v>17181.55078125</v>
      </c>
      <c r="T14" s="1">
        <v>44472.79296875</v>
      </c>
      <c r="U14" s="1">
        <v>18412.8984375</v>
      </c>
      <c r="V14" s="1">
        <v>18719.13671875</v>
      </c>
      <c r="W14" s="1">
        <v>14223.6728515625</v>
      </c>
      <c r="X14" s="1">
        <v>15206.7685546875</v>
      </c>
      <c r="Y14" s="1">
        <v>13738.775390625</v>
      </c>
      <c r="Z14" s="1">
        <v>14680.8837890625</v>
      </c>
      <c r="AA14" s="1">
        <v>50106.12109375</v>
      </c>
      <c r="AB14" s="1">
        <v>22493.91796875</v>
      </c>
      <c r="AC14" s="1">
        <v>37255.59375</v>
      </c>
      <c r="AD14" s="1">
        <v>22843.345703125</v>
      </c>
      <c r="AE14" s="1">
        <v>40019.5078125</v>
      </c>
      <c r="AF14" s="1">
        <v>35897.60546875</v>
      </c>
      <c r="AG14" s="1">
        <v>32133.302734375</v>
      </c>
      <c r="AH14" s="1">
        <v>19981.982421875</v>
      </c>
      <c r="AI14" s="1">
        <v>15797.388671875</v>
      </c>
      <c r="AJ14" s="1">
        <v>15868.4052734375</v>
      </c>
      <c r="AK14" s="1">
        <v>12096.734375</v>
      </c>
      <c r="AL14" s="1">
        <v>11041.9091796875</v>
      </c>
      <c r="AM14" s="1">
        <v>11020.408203125</v>
      </c>
      <c r="AN14" s="1">
        <v>13268.8232421875</v>
      </c>
      <c r="AO14" s="1">
        <v>9767.0205078125</v>
      </c>
      <c r="AP14" s="1">
        <v>11606.505859375</v>
      </c>
      <c r="AQ14" s="1">
        <v>7850.93896484375</v>
      </c>
      <c r="AR14" s="1">
        <v>97462.265625</v>
      </c>
      <c r="AS14" s="1">
        <v>25714.287109375</v>
      </c>
      <c r="AT14" s="1">
        <v>303497.75</v>
      </c>
      <c r="AU14" s="1">
        <v>51428.5703125</v>
      </c>
      <c r="AV14" s="1">
        <v>53317.93359375</v>
      </c>
      <c r="AW14" s="1">
        <v>36000</v>
      </c>
      <c r="AX14" s="1">
        <v>32571.916015625</v>
      </c>
      <c r="AY14" s="1">
        <v>111001.9609375</v>
      </c>
      <c r="AZ14" s="1">
        <v>18330.033203125</v>
      </c>
      <c r="BA14" s="1">
        <v>36639.18359375</v>
      </c>
      <c r="BB14" s="1">
        <v>29576.9140625</v>
      </c>
      <c r="BC14" s="1">
        <v>30145.2265625</v>
      </c>
      <c r="BD14" s="1">
        <v>21349.03515625</v>
      </c>
      <c r="BE14" s="1">
        <v>35578.2890625</v>
      </c>
      <c r="BF14" s="1">
        <v>10080.9365234375</v>
      </c>
      <c r="BG14" s="1">
        <v>33488.81640625</v>
      </c>
    </row>
    <row r="15" spans="1:59" ht="15.75" customHeight="1" x14ac:dyDescent="0.15">
      <c r="A15" s="1">
        <v>13</v>
      </c>
      <c r="B15" s="1">
        <v>76438.7890625</v>
      </c>
      <c r="C15" s="1">
        <v>45246.36328125</v>
      </c>
      <c r="D15" s="1">
        <v>62669.59375</v>
      </c>
      <c r="E15" s="1">
        <v>17124.978515625</v>
      </c>
      <c r="F15" s="1">
        <v>28418.64453125</v>
      </c>
      <c r="G15" s="1">
        <v>19611.427734375</v>
      </c>
      <c r="H15" s="1">
        <v>21667.685546875</v>
      </c>
      <c r="I15" s="1">
        <v>20189.265625</v>
      </c>
      <c r="J15" s="1">
        <v>65143.19140625</v>
      </c>
      <c r="K15" s="1">
        <v>19681.470703125</v>
      </c>
      <c r="L15" s="1">
        <v>34125.015625</v>
      </c>
      <c r="M15" s="1">
        <v>18014.818359375</v>
      </c>
      <c r="N15" s="1">
        <v>47076.27734375</v>
      </c>
      <c r="O15" s="1">
        <v>22020.671875</v>
      </c>
      <c r="P15" s="1">
        <v>37896.75390625</v>
      </c>
      <c r="Q15" s="1">
        <v>10208.44921875</v>
      </c>
      <c r="R15" s="1">
        <v>32185.21484375</v>
      </c>
      <c r="S15" s="1">
        <v>18613.34765625</v>
      </c>
      <c r="T15" s="1">
        <v>44833.4921875</v>
      </c>
      <c r="U15" s="1">
        <v>19947.3046875</v>
      </c>
      <c r="V15" s="1">
        <v>19081.8046875</v>
      </c>
      <c r="W15" s="1">
        <v>15408.9794921875</v>
      </c>
      <c r="X15" s="1">
        <v>15440.1025390625</v>
      </c>
      <c r="Y15" s="1">
        <v>14883.673828125</v>
      </c>
      <c r="Z15" s="1">
        <v>15212.8076171875</v>
      </c>
      <c r="AA15" s="1">
        <v>54281.62890625</v>
      </c>
      <c r="AB15" s="1">
        <v>22931.021484375</v>
      </c>
      <c r="AC15" s="1">
        <v>40360.22265625</v>
      </c>
      <c r="AD15" s="1">
        <v>22997.947265625</v>
      </c>
      <c r="AE15" s="1">
        <v>43354.46484375</v>
      </c>
      <c r="AF15" s="1">
        <v>36397.25390625</v>
      </c>
      <c r="AG15" s="1">
        <v>34811.08203125</v>
      </c>
      <c r="AH15" s="1">
        <v>20241.18359375</v>
      </c>
      <c r="AI15" s="1">
        <v>17113.8359375</v>
      </c>
      <c r="AJ15" s="1">
        <v>16189.416015625</v>
      </c>
      <c r="AK15" s="1">
        <v>13104.794921875</v>
      </c>
      <c r="AL15" s="1">
        <v>11198.4794921875</v>
      </c>
      <c r="AM15" s="1">
        <v>11938.775390625</v>
      </c>
      <c r="AN15" s="1">
        <v>13430.7822265625</v>
      </c>
      <c r="AO15" s="1">
        <v>10580.9384765625</v>
      </c>
      <c r="AP15" s="1">
        <v>11693.330078125</v>
      </c>
      <c r="AQ15" s="1">
        <v>8505.18359375</v>
      </c>
      <c r="AR15" s="1">
        <v>100567.6171875</v>
      </c>
      <c r="AS15" s="1">
        <v>27857.142578125</v>
      </c>
      <c r="AT15" s="1">
        <v>311734.34375</v>
      </c>
      <c r="AU15" s="1">
        <v>55714.28125</v>
      </c>
      <c r="AV15" s="1">
        <v>53792.91015625</v>
      </c>
      <c r="AW15" s="1">
        <v>39000</v>
      </c>
      <c r="AX15" s="1">
        <v>32657.0703125</v>
      </c>
      <c r="AY15" s="1">
        <v>120252.1171875</v>
      </c>
      <c r="AZ15" s="1">
        <v>18514.408203125</v>
      </c>
      <c r="BA15" s="1">
        <v>39692.44921875</v>
      </c>
      <c r="BB15" s="1">
        <v>29802.068359375</v>
      </c>
      <c r="BC15" s="1">
        <v>32657.326171875</v>
      </c>
      <c r="BD15" s="1">
        <v>21538.36328125</v>
      </c>
      <c r="BE15" s="1">
        <v>38543.140625</v>
      </c>
      <c r="BF15" s="1">
        <v>10146.6865234375</v>
      </c>
      <c r="BG15" s="1">
        <v>36279.55078125</v>
      </c>
    </row>
    <row r="16" spans="1:59" ht="15.75" customHeight="1" x14ac:dyDescent="0.15">
      <c r="A16" s="1">
        <v>14</v>
      </c>
      <c r="B16" s="1">
        <v>77349.4609375</v>
      </c>
      <c r="C16" s="1">
        <v>48726.8515625</v>
      </c>
      <c r="D16" s="1">
        <v>64131.66796875</v>
      </c>
      <c r="E16" s="1">
        <v>18442.28515625</v>
      </c>
      <c r="F16" s="1">
        <v>29071.3125</v>
      </c>
      <c r="G16" s="1">
        <v>21119.998046875</v>
      </c>
      <c r="H16" s="1">
        <v>21966.78125</v>
      </c>
      <c r="I16" s="1">
        <v>21742.28515625</v>
      </c>
      <c r="J16" s="1">
        <v>66173.0234375</v>
      </c>
      <c r="K16" s="1">
        <v>21195.427734375</v>
      </c>
      <c r="L16" s="1">
        <v>34507.41015625</v>
      </c>
      <c r="M16" s="1">
        <v>19400.5703125</v>
      </c>
      <c r="N16" s="1">
        <v>47526.98046875</v>
      </c>
      <c r="O16" s="1">
        <v>23714.568359375</v>
      </c>
      <c r="P16" s="1">
        <v>38453.609375</v>
      </c>
      <c r="Q16" s="1">
        <v>10993.7138671875</v>
      </c>
      <c r="R16" s="1">
        <v>32426.396484375</v>
      </c>
      <c r="S16" s="1">
        <v>20045.142578125</v>
      </c>
      <c r="T16" s="1">
        <v>45141.75390625</v>
      </c>
      <c r="U16" s="1">
        <v>21481.712890625</v>
      </c>
      <c r="V16" s="1">
        <v>19386.859375</v>
      </c>
      <c r="W16" s="1">
        <v>16594.283203125</v>
      </c>
      <c r="X16" s="1">
        <v>15633.091796875</v>
      </c>
      <c r="Y16" s="1">
        <v>16028.5712890625</v>
      </c>
      <c r="Z16" s="1">
        <v>15673.537109375</v>
      </c>
      <c r="AA16" s="1">
        <v>58457.13671875</v>
      </c>
      <c r="AB16" s="1">
        <v>23319.064453125</v>
      </c>
      <c r="AC16" s="1">
        <v>43464.85546875</v>
      </c>
      <c r="AD16" s="1">
        <v>23131.8125</v>
      </c>
      <c r="AE16" s="1">
        <v>46689.421875</v>
      </c>
      <c r="AF16" s="1">
        <v>36826.7890625</v>
      </c>
      <c r="AG16" s="1">
        <v>37488.85546875</v>
      </c>
      <c r="AH16" s="1">
        <v>20461.6875</v>
      </c>
      <c r="AI16" s="1">
        <v>18430.28515625</v>
      </c>
      <c r="AJ16" s="1">
        <v>16454.587890625</v>
      </c>
      <c r="AK16" s="1">
        <v>14112.8564453125</v>
      </c>
      <c r="AL16" s="1">
        <v>11339.4765625</v>
      </c>
      <c r="AM16" s="1">
        <v>12857.1416015625</v>
      </c>
      <c r="AN16" s="1">
        <v>13570.1083984375</v>
      </c>
      <c r="AO16" s="1">
        <v>11394.8564453125</v>
      </c>
      <c r="AP16" s="1">
        <v>11764.8251953125</v>
      </c>
      <c r="AQ16" s="1">
        <v>9159.427734375</v>
      </c>
      <c r="AR16" s="1">
        <v>103338.984375</v>
      </c>
      <c r="AS16" s="1">
        <v>30000</v>
      </c>
      <c r="AT16" s="1">
        <v>318929.125</v>
      </c>
      <c r="AU16" s="1">
        <v>59999.99609375</v>
      </c>
      <c r="AV16" s="1">
        <v>54188.52734375</v>
      </c>
      <c r="AW16" s="1">
        <v>41999.99609375</v>
      </c>
      <c r="AX16" s="1">
        <v>32728.484375</v>
      </c>
      <c r="AY16" s="1">
        <v>129502.28125</v>
      </c>
      <c r="AZ16" s="1">
        <v>18671.375</v>
      </c>
      <c r="BA16" s="1">
        <v>42745.7109375</v>
      </c>
      <c r="BB16" s="1">
        <v>29993.34765625</v>
      </c>
      <c r="BC16" s="1">
        <v>35169.42578125</v>
      </c>
      <c r="BD16" s="1">
        <v>21699.26171875</v>
      </c>
      <c r="BE16" s="1">
        <v>41508</v>
      </c>
      <c r="BF16" s="1">
        <v>10204.7138671875</v>
      </c>
      <c r="BG16" s="1">
        <v>39070.28125</v>
      </c>
    </row>
    <row r="17" spans="1:59" ht="15.75" customHeight="1" x14ac:dyDescent="0.15">
      <c r="A17" s="1">
        <v>15</v>
      </c>
      <c r="B17" s="1">
        <v>78092.375</v>
      </c>
      <c r="C17" s="1">
        <v>52207.34375</v>
      </c>
      <c r="D17" s="1">
        <v>65444.60546875</v>
      </c>
      <c r="E17" s="1">
        <v>19759.591796875</v>
      </c>
      <c r="F17" s="1">
        <v>29652.330078125</v>
      </c>
      <c r="G17" s="1">
        <v>22628.5703125</v>
      </c>
      <c r="H17" s="1">
        <v>22234.4609375</v>
      </c>
      <c r="I17" s="1">
        <v>23295.3046875</v>
      </c>
      <c r="J17" s="1">
        <v>67045.65625</v>
      </c>
      <c r="K17" s="1">
        <v>22709.388671875</v>
      </c>
      <c r="L17" s="1">
        <v>34856.76171875</v>
      </c>
      <c r="M17" s="1">
        <v>20786.328125</v>
      </c>
      <c r="N17" s="1">
        <v>47916.95703125</v>
      </c>
      <c r="O17" s="1">
        <v>25408.46875</v>
      </c>
      <c r="P17" s="1">
        <v>38937.95703125</v>
      </c>
      <c r="Q17" s="1">
        <v>11778.9794921875</v>
      </c>
      <c r="R17" s="1">
        <v>32613.08203125</v>
      </c>
      <c r="S17" s="1">
        <v>21476.939453125</v>
      </c>
      <c r="T17" s="1">
        <v>45408.1640625</v>
      </c>
      <c r="U17" s="1">
        <v>23016.12109375</v>
      </c>
      <c r="V17" s="1">
        <v>19646.171875</v>
      </c>
      <c r="W17" s="1">
        <v>17779.591796875</v>
      </c>
      <c r="X17" s="1">
        <v>15794.701171875</v>
      </c>
      <c r="Y17" s="1">
        <v>17173.46875</v>
      </c>
      <c r="Z17" s="1">
        <v>16075.0947265625</v>
      </c>
      <c r="AA17" s="1">
        <v>62632.65234375</v>
      </c>
      <c r="AB17" s="1">
        <v>23666.193359375</v>
      </c>
      <c r="AC17" s="1">
        <v>46569.48828125</v>
      </c>
      <c r="AD17" s="1">
        <v>23248.978515625</v>
      </c>
      <c r="AE17" s="1">
        <v>50024.38671875</v>
      </c>
      <c r="AF17" s="1">
        <v>37199.8671875</v>
      </c>
      <c r="AG17" s="1">
        <v>40166.6328125</v>
      </c>
      <c r="AH17" s="1">
        <v>20651.37109375</v>
      </c>
      <c r="AI17" s="1">
        <v>19746.736328125</v>
      </c>
      <c r="AJ17" s="1">
        <v>16676.134765625</v>
      </c>
      <c r="AK17" s="1">
        <v>15120.9169921875</v>
      </c>
      <c r="AL17" s="1">
        <v>11467.404296875</v>
      </c>
      <c r="AM17" s="1">
        <v>13775.5107421875</v>
      </c>
      <c r="AN17" s="1">
        <v>13691.2275390625</v>
      </c>
      <c r="AO17" s="1">
        <v>12208.7763671875</v>
      </c>
      <c r="AP17" s="1">
        <v>11824.525390625</v>
      </c>
      <c r="AQ17" s="1">
        <v>9813.673828125</v>
      </c>
      <c r="AR17" s="1">
        <v>105825.234375</v>
      </c>
      <c r="AS17" s="1">
        <v>32142.857421875</v>
      </c>
      <c r="AT17" s="1">
        <v>325252.96875</v>
      </c>
      <c r="AU17" s="1">
        <v>64285.7109375</v>
      </c>
      <c r="AV17" s="1">
        <v>54522.3671875</v>
      </c>
      <c r="AW17" s="1">
        <v>45000</v>
      </c>
      <c r="AX17" s="1">
        <v>32789.1953125</v>
      </c>
      <c r="AY17" s="1">
        <v>138752.453125</v>
      </c>
      <c r="AZ17" s="1">
        <v>18806.54296875</v>
      </c>
      <c r="BA17" s="1">
        <v>45798.9765625</v>
      </c>
      <c r="BB17" s="1">
        <v>30157.802734375</v>
      </c>
      <c r="BC17" s="1">
        <v>37681.53125</v>
      </c>
      <c r="BD17" s="1">
        <v>21837.5078125</v>
      </c>
      <c r="BE17" s="1">
        <v>44472.85546875</v>
      </c>
      <c r="BF17" s="1">
        <v>10256.40625</v>
      </c>
      <c r="BG17" s="1">
        <v>41861.01953125</v>
      </c>
    </row>
    <row r="18" spans="1:59" ht="15.75" customHeight="1" x14ac:dyDescent="0.15">
      <c r="A18" s="1">
        <v>16</v>
      </c>
      <c r="B18" s="1">
        <v>78706.3125</v>
      </c>
      <c r="C18" s="1">
        <v>55687.83203125</v>
      </c>
      <c r="D18" s="1">
        <v>66630.6875</v>
      </c>
      <c r="E18" s="1">
        <v>21076.8984375</v>
      </c>
      <c r="F18" s="1">
        <v>30172.734375</v>
      </c>
      <c r="G18" s="1">
        <v>24137.140625</v>
      </c>
      <c r="H18" s="1">
        <v>22475.734375</v>
      </c>
      <c r="I18" s="1">
        <v>24848.326171875</v>
      </c>
      <c r="J18" s="1">
        <v>67792.46875</v>
      </c>
      <c r="K18" s="1">
        <v>24223.34765625</v>
      </c>
      <c r="L18" s="1">
        <v>35177.90234375</v>
      </c>
      <c r="M18" s="1">
        <v>22172.08203125</v>
      </c>
      <c r="N18" s="1">
        <v>48257.65625</v>
      </c>
      <c r="O18" s="1">
        <v>27102.3671875</v>
      </c>
      <c r="P18" s="1">
        <v>39362.73828125</v>
      </c>
      <c r="Q18" s="1">
        <v>12564.2451171875</v>
      </c>
      <c r="R18" s="1">
        <v>32760.107421875</v>
      </c>
      <c r="S18" s="1">
        <v>22908.734375</v>
      </c>
      <c r="T18" s="1">
        <v>45640.6640625</v>
      </c>
      <c r="U18" s="1">
        <v>24550.529296875</v>
      </c>
      <c r="V18" s="1">
        <v>19868.734375</v>
      </c>
      <c r="W18" s="1">
        <v>18964.896484375</v>
      </c>
      <c r="X18" s="1">
        <v>15931.5302734375</v>
      </c>
      <c r="Y18" s="1">
        <v>18318.3671875</v>
      </c>
      <c r="Z18" s="1">
        <v>16427.22265625</v>
      </c>
      <c r="AA18" s="1">
        <v>66808.15625</v>
      </c>
      <c r="AB18" s="1">
        <v>23978.8046875</v>
      </c>
      <c r="AC18" s="1">
        <v>49674.12109375</v>
      </c>
      <c r="AD18" s="1">
        <v>23352.4765625</v>
      </c>
      <c r="AE18" s="1">
        <v>53359.33984375</v>
      </c>
      <c r="AF18" s="1">
        <v>37526.86328125</v>
      </c>
      <c r="AG18" s="1">
        <v>42844.40625</v>
      </c>
      <c r="AH18" s="1">
        <v>20816.1484375</v>
      </c>
      <c r="AI18" s="1">
        <v>21063.185546875</v>
      </c>
      <c r="AJ18" s="1">
        <v>16863.15625</v>
      </c>
      <c r="AK18" s="1">
        <v>16128.978515625</v>
      </c>
      <c r="AL18" s="1">
        <v>11584.2333984375</v>
      </c>
      <c r="AM18" s="1">
        <v>14693.876953125</v>
      </c>
      <c r="AN18" s="1">
        <v>13797.4921875</v>
      </c>
      <c r="AO18" s="1">
        <v>13022.6943359375</v>
      </c>
      <c r="AP18" s="1">
        <v>11874.9833984375</v>
      </c>
      <c r="AQ18" s="1">
        <v>10467.91796875</v>
      </c>
      <c r="AR18" s="1">
        <v>108066.5</v>
      </c>
      <c r="AS18" s="1">
        <v>34285.71484375</v>
      </c>
      <c r="AT18" s="1">
        <v>330843.65625</v>
      </c>
      <c r="AU18" s="1">
        <v>68571.4296875</v>
      </c>
      <c r="AV18" s="1">
        <v>54807.32421875</v>
      </c>
      <c r="AW18" s="1">
        <v>48000</v>
      </c>
      <c r="AX18" s="1">
        <v>32841.41015625</v>
      </c>
      <c r="AY18" s="1">
        <v>148002.609375</v>
      </c>
      <c r="AZ18" s="1">
        <v>18924.119140625</v>
      </c>
      <c r="BA18" s="1">
        <v>48852.24609375</v>
      </c>
      <c r="BB18" s="1">
        <v>30300.673828125</v>
      </c>
      <c r="BC18" s="1">
        <v>40193.6328125</v>
      </c>
      <c r="BD18" s="1">
        <v>21957.447265625</v>
      </c>
      <c r="BE18" s="1">
        <v>47437.71484375</v>
      </c>
      <c r="BF18" s="1">
        <v>10302.8349609375</v>
      </c>
      <c r="BG18" s="1">
        <v>44651.7578125</v>
      </c>
    </row>
    <row r="19" spans="1:59" ht="15.75" customHeight="1" x14ac:dyDescent="0.15">
      <c r="A19" s="1">
        <v>17</v>
      </c>
      <c r="B19" s="1">
        <v>79219.59375</v>
      </c>
      <c r="C19" s="1">
        <v>59168.3203125</v>
      </c>
      <c r="D19" s="1">
        <v>67707.984375</v>
      </c>
      <c r="E19" s="1">
        <v>22394.203125</v>
      </c>
      <c r="F19" s="1">
        <v>30641.48046875</v>
      </c>
      <c r="G19" s="1">
        <v>25645.7109375</v>
      </c>
      <c r="H19" s="1">
        <v>22694.5703125</v>
      </c>
      <c r="I19" s="1">
        <v>26401.345703125</v>
      </c>
      <c r="J19" s="1">
        <v>68437.375</v>
      </c>
      <c r="K19" s="1">
        <v>25737.306640625</v>
      </c>
      <c r="L19" s="1">
        <v>35474.68359375</v>
      </c>
      <c r="M19" s="1">
        <v>23557.837890625</v>
      </c>
      <c r="N19" s="1">
        <v>48557.84765625</v>
      </c>
      <c r="O19" s="1">
        <v>28796.263671875</v>
      </c>
      <c r="P19" s="1">
        <v>39738.03125</v>
      </c>
      <c r="Q19" s="1">
        <v>13349.509765625</v>
      </c>
      <c r="R19" s="1">
        <v>32877.703125</v>
      </c>
      <c r="S19" s="1">
        <v>24340.529296875</v>
      </c>
      <c r="T19" s="1">
        <v>45845.3046875</v>
      </c>
      <c r="U19" s="1">
        <v>26084.9375</v>
      </c>
      <c r="V19" s="1">
        <v>20061.44140625</v>
      </c>
      <c r="W19" s="1">
        <v>20150.201171875</v>
      </c>
      <c r="X19" s="1">
        <v>16048.5302734375</v>
      </c>
      <c r="Y19" s="1">
        <v>19463.265625</v>
      </c>
      <c r="Z19" s="1">
        <v>16737.828125</v>
      </c>
      <c r="AA19" s="1">
        <v>70983.6640625</v>
      </c>
      <c r="AB19" s="1">
        <v>24262.0078125</v>
      </c>
      <c r="AC19" s="1">
        <v>52778.75</v>
      </c>
      <c r="AD19" s="1">
        <v>23444.650390625</v>
      </c>
      <c r="AE19" s="1">
        <v>56694.30078125</v>
      </c>
      <c r="AF19" s="1">
        <v>37815.78515625</v>
      </c>
      <c r="AG19" s="1">
        <v>45522.1796875</v>
      </c>
      <c r="AH19" s="1">
        <v>20960.546875</v>
      </c>
      <c r="AI19" s="1">
        <v>22379.6328125</v>
      </c>
      <c r="AJ19" s="1">
        <v>17022.51953125</v>
      </c>
      <c r="AK19" s="1">
        <v>17137.0390625</v>
      </c>
      <c r="AL19" s="1">
        <v>11691.5439453125</v>
      </c>
      <c r="AM19" s="1">
        <v>15612.2451171875</v>
      </c>
      <c r="AN19" s="1">
        <v>13891.482421875</v>
      </c>
      <c r="AO19" s="1">
        <v>13836.6123046875</v>
      </c>
      <c r="AP19" s="1">
        <v>11918.08984375</v>
      </c>
      <c r="AQ19" s="1">
        <v>11122.1630859375</v>
      </c>
      <c r="AR19" s="1">
        <v>110095.875</v>
      </c>
      <c r="AS19" s="1">
        <v>36428.5703125</v>
      </c>
      <c r="AT19" s="1">
        <v>335812.6875</v>
      </c>
      <c r="AU19" s="1">
        <v>72857.140625</v>
      </c>
      <c r="AV19" s="1">
        <v>55053.01953125</v>
      </c>
      <c r="AW19" s="1">
        <v>51000</v>
      </c>
      <c r="AX19" s="1">
        <v>32886.7890625</v>
      </c>
      <c r="AY19" s="1">
        <v>157252.765625</v>
      </c>
      <c r="AZ19" s="1">
        <v>19027.3046875</v>
      </c>
      <c r="BA19" s="1">
        <v>51905.5078125</v>
      </c>
      <c r="BB19" s="1">
        <v>30425.947265625</v>
      </c>
      <c r="BC19" s="1">
        <v>42705.734375</v>
      </c>
      <c r="BD19" s="1">
        <v>22062.421875</v>
      </c>
      <c r="BE19" s="1">
        <v>50402.56640625</v>
      </c>
      <c r="BF19" s="1">
        <v>10344.830078125</v>
      </c>
      <c r="BG19" s="1">
        <v>47442.48828125</v>
      </c>
    </row>
    <row r="20" spans="1:59" ht="15.75" customHeight="1" x14ac:dyDescent="0.15">
      <c r="A20" s="1">
        <v>18</v>
      </c>
      <c r="B20" s="1">
        <v>79653.203125</v>
      </c>
      <c r="C20" s="1">
        <v>62648.81640625</v>
      </c>
      <c r="D20" s="1">
        <v>68691.203125</v>
      </c>
      <c r="E20" s="1">
        <v>23711.51171875</v>
      </c>
      <c r="F20" s="1">
        <v>31065.90234375</v>
      </c>
      <c r="G20" s="1">
        <v>27154.28515625</v>
      </c>
      <c r="H20" s="1">
        <v>22894.1640625</v>
      </c>
      <c r="I20" s="1">
        <v>27954.369140625</v>
      </c>
      <c r="J20" s="1">
        <v>68998.8046875</v>
      </c>
      <c r="K20" s="1">
        <v>27251.267578125</v>
      </c>
      <c r="L20" s="1">
        <v>35750.26171875</v>
      </c>
      <c r="M20" s="1">
        <v>24943.59375</v>
      </c>
      <c r="N20" s="1">
        <v>48824.36328125</v>
      </c>
      <c r="O20" s="1">
        <v>30490.1640625</v>
      </c>
      <c r="P20" s="1">
        <v>40071.8046875</v>
      </c>
      <c r="Q20" s="1">
        <v>14134.775390625</v>
      </c>
      <c r="R20" s="1">
        <v>32973.0546875</v>
      </c>
      <c r="S20" s="1">
        <v>25772.328125</v>
      </c>
      <c r="T20" s="1">
        <v>46026.78515625</v>
      </c>
      <c r="U20" s="1">
        <v>27619.34765625</v>
      </c>
      <c r="V20" s="1">
        <v>20229.62890625</v>
      </c>
      <c r="W20" s="1">
        <v>21335.509765625</v>
      </c>
      <c r="X20" s="1">
        <v>16149.458984375</v>
      </c>
      <c r="Y20" s="1">
        <v>20608.1640625</v>
      </c>
      <c r="Z20" s="1">
        <v>17013.34765625</v>
      </c>
      <c r="AA20" s="1">
        <v>75159.1796875</v>
      </c>
      <c r="AB20" s="1">
        <v>24519.93359375</v>
      </c>
      <c r="AC20" s="1">
        <v>55883.3828125</v>
      </c>
      <c r="AD20" s="1">
        <v>23527.318359375</v>
      </c>
      <c r="AE20" s="1">
        <v>60029.265625</v>
      </c>
      <c r="AF20" s="1">
        <v>38072.890625</v>
      </c>
      <c r="AG20" s="1">
        <v>48199.95703125</v>
      </c>
      <c r="AH20" s="1">
        <v>21088.07421875</v>
      </c>
      <c r="AI20" s="1">
        <v>23696.08203125</v>
      </c>
      <c r="AJ20" s="1">
        <v>17159.470703125</v>
      </c>
      <c r="AK20" s="1">
        <v>18145.099609375</v>
      </c>
      <c r="AL20" s="1">
        <v>11790.6142578125</v>
      </c>
      <c r="AM20" s="1">
        <v>16530.61328125</v>
      </c>
      <c r="AN20" s="1">
        <v>13975.21875</v>
      </c>
      <c r="AO20" s="1">
        <v>14650.53125</v>
      </c>
      <c r="AP20" s="1">
        <v>11955.2626953125</v>
      </c>
      <c r="AQ20" s="1">
        <v>11776.4091796875</v>
      </c>
      <c r="AR20" s="1">
        <v>111940.96875</v>
      </c>
      <c r="AS20" s="1">
        <v>38571.4296875</v>
      </c>
      <c r="AT20" s="1">
        <v>340251.34375</v>
      </c>
      <c r="AU20" s="1">
        <v>77142.859375</v>
      </c>
      <c r="AV20" s="1">
        <v>55266.7421875</v>
      </c>
      <c r="AW20" s="1">
        <v>54000</v>
      </c>
      <c r="AX20" s="1">
        <v>32926.58984375</v>
      </c>
      <c r="AY20" s="1">
        <v>166502.9375</v>
      </c>
      <c r="AZ20" s="1">
        <v>19118.578125</v>
      </c>
      <c r="BA20" s="1">
        <v>54958.7734375</v>
      </c>
      <c r="BB20" s="1">
        <v>30536.69140625</v>
      </c>
      <c r="BC20" s="1">
        <v>45217.8359375</v>
      </c>
      <c r="BD20" s="1">
        <v>22155.00390625</v>
      </c>
      <c r="BE20" s="1">
        <v>53367.4296875</v>
      </c>
      <c r="BF20" s="1">
        <v>10383.056640625</v>
      </c>
      <c r="BG20" s="1">
        <v>50233.2265625</v>
      </c>
    </row>
    <row r="21" spans="1:59" ht="15.75" customHeight="1" x14ac:dyDescent="0.15">
      <c r="A21" s="1">
        <v>19</v>
      </c>
      <c r="B21" s="1">
        <v>80022.9765625</v>
      </c>
      <c r="C21" s="1">
        <v>66129.3046875</v>
      </c>
      <c r="D21" s="1">
        <v>69592.5078125</v>
      </c>
      <c r="E21" s="1">
        <v>25028.81640625</v>
      </c>
      <c r="F21" s="1">
        <v>31452.03125</v>
      </c>
      <c r="G21" s="1">
        <v>28662.85546875</v>
      </c>
      <c r="H21" s="1">
        <v>23077.107421875</v>
      </c>
      <c r="I21" s="1">
        <v>29507.38671875</v>
      </c>
      <c r="J21" s="1">
        <v>69491.171875</v>
      </c>
      <c r="K21" s="1">
        <v>28765.224609375</v>
      </c>
      <c r="L21" s="1">
        <v>36007.21484375</v>
      </c>
      <c r="M21" s="1">
        <v>26329.34765625</v>
      </c>
      <c r="N21" s="1">
        <v>49062.5859375</v>
      </c>
      <c r="O21" s="1">
        <v>32184.060546875</v>
      </c>
      <c r="P21" s="1">
        <v>40370.42578125</v>
      </c>
      <c r="Q21" s="1">
        <v>14920.0419921875</v>
      </c>
      <c r="R21" s="1">
        <v>33051.32421875</v>
      </c>
      <c r="S21" s="1">
        <v>27204.12109375</v>
      </c>
      <c r="T21" s="1">
        <v>46188.80859375</v>
      </c>
      <c r="U21" s="1">
        <v>29153.75390625</v>
      </c>
      <c r="V21" s="1">
        <v>20377.4921875</v>
      </c>
      <c r="W21" s="1">
        <v>22520.814453125</v>
      </c>
      <c r="X21" s="1">
        <v>16237.216796875</v>
      </c>
      <c r="Y21" s="1">
        <v>21753.060546875</v>
      </c>
      <c r="Z21" s="1">
        <v>17259.037109375</v>
      </c>
      <c r="AA21" s="1">
        <v>79334.6875</v>
      </c>
      <c r="AB21" s="1">
        <v>24755.953125</v>
      </c>
      <c r="AC21" s="1">
        <v>58988.015625</v>
      </c>
      <c r="AD21" s="1">
        <v>23601.935546875</v>
      </c>
      <c r="AE21" s="1">
        <v>63364.21875</v>
      </c>
      <c r="AF21" s="1">
        <v>38303.15234375</v>
      </c>
      <c r="AG21" s="1">
        <v>50877.73046875</v>
      </c>
      <c r="AH21" s="1">
        <v>21201.48828125</v>
      </c>
      <c r="AI21" s="1">
        <v>25012.53125</v>
      </c>
      <c r="AJ21" s="1">
        <v>17278.07421875</v>
      </c>
      <c r="AK21" s="1">
        <v>19153.162109375</v>
      </c>
      <c r="AL21" s="1">
        <v>11882.4912109375</v>
      </c>
      <c r="AM21" s="1">
        <v>17448.98046875</v>
      </c>
      <c r="AN21" s="1">
        <v>14050.2998046875</v>
      </c>
      <c r="AO21" s="1">
        <v>15464.44921875</v>
      </c>
      <c r="AP21" s="1">
        <v>11987.58984375</v>
      </c>
      <c r="AQ21" s="1">
        <v>12430.6533203125</v>
      </c>
      <c r="AR21" s="1">
        <v>113624.8984375</v>
      </c>
      <c r="AS21" s="1">
        <v>40714.28515625</v>
      </c>
      <c r="AT21" s="1">
        <v>344234.625</v>
      </c>
      <c r="AU21" s="1">
        <v>81428.5703125</v>
      </c>
      <c r="AV21" s="1">
        <v>55454.14453125</v>
      </c>
      <c r="AW21" s="1">
        <v>57000</v>
      </c>
      <c r="AX21" s="1">
        <v>32961.7734375</v>
      </c>
      <c r="AY21" s="1">
        <v>175753.109375</v>
      </c>
      <c r="AZ21" s="1">
        <v>19199.89453125</v>
      </c>
      <c r="BA21" s="1">
        <v>58012.0390625</v>
      </c>
      <c r="BB21" s="1">
        <v>30635.291015625</v>
      </c>
      <c r="BC21" s="1">
        <v>47729.9375</v>
      </c>
      <c r="BD21" s="1">
        <v>22237.240234375</v>
      </c>
      <c r="BE21" s="1">
        <v>56332.28515625</v>
      </c>
      <c r="BF21" s="1">
        <v>10418.044921875</v>
      </c>
      <c r="BG21" s="1">
        <v>53023.95703125</v>
      </c>
    </row>
    <row r="22" spans="1:59" ht="15.75" customHeight="1" x14ac:dyDescent="0.15">
      <c r="A22" s="1">
        <v>20</v>
      </c>
      <c r="B22" s="1">
        <v>80340.9921875</v>
      </c>
      <c r="C22" s="1">
        <v>69609.7890625</v>
      </c>
      <c r="D22" s="1">
        <v>70422.03125</v>
      </c>
      <c r="E22" s="1">
        <v>26346.123046875</v>
      </c>
      <c r="F22" s="1">
        <v>31804.87890625</v>
      </c>
      <c r="G22" s="1">
        <v>30171.427734375</v>
      </c>
      <c r="H22" s="1">
        <v>23245.5390625</v>
      </c>
      <c r="I22" s="1">
        <v>31060.408203125</v>
      </c>
      <c r="J22" s="1">
        <v>69925.8359375</v>
      </c>
      <c r="K22" s="1">
        <v>30279.185546875</v>
      </c>
      <c r="L22" s="1">
        <v>36247.703125</v>
      </c>
      <c r="M22" s="1">
        <v>27715.1015625</v>
      </c>
      <c r="N22" s="1">
        <v>49276.80859375</v>
      </c>
      <c r="O22" s="1">
        <v>33877.95703125</v>
      </c>
      <c r="P22" s="1">
        <v>40639.03515625</v>
      </c>
      <c r="Q22" s="1">
        <v>15705.306640625</v>
      </c>
      <c r="R22" s="1">
        <v>33116.28125</v>
      </c>
      <c r="S22" s="1">
        <v>28635.91796875</v>
      </c>
      <c r="T22" s="1">
        <v>46334.3203125</v>
      </c>
      <c r="U22" s="1">
        <v>30688.162109375</v>
      </c>
      <c r="V22" s="1">
        <v>20508.345703125</v>
      </c>
      <c r="W22" s="1">
        <v>23706.12109375</v>
      </c>
      <c r="X22" s="1">
        <v>16314.0751953125</v>
      </c>
      <c r="Y22" s="1">
        <v>22897.958984375</v>
      </c>
      <c r="Z22" s="1">
        <v>17479.216796875</v>
      </c>
      <c r="AA22" s="1">
        <v>83510.1953125</v>
      </c>
      <c r="AB22" s="1">
        <v>24972.8515625</v>
      </c>
      <c r="AC22" s="1">
        <v>62092.6484375</v>
      </c>
      <c r="AD22" s="1">
        <v>23669.666015625</v>
      </c>
      <c r="AE22" s="1">
        <v>66699.1796875</v>
      </c>
      <c r="AF22" s="1">
        <v>38510.5625</v>
      </c>
      <c r="AG22" s="1">
        <v>53555.50390625</v>
      </c>
      <c r="AH22" s="1">
        <v>21302.984375</v>
      </c>
      <c r="AI22" s="1">
        <v>26328.978515625</v>
      </c>
      <c r="AJ22" s="1">
        <v>17381.515625</v>
      </c>
      <c r="AK22" s="1">
        <v>20161.22265625</v>
      </c>
      <c r="AL22" s="1">
        <v>11968.0439453125</v>
      </c>
      <c r="AM22" s="1">
        <v>18367.345703125</v>
      </c>
      <c r="AN22" s="1">
        <v>14118.0078125</v>
      </c>
      <c r="AO22" s="1">
        <v>16278.3681640625</v>
      </c>
      <c r="AP22" s="1">
        <v>12015.9140625</v>
      </c>
      <c r="AQ22" s="1">
        <v>13084.8974609375</v>
      </c>
      <c r="AR22" s="1">
        <v>115167.1640625</v>
      </c>
      <c r="AS22" s="1">
        <v>42857.140625</v>
      </c>
      <c r="AT22" s="1">
        <v>347824.625</v>
      </c>
      <c r="AU22" s="1">
        <v>85714.28125</v>
      </c>
      <c r="AV22" s="1">
        <v>55619.6328125</v>
      </c>
      <c r="AW22" s="1">
        <v>59999.99609375</v>
      </c>
      <c r="AX22" s="1">
        <v>32993.09765625</v>
      </c>
      <c r="AY22" s="1">
        <v>185003.25</v>
      </c>
      <c r="AZ22" s="1">
        <v>19272.798828125</v>
      </c>
      <c r="BA22" s="1">
        <v>61065.30078125</v>
      </c>
      <c r="BB22" s="1">
        <v>30723.646484375</v>
      </c>
      <c r="BC22" s="1">
        <v>50242.0390625</v>
      </c>
      <c r="BD22" s="1">
        <v>22310.744140625</v>
      </c>
      <c r="BE22" s="1">
        <v>59297.140625</v>
      </c>
      <c r="BF22" s="1">
        <v>10450.2275390625</v>
      </c>
      <c r="BG22" s="1">
        <v>55814.69140625</v>
      </c>
    </row>
    <row r="23" spans="1:59" ht="15.75" customHeight="1" x14ac:dyDescent="0.15">
      <c r="A23" s="1">
        <v>21</v>
      </c>
      <c r="B23" s="1">
        <v>80616.625</v>
      </c>
      <c r="C23" s="1">
        <v>73090.28125</v>
      </c>
      <c r="D23" s="1">
        <v>71188.265625</v>
      </c>
      <c r="E23" s="1">
        <v>27663.4296875</v>
      </c>
      <c r="F23" s="1">
        <v>32128.63671875</v>
      </c>
      <c r="G23" s="1">
        <v>31679.998046875</v>
      </c>
      <c r="H23" s="1">
        <v>23401.232421875</v>
      </c>
      <c r="I23" s="1">
        <v>32613.4296875</v>
      </c>
      <c r="J23" s="1">
        <v>70311.921875</v>
      </c>
      <c r="K23" s="1">
        <v>31793.14453125</v>
      </c>
      <c r="L23" s="1">
        <v>36473.52734375</v>
      </c>
      <c r="M23" s="1">
        <v>29100.859375</v>
      </c>
      <c r="N23" s="1">
        <v>49470.50390625</v>
      </c>
      <c r="O23" s="1">
        <v>35571.859375</v>
      </c>
      <c r="P23" s="1">
        <v>40881.828125</v>
      </c>
      <c r="Q23" s="1">
        <v>16490.572265625</v>
      </c>
      <c r="R23" s="1">
        <v>33170.734375</v>
      </c>
      <c r="S23" s="1">
        <v>30067.71484375</v>
      </c>
      <c r="T23" s="1">
        <v>46465.73046875</v>
      </c>
      <c r="U23" s="1">
        <v>32222.572265625</v>
      </c>
      <c r="V23" s="1">
        <v>20624.8515625</v>
      </c>
      <c r="W23" s="1">
        <v>24891.427734375</v>
      </c>
      <c r="X23" s="1">
        <v>16381.826171875</v>
      </c>
      <c r="Y23" s="1">
        <v>24042.857421875</v>
      </c>
      <c r="Z23" s="1">
        <v>17677.45703125</v>
      </c>
      <c r="AA23" s="1">
        <v>87685.7109375</v>
      </c>
      <c r="AB23" s="1">
        <v>25172.95703125</v>
      </c>
      <c r="AC23" s="1">
        <v>65197.2890625</v>
      </c>
      <c r="AD23" s="1">
        <v>23731.45703125</v>
      </c>
      <c r="AE23" s="1">
        <v>70034.140625</v>
      </c>
      <c r="AF23" s="1">
        <v>38698.359375</v>
      </c>
      <c r="AG23" s="1">
        <v>56233.28515625</v>
      </c>
      <c r="AH23" s="1">
        <v>21394.330078125</v>
      </c>
      <c r="AI23" s="1">
        <v>27645.431640625</v>
      </c>
      <c r="AJ23" s="1">
        <v>17472.310546875</v>
      </c>
      <c r="AK23" s="1">
        <v>21169.28515625</v>
      </c>
      <c r="AL23" s="1">
        <v>12047.9970703125</v>
      </c>
      <c r="AM23" s="1">
        <v>19285.71484375</v>
      </c>
      <c r="AN23" s="1">
        <v>14179.384765625</v>
      </c>
      <c r="AO23" s="1">
        <v>17092.287109375</v>
      </c>
      <c r="AP23" s="1">
        <v>12040.8994140625</v>
      </c>
      <c r="AQ23" s="1">
        <v>13739.142578125</v>
      </c>
      <c r="AR23" s="1">
        <v>116584.3125</v>
      </c>
      <c r="AS23" s="1">
        <v>45000.00390625</v>
      </c>
      <c r="AT23" s="1">
        <v>351073.21875</v>
      </c>
      <c r="AU23" s="1">
        <v>90000.0078125</v>
      </c>
      <c r="AV23" s="1">
        <v>55766.703125</v>
      </c>
      <c r="AW23" s="1">
        <v>63000</v>
      </c>
      <c r="AX23" s="1">
        <v>33021.1640625</v>
      </c>
      <c r="AY23" s="1">
        <v>194253.4375</v>
      </c>
      <c r="AZ23" s="1">
        <v>19338.529296875</v>
      </c>
      <c r="BA23" s="1">
        <v>64118.5703125</v>
      </c>
      <c r="BB23" s="1">
        <v>30803.291015625</v>
      </c>
      <c r="BC23" s="1">
        <v>52754.140625</v>
      </c>
      <c r="BD23" s="1">
        <v>22376.828125</v>
      </c>
      <c r="BE23" s="1">
        <v>62262.00390625</v>
      </c>
      <c r="BF23" s="1">
        <v>10479.9609375</v>
      </c>
      <c r="BG23" s="1">
        <v>58605.4296875</v>
      </c>
    </row>
    <row r="24" spans="1:59" ht="15.75" customHeight="1" x14ac:dyDescent="0.15">
      <c r="A24" s="1">
        <v>22</v>
      </c>
      <c r="B24" s="1">
        <v>80857.1875</v>
      </c>
      <c r="C24" s="1">
        <v>76570.7734375</v>
      </c>
      <c r="D24" s="1">
        <v>71898.3828125</v>
      </c>
      <c r="E24" s="1">
        <v>28980.736328125</v>
      </c>
      <c r="F24" s="1">
        <v>32426.830078125</v>
      </c>
      <c r="G24" s="1">
        <v>33188.56640625</v>
      </c>
      <c r="H24" s="1">
        <v>23545.673828125</v>
      </c>
      <c r="I24" s="1">
        <v>34166.44921875</v>
      </c>
      <c r="J24" s="1">
        <v>70656.7421875</v>
      </c>
      <c r="K24" s="1">
        <v>33307.10546875</v>
      </c>
      <c r="L24" s="1">
        <v>36686.2265625</v>
      </c>
      <c r="M24" s="1">
        <v>30486.61328125</v>
      </c>
      <c r="N24" s="1">
        <v>49646.5078125</v>
      </c>
      <c r="O24" s="1">
        <v>37265.75390625</v>
      </c>
      <c r="P24" s="1">
        <v>41102.28125</v>
      </c>
      <c r="Q24" s="1">
        <v>17275.837890625</v>
      </c>
      <c r="R24" s="1">
        <v>33216.77734375</v>
      </c>
      <c r="S24" s="1">
        <v>31499.51171875</v>
      </c>
      <c r="T24" s="1">
        <v>46584.96875</v>
      </c>
      <c r="U24" s="1">
        <v>33756.98046875</v>
      </c>
      <c r="V24" s="1">
        <v>20729.154296875</v>
      </c>
      <c r="W24" s="1">
        <v>26076.732421875</v>
      </c>
      <c r="X24" s="1">
        <v>16441.904296875</v>
      </c>
      <c r="Y24" s="1">
        <v>25187.755859375</v>
      </c>
      <c r="Z24" s="1">
        <v>17856.720703125</v>
      </c>
      <c r="AA24" s="1">
        <v>91861.21875</v>
      </c>
      <c r="AB24" s="1">
        <v>25358.21875</v>
      </c>
      <c r="AC24" s="1">
        <v>68301.9140625</v>
      </c>
      <c r="AD24" s="1">
        <v>23788.083984375</v>
      </c>
      <c r="AE24" s="1">
        <v>73369.09375</v>
      </c>
      <c r="AF24" s="1">
        <v>38869.19140625</v>
      </c>
      <c r="AG24" s="1">
        <v>58911.05859375</v>
      </c>
      <c r="AH24" s="1">
        <v>21476.958984375</v>
      </c>
      <c r="AI24" s="1">
        <v>28961.87890625</v>
      </c>
      <c r="AJ24" s="1">
        <v>17552.48046875</v>
      </c>
      <c r="AK24" s="1">
        <v>22177.345703125</v>
      </c>
      <c r="AL24" s="1">
        <v>12122.9658203125</v>
      </c>
      <c r="AM24" s="1">
        <v>20204.08203125</v>
      </c>
      <c r="AN24" s="1">
        <v>14235.2861328125</v>
      </c>
      <c r="AO24" s="1">
        <v>17906.205078125</v>
      </c>
      <c r="AP24" s="1">
        <v>12063.0732421875</v>
      </c>
      <c r="AQ24" s="1">
        <v>14393.3876953125</v>
      </c>
      <c r="AR24" s="1">
        <v>117890.4921875</v>
      </c>
      <c r="AS24" s="1">
        <v>47142.859375</v>
      </c>
      <c r="AT24" s="1">
        <v>354023.8125</v>
      </c>
      <c r="AU24" s="1">
        <v>94285.7109375</v>
      </c>
      <c r="AV24" s="1">
        <v>55898.1640625</v>
      </c>
      <c r="AW24" s="1">
        <v>66000</v>
      </c>
      <c r="AX24" s="1">
        <v>33046.4609375</v>
      </c>
      <c r="AY24" s="1">
        <v>203503.59375</v>
      </c>
      <c r="AZ24" s="1">
        <v>19398.109375</v>
      </c>
      <c r="BA24" s="1">
        <v>67171.8359375</v>
      </c>
      <c r="BB24" s="1">
        <v>30875.45703125</v>
      </c>
      <c r="BC24" s="1">
        <v>55266.2421875</v>
      </c>
      <c r="BD24" s="1">
        <v>22436.552734375</v>
      </c>
      <c r="BE24" s="1">
        <v>65226.859375</v>
      </c>
      <c r="BF24" s="1">
        <v>10507.5419921875</v>
      </c>
      <c r="BG24" s="1">
        <v>61396.1640625</v>
      </c>
    </row>
    <row r="25" spans="1:59" ht="15.75" customHeight="1" x14ac:dyDescent="0.15">
      <c r="A25" s="1">
        <v>23</v>
      </c>
      <c r="B25" s="1">
        <v>81068.4765625</v>
      </c>
      <c r="C25" s="1">
        <v>80051.2578125</v>
      </c>
      <c r="D25" s="1">
        <v>72558.5390625</v>
      </c>
      <c r="E25" s="1">
        <v>30298.0390625</v>
      </c>
      <c r="F25" s="1">
        <v>32702.439453125</v>
      </c>
      <c r="G25" s="1">
        <v>34697.140625</v>
      </c>
      <c r="H25" s="1">
        <v>23680.12109375</v>
      </c>
      <c r="I25" s="1">
        <v>35719.46875</v>
      </c>
      <c r="J25" s="1">
        <v>70966.28125</v>
      </c>
      <c r="K25" s="1">
        <v>34821.05859375</v>
      </c>
      <c r="L25" s="1">
        <v>36887.109375</v>
      </c>
      <c r="M25" s="1">
        <v>31872.369140625</v>
      </c>
      <c r="N25" s="1">
        <v>49807.16015625</v>
      </c>
      <c r="O25" s="1">
        <v>38959.65234375</v>
      </c>
      <c r="P25" s="1">
        <v>41303.265625</v>
      </c>
      <c r="Q25" s="1">
        <v>18061.1015625</v>
      </c>
      <c r="R25" s="1">
        <v>33256.0390625</v>
      </c>
      <c r="S25" s="1">
        <v>32931.3046875</v>
      </c>
      <c r="T25" s="1">
        <v>46693.64453125</v>
      </c>
      <c r="U25" s="1">
        <v>35291.38671875</v>
      </c>
      <c r="V25" s="1">
        <v>20823.01171875</v>
      </c>
      <c r="W25" s="1">
        <v>27262.0390625</v>
      </c>
      <c r="X25" s="1">
        <v>16495.46484375</v>
      </c>
      <c r="Y25" s="1">
        <v>26332.65234375</v>
      </c>
      <c r="Z25" s="1">
        <v>18019.48046875</v>
      </c>
      <c r="AA25" s="1">
        <v>96036.734375</v>
      </c>
      <c r="AB25" s="1">
        <v>25530.294921875</v>
      </c>
      <c r="AC25" s="1">
        <v>71406.546875</v>
      </c>
      <c r="AD25" s="1">
        <v>23840.19140625</v>
      </c>
      <c r="AE25" s="1">
        <v>76704.0546875</v>
      </c>
      <c r="AF25" s="1">
        <v>39025.26953125</v>
      </c>
      <c r="AG25" s="1">
        <v>61588.83203125</v>
      </c>
      <c r="AH25" s="1">
        <v>21552.0546875</v>
      </c>
      <c r="AI25" s="1">
        <v>30278.326171875</v>
      </c>
      <c r="AJ25" s="1">
        <v>17623.6484375</v>
      </c>
      <c r="AK25" s="1">
        <v>23185.40625</v>
      </c>
      <c r="AL25" s="1">
        <v>12193.466796875</v>
      </c>
      <c r="AM25" s="1">
        <v>21122.447265625</v>
      </c>
      <c r="AN25" s="1">
        <v>14286.4150390625</v>
      </c>
      <c r="AO25" s="1">
        <v>18720.123046875</v>
      </c>
      <c r="AP25" s="1">
        <v>12082.86328125</v>
      </c>
      <c r="AQ25" s="1">
        <v>15047.6328125</v>
      </c>
      <c r="AR25" s="1">
        <v>119097.8125</v>
      </c>
      <c r="AS25" s="1">
        <v>49285.71484375</v>
      </c>
      <c r="AT25" s="1">
        <v>356713.09375</v>
      </c>
      <c r="AU25" s="1">
        <v>98571.4296875</v>
      </c>
      <c r="AV25" s="1">
        <v>56016.29296875</v>
      </c>
      <c r="AW25" s="1">
        <v>69000</v>
      </c>
      <c r="AX25" s="1">
        <v>33069.37890625</v>
      </c>
      <c r="AY25" s="1">
        <v>212753.75</v>
      </c>
      <c r="AZ25" s="1">
        <v>19452.361328125</v>
      </c>
      <c r="BA25" s="1">
        <v>70225.1015625</v>
      </c>
      <c r="BB25" s="1">
        <v>30941.150390625</v>
      </c>
      <c r="BC25" s="1">
        <v>57778.34375</v>
      </c>
      <c r="BD25" s="1">
        <v>22490.79296875</v>
      </c>
      <c r="BE25" s="1">
        <v>68191.7109375</v>
      </c>
      <c r="BF25" s="1">
        <v>10533.21875</v>
      </c>
      <c r="BG25" s="1">
        <v>64186.89453125</v>
      </c>
    </row>
    <row r="26" spans="1:59" ht="15.75" customHeight="1" x14ac:dyDescent="0.15">
      <c r="A26" s="1">
        <v>24</v>
      </c>
      <c r="B26" s="1">
        <v>81255.1640625</v>
      </c>
      <c r="C26" s="1">
        <v>83531.75</v>
      </c>
      <c r="D26" s="1">
        <v>73173.9453125</v>
      </c>
      <c r="E26" s="1">
        <v>31615.349609375</v>
      </c>
      <c r="F26" s="1">
        <v>32958</v>
      </c>
      <c r="G26" s="1">
        <v>36205.7109375</v>
      </c>
      <c r="H26" s="1">
        <v>23805.64453125</v>
      </c>
      <c r="I26" s="1">
        <v>37272.48828125</v>
      </c>
      <c r="J26" s="1">
        <v>71245.4296875</v>
      </c>
      <c r="K26" s="1">
        <v>36335.0234375</v>
      </c>
      <c r="L26" s="1">
        <v>37077.3125</v>
      </c>
      <c r="M26" s="1">
        <v>33258.125</v>
      </c>
      <c r="N26" s="1">
        <v>49954.39453125</v>
      </c>
      <c r="O26" s="1">
        <v>40653.5546875</v>
      </c>
      <c r="P26" s="1">
        <v>41487.1953125</v>
      </c>
      <c r="Q26" s="1">
        <v>18846.369140625</v>
      </c>
      <c r="R26" s="1">
        <v>33289.76171875</v>
      </c>
      <c r="S26" s="1">
        <v>34363.1015625</v>
      </c>
      <c r="T26" s="1">
        <v>46793.10546875</v>
      </c>
      <c r="U26" s="1">
        <v>36825.796875</v>
      </c>
      <c r="V26" s="1">
        <v>20907.865234375</v>
      </c>
      <c r="W26" s="1">
        <v>28447.345703125</v>
      </c>
      <c r="X26" s="1">
        <v>16543.451171875</v>
      </c>
      <c r="Y26" s="1">
        <v>27477.55078125</v>
      </c>
      <c r="Z26" s="1">
        <v>18167.8203125</v>
      </c>
      <c r="AA26" s="1">
        <v>100212.2421875</v>
      </c>
      <c r="AB26" s="1">
        <v>25690.603515625</v>
      </c>
      <c r="AC26" s="1">
        <v>74511.1875</v>
      </c>
      <c r="AD26" s="1">
        <v>23888.328125</v>
      </c>
      <c r="AE26" s="1">
        <v>80039.015625</v>
      </c>
      <c r="AF26" s="1">
        <v>39168.41796875</v>
      </c>
      <c r="AG26" s="1">
        <v>64266.60546875</v>
      </c>
      <c r="AH26" s="1">
        <v>21620.591796875</v>
      </c>
      <c r="AI26" s="1">
        <v>31594.77734375</v>
      </c>
      <c r="AJ26" s="1">
        <v>17687.138671875</v>
      </c>
      <c r="AK26" s="1">
        <v>24193.46875</v>
      </c>
      <c r="AL26" s="1">
        <v>12259.9501953125</v>
      </c>
      <c r="AM26" s="1">
        <v>22040.81640625</v>
      </c>
      <c r="AN26" s="1">
        <v>14333.365234375</v>
      </c>
      <c r="AO26" s="1">
        <v>19534.041015625</v>
      </c>
      <c r="AP26" s="1">
        <v>12100.61328125</v>
      </c>
      <c r="AQ26" s="1">
        <v>15701.8779296875</v>
      </c>
      <c r="AR26" s="1">
        <v>120216.71875</v>
      </c>
      <c r="AS26" s="1">
        <v>51428.57421875</v>
      </c>
      <c r="AT26" s="1">
        <v>359172.1875</v>
      </c>
      <c r="AU26" s="1">
        <v>102857.140625</v>
      </c>
      <c r="AV26" s="1">
        <v>56122.94140625</v>
      </c>
      <c r="AW26" s="1">
        <v>72000</v>
      </c>
      <c r="AX26" s="1">
        <v>33090.234375</v>
      </c>
      <c r="AY26" s="1">
        <v>222003.921875</v>
      </c>
      <c r="AZ26" s="1">
        <v>19501.9765625</v>
      </c>
      <c r="BA26" s="1">
        <v>73278.3671875</v>
      </c>
      <c r="BB26" s="1">
        <v>31001.21875</v>
      </c>
      <c r="BC26" s="1">
        <v>60290.453125</v>
      </c>
      <c r="BD26" s="1">
        <v>22540.267578125</v>
      </c>
      <c r="BE26" s="1">
        <v>71156.578125</v>
      </c>
      <c r="BF26" s="1">
        <v>10557.2021484375</v>
      </c>
      <c r="BG26" s="1">
        <v>66977.6328125</v>
      </c>
    </row>
    <row r="27" spans="1:59" ht="15.75" customHeight="1" x14ac:dyDescent="0.15">
      <c r="A27" s="1">
        <v>25</v>
      </c>
      <c r="B27" s="1">
        <v>81420.96875</v>
      </c>
      <c r="C27" s="1">
        <v>87012.2421875</v>
      </c>
      <c r="D27" s="1">
        <v>73749.1328125</v>
      </c>
      <c r="E27" s="1">
        <v>32932.65234375</v>
      </c>
      <c r="F27" s="1">
        <v>33195.69140625</v>
      </c>
      <c r="G27" s="1">
        <v>37714.28515625</v>
      </c>
      <c r="H27" s="1">
        <v>23923.15625</v>
      </c>
      <c r="I27" s="1">
        <v>38825.51171875</v>
      </c>
      <c r="J27" s="1">
        <v>71498.25</v>
      </c>
      <c r="K27" s="1">
        <v>37848.98046875</v>
      </c>
      <c r="L27" s="1">
        <v>37257.80859375</v>
      </c>
      <c r="M27" s="1">
        <v>34643.87890625</v>
      </c>
      <c r="N27" s="1">
        <v>50089.8359375</v>
      </c>
      <c r="O27" s="1">
        <v>42347.4453125</v>
      </c>
      <c r="P27" s="1">
        <v>41656.09375</v>
      </c>
      <c r="Q27" s="1">
        <v>19631.6328125</v>
      </c>
      <c r="R27" s="1">
        <v>33318.921875</v>
      </c>
      <c r="S27" s="1">
        <v>35794.8984375</v>
      </c>
      <c r="T27" s="1">
        <v>46884.4609375</v>
      </c>
      <c r="U27" s="1">
        <v>38360.203125</v>
      </c>
      <c r="V27" s="1">
        <v>20984.904296875</v>
      </c>
      <c r="W27" s="1">
        <v>29632.65234375</v>
      </c>
      <c r="X27" s="1">
        <v>16586.64453125</v>
      </c>
      <c r="Y27" s="1">
        <v>28622.44921875</v>
      </c>
      <c r="Z27" s="1">
        <v>18303.49609375</v>
      </c>
      <c r="AA27" s="1">
        <v>104387.75</v>
      </c>
      <c r="AB27" s="1">
        <v>25840.349609375</v>
      </c>
      <c r="AC27" s="1">
        <v>77615.8125</v>
      </c>
      <c r="AD27" s="1">
        <v>23932.939453125</v>
      </c>
      <c r="AE27" s="1">
        <v>83373.9765625</v>
      </c>
      <c r="AF27" s="1">
        <v>39300.18359375</v>
      </c>
      <c r="AG27" s="1">
        <v>66944.390625</v>
      </c>
      <c r="AH27" s="1">
        <v>21683.390625</v>
      </c>
      <c r="AI27" s="1">
        <v>32911.2265625</v>
      </c>
      <c r="AJ27" s="1">
        <v>17744.04296875</v>
      </c>
      <c r="AK27" s="1">
        <v>25201.529296875</v>
      </c>
      <c r="AL27" s="1">
        <v>12322.7998046875</v>
      </c>
      <c r="AM27" s="1">
        <v>22959.185546875</v>
      </c>
      <c r="AN27" s="1">
        <v>14376.6318359375</v>
      </c>
      <c r="AO27" s="1">
        <v>20347.958984375</v>
      </c>
      <c r="AP27" s="1">
        <v>12116.6083984375</v>
      </c>
      <c r="AQ27" s="1">
        <v>16356.1220703125</v>
      </c>
      <c r="AR27" s="1">
        <v>121256.2890625</v>
      </c>
      <c r="AS27" s="1">
        <v>53571.4296875</v>
      </c>
      <c r="AT27" s="1">
        <v>361427.75</v>
      </c>
      <c r="AU27" s="1">
        <v>107142.859375</v>
      </c>
      <c r="AV27" s="1">
        <v>56219.6484375</v>
      </c>
      <c r="AW27" s="1">
        <v>75000</v>
      </c>
      <c r="AX27" s="1">
        <v>33109.3046875</v>
      </c>
      <c r="AY27" s="1">
        <v>231254.078125</v>
      </c>
      <c r="AZ27" s="1">
        <v>19547.529296875</v>
      </c>
      <c r="BA27" s="1">
        <v>76331.6328125</v>
      </c>
      <c r="BB27" s="1">
        <v>31056.361328125</v>
      </c>
      <c r="BC27" s="1">
        <v>62802.546875</v>
      </c>
      <c r="BD27" s="1">
        <v>22585.58203125</v>
      </c>
      <c r="BE27" s="1">
        <v>74121.421875</v>
      </c>
      <c r="BF27" s="1">
        <v>10579.6708984375</v>
      </c>
      <c r="BG27" s="1">
        <v>69768.3671875</v>
      </c>
    </row>
    <row r="28" spans="1:59" ht="15.75" customHeight="1" x14ac:dyDescent="0.15">
      <c r="A28" s="1">
        <v>26</v>
      </c>
      <c r="B28" s="1">
        <v>81568.96875</v>
      </c>
      <c r="C28" s="1">
        <v>90492.7265625</v>
      </c>
      <c r="D28" s="1">
        <v>74288.0546875</v>
      </c>
      <c r="E28" s="1">
        <v>34249.95703125</v>
      </c>
      <c r="F28" s="1">
        <v>33417.3828125</v>
      </c>
      <c r="G28" s="1">
        <v>39222.85546875</v>
      </c>
      <c r="H28" s="1">
        <v>24033.4609375</v>
      </c>
      <c r="I28" s="1">
        <v>40378.53125</v>
      </c>
      <c r="J28" s="1">
        <v>71728.140625</v>
      </c>
      <c r="K28" s="1">
        <v>39362.94140625</v>
      </c>
      <c r="L28" s="1">
        <v>37429.45703125</v>
      </c>
      <c r="M28" s="1">
        <v>36029.63671875</v>
      </c>
      <c r="N28" s="1">
        <v>50214.875</v>
      </c>
      <c r="O28" s="1">
        <v>44041.34375</v>
      </c>
      <c r="P28" s="1">
        <v>41811.69921875</v>
      </c>
      <c r="Q28" s="1">
        <v>20416.8984375</v>
      </c>
      <c r="R28" s="1">
        <v>33344.296875</v>
      </c>
      <c r="S28" s="1">
        <v>37226.6953125</v>
      </c>
      <c r="T28" s="1">
        <v>46968.6640625</v>
      </c>
      <c r="U28" s="1">
        <v>39894.609375</v>
      </c>
      <c r="V28" s="1">
        <v>21055.130859375</v>
      </c>
      <c r="W28" s="1">
        <v>30817.958984375</v>
      </c>
      <c r="X28" s="1">
        <v>16625.681640625</v>
      </c>
      <c r="Y28" s="1">
        <v>29767.34765625</v>
      </c>
      <c r="Z28" s="1">
        <v>18427.998046875</v>
      </c>
      <c r="AA28" s="1">
        <v>108563.2578125</v>
      </c>
      <c r="AB28" s="1">
        <v>25980.5859375</v>
      </c>
      <c r="AC28" s="1">
        <v>80720.4453125</v>
      </c>
      <c r="AD28" s="1">
        <v>23974.419921875</v>
      </c>
      <c r="AE28" s="1">
        <v>86708.9296875</v>
      </c>
      <c r="AF28" s="1">
        <v>39421.87109375</v>
      </c>
      <c r="AG28" s="1">
        <v>69622.1640625</v>
      </c>
      <c r="AH28" s="1">
        <v>21741.13671875</v>
      </c>
      <c r="AI28" s="1">
        <v>34227.671875</v>
      </c>
      <c r="AJ28" s="1">
        <v>17795.2578125</v>
      </c>
      <c r="AK28" s="1">
        <v>26209.58984375</v>
      </c>
      <c r="AL28" s="1">
        <v>12382.349609375</v>
      </c>
      <c r="AM28" s="1">
        <v>23877.55078125</v>
      </c>
      <c r="AN28" s="1">
        <v>14416.6328125</v>
      </c>
      <c r="AO28" s="1">
        <v>21161.876953125</v>
      </c>
      <c r="AP28" s="1">
        <v>12131.083984375</v>
      </c>
      <c r="AQ28" s="1">
        <v>17010.3671875</v>
      </c>
      <c r="AR28" s="1">
        <v>122224.4140625</v>
      </c>
      <c r="AS28" s="1">
        <v>55714.28515625</v>
      </c>
      <c r="AT28" s="1">
        <v>363502.40625</v>
      </c>
      <c r="AU28" s="1">
        <v>111428.5625</v>
      </c>
      <c r="AV28" s="1">
        <v>56307.69140625</v>
      </c>
      <c r="AW28" s="1">
        <v>78000</v>
      </c>
      <c r="AX28" s="1">
        <v>33126.8046875</v>
      </c>
      <c r="AY28" s="1">
        <v>240504.234375</v>
      </c>
      <c r="AZ28" s="1">
        <v>19589.50390625</v>
      </c>
      <c r="BA28" s="1">
        <v>79384.8984375</v>
      </c>
      <c r="BB28" s="1">
        <v>31107.158203125</v>
      </c>
      <c r="BC28" s="1">
        <v>65314.65234375</v>
      </c>
      <c r="BD28" s="1">
        <v>22627.240234375</v>
      </c>
      <c r="BE28" s="1">
        <v>77086.28125</v>
      </c>
      <c r="BF28" s="1">
        <v>10600.77734375</v>
      </c>
      <c r="BG28" s="1">
        <v>72559.1015625</v>
      </c>
    </row>
    <row r="29" spans="1:59" ht="15.75" customHeight="1" x14ac:dyDescent="0.15">
      <c r="A29" s="1">
        <v>27</v>
      </c>
      <c r="B29" s="1">
        <v>81701.6875</v>
      </c>
      <c r="C29" s="1">
        <v>93973.2109375</v>
      </c>
      <c r="D29" s="1">
        <v>74794.109375</v>
      </c>
      <c r="E29" s="1">
        <v>35567.265625</v>
      </c>
      <c r="F29" s="1">
        <v>33624.6875</v>
      </c>
      <c r="G29" s="1">
        <v>40731.42578125</v>
      </c>
      <c r="H29" s="1">
        <v>24137.236328125</v>
      </c>
      <c r="I29" s="1">
        <v>41931.546875</v>
      </c>
      <c r="J29" s="1">
        <v>71937.9453125</v>
      </c>
      <c r="K29" s="1">
        <v>40876.8984375</v>
      </c>
      <c r="L29" s="1">
        <v>37592.99609375</v>
      </c>
      <c r="M29" s="1">
        <v>37415.38671875</v>
      </c>
      <c r="N29" s="1">
        <v>50330.6484375</v>
      </c>
      <c r="O29" s="1">
        <v>45735.2421875</v>
      </c>
      <c r="P29" s="1">
        <v>41955.48046875</v>
      </c>
      <c r="Q29" s="1">
        <v>21202.162109375</v>
      </c>
      <c r="R29" s="1">
        <v>33366.49609375</v>
      </c>
      <c r="S29" s="1">
        <v>38658.48828125</v>
      </c>
      <c r="T29" s="1">
        <v>47046.51171875</v>
      </c>
      <c r="U29" s="1">
        <v>41429.015625</v>
      </c>
      <c r="V29" s="1">
        <v>21119.380859375</v>
      </c>
      <c r="W29" s="1">
        <v>32003.263671875</v>
      </c>
      <c r="X29" s="1">
        <v>16661.10546875</v>
      </c>
      <c r="Y29" s="1">
        <v>30912.244140625</v>
      </c>
      <c r="Z29" s="1">
        <v>18542.599609375</v>
      </c>
      <c r="AA29" s="1">
        <v>112738.765625</v>
      </c>
      <c r="AB29" s="1">
        <v>26112.23046875</v>
      </c>
      <c r="AC29" s="1">
        <v>83825.078125</v>
      </c>
      <c r="AD29" s="1">
        <v>24013.09765625</v>
      </c>
      <c r="AE29" s="1">
        <v>90043.890625</v>
      </c>
      <c r="AF29" s="1">
        <v>39534.59765625</v>
      </c>
      <c r="AG29" s="1">
        <v>72299.9375</v>
      </c>
      <c r="AH29" s="1">
        <v>21794.412109375</v>
      </c>
      <c r="AI29" s="1">
        <v>35544.125</v>
      </c>
      <c r="AJ29" s="1">
        <v>17841.537109375</v>
      </c>
      <c r="AK29" s="1">
        <v>27217.650390625</v>
      </c>
      <c r="AL29" s="1">
        <v>12438.8916015625</v>
      </c>
      <c r="AM29" s="1">
        <v>24795.91796875</v>
      </c>
      <c r="AN29" s="1">
        <v>14453.73046875</v>
      </c>
      <c r="AO29" s="1">
        <v>21975.796875</v>
      </c>
      <c r="AP29" s="1">
        <v>12144.2333984375</v>
      </c>
      <c r="AQ29" s="1">
        <v>17664.611328125</v>
      </c>
      <c r="AR29" s="1">
        <v>123127.9921875</v>
      </c>
      <c r="AS29" s="1">
        <v>57857.140625</v>
      </c>
      <c r="AT29" s="1">
        <v>365415.90625</v>
      </c>
      <c r="AU29" s="1">
        <v>115714.28125</v>
      </c>
      <c r="AV29" s="1">
        <v>56388.1484375</v>
      </c>
      <c r="AW29" s="1">
        <v>81000</v>
      </c>
      <c r="AX29" s="1">
        <v>33142.921875</v>
      </c>
      <c r="AY29" s="1">
        <v>249754.390625</v>
      </c>
      <c r="AZ29" s="1">
        <v>19628.306640625</v>
      </c>
      <c r="BA29" s="1">
        <v>82438.15625</v>
      </c>
      <c r="BB29" s="1">
        <v>31154.11328125</v>
      </c>
      <c r="BC29" s="1">
        <v>67826.75</v>
      </c>
      <c r="BD29" s="1">
        <v>22665.671875</v>
      </c>
      <c r="BE29" s="1">
        <v>80051.140625</v>
      </c>
      <c r="BF29" s="1">
        <v>10620.654296875</v>
      </c>
      <c r="BG29" s="1">
        <v>75349.828125</v>
      </c>
    </row>
    <row r="30" spans="1:59" ht="15.75" customHeight="1" x14ac:dyDescent="0.15">
      <c r="A30" s="1">
        <v>28</v>
      </c>
      <c r="B30" s="1">
        <v>81821.1796875</v>
      </c>
      <c r="C30" s="1">
        <v>97453.703125</v>
      </c>
      <c r="D30" s="1">
        <v>75270.3125</v>
      </c>
      <c r="E30" s="1">
        <v>36884.5703125</v>
      </c>
      <c r="F30" s="1">
        <v>33819.0234375</v>
      </c>
      <c r="G30" s="1">
        <v>42239.99609375</v>
      </c>
      <c r="H30" s="1">
        <v>24235.083984375</v>
      </c>
      <c r="I30" s="1">
        <v>43484.5703125</v>
      </c>
      <c r="J30" s="1">
        <v>72130.0625</v>
      </c>
      <c r="K30" s="1">
        <v>42390.85546875</v>
      </c>
      <c r="L30" s="1">
        <v>37749.1015625</v>
      </c>
      <c r="M30" s="1">
        <v>38801.140625</v>
      </c>
      <c r="N30" s="1">
        <v>50438.18359375</v>
      </c>
      <c r="O30" s="1">
        <v>47429.13671875</v>
      </c>
      <c r="P30" s="1">
        <v>42088.70703125</v>
      </c>
      <c r="Q30" s="1">
        <v>21987.427734375</v>
      </c>
      <c r="R30" s="1">
        <v>33386.03515625</v>
      </c>
      <c r="S30" s="1">
        <v>40090.28515625</v>
      </c>
      <c r="T30" s="1">
        <v>47118.69921875</v>
      </c>
      <c r="U30" s="1">
        <v>42963.42578125</v>
      </c>
      <c r="V30" s="1">
        <v>21178.36328125</v>
      </c>
      <c r="W30" s="1">
        <v>33188.56640625</v>
      </c>
      <c r="X30" s="1">
        <v>16693.359375</v>
      </c>
      <c r="Y30" s="1">
        <v>32057.142578125</v>
      </c>
      <c r="Z30" s="1">
        <v>18648.3984375</v>
      </c>
      <c r="AA30" s="1">
        <v>116914.2734375</v>
      </c>
      <c r="AB30" s="1">
        <v>26236.076171875</v>
      </c>
      <c r="AC30" s="1">
        <v>86929.7109375</v>
      </c>
      <c r="AD30" s="1">
        <v>24049.26171875</v>
      </c>
      <c r="AE30" s="1">
        <v>93378.84375</v>
      </c>
      <c r="AF30" s="1">
        <v>39639.31640625</v>
      </c>
      <c r="AG30" s="1">
        <v>74977.7109375</v>
      </c>
      <c r="AH30" s="1">
        <v>21843.71484375</v>
      </c>
      <c r="AI30" s="1">
        <v>36860.5703125</v>
      </c>
      <c r="AJ30" s="1">
        <v>17883.5078125</v>
      </c>
      <c r="AK30" s="1">
        <v>28225.712890625</v>
      </c>
      <c r="AL30" s="1">
        <v>12492.6826171875</v>
      </c>
      <c r="AM30" s="1">
        <v>25714.283203125</v>
      </c>
      <c r="AN30" s="1">
        <v>14488.2294921875</v>
      </c>
      <c r="AO30" s="1">
        <v>22789.712890625</v>
      </c>
      <c r="AP30" s="1">
        <v>12156.224609375</v>
      </c>
      <c r="AQ30" s="1">
        <v>18318.85546875</v>
      </c>
      <c r="AR30" s="1">
        <v>123973.078125</v>
      </c>
      <c r="AS30" s="1">
        <v>60000</v>
      </c>
      <c r="AT30" s="1">
        <v>367185.1875</v>
      </c>
      <c r="AU30" s="1">
        <v>119999.9921875</v>
      </c>
      <c r="AV30" s="1">
        <v>56461.93359375</v>
      </c>
      <c r="AW30" s="1">
        <v>83999.9921875</v>
      </c>
      <c r="AX30" s="1">
        <v>33157.8203125</v>
      </c>
      <c r="AY30" s="1">
        <v>259004.5625</v>
      </c>
      <c r="AZ30" s="1">
        <v>19664.287109375</v>
      </c>
      <c r="BA30" s="1">
        <v>85491.421875</v>
      </c>
      <c r="BB30" s="1">
        <v>31197.6484375</v>
      </c>
      <c r="BC30" s="1">
        <v>70338.8515625</v>
      </c>
      <c r="BD30" s="1">
        <v>22701.240234375</v>
      </c>
      <c r="BE30" s="1">
        <v>83016</v>
      </c>
      <c r="BF30" s="1">
        <v>10639.4169921875</v>
      </c>
      <c r="BG30" s="1">
        <v>78140.5625</v>
      </c>
    </row>
    <row r="31" spans="1:59" ht="15.75" customHeight="1" x14ac:dyDescent="0.15">
      <c r="A31" s="1">
        <v>29</v>
      </c>
      <c r="B31" s="1">
        <v>81929.1953125</v>
      </c>
      <c r="C31" s="1">
        <v>100934.203125</v>
      </c>
      <c r="D31" s="1">
        <v>75719.2890625</v>
      </c>
      <c r="E31" s="1">
        <v>38201.8828125</v>
      </c>
      <c r="F31" s="1">
        <v>34001.6015625</v>
      </c>
      <c r="G31" s="1">
        <v>43748.5703125</v>
      </c>
      <c r="H31" s="1">
        <v>24327.53125</v>
      </c>
      <c r="I31" s="1">
        <v>45037.59375</v>
      </c>
      <c r="J31" s="1">
        <v>72306.53125</v>
      </c>
      <c r="K31" s="1">
        <v>43904.8203125</v>
      </c>
      <c r="L31" s="1">
        <v>37898.34765625</v>
      </c>
      <c r="M31" s="1">
        <v>40186.90234375</v>
      </c>
      <c r="N31" s="1">
        <v>50538.328125</v>
      </c>
      <c r="O31" s="1">
        <v>49123.04296875</v>
      </c>
      <c r="P31" s="1">
        <v>42212.47265625</v>
      </c>
      <c r="Q31" s="1">
        <v>22772.6953125</v>
      </c>
      <c r="R31" s="1">
        <v>33403.3046875</v>
      </c>
      <c r="S31" s="1">
        <v>41522.08203125</v>
      </c>
      <c r="T31" s="1">
        <v>47185.82421875</v>
      </c>
      <c r="U31" s="1">
        <v>44497.8359375</v>
      </c>
      <c r="V31" s="1">
        <v>21232.681640625</v>
      </c>
      <c r="W31" s="1">
        <v>34373.875</v>
      </c>
      <c r="X31" s="1">
        <v>16722.830078125</v>
      </c>
      <c r="Y31" s="1">
        <v>33202.0390625</v>
      </c>
      <c r="Z31" s="1">
        <v>18746.333984375</v>
      </c>
      <c r="AA31" s="1">
        <v>121089.7890625</v>
      </c>
      <c r="AB31" s="1">
        <v>26352.8203125</v>
      </c>
      <c r="AC31" s="1">
        <v>90034.34375</v>
      </c>
      <c r="AD31" s="1">
        <v>24083.154296875</v>
      </c>
      <c r="AE31" s="1">
        <v>96713.8125</v>
      </c>
      <c r="AF31" s="1">
        <v>39736.85546875</v>
      </c>
      <c r="AG31" s="1">
        <v>77655.4921875</v>
      </c>
      <c r="AH31" s="1">
        <v>21889.470703125</v>
      </c>
      <c r="AI31" s="1">
        <v>38177.0234375</v>
      </c>
      <c r="AJ31" s="1">
        <v>17921.701171875</v>
      </c>
      <c r="AK31" s="1">
        <v>29233.7734375</v>
      </c>
      <c r="AL31" s="1">
        <v>12543.9462890625</v>
      </c>
      <c r="AM31" s="1">
        <v>26632.654296875</v>
      </c>
      <c r="AN31" s="1">
        <v>14520.396484375</v>
      </c>
      <c r="AO31" s="1">
        <v>23603.634765625</v>
      </c>
      <c r="AP31" s="1">
        <v>12167.193359375</v>
      </c>
      <c r="AQ31" s="1">
        <v>18973.103515625</v>
      </c>
      <c r="AR31" s="1">
        <v>124765</v>
      </c>
      <c r="AS31" s="1">
        <v>62142.859375</v>
      </c>
      <c r="AT31" s="1">
        <v>368825.09375</v>
      </c>
      <c r="AU31" s="1">
        <v>124285.71875</v>
      </c>
      <c r="AV31" s="1">
        <v>56529.796875</v>
      </c>
      <c r="AW31" s="1">
        <v>87000</v>
      </c>
      <c r="AX31" s="1">
        <v>33171.625</v>
      </c>
      <c r="AY31" s="1">
        <v>268254.75</v>
      </c>
      <c r="AZ31" s="1">
        <v>19697.748046875</v>
      </c>
      <c r="BA31" s="1">
        <v>88544.6953125</v>
      </c>
      <c r="BB31" s="1">
        <v>31238.126953125</v>
      </c>
      <c r="BC31" s="1">
        <v>72850.9609375</v>
      </c>
      <c r="BD31" s="1">
        <v>22734.2578125</v>
      </c>
      <c r="BE31" s="1">
        <v>85980.859375</v>
      </c>
      <c r="BF31" s="1">
        <v>10657.1669921875</v>
      </c>
      <c r="BG31" s="1">
        <v>80931.3046875</v>
      </c>
    </row>
    <row r="32" spans="1:59" ht="15.75" customHeight="1" x14ac:dyDescent="0.15">
      <c r="A32" s="1">
        <v>30</v>
      </c>
      <c r="B32" s="1">
        <v>82027.1875</v>
      </c>
      <c r="C32" s="1">
        <v>104414.6875</v>
      </c>
      <c r="D32" s="1">
        <v>76143.3828125</v>
      </c>
      <c r="E32" s="1">
        <v>39519.18359375</v>
      </c>
      <c r="F32" s="1">
        <v>34173.515625</v>
      </c>
      <c r="G32" s="1">
        <v>45257.140625</v>
      </c>
      <c r="H32" s="1">
        <v>24415.046875</v>
      </c>
      <c r="I32" s="1">
        <v>46590.609375</v>
      </c>
      <c r="J32" s="1">
        <v>72469.1171875</v>
      </c>
      <c r="K32" s="1">
        <v>45418.77734375</v>
      </c>
      <c r="L32" s="1">
        <v>38041.2578125</v>
      </c>
      <c r="M32" s="1">
        <v>41572.65625</v>
      </c>
      <c r="N32" s="1">
        <v>50631.82421875</v>
      </c>
      <c r="O32" s="1">
        <v>50816.9375</v>
      </c>
      <c r="P32" s="1">
        <v>42327.72265625</v>
      </c>
      <c r="Q32" s="1">
        <v>23557.958984375</v>
      </c>
      <c r="R32" s="1">
        <v>33418.6328125</v>
      </c>
      <c r="S32" s="1">
        <v>42953.87890625</v>
      </c>
      <c r="T32" s="1">
        <v>47248.38671875</v>
      </c>
      <c r="U32" s="1">
        <v>46032.2421875</v>
      </c>
      <c r="V32" s="1">
        <v>21282.8515625</v>
      </c>
      <c r="W32" s="1">
        <v>35559.18359375</v>
      </c>
      <c r="X32" s="1">
        <v>16749.83984375</v>
      </c>
      <c r="Y32" s="1">
        <v>34346.9375</v>
      </c>
      <c r="Z32" s="1">
        <v>18837.22265625</v>
      </c>
      <c r="AA32" s="1">
        <v>125265.3046875</v>
      </c>
      <c r="AB32" s="1">
        <v>26463.078125</v>
      </c>
      <c r="AC32" s="1">
        <v>93138.9765625</v>
      </c>
      <c r="AD32" s="1">
        <v>24114.99609375</v>
      </c>
      <c r="AE32" s="1">
        <v>100048.7734375</v>
      </c>
      <c r="AF32" s="1">
        <v>39827.921875</v>
      </c>
      <c r="AG32" s="1">
        <v>80333.265625</v>
      </c>
      <c r="AH32" s="1">
        <v>21932.044921875</v>
      </c>
      <c r="AI32" s="1">
        <v>39493.47265625</v>
      </c>
      <c r="AJ32" s="1">
        <v>17956.5703125</v>
      </c>
      <c r="AK32" s="1">
        <v>30241.833984375</v>
      </c>
      <c r="AL32" s="1">
        <v>12592.8857421875</v>
      </c>
      <c r="AM32" s="1">
        <v>27551.021484375</v>
      </c>
      <c r="AN32" s="1">
        <v>14550.4638671875</v>
      </c>
      <c r="AO32" s="1">
        <v>24417.552734375</v>
      </c>
      <c r="AP32" s="1">
        <v>12177.2607421875</v>
      </c>
      <c r="AQ32" s="1">
        <v>19627.34765625</v>
      </c>
      <c r="AR32" s="1">
        <v>125508.4609375</v>
      </c>
      <c r="AS32" s="1">
        <v>64285.71484375</v>
      </c>
      <c r="AT32" s="1">
        <v>370348.34375</v>
      </c>
      <c r="AU32" s="1">
        <v>128571.421875</v>
      </c>
      <c r="AV32" s="1">
        <v>56592.41015625</v>
      </c>
      <c r="AW32" s="1">
        <v>90000</v>
      </c>
      <c r="AX32" s="1">
        <v>33184.45703125</v>
      </c>
      <c r="AY32" s="1">
        <v>277504.90625</v>
      </c>
      <c r="AZ32" s="1">
        <v>19728.943359375</v>
      </c>
      <c r="BA32" s="1">
        <v>91597.953125</v>
      </c>
      <c r="BB32" s="1">
        <v>31275.86328125</v>
      </c>
      <c r="BC32" s="1">
        <v>75363.0625</v>
      </c>
      <c r="BD32" s="1">
        <v>22764.994140625</v>
      </c>
      <c r="BE32" s="1">
        <v>88945.7109375</v>
      </c>
      <c r="BF32" s="1">
        <v>10673.9921875</v>
      </c>
      <c r="BG32" s="1">
        <v>83722.0390625</v>
      </c>
    </row>
    <row r="33" spans="1:59" ht="15.75" customHeight="1" x14ac:dyDescent="0.15">
      <c r="A33" s="1">
        <v>31</v>
      </c>
      <c r="B33" s="1">
        <v>82116.3984375</v>
      </c>
      <c r="C33" s="1">
        <v>107895.1796875</v>
      </c>
      <c r="D33" s="1">
        <v>76544.65625</v>
      </c>
      <c r="E33" s="1">
        <v>40836.4921875</v>
      </c>
      <c r="F33" s="1">
        <v>34335.703125</v>
      </c>
      <c r="G33" s="1">
        <v>46765.7109375</v>
      </c>
      <c r="H33" s="1">
        <v>24498.03125</v>
      </c>
      <c r="I33" s="1">
        <v>48143.6328125</v>
      </c>
      <c r="J33" s="1">
        <v>72619.3203125</v>
      </c>
      <c r="K33" s="1">
        <v>46932.73828125</v>
      </c>
      <c r="L33" s="1">
        <v>38178.30078125</v>
      </c>
      <c r="M33" s="1">
        <v>42958.41015625</v>
      </c>
      <c r="N33" s="1">
        <v>50719.32421875</v>
      </c>
      <c r="O33" s="1">
        <v>52510.83984375</v>
      </c>
      <c r="P33" s="1">
        <v>42435.29296875</v>
      </c>
      <c r="Q33" s="1">
        <v>24343.224609375</v>
      </c>
      <c r="R33" s="1">
        <v>33432.30859375</v>
      </c>
      <c r="S33" s="1">
        <v>44385.671875</v>
      </c>
      <c r="T33" s="1">
        <v>47306.8515625</v>
      </c>
      <c r="U33" s="1">
        <v>47566.65234375</v>
      </c>
      <c r="V33" s="1">
        <v>21329.3203125</v>
      </c>
      <c r="W33" s="1">
        <v>36744.48828125</v>
      </c>
      <c r="X33" s="1">
        <v>16774.669921875</v>
      </c>
      <c r="Y33" s="1">
        <v>35491.8359375</v>
      </c>
      <c r="Z33" s="1">
        <v>18921.771484375</v>
      </c>
      <c r="AA33" s="1">
        <v>129440.8046875</v>
      </c>
      <c r="AB33" s="1">
        <v>26567.400390625</v>
      </c>
      <c r="AC33" s="1">
        <v>96243.609375</v>
      </c>
      <c r="AD33" s="1">
        <v>24144.970703125</v>
      </c>
      <c r="AE33" s="1">
        <v>103383.7265625</v>
      </c>
      <c r="AF33" s="1">
        <v>39913.14453125</v>
      </c>
      <c r="AG33" s="1">
        <v>83011.0390625</v>
      </c>
      <c r="AH33" s="1">
        <v>21971.75390625</v>
      </c>
      <c r="AI33" s="1">
        <v>40809.91796875</v>
      </c>
      <c r="AJ33" s="1">
        <v>17988.5</v>
      </c>
      <c r="AK33" s="1">
        <v>31249.896484375</v>
      </c>
      <c r="AL33" s="1">
        <v>12639.677734375</v>
      </c>
      <c r="AM33" s="1">
        <v>28469.388671875</v>
      </c>
      <c r="AN33" s="1">
        <v>14578.62890625</v>
      </c>
      <c r="AO33" s="1">
        <v>25231.470703125</v>
      </c>
      <c r="AP33" s="1">
        <v>12186.5283203125</v>
      </c>
      <c r="AQ33" s="1">
        <v>20281.591796875</v>
      </c>
      <c r="AR33" s="1">
        <v>126207.6796875</v>
      </c>
      <c r="AS33" s="1">
        <v>66428.5703125</v>
      </c>
      <c r="AT33" s="1">
        <v>371766.40625</v>
      </c>
      <c r="AU33" s="1">
        <v>132857.140625</v>
      </c>
      <c r="AV33" s="1">
        <v>56650.328125</v>
      </c>
      <c r="AW33" s="1">
        <v>93000.0078125</v>
      </c>
      <c r="AX33" s="1">
        <v>33196.41796875</v>
      </c>
      <c r="AY33" s="1">
        <v>286755.0625</v>
      </c>
      <c r="AZ33" s="1">
        <v>19758.103515625</v>
      </c>
      <c r="BA33" s="1">
        <v>94651.21875</v>
      </c>
      <c r="BB33" s="1">
        <v>31311.1328125</v>
      </c>
      <c r="BC33" s="1">
        <v>77875.15625</v>
      </c>
      <c r="BD33" s="1">
        <v>22793.6796875</v>
      </c>
      <c r="BE33" s="1">
        <v>91910.5703125</v>
      </c>
      <c r="BF33" s="1">
        <v>10689.9697265625</v>
      </c>
      <c r="BG33" s="1">
        <v>86512.7734375</v>
      </c>
    </row>
    <row r="34" spans="1:59" ht="15.75" customHeight="1" x14ac:dyDescent="0.15">
      <c r="A34" s="1">
        <v>32</v>
      </c>
      <c r="B34" s="1">
        <v>82197.8515625</v>
      </c>
      <c r="C34" s="1">
        <v>111375.6640625</v>
      </c>
      <c r="D34" s="1">
        <v>76924.9609375</v>
      </c>
      <c r="E34" s="1">
        <v>42153.796875</v>
      </c>
      <c r="F34" s="1">
        <v>34489</v>
      </c>
      <c r="G34" s="1">
        <v>48274.28125</v>
      </c>
      <c r="H34" s="1">
        <v>24576.859375</v>
      </c>
      <c r="I34" s="1">
        <v>49696.65234375</v>
      </c>
      <c r="J34" s="1">
        <v>72758.4296875</v>
      </c>
      <c r="K34" s="1">
        <v>48446.6953125</v>
      </c>
      <c r="L34" s="1">
        <v>38309.88671875</v>
      </c>
      <c r="M34" s="1">
        <v>44344.1640625</v>
      </c>
      <c r="N34" s="1">
        <v>50801.38671875</v>
      </c>
      <c r="O34" s="1">
        <v>54204.734375</v>
      </c>
      <c r="P34" s="1">
        <v>42535.91015625</v>
      </c>
      <c r="Q34" s="1">
        <v>25128.490234375</v>
      </c>
      <c r="R34" s="1">
        <v>33444.546875</v>
      </c>
      <c r="S34" s="1">
        <v>45817.46875</v>
      </c>
      <c r="T34" s="1">
        <v>47361.5859375</v>
      </c>
      <c r="U34" s="1">
        <v>49101.05859375</v>
      </c>
      <c r="V34" s="1">
        <v>21372.46875</v>
      </c>
      <c r="W34" s="1">
        <v>37929.79296875</v>
      </c>
      <c r="X34" s="1">
        <v>16797.556640625</v>
      </c>
      <c r="Y34" s="1">
        <v>36636.734375</v>
      </c>
      <c r="Z34" s="1">
        <v>19000.599609375</v>
      </c>
      <c r="AA34" s="1">
        <v>133616.3125</v>
      </c>
      <c r="AB34" s="1">
        <v>26666.267578125</v>
      </c>
      <c r="AC34" s="1">
        <v>99348.2421875</v>
      </c>
      <c r="AD34" s="1">
        <v>24173.25</v>
      </c>
      <c r="AE34" s="1">
        <v>106718.6796875</v>
      </c>
      <c r="AF34" s="1">
        <v>39993.0703125</v>
      </c>
      <c r="AG34" s="1">
        <v>85688.8125</v>
      </c>
      <c r="AH34" s="1">
        <v>22008.880859375</v>
      </c>
      <c r="AI34" s="1">
        <v>42126.37109375</v>
      </c>
      <c r="AJ34" s="1">
        <v>18017.81640625</v>
      </c>
      <c r="AK34" s="1">
        <v>32257.95703125</v>
      </c>
      <c r="AL34" s="1">
        <v>12684.482421875</v>
      </c>
      <c r="AM34" s="1">
        <v>29387.75390625</v>
      </c>
      <c r="AN34" s="1">
        <v>14605.0673828125</v>
      </c>
      <c r="AO34" s="1">
        <v>26045.388671875</v>
      </c>
      <c r="AP34" s="1">
        <v>12195.0810546875</v>
      </c>
      <c r="AQ34" s="1">
        <v>20935.8359375</v>
      </c>
      <c r="AR34" s="1">
        <v>126866.359375</v>
      </c>
      <c r="AS34" s="1">
        <v>68571.4296875</v>
      </c>
      <c r="AT34" s="1">
        <v>373089.125</v>
      </c>
      <c r="AU34" s="1">
        <v>137142.859375</v>
      </c>
      <c r="AV34" s="1">
        <v>56704.05078125</v>
      </c>
      <c r="AW34" s="1">
        <v>96000</v>
      </c>
      <c r="AX34" s="1">
        <v>33207.59375</v>
      </c>
      <c r="AY34" s="1">
        <v>296005.21875</v>
      </c>
      <c r="AZ34" s="1">
        <v>19785.419921875</v>
      </c>
      <c r="BA34" s="1">
        <v>97704.4921875</v>
      </c>
      <c r="BB34" s="1">
        <v>31344.16796875</v>
      </c>
      <c r="BC34" s="1">
        <v>80387.265625</v>
      </c>
      <c r="BD34" s="1">
        <v>22820.517578125</v>
      </c>
      <c r="BE34" s="1">
        <v>94875.4296875</v>
      </c>
      <c r="BF34" s="1">
        <v>10705.1689453125</v>
      </c>
      <c r="BG34" s="1">
        <v>89303.515625</v>
      </c>
    </row>
    <row r="35" spans="1:59" ht="15.75" customHeight="1" x14ac:dyDescent="0.15">
      <c r="A35" s="1">
        <v>33</v>
      </c>
      <c r="B35" s="1">
        <v>82272.4609375</v>
      </c>
      <c r="C35" s="1">
        <v>114856.1484375</v>
      </c>
      <c r="D35" s="1">
        <v>77285.9296875</v>
      </c>
      <c r="E35" s="1">
        <v>43471.10546875</v>
      </c>
      <c r="F35" s="1">
        <v>34634.15625</v>
      </c>
      <c r="G35" s="1">
        <v>49782.85546875</v>
      </c>
      <c r="H35" s="1">
        <v>24651.845703125</v>
      </c>
      <c r="I35" s="1">
        <v>51249.671875</v>
      </c>
      <c r="J35" s="1">
        <v>72887.59375</v>
      </c>
      <c r="K35" s="1">
        <v>49960.65625</v>
      </c>
      <c r="L35" s="1">
        <v>38436.3984375</v>
      </c>
      <c r="M35" s="1">
        <v>45729.91796875</v>
      </c>
      <c r="N35" s="1">
        <v>50878.51171875</v>
      </c>
      <c r="O35" s="1">
        <v>55898.6328125</v>
      </c>
      <c r="P35" s="1">
        <v>42630.2109375</v>
      </c>
      <c r="Q35" s="1">
        <v>25913.75390625</v>
      </c>
      <c r="R35" s="1">
        <v>33455.546875</v>
      </c>
      <c r="S35" s="1">
        <v>47249.265625</v>
      </c>
      <c r="T35" s="1">
        <v>47412.9453125</v>
      </c>
      <c r="U35" s="1">
        <v>50635.46484375</v>
      </c>
      <c r="V35" s="1">
        <v>21412.6328125</v>
      </c>
      <c r="W35" s="1">
        <v>39115.09765625</v>
      </c>
      <c r="X35" s="1">
        <v>16818.705078125</v>
      </c>
      <c r="Y35" s="1">
        <v>37781.6328125</v>
      </c>
      <c r="Z35" s="1">
        <v>19074.25390625</v>
      </c>
      <c r="AA35" s="1">
        <v>137791.828125</v>
      </c>
      <c r="AB35" s="1">
        <v>26760.119140625</v>
      </c>
      <c r="AC35" s="1">
        <v>102452.8671875</v>
      </c>
      <c r="AD35" s="1">
        <v>24199.9765625</v>
      </c>
      <c r="AE35" s="1">
        <v>110053.6484375</v>
      </c>
      <c r="AF35" s="1">
        <v>40068.17578125</v>
      </c>
      <c r="AG35" s="1">
        <v>88366.5859375</v>
      </c>
      <c r="AH35" s="1">
        <v>22043.666015625</v>
      </c>
      <c r="AI35" s="1">
        <v>43442.81640625</v>
      </c>
      <c r="AJ35" s="1">
        <v>18044.806640625</v>
      </c>
      <c r="AK35" s="1">
        <v>33266.01953125</v>
      </c>
      <c r="AL35" s="1">
        <v>12727.44140625</v>
      </c>
      <c r="AM35" s="1">
        <v>30306.12109375</v>
      </c>
      <c r="AN35" s="1">
        <v>14629.94140625</v>
      </c>
      <c r="AO35" s="1">
        <v>26859.306640625</v>
      </c>
      <c r="AP35" s="1">
        <v>12202.99609375</v>
      </c>
      <c r="AQ35" s="1">
        <v>21590.08203125</v>
      </c>
      <c r="AR35" s="1">
        <v>127487.828125</v>
      </c>
      <c r="AS35" s="1">
        <v>70714.2890625</v>
      </c>
      <c r="AT35" s="1">
        <v>374325.25</v>
      </c>
      <c r="AU35" s="1">
        <v>141428.5625</v>
      </c>
      <c r="AV35" s="1">
        <v>56753.99609375</v>
      </c>
      <c r="AW35" s="1">
        <v>99000</v>
      </c>
      <c r="AX35" s="1">
        <v>33218.05859375</v>
      </c>
      <c r="AY35" s="1">
        <v>305255.375</v>
      </c>
      <c r="AZ35" s="1">
        <v>19811.0625</v>
      </c>
      <c r="BA35" s="1">
        <v>100757.75</v>
      </c>
      <c r="BB35" s="1">
        <v>31375.171875</v>
      </c>
      <c r="BC35" s="1">
        <v>82899.359375</v>
      </c>
      <c r="BD35" s="1">
        <v>22845.68359375</v>
      </c>
      <c r="BE35" s="1">
        <v>97840.2890625</v>
      </c>
      <c r="BF35" s="1">
        <v>10719.6513671875</v>
      </c>
      <c r="BG35" s="1">
        <v>92094.2421875</v>
      </c>
    </row>
    <row r="36" spans="1:59" ht="15.75" customHeight="1" x14ac:dyDescent="0.15">
      <c r="A36" s="1">
        <v>34</v>
      </c>
      <c r="B36" s="1">
        <v>82340.96875</v>
      </c>
      <c r="C36" s="1">
        <v>118336.640625</v>
      </c>
      <c r="D36" s="1">
        <v>77629.0625</v>
      </c>
      <c r="E36" s="1">
        <v>44788.40625</v>
      </c>
      <c r="F36" s="1">
        <v>34771.828125</v>
      </c>
      <c r="G36" s="1">
        <v>51291.421875</v>
      </c>
      <c r="H36" s="1">
        <v>24723.294921875</v>
      </c>
      <c r="I36" s="1">
        <v>52802.69140625</v>
      </c>
      <c r="J36" s="1">
        <v>73007.7734375</v>
      </c>
      <c r="K36" s="1">
        <v>51474.61328125</v>
      </c>
      <c r="L36" s="1">
        <v>38558.171875</v>
      </c>
      <c r="M36" s="1">
        <v>47115.67578125</v>
      </c>
      <c r="N36" s="1">
        <v>50951.1328125</v>
      </c>
      <c r="O36" s="1">
        <v>57592.52734375</v>
      </c>
      <c r="P36" s="1">
        <v>42718.7578125</v>
      </c>
      <c r="Q36" s="1">
        <v>26699.01953125</v>
      </c>
      <c r="R36" s="1">
        <v>33465.46484375</v>
      </c>
      <c r="S36" s="1">
        <v>48681.05859375</v>
      </c>
      <c r="T36" s="1">
        <v>47461.23046875</v>
      </c>
      <c r="U36" s="1">
        <v>52169.875</v>
      </c>
      <c r="V36" s="1">
        <v>21450.1015625</v>
      </c>
      <c r="W36" s="1">
        <v>40300.40234375</v>
      </c>
      <c r="X36" s="1">
        <v>16838.29296875</v>
      </c>
      <c r="Y36" s="1">
        <v>38926.53125</v>
      </c>
      <c r="Z36" s="1">
        <v>19143.20703125</v>
      </c>
      <c r="AA36" s="1">
        <v>141967.328125</v>
      </c>
      <c r="AB36" s="1">
        <v>26849.330078125</v>
      </c>
      <c r="AC36" s="1">
        <v>105557.5</v>
      </c>
      <c r="AD36" s="1">
        <v>24225.27734375</v>
      </c>
      <c r="AE36" s="1">
        <v>113388.6015625</v>
      </c>
      <c r="AF36" s="1">
        <v>40138.88671875</v>
      </c>
      <c r="AG36" s="1">
        <v>91044.359375</v>
      </c>
      <c r="AH36" s="1">
        <v>22076.322265625</v>
      </c>
      <c r="AI36" s="1">
        <v>44759.265625</v>
      </c>
      <c r="AJ36" s="1">
        <v>18069.71875</v>
      </c>
      <c r="AK36" s="1">
        <v>34274.078125</v>
      </c>
      <c r="AL36" s="1">
        <v>12768.6845703125</v>
      </c>
      <c r="AM36" s="1">
        <v>31224.490234375</v>
      </c>
      <c r="AN36" s="1">
        <v>14653.3779296875</v>
      </c>
      <c r="AO36" s="1">
        <v>27673.224609375</v>
      </c>
      <c r="AP36" s="1">
        <v>12210.3359375</v>
      </c>
      <c r="AQ36" s="1">
        <v>22244.326171875</v>
      </c>
      <c r="AR36" s="1">
        <v>128075.046875</v>
      </c>
      <c r="AS36" s="1">
        <v>72857.140625</v>
      </c>
      <c r="AT36" s="1">
        <v>375482.53125</v>
      </c>
      <c r="AU36" s="1">
        <v>145714.28125</v>
      </c>
      <c r="AV36" s="1">
        <v>56800.5390625</v>
      </c>
      <c r="AW36" s="1">
        <v>102000</v>
      </c>
      <c r="AX36" s="1">
        <v>33227.87890625</v>
      </c>
      <c r="AY36" s="1">
        <v>314505.53125</v>
      </c>
      <c r="AZ36" s="1">
        <v>19835.18359375</v>
      </c>
      <c r="BA36" s="1">
        <v>103811.015625</v>
      </c>
      <c r="BB36" s="1">
        <v>31404.337890625</v>
      </c>
      <c r="BC36" s="1">
        <v>85411.46875</v>
      </c>
      <c r="BD36" s="1">
        <v>22869.333984375</v>
      </c>
      <c r="BE36" s="1">
        <v>100805.1328125</v>
      </c>
      <c r="BF36" s="1">
        <v>10733.470703125</v>
      </c>
      <c r="BG36" s="1">
        <v>94884.9765625</v>
      </c>
    </row>
    <row r="37" spans="1:59" ht="15.75" customHeight="1" x14ac:dyDescent="0.15">
      <c r="A37" s="1">
        <v>35</v>
      </c>
      <c r="B37" s="1">
        <v>82404.0625</v>
      </c>
      <c r="C37" s="1">
        <v>121817.1328125</v>
      </c>
      <c r="D37" s="1">
        <v>77955.6484375</v>
      </c>
      <c r="E37" s="1">
        <v>46105.7109375</v>
      </c>
      <c r="F37" s="1">
        <v>34902.609375</v>
      </c>
      <c r="G37" s="1">
        <v>52799.9921875</v>
      </c>
      <c r="H37" s="1">
        <v>24791.458984375</v>
      </c>
      <c r="I37" s="1">
        <v>54355.7109375</v>
      </c>
      <c r="J37" s="1">
        <v>73119.84375</v>
      </c>
      <c r="K37" s="1">
        <v>52988.5703125</v>
      </c>
      <c r="L37" s="1">
        <v>38675.515625</v>
      </c>
      <c r="M37" s="1">
        <v>48501.42578125</v>
      </c>
      <c r="N37" s="1">
        <v>51019.63671875</v>
      </c>
      <c r="O37" s="1">
        <v>59286.42578125</v>
      </c>
      <c r="P37" s="1">
        <v>42802.046875</v>
      </c>
      <c r="Q37" s="1">
        <v>27484.283203125</v>
      </c>
      <c r="R37" s="1">
        <v>33474.43359375</v>
      </c>
      <c r="S37" s="1">
        <v>50112.85546875</v>
      </c>
      <c r="T37" s="1">
        <v>47506.7109375</v>
      </c>
      <c r="U37" s="1">
        <v>53704.28125</v>
      </c>
      <c r="V37" s="1">
        <v>21485.130859375</v>
      </c>
      <c r="W37" s="1">
        <v>41485.70703125</v>
      </c>
      <c r="X37" s="1">
        <v>16856.48046875</v>
      </c>
      <c r="Y37" s="1">
        <v>40071.42578125</v>
      </c>
      <c r="Z37" s="1">
        <v>19207.88671875</v>
      </c>
      <c r="AA37" s="1">
        <v>146142.84375</v>
      </c>
      <c r="AB37" s="1">
        <v>26934.259765625</v>
      </c>
      <c r="AC37" s="1">
        <v>108662.1328125</v>
      </c>
      <c r="AD37" s="1">
        <v>24249.271484375</v>
      </c>
      <c r="AE37" s="1">
        <v>116723.5546875</v>
      </c>
      <c r="AF37" s="1">
        <v>40205.57421875</v>
      </c>
      <c r="AG37" s="1">
        <v>93722.1328125</v>
      </c>
      <c r="AH37" s="1">
        <v>22107.0390625</v>
      </c>
      <c r="AI37" s="1">
        <v>46075.71484375</v>
      </c>
      <c r="AJ37" s="1">
        <v>18092.763671875</v>
      </c>
      <c r="AK37" s="1">
        <v>35282.140625</v>
      </c>
      <c r="AL37" s="1">
        <v>12808.3271484375</v>
      </c>
      <c r="AM37" s="1">
        <v>32142.85546875</v>
      </c>
      <c r="AN37" s="1">
        <v>14675.5048828125</v>
      </c>
      <c r="AO37" s="1">
        <v>28487.142578125</v>
      </c>
      <c r="AP37" s="1">
        <v>12217.1591796875</v>
      </c>
      <c r="AQ37" s="1">
        <v>22898.5703125</v>
      </c>
      <c r="AR37" s="1">
        <v>128630.734375</v>
      </c>
      <c r="AS37" s="1">
        <v>75000</v>
      </c>
      <c r="AT37" s="1">
        <v>376567.90625</v>
      </c>
      <c r="AU37" s="1">
        <v>149999.984375</v>
      </c>
      <c r="AV37" s="1">
        <v>56844.0078125</v>
      </c>
      <c r="AW37" s="1">
        <v>105000</v>
      </c>
      <c r="AX37" s="1">
        <v>33237.11328125</v>
      </c>
      <c r="AY37" s="1">
        <v>323755.6875</v>
      </c>
      <c r="AZ37" s="1">
        <v>19857.91796875</v>
      </c>
      <c r="BA37" s="1">
        <v>106864.28125</v>
      </c>
      <c r="BB37" s="1">
        <v>31431.82421875</v>
      </c>
      <c r="BC37" s="1">
        <v>87923.5703125</v>
      </c>
      <c r="BD37" s="1">
        <v>22891.6015625</v>
      </c>
      <c r="BE37" s="1">
        <v>103769.9921875</v>
      </c>
      <c r="BF37" s="1">
        <v>10746.6787109375</v>
      </c>
      <c r="BG37" s="1">
        <v>97675.703125</v>
      </c>
    </row>
    <row r="38" spans="1:59" ht="15.75" customHeight="1" x14ac:dyDescent="0.15">
      <c r="A38" s="1">
        <v>36</v>
      </c>
      <c r="B38" s="1">
        <v>82462.296875</v>
      </c>
      <c r="C38" s="1">
        <v>125297.6328125</v>
      </c>
      <c r="D38" s="1">
        <v>78266.9140625</v>
      </c>
      <c r="E38" s="1">
        <v>47423.0234375</v>
      </c>
      <c r="F38" s="1">
        <v>35027.0234375</v>
      </c>
      <c r="G38" s="1">
        <v>54308.5703125</v>
      </c>
      <c r="H38" s="1">
        <v>24856.57421875</v>
      </c>
      <c r="I38" s="1">
        <v>55908.73828125</v>
      </c>
      <c r="J38" s="1">
        <v>73224.5703125</v>
      </c>
      <c r="K38" s="1">
        <v>54502.53515625</v>
      </c>
      <c r="L38" s="1">
        <v>38788.70703125</v>
      </c>
      <c r="M38" s="1">
        <v>49887.1875</v>
      </c>
      <c r="N38" s="1">
        <v>51084.375</v>
      </c>
      <c r="O38" s="1">
        <v>60980.328125</v>
      </c>
      <c r="P38" s="1">
        <v>42880.52734375</v>
      </c>
      <c r="Q38" s="1">
        <v>28269.55078125</v>
      </c>
      <c r="R38" s="1">
        <v>33482.5703125</v>
      </c>
      <c r="S38" s="1">
        <v>51544.65625</v>
      </c>
      <c r="T38" s="1">
        <v>47549.6171875</v>
      </c>
      <c r="U38" s="1">
        <v>55238.6953125</v>
      </c>
      <c r="V38" s="1">
        <v>21517.947265625</v>
      </c>
      <c r="W38" s="1">
        <v>42671.01953125</v>
      </c>
      <c r="X38" s="1">
        <v>16873.3984375</v>
      </c>
      <c r="Y38" s="1">
        <v>41216.328125</v>
      </c>
      <c r="Z38" s="1">
        <v>19268.66015625</v>
      </c>
      <c r="AA38" s="1">
        <v>150318.359375</v>
      </c>
      <c r="AB38" s="1">
        <v>27015.212890625</v>
      </c>
      <c r="AC38" s="1">
        <v>111766.765625</v>
      </c>
      <c r="AD38" s="1">
        <v>24272.060546875</v>
      </c>
      <c r="AE38" s="1">
        <v>120058.53125</v>
      </c>
      <c r="AF38" s="1">
        <v>40268.57421875</v>
      </c>
      <c r="AG38" s="1">
        <v>96399.9140625</v>
      </c>
      <c r="AH38" s="1">
        <v>22135.98046875</v>
      </c>
      <c r="AI38" s="1">
        <v>47392.1640625</v>
      </c>
      <c r="AJ38" s="1">
        <v>18114.12890625</v>
      </c>
      <c r="AK38" s="1">
        <v>36290.19921875</v>
      </c>
      <c r="AL38" s="1">
        <v>12846.474609375</v>
      </c>
      <c r="AM38" s="1">
        <v>33061.2265625</v>
      </c>
      <c r="AN38" s="1">
        <v>14696.4296875</v>
      </c>
      <c r="AO38" s="1">
        <v>29301.0625</v>
      </c>
      <c r="AP38" s="1">
        <v>12223.515625</v>
      </c>
      <c r="AQ38" s="1">
        <v>23552.818359375</v>
      </c>
      <c r="AR38" s="1">
        <v>129157.2578125</v>
      </c>
      <c r="AS38" s="1">
        <v>77142.859375</v>
      </c>
      <c r="AT38" s="1">
        <v>377587.46875</v>
      </c>
      <c r="AU38" s="1">
        <v>154285.71875</v>
      </c>
      <c r="AV38" s="1">
        <v>56884.671875</v>
      </c>
      <c r="AW38" s="1">
        <v>108000</v>
      </c>
      <c r="AX38" s="1">
        <v>33245.81640625</v>
      </c>
      <c r="AY38" s="1">
        <v>333005.875</v>
      </c>
      <c r="AZ38" s="1">
        <v>19879.37890625</v>
      </c>
      <c r="BA38" s="1">
        <v>109917.546875</v>
      </c>
      <c r="BB38" s="1">
        <v>31457.763671875</v>
      </c>
      <c r="BC38" s="1">
        <v>90435.671875</v>
      </c>
      <c r="BD38" s="1">
        <v>22912.609375</v>
      </c>
      <c r="BE38" s="1">
        <v>106734.859375</v>
      </c>
      <c r="BF38" s="1">
        <v>10759.31640625</v>
      </c>
      <c r="BG38" s="1">
        <v>100466.453125</v>
      </c>
    </row>
    <row r="39" spans="1:59" ht="15.75" customHeight="1" x14ac:dyDescent="0.15">
      <c r="A39" s="1">
        <v>37</v>
      </c>
      <c r="B39" s="1">
        <v>82516.171875</v>
      </c>
      <c r="C39" s="1">
        <v>128778.109375</v>
      </c>
      <c r="D39" s="1">
        <v>78563.9296875</v>
      </c>
      <c r="E39" s="1">
        <v>48740.328125</v>
      </c>
      <c r="F39" s="1">
        <v>35145.546875</v>
      </c>
      <c r="G39" s="1">
        <v>55817.13671875</v>
      </c>
      <c r="H39" s="1">
        <v>24918.85546875</v>
      </c>
      <c r="I39" s="1">
        <v>57461.75390625</v>
      </c>
      <c r="J39" s="1">
        <v>73322.6015625</v>
      </c>
      <c r="K39" s="1">
        <v>56016.4921875</v>
      </c>
      <c r="L39" s="1">
        <v>38898.0078125</v>
      </c>
      <c r="M39" s="1">
        <v>51272.94140625</v>
      </c>
      <c r="N39" s="1">
        <v>51145.64453125</v>
      </c>
      <c r="O39" s="1">
        <v>62674.22265625</v>
      </c>
      <c r="P39" s="1">
        <v>42954.58984375</v>
      </c>
      <c r="Q39" s="1">
        <v>29054.818359375</v>
      </c>
      <c r="R39" s="1">
        <v>33489.97265625</v>
      </c>
      <c r="S39" s="1">
        <v>52976.44921875</v>
      </c>
      <c r="T39" s="1">
        <v>47590.16796875</v>
      </c>
      <c r="U39" s="1">
        <v>56773.1015625</v>
      </c>
      <c r="V39" s="1">
        <v>21548.744140625</v>
      </c>
      <c r="W39" s="1">
        <v>43856.32421875</v>
      </c>
      <c r="X39" s="1">
        <v>16889.173828125</v>
      </c>
      <c r="Y39" s="1">
        <v>42361.22265625</v>
      </c>
      <c r="Z39" s="1">
        <v>19325.8671875</v>
      </c>
      <c r="AA39" s="1">
        <v>154493.875</v>
      </c>
      <c r="AB39" s="1">
        <v>27092.474609375</v>
      </c>
      <c r="AC39" s="1">
        <v>114871.40625</v>
      </c>
      <c r="AD39" s="1">
        <v>24293.73828125</v>
      </c>
      <c r="AE39" s="1">
        <v>123393.484375</v>
      </c>
      <c r="AF39" s="1">
        <v>40328.1953125</v>
      </c>
      <c r="AG39" s="1">
        <v>99077.6875</v>
      </c>
      <c r="AH39" s="1">
        <v>22163.30078125</v>
      </c>
      <c r="AI39" s="1">
        <v>48708.6171875</v>
      </c>
      <c r="AJ39" s="1">
        <v>18133.978515625</v>
      </c>
      <c r="AK39" s="1">
        <v>37298.265625</v>
      </c>
      <c r="AL39" s="1">
        <v>12883.22265625</v>
      </c>
      <c r="AM39" s="1">
        <v>33979.58984375</v>
      </c>
      <c r="AN39" s="1">
        <v>14716.244140625</v>
      </c>
      <c r="AO39" s="1">
        <v>30114.982421875</v>
      </c>
      <c r="AP39" s="1">
        <v>12229.4501953125</v>
      </c>
      <c r="AQ39" s="1">
        <v>24207.060546875</v>
      </c>
      <c r="AR39" s="1">
        <v>129656.796875</v>
      </c>
      <c r="AS39" s="1">
        <v>79285.71875</v>
      </c>
      <c r="AT39" s="1">
        <v>378546.6875</v>
      </c>
      <c r="AU39" s="1">
        <v>158571.4375</v>
      </c>
      <c r="AV39" s="1">
        <v>56922.7890625</v>
      </c>
      <c r="AW39" s="1">
        <v>111000</v>
      </c>
      <c r="AX39" s="1">
        <v>33254.02734375</v>
      </c>
      <c r="AY39" s="1">
        <v>342256.0625</v>
      </c>
      <c r="AZ39" s="1">
        <v>19899.67578125</v>
      </c>
      <c r="BA39" s="1">
        <v>112970.8125</v>
      </c>
      <c r="BB39" s="1">
        <v>31482.294921875</v>
      </c>
      <c r="BC39" s="1">
        <v>92947.78125</v>
      </c>
      <c r="BD39" s="1">
        <v>22932.46484375</v>
      </c>
      <c r="BE39" s="1">
        <v>109699.71875</v>
      </c>
      <c r="BF39" s="1">
        <v>10771.423828125</v>
      </c>
      <c r="BG39" s="1">
        <v>103257.1875</v>
      </c>
    </row>
    <row r="40" spans="1:59" ht="15.75" customHeight="1" x14ac:dyDescent="0.15">
      <c r="A40" s="1">
        <v>38</v>
      </c>
      <c r="B40" s="1">
        <v>82566.1328125</v>
      </c>
      <c r="C40" s="1">
        <v>132258.609375</v>
      </c>
      <c r="D40" s="1">
        <v>78847.6953125</v>
      </c>
      <c r="E40" s="1">
        <v>50057.6328125</v>
      </c>
      <c r="F40" s="1">
        <v>35258.6171875</v>
      </c>
      <c r="G40" s="1">
        <v>57325.7109375</v>
      </c>
      <c r="H40" s="1">
        <v>24978.498046875</v>
      </c>
      <c r="I40" s="1">
        <v>59014.7734375</v>
      </c>
      <c r="J40" s="1">
        <v>73414.5546875</v>
      </c>
      <c r="K40" s="1">
        <v>57530.44921875</v>
      </c>
      <c r="L40" s="1">
        <v>39003.640625</v>
      </c>
      <c r="M40" s="1">
        <v>52658.6953125</v>
      </c>
      <c r="N40" s="1">
        <v>51203.72265625</v>
      </c>
      <c r="O40" s="1">
        <v>64368.12109375</v>
      </c>
      <c r="P40" s="1">
        <v>43024.58984375</v>
      </c>
      <c r="Q40" s="1">
        <v>29840.083984375</v>
      </c>
      <c r="R40" s="1">
        <v>33496.7265625</v>
      </c>
      <c r="S40" s="1">
        <v>54408.2421875</v>
      </c>
      <c r="T40" s="1">
        <v>47628.54296875</v>
      </c>
      <c r="U40" s="1">
        <v>58307.5078125</v>
      </c>
      <c r="V40" s="1">
        <v>21577.69921875</v>
      </c>
      <c r="W40" s="1">
        <v>45041.62890625</v>
      </c>
      <c r="X40" s="1">
        <v>16903.91015625</v>
      </c>
      <c r="Y40" s="1">
        <v>43506.12109375</v>
      </c>
      <c r="Z40" s="1">
        <v>19379.796875</v>
      </c>
      <c r="AA40" s="1">
        <v>158669.375</v>
      </c>
      <c r="AB40" s="1">
        <v>27166.3046875</v>
      </c>
      <c r="AC40" s="1">
        <v>117976.03125</v>
      </c>
      <c r="AD40" s="1">
        <v>24314.380859375</v>
      </c>
      <c r="AE40" s="1">
        <v>126728.4375</v>
      </c>
      <c r="AF40" s="1">
        <v>40384.68359375</v>
      </c>
      <c r="AG40" s="1">
        <v>101755.4609375</v>
      </c>
      <c r="AH40" s="1">
        <v>22189.12890625</v>
      </c>
      <c r="AI40" s="1">
        <v>50025.0625</v>
      </c>
      <c r="AJ40" s="1">
        <v>18152.458984375</v>
      </c>
      <c r="AK40" s="1">
        <v>38306.32421875</v>
      </c>
      <c r="AL40" s="1">
        <v>12918.658203125</v>
      </c>
      <c r="AM40" s="1">
        <v>34897.9609375</v>
      </c>
      <c r="AN40" s="1">
        <v>14735.0390625</v>
      </c>
      <c r="AO40" s="1">
        <v>30928.8984375</v>
      </c>
      <c r="AP40" s="1">
        <v>12235</v>
      </c>
      <c r="AQ40" s="1">
        <v>24861.306640625</v>
      </c>
      <c r="AR40" s="1">
        <v>130131.3203125</v>
      </c>
      <c r="AS40" s="1">
        <v>81428.5703125</v>
      </c>
      <c r="AT40" s="1">
        <v>379450.5</v>
      </c>
      <c r="AU40" s="1">
        <v>162857.140625</v>
      </c>
      <c r="AV40" s="1">
        <v>56958.6015625</v>
      </c>
      <c r="AW40" s="1">
        <v>114000</v>
      </c>
      <c r="AX40" s="1">
        <v>33261.7890625</v>
      </c>
      <c r="AY40" s="1">
        <v>351506.21875</v>
      </c>
      <c r="AZ40" s="1">
        <v>19918.89453125</v>
      </c>
      <c r="BA40" s="1">
        <v>116024.078125</v>
      </c>
      <c r="BB40" s="1">
        <v>31505.529296875</v>
      </c>
      <c r="BC40" s="1">
        <v>95459.875</v>
      </c>
      <c r="BD40" s="1">
        <v>22951.263671875</v>
      </c>
      <c r="BE40" s="1">
        <v>112664.5703125</v>
      </c>
      <c r="BF40" s="1">
        <v>10783.0390625</v>
      </c>
      <c r="BG40" s="1">
        <v>106047.9140625</v>
      </c>
    </row>
    <row r="41" spans="1:59" ht="15.75" customHeight="1" x14ac:dyDescent="0.15">
      <c r="A41" s="1">
        <v>39</v>
      </c>
      <c r="B41" s="1">
        <v>82612.5390625</v>
      </c>
      <c r="C41" s="1">
        <v>135739.09375</v>
      </c>
      <c r="D41" s="1">
        <v>79119.0859375</v>
      </c>
      <c r="E41" s="1">
        <v>51374.9375</v>
      </c>
      <c r="F41" s="1">
        <v>35366.60546875</v>
      </c>
      <c r="G41" s="1">
        <v>58834.28125</v>
      </c>
      <c r="H41" s="1">
        <v>25035.671875</v>
      </c>
      <c r="I41" s="1">
        <v>60567.796875</v>
      </c>
      <c r="J41" s="1">
        <v>73500.9375</v>
      </c>
      <c r="K41" s="1">
        <v>59044.41015625</v>
      </c>
      <c r="L41" s="1">
        <v>39105.82421875</v>
      </c>
      <c r="M41" s="1">
        <v>54044.44921875</v>
      </c>
      <c r="N41" s="1">
        <v>51258.8515625</v>
      </c>
      <c r="O41" s="1">
        <v>66062.015625</v>
      </c>
      <c r="P41" s="1">
        <v>43090.84765625</v>
      </c>
      <c r="Q41" s="1">
        <v>30625.34765625</v>
      </c>
      <c r="R41" s="1">
        <v>33502.90625</v>
      </c>
      <c r="S41" s="1">
        <v>55840.0390625</v>
      </c>
      <c r="T41" s="1">
        <v>47664.9140625</v>
      </c>
      <c r="U41" s="1">
        <v>59841.91796875</v>
      </c>
      <c r="V41" s="1">
        <v>21604.97265625</v>
      </c>
      <c r="W41" s="1">
        <v>46226.93359375</v>
      </c>
      <c r="X41" s="1">
        <v>16917.6953125</v>
      </c>
      <c r="Y41" s="1">
        <v>44651.01953125</v>
      </c>
      <c r="Z41" s="1">
        <v>19430.71875</v>
      </c>
      <c r="AA41" s="1">
        <v>162844.890625</v>
      </c>
      <c r="AB41" s="1">
        <v>27236.935546875</v>
      </c>
      <c r="AC41" s="1">
        <v>121080.671875</v>
      </c>
      <c r="AD41" s="1">
        <v>24334.072265625</v>
      </c>
      <c r="AE41" s="1">
        <v>130063.3984375</v>
      </c>
      <c r="AF41" s="1">
        <v>40438.2890625</v>
      </c>
      <c r="AG41" s="1">
        <v>104433.234375</v>
      </c>
      <c r="AH41" s="1">
        <v>22213.580078125</v>
      </c>
      <c r="AI41" s="1">
        <v>51341.51171875</v>
      </c>
      <c r="AJ41" s="1">
        <v>18169.693359375</v>
      </c>
      <c r="AK41" s="1">
        <v>39314.38671875</v>
      </c>
      <c r="AL41" s="1">
        <v>12952.8603515625</v>
      </c>
      <c r="AM41" s="1">
        <v>35816.328125</v>
      </c>
      <c r="AN41" s="1">
        <v>14752.888671875</v>
      </c>
      <c r="AO41" s="1">
        <v>31742.81640625</v>
      </c>
      <c r="AP41" s="1">
        <v>12240.1982421875</v>
      </c>
      <c r="AQ41" s="1">
        <v>25515.548828125</v>
      </c>
      <c r="AR41" s="1">
        <v>130582.59375</v>
      </c>
      <c r="AS41" s="1">
        <v>83571.4296875</v>
      </c>
      <c r="AT41" s="1">
        <v>380303.25</v>
      </c>
      <c r="AU41" s="1">
        <v>167142.84375</v>
      </c>
      <c r="AV41" s="1">
        <v>56992.2734375</v>
      </c>
      <c r="AW41" s="1">
        <v>117000</v>
      </c>
      <c r="AX41" s="1">
        <v>33269.13671875</v>
      </c>
      <c r="AY41" s="1">
        <v>360756.375</v>
      </c>
      <c r="AZ41" s="1">
        <v>19937.12890625</v>
      </c>
      <c r="BA41" s="1">
        <v>119077.3359375</v>
      </c>
      <c r="BB41" s="1">
        <v>31527.568359375</v>
      </c>
      <c r="BC41" s="1">
        <v>97971.9765625</v>
      </c>
      <c r="BD41" s="1">
        <v>22969.083984375</v>
      </c>
      <c r="BE41" s="1">
        <v>115629.421875</v>
      </c>
      <c r="BF41" s="1">
        <v>10794.1943359375</v>
      </c>
      <c r="BG41" s="1">
        <v>108838.6484375</v>
      </c>
    </row>
    <row r="42" spans="1:59" ht="15.75" customHeight="1" x14ac:dyDescent="0.15">
      <c r="A42" s="1">
        <v>40</v>
      </c>
      <c r="B42" s="1">
        <v>82655.75</v>
      </c>
      <c r="C42" s="1">
        <v>139219.578125</v>
      </c>
      <c r="D42" s="1">
        <v>79378.9140625</v>
      </c>
      <c r="E42" s="1">
        <v>52692.24609375</v>
      </c>
      <c r="F42" s="1">
        <v>35469.875</v>
      </c>
      <c r="G42" s="1">
        <v>60342.85546875</v>
      </c>
      <c r="H42" s="1">
        <v>25090.541015625</v>
      </c>
      <c r="I42" s="1">
        <v>62120.81640625</v>
      </c>
      <c r="J42" s="1">
        <v>73582.203125</v>
      </c>
      <c r="K42" s="1">
        <v>60558.37109375</v>
      </c>
      <c r="L42" s="1">
        <v>39204.7578125</v>
      </c>
      <c r="M42" s="1">
        <v>55430.203125</v>
      </c>
      <c r="N42" s="1">
        <v>51311.2578125</v>
      </c>
      <c r="O42" s="1">
        <v>67755.9140625</v>
      </c>
      <c r="P42" s="1">
        <v>43153.65234375</v>
      </c>
      <c r="Q42" s="1">
        <v>31410.61328125</v>
      </c>
      <c r="R42" s="1">
        <v>33508.5703125</v>
      </c>
      <c r="S42" s="1">
        <v>57271.8359375</v>
      </c>
      <c r="T42" s="1">
        <v>47699.4375</v>
      </c>
      <c r="U42" s="1">
        <v>61376.32421875</v>
      </c>
      <c r="V42" s="1">
        <v>21630.697265625</v>
      </c>
      <c r="W42" s="1">
        <v>47412.2421875</v>
      </c>
      <c r="X42" s="1">
        <v>16930.619140625</v>
      </c>
      <c r="Y42" s="1">
        <v>45795.91796875</v>
      </c>
      <c r="Z42" s="1">
        <v>19478.87109375</v>
      </c>
      <c r="AA42" s="1">
        <v>167020.390625</v>
      </c>
      <c r="AB42" s="1">
        <v>27304.5703125</v>
      </c>
      <c r="AC42" s="1">
        <v>124185.296875</v>
      </c>
      <c r="AD42" s="1">
        <v>24352.875</v>
      </c>
      <c r="AE42" s="1">
        <v>133398.359375</v>
      </c>
      <c r="AF42" s="1">
        <v>40489.2265625</v>
      </c>
      <c r="AG42" s="1">
        <v>107111.0078125</v>
      </c>
      <c r="AH42" s="1">
        <v>22236.76171875</v>
      </c>
      <c r="AI42" s="1">
        <v>52657.95703125</v>
      </c>
      <c r="AJ42" s="1">
        <v>18185.794921875</v>
      </c>
      <c r="AK42" s="1">
        <v>40322.4453125</v>
      </c>
      <c r="AL42" s="1">
        <v>12985.90234375</v>
      </c>
      <c r="AM42" s="1">
        <v>36734.69140625</v>
      </c>
      <c r="AN42" s="1">
        <v>14769.8662109375</v>
      </c>
      <c r="AO42" s="1">
        <v>32556.736328125</v>
      </c>
      <c r="AP42" s="1">
        <v>12245.0791015625</v>
      </c>
      <c r="AQ42" s="1">
        <v>26169.794921875</v>
      </c>
      <c r="AR42" s="1">
        <v>131012.28125</v>
      </c>
      <c r="AS42" s="1">
        <v>85714.28125</v>
      </c>
      <c r="AT42" s="1">
        <v>381108.96875</v>
      </c>
      <c r="AU42" s="1">
        <v>171428.5625</v>
      </c>
      <c r="AV42" s="1">
        <v>57024.00390625</v>
      </c>
      <c r="AW42" s="1">
        <v>119999.9921875</v>
      </c>
      <c r="AX42" s="1">
        <v>33276.109375</v>
      </c>
      <c r="AY42" s="1">
        <v>370006.5</v>
      </c>
      <c r="AZ42" s="1">
        <v>19954.451171875</v>
      </c>
      <c r="BA42" s="1">
        <v>122130.6015625</v>
      </c>
      <c r="BB42" s="1">
        <v>31548.5</v>
      </c>
      <c r="BC42" s="1">
        <v>100484.078125</v>
      </c>
      <c r="BD42" s="1">
        <v>22986.0078125</v>
      </c>
      <c r="BE42" s="1">
        <v>118594.28125</v>
      </c>
      <c r="BF42" s="1">
        <v>10804.91796875</v>
      </c>
      <c r="BG42" s="1">
        <v>111629.3828125</v>
      </c>
    </row>
    <row r="43" spans="1:59" ht="15.75" customHeight="1" x14ac:dyDescent="0.15">
      <c r="A43" s="1">
        <v>41</v>
      </c>
      <c r="B43" s="1">
        <v>82696.046875</v>
      </c>
      <c r="C43" s="1">
        <v>142700.078125</v>
      </c>
      <c r="D43" s="1">
        <v>79627.9296875</v>
      </c>
      <c r="E43" s="1">
        <v>54009.55078125</v>
      </c>
      <c r="F43" s="1">
        <v>35568.73828125</v>
      </c>
      <c r="G43" s="1">
        <v>61851.421875</v>
      </c>
      <c r="H43" s="1">
        <v>25143.248046875</v>
      </c>
      <c r="I43" s="1">
        <v>63673.83203125</v>
      </c>
      <c r="J43" s="1">
        <v>73658.8046875</v>
      </c>
      <c r="K43" s="1">
        <v>62072.32421875</v>
      </c>
      <c r="L43" s="1">
        <v>39300.609375</v>
      </c>
      <c r="M43" s="1">
        <v>56815.9609375</v>
      </c>
      <c r="N43" s="1">
        <v>51361.13671875</v>
      </c>
      <c r="O43" s="1">
        <v>69449.8125</v>
      </c>
      <c r="P43" s="1">
        <v>43213.25</v>
      </c>
      <c r="Q43" s="1">
        <v>32195.87890625</v>
      </c>
      <c r="R43" s="1">
        <v>33513.7734375</v>
      </c>
      <c r="S43" s="1">
        <v>58703.62890625</v>
      </c>
      <c r="T43" s="1">
        <v>47732.23828125</v>
      </c>
      <c r="U43" s="1">
        <v>62910.73046875</v>
      </c>
      <c r="V43" s="1">
        <v>21655</v>
      </c>
      <c r="W43" s="1">
        <v>48597.546875</v>
      </c>
      <c r="X43" s="1">
        <v>16942.75390625</v>
      </c>
      <c r="Y43" s="1">
        <v>46940.8125</v>
      </c>
      <c r="Z43" s="1">
        <v>19524.46484375</v>
      </c>
      <c r="AA43" s="1">
        <v>171195.90625</v>
      </c>
      <c r="AB43" s="1">
        <v>27369.41015625</v>
      </c>
      <c r="AC43" s="1">
        <v>127289.921875</v>
      </c>
      <c r="AD43" s="1">
        <v>24370.849609375</v>
      </c>
      <c r="AE43" s="1">
        <v>136733.3125</v>
      </c>
      <c r="AF43" s="1">
        <v>40537.69140625</v>
      </c>
      <c r="AG43" s="1">
        <v>109788.78125</v>
      </c>
      <c r="AH43" s="1">
        <v>22258.775390625</v>
      </c>
      <c r="AI43" s="1">
        <v>53974.40625</v>
      </c>
      <c r="AJ43" s="1">
        <v>18200.86328125</v>
      </c>
      <c r="AK43" s="1">
        <v>41330.5078125</v>
      </c>
      <c r="AL43" s="1">
        <v>13017.8505859375</v>
      </c>
      <c r="AM43" s="1">
        <v>37653.05859375</v>
      </c>
      <c r="AN43" s="1">
        <v>14786.0341796875</v>
      </c>
      <c r="AO43" s="1">
        <v>33370.65234375</v>
      </c>
      <c r="AP43" s="1">
        <v>12249.666015625</v>
      </c>
      <c r="AQ43" s="1">
        <v>26824.041015625</v>
      </c>
      <c r="AR43" s="1">
        <v>131421.8125</v>
      </c>
      <c r="AS43" s="1">
        <v>87857.140625</v>
      </c>
      <c r="AT43" s="1">
        <v>381871.1875</v>
      </c>
      <c r="AU43" s="1">
        <v>175714.28125</v>
      </c>
      <c r="AV43" s="1">
        <v>57053.94921875</v>
      </c>
      <c r="AW43" s="1">
        <v>122999.9921875</v>
      </c>
      <c r="AX43" s="1">
        <v>33282.72265625</v>
      </c>
      <c r="AY43" s="1">
        <v>379256.65625</v>
      </c>
      <c r="AZ43" s="1">
        <v>19970.921875</v>
      </c>
      <c r="BA43" s="1">
        <v>125183.875</v>
      </c>
      <c r="BB43" s="1">
        <v>31568.404296875</v>
      </c>
      <c r="BC43" s="1">
        <v>102996.1796875</v>
      </c>
      <c r="BD43" s="1">
        <v>23002.099609375</v>
      </c>
      <c r="BE43" s="1">
        <v>121559.140625</v>
      </c>
      <c r="BF43" s="1">
        <v>10815.2373046875</v>
      </c>
      <c r="BG43" s="1">
        <v>114420.1171875</v>
      </c>
    </row>
    <row r="44" spans="1:59" ht="15.75" customHeight="1" x14ac:dyDescent="0.15">
      <c r="A44" s="1">
        <v>42</v>
      </c>
      <c r="B44" s="1">
        <v>82733.6953125</v>
      </c>
      <c r="C44" s="1">
        <v>146180.5625</v>
      </c>
      <c r="D44" s="1">
        <v>79866.8046875</v>
      </c>
      <c r="E44" s="1">
        <v>55326.859375</v>
      </c>
      <c r="F44" s="1">
        <v>35663.48046875</v>
      </c>
      <c r="G44" s="1">
        <v>63359.99609375</v>
      </c>
      <c r="H44" s="1">
        <v>25193.927734375</v>
      </c>
      <c r="I44" s="1">
        <v>65226.859375</v>
      </c>
      <c r="J44" s="1">
        <v>73731.1015625</v>
      </c>
      <c r="K44" s="1">
        <v>63586.2890625</v>
      </c>
      <c r="L44" s="1">
        <v>39393.55859375</v>
      </c>
      <c r="M44" s="1">
        <v>58201.71875</v>
      </c>
      <c r="N44" s="1">
        <v>51408.671875</v>
      </c>
      <c r="O44" s="1">
        <v>71143.71875</v>
      </c>
      <c r="P44" s="1">
        <v>43269.8828125</v>
      </c>
      <c r="Q44" s="1">
        <v>32981.14453125</v>
      </c>
      <c r="R44" s="1">
        <v>33518.5625</v>
      </c>
      <c r="S44" s="1">
        <v>60135.4296875</v>
      </c>
      <c r="T44" s="1">
        <v>47763.46484375</v>
      </c>
      <c r="U44" s="1">
        <v>64445.14453125</v>
      </c>
      <c r="V44" s="1">
        <v>21677.994140625</v>
      </c>
      <c r="W44" s="1">
        <v>49782.85546875</v>
      </c>
      <c r="X44" s="1">
        <v>16954.162109375</v>
      </c>
      <c r="Y44" s="1">
        <v>48085.71484375</v>
      </c>
      <c r="Z44" s="1">
        <v>19567.693359375</v>
      </c>
      <c r="AA44" s="1">
        <v>175371.421875</v>
      </c>
      <c r="AB44" s="1">
        <v>27431.626953125</v>
      </c>
      <c r="AC44" s="1">
        <v>130394.578125</v>
      </c>
      <c r="AD44" s="1">
        <v>24388.0546875</v>
      </c>
      <c r="AE44" s="1">
        <v>140068.28125</v>
      </c>
      <c r="AF44" s="1">
        <v>40583.86328125</v>
      </c>
      <c r="AG44" s="1">
        <v>112466.5703125</v>
      </c>
      <c r="AH44" s="1">
        <v>22279.701171875</v>
      </c>
      <c r="AI44" s="1">
        <v>55290.86328125</v>
      </c>
      <c r="AJ44" s="1">
        <v>18214.9921875</v>
      </c>
      <c r="AK44" s="1">
        <v>42338.5703125</v>
      </c>
      <c r="AL44" s="1">
        <v>13048.765625</v>
      </c>
      <c r="AM44" s="1">
        <v>38571.4296875</v>
      </c>
      <c r="AN44" s="1">
        <v>14801.447265625</v>
      </c>
      <c r="AO44" s="1">
        <v>34184.57421875</v>
      </c>
      <c r="AP44" s="1">
        <v>12253.9833984375</v>
      </c>
      <c r="AQ44" s="1">
        <v>27478.28515625</v>
      </c>
      <c r="AR44" s="1">
        <v>131812.546875</v>
      </c>
      <c r="AS44" s="1">
        <v>90000.0078125</v>
      </c>
      <c r="AT44" s="1">
        <v>382593.1875</v>
      </c>
      <c r="AU44" s="1">
        <v>180000.015625</v>
      </c>
      <c r="AV44" s="1">
        <v>57082.25</v>
      </c>
      <c r="AW44" s="1">
        <v>126000</v>
      </c>
      <c r="AX44" s="1">
        <v>33289.01953125</v>
      </c>
      <c r="AY44" s="1">
        <v>388506.875</v>
      </c>
      <c r="AZ44" s="1">
        <v>19986.611328125</v>
      </c>
      <c r="BA44" s="1">
        <v>128237.140625</v>
      </c>
      <c r="BB44" s="1">
        <v>31587.359375</v>
      </c>
      <c r="BC44" s="1">
        <v>105508.28125</v>
      </c>
      <c r="BD44" s="1">
        <v>23017.423828125</v>
      </c>
      <c r="BE44" s="1">
        <v>124524.0078125</v>
      </c>
      <c r="BF44" s="1">
        <v>10825.1787109375</v>
      </c>
      <c r="BG44" s="1">
        <v>117210.859375</v>
      </c>
    </row>
    <row r="45" spans="1:59" ht="15.75" customHeight="1" x14ac:dyDescent="0.15">
      <c r="A45" s="1">
        <v>43</v>
      </c>
      <c r="B45" s="1">
        <v>82768.9375</v>
      </c>
      <c r="C45" s="1">
        <v>149661.046875</v>
      </c>
      <c r="D45" s="1">
        <v>80096.1640625</v>
      </c>
      <c r="E45" s="1">
        <v>56644.1640625</v>
      </c>
      <c r="F45" s="1">
        <v>35754.375</v>
      </c>
      <c r="G45" s="1">
        <v>64868.5703125</v>
      </c>
      <c r="H45" s="1">
        <v>25242.701171875</v>
      </c>
      <c r="I45" s="1">
        <v>66779.875</v>
      </c>
      <c r="J45" s="1">
        <v>73799.4296875</v>
      </c>
      <c r="K45" s="1">
        <v>65100.25</v>
      </c>
      <c r="L45" s="1">
        <v>39483.74609375</v>
      </c>
      <c r="M45" s="1">
        <v>59587.47265625</v>
      </c>
      <c r="N45" s="1">
        <v>51454.02734375</v>
      </c>
      <c r="O45" s="1">
        <v>72837.609375</v>
      </c>
      <c r="P45" s="1">
        <v>43323.76171875</v>
      </c>
      <c r="Q45" s="1">
        <v>33766.41015625</v>
      </c>
      <c r="R45" s="1">
        <v>33522.984375</v>
      </c>
      <c r="S45" s="1">
        <v>61567.2265625</v>
      </c>
      <c r="T45" s="1">
        <v>47793.2109375</v>
      </c>
      <c r="U45" s="1">
        <v>65979.5546875</v>
      </c>
      <c r="V45" s="1">
        <v>21699.7734375</v>
      </c>
      <c r="W45" s="1">
        <v>50968.16015625</v>
      </c>
      <c r="X45" s="1">
        <v>16964.91015625</v>
      </c>
      <c r="Y45" s="1">
        <v>49230.61328125</v>
      </c>
      <c r="Z45" s="1">
        <v>19608.73046875</v>
      </c>
      <c r="AA45" s="1">
        <v>179546.9375</v>
      </c>
      <c r="AB45" s="1">
        <v>27491.384765625</v>
      </c>
      <c r="AC45" s="1">
        <v>133499.203125</v>
      </c>
      <c r="AD45" s="1">
        <v>24404.53515625</v>
      </c>
      <c r="AE45" s="1">
        <v>143403.234375</v>
      </c>
      <c r="AF45" s="1">
        <v>40627.89453125</v>
      </c>
      <c r="AG45" s="1">
        <v>115144.34375</v>
      </c>
      <c r="AH45" s="1">
        <v>22299.619140625</v>
      </c>
      <c r="AI45" s="1">
        <v>56607.30859375</v>
      </c>
      <c r="AJ45" s="1">
        <v>18228.255859375</v>
      </c>
      <c r="AK45" s="1">
        <v>43346.6328125</v>
      </c>
      <c r="AL45" s="1">
        <v>13078.70703125</v>
      </c>
      <c r="AM45" s="1">
        <v>39489.796875</v>
      </c>
      <c r="AN45" s="1">
        <v>14816.158203125</v>
      </c>
      <c r="AO45" s="1">
        <v>34998.4921875</v>
      </c>
      <c r="AP45" s="1">
        <v>12258.0556640625</v>
      </c>
      <c r="AQ45" s="1">
        <v>28132.53125</v>
      </c>
      <c r="AR45" s="1">
        <v>132185.71875</v>
      </c>
      <c r="AS45" s="1">
        <v>92142.859375</v>
      </c>
      <c r="AT45" s="1">
        <v>383277.875</v>
      </c>
      <c r="AU45" s="1">
        <v>184285.703125</v>
      </c>
      <c r="AV45" s="1">
        <v>57109.03125</v>
      </c>
      <c r="AW45" s="1">
        <v>129000.0078125</v>
      </c>
      <c r="AX45" s="1">
        <v>33295.01171875</v>
      </c>
      <c r="AY45" s="1">
        <v>397757.03125</v>
      </c>
      <c r="AZ45" s="1">
        <v>20001.572265625</v>
      </c>
      <c r="BA45" s="1">
        <v>131290.40625</v>
      </c>
      <c r="BB45" s="1">
        <v>31605.431640625</v>
      </c>
      <c r="BC45" s="1">
        <v>108020.390625</v>
      </c>
      <c r="BD45" s="1">
        <v>23032.03515625</v>
      </c>
      <c r="BE45" s="1">
        <v>127488.8515625</v>
      </c>
      <c r="BF45" s="1">
        <v>10834.7626953125</v>
      </c>
      <c r="BG45" s="1">
        <v>120001.5859375</v>
      </c>
    </row>
    <row r="46" spans="1:59" ht="15.75" customHeight="1" x14ac:dyDescent="0.15">
      <c r="A46" s="1">
        <v>44</v>
      </c>
      <c r="B46" s="1">
        <v>82801.9609375</v>
      </c>
      <c r="C46" s="1">
        <v>153141.546875</v>
      </c>
      <c r="D46" s="1">
        <v>80316.578125</v>
      </c>
      <c r="E46" s="1">
        <v>57961.47265625</v>
      </c>
      <c r="F46" s="1">
        <v>35841.6640625</v>
      </c>
      <c r="G46" s="1">
        <v>66377.1328125</v>
      </c>
      <c r="H46" s="1">
        <v>25289.68359375</v>
      </c>
      <c r="I46" s="1">
        <v>68332.8984375</v>
      </c>
      <c r="J46" s="1">
        <v>73864.0859375</v>
      </c>
      <c r="K46" s="1">
        <v>66614.2109375</v>
      </c>
      <c r="L46" s="1">
        <v>39571.32421875</v>
      </c>
      <c r="M46" s="1">
        <v>60973.2265625</v>
      </c>
      <c r="N46" s="1">
        <v>51497.33984375</v>
      </c>
      <c r="O46" s="1">
        <v>74531.5078125</v>
      </c>
      <c r="P46" s="1">
        <v>43375.0703125</v>
      </c>
      <c r="Q46" s="1">
        <v>34551.67578125</v>
      </c>
      <c r="R46" s="1">
        <v>33527.07421875</v>
      </c>
      <c r="S46" s="1">
        <v>62999.0234375</v>
      </c>
      <c r="T46" s="1">
        <v>47821.5703125</v>
      </c>
      <c r="U46" s="1">
        <v>67513.9609375</v>
      </c>
      <c r="V46" s="1">
        <v>21720.439453125</v>
      </c>
      <c r="W46" s="1">
        <v>52153.46484375</v>
      </c>
      <c r="X46" s="1">
        <v>16975.04296875</v>
      </c>
      <c r="Y46" s="1">
        <v>50375.51171875</v>
      </c>
      <c r="Z46" s="1">
        <v>19647.734375</v>
      </c>
      <c r="AA46" s="1">
        <v>183722.4375</v>
      </c>
      <c r="AB46" s="1">
        <v>27548.83203125</v>
      </c>
      <c r="AC46" s="1">
        <v>136603.828125</v>
      </c>
      <c r="AD46" s="1">
        <v>24420.34765625</v>
      </c>
      <c r="AE46" s="1">
        <v>146738.1875</v>
      </c>
      <c r="AF46" s="1">
        <v>40669.9296875</v>
      </c>
      <c r="AG46" s="1">
        <v>117822.1171875</v>
      </c>
      <c r="AH46" s="1">
        <v>22318.599609375</v>
      </c>
      <c r="AI46" s="1">
        <v>57923.7578125</v>
      </c>
      <c r="AJ46" s="1">
        <v>18240.724609375</v>
      </c>
      <c r="AK46" s="1">
        <v>44354.69140625</v>
      </c>
      <c r="AL46" s="1">
        <v>13107.7236328125</v>
      </c>
      <c r="AM46" s="1">
        <v>40408.1640625</v>
      </c>
      <c r="AN46" s="1">
        <v>14830.2138671875</v>
      </c>
      <c r="AO46" s="1">
        <v>35812.41015625</v>
      </c>
      <c r="AP46" s="1">
        <v>12261.90234375</v>
      </c>
      <c r="AQ46" s="1">
        <v>28786.775390625</v>
      </c>
      <c r="AR46" s="1">
        <v>132542.46875</v>
      </c>
      <c r="AS46" s="1">
        <v>94285.71875</v>
      </c>
      <c r="AT46" s="1">
        <v>383927.84375</v>
      </c>
      <c r="AU46" s="1">
        <v>188571.421875</v>
      </c>
      <c r="AV46" s="1">
        <v>57134.3984375</v>
      </c>
      <c r="AW46" s="1">
        <v>132000</v>
      </c>
      <c r="AX46" s="1">
        <v>33300.71875</v>
      </c>
      <c r="AY46" s="1">
        <v>407007.1875</v>
      </c>
      <c r="AZ46" s="1">
        <v>20015.8515625</v>
      </c>
      <c r="BA46" s="1">
        <v>134343.671875</v>
      </c>
      <c r="BB46" s="1">
        <v>31622.6796875</v>
      </c>
      <c r="BC46" s="1">
        <v>110532.484375</v>
      </c>
      <c r="BD46" s="1">
        <v>23045.986328125</v>
      </c>
      <c r="BE46" s="1">
        <v>130453.71875</v>
      </c>
      <c r="BF46" s="1">
        <v>10844.01171875</v>
      </c>
      <c r="BG46" s="1">
        <v>122792.328125</v>
      </c>
    </row>
    <row r="47" spans="1:59" ht="15.75" customHeight="1" x14ac:dyDescent="0.15">
      <c r="A47" s="1">
        <v>45</v>
      </c>
      <c r="B47" s="1">
        <v>82832.96875</v>
      </c>
      <c r="C47" s="1">
        <v>156622.03125</v>
      </c>
      <c r="D47" s="1">
        <v>80528.578125</v>
      </c>
      <c r="E47" s="1">
        <v>59278.77734375</v>
      </c>
      <c r="F47" s="1">
        <v>35925.55078125</v>
      </c>
      <c r="G47" s="1">
        <v>67885.7109375</v>
      </c>
      <c r="H47" s="1">
        <v>25334.970703125</v>
      </c>
      <c r="I47" s="1">
        <v>69885.9140625</v>
      </c>
      <c r="J47" s="1">
        <v>73925.359375</v>
      </c>
      <c r="K47" s="1">
        <v>68128.1640625</v>
      </c>
      <c r="L47" s="1">
        <v>39656.41796875</v>
      </c>
      <c r="M47" s="1">
        <v>62358.98046875</v>
      </c>
      <c r="N47" s="1">
        <v>51538.7578125</v>
      </c>
      <c r="O47" s="1">
        <v>76225.40625</v>
      </c>
      <c r="P47" s="1">
        <v>43423.99609375</v>
      </c>
      <c r="Q47" s="1">
        <v>35336.94140625</v>
      </c>
      <c r="R47" s="1">
        <v>33530.86328125</v>
      </c>
      <c r="S47" s="1">
        <v>64430.81640625</v>
      </c>
      <c r="T47" s="1">
        <v>47848.65234375</v>
      </c>
      <c r="U47" s="1">
        <v>69048.3671875</v>
      </c>
      <c r="V47" s="1">
        <v>21740.068359375</v>
      </c>
      <c r="W47" s="1">
        <v>53338.7734375</v>
      </c>
      <c r="X47" s="1">
        <v>16984.609375</v>
      </c>
      <c r="Y47" s="1">
        <v>51520.40625</v>
      </c>
      <c r="Z47" s="1">
        <v>19684.849609375</v>
      </c>
      <c r="AA47" s="1">
        <v>187897.9375</v>
      </c>
      <c r="AB47" s="1">
        <v>27604.1015625</v>
      </c>
      <c r="AC47" s="1">
        <v>139708.46875</v>
      </c>
      <c r="AD47" s="1">
        <v>24435.521484375</v>
      </c>
      <c r="AE47" s="1">
        <v>150073.15625</v>
      </c>
      <c r="AF47" s="1">
        <v>40710.109375</v>
      </c>
      <c r="AG47" s="1">
        <v>120499.890625</v>
      </c>
      <c r="AH47" s="1">
        <v>22336.70703125</v>
      </c>
      <c r="AI47" s="1">
        <v>59240.203125</v>
      </c>
      <c r="AJ47" s="1">
        <v>18252.466796875</v>
      </c>
      <c r="AK47" s="1">
        <v>45362.75390625</v>
      </c>
      <c r="AL47" s="1">
        <v>13135.8671875</v>
      </c>
      <c r="AM47" s="1">
        <v>41326.53125</v>
      </c>
      <c r="AN47" s="1">
        <v>14843.662109375</v>
      </c>
      <c r="AO47" s="1">
        <v>36626.328125</v>
      </c>
      <c r="AP47" s="1">
        <v>12265.53515625</v>
      </c>
      <c r="AQ47" s="1">
        <v>29441.01953125</v>
      </c>
      <c r="AR47" s="1">
        <v>132883.796875</v>
      </c>
      <c r="AS47" s="1">
        <v>96428.5703125</v>
      </c>
      <c r="AT47" s="1">
        <v>384545.625</v>
      </c>
      <c r="AU47" s="1">
        <v>192857.140625</v>
      </c>
      <c r="AV47" s="1">
        <v>57158.47265625</v>
      </c>
      <c r="AW47" s="1">
        <v>135000</v>
      </c>
      <c r="AX47" s="1">
        <v>33306.16796875</v>
      </c>
      <c r="AY47" s="1">
        <v>416257.34375</v>
      </c>
      <c r="AZ47" s="1">
        <v>20029.49609375</v>
      </c>
      <c r="BA47" s="1">
        <v>137396.921875</v>
      </c>
      <c r="BB47" s="1">
        <v>31639.162109375</v>
      </c>
      <c r="BC47" s="1">
        <v>113044.59375</v>
      </c>
      <c r="BD47" s="1">
        <v>23059.318359375</v>
      </c>
      <c r="BE47" s="1">
        <v>133418.5625</v>
      </c>
      <c r="BF47" s="1">
        <v>10852.943359375</v>
      </c>
      <c r="BG47" s="1">
        <v>125583.0546875</v>
      </c>
    </row>
    <row r="48" spans="1:59" ht="15.75" customHeight="1" x14ac:dyDescent="0.15">
      <c r="A48" s="1">
        <v>46</v>
      </c>
      <c r="B48" s="1">
        <v>82862.125</v>
      </c>
      <c r="C48" s="1">
        <v>160102.515625</v>
      </c>
      <c r="D48" s="1">
        <v>80732.640625</v>
      </c>
      <c r="E48" s="1">
        <v>60596.078125</v>
      </c>
      <c r="F48" s="1">
        <v>36006.26171875</v>
      </c>
      <c r="G48" s="1">
        <v>69394.28125</v>
      </c>
      <c r="H48" s="1">
        <v>25378.66796875</v>
      </c>
      <c r="I48" s="1">
        <v>71438.9375</v>
      </c>
      <c r="J48" s="1">
        <v>73983.484375</v>
      </c>
      <c r="K48" s="1">
        <v>69642.1171875</v>
      </c>
      <c r="L48" s="1">
        <v>39739.15234375</v>
      </c>
      <c r="M48" s="1">
        <v>63744.73828125</v>
      </c>
      <c r="N48" s="1">
        <v>51578.3984375</v>
      </c>
      <c r="O48" s="1">
        <v>77919.3046875</v>
      </c>
      <c r="P48" s="1">
        <v>43470.69140625</v>
      </c>
      <c r="Q48" s="1">
        <v>36122.203125</v>
      </c>
      <c r="R48" s="1">
        <v>33534.375</v>
      </c>
      <c r="S48" s="1">
        <v>65862.609375</v>
      </c>
      <c r="T48" s="1">
        <v>47874.5390625</v>
      </c>
      <c r="U48" s="1">
        <v>70582.7734375</v>
      </c>
      <c r="V48" s="1">
        <v>21758.73046875</v>
      </c>
      <c r="W48" s="1">
        <v>54524.078125</v>
      </c>
      <c r="X48" s="1">
        <v>16993.65625</v>
      </c>
      <c r="Y48" s="1">
        <v>52665.3046875</v>
      </c>
      <c r="Z48" s="1">
        <v>19720.201171875</v>
      </c>
      <c r="AA48" s="1">
        <v>192073.46875</v>
      </c>
      <c r="AB48" s="1">
        <v>27657.3203125</v>
      </c>
      <c r="AC48" s="1">
        <v>142813.09375</v>
      </c>
      <c r="AD48" s="1">
        <v>24450.107421875</v>
      </c>
      <c r="AE48" s="1">
        <v>153408.109375</v>
      </c>
      <c r="AF48" s="1">
        <v>40748.546875</v>
      </c>
      <c r="AG48" s="1">
        <v>123177.6640625</v>
      </c>
      <c r="AH48" s="1">
        <v>22353.998046875</v>
      </c>
      <c r="AI48" s="1">
        <v>60556.65234375</v>
      </c>
      <c r="AJ48" s="1">
        <v>18263.537109375</v>
      </c>
      <c r="AK48" s="1">
        <v>46370.8125</v>
      </c>
      <c r="AL48" s="1">
        <v>13163.177734375</v>
      </c>
      <c r="AM48" s="1">
        <v>42244.89453125</v>
      </c>
      <c r="AN48" s="1">
        <v>14856.53515625</v>
      </c>
      <c r="AO48" s="1">
        <v>37440.24609375</v>
      </c>
      <c r="AP48" s="1">
        <v>12268.9765625</v>
      </c>
      <c r="AQ48" s="1">
        <v>30095.265625</v>
      </c>
      <c r="AR48" s="1">
        <v>133210.65625</v>
      </c>
      <c r="AS48" s="1">
        <v>98571.4296875</v>
      </c>
      <c r="AT48" s="1">
        <v>385133.375</v>
      </c>
      <c r="AU48" s="1">
        <v>197142.859375</v>
      </c>
      <c r="AV48" s="1">
        <v>57181.3359375</v>
      </c>
      <c r="AW48" s="1">
        <v>138000</v>
      </c>
      <c r="AX48" s="1">
        <v>33311.375</v>
      </c>
      <c r="AY48" s="1">
        <v>425507.5</v>
      </c>
      <c r="AZ48" s="1">
        <v>20042.55078125</v>
      </c>
      <c r="BA48" s="1">
        <v>140450.203125</v>
      </c>
      <c r="BB48" s="1">
        <v>31654.9296875</v>
      </c>
      <c r="BC48" s="1">
        <v>115556.6875</v>
      </c>
      <c r="BD48" s="1">
        <v>23072.0703125</v>
      </c>
      <c r="BE48" s="1">
        <v>136383.421875</v>
      </c>
      <c r="BF48" s="1">
        <v>10861.576171875</v>
      </c>
      <c r="BG48" s="1">
        <v>128373.7890625</v>
      </c>
    </row>
    <row r="49" spans="1:59" ht="15.75" customHeight="1" x14ac:dyDescent="0.15">
      <c r="A49" s="1">
        <v>47</v>
      </c>
      <c r="B49" s="1">
        <v>82889.5703125</v>
      </c>
      <c r="C49" s="1">
        <v>163583.015625</v>
      </c>
      <c r="D49" s="1">
        <v>80929.234375</v>
      </c>
      <c r="E49" s="1">
        <v>61913.390625</v>
      </c>
      <c r="F49" s="1">
        <v>36083.97265625</v>
      </c>
      <c r="G49" s="1">
        <v>70902.8515625</v>
      </c>
      <c r="H49" s="1">
        <v>25420.857421875</v>
      </c>
      <c r="I49" s="1">
        <v>72991.9609375</v>
      </c>
      <c r="J49" s="1">
        <v>74038.6953125</v>
      </c>
      <c r="K49" s="1">
        <v>71156.0859375</v>
      </c>
      <c r="L49" s="1">
        <v>39819.6484375</v>
      </c>
      <c r="M49" s="1">
        <v>65130.4921875</v>
      </c>
      <c r="N49" s="1">
        <v>51616.37890625</v>
      </c>
      <c r="O49" s="1">
        <v>79613.203125</v>
      </c>
      <c r="P49" s="1">
        <v>43515.30078125</v>
      </c>
      <c r="Q49" s="1">
        <v>36907.46875</v>
      </c>
      <c r="R49" s="1">
        <v>33537.640625</v>
      </c>
      <c r="S49" s="1">
        <v>67294.40625</v>
      </c>
      <c r="T49" s="1">
        <v>47899.30859375</v>
      </c>
      <c r="U49" s="1">
        <v>72117.1796875</v>
      </c>
      <c r="V49" s="1">
        <v>21776.498046875</v>
      </c>
      <c r="W49" s="1">
        <v>55709.38671875</v>
      </c>
      <c r="X49" s="1">
        <v>17002.22265625</v>
      </c>
      <c r="Y49" s="1">
        <v>53810.203125</v>
      </c>
      <c r="Z49" s="1">
        <v>19753.916015625</v>
      </c>
      <c r="AA49" s="1">
        <v>196248.96875</v>
      </c>
      <c r="AB49" s="1">
        <v>27708.609375</v>
      </c>
      <c r="AC49" s="1">
        <v>145917.71875</v>
      </c>
      <c r="AD49" s="1">
        <v>24464.130859375</v>
      </c>
      <c r="AE49" s="1">
        <v>156743.0625</v>
      </c>
      <c r="AF49" s="1">
        <v>40785.359375</v>
      </c>
      <c r="AG49" s="1">
        <v>125855.4296875</v>
      </c>
      <c r="AH49" s="1">
        <v>22370.52734375</v>
      </c>
      <c r="AI49" s="1">
        <v>61873.10546875</v>
      </c>
      <c r="AJ49" s="1">
        <v>18273.986328125</v>
      </c>
      <c r="AK49" s="1">
        <v>47378.87109375</v>
      </c>
      <c r="AL49" s="1">
        <v>13189.701171875</v>
      </c>
      <c r="AM49" s="1">
        <v>43163.26171875</v>
      </c>
      <c r="AN49" s="1">
        <v>14868.8740234375</v>
      </c>
      <c r="AO49" s="1">
        <v>38254.1640625</v>
      </c>
      <c r="AP49" s="1">
        <v>12272.2373046875</v>
      </c>
      <c r="AQ49" s="1">
        <v>30749.509765625</v>
      </c>
      <c r="AR49" s="1">
        <v>133523.984375</v>
      </c>
      <c r="AS49" s="1">
        <v>100714.28125</v>
      </c>
      <c r="AT49" s="1">
        <v>385693.125</v>
      </c>
      <c r="AU49" s="1">
        <v>201428.5625</v>
      </c>
      <c r="AV49" s="1">
        <v>57203.07421875</v>
      </c>
      <c r="AW49" s="1">
        <v>141000</v>
      </c>
      <c r="AX49" s="1">
        <v>33316.35546875</v>
      </c>
      <c r="AY49" s="1">
        <v>434757.65625</v>
      </c>
      <c r="AZ49" s="1">
        <v>20055.048828125</v>
      </c>
      <c r="BA49" s="1">
        <v>143503.46875</v>
      </c>
      <c r="BB49" s="1">
        <v>31670.03125</v>
      </c>
      <c r="BC49" s="1">
        <v>118068.7890625</v>
      </c>
      <c r="BD49" s="1">
        <v>23084.2890625</v>
      </c>
      <c r="BE49" s="1">
        <v>139348.28125</v>
      </c>
      <c r="BF49" s="1">
        <v>10869.92578125</v>
      </c>
      <c r="BG49" s="1">
        <v>131164.53125</v>
      </c>
    </row>
    <row r="50" spans="1:59" ht="15.75" customHeight="1" x14ac:dyDescent="0.15">
      <c r="A50" s="1">
        <v>48</v>
      </c>
      <c r="B50" s="1">
        <v>82915.4453125</v>
      </c>
      <c r="C50" s="1">
        <v>167063.5</v>
      </c>
      <c r="D50" s="1">
        <v>81118.7421875</v>
      </c>
      <c r="E50" s="1">
        <v>63230.69921875</v>
      </c>
      <c r="F50" s="1">
        <v>36158.85546875</v>
      </c>
      <c r="G50" s="1">
        <v>72411.421875</v>
      </c>
      <c r="H50" s="1">
        <v>25461.62109375</v>
      </c>
      <c r="I50" s="1">
        <v>74544.9765625</v>
      </c>
      <c r="J50" s="1">
        <v>74091.1875</v>
      </c>
      <c r="K50" s="1">
        <v>72670.046875</v>
      </c>
      <c r="L50" s="1">
        <v>39897.99609375</v>
      </c>
      <c r="M50" s="1">
        <v>66516.25</v>
      </c>
      <c r="N50" s="1">
        <v>51652.796875</v>
      </c>
      <c r="O50" s="1">
        <v>81307.109375</v>
      </c>
      <c r="P50" s="1">
        <v>43557.9609375</v>
      </c>
      <c r="Q50" s="1">
        <v>37692.73828125</v>
      </c>
      <c r="R50" s="1">
        <v>33540.68359375</v>
      </c>
      <c r="S50" s="1">
        <v>68726.203125</v>
      </c>
      <c r="T50" s="1">
        <v>47923.01953125</v>
      </c>
      <c r="U50" s="1">
        <v>73651.59375</v>
      </c>
      <c r="V50" s="1">
        <v>21793.431640625</v>
      </c>
      <c r="W50" s="1">
        <v>56894.69140625</v>
      </c>
      <c r="X50" s="1">
        <v>17010.341796875</v>
      </c>
      <c r="Y50" s="1">
        <v>54955.1015625</v>
      </c>
      <c r="Z50" s="1">
        <v>19786.09375</v>
      </c>
      <c r="AA50" s="1">
        <v>200424.484375</v>
      </c>
      <c r="AB50" s="1">
        <v>27758.072265625</v>
      </c>
      <c r="AC50" s="1">
        <v>149022.375</v>
      </c>
      <c r="AD50" s="1">
        <v>24477.6328125</v>
      </c>
      <c r="AE50" s="1">
        <v>160078.03125</v>
      </c>
      <c r="AF50" s="1">
        <v>40820.63671875</v>
      </c>
      <c r="AG50" s="1">
        <v>128533.2109375</v>
      </c>
      <c r="AH50" s="1">
        <v>22386.349609375</v>
      </c>
      <c r="AI50" s="1">
        <v>63189.5546875</v>
      </c>
      <c r="AJ50" s="1">
        <v>18283.861328125</v>
      </c>
      <c r="AK50" s="1">
        <v>48386.9375</v>
      </c>
      <c r="AL50" s="1">
        <v>13215.474609375</v>
      </c>
      <c r="AM50" s="1">
        <v>44081.6328125</v>
      </c>
      <c r="AN50" s="1">
        <v>14880.7080078125</v>
      </c>
      <c r="AO50" s="1">
        <v>39068.08203125</v>
      </c>
      <c r="AP50" s="1">
        <v>12275.330078125</v>
      </c>
      <c r="AQ50" s="1">
        <v>31403.755859375</v>
      </c>
      <c r="AR50" s="1">
        <v>133824.5</v>
      </c>
      <c r="AS50" s="1">
        <v>102857.1484375</v>
      </c>
      <c r="AT50" s="1">
        <v>386226.75</v>
      </c>
      <c r="AU50" s="1">
        <v>205714.28125</v>
      </c>
      <c r="AV50" s="1">
        <v>57223.76953125</v>
      </c>
      <c r="AW50" s="1">
        <v>144000</v>
      </c>
      <c r="AX50" s="1">
        <v>33321.12109375</v>
      </c>
      <c r="AY50" s="1">
        <v>444007.84375</v>
      </c>
      <c r="AZ50" s="1">
        <v>20067.03125</v>
      </c>
      <c r="BA50" s="1">
        <v>146556.734375</v>
      </c>
      <c r="BB50" s="1">
        <v>31684.49609375</v>
      </c>
      <c r="BC50" s="1">
        <v>120580.90625</v>
      </c>
      <c r="BD50" s="1">
        <v>23096.001953125</v>
      </c>
      <c r="BE50" s="1">
        <v>142313.15625</v>
      </c>
      <c r="BF50" s="1">
        <v>10878.0087890625</v>
      </c>
      <c r="BG50" s="1">
        <v>133955.265625</v>
      </c>
    </row>
    <row r="51" spans="1:59" ht="15.75" customHeight="1" x14ac:dyDescent="0.15">
      <c r="A51" s="1">
        <v>49</v>
      </c>
      <c r="B51" s="1">
        <v>82939.875</v>
      </c>
      <c r="C51" s="1">
        <v>170543.984375</v>
      </c>
      <c r="D51" s="1">
        <v>81301.5859375</v>
      </c>
      <c r="E51" s="1">
        <v>64548.00390625</v>
      </c>
      <c r="F51" s="1">
        <v>36231.0703125</v>
      </c>
      <c r="G51" s="1">
        <v>73920</v>
      </c>
      <c r="H51" s="1">
        <v>25501.03515625</v>
      </c>
      <c r="I51" s="1">
        <v>76098</v>
      </c>
      <c r="J51" s="1">
        <v>74141.1484375</v>
      </c>
      <c r="K51" s="1">
        <v>74184.0078125</v>
      </c>
      <c r="L51" s="1">
        <v>39974.3046875</v>
      </c>
      <c r="M51" s="1">
        <v>67902.0078125</v>
      </c>
      <c r="N51" s="1">
        <v>51687.75</v>
      </c>
      <c r="O51" s="1">
        <v>83001</v>
      </c>
      <c r="P51" s="1">
        <v>43598.7890625</v>
      </c>
      <c r="Q51" s="1">
        <v>38478</v>
      </c>
      <c r="R51" s="1">
        <v>33543.51953125</v>
      </c>
      <c r="S51" s="1">
        <v>70158</v>
      </c>
      <c r="T51" s="1">
        <v>47945.75390625</v>
      </c>
      <c r="U51" s="1">
        <v>75186</v>
      </c>
      <c r="V51" s="1">
        <v>21809.587890625</v>
      </c>
      <c r="W51" s="1">
        <v>58080</v>
      </c>
      <c r="X51" s="1">
        <v>17018.04296875</v>
      </c>
      <c r="Y51" s="1">
        <v>56100</v>
      </c>
      <c r="Z51" s="1">
        <v>19816.837890625</v>
      </c>
      <c r="AA51" s="1">
        <v>204599.984375</v>
      </c>
      <c r="AB51" s="1">
        <v>27805.802734375</v>
      </c>
      <c r="AC51" s="1">
        <v>152127</v>
      </c>
      <c r="AD51" s="1">
        <v>24490.63671875</v>
      </c>
      <c r="AE51" s="1">
        <v>163412.984375</v>
      </c>
      <c r="AF51" s="1">
        <v>40854.48828125</v>
      </c>
      <c r="AG51" s="1">
        <v>131211</v>
      </c>
      <c r="AH51" s="1">
        <v>22401.498046875</v>
      </c>
      <c r="AI51" s="1">
        <v>64506.00390625</v>
      </c>
      <c r="AJ51" s="1">
        <v>18293.208984375</v>
      </c>
      <c r="AK51" s="1">
        <v>49394.99609375</v>
      </c>
      <c r="AL51" s="1">
        <v>13240.533203125</v>
      </c>
      <c r="AM51" s="1">
        <v>45000</v>
      </c>
      <c r="AN51" s="1">
        <v>14892.072265625</v>
      </c>
      <c r="AO51" s="1">
        <v>39882</v>
      </c>
      <c r="AP51" s="1">
        <v>12278.2685546875</v>
      </c>
      <c r="AQ51" s="1">
        <v>32058</v>
      </c>
      <c r="AR51" s="1">
        <v>134113</v>
      </c>
      <c r="AS51" s="1">
        <v>105000</v>
      </c>
      <c r="AT51" s="1">
        <v>386735.875</v>
      </c>
      <c r="AU51" s="1">
        <v>210000</v>
      </c>
      <c r="AV51" s="1">
        <v>57243.50390625</v>
      </c>
      <c r="AW51" s="1">
        <v>147000</v>
      </c>
      <c r="AX51" s="1">
        <v>33325.68359375</v>
      </c>
      <c r="AY51" s="1">
        <v>453258</v>
      </c>
      <c r="AZ51" s="1">
        <v>20078.525390625</v>
      </c>
      <c r="BA51" s="1">
        <v>149610</v>
      </c>
      <c r="BB51" s="1">
        <v>31698.376953125</v>
      </c>
      <c r="BC51" s="1">
        <v>123093</v>
      </c>
      <c r="BD51" s="1">
        <v>23107.2421875</v>
      </c>
      <c r="BE51" s="1">
        <v>145278</v>
      </c>
      <c r="BF51" s="1">
        <v>10885.8388671875</v>
      </c>
      <c r="BG51" s="1">
        <v>136746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not_null_count</vt:lpstr>
      <vt:lpstr>correlations</vt:lpstr>
      <vt:lpstr>variances</vt:lpstr>
      <vt:lpstr>spend_fractions</vt:lpstr>
      <vt:lpstr>variance_inflation_factors</vt:lpstr>
      <vt:lpstr>predictions</vt:lpstr>
      <vt:lpstr>mmm_stats</vt:lpstr>
      <vt:lpstr>contribution par jour-semaine</vt:lpstr>
      <vt:lpstr>contribution_transpose</vt:lpstr>
      <vt:lpstr>mmm_results</vt:lpstr>
      <vt:lpstr>saturation_curves</vt:lpstr>
      <vt:lpstr>saturation_transpose</vt:lpstr>
      <vt:lpstr>budget_optimization</vt:lpstr>
      <vt:lpstr>results_optimization</vt:lpstr>
      <vt:lpstr>saturation_curves_50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Chaineau</cp:lastModifiedBy>
  <dcterms:modified xsi:type="dcterms:W3CDTF">2024-06-27T14:41:28Z</dcterms:modified>
</cp:coreProperties>
</file>